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aren Mangui\Documents\mabe\"/>
    </mc:Choice>
  </mc:AlternateContent>
  <bookViews>
    <workbookView xWindow="-108" yWindow="-108" windowWidth="23256" windowHeight="12576" tabRatio="825" activeTab="3"/>
  </bookViews>
  <sheets>
    <sheet name="ARCHIVOS" sheetId="3" r:id="rId1"/>
    <sheet name="RESUMEN" sheetId="2" r:id="rId2"/>
    <sheet name="Hoja1" sheetId="11" r:id="rId3"/>
    <sheet name="BASE" sheetId="7" r:id="rId4"/>
    <sheet name="Hoja2" sheetId="10" r:id="rId5"/>
    <sheet name="share real" sheetId="8" r:id="rId6"/>
    <sheet name="RUTERO" sheetId="6" r:id="rId7"/>
  </sheets>
  <externalReferences>
    <externalReference r:id="rId8"/>
    <externalReference r:id="rId9"/>
    <externalReference r:id="rId10"/>
  </externalReferences>
  <definedNames>
    <definedName name="DatosExternos_1" localSheetId="0" hidden="1">ARCHIVOS!$A$1:$F$87</definedName>
    <definedName name="DatosExternos_1" localSheetId="1" hidden="1">RESUMEN!$B$1:$V$1194</definedName>
  </definedNames>
  <calcPr calcId="162913"/>
  <pivotCaches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81" i="7" l="1"/>
  <c r="H1681" i="7"/>
  <c r="W1681" i="7"/>
  <c r="Z1681" i="7"/>
  <c r="AH1681" i="7"/>
  <c r="AX1681" i="7"/>
  <c r="BG1681" i="7"/>
  <c r="BR1681" i="7"/>
  <c r="CA1681" i="7"/>
  <c r="CR1681" i="7"/>
  <c r="A1680" i="7"/>
  <c r="H1680" i="7"/>
  <c r="W1680" i="7"/>
  <c r="Z1680" i="7"/>
  <c r="AH1680" i="7"/>
  <c r="AX1680" i="7"/>
  <c r="BG1680" i="7"/>
  <c r="BR1680" i="7"/>
  <c r="CA1680" i="7"/>
  <c r="CR1680" i="7"/>
  <c r="A223" i="7"/>
  <c r="H223" i="7"/>
  <c r="W223" i="7"/>
  <c r="Z223" i="7"/>
  <c r="AH223" i="7"/>
  <c r="AX223" i="7"/>
  <c r="BG223" i="7"/>
  <c r="BR223" i="7"/>
  <c r="CA223" i="7"/>
  <c r="CR223" i="7"/>
  <c r="CY223" i="7" l="1"/>
  <c r="CX223" i="7"/>
  <c r="CW223" i="7"/>
  <c r="CV223" i="7"/>
  <c r="CU223" i="7"/>
  <c r="CT223" i="7"/>
  <c r="CS223" i="7"/>
  <c r="CY1680" i="7"/>
  <c r="CX1680" i="7"/>
  <c r="CW1680" i="7"/>
  <c r="CV1680" i="7"/>
  <c r="CU1680" i="7"/>
  <c r="CT1680" i="7"/>
  <c r="CS1680" i="7"/>
  <c r="CY1681" i="7"/>
  <c r="CX1681" i="7"/>
  <c r="CW1681" i="7"/>
  <c r="CV1681" i="7"/>
  <c r="CU1681" i="7"/>
  <c r="CS1681" i="7"/>
  <c r="CT1681" i="7"/>
  <c r="X223" i="7"/>
  <c r="X1680" i="7"/>
  <c r="X1681" i="7"/>
  <c r="CI1681" i="7"/>
  <c r="CI1680" i="7"/>
  <c r="CI223" i="7"/>
  <c r="CZ223" i="7" l="1"/>
  <c r="CZ1680" i="7"/>
  <c r="CZ1681" i="7"/>
  <c r="AX1679" i="7"/>
  <c r="AX1678" i="7"/>
  <c r="AX1677" i="7"/>
  <c r="AX1676" i="7"/>
  <c r="AX1675" i="7"/>
  <c r="AX1674" i="7"/>
  <c r="AX1673" i="7"/>
  <c r="AX1672" i="7"/>
  <c r="AX1671" i="7"/>
  <c r="AX1670" i="7"/>
  <c r="AX1669" i="7"/>
  <c r="AX1668" i="7"/>
  <c r="AX1667" i="7"/>
  <c r="AX1666" i="7"/>
  <c r="AX1665" i="7"/>
  <c r="AX1664" i="7"/>
  <c r="AX1663" i="7"/>
  <c r="AX1662" i="7"/>
  <c r="AX1661" i="7"/>
  <c r="AX1660" i="7"/>
  <c r="AX1659" i="7"/>
  <c r="AX1658" i="7"/>
  <c r="AX1657" i="7"/>
  <c r="AX1656" i="7"/>
  <c r="AX1655" i="7"/>
  <c r="AX1654" i="7"/>
  <c r="AX1653" i="7"/>
  <c r="AX1652" i="7"/>
  <c r="AX1651" i="7"/>
  <c r="AX1650" i="7"/>
  <c r="AX1649" i="7"/>
  <c r="AX1648" i="7"/>
  <c r="AX1647" i="7"/>
  <c r="AX1646" i="7"/>
  <c r="AX1645" i="7"/>
  <c r="AX1644" i="7"/>
  <c r="AX1643" i="7"/>
  <c r="AX1642" i="7"/>
  <c r="AX1641" i="7"/>
  <c r="AX1640" i="7"/>
  <c r="AX1639" i="7"/>
  <c r="AX1638" i="7"/>
  <c r="AX1637" i="7"/>
  <c r="AX1636" i="7"/>
  <c r="AX1635" i="7"/>
  <c r="AX1634" i="7"/>
  <c r="AX1633" i="7"/>
  <c r="AX1632" i="7"/>
  <c r="AX1631" i="7"/>
  <c r="AX1630" i="7"/>
  <c r="AX1629" i="7"/>
  <c r="AX1628" i="7"/>
  <c r="AX1627" i="7"/>
  <c r="AX1626" i="7"/>
  <c r="AX1625" i="7"/>
  <c r="AX1624" i="7"/>
  <c r="AX1623" i="7"/>
  <c r="AX1622" i="7"/>
  <c r="AX1621" i="7"/>
  <c r="AX1620" i="7"/>
  <c r="AX1619" i="7"/>
  <c r="AX1618" i="7"/>
  <c r="AX1617" i="7"/>
  <c r="AX1616" i="7"/>
  <c r="AX1615" i="7"/>
  <c r="AX1614" i="7"/>
  <c r="AX1613" i="7"/>
  <c r="AX1612" i="7"/>
  <c r="AX1611" i="7"/>
  <c r="AX1610" i="7"/>
  <c r="AX1609" i="7"/>
  <c r="AX1608" i="7"/>
  <c r="AX1607" i="7"/>
  <c r="AX1606" i="7"/>
  <c r="AX1605" i="7"/>
  <c r="AX1604" i="7"/>
  <c r="AX1603" i="7"/>
  <c r="AX1602" i="7"/>
  <c r="AX1601" i="7"/>
  <c r="AX1600" i="7"/>
  <c r="AX1599" i="7"/>
  <c r="AX1598" i="7"/>
  <c r="AX1597" i="7"/>
  <c r="AX1596" i="7"/>
  <c r="AX1595" i="7"/>
  <c r="AX1594" i="7"/>
  <c r="AX1593" i="7"/>
  <c r="AX1592" i="7"/>
  <c r="AX1591" i="7"/>
  <c r="AX1590" i="7"/>
  <c r="AX1589" i="7"/>
  <c r="AX1588" i="7"/>
  <c r="AX1587" i="7"/>
  <c r="AX1586" i="7"/>
  <c r="AX1585" i="7"/>
  <c r="AX1584" i="7"/>
  <c r="AX1583" i="7"/>
  <c r="AX1582" i="7"/>
  <c r="AX1581" i="7"/>
  <c r="AX1580" i="7"/>
  <c r="AX1579" i="7"/>
  <c r="AX1578" i="7"/>
  <c r="AX1577" i="7"/>
  <c r="AX1576" i="7"/>
  <c r="AX1575" i="7"/>
  <c r="AX1574" i="7"/>
  <c r="AX1573" i="7"/>
  <c r="AX1572" i="7"/>
  <c r="AX1571" i="7"/>
  <c r="AX1570" i="7"/>
  <c r="AX1569" i="7"/>
  <c r="AX1568" i="7"/>
  <c r="AX1567" i="7"/>
  <c r="AX1566" i="7"/>
  <c r="AX1565" i="7"/>
  <c r="AX1564" i="7"/>
  <c r="AX1563" i="7"/>
  <c r="AX1562" i="7"/>
  <c r="AX1561" i="7"/>
  <c r="AX1560" i="7"/>
  <c r="AX1559" i="7"/>
  <c r="AX1558" i="7"/>
  <c r="AX1557" i="7"/>
  <c r="AX1556" i="7"/>
  <c r="AX1555" i="7"/>
  <c r="AX1554" i="7"/>
  <c r="AX1553" i="7"/>
  <c r="AX1552" i="7"/>
  <c r="AX1551" i="7"/>
  <c r="AX1550" i="7"/>
  <c r="AX1549" i="7"/>
  <c r="AX1548" i="7"/>
  <c r="AX1547" i="7"/>
  <c r="AX1546" i="7"/>
  <c r="AX1545" i="7"/>
  <c r="AX1544" i="7"/>
  <c r="AX1543" i="7"/>
  <c r="AX1542" i="7"/>
  <c r="AX1541" i="7"/>
  <c r="AX1540" i="7"/>
  <c r="AX1539" i="7"/>
  <c r="AX1538" i="7"/>
  <c r="AX1537" i="7"/>
  <c r="AX1536" i="7"/>
  <c r="AX1535" i="7"/>
  <c r="AX1534" i="7"/>
  <c r="AX1533" i="7"/>
  <c r="AX1532" i="7"/>
  <c r="AX1531" i="7"/>
  <c r="AX1530" i="7"/>
  <c r="AX1529" i="7"/>
  <c r="AX1528" i="7"/>
  <c r="AX1527" i="7"/>
  <c r="AX1526" i="7"/>
  <c r="AX1525" i="7"/>
  <c r="AX1524" i="7"/>
  <c r="AX1523" i="7"/>
  <c r="AX1522" i="7"/>
  <c r="AX1521" i="7"/>
  <c r="AX1520" i="7"/>
  <c r="AX1519" i="7"/>
  <c r="AX1518" i="7"/>
  <c r="AX1517" i="7"/>
  <c r="AX1516" i="7"/>
  <c r="AX1515" i="7"/>
  <c r="AX1514" i="7"/>
  <c r="AX1513" i="7"/>
  <c r="AX1512" i="7"/>
  <c r="AX1511" i="7"/>
  <c r="AX1510" i="7"/>
  <c r="AX1509" i="7"/>
  <c r="AX1508" i="7"/>
  <c r="AX1507" i="7"/>
  <c r="AX1506" i="7"/>
  <c r="AX1505" i="7"/>
  <c r="AX1504" i="7"/>
  <c r="AX1503" i="7"/>
  <c r="AX1502" i="7"/>
  <c r="AX1501" i="7"/>
  <c r="AX1500" i="7"/>
  <c r="AX1499" i="7"/>
  <c r="AX1498" i="7"/>
  <c r="AX1497" i="7"/>
  <c r="AX1496" i="7"/>
  <c r="AX1495" i="7"/>
  <c r="AX1494" i="7"/>
  <c r="AX1493" i="7"/>
  <c r="AX1492" i="7"/>
  <c r="AX1491" i="7"/>
  <c r="AX1490" i="7"/>
  <c r="AX1489" i="7"/>
  <c r="AX1488" i="7"/>
  <c r="AX1487" i="7"/>
  <c r="AX1486" i="7"/>
  <c r="AX1485" i="7"/>
  <c r="AX1484" i="7"/>
  <c r="AX1483" i="7"/>
  <c r="AX1482" i="7"/>
  <c r="AX1481" i="7"/>
  <c r="AX1480" i="7"/>
  <c r="AX1479" i="7"/>
  <c r="AX1478" i="7"/>
  <c r="AX1477" i="7"/>
  <c r="AX1476" i="7"/>
  <c r="AX1475" i="7"/>
  <c r="AX1474" i="7"/>
  <c r="AX1473" i="7"/>
  <c r="AX1472" i="7"/>
  <c r="AX1471" i="7"/>
  <c r="AX1470" i="7"/>
  <c r="AX1469" i="7"/>
  <c r="AX1468" i="7"/>
  <c r="AX1467" i="7"/>
  <c r="AX1466" i="7"/>
  <c r="AX1465" i="7"/>
  <c r="AX1464" i="7"/>
  <c r="AX1463" i="7"/>
  <c r="AX1462" i="7"/>
  <c r="AX1461" i="7"/>
  <c r="AX1460" i="7"/>
  <c r="AX1459" i="7"/>
  <c r="AX1458" i="7"/>
  <c r="AX1457" i="7"/>
  <c r="AX1456" i="7"/>
  <c r="AX1455" i="7"/>
  <c r="AX1454" i="7"/>
  <c r="AX1453" i="7"/>
  <c r="AX1452" i="7"/>
  <c r="AX1451" i="7"/>
  <c r="AX1450" i="7"/>
  <c r="AX1449" i="7"/>
  <c r="AX1448" i="7"/>
  <c r="AX1447" i="7"/>
  <c r="AX1446" i="7"/>
  <c r="AX1445" i="7"/>
  <c r="AX1444" i="7"/>
  <c r="AX1443" i="7"/>
  <c r="AX1442" i="7"/>
  <c r="AX1441" i="7"/>
  <c r="AX1440" i="7"/>
  <c r="AX1439" i="7"/>
  <c r="AX1438" i="7"/>
  <c r="AX1437" i="7"/>
  <c r="AX1436" i="7"/>
  <c r="AX1435" i="7"/>
  <c r="AX1434" i="7"/>
  <c r="AX1433" i="7"/>
  <c r="AX1432" i="7"/>
  <c r="AX1431" i="7"/>
  <c r="AX1430" i="7"/>
  <c r="AX1429" i="7"/>
  <c r="AX1428" i="7"/>
  <c r="AX1427" i="7"/>
  <c r="AX1426" i="7"/>
  <c r="AX1425" i="7"/>
  <c r="AX1424" i="7"/>
  <c r="AX1423" i="7"/>
  <c r="AX1422" i="7"/>
  <c r="AX1421" i="7"/>
  <c r="AX1420" i="7"/>
  <c r="AX1419" i="7"/>
  <c r="AX1418" i="7"/>
  <c r="AX1417" i="7"/>
  <c r="AX1416" i="7"/>
  <c r="AX1415" i="7"/>
  <c r="AX1414" i="7"/>
  <c r="AX1413" i="7"/>
  <c r="AX1412" i="7"/>
  <c r="AX1411" i="7"/>
  <c r="AX1410" i="7"/>
  <c r="AX1409" i="7"/>
  <c r="AX1408" i="7"/>
  <c r="AX1407" i="7"/>
  <c r="AX1406" i="7"/>
  <c r="AX1405" i="7"/>
  <c r="AX1404" i="7"/>
  <c r="AX1403" i="7"/>
  <c r="AX1402" i="7"/>
  <c r="AX1401" i="7"/>
  <c r="AX1400" i="7"/>
  <c r="AX1399" i="7"/>
  <c r="AX1398" i="7"/>
  <c r="AX1397" i="7"/>
  <c r="AX1396" i="7"/>
  <c r="AX1395" i="7"/>
  <c r="AX1394" i="7"/>
  <c r="AX1393" i="7"/>
  <c r="AX1392" i="7"/>
  <c r="AX1391" i="7"/>
  <c r="AX1390" i="7"/>
  <c r="AX1389" i="7"/>
  <c r="AX1388" i="7"/>
  <c r="AX1387" i="7"/>
  <c r="AX1386" i="7"/>
  <c r="AX1385" i="7"/>
  <c r="AX1384" i="7"/>
  <c r="AX1383" i="7"/>
  <c r="AX1382" i="7"/>
  <c r="AX1381" i="7"/>
  <c r="AX1380" i="7"/>
  <c r="AX1379" i="7"/>
  <c r="AX1378" i="7"/>
  <c r="AX1377" i="7"/>
  <c r="AX1376" i="7"/>
  <c r="AX1375" i="7"/>
  <c r="AX1374" i="7"/>
  <c r="AX1373" i="7"/>
  <c r="AX1372" i="7"/>
  <c r="AX1371" i="7"/>
  <c r="AX1370" i="7"/>
  <c r="AX1369" i="7"/>
  <c r="AX1368" i="7"/>
  <c r="AX1367" i="7"/>
  <c r="AX1366" i="7"/>
  <c r="AX1365" i="7"/>
  <c r="AX1364" i="7"/>
  <c r="AX1363" i="7"/>
  <c r="AX1362" i="7"/>
  <c r="AX1361" i="7"/>
  <c r="AX1360" i="7"/>
  <c r="AX1359" i="7"/>
  <c r="AX1358" i="7"/>
  <c r="AX1357" i="7"/>
  <c r="AX1356" i="7"/>
  <c r="AX1355" i="7"/>
  <c r="AX1354" i="7"/>
  <c r="AX1353" i="7"/>
  <c r="AX1352" i="7"/>
  <c r="AX1351" i="7"/>
  <c r="AX1350" i="7"/>
  <c r="AX1349" i="7"/>
  <c r="AX1348" i="7"/>
  <c r="AX1347" i="7"/>
  <c r="AX1346" i="7"/>
  <c r="AX1345" i="7"/>
  <c r="AX1344" i="7"/>
  <c r="AX1343" i="7"/>
  <c r="AX1342" i="7"/>
  <c r="AX1341" i="7"/>
  <c r="AX1340" i="7"/>
  <c r="AX1339" i="7"/>
  <c r="AX1338" i="7"/>
  <c r="AX1337" i="7"/>
  <c r="AX1336" i="7"/>
  <c r="AX1335" i="7"/>
  <c r="AX1334" i="7"/>
  <c r="AX1333" i="7"/>
  <c r="AX1332" i="7"/>
  <c r="AX1331" i="7"/>
  <c r="AX1330" i="7"/>
  <c r="AX1329" i="7"/>
  <c r="AX1328" i="7"/>
  <c r="AX1327" i="7"/>
  <c r="AX1326" i="7"/>
  <c r="AX1325" i="7"/>
  <c r="AX1324" i="7"/>
  <c r="AX1323" i="7"/>
  <c r="AX1322" i="7"/>
  <c r="AX1321" i="7"/>
  <c r="AX1320" i="7"/>
  <c r="AX1319" i="7"/>
  <c r="AX1318" i="7"/>
  <c r="AX1317" i="7"/>
  <c r="AX1316" i="7"/>
  <c r="AX1315" i="7"/>
  <c r="AX1314" i="7"/>
  <c r="AX1313" i="7"/>
  <c r="AX1312" i="7"/>
  <c r="AX1311" i="7"/>
  <c r="AX1310" i="7"/>
  <c r="AX1309" i="7"/>
  <c r="AX1308" i="7"/>
  <c r="AX1307" i="7"/>
  <c r="AX1306" i="7"/>
  <c r="AX1305" i="7"/>
  <c r="AX1304" i="7"/>
  <c r="AX1303" i="7"/>
  <c r="AX1302" i="7"/>
  <c r="AX1301" i="7"/>
  <c r="AX1300" i="7"/>
  <c r="AX1299" i="7"/>
  <c r="AX1298" i="7"/>
  <c r="AX1297" i="7"/>
  <c r="AX1296" i="7"/>
  <c r="AX1295" i="7"/>
  <c r="AX1294" i="7"/>
  <c r="AX1293" i="7"/>
  <c r="AX1292" i="7"/>
  <c r="AX1291" i="7"/>
  <c r="AX1290" i="7"/>
  <c r="AX1289" i="7"/>
  <c r="AX1288" i="7"/>
  <c r="AX1287" i="7"/>
  <c r="AX1286" i="7"/>
  <c r="AX1285" i="7"/>
  <c r="AX1284" i="7"/>
  <c r="AX1283" i="7"/>
  <c r="AX1282" i="7"/>
  <c r="AX1281" i="7"/>
  <c r="AX1280" i="7"/>
  <c r="AX1279" i="7"/>
  <c r="AX1278" i="7"/>
  <c r="AX1277" i="7"/>
  <c r="AX1276" i="7"/>
  <c r="AX1275" i="7"/>
  <c r="AX1274" i="7"/>
  <c r="AX1273" i="7"/>
  <c r="AX1272" i="7"/>
  <c r="AX1271" i="7"/>
  <c r="AX1270" i="7"/>
  <c r="AX1269" i="7"/>
  <c r="AX1268" i="7"/>
  <c r="AX1267" i="7"/>
  <c r="AX1266" i="7"/>
  <c r="AX1265" i="7"/>
  <c r="AX1264" i="7"/>
  <c r="AX1263" i="7"/>
  <c r="AX1262" i="7"/>
  <c r="AX1261" i="7"/>
  <c r="AX1260" i="7"/>
  <c r="AX1259" i="7"/>
  <c r="AX1258" i="7"/>
  <c r="AX1257" i="7"/>
  <c r="AX1256" i="7"/>
  <c r="AX1255" i="7"/>
  <c r="AX1254" i="7"/>
  <c r="AX1253" i="7"/>
  <c r="AX1252" i="7"/>
  <c r="AX1251" i="7"/>
  <c r="AX1250" i="7"/>
  <c r="AX1249" i="7"/>
  <c r="AX1248" i="7"/>
  <c r="AX1247" i="7"/>
  <c r="AX1246" i="7"/>
  <c r="AX1245" i="7"/>
  <c r="AX1244" i="7"/>
  <c r="AX1243" i="7"/>
  <c r="AX1242" i="7"/>
  <c r="AX1241" i="7"/>
  <c r="AX1240" i="7"/>
  <c r="AX1239" i="7"/>
  <c r="AX1238" i="7"/>
  <c r="AX1237" i="7"/>
  <c r="AX1236" i="7"/>
  <c r="AX1235" i="7"/>
  <c r="AX1234" i="7"/>
  <c r="AX1233" i="7"/>
  <c r="AX1232" i="7"/>
  <c r="AX1231" i="7"/>
  <c r="AX1230" i="7"/>
  <c r="AX1229" i="7"/>
  <c r="AX1228" i="7"/>
  <c r="AX1227" i="7"/>
  <c r="AX1226" i="7"/>
  <c r="AX1225" i="7"/>
  <c r="AX1224" i="7"/>
  <c r="AX1223" i="7"/>
  <c r="AX1222" i="7"/>
  <c r="AX1221" i="7"/>
  <c r="AX1220" i="7"/>
  <c r="AX1219" i="7"/>
  <c r="AX1218" i="7"/>
  <c r="AX1217" i="7"/>
  <c r="AX1216" i="7"/>
  <c r="AX1215" i="7"/>
  <c r="AX1214" i="7"/>
  <c r="AX1213" i="7"/>
  <c r="AX1212" i="7"/>
  <c r="AX1211" i="7"/>
  <c r="AX1210" i="7"/>
  <c r="AX1209" i="7"/>
  <c r="AX1208" i="7"/>
  <c r="AX1207" i="7"/>
  <c r="AX1206" i="7"/>
  <c r="AX1205" i="7"/>
  <c r="AX1204" i="7"/>
  <c r="AX1203" i="7"/>
  <c r="AX1202" i="7"/>
  <c r="AX1201" i="7"/>
  <c r="AX1200" i="7"/>
  <c r="AX1199" i="7"/>
  <c r="AX1198" i="7"/>
  <c r="AX1197" i="7"/>
  <c r="AX1196" i="7"/>
  <c r="AX1195" i="7"/>
  <c r="AX1194" i="7"/>
  <c r="AX1193" i="7"/>
  <c r="AX1192" i="7"/>
  <c r="AX1191" i="7"/>
  <c r="AX1190" i="7"/>
  <c r="AX1189" i="7"/>
  <c r="AX1188" i="7"/>
  <c r="AX1187" i="7"/>
  <c r="AX1186" i="7"/>
  <c r="AX1185" i="7"/>
  <c r="AX1184" i="7"/>
  <c r="AX1183" i="7"/>
  <c r="AX1182" i="7"/>
  <c r="AX1181" i="7"/>
  <c r="AX1180" i="7"/>
  <c r="AX1179" i="7"/>
  <c r="AX1178" i="7"/>
  <c r="AX1177" i="7"/>
  <c r="AX1176" i="7"/>
  <c r="AX1175" i="7"/>
  <c r="AX1174" i="7"/>
  <c r="AX1173" i="7"/>
  <c r="AX1172" i="7"/>
  <c r="AX1171" i="7"/>
  <c r="AX1170" i="7"/>
  <c r="AX1169" i="7"/>
  <c r="AX1168" i="7"/>
  <c r="AX1167" i="7"/>
  <c r="AX1166" i="7"/>
  <c r="AX1165" i="7"/>
  <c r="AX1164" i="7"/>
  <c r="AX1163" i="7"/>
  <c r="AX1162" i="7"/>
  <c r="AX1161" i="7"/>
  <c r="AX1160" i="7"/>
  <c r="AX1159" i="7"/>
  <c r="AX1158" i="7"/>
  <c r="AX1157" i="7"/>
  <c r="AX1156" i="7"/>
  <c r="AX1155" i="7"/>
  <c r="AX1154" i="7"/>
  <c r="AX1153" i="7"/>
  <c r="AX1152" i="7"/>
  <c r="AX1151" i="7"/>
  <c r="AX1150" i="7"/>
  <c r="AX1149" i="7"/>
  <c r="AX1148" i="7"/>
  <c r="AX1147" i="7"/>
  <c r="AX1146" i="7"/>
  <c r="AX1145" i="7"/>
  <c r="AX1144" i="7"/>
  <c r="AX1143" i="7"/>
  <c r="AX1142" i="7"/>
  <c r="AX1141" i="7"/>
  <c r="AX1140" i="7"/>
  <c r="AX1139" i="7"/>
  <c r="AX1138" i="7"/>
  <c r="AX1137" i="7"/>
  <c r="AX1136" i="7"/>
  <c r="AX1135" i="7"/>
  <c r="AX1134" i="7"/>
  <c r="AX1133" i="7"/>
  <c r="AX1132" i="7"/>
  <c r="AX1131" i="7"/>
  <c r="AX1130" i="7"/>
  <c r="AX1129" i="7"/>
  <c r="AX1128" i="7"/>
  <c r="AX1127" i="7"/>
  <c r="AX1126" i="7"/>
  <c r="AX1125" i="7"/>
  <c r="AX1124" i="7"/>
  <c r="AX1123" i="7"/>
  <c r="AX1122" i="7"/>
  <c r="AX1121" i="7"/>
  <c r="AX1120" i="7"/>
  <c r="AX1119" i="7"/>
  <c r="AX1118" i="7"/>
  <c r="AX1117" i="7"/>
  <c r="AX1116" i="7"/>
  <c r="AX1115" i="7"/>
  <c r="AX1114" i="7"/>
  <c r="AX1113" i="7"/>
  <c r="AX1112" i="7"/>
  <c r="AX1111" i="7"/>
  <c r="AX1110" i="7"/>
  <c r="AX1109" i="7"/>
  <c r="AX1108" i="7"/>
  <c r="AX1107" i="7"/>
  <c r="AX1106" i="7"/>
  <c r="AX1105" i="7"/>
  <c r="AX1104" i="7"/>
  <c r="AX1103" i="7"/>
  <c r="AX1102" i="7"/>
  <c r="AX1101" i="7"/>
  <c r="AX1100" i="7"/>
  <c r="AX1099" i="7"/>
  <c r="AX1098" i="7"/>
  <c r="AX1097" i="7"/>
  <c r="AX1096" i="7"/>
  <c r="AX1095" i="7"/>
  <c r="AX1094" i="7"/>
  <c r="AX1093" i="7"/>
  <c r="AX1092" i="7"/>
  <c r="AX1091" i="7"/>
  <c r="AX1090" i="7"/>
  <c r="AX1089" i="7"/>
  <c r="AX1088" i="7"/>
  <c r="AX1087" i="7"/>
  <c r="AX1086" i="7"/>
  <c r="AX1085" i="7"/>
  <c r="AX1084" i="7"/>
  <c r="AX1083" i="7"/>
  <c r="AX1082" i="7"/>
  <c r="AX1081" i="7"/>
  <c r="AX1080" i="7"/>
  <c r="AX1079" i="7"/>
  <c r="AX1078" i="7"/>
  <c r="AX1077" i="7"/>
  <c r="AX1076" i="7"/>
  <c r="AX1075" i="7"/>
  <c r="AX1074" i="7"/>
  <c r="AX1073" i="7"/>
  <c r="AX1072" i="7"/>
  <c r="AX1071" i="7"/>
  <c r="AX1070" i="7"/>
  <c r="AX1069" i="7"/>
  <c r="AX1068" i="7"/>
  <c r="AX1067" i="7"/>
  <c r="AX1066" i="7"/>
  <c r="AX1065" i="7"/>
  <c r="AX1064" i="7"/>
  <c r="AX1063" i="7"/>
  <c r="AX1062" i="7"/>
  <c r="AX1061" i="7"/>
  <c r="AX1060" i="7"/>
  <c r="AX1059" i="7"/>
  <c r="AX1058" i="7"/>
  <c r="AX1057" i="7"/>
  <c r="AX1056" i="7"/>
  <c r="AX1055" i="7"/>
  <c r="AX1054" i="7"/>
  <c r="AX1053" i="7"/>
  <c r="AX1052" i="7"/>
  <c r="AX1051" i="7"/>
  <c r="AX1050" i="7"/>
  <c r="AX1049" i="7"/>
  <c r="AX1048" i="7"/>
  <c r="AX1047" i="7"/>
  <c r="AX1046" i="7"/>
  <c r="AX1045" i="7"/>
  <c r="AX1044" i="7"/>
  <c r="AX1043" i="7"/>
  <c r="AX1042" i="7"/>
  <c r="AX1041" i="7"/>
  <c r="AX1040" i="7"/>
  <c r="AX1039" i="7"/>
  <c r="AX1038" i="7"/>
  <c r="AX1037" i="7"/>
  <c r="AX1036" i="7"/>
  <c r="AX1035" i="7"/>
  <c r="AX1034" i="7"/>
  <c r="AX1033" i="7"/>
  <c r="AX1032" i="7"/>
  <c r="AX1031" i="7"/>
  <c r="AX1030" i="7"/>
  <c r="AX1029" i="7"/>
  <c r="AX1028" i="7"/>
  <c r="AX1027" i="7"/>
  <c r="AX1026" i="7"/>
  <c r="AX1025" i="7"/>
  <c r="AX1024" i="7"/>
  <c r="AX1023" i="7"/>
  <c r="AX1022" i="7"/>
  <c r="AX1021" i="7"/>
  <c r="AX1020" i="7"/>
  <c r="AX1019" i="7"/>
  <c r="AX1018" i="7"/>
  <c r="AX1017" i="7"/>
  <c r="AX1016" i="7"/>
  <c r="AX1015" i="7"/>
  <c r="AX1014" i="7"/>
  <c r="AX1013" i="7"/>
  <c r="AX1012" i="7"/>
  <c r="AX1011" i="7"/>
  <c r="AX1010" i="7"/>
  <c r="AX1009" i="7"/>
  <c r="AX1008" i="7"/>
  <c r="AX1007" i="7"/>
  <c r="AX1006" i="7"/>
  <c r="AX1005" i="7"/>
  <c r="AX1004" i="7"/>
  <c r="AX1003" i="7"/>
  <c r="AX1002" i="7"/>
  <c r="AX1001" i="7"/>
  <c r="AX1000" i="7"/>
  <c r="AX999" i="7"/>
  <c r="AX998" i="7"/>
  <c r="AX997" i="7"/>
  <c r="AX996" i="7"/>
  <c r="AX995" i="7"/>
  <c r="AX994" i="7"/>
  <c r="AX993" i="7"/>
  <c r="AX992" i="7"/>
  <c r="AX991" i="7"/>
  <c r="AX990" i="7"/>
  <c r="AX989" i="7"/>
  <c r="AX988" i="7"/>
  <c r="AX987" i="7"/>
  <c r="AX986" i="7"/>
  <c r="AX985" i="7"/>
  <c r="AX984" i="7"/>
  <c r="AX983" i="7"/>
  <c r="AX982" i="7"/>
  <c r="AX981" i="7"/>
  <c r="AX980" i="7"/>
  <c r="AX979" i="7"/>
  <c r="AX978" i="7"/>
  <c r="AX977" i="7"/>
  <c r="AX976" i="7"/>
  <c r="AX975" i="7"/>
  <c r="AX974" i="7"/>
  <c r="AX973" i="7"/>
  <c r="AX972" i="7"/>
  <c r="AX971" i="7"/>
  <c r="AX970" i="7"/>
  <c r="AX969" i="7"/>
  <c r="AX968" i="7"/>
  <c r="AX967" i="7"/>
  <c r="AX966" i="7"/>
  <c r="AX965" i="7"/>
  <c r="AX964" i="7"/>
  <c r="AX963" i="7"/>
  <c r="AX962" i="7"/>
  <c r="AX961" i="7"/>
  <c r="AX960" i="7"/>
  <c r="AX959" i="7"/>
  <c r="AX958" i="7"/>
  <c r="AX957" i="7"/>
  <c r="AX956" i="7"/>
  <c r="AX955" i="7"/>
  <c r="AX954" i="7"/>
  <c r="AX953" i="7"/>
  <c r="AX952" i="7"/>
  <c r="AX951" i="7"/>
  <c r="AX950" i="7"/>
  <c r="AX949" i="7"/>
  <c r="AX948" i="7"/>
  <c r="AX947" i="7"/>
  <c r="AX946" i="7"/>
  <c r="AX945" i="7"/>
  <c r="AX944" i="7"/>
  <c r="AX943" i="7"/>
  <c r="AX942" i="7"/>
  <c r="AX941" i="7"/>
  <c r="AX940" i="7"/>
  <c r="AX939" i="7"/>
  <c r="AX938" i="7"/>
  <c r="AX937" i="7"/>
  <c r="AX936" i="7"/>
  <c r="AX935" i="7"/>
  <c r="AX934" i="7"/>
  <c r="AX933" i="7"/>
  <c r="AX932" i="7"/>
  <c r="AX931" i="7"/>
  <c r="AX930" i="7"/>
  <c r="AX929" i="7"/>
  <c r="AX928" i="7"/>
  <c r="AX927" i="7"/>
  <c r="AX926" i="7"/>
  <c r="AX925" i="7"/>
  <c r="AX924" i="7"/>
  <c r="AX923" i="7"/>
  <c r="AX922" i="7"/>
  <c r="AX921" i="7"/>
  <c r="AX920" i="7"/>
  <c r="AX919" i="7"/>
  <c r="AX918" i="7"/>
  <c r="AX917" i="7"/>
  <c r="AX916" i="7"/>
  <c r="AX915" i="7"/>
  <c r="AX914" i="7"/>
  <c r="AX913" i="7"/>
  <c r="AX912" i="7"/>
  <c r="AX911" i="7"/>
  <c r="AX910" i="7"/>
  <c r="AX909" i="7"/>
  <c r="AX908" i="7"/>
  <c r="AX907" i="7"/>
  <c r="AX906" i="7"/>
  <c r="AX905" i="7"/>
  <c r="AX904" i="7"/>
  <c r="AX903" i="7"/>
  <c r="AX902" i="7"/>
  <c r="AX901" i="7"/>
  <c r="AX900" i="7"/>
  <c r="AX899" i="7"/>
  <c r="AX898" i="7"/>
  <c r="AX897" i="7"/>
  <c r="AX896" i="7"/>
  <c r="AX895" i="7"/>
  <c r="AX894" i="7"/>
  <c r="AX893" i="7"/>
  <c r="AX892" i="7"/>
  <c r="AX891" i="7"/>
  <c r="AX890" i="7"/>
  <c r="AX889" i="7"/>
  <c r="AX888" i="7"/>
  <c r="AX887" i="7"/>
  <c r="AX886" i="7"/>
  <c r="AX885" i="7"/>
  <c r="AX884" i="7"/>
  <c r="AX883" i="7"/>
  <c r="AX882" i="7"/>
  <c r="AX881" i="7"/>
  <c r="AX880" i="7"/>
  <c r="AX879" i="7"/>
  <c r="AX878" i="7"/>
  <c r="AX877" i="7"/>
  <c r="AX876" i="7"/>
  <c r="AX875" i="7"/>
  <c r="AX874" i="7"/>
  <c r="AX873" i="7"/>
  <c r="AX872" i="7"/>
  <c r="AX871" i="7"/>
  <c r="AX870" i="7"/>
  <c r="AX869" i="7"/>
  <c r="AX868" i="7"/>
  <c r="AX867" i="7"/>
  <c r="AX866" i="7"/>
  <c r="AX865" i="7"/>
  <c r="AX864" i="7"/>
  <c r="AX863" i="7"/>
  <c r="AX862" i="7"/>
  <c r="AX861" i="7"/>
  <c r="AX860" i="7"/>
  <c r="AX859" i="7"/>
  <c r="AX858" i="7"/>
  <c r="AX857" i="7"/>
  <c r="AX856" i="7"/>
  <c r="AX855" i="7"/>
  <c r="AX854" i="7"/>
  <c r="AX853" i="7"/>
  <c r="AX852" i="7"/>
  <c r="AX851" i="7"/>
  <c r="AX850" i="7"/>
  <c r="AX849" i="7"/>
  <c r="AX848" i="7"/>
  <c r="AX847" i="7"/>
  <c r="AX846" i="7"/>
  <c r="AX845" i="7"/>
  <c r="AX844" i="7"/>
  <c r="AX843" i="7"/>
  <c r="AX842" i="7"/>
  <c r="AX841" i="7"/>
  <c r="AX840" i="7"/>
  <c r="AX839" i="7"/>
  <c r="AX838" i="7"/>
  <c r="AX837" i="7"/>
  <c r="AX836" i="7"/>
  <c r="AX835" i="7"/>
  <c r="AX834" i="7"/>
  <c r="AX833" i="7"/>
  <c r="AX832" i="7"/>
  <c r="AX831" i="7"/>
  <c r="AX830" i="7"/>
  <c r="AX829" i="7"/>
  <c r="AX828" i="7"/>
  <c r="AX827" i="7"/>
  <c r="AX826" i="7"/>
  <c r="AX825" i="7"/>
  <c r="AX824" i="7"/>
  <c r="AX823" i="7"/>
  <c r="AX822" i="7"/>
  <c r="AX821" i="7"/>
  <c r="AX820" i="7"/>
  <c r="AX819" i="7"/>
  <c r="AX818" i="7"/>
  <c r="AX817" i="7"/>
  <c r="AX816" i="7"/>
  <c r="AX815" i="7"/>
  <c r="AX814" i="7"/>
  <c r="AX813" i="7"/>
  <c r="AX812" i="7"/>
  <c r="AX811" i="7"/>
  <c r="AX810" i="7"/>
  <c r="AX809" i="7"/>
  <c r="AX808" i="7"/>
  <c r="AX807" i="7"/>
  <c r="AX806" i="7"/>
  <c r="AX805" i="7"/>
  <c r="AX804" i="7"/>
  <c r="AX803" i="7"/>
  <c r="AX802" i="7"/>
  <c r="AX801" i="7"/>
  <c r="AX800" i="7"/>
  <c r="AX799" i="7"/>
  <c r="AX798" i="7"/>
  <c r="AX797" i="7"/>
  <c r="AX796" i="7"/>
  <c r="AX795" i="7"/>
  <c r="AX794" i="7"/>
  <c r="AX793" i="7"/>
  <c r="AX792" i="7"/>
  <c r="AX791" i="7"/>
  <c r="AX790" i="7"/>
  <c r="AX789" i="7"/>
  <c r="AX788" i="7"/>
  <c r="AX787" i="7"/>
  <c r="AX786" i="7"/>
  <c r="AX785" i="7"/>
  <c r="AX784" i="7"/>
  <c r="AX783" i="7"/>
  <c r="AX782" i="7"/>
  <c r="AX781" i="7"/>
  <c r="AX780" i="7"/>
  <c r="AX779" i="7"/>
  <c r="AX778" i="7"/>
  <c r="AX777" i="7"/>
  <c r="AX776" i="7"/>
  <c r="AX775" i="7"/>
  <c r="AX774" i="7"/>
  <c r="AX773" i="7"/>
  <c r="AX772" i="7"/>
  <c r="AX771" i="7"/>
  <c r="AX770" i="7"/>
  <c r="AX769" i="7"/>
  <c r="AX768" i="7"/>
  <c r="AX767" i="7"/>
  <c r="AX766" i="7"/>
  <c r="AX765" i="7"/>
  <c r="AX764" i="7"/>
  <c r="AX763" i="7"/>
  <c r="AX762" i="7"/>
  <c r="AX761" i="7"/>
  <c r="AX760" i="7"/>
  <c r="AX759" i="7"/>
  <c r="AX758" i="7"/>
  <c r="AX757" i="7"/>
  <c r="AX756" i="7"/>
  <c r="AX755" i="7"/>
  <c r="AX754" i="7"/>
  <c r="AX753" i="7"/>
  <c r="AX752" i="7"/>
  <c r="AX751" i="7"/>
  <c r="AX750" i="7"/>
  <c r="AX749" i="7"/>
  <c r="AX748" i="7"/>
  <c r="AX747" i="7"/>
  <c r="AX746" i="7"/>
  <c r="AX745" i="7"/>
  <c r="AX744" i="7"/>
  <c r="AX743" i="7"/>
  <c r="AX742" i="7"/>
  <c r="AX741" i="7"/>
  <c r="AX740" i="7"/>
  <c r="AX739" i="7"/>
  <c r="AX738" i="7"/>
  <c r="AX737" i="7"/>
  <c r="AX736" i="7"/>
  <c r="AX735" i="7"/>
  <c r="AX734" i="7"/>
  <c r="AX733" i="7"/>
  <c r="AX732" i="7"/>
  <c r="AX731" i="7"/>
  <c r="AX730" i="7"/>
  <c r="AX729" i="7"/>
  <c r="AX728" i="7"/>
  <c r="AX727" i="7"/>
  <c r="AX726" i="7"/>
  <c r="AX725" i="7"/>
  <c r="AX724" i="7"/>
  <c r="AX723" i="7"/>
  <c r="AX722" i="7"/>
  <c r="AX721" i="7"/>
  <c r="AX720" i="7"/>
  <c r="AX719" i="7"/>
  <c r="AX718" i="7"/>
  <c r="AX717" i="7"/>
  <c r="AX716" i="7"/>
  <c r="AX715" i="7"/>
  <c r="AX714" i="7"/>
  <c r="AX713" i="7"/>
  <c r="AX712" i="7"/>
  <c r="AX711" i="7"/>
  <c r="AX710" i="7"/>
  <c r="AX709" i="7"/>
  <c r="AX708" i="7"/>
  <c r="AX707" i="7"/>
  <c r="AX706" i="7"/>
  <c r="AX705" i="7"/>
  <c r="AX704" i="7"/>
  <c r="AX703" i="7"/>
  <c r="AX702" i="7"/>
  <c r="AX701" i="7"/>
  <c r="AX700" i="7"/>
  <c r="AX699" i="7"/>
  <c r="AX698" i="7"/>
  <c r="AX697" i="7"/>
  <c r="AX696" i="7"/>
  <c r="AX695" i="7"/>
  <c r="AX694" i="7"/>
  <c r="AX693" i="7"/>
  <c r="AX692" i="7"/>
  <c r="AX691" i="7"/>
  <c r="AX690" i="7"/>
  <c r="AX689" i="7"/>
  <c r="AX688" i="7"/>
  <c r="AX687" i="7"/>
  <c r="AX686" i="7"/>
  <c r="AX685" i="7"/>
  <c r="AX684" i="7"/>
  <c r="AX683" i="7"/>
  <c r="AX682" i="7"/>
  <c r="AX681" i="7"/>
  <c r="AX680" i="7"/>
  <c r="AX679" i="7"/>
  <c r="AX678" i="7"/>
  <c r="AX677" i="7"/>
  <c r="AX676" i="7"/>
  <c r="AX675" i="7"/>
  <c r="AX674" i="7"/>
  <c r="AX673" i="7"/>
  <c r="AX672" i="7"/>
  <c r="AX671" i="7"/>
  <c r="AX670" i="7"/>
  <c r="AX669" i="7"/>
  <c r="AX668" i="7"/>
  <c r="AX667" i="7"/>
  <c r="AX666" i="7"/>
  <c r="AX665" i="7"/>
  <c r="AX664" i="7"/>
  <c r="AX663" i="7"/>
  <c r="AX662" i="7"/>
  <c r="AX661" i="7"/>
  <c r="AX660" i="7"/>
  <c r="AX659" i="7"/>
  <c r="AX658" i="7"/>
  <c r="AX657" i="7"/>
  <c r="AX656" i="7"/>
  <c r="AX655" i="7"/>
  <c r="AX654" i="7"/>
  <c r="AX653" i="7"/>
  <c r="AX652" i="7"/>
  <c r="AX651" i="7"/>
  <c r="AX650" i="7"/>
  <c r="AX649" i="7"/>
  <c r="AX648" i="7"/>
  <c r="AX647" i="7"/>
  <c r="AX646" i="7"/>
  <c r="AX645" i="7"/>
  <c r="AX644" i="7"/>
  <c r="AX643" i="7"/>
  <c r="AX642" i="7"/>
  <c r="AX641" i="7"/>
  <c r="AX640" i="7"/>
  <c r="AX639" i="7"/>
  <c r="AX638" i="7"/>
  <c r="AX637" i="7"/>
  <c r="AX636" i="7"/>
  <c r="AX635" i="7"/>
  <c r="AX634" i="7"/>
  <c r="AX633" i="7"/>
  <c r="AX632" i="7"/>
  <c r="AX631" i="7"/>
  <c r="AX630" i="7"/>
  <c r="AX629" i="7"/>
  <c r="AX628" i="7"/>
  <c r="AX627" i="7"/>
  <c r="AX626" i="7"/>
  <c r="AX625" i="7"/>
  <c r="AX624" i="7"/>
  <c r="AX623" i="7"/>
  <c r="AX622" i="7"/>
  <c r="AX621" i="7"/>
  <c r="AX620" i="7"/>
  <c r="AX619" i="7"/>
  <c r="AX618" i="7"/>
  <c r="AX617" i="7"/>
  <c r="AX616" i="7"/>
  <c r="AX615" i="7"/>
  <c r="AX614" i="7"/>
  <c r="AX613" i="7"/>
  <c r="AX612" i="7"/>
  <c r="AX611" i="7"/>
  <c r="AX610" i="7"/>
  <c r="AX609" i="7"/>
  <c r="AX608" i="7"/>
  <c r="AX607" i="7"/>
  <c r="AX606" i="7"/>
  <c r="AX605" i="7"/>
  <c r="AX604" i="7"/>
  <c r="AX603" i="7"/>
  <c r="AX602" i="7"/>
  <c r="AX601" i="7"/>
  <c r="AX600" i="7"/>
  <c r="AX599" i="7"/>
  <c r="AX598" i="7"/>
  <c r="AX597" i="7"/>
  <c r="AX596" i="7"/>
  <c r="AX595" i="7"/>
  <c r="AX594" i="7"/>
  <c r="AX593" i="7"/>
  <c r="AX592" i="7"/>
  <c r="AX591" i="7"/>
  <c r="AX590" i="7"/>
  <c r="AX589" i="7"/>
  <c r="AX588" i="7"/>
  <c r="AX587" i="7"/>
  <c r="AX586" i="7"/>
  <c r="AX585" i="7"/>
  <c r="AX584" i="7"/>
  <c r="AX583" i="7"/>
  <c r="AX582" i="7"/>
  <c r="AX581" i="7"/>
  <c r="AX580" i="7"/>
  <c r="AX579" i="7"/>
  <c r="AX578" i="7"/>
  <c r="AX577" i="7"/>
  <c r="AX576" i="7"/>
  <c r="AX575" i="7"/>
  <c r="AX574" i="7"/>
  <c r="AX573" i="7"/>
  <c r="AX572" i="7"/>
  <c r="AX571" i="7"/>
  <c r="AX570" i="7"/>
  <c r="AX569" i="7"/>
  <c r="AX568" i="7"/>
  <c r="AX567" i="7"/>
  <c r="AX566" i="7"/>
  <c r="AX565" i="7"/>
  <c r="AX564" i="7"/>
  <c r="AX563" i="7"/>
  <c r="AX562" i="7"/>
  <c r="AX561" i="7"/>
  <c r="AX560" i="7"/>
  <c r="AX559" i="7"/>
  <c r="AX558" i="7"/>
  <c r="AX557" i="7"/>
  <c r="AX556" i="7"/>
  <c r="AX555" i="7"/>
  <c r="AX554" i="7"/>
  <c r="AX553" i="7"/>
  <c r="AX552" i="7"/>
  <c r="AX551" i="7"/>
  <c r="AX550" i="7"/>
  <c r="AX549" i="7"/>
  <c r="AX548" i="7"/>
  <c r="AX547" i="7"/>
  <c r="AX546" i="7"/>
  <c r="AX545" i="7"/>
  <c r="AX544" i="7"/>
  <c r="AX543" i="7"/>
  <c r="AX542" i="7"/>
  <c r="AX541" i="7"/>
  <c r="AX540" i="7"/>
  <c r="AX539" i="7"/>
  <c r="AX538" i="7"/>
  <c r="AX537" i="7"/>
  <c r="AX536" i="7"/>
  <c r="AX535" i="7"/>
  <c r="AX534" i="7"/>
  <c r="AX533" i="7"/>
  <c r="AX532" i="7"/>
  <c r="AX531" i="7"/>
  <c r="AX530" i="7"/>
  <c r="AX529" i="7"/>
  <c r="AX528" i="7"/>
  <c r="AX527" i="7"/>
  <c r="AX526" i="7"/>
  <c r="AX525" i="7"/>
  <c r="AX524" i="7"/>
  <c r="AX523" i="7"/>
  <c r="AX522" i="7"/>
  <c r="AX521" i="7"/>
  <c r="AX520" i="7"/>
  <c r="AX519" i="7"/>
  <c r="AX518" i="7"/>
  <c r="AX517" i="7"/>
  <c r="AX516" i="7"/>
  <c r="AX515" i="7"/>
  <c r="AX514" i="7"/>
  <c r="AX513" i="7"/>
  <c r="AX512" i="7"/>
  <c r="AX511" i="7"/>
  <c r="AX510" i="7"/>
  <c r="AX509" i="7"/>
  <c r="AX508" i="7"/>
  <c r="AX507" i="7"/>
  <c r="AX506" i="7"/>
  <c r="AX505" i="7"/>
  <c r="AX504" i="7"/>
  <c r="AX503" i="7"/>
  <c r="AX502" i="7"/>
  <c r="AX501" i="7"/>
  <c r="AX500" i="7"/>
  <c r="AX499" i="7"/>
  <c r="AX498" i="7"/>
  <c r="AX497" i="7"/>
  <c r="AX496" i="7"/>
  <c r="AX495" i="7"/>
  <c r="AX494" i="7"/>
  <c r="AX493" i="7"/>
  <c r="AX492" i="7"/>
  <c r="AX491" i="7"/>
  <c r="AX490" i="7"/>
  <c r="AX489" i="7"/>
  <c r="AX488" i="7"/>
  <c r="AX487" i="7"/>
  <c r="AX486" i="7"/>
  <c r="AX485" i="7"/>
  <c r="AX484" i="7"/>
  <c r="AX483" i="7"/>
  <c r="AX482" i="7"/>
  <c r="AX481" i="7"/>
  <c r="AX480" i="7"/>
  <c r="AX479" i="7"/>
  <c r="AX478" i="7"/>
  <c r="AX477" i="7"/>
  <c r="AX476" i="7"/>
  <c r="AX475" i="7"/>
  <c r="AX474" i="7"/>
  <c r="AX473" i="7"/>
  <c r="AX472" i="7"/>
  <c r="AX471" i="7"/>
  <c r="AX470" i="7"/>
  <c r="AX469" i="7"/>
  <c r="AX468" i="7"/>
  <c r="AX467" i="7"/>
  <c r="AX466" i="7"/>
  <c r="AX465" i="7"/>
  <c r="AX464" i="7"/>
  <c r="AX463" i="7"/>
  <c r="AX462" i="7"/>
  <c r="AX461" i="7"/>
  <c r="AX460" i="7"/>
  <c r="AX459" i="7"/>
  <c r="AX458" i="7"/>
  <c r="AX457" i="7"/>
  <c r="AX456" i="7"/>
  <c r="AX455" i="7"/>
  <c r="AX454" i="7"/>
  <c r="AX453" i="7"/>
  <c r="AX452" i="7"/>
  <c r="AX451" i="7"/>
  <c r="AX450" i="7"/>
  <c r="AX449" i="7"/>
  <c r="AX448" i="7"/>
  <c r="AX447" i="7"/>
  <c r="AX446" i="7"/>
  <c r="AX445" i="7"/>
  <c r="AX444" i="7"/>
  <c r="AX443" i="7"/>
  <c r="AX442" i="7"/>
  <c r="AX441" i="7"/>
  <c r="AX440" i="7"/>
  <c r="AX439" i="7"/>
  <c r="AX438" i="7"/>
  <c r="AX437" i="7"/>
  <c r="AX436" i="7"/>
  <c r="AX435" i="7"/>
  <c r="AX434" i="7"/>
  <c r="AX433" i="7"/>
  <c r="AX432" i="7"/>
  <c r="AX431" i="7"/>
  <c r="AX430" i="7"/>
  <c r="AX429" i="7"/>
  <c r="AX428" i="7"/>
  <c r="AX427" i="7"/>
  <c r="AX426" i="7"/>
  <c r="AX425" i="7"/>
  <c r="AX424" i="7"/>
  <c r="AX423" i="7"/>
  <c r="AX422" i="7"/>
  <c r="AX421" i="7"/>
  <c r="AX420" i="7"/>
  <c r="AX419" i="7"/>
  <c r="AX418" i="7"/>
  <c r="AX417" i="7"/>
  <c r="AX416" i="7"/>
  <c r="AX415" i="7"/>
  <c r="AX414" i="7"/>
  <c r="AX413" i="7"/>
  <c r="AX412" i="7"/>
  <c r="AX411" i="7"/>
  <c r="AX410" i="7"/>
  <c r="AX409" i="7"/>
  <c r="AX408" i="7"/>
  <c r="AX407" i="7"/>
  <c r="AX406" i="7"/>
  <c r="AX405" i="7"/>
  <c r="AX404" i="7"/>
  <c r="AX403" i="7"/>
  <c r="AX402" i="7"/>
  <c r="AX401" i="7"/>
  <c r="AX400" i="7"/>
  <c r="AX399" i="7"/>
  <c r="AX398" i="7"/>
  <c r="AX397" i="7"/>
  <c r="AX396" i="7"/>
  <c r="AX395" i="7"/>
  <c r="AX394" i="7"/>
  <c r="AX393" i="7"/>
  <c r="AX392" i="7"/>
  <c r="AX391" i="7"/>
  <c r="AX390" i="7"/>
  <c r="AX389" i="7"/>
  <c r="AX388" i="7"/>
  <c r="AX387" i="7"/>
  <c r="AX386" i="7"/>
  <c r="AX385" i="7"/>
  <c r="AX384" i="7"/>
  <c r="AX383" i="7"/>
  <c r="AX382" i="7"/>
  <c r="AX381" i="7"/>
  <c r="AX380" i="7"/>
  <c r="AX379" i="7"/>
  <c r="AX378" i="7"/>
  <c r="AX377" i="7"/>
  <c r="AX376" i="7"/>
  <c r="AX375" i="7"/>
  <c r="AX374" i="7"/>
  <c r="AX373" i="7"/>
  <c r="AX372" i="7"/>
  <c r="AX371" i="7"/>
  <c r="AX370" i="7"/>
  <c r="AX369" i="7"/>
  <c r="AX368" i="7"/>
  <c r="AX367" i="7"/>
  <c r="AX366" i="7"/>
  <c r="AX365" i="7"/>
  <c r="AX364" i="7"/>
  <c r="AX363" i="7"/>
  <c r="AX362" i="7"/>
  <c r="AX361" i="7"/>
  <c r="AX360" i="7"/>
  <c r="AX359" i="7"/>
  <c r="AX358" i="7"/>
  <c r="AX357" i="7"/>
  <c r="AX356" i="7"/>
  <c r="AX355" i="7"/>
  <c r="AX354" i="7"/>
  <c r="AX353" i="7"/>
  <c r="AX352" i="7"/>
  <c r="AX351" i="7"/>
  <c r="AX350" i="7"/>
  <c r="AX349" i="7"/>
  <c r="AX348" i="7"/>
  <c r="AX347" i="7"/>
  <c r="AX346" i="7"/>
  <c r="AX345" i="7"/>
  <c r="AX344" i="7"/>
  <c r="AX343" i="7"/>
  <c r="AX342" i="7"/>
  <c r="AX341" i="7"/>
  <c r="AX340" i="7"/>
  <c r="AX339" i="7"/>
  <c r="AX338" i="7"/>
  <c r="AX337" i="7"/>
  <c r="AX336" i="7"/>
  <c r="AX335" i="7"/>
  <c r="AX334" i="7"/>
  <c r="AX333" i="7"/>
  <c r="AX332" i="7"/>
  <c r="AX331" i="7"/>
  <c r="AX330" i="7"/>
  <c r="AX329" i="7"/>
  <c r="AX328" i="7"/>
  <c r="AX327" i="7"/>
  <c r="AX326" i="7"/>
  <c r="AX325" i="7"/>
  <c r="AX324" i="7"/>
  <c r="AX323" i="7"/>
  <c r="AX322" i="7"/>
  <c r="AX321" i="7"/>
  <c r="AX320" i="7"/>
  <c r="AX319" i="7"/>
  <c r="AX318" i="7"/>
  <c r="AX317" i="7"/>
  <c r="AX316" i="7"/>
  <c r="AX315" i="7"/>
  <c r="AX314" i="7"/>
  <c r="AX313" i="7"/>
  <c r="AX312" i="7"/>
  <c r="AX311" i="7"/>
  <c r="AX310" i="7"/>
  <c r="AX309" i="7"/>
  <c r="AX308" i="7"/>
  <c r="AX307" i="7"/>
  <c r="AX306" i="7"/>
  <c r="AX305" i="7"/>
  <c r="AX304" i="7"/>
  <c r="AX303" i="7"/>
  <c r="AX302" i="7"/>
  <c r="AX301" i="7"/>
  <c r="AX300" i="7"/>
  <c r="AX299" i="7"/>
  <c r="AX298" i="7"/>
  <c r="AX297" i="7"/>
  <c r="AX296" i="7"/>
  <c r="AX295" i="7"/>
  <c r="AX294" i="7"/>
  <c r="AX293" i="7"/>
  <c r="AX292" i="7"/>
  <c r="AX291" i="7"/>
  <c r="AX290" i="7"/>
  <c r="AX289" i="7"/>
  <c r="AX288" i="7"/>
  <c r="AX287" i="7"/>
  <c r="AX286" i="7"/>
  <c r="AX285" i="7"/>
  <c r="AX284" i="7"/>
  <c r="AX283" i="7"/>
  <c r="AX282" i="7"/>
  <c r="AX281" i="7"/>
  <c r="AX280" i="7"/>
  <c r="AX279" i="7"/>
  <c r="AX278" i="7"/>
  <c r="AX277" i="7"/>
  <c r="AX276" i="7"/>
  <c r="AX275" i="7"/>
  <c r="AX274" i="7"/>
  <c r="AX273" i="7"/>
  <c r="AX272" i="7"/>
  <c r="AX271" i="7"/>
  <c r="AX270" i="7"/>
  <c r="AX269" i="7"/>
  <c r="AX268" i="7"/>
  <c r="AX267" i="7"/>
  <c r="AX266" i="7"/>
  <c r="AX265" i="7"/>
  <c r="AX264" i="7"/>
  <c r="AX263" i="7"/>
  <c r="AX262" i="7"/>
  <c r="AX261" i="7"/>
  <c r="AX260" i="7"/>
  <c r="AX259" i="7"/>
  <c r="AX258" i="7"/>
  <c r="AX257" i="7"/>
  <c r="AX256" i="7"/>
  <c r="AX255" i="7"/>
  <c r="AX254" i="7"/>
  <c r="AX253" i="7"/>
  <c r="AX252" i="7"/>
  <c r="AX251" i="7"/>
  <c r="AX250" i="7"/>
  <c r="AX249" i="7"/>
  <c r="AX248" i="7"/>
  <c r="AX247" i="7"/>
  <c r="AX246" i="7"/>
  <c r="AX245" i="7"/>
  <c r="AX244" i="7"/>
  <c r="AX243" i="7"/>
  <c r="AX242" i="7"/>
  <c r="AX241" i="7"/>
  <c r="AX240" i="7"/>
  <c r="AX239" i="7"/>
  <c r="AX238" i="7"/>
  <c r="AX237" i="7"/>
  <c r="AX236" i="7"/>
  <c r="AX235" i="7"/>
  <c r="AX234" i="7"/>
  <c r="AX233" i="7"/>
  <c r="AX232" i="7"/>
  <c r="AX231" i="7"/>
  <c r="AX230" i="7"/>
  <c r="AX229" i="7"/>
  <c r="AX228" i="7"/>
  <c r="AX227" i="7"/>
  <c r="AX226" i="7"/>
  <c r="AX225" i="7"/>
  <c r="AX224" i="7"/>
  <c r="AX222" i="7"/>
  <c r="AX221" i="7"/>
  <c r="AX220" i="7"/>
  <c r="AX219" i="7"/>
  <c r="AX218" i="7"/>
  <c r="AX217" i="7"/>
  <c r="AX216" i="7"/>
  <c r="AX215" i="7"/>
  <c r="AX214" i="7"/>
  <c r="AX213" i="7"/>
  <c r="AX212" i="7"/>
  <c r="AX211" i="7"/>
  <c r="AX210" i="7"/>
  <c r="AX209" i="7"/>
  <c r="AX208" i="7"/>
  <c r="AX207" i="7"/>
  <c r="AX206" i="7"/>
  <c r="AX205" i="7"/>
  <c r="AX204" i="7"/>
  <c r="AX203" i="7"/>
  <c r="AX202" i="7"/>
  <c r="AX201" i="7"/>
  <c r="AX200" i="7"/>
  <c r="AX199" i="7"/>
  <c r="AX198" i="7"/>
  <c r="AX197" i="7"/>
  <c r="AX196" i="7"/>
  <c r="AX195" i="7"/>
  <c r="AX194" i="7"/>
  <c r="AX193" i="7"/>
  <c r="AX192" i="7"/>
  <c r="AX191" i="7"/>
  <c r="AX190" i="7"/>
  <c r="AX189" i="7"/>
  <c r="AX188" i="7"/>
  <c r="AX187" i="7"/>
  <c r="AX186" i="7"/>
  <c r="AX185" i="7"/>
  <c r="AX184" i="7"/>
  <c r="AX183" i="7"/>
  <c r="AX182" i="7"/>
  <c r="AX181" i="7"/>
  <c r="AX180" i="7"/>
  <c r="AX179" i="7"/>
  <c r="AX178" i="7"/>
  <c r="AX177" i="7"/>
  <c r="AX176" i="7"/>
  <c r="AX175" i="7"/>
  <c r="AX174" i="7"/>
  <c r="AX173" i="7"/>
  <c r="AX172" i="7"/>
  <c r="AX171" i="7"/>
  <c r="AX170" i="7"/>
  <c r="AX169" i="7"/>
  <c r="AX168" i="7"/>
  <c r="AX167" i="7"/>
  <c r="AX166" i="7"/>
  <c r="AX165" i="7"/>
  <c r="AX164" i="7"/>
  <c r="AX163" i="7"/>
  <c r="AX162" i="7"/>
  <c r="AX161" i="7"/>
  <c r="AX160" i="7"/>
  <c r="AX159" i="7"/>
  <c r="AX158" i="7"/>
  <c r="AX157" i="7"/>
  <c r="AX156" i="7"/>
  <c r="AX155" i="7"/>
  <c r="AX154" i="7"/>
  <c r="AX153" i="7"/>
  <c r="AX152" i="7"/>
  <c r="AX151" i="7"/>
  <c r="AX150" i="7"/>
  <c r="AX149" i="7"/>
  <c r="AX148" i="7"/>
  <c r="AX147" i="7"/>
  <c r="AX146" i="7"/>
  <c r="AX145" i="7"/>
  <c r="AX144" i="7"/>
  <c r="AX143" i="7"/>
  <c r="AX142" i="7"/>
  <c r="AX141" i="7"/>
  <c r="AX140" i="7"/>
  <c r="AX139" i="7"/>
  <c r="AX138" i="7"/>
  <c r="AX137" i="7"/>
  <c r="AX136" i="7"/>
  <c r="AX135" i="7"/>
  <c r="AX134" i="7"/>
  <c r="AX133" i="7"/>
  <c r="AX132" i="7"/>
  <c r="AX131" i="7"/>
  <c r="AX130" i="7"/>
  <c r="AX129" i="7"/>
  <c r="AX128" i="7"/>
  <c r="AX127" i="7"/>
  <c r="AX126" i="7"/>
  <c r="AX125" i="7"/>
  <c r="AX124" i="7"/>
  <c r="AX123" i="7"/>
  <c r="AX122" i="7"/>
  <c r="AX121" i="7"/>
  <c r="AX120" i="7"/>
  <c r="AX119" i="7"/>
  <c r="AX118" i="7"/>
  <c r="AX117" i="7"/>
  <c r="AX116" i="7"/>
  <c r="AX115" i="7"/>
  <c r="AX114" i="7"/>
  <c r="AX113" i="7"/>
  <c r="AX112" i="7"/>
  <c r="AX111" i="7"/>
  <c r="AX110" i="7"/>
  <c r="AX109" i="7"/>
  <c r="AX108" i="7"/>
  <c r="AX107" i="7"/>
  <c r="AX106" i="7"/>
  <c r="AX105" i="7"/>
  <c r="AX104" i="7"/>
  <c r="AX103" i="7"/>
  <c r="AX102" i="7"/>
  <c r="AX101" i="7"/>
  <c r="AX100" i="7"/>
  <c r="AX99" i="7"/>
  <c r="AX98" i="7"/>
  <c r="AX97" i="7"/>
  <c r="AX96" i="7"/>
  <c r="AX95" i="7"/>
  <c r="AX94" i="7"/>
  <c r="AX93" i="7"/>
  <c r="AX92" i="7"/>
  <c r="AX91" i="7"/>
  <c r="AX90" i="7"/>
  <c r="AX89" i="7"/>
  <c r="AX88" i="7"/>
  <c r="AX87" i="7"/>
  <c r="AX86" i="7"/>
  <c r="AX85" i="7"/>
  <c r="AX84" i="7"/>
  <c r="AX83" i="7"/>
  <c r="AX82" i="7"/>
  <c r="AX81" i="7"/>
  <c r="AX80" i="7"/>
  <c r="AX79" i="7"/>
  <c r="AX78" i="7"/>
  <c r="AX77" i="7"/>
  <c r="AX76" i="7"/>
  <c r="AX75" i="7"/>
  <c r="AX74" i="7"/>
  <c r="AX73" i="7"/>
  <c r="AX72" i="7"/>
  <c r="AX71" i="7"/>
  <c r="AX70" i="7"/>
  <c r="AX69" i="7"/>
  <c r="AX68" i="7"/>
  <c r="AX67" i="7"/>
  <c r="AX66" i="7"/>
  <c r="AX65" i="7"/>
  <c r="AX64" i="7"/>
  <c r="AX63" i="7"/>
  <c r="AX62" i="7"/>
  <c r="AX61" i="7"/>
  <c r="AX60" i="7"/>
  <c r="AX59" i="7"/>
  <c r="AX58" i="7"/>
  <c r="AX57" i="7"/>
  <c r="AX56" i="7"/>
  <c r="AX55" i="7"/>
  <c r="AX54" i="7"/>
  <c r="AX53" i="7"/>
  <c r="AX52" i="7"/>
  <c r="AX51" i="7"/>
  <c r="AX50" i="7"/>
  <c r="AX49" i="7"/>
  <c r="AX48" i="7"/>
  <c r="AX47" i="7"/>
  <c r="AX46" i="7"/>
  <c r="AX45" i="7"/>
  <c r="AX44" i="7"/>
  <c r="AX43" i="7"/>
  <c r="AX42" i="7"/>
  <c r="AX41" i="7"/>
  <c r="AX40" i="7"/>
  <c r="AX39" i="7"/>
  <c r="AX38" i="7"/>
  <c r="AX37" i="7"/>
  <c r="AX36" i="7"/>
  <c r="AX35" i="7"/>
  <c r="AX34" i="7"/>
  <c r="AX33" i="7"/>
  <c r="AX32" i="7"/>
  <c r="AX31" i="7"/>
  <c r="AX30" i="7"/>
  <c r="AX29" i="7"/>
  <c r="AX28" i="7"/>
  <c r="AX27" i="7"/>
  <c r="AX26" i="7"/>
  <c r="AX25" i="7"/>
  <c r="AX24" i="7"/>
  <c r="AX23" i="7"/>
  <c r="AX22" i="7"/>
  <c r="AX21" i="7"/>
  <c r="AX20" i="7"/>
  <c r="AX19" i="7"/>
  <c r="AX18" i="7"/>
  <c r="AX17" i="7"/>
  <c r="AX16" i="7"/>
  <c r="AX15" i="7"/>
  <c r="AX14" i="7"/>
  <c r="AX13" i="7"/>
  <c r="AX12" i="7"/>
  <c r="AX11" i="7"/>
  <c r="AX10" i="7"/>
  <c r="AX9" i="7"/>
  <c r="AX8" i="7"/>
  <c r="AX7" i="7"/>
  <c r="AX6" i="7"/>
  <c r="AX5" i="7"/>
  <c r="AX4" i="7"/>
  <c r="AX3" i="7"/>
  <c r="BG1679" i="7"/>
  <c r="BG1678" i="7"/>
  <c r="BG1677" i="7"/>
  <c r="BG1676" i="7"/>
  <c r="BG1675" i="7"/>
  <c r="BG1674" i="7"/>
  <c r="BG1673" i="7"/>
  <c r="BG1672" i="7"/>
  <c r="BG1671" i="7"/>
  <c r="BG1670" i="7"/>
  <c r="BG1669" i="7"/>
  <c r="BG1668" i="7"/>
  <c r="BG1667" i="7"/>
  <c r="BG1666" i="7"/>
  <c r="BG1665" i="7"/>
  <c r="BG1664" i="7"/>
  <c r="BG1663" i="7"/>
  <c r="BG1662" i="7"/>
  <c r="BG1661" i="7"/>
  <c r="BG1660" i="7"/>
  <c r="BG1659" i="7"/>
  <c r="BG1658" i="7"/>
  <c r="BG1657" i="7"/>
  <c r="BG1656" i="7"/>
  <c r="BG1655" i="7"/>
  <c r="BG1654" i="7"/>
  <c r="BG1653" i="7"/>
  <c r="BG1652" i="7"/>
  <c r="BG1651" i="7"/>
  <c r="BG1650" i="7"/>
  <c r="BG1649" i="7"/>
  <c r="BG1648" i="7"/>
  <c r="BG1647" i="7"/>
  <c r="BG1646" i="7"/>
  <c r="BG1645" i="7"/>
  <c r="BG1644" i="7"/>
  <c r="BG1643" i="7"/>
  <c r="BG1642" i="7"/>
  <c r="BG1641" i="7"/>
  <c r="BG1640" i="7"/>
  <c r="BG1639" i="7"/>
  <c r="BG1638" i="7"/>
  <c r="BG1637" i="7"/>
  <c r="BG1636" i="7"/>
  <c r="BG1635" i="7"/>
  <c r="BG1634" i="7"/>
  <c r="BG1633" i="7"/>
  <c r="BG1632" i="7"/>
  <c r="BG1631" i="7"/>
  <c r="BG1630" i="7"/>
  <c r="BG1629" i="7"/>
  <c r="BG1628" i="7"/>
  <c r="BG1627" i="7"/>
  <c r="BG1626" i="7"/>
  <c r="BG1625" i="7"/>
  <c r="BG1624" i="7"/>
  <c r="BG1623" i="7"/>
  <c r="BG1622" i="7"/>
  <c r="BG1621" i="7"/>
  <c r="BG1620" i="7"/>
  <c r="BG1619" i="7"/>
  <c r="BG1618" i="7"/>
  <c r="BG1617" i="7"/>
  <c r="BG1616" i="7"/>
  <c r="BG1615" i="7"/>
  <c r="BG1614" i="7"/>
  <c r="BG1613" i="7"/>
  <c r="BG1612" i="7"/>
  <c r="BG1611" i="7"/>
  <c r="BG1610" i="7"/>
  <c r="BG1609" i="7"/>
  <c r="BG1608" i="7"/>
  <c r="BG1607" i="7"/>
  <c r="BG1606" i="7"/>
  <c r="BG1605" i="7"/>
  <c r="BG1604" i="7"/>
  <c r="BG1603" i="7"/>
  <c r="BG1602" i="7"/>
  <c r="BG1601" i="7"/>
  <c r="BG1600" i="7"/>
  <c r="BG1599" i="7"/>
  <c r="BG1598" i="7"/>
  <c r="BG1597" i="7"/>
  <c r="BG1596" i="7"/>
  <c r="BG1595" i="7"/>
  <c r="BG1594" i="7"/>
  <c r="BG1593" i="7"/>
  <c r="BG1592" i="7"/>
  <c r="BG1591" i="7"/>
  <c r="BG1590" i="7"/>
  <c r="BG1589" i="7"/>
  <c r="BG1588" i="7"/>
  <c r="BG1587" i="7"/>
  <c r="BG1586" i="7"/>
  <c r="BG1585" i="7"/>
  <c r="BG1584" i="7"/>
  <c r="BG1583" i="7"/>
  <c r="BG1582" i="7"/>
  <c r="BG1581" i="7"/>
  <c r="BG1580" i="7"/>
  <c r="BG1579" i="7"/>
  <c r="BG1578" i="7"/>
  <c r="BG1577" i="7"/>
  <c r="BG1576" i="7"/>
  <c r="BG1575" i="7"/>
  <c r="BG1574" i="7"/>
  <c r="BG1573" i="7"/>
  <c r="BG1572" i="7"/>
  <c r="BG1571" i="7"/>
  <c r="BG1570" i="7"/>
  <c r="BG1569" i="7"/>
  <c r="BG1568" i="7"/>
  <c r="BG1567" i="7"/>
  <c r="BG1566" i="7"/>
  <c r="BG1565" i="7"/>
  <c r="BG1564" i="7"/>
  <c r="BG1563" i="7"/>
  <c r="BG1562" i="7"/>
  <c r="BG1561" i="7"/>
  <c r="BG1560" i="7"/>
  <c r="BG1559" i="7"/>
  <c r="BG1558" i="7"/>
  <c r="BG1557" i="7"/>
  <c r="BG1556" i="7"/>
  <c r="BG1555" i="7"/>
  <c r="BG1554" i="7"/>
  <c r="BG1553" i="7"/>
  <c r="BG1552" i="7"/>
  <c r="BG1551" i="7"/>
  <c r="BG1550" i="7"/>
  <c r="BG1549" i="7"/>
  <c r="BG1548" i="7"/>
  <c r="BG1547" i="7"/>
  <c r="BG1546" i="7"/>
  <c r="BG1545" i="7"/>
  <c r="BG1544" i="7"/>
  <c r="BG1543" i="7"/>
  <c r="BG1542" i="7"/>
  <c r="BG1541" i="7"/>
  <c r="BG1540" i="7"/>
  <c r="BG1539" i="7"/>
  <c r="BG1538" i="7"/>
  <c r="BG1537" i="7"/>
  <c r="BG1536" i="7"/>
  <c r="BG1535" i="7"/>
  <c r="BG1534" i="7"/>
  <c r="BG1533" i="7"/>
  <c r="BG1532" i="7"/>
  <c r="BG1531" i="7"/>
  <c r="BG1530" i="7"/>
  <c r="BG1529" i="7"/>
  <c r="BG1528" i="7"/>
  <c r="BG1527" i="7"/>
  <c r="BG1526" i="7"/>
  <c r="BG1525" i="7"/>
  <c r="BG1524" i="7"/>
  <c r="BG1523" i="7"/>
  <c r="BG1522" i="7"/>
  <c r="BG1521" i="7"/>
  <c r="BG1520" i="7"/>
  <c r="BG1519" i="7"/>
  <c r="BG1518" i="7"/>
  <c r="BG1517" i="7"/>
  <c r="BG1516" i="7"/>
  <c r="BG1515" i="7"/>
  <c r="BG1514" i="7"/>
  <c r="BG1513" i="7"/>
  <c r="BG1512" i="7"/>
  <c r="BG1511" i="7"/>
  <c r="BG1510" i="7"/>
  <c r="BG1509" i="7"/>
  <c r="BG1508" i="7"/>
  <c r="BG1507" i="7"/>
  <c r="BG1506" i="7"/>
  <c r="BG1505" i="7"/>
  <c r="BG1504" i="7"/>
  <c r="BG1503" i="7"/>
  <c r="BG1502" i="7"/>
  <c r="BG1501" i="7"/>
  <c r="BG1500" i="7"/>
  <c r="BG1499" i="7"/>
  <c r="BG1498" i="7"/>
  <c r="BG1497" i="7"/>
  <c r="BG1496" i="7"/>
  <c r="BG1495" i="7"/>
  <c r="BG1494" i="7"/>
  <c r="BG1493" i="7"/>
  <c r="BG1492" i="7"/>
  <c r="BG1491" i="7"/>
  <c r="BG1490" i="7"/>
  <c r="BG1489" i="7"/>
  <c r="BG1488" i="7"/>
  <c r="BG1487" i="7"/>
  <c r="BG1486" i="7"/>
  <c r="BG1485" i="7"/>
  <c r="BG1484" i="7"/>
  <c r="BG1483" i="7"/>
  <c r="BG1482" i="7"/>
  <c r="BG1481" i="7"/>
  <c r="BG1480" i="7"/>
  <c r="BG1479" i="7"/>
  <c r="BG1478" i="7"/>
  <c r="BG1477" i="7"/>
  <c r="BG1476" i="7"/>
  <c r="BG1475" i="7"/>
  <c r="BG1474" i="7"/>
  <c r="BG1473" i="7"/>
  <c r="BG1472" i="7"/>
  <c r="BG1471" i="7"/>
  <c r="BG1470" i="7"/>
  <c r="BG1469" i="7"/>
  <c r="BG1468" i="7"/>
  <c r="BG1467" i="7"/>
  <c r="BG1466" i="7"/>
  <c r="BG1465" i="7"/>
  <c r="BG1464" i="7"/>
  <c r="BG1463" i="7"/>
  <c r="BG1462" i="7"/>
  <c r="BG1461" i="7"/>
  <c r="BG1460" i="7"/>
  <c r="BG1459" i="7"/>
  <c r="BG1458" i="7"/>
  <c r="BG1457" i="7"/>
  <c r="BG1456" i="7"/>
  <c r="BG1455" i="7"/>
  <c r="BG1454" i="7"/>
  <c r="BG1453" i="7"/>
  <c r="BG1452" i="7"/>
  <c r="BG1451" i="7"/>
  <c r="BG1450" i="7"/>
  <c r="BG1449" i="7"/>
  <c r="BG1448" i="7"/>
  <c r="BG1447" i="7"/>
  <c r="BG1446" i="7"/>
  <c r="BG1445" i="7"/>
  <c r="BG1444" i="7"/>
  <c r="BG1443" i="7"/>
  <c r="BG1442" i="7"/>
  <c r="BG1441" i="7"/>
  <c r="BG1440" i="7"/>
  <c r="BG1439" i="7"/>
  <c r="BG1438" i="7"/>
  <c r="BG1437" i="7"/>
  <c r="BG1436" i="7"/>
  <c r="BG1435" i="7"/>
  <c r="BG1434" i="7"/>
  <c r="BG1433" i="7"/>
  <c r="BG1432" i="7"/>
  <c r="BG1431" i="7"/>
  <c r="BG1430" i="7"/>
  <c r="BG1429" i="7"/>
  <c r="BG1428" i="7"/>
  <c r="BG1427" i="7"/>
  <c r="BG1426" i="7"/>
  <c r="BG1425" i="7"/>
  <c r="BG1424" i="7"/>
  <c r="BG1423" i="7"/>
  <c r="BG1422" i="7"/>
  <c r="BG1421" i="7"/>
  <c r="BG1420" i="7"/>
  <c r="BG1419" i="7"/>
  <c r="BG1418" i="7"/>
  <c r="BG1417" i="7"/>
  <c r="BG1416" i="7"/>
  <c r="BG1415" i="7"/>
  <c r="BG1414" i="7"/>
  <c r="BG1413" i="7"/>
  <c r="BG1412" i="7"/>
  <c r="BG1411" i="7"/>
  <c r="BG1410" i="7"/>
  <c r="BG1409" i="7"/>
  <c r="BG1408" i="7"/>
  <c r="BG1407" i="7"/>
  <c r="BG1406" i="7"/>
  <c r="BG1405" i="7"/>
  <c r="BG1404" i="7"/>
  <c r="BG1403" i="7"/>
  <c r="BG1402" i="7"/>
  <c r="BG1401" i="7"/>
  <c r="BG1400" i="7"/>
  <c r="BG1399" i="7"/>
  <c r="BG1398" i="7"/>
  <c r="BG1397" i="7"/>
  <c r="BG1396" i="7"/>
  <c r="BG1395" i="7"/>
  <c r="BG1394" i="7"/>
  <c r="BG1393" i="7"/>
  <c r="BG1392" i="7"/>
  <c r="BG1391" i="7"/>
  <c r="BG1390" i="7"/>
  <c r="BG1389" i="7"/>
  <c r="BG1388" i="7"/>
  <c r="BG1387" i="7"/>
  <c r="BG1386" i="7"/>
  <c r="BG1385" i="7"/>
  <c r="BG1384" i="7"/>
  <c r="BG1383" i="7"/>
  <c r="BG1382" i="7"/>
  <c r="BG1381" i="7"/>
  <c r="BG1380" i="7"/>
  <c r="BG1379" i="7"/>
  <c r="BG1378" i="7"/>
  <c r="BG1377" i="7"/>
  <c r="BG1376" i="7"/>
  <c r="BG1375" i="7"/>
  <c r="BG1374" i="7"/>
  <c r="BG1373" i="7"/>
  <c r="BG1372" i="7"/>
  <c r="BG1371" i="7"/>
  <c r="BG1370" i="7"/>
  <c r="BG1369" i="7"/>
  <c r="BG1368" i="7"/>
  <c r="BG1367" i="7"/>
  <c r="BG1366" i="7"/>
  <c r="BG1365" i="7"/>
  <c r="BG1364" i="7"/>
  <c r="BG1363" i="7"/>
  <c r="BG1362" i="7"/>
  <c r="BG1361" i="7"/>
  <c r="BG1360" i="7"/>
  <c r="BG1359" i="7"/>
  <c r="BG1358" i="7"/>
  <c r="BG1357" i="7"/>
  <c r="BG1356" i="7"/>
  <c r="BG1355" i="7"/>
  <c r="BG1354" i="7"/>
  <c r="BG1353" i="7"/>
  <c r="BG1352" i="7"/>
  <c r="BG1351" i="7"/>
  <c r="BG1350" i="7"/>
  <c r="BG1349" i="7"/>
  <c r="BG1348" i="7"/>
  <c r="BG1347" i="7"/>
  <c r="BG1346" i="7"/>
  <c r="BG1345" i="7"/>
  <c r="BG1344" i="7"/>
  <c r="BG1343" i="7"/>
  <c r="BG1342" i="7"/>
  <c r="BG1341" i="7"/>
  <c r="BG1340" i="7"/>
  <c r="BG1339" i="7"/>
  <c r="BG1338" i="7"/>
  <c r="BG1337" i="7"/>
  <c r="BG1336" i="7"/>
  <c r="BG1335" i="7"/>
  <c r="BG1334" i="7"/>
  <c r="BG1333" i="7"/>
  <c r="BG1332" i="7"/>
  <c r="BG1331" i="7"/>
  <c r="BG1330" i="7"/>
  <c r="BG1329" i="7"/>
  <c r="BG1328" i="7"/>
  <c r="BG1327" i="7"/>
  <c r="BG1326" i="7"/>
  <c r="BG1325" i="7"/>
  <c r="BG1324" i="7"/>
  <c r="BG1323" i="7"/>
  <c r="BG1322" i="7"/>
  <c r="BG1321" i="7"/>
  <c r="BG1320" i="7"/>
  <c r="BG1319" i="7"/>
  <c r="BG1318" i="7"/>
  <c r="BG1317" i="7"/>
  <c r="BG1316" i="7"/>
  <c r="BG1315" i="7"/>
  <c r="BG1314" i="7"/>
  <c r="BG1313" i="7"/>
  <c r="BG1312" i="7"/>
  <c r="BG1311" i="7"/>
  <c r="BG1310" i="7"/>
  <c r="BG1309" i="7"/>
  <c r="BG1308" i="7"/>
  <c r="BG1307" i="7"/>
  <c r="BG1306" i="7"/>
  <c r="BG1305" i="7"/>
  <c r="BG1304" i="7"/>
  <c r="BG1303" i="7"/>
  <c r="BG1302" i="7"/>
  <c r="BG1301" i="7"/>
  <c r="BG1300" i="7"/>
  <c r="BG1299" i="7"/>
  <c r="BG1298" i="7"/>
  <c r="BG1297" i="7"/>
  <c r="BG1296" i="7"/>
  <c r="BG1295" i="7"/>
  <c r="BG1294" i="7"/>
  <c r="BG1293" i="7"/>
  <c r="BG1292" i="7"/>
  <c r="BG1291" i="7"/>
  <c r="BG1290" i="7"/>
  <c r="BG1289" i="7"/>
  <c r="BG1288" i="7"/>
  <c r="BG1287" i="7"/>
  <c r="BG1286" i="7"/>
  <c r="BG1285" i="7"/>
  <c r="BG1284" i="7"/>
  <c r="BG1283" i="7"/>
  <c r="BG1282" i="7"/>
  <c r="BG1281" i="7"/>
  <c r="BG1280" i="7"/>
  <c r="BG1279" i="7"/>
  <c r="BG1278" i="7"/>
  <c r="BG1277" i="7"/>
  <c r="BG1276" i="7"/>
  <c r="BG1275" i="7"/>
  <c r="BG1274" i="7"/>
  <c r="BG1273" i="7"/>
  <c r="BG1272" i="7"/>
  <c r="BG1271" i="7"/>
  <c r="BG1270" i="7"/>
  <c r="BG1269" i="7"/>
  <c r="BG1268" i="7"/>
  <c r="BG1267" i="7"/>
  <c r="BG1266" i="7"/>
  <c r="BG1265" i="7"/>
  <c r="BG1264" i="7"/>
  <c r="BG1263" i="7"/>
  <c r="BG1262" i="7"/>
  <c r="BG1261" i="7"/>
  <c r="BG1260" i="7"/>
  <c r="BG1259" i="7"/>
  <c r="BG1258" i="7"/>
  <c r="BG1257" i="7"/>
  <c r="BG1256" i="7"/>
  <c r="BG1255" i="7"/>
  <c r="BG1254" i="7"/>
  <c r="BG1253" i="7"/>
  <c r="BG1252" i="7"/>
  <c r="BG1251" i="7"/>
  <c r="BG1250" i="7"/>
  <c r="BG1249" i="7"/>
  <c r="BG1248" i="7"/>
  <c r="BG1247" i="7"/>
  <c r="BG1246" i="7"/>
  <c r="BG1245" i="7"/>
  <c r="BG1244" i="7"/>
  <c r="BG1243" i="7"/>
  <c r="BG1242" i="7"/>
  <c r="BG1241" i="7"/>
  <c r="BG1240" i="7"/>
  <c r="BG1239" i="7"/>
  <c r="BG1238" i="7"/>
  <c r="BG1237" i="7"/>
  <c r="BG1236" i="7"/>
  <c r="BG1235" i="7"/>
  <c r="BG1234" i="7"/>
  <c r="BG1233" i="7"/>
  <c r="BG1232" i="7"/>
  <c r="BG1231" i="7"/>
  <c r="BG1230" i="7"/>
  <c r="BG1229" i="7"/>
  <c r="BG1228" i="7"/>
  <c r="BG1227" i="7"/>
  <c r="BG1226" i="7"/>
  <c r="BG1225" i="7"/>
  <c r="BG1224" i="7"/>
  <c r="BG1223" i="7"/>
  <c r="BG1222" i="7"/>
  <c r="BG1221" i="7"/>
  <c r="BG1220" i="7"/>
  <c r="BG1219" i="7"/>
  <c r="BG1218" i="7"/>
  <c r="BG1217" i="7"/>
  <c r="BG1216" i="7"/>
  <c r="BG1215" i="7"/>
  <c r="BG1214" i="7"/>
  <c r="BG1213" i="7"/>
  <c r="BG1212" i="7"/>
  <c r="BG1211" i="7"/>
  <c r="BG1210" i="7"/>
  <c r="BG1209" i="7"/>
  <c r="BG1208" i="7"/>
  <c r="BG1207" i="7"/>
  <c r="BG1206" i="7"/>
  <c r="BG1205" i="7"/>
  <c r="BG1204" i="7"/>
  <c r="BG1203" i="7"/>
  <c r="BG1202" i="7"/>
  <c r="BG1201" i="7"/>
  <c r="BG1200" i="7"/>
  <c r="BG1199" i="7"/>
  <c r="BG1198" i="7"/>
  <c r="BG1197" i="7"/>
  <c r="BG1196" i="7"/>
  <c r="BG1195" i="7"/>
  <c r="BG1194" i="7"/>
  <c r="BG1193" i="7"/>
  <c r="BG1192" i="7"/>
  <c r="BG1191" i="7"/>
  <c r="BG1190" i="7"/>
  <c r="BG1189" i="7"/>
  <c r="BG1188" i="7"/>
  <c r="BG1187" i="7"/>
  <c r="BG1186" i="7"/>
  <c r="BG1185" i="7"/>
  <c r="BG1184" i="7"/>
  <c r="BG1183" i="7"/>
  <c r="BG1182" i="7"/>
  <c r="BG1181" i="7"/>
  <c r="BG1180" i="7"/>
  <c r="BG1179" i="7"/>
  <c r="BG1178" i="7"/>
  <c r="BG1177" i="7"/>
  <c r="BG1176" i="7"/>
  <c r="BG1175" i="7"/>
  <c r="BG1174" i="7"/>
  <c r="BG1173" i="7"/>
  <c r="BG1172" i="7"/>
  <c r="BG1171" i="7"/>
  <c r="BG1170" i="7"/>
  <c r="BG1169" i="7"/>
  <c r="BG1168" i="7"/>
  <c r="BG1167" i="7"/>
  <c r="BG1166" i="7"/>
  <c r="BG1165" i="7"/>
  <c r="BG1164" i="7"/>
  <c r="BG1163" i="7"/>
  <c r="BG1162" i="7"/>
  <c r="BG1161" i="7"/>
  <c r="BG1160" i="7"/>
  <c r="BG1159" i="7"/>
  <c r="BG1158" i="7"/>
  <c r="BG1157" i="7"/>
  <c r="BG1156" i="7"/>
  <c r="BG1155" i="7"/>
  <c r="BG1154" i="7"/>
  <c r="BG1153" i="7"/>
  <c r="BG1152" i="7"/>
  <c r="BG1151" i="7"/>
  <c r="BG1150" i="7"/>
  <c r="BG1149" i="7"/>
  <c r="BG1148" i="7"/>
  <c r="BG1147" i="7"/>
  <c r="BG1146" i="7"/>
  <c r="BG1145" i="7"/>
  <c r="BG1144" i="7"/>
  <c r="BG1143" i="7"/>
  <c r="BG1142" i="7"/>
  <c r="BG1141" i="7"/>
  <c r="BG1140" i="7"/>
  <c r="BG1139" i="7"/>
  <c r="BG1138" i="7"/>
  <c r="BG1137" i="7"/>
  <c r="BG1136" i="7"/>
  <c r="BG1135" i="7"/>
  <c r="BG1134" i="7"/>
  <c r="BG1133" i="7"/>
  <c r="BG1132" i="7"/>
  <c r="BG1131" i="7"/>
  <c r="BG1130" i="7"/>
  <c r="BG1129" i="7"/>
  <c r="BG1128" i="7"/>
  <c r="BG1127" i="7"/>
  <c r="BG1126" i="7"/>
  <c r="BG1125" i="7"/>
  <c r="BG1124" i="7"/>
  <c r="BG1123" i="7"/>
  <c r="BG1122" i="7"/>
  <c r="BG1121" i="7"/>
  <c r="BG1120" i="7"/>
  <c r="BG1119" i="7"/>
  <c r="BG1118" i="7"/>
  <c r="BG1117" i="7"/>
  <c r="BG1116" i="7"/>
  <c r="BG1115" i="7"/>
  <c r="BG1114" i="7"/>
  <c r="BG1113" i="7"/>
  <c r="BG1112" i="7"/>
  <c r="BG1111" i="7"/>
  <c r="BG1110" i="7"/>
  <c r="BG1109" i="7"/>
  <c r="BG1108" i="7"/>
  <c r="BG1107" i="7"/>
  <c r="BG1106" i="7"/>
  <c r="BG1105" i="7"/>
  <c r="BG1104" i="7"/>
  <c r="BG1103" i="7"/>
  <c r="BG1102" i="7"/>
  <c r="BG1101" i="7"/>
  <c r="BG1100" i="7"/>
  <c r="BG1099" i="7"/>
  <c r="BG1098" i="7"/>
  <c r="BG1097" i="7"/>
  <c r="BG1096" i="7"/>
  <c r="BG1095" i="7"/>
  <c r="BG1094" i="7"/>
  <c r="BG1093" i="7"/>
  <c r="BG1092" i="7"/>
  <c r="BG1091" i="7"/>
  <c r="BG1090" i="7"/>
  <c r="BG1089" i="7"/>
  <c r="BG1088" i="7"/>
  <c r="BG1087" i="7"/>
  <c r="BG1086" i="7"/>
  <c r="BG1085" i="7"/>
  <c r="BG1084" i="7"/>
  <c r="BG1083" i="7"/>
  <c r="BG1082" i="7"/>
  <c r="BG1081" i="7"/>
  <c r="BG1080" i="7"/>
  <c r="BG1079" i="7"/>
  <c r="BG1078" i="7"/>
  <c r="BG1077" i="7"/>
  <c r="BG1076" i="7"/>
  <c r="BG1075" i="7"/>
  <c r="BG1074" i="7"/>
  <c r="BG1073" i="7"/>
  <c r="BG1072" i="7"/>
  <c r="BG1071" i="7"/>
  <c r="BG1070" i="7"/>
  <c r="BG1069" i="7"/>
  <c r="BG1068" i="7"/>
  <c r="BG1067" i="7"/>
  <c r="BG1066" i="7"/>
  <c r="BG1065" i="7"/>
  <c r="BG1064" i="7"/>
  <c r="BG1063" i="7"/>
  <c r="BG1062" i="7"/>
  <c r="BG1061" i="7"/>
  <c r="BG1060" i="7"/>
  <c r="BG1059" i="7"/>
  <c r="BG1058" i="7"/>
  <c r="BG1057" i="7"/>
  <c r="BG1056" i="7"/>
  <c r="BG1055" i="7"/>
  <c r="BG1054" i="7"/>
  <c r="BG1053" i="7"/>
  <c r="BG1052" i="7"/>
  <c r="BG1051" i="7"/>
  <c r="BG1050" i="7"/>
  <c r="BG1049" i="7"/>
  <c r="BG1048" i="7"/>
  <c r="BG1047" i="7"/>
  <c r="BG1046" i="7"/>
  <c r="BG1045" i="7"/>
  <c r="BG1044" i="7"/>
  <c r="BG1043" i="7"/>
  <c r="BG1042" i="7"/>
  <c r="BG1041" i="7"/>
  <c r="BG1040" i="7"/>
  <c r="BG1039" i="7"/>
  <c r="BG1038" i="7"/>
  <c r="BG1037" i="7"/>
  <c r="BG1036" i="7"/>
  <c r="BG1035" i="7"/>
  <c r="BG1034" i="7"/>
  <c r="BG1033" i="7"/>
  <c r="BG1032" i="7"/>
  <c r="BG1031" i="7"/>
  <c r="BG1030" i="7"/>
  <c r="BG1029" i="7"/>
  <c r="BG1028" i="7"/>
  <c r="BG1027" i="7"/>
  <c r="BG1026" i="7"/>
  <c r="BG1025" i="7"/>
  <c r="BG1024" i="7"/>
  <c r="BG1023" i="7"/>
  <c r="BG1022" i="7"/>
  <c r="BG1021" i="7"/>
  <c r="BG1020" i="7"/>
  <c r="BG1019" i="7"/>
  <c r="BG1018" i="7"/>
  <c r="BG1017" i="7"/>
  <c r="BG1016" i="7"/>
  <c r="BG1015" i="7"/>
  <c r="BG1014" i="7"/>
  <c r="BG1013" i="7"/>
  <c r="BG1012" i="7"/>
  <c r="BG1011" i="7"/>
  <c r="BG1010" i="7"/>
  <c r="BG1009" i="7"/>
  <c r="BG1008" i="7"/>
  <c r="BG1007" i="7"/>
  <c r="BG1006" i="7"/>
  <c r="BG1005" i="7"/>
  <c r="BG1004" i="7"/>
  <c r="BG1003" i="7"/>
  <c r="BG1002" i="7"/>
  <c r="BG1001" i="7"/>
  <c r="BG1000" i="7"/>
  <c r="BG999" i="7"/>
  <c r="BG998" i="7"/>
  <c r="BG997" i="7"/>
  <c r="BG996" i="7"/>
  <c r="BG995" i="7"/>
  <c r="BG994" i="7"/>
  <c r="BG993" i="7"/>
  <c r="BG992" i="7"/>
  <c r="BG991" i="7"/>
  <c r="BG990" i="7"/>
  <c r="BG989" i="7"/>
  <c r="BG988" i="7"/>
  <c r="BG987" i="7"/>
  <c r="BG986" i="7"/>
  <c r="BG985" i="7"/>
  <c r="BG984" i="7"/>
  <c r="BG983" i="7"/>
  <c r="BG982" i="7"/>
  <c r="BG981" i="7"/>
  <c r="BG980" i="7"/>
  <c r="BG979" i="7"/>
  <c r="BG978" i="7"/>
  <c r="BG977" i="7"/>
  <c r="BG976" i="7"/>
  <c r="BG975" i="7"/>
  <c r="BG974" i="7"/>
  <c r="BG973" i="7"/>
  <c r="BG972" i="7"/>
  <c r="BG971" i="7"/>
  <c r="BG970" i="7"/>
  <c r="BG969" i="7"/>
  <c r="BG968" i="7"/>
  <c r="BG967" i="7"/>
  <c r="BG966" i="7"/>
  <c r="BG965" i="7"/>
  <c r="BG964" i="7"/>
  <c r="BG963" i="7"/>
  <c r="BG962" i="7"/>
  <c r="BG961" i="7"/>
  <c r="BG960" i="7"/>
  <c r="BG959" i="7"/>
  <c r="BG958" i="7"/>
  <c r="BG957" i="7"/>
  <c r="BG956" i="7"/>
  <c r="BG955" i="7"/>
  <c r="BG954" i="7"/>
  <c r="BG953" i="7"/>
  <c r="BG952" i="7"/>
  <c r="BG951" i="7"/>
  <c r="BG950" i="7"/>
  <c r="BG949" i="7"/>
  <c r="BG948" i="7"/>
  <c r="BG947" i="7"/>
  <c r="BG946" i="7"/>
  <c r="BG945" i="7"/>
  <c r="BG944" i="7"/>
  <c r="BG943" i="7"/>
  <c r="BG942" i="7"/>
  <c r="BG941" i="7"/>
  <c r="BG940" i="7"/>
  <c r="BG939" i="7"/>
  <c r="BG938" i="7"/>
  <c r="BG937" i="7"/>
  <c r="BG936" i="7"/>
  <c r="BG935" i="7"/>
  <c r="BG934" i="7"/>
  <c r="BG933" i="7"/>
  <c r="BG932" i="7"/>
  <c r="BG931" i="7"/>
  <c r="BG930" i="7"/>
  <c r="BG929" i="7"/>
  <c r="BG928" i="7"/>
  <c r="BG927" i="7"/>
  <c r="BG926" i="7"/>
  <c r="BG925" i="7"/>
  <c r="BG924" i="7"/>
  <c r="BG923" i="7"/>
  <c r="BG922" i="7"/>
  <c r="BG921" i="7"/>
  <c r="BG920" i="7"/>
  <c r="BG919" i="7"/>
  <c r="BG918" i="7"/>
  <c r="BG917" i="7"/>
  <c r="BG916" i="7"/>
  <c r="BG915" i="7"/>
  <c r="BG914" i="7"/>
  <c r="BG913" i="7"/>
  <c r="BG912" i="7"/>
  <c r="BG911" i="7"/>
  <c r="BG910" i="7"/>
  <c r="BG909" i="7"/>
  <c r="BG908" i="7"/>
  <c r="BG907" i="7"/>
  <c r="BG906" i="7"/>
  <c r="BG905" i="7"/>
  <c r="BG904" i="7"/>
  <c r="BG903" i="7"/>
  <c r="BG902" i="7"/>
  <c r="BG901" i="7"/>
  <c r="BG900" i="7"/>
  <c r="BG899" i="7"/>
  <c r="BG898" i="7"/>
  <c r="BG897" i="7"/>
  <c r="BG896" i="7"/>
  <c r="BG895" i="7"/>
  <c r="BG894" i="7"/>
  <c r="BG893" i="7"/>
  <c r="BG892" i="7"/>
  <c r="BG891" i="7"/>
  <c r="BG890" i="7"/>
  <c r="BG889" i="7"/>
  <c r="BG888" i="7"/>
  <c r="BG887" i="7"/>
  <c r="BG886" i="7"/>
  <c r="BG885" i="7"/>
  <c r="BG884" i="7"/>
  <c r="BG883" i="7"/>
  <c r="BG882" i="7"/>
  <c r="BG881" i="7"/>
  <c r="BG880" i="7"/>
  <c r="BG879" i="7"/>
  <c r="BG878" i="7"/>
  <c r="BG877" i="7"/>
  <c r="BG876" i="7"/>
  <c r="BG875" i="7"/>
  <c r="BG874" i="7"/>
  <c r="BG873" i="7"/>
  <c r="BG872" i="7"/>
  <c r="BG871" i="7"/>
  <c r="BG870" i="7"/>
  <c r="BG869" i="7"/>
  <c r="BG868" i="7"/>
  <c r="BG867" i="7"/>
  <c r="BG866" i="7"/>
  <c r="BG865" i="7"/>
  <c r="BG864" i="7"/>
  <c r="BG863" i="7"/>
  <c r="BG862" i="7"/>
  <c r="BG861" i="7"/>
  <c r="BG860" i="7"/>
  <c r="BG859" i="7"/>
  <c r="BG858" i="7"/>
  <c r="BG857" i="7"/>
  <c r="BG856" i="7"/>
  <c r="BG855" i="7"/>
  <c r="BG854" i="7"/>
  <c r="BG853" i="7"/>
  <c r="BG852" i="7"/>
  <c r="BG851" i="7"/>
  <c r="BG850" i="7"/>
  <c r="BG849" i="7"/>
  <c r="BG848" i="7"/>
  <c r="BG847" i="7"/>
  <c r="BG846" i="7"/>
  <c r="BG845" i="7"/>
  <c r="BG844" i="7"/>
  <c r="BG843" i="7"/>
  <c r="BG842" i="7"/>
  <c r="BG841" i="7"/>
  <c r="BG840" i="7"/>
  <c r="BG839" i="7"/>
  <c r="BG838" i="7"/>
  <c r="BG837" i="7"/>
  <c r="BG836" i="7"/>
  <c r="BG835" i="7"/>
  <c r="BG834" i="7"/>
  <c r="BG833" i="7"/>
  <c r="BG832" i="7"/>
  <c r="BG831" i="7"/>
  <c r="BG830" i="7"/>
  <c r="BG829" i="7"/>
  <c r="BG828" i="7"/>
  <c r="BG827" i="7"/>
  <c r="BG826" i="7"/>
  <c r="BG825" i="7"/>
  <c r="BG824" i="7"/>
  <c r="BG823" i="7"/>
  <c r="BG822" i="7"/>
  <c r="BG821" i="7"/>
  <c r="BG820" i="7"/>
  <c r="BG819" i="7"/>
  <c r="BG818" i="7"/>
  <c r="BG817" i="7"/>
  <c r="BG816" i="7"/>
  <c r="BG815" i="7"/>
  <c r="BG814" i="7"/>
  <c r="BG813" i="7"/>
  <c r="BG812" i="7"/>
  <c r="BG811" i="7"/>
  <c r="BG810" i="7"/>
  <c r="BG809" i="7"/>
  <c r="BG808" i="7"/>
  <c r="BG807" i="7"/>
  <c r="BG806" i="7"/>
  <c r="BG805" i="7"/>
  <c r="BG804" i="7"/>
  <c r="BG803" i="7"/>
  <c r="BG802" i="7"/>
  <c r="BG801" i="7"/>
  <c r="BG800" i="7"/>
  <c r="BG799" i="7"/>
  <c r="BG798" i="7"/>
  <c r="BG797" i="7"/>
  <c r="BG796" i="7"/>
  <c r="BG795" i="7"/>
  <c r="BG794" i="7"/>
  <c r="BG793" i="7"/>
  <c r="BG792" i="7"/>
  <c r="BG791" i="7"/>
  <c r="BG790" i="7"/>
  <c r="BG789" i="7"/>
  <c r="BG788" i="7"/>
  <c r="BG787" i="7"/>
  <c r="BG786" i="7"/>
  <c r="BG785" i="7"/>
  <c r="BG784" i="7"/>
  <c r="BG783" i="7"/>
  <c r="BG782" i="7"/>
  <c r="BG781" i="7"/>
  <c r="BG780" i="7"/>
  <c r="BG779" i="7"/>
  <c r="BG778" i="7"/>
  <c r="BG777" i="7"/>
  <c r="BG776" i="7"/>
  <c r="BG775" i="7"/>
  <c r="BG774" i="7"/>
  <c r="BG773" i="7"/>
  <c r="BG772" i="7"/>
  <c r="BG771" i="7"/>
  <c r="BG770" i="7"/>
  <c r="BG769" i="7"/>
  <c r="BG768" i="7"/>
  <c r="BG767" i="7"/>
  <c r="BG766" i="7"/>
  <c r="BG765" i="7"/>
  <c r="BG764" i="7"/>
  <c r="BG763" i="7"/>
  <c r="BG762" i="7"/>
  <c r="BG761" i="7"/>
  <c r="BG760" i="7"/>
  <c r="BG759" i="7"/>
  <c r="BG758" i="7"/>
  <c r="BG757" i="7"/>
  <c r="BG756" i="7"/>
  <c r="BG755" i="7"/>
  <c r="BG754" i="7"/>
  <c r="BG753" i="7"/>
  <c r="BG752" i="7"/>
  <c r="BG751" i="7"/>
  <c r="BG750" i="7"/>
  <c r="BG749" i="7"/>
  <c r="BG748" i="7"/>
  <c r="BG747" i="7"/>
  <c r="BG746" i="7"/>
  <c r="BG745" i="7"/>
  <c r="BG744" i="7"/>
  <c r="BG743" i="7"/>
  <c r="BG742" i="7"/>
  <c r="BG741" i="7"/>
  <c r="BG740" i="7"/>
  <c r="BG739" i="7"/>
  <c r="BG738" i="7"/>
  <c r="BG737" i="7"/>
  <c r="BG736" i="7"/>
  <c r="BG735" i="7"/>
  <c r="BG734" i="7"/>
  <c r="BG733" i="7"/>
  <c r="BG732" i="7"/>
  <c r="BG731" i="7"/>
  <c r="BG730" i="7"/>
  <c r="BG729" i="7"/>
  <c r="BG728" i="7"/>
  <c r="BG727" i="7"/>
  <c r="BG726" i="7"/>
  <c r="BG725" i="7"/>
  <c r="BG724" i="7"/>
  <c r="BG723" i="7"/>
  <c r="BG722" i="7"/>
  <c r="BG721" i="7"/>
  <c r="BG720" i="7"/>
  <c r="BG719" i="7"/>
  <c r="BG718" i="7"/>
  <c r="BG717" i="7"/>
  <c r="BG716" i="7"/>
  <c r="BG715" i="7"/>
  <c r="BG714" i="7"/>
  <c r="BG713" i="7"/>
  <c r="BG712" i="7"/>
  <c r="BG711" i="7"/>
  <c r="BG710" i="7"/>
  <c r="BG709" i="7"/>
  <c r="BG708" i="7"/>
  <c r="BG707" i="7"/>
  <c r="BG706" i="7"/>
  <c r="BG705" i="7"/>
  <c r="BG704" i="7"/>
  <c r="BG703" i="7"/>
  <c r="BG702" i="7"/>
  <c r="BG701" i="7"/>
  <c r="BG700" i="7"/>
  <c r="BG699" i="7"/>
  <c r="BG698" i="7"/>
  <c r="BG697" i="7"/>
  <c r="BG696" i="7"/>
  <c r="BG695" i="7"/>
  <c r="BG694" i="7"/>
  <c r="BG693" i="7"/>
  <c r="BG692" i="7"/>
  <c r="BG691" i="7"/>
  <c r="BG690" i="7"/>
  <c r="BG689" i="7"/>
  <c r="BG688" i="7"/>
  <c r="BG687" i="7"/>
  <c r="BG686" i="7"/>
  <c r="BG685" i="7"/>
  <c r="BG684" i="7"/>
  <c r="BG683" i="7"/>
  <c r="BG682" i="7"/>
  <c r="BG681" i="7"/>
  <c r="BG680" i="7"/>
  <c r="BG679" i="7"/>
  <c r="BG678" i="7"/>
  <c r="BG677" i="7"/>
  <c r="BG676" i="7"/>
  <c r="BG675" i="7"/>
  <c r="BG674" i="7"/>
  <c r="BG673" i="7"/>
  <c r="BG672" i="7"/>
  <c r="BG671" i="7"/>
  <c r="BG670" i="7"/>
  <c r="BG669" i="7"/>
  <c r="BG668" i="7"/>
  <c r="BG667" i="7"/>
  <c r="BG666" i="7"/>
  <c r="BG665" i="7"/>
  <c r="BG664" i="7"/>
  <c r="BG663" i="7"/>
  <c r="BG662" i="7"/>
  <c r="BG661" i="7"/>
  <c r="BG660" i="7"/>
  <c r="BG659" i="7"/>
  <c r="BG658" i="7"/>
  <c r="BG657" i="7"/>
  <c r="BG656" i="7"/>
  <c r="BG655" i="7"/>
  <c r="BG654" i="7"/>
  <c r="BG653" i="7"/>
  <c r="BG652" i="7"/>
  <c r="BG651" i="7"/>
  <c r="BG650" i="7"/>
  <c r="BG649" i="7"/>
  <c r="BG648" i="7"/>
  <c r="BG647" i="7"/>
  <c r="BG646" i="7"/>
  <c r="BG645" i="7"/>
  <c r="BG644" i="7"/>
  <c r="BG643" i="7"/>
  <c r="BG642" i="7"/>
  <c r="BG641" i="7"/>
  <c r="BG640" i="7"/>
  <c r="BG639" i="7"/>
  <c r="BG638" i="7"/>
  <c r="BG637" i="7"/>
  <c r="BG636" i="7"/>
  <c r="BG635" i="7"/>
  <c r="BG634" i="7"/>
  <c r="BG633" i="7"/>
  <c r="BG632" i="7"/>
  <c r="BG631" i="7"/>
  <c r="BG630" i="7"/>
  <c r="BG629" i="7"/>
  <c r="BG628" i="7"/>
  <c r="BG627" i="7"/>
  <c r="BG626" i="7"/>
  <c r="BG625" i="7"/>
  <c r="BG624" i="7"/>
  <c r="BG623" i="7"/>
  <c r="BG622" i="7"/>
  <c r="BG621" i="7"/>
  <c r="BG620" i="7"/>
  <c r="BG619" i="7"/>
  <c r="BG618" i="7"/>
  <c r="BG617" i="7"/>
  <c r="BG616" i="7"/>
  <c r="BG615" i="7"/>
  <c r="BG614" i="7"/>
  <c r="BG613" i="7"/>
  <c r="BG612" i="7"/>
  <c r="BG611" i="7"/>
  <c r="BG610" i="7"/>
  <c r="BG609" i="7"/>
  <c r="BG608" i="7"/>
  <c r="BG607" i="7"/>
  <c r="BG606" i="7"/>
  <c r="BG605" i="7"/>
  <c r="BG604" i="7"/>
  <c r="BG603" i="7"/>
  <c r="BG602" i="7"/>
  <c r="BG601" i="7"/>
  <c r="BG600" i="7"/>
  <c r="BG599" i="7"/>
  <c r="BG598" i="7"/>
  <c r="BG597" i="7"/>
  <c r="BG596" i="7"/>
  <c r="BG595" i="7"/>
  <c r="BG594" i="7"/>
  <c r="BG593" i="7"/>
  <c r="BG592" i="7"/>
  <c r="BG591" i="7"/>
  <c r="BG590" i="7"/>
  <c r="BG589" i="7"/>
  <c r="BG588" i="7"/>
  <c r="BG587" i="7"/>
  <c r="BG586" i="7"/>
  <c r="BG585" i="7"/>
  <c r="BG584" i="7"/>
  <c r="BG583" i="7"/>
  <c r="BG582" i="7"/>
  <c r="BG581" i="7"/>
  <c r="BG580" i="7"/>
  <c r="BG579" i="7"/>
  <c r="BG578" i="7"/>
  <c r="BG577" i="7"/>
  <c r="BG576" i="7"/>
  <c r="BG575" i="7"/>
  <c r="BG574" i="7"/>
  <c r="BG573" i="7"/>
  <c r="BG572" i="7"/>
  <c r="BG571" i="7"/>
  <c r="BG570" i="7"/>
  <c r="BG569" i="7"/>
  <c r="BG568" i="7"/>
  <c r="BG567" i="7"/>
  <c r="BG566" i="7"/>
  <c r="BG565" i="7"/>
  <c r="BG564" i="7"/>
  <c r="BG563" i="7"/>
  <c r="BG562" i="7"/>
  <c r="BG561" i="7"/>
  <c r="BG560" i="7"/>
  <c r="BG559" i="7"/>
  <c r="BG558" i="7"/>
  <c r="BG557" i="7"/>
  <c r="BG556" i="7"/>
  <c r="BG555" i="7"/>
  <c r="BG554" i="7"/>
  <c r="BG553" i="7"/>
  <c r="BG552" i="7"/>
  <c r="BG551" i="7"/>
  <c r="BG550" i="7"/>
  <c r="BG549" i="7"/>
  <c r="BG548" i="7"/>
  <c r="BG547" i="7"/>
  <c r="BG546" i="7"/>
  <c r="BG545" i="7"/>
  <c r="BG544" i="7"/>
  <c r="BG543" i="7"/>
  <c r="BG542" i="7"/>
  <c r="BG541" i="7"/>
  <c r="BG540" i="7"/>
  <c r="BG539" i="7"/>
  <c r="BG538" i="7"/>
  <c r="BG537" i="7"/>
  <c r="BG536" i="7"/>
  <c r="BG535" i="7"/>
  <c r="BG534" i="7"/>
  <c r="BG533" i="7"/>
  <c r="BG532" i="7"/>
  <c r="BG531" i="7"/>
  <c r="BG530" i="7"/>
  <c r="BG529" i="7"/>
  <c r="BG528" i="7"/>
  <c r="BG527" i="7"/>
  <c r="BG526" i="7"/>
  <c r="BG525" i="7"/>
  <c r="BG524" i="7"/>
  <c r="BG523" i="7"/>
  <c r="BG522" i="7"/>
  <c r="BG521" i="7"/>
  <c r="BG520" i="7"/>
  <c r="BG519" i="7"/>
  <c r="BG518" i="7"/>
  <c r="BG517" i="7"/>
  <c r="BG516" i="7"/>
  <c r="BG515" i="7"/>
  <c r="BG514" i="7"/>
  <c r="BG513" i="7"/>
  <c r="BG512" i="7"/>
  <c r="BG511" i="7"/>
  <c r="BG510" i="7"/>
  <c r="BG509" i="7"/>
  <c r="BG508" i="7"/>
  <c r="BG507" i="7"/>
  <c r="BG506" i="7"/>
  <c r="BG505" i="7"/>
  <c r="BG504" i="7"/>
  <c r="BG503" i="7"/>
  <c r="BG502" i="7"/>
  <c r="BG501" i="7"/>
  <c r="BG500" i="7"/>
  <c r="BG499" i="7"/>
  <c r="BG498" i="7"/>
  <c r="BG497" i="7"/>
  <c r="BG496" i="7"/>
  <c r="BG495" i="7"/>
  <c r="BG494" i="7"/>
  <c r="BG493" i="7"/>
  <c r="BG492" i="7"/>
  <c r="BG491" i="7"/>
  <c r="BG490" i="7"/>
  <c r="BG489" i="7"/>
  <c r="BG488" i="7"/>
  <c r="BG487" i="7"/>
  <c r="BG486" i="7"/>
  <c r="BG485" i="7"/>
  <c r="BG484" i="7"/>
  <c r="BG483" i="7"/>
  <c r="BG482" i="7"/>
  <c r="BG481" i="7"/>
  <c r="BG480" i="7"/>
  <c r="BG479" i="7"/>
  <c r="BG478" i="7"/>
  <c r="BG477" i="7"/>
  <c r="BG476" i="7"/>
  <c r="BG475" i="7"/>
  <c r="BG474" i="7"/>
  <c r="BG473" i="7"/>
  <c r="BG472" i="7"/>
  <c r="BG471" i="7"/>
  <c r="BG470" i="7"/>
  <c r="BG469" i="7"/>
  <c r="BG468" i="7"/>
  <c r="BG467" i="7"/>
  <c r="BG466" i="7"/>
  <c r="BG465" i="7"/>
  <c r="BG464" i="7"/>
  <c r="BG463" i="7"/>
  <c r="BG462" i="7"/>
  <c r="BG461" i="7"/>
  <c r="BG460" i="7"/>
  <c r="BG459" i="7"/>
  <c r="BG458" i="7"/>
  <c r="BG457" i="7"/>
  <c r="BG456" i="7"/>
  <c r="BG455" i="7"/>
  <c r="BG454" i="7"/>
  <c r="BG453" i="7"/>
  <c r="BG452" i="7"/>
  <c r="BG451" i="7"/>
  <c r="BG450" i="7"/>
  <c r="BG449" i="7"/>
  <c r="BG448" i="7"/>
  <c r="BG447" i="7"/>
  <c r="BG446" i="7"/>
  <c r="BG445" i="7"/>
  <c r="BG444" i="7"/>
  <c r="BG443" i="7"/>
  <c r="BG442" i="7"/>
  <c r="BG441" i="7"/>
  <c r="BG440" i="7"/>
  <c r="BG439" i="7"/>
  <c r="BG438" i="7"/>
  <c r="BG437" i="7"/>
  <c r="BG436" i="7"/>
  <c r="BG435" i="7"/>
  <c r="BG434" i="7"/>
  <c r="BG433" i="7"/>
  <c r="BG432" i="7"/>
  <c r="BG431" i="7"/>
  <c r="BG430" i="7"/>
  <c r="BG429" i="7"/>
  <c r="BG428" i="7"/>
  <c r="BG427" i="7"/>
  <c r="BG426" i="7"/>
  <c r="BG425" i="7"/>
  <c r="BG424" i="7"/>
  <c r="BG423" i="7"/>
  <c r="BG422" i="7"/>
  <c r="BG421" i="7"/>
  <c r="BG420" i="7"/>
  <c r="BG419" i="7"/>
  <c r="BG418" i="7"/>
  <c r="BG417" i="7"/>
  <c r="BG416" i="7"/>
  <c r="BG415" i="7"/>
  <c r="BG414" i="7"/>
  <c r="BG413" i="7"/>
  <c r="BG412" i="7"/>
  <c r="BG411" i="7"/>
  <c r="BG410" i="7"/>
  <c r="BG409" i="7"/>
  <c r="BG408" i="7"/>
  <c r="BG407" i="7"/>
  <c r="BG406" i="7"/>
  <c r="BG405" i="7"/>
  <c r="BG404" i="7"/>
  <c r="BG403" i="7"/>
  <c r="BG402" i="7"/>
  <c r="BG401" i="7"/>
  <c r="BG400" i="7"/>
  <c r="BG399" i="7"/>
  <c r="BG398" i="7"/>
  <c r="BG397" i="7"/>
  <c r="BG396" i="7"/>
  <c r="BG395" i="7"/>
  <c r="BG394" i="7"/>
  <c r="BG393" i="7"/>
  <c r="BG392" i="7"/>
  <c r="BG391" i="7"/>
  <c r="BG390" i="7"/>
  <c r="BG389" i="7"/>
  <c r="BG388" i="7"/>
  <c r="BG387" i="7"/>
  <c r="BG386" i="7"/>
  <c r="BG385" i="7"/>
  <c r="BG384" i="7"/>
  <c r="BG383" i="7"/>
  <c r="BG382" i="7"/>
  <c r="BG381" i="7"/>
  <c r="BG380" i="7"/>
  <c r="BG379" i="7"/>
  <c r="BG378" i="7"/>
  <c r="BG377" i="7"/>
  <c r="BG376" i="7"/>
  <c r="BG375" i="7"/>
  <c r="BG374" i="7"/>
  <c r="BG373" i="7"/>
  <c r="BG372" i="7"/>
  <c r="BG371" i="7"/>
  <c r="BG370" i="7"/>
  <c r="BG369" i="7"/>
  <c r="BG368" i="7"/>
  <c r="BG367" i="7"/>
  <c r="BG366" i="7"/>
  <c r="BG365" i="7"/>
  <c r="BG364" i="7"/>
  <c r="BG363" i="7"/>
  <c r="BG362" i="7"/>
  <c r="BG361" i="7"/>
  <c r="BG360" i="7"/>
  <c r="BG359" i="7"/>
  <c r="BG358" i="7"/>
  <c r="BG357" i="7"/>
  <c r="BG356" i="7"/>
  <c r="BG355" i="7"/>
  <c r="BG354" i="7"/>
  <c r="BG353" i="7"/>
  <c r="BG352" i="7"/>
  <c r="BG351" i="7"/>
  <c r="BG350" i="7"/>
  <c r="BG349" i="7"/>
  <c r="BG348" i="7"/>
  <c r="BG347" i="7"/>
  <c r="BG346" i="7"/>
  <c r="BG345" i="7"/>
  <c r="BG344" i="7"/>
  <c r="BG343" i="7"/>
  <c r="BG342" i="7"/>
  <c r="BG341" i="7"/>
  <c r="BG340" i="7"/>
  <c r="BG339" i="7"/>
  <c r="BG338" i="7"/>
  <c r="BG337" i="7"/>
  <c r="BG336" i="7"/>
  <c r="BG335" i="7"/>
  <c r="BG334" i="7"/>
  <c r="BG333" i="7"/>
  <c r="BG332" i="7"/>
  <c r="BG331" i="7"/>
  <c r="BG330" i="7"/>
  <c r="BG329" i="7"/>
  <c r="BG328" i="7"/>
  <c r="BG327" i="7"/>
  <c r="BG326" i="7"/>
  <c r="BG325" i="7"/>
  <c r="BG324" i="7"/>
  <c r="BG323" i="7"/>
  <c r="BG322" i="7"/>
  <c r="BG321" i="7"/>
  <c r="BG320" i="7"/>
  <c r="BG319" i="7"/>
  <c r="BG318" i="7"/>
  <c r="BG317" i="7"/>
  <c r="BG316" i="7"/>
  <c r="BG315" i="7"/>
  <c r="BG314" i="7"/>
  <c r="BG313" i="7"/>
  <c r="BG312" i="7"/>
  <c r="BG311" i="7"/>
  <c r="BG310" i="7"/>
  <c r="BG309" i="7"/>
  <c r="BG308" i="7"/>
  <c r="BG307" i="7"/>
  <c r="BG306" i="7"/>
  <c r="BG305" i="7"/>
  <c r="BG304" i="7"/>
  <c r="BG303" i="7"/>
  <c r="BG302" i="7"/>
  <c r="BG301" i="7"/>
  <c r="BG300" i="7"/>
  <c r="BG299" i="7"/>
  <c r="BG298" i="7"/>
  <c r="BG297" i="7"/>
  <c r="BG296" i="7"/>
  <c r="BG295" i="7"/>
  <c r="BG294" i="7"/>
  <c r="BG293" i="7"/>
  <c r="BG292" i="7"/>
  <c r="BG291" i="7"/>
  <c r="BG290" i="7"/>
  <c r="BG289" i="7"/>
  <c r="BG288" i="7"/>
  <c r="BG287" i="7"/>
  <c r="BG286" i="7"/>
  <c r="BG285" i="7"/>
  <c r="BG284" i="7"/>
  <c r="BG283" i="7"/>
  <c r="BG282" i="7"/>
  <c r="BG281" i="7"/>
  <c r="BG280" i="7"/>
  <c r="BG279" i="7"/>
  <c r="BG278" i="7"/>
  <c r="BG277" i="7"/>
  <c r="BG276" i="7"/>
  <c r="BG275" i="7"/>
  <c r="BG274" i="7"/>
  <c r="BG273" i="7"/>
  <c r="BG272" i="7"/>
  <c r="BG271" i="7"/>
  <c r="BG270" i="7"/>
  <c r="BG269" i="7"/>
  <c r="BG268" i="7"/>
  <c r="BG267" i="7"/>
  <c r="BG266" i="7"/>
  <c r="BG265" i="7"/>
  <c r="BG264" i="7"/>
  <c r="BG263" i="7"/>
  <c r="BG262" i="7"/>
  <c r="BG261" i="7"/>
  <c r="BG260" i="7"/>
  <c r="BG259" i="7"/>
  <c r="BG258" i="7"/>
  <c r="BG257" i="7"/>
  <c r="BG256" i="7"/>
  <c r="BG255" i="7"/>
  <c r="BG254" i="7"/>
  <c r="BG253" i="7"/>
  <c r="BG252" i="7"/>
  <c r="BG251" i="7"/>
  <c r="BG250" i="7"/>
  <c r="BG249" i="7"/>
  <c r="BG248" i="7"/>
  <c r="BG247" i="7"/>
  <c r="BG246" i="7"/>
  <c r="BG245" i="7"/>
  <c r="BG244" i="7"/>
  <c r="BG243" i="7"/>
  <c r="BG242" i="7"/>
  <c r="BG241" i="7"/>
  <c r="BG240" i="7"/>
  <c r="BG239" i="7"/>
  <c r="BG238" i="7"/>
  <c r="BG237" i="7"/>
  <c r="BG236" i="7"/>
  <c r="BG235" i="7"/>
  <c r="BG234" i="7"/>
  <c r="BG233" i="7"/>
  <c r="BG232" i="7"/>
  <c r="BG231" i="7"/>
  <c r="BG230" i="7"/>
  <c r="BG229" i="7"/>
  <c r="BG228" i="7"/>
  <c r="BG227" i="7"/>
  <c r="BG226" i="7"/>
  <c r="BG225" i="7"/>
  <c r="BG224" i="7"/>
  <c r="BG222" i="7"/>
  <c r="BG221" i="7"/>
  <c r="BG220" i="7"/>
  <c r="BG219" i="7"/>
  <c r="BG218" i="7"/>
  <c r="BG217" i="7"/>
  <c r="BG216" i="7"/>
  <c r="BG215" i="7"/>
  <c r="BG214" i="7"/>
  <c r="BG213" i="7"/>
  <c r="BG212" i="7"/>
  <c r="BG211" i="7"/>
  <c r="BG210" i="7"/>
  <c r="BG209" i="7"/>
  <c r="BG208" i="7"/>
  <c r="BG207" i="7"/>
  <c r="BG206" i="7"/>
  <c r="BG205" i="7"/>
  <c r="BG204" i="7"/>
  <c r="BG203" i="7"/>
  <c r="BG202" i="7"/>
  <c r="BG201" i="7"/>
  <c r="BG200" i="7"/>
  <c r="BG199" i="7"/>
  <c r="BG198" i="7"/>
  <c r="BG197" i="7"/>
  <c r="BG196" i="7"/>
  <c r="BG195" i="7"/>
  <c r="BG194" i="7"/>
  <c r="BG193" i="7"/>
  <c r="BG192" i="7"/>
  <c r="BG191" i="7"/>
  <c r="BG190" i="7"/>
  <c r="BG189" i="7"/>
  <c r="BG188" i="7"/>
  <c r="BG187" i="7"/>
  <c r="BG186" i="7"/>
  <c r="BG185" i="7"/>
  <c r="BG184" i="7"/>
  <c r="BG183" i="7"/>
  <c r="BG182" i="7"/>
  <c r="BG181" i="7"/>
  <c r="BG180" i="7"/>
  <c r="BG179" i="7"/>
  <c r="BG178" i="7"/>
  <c r="BG177" i="7"/>
  <c r="BG176" i="7"/>
  <c r="BG175" i="7"/>
  <c r="BG174" i="7"/>
  <c r="BG173" i="7"/>
  <c r="BG172" i="7"/>
  <c r="BG171" i="7"/>
  <c r="BG170" i="7"/>
  <c r="BG169" i="7"/>
  <c r="BG168" i="7"/>
  <c r="BG167" i="7"/>
  <c r="BG166" i="7"/>
  <c r="BG165" i="7"/>
  <c r="BG164" i="7"/>
  <c r="BG163" i="7"/>
  <c r="BG162" i="7"/>
  <c r="BG161" i="7"/>
  <c r="BG160" i="7"/>
  <c r="BG159" i="7"/>
  <c r="BG158" i="7"/>
  <c r="BG157" i="7"/>
  <c r="BG156" i="7"/>
  <c r="BG155" i="7"/>
  <c r="BG154" i="7"/>
  <c r="BG153" i="7"/>
  <c r="BG152" i="7"/>
  <c r="BG151" i="7"/>
  <c r="BG150" i="7"/>
  <c r="BG149" i="7"/>
  <c r="BG148" i="7"/>
  <c r="BG147" i="7"/>
  <c r="BG146" i="7"/>
  <c r="BG145" i="7"/>
  <c r="BG144" i="7"/>
  <c r="BG143" i="7"/>
  <c r="BG142" i="7"/>
  <c r="BG141" i="7"/>
  <c r="BG140" i="7"/>
  <c r="BG139" i="7"/>
  <c r="BG138" i="7"/>
  <c r="BG137" i="7"/>
  <c r="BG136" i="7"/>
  <c r="BG135" i="7"/>
  <c r="BG134" i="7"/>
  <c r="BG133" i="7"/>
  <c r="BG132" i="7"/>
  <c r="BG131" i="7"/>
  <c r="BG130" i="7"/>
  <c r="BG129" i="7"/>
  <c r="BG128" i="7"/>
  <c r="BG127" i="7"/>
  <c r="BG126" i="7"/>
  <c r="BG125" i="7"/>
  <c r="BG124" i="7"/>
  <c r="BG123" i="7"/>
  <c r="BG122" i="7"/>
  <c r="BG121" i="7"/>
  <c r="BG120" i="7"/>
  <c r="BG119" i="7"/>
  <c r="BG118" i="7"/>
  <c r="BG117" i="7"/>
  <c r="BG116" i="7"/>
  <c r="BG115" i="7"/>
  <c r="BG114" i="7"/>
  <c r="BG113" i="7"/>
  <c r="BG112" i="7"/>
  <c r="BG111" i="7"/>
  <c r="BG110" i="7"/>
  <c r="BG109" i="7"/>
  <c r="BG108" i="7"/>
  <c r="BG107" i="7"/>
  <c r="BG106" i="7"/>
  <c r="BG105" i="7"/>
  <c r="BG104" i="7"/>
  <c r="BG103" i="7"/>
  <c r="BG102" i="7"/>
  <c r="BG101" i="7"/>
  <c r="BG100" i="7"/>
  <c r="BG99" i="7"/>
  <c r="BG98" i="7"/>
  <c r="BG97" i="7"/>
  <c r="BG96" i="7"/>
  <c r="BG95" i="7"/>
  <c r="BG94" i="7"/>
  <c r="BG93" i="7"/>
  <c r="BG92" i="7"/>
  <c r="BG91" i="7"/>
  <c r="BG90" i="7"/>
  <c r="BG89" i="7"/>
  <c r="BG88" i="7"/>
  <c r="BG87" i="7"/>
  <c r="BG86" i="7"/>
  <c r="BG85" i="7"/>
  <c r="BG84" i="7"/>
  <c r="BG83" i="7"/>
  <c r="BG82" i="7"/>
  <c r="BG81" i="7"/>
  <c r="BG80" i="7"/>
  <c r="BG79" i="7"/>
  <c r="BG78" i="7"/>
  <c r="BG77" i="7"/>
  <c r="BG76" i="7"/>
  <c r="BG75" i="7"/>
  <c r="BG74" i="7"/>
  <c r="BG73" i="7"/>
  <c r="BG72" i="7"/>
  <c r="BG71" i="7"/>
  <c r="BG70" i="7"/>
  <c r="BG69" i="7"/>
  <c r="BG68" i="7"/>
  <c r="BG67" i="7"/>
  <c r="BG66" i="7"/>
  <c r="BG65" i="7"/>
  <c r="BG64" i="7"/>
  <c r="BG63" i="7"/>
  <c r="BG62" i="7"/>
  <c r="BG61" i="7"/>
  <c r="BG60" i="7"/>
  <c r="BG59" i="7"/>
  <c r="BG58" i="7"/>
  <c r="BG57" i="7"/>
  <c r="BG56" i="7"/>
  <c r="BG55" i="7"/>
  <c r="BG54" i="7"/>
  <c r="BG53" i="7"/>
  <c r="BG52" i="7"/>
  <c r="BG51" i="7"/>
  <c r="BG50" i="7"/>
  <c r="BG49" i="7"/>
  <c r="BG48" i="7"/>
  <c r="BG47" i="7"/>
  <c r="BG46" i="7"/>
  <c r="BG45" i="7"/>
  <c r="BG44" i="7"/>
  <c r="BG43" i="7"/>
  <c r="BG42" i="7"/>
  <c r="BG41" i="7"/>
  <c r="BG40" i="7"/>
  <c r="BG39" i="7"/>
  <c r="BG38" i="7"/>
  <c r="BG37" i="7"/>
  <c r="BG36" i="7"/>
  <c r="BG35" i="7"/>
  <c r="BG34" i="7"/>
  <c r="BG33" i="7"/>
  <c r="BG32" i="7"/>
  <c r="BG31" i="7"/>
  <c r="BG30" i="7"/>
  <c r="BG29" i="7"/>
  <c r="BG28" i="7"/>
  <c r="BG27" i="7"/>
  <c r="BG26" i="7"/>
  <c r="BG25" i="7"/>
  <c r="BG24" i="7"/>
  <c r="BG23" i="7"/>
  <c r="BG22" i="7"/>
  <c r="BG21" i="7"/>
  <c r="BG20" i="7"/>
  <c r="BG19" i="7"/>
  <c r="BG18" i="7"/>
  <c r="BG17" i="7"/>
  <c r="BG16" i="7"/>
  <c r="BG15" i="7"/>
  <c r="BG14" i="7"/>
  <c r="BG13" i="7"/>
  <c r="BG12" i="7"/>
  <c r="BG11" i="7"/>
  <c r="BG10" i="7"/>
  <c r="BG9" i="7"/>
  <c r="BG8" i="7"/>
  <c r="BG7" i="7"/>
  <c r="BG6" i="7"/>
  <c r="BG5" i="7"/>
  <c r="BG4" i="7"/>
  <c r="BG3" i="7"/>
  <c r="BR1679" i="7"/>
  <c r="BR1678" i="7"/>
  <c r="BR1677" i="7"/>
  <c r="BR1676" i="7"/>
  <c r="BR1675" i="7"/>
  <c r="BR1674" i="7"/>
  <c r="BR1673" i="7"/>
  <c r="BR1672" i="7"/>
  <c r="BR1671" i="7"/>
  <c r="BR1670" i="7"/>
  <c r="BR1669" i="7"/>
  <c r="BR1668" i="7"/>
  <c r="BR1667" i="7"/>
  <c r="BR1666" i="7"/>
  <c r="BR1665" i="7"/>
  <c r="BR1664" i="7"/>
  <c r="BR1663" i="7"/>
  <c r="BR1662" i="7"/>
  <c r="BR1661" i="7"/>
  <c r="BR1660" i="7"/>
  <c r="BR1659" i="7"/>
  <c r="BR1658" i="7"/>
  <c r="BR1657" i="7"/>
  <c r="BR1656" i="7"/>
  <c r="BR1655" i="7"/>
  <c r="BR1654" i="7"/>
  <c r="BR1653" i="7"/>
  <c r="BR1652" i="7"/>
  <c r="BR1651" i="7"/>
  <c r="BR1650" i="7"/>
  <c r="BR1649" i="7"/>
  <c r="BR1648" i="7"/>
  <c r="BR1647" i="7"/>
  <c r="BR1646" i="7"/>
  <c r="BR1645" i="7"/>
  <c r="BR1644" i="7"/>
  <c r="BR1643" i="7"/>
  <c r="BR1642" i="7"/>
  <c r="BR1641" i="7"/>
  <c r="BR1640" i="7"/>
  <c r="BR1639" i="7"/>
  <c r="BR1638" i="7"/>
  <c r="BR1637" i="7"/>
  <c r="BR1636" i="7"/>
  <c r="BR1635" i="7"/>
  <c r="BR1634" i="7"/>
  <c r="BR1633" i="7"/>
  <c r="BR1632" i="7"/>
  <c r="BR1631" i="7"/>
  <c r="BR1630" i="7"/>
  <c r="BR1629" i="7"/>
  <c r="BR1628" i="7"/>
  <c r="BR1627" i="7"/>
  <c r="BR1626" i="7"/>
  <c r="BR1625" i="7"/>
  <c r="BR1624" i="7"/>
  <c r="BR1623" i="7"/>
  <c r="BR1622" i="7"/>
  <c r="BR1621" i="7"/>
  <c r="BR1620" i="7"/>
  <c r="BR1619" i="7"/>
  <c r="BR1618" i="7"/>
  <c r="BR1617" i="7"/>
  <c r="BR1616" i="7"/>
  <c r="BR1615" i="7"/>
  <c r="BR1614" i="7"/>
  <c r="BR1613" i="7"/>
  <c r="BR1612" i="7"/>
  <c r="BR1611" i="7"/>
  <c r="BR1610" i="7"/>
  <c r="BR1609" i="7"/>
  <c r="BR1608" i="7"/>
  <c r="BR1607" i="7"/>
  <c r="BR1606" i="7"/>
  <c r="BR1605" i="7"/>
  <c r="BR1604" i="7"/>
  <c r="BR1603" i="7"/>
  <c r="BR1602" i="7"/>
  <c r="BR1601" i="7"/>
  <c r="BR1600" i="7"/>
  <c r="BR1599" i="7"/>
  <c r="BR1598" i="7"/>
  <c r="BR1597" i="7"/>
  <c r="BR1596" i="7"/>
  <c r="BR1595" i="7"/>
  <c r="BR1594" i="7"/>
  <c r="BR1593" i="7"/>
  <c r="BR1592" i="7"/>
  <c r="BR1591" i="7"/>
  <c r="BR1590" i="7"/>
  <c r="BR1589" i="7"/>
  <c r="BR1588" i="7"/>
  <c r="BR1587" i="7"/>
  <c r="BR1586" i="7"/>
  <c r="BR1585" i="7"/>
  <c r="BR1584" i="7"/>
  <c r="BR1583" i="7"/>
  <c r="BR1582" i="7"/>
  <c r="BR1581" i="7"/>
  <c r="BR1580" i="7"/>
  <c r="BR1579" i="7"/>
  <c r="BR1578" i="7"/>
  <c r="BR1577" i="7"/>
  <c r="BR1576" i="7"/>
  <c r="BR1575" i="7"/>
  <c r="BR1574" i="7"/>
  <c r="BR1573" i="7"/>
  <c r="BR1572" i="7"/>
  <c r="BR1571" i="7"/>
  <c r="BR1570" i="7"/>
  <c r="BR1569" i="7"/>
  <c r="BR1568" i="7"/>
  <c r="BR1567" i="7"/>
  <c r="BR1566" i="7"/>
  <c r="BR1565" i="7"/>
  <c r="BR1564" i="7"/>
  <c r="BR1563" i="7"/>
  <c r="BR1562" i="7"/>
  <c r="BR1561" i="7"/>
  <c r="BR1560" i="7"/>
  <c r="BR1559" i="7"/>
  <c r="BR1558" i="7"/>
  <c r="BR1557" i="7"/>
  <c r="BR1556" i="7"/>
  <c r="BR1555" i="7"/>
  <c r="BR1554" i="7"/>
  <c r="BR1553" i="7"/>
  <c r="BR1552" i="7"/>
  <c r="BR1551" i="7"/>
  <c r="BR1550" i="7"/>
  <c r="BR1549" i="7"/>
  <c r="BR1548" i="7"/>
  <c r="BR1547" i="7"/>
  <c r="BR1546" i="7"/>
  <c r="BR1545" i="7"/>
  <c r="BR1544" i="7"/>
  <c r="BR1543" i="7"/>
  <c r="BR1542" i="7"/>
  <c r="BR1541" i="7"/>
  <c r="BR1540" i="7"/>
  <c r="BR1539" i="7"/>
  <c r="BR1538" i="7"/>
  <c r="BR1537" i="7"/>
  <c r="BR1536" i="7"/>
  <c r="BR1535" i="7"/>
  <c r="BR1534" i="7"/>
  <c r="BR1533" i="7"/>
  <c r="BR1532" i="7"/>
  <c r="BR1531" i="7"/>
  <c r="BR1530" i="7"/>
  <c r="BR1529" i="7"/>
  <c r="BR1528" i="7"/>
  <c r="BR1527" i="7"/>
  <c r="BR1526" i="7"/>
  <c r="BR1525" i="7"/>
  <c r="BR1524" i="7"/>
  <c r="BR1523" i="7"/>
  <c r="BR1522" i="7"/>
  <c r="BR1521" i="7"/>
  <c r="BR1520" i="7"/>
  <c r="BR1519" i="7"/>
  <c r="BR1518" i="7"/>
  <c r="BR1517" i="7"/>
  <c r="BR1516" i="7"/>
  <c r="BR1515" i="7"/>
  <c r="BR1514" i="7"/>
  <c r="BR1513" i="7"/>
  <c r="BR1512" i="7"/>
  <c r="BR1511" i="7"/>
  <c r="BR1510" i="7"/>
  <c r="BR1509" i="7"/>
  <c r="BR1508" i="7"/>
  <c r="BR1507" i="7"/>
  <c r="BR1506" i="7"/>
  <c r="BR1505" i="7"/>
  <c r="BR1504" i="7"/>
  <c r="BR1503" i="7"/>
  <c r="BR1502" i="7"/>
  <c r="BR1501" i="7"/>
  <c r="BR1500" i="7"/>
  <c r="BR1499" i="7"/>
  <c r="BR1498" i="7"/>
  <c r="BR1497" i="7"/>
  <c r="BR1496" i="7"/>
  <c r="BR1495" i="7"/>
  <c r="BR1494" i="7"/>
  <c r="BR1493" i="7"/>
  <c r="BR1492" i="7"/>
  <c r="BR1491" i="7"/>
  <c r="BR1490" i="7"/>
  <c r="BR1489" i="7"/>
  <c r="BR1488" i="7"/>
  <c r="BR1487" i="7"/>
  <c r="BR1486" i="7"/>
  <c r="BR1485" i="7"/>
  <c r="BR1484" i="7"/>
  <c r="BR1483" i="7"/>
  <c r="BR1482" i="7"/>
  <c r="BR1481" i="7"/>
  <c r="BR1480" i="7"/>
  <c r="BR1479" i="7"/>
  <c r="BR1478" i="7"/>
  <c r="BR1477" i="7"/>
  <c r="BR1476" i="7"/>
  <c r="BR1475" i="7"/>
  <c r="BR1474" i="7"/>
  <c r="BR1473" i="7"/>
  <c r="BR1472" i="7"/>
  <c r="BR1471" i="7"/>
  <c r="BR1470" i="7"/>
  <c r="BR1469" i="7"/>
  <c r="BR1468" i="7"/>
  <c r="BR1467" i="7"/>
  <c r="BR1466" i="7"/>
  <c r="BR1465" i="7"/>
  <c r="BR1464" i="7"/>
  <c r="BR1463" i="7"/>
  <c r="BR1462" i="7"/>
  <c r="BR1461" i="7"/>
  <c r="BR1460" i="7"/>
  <c r="BR1459" i="7"/>
  <c r="BR1458" i="7"/>
  <c r="BR1457" i="7"/>
  <c r="BR1456" i="7"/>
  <c r="BR1455" i="7"/>
  <c r="BR1454" i="7"/>
  <c r="BR1453" i="7"/>
  <c r="BR1452" i="7"/>
  <c r="BR1451" i="7"/>
  <c r="BR1450" i="7"/>
  <c r="BR1449" i="7"/>
  <c r="BR1448" i="7"/>
  <c r="BR1447" i="7"/>
  <c r="BR1446" i="7"/>
  <c r="BR1445" i="7"/>
  <c r="BR1444" i="7"/>
  <c r="BR1443" i="7"/>
  <c r="BR1442" i="7"/>
  <c r="BR1441" i="7"/>
  <c r="BR1440" i="7"/>
  <c r="BR1439" i="7"/>
  <c r="BR1438" i="7"/>
  <c r="BR1437" i="7"/>
  <c r="BR1436" i="7"/>
  <c r="BR1435" i="7"/>
  <c r="BR1434" i="7"/>
  <c r="BR1433" i="7"/>
  <c r="BR1432" i="7"/>
  <c r="BR1431" i="7"/>
  <c r="BR1430" i="7"/>
  <c r="BR1429" i="7"/>
  <c r="BR1428" i="7"/>
  <c r="BR1427" i="7"/>
  <c r="BR1426" i="7"/>
  <c r="BR1425" i="7"/>
  <c r="BR1424" i="7"/>
  <c r="BR1423" i="7"/>
  <c r="BR1422" i="7"/>
  <c r="BR1421" i="7"/>
  <c r="BR1420" i="7"/>
  <c r="BR1419" i="7"/>
  <c r="BR1418" i="7"/>
  <c r="BR1417" i="7"/>
  <c r="BR1416" i="7"/>
  <c r="BR1415" i="7"/>
  <c r="BR1414" i="7"/>
  <c r="BR1413" i="7"/>
  <c r="BR1412" i="7"/>
  <c r="BR1411" i="7"/>
  <c r="BR1410" i="7"/>
  <c r="BR1409" i="7"/>
  <c r="BR1408" i="7"/>
  <c r="BR1407" i="7"/>
  <c r="BR1406" i="7"/>
  <c r="BR1405" i="7"/>
  <c r="BR1404" i="7"/>
  <c r="BR1403" i="7"/>
  <c r="BR1402" i="7"/>
  <c r="BR1401" i="7"/>
  <c r="BR1400" i="7"/>
  <c r="BR1399" i="7"/>
  <c r="BR1398" i="7"/>
  <c r="BR1397" i="7"/>
  <c r="BR1396" i="7"/>
  <c r="BR1395" i="7"/>
  <c r="BR1394" i="7"/>
  <c r="BR1393" i="7"/>
  <c r="BR1392" i="7"/>
  <c r="BR1391" i="7"/>
  <c r="BR1390" i="7"/>
  <c r="BR1389" i="7"/>
  <c r="BR1388" i="7"/>
  <c r="BR1387" i="7"/>
  <c r="BR1386" i="7"/>
  <c r="BR1385" i="7"/>
  <c r="BR1384" i="7"/>
  <c r="BR1383" i="7"/>
  <c r="BR1382" i="7"/>
  <c r="BR1381" i="7"/>
  <c r="BR1380" i="7"/>
  <c r="BR1379" i="7"/>
  <c r="BR1378" i="7"/>
  <c r="BR1377" i="7"/>
  <c r="BR1376" i="7"/>
  <c r="BR1375" i="7"/>
  <c r="BR1374" i="7"/>
  <c r="BR1373" i="7"/>
  <c r="BR1372" i="7"/>
  <c r="BR1371" i="7"/>
  <c r="BR1370" i="7"/>
  <c r="BR1369" i="7"/>
  <c r="BR1368" i="7"/>
  <c r="BR1367" i="7"/>
  <c r="BR1366" i="7"/>
  <c r="BR1365" i="7"/>
  <c r="BR1364" i="7"/>
  <c r="BR1363" i="7"/>
  <c r="BR1362" i="7"/>
  <c r="BR1361" i="7"/>
  <c r="BR1360" i="7"/>
  <c r="BR1359" i="7"/>
  <c r="BR1358" i="7"/>
  <c r="BR1357" i="7"/>
  <c r="BR1356" i="7"/>
  <c r="BR1355" i="7"/>
  <c r="BR1354" i="7"/>
  <c r="BR1353" i="7"/>
  <c r="BR1352" i="7"/>
  <c r="BR1351" i="7"/>
  <c r="BR1350" i="7"/>
  <c r="BR1349" i="7"/>
  <c r="BR1348" i="7"/>
  <c r="BR1347" i="7"/>
  <c r="BR1346" i="7"/>
  <c r="BR1345" i="7"/>
  <c r="BR1344" i="7"/>
  <c r="BR1343" i="7"/>
  <c r="BR1342" i="7"/>
  <c r="BR1341" i="7"/>
  <c r="BR1340" i="7"/>
  <c r="BR1339" i="7"/>
  <c r="BR1338" i="7"/>
  <c r="BR1337" i="7"/>
  <c r="BR1336" i="7"/>
  <c r="BR1335" i="7"/>
  <c r="BR1334" i="7"/>
  <c r="BR1333" i="7"/>
  <c r="BR1332" i="7"/>
  <c r="BR1331" i="7"/>
  <c r="BR1330" i="7"/>
  <c r="BR1329" i="7"/>
  <c r="BR1328" i="7"/>
  <c r="BR1327" i="7"/>
  <c r="BR1326" i="7"/>
  <c r="BR1325" i="7"/>
  <c r="BR1324" i="7"/>
  <c r="BR1323" i="7"/>
  <c r="BR1322" i="7"/>
  <c r="BR1321" i="7"/>
  <c r="BR1320" i="7"/>
  <c r="BR1319" i="7"/>
  <c r="BR1318" i="7"/>
  <c r="BR1317" i="7"/>
  <c r="BR1316" i="7"/>
  <c r="BR1315" i="7"/>
  <c r="BR1314" i="7"/>
  <c r="BR1313" i="7"/>
  <c r="BR1312" i="7"/>
  <c r="BR1311" i="7"/>
  <c r="BR1310" i="7"/>
  <c r="BR1309" i="7"/>
  <c r="BR1308" i="7"/>
  <c r="BR1307" i="7"/>
  <c r="BR1306" i="7"/>
  <c r="BR1305" i="7"/>
  <c r="BR1304" i="7"/>
  <c r="BR1303" i="7"/>
  <c r="BR1302" i="7"/>
  <c r="BR1301" i="7"/>
  <c r="BR1300" i="7"/>
  <c r="BR1299" i="7"/>
  <c r="BR1298" i="7"/>
  <c r="BR1297" i="7"/>
  <c r="BR1296" i="7"/>
  <c r="BR1295" i="7"/>
  <c r="BR1294" i="7"/>
  <c r="BR1293" i="7"/>
  <c r="BR1292" i="7"/>
  <c r="BR1291" i="7"/>
  <c r="BR1290" i="7"/>
  <c r="BR1289" i="7"/>
  <c r="BR1288" i="7"/>
  <c r="BR1287" i="7"/>
  <c r="BR1286" i="7"/>
  <c r="BR1285" i="7"/>
  <c r="BR1284" i="7"/>
  <c r="BR1283" i="7"/>
  <c r="BR1282" i="7"/>
  <c r="BR1281" i="7"/>
  <c r="BR1280" i="7"/>
  <c r="BR1279" i="7"/>
  <c r="BR1278" i="7"/>
  <c r="BR1277" i="7"/>
  <c r="BR1276" i="7"/>
  <c r="BR1275" i="7"/>
  <c r="BR1274" i="7"/>
  <c r="BR1273" i="7"/>
  <c r="BR1272" i="7"/>
  <c r="BR1271" i="7"/>
  <c r="BR1270" i="7"/>
  <c r="BR1269" i="7"/>
  <c r="BR1268" i="7"/>
  <c r="BR1267" i="7"/>
  <c r="BR1266" i="7"/>
  <c r="BR1265" i="7"/>
  <c r="BR1264" i="7"/>
  <c r="BR1263" i="7"/>
  <c r="BR1262" i="7"/>
  <c r="BR1261" i="7"/>
  <c r="BR1260" i="7"/>
  <c r="BR1259" i="7"/>
  <c r="BR1258" i="7"/>
  <c r="BR1257" i="7"/>
  <c r="BR1256" i="7"/>
  <c r="BR1255" i="7"/>
  <c r="BR1254" i="7"/>
  <c r="BR1253" i="7"/>
  <c r="BR1252" i="7"/>
  <c r="BR1251" i="7"/>
  <c r="BR1250" i="7"/>
  <c r="BR1249" i="7"/>
  <c r="BR1248" i="7"/>
  <c r="BR1247" i="7"/>
  <c r="BR1246" i="7"/>
  <c r="BR1245" i="7"/>
  <c r="BR1244" i="7"/>
  <c r="BR1243" i="7"/>
  <c r="BR1242" i="7"/>
  <c r="BR1241" i="7"/>
  <c r="BR1240" i="7"/>
  <c r="BR1239" i="7"/>
  <c r="BR1238" i="7"/>
  <c r="BR1237" i="7"/>
  <c r="BR1236" i="7"/>
  <c r="BR1235" i="7"/>
  <c r="BR1234" i="7"/>
  <c r="BR1233" i="7"/>
  <c r="BR1232" i="7"/>
  <c r="BR1231" i="7"/>
  <c r="BR1230" i="7"/>
  <c r="BR1229" i="7"/>
  <c r="BR1228" i="7"/>
  <c r="BR1227" i="7"/>
  <c r="BR1226" i="7"/>
  <c r="BR1225" i="7"/>
  <c r="BR1224" i="7"/>
  <c r="BR1223" i="7"/>
  <c r="BR1222" i="7"/>
  <c r="BR1221" i="7"/>
  <c r="BR1220" i="7"/>
  <c r="BR1219" i="7"/>
  <c r="BR1218" i="7"/>
  <c r="BR1217" i="7"/>
  <c r="BR1216" i="7"/>
  <c r="BR1215" i="7"/>
  <c r="BR1214" i="7"/>
  <c r="BR1213" i="7"/>
  <c r="BR1212" i="7"/>
  <c r="BR1211" i="7"/>
  <c r="BR1210" i="7"/>
  <c r="BR1209" i="7"/>
  <c r="BR1208" i="7"/>
  <c r="BR1207" i="7"/>
  <c r="BR1206" i="7"/>
  <c r="BR1205" i="7"/>
  <c r="BR1204" i="7"/>
  <c r="BR1203" i="7"/>
  <c r="BR1202" i="7"/>
  <c r="BR1201" i="7"/>
  <c r="BR1200" i="7"/>
  <c r="BR1199" i="7"/>
  <c r="BR1198" i="7"/>
  <c r="BR1197" i="7"/>
  <c r="BR1196" i="7"/>
  <c r="BR1195" i="7"/>
  <c r="BR1194" i="7"/>
  <c r="BR1193" i="7"/>
  <c r="BR1192" i="7"/>
  <c r="BR1191" i="7"/>
  <c r="BR1190" i="7"/>
  <c r="BR1189" i="7"/>
  <c r="BR1188" i="7"/>
  <c r="BR1187" i="7"/>
  <c r="BR1186" i="7"/>
  <c r="BR1185" i="7"/>
  <c r="BR1184" i="7"/>
  <c r="BR1183" i="7"/>
  <c r="BR1182" i="7"/>
  <c r="BR1181" i="7"/>
  <c r="BR1180" i="7"/>
  <c r="BR1179" i="7"/>
  <c r="BR1178" i="7"/>
  <c r="BR1177" i="7"/>
  <c r="BR1176" i="7"/>
  <c r="BR1175" i="7"/>
  <c r="BR1174" i="7"/>
  <c r="BR1173" i="7"/>
  <c r="BR1172" i="7"/>
  <c r="BR1171" i="7"/>
  <c r="BR1170" i="7"/>
  <c r="BR1169" i="7"/>
  <c r="BR1168" i="7"/>
  <c r="BR1167" i="7"/>
  <c r="BR1166" i="7"/>
  <c r="BR1165" i="7"/>
  <c r="BR1164" i="7"/>
  <c r="BR1163" i="7"/>
  <c r="BR1162" i="7"/>
  <c r="BR1161" i="7"/>
  <c r="BR1160" i="7"/>
  <c r="BR1159" i="7"/>
  <c r="BR1158" i="7"/>
  <c r="BR1157" i="7"/>
  <c r="BR1156" i="7"/>
  <c r="BR1155" i="7"/>
  <c r="BR1154" i="7"/>
  <c r="BR1153" i="7"/>
  <c r="BR1152" i="7"/>
  <c r="BR1151" i="7"/>
  <c r="BR1150" i="7"/>
  <c r="BR1149" i="7"/>
  <c r="BR1148" i="7"/>
  <c r="BR1147" i="7"/>
  <c r="BR1146" i="7"/>
  <c r="BR1145" i="7"/>
  <c r="BR1144" i="7"/>
  <c r="BR1143" i="7"/>
  <c r="BR1142" i="7"/>
  <c r="BR1141" i="7"/>
  <c r="BR1140" i="7"/>
  <c r="BR1139" i="7"/>
  <c r="BR1138" i="7"/>
  <c r="BR1137" i="7"/>
  <c r="BR1136" i="7"/>
  <c r="BR1135" i="7"/>
  <c r="BR1134" i="7"/>
  <c r="BR1133" i="7"/>
  <c r="BR1132" i="7"/>
  <c r="BR1131" i="7"/>
  <c r="BR1130" i="7"/>
  <c r="BR1129" i="7"/>
  <c r="BR1128" i="7"/>
  <c r="BR1127" i="7"/>
  <c r="BR1126" i="7"/>
  <c r="BR1125" i="7"/>
  <c r="BR1124" i="7"/>
  <c r="BR1123" i="7"/>
  <c r="BR1122" i="7"/>
  <c r="BR1121" i="7"/>
  <c r="BR1120" i="7"/>
  <c r="BR1119" i="7"/>
  <c r="BR1118" i="7"/>
  <c r="BR1117" i="7"/>
  <c r="BR1116" i="7"/>
  <c r="BR1115" i="7"/>
  <c r="BR1114" i="7"/>
  <c r="BR1113" i="7"/>
  <c r="BR1112" i="7"/>
  <c r="BR1111" i="7"/>
  <c r="BR1110" i="7"/>
  <c r="BR1109" i="7"/>
  <c r="BR1108" i="7"/>
  <c r="BR1107" i="7"/>
  <c r="BR1106" i="7"/>
  <c r="BR1105" i="7"/>
  <c r="BR1104" i="7"/>
  <c r="BR1103" i="7"/>
  <c r="BR1102" i="7"/>
  <c r="BR1101" i="7"/>
  <c r="BR1100" i="7"/>
  <c r="BR1099" i="7"/>
  <c r="BR1098" i="7"/>
  <c r="BR1097" i="7"/>
  <c r="BR1096" i="7"/>
  <c r="BR1095" i="7"/>
  <c r="BR1094" i="7"/>
  <c r="BR1093" i="7"/>
  <c r="BR1092" i="7"/>
  <c r="BR1091" i="7"/>
  <c r="BR1090" i="7"/>
  <c r="BR1089" i="7"/>
  <c r="BR1088" i="7"/>
  <c r="BR1087" i="7"/>
  <c r="BR1086" i="7"/>
  <c r="BR1085" i="7"/>
  <c r="BR1084" i="7"/>
  <c r="BR1083" i="7"/>
  <c r="BR1082" i="7"/>
  <c r="BR1081" i="7"/>
  <c r="BR1080" i="7"/>
  <c r="BR1079" i="7"/>
  <c r="BR1078" i="7"/>
  <c r="BR1077" i="7"/>
  <c r="BR1076" i="7"/>
  <c r="BR1075" i="7"/>
  <c r="BR1074" i="7"/>
  <c r="BR1073" i="7"/>
  <c r="BR1072" i="7"/>
  <c r="BR1071" i="7"/>
  <c r="BR1070" i="7"/>
  <c r="BR1069" i="7"/>
  <c r="BR1068" i="7"/>
  <c r="BR1067" i="7"/>
  <c r="BR1066" i="7"/>
  <c r="BR1065" i="7"/>
  <c r="BR1064" i="7"/>
  <c r="BR1063" i="7"/>
  <c r="BR1062" i="7"/>
  <c r="BR1061" i="7"/>
  <c r="BR1060" i="7"/>
  <c r="BR1059" i="7"/>
  <c r="BR1058" i="7"/>
  <c r="BR1057" i="7"/>
  <c r="BR1056" i="7"/>
  <c r="BR1055" i="7"/>
  <c r="BR1054" i="7"/>
  <c r="BR1053" i="7"/>
  <c r="BR1052" i="7"/>
  <c r="BR1051" i="7"/>
  <c r="BR1050" i="7"/>
  <c r="BR1049" i="7"/>
  <c r="BR1048" i="7"/>
  <c r="BR1047" i="7"/>
  <c r="BR1046" i="7"/>
  <c r="BR1045" i="7"/>
  <c r="BR1044" i="7"/>
  <c r="BR1043" i="7"/>
  <c r="BR1042" i="7"/>
  <c r="BR1041" i="7"/>
  <c r="BR1040" i="7"/>
  <c r="BR1039" i="7"/>
  <c r="BR1038" i="7"/>
  <c r="BR1037" i="7"/>
  <c r="BR1036" i="7"/>
  <c r="BR1035" i="7"/>
  <c r="BR1034" i="7"/>
  <c r="BR1033" i="7"/>
  <c r="BR1032" i="7"/>
  <c r="BR1031" i="7"/>
  <c r="BR1030" i="7"/>
  <c r="BR1029" i="7"/>
  <c r="BR1028" i="7"/>
  <c r="BR1027" i="7"/>
  <c r="BR1026" i="7"/>
  <c r="BR1025" i="7"/>
  <c r="BR1024" i="7"/>
  <c r="BR1023" i="7"/>
  <c r="BR1022" i="7"/>
  <c r="BR1021" i="7"/>
  <c r="BR1020" i="7"/>
  <c r="BR1019" i="7"/>
  <c r="BR1018" i="7"/>
  <c r="BR1017" i="7"/>
  <c r="BR1016" i="7"/>
  <c r="BR1015" i="7"/>
  <c r="BR1014" i="7"/>
  <c r="BR1013" i="7"/>
  <c r="BR1012" i="7"/>
  <c r="BR1011" i="7"/>
  <c r="BR1010" i="7"/>
  <c r="BR1009" i="7"/>
  <c r="BR1008" i="7"/>
  <c r="BR1007" i="7"/>
  <c r="BR1006" i="7"/>
  <c r="BR1005" i="7"/>
  <c r="BR1004" i="7"/>
  <c r="BR1003" i="7"/>
  <c r="BR1002" i="7"/>
  <c r="BR1001" i="7"/>
  <c r="BR1000" i="7"/>
  <c r="BR999" i="7"/>
  <c r="BR998" i="7"/>
  <c r="BR997" i="7"/>
  <c r="BR996" i="7"/>
  <c r="BR995" i="7"/>
  <c r="BR994" i="7"/>
  <c r="BR993" i="7"/>
  <c r="BR992" i="7"/>
  <c r="BR991" i="7"/>
  <c r="BR990" i="7"/>
  <c r="BR989" i="7"/>
  <c r="BR988" i="7"/>
  <c r="BR987" i="7"/>
  <c r="BR986" i="7"/>
  <c r="BR985" i="7"/>
  <c r="BR984" i="7"/>
  <c r="BR983" i="7"/>
  <c r="BR982" i="7"/>
  <c r="BR981" i="7"/>
  <c r="BR980" i="7"/>
  <c r="BR979" i="7"/>
  <c r="BR978" i="7"/>
  <c r="BR977" i="7"/>
  <c r="BR976" i="7"/>
  <c r="BR975" i="7"/>
  <c r="BR974" i="7"/>
  <c r="BR973" i="7"/>
  <c r="BR972" i="7"/>
  <c r="BR971" i="7"/>
  <c r="BR970" i="7"/>
  <c r="BR969" i="7"/>
  <c r="BR968" i="7"/>
  <c r="BR967" i="7"/>
  <c r="BR966" i="7"/>
  <c r="BR965" i="7"/>
  <c r="BR964" i="7"/>
  <c r="BR963" i="7"/>
  <c r="BR962" i="7"/>
  <c r="BR961" i="7"/>
  <c r="BR960" i="7"/>
  <c r="BR959" i="7"/>
  <c r="BR958" i="7"/>
  <c r="BR957" i="7"/>
  <c r="BR956" i="7"/>
  <c r="BR955" i="7"/>
  <c r="BR954" i="7"/>
  <c r="BR953" i="7"/>
  <c r="BR952" i="7"/>
  <c r="BR951" i="7"/>
  <c r="BR950" i="7"/>
  <c r="BR949" i="7"/>
  <c r="BR948" i="7"/>
  <c r="BR947" i="7"/>
  <c r="BR946" i="7"/>
  <c r="BR945" i="7"/>
  <c r="BR944" i="7"/>
  <c r="BR943" i="7"/>
  <c r="BR942" i="7"/>
  <c r="BR941" i="7"/>
  <c r="BR940" i="7"/>
  <c r="BR939" i="7"/>
  <c r="BR938" i="7"/>
  <c r="BR937" i="7"/>
  <c r="BR936" i="7"/>
  <c r="BR935" i="7"/>
  <c r="BR934" i="7"/>
  <c r="BR933" i="7"/>
  <c r="BR932" i="7"/>
  <c r="BR931" i="7"/>
  <c r="BR930" i="7"/>
  <c r="BR929" i="7"/>
  <c r="BR928" i="7"/>
  <c r="BR927" i="7"/>
  <c r="BR926" i="7"/>
  <c r="BR925" i="7"/>
  <c r="BR924" i="7"/>
  <c r="BR923" i="7"/>
  <c r="BR922" i="7"/>
  <c r="BR921" i="7"/>
  <c r="BR920" i="7"/>
  <c r="BR919" i="7"/>
  <c r="BR918" i="7"/>
  <c r="BR917" i="7"/>
  <c r="BR916" i="7"/>
  <c r="BR915" i="7"/>
  <c r="BR914" i="7"/>
  <c r="BR913" i="7"/>
  <c r="BR912" i="7"/>
  <c r="BR911" i="7"/>
  <c r="BR910" i="7"/>
  <c r="BR909" i="7"/>
  <c r="BR908" i="7"/>
  <c r="BR907" i="7"/>
  <c r="BR906" i="7"/>
  <c r="BR905" i="7"/>
  <c r="BR904" i="7"/>
  <c r="BR903" i="7"/>
  <c r="BR902" i="7"/>
  <c r="BR901" i="7"/>
  <c r="BR900" i="7"/>
  <c r="BR899" i="7"/>
  <c r="BR898" i="7"/>
  <c r="BR897" i="7"/>
  <c r="BR896" i="7"/>
  <c r="BR895" i="7"/>
  <c r="BR894" i="7"/>
  <c r="BR893" i="7"/>
  <c r="BR892" i="7"/>
  <c r="BR891" i="7"/>
  <c r="BR890" i="7"/>
  <c r="BR889" i="7"/>
  <c r="BR888" i="7"/>
  <c r="BR887" i="7"/>
  <c r="BR886" i="7"/>
  <c r="BR885" i="7"/>
  <c r="BR884" i="7"/>
  <c r="BR883" i="7"/>
  <c r="BR882" i="7"/>
  <c r="BR881" i="7"/>
  <c r="BR880" i="7"/>
  <c r="BR879" i="7"/>
  <c r="BR878" i="7"/>
  <c r="BR877" i="7"/>
  <c r="BR876" i="7"/>
  <c r="BR875" i="7"/>
  <c r="BR874" i="7"/>
  <c r="BR873" i="7"/>
  <c r="BR872" i="7"/>
  <c r="BR871" i="7"/>
  <c r="BR870" i="7"/>
  <c r="BR869" i="7"/>
  <c r="BR868" i="7"/>
  <c r="BR867" i="7"/>
  <c r="BR866" i="7"/>
  <c r="BR865" i="7"/>
  <c r="BR864" i="7"/>
  <c r="BR863" i="7"/>
  <c r="BR862" i="7"/>
  <c r="BR861" i="7"/>
  <c r="BR860" i="7"/>
  <c r="BR859" i="7"/>
  <c r="BR858" i="7"/>
  <c r="BR857" i="7"/>
  <c r="BR856" i="7"/>
  <c r="BR855" i="7"/>
  <c r="BR854" i="7"/>
  <c r="BR853" i="7"/>
  <c r="BR852" i="7"/>
  <c r="BR851" i="7"/>
  <c r="BR850" i="7"/>
  <c r="BR849" i="7"/>
  <c r="BR848" i="7"/>
  <c r="BR847" i="7"/>
  <c r="BR846" i="7"/>
  <c r="BR845" i="7"/>
  <c r="BR844" i="7"/>
  <c r="BR843" i="7"/>
  <c r="BR842" i="7"/>
  <c r="BR841" i="7"/>
  <c r="BR840" i="7"/>
  <c r="BR839" i="7"/>
  <c r="BR838" i="7"/>
  <c r="BR837" i="7"/>
  <c r="BR836" i="7"/>
  <c r="BR835" i="7"/>
  <c r="BR834" i="7"/>
  <c r="BR833" i="7"/>
  <c r="BR832" i="7"/>
  <c r="BR831" i="7"/>
  <c r="BR830" i="7"/>
  <c r="BR829" i="7"/>
  <c r="BR828" i="7"/>
  <c r="BR827" i="7"/>
  <c r="BR826" i="7"/>
  <c r="BR825" i="7"/>
  <c r="BR824" i="7"/>
  <c r="BR823" i="7"/>
  <c r="BR822" i="7"/>
  <c r="BR821" i="7"/>
  <c r="BR820" i="7"/>
  <c r="BR819" i="7"/>
  <c r="BR818" i="7"/>
  <c r="BR817" i="7"/>
  <c r="BR816" i="7"/>
  <c r="BR815" i="7"/>
  <c r="BR814" i="7"/>
  <c r="BR813" i="7"/>
  <c r="BR812" i="7"/>
  <c r="BR811" i="7"/>
  <c r="BR810" i="7"/>
  <c r="BR809" i="7"/>
  <c r="BR808" i="7"/>
  <c r="BR807" i="7"/>
  <c r="BR806" i="7"/>
  <c r="BR805" i="7"/>
  <c r="BR804" i="7"/>
  <c r="BR803" i="7"/>
  <c r="BR802" i="7"/>
  <c r="BR801" i="7"/>
  <c r="BR800" i="7"/>
  <c r="BR799" i="7"/>
  <c r="BR798" i="7"/>
  <c r="BR797" i="7"/>
  <c r="BR796" i="7"/>
  <c r="BR795" i="7"/>
  <c r="BR794" i="7"/>
  <c r="BR793" i="7"/>
  <c r="BR792" i="7"/>
  <c r="BR791" i="7"/>
  <c r="BR790" i="7"/>
  <c r="BR789" i="7"/>
  <c r="BR788" i="7"/>
  <c r="BR787" i="7"/>
  <c r="BR786" i="7"/>
  <c r="BR785" i="7"/>
  <c r="BR784" i="7"/>
  <c r="BR783" i="7"/>
  <c r="BR782" i="7"/>
  <c r="BR781" i="7"/>
  <c r="BR780" i="7"/>
  <c r="BR779" i="7"/>
  <c r="BR778" i="7"/>
  <c r="BR777" i="7"/>
  <c r="BR776" i="7"/>
  <c r="BR775" i="7"/>
  <c r="BR774" i="7"/>
  <c r="BR773" i="7"/>
  <c r="BR772" i="7"/>
  <c r="BR771" i="7"/>
  <c r="BR770" i="7"/>
  <c r="BR769" i="7"/>
  <c r="BR768" i="7"/>
  <c r="BR767" i="7"/>
  <c r="BR766" i="7"/>
  <c r="BR765" i="7"/>
  <c r="BR764" i="7"/>
  <c r="BR763" i="7"/>
  <c r="BR762" i="7"/>
  <c r="BR761" i="7"/>
  <c r="BR760" i="7"/>
  <c r="BR759" i="7"/>
  <c r="BR758" i="7"/>
  <c r="BR757" i="7"/>
  <c r="BR756" i="7"/>
  <c r="BR755" i="7"/>
  <c r="BR754" i="7"/>
  <c r="BR753" i="7"/>
  <c r="BR752" i="7"/>
  <c r="BR751" i="7"/>
  <c r="BR750" i="7"/>
  <c r="BR749" i="7"/>
  <c r="BR748" i="7"/>
  <c r="BR747" i="7"/>
  <c r="BR746" i="7"/>
  <c r="BR745" i="7"/>
  <c r="BR744" i="7"/>
  <c r="BR743" i="7"/>
  <c r="BR742" i="7"/>
  <c r="BR741" i="7"/>
  <c r="BR740" i="7"/>
  <c r="BR739" i="7"/>
  <c r="BR738" i="7"/>
  <c r="BR737" i="7"/>
  <c r="BR736" i="7"/>
  <c r="BR735" i="7"/>
  <c r="BR734" i="7"/>
  <c r="BR733" i="7"/>
  <c r="BR732" i="7"/>
  <c r="BR731" i="7"/>
  <c r="BR730" i="7"/>
  <c r="BR729" i="7"/>
  <c r="BR728" i="7"/>
  <c r="BR727" i="7"/>
  <c r="BR726" i="7"/>
  <c r="BR725" i="7"/>
  <c r="BR724" i="7"/>
  <c r="BR723" i="7"/>
  <c r="BR722" i="7"/>
  <c r="BR721" i="7"/>
  <c r="BR720" i="7"/>
  <c r="BR719" i="7"/>
  <c r="BR718" i="7"/>
  <c r="BR717" i="7"/>
  <c r="BR716" i="7"/>
  <c r="BR715" i="7"/>
  <c r="BR714" i="7"/>
  <c r="BR713" i="7"/>
  <c r="BR712" i="7"/>
  <c r="BR711" i="7"/>
  <c r="BR710" i="7"/>
  <c r="BR709" i="7"/>
  <c r="BR708" i="7"/>
  <c r="BR707" i="7"/>
  <c r="BR706" i="7"/>
  <c r="BR705" i="7"/>
  <c r="BR704" i="7"/>
  <c r="BR703" i="7"/>
  <c r="BR702" i="7"/>
  <c r="BR701" i="7"/>
  <c r="BR700" i="7"/>
  <c r="BR699" i="7"/>
  <c r="BR698" i="7"/>
  <c r="BR697" i="7"/>
  <c r="BR696" i="7"/>
  <c r="BR695" i="7"/>
  <c r="BR694" i="7"/>
  <c r="BR693" i="7"/>
  <c r="BR692" i="7"/>
  <c r="BR691" i="7"/>
  <c r="BR690" i="7"/>
  <c r="BR689" i="7"/>
  <c r="BR688" i="7"/>
  <c r="BR687" i="7"/>
  <c r="BR686" i="7"/>
  <c r="BR685" i="7"/>
  <c r="BR684" i="7"/>
  <c r="BR683" i="7"/>
  <c r="BR682" i="7"/>
  <c r="BR681" i="7"/>
  <c r="BR680" i="7"/>
  <c r="BR679" i="7"/>
  <c r="BR678" i="7"/>
  <c r="BR677" i="7"/>
  <c r="BR676" i="7"/>
  <c r="BR675" i="7"/>
  <c r="BR674" i="7"/>
  <c r="BR673" i="7"/>
  <c r="BR672" i="7"/>
  <c r="BR671" i="7"/>
  <c r="BR670" i="7"/>
  <c r="BR669" i="7"/>
  <c r="BR668" i="7"/>
  <c r="BR667" i="7"/>
  <c r="BR666" i="7"/>
  <c r="BR665" i="7"/>
  <c r="BR664" i="7"/>
  <c r="BR663" i="7"/>
  <c r="BR662" i="7"/>
  <c r="BR661" i="7"/>
  <c r="BR660" i="7"/>
  <c r="BR659" i="7"/>
  <c r="BR658" i="7"/>
  <c r="BR657" i="7"/>
  <c r="BR656" i="7"/>
  <c r="BR655" i="7"/>
  <c r="BR654" i="7"/>
  <c r="BR653" i="7"/>
  <c r="BR652" i="7"/>
  <c r="BR651" i="7"/>
  <c r="BR650" i="7"/>
  <c r="BR649" i="7"/>
  <c r="BR648" i="7"/>
  <c r="BR647" i="7"/>
  <c r="BR646" i="7"/>
  <c r="BR645" i="7"/>
  <c r="BR644" i="7"/>
  <c r="BR643" i="7"/>
  <c r="BR642" i="7"/>
  <c r="BR641" i="7"/>
  <c r="BR640" i="7"/>
  <c r="BR639" i="7"/>
  <c r="BR638" i="7"/>
  <c r="BR637" i="7"/>
  <c r="BR636" i="7"/>
  <c r="BR635" i="7"/>
  <c r="BR634" i="7"/>
  <c r="BR633" i="7"/>
  <c r="BR632" i="7"/>
  <c r="BR631" i="7"/>
  <c r="BR630" i="7"/>
  <c r="BR629" i="7"/>
  <c r="BR628" i="7"/>
  <c r="BR627" i="7"/>
  <c r="BR626" i="7"/>
  <c r="BR625" i="7"/>
  <c r="BR624" i="7"/>
  <c r="BR623" i="7"/>
  <c r="BR622" i="7"/>
  <c r="BR621" i="7"/>
  <c r="BR620" i="7"/>
  <c r="BR619" i="7"/>
  <c r="BR618" i="7"/>
  <c r="BR617" i="7"/>
  <c r="BR616" i="7"/>
  <c r="BR615" i="7"/>
  <c r="BR614" i="7"/>
  <c r="BR613" i="7"/>
  <c r="BR612" i="7"/>
  <c r="BR611" i="7"/>
  <c r="BR610" i="7"/>
  <c r="BR609" i="7"/>
  <c r="BR608" i="7"/>
  <c r="BR607" i="7"/>
  <c r="BR606" i="7"/>
  <c r="BR605" i="7"/>
  <c r="BR604" i="7"/>
  <c r="BR603" i="7"/>
  <c r="BR602" i="7"/>
  <c r="BR601" i="7"/>
  <c r="BR600" i="7"/>
  <c r="BR599" i="7"/>
  <c r="BR598" i="7"/>
  <c r="BR597" i="7"/>
  <c r="BR596" i="7"/>
  <c r="BR595" i="7"/>
  <c r="BR594" i="7"/>
  <c r="BR593" i="7"/>
  <c r="BR592" i="7"/>
  <c r="BR591" i="7"/>
  <c r="BR590" i="7"/>
  <c r="BR589" i="7"/>
  <c r="BR588" i="7"/>
  <c r="BR587" i="7"/>
  <c r="BR586" i="7"/>
  <c r="BR585" i="7"/>
  <c r="BR584" i="7"/>
  <c r="BR583" i="7"/>
  <c r="BR582" i="7"/>
  <c r="BR581" i="7"/>
  <c r="BR580" i="7"/>
  <c r="BR579" i="7"/>
  <c r="BR578" i="7"/>
  <c r="BR577" i="7"/>
  <c r="BR576" i="7"/>
  <c r="BR575" i="7"/>
  <c r="BR574" i="7"/>
  <c r="BR573" i="7"/>
  <c r="BR572" i="7"/>
  <c r="BR571" i="7"/>
  <c r="BR570" i="7"/>
  <c r="BR569" i="7"/>
  <c r="BR568" i="7"/>
  <c r="BR567" i="7"/>
  <c r="BR566" i="7"/>
  <c r="BR565" i="7"/>
  <c r="BR564" i="7"/>
  <c r="BR563" i="7"/>
  <c r="BR562" i="7"/>
  <c r="BR561" i="7"/>
  <c r="BR560" i="7"/>
  <c r="BR559" i="7"/>
  <c r="BR558" i="7"/>
  <c r="BR557" i="7"/>
  <c r="BR556" i="7"/>
  <c r="BR555" i="7"/>
  <c r="BR554" i="7"/>
  <c r="BR553" i="7"/>
  <c r="BR552" i="7"/>
  <c r="BR551" i="7"/>
  <c r="BR550" i="7"/>
  <c r="BR549" i="7"/>
  <c r="BR548" i="7"/>
  <c r="BR547" i="7"/>
  <c r="BR546" i="7"/>
  <c r="BR545" i="7"/>
  <c r="BR544" i="7"/>
  <c r="BR543" i="7"/>
  <c r="BR542" i="7"/>
  <c r="BR541" i="7"/>
  <c r="BR540" i="7"/>
  <c r="BR539" i="7"/>
  <c r="BR538" i="7"/>
  <c r="BR537" i="7"/>
  <c r="BR536" i="7"/>
  <c r="BR535" i="7"/>
  <c r="BR534" i="7"/>
  <c r="BR533" i="7"/>
  <c r="BR532" i="7"/>
  <c r="BR531" i="7"/>
  <c r="BR530" i="7"/>
  <c r="BR529" i="7"/>
  <c r="BR528" i="7"/>
  <c r="BR527" i="7"/>
  <c r="BR526" i="7"/>
  <c r="BR525" i="7"/>
  <c r="BR524" i="7"/>
  <c r="BR523" i="7"/>
  <c r="BR522" i="7"/>
  <c r="BR521" i="7"/>
  <c r="BR520" i="7"/>
  <c r="BR519" i="7"/>
  <c r="BR518" i="7"/>
  <c r="BR517" i="7"/>
  <c r="BR516" i="7"/>
  <c r="BR515" i="7"/>
  <c r="BR514" i="7"/>
  <c r="BR513" i="7"/>
  <c r="BR512" i="7"/>
  <c r="BR511" i="7"/>
  <c r="BR510" i="7"/>
  <c r="BR509" i="7"/>
  <c r="BR508" i="7"/>
  <c r="BR507" i="7"/>
  <c r="BR506" i="7"/>
  <c r="BR505" i="7"/>
  <c r="BR504" i="7"/>
  <c r="BR503" i="7"/>
  <c r="BR502" i="7"/>
  <c r="BR501" i="7"/>
  <c r="BR500" i="7"/>
  <c r="BR499" i="7"/>
  <c r="BR498" i="7"/>
  <c r="BR497" i="7"/>
  <c r="BR496" i="7"/>
  <c r="BR495" i="7"/>
  <c r="BR494" i="7"/>
  <c r="BR493" i="7"/>
  <c r="BR492" i="7"/>
  <c r="BR491" i="7"/>
  <c r="BR490" i="7"/>
  <c r="BR489" i="7"/>
  <c r="BR488" i="7"/>
  <c r="BR487" i="7"/>
  <c r="BR486" i="7"/>
  <c r="BR485" i="7"/>
  <c r="BR484" i="7"/>
  <c r="BR483" i="7"/>
  <c r="BR482" i="7"/>
  <c r="BR481" i="7"/>
  <c r="BR480" i="7"/>
  <c r="BR479" i="7"/>
  <c r="BR478" i="7"/>
  <c r="BR477" i="7"/>
  <c r="BR476" i="7"/>
  <c r="BR475" i="7"/>
  <c r="BR474" i="7"/>
  <c r="BR473" i="7"/>
  <c r="BR472" i="7"/>
  <c r="BR471" i="7"/>
  <c r="BR470" i="7"/>
  <c r="BR469" i="7"/>
  <c r="BR468" i="7"/>
  <c r="BR467" i="7"/>
  <c r="BR466" i="7"/>
  <c r="BR465" i="7"/>
  <c r="BR464" i="7"/>
  <c r="BR463" i="7"/>
  <c r="BR462" i="7"/>
  <c r="BR461" i="7"/>
  <c r="BR460" i="7"/>
  <c r="BR459" i="7"/>
  <c r="BR458" i="7"/>
  <c r="BR457" i="7"/>
  <c r="BR456" i="7"/>
  <c r="BR455" i="7"/>
  <c r="BR454" i="7"/>
  <c r="BR453" i="7"/>
  <c r="BR452" i="7"/>
  <c r="BR451" i="7"/>
  <c r="BR450" i="7"/>
  <c r="BR449" i="7"/>
  <c r="BR448" i="7"/>
  <c r="BR447" i="7"/>
  <c r="BR446" i="7"/>
  <c r="BR445" i="7"/>
  <c r="BR444" i="7"/>
  <c r="BR443" i="7"/>
  <c r="BR442" i="7"/>
  <c r="BR441" i="7"/>
  <c r="BR440" i="7"/>
  <c r="BR439" i="7"/>
  <c r="BR438" i="7"/>
  <c r="BR437" i="7"/>
  <c r="BR436" i="7"/>
  <c r="BR435" i="7"/>
  <c r="BR434" i="7"/>
  <c r="BR433" i="7"/>
  <c r="BR432" i="7"/>
  <c r="BR431" i="7"/>
  <c r="BR430" i="7"/>
  <c r="BR429" i="7"/>
  <c r="BR428" i="7"/>
  <c r="BR427" i="7"/>
  <c r="BR426" i="7"/>
  <c r="BR425" i="7"/>
  <c r="BR424" i="7"/>
  <c r="BR423" i="7"/>
  <c r="BR422" i="7"/>
  <c r="BR421" i="7"/>
  <c r="BR420" i="7"/>
  <c r="BR419" i="7"/>
  <c r="BR418" i="7"/>
  <c r="BR417" i="7"/>
  <c r="BR416" i="7"/>
  <c r="BR415" i="7"/>
  <c r="BR414" i="7"/>
  <c r="BR413" i="7"/>
  <c r="BR412" i="7"/>
  <c r="BR411" i="7"/>
  <c r="BR410" i="7"/>
  <c r="BR409" i="7"/>
  <c r="BR408" i="7"/>
  <c r="BR407" i="7"/>
  <c r="BR406" i="7"/>
  <c r="BR405" i="7"/>
  <c r="BR404" i="7"/>
  <c r="BR403" i="7"/>
  <c r="BR402" i="7"/>
  <c r="BR401" i="7"/>
  <c r="BR400" i="7"/>
  <c r="BR399" i="7"/>
  <c r="BR398" i="7"/>
  <c r="BR397" i="7"/>
  <c r="BR396" i="7"/>
  <c r="BR395" i="7"/>
  <c r="BR394" i="7"/>
  <c r="BR393" i="7"/>
  <c r="BR392" i="7"/>
  <c r="BR391" i="7"/>
  <c r="BR390" i="7"/>
  <c r="BR389" i="7"/>
  <c r="BR388" i="7"/>
  <c r="BR387" i="7"/>
  <c r="BR386" i="7"/>
  <c r="BR385" i="7"/>
  <c r="BR384" i="7"/>
  <c r="BR383" i="7"/>
  <c r="BR382" i="7"/>
  <c r="BR381" i="7"/>
  <c r="BR380" i="7"/>
  <c r="BR379" i="7"/>
  <c r="BR378" i="7"/>
  <c r="BR377" i="7"/>
  <c r="BR376" i="7"/>
  <c r="BR375" i="7"/>
  <c r="BR374" i="7"/>
  <c r="BR373" i="7"/>
  <c r="BR372" i="7"/>
  <c r="BR371" i="7"/>
  <c r="BR370" i="7"/>
  <c r="BR369" i="7"/>
  <c r="BR368" i="7"/>
  <c r="BR367" i="7"/>
  <c r="BR366" i="7"/>
  <c r="BR365" i="7"/>
  <c r="BR364" i="7"/>
  <c r="BR363" i="7"/>
  <c r="BR362" i="7"/>
  <c r="BR361" i="7"/>
  <c r="BR360" i="7"/>
  <c r="BR359" i="7"/>
  <c r="BR358" i="7"/>
  <c r="BR357" i="7"/>
  <c r="BR356" i="7"/>
  <c r="BR355" i="7"/>
  <c r="BR354" i="7"/>
  <c r="BR353" i="7"/>
  <c r="BR352" i="7"/>
  <c r="BR351" i="7"/>
  <c r="BR350" i="7"/>
  <c r="BR349" i="7"/>
  <c r="BR348" i="7"/>
  <c r="BR347" i="7"/>
  <c r="BR346" i="7"/>
  <c r="BR345" i="7"/>
  <c r="BR344" i="7"/>
  <c r="BR343" i="7"/>
  <c r="BR342" i="7"/>
  <c r="BR341" i="7"/>
  <c r="BR340" i="7"/>
  <c r="BR339" i="7"/>
  <c r="BR338" i="7"/>
  <c r="BR337" i="7"/>
  <c r="BR336" i="7"/>
  <c r="BR335" i="7"/>
  <c r="BR334" i="7"/>
  <c r="BR333" i="7"/>
  <c r="BR332" i="7"/>
  <c r="BR331" i="7"/>
  <c r="BR330" i="7"/>
  <c r="BR329" i="7"/>
  <c r="BR328" i="7"/>
  <c r="BR327" i="7"/>
  <c r="BR326" i="7"/>
  <c r="BR325" i="7"/>
  <c r="BR324" i="7"/>
  <c r="BR323" i="7"/>
  <c r="BR322" i="7"/>
  <c r="BR321" i="7"/>
  <c r="BR320" i="7"/>
  <c r="BR319" i="7"/>
  <c r="BR318" i="7"/>
  <c r="BR317" i="7"/>
  <c r="BR316" i="7"/>
  <c r="BR315" i="7"/>
  <c r="BR314" i="7"/>
  <c r="BR313" i="7"/>
  <c r="BR312" i="7"/>
  <c r="BR311" i="7"/>
  <c r="BR310" i="7"/>
  <c r="BR309" i="7"/>
  <c r="BR308" i="7"/>
  <c r="BR307" i="7"/>
  <c r="BR306" i="7"/>
  <c r="BR305" i="7"/>
  <c r="BR304" i="7"/>
  <c r="BR303" i="7"/>
  <c r="BR302" i="7"/>
  <c r="BR301" i="7"/>
  <c r="BR300" i="7"/>
  <c r="BR299" i="7"/>
  <c r="BR298" i="7"/>
  <c r="BR297" i="7"/>
  <c r="BR296" i="7"/>
  <c r="BR295" i="7"/>
  <c r="BR294" i="7"/>
  <c r="BR293" i="7"/>
  <c r="BR292" i="7"/>
  <c r="BR291" i="7"/>
  <c r="BR290" i="7"/>
  <c r="BR289" i="7"/>
  <c r="BR288" i="7"/>
  <c r="BR287" i="7"/>
  <c r="BR286" i="7"/>
  <c r="BR285" i="7"/>
  <c r="BR284" i="7"/>
  <c r="BR283" i="7"/>
  <c r="BR282" i="7"/>
  <c r="BR281" i="7"/>
  <c r="BR280" i="7"/>
  <c r="BR279" i="7"/>
  <c r="BR278" i="7"/>
  <c r="BR277" i="7"/>
  <c r="BR276" i="7"/>
  <c r="BR275" i="7"/>
  <c r="BR274" i="7"/>
  <c r="BR273" i="7"/>
  <c r="BR272" i="7"/>
  <c r="BR271" i="7"/>
  <c r="BR270" i="7"/>
  <c r="BR269" i="7"/>
  <c r="BR268" i="7"/>
  <c r="BR267" i="7"/>
  <c r="BR266" i="7"/>
  <c r="BR265" i="7"/>
  <c r="BR264" i="7"/>
  <c r="BR263" i="7"/>
  <c r="BR262" i="7"/>
  <c r="BR261" i="7"/>
  <c r="BR260" i="7"/>
  <c r="BR259" i="7"/>
  <c r="BR258" i="7"/>
  <c r="BR257" i="7"/>
  <c r="BR256" i="7"/>
  <c r="BR255" i="7"/>
  <c r="BR254" i="7"/>
  <c r="BR253" i="7"/>
  <c r="BR252" i="7"/>
  <c r="BR251" i="7"/>
  <c r="BR250" i="7"/>
  <c r="BR249" i="7"/>
  <c r="BR248" i="7"/>
  <c r="BR247" i="7"/>
  <c r="BR246" i="7"/>
  <c r="BR245" i="7"/>
  <c r="BR244" i="7"/>
  <c r="BR243" i="7"/>
  <c r="BR242" i="7"/>
  <c r="BR241" i="7"/>
  <c r="BR240" i="7"/>
  <c r="BR239" i="7"/>
  <c r="BR238" i="7"/>
  <c r="BR237" i="7"/>
  <c r="BR236" i="7"/>
  <c r="BR235" i="7"/>
  <c r="BR234" i="7"/>
  <c r="BR233" i="7"/>
  <c r="BR232" i="7"/>
  <c r="BR231" i="7"/>
  <c r="BR230" i="7"/>
  <c r="BR229" i="7"/>
  <c r="BR228" i="7"/>
  <c r="BR227" i="7"/>
  <c r="BR226" i="7"/>
  <c r="BR225" i="7"/>
  <c r="BR224" i="7"/>
  <c r="BR222" i="7"/>
  <c r="BR221" i="7"/>
  <c r="BR220" i="7"/>
  <c r="BR219" i="7"/>
  <c r="BR218" i="7"/>
  <c r="BR217" i="7"/>
  <c r="BR216" i="7"/>
  <c r="BR215" i="7"/>
  <c r="BR214" i="7"/>
  <c r="BR213" i="7"/>
  <c r="BR212" i="7"/>
  <c r="BR211" i="7"/>
  <c r="BR210" i="7"/>
  <c r="BR209" i="7"/>
  <c r="BR208" i="7"/>
  <c r="BR207" i="7"/>
  <c r="BR206" i="7"/>
  <c r="BR205" i="7"/>
  <c r="BR204" i="7"/>
  <c r="BR203" i="7"/>
  <c r="BR202" i="7"/>
  <c r="BR201" i="7"/>
  <c r="BR200" i="7"/>
  <c r="BR199" i="7"/>
  <c r="BR198" i="7"/>
  <c r="BR197" i="7"/>
  <c r="BR196" i="7"/>
  <c r="BR195" i="7"/>
  <c r="BR194" i="7"/>
  <c r="BR193" i="7"/>
  <c r="BR192" i="7"/>
  <c r="BR191" i="7"/>
  <c r="BR190" i="7"/>
  <c r="BR189" i="7"/>
  <c r="BR188" i="7"/>
  <c r="BR187" i="7"/>
  <c r="BR186" i="7"/>
  <c r="BR185" i="7"/>
  <c r="BR184" i="7"/>
  <c r="BR183" i="7"/>
  <c r="BR182" i="7"/>
  <c r="BR181" i="7"/>
  <c r="BR180" i="7"/>
  <c r="BR179" i="7"/>
  <c r="BR178" i="7"/>
  <c r="BR177" i="7"/>
  <c r="BR176" i="7"/>
  <c r="BR175" i="7"/>
  <c r="BR174" i="7"/>
  <c r="BR173" i="7"/>
  <c r="BR172" i="7"/>
  <c r="BR171" i="7"/>
  <c r="BR170" i="7"/>
  <c r="BR169" i="7"/>
  <c r="BR168" i="7"/>
  <c r="BR167" i="7"/>
  <c r="BR166" i="7"/>
  <c r="BR165" i="7"/>
  <c r="BR164" i="7"/>
  <c r="BR163" i="7"/>
  <c r="BR162" i="7"/>
  <c r="BR161" i="7"/>
  <c r="BR160" i="7"/>
  <c r="BR159" i="7"/>
  <c r="BR158" i="7"/>
  <c r="BR157" i="7"/>
  <c r="BR156" i="7"/>
  <c r="BR155" i="7"/>
  <c r="BR154" i="7"/>
  <c r="BR153" i="7"/>
  <c r="BR152" i="7"/>
  <c r="BR151" i="7"/>
  <c r="BR150" i="7"/>
  <c r="BR149" i="7"/>
  <c r="BR148" i="7"/>
  <c r="BR147" i="7"/>
  <c r="BR146" i="7"/>
  <c r="BR145" i="7"/>
  <c r="BR144" i="7"/>
  <c r="BR143" i="7"/>
  <c r="BR142" i="7"/>
  <c r="BR141" i="7"/>
  <c r="BR140" i="7"/>
  <c r="BR139" i="7"/>
  <c r="BR138" i="7"/>
  <c r="BR137" i="7"/>
  <c r="BR136" i="7"/>
  <c r="BR135" i="7"/>
  <c r="BR134" i="7"/>
  <c r="BR133" i="7"/>
  <c r="BR132" i="7"/>
  <c r="BR131" i="7"/>
  <c r="BR130" i="7"/>
  <c r="BR129" i="7"/>
  <c r="BR128" i="7"/>
  <c r="BR127" i="7"/>
  <c r="BR126" i="7"/>
  <c r="BR125" i="7"/>
  <c r="BR124" i="7"/>
  <c r="BR123" i="7"/>
  <c r="BR122" i="7"/>
  <c r="BR121" i="7"/>
  <c r="BR120" i="7"/>
  <c r="BR119" i="7"/>
  <c r="BR118" i="7"/>
  <c r="BR117" i="7"/>
  <c r="BR116" i="7"/>
  <c r="BR115" i="7"/>
  <c r="BR114" i="7"/>
  <c r="BR113" i="7"/>
  <c r="BR112" i="7"/>
  <c r="BR111" i="7"/>
  <c r="BR110" i="7"/>
  <c r="BR109" i="7"/>
  <c r="BR108" i="7"/>
  <c r="BR107" i="7"/>
  <c r="BR106" i="7"/>
  <c r="BR105" i="7"/>
  <c r="BR104" i="7"/>
  <c r="BR103" i="7"/>
  <c r="BR102" i="7"/>
  <c r="BR101" i="7"/>
  <c r="BR100" i="7"/>
  <c r="BR99" i="7"/>
  <c r="BR98" i="7"/>
  <c r="BR97" i="7"/>
  <c r="BR96" i="7"/>
  <c r="BR95" i="7"/>
  <c r="BR94" i="7"/>
  <c r="BR93" i="7"/>
  <c r="BR92" i="7"/>
  <c r="BR91" i="7"/>
  <c r="BR90" i="7"/>
  <c r="BR89" i="7"/>
  <c r="BR88" i="7"/>
  <c r="BR87" i="7"/>
  <c r="BR86" i="7"/>
  <c r="BR85" i="7"/>
  <c r="BR84" i="7"/>
  <c r="BR83" i="7"/>
  <c r="BR82" i="7"/>
  <c r="BR81" i="7"/>
  <c r="BR80" i="7"/>
  <c r="BR79" i="7"/>
  <c r="BR78" i="7"/>
  <c r="BR77" i="7"/>
  <c r="BR76" i="7"/>
  <c r="BR75" i="7"/>
  <c r="BR74" i="7"/>
  <c r="BR73" i="7"/>
  <c r="BR72" i="7"/>
  <c r="BR71" i="7"/>
  <c r="BR70" i="7"/>
  <c r="BR69" i="7"/>
  <c r="BR68" i="7"/>
  <c r="BR67" i="7"/>
  <c r="BR66" i="7"/>
  <c r="BR65" i="7"/>
  <c r="BR64" i="7"/>
  <c r="BR63" i="7"/>
  <c r="BR62" i="7"/>
  <c r="BR61" i="7"/>
  <c r="BR60" i="7"/>
  <c r="BR59" i="7"/>
  <c r="BR58" i="7"/>
  <c r="BR57" i="7"/>
  <c r="BR56" i="7"/>
  <c r="BR55" i="7"/>
  <c r="BR54" i="7"/>
  <c r="BR53" i="7"/>
  <c r="BR52" i="7"/>
  <c r="BR51" i="7"/>
  <c r="BR50" i="7"/>
  <c r="BR49" i="7"/>
  <c r="BR48" i="7"/>
  <c r="BR47" i="7"/>
  <c r="BR46" i="7"/>
  <c r="BR45" i="7"/>
  <c r="BR44" i="7"/>
  <c r="BR43" i="7"/>
  <c r="BR42" i="7"/>
  <c r="BR41" i="7"/>
  <c r="BR40" i="7"/>
  <c r="BR39" i="7"/>
  <c r="BR38" i="7"/>
  <c r="BR37" i="7"/>
  <c r="BR36" i="7"/>
  <c r="BR35" i="7"/>
  <c r="BR34" i="7"/>
  <c r="BR33" i="7"/>
  <c r="BR32" i="7"/>
  <c r="BR31" i="7"/>
  <c r="BR30" i="7"/>
  <c r="BR29" i="7"/>
  <c r="BR28" i="7"/>
  <c r="BR27" i="7"/>
  <c r="BR26" i="7"/>
  <c r="BR25" i="7"/>
  <c r="BR24" i="7"/>
  <c r="BR23" i="7"/>
  <c r="BR22" i="7"/>
  <c r="BR21" i="7"/>
  <c r="BR20" i="7"/>
  <c r="BR19" i="7"/>
  <c r="BR18" i="7"/>
  <c r="BR17" i="7"/>
  <c r="BR16" i="7"/>
  <c r="BR15" i="7"/>
  <c r="BR14" i="7"/>
  <c r="BR13" i="7"/>
  <c r="BR12" i="7"/>
  <c r="BR11" i="7"/>
  <c r="BR10" i="7"/>
  <c r="BR9" i="7"/>
  <c r="BR8" i="7"/>
  <c r="BR7" i="7"/>
  <c r="BR6" i="7"/>
  <c r="BR5" i="7"/>
  <c r="BR4" i="7"/>
  <c r="BR3" i="7"/>
  <c r="CA1679" i="7"/>
  <c r="CA1678" i="7"/>
  <c r="CA1677" i="7"/>
  <c r="CA1676" i="7"/>
  <c r="CA1675" i="7"/>
  <c r="CA1674" i="7"/>
  <c r="CA1673" i="7"/>
  <c r="CA1672" i="7"/>
  <c r="CA1671" i="7"/>
  <c r="CA1670" i="7"/>
  <c r="CA1669" i="7"/>
  <c r="CA1668" i="7"/>
  <c r="CA1667" i="7"/>
  <c r="CA1666" i="7"/>
  <c r="CA1665" i="7"/>
  <c r="CA1664" i="7"/>
  <c r="CA1663" i="7"/>
  <c r="CA1662" i="7"/>
  <c r="CA1661" i="7"/>
  <c r="CA1660" i="7"/>
  <c r="CA1659" i="7"/>
  <c r="CA1658" i="7"/>
  <c r="CA1657" i="7"/>
  <c r="CA1656" i="7"/>
  <c r="CA1655" i="7"/>
  <c r="CA1654" i="7"/>
  <c r="CA1653" i="7"/>
  <c r="CA1652" i="7"/>
  <c r="CA1651" i="7"/>
  <c r="CA1650" i="7"/>
  <c r="CA1649" i="7"/>
  <c r="CA1648" i="7"/>
  <c r="CA1647" i="7"/>
  <c r="CA1646" i="7"/>
  <c r="CA1645" i="7"/>
  <c r="CA1644" i="7"/>
  <c r="CA1643" i="7"/>
  <c r="CA1642" i="7"/>
  <c r="CA1641" i="7"/>
  <c r="CA1640" i="7"/>
  <c r="CA1639" i="7"/>
  <c r="CA1638" i="7"/>
  <c r="CA1637" i="7"/>
  <c r="CA1636" i="7"/>
  <c r="CA1635" i="7"/>
  <c r="CA1634" i="7"/>
  <c r="CA1633" i="7"/>
  <c r="CA1632" i="7"/>
  <c r="CA1631" i="7"/>
  <c r="CA1630" i="7"/>
  <c r="CA1629" i="7"/>
  <c r="CA1628" i="7"/>
  <c r="CA1627" i="7"/>
  <c r="CA1626" i="7"/>
  <c r="CA1625" i="7"/>
  <c r="CA1624" i="7"/>
  <c r="CA1623" i="7"/>
  <c r="CA1622" i="7"/>
  <c r="CA1621" i="7"/>
  <c r="CA1620" i="7"/>
  <c r="CA1619" i="7"/>
  <c r="CA1618" i="7"/>
  <c r="CA1617" i="7"/>
  <c r="CA1616" i="7"/>
  <c r="CA1615" i="7"/>
  <c r="CA1614" i="7"/>
  <c r="CA1613" i="7"/>
  <c r="CA1612" i="7"/>
  <c r="CA1611" i="7"/>
  <c r="CA1610" i="7"/>
  <c r="CA1609" i="7"/>
  <c r="CA1608" i="7"/>
  <c r="CA1607" i="7"/>
  <c r="CA1606" i="7"/>
  <c r="CA1605" i="7"/>
  <c r="CA1604" i="7"/>
  <c r="CA1603" i="7"/>
  <c r="CA1602" i="7"/>
  <c r="CA1601" i="7"/>
  <c r="CA1600" i="7"/>
  <c r="CA1599" i="7"/>
  <c r="CA1598" i="7"/>
  <c r="CA1597" i="7"/>
  <c r="CA1596" i="7"/>
  <c r="CA1595" i="7"/>
  <c r="CA1594" i="7"/>
  <c r="CA1593" i="7"/>
  <c r="CA1592" i="7"/>
  <c r="CA1591" i="7"/>
  <c r="CA1590" i="7"/>
  <c r="CA1589" i="7"/>
  <c r="CA1588" i="7"/>
  <c r="CA1587" i="7"/>
  <c r="CA1586" i="7"/>
  <c r="CA1585" i="7"/>
  <c r="CA1584" i="7"/>
  <c r="CA1583" i="7"/>
  <c r="CA1582" i="7"/>
  <c r="CA1581" i="7"/>
  <c r="CA1580" i="7"/>
  <c r="CA1579" i="7"/>
  <c r="CA1578" i="7"/>
  <c r="CA1577" i="7"/>
  <c r="CA1576" i="7"/>
  <c r="CA1575" i="7"/>
  <c r="CA1574" i="7"/>
  <c r="CA1573" i="7"/>
  <c r="CA1572" i="7"/>
  <c r="CA1571" i="7"/>
  <c r="CA1570" i="7"/>
  <c r="CA1569" i="7"/>
  <c r="CA1568" i="7"/>
  <c r="CA1567" i="7"/>
  <c r="CA1566" i="7"/>
  <c r="CA1565" i="7"/>
  <c r="CA1564" i="7"/>
  <c r="CA1563" i="7"/>
  <c r="CA1562" i="7"/>
  <c r="CA1561" i="7"/>
  <c r="CA1560" i="7"/>
  <c r="CA1559" i="7"/>
  <c r="CA1558" i="7"/>
  <c r="CA1557" i="7"/>
  <c r="CA1556" i="7"/>
  <c r="CA1555" i="7"/>
  <c r="CA1554" i="7"/>
  <c r="CA1553" i="7"/>
  <c r="CA1552" i="7"/>
  <c r="CA1551" i="7"/>
  <c r="CA1550" i="7"/>
  <c r="CA1549" i="7"/>
  <c r="CA1548" i="7"/>
  <c r="CA1547" i="7"/>
  <c r="CA1546" i="7"/>
  <c r="CA1545" i="7"/>
  <c r="CA1544" i="7"/>
  <c r="CA1543" i="7"/>
  <c r="CA1542" i="7"/>
  <c r="CA1541" i="7"/>
  <c r="CA1540" i="7"/>
  <c r="CA1539" i="7"/>
  <c r="CA1538" i="7"/>
  <c r="CA1537" i="7"/>
  <c r="CA1536" i="7"/>
  <c r="CA1535" i="7"/>
  <c r="CA1534" i="7"/>
  <c r="CA1533" i="7"/>
  <c r="CA1532" i="7"/>
  <c r="CA1531" i="7"/>
  <c r="CA1530" i="7"/>
  <c r="CA1529" i="7"/>
  <c r="CA1528" i="7"/>
  <c r="CA1527" i="7"/>
  <c r="CA1526" i="7"/>
  <c r="CA1525" i="7"/>
  <c r="CA1524" i="7"/>
  <c r="CA1523" i="7"/>
  <c r="CA1522" i="7"/>
  <c r="CA1521" i="7"/>
  <c r="CA1520" i="7"/>
  <c r="CA1519" i="7"/>
  <c r="CA1518" i="7"/>
  <c r="CA1517" i="7"/>
  <c r="CA1516" i="7"/>
  <c r="CA1515" i="7"/>
  <c r="CA1514" i="7"/>
  <c r="CA1513" i="7"/>
  <c r="CA1512" i="7"/>
  <c r="CA1511" i="7"/>
  <c r="CA1510" i="7"/>
  <c r="CA1509" i="7"/>
  <c r="CA1508" i="7"/>
  <c r="CA1507" i="7"/>
  <c r="CA1506" i="7"/>
  <c r="CA1505" i="7"/>
  <c r="CA1504" i="7"/>
  <c r="CA1503" i="7"/>
  <c r="CA1502" i="7"/>
  <c r="CA1501" i="7"/>
  <c r="CA1500" i="7"/>
  <c r="CA1499" i="7"/>
  <c r="CA1498" i="7"/>
  <c r="CA1497" i="7"/>
  <c r="CA1496" i="7"/>
  <c r="CA1495" i="7"/>
  <c r="CA1494" i="7"/>
  <c r="CA1493" i="7"/>
  <c r="CA1492" i="7"/>
  <c r="CA1491" i="7"/>
  <c r="CA1490" i="7"/>
  <c r="CA1489" i="7"/>
  <c r="CA1488" i="7"/>
  <c r="CA1487" i="7"/>
  <c r="CA1486" i="7"/>
  <c r="CA1485" i="7"/>
  <c r="CA1484" i="7"/>
  <c r="CA1483" i="7"/>
  <c r="CA1482" i="7"/>
  <c r="CA1481" i="7"/>
  <c r="CA1480" i="7"/>
  <c r="CA1479" i="7"/>
  <c r="CA1478" i="7"/>
  <c r="CA1477" i="7"/>
  <c r="CA1476" i="7"/>
  <c r="CA1475" i="7"/>
  <c r="CA1474" i="7"/>
  <c r="CA1473" i="7"/>
  <c r="CA1472" i="7"/>
  <c r="CA1471" i="7"/>
  <c r="CA1470" i="7"/>
  <c r="CA1469" i="7"/>
  <c r="CA1468" i="7"/>
  <c r="CA1467" i="7"/>
  <c r="CA1466" i="7"/>
  <c r="CA1465" i="7"/>
  <c r="CA1464" i="7"/>
  <c r="CA1463" i="7"/>
  <c r="CA1462" i="7"/>
  <c r="CA1461" i="7"/>
  <c r="CA1460" i="7"/>
  <c r="CA1459" i="7"/>
  <c r="CA1458" i="7"/>
  <c r="CA1457" i="7"/>
  <c r="CA1456" i="7"/>
  <c r="CA1455" i="7"/>
  <c r="CA1454" i="7"/>
  <c r="CA1453" i="7"/>
  <c r="CA1452" i="7"/>
  <c r="CA1451" i="7"/>
  <c r="CA1450" i="7"/>
  <c r="CA1449" i="7"/>
  <c r="CA1448" i="7"/>
  <c r="CA1447" i="7"/>
  <c r="CA1446" i="7"/>
  <c r="CA1445" i="7"/>
  <c r="CA1444" i="7"/>
  <c r="CA1443" i="7"/>
  <c r="CA1442" i="7"/>
  <c r="CA1441" i="7"/>
  <c r="CA1440" i="7"/>
  <c r="CA1439" i="7"/>
  <c r="CA1438" i="7"/>
  <c r="CA1437" i="7"/>
  <c r="CA1436" i="7"/>
  <c r="CA1435" i="7"/>
  <c r="CA1434" i="7"/>
  <c r="CA1433" i="7"/>
  <c r="CA1432" i="7"/>
  <c r="CA1431" i="7"/>
  <c r="CA1430" i="7"/>
  <c r="CA1429" i="7"/>
  <c r="CA1428" i="7"/>
  <c r="CA1427" i="7"/>
  <c r="CA1426" i="7"/>
  <c r="CA1425" i="7"/>
  <c r="CA1424" i="7"/>
  <c r="CA1423" i="7"/>
  <c r="CA1422" i="7"/>
  <c r="CA1421" i="7"/>
  <c r="CA1420" i="7"/>
  <c r="CA1419" i="7"/>
  <c r="CA1418" i="7"/>
  <c r="CA1417" i="7"/>
  <c r="CA1416" i="7"/>
  <c r="CA1415" i="7"/>
  <c r="CA1414" i="7"/>
  <c r="CA1413" i="7"/>
  <c r="CA1412" i="7"/>
  <c r="CA1411" i="7"/>
  <c r="CA1410" i="7"/>
  <c r="CA1409" i="7"/>
  <c r="CA1408" i="7"/>
  <c r="CA1407" i="7"/>
  <c r="CA1406" i="7"/>
  <c r="CA1405" i="7"/>
  <c r="CA1404" i="7"/>
  <c r="CA1403" i="7"/>
  <c r="CA1402" i="7"/>
  <c r="CA1401" i="7"/>
  <c r="CA1400" i="7"/>
  <c r="CA1399" i="7"/>
  <c r="CA1398" i="7"/>
  <c r="CA1397" i="7"/>
  <c r="CA1396" i="7"/>
  <c r="CA1395" i="7"/>
  <c r="CA1394" i="7"/>
  <c r="CA1393" i="7"/>
  <c r="CA1392" i="7"/>
  <c r="CA1391" i="7"/>
  <c r="CA1390" i="7"/>
  <c r="CA1389" i="7"/>
  <c r="CA1388" i="7"/>
  <c r="CA1387" i="7"/>
  <c r="CA1386" i="7"/>
  <c r="CA1385" i="7"/>
  <c r="CA1384" i="7"/>
  <c r="CA1383" i="7"/>
  <c r="CA1382" i="7"/>
  <c r="CA1381" i="7"/>
  <c r="CA1380" i="7"/>
  <c r="CA1379" i="7"/>
  <c r="CA1378" i="7"/>
  <c r="CA1377" i="7"/>
  <c r="CA1376" i="7"/>
  <c r="CA1375" i="7"/>
  <c r="CA1374" i="7"/>
  <c r="CA1373" i="7"/>
  <c r="CA1372" i="7"/>
  <c r="CA1371" i="7"/>
  <c r="CA1370" i="7"/>
  <c r="CA1369" i="7"/>
  <c r="CA1368" i="7"/>
  <c r="CA1367" i="7"/>
  <c r="CA1366" i="7"/>
  <c r="CA1365" i="7"/>
  <c r="CA1364" i="7"/>
  <c r="CA1363" i="7"/>
  <c r="CA1362" i="7"/>
  <c r="CA1361" i="7"/>
  <c r="CA1360" i="7"/>
  <c r="CA1359" i="7"/>
  <c r="CA1358" i="7"/>
  <c r="CA1357" i="7"/>
  <c r="CA1356" i="7"/>
  <c r="CA1355" i="7"/>
  <c r="CA1354" i="7"/>
  <c r="CA1353" i="7"/>
  <c r="CA1352" i="7"/>
  <c r="CA1351" i="7"/>
  <c r="CA1350" i="7"/>
  <c r="CA1349" i="7"/>
  <c r="CA1348" i="7"/>
  <c r="CA1347" i="7"/>
  <c r="CA1346" i="7"/>
  <c r="CA1345" i="7"/>
  <c r="CA1344" i="7"/>
  <c r="CA1343" i="7"/>
  <c r="CA1342" i="7"/>
  <c r="CA1341" i="7"/>
  <c r="CA1340" i="7"/>
  <c r="CA1339" i="7"/>
  <c r="CA1338" i="7"/>
  <c r="CA1337" i="7"/>
  <c r="CA1336" i="7"/>
  <c r="CA1335" i="7"/>
  <c r="CA1334" i="7"/>
  <c r="CA1333" i="7"/>
  <c r="CA1332" i="7"/>
  <c r="CA1331" i="7"/>
  <c r="CA1330" i="7"/>
  <c r="CA1329" i="7"/>
  <c r="CA1328" i="7"/>
  <c r="CA1327" i="7"/>
  <c r="CA1326" i="7"/>
  <c r="CA1325" i="7"/>
  <c r="CA1324" i="7"/>
  <c r="CA1323" i="7"/>
  <c r="CA1322" i="7"/>
  <c r="CA1321" i="7"/>
  <c r="CA1320" i="7"/>
  <c r="CA1319" i="7"/>
  <c r="CA1318" i="7"/>
  <c r="CA1317" i="7"/>
  <c r="CA1316" i="7"/>
  <c r="CA1315" i="7"/>
  <c r="CA1314" i="7"/>
  <c r="CA1313" i="7"/>
  <c r="CA1312" i="7"/>
  <c r="CA1311" i="7"/>
  <c r="CA1310" i="7"/>
  <c r="CA1309" i="7"/>
  <c r="CA1308" i="7"/>
  <c r="CA1307" i="7"/>
  <c r="CA1306" i="7"/>
  <c r="CA1305" i="7"/>
  <c r="CA1304" i="7"/>
  <c r="CA1303" i="7"/>
  <c r="CA1302" i="7"/>
  <c r="CA1301" i="7"/>
  <c r="CA1300" i="7"/>
  <c r="CA1299" i="7"/>
  <c r="CA1298" i="7"/>
  <c r="CA1297" i="7"/>
  <c r="CA1296" i="7"/>
  <c r="CA1295" i="7"/>
  <c r="CA1294" i="7"/>
  <c r="CA1293" i="7"/>
  <c r="CA1292" i="7"/>
  <c r="CA1291" i="7"/>
  <c r="CA1290" i="7"/>
  <c r="CA1289" i="7"/>
  <c r="CA1288" i="7"/>
  <c r="CA1287" i="7"/>
  <c r="CA1286" i="7"/>
  <c r="CA1285" i="7"/>
  <c r="CA1284" i="7"/>
  <c r="CA1283" i="7"/>
  <c r="CA1282" i="7"/>
  <c r="CA1281" i="7"/>
  <c r="CA1280" i="7"/>
  <c r="CA1279" i="7"/>
  <c r="CA1278" i="7"/>
  <c r="CA1277" i="7"/>
  <c r="CA1276" i="7"/>
  <c r="CA1275" i="7"/>
  <c r="CA1274" i="7"/>
  <c r="CA1273" i="7"/>
  <c r="CA1272" i="7"/>
  <c r="CA1271" i="7"/>
  <c r="CA1270" i="7"/>
  <c r="CA1269" i="7"/>
  <c r="CA1268" i="7"/>
  <c r="CA1267" i="7"/>
  <c r="CA1266" i="7"/>
  <c r="CA1265" i="7"/>
  <c r="CA1264" i="7"/>
  <c r="CA1263" i="7"/>
  <c r="CA1262" i="7"/>
  <c r="CA1261" i="7"/>
  <c r="CA1260" i="7"/>
  <c r="CA1259" i="7"/>
  <c r="CA1258" i="7"/>
  <c r="CA1257" i="7"/>
  <c r="CA1256" i="7"/>
  <c r="CA1255" i="7"/>
  <c r="CA1254" i="7"/>
  <c r="CA1253" i="7"/>
  <c r="CA1252" i="7"/>
  <c r="CA1251" i="7"/>
  <c r="CA1250" i="7"/>
  <c r="CA1249" i="7"/>
  <c r="CA1248" i="7"/>
  <c r="CA1247" i="7"/>
  <c r="CA1246" i="7"/>
  <c r="CA1245" i="7"/>
  <c r="CA1244" i="7"/>
  <c r="CA1243" i="7"/>
  <c r="CA1242" i="7"/>
  <c r="CA1241" i="7"/>
  <c r="CA1240" i="7"/>
  <c r="CA1239" i="7"/>
  <c r="CA1238" i="7"/>
  <c r="CA1237" i="7"/>
  <c r="CA1236" i="7"/>
  <c r="CA1235" i="7"/>
  <c r="CA1234" i="7"/>
  <c r="CA1233" i="7"/>
  <c r="CA1232" i="7"/>
  <c r="CA1231" i="7"/>
  <c r="CA1230" i="7"/>
  <c r="CA1229" i="7"/>
  <c r="CA1228" i="7"/>
  <c r="CA1227" i="7"/>
  <c r="CA1226" i="7"/>
  <c r="CA1225" i="7"/>
  <c r="CA1224" i="7"/>
  <c r="CA1223" i="7"/>
  <c r="CA1222" i="7"/>
  <c r="CA1221" i="7"/>
  <c r="CA1220" i="7"/>
  <c r="CA1219" i="7"/>
  <c r="CA1218" i="7"/>
  <c r="CA1217" i="7"/>
  <c r="CA1216" i="7"/>
  <c r="CA1215" i="7"/>
  <c r="CA1214" i="7"/>
  <c r="CA1213" i="7"/>
  <c r="CA1212" i="7"/>
  <c r="CA1211" i="7"/>
  <c r="CA1210" i="7"/>
  <c r="CA1209" i="7"/>
  <c r="CA1208" i="7"/>
  <c r="CA1207" i="7"/>
  <c r="CA1206" i="7"/>
  <c r="CA1205" i="7"/>
  <c r="CA1204" i="7"/>
  <c r="CA1203" i="7"/>
  <c r="CA1202" i="7"/>
  <c r="CA1201" i="7"/>
  <c r="CA1200" i="7"/>
  <c r="CA1199" i="7"/>
  <c r="CA1198" i="7"/>
  <c r="CA1197" i="7"/>
  <c r="CA1196" i="7"/>
  <c r="CA1195" i="7"/>
  <c r="CA1194" i="7"/>
  <c r="CA1193" i="7"/>
  <c r="CA1192" i="7"/>
  <c r="CA1191" i="7"/>
  <c r="CA1190" i="7"/>
  <c r="CA1189" i="7"/>
  <c r="CA1188" i="7"/>
  <c r="CA1187" i="7"/>
  <c r="CA1186" i="7"/>
  <c r="CA1185" i="7"/>
  <c r="CA1184" i="7"/>
  <c r="CA1183" i="7"/>
  <c r="CA1182" i="7"/>
  <c r="CA1181" i="7"/>
  <c r="CA1180" i="7"/>
  <c r="CA1179" i="7"/>
  <c r="CA1178" i="7"/>
  <c r="CA1177" i="7"/>
  <c r="CA1176" i="7"/>
  <c r="CA1175" i="7"/>
  <c r="CA1174" i="7"/>
  <c r="CA1173" i="7"/>
  <c r="CA1172" i="7"/>
  <c r="CA1171" i="7"/>
  <c r="CA1170" i="7"/>
  <c r="CA1169" i="7"/>
  <c r="CA1168" i="7"/>
  <c r="CA1167" i="7"/>
  <c r="CA1166" i="7"/>
  <c r="CA1165" i="7"/>
  <c r="CA1164" i="7"/>
  <c r="CA1163" i="7"/>
  <c r="CA1162" i="7"/>
  <c r="CA1161" i="7"/>
  <c r="CA1160" i="7"/>
  <c r="CA1159" i="7"/>
  <c r="CA1158" i="7"/>
  <c r="CA1157" i="7"/>
  <c r="CA1156" i="7"/>
  <c r="CA1155" i="7"/>
  <c r="CA1154" i="7"/>
  <c r="CA1153" i="7"/>
  <c r="CA1152" i="7"/>
  <c r="CA1151" i="7"/>
  <c r="CA1150" i="7"/>
  <c r="CA1149" i="7"/>
  <c r="CA1148" i="7"/>
  <c r="CA1147" i="7"/>
  <c r="CA1146" i="7"/>
  <c r="CA1145" i="7"/>
  <c r="CA1144" i="7"/>
  <c r="CA1143" i="7"/>
  <c r="CA1142" i="7"/>
  <c r="CA1141" i="7"/>
  <c r="CA1140" i="7"/>
  <c r="CA1139" i="7"/>
  <c r="CA1138" i="7"/>
  <c r="CA1137" i="7"/>
  <c r="CA1136" i="7"/>
  <c r="CA1135" i="7"/>
  <c r="CA1134" i="7"/>
  <c r="CA1133" i="7"/>
  <c r="CA1132" i="7"/>
  <c r="CA1131" i="7"/>
  <c r="CA1130" i="7"/>
  <c r="CA1129" i="7"/>
  <c r="CA1128" i="7"/>
  <c r="CA1127" i="7"/>
  <c r="CA1126" i="7"/>
  <c r="CA1125" i="7"/>
  <c r="CA1124" i="7"/>
  <c r="CA1123" i="7"/>
  <c r="CA1122" i="7"/>
  <c r="CA1121" i="7"/>
  <c r="CA1120" i="7"/>
  <c r="CA1119" i="7"/>
  <c r="CA1118" i="7"/>
  <c r="CA1117" i="7"/>
  <c r="CA1116" i="7"/>
  <c r="CA1115" i="7"/>
  <c r="CA1114" i="7"/>
  <c r="CA1113" i="7"/>
  <c r="CA1112" i="7"/>
  <c r="CA1111" i="7"/>
  <c r="CA1110" i="7"/>
  <c r="CA1109" i="7"/>
  <c r="CA1108" i="7"/>
  <c r="CA1107" i="7"/>
  <c r="CA1106" i="7"/>
  <c r="CA1105" i="7"/>
  <c r="CA1104" i="7"/>
  <c r="CA1103" i="7"/>
  <c r="CA1102" i="7"/>
  <c r="CA1101" i="7"/>
  <c r="CA1100" i="7"/>
  <c r="CA1099" i="7"/>
  <c r="CA1098" i="7"/>
  <c r="CA1097" i="7"/>
  <c r="CA1096" i="7"/>
  <c r="CA1095" i="7"/>
  <c r="CA1094" i="7"/>
  <c r="CA1093" i="7"/>
  <c r="CA1092" i="7"/>
  <c r="CA1091" i="7"/>
  <c r="CA1090" i="7"/>
  <c r="CA1089" i="7"/>
  <c r="CA1088" i="7"/>
  <c r="CA1087" i="7"/>
  <c r="CA1086" i="7"/>
  <c r="CA1085" i="7"/>
  <c r="CA1084" i="7"/>
  <c r="CA1083" i="7"/>
  <c r="CA1082" i="7"/>
  <c r="CA1081" i="7"/>
  <c r="CA1080" i="7"/>
  <c r="CA1079" i="7"/>
  <c r="CA1078" i="7"/>
  <c r="CA1077" i="7"/>
  <c r="CA1076" i="7"/>
  <c r="CA1075" i="7"/>
  <c r="CA1074" i="7"/>
  <c r="CA1073" i="7"/>
  <c r="CA1072" i="7"/>
  <c r="CA1071" i="7"/>
  <c r="CA1070" i="7"/>
  <c r="CA1069" i="7"/>
  <c r="CA1068" i="7"/>
  <c r="CA1067" i="7"/>
  <c r="CA1066" i="7"/>
  <c r="CA1065" i="7"/>
  <c r="CA1064" i="7"/>
  <c r="CA1063" i="7"/>
  <c r="CA1062" i="7"/>
  <c r="CA1061" i="7"/>
  <c r="CA1060" i="7"/>
  <c r="CA1059" i="7"/>
  <c r="CA1058" i="7"/>
  <c r="CA1057" i="7"/>
  <c r="CA1056" i="7"/>
  <c r="CA1055" i="7"/>
  <c r="CA1054" i="7"/>
  <c r="CA1053" i="7"/>
  <c r="CA1052" i="7"/>
  <c r="CA1051" i="7"/>
  <c r="CA1050" i="7"/>
  <c r="CA1049" i="7"/>
  <c r="CA1048" i="7"/>
  <c r="CA1047" i="7"/>
  <c r="CA1046" i="7"/>
  <c r="CA1045" i="7"/>
  <c r="CA1044" i="7"/>
  <c r="CA1043" i="7"/>
  <c r="CA1042" i="7"/>
  <c r="CA1041" i="7"/>
  <c r="CA1040" i="7"/>
  <c r="CA1039" i="7"/>
  <c r="CA1038" i="7"/>
  <c r="CA1037" i="7"/>
  <c r="CA1036" i="7"/>
  <c r="CA1035" i="7"/>
  <c r="CA1034" i="7"/>
  <c r="CA1033" i="7"/>
  <c r="CA1032" i="7"/>
  <c r="CA1031" i="7"/>
  <c r="CA1030" i="7"/>
  <c r="CA1029" i="7"/>
  <c r="CA1028" i="7"/>
  <c r="CA1027" i="7"/>
  <c r="CA1026" i="7"/>
  <c r="CA1025" i="7"/>
  <c r="CA1024" i="7"/>
  <c r="CA1023" i="7"/>
  <c r="CA1022" i="7"/>
  <c r="CA1021" i="7"/>
  <c r="CA1020" i="7"/>
  <c r="CA1019" i="7"/>
  <c r="CA1018" i="7"/>
  <c r="CA1017" i="7"/>
  <c r="CA1016" i="7"/>
  <c r="CA1015" i="7"/>
  <c r="CA1014" i="7"/>
  <c r="CA1013" i="7"/>
  <c r="CA1012" i="7"/>
  <c r="CA1011" i="7"/>
  <c r="CA1010" i="7"/>
  <c r="CA1009" i="7"/>
  <c r="CA1008" i="7"/>
  <c r="CA1007" i="7"/>
  <c r="CA1006" i="7"/>
  <c r="CA1005" i="7"/>
  <c r="CA1004" i="7"/>
  <c r="CA1003" i="7"/>
  <c r="CA1002" i="7"/>
  <c r="CA1001" i="7"/>
  <c r="CA1000" i="7"/>
  <c r="CA999" i="7"/>
  <c r="CA998" i="7"/>
  <c r="CA997" i="7"/>
  <c r="CA996" i="7"/>
  <c r="CA995" i="7"/>
  <c r="CA994" i="7"/>
  <c r="CA993" i="7"/>
  <c r="CA992" i="7"/>
  <c r="CA991" i="7"/>
  <c r="CA990" i="7"/>
  <c r="CA989" i="7"/>
  <c r="CA988" i="7"/>
  <c r="CA987" i="7"/>
  <c r="CA986" i="7"/>
  <c r="CA985" i="7"/>
  <c r="CA984" i="7"/>
  <c r="CA983" i="7"/>
  <c r="CA982" i="7"/>
  <c r="CA981" i="7"/>
  <c r="CA980" i="7"/>
  <c r="CA979" i="7"/>
  <c r="CA978" i="7"/>
  <c r="CA977" i="7"/>
  <c r="CA976" i="7"/>
  <c r="CA975" i="7"/>
  <c r="CA974" i="7"/>
  <c r="CA973" i="7"/>
  <c r="CA972" i="7"/>
  <c r="CA971" i="7"/>
  <c r="CA970" i="7"/>
  <c r="CA969" i="7"/>
  <c r="CA968" i="7"/>
  <c r="CA967" i="7"/>
  <c r="CA966" i="7"/>
  <c r="CA965" i="7"/>
  <c r="CA964" i="7"/>
  <c r="CA963" i="7"/>
  <c r="CA962" i="7"/>
  <c r="CA961" i="7"/>
  <c r="CA960" i="7"/>
  <c r="CA959" i="7"/>
  <c r="CA958" i="7"/>
  <c r="CA957" i="7"/>
  <c r="CA956" i="7"/>
  <c r="CA955" i="7"/>
  <c r="CA954" i="7"/>
  <c r="CA953" i="7"/>
  <c r="CA952" i="7"/>
  <c r="CA951" i="7"/>
  <c r="CA950" i="7"/>
  <c r="CA949" i="7"/>
  <c r="CA948" i="7"/>
  <c r="CA947" i="7"/>
  <c r="CA946" i="7"/>
  <c r="CA945" i="7"/>
  <c r="CA944" i="7"/>
  <c r="CA943" i="7"/>
  <c r="CA942" i="7"/>
  <c r="CA941" i="7"/>
  <c r="CA940" i="7"/>
  <c r="CA939" i="7"/>
  <c r="CA938" i="7"/>
  <c r="CA937" i="7"/>
  <c r="CA936" i="7"/>
  <c r="CA935" i="7"/>
  <c r="CA934" i="7"/>
  <c r="CA933" i="7"/>
  <c r="CA932" i="7"/>
  <c r="CA931" i="7"/>
  <c r="CA930" i="7"/>
  <c r="CA929" i="7"/>
  <c r="CA928" i="7"/>
  <c r="CA927" i="7"/>
  <c r="CA926" i="7"/>
  <c r="CA925" i="7"/>
  <c r="CA924" i="7"/>
  <c r="CA923" i="7"/>
  <c r="CA922" i="7"/>
  <c r="CA921" i="7"/>
  <c r="CA920" i="7"/>
  <c r="CA919" i="7"/>
  <c r="CA918" i="7"/>
  <c r="CA917" i="7"/>
  <c r="CA916" i="7"/>
  <c r="CA915" i="7"/>
  <c r="CA914" i="7"/>
  <c r="CA913" i="7"/>
  <c r="CA912" i="7"/>
  <c r="CA911" i="7"/>
  <c r="CA910" i="7"/>
  <c r="CA909" i="7"/>
  <c r="CA908" i="7"/>
  <c r="CA907" i="7"/>
  <c r="CA906" i="7"/>
  <c r="CA905" i="7"/>
  <c r="CA904" i="7"/>
  <c r="CA903" i="7"/>
  <c r="CA902" i="7"/>
  <c r="CA901" i="7"/>
  <c r="CA900" i="7"/>
  <c r="CA899" i="7"/>
  <c r="CA898" i="7"/>
  <c r="CA897" i="7"/>
  <c r="CA896" i="7"/>
  <c r="CA895" i="7"/>
  <c r="CA894" i="7"/>
  <c r="CA893" i="7"/>
  <c r="CA892" i="7"/>
  <c r="CA891" i="7"/>
  <c r="CA890" i="7"/>
  <c r="CA889" i="7"/>
  <c r="CA888" i="7"/>
  <c r="CA887" i="7"/>
  <c r="CA886" i="7"/>
  <c r="CA885" i="7"/>
  <c r="CA884" i="7"/>
  <c r="CA883" i="7"/>
  <c r="CA882" i="7"/>
  <c r="CA881" i="7"/>
  <c r="CA880" i="7"/>
  <c r="CA879" i="7"/>
  <c r="CA878" i="7"/>
  <c r="CA877" i="7"/>
  <c r="CA876" i="7"/>
  <c r="CA875" i="7"/>
  <c r="CA874" i="7"/>
  <c r="CA873" i="7"/>
  <c r="CA872" i="7"/>
  <c r="CA871" i="7"/>
  <c r="CA870" i="7"/>
  <c r="CA869" i="7"/>
  <c r="CA868" i="7"/>
  <c r="CA867" i="7"/>
  <c r="CA866" i="7"/>
  <c r="CA865" i="7"/>
  <c r="CA864" i="7"/>
  <c r="CA863" i="7"/>
  <c r="CA862" i="7"/>
  <c r="CA861" i="7"/>
  <c r="CA860" i="7"/>
  <c r="CA859" i="7"/>
  <c r="CA858" i="7"/>
  <c r="CA857" i="7"/>
  <c r="CA856" i="7"/>
  <c r="CA855" i="7"/>
  <c r="CA854" i="7"/>
  <c r="CA853" i="7"/>
  <c r="CA852" i="7"/>
  <c r="CA851" i="7"/>
  <c r="CA850" i="7"/>
  <c r="CA849" i="7"/>
  <c r="CA848" i="7"/>
  <c r="CA847" i="7"/>
  <c r="CA846" i="7"/>
  <c r="CA845" i="7"/>
  <c r="CA844" i="7"/>
  <c r="CA843" i="7"/>
  <c r="CA842" i="7"/>
  <c r="CA841" i="7"/>
  <c r="CA840" i="7"/>
  <c r="CA839" i="7"/>
  <c r="CA838" i="7"/>
  <c r="CA837" i="7"/>
  <c r="CA836" i="7"/>
  <c r="CA835" i="7"/>
  <c r="CA834" i="7"/>
  <c r="CA833" i="7"/>
  <c r="CA832" i="7"/>
  <c r="CA831" i="7"/>
  <c r="CA830" i="7"/>
  <c r="CA829" i="7"/>
  <c r="CA828" i="7"/>
  <c r="CA827" i="7"/>
  <c r="CA826" i="7"/>
  <c r="CA825" i="7"/>
  <c r="CA824" i="7"/>
  <c r="CA823" i="7"/>
  <c r="CA822" i="7"/>
  <c r="CA821" i="7"/>
  <c r="CA820" i="7"/>
  <c r="CA819" i="7"/>
  <c r="CA818" i="7"/>
  <c r="CA817" i="7"/>
  <c r="CA816" i="7"/>
  <c r="CA815" i="7"/>
  <c r="CA814" i="7"/>
  <c r="CA813" i="7"/>
  <c r="CA812" i="7"/>
  <c r="CA811" i="7"/>
  <c r="CA810" i="7"/>
  <c r="CA809" i="7"/>
  <c r="CA808" i="7"/>
  <c r="CA807" i="7"/>
  <c r="CA806" i="7"/>
  <c r="CA805" i="7"/>
  <c r="CA804" i="7"/>
  <c r="CA803" i="7"/>
  <c r="CA802" i="7"/>
  <c r="CA801" i="7"/>
  <c r="CA800" i="7"/>
  <c r="CA799" i="7"/>
  <c r="CA798" i="7"/>
  <c r="CA797" i="7"/>
  <c r="CA796" i="7"/>
  <c r="CA795" i="7"/>
  <c r="CA794" i="7"/>
  <c r="CA793" i="7"/>
  <c r="CA792" i="7"/>
  <c r="CA791" i="7"/>
  <c r="CA790" i="7"/>
  <c r="CA789" i="7"/>
  <c r="CA788" i="7"/>
  <c r="CA787" i="7"/>
  <c r="CA786" i="7"/>
  <c r="CA785" i="7"/>
  <c r="CA784" i="7"/>
  <c r="CA783" i="7"/>
  <c r="CA782" i="7"/>
  <c r="CA781" i="7"/>
  <c r="CA780" i="7"/>
  <c r="CA779" i="7"/>
  <c r="CA778" i="7"/>
  <c r="CA777" i="7"/>
  <c r="CA776" i="7"/>
  <c r="CA775" i="7"/>
  <c r="CA774" i="7"/>
  <c r="CA773" i="7"/>
  <c r="CA772" i="7"/>
  <c r="CA771" i="7"/>
  <c r="CA770" i="7"/>
  <c r="CA769" i="7"/>
  <c r="CA768" i="7"/>
  <c r="CA767" i="7"/>
  <c r="CA766" i="7"/>
  <c r="CA765" i="7"/>
  <c r="CA764" i="7"/>
  <c r="CA763" i="7"/>
  <c r="CA762" i="7"/>
  <c r="CA761" i="7"/>
  <c r="CA760" i="7"/>
  <c r="CA759" i="7"/>
  <c r="CA758" i="7"/>
  <c r="CA757" i="7"/>
  <c r="CA756" i="7"/>
  <c r="CA755" i="7"/>
  <c r="CA754" i="7"/>
  <c r="CA753" i="7"/>
  <c r="CA752" i="7"/>
  <c r="CA751" i="7"/>
  <c r="CA750" i="7"/>
  <c r="CA749" i="7"/>
  <c r="CA748" i="7"/>
  <c r="CA747" i="7"/>
  <c r="CA746" i="7"/>
  <c r="CA745" i="7"/>
  <c r="CA744" i="7"/>
  <c r="CA743" i="7"/>
  <c r="CA742" i="7"/>
  <c r="CA741" i="7"/>
  <c r="CA740" i="7"/>
  <c r="CA739" i="7"/>
  <c r="CA738" i="7"/>
  <c r="CA737" i="7"/>
  <c r="CA736" i="7"/>
  <c r="CA735" i="7"/>
  <c r="CA734" i="7"/>
  <c r="CA733" i="7"/>
  <c r="CA732" i="7"/>
  <c r="CA731" i="7"/>
  <c r="CA730" i="7"/>
  <c r="CA729" i="7"/>
  <c r="CA728" i="7"/>
  <c r="CA727" i="7"/>
  <c r="CA726" i="7"/>
  <c r="CA725" i="7"/>
  <c r="CA724" i="7"/>
  <c r="CA723" i="7"/>
  <c r="CA722" i="7"/>
  <c r="CA721" i="7"/>
  <c r="CA720" i="7"/>
  <c r="CA719" i="7"/>
  <c r="CA718" i="7"/>
  <c r="CA717" i="7"/>
  <c r="CA716" i="7"/>
  <c r="CA715" i="7"/>
  <c r="CA714" i="7"/>
  <c r="CA713" i="7"/>
  <c r="CA712" i="7"/>
  <c r="CA711" i="7"/>
  <c r="CA710" i="7"/>
  <c r="CA709" i="7"/>
  <c r="CA708" i="7"/>
  <c r="CA707" i="7"/>
  <c r="CA706" i="7"/>
  <c r="CA705" i="7"/>
  <c r="CA704" i="7"/>
  <c r="CA703" i="7"/>
  <c r="CA702" i="7"/>
  <c r="CA701" i="7"/>
  <c r="CA700" i="7"/>
  <c r="CA699" i="7"/>
  <c r="CA698" i="7"/>
  <c r="CA697" i="7"/>
  <c r="CA696" i="7"/>
  <c r="CA695" i="7"/>
  <c r="CA694" i="7"/>
  <c r="CA693" i="7"/>
  <c r="CA692" i="7"/>
  <c r="CA691" i="7"/>
  <c r="CA690" i="7"/>
  <c r="CA689" i="7"/>
  <c r="CA688" i="7"/>
  <c r="CA687" i="7"/>
  <c r="CA686" i="7"/>
  <c r="CA685" i="7"/>
  <c r="CA684" i="7"/>
  <c r="CA683" i="7"/>
  <c r="CA682" i="7"/>
  <c r="CA681" i="7"/>
  <c r="CA680" i="7"/>
  <c r="CA679" i="7"/>
  <c r="CA678" i="7"/>
  <c r="CA677" i="7"/>
  <c r="CA676" i="7"/>
  <c r="CA675" i="7"/>
  <c r="CA674" i="7"/>
  <c r="CA673" i="7"/>
  <c r="CA672" i="7"/>
  <c r="CA671" i="7"/>
  <c r="CA670" i="7"/>
  <c r="CA669" i="7"/>
  <c r="CA668" i="7"/>
  <c r="CA667" i="7"/>
  <c r="CA666" i="7"/>
  <c r="CA665" i="7"/>
  <c r="CA664" i="7"/>
  <c r="CA663" i="7"/>
  <c r="CA662" i="7"/>
  <c r="CA661" i="7"/>
  <c r="CA660" i="7"/>
  <c r="CA659" i="7"/>
  <c r="CA658" i="7"/>
  <c r="CA657" i="7"/>
  <c r="CA656" i="7"/>
  <c r="CA655" i="7"/>
  <c r="CA654" i="7"/>
  <c r="CA653" i="7"/>
  <c r="CA652" i="7"/>
  <c r="CA651" i="7"/>
  <c r="CA650" i="7"/>
  <c r="CA649" i="7"/>
  <c r="CA648" i="7"/>
  <c r="CA647" i="7"/>
  <c r="CA646" i="7"/>
  <c r="CA645" i="7"/>
  <c r="CA644" i="7"/>
  <c r="CA643" i="7"/>
  <c r="CA642" i="7"/>
  <c r="CA641" i="7"/>
  <c r="CA640" i="7"/>
  <c r="CA639" i="7"/>
  <c r="CA638" i="7"/>
  <c r="CA637" i="7"/>
  <c r="CA636" i="7"/>
  <c r="CA635" i="7"/>
  <c r="CA634" i="7"/>
  <c r="CA633" i="7"/>
  <c r="CA632" i="7"/>
  <c r="CA631" i="7"/>
  <c r="CA630" i="7"/>
  <c r="CA629" i="7"/>
  <c r="CA628" i="7"/>
  <c r="CA627" i="7"/>
  <c r="CA626" i="7"/>
  <c r="CA625" i="7"/>
  <c r="CA624" i="7"/>
  <c r="CA623" i="7"/>
  <c r="CA622" i="7"/>
  <c r="CA621" i="7"/>
  <c r="CA620" i="7"/>
  <c r="CA619" i="7"/>
  <c r="CA618" i="7"/>
  <c r="CA617" i="7"/>
  <c r="CA616" i="7"/>
  <c r="CA615" i="7"/>
  <c r="CA614" i="7"/>
  <c r="CA613" i="7"/>
  <c r="CA612" i="7"/>
  <c r="CA611" i="7"/>
  <c r="CA610" i="7"/>
  <c r="CA609" i="7"/>
  <c r="CA608" i="7"/>
  <c r="CA607" i="7"/>
  <c r="CA606" i="7"/>
  <c r="CA605" i="7"/>
  <c r="CA604" i="7"/>
  <c r="CA603" i="7"/>
  <c r="CA602" i="7"/>
  <c r="CA601" i="7"/>
  <c r="CA600" i="7"/>
  <c r="CA599" i="7"/>
  <c r="CA598" i="7"/>
  <c r="CA597" i="7"/>
  <c r="CA596" i="7"/>
  <c r="CA595" i="7"/>
  <c r="CA594" i="7"/>
  <c r="CA593" i="7"/>
  <c r="CA592" i="7"/>
  <c r="CA591" i="7"/>
  <c r="CA590" i="7"/>
  <c r="CA589" i="7"/>
  <c r="CA588" i="7"/>
  <c r="CA587" i="7"/>
  <c r="CA586" i="7"/>
  <c r="CA585" i="7"/>
  <c r="CA584" i="7"/>
  <c r="CA583" i="7"/>
  <c r="CA582" i="7"/>
  <c r="CA581" i="7"/>
  <c r="CA580" i="7"/>
  <c r="CA579" i="7"/>
  <c r="CA578" i="7"/>
  <c r="CA577" i="7"/>
  <c r="CA576" i="7"/>
  <c r="CA575" i="7"/>
  <c r="CA574" i="7"/>
  <c r="CA573" i="7"/>
  <c r="CA572" i="7"/>
  <c r="CA571" i="7"/>
  <c r="CA570" i="7"/>
  <c r="CA569" i="7"/>
  <c r="CA568" i="7"/>
  <c r="CA567" i="7"/>
  <c r="CA566" i="7"/>
  <c r="CA565" i="7"/>
  <c r="CA564" i="7"/>
  <c r="CA563" i="7"/>
  <c r="CA562" i="7"/>
  <c r="CA561" i="7"/>
  <c r="CA560" i="7"/>
  <c r="CA559" i="7"/>
  <c r="CA558" i="7"/>
  <c r="CA557" i="7"/>
  <c r="CA556" i="7"/>
  <c r="CA555" i="7"/>
  <c r="CA554" i="7"/>
  <c r="CA553" i="7"/>
  <c r="CA552" i="7"/>
  <c r="CA551" i="7"/>
  <c r="CA550" i="7"/>
  <c r="CA549" i="7"/>
  <c r="CA548" i="7"/>
  <c r="CA547" i="7"/>
  <c r="CA546" i="7"/>
  <c r="CA545" i="7"/>
  <c r="CA544" i="7"/>
  <c r="CA543" i="7"/>
  <c r="CA542" i="7"/>
  <c r="CA541" i="7"/>
  <c r="CA540" i="7"/>
  <c r="CA539" i="7"/>
  <c r="CA538" i="7"/>
  <c r="CA537" i="7"/>
  <c r="CA536" i="7"/>
  <c r="CA535" i="7"/>
  <c r="CA534" i="7"/>
  <c r="CA533" i="7"/>
  <c r="CA532" i="7"/>
  <c r="CA531" i="7"/>
  <c r="CA530" i="7"/>
  <c r="CA529" i="7"/>
  <c r="CA528" i="7"/>
  <c r="CA527" i="7"/>
  <c r="CA526" i="7"/>
  <c r="CA525" i="7"/>
  <c r="CA524" i="7"/>
  <c r="CA523" i="7"/>
  <c r="CA522" i="7"/>
  <c r="CA521" i="7"/>
  <c r="CA520" i="7"/>
  <c r="CA519" i="7"/>
  <c r="CA518" i="7"/>
  <c r="CA517" i="7"/>
  <c r="CA516" i="7"/>
  <c r="CA515" i="7"/>
  <c r="CA514" i="7"/>
  <c r="CA513" i="7"/>
  <c r="CA512" i="7"/>
  <c r="CA511" i="7"/>
  <c r="CA510" i="7"/>
  <c r="CA509" i="7"/>
  <c r="CA508" i="7"/>
  <c r="CA507" i="7"/>
  <c r="CA506" i="7"/>
  <c r="CA505" i="7"/>
  <c r="CA504" i="7"/>
  <c r="CA503" i="7"/>
  <c r="CA502" i="7"/>
  <c r="CA501" i="7"/>
  <c r="CA500" i="7"/>
  <c r="CA499" i="7"/>
  <c r="CA498" i="7"/>
  <c r="CA497" i="7"/>
  <c r="CA496" i="7"/>
  <c r="CA495" i="7"/>
  <c r="CA494" i="7"/>
  <c r="CA493" i="7"/>
  <c r="CA492" i="7"/>
  <c r="CA491" i="7"/>
  <c r="CA490" i="7"/>
  <c r="CA489" i="7"/>
  <c r="CA488" i="7"/>
  <c r="CA487" i="7"/>
  <c r="CA486" i="7"/>
  <c r="CA485" i="7"/>
  <c r="CA484" i="7"/>
  <c r="CA483" i="7"/>
  <c r="CA482" i="7"/>
  <c r="CA481" i="7"/>
  <c r="CA480" i="7"/>
  <c r="CA479" i="7"/>
  <c r="CA478" i="7"/>
  <c r="CA477" i="7"/>
  <c r="CA476" i="7"/>
  <c r="CA475" i="7"/>
  <c r="CA474" i="7"/>
  <c r="CA473" i="7"/>
  <c r="CA472" i="7"/>
  <c r="CA471" i="7"/>
  <c r="CA470" i="7"/>
  <c r="CA469" i="7"/>
  <c r="CA468" i="7"/>
  <c r="CA467" i="7"/>
  <c r="CA466" i="7"/>
  <c r="CA465" i="7"/>
  <c r="CA464" i="7"/>
  <c r="CA463" i="7"/>
  <c r="CA462" i="7"/>
  <c r="CA461" i="7"/>
  <c r="CA460" i="7"/>
  <c r="CA459" i="7"/>
  <c r="CA458" i="7"/>
  <c r="CA457" i="7"/>
  <c r="CA456" i="7"/>
  <c r="CA455" i="7"/>
  <c r="CA454" i="7"/>
  <c r="CA453" i="7"/>
  <c r="CA452" i="7"/>
  <c r="CA451" i="7"/>
  <c r="CA450" i="7"/>
  <c r="CA449" i="7"/>
  <c r="CA448" i="7"/>
  <c r="CA447" i="7"/>
  <c r="CA446" i="7"/>
  <c r="CA445" i="7"/>
  <c r="CA444" i="7"/>
  <c r="CA443" i="7"/>
  <c r="CA442" i="7"/>
  <c r="CA441" i="7"/>
  <c r="CA440" i="7"/>
  <c r="CA439" i="7"/>
  <c r="CA438" i="7"/>
  <c r="CA437" i="7"/>
  <c r="CA436" i="7"/>
  <c r="CA435" i="7"/>
  <c r="CA434" i="7"/>
  <c r="CA433" i="7"/>
  <c r="CA432" i="7"/>
  <c r="CA431" i="7"/>
  <c r="CA430" i="7"/>
  <c r="CA429" i="7"/>
  <c r="CA428" i="7"/>
  <c r="CA427" i="7"/>
  <c r="CA426" i="7"/>
  <c r="CA425" i="7"/>
  <c r="CA424" i="7"/>
  <c r="CA423" i="7"/>
  <c r="CA422" i="7"/>
  <c r="CA421" i="7"/>
  <c r="CA420" i="7"/>
  <c r="CA419" i="7"/>
  <c r="CA418" i="7"/>
  <c r="CA417" i="7"/>
  <c r="CA416" i="7"/>
  <c r="CA415" i="7"/>
  <c r="CA414" i="7"/>
  <c r="CA413" i="7"/>
  <c r="CA412" i="7"/>
  <c r="CA411" i="7"/>
  <c r="CA410" i="7"/>
  <c r="CA409" i="7"/>
  <c r="CA408" i="7"/>
  <c r="CA407" i="7"/>
  <c r="CA406" i="7"/>
  <c r="CA405" i="7"/>
  <c r="CA404" i="7"/>
  <c r="CA403" i="7"/>
  <c r="CA402" i="7"/>
  <c r="CA401" i="7"/>
  <c r="CA400" i="7"/>
  <c r="CA399" i="7"/>
  <c r="CA398" i="7"/>
  <c r="CA397" i="7"/>
  <c r="CA396" i="7"/>
  <c r="CA395" i="7"/>
  <c r="CA394" i="7"/>
  <c r="CA393" i="7"/>
  <c r="CA392" i="7"/>
  <c r="CA391" i="7"/>
  <c r="CA390" i="7"/>
  <c r="CA389" i="7"/>
  <c r="CA388" i="7"/>
  <c r="CA387" i="7"/>
  <c r="CA386" i="7"/>
  <c r="CA385" i="7"/>
  <c r="CA384" i="7"/>
  <c r="CA383" i="7"/>
  <c r="CA382" i="7"/>
  <c r="CA381" i="7"/>
  <c r="CA380" i="7"/>
  <c r="CA379" i="7"/>
  <c r="CA378" i="7"/>
  <c r="CA377" i="7"/>
  <c r="CA376" i="7"/>
  <c r="CA375" i="7"/>
  <c r="CA374" i="7"/>
  <c r="CA373" i="7"/>
  <c r="CA372" i="7"/>
  <c r="CA371" i="7"/>
  <c r="CA370" i="7"/>
  <c r="CA369" i="7"/>
  <c r="CA368" i="7"/>
  <c r="CA367" i="7"/>
  <c r="CA366" i="7"/>
  <c r="CA365" i="7"/>
  <c r="CA364" i="7"/>
  <c r="CA363" i="7"/>
  <c r="CA362" i="7"/>
  <c r="CA361" i="7"/>
  <c r="CA360" i="7"/>
  <c r="CA359" i="7"/>
  <c r="CA358" i="7"/>
  <c r="CA357" i="7"/>
  <c r="CA356" i="7"/>
  <c r="CA355" i="7"/>
  <c r="CA354" i="7"/>
  <c r="CA353" i="7"/>
  <c r="CA352" i="7"/>
  <c r="CA351" i="7"/>
  <c r="CA350" i="7"/>
  <c r="CA349" i="7"/>
  <c r="CA348" i="7"/>
  <c r="CA347" i="7"/>
  <c r="CA346" i="7"/>
  <c r="CA345" i="7"/>
  <c r="CA344" i="7"/>
  <c r="CA343" i="7"/>
  <c r="CA342" i="7"/>
  <c r="CA341" i="7"/>
  <c r="CA340" i="7"/>
  <c r="CA339" i="7"/>
  <c r="CA338" i="7"/>
  <c r="CA337" i="7"/>
  <c r="CA336" i="7"/>
  <c r="CA335" i="7"/>
  <c r="CA334" i="7"/>
  <c r="CA333" i="7"/>
  <c r="CA332" i="7"/>
  <c r="CA331" i="7"/>
  <c r="CA330" i="7"/>
  <c r="CA329" i="7"/>
  <c r="CA328" i="7"/>
  <c r="CA327" i="7"/>
  <c r="CA326" i="7"/>
  <c r="CA325" i="7"/>
  <c r="CA324" i="7"/>
  <c r="CA323" i="7"/>
  <c r="CA322" i="7"/>
  <c r="CA321" i="7"/>
  <c r="CA320" i="7"/>
  <c r="CA319" i="7"/>
  <c r="CA318" i="7"/>
  <c r="CA317" i="7"/>
  <c r="CA316" i="7"/>
  <c r="CA315" i="7"/>
  <c r="CA314" i="7"/>
  <c r="CA313" i="7"/>
  <c r="CA312" i="7"/>
  <c r="CA311" i="7"/>
  <c r="CA310" i="7"/>
  <c r="CA309" i="7"/>
  <c r="CA308" i="7"/>
  <c r="CA307" i="7"/>
  <c r="CA306" i="7"/>
  <c r="CA305" i="7"/>
  <c r="CA304" i="7"/>
  <c r="CA303" i="7"/>
  <c r="CA302" i="7"/>
  <c r="CA301" i="7"/>
  <c r="CA300" i="7"/>
  <c r="CA299" i="7"/>
  <c r="CA298" i="7"/>
  <c r="CA297" i="7"/>
  <c r="CA296" i="7"/>
  <c r="CA295" i="7"/>
  <c r="CA294" i="7"/>
  <c r="CA293" i="7"/>
  <c r="CA292" i="7"/>
  <c r="CA291" i="7"/>
  <c r="CA290" i="7"/>
  <c r="CA289" i="7"/>
  <c r="CA288" i="7"/>
  <c r="CA287" i="7"/>
  <c r="CA286" i="7"/>
  <c r="CA285" i="7"/>
  <c r="CA284" i="7"/>
  <c r="CA283" i="7"/>
  <c r="CA282" i="7"/>
  <c r="CA281" i="7"/>
  <c r="CA280" i="7"/>
  <c r="CA279" i="7"/>
  <c r="CA278" i="7"/>
  <c r="CA277" i="7"/>
  <c r="CA276" i="7"/>
  <c r="CA275" i="7"/>
  <c r="CA274" i="7"/>
  <c r="CA273" i="7"/>
  <c r="CA272" i="7"/>
  <c r="CA271" i="7"/>
  <c r="CA270" i="7"/>
  <c r="CA269" i="7"/>
  <c r="CA268" i="7"/>
  <c r="CA267" i="7"/>
  <c r="CA266" i="7"/>
  <c r="CA265" i="7"/>
  <c r="CA264" i="7"/>
  <c r="CA263" i="7"/>
  <c r="CA262" i="7"/>
  <c r="CA261" i="7"/>
  <c r="CA260" i="7"/>
  <c r="CA259" i="7"/>
  <c r="CA258" i="7"/>
  <c r="CA257" i="7"/>
  <c r="CA256" i="7"/>
  <c r="CA255" i="7"/>
  <c r="CA254" i="7"/>
  <c r="CA253" i="7"/>
  <c r="CA252" i="7"/>
  <c r="CA251" i="7"/>
  <c r="CA250" i="7"/>
  <c r="CA249" i="7"/>
  <c r="CA248" i="7"/>
  <c r="CA247" i="7"/>
  <c r="CA246" i="7"/>
  <c r="CA245" i="7"/>
  <c r="CA244" i="7"/>
  <c r="CA243" i="7"/>
  <c r="CA242" i="7"/>
  <c r="CA241" i="7"/>
  <c r="CA240" i="7"/>
  <c r="CA239" i="7"/>
  <c r="CA238" i="7"/>
  <c r="CA237" i="7"/>
  <c r="CA236" i="7"/>
  <c r="CA235" i="7"/>
  <c r="CA234" i="7"/>
  <c r="CA233" i="7"/>
  <c r="CA232" i="7"/>
  <c r="CA231" i="7"/>
  <c r="CA230" i="7"/>
  <c r="CA229" i="7"/>
  <c r="CA228" i="7"/>
  <c r="CA227" i="7"/>
  <c r="CA226" i="7"/>
  <c r="CA225" i="7"/>
  <c r="CA224" i="7"/>
  <c r="CA222" i="7"/>
  <c r="CA221" i="7"/>
  <c r="CA220" i="7"/>
  <c r="CA219" i="7"/>
  <c r="CA218" i="7"/>
  <c r="CA217" i="7"/>
  <c r="CA216" i="7"/>
  <c r="CA215" i="7"/>
  <c r="CA214" i="7"/>
  <c r="CA213" i="7"/>
  <c r="CA212" i="7"/>
  <c r="CA211" i="7"/>
  <c r="CA210" i="7"/>
  <c r="CA209" i="7"/>
  <c r="CA208" i="7"/>
  <c r="CA207" i="7"/>
  <c r="CA206" i="7"/>
  <c r="CA205" i="7"/>
  <c r="CA204" i="7"/>
  <c r="CA203" i="7"/>
  <c r="CA202" i="7"/>
  <c r="CA201" i="7"/>
  <c r="CA200" i="7"/>
  <c r="CA199" i="7"/>
  <c r="CA198" i="7"/>
  <c r="CA197" i="7"/>
  <c r="CA196" i="7"/>
  <c r="CA195" i="7"/>
  <c r="CA194" i="7"/>
  <c r="CA193" i="7"/>
  <c r="CA192" i="7"/>
  <c r="CA191" i="7"/>
  <c r="CA190" i="7"/>
  <c r="CA189" i="7"/>
  <c r="CA188" i="7"/>
  <c r="CA187" i="7"/>
  <c r="CA186" i="7"/>
  <c r="CA185" i="7"/>
  <c r="CA184" i="7"/>
  <c r="CA183" i="7"/>
  <c r="CA182" i="7"/>
  <c r="CA181" i="7"/>
  <c r="CA180" i="7"/>
  <c r="CA179" i="7"/>
  <c r="CA178" i="7"/>
  <c r="CA177" i="7"/>
  <c r="CA176" i="7"/>
  <c r="CA175" i="7"/>
  <c r="CA174" i="7"/>
  <c r="CA173" i="7"/>
  <c r="CA172" i="7"/>
  <c r="CA171" i="7"/>
  <c r="CA170" i="7"/>
  <c r="CA169" i="7"/>
  <c r="CA168" i="7"/>
  <c r="CA167" i="7"/>
  <c r="CA166" i="7"/>
  <c r="CA165" i="7"/>
  <c r="CA164" i="7"/>
  <c r="CA163" i="7"/>
  <c r="CA162" i="7"/>
  <c r="CA161" i="7"/>
  <c r="CA160" i="7"/>
  <c r="CA159" i="7"/>
  <c r="CA158" i="7"/>
  <c r="CA157" i="7"/>
  <c r="CA156" i="7"/>
  <c r="CA155" i="7"/>
  <c r="CA154" i="7"/>
  <c r="CA153" i="7"/>
  <c r="CA152" i="7"/>
  <c r="CA151" i="7"/>
  <c r="CA150" i="7"/>
  <c r="CA149" i="7"/>
  <c r="CA148" i="7"/>
  <c r="CA147" i="7"/>
  <c r="CA146" i="7"/>
  <c r="CA145" i="7"/>
  <c r="CA144" i="7"/>
  <c r="CA143" i="7"/>
  <c r="CA142" i="7"/>
  <c r="CA141" i="7"/>
  <c r="CA140" i="7"/>
  <c r="CA139" i="7"/>
  <c r="CA138" i="7"/>
  <c r="CA137" i="7"/>
  <c r="CA136" i="7"/>
  <c r="CA135" i="7"/>
  <c r="CA134" i="7"/>
  <c r="CA133" i="7"/>
  <c r="CA132" i="7"/>
  <c r="CA131" i="7"/>
  <c r="CA130" i="7"/>
  <c r="CA129" i="7"/>
  <c r="CA128" i="7"/>
  <c r="CA127" i="7"/>
  <c r="CA126" i="7"/>
  <c r="CA125" i="7"/>
  <c r="CA124" i="7"/>
  <c r="CA123" i="7"/>
  <c r="CA122" i="7"/>
  <c r="CA121" i="7"/>
  <c r="CA120" i="7"/>
  <c r="CA119" i="7"/>
  <c r="CA118" i="7"/>
  <c r="CA117" i="7"/>
  <c r="CA116" i="7"/>
  <c r="CA115" i="7"/>
  <c r="CA114" i="7"/>
  <c r="CA113" i="7"/>
  <c r="CA112" i="7"/>
  <c r="CA111" i="7"/>
  <c r="CA110" i="7"/>
  <c r="CA109" i="7"/>
  <c r="CA108" i="7"/>
  <c r="CA107" i="7"/>
  <c r="CA106" i="7"/>
  <c r="CA105" i="7"/>
  <c r="CA104" i="7"/>
  <c r="CA103" i="7"/>
  <c r="CA102" i="7"/>
  <c r="CA101" i="7"/>
  <c r="CA100" i="7"/>
  <c r="CA99" i="7"/>
  <c r="CA98" i="7"/>
  <c r="CA97" i="7"/>
  <c r="CA96" i="7"/>
  <c r="CA95" i="7"/>
  <c r="CA94" i="7"/>
  <c r="CA93" i="7"/>
  <c r="CA92" i="7"/>
  <c r="CA91" i="7"/>
  <c r="CA90" i="7"/>
  <c r="CA89" i="7"/>
  <c r="CA88" i="7"/>
  <c r="CA87" i="7"/>
  <c r="CA86" i="7"/>
  <c r="CA85" i="7"/>
  <c r="CA84" i="7"/>
  <c r="CA83" i="7"/>
  <c r="CA82" i="7"/>
  <c r="CA81" i="7"/>
  <c r="CA80" i="7"/>
  <c r="CA79" i="7"/>
  <c r="CA78" i="7"/>
  <c r="CA77" i="7"/>
  <c r="CA76" i="7"/>
  <c r="CA75" i="7"/>
  <c r="CA74" i="7"/>
  <c r="CA73" i="7"/>
  <c r="CA72" i="7"/>
  <c r="CA71" i="7"/>
  <c r="CA70" i="7"/>
  <c r="CA69" i="7"/>
  <c r="CA68" i="7"/>
  <c r="CA67" i="7"/>
  <c r="CA66" i="7"/>
  <c r="CA65" i="7"/>
  <c r="CA64" i="7"/>
  <c r="CA63" i="7"/>
  <c r="CA62" i="7"/>
  <c r="CA61" i="7"/>
  <c r="CA60" i="7"/>
  <c r="CA59" i="7"/>
  <c r="CA58" i="7"/>
  <c r="CA57" i="7"/>
  <c r="CA56" i="7"/>
  <c r="CA55" i="7"/>
  <c r="CA54" i="7"/>
  <c r="CA53" i="7"/>
  <c r="CA52" i="7"/>
  <c r="CA51" i="7"/>
  <c r="CA50" i="7"/>
  <c r="CA49" i="7"/>
  <c r="CA48" i="7"/>
  <c r="CA47" i="7"/>
  <c r="CA46" i="7"/>
  <c r="CA45" i="7"/>
  <c r="CA44" i="7"/>
  <c r="CA43" i="7"/>
  <c r="CA42" i="7"/>
  <c r="CA41" i="7"/>
  <c r="CA40" i="7"/>
  <c r="CA39" i="7"/>
  <c r="CA38" i="7"/>
  <c r="CA37" i="7"/>
  <c r="CA36" i="7"/>
  <c r="CA35" i="7"/>
  <c r="CA34" i="7"/>
  <c r="CA33" i="7"/>
  <c r="CA32" i="7"/>
  <c r="CA31" i="7"/>
  <c r="CA30" i="7"/>
  <c r="CA29" i="7"/>
  <c r="CA28" i="7"/>
  <c r="CA27" i="7"/>
  <c r="CA26" i="7"/>
  <c r="CA25" i="7"/>
  <c r="CA24" i="7"/>
  <c r="CA23" i="7"/>
  <c r="CA22" i="7"/>
  <c r="CA21" i="7"/>
  <c r="CA20" i="7"/>
  <c r="CA19" i="7"/>
  <c r="CA18" i="7"/>
  <c r="CA17" i="7"/>
  <c r="CA16" i="7"/>
  <c r="CA15" i="7"/>
  <c r="CA14" i="7"/>
  <c r="CA13" i="7"/>
  <c r="CA12" i="7"/>
  <c r="CA11" i="7"/>
  <c r="CA10" i="7"/>
  <c r="CA9" i="7"/>
  <c r="CA8" i="7"/>
  <c r="CA7" i="7"/>
  <c r="CA6" i="7"/>
  <c r="CA5" i="7"/>
  <c r="CA4" i="7"/>
  <c r="CA3" i="7"/>
  <c r="CA2" i="7"/>
  <c r="BR2" i="7" l="1"/>
  <c r="Z1641" i="7"/>
  <c r="Z1642" i="7"/>
  <c r="Z1602" i="7"/>
  <c r="Z1600" i="7"/>
  <c r="AX2" i="7" l="1"/>
  <c r="A1675" i="7" l="1"/>
  <c r="A1676" i="7"/>
  <c r="A1677" i="7"/>
  <c r="A1678" i="7"/>
  <c r="A1679" i="7"/>
  <c r="H1675" i="7"/>
  <c r="H1676" i="7"/>
  <c r="H1677" i="7"/>
  <c r="H1678" i="7"/>
  <c r="H1679" i="7"/>
  <c r="W1675" i="7"/>
  <c r="W1676" i="7"/>
  <c r="W1677" i="7"/>
  <c r="W1678" i="7"/>
  <c r="W1679" i="7"/>
  <c r="Z1675" i="7"/>
  <c r="Z1676" i="7"/>
  <c r="Z1677" i="7"/>
  <c r="Z1678" i="7"/>
  <c r="Z1679" i="7"/>
  <c r="AH1675" i="7"/>
  <c r="AH1676" i="7"/>
  <c r="AH1677" i="7"/>
  <c r="AH1678" i="7"/>
  <c r="AH1679" i="7"/>
  <c r="A1670" i="7"/>
  <c r="A1671" i="7"/>
  <c r="A1672" i="7"/>
  <c r="A1673" i="7"/>
  <c r="A1674" i="7"/>
  <c r="H1670" i="7"/>
  <c r="H1671" i="7"/>
  <c r="H1672" i="7"/>
  <c r="H1673" i="7"/>
  <c r="H1674" i="7"/>
  <c r="W1670" i="7"/>
  <c r="W1671" i="7"/>
  <c r="W1672" i="7"/>
  <c r="W1673" i="7"/>
  <c r="W1674" i="7"/>
  <c r="Z1670" i="7"/>
  <c r="Z1671" i="7"/>
  <c r="Z1672" i="7"/>
  <c r="Z1673" i="7"/>
  <c r="Z1674" i="7"/>
  <c r="AH1670" i="7"/>
  <c r="AH1671" i="7"/>
  <c r="AH1672" i="7"/>
  <c r="AH1673" i="7"/>
  <c r="AH1674" i="7"/>
  <c r="A1666" i="7"/>
  <c r="A1667" i="7"/>
  <c r="A1668" i="7"/>
  <c r="A1669" i="7"/>
  <c r="H1666" i="7"/>
  <c r="H1667" i="7"/>
  <c r="H1668" i="7"/>
  <c r="H1669" i="7"/>
  <c r="W1666" i="7"/>
  <c r="W1667" i="7"/>
  <c r="W1668" i="7"/>
  <c r="W1669" i="7"/>
  <c r="Z1666" i="7"/>
  <c r="Z1667" i="7"/>
  <c r="Z1668" i="7"/>
  <c r="Z1669" i="7"/>
  <c r="AH1666" i="7"/>
  <c r="AH1667" i="7"/>
  <c r="AH1668" i="7"/>
  <c r="AH1669" i="7"/>
  <c r="A1661" i="7"/>
  <c r="A1662" i="7"/>
  <c r="A1663" i="7"/>
  <c r="A1664" i="7"/>
  <c r="A1665" i="7"/>
  <c r="H1661" i="7"/>
  <c r="H1662" i="7"/>
  <c r="H1663" i="7"/>
  <c r="H1664" i="7"/>
  <c r="H1665" i="7"/>
  <c r="W1661" i="7"/>
  <c r="W1662" i="7"/>
  <c r="W1663" i="7"/>
  <c r="W1664" i="7"/>
  <c r="W1665" i="7"/>
  <c r="Z1661" i="7"/>
  <c r="Z1662" i="7"/>
  <c r="Z1663" i="7"/>
  <c r="Z1664" i="7"/>
  <c r="Z1665" i="7"/>
  <c r="AH1661" i="7"/>
  <c r="AH1662" i="7"/>
  <c r="AH1663" i="7"/>
  <c r="AH1664" i="7"/>
  <c r="AH1665" i="7"/>
  <c r="A1653" i="7"/>
  <c r="A1654" i="7"/>
  <c r="A1655" i="7"/>
  <c r="A1656" i="7"/>
  <c r="A1657" i="7"/>
  <c r="A1658" i="7"/>
  <c r="A1659" i="7"/>
  <c r="A1660" i="7"/>
  <c r="H1653" i="7"/>
  <c r="H1654" i="7"/>
  <c r="H1655" i="7"/>
  <c r="H1656" i="7"/>
  <c r="H1657" i="7"/>
  <c r="H1658" i="7"/>
  <c r="H1659" i="7"/>
  <c r="H1660" i="7"/>
  <c r="W1653" i="7"/>
  <c r="W1654" i="7"/>
  <c r="W1655" i="7"/>
  <c r="W1656" i="7"/>
  <c r="W1657" i="7"/>
  <c r="W1658" i="7"/>
  <c r="W1659" i="7"/>
  <c r="W1660" i="7"/>
  <c r="Z1653" i="7"/>
  <c r="Z1654" i="7"/>
  <c r="Z1655" i="7"/>
  <c r="Z1656" i="7"/>
  <c r="Z1657" i="7"/>
  <c r="Z1658" i="7"/>
  <c r="Z1659" i="7"/>
  <c r="Z1660" i="7"/>
  <c r="AH1653" i="7"/>
  <c r="AH1654" i="7"/>
  <c r="AH1655" i="7"/>
  <c r="AH1656" i="7"/>
  <c r="AH1657" i="7"/>
  <c r="AH1658" i="7"/>
  <c r="AH1659" i="7"/>
  <c r="AH1660" i="7"/>
  <c r="A1645" i="7"/>
  <c r="A1646" i="7"/>
  <c r="A1647" i="7"/>
  <c r="A1648" i="7"/>
  <c r="A1649" i="7"/>
  <c r="A1650" i="7"/>
  <c r="A1651" i="7"/>
  <c r="A1652" i="7"/>
  <c r="H1645" i="7"/>
  <c r="H1646" i="7"/>
  <c r="H1647" i="7"/>
  <c r="H1648" i="7"/>
  <c r="H1649" i="7"/>
  <c r="H1650" i="7"/>
  <c r="H1651" i="7"/>
  <c r="H1652" i="7"/>
  <c r="W1645" i="7"/>
  <c r="W1646" i="7"/>
  <c r="W1647" i="7"/>
  <c r="W1648" i="7"/>
  <c r="W1649" i="7"/>
  <c r="W1650" i="7"/>
  <c r="W1651" i="7"/>
  <c r="W1652" i="7"/>
  <c r="Z1645" i="7"/>
  <c r="Z1646" i="7"/>
  <c r="Z1647" i="7"/>
  <c r="Z1648" i="7"/>
  <c r="Z1649" i="7"/>
  <c r="Z1650" i="7"/>
  <c r="Z1651" i="7"/>
  <c r="Z1652" i="7"/>
  <c r="AH1645" i="7"/>
  <c r="AH1646" i="7"/>
  <c r="AH1647" i="7"/>
  <c r="AH1648" i="7"/>
  <c r="AH1649" i="7"/>
  <c r="AH1650" i="7"/>
  <c r="AH1651" i="7"/>
  <c r="AH1652" i="7"/>
  <c r="A1643" i="7"/>
  <c r="A1644" i="7"/>
  <c r="H1643" i="7"/>
  <c r="H1644" i="7"/>
  <c r="W1643" i="7"/>
  <c r="W1644" i="7"/>
  <c r="Z1643" i="7"/>
  <c r="Z1644" i="7"/>
  <c r="AH1643" i="7"/>
  <c r="AH1644" i="7"/>
  <c r="A1641" i="7"/>
  <c r="A1642" i="7"/>
  <c r="H1641" i="7"/>
  <c r="H1642" i="7"/>
  <c r="W1641" i="7"/>
  <c r="W1642" i="7"/>
  <c r="AH1641" i="7"/>
  <c r="AH1642" i="7"/>
  <c r="A1639" i="7"/>
  <c r="A1640" i="7"/>
  <c r="H1639" i="7"/>
  <c r="H1640" i="7"/>
  <c r="W1639" i="7"/>
  <c r="W1640" i="7"/>
  <c r="Z1639" i="7"/>
  <c r="Z1640" i="7"/>
  <c r="AH1639" i="7"/>
  <c r="AH1640" i="7"/>
  <c r="A1637" i="7"/>
  <c r="A1638" i="7"/>
  <c r="H1637" i="7"/>
  <c r="H1638" i="7"/>
  <c r="W1637" i="7"/>
  <c r="W1638" i="7"/>
  <c r="Z1637" i="7"/>
  <c r="Z1638" i="7"/>
  <c r="AH1637" i="7"/>
  <c r="AH1638" i="7"/>
  <c r="A1635" i="7"/>
  <c r="A1636" i="7"/>
  <c r="H1635" i="7"/>
  <c r="H1636" i="7"/>
  <c r="W1635" i="7"/>
  <c r="W1636" i="7"/>
  <c r="Z1635" i="7"/>
  <c r="Z1636" i="7"/>
  <c r="AH1635" i="7"/>
  <c r="AH1636" i="7"/>
  <c r="A1632" i="7"/>
  <c r="A1633" i="7"/>
  <c r="A1634" i="7"/>
  <c r="H1632" i="7"/>
  <c r="H1633" i="7"/>
  <c r="H1634" i="7"/>
  <c r="W1632" i="7"/>
  <c r="W1633" i="7"/>
  <c r="W1634" i="7"/>
  <c r="Z1632" i="7"/>
  <c r="Z1633" i="7"/>
  <c r="Z1634" i="7"/>
  <c r="AH1632" i="7"/>
  <c r="AH1633" i="7"/>
  <c r="AH1634" i="7"/>
  <c r="A1627" i="7"/>
  <c r="A1628" i="7"/>
  <c r="A1629" i="7"/>
  <c r="A1630" i="7"/>
  <c r="A1631" i="7"/>
  <c r="H1627" i="7"/>
  <c r="H1628" i="7"/>
  <c r="H1629" i="7"/>
  <c r="H1630" i="7"/>
  <c r="H1631" i="7"/>
  <c r="W1627" i="7"/>
  <c r="W1628" i="7"/>
  <c r="W1629" i="7"/>
  <c r="W1630" i="7"/>
  <c r="W1631" i="7"/>
  <c r="Z1627" i="7"/>
  <c r="Z1628" i="7"/>
  <c r="Z1629" i="7"/>
  <c r="Z1630" i="7"/>
  <c r="Z1631" i="7"/>
  <c r="AH1627" i="7"/>
  <c r="AH1628" i="7"/>
  <c r="AH1629" i="7"/>
  <c r="AH1630" i="7"/>
  <c r="AH1631" i="7"/>
  <c r="A1621" i="7"/>
  <c r="A1622" i="7"/>
  <c r="A1623" i="7"/>
  <c r="A1624" i="7"/>
  <c r="A1625" i="7"/>
  <c r="A1626" i="7"/>
  <c r="H1621" i="7"/>
  <c r="H1622" i="7"/>
  <c r="H1623" i="7"/>
  <c r="H1624" i="7"/>
  <c r="H1625" i="7"/>
  <c r="H1626" i="7"/>
  <c r="W1621" i="7"/>
  <c r="W1622" i="7"/>
  <c r="W1623" i="7"/>
  <c r="W1624" i="7"/>
  <c r="W1625" i="7"/>
  <c r="W1626" i="7"/>
  <c r="Z1621" i="7"/>
  <c r="Z1622" i="7"/>
  <c r="Z1623" i="7"/>
  <c r="Z1624" i="7"/>
  <c r="Z1625" i="7"/>
  <c r="Z1626" i="7"/>
  <c r="AH1621" i="7"/>
  <c r="AH1622" i="7"/>
  <c r="AH1623" i="7"/>
  <c r="AH1624" i="7"/>
  <c r="AH1625" i="7"/>
  <c r="AH1626" i="7"/>
  <c r="A1618" i="7"/>
  <c r="A1619" i="7"/>
  <c r="A1620" i="7"/>
  <c r="H1618" i="7"/>
  <c r="H1619" i="7"/>
  <c r="H1620" i="7"/>
  <c r="W1618" i="7"/>
  <c r="W1619" i="7"/>
  <c r="W1620" i="7"/>
  <c r="Z1618" i="7"/>
  <c r="Z1619" i="7"/>
  <c r="Z1620" i="7"/>
  <c r="AH1618" i="7"/>
  <c r="AH1619" i="7"/>
  <c r="AH1620" i="7"/>
  <c r="A1616" i="7"/>
  <c r="A1617" i="7"/>
  <c r="H1616" i="7"/>
  <c r="H1617" i="7"/>
  <c r="W1616" i="7"/>
  <c r="W1617" i="7"/>
  <c r="Z1616" i="7"/>
  <c r="Z1617" i="7"/>
  <c r="AH1616" i="7"/>
  <c r="AH1617" i="7"/>
  <c r="A1614" i="7"/>
  <c r="A1615" i="7"/>
  <c r="H1614" i="7"/>
  <c r="H1615" i="7"/>
  <c r="W1614" i="7"/>
  <c r="W1615" i="7"/>
  <c r="Z1614" i="7"/>
  <c r="Z1615" i="7"/>
  <c r="AH1614" i="7"/>
  <c r="AH1615" i="7"/>
  <c r="A1612" i="7"/>
  <c r="A1613" i="7"/>
  <c r="H1612" i="7"/>
  <c r="H1613" i="7"/>
  <c r="W1612" i="7"/>
  <c r="W1613" i="7"/>
  <c r="Z1612" i="7"/>
  <c r="Z1613" i="7"/>
  <c r="AH1612" i="7"/>
  <c r="AH1613" i="7"/>
  <c r="A1611" i="7"/>
  <c r="H1611" i="7"/>
  <c r="W1611" i="7"/>
  <c r="Z1611" i="7"/>
  <c r="AH1611" i="7"/>
  <c r="A1607" i="7"/>
  <c r="A1608" i="7"/>
  <c r="A1609" i="7"/>
  <c r="A1610" i="7"/>
  <c r="H1607" i="7"/>
  <c r="H1608" i="7"/>
  <c r="H1609" i="7"/>
  <c r="H1610" i="7"/>
  <c r="W1607" i="7"/>
  <c r="W1608" i="7"/>
  <c r="W1609" i="7"/>
  <c r="W1610" i="7"/>
  <c r="Z1607" i="7"/>
  <c r="Z1608" i="7"/>
  <c r="Z1609" i="7"/>
  <c r="Z1610" i="7"/>
  <c r="AH1607" i="7"/>
  <c r="AH1608" i="7"/>
  <c r="AH1609" i="7"/>
  <c r="AH1610" i="7"/>
  <c r="A1606" i="7"/>
  <c r="H1606" i="7"/>
  <c r="W1606" i="7"/>
  <c r="Z1606" i="7"/>
  <c r="AH1606" i="7"/>
  <c r="A1603" i="7"/>
  <c r="A1604" i="7"/>
  <c r="A1605" i="7"/>
  <c r="H1603" i="7"/>
  <c r="H1604" i="7"/>
  <c r="H1605" i="7"/>
  <c r="W1603" i="7"/>
  <c r="W1604" i="7"/>
  <c r="W1605" i="7"/>
  <c r="Z1603" i="7"/>
  <c r="Z1604" i="7"/>
  <c r="Z1605" i="7"/>
  <c r="AH1603" i="7"/>
  <c r="AH1604" i="7"/>
  <c r="AH1605" i="7"/>
  <c r="A1600" i="7"/>
  <c r="A1601" i="7"/>
  <c r="A1602" i="7"/>
  <c r="H1600" i="7"/>
  <c r="H1601" i="7"/>
  <c r="H1602" i="7"/>
  <c r="W1600" i="7"/>
  <c r="W1601" i="7"/>
  <c r="W1602" i="7"/>
  <c r="Z1601" i="7"/>
  <c r="AH1600" i="7"/>
  <c r="AH1601" i="7"/>
  <c r="AH1602" i="7"/>
  <c r="A1596" i="7"/>
  <c r="A1597" i="7"/>
  <c r="A1598" i="7"/>
  <c r="A1599" i="7"/>
  <c r="H1596" i="7"/>
  <c r="H1597" i="7"/>
  <c r="H1598" i="7"/>
  <c r="H1599" i="7"/>
  <c r="W1596" i="7"/>
  <c r="W1597" i="7"/>
  <c r="W1598" i="7"/>
  <c r="W1599" i="7"/>
  <c r="Z1596" i="7"/>
  <c r="Z1597" i="7"/>
  <c r="Z1598" i="7"/>
  <c r="Z1599" i="7"/>
  <c r="AH1596" i="7"/>
  <c r="AH1597" i="7"/>
  <c r="AH1598" i="7"/>
  <c r="AH1599" i="7"/>
  <c r="A1591" i="7"/>
  <c r="A1592" i="7"/>
  <c r="A1593" i="7"/>
  <c r="A1594" i="7"/>
  <c r="A1595" i="7"/>
  <c r="H1591" i="7"/>
  <c r="H1592" i="7"/>
  <c r="H1593" i="7"/>
  <c r="H1594" i="7"/>
  <c r="H1595" i="7"/>
  <c r="W1591" i="7"/>
  <c r="W1592" i="7"/>
  <c r="W1593" i="7"/>
  <c r="W1594" i="7"/>
  <c r="W1595" i="7"/>
  <c r="Z1591" i="7"/>
  <c r="Z1592" i="7"/>
  <c r="Z1593" i="7"/>
  <c r="Z1594" i="7"/>
  <c r="Z1595" i="7"/>
  <c r="AH1591" i="7"/>
  <c r="AH1592" i="7"/>
  <c r="AH1593" i="7"/>
  <c r="AH1594" i="7"/>
  <c r="AH1595" i="7"/>
  <c r="A1588" i="7"/>
  <c r="A1589" i="7"/>
  <c r="A1590" i="7"/>
  <c r="H1588" i="7"/>
  <c r="H1589" i="7"/>
  <c r="H1590" i="7"/>
  <c r="W1588" i="7"/>
  <c r="W1589" i="7"/>
  <c r="W1590" i="7"/>
  <c r="Z1588" i="7"/>
  <c r="Z1589" i="7"/>
  <c r="Z1590" i="7"/>
  <c r="AH1588" i="7"/>
  <c r="AH1589" i="7"/>
  <c r="AH1590" i="7"/>
  <c r="A1584" i="7"/>
  <c r="A1585" i="7"/>
  <c r="A1586" i="7"/>
  <c r="A1587" i="7"/>
  <c r="H1584" i="7"/>
  <c r="H1585" i="7"/>
  <c r="H1586" i="7"/>
  <c r="H1587" i="7"/>
  <c r="W1584" i="7"/>
  <c r="W1585" i="7"/>
  <c r="W1586" i="7"/>
  <c r="W1587" i="7"/>
  <c r="Z1584" i="7"/>
  <c r="Z1585" i="7"/>
  <c r="Z1586" i="7"/>
  <c r="Z1587" i="7"/>
  <c r="AH1584" i="7"/>
  <c r="AH1585" i="7"/>
  <c r="AH1586" i="7"/>
  <c r="AH1587" i="7"/>
  <c r="A1579" i="7"/>
  <c r="A1580" i="7"/>
  <c r="A1581" i="7"/>
  <c r="A1582" i="7"/>
  <c r="A1583" i="7"/>
  <c r="H1579" i="7"/>
  <c r="H1580" i="7"/>
  <c r="H1581" i="7"/>
  <c r="H1582" i="7"/>
  <c r="H1583" i="7"/>
  <c r="W1579" i="7"/>
  <c r="W1580" i="7"/>
  <c r="W1581" i="7"/>
  <c r="W1582" i="7"/>
  <c r="W1583" i="7"/>
  <c r="Z1579" i="7"/>
  <c r="Z1580" i="7"/>
  <c r="Z1581" i="7"/>
  <c r="Z1582" i="7"/>
  <c r="Z1583" i="7"/>
  <c r="AH1579" i="7"/>
  <c r="AH1580" i="7"/>
  <c r="AH1581" i="7"/>
  <c r="AH1582" i="7"/>
  <c r="AH1583" i="7"/>
  <c r="A1575" i="7"/>
  <c r="A1576" i="7"/>
  <c r="A1577" i="7"/>
  <c r="A1578" i="7"/>
  <c r="H1575" i="7"/>
  <c r="H1576" i="7"/>
  <c r="H1577" i="7"/>
  <c r="H1578" i="7"/>
  <c r="W1575" i="7"/>
  <c r="W1576" i="7"/>
  <c r="W1577" i="7"/>
  <c r="W1578" i="7"/>
  <c r="Z1575" i="7"/>
  <c r="Z1576" i="7"/>
  <c r="Z1577" i="7"/>
  <c r="Z1578" i="7"/>
  <c r="AH1575" i="7"/>
  <c r="AH1576" i="7"/>
  <c r="AH1577" i="7"/>
  <c r="AH1578" i="7"/>
  <c r="CY1615" i="7" l="1"/>
  <c r="CX1615" i="7"/>
  <c r="CW1615" i="7"/>
  <c r="CV1615" i="7"/>
  <c r="CU1615" i="7"/>
  <c r="CT1615" i="7"/>
  <c r="CS1615" i="7"/>
  <c r="CY1576" i="7"/>
  <c r="CX1576" i="7"/>
  <c r="CW1576" i="7"/>
  <c r="CV1576" i="7"/>
  <c r="CU1576" i="7"/>
  <c r="CT1576" i="7"/>
  <c r="CS1576" i="7"/>
  <c r="CY1581" i="7"/>
  <c r="CX1581" i="7"/>
  <c r="CW1581" i="7"/>
  <c r="CU1581" i="7"/>
  <c r="CV1581" i="7"/>
  <c r="CT1581" i="7"/>
  <c r="CS1581" i="7"/>
  <c r="CY1598" i="7"/>
  <c r="CX1598" i="7"/>
  <c r="CW1598" i="7"/>
  <c r="CV1598" i="7"/>
  <c r="CU1598" i="7"/>
  <c r="CT1598" i="7"/>
  <c r="CS1598" i="7"/>
  <c r="CY1614" i="7"/>
  <c r="CX1614" i="7"/>
  <c r="CW1614" i="7"/>
  <c r="CV1614" i="7"/>
  <c r="CU1614" i="7"/>
  <c r="CT1614" i="7"/>
  <c r="CS1614" i="7"/>
  <c r="CY1619" i="7"/>
  <c r="CX1619" i="7"/>
  <c r="CW1619" i="7"/>
  <c r="CV1619" i="7"/>
  <c r="CU1619" i="7"/>
  <c r="CT1619" i="7"/>
  <c r="CS1619" i="7"/>
  <c r="CY1627" i="7"/>
  <c r="CX1627" i="7"/>
  <c r="CW1627" i="7"/>
  <c r="CV1627" i="7"/>
  <c r="CU1627" i="7"/>
  <c r="CT1627" i="7"/>
  <c r="CS1627" i="7"/>
  <c r="CY1636" i="7"/>
  <c r="CX1636" i="7"/>
  <c r="CW1636" i="7"/>
  <c r="CV1636" i="7"/>
  <c r="CU1636" i="7"/>
  <c r="CT1636" i="7"/>
  <c r="CS1636" i="7"/>
  <c r="CY1652" i="7"/>
  <c r="CX1652" i="7"/>
  <c r="CW1652" i="7"/>
  <c r="CV1652" i="7"/>
  <c r="CU1652" i="7"/>
  <c r="CT1652" i="7"/>
  <c r="CS1652" i="7"/>
  <c r="CY1660" i="7"/>
  <c r="CX1660" i="7"/>
  <c r="CW1660" i="7"/>
  <c r="CV1660" i="7"/>
  <c r="CT1660" i="7"/>
  <c r="CU1660" i="7"/>
  <c r="CS1660" i="7"/>
  <c r="CY1661" i="7"/>
  <c r="CX1661" i="7"/>
  <c r="CW1661" i="7"/>
  <c r="CV1661" i="7"/>
  <c r="CU1661" i="7"/>
  <c r="CT1661" i="7"/>
  <c r="CS1661" i="7"/>
  <c r="CY1582" i="7"/>
  <c r="CX1582" i="7"/>
  <c r="CW1582" i="7"/>
  <c r="CV1582" i="7"/>
  <c r="CU1582" i="7"/>
  <c r="CT1582" i="7"/>
  <c r="CS1582" i="7"/>
  <c r="CY1643" i="7"/>
  <c r="CW1643" i="7"/>
  <c r="CX1643" i="7"/>
  <c r="CV1643" i="7"/>
  <c r="CU1643" i="7"/>
  <c r="CT1643" i="7"/>
  <c r="CS1643" i="7"/>
  <c r="CY1575" i="7"/>
  <c r="CX1575" i="7"/>
  <c r="CW1575" i="7"/>
  <c r="CV1575" i="7"/>
  <c r="CU1575" i="7"/>
  <c r="CT1575" i="7"/>
  <c r="CS1575" i="7"/>
  <c r="CY1580" i="7"/>
  <c r="CX1580" i="7"/>
  <c r="CW1580" i="7"/>
  <c r="CV1580" i="7"/>
  <c r="CU1580" i="7"/>
  <c r="CT1580" i="7"/>
  <c r="CS1580" i="7"/>
  <c r="CY1597" i="7"/>
  <c r="CX1597" i="7"/>
  <c r="CW1597" i="7"/>
  <c r="CV1597" i="7"/>
  <c r="CU1597" i="7"/>
  <c r="CT1597" i="7"/>
  <c r="CS1597" i="7"/>
  <c r="CY1617" i="7"/>
  <c r="CX1617" i="7"/>
  <c r="CW1617" i="7"/>
  <c r="CV1617" i="7"/>
  <c r="CU1617" i="7"/>
  <c r="CT1617" i="7"/>
  <c r="CS1617" i="7"/>
  <c r="CY1618" i="7"/>
  <c r="CX1618" i="7"/>
  <c r="CW1618" i="7"/>
  <c r="CV1618" i="7"/>
  <c r="CU1618" i="7"/>
  <c r="CT1618" i="7"/>
  <c r="CS1618" i="7"/>
  <c r="CY1635" i="7"/>
  <c r="CX1635" i="7"/>
  <c r="CW1635" i="7"/>
  <c r="CU1635" i="7"/>
  <c r="CT1635" i="7"/>
  <c r="CV1635" i="7"/>
  <c r="CS1635" i="7"/>
  <c r="CY1651" i="7"/>
  <c r="CX1651" i="7"/>
  <c r="CW1651" i="7"/>
  <c r="CV1651" i="7"/>
  <c r="CU1651" i="7"/>
  <c r="CT1651" i="7"/>
  <c r="CS1651" i="7"/>
  <c r="CY1659" i="7"/>
  <c r="CX1659" i="7"/>
  <c r="CW1659" i="7"/>
  <c r="CV1659" i="7"/>
  <c r="CU1659" i="7"/>
  <c r="CT1659" i="7"/>
  <c r="CS1659" i="7"/>
  <c r="CY1669" i="7"/>
  <c r="CX1669" i="7"/>
  <c r="CW1669" i="7"/>
  <c r="CV1669" i="7"/>
  <c r="CU1669" i="7"/>
  <c r="CT1669" i="7"/>
  <c r="CS1669" i="7"/>
  <c r="CY1674" i="7"/>
  <c r="CX1674" i="7"/>
  <c r="CW1674" i="7"/>
  <c r="CV1674" i="7"/>
  <c r="CU1674" i="7"/>
  <c r="CT1674" i="7"/>
  <c r="CS1674" i="7"/>
  <c r="CY1577" i="7"/>
  <c r="CX1577" i="7"/>
  <c r="CW1577" i="7"/>
  <c r="CV1577" i="7"/>
  <c r="CU1577" i="7"/>
  <c r="CS1577" i="7"/>
  <c r="CT1577" i="7"/>
  <c r="CY1607" i="7"/>
  <c r="CX1607" i="7"/>
  <c r="CW1607" i="7"/>
  <c r="CV1607" i="7"/>
  <c r="CU1607" i="7"/>
  <c r="CT1607" i="7"/>
  <c r="CS1607" i="7"/>
  <c r="CY1632" i="7"/>
  <c r="CX1632" i="7"/>
  <c r="CW1632" i="7"/>
  <c r="CV1632" i="7"/>
  <c r="CU1632" i="7"/>
  <c r="CS1632" i="7"/>
  <c r="CT1632" i="7"/>
  <c r="CY1653" i="7"/>
  <c r="CX1653" i="7"/>
  <c r="CW1653" i="7"/>
  <c r="CV1653" i="7"/>
  <c r="CU1653" i="7"/>
  <c r="CT1653" i="7"/>
  <c r="CS1653" i="7"/>
  <c r="CY1579" i="7"/>
  <c r="CX1579" i="7"/>
  <c r="CW1579" i="7"/>
  <c r="CV1579" i="7"/>
  <c r="CU1579" i="7"/>
  <c r="CT1579" i="7"/>
  <c r="CS1579" i="7"/>
  <c r="CY1595" i="7"/>
  <c r="CX1595" i="7"/>
  <c r="CW1595" i="7"/>
  <c r="CV1595" i="7"/>
  <c r="CU1595" i="7"/>
  <c r="CT1595" i="7"/>
  <c r="CS1595" i="7"/>
  <c r="CY1596" i="7"/>
  <c r="CX1596" i="7"/>
  <c r="CW1596" i="7"/>
  <c r="CV1596" i="7"/>
  <c r="CT1596" i="7"/>
  <c r="CU1596" i="7"/>
  <c r="CS1596" i="7"/>
  <c r="CY1616" i="7"/>
  <c r="CX1616" i="7"/>
  <c r="CW1616" i="7"/>
  <c r="CV1616" i="7"/>
  <c r="CU1616" i="7"/>
  <c r="CT1616" i="7"/>
  <c r="CS1616" i="7"/>
  <c r="CY1626" i="7"/>
  <c r="CX1626" i="7"/>
  <c r="CW1626" i="7"/>
  <c r="CU1626" i="7"/>
  <c r="CV1626" i="7"/>
  <c r="CT1626" i="7"/>
  <c r="CS1626" i="7"/>
  <c r="CY1638" i="7"/>
  <c r="CX1638" i="7"/>
  <c r="CW1638" i="7"/>
  <c r="CV1638" i="7"/>
  <c r="CU1638" i="7"/>
  <c r="CT1638" i="7"/>
  <c r="CS1638" i="7"/>
  <c r="CY1650" i="7"/>
  <c r="CX1650" i="7"/>
  <c r="CW1650" i="7"/>
  <c r="CV1650" i="7"/>
  <c r="CU1650" i="7"/>
  <c r="CT1650" i="7"/>
  <c r="CS1650" i="7"/>
  <c r="CY1658" i="7"/>
  <c r="CX1658" i="7"/>
  <c r="CW1658" i="7"/>
  <c r="CV1658" i="7"/>
  <c r="CU1658" i="7"/>
  <c r="CT1658" i="7"/>
  <c r="CS1658" i="7"/>
  <c r="CY1668" i="7"/>
  <c r="CX1668" i="7"/>
  <c r="CW1668" i="7"/>
  <c r="CV1668" i="7"/>
  <c r="CU1668" i="7"/>
  <c r="CT1668" i="7"/>
  <c r="CS1668" i="7"/>
  <c r="CY1673" i="7"/>
  <c r="CX1673" i="7"/>
  <c r="CW1673" i="7"/>
  <c r="CV1673" i="7"/>
  <c r="CU1673" i="7"/>
  <c r="CT1673" i="7"/>
  <c r="CS1673" i="7"/>
  <c r="CY1679" i="7"/>
  <c r="CX1679" i="7"/>
  <c r="CW1679" i="7"/>
  <c r="CV1679" i="7"/>
  <c r="CU1679" i="7"/>
  <c r="CT1679" i="7"/>
  <c r="CS1679" i="7"/>
  <c r="CY1599" i="7"/>
  <c r="CX1599" i="7"/>
  <c r="CW1599" i="7"/>
  <c r="CV1599" i="7"/>
  <c r="CU1599" i="7"/>
  <c r="CT1599" i="7"/>
  <c r="CS1599" i="7"/>
  <c r="CY1628" i="7"/>
  <c r="CX1628" i="7"/>
  <c r="CW1628" i="7"/>
  <c r="CV1628" i="7"/>
  <c r="CT1628" i="7"/>
  <c r="CU1628" i="7"/>
  <c r="CS1628" i="7"/>
  <c r="CY1662" i="7"/>
  <c r="CW1662" i="7"/>
  <c r="CX1662" i="7"/>
  <c r="CV1662" i="7"/>
  <c r="CU1662" i="7"/>
  <c r="CT1662" i="7"/>
  <c r="CS1662" i="7"/>
  <c r="CY1587" i="7"/>
  <c r="CX1587" i="7"/>
  <c r="CW1587" i="7"/>
  <c r="CV1587" i="7"/>
  <c r="CU1587" i="7"/>
  <c r="CT1587" i="7"/>
  <c r="CS1587" i="7"/>
  <c r="CY1590" i="7"/>
  <c r="CX1590" i="7"/>
  <c r="CW1590" i="7"/>
  <c r="CV1590" i="7"/>
  <c r="CU1590" i="7"/>
  <c r="CT1590" i="7"/>
  <c r="CS1590" i="7"/>
  <c r="CY1594" i="7"/>
  <c r="CX1594" i="7"/>
  <c r="CW1594" i="7"/>
  <c r="CV1594" i="7"/>
  <c r="CU1594" i="7"/>
  <c r="CT1594" i="7"/>
  <c r="CS1594" i="7"/>
  <c r="CY1606" i="7"/>
  <c r="CX1606" i="7"/>
  <c r="CW1606" i="7"/>
  <c r="CV1606" i="7"/>
  <c r="CU1606" i="7"/>
  <c r="CT1606" i="7"/>
  <c r="CS1606" i="7"/>
  <c r="CY1625" i="7"/>
  <c r="CX1625" i="7"/>
  <c r="CW1625" i="7"/>
  <c r="CV1625" i="7"/>
  <c r="CU1625" i="7"/>
  <c r="CT1625" i="7"/>
  <c r="CS1625" i="7"/>
  <c r="CY1637" i="7"/>
  <c r="CX1637" i="7"/>
  <c r="CW1637" i="7"/>
  <c r="CV1637" i="7"/>
  <c r="CU1637" i="7"/>
  <c r="CT1637" i="7"/>
  <c r="CS1637" i="7"/>
  <c r="CY1649" i="7"/>
  <c r="CX1649" i="7"/>
  <c r="CW1649" i="7"/>
  <c r="CV1649" i="7"/>
  <c r="CU1649" i="7"/>
  <c r="CT1649" i="7"/>
  <c r="CS1649" i="7"/>
  <c r="CY1657" i="7"/>
  <c r="CX1657" i="7"/>
  <c r="CW1657" i="7"/>
  <c r="CV1657" i="7"/>
  <c r="CU1657" i="7"/>
  <c r="CT1657" i="7"/>
  <c r="CS1657" i="7"/>
  <c r="CY1667" i="7"/>
  <c r="CX1667" i="7"/>
  <c r="CW1667" i="7"/>
  <c r="CV1667" i="7"/>
  <c r="CU1667" i="7"/>
  <c r="CT1667" i="7"/>
  <c r="CS1667" i="7"/>
  <c r="CY1672" i="7"/>
  <c r="CX1672" i="7"/>
  <c r="CW1672" i="7"/>
  <c r="CV1672" i="7"/>
  <c r="CU1672" i="7"/>
  <c r="CS1672" i="7"/>
  <c r="CT1672" i="7"/>
  <c r="CY1678" i="7"/>
  <c r="CX1678" i="7"/>
  <c r="CW1678" i="7"/>
  <c r="CV1678" i="7"/>
  <c r="CU1678" i="7"/>
  <c r="CT1678" i="7"/>
  <c r="CS1678" i="7"/>
  <c r="CY1620" i="7"/>
  <c r="CW1620" i="7"/>
  <c r="CX1620" i="7"/>
  <c r="CV1620" i="7"/>
  <c r="CT1620" i="7"/>
  <c r="CU1620" i="7"/>
  <c r="CS1620" i="7"/>
  <c r="CY1586" i="7"/>
  <c r="CX1586" i="7"/>
  <c r="CW1586" i="7"/>
  <c r="CV1586" i="7"/>
  <c r="CU1586" i="7"/>
  <c r="CT1586" i="7"/>
  <c r="CS1586" i="7"/>
  <c r="CY1589" i="7"/>
  <c r="CX1589" i="7"/>
  <c r="CW1589" i="7"/>
  <c r="CV1589" i="7"/>
  <c r="CU1589" i="7"/>
  <c r="CT1589" i="7"/>
  <c r="CS1589" i="7"/>
  <c r="CY1593" i="7"/>
  <c r="CX1593" i="7"/>
  <c r="CW1593" i="7"/>
  <c r="CV1593" i="7"/>
  <c r="CU1593" i="7"/>
  <c r="CT1593" i="7"/>
  <c r="CS1593" i="7"/>
  <c r="CY1605" i="7"/>
  <c r="CX1605" i="7"/>
  <c r="CW1605" i="7"/>
  <c r="CV1605" i="7"/>
  <c r="CU1605" i="7"/>
  <c r="CT1605" i="7"/>
  <c r="CS1605" i="7"/>
  <c r="CY1610" i="7"/>
  <c r="CX1610" i="7"/>
  <c r="CW1610" i="7"/>
  <c r="CV1610" i="7"/>
  <c r="CU1610" i="7"/>
  <c r="CS1610" i="7"/>
  <c r="CT1610" i="7"/>
  <c r="CY1611" i="7"/>
  <c r="CX1611" i="7"/>
  <c r="CW1611" i="7"/>
  <c r="CV1611" i="7"/>
  <c r="CU1611" i="7"/>
  <c r="CT1611" i="7"/>
  <c r="CS1611" i="7"/>
  <c r="CY1624" i="7"/>
  <c r="CX1624" i="7"/>
  <c r="CW1624" i="7"/>
  <c r="CV1624" i="7"/>
  <c r="CU1624" i="7"/>
  <c r="CS1624" i="7"/>
  <c r="CT1624" i="7"/>
  <c r="CY1631" i="7"/>
  <c r="CX1631" i="7"/>
  <c r="CW1631" i="7"/>
  <c r="CV1631" i="7"/>
  <c r="CU1631" i="7"/>
  <c r="CT1631" i="7"/>
  <c r="CS1631" i="7"/>
  <c r="CY1640" i="7"/>
  <c r="CX1640" i="7"/>
  <c r="CW1640" i="7"/>
  <c r="CV1640" i="7"/>
  <c r="CU1640" i="7"/>
  <c r="CT1640" i="7"/>
  <c r="CS1640" i="7"/>
  <c r="CY1642" i="7"/>
  <c r="CX1642" i="7"/>
  <c r="CW1642" i="7"/>
  <c r="CV1642" i="7"/>
  <c r="CU1642" i="7"/>
  <c r="CT1642" i="7"/>
  <c r="CS1642" i="7"/>
  <c r="CY1648" i="7"/>
  <c r="CX1648" i="7"/>
  <c r="CW1648" i="7"/>
  <c r="CV1648" i="7"/>
  <c r="CU1648" i="7"/>
  <c r="CT1648" i="7"/>
  <c r="CS1648" i="7"/>
  <c r="CY1656" i="7"/>
  <c r="CX1656" i="7"/>
  <c r="CW1656" i="7"/>
  <c r="CV1656" i="7"/>
  <c r="CU1656" i="7"/>
  <c r="CS1656" i="7"/>
  <c r="CT1656" i="7"/>
  <c r="CY1665" i="7"/>
  <c r="CX1665" i="7"/>
  <c r="CW1665" i="7"/>
  <c r="CV1665" i="7"/>
  <c r="CU1665" i="7"/>
  <c r="CT1665" i="7"/>
  <c r="CS1665" i="7"/>
  <c r="CY1666" i="7"/>
  <c r="CX1666" i="7"/>
  <c r="CW1666" i="7"/>
  <c r="CV1666" i="7"/>
  <c r="CU1666" i="7"/>
  <c r="CT1666" i="7"/>
  <c r="CS1666" i="7"/>
  <c r="CY1671" i="7"/>
  <c r="CX1671" i="7"/>
  <c r="CW1671" i="7"/>
  <c r="CV1671" i="7"/>
  <c r="CU1671" i="7"/>
  <c r="CS1671" i="7"/>
  <c r="CT1671" i="7"/>
  <c r="CY1677" i="7"/>
  <c r="CX1677" i="7"/>
  <c r="CW1677" i="7"/>
  <c r="CV1677" i="7"/>
  <c r="CU1677" i="7"/>
  <c r="CS1677" i="7"/>
  <c r="CT1677" i="7"/>
  <c r="CY1600" i="7"/>
  <c r="CX1600" i="7"/>
  <c r="CW1600" i="7"/>
  <c r="CV1600" i="7"/>
  <c r="CU1600" i="7"/>
  <c r="CT1600" i="7"/>
  <c r="CS1600" i="7"/>
  <c r="CY1585" i="7"/>
  <c r="CX1585" i="7"/>
  <c r="CW1585" i="7"/>
  <c r="CV1585" i="7"/>
  <c r="CU1585" i="7"/>
  <c r="CT1585" i="7"/>
  <c r="CS1585" i="7"/>
  <c r="CY1588" i="7"/>
  <c r="CX1588" i="7"/>
  <c r="CW1588" i="7"/>
  <c r="CV1588" i="7"/>
  <c r="CU1588" i="7"/>
  <c r="CT1588" i="7"/>
  <c r="CS1588" i="7"/>
  <c r="CY1592" i="7"/>
  <c r="CX1592" i="7"/>
  <c r="CW1592" i="7"/>
  <c r="CV1592" i="7"/>
  <c r="CU1592" i="7"/>
  <c r="CT1592" i="7"/>
  <c r="CS1592" i="7"/>
  <c r="CY1602" i="7"/>
  <c r="CX1602" i="7"/>
  <c r="CW1602" i="7"/>
  <c r="CV1602" i="7"/>
  <c r="CU1602" i="7"/>
  <c r="CT1602" i="7"/>
  <c r="CS1602" i="7"/>
  <c r="CY1604" i="7"/>
  <c r="CX1604" i="7"/>
  <c r="CW1604" i="7"/>
  <c r="CV1604" i="7"/>
  <c r="CT1604" i="7"/>
  <c r="CU1604" i="7"/>
  <c r="CS1604" i="7"/>
  <c r="CY1609" i="7"/>
  <c r="CX1609" i="7"/>
  <c r="CW1609" i="7"/>
  <c r="CV1609" i="7"/>
  <c r="CU1609" i="7"/>
  <c r="CT1609" i="7"/>
  <c r="CS1609" i="7"/>
  <c r="CY1613" i="7"/>
  <c r="CX1613" i="7"/>
  <c r="CW1613" i="7"/>
  <c r="CV1613" i="7"/>
  <c r="CU1613" i="7"/>
  <c r="CT1613" i="7"/>
  <c r="CS1613" i="7"/>
  <c r="CY1623" i="7"/>
  <c r="CX1623" i="7"/>
  <c r="CW1623" i="7"/>
  <c r="CV1623" i="7"/>
  <c r="CU1623" i="7"/>
  <c r="CT1623" i="7"/>
  <c r="CS1623" i="7"/>
  <c r="CY1630" i="7"/>
  <c r="CX1630" i="7"/>
  <c r="CW1630" i="7"/>
  <c r="CV1630" i="7"/>
  <c r="CU1630" i="7"/>
  <c r="CT1630" i="7"/>
  <c r="CS1630" i="7"/>
  <c r="CY1634" i="7"/>
  <c r="CX1634" i="7"/>
  <c r="CW1634" i="7"/>
  <c r="CV1634" i="7"/>
  <c r="CU1634" i="7"/>
  <c r="CT1634" i="7"/>
  <c r="CS1634" i="7"/>
  <c r="CY1639" i="7"/>
  <c r="CX1639" i="7"/>
  <c r="CW1639" i="7"/>
  <c r="CV1639" i="7"/>
  <c r="CU1639" i="7"/>
  <c r="CT1639" i="7"/>
  <c r="CS1639" i="7"/>
  <c r="CY1641" i="7"/>
  <c r="CX1641" i="7"/>
  <c r="CW1641" i="7"/>
  <c r="CV1641" i="7"/>
  <c r="CU1641" i="7"/>
  <c r="CT1641" i="7"/>
  <c r="CS1641" i="7"/>
  <c r="CY1647" i="7"/>
  <c r="CX1647" i="7"/>
  <c r="CW1647" i="7"/>
  <c r="CV1647" i="7"/>
  <c r="CU1647" i="7"/>
  <c r="CT1647" i="7"/>
  <c r="CS1647" i="7"/>
  <c r="CY1655" i="7"/>
  <c r="CX1655" i="7"/>
  <c r="CW1655" i="7"/>
  <c r="CV1655" i="7"/>
  <c r="CU1655" i="7"/>
  <c r="CT1655" i="7"/>
  <c r="CS1655" i="7"/>
  <c r="CY1664" i="7"/>
  <c r="CX1664" i="7"/>
  <c r="CW1664" i="7"/>
  <c r="CV1664" i="7"/>
  <c r="CU1664" i="7"/>
  <c r="CT1664" i="7"/>
  <c r="CS1664" i="7"/>
  <c r="CY1670" i="7"/>
  <c r="CX1670" i="7"/>
  <c r="CW1670" i="7"/>
  <c r="CV1670" i="7"/>
  <c r="CU1670" i="7"/>
  <c r="CT1670" i="7"/>
  <c r="CS1670" i="7"/>
  <c r="CY1676" i="7"/>
  <c r="CX1676" i="7"/>
  <c r="CW1676" i="7"/>
  <c r="CV1676" i="7"/>
  <c r="CU1676" i="7"/>
  <c r="CT1676" i="7"/>
  <c r="CS1676" i="7"/>
  <c r="CY1621" i="7"/>
  <c r="CX1621" i="7"/>
  <c r="CW1621" i="7"/>
  <c r="CV1621" i="7"/>
  <c r="CU1621" i="7"/>
  <c r="CT1621" i="7"/>
  <c r="CS1621" i="7"/>
  <c r="CY1645" i="7"/>
  <c r="CX1645" i="7"/>
  <c r="CW1645" i="7"/>
  <c r="CV1645" i="7"/>
  <c r="CU1645" i="7"/>
  <c r="CT1645" i="7"/>
  <c r="CS1645" i="7"/>
  <c r="CY1578" i="7"/>
  <c r="CX1578" i="7"/>
  <c r="CW1578" i="7"/>
  <c r="CV1578" i="7"/>
  <c r="CU1578" i="7"/>
  <c r="CT1578" i="7"/>
  <c r="CS1578" i="7"/>
  <c r="CY1583" i="7"/>
  <c r="CX1583" i="7"/>
  <c r="CW1583" i="7"/>
  <c r="CV1583" i="7"/>
  <c r="CU1583" i="7"/>
  <c r="CT1583" i="7"/>
  <c r="CS1583" i="7"/>
  <c r="CY1584" i="7"/>
  <c r="CX1584" i="7"/>
  <c r="CW1584" i="7"/>
  <c r="CV1584" i="7"/>
  <c r="CU1584" i="7"/>
  <c r="CT1584" i="7"/>
  <c r="CS1584" i="7"/>
  <c r="CY1591" i="7"/>
  <c r="CX1591" i="7"/>
  <c r="CW1591" i="7"/>
  <c r="CV1591" i="7"/>
  <c r="CU1591" i="7"/>
  <c r="CT1591" i="7"/>
  <c r="CS1591" i="7"/>
  <c r="CY1601" i="7"/>
  <c r="CX1601" i="7"/>
  <c r="CW1601" i="7"/>
  <c r="CV1601" i="7"/>
  <c r="CU1601" i="7"/>
  <c r="CT1601" i="7"/>
  <c r="CS1601" i="7"/>
  <c r="CY1603" i="7"/>
  <c r="CX1603" i="7"/>
  <c r="CW1603" i="7"/>
  <c r="CV1603" i="7"/>
  <c r="CU1603" i="7"/>
  <c r="CT1603" i="7"/>
  <c r="CS1603" i="7"/>
  <c r="CY1608" i="7"/>
  <c r="CX1608" i="7"/>
  <c r="CW1608" i="7"/>
  <c r="CV1608" i="7"/>
  <c r="CU1608" i="7"/>
  <c r="CT1608" i="7"/>
  <c r="CS1608" i="7"/>
  <c r="CY1612" i="7"/>
  <c r="CX1612" i="7"/>
  <c r="CW1612" i="7"/>
  <c r="CV1612" i="7"/>
  <c r="CT1612" i="7"/>
  <c r="CU1612" i="7"/>
  <c r="CS1612" i="7"/>
  <c r="CY1622" i="7"/>
  <c r="CX1622" i="7"/>
  <c r="CW1622" i="7"/>
  <c r="CV1622" i="7"/>
  <c r="CU1622" i="7"/>
  <c r="CT1622" i="7"/>
  <c r="CS1622" i="7"/>
  <c r="CY1629" i="7"/>
  <c r="CX1629" i="7"/>
  <c r="CW1629" i="7"/>
  <c r="CV1629" i="7"/>
  <c r="CU1629" i="7"/>
  <c r="CT1629" i="7"/>
  <c r="CS1629" i="7"/>
  <c r="CY1633" i="7"/>
  <c r="CX1633" i="7"/>
  <c r="CW1633" i="7"/>
  <c r="CV1633" i="7"/>
  <c r="CU1633" i="7"/>
  <c r="CS1633" i="7"/>
  <c r="CT1633" i="7"/>
  <c r="CY1644" i="7"/>
  <c r="CX1644" i="7"/>
  <c r="CW1644" i="7"/>
  <c r="CV1644" i="7"/>
  <c r="CU1644" i="7"/>
  <c r="CT1644" i="7"/>
  <c r="CS1644" i="7"/>
  <c r="CY1646" i="7"/>
  <c r="CX1646" i="7"/>
  <c r="CW1646" i="7"/>
  <c r="CV1646" i="7"/>
  <c r="CU1646" i="7"/>
  <c r="CT1646" i="7"/>
  <c r="CS1646" i="7"/>
  <c r="CY1654" i="7"/>
  <c r="CX1654" i="7"/>
  <c r="CW1654" i="7"/>
  <c r="CV1654" i="7"/>
  <c r="CU1654" i="7"/>
  <c r="CT1654" i="7"/>
  <c r="CS1654" i="7"/>
  <c r="CY1663" i="7"/>
  <c r="CX1663" i="7"/>
  <c r="CW1663" i="7"/>
  <c r="CV1663" i="7"/>
  <c r="CU1663" i="7"/>
  <c r="CT1663" i="7"/>
  <c r="CS1663" i="7"/>
  <c r="CY1675" i="7"/>
  <c r="CX1675" i="7"/>
  <c r="CW1675" i="7"/>
  <c r="CV1675" i="7"/>
  <c r="CU1675" i="7"/>
  <c r="CT1675" i="7"/>
  <c r="CS1675" i="7"/>
  <c r="X1623" i="7"/>
  <c r="X1645" i="7"/>
  <c r="X1646" i="7"/>
  <c r="X1654" i="7"/>
  <c r="X1588" i="7"/>
  <c r="X1655" i="7"/>
  <c r="X1675" i="7"/>
  <c r="X1677" i="7"/>
  <c r="X1676" i="7"/>
  <c r="X1679" i="7"/>
  <c r="X1678" i="7"/>
  <c r="X1656" i="7"/>
  <c r="X1653" i="7"/>
  <c r="X1659" i="7"/>
  <c r="X1670" i="7"/>
  <c r="X1575" i="7"/>
  <c r="X1610" i="7"/>
  <c r="X1601" i="7"/>
  <c r="X1603" i="7"/>
  <c r="X1609" i="7"/>
  <c r="X1667" i="7"/>
  <c r="X1666" i="7"/>
  <c r="X1600" i="7"/>
  <c r="X1608" i="7"/>
  <c r="X1619" i="7"/>
  <c r="X1631" i="7"/>
  <c r="X1660" i="7"/>
  <c r="X1586" i="7"/>
  <c r="X1596" i="7"/>
  <c r="X1607" i="7"/>
  <c r="X1618" i="7"/>
  <c r="X1630" i="7"/>
  <c r="X1649" i="7"/>
  <c r="X1633" i="7"/>
  <c r="X1658" i="7"/>
  <c r="X1578" i="7"/>
  <c r="X1589" i="7"/>
  <c r="X1593" i="7"/>
  <c r="X1668" i="7"/>
  <c r="X1577" i="7"/>
  <c r="X1592" i="7"/>
  <c r="X1576" i="7"/>
  <c r="X1662" i="7"/>
  <c r="X1671" i="7"/>
  <c r="X1663" i="7"/>
  <c r="X1651" i="7"/>
  <c r="X1650" i="7"/>
  <c r="X1669" i="7"/>
  <c r="X1673" i="7"/>
  <c r="X1661" i="7"/>
  <c r="X1648" i="7"/>
  <c r="X1647" i="7"/>
  <c r="X1674" i="7"/>
  <c r="X1657" i="7"/>
  <c r="X1672" i="7"/>
  <c r="X1627" i="7"/>
  <c r="X1652" i="7"/>
  <c r="X1636" i="7"/>
  <c r="X1665" i="7"/>
  <c r="X1640" i="7"/>
  <c r="X1641" i="7"/>
  <c r="X1664" i="7"/>
  <c r="X1634" i="7"/>
  <c r="X1604" i="7"/>
  <c r="X1638" i="7"/>
  <c r="X1629" i="7"/>
  <c r="X1644" i="7"/>
  <c r="X1643" i="7"/>
  <c r="X1642" i="7"/>
  <c r="X1637" i="7"/>
  <c r="X1639" i="7"/>
  <c r="X1635" i="7"/>
  <c r="X1620" i="7"/>
  <c r="X1632" i="7"/>
  <c r="X1617" i="7"/>
  <c r="X1626" i="7"/>
  <c r="X1622" i="7"/>
  <c r="X1628" i="7"/>
  <c r="X1621" i="7"/>
  <c r="X1605" i="7"/>
  <c r="X1625" i="7"/>
  <c r="X1624" i="7"/>
  <c r="X1613" i="7"/>
  <c r="X1615" i="7"/>
  <c r="X1612" i="7"/>
  <c r="X1614" i="7"/>
  <c r="X1616" i="7"/>
  <c r="X1611" i="7"/>
  <c r="X1606" i="7"/>
  <c r="X1602" i="7"/>
  <c r="X1598" i="7"/>
  <c r="X1597" i="7"/>
  <c r="X1591" i="7"/>
  <c r="X1599" i="7"/>
  <c r="X1579" i="7"/>
  <c r="X1580" i="7"/>
  <c r="X1590" i="7"/>
  <c r="X1594" i="7"/>
  <c r="X1587" i="7"/>
  <c r="X1595" i="7"/>
  <c r="X1581" i="7"/>
  <c r="X1585" i="7"/>
  <c r="X1584" i="7"/>
  <c r="X1583" i="7"/>
  <c r="X1582" i="7"/>
  <c r="CZ1633" i="7" l="1"/>
  <c r="CZ1583" i="7"/>
  <c r="CZ1646" i="7"/>
  <c r="CZ1655" i="7"/>
  <c r="CZ1604" i="7"/>
  <c r="CZ1636" i="7"/>
  <c r="CZ1672" i="7"/>
  <c r="CZ1590" i="7"/>
  <c r="CZ1626" i="7"/>
  <c r="CZ1651" i="7"/>
  <c r="CZ1660" i="7"/>
  <c r="CZ1578" i="7"/>
  <c r="CZ1644" i="7"/>
  <c r="CZ1647" i="7"/>
  <c r="CZ1611" i="7"/>
  <c r="CZ1652" i="7"/>
  <c r="CZ1616" i="7"/>
  <c r="CZ1620" i="7"/>
  <c r="CZ1615" i="7"/>
  <c r="CZ1608" i="7"/>
  <c r="CZ1664" i="7"/>
  <c r="CZ1613" i="7"/>
  <c r="CZ1666" i="7"/>
  <c r="CZ1624" i="7"/>
  <c r="CZ1663" i="7"/>
  <c r="CZ1670" i="7"/>
  <c r="CZ1623" i="7"/>
  <c r="CZ1677" i="7"/>
  <c r="CZ1667" i="7"/>
  <c r="CZ1594" i="7"/>
  <c r="CZ1659" i="7"/>
  <c r="CZ1661" i="7"/>
  <c r="CZ1576" i="7"/>
  <c r="CZ1612" i="7"/>
  <c r="CZ1631" i="7"/>
  <c r="CZ1678" i="7"/>
  <c r="CZ1606" i="7"/>
  <c r="CZ1658" i="7"/>
  <c r="CZ1669" i="7"/>
  <c r="CZ1598" i="7"/>
  <c r="CZ1581" i="7"/>
  <c r="CZ1628" i="7"/>
  <c r="CZ1621" i="7"/>
  <c r="CZ1585" i="7"/>
  <c r="CZ1642" i="7"/>
  <c r="CZ1640" i="7"/>
  <c r="CZ1589" i="7"/>
  <c r="CZ1586" i="7"/>
  <c r="CZ1625" i="7"/>
  <c r="CZ1638" i="7"/>
  <c r="CZ1674" i="7"/>
  <c r="CZ1580" i="7"/>
  <c r="CZ1575" i="7"/>
  <c r="CZ1582" i="7"/>
  <c r="CZ1577" i="7"/>
  <c r="CZ1630" i="7"/>
  <c r="CZ1588" i="7"/>
  <c r="CZ1648" i="7"/>
  <c r="CZ1673" i="7"/>
  <c r="CZ1668" i="7"/>
  <c r="CZ1597" i="7"/>
  <c r="CZ1619" i="7"/>
  <c r="CZ1614" i="7"/>
  <c r="CZ1643" i="7"/>
  <c r="CZ1632" i="7"/>
  <c r="CZ1599" i="7"/>
  <c r="CZ1675" i="7"/>
  <c r="CZ1676" i="7"/>
  <c r="CZ1601" i="7"/>
  <c r="CZ1634" i="7"/>
  <c r="CZ1629" i="7"/>
  <c r="CZ1622" i="7"/>
  <c r="CZ1641" i="7"/>
  <c r="CZ1639" i="7"/>
  <c r="CZ1592" i="7"/>
  <c r="CZ1656" i="7"/>
  <c r="CZ1605" i="7"/>
  <c r="CZ1593" i="7"/>
  <c r="CZ1649" i="7"/>
  <c r="CZ1637" i="7"/>
  <c r="CZ1579" i="7"/>
  <c r="CZ1627" i="7"/>
  <c r="CZ1645" i="7"/>
  <c r="CZ1584" i="7"/>
  <c r="CZ1602" i="7"/>
  <c r="CZ1665" i="7"/>
  <c r="CZ1610" i="7"/>
  <c r="CZ1657" i="7"/>
  <c r="CZ1650" i="7"/>
  <c r="CZ1679" i="7"/>
  <c r="CZ1596" i="7"/>
  <c r="CZ1595" i="7"/>
  <c r="CZ1618" i="7"/>
  <c r="CZ1617" i="7"/>
  <c r="CZ1653" i="7"/>
  <c r="CZ1600" i="7"/>
  <c r="CZ1591" i="7"/>
  <c r="CZ1607" i="7"/>
  <c r="CZ1603" i="7"/>
  <c r="CZ1654" i="7"/>
  <c r="CZ1609" i="7"/>
  <c r="CZ1671" i="7"/>
  <c r="CZ1587" i="7"/>
  <c r="CZ1635" i="7"/>
  <c r="CZ1662" i="7"/>
  <c r="CR1590" i="7"/>
  <c r="CR1668" i="7"/>
  <c r="CR1643" i="7"/>
  <c r="CR1589" i="7"/>
  <c r="CR1579" i="7"/>
  <c r="CR1592" i="7"/>
  <c r="CR1639" i="7"/>
  <c r="CR1642" i="7"/>
  <c r="CR1607" i="7"/>
  <c r="CR1597" i="7"/>
  <c r="CR1615" i="7"/>
  <c r="CR1675" i="7"/>
  <c r="CR1612" i="7"/>
  <c r="CR1600" i="7"/>
  <c r="CR1634" i="7"/>
  <c r="CR1588" i="7"/>
  <c r="CR1632" i="7"/>
  <c r="CR1648" i="7"/>
  <c r="CR1633" i="7"/>
  <c r="CR1584" i="7"/>
  <c r="CR1647" i="7"/>
  <c r="CR1604" i="7"/>
  <c r="CR1587" i="7"/>
  <c r="CR1656" i="7"/>
  <c r="CR1605" i="7"/>
  <c r="CR1649" i="7"/>
  <c r="CR1679" i="7"/>
  <c r="CR1596" i="7"/>
  <c r="CR1598" i="7"/>
  <c r="CR1618" i="7"/>
  <c r="CR1653" i="7"/>
  <c r="CR1644" i="7"/>
  <c r="CR1591" i="7"/>
  <c r="CR1655" i="7"/>
  <c r="CR1609" i="7"/>
  <c r="CR1606" i="7"/>
  <c r="CR1665" i="7"/>
  <c r="CR1610" i="7"/>
  <c r="CR1657" i="7"/>
  <c r="CR1577" i="7"/>
  <c r="CR1616" i="7"/>
  <c r="CR1614" i="7"/>
  <c r="CR1635" i="7"/>
  <c r="CR1576" i="7"/>
  <c r="CR1662" i="7"/>
  <c r="CR1595" i="7"/>
  <c r="CR1617" i="7"/>
  <c r="CR1646" i="7"/>
  <c r="CR1601" i="7"/>
  <c r="CR1664" i="7"/>
  <c r="CR1613" i="7"/>
  <c r="CR1625" i="7"/>
  <c r="CR1666" i="7"/>
  <c r="CR1611" i="7"/>
  <c r="CR1667" i="7"/>
  <c r="CR1599" i="7"/>
  <c r="CR1626" i="7"/>
  <c r="CR1619" i="7"/>
  <c r="CR1651" i="7"/>
  <c r="CR1660" i="7"/>
  <c r="CR1622" i="7"/>
  <c r="CR1641" i="7"/>
  <c r="CR1602" i="7"/>
  <c r="CR1593" i="7"/>
  <c r="CR1673" i="7"/>
  <c r="CR1581" i="7"/>
  <c r="CR1654" i="7"/>
  <c r="CR1603" i="7"/>
  <c r="CR1670" i="7"/>
  <c r="CR1623" i="7"/>
  <c r="CR1637" i="7"/>
  <c r="CR1671" i="7"/>
  <c r="CR1624" i="7"/>
  <c r="CR1672" i="7"/>
  <c r="CR1620" i="7"/>
  <c r="CR1638" i="7"/>
  <c r="CR1627" i="7"/>
  <c r="CR1659" i="7"/>
  <c r="CR1661" i="7"/>
  <c r="CR1578" i="7"/>
  <c r="CR1629" i="7"/>
  <c r="CR1583" i="7"/>
  <c r="CR1594" i="7"/>
  <c r="CR1621" i="7"/>
  <c r="CR1663" i="7"/>
  <c r="CR1608" i="7"/>
  <c r="CR1676" i="7"/>
  <c r="CR1630" i="7"/>
  <c r="CR1585" i="7"/>
  <c r="CR1677" i="7"/>
  <c r="CR1631" i="7"/>
  <c r="CR1678" i="7"/>
  <c r="CR1628" i="7"/>
  <c r="CR1650" i="7"/>
  <c r="CR1636" i="7"/>
  <c r="CR1669" i="7"/>
  <c r="CR1575" i="7"/>
  <c r="CR1640" i="7"/>
  <c r="CR1586" i="7"/>
  <c r="CR1645" i="7"/>
  <c r="CR1658" i="7"/>
  <c r="CR1652" i="7"/>
  <c r="CR1674" i="7"/>
  <c r="CR1580" i="7"/>
  <c r="CR1582" i="7"/>
  <c r="CI1604" i="7"/>
  <c r="CI1589" i="7"/>
  <c r="CI1613" i="7"/>
  <c r="CI1627" i="7"/>
  <c r="Z1574" i="7"/>
  <c r="Z1573" i="7"/>
  <c r="Z1568" i="7"/>
  <c r="Z1567" i="7"/>
  <c r="Z1497" i="7"/>
  <c r="Z1496" i="7"/>
  <c r="Z1495" i="7"/>
  <c r="Z1494" i="7"/>
  <c r="Z1493" i="7"/>
  <c r="Z1492" i="7"/>
  <c r="Z1491" i="7"/>
  <c r="Z1490" i="7"/>
  <c r="Z1489" i="7"/>
  <c r="Z1488" i="7"/>
  <c r="Z1487" i="7"/>
  <c r="Z1486" i="7"/>
  <c r="Z1485" i="7"/>
  <c r="Z1484" i="7"/>
  <c r="Z1483" i="7"/>
  <c r="Z1482" i="7"/>
  <c r="Z1481" i="7"/>
  <c r="Z1480" i="7"/>
  <c r="Z1479" i="7"/>
  <c r="Z1478" i="7"/>
  <c r="Z1477" i="7"/>
  <c r="Z1476" i="7"/>
  <c r="Z1475" i="7"/>
  <c r="Z1474" i="7"/>
  <c r="Z1473" i="7"/>
  <c r="Z1472" i="7"/>
  <c r="Z1471" i="7"/>
  <c r="Z1470" i="7"/>
  <c r="Z1469" i="7"/>
  <c r="Z1468" i="7"/>
  <c r="Z1467" i="7"/>
  <c r="Z1466" i="7"/>
  <c r="Z1465" i="7"/>
  <c r="Z1464" i="7"/>
  <c r="Z1463" i="7"/>
  <c r="Z1462" i="7"/>
  <c r="Z1461" i="7"/>
  <c r="Z1460" i="7"/>
  <c r="Z1459" i="7"/>
  <c r="Z1458" i="7"/>
  <c r="Z1457" i="7"/>
  <c r="Z1456" i="7"/>
  <c r="Z1455" i="7"/>
  <c r="Z1454" i="7"/>
  <c r="Z1453" i="7"/>
  <c r="Z1452" i="7"/>
  <c r="Z1451" i="7"/>
  <c r="Z1450" i="7"/>
  <c r="Z1449" i="7"/>
  <c r="Z1448" i="7"/>
  <c r="Z1447" i="7"/>
  <c r="Z1446" i="7"/>
  <c r="Z1445" i="7"/>
  <c r="Z1444" i="7"/>
  <c r="Z1443" i="7"/>
  <c r="Z1442" i="7"/>
  <c r="Z1441" i="7"/>
  <c r="Z1440" i="7"/>
  <c r="Z1439" i="7"/>
  <c r="Z1438" i="7"/>
  <c r="Z1437" i="7"/>
  <c r="Z1436" i="7"/>
  <c r="Z1435" i="7"/>
  <c r="Z1434" i="7"/>
  <c r="Z1433" i="7"/>
  <c r="Z1432" i="7"/>
  <c r="Z1431" i="7"/>
  <c r="Z1430" i="7"/>
  <c r="Z1429" i="7"/>
  <c r="Z1428" i="7"/>
  <c r="Z1427" i="7"/>
  <c r="Z1426" i="7"/>
  <c r="Z1425" i="7"/>
  <c r="Z1424" i="7"/>
  <c r="Z1423" i="7"/>
  <c r="Z1422" i="7"/>
  <c r="Z1421" i="7"/>
  <c r="Z1420" i="7"/>
  <c r="Z1419" i="7"/>
  <c r="Z1418" i="7"/>
  <c r="Z1417" i="7"/>
  <c r="Z1416" i="7"/>
  <c r="Z1415" i="7"/>
  <c r="Z1414" i="7"/>
  <c r="Z1413" i="7"/>
  <c r="Z1412" i="7"/>
  <c r="Z1411" i="7"/>
  <c r="Z1410" i="7"/>
  <c r="Z1409" i="7"/>
  <c r="Z1408" i="7"/>
  <c r="Z1407" i="7"/>
  <c r="Z1406" i="7"/>
  <c r="Z1405" i="7"/>
  <c r="Z1404" i="7"/>
  <c r="Z1403" i="7"/>
  <c r="Z1402" i="7"/>
  <c r="Z1401" i="7"/>
  <c r="Z1400" i="7"/>
  <c r="Z1399" i="7"/>
  <c r="Z1398" i="7"/>
  <c r="Z1397" i="7"/>
  <c r="Z1396" i="7"/>
  <c r="Z1395" i="7"/>
  <c r="Z1394" i="7"/>
  <c r="Z1393" i="7"/>
  <c r="Z1392" i="7"/>
  <c r="Z1391" i="7"/>
  <c r="Z1390" i="7"/>
  <c r="Z1389" i="7"/>
  <c r="Z1388" i="7"/>
  <c r="Z1387" i="7"/>
  <c r="Z1386" i="7"/>
  <c r="Z1385" i="7"/>
  <c r="Z1384" i="7"/>
  <c r="Z1383" i="7"/>
  <c r="Z1382" i="7"/>
  <c r="Z1381" i="7"/>
  <c r="Z1380" i="7"/>
  <c r="Z1379" i="7"/>
  <c r="Z1378" i="7"/>
  <c r="Z1377" i="7"/>
  <c r="Z1376" i="7"/>
  <c r="Z1375" i="7"/>
  <c r="Z1374" i="7"/>
  <c r="Z1373" i="7"/>
  <c r="Z1372" i="7"/>
  <c r="Z1371" i="7"/>
  <c r="Z1370" i="7"/>
  <c r="Z1369" i="7"/>
  <c r="Z1368" i="7"/>
  <c r="Z1173" i="7"/>
  <c r="Z1065" i="7"/>
  <c r="Z1063" i="7"/>
  <c r="Z978" i="7"/>
  <c r="Z975" i="7"/>
  <c r="Z547" i="7"/>
  <c r="Z542" i="7"/>
  <c r="Z523" i="7"/>
  <c r="Z380" i="7"/>
  <c r="Z213" i="7"/>
  <c r="Z212" i="7"/>
  <c r="Z103" i="7"/>
  <c r="A1567" i="7"/>
  <c r="A1568" i="7"/>
  <c r="A1569" i="7"/>
  <c r="A1570" i="7"/>
  <c r="A1571" i="7"/>
  <c r="A1572" i="7"/>
  <c r="A1573" i="7"/>
  <c r="A1574" i="7"/>
  <c r="AH1567" i="7"/>
  <c r="AH1568" i="7"/>
  <c r="AH1573" i="7"/>
  <c r="AH1574" i="7"/>
  <c r="CY1573" i="7" l="1"/>
  <c r="CX1573" i="7"/>
  <c r="CW1573" i="7"/>
  <c r="CV1573" i="7"/>
  <c r="CU1573" i="7"/>
  <c r="CT1573" i="7"/>
  <c r="CS1573" i="7"/>
  <c r="CY1572" i="7"/>
  <c r="CX1572" i="7"/>
  <c r="CW1572" i="7"/>
  <c r="CV1572" i="7"/>
  <c r="CU1572" i="7"/>
  <c r="CT1572" i="7"/>
  <c r="CS1572" i="7"/>
  <c r="CY1574" i="7"/>
  <c r="CX1574" i="7"/>
  <c r="CW1574" i="7"/>
  <c r="CV1574" i="7"/>
  <c r="CU1574" i="7"/>
  <c r="CT1574" i="7"/>
  <c r="CS1574" i="7"/>
  <c r="CY1571" i="7"/>
  <c r="CX1571" i="7"/>
  <c r="CW1571" i="7"/>
  <c r="CV1571" i="7"/>
  <c r="CU1571" i="7"/>
  <c r="CT1571" i="7"/>
  <c r="CS1571" i="7"/>
  <c r="CY1567" i="7"/>
  <c r="CX1567" i="7"/>
  <c r="CW1567" i="7"/>
  <c r="CV1567" i="7"/>
  <c r="CU1567" i="7"/>
  <c r="CT1567" i="7"/>
  <c r="CS1567" i="7"/>
  <c r="CY1570" i="7"/>
  <c r="CX1570" i="7"/>
  <c r="CW1570" i="7"/>
  <c r="CV1570" i="7"/>
  <c r="CU1570" i="7"/>
  <c r="CT1570" i="7"/>
  <c r="CS1570" i="7"/>
  <c r="CY1569" i="7"/>
  <c r="CX1569" i="7"/>
  <c r="CW1569" i="7"/>
  <c r="CV1569" i="7"/>
  <c r="CU1569" i="7"/>
  <c r="CT1569" i="7"/>
  <c r="CS1569" i="7"/>
  <c r="CY1568" i="7"/>
  <c r="CX1568" i="7"/>
  <c r="CW1568" i="7"/>
  <c r="CV1568" i="7"/>
  <c r="CU1568" i="7"/>
  <c r="CT1568" i="7"/>
  <c r="CS1568" i="7"/>
  <c r="CI1658" i="7"/>
  <c r="CI1647" i="7"/>
  <c r="CI1614" i="7"/>
  <c r="CI1656" i="7"/>
  <c r="CI1611" i="7"/>
  <c r="CI1610" i="7"/>
  <c r="CI1626" i="7"/>
  <c r="CI1586" i="7"/>
  <c r="CI1675" i="7"/>
  <c r="CI1637" i="7"/>
  <c r="CI1617" i="7"/>
  <c r="CI1640" i="7"/>
  <c r="CI1636" i="7"/>
  <c r="CI1645" i="7"/>
  <c r="CI1598" i="7"/>
  <c r="CI1631" i="7"/>
  <c r="CI1580" i="7"/>
  <c r="CI1654" i="7"/>
  <c r="CI1672" i="7"/>
  <c r="CI1624" i="7"/>
  <c r="CI1653" i="7"/>
  <c r="CI1648" i="7"/>
  <c r="CI1578" i="7"/>
  <c r="CI1643" i="7"/>
  <c r="CI1599" i="7"/>
  <c r="CI1621" i="7"/>
  <c r="CI1587" i="7"/>
  <c r="CI1664" i="7"/>
  <c r="CI1595" i="7"/>
  <c r="CI1668" i="7"/>
  <c r="CI1585" i="7"/>
  <c r="CI1662" i="7"/>
  <c r="CI1594" i="7"/>
  <c r="CI1666" i="7"/>
  <c r="CI1671" i="7"/>
  <c r="CI1650" i="7"/>
  <c r="CI1582" i="7"/>
  <c r="CI1630" i="7"/>
  <c r="CI1677" i="7"/>
  <c r="CI1605" i="7"/>
  <c r="CI1579" i="7"/>
  <c r="CI1581" i="7"/>
  <c r="CI1649" i="7"/>
  <c r="CI1618" i="7"/>
  <c r="CI1660" i="7"/>
  <c r="CI1669" i="7"/>
  <c r="CI1657" i="7"/>
  <c r="CI1608" i="7"/>
  <c r="CI1620" i="7"/>
  <c r="CI1676" i="7"/>
  <c r="CI1678" i="7"/>
  <c r="CI1639" i="7"/>
  <c r="CI1661" i="7"/>
  <c r="CI1642" i="7"/>
  <c r="CI1597" i="7"/>
  <c r="CI1633" i="7"/>
  <c r="CI1628" i="7"/>
  <c r="CI1670" i="7"/>
  <c r="CI1583" i="7"/>
  <c r="CI1575" i="7"/>
  <c r="CI1641" i="7"/>
  <c r="CI1616" i="7"/>
  <c r="CI1644" i="7"/>
  <c r="CI1629" i="7"/>
  <c r="CI1584" i="7"/>
  <c r="CI1590" i="7"/>
  <c r="CI1602" i="7"/>
  <c r="CI1615" i="7"/>
  <c r="CI1591" i="7"/>
  <c r="CI1588" i="7"/>
  <c r="CI1635" i="7"/>
  <c r="CI1667" i="7"/>
  <c r="CI1603" i="7"/>
  <c r="CI1622" i="7"/>
  <c r="CI1646" i="7"/>
  <c r="CI1592" i="7"/>
  <c r="CI1638" i="7"/>
  <c r="CI1679" i="7"/>
  <c r="CI1659" i="7"/>
  <c r="CI1665" i="7"/>
  <c r="CI1600" i="7"/>
  <c r="CI1577" i="7"/>
  <c r="CI1632" i="7"/>
  <c r="CI1593" i="7"/>
  <c r="CI1601" i="7"/>
  <c r="CI1607" i="7"/>
  <c r="CI1663" i="7"/>
  <c r="CI1619" i="7"/>
  <c r="CI1623" i="7"/>
  <c r="CI1651" i="7"/>
  <c r="CI1576" i="7"/>
  <c r="CI1655" i="7"/>
  <c r="CI1596" i="7"/>
  <c r="CI1625" i="7"/>
  <c r="CI1652" i="7"/>
  <c r="CI1612" i="7"/>
  <c r="CI1606" i="7"/>
  <c r="CI1673" i="7"/>
  <c r="CI1634" i="7"/>
  <c r="CI1609" i="7"/>
  <c r="CI1674" i="7"/>
  <c r="H1573" i="7"/>
  <c r="H1569" i="7"/>
  <c r="H1572" i="7"/>
  <c r="H1567" i="7"/>
  <c r="H1570" i="7"/>
  <c r="H1568" i="7"/>
  <c r="H1574" i="7"/>
  <c r="H1571" i="7"/>
  <c r="CZ1573" i="7" l="1"/>
  <c r="CZ1568" i="7"/>
  <c r="CZ1567" i="7"/>
  <c r="CZ1574" i="7"/>
  <c r="CZ1572" i="7"/>
  <c r="CZ1570" i="7"/>
  <c r="CZ1571" i="7"/>
  <c r="CZ1569" i="7"/>
  <c r="CR1570" i="7"/>
  <c r="CR1573" i="7"/>
  <c r="CR1574" i="7"/>
  <c r="CR1568" i="7"/>
  <c r="CR1572" i="7"/>
  <c r="CR1571" i="7"/>
  <c r="CR1569" i="7"/>
  <c r="CR1567" i="7"/>
  <c r="W1569" i="7"/>
  <c r="W1570" i="7"/>
  <c r="W1574" i="7"/>
  <c r="W1573" i="7"/>
  <c r="W1568" i="7"/>
  <c r="W1567" i="7"/>
  <c r="W1572" i="7"/>
  <c r="W1571" i="7"/>
  <c r="CI1569" i="7" l="1"/>
  <c r="CI1570" i="7"/>
  <c r="CI1572" i="7"/>
  <c r="CI1571" i="7"/>
  <c r="CI1573" i="7"/>
  <c r="CI1574" i="7"/>
  <c r="CI1567" i="7"/>
  <c r="CI1568" i="7"/>
  <c r="Z1571" i="7"/>
  <c r="Z1569" i="7"/>
  <c r="Z1572" i="7"/>
  <c r="Z1570" i="7"/>
  <c r="X1570" i="7" l="1"/>
  <c r="X1572" i="7"/>
  <c r="X1574" i="7"/>
  <c r="X1568" i="7"/>
  <c r="X1567" i="7"/>
  <c r="X1573" i="7"/>
  <c r="X1569" i="7"/>
  <c r="X1571" i="7"/>
  <c r="A1153" i="7" l="1"/>
  <c r="CY1153" i="7" l="1"/>
  <c r="CX1153" i="7"/>
  <c r="CW1153" i="7"/>
  <c r="CV1153" i="7"/>
  <c r="CU1153" i="7"/>
  <c r="CS1153" i="7"/>
  <c r="CT1153" i="7"/>
  <c r="Z1153" i="7"/>
  <c r="W1153" i="7"/>
  <c r="CZ1153" i="7" l="1"/>
  <c r="CR1153" i="7"/>
  <c r="A1563" i="7"/>
  <c r="A1564" i="7"/>
  <c r="A1565" i="7"/>
  <c r="A1566" i="7"/>
  <c r="A1559" i="7"/>
  <c r="A1560" i="7"/>
  <c r="A1561" i="7"/>
  <c r="A1562" i="7"/>
  <c r="A1555" i="7"/>
  <c r="A1556" i="7"/>
  <c r="A1557" i="7"/>
  <c r="A1558" i="7"/>
  <c r="A1553" i="7"/>
  <c r="A1554" i="7"/>
  <c r="A1551" i="7"/>
  <c r="A1552" i="7"/>
  <c r="A1549" i="7"/>
  <c r="A1550" i="7"/>
  <c r="A1545" i="7"/>
  <c r="A1546" i="7"/>
  <c r="A1547" i="7"/>
  <c r="A1548" i="7"/>
  <c r="A1543" i="7"/>
  <c r="A1544" i="7"/>
  <c r="A1541" i="7"/>
  <c r="A1542" i="7"/>
  <c r="A1539" i="7"/>
  <c r="A1540" i="7"/>
  <c r="A1535" i="7"/>
  <c r="A1536" i="7"/>
  <c r="A1537" i="7"/>
  <c r="A1538" i="7"/>
  <c r="A1532" i="7"/>
  <c r="A1533" i="7"/>
  <c r="A1534" i="7"/>
  <c r="A1528" i="7"/>
  <c r="A1529" i="7"/>
  <c r="A1530" i="7"/>
  <c r="A1531" i="7"/>
  <c r="A1524" i="7"/>
  <c r="A1525" i="7"/>
  <c r="A1526" i="7"/>
  <c r="A1527" i="7"/>
  <c r="A1521" i="7"/>
  <c r="A1522" i="7"/>
  <c r="A1523" i="7"/>
  <c r="A1514" i="7"/>
  <c r="A1515" i="7"/>
  <c r="A1516" i="7"/>
  <c r="A1517" i="7"/>
  <c r="A1518" i="7"/>
  <c r="A1519" i="7"/>
  <c r="A1520" i="7"/>
  <c r="A1509" i="7"/>
  <c r="A1510" i="7"/>
  <c r="A1511" i="7"/>
  <c r="A1512" i="7"/>
  <c r="A1513" i="7"/>
  <c r="A1505" i="7"/>
  <c r="A1506" i="7"/>
  <c r="A1507" i="7"/>
  <c r="A1508" i="7"/>
  <c r="A1501" i="7"/>
  <c r="A1502" i="7"/>
  <c r="A1503" i="7"/>
  <c r="A1504" i="7"/>
  <c r="A1498" i="7"/>
  <c r="A1499" i="7"/>
  <c r="A1500" i="7"/>
  <c r="A1493" i="7"/>
  <c r="A1494" i="7"/>
  <c r="A1495" i="7"/>
  <c r="A1496" i="7"/>
  <c r="A1497" i="7"/>
  <c r="AH1493" i="7"/>
  <c r="AH1494" i="7"/>
  <c r="AH1495" i="7"/>
  <c r="AH1496" i="7"/>
  <c r="AH1497" i="7"/>
  <c r="A1491" i="7"/>
  <c r="A1492" i="7"/>
  <c r="AH1491" i="7"/>
  <c r="AH1492" i="7"/>
  <c r="A1489" i="7"/>
  <c r="A1490" i="7"/>
  <c r="AH1489" i="7"/>
  <c r="AH1490" i="7"/>
  <c r="A1486" i="7"/>
  <c r="A1487" i="7"/>
  <c r="A1488" i="7"/>
  <c r="AH1486" i="7"/>
  <c r="AH1487" i="7"/>
  <c r="AH1488" i="7"/>
  <c r="A1480" i="7"/>
  <c r="A1481" i="7"/>
  <c r="A1482" i="7"/>
  <c r="A1483" i="7"/>
  <c r="A1484" i="7"/>
  <c r="A1485" i="7"/>
  <c r="AH1480" i="7"/>
  <c r="AH1481" i="7"/>
  <c r="AH1482" i="7"/>
  <c r="AH1483" i="7"/>
  <c r="AH1484" i="7"/>
  <c r="AH1485" i="7"/>
  <c r="A1477" i="7"/>
  <c r="A1478" i="7"/>
  <c r="A1479" i="7"/>
  <c r="AH1477" i="7"/>
  <c r="AH1478" i="7"/>
  <c r="AH1479" i="7"/>
  <c r="A1474" i="7"/>
  <c r="A1475" i="7"/>
  <c r="A1476" i="7"/>
  <c r="AH1474" i="7"/>
  <c r="AH1475" i="7"/>
  <c r="AH1476" i="7"/>
  <c r="A1471" i="7"/>
  <c r="A1472" i="7"/>
  <c r="A1473" i="7"/>
  <c r="AH1471" i="7"/>
  <c r="AH1472" i="7"/>
  <c r="AH1473" i="7"/>
  <c r="A1464" i="7"/>
  <c r="A1465" i="7"/>
  <c r="A1466" i="7"/>
  <c r="A1467" i="7"/>
  <c r="A1468" i="7"/>
  <c r="A1469" i="7"/>
  <c r="A1470" i="7"/>
  <c r="AH1464" i="7"/>
  <c r="AH1465" i="7"/>
  <c r="AH1466" i="7"/>
  <c r="AH1467" i="7"/>
  <c r="AH1468" i="7"/>
  <c r="AH1469" i="7"/>
  <c r="AH1470" i="7"/>
  <c r="A1458" i="7"/>
  <c r="A1459" i="7"/>
  <c r="A1460" i="7"/>
  <c r="A1461" i="7"/>
  <c r="A1462" i="7"/>
  <c r="A1463" i="7"/>
  <c r="AH1458" i="7"/>
  <c r="AH1459" i="7"/>
  <c r="AH1460" i="7"/>
  <c r="AH1461" i="7"/>
  <c r="AH1462" i="7"/>
  <c r="AH1463" i="7"/>
  <c r="A1454" i="7"/>
  <c r="A1455" i="7"/>
  <c r="A1456" i="7"/>
  <c r="A1457" i="7"/>
  <c r="AH1454" i="7"/>
  <c r="AH1455" i="7"/>
  <c r="AH1456" i="7"/>
  <c r="AH1457" i="7"/>
  <c r="A1450" i="7"/>
  <c r="A1451" i="7"/>
  <c r="A1452" i="7"/>
  <c r="A1453" i="7"/>
  <c r="AH1450" i="7"/>
  <c r="AH1451" i="7"/>
  <c r="AH1452" i="7"/>
  <c r="AH1453" i="7"/>
  <c r="A1445" i="7"/>
  <c r="A1446" i="7"/>
  <c r="A1447" i="7"/>
  <c r="A1448" i="7"/>
  <c r="A1449" i="7"/>
  <c r="AH1445" i="7"/>
  <c r="AH1446" i="7"/>
  <c r="AH1447" i="7"/>
  <c r="AH1448" i="7"/>
  <c r="AH1449" i="7"/>
  <c r="A1440" i="7"/>
  <c r="A1441" i="7"/>
  <c r="A1442" i="7"/>
  <c r="A1443" i="7"/>
  <c r="A1444" i="7"/>
  <c r="AH1440" i="7"/>
  <c r="AH1441" i="7"/>
  <c r="AH1442" i="7"/>
  <c r="AH1443" i="7"/>
  <c r="AH1444" i="7"/>
  <c r="A1437" i="7"/>
  <c r="A1438" i="7"/>
  <c r="A1439" i="7"/>
  <c r="AH1437" i="7"/>
  <c r="AH1438" i="7"/>
  <c r="AH1439" i="7"/>
  <c r="A1433" i="7"/>
  <c r="A1434" i="7"/>
  <c r="A1435" i="7"/>
  <c r="A1436" i="7"/>
  <c r="AH1433" i="7"/>
  <c r="AH1434" i="7"/>
  <c r="AH1435" i="7"/>
  <c r="AH1436" i="7"/>
  <c r="A1429" i="7"/>
  <c r="A1430" i="7"/>
  <c r="A1431" i="7"/>
  <c r="A1432" i="7"/>
  <c r="AH1429" i="7"/>
  <c r="AH1430" i="7"/>
  <c r="AH1431" i="7"/>
  <c r="AH1432" i="7"/>
  <c r="A1426" i="7"/>
  <c r="A1427" i="7"/>
  <c r="A1428" i="7"/>
  <c r="AH1426" i="7"/>
  <c r="AH1427" i="7"/>
  <c r="AH1428" i="7"/>
  <c r="A1422" i="7"/>
  <c r="A1423" i="7"/>
  <c r="A1424" i="7"/>
  <c r="A1425" i="7"/>
  <c r="AH1422" i="7"/>
  <c r="AH1423" i="7"/>
  <c r="AH1424" i="7"/>
  <c r="AH1425" i="7"/>
  <c r="A1420" i="7"/>
  <c r="A1421" i="7"/>
  <c r="AH1420" i="7"/>
  <c r="AH1421" i="7"/>
  <c r="A1415" i="7"/>
  <c r="A1416" i="7"/>
  <c r="A1417" i="7"/>
  <c r="A1418" i="7"/>
  <c r="A1419" i="7"/>
  <c r="AH1415" i="7"/>
  <c r="AH1416" i="7"/>
  <c r="AH1417" i="7"/>
  <c r="AH1418" i="7"/>
  <c r="AH1419" i="7"/>
  <c r="A1410" i="7"/>
  <c r="A1411" i="7"/>
  <c r="A1412" i="7"/>
  <c r="A1413" i="7"/>
  <c r="A1414" i="7"/>
  <c r="AH1410" i="7"/>
  <c r="AH1411" i="7"/>
  <c r="AH1412" i="7"/>
  <c r="AH1413" i="7"/>
  <c r="AH1414" i="7"/>
  <c r="A1405" i="7"/>
  <c r="A1406" i="7"/>
  <c r="A1407" i="7"/>
  <c r="A1408" i="7"/>
  <c r="A1409" i="7"/>
  <c r="AH1405" i="7"/>
  <c r="AH1406" i="7"/>
  <c r="AH1407" i="7"/>
  <c r="AH1408" i="7"/>
  <c r="AH1409" i="7"/>
  <c r="A1401" i="7"/>
  <c r="A1402" i="7"/>
  <c r="A1403" i="7"/>
  <c r="A1404" i="7"/>
  <c r="AH1401" i="7"/>
  <c r="AH1402" i="7"/>
  <c r="AH1403" i="7"/>
  <c r="AH1404" i="7"/>
  <c r="A1395" i="7"/>
  <c r="A1396" i="7"/>
  <c r="A1397" i="7"/>
  <c r="A1398" i="7"/>
  <c r="A1399" i="7"/>
  <c r="A1400" i="7"/>
  <c r="AH1395" i="7"/>
  <c r="AH1396" i="7"/>
  <c r="AH1397" i="7"/>
  <c r="AH1398" i="7"/>
  <c r="AH1399" i="7"/>
  <c r="AH1400" i="7"/>
  <c r="A1390" i="7"/>
  <c r="A1391" i="7"/>
  <c r="A1392" i="7"/>
  <c r="A1393" i="7"/>
  <c r="A1394" i="7"/>
  <c r="AH1390" i="7"/>
  <c r="AH1391" i="7"/>
  <c r="AH1392" i="7"/>
  <c r="AH1393" i="7"/>
  <c r="AH1394" i="7"/>
  <c r="A1384" i="7"/>
  <c r="A1385" i="7"/>
  <c r="A1386" i="7"/>
  <c r="A1387" i="7"/>
  <c r="A1388" i="7"/>
  <c r="A1389" i="7"/>
  <c r="AH1384" i="7"/>
  <c r="AH1385" i="7"/>
  <c r="AH1386" i="7"/>
  <c r="AH1387" i="7"/>
  <c r="AH1388" i="7"/>
  <c r="AH1389" i="7"/>
  <c r="A1374" i="7"/>
  <c r="A1375" i="7"/>
  <c r="A1376" i="7"/>
  <c r="A1377" i="7"/>
  <c r="A1378" i="7"/>
  <c r="A1379" i="7"/>
  <c r="A1380" i="7"/>
  <c r="A1381" i="7"/>
  <c r="A1382" i="7"/>
  <c r="A1383" i="7"/>
  <c r="AH1374" i="7"/>
  <c r="AH1375" i="7"/>
  <c r="AH1376" i="7"/>
  <c r="AH1377" i="7"/>
  <c r="AH1378" i="7"/>
  <c r="AH1379" i="7"/>
  <c r="AH1380" i="7"/>
  <c r="AH1381" i="7"/>
  <c r="AH1382" i="7"/>
  <c r="AH1383" i="7"/>
  <c r="A1368" i="7"/>
  <c r="A1369" i="7"/>
  <c r="A1370" i="7"/>
  <c r="A1371" i="7"/>
  <c r="A1372" i="7"/>
  <c r="A1373" i="7"/>
  <c r="AH1368" i="7"/>
  <c r="AH1369" i="7"/>
  <c r="AH1370" i="7"/>
  <c r="AH1371" i="7"/>
  <c r="AH1372" i="7"/>
  <c r="AH1373" i="7"/>
  <c r="CY1405" i="7" l="1"/>
  <c r="CX1405" i="7"/>
  <c r="CW1405" i="7"/>
  <c r="CV1405" i="7"/>
  <c r="CU1405" i="7"/>
  <c r="CT1405" i="7"/>
  <c r="CS1405" i="7"/>
  <c r="CY1445" i="7"/>
  <c r="CX1445" i="7"/>
  <c r="CW1445" i="7"/>
  <c r="CV1445" i="7"/>
  <c r="CU1445" i="7"/>
  <c r="CT1445" i="7"/>
  <c r="CS1445" i="7"/>
  <c r="CY1493" i="7"/>
  <c r="CX1493" i="7"/>
  <c r="CW1493" i="7"/>
  <c r="CV1493" i="7"/>
  <c r="CU1493" i="7"/>
  <c r="CT1493" i="7"/>
  <c r="CS1493" i="7"/>
  <c r="CY1536" i="7"/>
  <c r="CX1536" i="7"/>
  <c r="CW1536" i="7"/>
  <c r="CV1536" i="7"/>
  <c r="CU1536" i="7"/>
  <c r="CT1536" i="7"/>
  <c r="CS1536" i="7"/>
  <c r="CY1400" i="7"/>
  <c r="CX1400" i="7"/>
  <c r="CW1400" i="7"/>
  <c r="CV1400" i="7"/>
  <c r="CU1400" i="7"/>
  <c r="CT1400" i="7"/>
  <c r="CS1400" i="7"/>
  <c r="CY1418" i="7"/>
  <c r="CX1418" i="7"/>
  <c r="CW1418" i="7"/>
  <c r="CV1418" i="7"/>
  <c r="CU1418" i="7"/>
  <c r="CT1418" i="7"/>
  <c r="CS1418" i="7"/>
  <c r="CY1461" i="7"/>
  <c r="CX1461" i="7"/>
  <c r="CW1461" i="7"/>
  <c r="CV1461" i="7"/>
  <c r="CU1461" i="7"/>
  <c r="CT1461" i="7"/>
  <c r="CS1461" i="7"/>
  <c r="CY1500" i="7"/>
  <c r="CX1500" i="7"/>
  <c r="CW1500" i="7"/>
  <c r="CV1500" i="7"/>
  <c r="CT1500" i="7"/>
  <c r="CU1500" i="7"/>
  <c r="CS1500" i="7"/>
  <c r="CY1520" i="7"/>
  <c r="CX1520" i="7"/>
  <c r="CW1520" i="7"/>
  <c r="CV1520" i="7"/>
  <c r="CU1520" i="7"/>
  <c r="CT1520" i="7"/>
  <c r="CS1520" i="7"/>
  <c r="CY1529" i="7"/>
  <c r="CX1529" i="7"/>
  <c r="CW1529" i="7"/>
  <c r="CV1529" i="7"/>
  <c r="CU1529" i="7"/>
  <c r="CS1529" i="7"/>
  <c r="CT1529" i="7"/>
  <c r="CY1535" i="7"/>
  <c r="CX1535" i="7"/>
  <c r="CW1535" i="7"/>
  <c r="CV1535" i="7"/>
  <c r="CU1535" i="7"/>
  <c r="CT1535" i="7"/>
  <c r="CS1535" i="7"/>
  <c r="CY1559" i="7"/>
  <c r="CX1559" i="7"/>
  <c r="CW1559" i="7"/>
  <c r="CV1559" i="7"/>
  <c r="CU1559" i="7"/>
  <c r="CT1559" i="7"/>
  <c r="CS1559" i="7"/>
  <c r="CY1376" i="7"/>
  <c r="CX1376" i="7"/>
  <c r="CW1376" i="7"/>
  <c r="CV1376" i="7"/>
  <c r="CU1376" i="7"/>
  <c r="CT1376" i="7"/>
  <c r="CS1376" i="7"/>
  <c r="CY1390" i="7"/>
  <c r="CX1390" i="7"/>
  <c r="CW1390" i="7"/>
  <c r="CV1390" i="7"/>
  <c r="CU1390" i="7"/>
  <c r="CT1390" i="7"/>
  <c r="CS1390" i="7"/>
  <c r="CY1399" i="7"/>
  <c r="CX1399" i="7"/>
  <c r="CW1399" i="7"/>
  <c r="CV1399" i="7"/>
  <c r="CU1399" i="7"/>
  <c r="CT1399" i="7"/>
  <c r="CS1399" i="7"/>
  <c r="CY1410" i="7"/>
  <c r="CX1410" i="7"/>
  <c r="CW1410" i="7"/>
  <c r="CV1410" i="7"/>
  <c r="CU1410" i="7"/>
  <c r="CT1410" i="7"/>
  <c r="CS1410" i="7"/>
  <c r="CY1417" i="7"/>
  <c r="CX1417" i="7"/>
  <c r="CW1417" i="7"/>
  <c r="CV1417" i="7"/>
  <c r="CU1417" i="7"/>
  <c r="CT1417" i="7"/>
  <c r="CS1417" i="7"/>
  <c r="CY1439" i="7"/>
  <c r="CX1439" i="7"/>
  <c r="CW1439" i="7"/>
  <c r="CV1439" i="7"/>
  <c r="CU1439" i="7"/>
  <c r="CT1439" i="7"/>
  <c r="CS1439" i="7"/>
  <c r="CY1444" i="7"/>
  <c r="CX1444" i="7"/>
  <c r="CW1444" i="7"/>
  <c r="CV1444" i="7"/>
  <c r="CU1444" i="7"/>
  <c r="CT1444" i="7"/>
  <c r="CS1444" i="7"/>
  <c r="CY1460" i="7"/>
  <c r="CX1460" i="7"/>
  <c r="CW1460" i="7"/>
  <c r="CV1460" i="7"/>
  <c r="CU1460" i="7"/>
  <c r="CT1460" i="7"/>
  <c r="CS1460" i="7"/>
  <c r="CY1464" i="7"/>
  <c r="CX1464" i="7"/>
  <c r="CW1464" i="7"/>
  <c r="CV1464" i="7"/>
  <c r="CU1464" i="7"/>
  <c r="CT1464" i="7"/>
  <c r="CS1464" i="7"/>
  <c r="CY1479" i="7"/>
  <c r="CX1479" i="7"/>
  <c r="CW1479" i="7"/>
  <c r="CV1479" i="7"/>
  <c r="CU1479" i="7"/>
  <c r="CT1479" i="7"/>
  <c r="CS1479" i="7"/>
  <c r="CY1489" i="7"/>
  <c r="CX1489" i="7"/>
  <c r="CW1489" i="7"/>
  <c r="CV1489" i="7"/>
  <c r="CU1489" i="7"/>
  <c r="CT1489" i="7"/>
  <c r="CS1489" i="7"/>
  <c r="CY1499" i="7"/>
  <c r="CX1499" i="7"/>
  <c r="CW1499" i="7"/>
  <c r="CV1499" i="7"/>
  <c r="CU1499" i="7"/>
  <c r="CT1499" i="7"/>
  <c r="CS1499" i="7"/>
  <c r="CY1506" i="7"/>
  <c r="CX1506" i="7"/>
  <c r="CW1506" i="7"/>
  <c r="CV1506" i="7"/>
  <c r="CU1506" i="7"/>
  <c r="CT1506" i="7"/>
  <c r="CS1506" i="7"/>
  <c r="CY1519" i="7"/>
  <c r="CX1519" i="7"/>
  <c r="CW1519" i="7"/>
  <c r="CV1519" i="7"/>
  <c r="CU1519" i="7"/>
  <c r="CT1519" i="7"/>
  <c r="CS1519" i="7"/>
  <c r="CY1521" i="7"/>
  <c r="CX1521" i="7"/>
  <c r="CW1521" i="7"/>
  <c r="CV1521" i="7"/>
  <c r="CU1521" i="7"/>
  <c r="CT1521" i="7"/>
  <c r="CS1521" i="7"/>
  <c r="CY1528" i="7"/>
  <c r="CX1528" i="7"/>
  <c r="CW1528" i="7"/>
  <c r="CV1528" i="7"/>
  <c r="CU1528" i="7"/>
  <c r="CS1528" i="7"/>
  <c r="CT1528" i="7"/>
  <c r="CY1540" i="7"/>
  <c r="CX1540" i="7"/>
  <c r="CW1540" i="7"/>
  <c r="CV1540" i="7"/>
  <c r="CT1540" i="7"/>
  <c r="CU1540" i="7"/>
  <c r="CS1540" i="7"/>
  <c r="CY1546" i="7"/>
  <c r="CX1546" i="7"/>
  <c r="CW1546" i="7"/>
  <c r="CV1546" i="7"/>
  <c r="CU1546" i="7"/>
  <c r="CT1546" i="7"/>
  <c r="CS1546" i="7"/>
  <c r="CY1558" i="7"/>
  <c r="CX1558" i="7"/>
  <c r="CW1558" i="7"/>
  <c r="CV1558" i="7"/>
  <c r="CU1558" i="7"/>
  <c r="CT1558" i="7"/>
  <c r="CS1558" i="7"/>
  <c r="CY1566" i="7"/>
  <c r="CX1566" i="7"/>
  <c r="CW1566" i="7"/>
  <c r="CV1566" i="7"/>
  <c r="CU1566" i="7"/>
  <c r="CT1566" i="7"/>
  <c r="CS1566" i="7"/>
  <c r="CY1368" i="7"/>
  <c r="CX1368" i="7"/>
  <c r="CW1368" i="7"/>
  <c r="CV1368" i="7"/>
  <c r="CU1368" i="7"/>
  <c r="CT1368" i="7"/>
  <c r="CS1368" i="7"/>
  <c r="CY1420" i="7"/>
  <c r="CX1420" i="7"/>
  <c r="CW1420" i="7"/>
  <c r="CV1420" i="7"/>
  <c r="CT1420" i="7"/>
  <c r="CU1420" i="7"/>
  <c r="CS1420" i="7"/>
  <c r="CY1466" i="7"/>
  <c r="CX1466" i="7"/>
  <c r="CW1466" i="7"/>
  <c r="CV1466" i="7"/>
  <c r="CU1466" i="7"/>
  <c r="CT1466" i="7"/>
  <c r="CS1466" i="7"/>
  <c r="CY1509" i="7"/>
  <c r="CX1509" i="7"/>
  <c r="CW1509" i="7"/>
  <c r="CV1509" i="7"/>
  <c r="CU1509" i="7"/>
  <c r="CT1509" i="7"/>
  <c r="CS1509" i="7"/>
  <c r="CY1560" i="7"/>
  <c r="CX1560" i="7"/>
  <c r="CW1560" i="7"/>
  <c r="CV1560" i="7"/>
  <c r="CU1560" i="7"/>
  <c r="CS1560" i="7"/>
  <c r="CT1560" i="7"/>
  <c r="CY1411" i="7"/>
  <c r="CX1411" i="7"/>
  <c r="CW1411" i="7"/>
  <c r="CV1411" i="7"/>
  <c r="CU1411" i="7"/>
  <c r="CT1411" i="7"/>
  <c r="CS1411" i="7"/>
  <c r="CY1465" i="7"/>
  <c r="CX1465" i="7"/>
  <c r="CW1465" i="7"/>
  <c r="CV1465" i="7"/>
  <c r="CU1465" i="7"/>
  <c r="CT1465" i="7"/>
  <c r="CS1465" i="7"/>
  <c r="CY1490" i="7"/>
  <c r="CX1490" i="7"/>
  <c r="CW1490" i="7"/>
  <c r="CV1490" i="7"/>
  <c r="CU1490" i="7"/>
  <c r="CT1490" i="7"/>
  <c r="CS1490" i="7"/>
  <c r="CY1507" i="7"/>
  <c r="CX1507" i="7"/>
  <c r="CW1507" i="7"/>
  <c r="CV1507" i="7"/>
  <c r="CU1507" i="7"/>
  <c r="CT1507" i="7"/>
  <c r="CS1507" i="7"/>
  <c r="CY1522" i="7"/>
  <c r="CX1522" i="7"/>
  <c r="CW1522" i="7"/>
  <c r="CV1522" i="7"/>
  <c r="CU1522" i="7"/>
  <c r="CT1522" i="7"/>
  <c r="CS1522" i="7"/>
  <c r="CY1547" i="7"/>
  <c r="CX1547" i="7"/>
  <c r="CW1547" i="7"/>
  <c r="CV1547" i="7"/>
  <c r="CU1547" i="7"/>
  <c r="CT1547" i="7"/>
  <c r="CS1547" i="7"/>
  <c r="CY1553" i="7"/>
  <c r="CX1553" i="7"/>
  <c r="CW1553" i="7"/>
  <c r="CV1553" i="7"/>
  <c r="CU1553" i="7"/>
  <c r="CT1553" i="7"/>
  <c r="CS1553" i="7"/>
  <c r="CY1373" i="7"/>
  <c r="CX1373" i="7"/>
  <c r="CW1373" i="7"/>
  <c r="CV1373" i="7"/>
  <c r="CU1373" i="7"/>
  <c r="CT1373" i="7"/>
  <c r="CS1373" i="7"/>
  <c r="CY1383" i="7"/>
  <c r="CX1383" i="7"/>
  <c r="CW1383" i="7"/>
  <c r="CV1383" i="7"/>
  <c r="CU1383" i="7"/>
  <c r="CT1383" i="7"/>
  <c r="CS1383" i="7"/>
  <c r="CY1375" i="7"/>
  <c r="CX1375" i="7"/>
  <c r="CW1375" i="7"/>
  <c r="CV1375" i="7"/>
  <c r="CU1375" i="7"/>
  <c r="CT1375" i="7"/>
  <c r="CS1375" i="7"/>
  <c r="CY1389" i="7"/>
  <c r="CX1389" i="7"/>
  <c r="CW1389" i="7"/>
  <c r="CU1389" i="7"/>
  <c r="CV1389" i="7"/>
  <c r="CT1389" i="7"/>
  <c r="CS1389" i="7"/>
  <c r="CY1398" i="7"/>
  <c r="CX1398" i="7"/>
  <c r="CW1398" i="7"/>
  <c r="CV1398" i="7"/>
  <c r="CU1398" i="7"/>
  <c r="CT1398" i="7"/>
  <c r="CS1398" i="7"/>
  <c r="CY1404" i="7"/>
  <c r="CX1404" i="7"/>
  <c r="CW1404" i="7"/>
  <c r="CV1404" i="7"/>
  <c r="CT1404" i="7"/>
  <c r="CU1404" i="7"/>
  <c r="CS1404" i="7"/>
  <c r="CY1416" i="7"/>
  <c r="CX1416" i="7"/>
  <c r="CW1416" i="7"/>
  <c r="CV1416" i="7"/>
  <c r="CU1416" i="7"/>
  <c r="CT1416" i="7"/>
  <c r="CS1416" i="7"/>
  <c r="CY1432" i="7"/>
  <c r="CX1432" i="7"/>
  <c r="CW1432" i="7"/>
  <c r="CV1432" i="7"/>
  <c r="CU1432" i="7"/>
  <c r="CT1432" i="7"/>
  <c r="CS1432" i="7"/>
  <c r="CY1436" i="7"/>
  <c r="CX1436" i="7"/>
  <c r="CW1436" i="7"/>
  <c r="CV1436" i="7"/>
  <c r="CT1436" i="7"/>
  <c r="CU1436" i="7"/>
  <c r="CS1436" i="7"/>
  <c r="CY1438" i="7"/>
  <c r="CX1438" i="7"/>
  <c r="CW1438" i="7"/>
  <c r="CV1438" i="7"/>
  <c r="CU1438" i="7"/>
  <c r="CT1438" i="7"/>
  <c r="CS1438" i="7"/>
  <c r="CY1443" i="7"/>
  <c r="CX1443" i="7"/>
  <c r="CW1443" i="7"/>
  <c r="CV1443" i="7"/>
  <c r="CU1443" i="7"/>
  <c r="CT1443" i="7"/>
  <c r="CS1443" i="7"/>
  <c r="CY1459" i="7"/>
  <c r="CX1459" i="7"/>
  <c r="CW1459" i="7"/>
  <c r="CV1459" i="7"/>
  <c r="CU1459" i="7"/>
  <c r="CT1459" i="7"/>
  <c r="CS1459" i="7"/>
  <c r="CY1478" i="7"/>
  <c r="CX1478" i="7"/>
  <c r="CW1478" i="7"/>
  <c r="CV1478" i="7"/>
  <c r="CU1478" i="7"/>
  <c r="CT1478" i="7"/>
  <c r="CS1478" i="7"/>
  <c r="CY1485" i="7"/>
  <c r="CX1485" i="7"/>
  <c r="CW1485" i="7"/>
  <c r="CV1485" i="7"/>
  <c r="CU1485" i="7"/>
  <c r="CT1485" i="7"/>
  <c r="CS1485" i="7"/>
  <c r="CY1498" i="7"/>
  <c r="CX1498" i="7"/>
  <c r="CW1498" i="7"/>
  <c r="CV1498" i="7"/>
  <c r="CU1498" i="7"/>
  <c r="CT1498" i="7"/>
  <c r="CS1498" i="7"/>
  <c r="CY1505" i="7"/>
  <c r="CX1505" i="7"/>
  <c r="CW1505" i="7"/>
  <c r="CV1505" i="7"/>
  <c r="CU1505" i="7"/>
  <c r="CT1505" i="7"/>
  <c r="CS1505" i="7"/>
  <c r="CY1518" i="7"/>
  <c r="CX1518" i="7"/>
  <c r="CW1518" i="7"/>
  <c r="CV1518" i="7"/>
  <c r="CU1518" i="7"/>
  <c r="CT1518" i="7"/>
  <c r="CS1518" i="7"/>
  <c r="CY1527" i="7"/>
  <c r="CX1527" i="7"/>
  <c r="CW1527" i="7"/>
  <c r="CV1527" i="7"/>
  <c r="CU1527" i="7"/>
  <c r="CT1527" i="7"/>
  <c r="CS1527" i="7"/>
  <c r="CY1534" i="7"/>
  <c r="CX1534" i="7"/>
  <c r="CW1534" i="7"/>
  <c r="CV1534" i="7"/>
  <c r="CU1534" i="7"/>
  <c r="CT1534" i="7"/>
  <c r="CS1534" i="7"/>
  <c r="CY1539" i="7"/>
  <c r="CX1539" i="7"/>
  <c r="CW1539" i="7"/>
  <c r="CV1539" i="7"/>
  <c r="CU1539" i="7"/>
  <c r="CT1539" i="7"/>
  <c r="CS1539" i="7"/>
  <c r="CY1545" i="7"/>
  <c r="CX1545" i="7"/>
  <c r="CW1545" i="7"/>
  <c r="CV1545" i="7"/>
  <c r="CU1545" i="7"/>
  <c r="CS1545" i="7"/>
  <c r="CT1545" i="7"/>
  <c r="CY1557" i="7"/>
  <c r="CX1557" i="7"/>
  <c r="CW1557" i="7"/>
  <c r="CV1557" i="7"/>
  <c r="CU1557" i="7"/>
  <c r="CT1557" i="7"/>
  <c r="CS1557" i="7"/>
  <c r="CY1565" i="7"/>
  <c r="CX1565" i="7"/>
  <c r="CW1565" i="7"/>
  <c r="CV1565" i="7"/>
  <c r="CU1565" i="7"/>
  <c r="CT1565" i="7"/>
  <c r="CS1565" i="7"/>
  <c r="CY1392" i="7"/>
  <c r="CX1392" i="7"/>
  <c r="CW1392" i="7"/>
  <c r="CV1392" i="7"/>
  <c r="CU1392" i="7"/>
  <c r="CT1392" i="7"/>
  <c r="CS1392" i="7"/>
  <c r="CY1412" i="7"/>
  <c r="CX1412" i="7"/>
  <c r="CW1412" i="7"/>
  <c r="CV1412" i="7"/>
  <c r="CT1412" i="7"/>
  <c r="CU1412" i="7"/>
  <c r="CS1412" i="7"/>
  <c r="CY1450" i="7"/>
  <c r="CX1450" i="7"/>
  <c r="CW1450" i="7"/>
  <c r="CV1450" i="7"/>
  <c r="CU1450" i="7"/>
  <c r="CT1450" i="7"/>
  <c r="CS1450" i="7"/>
  <c r="CY1471" i="7"/>
  <c r="CX1471" i="7"/>
  <c r="CW1471" i="7"/>
  <c r="CV1471" i="7"/>
  <c r="CU1471" i="7"/>
  <c r="CT1471" i="7"/>
  <c r="CS1471" i="7"/>
  <c r="CY1554" i="7"/>
  <c r="CX1554" i="7"/>
  <c r="CW1554" i="7"/>
  <c r="CV1554" i="7"/>
  <c r="CU1554" i="7"/>
  <c r="CT1554" i="7"/>
  <c r="CS1554" i="7"/>
  <c r="CY1372" i="7"/>
  <c r="CX1372" i="7"/>
  <c r="CW1372" i="7"/>
  <c r="CV1372" i="7"/>
  <c r="CT1372" i="7"/>
  <c r="CU1372" i="7"/>
  <c r="CS1372" i="7"/>
  <c r="CY1382" i="7"/>
  <c r="CX1382" i="7"/>
  <c r="CW1382" i="7"/>
  <c r="CV1382" i="7"/>
  <c r="CU1382" i="7"/>
  <c r="CT1382" i="7"/>
  <c r="CS1382" i="7"/>
  <c r="CY1403" i="7"/>
  <c r="CX1403" i="7"/>
  <c r="CW1403" i="7"/>
  <c r="CV1403" i="7"/>
  <c r="CU1403" i="7"/>
  <c r="CT1403" i="7"/>
  <c r="CS1403" i="7"/>
  <c r="CY1437" i="7"/>
  <c r="CX1437" i="7"/>
  <c r="CW1437" i="7"/>
  <c r="CV1437" i="7"/>
  <c r="CU1437" i="7"/>
  <c r="CT1437" i="7"/>
  <c r="CS1437" i="7"/>
  <c r="CY1458" i="7"/>
  <c r="CX1458" i="7"/>
  <c r="CW1458" i="7"/>
  <c r="CV1458" i="7"/>
  <c r="CU1458" i="7"/>
  <c r="CT1458" i="7"/>
  <c r="CS1458" i="7"/>
  <c r="CY1477" i="7"/>
  <c r="CX1477" i="7"/>
  <c r="CW1477" i="7"/>
  <c r="CV1477" i="7"/>
  <c r="CU1477" i="7"/>
  <c r="CT1477" i="7"/>
  <c r="CS1477" i="7"/>
  <c r="CY1497" i="7"/>
  <c r="CX1497" i="7"/>
  <c r="CW1497" i="7"/>
  <c r="CV1497" i="7"/>
  <c r="CU1497" i="7"/>
  <c r="CT1497" i="7"/>
  <c r="CS1497" i="7"/>
  <c r="CY1517" i="7"/>
  <c r="CX1517" i="7"/>
  <c r="CW1517" i="7"/>
  <c r="CU1517" i="7"/>
  <c r="CV1517" i="7"/>
  <c r="CT1517" i="7"/>
  <c r="CS1517" i="7"/>
  <c r="CY1542" i="7"/>
  <c r="CX1542" i="7"/>
  <c r="CW1542" i="7"/>
  <c r="CV1542" i="7"/>
  <c r="CU1542" i="7"/>
  <c r="CT1542" i="7"/>
  <c r="CS1542" i="7"/>
  <c r="CY1564" i="7"/>
  <c r="CX1564" i="7"/>
  <c r="CW1564" i="7"/>
  <c r="CV1564" i="7"/>
  <c r="CT1564" i="7"/>
  <c r="CU1564" i="7"/>
  <c r="CS1564" i="7"/>
  <c r="CY1371" i="7"/>
  <c r="CW1371" i="7"/>
  <c r="CX1371" i="7"/>
  <c r="CV1371" i="7"/>
  <c r="CU1371" i="7"/>
  <c r="CT1371" i="7"/>
  <c r="CS1371" i="7"/>
  <c r="CY1381" i="7"/>
  <c r="CX1381" i="7"/>
  <c r="CW1381" i="7"/>
  <c r="CV1381" i="7"/>
  <c r="CU1381" i="7"/>
  <c r="CT1381" i="7"/>
  <c r="CS1381" i="7"/>
  <c r="CY1387" i="7"/>
  <c r="CX1387" i="7"/>
  <c r="CW1387" i="7"/>
  <c r="CV1387" i="7"/>
  <c r="CU1387" i="7"/>
  <c r="CT1387" i="7"/>
  <c r="CS1387" i="7"/>
  <c r="CY1396" i="7"/>
  <c r="CX1396" i="7"/>
  <c r="CW1396" i="7"/>
  <c r="CV1396" i="7"/>
  <c r="CU1396" i="7"/>
  <c r="CT1396" i="7"/>
  <c r="CS1396" i="7"/>
  <c r="CY1402" i="7"/>
  <c r="CX1402" i="7"/>
  <c r="CW1402" i="7"/>
  <c r="CV1402" i="7"/>
  <c r="CU1402" i="7"/>
  <c r="CT1402" i="7"/>
  <c r="CS1402" i="7"/>
  <c r="CY1408" i="7"/>
  <c r="CX1408" i="7"/>
  <c r="CW1408" i="7"/>
  <c r="CV1408" i="7"/>
  <c r="CU1408" i="7"/>
  <c r="CT1408" i="7"/>
  <c r="CS1408" i="7"/>
  <c r="CY1425" i="7"/>
  <c r="CX1425" i="7"/>
  <c r="CW1425" i="7"/>
  <c r="CV1425" i="7"/>
  <c r="CU1425" i="7"/>
  <c r="CT1425" i="7"/>
  <c r="CS1425" i="7"/>
  <c r="CY1427" i="7"/>
  <c r="CX1427" i="7"/>
  <c r="CW1427" i="7"/>
  <c r="CV1427" i="7"/>
  <c r="CU1427" i="7"/>
  <c r="CT1427" i="7"/>
  <c r="CS1427" i="7"/>
  <c r="CY1430" i="7"/>
  <c r="CX1430" i="7"/>
  <c r="CW1430" i="7"/>
  <c r="CV1430" i="7"/>
  <c r="CU1430" i="7"/>
  <c r="CT1430" i="7"/>
  <c r="CS1430" i="7"/>
  <c r="CY1434" i="7"/>
  <c r="CX1434" i="7"/>
  <c r="CW1434" i="7"/>
  <c r="CV1434" i="7"/>
  <c r="CU1434" i="7"/>
  <c r="CT1434" i="7"/>
  <c r="CS1434" i="7"/>
  <c r="CY1441" i="7"/>
  <c r="CX1441" i="7"/>
  <c r="CW1441" i="7"/>
  <c r="CV1441" i="7"/>
  <c r="CU1441" i="7"/>
  <c r="CT1441" i="7"/>
  <c r="CS1441" i="7"/>
  <c r="CY1448" i="7"/>
  <c r="CX1448" i="7"/>
  <c r="CW1448" i="7"/>
  <c r="CV1448" i="7"/>
  <c r="CU1448" i="7"/>
  <c r="CT1448" i="7"/>
  <c r="CS1448" i="7"/>
  <c r="CY1453" i="7"/>
  <c r="CX1453" i="7"/>
  <c r="CW1453" i="7"/>
  <c r="CU1453" i="7"/>
  <c r="CV1453" i="7"/>
  <c r="CT1453" i="7"/>
  <c r="CS1453" i="7"/>
  <c r="CY1457" i="7"/>
  <c r="CX1457" i="7"/>
  <c r="CW1457" i="7"/>
  <c r="CV1457" i="7"/>
  <c r="CU1457" i="7"/>
  <c r="CS1457" i="7"/>
  <c r="CT1457" i="7"/>
  <c r="CY1469" i="7"/>
  <c r="CX1469" i="7"/>
  <c r="CW1469" i="7"/>
  <c r="CV1469" i="7"/>
  <c r="CU1469" i="7"/>
  <c r="CT1469" i="7"/>
  <c r="CS1469" i="7"/>
  <c r="CY1475" i="7"/>
  <c r="CX1475" i="7"/>
  <c r="CW1475" i="7"/>
  <c r="CU1475" i="7"/>
  <c r="CT1475" i="7"/>
  <c r="CV1475" i="7"/>
  <c r="CS1475" i="7"/>
  <c r="CY1483" i="7"/>
  <c r="CX1483" i="7"/>
  <c r="CW1483" i="7"/>
  <c r="CV1483" i="7"/>
  <c r="CU1483" i="7"/>
  <c r="CT1483" i="7"/>
  <c r="CS1483" i="7"/>
  <c r="CY1487" i="7"/>
  <c r="CX1487" i="7"/>
  <c r="CW1487" i="7"/>
  <c r="CV1487" i="7"/>
  <c r="CU1487" i="7"/>
  <c r="CT1487" i="7"/>
  <c r="CS1487" i="7"/>
  <c r="CY1492" i="7"/>
  <c r="CX1492" i="7"/>
  <c r="CW1492" i="7"/>
  <c r="CV1492" i="7"/>
  <c r="CT1492" i="7"/>
  <c r="CU1492" i="7"/>
  <c r="CS1492" i="7"/>
  <c r="CY1496" i="7"/>
  <c r="CX1496" i="7"/>
  <c r="CW1496" i="7"/>
  <c r="CV1496" i="7"/>
  <c r="CU1496" i="7"/>
  <c r="CS1496" i="7"/>
  <c r="CT1496" i="7"/>
  <c r="CY1503" i="7"/>
  <c r="CX1503" i="7"/>
  <c r="CW1503" i="7"/>
  <c r="CV1503" i="7"/>
  <c r="CU1503" i="7"/>
  <c r="CT1503" i="7"/>
  <c r="CS1503" i="7"/>
  <c r="CY1512" i="7"/>
  <c r="CX1512" i="7"/>
  <c r="CW1512" i="7"/>
  <c r="CV1512" i="7"/>
  <c r="CU1512" i="7"/>
  <c r="CT1512" i="7"/>
  <c r="CS1512" i="7"/>
  <c r="CY1516" i="7"/>
  <c r="CX1516" i="7"/>
  <c r="CW1516" i="7"/>
  <c r="CV1516" i="7"/>
  <c r="CU1516" i="7"/>
  <c r="CT1516" i="7"/>
  <c r="CS1516" i="7"/>
  <c r="CY1525" i="7"/>
  <c r="CX1525" i="7"/>
  <c r="CW1525" i="7"/>
  <c r="CV1525" i="7"/>
  <c r="CU1525" i="7"/>
  <c r="CT1525" i="7"/>
  <c r="CS1525" i="7"/>
  <c r="CY1532" i="7"/>
  <c r="CX1532" i="7"/>
  <c r="CW1532" i="7"/>
  <c r="CV1532" i="7"/>
  <c r="CT1532" i="7"/>
  <c r="CU1532" i="7"/>
  <c r="CS1532" i="7"/>
  <c r="CY1541" i="7"/>
  <c r="CX1541" i="7"/>
  <c r="CW1541" i="7"/>
  <c r="CV1541" i="7"/>
  <c r="CU1541" i="7"/>
  <c r="CT1541" i="7"/>
  <c r="CS1541" i="7"/>
  <c r="CY1549" i="7"/>
  <c r="CX1549" i="7"/>
  <c r="CW1549" i="7"/>
  <c r="CV1549" i="7"/>
  <c r="CU1549" i="7"/>
  <c r="CT1549" i="7"/>
  <c r="CS1549" i="7"/>
  <c r="CY1555" i="7"/>
  <c r="CX1555" i="7"/>
  <c r="CW1555" i="7"/>
  <c r="CV1555" i="7"/>
  <c r="CU1555" i="7"/>
  <c r="CT1555" i="7"/>
  <c r="CS1555" i="7"/>
  <c r="CY1563" i="7"/>
  <c r="CX1563" i="7"/>
  <c r="CW1563" i="7"/>
  <c r="CV1563" i="7"/>
  <c r="CU1563" i="7"/>
  <c r="CT1563" i="7"/>
  <c r="CS1563" i="7"/>
  <c r="CY1384" i="7"/>
  <c r="CX1384" i="7"/>
  <c r="CW1384" i="7"/>
  <c r="CV1384" i="7"/>
  <c r="CU1384" i="7"/>
  <c r="CT1384" i="7"/>
  <c r="CS1384" i="7"/>
  <c r="CY1419" i="7"/>
  <c r="CX1419" i="7"/>
  <c r="CW1419" i="7"/>
  <c r="CV1419" i="7"/>
  <c r="CU1419" i="7"/>
  <c r="CT1419" i="7"/>
  <c r="CS1419" i="7"/>
  <c r="CY1462" i="7"/>
  <c r="CX1462" i="7"/>
  <c r="CW1462" i="7"/>
  <c r="CV1462" i="7"/>
  <c r="CU1462" i="7"/>
  <c r="CT1462" i="7"/>
  <c r="CS1462" i="7"/>
  <c r="CY1523" i="7"/>
  <c r="CX1523" i="7"/>
  <c r="CW1523" i="7"/>
  <c r="CV1523" i="7"/>
  <c r="CU1523" i="7"/>
  <c r="CT1523" i="7"/>
  <c r="CS1523" i="7"/>
  <c r="CY1548" i="7"/>
  <c r="CX1548" i="7"/>
  <c r="CW1548" i="7"/>
  <c r="CV1548" i="7"/>
  <c r="CT1548" i="7"/>
  <c r="CU1548" i="7"/>
  <c r="CS1548" i="7"/>
  <c r="CY1377" i="7"/>
  <c r="CX1377" i="7"/>
  <c r="CW1377" i="7"/>
  <c r="CV1377" i="7"/>
  <c r="CU1377" i="7"/>
  <c r="CT1377" i="7"/>
  <c r="CS1377" i="7"/>
  <c r="CY1388" i="7"/>
  <c r="CX1388" i="7"/>
  <c r="CW1388" i="7"/>
  <c r="CV1388" i="7"/>
  <c r="CU1388" i="7"/>
  <c r="CT1388" i="7"/>
  <c r="CS1388" i="7"/>
  <c r="CY1397" i="7"/>
  <c r="CX1397" i="7"/>
  <c r="CW1397" i="7"/>
  <c r="CV1397" i="7"/>
  <c r="CU1397" i="7"/>
  <c r="CT1397" i="7"/>
  <c r="CS1397" i="7"/>
  <c r="CY1428" i="7"/>
  <c r="CX1428" i="7"/>
  <c r="CW1428" i="7"/>
  <c r="CV1428" i="7"/>
  <c r="CT1428" i="7"/>
  <c r="CU1428" i="7"/>
  <c r="CS1428" i="7"/>
  <c r="CY1435" i="7"/>
  <c r="CX1435" i="7"/>
  <c r="CW1435" i="7"/>
  <c r="CV1435" i="7"/>
  <c r="CU1435" i="7"/>
  <c r="CT1435" i="7"/>
  <c r="CS1435" i="7"/>
  <c r="CY1449" i="7"/>
  <c r="CX1449" i="7"/>
  <c r="CW1449" i="7"/>
  <c r="CV1449" i="7"/>
  <c r="CU1449" i="7"/>
  <c r="CS1449" i="7"/>
  <c r="CT1449" i="7"/>
  <c r="CY1484" i="7"/>
  <c r="CX1484" i="7"/>
  <c r="CW1484" i="7"/>
  <c r="CV1484" i="7"/>
  <c r="CT1484" i="7"/>
  <c r="CU1484" i="7"/>
  <c r="CS1484" i="7"/>
  <c r="CY1504" i="7"/>
  <c r="CX1504" i="7"/>
  <c r="CW1504" i="7"/>
  <c r="CV1504" i="7"/>
  <c r="CU1504" i="7"/>
  <c r="CT1504" i="7"/>
  <c r="CS1504" i="7"/>
  <c r="CY1526" i="7"/>
  <c r="CX1526" i="7"/>
  <c r="CW1526" i="7"/>
  <c r="CV1526" i="7"/>
  <c r="CU1526" i="7"/>
  <c r="CT1526" i="7"/>
  <c r="CS1526" i="7"/>
  <c r="CY1556" i="7"/>
  <c r="CX1556" i="7"/>
  <c r="CW1556" i="7"/>
  <c r="CV1556" i="7"/>
  <c r="CT1556" i="7"/>
  <c r="CU1556" i="7"/>
  <c r="CS1556" i="7"/>
  <c r="CY1370" i="7"/>
  <c r="CX1370" i="7"/>
  <c r="CW1370" i="7"/>
  <c r="CV1370" i="7"/>
  <c r="CU1370" i="7"/>
  <c r="CT1370" i="7"/>
  <c r="CS1370" i="7"/>
  <c r="CY1380" i="7"/>
  <c r="CX1380" i="7"/>
  <c r="CW1380" i="7"/>
  <c r="CV1380" i="7"/>
  <c r="CU1380" i="7"/>
  <c r="CT1380" i="7"/>
  <c r="CS1380" i="7"/>
  <c r="CY1386" i="7"/>
  <c r="CX1386" i="7"/>
  <c r="CW1386" i="7"/>
  <c r="CV1386" i="7"/>
  <c r="CU1386" i="7"/>
  <c r="CT1386" i="7"/>
  <c r="CS1386" i="7"/>
  <c r="CY1394" i="7"/>
  <c r="CX1394" i="7"/>
  <c r="CW1394" i="7"/>
  <c r="CV1394" i="7"/>
  <c r="CU1394" i="7"/>
  <c r="CT1394" i="7"/>
  <c r="CS1394" i="7"/>
  <c r="CY1395" i="7"/>
  <c r="CX1395" i="7"/>
  <c r="CW1395" i="7"/>
  <c r="CV1395" i="7"/>
  <c r="CU1395" i="7"/>
  <c r="CT1395" i="7"/>
  <c r="CS1395" i="7"/>
  <c r="CY1401" i="7"/>
  <c r="CX1401" i="7"/>
  <c r="CW1401" i="7"/>
  <c r="CV1401" i="7"/>
  <c r="CU1401" i="7"/>
  <c r="CT1401" i="7"/>
  <c r="CS1401" i="7"/>
  <c r="CY1407" i="7"/>
  <c r="CX1407" i="7"/>
  <c r="CW1407" i="7"/>
  <c r="CV1407" i="7"/>
  <c r="CU1407" i="7"/>
  <c r="CT1407" i="7"/>
  <c r="CS1407" i="7"/>
  <c r="CY1414" i="7"/>
  <c r="CX1414" i="7"/>
  <c r="CW1414" i="7"/>
  <c r="CV1414" i="7"/>
  <c r="CU1414" i="7"/>
  <c r="CT1414" i="7"/>
  <c r="CS1414" i="7"/>
  <c r="CY1424" i="7"/>
  <c r="CX1424" i="7"/>
  <c r="CW1424" i="7"/>
  <c r="CV1424" i="7"/>
  <c r="CU1424" i="7"/>
  <c r="CT1424" i="7"/>
  <c r="CS1424" i="7"/>
  <c r="CY1426" i="7"/>
  <c r="CX1426" i="7"/>
  <c r="CW1426" i="7"/>
  <c r="CV1426" i="7"/>
  <c r="CU1426" i="7"/>
  <c r="CT1426" i="7"/>
  <c r="CS1426" i="7"/>
  <c r="CY1429" i="7"/>
  <c r="CX1429" i="7"/>
  <c r="CW1429" i="7"/>
  <c r="CV1429" i="7"/>
  <c r="CU1429" i="7"/>
  <c r="CT1429" i="7"/>
  <c r="CS1429" i="7"/>
  <c r="CY1433" i="7"/>
  <c r="CX1433" i="7"/>
  <c r="CW1433" i="7"/>
  <c r="CV1433" i="7"/>
  <c r="CU1433" i="7"/>
  <c r="CT1433" i="7"/>
  <c r="CS1433" i="7"/>
  <c r="CY1440" i="7"/>
  <c r="CX1440" i="7"/>
  <c r="CW1440" i="7"/>
  <c r="CV1440" i="7"/>
  <c r="CU1440" i="7"/>
  <c r="CT1440" i="7"/>
  <c r="CS1440" i="7"/>
  <c r="CY1447" i="7"/>
  <c r="CX1447" i="7"/>
  <c r="CW1447" i="7"/>
  <c r="CV1447" i="7"/>
  <c r="CU1447" i="7"/>
  <c r="CT1447" i="7"/>
  <c r="CS1447" i="7"/>
  <c r="CY1452" i="7"/>
  <c r="CX1452" i="7"/>
  <c r="CW1452" i="7"/>
  <c r="CV1452" i="7"/>
  <c r="CU1452" i="7"/>
  <c r="CT1452" i="7"/>
  <c r="CS1452" i="7"/>
  <c r="CY1456" i="7"/>
  <c r="CX1456" i="7"/>
  <c r="CW1456" i="7"/>
  <c r="CV1456" i="7"/>
  <c r="CU1456" i="7"/>
  <c r="CT1456" i="7"/>
  <c r="CS1456" i="7"/>
  <c r="CY1468" i="7"/>
  <c r="CX1468" i="7"/>
  <c r="CW1468" i="7"/>
  <c r="CV1468" i="7"/>
  <c r="CT1468" i="7"/>
  <c r="CU1468" i="7"/>
  <c r="CS1468" i="7"/>
  <c r="CY1473" i="7"/>
  <c r="CX1473" i="7"/>
  <c r="CW1473" i="7"/>
  <c r="CV1473" i="7"/>
  <c r="CU1473" i="7"/>
  <c r="CT1473" i="7"/>
  <c r="CS1473" i="7"/>
  <c r="CY1474" i="7"/>
  <c r="CX1474" i="7"/>
  <c r="CW1474" i="7"/>
  <c r="CV1474" i="7"/>
  <c r="CU1474" i="7"/>
  <c r="CT1474" i="7"/>
  <c r="CS1474" i="7"/>
  <c r="CY1482" i="7"/>
  <c r="CX1482" i="7"/>
  <c r="CW1482" i="7"/>
  <c r="CV1482" i="7"/>
  <c r="CU1482" i="7"/>
  <c r="CT1482" i="7"/>
  <c r="CS1482" i="7"/>
  <c r="CY1486" i="7"/>
  <c r="CX1486" i="7"/>
  <c r="CW1486" i="7"/>
  <c r="CV1486" i="7"/>
  <c r="CU1486" i="7"/>
  <c r="CT1486" i="7"/>
  <c r="CS1486" i="7"/>
  <c r="CY1491" i="7"/>
  <c r="CX1491" i="7"/>
  <c r="CW1491" i="7"/>
  <c r="CV1491" i="7"/>
  <c r="CU1491" i="7"/>
  <c r="CT1491" i="7"/>
  <c r="CS1491" i="7"/>
  <c r="CY1495" i="7"/>
  <c r="CX1495" i="7"/>
  <c r="CW1495" i="7"/>
  <c r="CV1495" i="7"/>
  <c r="CU1495" i="7"/>
  <c r="CT1495" i="7"/>
  <c r="CS1495" i="7"/>
  <c r="CY1502" i="7"/>
  <c r="CX1502" i="7"/>
  <c r="CW1502" i="7"/>
  <c r="CV1502" i="7"/>
  <c r="CU1502" i="7"/>
  <c r="CT1502" i="7"/>
  <c r="CS1502" i="7"/>
  <c r="CY1511" i="7"/>
  <c r="CX1511" i="7"/>
  <c r="CW1511" i="7"/>
  <c r="CV1511" i="7"/>
  <c r="CU1511" i="7"/>
  <c r="CT1511" i="7"/>
  <c r="CS1511" i="7"/>
  <c r="CY1515" i="7"/>
  <c r="CX1515" i="7"/>
  <c r="CW1515" i="7"/>
  <c r="CV1515" i="7"/>
  <c r="CU1515" i="7"/>
  <c r="CT1515" i="7"/>
  <c r="CS1515" i="7"/>
  <c r="CY1524" i="7"/>
  <c r="CX1524" i="7"/>
  <c r="CW1524" i="7"/>
  <c r="CV1524" i="7"/>
  <c r="CU1524" i="7"/>
  <c r="CT1524" i="7"/>
  <c r="CS1524" i="7"/>
  <c r="CY1538" i="7"/>
  <c r="CX1538" i="7"/>
  <c r="CW1538" i="7"/>
  <c r="CV1538" i="7"/>
  <c r="CU1538" i="7"/>
  <c r="CT1538" i="7"/>
  <c r="CS1538" i="7"/>
  <c r="CY1544" i="7"/>
  <c r="CX1544" i="7"/>
  <c r="CW1544" i="7"/>
  <c r="CV1544" i="7"/>
  <c r="CU1544" i="7"/>
  <c r="CT1544" i="7"/>
  <c r="CS1544" i="7"/>
  <c r="CY1552" i="7"/>
  <c r="CX1552" i="7"/>
  <c r="CW1552" i="7"/>
  <c r="CV1552" i="7"/>
  <c r="CU1552" i="7"/>
  <c r="CT1552" i="7"/>
  <c r="CS1552" i="7"/>
  <c r="CY1562" i="7"/>
  <c r="CX1562" i="7"/>
  <c r="CW1562" i="7"/>
  <c r="CV1562" i="7"/>
  <c r="CU1562" i="7"/>
  <c r="CT1562" i="7"/>
  <c r="CS1562" i="7"/>
  <c r="CY1378" i="7"/>
  <c r="CX1378" i="7"/>
  <c r="CW1378" i="7"/>
  <c r="CV1378" i="7"/>
  <c r="CU1378" i="7"/>
  <c r="CT1378" i="7"/>
  <c r="CS1378" i="7"/>
  <c r="CY1422" i="7"/>
  <c r="CX1422" i="7"/>
  <c r="CW1422" i="7"/>
  <c r="CV1422" i="7"/>
  <c r="CU1422" i="7"/>
  <c r="CT1422" i="7"/>
  <c r="CS1422" i="7"/>
  <c r="CY1454" i="7"/>
  <c r="CX1454" i="7"/>
  <c r="CW1454" i="7"/>
  <c r="CV1454" i="7"/>
  <c r="CU1454" i="7"/>
  <c r="CT1454" i="7"/>
  <c r="CS1454" i="7"/>
  <c r="CY1480" i="7"/>
  <c r="CX1480" i="7"/>
  <c r="CW1480" i="7"/>
  <c r="CV1480" i="7"/>
  <c r="CU1480" i="7"/>
  <c r="CT1480" i="7"/>
  <c r="CS1480" i="7"/>
  <c r="CY1508" i="7"/>
  <c r="CX1508" i="7"/>
  <c r="CW1508" i="7"/>
  <c r="CV1508" i="7"/>
  <c r="CU1508" i="7"/>
  <c r="CT1508" i="7"/>
  <c r="CS1508" i="7"/>
  <c r="CY1530" i="7"/>
  <c r="CX1530" i="7"/>
  <c r="CW1530" i="7"/>
  <c r="CV1530" i="7"/>
  <c r="CU1530" i="7"/>
  <c r="CT1530" i="7"/>
  <c r="CS1530" i="7"/>
  <c r="CY1391" i="7"/>
  <c r="CX1391" i="7"/>
  <c r="CW1391" i="7"/>
  <c r="CV1391" i="7"/>
  <c r="CU1391" i="7"/>
  <c r="CT1391" i="7"/>
  <c r="CS1391" i="7"/>
  <c r="CY1374" i="7"/>
  <c r="CX1374" i="7"/>
  <c r="CW1374" i="7"/>
  <c r="CV1374" i="7"/>
  <c r="CU1374" i="7"/>
  <c r="CT1374" i="7"/>
  <c r="CS1374" i="7"/>
  <c r="CY1409" i="7"/>
  <c r="CX1409" i="7"/>
  <c r="CW1409" i="7"/>
  <c r="CV1409" i="7"/>
  <c r="CU1409" i="7"/>
  <c r="CT1409" i="7"/>
  <c r="CS1409" i="7"/>
  <c r="CY1415" i="7"/>
  <c r="CX1415" i="7"/>
  <c r="CW1415" i="7"/>
  <c r="CV1415" i="7"/>
  <c r="CU1415" i="7"/>
  <c r="CT1415" i="7"/>
  <c r="CS1415" i="7"/>
  <c r="CY1431" i="7"/>
  <c r="CX1431" i="7"/>
  <c r="CW1431" i="7"/>
  <c r="CV1431" i="7"/>
  <c r="CU1431" i="7"/>
  <c r="CT1431" i="7"/>
  <c r="CS1431" i="7"/>
  <c r="CY1442" i="7"/>
  <c r="CX1442" i="7"/>
  <c r="CW1442" i="7"/>
  <c r="CV1442" i="7"/>
  <c r="CU1442" i="7"/>
  <c r="CT1442" i="7"/>
  <c r="CS1442" i="7"/>
  <c r="CY1470" i="7"/>
  <c r="CX1470" i="7"/>
  <c r="CW1470" i="7"/>
  <c r="CV1470" i="7"/>
  <c r="CU1470" i="7"/>
  <c r="CT1470" i="7"/>
  <c r="CS1470" i="7"/>
  <c r="CY1476" i="7"/>
  <c r="CX1476" i="7"/>
  <c r="CW1476" i="7"/>
  <c r="CV1476" i="7"/>
  <c r="CT1476" i="7"/>
  <c r="CU1476" i="7"/>
  <c r="CS1476" i="7"/>
  <c r="CY1488" i="7"/>
  <c r="CX1488" i="7"/>
  <c r="CW1488" i="7"/>
  <c r="CV1488" i="7"/>
  <c r="CU1488" i="7"/>
  <c r="CT1488" i="7"/>
  <c r="CS1488" i="7"/>
  <c r="CY1513" i="7"/>
  <c r="CX1513" i="7"/>
  <c r="CW1513" i="7"/>
  <c r="CV1513" i="7"/>
  <c r="CU1513" i="7"/>
  <c r="CT1513" i="7"/>
  <c r="CS1513" i="7"/>
  <c r="CY1533" i="7"/>
  <c r="CX1533" i="7"/>
  <c r="CW1533" i="7"/>
  <c r="CV1533" i="7"/>
  <c r="CU1533" i="7"/>
  <c r="CT1533" i="7"/>
  <c r="CS1533" i="7"/>
  <c r="CY1550" i="7"/>
  <c r="CX1550" i="7"/>
  <c r="CW1550" i="7"/>
  <c r="CV1550" i="7"/>
  <c r="CU1550" i="7"/>
  <c r="CT1550" i="7"/>
  <c r="CS1550" i="7"/>
  <c r="CY1369" i="7"/>
  <c r="CX1369" i="7"/>
  <c r="CW1369" i="7"/>
  <c r="CV1369" i="7"/>
  <c r="CU1369" i="7"/>
  <c r="CT1369" i="7"/>
  <c r="CS1369" i="7"/>
  <c r="CY1379" i="7"/>
  <c r="CX1379" i="7"/>
  <c r="CW1379" i="7"/>
  <c r="CV1379" i="7"/>
  <c r="CU1379" i="7"/>
  <c r="CT1379" i="7"/>
  <c r="CS1379" i="7"/>
  <c r="CY1385" i="7"/>
  <c r="CX1385" i="7"/>
  <c r="CW1385" i="7"/>
  <c r="CV1385" i="7"/>
  <c r="CU1385" i="7"/>
  <c r="CT1385" i="7"/>
  <c r="CS1385" i="7"/>
  <c r="CY1393" i="7"/>
  <c r="CX1393" i="7"/>
  <c r="CW1393" i="7"/>
  <c r="CV1393" i="7"/>
  <c r="CU1393" i="7"/>
  <c r="CT1393" i="7"/>
  <c r="CS1393" i="7"/>
  <c r="CY1406" i="7"/>
  <c r="CX1406" i="7"/>
  <c r="CW1406" i="7"/>
  <c r="CV1406" i="7"/>
  <c r="CU1406" i="7"/>
  <c r="CT1406" i="7"/>
  <c r="CS1406" i="7"/>
  <c r="CY1413" i="7"/>
  <c r="CX1413" i="7"/>
  <c r="CW1413" i="7"/>
  <c r="CV1413" i="7"/>
  <c r="CU1413" i="7"/>
  <c r="CT1413" i="7"/>
  <c r="CS1413" i="7"/>
  <c r="CY1421" i="7"/>
  <c r="CX1421" i="7"/>
  <c r="CW1421" i="7"/>
  <c r="CV1421" i="7"/>
  <c r="CU1421" i="7"/>
  <c r="CT1421" i="7"/>
  <c r="CS1421" i="7"/>
  <c r="CY1423" i="7"/>
  <c r="CX1423" i="7"/>
  <c r="CW1423" i="7"/>
  <c r="CV1423" i="7"/>
  <c r="CU1423" i="7"/>
  <c r="CT1423" i="7"/>
  <c r="CS1423" i="7"/>
  <c r="CY1446" i="7"/>
  <c r="CX1446" i="7"/>
  <c r="CW1446" i="7"/>
  <c r="CV1446" i="7"/>
  <c r="CU1446" i="7"/>
  <c r="CT1446" i="7"/>
  <c r="CS1446" i="7"/>
  <c r="CY1451" i="7"/>
  <c r="CX1451" i="7"/>
  <c r="CW1451" i="7"/>
  <c r="CV1451" i="7"/>
  <c r="CU1451" i="7"/>
  <c r="CT1451" i="7"/>
  <c r="CS1451" i="7"/>
  <c r="CY1455" i="7"/>
  <c r="CX1455" i="7"/>
  <c r="CW1455" i="7"/>
  <c r="CV1455" i="7"/>
  <c r="CU1455" i="7"/>
  <c r="CT1455" i="7"/>
  <c r="CS1455" i="7"/>
  <c r="CY1463" i="7"/>
  <c r="CX1463" i="7"/>
  <c r="CW1463" i="7"/>
  <c r="CV1463" i="7"/>
  <c r="CU1463" i="7"/>
  <c r="CT1463" i="7"/>
  <c r="CS1463" i="7"/>
  <c r="CY1467" i="7"/>
  <c r="CX1467" i="7"/>
  <c r="CW1467" i="7"/>
  <c r="CV1467" i="7"/>
  <c r="CU1467" i="7"/>
  <c r="CT1467" i="7"/>
  <c r="CS1467" i="7"/>
  <c r="CY1472" i="7"/>
  <c r="CX1472" i="7"/>
  <c r="CW1472" i="7"/>
  <c r="CV1472" i="7"/>
  <c r="CU1472" i="7"/>
  <c r="CT1472" i="7"/>
  <c r="CS1472" i="7"/>
  <c r="CY1481" i="7"/>
  <c r="CX1481" i="7"/>
  <c r="CW1481" i="7"/>
  <c r="CV1481" i="7"/>
  <c r="CU1481" i="7"/>
  <c r="CS1481" i="7"/>
  <c r="CT1481" i="7"/>
  <c r="CY1494" i="7"/>
  <c r="CX1494" i="7"/>
  <c r="CW1494" i="7"/>
  <c r="CV1494" i="7"/>
  <c r="CU1494" i="7"/>
  <c r="CT1494" i="7"/>
  <c r="CS1494" i="7"/>
  <c r="CY1501" i="7"/>
  <c r="CX1501" i="7"/>
  <c r="CW1501" i="7"/>
  <c r="CV1501" i="7"/>
  <c r="CU1501" i="7"/>
  <c r="CT1501" i="7"/>
  <c r="CS1501" i="7"/>
  <c r="CY1510" i="7"/>
  <c r="CX1510" i="7"/>
  <c r="CW1510" i="7"/>
  <c r="CV1510" i="7"/>
  <c r="CU1510" i="7"/>
  <c r="CT1510" i="7"/>
  <c r="CS1510" i="7"/>
  <c r="CY1514" i="7"/>
  <c r="CX1514" i="7"/>
  <c r="CW1514" i="7"/>
  <c r="CV1514" i="7"/>
  <c r="CU1514" i="7"/>
  <c r="CT1514" i="7"/>
  <c r="CS1514" i="7"/>
  <c r="CY1531" i="7"/>
  <c r="CX1531" i="7"/>
  <c r="CW1531" i="7"/>
  <c r="CV1531" i="7"/>
  <c r="CU1531" i="7"/>
  <c r="CT1531" i="7"/>
  <c r="CS1531" i="7"/>
  <c r="CY1537" i="7"/>
  <c r="CX1537" i="7"/>
  <c r="CW1537" i="7"/>
  <c r="CV1537" i="7"/>
  <c r="CU1537" i="7"/>
  <c r="CT1537" i="7"/>
  <c r="CS1537" i="7"/>
  <c r="CY1543" i="7"/>
  <c r="CX1543" i="7"/>
  <c r="CW1543" i="7"/>
  <c r="CV1543" i="7"/>
  <c r="CU1543" i="7"/>
  <c r="CT1543" i="7"/>
  <c r="CS1543" i="7"/>
  <c r="CY1551" i="7"/>
  <c r="CX1551" i="7"/>
  <c r="CW1551" i="7"/>
  <c r="CV1551" i="7"/>
  <c r="CU1551" i="7"/>
  <c r="CT1551" i="7"/>
  <c r="CS1551" i="7"/>
  <c r="CY1561" i="7"/>
  <c r="CX1561" i="7"/>
  <c r="CW1561" i="7"/>
  <c r="CV1561" i="7"/>
  <c r="CU1561" i="7"/>
  <c r="CS1561" i="7"/>
  <c r="CT1561" i="7"/>
  <c r="CI1153" i="7"/>
  <c r="Z1500" i="7"/>
  <c r="Z1524" i="7"/>
  <c r="Z1499" i="7"/>
  <c r="Z1519" i="7"/>
  <c r="Z1521" i="7"/>
  <c r="Z1537" i="7"/>
  <c r="Z1543" i="7"/>
  <c r="Z1551" i="7"/>
  <c r="Z1561" i="7"/>
  <c r="Z1507" i="7"/>
  <c r="Z1522" i="7"/>
  <c r="Z1506" i="7"/>
  <c r="Z1531" i="7"/>
  <c r="Z1498" i="7"/>
  <c r="Z1505" i="7"/>
  <c r="Z1518" i="7"/>
  <c r="Z1530" i="7"/>
  <c r="Z1536" i="7"/>
  <c r="Z1548" i="7"/>
  <c r="Z1554" i="7"/>
  <c r="Z1560" i="7"/>
  <c r="Z1504" i="7"/>
  <c r="Z1513" i="7"/>
  <c r="Z1517" i="7"/>
  <c r="Z1529" i="7"/>
  <c r="Z1535" i="7"/>
  <c r="Z1547" i="7"/>
  <c r="Z1553" i="7"/>
  <c r="Z1559" i="7"/>
  <c r="Z1538" i="7"/>
  <c r="Z1503" i="7"/>
  <c r="Z1512" i="7"/>
  <c r="Z1516" i="7"/>
  <c r="Z1528" i="7"/>
  <c r="Z1540" i="7"/>
  <c r="Z1546" i="7"/>
  <c r="Z1558" i="7"/>
  <c r="Z1566" i="7"/>
  <c r="Z1544" i="7"/>
  <c r="Z1502" i="7"/>
  <c r="Z1511" i="7"/>
  <c r="Z1515" i="7"/>
  <c r="Z1527" i="7"/>
  <c r="Z1534" i="7"/>
  <c r="Z1539" i="7"/>
  <c r="Z1545" i="7"/>
  <c r="Z1557" i="7"/>
  <c r="Z1565" i="7"/>
  <c r="Z1520" i="7"/>
  <c r="Z1552" i="7"/>
  <c r="Z1501" i="7"/>
  <c r="Z1510" i="7"/>
  <c r="Z1514" i="7"/>
  <c r="Z1526" i="7"/>
  <c r="Z1533" i="7"/>
  <c r="Z1550" i="7"/>
  <c r="Z1556" i="7"/>
  <c r="Z1564" i="7"/>
  <c r="Z1562" i="7"/>
  <c r="Z1508" i="7"/>
  <c r="Z1509" i="7"/>
  <c r="Z1523" i="7"/>
  <c r="Z1525" i="7"/>
  <c r="Z1532" i="7"/>
  <c r="Z1549" i="7"/>
  <c r="Z1555" i="7"/>
  <c r="Z1563" i="7"/>
  <c r="H1421" i="7"/>
  <c r="H1491" i="7"/>
  <c r="H1420" i="7"/>
  <c r="H1483" i="7"/>
  <c r="H1485" i="7"/>
  <c r="H1542" i="7"/>
  <c r="H1484" i="7"/>
  <c r="H1492" i="7"/>
  <c r="H1541" i="7"/>
  <c r="W1402" i="7"/>
  <c r="W1437" i="7"/>
  <c r="W1459" i="7"/>
  <c r="W1478" i="7"/>
  <c r="W1427" i="7"/>
  <c r="W1434" i="7"/>
  <c r="W1452" i="7"/>
  <c r="W1458" i="7"/>
  <c r="W1469" i="7"/>
  <c r="W1477" i="7"/>
  <c r="W1482" i="7"/>
  <c r="W1490" i="7"/>
  <c r="W1504" i="7"/>
  <c r="W1517" i="7"/>
  <c r="W1525" i="7"/>
  <c r="W1537" i="7"/>
  <c r="W1539" i="7"/>
  <c r="W1545" i="7"/>
  <c r="W1561" i="7"/>
  <c r="W1377" i="7"/>
  <c r="W1394" i="7"/>
  <c r="W1405" i="7"/>
  <c r="W1435" i="7"/>
  <c r="W1440" i="7"/>
  <c r="W1474" i="7"/>
  <c r="W1505" i="7"/>
  <c r="W1526" i="7"/>
  <c r="W1540" i="7"/>
  <c r="W1562" i="7"/>
  <c r="W1372" i="7"/>
  <c r="W1388" i="7"/>
  <c r="W1401" i="7"/>
  <c r="W1371" i="7"/>
  <c r="W1383" i="7"/>
  <c r="W1375" i="7"/>
  <c r="W1387" i="7"/>
  <c r="W1392" i="7"/>
  <c r="W1398" i="7"/>
  <c r="W1419" i="7"/>
  <c r="W1426" i="7"/>
  <c r="W1433" i="7"/>
  <c r="W1451" i="7"/>
  <c r="W1468" i="7"/>
  <c r="W1481" i="7"/>
  <c r="W1488" i="7"/>
  <c r="W1489" i="7"/>
  <c r="W1503" i="7"/>
  <c r="W1516" i="7"/>
  <c r="W1524" i="7"/>
  <c r="W1536" i="7"/>
  <c r="W1554" i="7"/>
  <c r="W1560" i="7"/>
  <c r="W1389" i="7"/>
  <c r="W1400" i="7"/>
  <c r="W1453" i="7"/>
  <c r="W1470" i="7"/>
  <c r="W1498" i="7"/>
  <c r="W1518" i="7"/>
  <c r="W1538" i="7"/>
  <c r="W1546" i="7"/>
  <c r="W1376" i="7"/>
  <c r="W1393" i="7"/>
  <c r="W1399" i="7"/>
  <c r="W1370" i="7"/>
  <c r="W1382" i="7"/>
  <c r="W1374" i="7"/>
  <c r="W1386" i="7"/>
  <c r="W1391" i="7"/>
  <c r="W1397" i="7"/>
  <c r="W1414" i="7"/>
  <c r="W1418" i="7"/>
  <c r="W1425" i="7"/>
  <c r="W1432" i="7"/>
  <c r="W1449" i="7"/>
  <c r="W1450" i="7"/>
  <c r="W1467" i="7"/>
  <c r="W1480" i="7"/>
  <c r="W1487" i="7"/>
  <c r="W1497" i="7"/>
  <c r="W1502" i="7"/>
  <c r="W1513" i="7"/>
  <c r="W1515" i="7"/>
  <c r="W1523" i="7"/>
  <c r="W1531" i="7"/>
  <c r="W1535" i="7"/>
  <c r="W1553" i="7"/>
  <c r="W1559" i="7"/>
  <c r="W1373" i="7"/>
  <c r="W1385" i="7"/>
  <c r="W1396" i="7"/>
  <c r="W1409" i="7"/>
  <c r="W1413" i="7"/>
  <c r="W1417" i="7"/>
  <c r="W1424" i="7"/>
  <c r="W1431" i="7"/>
  <c r="W1444" i="7"/>
  <c r="W1448" i="7"/>
  <c r="W1457" i="7"/>
  <c r="W1463" i="7"/>
  <c r="W1466" i="7"/>
  <c r="W1486" i="7"/>
  <c r="W1496" i="7"/>
  <c r="W1501" i="7"/>
  <c r="W1512" i="7"/>
  <c r="W1514" i="7"/>
  <c r="W1522" i="7"/>
  <c r="W1530" i="7"/>
  <c r="W1544" i="7"/>
  <c r="W1552" i="7"/>
  <c r="W1558" i="7"/>
  <c r="W1566" i="7"/>
  <c r="W1447" i="7"/>
  <c r="W1456" i="7"/>
  <c r="W1462" i="7"/>
  <c r="W1465" i="7"/>
  <c r="W1473" i="7"/>
  <c r="W1495" i="7"/>
  <c r="W1508" i="7"/>
  <c r="W1511" i="7"/>
  <c r="W1521" i="7"/>
  <c r="W1529" i="7"/>
  <c r="W1534" i="7"/>
  <c r="W1543" i="7"/>
  <c r="W1551" i="7"/>
  <c r="W1557" i="7"/>
  <c r="W1565" i="7"/>
  <c r="W1381" i="7"/>
  <c r="W1368" i="7"/>
  <c r="W1472" i="7"/>
  <c r="W1476" i="7"/>
  <c r="W1494" i="7"/>
  <c r="W1500" i="7"/>
  <c r="W1507" i="7"/>
  <c r="W1510" i="7"/>
  <c r="W1520" i="7"/>
  <c r="W1528" i="7"/>
  <c r="W1533" i="7"/>
  <c r="W1548" i="7"/>
  <c r="W1550" i="7"/>
  <c r="W1556" i="7"/>
  <c r="W1564" i="7"/>
  <c r="W1369" i="7"/>
  <c r="W1390" i="7"/>
  <c r="W1380" i="7"/>
  <c r="W1384" i="7"/>
  <c r="W1395" i="7"/>
  <c r="W1408" i="7"/>
  <c r="W1412" i="7"/>
  <c r="W1416" i="7"/>
  <c r="W1423" i="7"/>
  <c r="W1430" i="7"/>
  <c r="W1439" i="7"/>
  <c r="W1443" i="7"/>
  <c r="W1379" i="7"/>
  <c r="W1404" i="7"/>
  <c r="W1407" i="7"/>
  <c r="W1411" i="7"/>
  <c r="W1415" i="7"/>
  <c r="W1422" i="7"/>
  <c r="W1429" i="7"/>
  <c r="W1442" i="7"/>
  <c r="W1446" i="7"/>
  <c r="W1455" i="7"/>
  <c r="W1461" i="7"/>
  <c r="W1464" i="7"/>
  <c r="W1378" i="7"/>
  <c r="W1403" i="7"/>
  <c r="W1406" i="7"/>
  <c r="W1410" i="7"/>
  <c r="W1428" i="7"/>
  <c r="W1436" i="7"/>
  <c r="W1438" i="7"/>
  <c r="W1441" i="7"/>
  <c r="W1445" i="7"/>
  <c r="W1454" i="7"/>
  <c r="W1460" i="7"/>
  <c r="W1471" i="7"/>
  <c r="W1475" i="7"/>
  <c r="W1479" i="7"/>
  <c r="W1493" i="7"/>
  <c r="W1499" i="7"/>
  <c r="W1506" i="7"/>
  <c r="W1509" i="7"/>
  <c r="W1519" i="7"/>
  <c r="W1527" i="7"/>
  <c r="W1532" i="7"/>
  <c r="W1547" i="7"/>
  <c r="W1549" i="7"/>
  <c r="W1555" i="7"/>
  <c r="W1563" i="7"/>
  <c r="X1504" i="7"/>
  <c r="X1517" i="7"/>
  <c r="X1525" i="7"/>
  <c r="X1537" i="7"/>
  <c r="X1539" i="7"/>
  <c r="X1545" i="7"/>
  <c r="X1561" i="7"/>
  <c r="X1502" i="7"/>
  <c r="X1513" i="7"/>
  <c r="X1515" i="7"/>
  <c r="X1523" i="7"/>
  <c r="X1531" i="7"/>
  <c r="X1535" i="7"/>
  <c r="X1553" i="7"/>
  <c r="X1559" i="7"/>
  <c r="X1491" i="7"/>
  <c r="X1526" i="7"/>
  <c r="X1501" i="7"/>
  <c r="X1512" i="7"/>
  <c r="X1514" i="7"/>
  <c r="X1522" i="7"/>
  <c r="X1530" i="7"/>
  <c r="X1544" i="7"/>
  <c r="X1552" i="7"/>
  <c r="X1558" i="7"/>
  <c r="X1566" i="7"/>
  <c r="X1498" i="7"/>
  <c r="X1540" i="7"/>
  <c r="X1420" i="7"/>
  <c r="X1503" i="7"/>
  <c r="X1536" i="7"/>
  <c r="X1508" i="7"/>
  <c r="X1511" i="7"/>
  <c r="X1521" i="7"/>
  <c r="X1529" i="7"/>
  <c r="X1534" i="7"/>
  <c r="X1543" i="7"/>
  <c r="X1551" i="7"/>
  <c r="X1557" i="7"/>
  <c r="X1565" i="7"/>
  <c r="X1421" i="7"/>
  <c r="X1518" i="7"/>
  <c r="X1546" i="7"/>
  <c r="X1562" i="7"/>
  <c r="X1516" i="7"/>
  <c r="X1560" i="7"/>
  <c r="X1485" i="7"/>
  <c r="X1500" i="7"/>
  <c r="X1507" i="7"/>
  <c r="X1510" i="7"/>
  <c r="X1520" i="7"/>
  <c r="X1528" i="7"/>
  <c r="X1533" i="7"/>
  <c r="X1542" i="7"/>
  <c r="X1548" i="7"/>
  <c r="X1550" i="7"/>
  <c r="X1556" i="7"/>
  <c r="X1564" i="7"/>
  <c r="X1483" i="7"/>
  <c r="X1505" i="7"/>
  <c r="X1538" i="7"/>
  <c r="X1524" i="7"/>
  <c r="X1554" i="7"/>
  <c r="X1484" i="7"/>
  <c r="X1492" i="7"/>
  <c r="X1499" i="7"/>
  <c r="X1506" i="7"/>
  <c r="X1509" i="7"/>
  <c r="X1519" i="7"/>
  <c r="X1527" i="7"/>
  <c r="X1532" i="7"/>
  <c r="X1541" i="7"/>
  <c r="X1547" i="7"/>
  <c r="X1549" i="7"/>
  <c r="X1555" i="7"/>
  <c r="X1563" i="7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H1153" i="7"/>
  <c r="CZ1496" i="7" l="1"/>
  <c r="CZ1371" i="7"/>
  <c r="CZ1564" i="7"/>
  <c r="CZ1504" i="7"/>
  <c r="CZ1458" i="7"/>
  <c r="CZ1409" i="7"/>
  <c r="CZ1527" i="7"/>
  <c r="CZ1416" i="7"/>
  <c r="CZ1400" i="7"/>
  <c r="CZ1432" i="7"/>
  <c r="CZ1546" i="7"/>
  <c r="CZ1489" i="7"/>
  <c r="CZ1391" i="7"/>
  <c r="CZ1559" i="7"/>
  <c r="CZ1500" i="7"/>
  <c r="CZ1454" i="7"/>
  <c r="CZ1501" i="7"/>
  <c r="CZ1369" i="7"/>
  <c r="CZ1387" i="7"/>
  <c r="CZ1484" i="7"/>
  <c r="CZ1435" i="7"/>
  <c r="CZ1374" i="7"/>
  <c r="CZ1382" i="7"/>
  <c r="CZ1478" i="7"/>
  <c r="CZ1439" i="7"/>
  <c r="CZ1505" i="7"/>
  <c r="CZ1417" i="7"/>
  <c r="CZ1519" i="7"/>
  <c r="CZ1444" i="7"/>
  <c r="CZ1529" i="7"/>
  <c r="CZ1548" i="7"/>
  <c r="CZ1543" i="7"/>
  <c r="CZ1421" i="7"/>
  <c r="CZ1411" i="7"/>
  <c r="CZ1523" i="7"/>
  <c r="CZ1509" i="7"/>
  <c r="CZ1462" i="7"/>
  <c r="CZ1379" i="7"/>
  <c r="CZ1402" i="7"/>
  <c r="CZ1481" i="7"/>
  <c r="CZ1544" i="7"/>
  <c r="CZ1491" i="7"/>
  <c r="CZ1433" i="7"/>
  <c r="CZ1563" i="7"/>
  <c r="CZ1503" i="7"/>
  <c r="CZ1517" i="7"/>
  <c r="CZ1476" i="7"/>
  <c r="CZ1428" i="7"/>
  <c r="CZ1372" i="7"/>
  <c r="CZ1557" i="7"/>
  <c r="CZ1438" i="7"/>
  <c r="CZ1465" i="7"/>
  <c r="CZ1485" i="7"/>
  <c r="CZ1461" i="7"/>
  <c r="CZ1566" i="7"/>
  <c r="CZ1499" i="7"/>
  <c r="CZ1376" i="7"/>
  <c r="CZ1520" i="7"/>
  <c r="CZ1466" i="7"/>
  <c r="CZ1514" i="7"/>
  <c r="CZ1393" i="7"/>
  <c r="CZ1434" i="7"/>
  <c r="CZ1534" i="7"/>
  <c r="CZ1383" i="7"/>
  <c r="CZ1460" i="7"/>
  <c r="CZ1422" i="7"/>
  <c r="CZ1368" i="7"/>
  <c r="CZ1401" i="7"/>
  <c r="CZ1537" i="7"/>
  <c r="CZ1510" i="7"/>
  <c r="CZ1423" i="7"/>
  <c r="CZ1441" i="7"/>
  <c r="CZ1511" i="7"/>
  <c r="CZ1473" i="7"/>
  <c r="CZ1380" i="7"/>
  <c r="CZ1541" i="7"/>
  <c r="CZ1532" i="7"/>
  <c r="CZ1490" i="7"/>
  <c r="CZ1378" i="7"/>
  <c r="CZ1455" i="7"/>
  <c r="CZ1426" i="7"/>
  <c r="CZ1551" i="7"/>
  <c r="CZ1451" i="7"/>
  <c r="CZ1370" i="7"/>
  <c r="CZ1515" i="7"/>
  <c r="CZ1474" i="7"/>
  <c r="CZ1394" i="7"/>
  <c r="CZ1549" i="7"/>
  <c r="CZ1492" i="7"/>
  <c r="CZ1556" i="7"/>
  <c r="CZ1449" i="7"/>
  <c r="CZ1403" i="7"/>
  <c r="CZ1518" i="7"/>
  <c r="CZ1404" i="7"/>
  <c r="CZ1377" i="7"/>
  <c r="CZ1398" i="7"/>
  <c r="CZ1540" i="7"/>
  <c r="CZ1479" i="7"/>
  <c r="CZ1553" i="7"/>
  <c r="CZ1508" i="7"/>
  <c r="CZ1450" i="7"/>
  <c r="CZ1445" i="7"/>
  <c r="CZ1384" i="7"/>
  <c r="CZ1467" i="7"/>
  <c r="CZ1452" i="7"/>
  <c r="CZ1463" i="7"/>
  <c r="CZ1395" i="7"/>
  <c r="CZ1524" i="7"/>
  <c r="CZ1482" i="7"/>
  <c r="CZ1407" i="7"/>
  <c r="CZ1392" i="7"/>
  <c r="CZ1472" i="7"/>
  <c r="CZ1414" i="7"/>
  <c r="CZ1538" i="7"/>
  <c r="CZ1486" i="7"/>
  <c r="CZ1424" i="7"/>
  <c r="CZ1555" i="7"/>
  <c r="CZ1396" i="7"/>
  <c r="CZ1513" i="7"/>
  <c r="CZ1470" i="7"/>
  <c r="CZ1415" i="7"/>
  <c r="CZ1539" i="7"/>
  <c r="CZ1436" i="7"/>
  <c r="CZ1418" i="7"/>
  <c r="CZ1443" i="7"/>
  <c r="CZ1507" i="7"/>
  <c r="CZ1405" i="7"/>
  <c r="CZ1558" i="7"/>
  <c r="CZ1530" i="7"/>
  <c r="CZ1412" i="7"/>
  <c r="CZ1447" i="7"/>
  <c r="CZ1429" i="7"/>
  <c r="CZ1552" i="7"/>
  <c r="CZ1495" i="7"/>
  <c r="CZ1440" i="7"/>
  <c r="CZ1427" i="7"/>
  <c r="CZ1381" i="7"/>
  <c r="CZ1512" i="7"/>
  <c r="CZ1457" i="7"/>
  <c r="CZ1430" i="7"/>
  <c r="CZ1533" i="7"/>
  <c r="CZ1526" i="7"/>
  <c r="CZ1477" i="7"/>
  <c r="CZ1431" i="7"/>
  <c r="CZ1459" i="7"/>
  <c r="CZ1410" i="7"/>
  <c r="CZ1390" i="7"/>
  <c r="CZ1506" i="7"/>
  <c r="CZ1399" i="7"/>
  <c r="CZ1522" i="7"/>
  <c r="CZ1536" i="7"/>
  <c r="CZ1471" i="7"/>
  <c r="CZ1419" i="7"/>
  <c r="CZ1531" i="7"/>
  <c r="CZ1406" i="7"/>
  <c r="CZ1448" i="7"/>
  <c r="CZ1494" i="7"/>
  <c r="CZ1385" i="7"/>
  <c r="CZ1408" i="7"/>
  <c r="CZ1562" i="7"/>
  <c r="CZ1456" i="7"/>
  <c r="CZ1453" i="7"/>
  <c r="CZ1525" i="7"/>
  <c r="CZ1516" i="7"/>
  <c r="CZ1475" i="7"/>
  <c r="CZ1480" i="7"/>
  <c r="CZ1420" i="7"/>
  <c r="CZ1386" i="7"/>
  <c r="CZ1413" i="7"/>
  <c r="CZ1425" i="7"/>
  <c r="CZ1502" i="7"/>
  <c r="CZ1468" i="7"/>
  <c r="CZ1469" i="7"/>
  <c r="CZ1483" i="7"/>
  <c r="CZ1542" i="7"/>
  <c r="CZ1488" i="7"/>
  <c r="CZ1437" i="7"/>
  <c r="CZ1388" i="7"/>
  <c r="CZ1373" i="7"/>
  <c r="CZ1521" i="7"/>
  <c r="CZ1535" i="7"/>
  <c r="CZ1554" i="7"/>
  <c r="CZ1561" i="7"/>
  <c r="CZ1487" i="7"/>
  <c r="CZ1550" i="7"/>
  <c r="CZ1497" i="7"/>
  <c r="CZ1442" i="7"/>
  <c r="CZ1397" i="7"/>
  <c r="CZ1498" i="7"/>
  <c r="CZ1375" i="7"/>
  <c r="CZ1565" i="7"/>
  <c r="CZ1545" i="7"/>
  <c r="CZ1389" i="7"/>
  <c r="CZ1528" i="7"/>
  <c r="CZ1464" i="7"/>
  <c r="CZ1547" i="7"/>
  <c r="CZ1560" i="7"/>
  <c r="CZ1493" i="7"/>
  <c r="CZ1446" i="7"/>
  <c r="CR1515" i="7"/>
  <c r="CR1473" i="7"/>
  <c r="CR1426" i="7"/>
  <c r="CR1380" i="7"/>
  <c r="CR1549" i="7"/>
  <c r="CR1492" i="7"/>
  <c r="CR1441" i="7"/>
  <c r="CR1387" i="7"/>
  <c r="CR1513" i="7"/>
  <c r="CR1458" i="7"/>
  <c r="CR1409" i="7"/>
  <c r="CR1494" i="7"/>
  <c r="CR1527" i="7"/>
  <c r="CR1438" i="7"/>
  <c r="CR1383" i="7"/>
  <c r="CR1546" i="7"/>
  <c r="CR1479" i="7"/>
  <c r="CR1390" i="7"/>
  <c r="CR1553" i="7"/>
  <c r="CR1490" i="7"/>
  <c r="CR1537" i="7"/>
  <c r="CR1530" i="7"/>
  <c r="CR1462" i="7"/>
  <c r="CR1405" i="7"/>
  <c r="CR1385" i="7"/>
  <c r="CR1466" i="7"/>
  <c r="CR1412" i="7"/>
  <c r="CR1463" i="7"/>
  <c r="CR1474" i="7"/>
  <c r="CR1399" i="7"/>
  <c r="CR1555" i="7"/>
  <c r="CR1448" i="7"/>
  <c r="CR1534" i="7"/>
  <c r="CR1536" i="7"/>
  <c r="CR1433" i="7"/>
  <c r="CR1389" i="7"/>
  <c r="CR1410" i="7"/>
  <c r="CR1393" i="7"/>
  <c r="CR1544" i="7"/>
  <c r="CR1486" i="7"/>
  <c r="CR1440" i="7"/>
  <c r="CR1395" i="7"/>
  <c r="CR1379" i="7"/>
  <c r="CR1512" i="7"/>
  <c r="CR1457" i="7"/>
  <c r="CR1408" i="7"/>
  <c r="CR1533" i="7"/>
  <c r="CR1477" i="7"/>
  <c r="CR1431" i="7"/>
  <c r="CR1382" i="7"/>
  <c r="CR1545" i="7"/>
  <c r="CR1478" i="7"/>
  <c r="CR1398" i="7"/>
  <c r="CR1421" i="7"/>
  <c r="CR1506" i="7"/>
  <c r="CR1417" i="7"/>
  <c r="CR1446" i="7"/>
  <c r="CR1520" i="7"/>
  <c r="CR1400" i="7"/>
  <c r="CR1554" i="7"/>
  <c r="CR1480" i="7"/>
  <c r="CR1420" i="7"/>
  <c r="CR1561" i="7"/>
  <c r="CR1524" i="7"/>
  <c r="CR1500" i="7"/>
  <c r="CR1538" i="7"/>
  <c r="CR1394" i="7"/>
  <c r="CR1476" i="7"/>
  <c r="CR1459" i="7"/>
  <c r="CR1507" i="7"/>
  <c r="CR1391" i="7"/>
  <c r="CR1471" i="7"/>
  <c r="CR1419" i="7"/>
  <c r="CR1552" i="7"/>
  <c r="CR1491" i="7"/>
  <c r="CR1447" i="7"/>
  <c r="CR1401" i="7"/>
  <c r="CR1406" i="7"/>
  <c r="CR1516" i="7"/>
  <c r="CR1469" i="7"/>
  <c r="CR1425" i="7"/>
  <c r="CR1542" i="7"/>
  <c r="CR1484" i="7"/>
  <c r="CR1435" i="7"/>
  <c r="CR1374" i="7"/>
  <c r="CR1557" i="7"/>
  <c r="CR1485" i="7"/>
  <c r="CR1404" i="7"/>
  <c r="CR1467" i="7"/>
  <c r="CR1519" i="7"/>
  <c r="CR1439" i="7"/>
  <c r="CR1472" i="7"/>
  <c r="CR1522" i="7"/>
  <c r="CR1411" i="7"/>
  <c r="CR1560" i="7"/>
  <c r="CR1493" i="7"/>
  <c r="CR1422" i="7"/>
  <c r="CR1368" i="7"/>
  <c r="CR1496" i="7"/>
  <c r="CR1396" i="7"/>
  <c r="CR1558" i="7"/>
  <c r="CR1559" i="7"/>
  <c r="CR1563" i="7"/>
  <c r="CR1453" i="7"/>
  <c r="CR1526" i="7"/>
  <c r="CR1566" i="7"/>
  <c r="CR1562" i="7"/>
  <c r="CR1495" i="7"/>
  <c r="CR1452" i="7"/>
  <c r="CR1407" i="7"/>
  <c r="CR1371" i="7"/>
  <c r="CR1525" i="7"/>
  <c r="CR1475" i="7"/>
  <c r="CR1427" i="7"/>
  <c r="CR1550" i="7"/>
  <c r="CR1488" i="7"/>
  <c r="CR1437" i="7"/>
  <c r="CR1388" i="7"/>
  <c r="CR1565" i="7"/>
  <c r="CR1498" i="7"/>
  <c r="CR1416" i="7"/>
  <c r="CR1510" i="7"/>
  <c r="CR1521" i="7"/>
  <c r="CR1444" i="7"/>
  <c r="CR1501" i="7"/>
  <c r="CR1529" i="7"/>
  <c r="CR1418" i="7"/>
  <c r="CR1413" i="7"/>
  <c r="CR1508" i="7"/>
  <c r="CR1445" i="7"/>
  <c r="CR1378" i="7"/>
  <c r="CR1429" i="7"/>
  <c r="CR1517" i="7"/>
  <c r="CR1470" i="7"/>
  <c r="CR1543" i="7"/>
  <c r="CR1443" i="7"/>
  <c r="CR1375" i="7"/>
  <c r="CR1482" i="7"/>
  <c r="CR1539" i="7"/>
  <c r="CR1548" i="7"/>
  <c r="CR1502" i="7"/>
  <c r="CR1456" i="7"/>
  <c r="CR1414" i="7"/>
  <c r="CR1381" i="7"/>
  <c r="CR1532" i="7"/>
  <c r="CR1483" i="7"/>
  <c r="CR1430" i="7"/>
  <c r="CR1556" i="7"/>
  <c r="CR1497" i="7"/>
  <c r="CR1442" i="7"/>
  <c r="CR1397" i="7"/>
  <c r="CR1423" i="7"/>
  <c r="CR1505" i="7"/>
  <c r="CR1432" i="7"/>
  <c r="CR1531" i="7"/>
  <c r="CR1528" i="7"/>
  <c r="CR1460" i="7"/>
  <c r="CR1551" i="7"/>
  <c r="CR1535" i="7"/>
  <c r="CR1461" i="7"/>
  <c r="CR1451" i="7"/>
  <c r="CR1509" i="7"/>
  <c r="CR1450" i="7"/>
  <c r="CR1384" i="7"/>
  <c r="CR1386" i="7"/>
  <c r="CR1415" i="7"/>
  <c r="CR1489" i="7"/>
  <c r="CR1377" i="7"/>
  <c r="CR1503" i="7"/>
  <c r="CR1402" i="7"/>
  <c r="CR1428" i="7"/>
  <c r="CR1372" i="7"/>
  <c r="CR1499" i="7"/>
  <c r="CR1514" i="7"/>
  <c r="CR1511" i="7"/>
  <c r="CR1468" i="7"/>
  <c r="CR1424" i="7"/>
  <c r="CR1370" i="7"/>
  <c r="CR1541" i="7"/>
  <c r="CR1487" i="7"/>
  <c r="CR1434" i="7"/>
  <c r="CR1564" i="7"/>
  <c r="CR1504" i="7"/>
  <c r="CR1449" i="7"/>
  <c r="CR1403" i="7"/>
  <c r="CR1455" i="7"/>
  <c r="CR1518" i="7"/>
  <c r="CR1436" i="7"/>
  <c r="CR1373" i="7"/>
  <c r="CR1540" i="7"/>
  <c r="CR1464" i="7"/>
  <c r="CR1376" i="7"/>
  <c r="CR1547" i="7"/>
  <c r="CR1465" i="7"/>
  <c r="CR1481" i="7"/>
  <c r="CR1523" i="7"/>
  <c r="CR1454" i="7"/>
  <c r="CR1392" i="7"/>
  <c r="CR1369" i="7"/>
  <c r="CI1520" i="7"/>
  <c r="CI1509" i="7"/>
  <c r="CI1559" i="7"/>
  <c r="CI1459" i="7"/>
  <c r="CI1376" i="7"/>
  <c r="CI1555" i="7"/>
  <c r="CI1431" i="7"/>
  <c r="CI1479" i="7"/>
  <c r="CI1492" i="7"/>
  <c r="CI1540" i="7"/>
  <c r="CI1422" i="7"/>
  <c r="CI1456" i="7"/>
  <c r="CI1507" i="7"/>
  <c r="CI1393" i="7"/>
  <c r="CI1497" i="7"/>
  <c r="CI1518" i="7"/>
  <c r="CI1436" i="7"/>
  <c r="CI1373" i="7"/>
  <c r="CI1491" i="7"/>
  <c r="CI1394" i="7"/>
  <c r="CI1425" i="7"/>
  <c r="Z1541" i="7"/>
  <c r="Z1542" i="7"/>
  <c r="H1530" i="7"/>
  <c r="H1462" i="7"/>
  <c r="H1424" i="7"/>
  <c r="H1533" i="7"/>
  <c r="H1463" i="7"/>
  <c r="H1418" i="7"/>
  <c r="H1482" i="7"/>
  <c r="H1419" i="7"/>
  <c r="H1384" i="7"/>
  <c r="H1558" i="7"/>
  <c r="H1496" i="7"/>
  <c r="H1413" i="7"/>
  <c r="H1539" i="7"/>
  <c r="H1497" i="7"/>
  <c r="H1544" i="7"/>
  <c r="H1443" i="7"/>
  <c r="H1369" i="7"/>
  <c r="H1404" i="7"/>
  <c r="H1374" i="7"/>
  <c r="H1464" i="7"/>
  <c r="H1415" i="7"/>
  <c r="H1548" i="7"/>
  <c r="H1563" i="7"/>
  <c r="H1526" i="7"/>
  <c r="H1454" i="7"/>
  <c r="H1375" i="7"/>
  <c r="H1531" i="7"/>
  <c r="H1455" i="7"/>
  <c r="H1411" i="7"/>
  <c r="H1514" i="7"/>
  <c r="H1474" i="7"/>
  <c r="H1412" i="7"/>
  <c r="H1378" i="7"/>
  <c r="H1538" i="7"/>
  <c r="H1487" i="7"/>
  <c r="H1406" i="7"/>
  <c r="H1488" i="7"/>
  <c r="H1414" i="7"/>
  <c r="H1540" i="7"/>
  <c r="H1437" i="7"/>
  <c r="H1525" i="7"/>
  <c r="H1398" i="7"/>
  <c r="H1547" i="7"/>
  <c r="H1460" i="7"/>
  <c r="H1409" i="7"/>
  <c r="H1529" i="7"/>
  <c r="H1405" i="7"/>
  <c r="H1368" i="7"/>
  <c r="H1475" i="7"/>
  <c r="H1388" i="7"/>
  <c r="H1521" i="7"/>
  <c r="H1477" i="7"/>
  <c r="H1407" i="7"/>
  <c r="H1522" i="7"/>
  <c r="H1408" i="7"/>
  <c r="H1490" i="7"/>
  <c r="H1387" i="7"/>
  <c r="H1528" i="7"/>
  <c r="H1444" i="7"/>
  <c r="H1403" i="7"/>
  <c r="H1519" i="7"/>
  <c r="H1520" i="7"/>
  <c r="H1527" i="7"/>
  <c r="H1555" i="7"/>
  <c r="H1509" i="7"/>
  <c r="H1445" i="7"/>
  <c r="H1560" i="7"/>
  <c r="H1510" i="7"/>
  <c r="H1446" i="7"/>
  <c r="H1565" i="7"/>
  <c r="H1505" i="7"/>
  <c r="H1468" i="7"/>
  <c r="H1390" i="7"/>
  <c r="H1515" i="7"/>
  <c r="H1469" i="7"/>
  <c r="H1372" i="7"/>
  <c r="H1516" i="7"/>
  <c r="H1476" i="7"/>
  <c r="H1401" i="7"/>
  <c r="H1517" i="7"/>
  <c r="H1402" i="7"/>
  <c r="H1465" i="7"/>
  <c r="H1381" i="7"/>
  <c r="H1524" i="7"/>
  <c r="H1438" i="7"/>
  <c r="H1397" i="7"/>
  <c r="H1461" i="7"/>
  <c r="H1450" i="7"/>
  <c r="H1451" i="7"/>
  <c r="H1553" i="7"/>
  <c r="H1493" i="7"/>
  <c r="H1439" i="7"/>
  <c r="H1556" i="7"/>
  <c r="H1494" i="7"/>
  <c r="H1436" i="7"/>
  <c r="H1561" i="7"/>
  <c r="H1501" i="7"/>
  <c r="H1456" i="7"/>
  <c r="H1376" i="7"/>
  <c r="H1382" i="7"/>
  <c r="H1512" i="7"/>
  <c r="H1457" i="7"/>
  <c r="H1383" i="7"/>
  <c r="H1513" i="7"/>
  <c r="H1470" i="7"/>
  <c r="H1395" i="7"/>
  <c r="H1508" i="7"/>
  <c r="H1396" i="7"/>
  <c r="H1371" i="7"/>
  <c r="H1523" i="7"/>
  <c r="H1433" i="7"/>
  <c r="H1394" i="7"/>
  <c r="H1434" i="7"/>
  <c r="H1559" i="7"/>
  <c r="H1400" i="7"/>
  <c r="H1549" i="7"/>
  <c r="H1480" i="7"/>
  <c r="H1435" i="7"/>
  <c r="H1554" i="7"/>
  <c r="H1481" i="7"/>
  <c r="H1432" i="7"/>
  <c r="H1557" i="7"/>
  <c r="H1498" i="7"/>
  <c r="H1452" i="7"/>
  <c r="H1391" i="7"/>
  <c r="H1389" i="7"/>
  <c r="H1506" i="7"/>
  <c r="H1453" i="7"/>
  <c r="H1551" i="7"/>
  <c r="H1507" i="7"/>
  <c r="H1458" i="7"/>
  <c r="H1373" i="7"/>
  <c r="H1504" i="7"/>
  <c r="H1393" i="7"/>
  <c r="H1430" i="7"/>
  <c r="H1417" i="7"/>
  <c r="H1518" i="7"/>
  <c r="H1429" i="7"/>
  <c r="H1386" i="7"/>
  <c r="H1427" i="7"/>
  <c r="H1564" i="7"/>
  <c r="H1511" i="7"/>
  <c r="H1535" i="7"/>
  <c r="H1471" i="7"/>
  <c r="H1431" i="7"/>
  <c r="H1550" i="7"/>
  <c r="H1472" i="7"/>
  <c r="H1428" i="7"/>
  <c r="H1537" i="7"/>
  <c r="H1495" i="7"/>
  <c r="H1447" i="7"/>
  <c r="H1377" i="7"/>
  <c r="H1566" i="7"/>
  <c r="H1502" i="7"/>
  <c r="H1448" i="7"/>
  <c r="H1545" i="7"/>
  <c r="H1503" i="7"/>
  <c r="H1449" i="7"/>
  <c r="H1552" i="7"/>
  <c r="H1478" i="7"/>
  <c r="H1385" i="7"/>
  <c r="H1423" i="7"/>
  <c r="H1410" i="7"/>
  <c r="H1489" i="7"/>
  <c r="H1426" i="7"/>
  <c r="H1380" i="7"/>
  <c r="H1473" i="7"/>
  <c r="H1532" i="7"/>
  <c r="H1466" i="7"/>
  <c r="H1536" i="7"/>
  <c r="H1467" i="7"/>
  <c r="H1425" i="7"/>
  <c r="H1534" i="7"/>
  <c r="H1486" i="7"/>
  <c r="H1440" i="7"/>
  <c r="H1392" i="7"/>
  <c r="H1562" i="7"/>
  <c r="H1499" i="7"/>
  <c r="H1441" i="7"/>
  <c r="H1543" i="7"/>
  <c r="H1500" i="7"/>
  <c r="H1442" i="7"/>
  <c r="H1546" i="7"/>
  <c r="H1459" i="7"/>
  <c r="H1379" i="7"/>
  <c r="H1416" i="7"/>
  <c r="H1399" i="7"/>
  <c r="H1479" i="7"/>
  <c r="H1422" i="7"/>
  <c r="H1370" i="7"/>
  <c r="A1272" i="7"/>
  <c r="A1273" i="7"/>
  <c r="A1268" i="7"/>
  <c r="A1269" i="7"/>
  <c r="A1270" i="7"/>
  <c r="A1271" i="7"/>
  <c r="A1264" i="7"/>
  <c r="A1265" i="7"/>
  <c r="A1266" i="7"/>
  <c r="A1267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92" i="7"/>
  <c r="A1293" i="7"/>
  <c r="A1294" i="7"/>
  <c r="A1295" i="7"/>
  <c r="A1288" i="7"/>
  <c r="A1289" i="7"/>
  <c r="A1290" i="7"/>
  <c r="A1291" i="7"/>
  <c r="A1207" i="7"/>
  <c r="A1208" i="7"/>
  <c r="A1209" i="7"/>
  <c r="A1210" i="7"/>
  <c r="A1211" i="7"/>
  <c r="A1190" i="7"/>
  <c r="A1191" i="7"/>
  <c r="A1192" i="7"/>
  <c r="A1193" i="7"/>
  <c r="A1262" i="7"/>
  <c r="A1263" i="7"/>
  <c r="A1260" i="7"/>
  <c r="A1261" i="7"/>
  <c r="A1246" i="7"/>
  <c r="A1247" i="7"/>
  <c r="A1248" i="7"/>
  <c r="A1253" i="7"/>
  <c r="A1254" i="7"/>
  <c r="A1255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22" i="7"/>
  <c r="A1223" i="7"/>
  <c r="A1224" i="7"/>
  <c r="A1216" i="7"/>
  <c r="A1217" i="7"/>
  <c r="A1218" i="7"/>
  <c r="A1219" i="7"/>
  <c r="A1220" i="7"/>
  <c r="A1221" i="7"/>
  <c r="A1212" i="7"/>
  <c r="A1213" i="7"/>
  <c r="A1214" i="7"/>
  <c r="A1215" i="7"/>
  <c r="A1249" i="7"/>
  <c r="A1250" i="7"/>
  <c r="A1251" i="7"/>
  <c r="A1252" i="7"/>
  <c r="A1229" i="7"/>
  <c r="A1230" i="7"/>
  <c r="A1231" i="7"/>
  <c r="A1232" i="7"/>
  <c r="A1256" i="7"/>
  <c r="A1257" i="7"/>
  <c r="A1258" i="7"/>
  <c r="A1259" i="7"/>
  <c r="A1225" i="7"/>
  <c r="A1226" i="7"/>
  <c r="A1227" i="7"/>
  <c r="A1228" i="7"/>
  <c r="A1203" i="7"/>
  <c r="A1204" i="7"/>
  <c r="A1205" i="7"/>
  <c r="A1206" i="7"/>
  <c r="A1194" i="7"/>
  <c r="A1195" i="7"/>
  <c r="A1196" i="7"/>
  <c r="A1197" i="7"/>
  <c r="A1198" i="7"/>
  <c r="A1199" i="7"/>
  <c r="A1200" i="7"/>
  <c r="A1201" i="7"/>
  <c r="A1202" i="7"/>
  <c r="A220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52" i="7"/>
  <c r="A353" i="7"/>
  <c r="A354" i="7"/>
  <c r="A343" i="7"/>
  <c r="A344" i="7"/>
  <c r="A345" i="7"/>
  <c r="A346" i="7"/>
  <c r="A347" i="7"/>
  <c r="A348" i="7"/>
  <c r="A349" i="7"/>
  <c r="A350" i="7"/>
  <c r="A351" i="7"/>
  <c r="A333" i="7"/>
  <c r="A334" i="7"/>
  <c r="A335" i="7"/>
  <c r="A336" i="7"/>
  <c r="A337" i="7"/>
  <c r="A338" i="7"/>
  <c r="A339" i="7"/>
  <c r="A340" i="7"/>
  <c r="A341" i="7"/>
  <c r="A342" i="7"/>
  <c r="A328" i="7"/>
  <c r="A329" i="7"/>
  <c r="A330" i="7"/>
  <c r="A331" i="7"/>
  <c r="A332" i="7"/>
  <c r="A321" i="7"/>
  <c r="A322" i="7"/>
  <c r="A323" i="7"/>
  <c r="A324" i="7"/>
  <c r="A325" i="7"/>
  <c r="A326" i="7"/>
  <c r="A327" i="7"/>
  <c r="A355" i="7"/>
  <c r="A356" i="7"/>
  <c r="A357" i="7"/>
  <c r="A1138" i="7"/>
  <c r="A1137" i="7"/>
  <c r="A1136" i="7"/>
  <c r="A1135" i="7"/>
  <c r="A1134" i="7"/>
  <c r="A1133" i="7"/>
  <c r="A1132" i="7"/>
  <c r="A1131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952" i="7"/>
  <c r="A951" i="7"/>
  <c r="A950" i="7"/>
  <c r="A949" i="7"/>
  <c r="A948" i="7"/>
  <c r="A947" i="7"/>
  <c r="A946" i="7"/>
  <c r="A945" i="7"/>
  <c r="A944" i="7"/>
  <c r="A146" i="7"/>
  <c r="A145" i="7"/>
  <c r="A144" i="7"/>
  <c r="A143" i="7"/>
  <c r="A142" i="7"/>
  <c r="A141" i="7"/>
  <c r="A148" i="7"/>
  <c r="A147" i="7"/>
  <c r="A152" i="7"/>
  <c r="A151" i="7"/>
  <c r="A150" i="7"/>
  <c r="A149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1313" i="7"/>
  <c r="A1312" i="7"/>
  <c r="A1311" i="7"/>
  <c r="A1310" i="7"/>
  <c r="A1309" i="7"/>
  <c r="A1308" i="7"/>
  <c r="A1307" i="7"/>
  <c r="A1306" i="7"/>
  <c r="A1305" i="7"/>
  <c r="A1304" i="7"/>
  <c r="A635" i="7"/>
  <c r="A634" i="7"/>
  <c r="A633" i="7"/>
  <c r="A632" i="7"/>
  <c r="A631" i="7"/>
  <c r="A63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1111" i="7"/>
  <c r="A1110" i="7"/>
  <c r="A1109" i="7"/>
  <c r="A1108" i="7"/>
  <c r="A1107" i="7"/>
  <c r="A1116" i="7"/>
  <c r="A1115" i="7"/>
  <c r="A1114" i="7"/>
  <c r="A1113" i="7"/>
  <c r="A1112" i="7"/>
  <c r="A170" i="7"/>
  <c r="A169" i="7"/>
  <c r="A168" i="7"/>
  <c r="A167" i="7"/>
  <c r="A166" i="7"/>
  <c r="A165" i="7"/>
  <c r="A405" i="7"/>
  <c r="A404" i="7"/>
  <c r="A403" i="7"/>
  <c r="A402" i="7"/>
  <c r="A401" i="7"/>
  <c r="A868" i="7"/>
  <c r="A867" i="7"/>
  <c r="A866" i="7"/>
  <c r="A865" i="7"/>
  <c r="A864" i="7"/>
  <c r="A863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19" i="7"/>
  <c r="A718" i="7"/>
  <c r="A717" i="7"/>
  <c r="A716" i="7"/>
  <c r="A715" i="7"/>
  <c r="A714" i="7"/>
  <c r="A713" i="7"/>
  <c r="A712" i="7"/>
  <c r="A728" i="7"/>
  <c r="A727" i="7"/>
  <c r="A726" i="7"/>
  <c r="A725" i="7"/>
  <c r="A724" i="7"/>
  <c r="A723" i="7"/>
  <c r="A722" i="7"/>
  <c r="A721" i="7"/>
  <c r="A720" i="7"/>
  <c r="A1298" i="7"/>
  <c r="A1303" i="7"/>
  <c r="A1302" i="7"/>
  <c r="A1301" i="7"/>
  <c r="A1300" i="7"/>
  <c r="A1299" i="7"/>
  <c r="A1297" i="7"/>
  <c r="A1296" i="7"/>
  <c r="A365" i="7"/>
  <c r="A364" i="7"/>
  <c r="A363" i="7"/>
  <c r="A362" i="7"/>
  <c r="A361" i="7"/>
  <c r="A360" i="7"/>
  <c r="A359" i="7"/>
  <c r="A358" i="7"/>
  <c r="A765" i="7"/>
  <c r="A764" i="7"/>
  <c r="A763" i="7"/>
  <c r="A762" i="7"/>
  <c r="A761" i="7"/>
  <c r="A760" i="7"/>
  <c r="A759" i="7"/>
  <c r="A758" i="7"/>
  <c r="A757" i="7"/>
  <c r="A756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395" i="7"/>
  <c r="A394" i="7"/>
  <c r="A393" i="7"/>
  <c r="A392" i="7"/>
  <c r="A391" i="7"/>
  <c r="A390" i="7"/>
  <c r="A400" i="7"/>
  <c r="A399" i="7"/>
  <c r="A398" i="7"/>
  <c r="A397" i="7"/>
  <c r="A396" i="7"/>
  <c r="A771" i="7"/>
  <c r="A770" i="7"/>
  <c r="A769" i="7"/>
  <c r="A768" i="7"/>
  <c r="A767" i="7"/>
  <c r="A766" i="7"/>
  <c r="A777" i="7"/>
  <c r="A776" i="7"/>
  <c r="A775" i="7"/>
  <c r="A774" i="7"/>
  <c r="A773" i="7"/>
  <c r="A772" i="7"/>
  <c r="A857" i="7"/>
  <c r="A856" i="7"/>
  <c r="A855" i="7"/>
  <c r="A854" i="7"/>
  <c r="A853" i="7"/>
  <c r="A862" i="7"/>
  <c r="A861" i="7"/>
  <c r="A860" i="7"/>
  <c r="A859" i="7"/>
  <c r="A858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653" i="7"/>
  <c r="A652" i="7"/>
  <c r="A651" i="7"/>
  <c r="A650" i="7"/>
  <c r="A649" i="7"/>
  <c r="A648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601" i="7"/>
  <c r="A600" i="7"/>
  <c r="A599" i="7"/>
  <c r="A598" i="7"/>
  <c r="A597" i="7"/>
  <c r="A596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93" i="7"/>
  <c r="A1092" i="7"/>
  <c r="A1091" i="7"/>
  <c r="A1090" i="7"/>
  <c r="A1089" i="7"/>
  <c r="A1088" i="7"/>
  <c r="A1087" i="7"/>
  <c r="A1086" i="7"/>
  <c r="A1085" i="7"/>
  <c r="A786" i="7"/>
  <c r="A785" i="7"/>
  <c r="A784" i="7"/>
  <c r="A783" i="7"/>
  <c r="A782" i="7"/>
  <c r="A781" i="7"/>
  <c r="A780" i="7"/>
  <c r="A779" i="7"/>
  <c r="A778" i="7"/>
  <c r="A383" i="7"/>
  <c r="A382" i="7"/>
  <c r="A381" i="7"/>
  <c r="A380" i="7"/>
  <c r="A379" i="7"/>
  <c r="A378" i="7"/>
  <c r="A389" i="7"/>
  <c r="A388" i="7"/>
  <c r="A387" i="7"/>
  <c r="A386" i="7"/>
  <c r="A385" i="7"/>
  <c r="A384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37" i="7"/>
  <c r="A1036" i="7"/>
  <c r="A1035" i="7"/>
  <c r="A1034" i="7"/>
  <c r="A1042" i="7"/>
  <c r="A1041" i="7"/>
  <c r="A1040" i="7"/>
  <c r="A1039" i="7"/>
  <c r="A1038" i="7"/>
  <c r="A1052" i="7"/>
  <c r="A1051" i="7"/>
  <c r="A1050" i="7"/>
  <c r="A1049" i="7"/>
  <c r="A1048" i="7"/>
  <c r="A1047" i="7"/>
  <c r="A1046" i="7"/>
  <c r="A1045" i="7"/>
  <c r="A1044" i="7"/>
  <c r="A1043" i="7"/>
  <c r="A1028" i="7"/>
  <c r="A1027" i="7"/>
  <c r="A1026" i="7"/>
  <c r="A1025" i="7"/>
  <c r="A1024" i="7"/>
  <c r="A1023" i="7"/>
  <c r="A1033" i="7"/>
  <c r="A1032" i="7"/>
  <c r="A1031" i="7"/>
  <c r="A1030" i="7"/>
  <c r="A1029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16" i="7"/>
  <c r="A1015" i="7"/>
  <c r="A1022" i="7"/>
  <c r="A1021" i="7"/>
  <c r="A1020" i="7"/>
  <c r="A1019" i="7"/>
  <c r="A1018" i="7"/>
  <c r="A1017" i="7"/>
  <c r="A590" i="7"/>
  <c r="A589" i="7"/>
  <c r="A588" i="7"/>
  <c r="A587" i="7"/>
  <c r="A586" i="7"/>
  <c r="A595" i="7"/>
  <c r="A594" i="7"/>
  <c r="A593" i="7"/>
  <c r="A592" i="7"/>
  <c r="A591" i="7"/>
  <c r="A585" i="7"/>
  <c r="A584" i="7"/>
  <c r="A583" i="7"/>
  <c r="A582" i="7"/>
  <c r="A581" i="7"/>
  <c r="A580" i="7"/>
  <c r="A579" i="7"/>
  <c r="A578" i="7"/>
  <c r="A577" i="7"/>
  <c r="A576" i="7"/>
  <c r="A1007" i="7"/>
  <c r="A1009" i="7"/>
  <c r="A1008" i="7"/>
  <c r="A1014" i="7"/>
  <c r="A1013" i="7"/>
  <c r="A1012" i="7"/>
  <c r="A1011" i="7"/>
  <c r="A1010" i="7"/>
  <c r="A992" i="7"/>
  <c r="A991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0" i="7"/>
  <c r="A989" i="7"/>
  <c r="A988" i="7"/>
  <c r="A987" i="7"/>
  <c r="A986" i="7"/>
  <c r="A985" i="7"/>
  <c r="A667" i="7"/>
  <c r="A666" i="7"/>
  <c r="A665" i="7"/>
  <c r="A664" i="7"/>
  <c r="A663" i="7"/>
  <c r="A657" i="7"/>
  <c r="A656" i="7"/>
  <c r="A655" i="7"/>
  <c r="A654" i="7"/>
  <c r="A662" i="7"/>
  <c r="A661" i="7"/>
  <c r="A660" i="7"/>
  <c r="A659" i="7"/>
  <c r="A658" i="7"/>
  <c r="A205" i="7"/>
  <c r="A204" i="7"/>
  <c r="A203" i="7"/>
  <c r="A202" i="7"/>
  <c r="A201" i="7"/>
  <c r="A210" i="7"/>
  <c r="A209" i="7"/>
  <c r="A208" i="7"/>
  <c r="A207" i="7"/>
  <c r="A206" i="7"/>
  <c r="A200" i="7"/>
  <c r="A199" i="7"/>
  <c r="A198" i="7"/>
  <c r="A197" i="7"/>
  <c r="A196" i="7"/>
  <c r="A116" i="7"/>
  <c r="A115" i="7"/>
  <c r="A114" i="7"/>
  <c r="A113" i="7"/>
  <c r="A112" i="7"/>
  <c r="A111" i="7"/>
  <c r="A984" i="7"/>
  <c r="A983" i="7"/>
  <c r="A982" i="7"/>
  <c r="A981" i="7"/>
  <c r="A980" i="7"/>
  <c r="A979" i="7"/>
  <c r="A968" i="7"/>
  <c r="A967" i="7"/>
  <c r="A966" i="7"/>
  <c r="A965" i="7"/>
  <c r="A978" i="7"/>
  <c r="A977" i="7"/>
  <c r="A976" i="7"/>
  <c r="A975" i="7"/>
  <c r="A974" i="7"/>
  <c r="A973" i="7"/>
  <c r="A972" i="7"/>
  <c r="A971" i="7"/>
  <c r="A970" i="7"/>
  <c r="A969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1354" i="7"/>
  <c r="A1353" i="7"/>
  <c r="A1352" i="7"/>
  <c r="A1351" i="7"/>
  <c r="A1350" i="7"/>
  <c r="A1349" i="7"/>
  <c r="A1348" i="7"/>
  <c r="A1347" i="7"/>
  <c r="A1342" i="7"/>
  <c r="A1341" i="7"/>
  <c r="A1340" i="7"/>
  <c r="A1339" i="7"/>
  <c r="A1346" i="7"/>
  <c r="A1345" i="7"/>
  <c r="A1344" i="7"/>
  <c r="A1343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165" i="7"/>
  <c r="A1164" i="7"/>
  <c r="A1163" i="7"/>
  <c r="A1162" i="7"/>
  <c r="A1161" i="7"/>
  <c r="A1156" i="7"/>
  <c r="A1155" i="7"/>
  <c r="A1154" i="7"/>
  <c r="A1160" i="7"/>
  <c r="A1159" i="7"/>
  <c r="A1158" i="7"/>
  <c r="A1157" i="7"/>
  <c r="A920" i="7"/>
  <c r="A919" i="7"/>
  <c r="A918" i="7"/>
  <c r="A917" i="7"/>
  <c r="A916" i="7"/>
  <c r="A915" i="7"/>
  <c r="A914" i="7"/>
  <c r="A913" i="7"/>
  <c r="A912" i="7"/>
  <c r="A911" i="7"/>
  <c r="A870" i="7"/>
  <c r="A869" i="7"/>
  <c r="A895" i="7"/>
  <c r="A894" i="7"/>
  <c r="A893" i="7"/>
  <c r="A906" i="7"/>
  <c r="A905" i="7"/>
  <c r="A904" i="7"/>
  <c r="A910" i="7"/>
  <c r="A909" i="7"/>
  <c r="A908" i="7"/>
  <c r="A907" i="7"/>
  <c r="A903" i="7"/>
  <c r="A902" i="7"/>
  <c r="A901" i="7"/>
  <c r="A900" i="7"/>
  <c r="A899" i="7"/>
  <c r="A898" i="7"/>
  <c r="A897" i="7"/>
  <c r="A896" i="7"/>
  <c r="A892" i="7"/>
  <c r="A891" i="7"/>
  <c r="A890" i="7"/>
  <c r="A889" i="7"/>
  <c r="A888" i="7"/>
  <c r="A887" i="7"/>
  <c r="A886" i="7"/>
  <c r="A885" i="7"/>
  <c r="A884" i="7"/>
  <c r="A883" i="7"/>
  <c r="A879" i="7"/>
  <c r="A878" i="7"/>
  <c r="A877" i="7"/>
  <c r="A876" i="7"/>
  <c r="A875" i="7"/>
  <c r="A882" i="7"/>
  <c r="A881" i="7"/>
  <c r="A880" i="7"/>
  <c r="A874" i="7"/>
  <c r="A873" i="7"/>
  <c r="A872" i="7"/>
  <c r="A871" i="7"/>
  <c r="A848" i="7"/>
  <c r="A852" i="7"/>
  <c r="A851" i="7"/>
  <c r="A850" i="7"/>
  <c r="A849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2" i="7"/>
  <c r="A821" i="7"/>
  <c r="A820" i="7"/>
  <c r="A826" i="7"/>
  <c r="A825" i="7"/>
  <c r="A824" i="7"/>
  <c r="A823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554" i="7"/>
  <c r="A553" i="7"/>
  <c r="A552" i="7"/>
  <c r="A557" i="7"/>
  <c r="A556" i="7"/>
  <c r="A555" i="7"/>
  <c r="A537" i="7"/>
  <c r="A536" i="7"/>
  <c r="A535" i="7"/>
  <c r="A544" i="7"/>
  <c r="A542" i="7"/>
  <c r="A546" i="7"/>
  <c r="A545" i="7"/>
  <c r="A543" i="7"/>
  <c r="A541" i="7"/>
  <c r="A540" i="7"/>
  <c r="A539" i="7"/>
  <c r="A538" i="7"/>
  <c r="A551" i="7"/>
  <c r="A550" i="7"/>
  <c r="A549" i="7"/>
  <c r="A548" i="7"/>
  <c r="A547" i="7"/>
  <c r="A534" i="7"/>
  <c r="A533" i="7"/>
  <c r="A532" i="7"/>
  <c r="A531" i="7"/>
  <c r="A519" i="7"/>
  <c r="A518" i="7"/>
  <c r="A517" i="7"/>
  <c r="A516" i="7"/>
  <c r="A515" i="7"/>
  <c r="A530" i="7"/>
  <c r="A529" i="7"/>
  <c r="A528" i="7"/>
  <c r="A527" i="7"/>
  <c r="A526" i="7"/>
  <c r="A525" i="7"/>
  <c r="A524" i="7"/>
  <c r="A523" i="7"/>
  <c r="A522" i="7"/>
  <c r="A521" i="7"/>
  <c r="A520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624" i="7"/>
  <c r="A623" i="7"/>
  <c r="A622" i="7"/>
  <c r="A621" i="7"/>
  <c r="A620" i="7"/>
  <c r="A619" i="7"/>
  <c r="A618" i="7"/>
  <c r="A617" i="7"/>
  <c r="A616" i="7"/>
  <c r="A615" i="7"/>
  <c r="A614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563" i="7"/>
  <c r="A562" i="7"/>
  <c r="A561" i="7"/>
  <c r="A560" i="7"/>
  <c r="A559" i="7"/>
  <c r="A558" i="7"/>
  <c r="A17" i="7"/>
  <c r="A16" i="7"/>
  <c r="A15" i="7"/>
  <c r="A14" i="7"/>
  <c r="A13" i="7"/>
  <c r="A7" i="7"/>
  <c r="A6" i="7"/>
  <c r="A5" i="7"/>
  <c r="A4" i="7"/>
  <c r="A3" i="7"/>
  <c r="A2" i="7"/>
  <c r="A12" i="7"/>
  <c r="A11" i="7"/>
  <c r="A10" i="7"/>
  <c r="A9" i="7"/>
  <c r="A8" i="7"/>
  <c r="A464" i="7"/>
  <c r="A463" i="7"/>
  <c r="A462" i="7"/>
  <c r="A461" i="7"/>
  <c r="A460" i="7"/>
  <c r="A459" i="7"/>
  <c r="A458" i="7"/>
  <c r="A457" i="7"/>
  <c r="A456" i="7"/>
  <c r="A455" i="7"/>
  <c r="A454" i="7"/>
  <c r="A448" i="7"/>
  <c r="A447" i="7"/>
  <c r="A446" i="7"/>
  <c r="A453" i="7"/>
  <c r="A452" i="7"/>
  <c r="A451" i="7"/>
  <c r="A450" i="7"/>
  <c r="A449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433" i="7"/>
  <c r="A432" i="7"/>
  <c r="A431" i="7"/>
  <c r="A430" i="7"/>
  <c r="A429" i="7"/>
  <c r="A410" i="7"/>
  <c r="A409" i="7"/>
  <c r="A408" i="7"/>
  <c r="A407" i="7"/>
  <c r="A406" i="7"/>
  <c r="A428" i="7"/>
  <c r="A427" i="7"/>
  <c r="A426" i="7"/>
  <c r="A425" i="7"/>
  <c r="A424" i="7"/>
  <c r="A423" i="7"/>
  <c r="A422" i="7"/>
  <c r="A421" i="7"/>
  <c r="A415" i="7"/>
  <c r="A414" i="7"/>
  <c r="A420" i="7"/>
  <c r="A419" i="7"/>
  <c r="A418" i="7"/>
  <c r="A417" i="7"/>
  <c r="A416" i="7"/>
  <c r="A413" i="7"/>
  <c r="A412" i="7"/>
  <c r="A411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788" i="7"/>
  <c r="A787" i="7"/>
  <c r="A800" i="7"/>
  <c r="A799" i="7"/>
  <c r="A798" i="7"/>
  <c r="A807" i="7"/>
  <c r="A806" i="7"/>
  <c r="A805" i="7"/>
  <c r="A804" i="7"/>
  <c r="A803" i="7"/>
  <c r="A802" i="7"/>
  <c r="A801" i="7"/>
  <c r="A793" i="7"/>
  <c r="A792" i="7"/>
  <c r="A791" i="7"/>
  <c r="A790" i="7"/>
  <c r="A789" i="7"/>
  <c r="A797" i="7"/>
  <c r="A796" i="7"/>
  <c r="A795" i="7"/>
  <c r="A794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943" i="7"/>
  <c r="A942" i="7"/>
  <c r="A941" i="7"/>
  <c r="A940" i="7"/>
  <c r="A939" i="7"/>
  <c r="A938" i="7"/>
  <c r="A937" i="7"/>
  <c r="A936" i="7"/>
  <c r="A935" i="7"/>
  <c r="A934" i="7"/>
  <c r="A933" i="7"/>
  <c r="A95" i="7"/>
  <c r="A94" i="7"/>
  <c r="A93" i="7"/>
  <c r="A92" i="7"/>
  <c r="A91" i="7"/>
  <c r="A85" i="7"/>
  <c r="A84" i="7"/>
  <c r="A83" i="7"/>
  <c r="A82" i="7"/>
  <c r="A90" i="7"/>
  <c r="A89" i="7"/>
  <c r="A88" i="7"/>
  <c r="A87" i="7"/>
  <c r="A86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256" i="7"/>
  <c r="A255" i="7"/>
  <c r="A254" i="7"/>
  <c r="A253" i="7"/>
  <c r="A252" i="7"/>
  <c r="A251" i="7"/>
  <c r="A250" i="7"/>
  <c r="A249" i="7"/>
  <c r="A248" i="7"/>
  <c r="A629" i="7"/>
  <c r="A628" i="7"/>
  <c r="A627" i="7"/>
  <c r="A626" i="7"/>
  <c r="A625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247" i="7"/>
  <c r="A246" i="7"/>
  <c r="A245" i="7"/>
  <c r="A244" i="7"/>
  <c r="A243" i="7"/>
  <c r="A242" i="7"/>
  <c r="A241" i="7"/>
  <c r="A240" i="7"/>
  <c r="A239" i="7"/>
  <c r="A238" i="7"/>
  <c r="A484" i="7"/>
  <c r="A483" i="7"/>
  <c r="A482" i="7"/>
  <c r="A481" i="7"/>
  <c r="A480" i="7"/>
  <c r="A488" i="7"/>
  <c r="A487" i="7"/>
  <c r="A486" i="7"/>
  <c r="A485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237" i="7"/>
  <c r="A236" i="7"/>
  <c r="A235" i="7"/>
  <c r="A234" i="7"/>
  <c r="A233" i="7"/>
  <c r="A221" i="7"/>
  <c r="A219" i="7"/>
  <c r="A218" i="7"/>
  <c r="A214" i="7"/>
  <c r="A213" i="7"/>
  <c r="A212" i="7"/>
  <c r="A211" i="7"/>
  <c r="A228" i="7"/>
  <c r="A227" i="7"/>
  <c r="A226" i="7"/>
  <c r="A225" i="7"/>
  <c r="A232" i="7"/>
  <c r="A231" i="7"/>
  <c r="A230" i="7"/>
  <c r="A229" i="7"/>
  <c r="A224" i="7"/>
  <c r="A222" i="7"/>
  <c r="A217" i="7"/>
  <c r="A216" i="7"/>
  <c r="A215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74" i="7"/>
  <c r="A173" i="7"/>
  <c r="A172" i="7"/>
  <c r="A171" i="7"/>
  <c r="A183" i="7"/>
  <c r="A182" i="7"/>
  <c r="A181" i="7"/>
  <c r="A180" i="7"/>
  <c r="A179" i="7"/>
  <c r="A178" i="7"/>
  <c r="A177" i="7"/>
  <c r="A176" i="7"/>
  <c r="A175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76" i="7"/>
  <c r="A75" i="7"/>
  <c r="A74" i="7"/>
  <c r="A73" i="7"/>
  <c r="A72" i="7"/>
  <c r="A71" i="7"/>
  <c r="A70" i="7"/>
  <c r="A69" i="7"/>
  <c r="A110" i="7"/>
  <c r="A109" i="7"/>
  <c r="A108" i="7"/>
  <c r="A107" i="7"/>
  <c r="A106" i="7"/>
  <c r="A105" i="7"/>
  <c r="A104" i="7"/>
  <c r="A103" i="7"/>
  <c r="A102" i="7"/>
  <c r="A101" i="7"/>
  <c r="A99" i="7"/>
  <c r="A98" i="7"/>
  <c r="A100" i="7"/>
  <c r="A97" i="7"/>
  <c r="A96" i="7"/>
  <c r="A1175" i="7"/>
  <c r="A1174" i="7"/>
  <c r="A1173" i="7"/>
  <c r="A1172" i="7"/>
  <c r="A1171" i="7"/>
  <c r="A1170" i="7"/>
  <c r="A1169" i="7"/>
  <c r="A1168" i="7"/>
  <c r="A1167" i="7"/>
  <c r="A1166" i="7"/>
  <c r="A738" i="7"/>
  <c r="A737" i="7"/>
  <c r="A736" i="7"/>
  <c r="A735" i="7"/>
  <c r="A734" i="7"/>
  <c r="A733" i="7"/>
  <c r="A732" i="7"/>
  <c r="A731" i="7"/>
  <c r="A730" i="7"/>
  <c r="A729" i="7"/>
  <c r="A140" i="7"/>
  <c r="A139" i="7"/>
  <c r="A138" i="7"/>
  <c r="A137" i="7"/>
  <c r="A136" i="7"/>
  <c r="A135" i="7"/>
  <c r="A134" i="7"/>
  <c r="A133" i="7"/>
  <c r="A68" i="7"/>
  <c r="A67" i="7"/>
  <c r="A66" i="7"/>
  <c r="A65" i="7"/>
  <c r="A64" i="7"/>
  <c r="A63" i="7"/>
  <c r="A62" i="7"/>
  <c r="A61" i="7"/>
  <c r="A60" i="7"/>
  <c r="A59" i="7"/>
  <c r="A58" i="7"/>
  <c r="A57" i="7"/>
  <c r="A81" i="7"/>
  <c r="A80" i="7"/>
  <c r="A79" i="7"/>
  <c r="A78" i="7"/>
  <c r="A77" i="7"/>
  <c r="A51" i="7"/>
  <c r="A50" i="7"/>
  <c r="A49" i="7"/>
  <c r="A48" i="7"/>
  <c r="A56" i="7"/>
  <c r="A55" i="7"/>
  <c r="A54" i="7"/>
  <c r="A53" i="7"/>
  <c r="A52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CY68" i="7" l="1"/>
  <c r="CX68" i="7"/>
  <c r="CW68" i="7"/>
  <c r="CV68" i="7"/>
  <c r="CU68" i="7"/>
  <c r="CT68" i="7"/>
  <c r="CS68" i="7"/>
  <c r="CY261" i="7"/>
  <c r="CX261" i="7"/>
  <c r="CW261" i="7"/>
  <c r="CV261" i="7"/>
  <c r="CU261" i="7"/>
  <c r="CT261" i="7"/>
  <c r="CS261" i="7"/>
  <c r="CY226" i="7"/>
  <c r="CX226" i="7"/>
  <c r="CW226" i="7"/>
  <c r="CV226" i="7"/>
  <c r="CU226" i="7"/>
  <c r="CT226" i="7"/>
  <c r="CS226" i="7"/>
  <c r="CY247" i="7"/>
  <c r="CX247" i="7"/>
  <c r="CW247" i="7"/>
  <c r="CV247" i="7"/>
  <c r="CU247" i="7"/>
  <c r="CT247" i="7"/>
  <c r="CS247" i="7"/>
  <c r="CY83" i="7"/>
  <c r="CX83" i="7"/>
  <c r="CW83" i="7"/>
  <c r="CV83" i="7"/>
  <c r="CT83" i="7"/>
  <c r="CS83" i="7"/>
  <c r="CU83" i="7"/>
  <c r="CY792" i="7"/>
  <c r="CX792" i="7"/>
  <c r="CW792" i="7"/>
  <c r="CV792" i="7"/>
  <c r="CU792" i="7"/>
  <c r="CT792" i="7"/>
  <c r="CS792" i="7"/>
  <c r="CY1149" i="7"/>
  <c r="CX1149" i="7"/>
  <c r="CW1149" i="7"/>
  <c r="CV1149" i="7"/>
  <c r="CU1149" i="7"/>
  <c r="CT1149" i="7"/>
  <c r="CS1149" i="7"/>
  <c r="CY437" i="7"/>
  <c r="CX437" i="7"/>
  <c r="CW437" i="7"/>
  <c r="CV437" i="7"/>
  <c r="CU437" i="7"/>
  <c r="CT437" i="7"/>
  <c r="CS437" i="7"/>
  <c r="CY528" i="7"/>
  <c r="CX528" i="7"/>
  <c r="CW528" i="7"/>
  <c r="CV528" i="7"/>
  <c r="CU528" i="7"/>
  <c r="CT528" i="7"/>
  <c r="CS528" i="7"/>
  <c r="CY685" i="7"/>
  <c r="CX685" i="7"/>
  <c r="CW685" i="7"/>
  <c r="CV685" i="7"/>
  <c r="CU685" i="7"/>
  <c r="CT685" i="7"/>
  <c r="CS685" i="7"/>
  <c r="CY829" i="7"/>
  <c r="CX829" i="7"/>
  <c r="CW829" i="7"/>
  <c r="CV829" i="7"/>
  <c r="CU829" i="7"/>
  <c r="CT829" i="7"/>
  <c r="CS829" i="7"/>
  <c r="CY898" i="7"/>
  <c r="CX898" i="7"/>
  <c r="CW898" i="7"/>
  <c r="CV898" i="7"/>
  <c r="CU898" i="7"/>
  <c r="CT898" i="7"/>
  <c r="CS898" i="7"/>
  <c r="CY1334" i="7"/>
  <c r="CX1334" i="7"/>
  <c r="CW1334" i="7"/>
  <c r="CV1334" i="7"/>
  <c r="CU1334" i="7"/>
  <c r="CT1334" i="7"/>
  <c r="CS1334" i="7"/>
  <c r="CY976" i="7"/>
  <c r="CX976" i="7"/>
  <c r="CW976" i="7"/>
  <c r="CV976" i="7"/>
  <c r="CU976" i="7"/>
  <c r="CT976" i="7"/>
  <c r="CS976" i="7"/>
  <c r="CY985" i="7"/>
  <c r="CX985" i="7"/>
  <c r="CW985" i="7"/>
  <c r="CV985" i="7"/>
  <c r="CU985" i="7"/>
  <c r="CS985" i="7"/>
  <c r="CT985" i="7"/>
  <c r="CY1030" i="7"/>
  <c r="CX1030" i="7"/>
  <c r="CW1030" i="7"/>
  <c r="CV1030" i="7"/>
  <c r="CU1030" i="7"/>
  <c r="CT1030" i="7"/>
  <c r="CS1030" i="7"/>
  <c r="CY1072" i="7"/>
  <c r="CX1072" i="7"/>
  <c r="CW1072" i="7"/>
  <c r="CV1072" i="7"/>
  <c r="CU1072" i="7"/>
  <c r="CT1072" i="7"/>
  <c r="CS1072" i="7"/>
  <c r="CY607" i="7"/>
  <c r="CX607" i="7"/>
  <c r="CW607" i="7"/>
  <c r="CV607" i="7"/>
  <c r="CU607" i="7"/>
  <c r="CT607" i="7"/>
  <c r="CS607" i="7"/>
  <c r="CY502" i="7"/>
  <c r="CX502" i="7"/>
  <c r="CW502" i="7"/>
  <c r="CV502" i="7"/>
  <c r="CU502" i="7"/>
  <c r="CT502" i="7"/>
  <c r="CS502" i="7"/>
  <c r="CY390" i="7"/>
  <c r="CX390" i="7"/>
  <c r="CW390" i="7"/>
  <c r="CV390" i="7"/>
  <c r="CU390" i="7"/>
  <c r="CT390" i="7"/>
  <c r="CS390" i="7"/>
  <c r="CY715" i="7"/>
  <c r="CX715" i="7"/>
  <c r="CW715" i="7"/>
  <c r="CV715" i="7"/>
  <c r="CU715" i="7"/>
  <c r="CT715" i="7"/>
  <c r="CS715" i="7"/>
  <c r="CY633" i="7"/>
  <c r="CX633" i="7"/>
  <c r="CW633" i="7"/>
  <c r="CV633" i="7"/>
  <c r="CU633" i="7"/>
  <c r="CT633" i="7"/>
  <c r="CS633" i="7"/>
  <c r="CY146" i="7"/>
  <c r="CX146" i="7"/>
  <c r="CW146" i="7"/>
  <c r="CV146" i="7"/>
  <c r="CU146" i="7"/>
  <c r="CT146" i="7"/>
  <c r="CS146" i="7"/>
  <c r="CY339" i="7"/>
  <c r="CX339" i="7"/>
  <c r="CW339" i="7"/>
  <c r="CV339" i="7"/>
  <c r="CT339" i="7"/>
  <c r="CU339" i="7"/>
  <c r="CS339" i="7"/>
  <c r="CY307" i="7"/>
  <c r="CX307" i="7"/>
  <c r="CW307" i="7"/>
  <c r="CV307" i="7"/>
  <c r="CU307" i="7"/>
  <c r="CT307" i="7"/>
  <c r="CS307" i="7"/>
  <c r="CY1232" i="7"/>
  <c r="CX1232" i="7"/>
  <c r="CW1232" i="7"/>
  <c r="CV1232" i="7"/>
  <c r="CU1232" i="7"/>
  <c r="CT1232" i="7"/>
  <c r="CS1232" i="7"/>
  <c r="CY1261" i="7"/>
  <c r="CX1261" i="7"/>
  <c r="CW1261" i="7"/>
  <c r="CV1261" i="7"/>
  <c r="CU1261" i="7"/>
  <c r="CT1261" i="7"/>
  <c r="CS1261" i="7"/>
  <c r="CY54" i="7"/>
  <c r="CX54" i="7"/>
  <c r="CW54" i="7"/>
  <c r="CV54" i="7"/>
  <c r="CU54" i="7"/>
  <c r="CT54" i="7"/>
  <c r="CS54" i="7"/>
  <c r="CY1172" i="7"/>
  <c r="CX1172" i="7"/>
  <c r="CW1172" i="7"/>
  <c r="CV1172" i="7"/>
  <c r="CT1172" i="7"/>
  <c r="CU1172" i="7"/>
  <c r="CS1172" i="7"/>
  <c r="CY74" i="7"/>
  <c r="CX74" i="7"/>
  <c r="CW74" i="7"/>
  <c r="CV74" i="7"/>
  <c r="CU74" i="7"/>
  <c r="CT74" i="7"/>
  <c r="CS74" i="7"/>
  <c r="CY222" i="7"/>
  <c r="CX222" i="7"/>
  <c r="CW222" i="7"/>
  <c r="CV222" i="7"/>
  <c r="CU222" i="7"/>
  <c r="CT222" i="7"/>
  <c r="CS222" i="7"/>
  <c r="CY240" i="7"/>
  <c r="CX240" i="7"/>
  <c r="CW240" i="7"/>
  <c r="CV240" i="7"/>
  <c r="CU240" i="7"/>
  <c r="CT240" i="7"/>
  <c r="CS240" i="7"/>
  <c r="CY1130" i="7"/>
  <c r="CX1130" i="7"/>
  <c r="CW1130" i="7"/>
  <c r="CV1130" i="7"/>
  <c r="CU1130" i="7"/>
  <c r="CT1130" i="7"/>
  <c r="CS1130" i="7"/>
  <c r="CY1182" i="7"/>
  <c r="CX1182" i="7"/>
  <c r="CW1182" i="7"/>
  <c r="CV1182" i="7"/>
  <c r="CU1182" i="7"/>
  <c r="CT1182" i="7"/>
  <c r="CS1182" i="7"/>
  <c r="CY426" i="7"/>
  <c r="CX426" i="7"/>
  <c r="CW426" i="7"/>
  <c r="CV426" i="7"/>
  <c r="CU426" i="7"/>
  <c r="CT426" i="7"/>
  <c r="CS426" i="7"/>
  <c r="CY459" i="7"/>
  <c r="CX459" i="7"/>
  <c r="CW459" i="7"/>
  <c r="CV459" i="7"/>
  <c r="CU459" i="7"/>
  <c r="CT459" i="7"/>
  <c r="CS459" i="7"/>
  <c r="CY438" i="7"/>
  <c r="CX438" i="7"/>
  <c r="CW438" i="7"/>
  <c r="CV438" i="7"/>
  <c r="CU438" i="7"/>
  <c r="CT438" i="7"/>
  <c r="CS438" i="7"/>
  <c r="CY529" i="7"/>
  <c r="CX529" i="7"/>
  <c r="CW529" i="7"/>
  <c r="CV529" i="7"/>
  <c r="CU529" i="7"/>
  <c r="CS529" i="7"/>
  <c r="CT529" i="7"/>
  <c r="CY686" i="7"/>
  <c r="CX686" i="7"/>
  <c r="CW686" i="7"/>
  <c r="CV686" i="7"/>
  <c r="CU686" i="7"/>
  <c r="CT686" i="7"/>
  <c r="CS686" i="7"/>
  <c r="CY825" i="7"/>
  <c r="CX825" i="7"/>
  <c r="CW825" i="7"/>
  <c r="CV825" i="7"/>
  <c r="CU825" i="7"/>
  <c r="CT825" i="7"/>
  <c r="CS825" i="7"/>
  <c r="CY888" i="7"/>
  <c r="CX888" i="7"/>
  <c r="CW888" i="7"/>
  <c r="CV888" i="7"/>
  <c r="CU888" i="7"/>
  <c r="CT888" i="7"/>
  <c r="CS888" i="7"/>
  <c r="CY1327" i="7"/>
  <c r="CX1327" i="7"/>
  <c r="CW1327" i="7"/>
  <c r="CV1327" i="7"/>
  <c r="CU1327" i="7"/>
  <c r="CT1327" i="7"/>
  <c r="CS1327" i="7"/>
  <c r="CY969" i="7"/>
  <c r="CX969" i="7"/>
  <c r="CW969" i="7"/>
  <c r="CV969" i="7"/>
  <c r="CU969" i="7"/>
  <c r="CS969" i="7"/>
  <c r="CT969" i="7"/>
  <c r="CY656" i="7"/>
  <c r="CW656" i="7"/>
  <c r="CX656" i="7"/>
  <c r="CV656" i="7"/>
  <c r="CU656" i="7"/>
  <c r="CT656" i="7"/>
  <c r="CS656" i="7"/>
  <c r="CY579" i="7"/>
  <c r="CX579" i="7"/>
  <c r="CW579" i="7"/>
  <c r="CV579" i="7"/>
  <c r="CU579" i="7"/>
  <c r="CT579" i="7"/>
  <c r="CS579" i="7"/>
  <c r="CY1028" i="7"/>
  <c r="CX1028" i="7"/>
  <c r="CW1028" i="7"/>
  <c r="CV1028" i="7"/>
  <c r="CU1028" i="7"/>
  <c r="CT1028" i="7"/>
  <c r="CS1028" i="7"/>
  <c r="CY384" i="7"/>
  <c r="CX384" i="7"/>
  <c r="CW384" i="7"/>
  <c r="CV384" i="7"/>
  <c r="CU384" i="7"/>
  <c r="CT384" i="7"/>
  <c r="CS384" i="7"/>
  <c r="CY1083" i="7"/>
  <c r="CX1083" i="7"/>
  <c r="CW1083" i="7"/>
  <c r="CV1083" i="7"/>
  <c r="CU1083" i="7"/>
  <c r="CT1083" i="7"/>
  <c r="CS1083" i="7"/>
  <c r="CY495" i="7"/>
  <c r="CX495" i="7"/>
  <c r="CW495" i="7"/>
  <c r="CV495" i="7"/>
  <c r="CU495" i="7"/>
  <c r="CT495" i="7"/>
  <c r="CS495" i="7"/>
  <c r="CY391" i="7"/>
  <c r="CX391" i="7"/>
  <c r="CW391" i="7"/>
  <c r="CV391" i="7"/>
  <c r="CU391" i="7"/>
  <c r="CT391" i="7"/>
  <c r="CS391" i="7"/>
  <c r="CY725" i="7"/>
  <c r="CX725" i="7"/>
  <c r="CW725" i="7"/>
  <c r="CV725" i="7"/>
  <c r="CU725" i="7"/>
  <c r="CT725" i="7"/>
  <c r="CS725" i="7"/>
  <c r="CY1114" i="7"/>
  <c r="CX1114" i="7"/>
  <c r="CW1114" i="7"/>
  <c r="CV1114" i="7"/>
  <c r="CU1114" i="7"/>
  <c r="CT1114" i="7"/>
  <c r="CS1114" i="7"/>
  <c r="CY568" i="7"/>
  <c r="CX568" i="7"/>
  <c r="CW568" i="7"/>
  <c r="CV568" i="7"/>
  <c r="CU568" i="7"/>
  <c r="CT568" i="7"/>
  <c r="CS568" i="7"/>
  <c r="CY952" i="7"/>
  <c r="CX952" i="7"/>
  <c r="CW952" i="7"/>
  <c r="CV952" i="7"/>
  <c r="CU952" i="7"/>
  <c r="CT952" i="7"/>
  <c r="CS952" i="7"/>
  <c r="CY349" i="7"/>
  <c r="CX349" i="7"/>
  <c r="CW349" i="7"/>
  <c r="CV349" i="7"/>
  <c r="CU349" i="7"/>
  <c r="CT349" i="7"/>
  <c r="CS349" i="7"/>
  <c r="CY1196" i="7"/>
  <c r="CX1196" i="7"/>
  <c r="CW1196" i="7"/>
  <c r="CV1196" i="7"/>
  <c r="CU1196" i="7"/>
  <c r="CT1196" i="7"/>
  <c r="CS1196" i="7"/>
  <c r="CY1233" i="7"/>
  <c r="CX1233" i="7"/>
  <c r="CW1233" i="7"/>
  <c r="CV1233" i="7"/>
  <c r="CU1233" i="7"/>
  <c r="CT1233" i="7"/>
  <c r="CS1233" i="7"/>
  <c r="CY1275" i="7"/>
  <c r="CX1275" i="7"/>
  <c r="CW1275" i="7"/>
  <c r="CV1275" i="7"/>
  <c r="CU1275" i="7"/>
  <c r="CT1275" i="7"/>
  <c r="CS1275" i="7"/>
  <c r="CY19" i="7"/>
  <c r="CX19" i="7"/>
  <c r="CW19" i="7"/>
  <c r="CV19" i="7"/>
  <c r="CT19" i="7"/>
  <c r="CS19" i="7"/>
  <c r="CU19" i="7"/>
  <c r="CY27" i="7"/>
  <c r="CX27" i="7"/>
  <c r="CW27" i="7"/>
  <c r="CV27" i="7"/>
  <c r="CU27" i="7"/>
  <c r="CT27" i="7"/>
  <c r="CS27" i="7"/>
  <c r="CY35" i="7"/>
  <c r="CX35" i="7"/>
  <c r="CW35" i="7"/>
  <c r="CV35" i="7"/>
  <c r="CU35" i="7"/>
  <c r="CT35" i="7"/>
  <c r="CS35" i="7"/>
  <c r="CY43" i="7"/>
  <c r="CX43" i="7"/>
  <c r="CW43" i="7"/>
  <c r="CV43" i="7"/>
  <c r="CU43" i="7"/>
  <c r="CT43" i="7"/>
  <c r="CS43" i="7"/>
  <c r="CY55" i="7"/>
  <c r="CX55" i="7"/>
  <c r="CW55" i="7"/>
  <c r="CV55" i="7"/>
  <c r="CU55" i="7"/>
  <c r="CT55" i="7"/>
  <c r="CS55" i="7"/>
  <c r="CY79" i="7"/>
  <c r="CX79" i="7"/>
  <c r="CW79" i="7"/>
  <c r="CV79" i="7"/>
  <c r="CU79" i="7"/>
  <c r="CT79" i="7"/>
  <c r="CS79" i="7"/>
  <c r="CY62" i="7"/>
  <c r="CX62" i="7"/>
  <c r="CW62" i="7"/>
  <c r="CV62" i="7"/>
  <c r="CU62" i="7"/>
  <c r="CT62" i="7"/>
  <c r="CS62" i="7"/>
  <c r="CY134" i="7"/>
  <c r="CX134" i="7"/>
  <c r="CW134" i="7"/>
  <c r="CV134" i="7"/>
  <c r="CU134" i="7"/>
  <c r="CT134" i="7"/>
  <c r="CS134" i="7"/>
  <c r="CY730" i="7"/>
  <c r="CX730" i="7"/>
  <c r="CW730" i="7"/>
  <c r="CV730" i="7"/>
  <c r="CU730" i="7"/>
  <c r="CT730" i="7"/>
  <c r="CS730" i="7"/>
  <c r="CY738" i="7"/>
  <c r="CX738" i="7"/>
  <c r="CW738" i="7"/>
  <c r="CV738" i="7"/>
  <c r="CU738" i="7"/>
  <c r="CT738" i="7"/>
  <c r="CS738" i="7"/>
  <c r="CY1173" i="7"/>
  <c r="CX1173" i="7"/>
  <c r="CW1173" i="7"/>
  <c r="CV1173" i="7"/>
  <c r="CU1173" i="7"/>
  <c r="CT1173" i="7"/>
  <c r="CS1173" i="7"/>
  <c r="CY101" i="7"/>
  <c r="CX101" i="7"/>
  <c r="CW101" i="7"/>
  <c r="CV101" i="7"/>
  <c r="CU101" i="7"/>
  <c r="CT101" i="7"/>
  <c r="CS101" i="7"/>
  <c r="CY109" i="7"/>
  <c r="CX109" i="7"/>
  <c r="CW109" i="7"/>
  <c r="CV109" i="7"/>
  <c r="CU109" i="7"/>
  <c r="CT109" i="7"/>
  <c r="CS109" i="7"/>
  <c r="CY75" i="7"/>
  <c r="CX75" i="7"/>
  <c r="CW75" i="7"/>
  <c r="CV75" i="7"/>
  <c r="CU75" i="7"/>
  <c r="CT75" i="7"/>
  <c r="CS75" i="7"/>
  <c r="CY263" i="7"/>
  <c r="CX263" i="7"/>
  <c r="CW263" i="7"/>
  <c r="CV263" i="7"/>
  <c r="CU263" i="7"/>
  <c r="CT263" i="7"/>
  <c r="CS263" i="7"/>
  <c r="CY271" i="7"/>
  <c r="CX271" i="7"/>
  <c r="CW271" i="7"/>
  <c r="CV271" i="7"/>
  <c r="CU271" i="7"/>
  <c r="CT271" i="7"/>
  <c r="CS271" i="7"/>
  <c r="CY180" i="7"/>
  <c r="CX180" i="7"/>
  <c r="CW180" i="7"/>
  <c r="CV180" i="7"/>
  <c r="CU180" i="7"/>
  <c r="CT180" i="7"/>
  <c r="CS180" i="7"/>
  <c r="CY184" i="7"/>
  <c r="CX184" i="7"/>
  <c r="CW184" i="7"/>
  <c r="CV184" i="7"/>
  <c r="CU184" i="7"/>
  <c r="CT184" i="7"/>
  <c r="CS184" i="7"/>
  <c r="CY192" i="7"/>
  <c r="CX192" i="7"/>
  <c r="CW192" i="7"/>
  <c r="CV192" i="7"/>
  <c r="CU192" i="7"/>
  <c r="CT192" i="7"/>
  <c r="CS192" i="7"/>
  <c r="CY224" i="7"/>
  <c r="CX224" i="7"/>
  <c r="CW224" i="7"/>
  <c r="CV224" i="7"/>
  <c r="CU224" i="7"/>
  <c r="CT224" i="7"/>
  <c r="CS224" i="7"/>
  <c r="CY228" i="7"/>
  <c r="CX228" i="7"/>
  <c r="CW228" i="7"/>
  <c r="CV228" i="7"/>
  <c r="CU228" i="7"/>
  <c r="CT228" i="7"/>
  <c r="CS228" i="7"/>
  <c r="CY233" i="7"/>
  <c r="CX233" i="7"/>
  <c r="CW233" i="7"/>
  <c r="CV233" i="7"/>
  <c r="CU233" i="7"/>
  <c r="CT233" i="7"/>
  <c r="CS233" i="7"/>
  <c r="CY468" i="7"/>
  <c r="CX468" i="7"/>
  <c r="CW468" i="7"/>
  <c r="CV468" i="7"/>
  <c r="CU468" i="7"/>
  <c r="CT468" i="7"/>
  <c r="CS468" i="7"/>
  <c r="CY476" i="7"/>
  <c r="CX476" i="7"/>
  <c r="CW476" i="7"/>
  <c r="CV476" i="7"/>
  <c r="CU476" i="7"/>
  <c r="CT476" i="7"/>
  <c r="CS476" i="7"/>
  <c r="CY480" i="7"/>
  <c r="CX480" i="7"/>
  <c r="CW480" i="7"/>
  <c r="CV480" i="7"/>
  <c r="CU480" i="7"/>
  <c r="CT480" i="7"/>
  <c r="CS480" i="7"/>
  <c r="CY241" i="7"/>
  <c r="CX241" i="7"/>
  <c r="CW241" i="7"/>
  <c r="CV241" i="7"/>
  <c r="CU241" i="7"/>
  <c r="CT241" i="7"/>
  <c r="CS241" i="7"/>
  <c r="CY1356" i="7"/>
  <c r="CX1356" i="7"/>
  <c r="CW1356" i="7"/>
  <c r="CV1356" i="7"/>
  <c r="CT1356" i="7"/>
  <c r="CU1356" i="7"/>
  <c r="CS1356" i="7"/>
  <c r="CY1364" i="7"/>
  <c r="CX1364" i="7"/>
  <c r="CW1364" i="7"/>
  <c r="CV1364" i="7"/>
  <c r="CT1364" i="7"/>
  <c r="CU1364" i="7"/>
  <c r="CS1364" i="7"/>
  <c r="CY629" i="7"/>
  <c r="CX629" i="7"/>
  <c r="CW629" i="7"/>
  <c r="CV629" i="7"/>
  <c r="CU629" i="7"/>
  <c r="CT629" i="7"/>
  <c r="CS629" i="7"/>
  <c r="CY255" i="7"/>
  <c r="CX255" i="7"/>
  <c r="CW255" i="7"/>
  <c r="CV255" i="7"/>
  <c r="CU255" i="7"/>
  <c r="CT255" i="7"/>
  <c r="CS255" i="7"/>
  <c r="CY1123" i="7"/>
  <c r="CX1123" i="7"/>
  <c r="CW1123" i="7"/>
  <c r="CV1123" i="7"/>
  <c r="CU1123" i="7"/>
  <c r="CT1123" i="7"/>
  <c r="CS1123" i="7"/>
  <c r="CY86" i="7"/>
  <c r="CX86" i="7"/>
  <c r="CW86" i="7"/>
  <c r="CV86" i="7"/>
  <c r="CU86" i="7"/>
  <c r="CT86" i="7"/>
  <c r="CS86" i="7"/>
  <c r="CY85" i="7"/>
  <c r="CX85" i="7"/>
  <c r="CW85" i="7"/>
  <c r="CV85" i="7"/>
  <c r="CU85" i="7"/>
  <c r="CT85" i="7"/>
  <c r="CS85" i="7"/>
  <c r="CY935" i="7"/>
  <c r="CX935" i="7"/>
  <c r="CW935" i="7"/>
  <c r="CV935" i="7"/>
  <c r="CU935" i="7"/>
  <c r="CT935" i="7"/>
  <c r="CS935" i="7"/>
  <c r="CY943" i="7"/>
  <c r="CX943" i="7"/>
  <c r="CW943" i="7"/>
  <c r="CV943" i="7"/>
  <c r="CU943" i="7"/>
  <c r="CT943" i="7"/>
  <c r="CS943" i="7"/>
  <c r="CY1183" i="7"/>
  <c r="CX1183" i="7"/>
  <c r="CW1183" i="7"/>
  <c r="CV1183" i="7"/>
  <c r="CU1183" i="7"/>
  <c r="CT1183" i="7"/>
  <c r="CS1183" i="7"/>
  <c r="CY795" i="7"/>
  <c r="CX795" i="7"/>
  <c r="CW795" i="7"/>
  <c r="CV795" i="7"/>
  <c r="CU795" i="7"/>
  <c r="CT795" i="7"/>
  <c r="CS795" i="7"/>
  <c r="CY801" i="7"/>
  <c r="CX801" i="7"/>
  <c r="CW801" i="7"/>
  <c r="CV801" i="7"/>
  <c r="CU801" i="7"/>
  <c r="CS801" i="7"/>
  <c r="CT801" i="7"/>
  <c r="CY799" i="7"/>
  <c r="CX799" i="7"/>
  <c r="CW799" i="7"/>
  <c r="CV799" i="7"/>
  <c r="CU799" i="7"/>
  <c r="CT799" i="7"/>
  <c r="CS799" i="7"/>
  <c r="CY812" i="7"/>
  <c r="CX812" i="7"/>
  <c r="CW812" i="7"/>
  <c r="CV812" i="7"/>
  <c r="CU812" i="7"/>
  <c r="CT812" i="7"/>
  <c r="CS812" i="7"/>
  <c r="CY411" i="7"/>
  <c r="CX411" i="7"/>
  <c r="CW411" i="7"/>
  <c r="CV411" i="7"/>
  <c r="CU411" i="7"/>
  <c r="CT411" i="7"/>
  <c r="CS411" i="7"/>
  <c r="CY414" i="7"/>
  <c r="CX414" i="7"/>
  <c r="CW414" i="7"/>
  <c r="CV414" i="7"/>
  <c r="CU414" i="7"/>
  <c r="CT414" i="7"/>
  <c r="CS414" i="7"/>
  <c r="CY427" i="7"/>
  <c r="CX427" i="7"/>
  <c r="CW427" i="7"/>
  <c r="CV427" i="7"/>
  <c r="CU427" i="7"/>
  <c r="CT427" i="7"/>
  <c r="CS427" i="7"/>
  <c r="CY430" i="7"/>
  <c r="CX430" i="7"/>
  <c r="CW430" i="7"/>
  <c r="CV430" i="7"/>
  <c r="CU430" i="7"/>
  <c r="CT430" i="7"/>
  <c r="CS430" i="7"/>
  <c r="CY1143" i="7"/>
  <c r="CX1143" i="7"/>
  <c r="CW1143" i="7"/>
  <c r="CV1143" i="7"/>
  <c r="CU1143" i="7"/>
  <c r="CT1143" i="7"/>
  <c r="CS1143" i="7"/>
  <c r="CY1151" i="7"/>
  <c r="CX1151" i="7"/>
  <c r="CW1151" i="7"/>
  <c r="CV1151" i="7"/>
  <c r="CU1151" i="7"/>
  <c r="CT1151" i="7"/>
  <c r="CS1151" i="7"/>
  <c r="CY447" i="7"/>
  <c r="CX447" i="7"/>
  <c r="CW447" i="7"/>
  <c r="CV447" i="7"/>
  <c r="CU447" i="7"/>
  <c r="CT447" i="7"/>
  <c r="CS447" i="7"/>
  <c r="CY460" i="7"/>
  <c r="CX460" i="7"/>
  <c r="CW460" i="7"/>
  <c r="CV460" i="7"/>
  <c r="CU460" i="7"/>
  <c r="CT460" i="7"/>
  <c r="CS460" i="7"/>
  <c r="CY11" i="7"/>
  <c r="CX11" i="7"/>
  <c r="CW11" i="7"/>
  <c r="CV11" i="7"/>
  <c r="CU11" i="7"/>
  <c r="CT11" i="7"/>
  <c r="CS11" i="7"/>
  <c r="CY13" i="7"/>
  <c r="CX13" i="7"/>
  <c r="CW13" i="7"/>
  <c r="CV13" i="7"/>
  <c r="CU13" i="7"/>
  <c r="CT13" i="7"/>
  <c r="CS13" i="7"/>
  <c r="CY561" i="7"/>
  <c r="CX561" i="7"/>
  <c r="CW561" i="7"/>
  <c r="CV561" i="7"/>
  <c r="CU561" i="7"/>
  <c r="CS561" i="7"/>
  <c r="CT561" i="7"/>
  <c r="CY439" i="7"/>
  <c r="CX439" i="7"/>
  <c r="CW439" i="7"/>
  <c r="CV439" i="7"/>
  <c r="CU439" i="7"/>
  <c r="CT439" i="7"/>
  <c r="CS439" i="7"/>
  <c r="CY615" i="7"/>
  <c r="CX615" i="7"/>
  <c r="CW615" i="7"/>
  <c r="CV615" i="7"/>
  <c r="CU615" i="7"/>
  <c r="CT615" i="7"/>
  <c r="CS615" i="7"/>
  <c r="CY623" i="7"/>
  <c r="CX623" i="7"/>
  <c r="CW623" i="7"/>
  <c r="CV623" i="7"/>
  <c r="CU623" i="7"/>
  <c r="CT623" i="7"/>
  <c r="CS623" i="7"/>
  <c r="CY927" i="7"/>
  <c r="CX927" i="7"/>
  <c r="CW927" i="7"/>
  <c r="CV927" i="7"/>
  <c r="CU927" i="7"/>
  <c r="CT927" i="7"/>
  <c r="CS927" i="7"/>
  <c r="CY522" i="7"/>
  <c r="CX522" i="7"/>
  <c r="CW522" i="7"/>
  <c r="CU522" i="7"/>
  <c r="CV522" i="7"/>
  <c r="CT522" i="7"/>
  <c r="CS522" i="7"/>
  <c r="CY530" i="7"/>
  <c r="CX530" i="7"/>
  <c r="CW530" i="7"/>
  <c r="CV530" i="7"/>
  <c r="CU530" i="7"/>
  <c r="CT530" i="7"/>
  <c r="CS530" i="7"/>
  <c r="CY533" i="7"/>
  <c r="CX533" i="7"/>
  <c r="CW533" i="7"/>
  <c r="CV533" i="7"/>
  <c r="CU533" i="7"/>
  <c r="CT533" i="7"/>
  <c r="CS533" i="7"/>
  <c r="CY539" i="7"/>
  <c r="CX539" i="7"/>
  <c r="CW539" i="7"/>
  <c r="CV539" i="7"/>
  <c r="CU539" i="7"/>
  <c r="CT539" i="7"/>
  <c r="CS539" i="7"/>
  <c r="CY535" i="7"/>
  <c r="CX535" i="7"/>
  <c r="CW535" i="7"/>
  <c r="CV535" i="7"/>
  <c r="CU535" i="7"/>
  <c r="CT535" i="7"/>
  <c r="CS535" i="7"/>
  <c r="CY554" i="7"/>
  <c r="CX554" i="7"/>
  <c r="CW554" i="7"/>
  <c r="CV554" i="7"/>
  <c r="CU554" i="7"/>
  <c r="CT554" i="7"/>
  <c r="CS554" i="7"/>
  <c r="CY687" i="7"/>
  <c r="CX687" i="7"/>
  <c r="CW687" i="7"/>
  <c r="CV687" i="7"/>
  <c r="CU687" i="7"/>
  <c r="CT687" i="7"/>
  <c r="CS687" i="7"/>
  <c r="CY695" i="7"/>
  <c r="CX695" i="7"/>
  <c r="CW695" i="7"/>
  <c r="CV695" i="7"/>
  <c r="CU695" i="7"/>
  <c r="CT695" i="7"/>
  <c r="CS695" i="7"/>
  <c r="CY369" i="7"/>
  <c r="CX369" i="7"/>
  <c r="CW369" i="7"/>
  <c r="CV369" i="7"/>
  <c r="CU369" i="7"/>
  <c r="CT369" i="7"/>
  <c r="CS369" i="7"/>
  <c r="CY377" i="7"/>
  <c r="CX377" i="7"/>
  <c r="CW377" i="7"/>
  <c r="CV377" i="7"/>
  <c r="CU377" i="7"/>
  <c r="CT377" i="7"/>
  <c r="CS377" i="7"/>
  <c r="CY707" i="7"/>
  <c r="CX707" i="7"/>
  <c r="CW707" i="7"/>
  <c r="CV707" i="7"/>
  <c r="CU707" i="7"/>
  <c r="CT707" i="7"/>
  <c r="CS707" i="7"/>
  <c r="CY826" i="7"/>
  <c r="CX826" i="7"/>
  <c r="CW826" i="7"/>
  <c r="CV826" i="7"/>
  <c r="CU826" i="7"/>
  <c r="CT826" i="7"/>
  <c r="CS826" i="7"/>
  <c r="CY831" i="7"/>
  <c r="CX831" i="7"/>
  <c r="CW831" i="7"/>
  <c r="CV831" i="7"/>
  <c r="CU831" i="7"/>
  <c r="CT831" i="7"/>
  <c r="CS831" i="7"/>
  <c r="CY839" i="7"/>
  <c r="CX839" i="7"/>
  <c r="CW839" i="7"/>
  <c r="CV839" i="7"/>
  <c r="CU839" i="7"/>
  <c r="CT839" i="7"/>
  <c r="CS839" i="7"/>
  <c r="CY847" i="7"/>
  <c r="CX847" i="7"/>
  <c r="CW847" i="7"/>
  <c r="CV847" i="7"/>
  <c r="CU847" i="7"/>
  <c r="CT847" i="7"/>
  <c r="CS847" i="7"/>
  <c r="CY873" i="7"/>
  <c r="CX873" i="7"/>
  <c r="CW873" i="7"/>
  <c r="CV873" i="7"/>
  <c r="CU873" i="7"/>
  <c r="CS873" i="7"/>
  <c r="CT873" i="7"/>
  <c r="CY878" i="7"/>
  <c r="CX878" i="7"/>
  <c r="CW878" i="7"/>
  <c r="CV878" i="7"/>
  <c r="CU878" i="7"/>
  <c r="CT878" i="7"/>
  <c r="CS878" i="7"/>
  <c r="CY889" i="7"/>
  <c r="CX889" i="7"/>
  <c r="CW889" i="7"/>
  <c r="CV889" i="7"/>
  <c r="CU889" i="7"/>
  <c r="CT889" i="7"/>
  <c r="CS889" i="7"/>
  <c r="CY900" i="7"/>
  <c r="CX900" i="7"/>
  <c r="CW900" i="7"/>
  <c r="CV900" i="7"/>
  <c r="CU900" i="7"/>
  <c r="CT900" i="7"/>
  <c r="CS900" i="7"/>
  <c r="CY904" i="7"/>
  <c r="CX904" i="7"/>
  <c r="CW904" i="7"/>
  <c r="CV904" i="7"/>
  <c r="CU904" i="7"/>
  <c r="CT904" i="7"/>
  <c r="CS904" i="7"/>
  <c r="CY911" i="7"/>
  <c r="CX911" i="7"/>
  <c r="CW911" i="7"/>
  <c r="CV911" i="7"/>
  <c r="CU911" i="7"/>
  <c r="CT911" i="7"/>
  <c r="CS911" i="7"/>
  <c r="CY919" i="7"/>
  <c r="CX919" i="7"/>
  <c r="CW919" i="7"/>
  <c r="CV919" i="7"/>
  <c r="CU919" i="7"/>
  <c r="CT919" i="7"/>
  <c r="CS919" i="7"/>
  <c r="CY1156" i="7"/>
  <c r="CX1156" i="7"/>
  <c r="CW1156" i="7"/>
  <c r="CV1156" i="7"/>
  <c r="CT1156" i="7"/>
  <c r="CU1156" i="7"/>
  <c r="CS1156" i="7"/>
  <c r="CY1328" i="7"/>
  <c r="CX1328" i="7"/>
  <c r="CW1328" i="7"/>
  <c r="CV1328" i="7"/>
  <c r="CU1328" i="7"/>
  <c r="CT1328" i="7"/>
  <c r="CS1328" i="7"/>
  <c r="CY1336" i="7"/>
  <c r="CX1336" i="7"/>
  <c r="CW1336" i="7"/>
  <c r="CV1336" i="7"/>
  <c r="CU1336" i="7"/>
  <c r="CT1336" i="7"/>
  <c r="CS1336" i="7"/>
  <c r="CY1340" i="7"/>
  <c r="CX1340" i="7"/>
  <c r="CW1340" i="7"/>
  <c r="CV1340" i="7"/>
  <c r="CT1340" i="7"/>
  <c r="CU1340" i="7"/>
  <c r="CS1340" i="7"/>
  <c r="CY1352" i="7"/>
  <c r="CX1352" i="7"/>
  <c r="CW1352" i="7"/>
  <c r="CV1352" i="7"/>
  <c r="CU1352" i="7"/>
  <c r="CT1352" i="7"/>
  <c r="CS1352" i="7"/>
  <c r="CY958" i="7"/>
  <c r="CX958" i="7"/>
  <c r="CW958" i="7"/>
  <c r="CV958" i="7"/>
  <c r="CU958" i="7"/>
  <c r="CT958" i="7"/>
  <c r="CS958" i="7"/>
  <c r="CY970" i="7"/>
  <c r="CX970" i="7"/>
  <c r="CW970" i="7"/>
  <c r="CU970" i="7"/>
  <c r="CV970" i="7"/>
  <c r="CT970" i="7"/>
  <c r="CS970" i="7"/>
  <c r="CY978" i="7"/>
  <c r="CX978" i="7"/>
  <c r="CW978" i="7"/>
  <c r="CV978" i="7"/>
  <c r="CU978" i="7"/>
  <c r="CT978" i="7"/>
  <c r="CS978" i="7"/>
  <c r="CY982" i="7"/>
  <c r="CX982" i="7"/>
  <c r="CW982" i="7"/>
  <c r="CV982" i="7"/>
  <c r="CU982" i="7"/>
  <c r="CT982" i="7"/>
  <c r="CS982" i="7"/>
  <c r="CY116" i="7"/>
  <c r="CX116" i="7"/>
  <c r="CW116" i="7"/>
  <c r="CV116" i="7"/>
  <c r="CU116" i="7"/>
  <c r="CT116" i="7"/>
  <c r="CS116" i="7"/>
  <c r="CY208" i="7"/>
  <c r="CX208" i="7"/>
  <c r="CW208" i="7"/>
  <c r="CV208" i="7"/>
  <c r="CU208" i="7"/>
  <c r="CT208" i="7"/>
  <c r="CS208" i="7"/>
  <c r="CY658" i="7"/>
  <c r="CX658" i="7"/>
  <c r="CW658" i="7"/>
  <c r="CV658" i="7"/>
  <c r="CU658" i="7"/>
  <c r="CT658" i="7"/>
  <c r="CS658" i="7"/>
  <c r="CY657" i="7"/>
  <c r="CX657" i="7"/>
  <c r="CW657" i="7"/>
  <c r="CV657" i="7"/>
  <c r="CU657" i="7"/>
  <c r="CS657" i="7"/>
  <c r="CT657" i="7"/>
  <c r="CY987" i="7"/>
  <c r="CX987" i="7"/>
  <c r="CW987" i="7"/>
  <c r="CV987" i="7"/>
  <c r="CU987" i="7"/>
  <c r="CT987" i="7"/>
  <c r="CS987" i="7"/>
  <c r="CY997" i="7"/>
  <c r="CX997" i="7"/>
  <c r="CW997" i="7"/>
  <c r="CV997" i="7"/>
  <c r="CT997" i="7"/>
  <c r="CU997" i="7"/>
  <c r="CS997" i="7"/>
  <c r="CY1005" i="7"/>
  <c r="CX1005" i="7"/>
  <c r="CW1005" i="7"/>
  <c r="CV1005" i="7"/>
  <c r="CU1005" i="7"/>
  <c r="CT1005" i="7"/>
  <c r="CS1005" i="7"/>
  <c r="CY1014" i="7"/>
  <c r="CX1014" i="7"/>
  <c r="CW1014" i="7"/>
  <c r="CV1014" i="7"/>
  <c r="CU1014" i="7"/>
  <c r="CT1014" i="7"/>
  <c r="CS1014" i="7"/>
  <c r="CY580" i="7"/>
  <c r="CX580" i="7"/>
  <c r="CW580" i="7"/>
  <c r="CV580" i="7"/>
  <c r="CU580" i="7"/>
  <c r="CT580" i="7"/>
  <c r="CS580" i="7"/>
  <c r="CY593" i="7"/>
  <c r="CX593" i="7"/>
  <c r="CW593" i="7"/>
  <c r="CV593" i="7"/>
  <c r="CU593" i="7"/>
  <c r="CS593" i="7"/>
  <c r="CT593" i="7"/>
  <c r="CY1017" i="7"/>
  <c r="CX1017" i="7"/>
  <c r="CW1017" i="7"/>
  <c r="CV1017" i="7"/>
  <c r="CU1017" i="7"/>
  <c r="CT1017" i="7"/>
  <c r="CS1017" i="7"/>
  <c r="CY1094" i="7"/>
  <c r="CX1094" i="7"/>
  <c r="CW1094" i="7"/>
  <c r="CV1094" i="7"/>
  <c r="CU1094" i="7"/>
  <c r="CT1094" i="7"/>
  <c r="CS1094" i="7"/>
  <c r="CY1102" i="7"/>
  <c r="CX1102" i="7"/>
  <c r="CW1102" i="7"/>
  <c r="CV1102" i="7"/>
  <c r="CU1102" i="7"/>
  <c r="CT1102" i="7"/>
  <c r="CS1102" i="7"/>
  <c r="CY1032" i="7"/>
  <c r="CX1032" i="7"/>
  <c r="CW1032" i="7"/>
  <c r="CV1032" i="7"/>
  <c r="CU1032" i="7"/>
  <c r="CT1032" i="7"/>
  <c r="CS1032" i="7"/>
  <c r="CY1043" i="7"/>
  <c r="CX1043" i="7"/>
  <c r="CW1043" i="7"/>
  <c r="CV1043" i="7"/>
  <c r="CU1043" i="7"/>
  <c r="CT1043" i="7"/>
  <c r="CS1043" i="7"/>
  <c r="CY1051" i="7"/>
  <c r="CX1051" i="7"/>
  <c r="CW1051" i="7"/>
  <c r="CV1051" i="7"/>
  <c r="CU1051" i="7"/>
  <c r="CT1051" i="7"/>
  <c r="CS1051" i="7"/>
  <c r="CY1035" i="7"/>
  <c r="CX1035" i="7"/>
  <c r="CW1035" i="7"/>
  <c r="CV1035" i="7"/>
  <c r="CU1035" i="7"/>
  <c r="CT1035" i="7"/>
  <c r="CS1035" i="7"/>
  <c r="CY1058" i="7"/>
  <c r="CX1058" i="7"/>
  <c r="CW1058" i="7"/>
  <c r="CV1058" i="7"/>
  <c r="CU1058" i="7"/>
  <c r="CT1058" i="7"/>
  <c r="CS1058" i="7"/>
  <c r="CY1066" i="7"/>
  <c r="CX1066" i="7"/>
  <c r="CW1066" i="7"/>
  <c r="CV1066" i="7"/>
  <c r="CU1066" i="7"/>
  <c r="CT1066" i="7"/>
  <c r="CS1066" i="7"/>
  <c r="CY385" i="7"/>
  <c r="CX385" i="7"/>
  <c r="CW385" i="7"/>
  <c r="CV385" i="7"/>
  <c r="CU385" i="7"/>
  <c r="CT385" i="7"/>
  <c r="CS385" i="7"/>
  <c r="CY381" i="7"/>
  <c r="CX381" i="7"/>
  <c r="CW381" i="7"/>
  <c r="CV381" i="7"/>
  <c r="CU381" i="7"/>
  <c r="CT381" i="7"/>
  <c r="CS381" i="7"/>
  <c r="CY783" i="7"/>
  <c r="CX783" i="7"/>
  <c r="CW783" i="7"/>
  <c r="CV783" i="7"/>
  <c r="CU783" i="7"/>
  <c r="CT783" i="7"/>
  <c r="CS783" i="7"/>
  <c r="CY1089" i="7"/>
  <c r="CX1089" i="7"/>
  <c r="CW1089" i="7"/>
  <c r="CV1089" i="7"/>
  <c r="CU1089" i="7"/>
  <c r="CS1089" i="7"/>
  <c r="CT1089" i="7"/>
  <c r="CY1076" i="7"/>
  <c r="CX1076" i="7"/>
  <c r="CW1076" i="7"/>
  <c r="CV1076" i="7"/>
  <c r="CU1076" i="7"/>
  <c r="CT1076" i="7"/>
  <c r="CS1076" i="7"/>
  <c r="CY1084" i="7"/>
  <c r="CX1084" i="7"/>
  <c r="CW1084" i="7"/>
  <c r="CV1084" i="7"/>
  <c r="CT1084" i="7"/>
  <c r="CU1084" i="7"/>
  <c r="CS1084" i="7"/>
  <c r="CY609" i="7"/>
  <c r="CX609" i="7"/>
  <c r="CW609" i="7"/>
  <c r="CV609" i="7"/>
  <c r="CU609" i="7"/>
  <c r="CS609" i="7"/>
  <c r="CT609" i="7"/>
  <c r="CY599" i="7"/>
  <c r="CX599" i="7"/>
  <c r="CW599" i="7"/>
  <c r="CV599" i="7"/>
  <c r="CU599" i="7"/>
  <c r="CT599" i="7"/>
  <c r="CS599" i="7"/>
  <c r="CY122" i="7"/>
  <c r="CX122" i="7"/>
  <c r="CW122" i="7"/>
  <c r="CV122" i="7"/>
  <c r="CU122" i="7"/>
  <c r="CT122" i="7"/>
  <c r="CS122" i="7"/>
  <c r="CY130" i="7"/>
  <c r="CX130" i="7"/>
  <c r="CW130" i="7"/>
  <c r="CV130" i="7"/>
  <c r="CU130" i="7"/>
  <c r="CT130" i="7"/>
  <c r="CS130" i="7"/>
  <c r="CY653" i="7"/>
  <c r="CX653" i="7"/>
  <c r="CW653" i="7"/>
  <c r="CV653" i="7"/>
  <c r="CU653" i="7"/>
  <c r="CT653" i="7"/>
  <c r="CS653" i="7"/>
  <c r="CY496" i="7"/>
  <c r="CX496" i="7"/>
  <c r="CW496" i="7"/>
  <c r="CV496" i="7"/>
  <c r="CU496" i="7"/>
  <c r="CT496" i="7"/>
  <c r="CS496" i="7"/>
  <c r="CY504" i="7"/>
  <c r="CX504" i="7"/>
  <c r="CW504" i="7"/>
  <c r="CV504" i="7"/>
  <c r="CU504" i="7"/>
  <c r="CT504" i="7"/>
  <c r="CS504" i="7"/>
  <c r="CY512" i="7"/>
  <c r="CX512" i="7"/>
  <c r="CW512" i="7"/>
  <c r="CV512" i="7"/>
  <c r="CU512" i="7"/>
  <c r="CT512" i="7"/>
  <c r="CS512" i="7"/>
  <c r="CY853" i="7"/>
  <c r="CX853" i="7"/>
  <c r="CW853" i="7"/>
  <c r="CV853" i="7"/>
  <c r="CU853" i="7"/>
  <c r="CT853" i="7"/>
  <c r="CS853" i="7"/>
  <c r="CY775" i="7"/>
  <c r="CX775" i="7"/>
  <c r="CW775" i="7"/>
  <c r="CV775" i="7"/>
  <c r="CU775" i="7"/>
  <c r="CT775" i="7"/>
  <c r="CS775" i="7"/>
  <c r="CY771" i="7"/>
  <c r="CX771" i="7"/>
  <c r="CW771" i="7"/>
  <c r="CV771" i="7"/>
  <c r="CU771" i="7"/>
  <c r="CT771" i="7"/>
  <c r="CS771" i="7"/>
  <c r="CY392" i="7"/>
  <c r="CX392" i="7"/>
  <c r="CW392" i="7"/>
  <c r="CV392" i="7"/>
  <c r="CU392" i="7"/>
  <c r="CT392" i="7"/>
  <c r="CS392" i="7"/>
  <c r="CY157" i="7"/>
  <c r="CX157" i="7"/>
  <c r="CW157" i="7"/>
  <c r="CV157" i="7"/>
  <c r="CU157" i="7"/>
  <c r="CT157" i="7"/>
  <c r="CS157" i="7"/>
  <c r="CY756" i="7"/>
  <c r="CX756" i="7"/>
  <c r="CW756" i="7"/>
  <c r="CV756" i="7"/>
  <c r="CU756" i="7"/>
  <c r="CT756" i="7"/>
  <c r="CS756" i="7"/>
  <c r="CY764" i="7"/>
  <c r="CX764" i="7"/>
  <c r="CW764" i="7"/>
  <c r="CV764" i="7"/>
  <c r="CU764" i="7"/>
  <c r="CT764" i="7"/>
  <c r="CS764" i="7"/>
  <c r="CY364" i="7"/>
  <c r="CX364" i="7"/>
  <c r="CW364" i="7"/>
  <c r="CV364" i="7"/>
  <c r="CU364" i="7"/>
  <c r="CT364" i="7"/>
  <c r="CS364" i="7"/>
  <c r="CY1303" i="7"/>
  <c r="CX1303" i="7"/>
  <c r="CW1303" i="7"/>
  <c r="CV1303" i="7"/>
  <c r="CU1303" i="7"/>
  <c r="CT1303" i="7"/>
  <c r="CS1303" i="7"/>
  <c r="CY726" i="7"/>
  <c r="CX726" i="7"/>
  <c r="CW726" i="7"/>
  <c r="CV726" i="7"/>
  <c r="CU726" i="7"/>
  <c r="CT726" i="7"/>
  <c r="CS726" i="7"/>
  <c r="CY717" i="7"/>
  <c r="CX717" i="7"/>
  <c r="CW717" i="7"/>
  <c r="CV717" i="7"/>
  <c r="CU717" i="7"/>
  <c r="CT717" i="7"/>
  <c r="CS717" i="7"/>
  <c r="CY744" i="7"/>
  <c r="CX744" i="7"/>
  <c r="CW744" i="7"/>
  <c r="CV744" i="7"/>
  <c r="CU744" i="7"/>
  <c r="CT744" i="7"/>
  <c r="CS744" i="7"/>
  <c r="CY752" i="7"/>
  <c r="CX752" i="7"/>
  <c r="CW752" i="7"/>
  <c r="CV752" i="7"/>
  <c r="CU752" i="7"/>
  <c r="CT752" i="7"/>
  <c r="CS752" i="7"/>
  <c r="CY867" i="7"/>
  <c r="CX867" i="7"/>
  <c r="CW867" i="7"/>
  <c r="CV867" i="7"/>
  <c r="CU867" i="7"/>
  <c r="CT867" i="7"/>
  <c r="CS867" i="7"/>
  <c r="CY166" i="7"/>
  <c r="CX166" i="7"/>
  <c r="CW166" i="7"/>
  <c r="CV166" i="7"/>
  <c r="CU166" i="7"/>
  <c r="CT166" i="7"/>
  <c r="CS166" i="7"/>
  <c r="CY1115" i="7"/>
  <c r="CX1115" i="7"/>
  <c r="CW1115" i="7"/>
  <c r="CV1115" i="7"/>
  <c r="CU1115" i="7"/>
  <c r="CT1115" i="7"/>
  <c r="CS1115" i="7"/>
  <c r="CY669" i="7"/>
  <c r="CX669" i="7"/>
  <c r="CW669" i="7"/>
  <c r="CV669" i="7"/>
  <c r="CU669" i="7"/>
  <c r="CT669" i="7"/>
  <c r="CS669" i="7"/>
  <c r="CY677" i="7"/>
  <c r="CX677" i="7"/>
  <c r="CW677" i="7"/>
  <c r="CV677" i="7"/>
  <c r="CU677" i="7"/>
  <c r="CT677" i="7"/>
  <c r="CS677" i="7"/>
  <c r="CY279" i="7"/>
  <c r="CX279" i="7"/>
  <c r="CW279" i="7"/>
  <c r="CV279" i="7"/>
  <c r="CU279" i="7"/>
  <c r="CT279" i="7"/>
  <c r="CS279" i="7"/>
  <c r="CY287" i="7"/>
  <c r="CX287" i="7"/>
  <c r="CW287" i="7"/>
  <c r="CV287" i="7"/>
  <c r="CU287" i="7"/>
  <c r="CT287" i="7"/>
  <c r="CS287" i="7"/>
  <c r="CY635" i="7"/>
  <c r="CX635" i="7"/>
  <c r="CW635" i="7"/>
  <c r="CV635" i="7"/>
  <c r="CU635" i="7"/>
  <c r="CT635" i="7"/>
  <c r="CS635" i="7"/>
  <c r="CY1311" i="7"/>
  <c r="CX1311" i="7"/>
  <c r="CW1311" i="7"/>
  <c r="CV1311" i="7"/>
  <c r="CU1311" i="7"/>
  <c r="CT1311" i="7"/>
  <c r="CS1311" i="7"/>
  <c r="CY569" i="7"/>
  <c r="CX569" i="7"/>
  <c r="CW569" i="7"/>
  <c r="CV569" i="7"/>
  <c r="CU569" i="7"/>
  <c r="CT569" i="7"/>
  <c r="CS569" i="7"/>
  <c r="CY637" i="7"/>
  <c r="CX637" i="7"/>
  <c r="CW637" i="7"/>
  <c r="CV637" i="7"/>
  <c r="CU637" i="7"/>
  <c r="CT637" i="7"/>
  <c r="CS637" i="7"/>
  <c r="CY645" i="7"/>
  <c r="CX645" i="7"/>
  <c r="CW645" i="7"/>
  <c r="CV645" i="7"/>
  <c r="CU645" i="7"/>
  <c r="CT645" i="7"/>
  <c r="CS645" i="7"/>
  <c r="CY148" i="7"/>
  <c r="CX148" i="7"/>
  <c r="CW148" i="7"/>
  <c r="CV148" i="7"/>
  <c r="CU148" i="7"/>
  <c r="CT148" i="7"/>
  <c r="CS148" i="7"/>
  <c r="CY945" i="7"/>
  <c r="CX945" i="7"/>
  <c r="CW945" i="7"/>
  <c r="CV945" i="7"/>
  <c r="CU945" i="7"/>
  <c r="CS945" i="7"/>
  <c r="CT945" i="7"/>
  <c r="CY1314" i="7"/>
  <c r="CX1314" i="7"/>
  <c r="CW1314" i="7"/>
  <c r="CV1314" i="7"/>
  <c r="CU1314" i="7"/>
  <c r="CT1314" i="7"/>
  <c r="CS1314" i="7"/>
  <c r="CY1322" i="7"/>
  <c r="CX1322" i="7"/>
  <c r="CW1322" i="7"/>
  <c r="CV1322" i="7"/>
  <c r="CU1322" i="7"/>
  <c r="CT1322" i="7"/>
  <c r="CS1322" i="7"/>
  <c r="CY1135" i="7"/>
  <c r="CX1135" i="7"/>
  <c r="CW1135" i="7"/>
  <c r="CV1135" i="7"/>
  <c r="CU1135" i="7"/>
  <c r="CT1135" i="7"/>
  <c r="CS1135" i="7"/>
  <c r="CY326" i="7"/>
  <c r="CX326" i="7"/>
  <c r="CW326" i="7"/>
  <c r="CV326" i="7"/>
  <c r="CU326" i="7"/>
  <c r="CT326" i="7"/>
  <c r="CS326" i="7"/>
  <c r="CY330" i="7"/>
  <c r="CX330" i="7"/>
  <c r="CW330" i="7"/>
  <c r="CU330" i="7"/>
  <c r="CV330" i="7"/>
  <c r="CT330" i="7"/>
  <c r="CS330" i="7"/>
  <c r="CY337" i="7"/>
  <c r="CX337" i="7"/>
  <c r="CW337" i="7"/>
  <c r="CV337" i="7"/>
  <c r="CU337" i="7"/>
  <c r="CT337" i="7"/>
  <c r="CS337" i="7"/>
  <c r="CY348" i="7"/>
  <c r="CX348" i="7"/>
  <c r="CW348" i="7"/>
  <c r="CV348" i="7"/>
  <c r="CU348" i="7"/>
  <c r="CT348" i="7"/>
  <c r="CS348" i="7"/>
  <c r="CY352" i="7"/>
  <c r="CX352" i="7"/>
  <c r="CW352" i="7"/>
  <c r="CV352" i="7"/>
  <c r="CU352" i="7"/>
  <c r="CT352" i="7"/>
  <c r="CS352" i="7"/>
  <c r="CY313" i="7"/>
  <c r="CX313" i="7"/>
  <c r="CW313" i="7"/>
  <c r="CV313" i="7"/>
  <c r="CU313" i="7"/>
  <c r="CT313" i="7"/>
  <c r="CS313" i="7"/>
  <c r="CY305" i="7"/>
  <c r="CX305" i="7"/>
  <c r="CW305" i="7"/>
  <c r="CV305" i="7"/>
  <c r="CU305" i="7"/>
  <c r="CT305" i="7"/>
  <c r="CS305" i="7"/>
  <c r="CY297" i="7"/>
  <c r="CX297" i="7"/>
  <c r="CW297" i="7"/>
  <c r="CV297" i="7"/>
  <c r="CU297" i="7"/>
  <c r="CT297" i="7"/>
  <c r="CS297" i="7"/>
  <c r="CY220" i="7"/>
  <c r="CX220" i="7"/>
  <c r="CW220" i="7"/>
  <c r="CV220" i="7"/>
  <c r="CU220" i="7"/>
  <c r="CT220" i="7"/>
  <c r="CS220" i="7"/>
  <c r="CY1195" i="7"/>
  <c r="CX1195" i="7"/>
  <c r="CW1195" i="7"/>
  <c r="CV1195" i="7"/>
  <c r="CU1195" i="7"/>
  <c r="CT1195" i="7"/>
  <c r="CS1195" i="7"/>
  <c r="CY1226" i="7"/>
  <c r="CX1226" i="7"/>
  <c r="CW1226" i="7"/>
  <c r="CU1226" i="7"/>
  <c r="CV1226" i="7"/>
  <c r="CT1226" i="7"/>
  <c r="CS1226" i="7"/>
  <c r="CY1230" i="7"/>
  <c r="CX1230" i="7"/>
  <c r="CW1230" i="7"/>
  <c r="CV1230" i="7"/>
  <c r="CU1230" i="7"/>
  <c r="CT1230" i="7"/>
  <c r="CS1230" i="7"/>
  <c r="CY1213" i="7"/>
  <c r="CX1213" i="7"/>
  <c r="CW1213" i="7"/>
  <c r="CV1213" i="7"/>
  <c r="CU1213" i="7"/>
  <c r="CT1213" i="7"/>
  <c r="CS1213" i="7"/>
  <c r="CY1224" i="7"/>
  <c r="CX1224" i="7"/>
  <c r="CW1224" i="7"/>
  <c r="CV1224" i="7"/>
  <c r="CU1224" i="7"/>
  <c r="CT1224" i="7"/>
  <c r="CS1224" i="7"/>
  <c r="CY1240" i="7"/>
  <c r="CX1240" i="7"/>
  <c r="CW1240" i="7"/>
  <c r="CV1240" i="7"/>
  <c r="CU1240" i="7"/>
  <c r="CT1240" i="7"/>
  <c r="CS1240" i="7"/>
  <c r="CY1255" i="7"/>
  <c r="CX1255" i="7"/>
  <c r="CW1255" i="7"/>
  <c r="CV1255" i="7"/>
  <c r="CU1255" i="7"/>
  <c r="CT1255" i="7"/>
  <c r="CS1255" i="7"/>
  <c r="CY1263" i="7"/>
  <c r="CX1263" i="7"/>
  <c r="CW1263" i="7"/>
  <c r="CV1263" i="7"/>
  <c r="CU1263" i="7"/>
  <c r="CT1263" i="7"/>
  <c r="CS1263" i="7"/>
  <c r="CY1209" i="7"/>
  <c r="CX1209" i="7"/>
  <c r="CW1209" i="7"/>
  <c r="CV1209" i="7"/>
  <c r="CU1209" i="7"/>
  <c r="CT1209" i="7"/>
  <c r="CS1209" i="7"/>
  <c r="CY1294" i="7"/>
  <c r="CX1294" i="7"/>
  <c r="CW1294" i="7"/>
  <c r="CV1294" i="7"/>
  <c r="CU1294" i="7"/>
  <c r="CT1294" i="7"/>
  <c r="CS1294" i="7"/>
  <c r="CY1282" i="7"/>
  <c r="CX1282" i="7"/>
  <c r="CW1282" i="7"/>
  <c r="CV1282" i="7"/>
  <c r="CU1282" i="7"/>
  <c r="CT1282" i="7"/>
  <c r="CS1282" i="7"/>
  <c r="CY1274" i="7"/>
  <c r="CX1274" i="7"/>
  <c r="CW1274" i="7"/>
  <c r="CV1274" i="7"/>
  <c r="CU1274" i="7"/>
  <c r="CT1274" i="7"/>
  <c r="CS1274" i="7"/>
  <c r="CY1268" i="7"/>
  <c r="CX1268" i="7"/>
  <c r="CW1268" i="7"/>
  <c r="CV1268" i="7"/>
  <c r="CU1268" i="7"/>
  <c r="CT1268" i="7"/>
  <c r="CS1268" i="7"/>
  <c r="CY53" i="7"/>
  <c r="CX53" i="7"/>
  <c r="CW53" i="7"/>
  <c r="CV53" i="7"/>
  <c r="CU53" i="7"/>
  <c r="CT53" i="7"/>
  <c r="CS53" i="7"/>
  <c r="CY1171" i="7"/>
  <c r="CX1171" i="7"/>
  <c r="CW1171" i="7"/>
  <c r="CV1171" i="7"/>
  <c r="CU1171" i="7"/>
  <c r="CY178" i="7"/>
  <c r="CX178" i="7"/>
  <c r="CW178" i="7"/>
  <c r="CV178" i="7"/>
  <c r="CU178" i="7"/>
  <c r="CT178" i="7"/>
  <c r="CS178" i="7"/>
  <c r="CY474" i="7"/>
  <c r="CX474" i="7"/>
  <c r="CW474" i="7"/>
  <c r="CV474" i="7"/>
  <c r="CU474" i="7"/>
  <c r="CT474" i="7"/>
  <c r="CS474" i="7"/>
  <c r="CY1121" i="7"/>
  <c r="CX1121" i="7"/>
  <c r="CW1121" i="7"/>
  <c r="CV1121" i="7"/>
  <c r="CU1121" i="7"/>
  <c r="CS1121" i="7"/>
  <c r="CT1121" i="7"/>
  <c r="CY1189" i="7"/>
  <c r="CX1189" i="7"/>
  <c r="CW1189" i="7"/>
  <c r="CV1189" i="7"/>
  <c r="CU1189" i="7"/>
  <c r="CT1189" i="7"/>
  <c r="CS1189" i="7"/>
  <c r="CY425" i="7"/>
  <c r="CX425" i="7"/>
  <c r="CW425" i="7"/>
  <c r="CV425" i="7"/>
  <c r="CU425" i="7"/>
  <c r="CT425" i="7"/>
  <c r="CS425" i="7"/>
  <c r="CY9" i="7"/>
  <c r="CX9" i="7"/>
  <c r="CW9" i="7"/>
  <c r="CV9" i="7"/>
  <c r="CU9" i="7"/>
  <c r="CT9" i="7"/>
  <c r="CS9" i="7"/>
  <c r="CY925" i="7"/>
  <c r="CX925" i="7"/>
  <c r="CW925" i="7"/>
  <c r="CV925" i="7"/>
  <c r="CU925" i="7"/>
  <c r="CT925" i="7"/>
  <c r="CS925" i="7"/>
  <c r="CY552" i="7"/>
  <c r="CX552" i="7"/>
  <c r="CW552" i="7"/>
  <c r="CV552" i="7"/>
  <c r="CU552" i="7"/>
  <c r="CT552" i="7"/>
  <c r="CS552" i="7"/>
  <c r="CY824" i="7"/>
  <c r="CX824" i="7"/>
  <c r="CW824" i="7"/>
  <c r="CV824" i="7"/>
  <c r="CU824" i="7"/>
  <c r="CT824" i="7"/>
  <c r="CS824" i="7"/>
  <c r="CY876" i="7"/>
  <c r="CX876" i="7"/>
  <c r="CW876" i="7"/>
  <c r="CV876" i="7"/>
  <c r="CU876" i="7"/>
  <c r="CT876" i="7"/>
  <c r="CS876" i="7"/>
  <c r="CY1326" i="7"/>
  <c r="CX1326" i="7"/>
  <c r="CW1326" i="7"/>
  <c r="CV1326" i="7"/>
  <c r="CU1326" i="7"/>
  <c r="CT1326" i="7"/>
  <c r="CS1326" i="7"/>
  <c r="CY980" i="7"/>
  <c r="CX980" i="7"/>
  <c r="CW980" i="7"/>
  <c r="CV980" i="7"/>
  <c r="CU980" i="7"/>
  <c r="CT980" i="7"/>
  <c r="CS980" i="7"/>
  <c r="CY1003" i="7"/>
  <c r="CX1003" i="7"/>
  <c r="CW1003" i="7"/>
  <c r="CV1003" i="7"/>
  <c r="CU1003" i="7"/>
  <c r="CT1003" i="7"/>
  <c r="CS1003" i="7"/>
  <c r="CY1100" i="7"/>
  <c r="CX1100" i="7"/>
  <c r="CW1100" i="7"/>
  <c r="CV1100" i="7"/>
  <c r="CT1100" i="7"/>
  <c r="CU1100" i="7"/>
  <c r="CS1100" i="7"/>
  <c r="CY1064" i="7"/>
  <c r="CX1064" i="7"/>
  <c r="CW1064" i="7"/>
  <c r="CV1064" i="7"/>
  <c r="CU1064" i="7"/>
  <c r="CT1064" i="7"/>
  <c r="CS1064" i="7"/>
  <c r="CY1082" i="7"/>
  <c r="CX1082" i="7"/>
  <c r="CW1082" i="7"/>
  <c r="CV1082" i="7"/>
  <c r="CU1082" i="7"/>
  <c r="CT1082" i="7"/>
  <c r="CS1082" i="7"/>
  <c r="CY494" i="7"/>
  <c r="CX494" i="7"/>
  <c r="CW494" i="7"/>
  <c r="CV494" i="7"/>
  <c r="CU494" i="7"/>
  <c r="CT494" i="7"/>
  <c r="CS494" i="7"/>
  <c r="CY155" i="7"/>
  <c r="CX155" i="7"/>
  <c r="CV155" i="7"/>
  <c r="CW155" i="7"/>
  <c r="CU155" i="7"/>
  <c r="CT155" i="7"/>
  <c r="CS155" i="7"/>
  <c r="CY724" i="7"/>
  <c r="CX724" i="7"/>
  <c r="CW724" i="7"/>
  <c r="CV724" i="7"/>
  <c r="CU724" i="7"/>
  <c r="CT724" i="7"/>
  <c r="CS724" i="7"/>
  <c r="CY675" i="7"/>
  <c r="CX675" i="7"/>
  <c r="CW675" i="7"/>
  <c r="CV675" i="7"/>
  <c r="CU675" i="7"/>
  <c r="CT675" i="7"/>
  <c r="CS675" i="7"/>
  <c r="CY575" i="7"/>
  <c r="CX575" i="7"/>
  <c r="CW575" i="7"/>
  <c r="CV575" i="7"/>
  <c r="CU575" i="7"/>
  <c r="CT575" i="7"/>
  <c r="CS575" i="7"/>
  <c r="CY355" i="7"/>
  <c r="CX355" i="7"/>
  <c r="CW355" i="7"/>
  <c r="CV355" i="7"/>
  <c r="CU355" i="7"/>
  <c r="CT355" i="7"/>
  <c r="CS355" i="7"/>
  <c r="CY299" i="7"/>
  <c r="CX299" i="7"/>
  <c r="CW299" i="7"/>
  <c r="CV299" i="7"/>
  <c r="CU299" i="7"/>
  <c r="CT299" i="7"/>
  <c r="CS299" i="7"/>
  <c r="CY1215" i="7"/>
  <c r="CX1215" i="7"/>
  <c r="CW1215" i="7"/>
  <c r="CV1215" i="7"/>
  <c r="CU1215" i="7"/>
  <c r="CT1215" i="7"/>
  <c r="CS1215" i="7"/>
  <c r="CY1284" i="7"/>
  <c r="CX1284" i="7"/>
  <c r="CW1284" i="7"/>
  <c r="CV1284" i="7"/>
  <c r="CT1284" i="7"/>
  <c r="CU1284" i="7"/>
  <c r="CS1284" i="7"/>
  <c r="CY34" i="7"/>
  <c r="CX34" i="7"/>
  <c r="CW34" i="7"/>
  <c r="CV34" i="7"/>
  <c r="CU34" i="7"/>
  <c r="CT34" i="7"/>
  <c r="CS34" i="7"/>
  <c r="CY133" i="7"/>
  <c r="CX133" i="7"/>
  <c r="CW133" i="7"/>
  <c r="CV133" i="7"/>
  <c r="CU133" i="7"/>
  <c r="CT133" i="7"/>
  <c r="CS133" i="7"/>
  <c r="CY262" i="7"/>
  <c r="CX262" i="7"/>
  <c r="CW262" i="7"/>
  <c r="CV262" i="7"/>
  <c r="CU262" i="7"/>
  <c r="CT262" i="7"/>
  <c r="CS262" i="7"/>
  <c r="CY227" i="7"/>
  <c r="CX227" i="7"/>
  <c r="CW227" i="7"/>
  <c r="CV227" i="7"/>
  <c r="CU227" i="7"/>
  <c r="CT227" i="7"/>
  <c r="CS227" i="7"/>
  <c r="CY1355" i="7"/>
  <c r="CX1355" i="7"/>
  <c r="CW1355" i="7"/>
  <c r="CV1355" i="7"/>
  <c r="CU1355" i="7"/>
  <c r="CT1355" i="7"/>
  <c r="CS1355" i="7"/>
  <c r="CY84" i="7"/>
  <c r="CX84" i="7"/>
  <c r="CW84" i="7"/>
  <c r="CV84" i="7"/>
  <c r="CU84" i="7"/>
  <c r="CT84" i="7"/>
  <c r="CS84" i="7"/>
  <c r="CY798" i="7"/>
  <c r="CX798" i="7"/>
  <c r="CW798" i="7"/>
  <c r="CV798" i="7"/>
  <c r="CU798" i="7"/>
  <c r="CT798" i="7"/>
  <c r="CS798" i="7"/>
  <c r="CY1142" i="7"/>
  <c r="CX1142" i="7"/>
  <c r="CW1142" i="7"/>
  <c r="CV1142" i="7"/>
  <c r="CU1142" i="7"/>
  <c r="CT1142" i="7"/>
  <c r="CS1142" i="7"/>
  <c r="CY560" i="7"/>
  <c r="CX560" i="7"/>
  <c r="CW560" i="7"/>
  <c r="CV560" i="7"/>
  <c r="CU560" i="7"/>
  <c r="CT560" i="7"/>
  <c r="CS560" i="7"/>
  <c r="CY521" i="7"/>
  <c r="CX521" i="7"/>
  <c r="CW521" i="7"/>
  <c r="CV521" i="7"/>
  <c r="CU521" i="7"/>
  <c r="CS521" i="7"/>
  <c r="CT521" i="7"/>
  <c r="CY553" i="7"/>
  <c r="CX553" i="7"/>
  <c r="CW553" i="7"/>
  <c r="CV553" i="7"/>
  <c r="CU553" i="7"/>
  <c r="CS553" i="7"/>
  <c r="CT553" i="7"/>
  <c r="CY830" i="7"/>
  <c r="CX830" i="7"/>
  <c r="CW830" i="7"/>
  <c r="CV830" i="7"/>
  <c r="CU830" i="7"/>
  <c r="CT830" i="7"/>
  <c r="CS830" i="7"/>
  <c r="CY899" i="7"/>
  <c r="CX899" i="7"/>
  <c r="CW899" i="7"/>
  <c r="CV899" i="7"/>
  <c r="CU899" i="7"/>
  <c r="CT899" i="7"/>
  <c r="CS899" i="7"/>
  <c r="CY1335" i="7"/>
  <c r="CX1335" i="7"/>
  <c r="CW1335" i="7"/>
  <c r="CV1335" i="7"/>
  <c r="CU1335" i="7"/>
  <c r="CT1335" i="7"/>
  <c r="CS1335" i="7"/>
  <c r="CY981" i="7"/>
  <c r="CX981" i="7"/>
  <c r="CW981" i="7"/>
  <c r="CV981" i="7"/>
  <c r="CU981" i="7"/>
  <c r="CT981" i="7"/>
  <c r="CS981" i="7"/>
  <c r="CY996" i="7"/>
  <c r="CX996" i="7"/>
  <c r="CW996" i="7"/>
  <c r="CV996" i="7"/>
  <c r="CU996" i="7"/>
  <c r="CT996" i="7"/>
  <c r="CS996" i="7"/>
  <c r="CY592" i="7"/>
  <c r="CX592" i="7"/>
  <c r="CW592" i="7"/>
  <c r="CV592" i="7"/>
  <c r="CU592" i="7"/>
  <c r="CT592" i="7"/>
  <c r="CS592" i="7"/>
  <c r="CY1050" i="7"/>
  <c r="CX1050" i="7"/>
  <c r="CW1050" i="7"/>
  <c r="CV1050" i="7"/>
  <c r="CU1050" i="7"/>
  <c r="CT1050" i="7"/>
  <c r="CS1050" i="7"/>
  <c r="CY782" i="7"/>
  <c r="CX782" i="7"/>
  <c r="CW782" i="7"/>
  <c r="CV782" i="7"/>
  <c r="CU782" i="7"/>
  <c r="CT782" i="7"/>
  <c r="CS782" i="7"/>
  <c r="CY598" i="7"/>
  <c r="CX598" i="7"/>
  <c r="CW598" i="7"/>
  <c r="CV598" i="7"/>
  <c r="CU598" i="7"/>
  <c r="CT598" i="7"/>
  <c r="CS598" i="7"/>
  <c r="CY503" i="7"/>
  <c r="CX503" i="7"/>
  <c r="CW503" i="7"/>
  <c r="CV503" i="7"/>
  <c r="CU503" i="7"/>
  <c r="CT503" i="7"/>
  <c r="CS503" i="7"/>
  <c r="CY770" i="7"/>
  <c r="CX770" i="7"/>
  <c r="CW770" i="7"/>
  <c r="CV770" i="7"/>
  <c r="CU770" i="7"/>
  <c r="CT770" i="7"/>
  <c r="CS770" i="7"/>
  <c r="CY1302" i="7"/>
  <c r="CX1302" i="7"/>
  <c r="CW1302" i="7"/>
  <c r="CV1302" i="7"/>
  <c r="CU1302" i="7"/>
  <c r="CT1302" i="7"/>
  <c r="CS1302" i="7"/>
  <c r="CY165" i="7"/>
  <c r="CX165" i="7"/>
  <c r="CW165" i="7"/>
  <c r="CV165" i="7"/>
  <c r="CU165" i="7"/>
  <c r="CT165" i="7"/>
  <c r="CS165" i="7"/>
  <c r="CY286" i="7"/>
  <c r="CX286" i="7"/>
  <c r="CW286" i="7"/>
  <c r="CV286" i="7"/>
  <c r="CU286" i="7"/>
  <c r="CT286" i="7"/>
  <c r="CS286" i="7"/>
  <c r="CY147" i="7"/>
  <c r="CX147" i="7"/>
  <c r="CW147" i="7"/>
  <c r="CV147" i="7"/>
  <c r="CT147" i="7"/>
  <c r="CU147" i="7"/>
  <c r="CS147" i="7"/>
  <c r="CY327" i="7"/>
  <c r="CX327" i="7"/>
  <c r="CW327" i="7"/>
  <c r="CV327" i="7"/>
  <c r="CU327" i="7"/>
  <c r="CT327" i="7"/>
  <c r="CS327" i="7"/>
  <c r="CY353" i="7"/>
  <c r="CX353" i="7"/>
  <c r="CW353" i="7"/>
  <c r="CV353" i="7"/>
  <c r="CU353" i="7"/>
  <c r="CT353" i="7"/>
  <c r="CS353" i="7"/>
  <c r="CY1227" i="7"/>
  <c r="CX1227" i="7"/>
  <c r="CW1227" i="7"/>
  <c r="CV1227" i="7"/>
  <c r="CU1227" i="7"/>
  <c r="CT1227" i="7"/>
  <c r="CS1227" i="7"/>
  <c r="CY1260" i="7"/>
  <c r="CX1260" i="7"/>
  <c r="CW1260" i="7"/>
  <c r="CV1260" i="7"/>
  <c r="CU1260" i="7"/>
  <c r="CT1260" i="7"/>
  <c r="CS1260" i="7"/>
  <c r="CY20" i="7"/>
  <c r="CX20" i="7"/>
  <c r="CW20" i="7"/>
  <c r="CV20" i="7"/>
  <c r="CU20" i="7"/>
  <c r="CT20" i="7"/>
  <c r="CS20" i="7"/>
  <c r="CY28" i="7"/>
  <c r="CX28" i="7"/>
  <c r="CW28" i="7"/>
  <c r="CV28" i="7"/>
  <c r="CU28" i="7"/>
  <c r="CT28" i="7"/>
  <c r="CS28" i="7"/>
  <c r="CY36" i="7"/>
  <c r="CX36" i="7"/>
  <c r="CW36" i="7"/>
  <c r="CV36" i="7"/>
  <c r="CU36" i="7"/>
  <c r="CT36" i="7"/>
  <c r="CS36" i="7"/>
  <c r="CY44" i="7"/>
  <c r="CX44" i="7"/>
  <c r="CW44" i="7"/>
  <c r="CV44" i="7"/>
  <c r="CU44" i="7"/>
  <c r="CT44" i="7"/>
  <c r="CS44" i="7"/>
  <c r="CY56" i="7"/>
  <c r="CX56" i="7"/>
  <c r="CW56" i="7"/>
  <c r="CV56" i="7"/>
  <c r="CU56" i="7"/>
  <c r="CT56" i="7"/>
  <c r="CS56" i="7"/>
  <c r="CY80" i="7"/>
  <c r="CX80" i="7"/>
  <c r="CW80" i="7"/>
  <c r="CV80" i="7"/>
  <c r="CU80" i="7"/>
  <c r="CT80" i="7"/>
  <c r="CS80" i="7"/>
  <c r="CY63" i="7"/>
  <c r="CX63" i="7"/>
  <c r="CW63" i="7"/>
  <c r="CV63" i="7"/>
  <c r="CU63" i="7"/>
  <c r="CT63" i="7"/>
  <c r="CS63" i="7"/>
  <c r="CY135" i="7"/>
  <c r="CX135" i="7"/>
  <c r="CW135" i="7"/>
  <c r="CV135" i="7"/>
  <c r="CU135" i="7"/>
  <c r="CT135" i="7"/>
  <c r="CS135" i="7"/>
  <c r="CY731" i="7"/>
  <c r="CX731" i="7"/>
  <c r="CW731" i="7"/>
  <c r="CV731" i="7"/>
  <c r="CU731" i="7"/>
  <c r="CT731" i="7"/>
  <c r="CS731" i="7"/>
  <c r="CY1166" i="7"/>
  <c r="CX1166" i="7"/>
  <c r="CW1166" i="7"/>
  <c r="CV1166" i="7"/>
  <c r="CU1166" i="7"/>
  <c r="CT1166" i="7"/>
  <c r="CS1166" i="7"/>
  <c r="CY1174" i="7"/>
  <c r="CX1174" i="7"/>
  <c r="CW1174" i="7"/>
  <c r="CV1174" i="7"/>
  <c r="CU1174" i="7"/>
  <c r="CT1174" i="7"/>
  <c r="CS1174" i="7"/>
  <c r="CY102" i="7"/>
  <c r="CX102" i="7"/>
  <c r="CW102" i="7"/>
  <c r="CV102" i="7"/>
  <c r="CU102" i="7"/>
  <c r="CT102" i="7"/>
  <c r="CS102" i="7"/>
  <c r="CY110" i="7"/>
  <c r="CX110" i="7"/>
  <c r="CW110" i="7"/>
  <c r="CV110" i="7"/>
  <c r="CU110" i="7"/>
  <c r="CT110" i="7"/>
  <c r="CS110" i="7"/>
  <c r="CY76" i="7"/>
  <c r="CX76" i="7"/>
  <c r="CW76" i="7"/>
  <c r="CV76" i="7"/>
  <c r="CU76" i="7"/>
  <c r="CT76" i="7"/>
  <c r="CS76" i="7"/>
  <c r="CY264" i="7"/>
  <c r="CX264" i="7"/>
  <c r="CW264" i="7"/>
  <c r="CV264" i="7"/>
  <c r="CU264" i="7"/>
  <c r="CT264" i="7"/>
  <c r="CS264" i="7"/>
  <c r="CY272" i="7"/>
  <c r="CX272" i="7"/>
  <c r="CW272" i="7"/>
  <c r="CV272" i="7"/>
  <c r="CU272" i="7"/>
  <c r="CT272" i="7"/>
  <c r="CS272" i="7"/>
  <c r="CY181" i="7"/>
  <c r="CX181" i="7"/>
  <c r="CW181" i="7"/>
  <c r="CV181" i="7"/>
  <c r="CU181" i="7"/>
  <c r="CT181" i="7"/>
  <c r="CS181" i="7"/>
  <c r="CY185" i="7"/>
  <c r="CX185" i="7"/>
  <c r="CW185" i="7"/>
  <c r="CV185" i="7"/>
  <c r="CU185" i="7"/>
  <c r="CT185" i="7"/>
  <c r="CS185" i="7"/>
  <c r="CY193" i="7"/>
  <c r="CX193" i="7"/>
  <c r="CW193" i="7"/>
  <c r="CV193" i="7"/>
  <c r="CU193" i="7"/>
  <c r="CT193" i="7"/>
  <c r="CS193" i="7"/>
  <c r="CY229" i="7"/>
  <c r="CX229" i="7"/>
  <c r="CW229" i="7"/>
  <c r="CV229" i="7"/>
  <c r="CU229" i="7"/>
  <c r="CT229" i="7"/>
  <c r="CS229" i="7"/>
  <c r="CY211" i="7"/>
  <c r="CX211" i="7"/>
  <c r="CW211" i="7"/>
  <c r="CV211" i="7"/>
  <c r="CT211" i="7"/>
  <c r="CU211" i="7"/>
  <c r="CS211" i="7"/>
  <c r="CY234" i="7"/>
  <c r="CX234" i="7"/>
  <c r="CW234" i="7"/>
  <c r="CV234" i="7"/>
  <c r="CU234" i="7"/>
  <c r="CT234" i="7"/>
  <c r="CS234" i="7"/>
  <c r="CY469" i="7"/>
  <c r="CX469" i="7"/>
  <c r="CW469" i="7"/>
  <c r="CV469" i="7"/>
  <c r="CU469" i="7"/>
  <c r="CT469" i="7"/>
  <c r="CS469" i="7"/>
  <c r="CY477" i="7"/>
  <c r="CX477" i="7"/>
  <c r="CW477" i="7"/>
  <c r="CV477" i="7"/>
  <c r="CU477" i="7"/>
  <c r="CT477" i="7"/>
  <c r="CS477" i="7"/>
  <c r="CY481" i="7"/>
  <c r="CX481" i="7"/>
  <c r="CW481" i="7"/>
  <c r="CV481" i="7"/>
  <c r="CU481" i="7"/>
  <c r="CS481" i="7"/>
  <c r="CT481" i="7"/>
  <c r="CY242" i="7"/>
  <c r="CX242" i="7"/>
  <c r="CW242" i="7"/>
  <c r="CV242" i="7"/>
  <c r="CU242" i="7"/>
  <c r="CT242" i="7"/>
  <c r="CS242" i="7"/>
  <c r="CY1357" i="7"/>
  <c r="CX1357" i="7"/>
  <c r="CW1357" i="7"/>
  <c r="CV1357" i="7"/>
  <c r="CU1357" i="7"/>
  <c r="CT1357" i="7"/>
  <c r="CS1357" i="7"/>
  <c r="CY1365" i="7"/>
  <c r="CX1365" i="7"/>
  <c r="CW1365" i="7"/>
  <c r="CV1365" i="7"/>
  <c r="CU1365" i="7"/>
  <c r="CT1365" i="7"/>
  <c r="CS1365" i="7"/>
  <c r="CY248" i="7"/>
  <c r="CX248" i="7"/>
  <c r="CW248" i="7"/>
  <c r="CV248" i="7"/>
  <c r="CU248" i="7"/>
  <c r="CT248" i="7"/>
  <c r="CS248" i="7"/>
  <c r="CY256" i="7"/>
  <c r="CX256" i="7"/>
  <c r="CW256" i="7"/>
  <c r="CV256" i="7"/>
  <c r="CU256" i="7"/>
  <c r="CT256" i="7"/>
  <c r="CS256" i="7"/>
  <c r="CY1124" i="7"/>
  <c r="CX1124" i="7"/>
  <c r="CW1124" i="7"/>
  <c r="CV1124" i="7"/>
  <c r="CU1124" i="7"/>
  <c r="CT1124" i="7"/>
  <c r="CS1124" i="7"/>
  <c r="CY87" i="7"/>
  <c r="CX87" i="7"/>
  <c r="CW87" i="7"/>
  <c r="CV87" i="7"/>
  <c r="CU87" i="7"/>
  <c r="CT87" i="7"/>
  <c r="CS87" i="7"/>
  <c r="CY91" i="7"/>
  <c r="CX91" i="7"/>
  <c r="CV91" i="7"/>
  <c r="CW91" i="7"/>
  <c r="CU91" i="7"/>
  <c r="CT91" i="7"/>
  <c r="CS91" i="7"/>
  <c r="CY936" i="7"/>
  <c r="CX936" i="7"/>
  <c r="CW936" i="7"/>
  <c r="CV936" i="7"/>
  <c r="CU936" i="7"/>
  <c r="CT936" i="7"/>
  <c r="CS936" i="7"/>
  <c r="CY1176" i="7"/>
  <c r="CX1176" i="7"/>
  <c r="CW1176" i="7"/>
  <c r="CV1176" i="7"/>
  <c r="CU1176" i="7"/>
  <c r="CT1176" i="7"/>
  <c r="CS1176" i="7"/>
  <c r="CY1184" i="7"/>
  <c r="CX1184" i="7"/>
  <c r="CW1184" i="7"/>
  <c r="CV1184" i="7"/>
  <c r="CU1184" i="7"/>
  <c r="CT1184" i="7"/>
  <c r="CS1184" i="7"/>
  <c r="CY796" i="7"/>
  <c r="CX796" i="7"/>
  <c r="CW796" i="7"/>
  <c r="CV796" i="7"/>
  <c r="CU796" i="7"/>
  <c r="CT796" i="7"/>
  <c r="CS796" i="7"/>
  <c r="CY802" i="7"/>
  <c r="CX802" i="7"/>
  <c r="CW802" i="7"/>
  <c r="CV802" i="7"/>
  <c r="CU802" i="7"/>
  <c r="CT802" i="7"/>
  <c r="CS802" i="7"/>
  <c r="CY800" i="7"/>
  <c r="CX800" i="7"/>
  <c r="CW800" i="7"/>
  <c r="CV800" i="7"/>
  <c r="CU800" i="7"/>
  <c r="CT800" i="7"/>
  <c r="CS800" i="7"/>
  <c r="CY813" i="7"/>
  <c r="CX813" i="7"/>
  <c r="CW813" i="7"/>
  <c r="CV813" i="7"/>
  <c r="CU813" i="7"/>
  <c r="CT813" i="7"/>
  <c r="CS813" i="7"/>
  <c r="CY412" i="7"/>
  <c r="CX412" i="7"/>
  <c r="CW412" i="7"/>
  <c r="CV412" i="7"/>
  <c r="CU412" i="7"/>
  <c r="CT412" i="7"/>
  <c r="CS412" i="7"/>
  <c r="CY415" i="7"/>
  <c r="CX415" i="7"/>
  <c r="CW415" i="7"/>
  <c r="CV415" i="7"/>
  <c r="CU415" i="7"/>
  <c r="CT415" i="7"/>
  <c r="CS415" i="7"/>
  <c r="CY428" i="7"/>
  <c r="CX428" i="7"/>
  <c r="CW428" i="7"/>
  <c r="CV428" i="7"/>
  <c r="CU428" i="7"/>
  <c r="CT428" i="7"/>
  <c r="CS428" i="7"/>
  <c r="CY431" i="7"/>
  <c r="CX431" i="7"/>
  <c r="CW431" i="7"/>
  <c r="CV431" i="7"/>
  <c r="CU431" i="7"/>
  <c r="CT431" i="7"/>
  <c r="CS431" i="7"/>
  <c r="CY1144" i="7"/>
  <c r="CX1144" i="7"/>
  <c r="CW1144" i="7"/>
  <c r="CV1144" i="7"/>
  <c r="CU1144" i="7"/>
  <c r="CT1144" i="7"/>
  <c r="CS1144" i="7"/>
  <c r="CY1152" i="7"/>
  <c r="CX1152" i="7"/>
  <c r="CW1152" i="7"/>
  <c r="CV1152" i="7"/>
  <c r="CU1152" i="7"/>
  <c r="CT1152" i="7"/>
  <c r="CS1152" i="7"/>
  <c r="CY448" i="7"/>
  <c r="CX448" i="7"/>
  <c r="CW448" i="7"/>
  <c r="CV448" i="7"/>
  <c r="CU448" i="7"/>
  <c r="CT448" i="7"/>
  <c r="CS448" i="7"/>
  <c r="CY461" i="7"/>
  <c r="CX461" i="7"/>
  <c r="CW461" i="7"/>
  <c r="CV461" i="7"/>
  <c r="CU461" i="7"/>
  <c r="CT461" i="7"/>
  <c r="CS461" i="7"/>
  <c r="CY12" i="7"/>
  <c r="CX12" i="7"/>
  <c r="CW12" i="7"/>
  <c r="CV12" i="7"/>
  <c r="CU12" i="7"/>
  <c r="CT12" i="7"/>
  <c r="CS12" i="7"/>
  <c r="CY14" i="7"/>
  <c r="CX14" i="7"/>
  <c r="CW14" i="7"/>
  <c r="CV14" i="7"/>
  <c r="CU14" i="7"/>
  <c r="CT14" i="7"/>
  <c r="CS14" i="7"/>
  <c r="CY562" i="7"/>
  <c r="CX562" i="7"/>
  <c r="CW562" i="7"/>
  <c r="CV562" i="7"/>
  <c r="CU562" i="7"/>
  <c r="CT562" i="7"/>
  <c r="CS562" i="7"/>
  <c r="CY440" i="7"/>
  <c r="CX440" i="7"/>
  <c r="CW440" i="7"/>
  <c r="CV440" i="7"/>
  <c r="CU440" i="7"/>
  <c r="CT440" i="7"/>
  <c r="CS440" i="7"/>
  <c r="CY616" i="7"/>
  <c r="CX616" i="7"/>
  <c r="CW616" i="7"/>
  <c r="CV616" i="7"/>
  <c r="CU616" i="7"/>
  <c r="CT616" i="7"/>
  <c r="CS616" i="7"/>
  <c r="CY624" i="7"/>
  <c r="CX624" i="7"/>
  <c r="CW624" i="7"/>
  <c r="CV624" i="7"/>
  <c r="CU624" i="7"/>
  <c r="CT624" i="7"/>
  <c r="CS624" i="7"/>
  <c r="CY928" i="7"/>
  <c r="CX928" i="7"/>
  <c r="CW928" i="7"/>
  <c r="CV928" i="7"/>
  <c r="CU928" i="7"/>
  <c r="CT928" i="7"/>
  <c r="CS928" i="7"/>
  <c r="CY523" i="7"/>
  <c r="CX523" i="7"/>
  <c r="CW523" i="7"/>
  <c r="CV523" i="7"/>
  <c r="CU523" i="7"/>
  <c r="CT523" i="7"/>
  <c r="CS523" i="7"/>
  <c r="CY515" i="7"/>
  <c r="CX515" i="7"/>
  <c r="CW515" i="7"/>
  <c r="CV515" i="7"/>
  <c r="CU515" i="7"/>
  <c r="CT515" i="7"/>
  <c r="CS515" i="7"/>
  <c r="CY534" i="7"/>
  <c r="CX534" i="7"/>
  <c r="CW534" i="7"/>
  <c r="CV534" i="7"/>
  <c r="CU534" i="7"/>
  <c r="CT534" i="7"/>
  <c r="CS534" i="7"/>
  <c r="CY540" i="7"/>
  <c r="CX540" i="7"/>
  <c r="CW540" i="7"/>
  <c r="CV540" i="7"/>
  <c r="CU540" i="7"/>
  <c r="CT540" i="7"/>
  <c r="CS540" i="7"/>
  <c r="CY536" i="7"/>
  <c r="CX536" i="7"/>
  <c r="CW536" i="7"/>
  <c r="CV536" i="7"/>
  <c r="CU536" i="7"/>
  <c r="CT536" i="7"/>
  <c r="CS536" i="7"/>
  <c r="CY680" i="7"/>
  <c r="CX680" i="7"/>
  <c r="CW680" i="7"/>
  <c r="CV680" i="7"/>
  <c r="CU680" i="7"/>
  <c r="CT680" i="7"/>
  <c r="CS680" i="7"/>
  <c r="CY688" i="7"/>
  <c r="CX688" i="7"/>
  <c r="CW688" i="7"/>
  <c r="CV688" i="7"/>
  <c r="CU688" i="7"/>
  <c r="CT688" i="7"/>
  <c r="CS688" i="7"/>
  <c r="CY696" i="7"/>
  <c r="CX696" i="7"/>
  <c r="CW696" i="7"/>
  <c r="CV696" i="7"/>
  <c r="CU696" i="7"/>
  <c r="CT696" i="7"/>
  <c r="CS696" i="7"/>
  <c r="CY370" i="7"/>
  <c r="CX370" i="7"/>
  <c r="CW370" i="7"/>
  <c r="CV370" i="7"/>
  <c r="CU370" i="7"/>
  <c r="CT370" i="7"/>
  <c r="CS370" i="7"/>
  <c r="CY700" i="7"/>
  <c r="CX700" i="7"/>
  <c r="CW700" i="7"/>
  <c r="CV700" i="7"/>
  <c r="CU700" i="7"/>
  <c r="CT700" i="7"/>
  <c r="CS700" i="7"/>
  <c r="CY708" i="7"/>
  <c r="CX708" i="7"/>
  <c r="CW708" i="7"/>
  <c r="CV708" i="7"/>
  <c r="CU708" i="7"/>
  <c r="CT708" i="7"/>
  <c r="CS708" i="7"/>
  <c r="CY820" i="7"/>
  <c r="CX820" i="7"/>
  <c r="CW820" i="7"/>
  <c r="CV820" i="7"/>
  <c r="CU820" i="7"/>
  <c r="CT820" i="7"/>
  <c r="CS820" i="7"/>
  <c r="CY832" i="7"/>
  <c r="CX832" i="7"/>
  <c r="CW832" i="7"/>
  <c r="CV832" i="7"/>
  <c r="CU832" i="7"/>
  <c r="CT832" i="7"/>
  <c r="CS832" i="7"/>
  <c r="CY840" i="7"/>
  <c r="CX840" i="7"/>
  <c r="CW840" i="7"/>
  <c r="CV840" i="7"/>
  <c r="CU840" i="7"/>
  <c r="CT840" i="7"/>
  <c r="CS840" i="7"/>
  <c r="CY849" i="7"/>
  <c r="CX849" i="7"/>
  <c r="CW849" i="7"/>
  <c r="CV849" i="7"/>
  <c r="CU849" i="7"/>
  <c r="CS849" i="7"/>
  <c r="CT849" i="7"/>
  <c r="CY874" i="7"/>
  <c r="CX874" i="7"/>
  <c r="CW874" i="7"/>
  <c r="CV874" i="7"/>
  <c r="CU874" i="7"/>
  <c r="CT874" i="7"/>
  <c r="CS874" i="7"/>
  <c r="CY879" i="7"/>
  <c r="CX879" i="7"/>
  <c r="CW879" i="7"/>
  <c r="CV879" i="7"/>
  <c r="CU879" i="7"/>
  <c r="CT879" i="7"/>
  <c r="CS879" i="7"/>
  <c r="CY890" i="7"/>
  <c r="CX890" i="7"/>
  <c r="CW890" i="7"/>
  <c r="CV890" i="7"/>
  <c r="CU890" i="7"/>
  <c r="CT890" i="7"/>
  <c r="CS890" i="7"/>
  <c r="CY901" i="7"/>
  <c r="CX901" i="7"/>
  <c r="CW901" i="7"/>
  <c r="CV901" i="7"/>
  <c r="CU901" i="7"/>
  <c r="CT901" i="7"/>
  <c r="CS901" i="7"/>
  <c r="CY905" i="7"/>
  <c r="CX905" i="7"/>
  <c r="CW905" i="7"/>
  <c r="CV905" i="7"/>
  <c r="CU905" i="7"/>
  <c r="CS905" i="7"/>
  <c r="CT905" i="7"/>
  <c r="CY912" i="7"/>
  <c r="CX912" i="7"/>
  <c r="CW912" i="7"/>
  <c r="CV912" i="7"/>
  <c r="CU912" i="7"/>
  <c r="CT912" i="7"/>
  <c r="CS912" i="7"/>
  <c r="CY920" i="7"/>
  <c r="CX920" i="7"/>
  <c r="CW920" i="7"/>
  <c r="CV920" i="7"/>
  <c r="CU920" i="7"/>
  <c r="CT920" i="7"/>
  <c r="CS920" i="7"/>
  <c r="CY1161" i="7"/>
  <c r="CX1161" i="7"/>
  <c r="CW1161" i="7"/>
  <c r="CV1161" i="7"/>
  <c r="CU1161" i="7"/>
  <c r="CS1161" i="7"/>
  <c r="CT1161" i="7"/>
  <c r="CY1329" i="7"/>
  <c r="CX1329" i="7"/>
  <c r="CW1329" i="7"/>
  <c r="CV1329" i="7"/>
  <c r="CU1329" i="7"/>
  <c r="CS1329" i="7"/>
  <c r="CT1329" i="7"/>
  <c r="CY1337" i="7"/>
  <c r="CX1337" i="7"/>
  <c r="CW1337" i="7"/>
  <c r="CV1337" i="7"/>
  <c r="CU1337" i="7"/>
  <c r="CT1337" i="7"/>
  <c r="CS1337" i="7"/>
  <c r="CY1341" i="7"/>
  <c r="CX1341" i="7"/>
  <c r="CW1341" i="7"/>
  <c r="CV1341" i="7"/>
  <c r="CU1341" i="7"/>
  <c r="CT1341" i="7"/>
  <c r="CS1341" i="7"/>
  <c r="CY1353" i="7"/>
  <c r="CX1353" i="7"/>
  <c r="CW1353" i="7"/>
  <c r="CV1353" i="7"/>
  <c r="CU1353" i="7"/>
  <c r="CT1353" i="7"/>
  <c r="CS1353" i="7"/>
  <c r="CY959" i="7"/>
  <c r="CX959" i="7"/>
  <c r="CW959" i="7"/>
  <c r="CV959" i="7"/>
  <c r="CU959" i="7"/>
  <c r="CT959" i="7"/>
  <c r="CS959" i="7"/>
  <c r="CY971" i="7"/>
  <c r="CX971" i="7"/>
  <c r="CW971" i="7"/>
  <c r="CV971" i="7"/>
  <c r="CU971" i="7"/>
  <c r="CT971" i="7"/>
  <c r="CS971" i="7"/>
  <c r="CY965" i="7"/>
  <c r="CX965" i="7"/>
  <c r="CW965" i="7"/>
  <c r="CV965" i="7"/>
  <c r="CU965" i="7"/>
  <c r="CT965" i="7"/>
  <c r="CS965" i="7"/>
  <c r="CY983" i="7"/>
  <c r="CX983" i="7"/>
  <c r="CW983" i="7"/>
  <c r="CV983" i="7"/>
  <c r="CU983" i="7"/>
  <c r="CT983" i="7"/>
  <c r="CS983" i="7"/>
  <c r="CY196" i="7"/>
  <c r="CX196" i="7"/>
  <c r="CW196" i="7"/>
  <c r="CV196" i="7"/>
  <c r="CU196" i="7"/>
  <c r="CT196" i="7"/>
  <c r="CS196" i="7"/>
  <c r="CY209" i="7"/>
  <c r="CX209" i="7"/>
  <c r="CW209" i="7"/>
  <c r="CV209" i="7"/>
  <c r="CU209" i="7"/>
  <c r="CT209" i="7"/>
  <c r="CS209" i="7"/>
  <c r="CY659" i="7"/>
  <c r="CX659" i="7"/>
  <c r="CW659" i="7"/>
  <c r="CV659" i="7"/>
  <c r="CT659" i="7"/>
  <c r="CU659" i="7"/>
  <c r="CS659" i="7"/>
  <c r="CY663" i="7"/>
  <c r="CX663" i="7"/>
  <c r="CW663" i="7"/>
  <c r="CV663" i="7"/>
  <c r="CU663" i="7"/>
  <c r="CT663" i="7"/>
  <c r="CS663" i="7"/>
  <c r="CY988" i="7"/>
  <c r="CX988" i="7"/>
  <c r="CW988" i="7"/>
  <c r="CV988" i="7"/>
  <c r="CU988" i="7"/>
  <c r="CT988" i="7"/>
  <c r="CS988" i="7"/>
  <c r="CY998" i="7"/>
  <c r="CX998" i="7"/>
  <c r="CW998" i="7"/>
  <c r="CV998" i="7"/>
  <c r="CU998" i="7"/>
  <c r="CT998" i="7"/>
  <c r="CS998" i="7"/>
  <c r="CY1006" i="7"/>
  <c r="CX1006" i="7"/>
  <c r="CW1006" i="7"/>
  <c r="CV1006" i="7"/>
  <c r="CU1006" i="7"/>
  <c r="CT1006" i="7"/>
  <c r="CS1006" i="7"/>
  <c r="CY1008" i="7"/>
  <c r="CX1008" i="7"/>
  <c r="CW1008" i="7"/>
  <c r="CV1008" i="7"/>
  <c r="CU1008" i="7"/>
  <c r="CT1008" i="7"/>
  <c r="CS1008" i="7"/>
  <c r="CY581" i="7"/>
  <c r="CX581" i="7"/>
  <c r="CW581" i="7"/>
  <c r="CV581" i="7"/>
  <c r="CU581" i="7"/>
  <c r="CT581" i="7"/>
  <c r="CS581" i="7"/>
  <c r="CY594" i="7"/>
  <c r="CX594" i="7"/>
  <c r="CW594" i="7"/>
  <c r="CV594" i="7"/>
  <c r="CU594" i="7"/>
  <c r="CT594" i="7"/>
  <c r="CS594" i="7"/>
  <c r="CY1018" i="7"/>
  <c r="CX1018" i="7"/>
  <c r="CW1018" i="7"/>
  <c r="CV1018" i="7"/>
  <c r="CU1018" i="7"/>
  <c r="CT1018" i="7"/>
  <c r="CS1018" i="7"/>
  <c r="CY1095" i="7"/>
  <c r="CX1095" i="7"/>
  <c r="CW1095" i="7"/>
  <c r="CV1095" i="7"/>
  <c r="CU1095" i="7"/>
  <c r="CT1095" i="7"/>
  <c r="CS1095" i="7"/>
  <c r="CY1103" i="7"/>
  <c r="CX1103" i="7"/>
  <c r="CW1103" i="7"/>
  <c r="CV1103" i="7"/>
  <c r="CU1103" i="7"/>
  <c r="CT1103" i="7"/>
  <c r="CS1103" i="7"/>
  <c r="CY1033" i="7"/>
  <c r="CX1033" i="7"/>
  <c r="CW1033" i="7"/>
  <c r="CV1033" i="7"/>
  <c r="CU1033" i="7"/>
  <c r="CS1033" i="7"/>
  <c r="CT1033" i="7"/>
  <c r="CY1044" i="7"/>
  <c r="CX1044" i="7"/>
  <c r="CW1044" i="7"/>
  <c r="CV1044" i="7"/>
  <c r="CU1044" i="7"/>
  <c r="CT1044" i="7"/>
  <c r="CS1044" i="7"/>
  <c r="CY1052" i="7"/>
  <c r="CX1052" i="7"/>
  <c r="CW1052" i="7"/>
  <c r="CV1052" i="7"/>
  <c r="CU1052" i="7"/>
  <c r="CT1052" i="7"/>
  <c r="CS1052" i="7"/>
  <c r="CY1036" i="7"/>
  <c r="CX1036" i="7"/>
  <c r="CW1036" i="7"/>
  <c r="CV1036" i="7"/>
  <c r="CU1036" i="7"/>
  <c r="CT1036" i="7"/>
  <c r="CS1036" i="7"/>
  <c r="CY1059" i="7"/>
  <c r="CX1059" i="7"/>
  <c r="CW1059" i="7"/>
  <c r="CV1059" i="7"/>
  <c r="CU1059" i="7"/>
  <c r="CT1059" i="7"/>
  <c r="CS1059" i="7"/>
  <c r="CY1067" i="7"/>
  <c r="CX1067" i="7"/>
  <c r="CW1067" i="7"/>
  <c r="CV1067" i="7"/>
  <c r="CU1067" i="7"/>
  <c r="CT1067" i="7"/>
  <c r="CS1067" i="7"/>
  <c r="CY386" i="7"/>
  <c r="CX386" i="7"/>
  <c r="CW386" i="7"/>
  <c r="CV386" i="7"/>
  <c r="CU386" i="7"/>
  <c r="CT386" i="7"/>
  <c r="CS386" i="7"/>
  <c r="CY382" i="7"/>
  <c r="CX382" i="7"/>
  <c r="CW382" i="7"/>
  <c r="CV382" i="7"/>
  <c r="CU382" i="7"/>
  <c r="CT382" i="7"/>
  <c r="CS382" i="7"/>
  <c r="CY784" i="7"/>
  <c r="CX784" i="7"/>
  <c r="CW784" i="7"/>
  <c r="CV784" i="7"/>
  <c r="CU784" i="7"/>
  <c r="CT784" i="7"/>
  <c r="CS784" i="7"/>
  <c r="CY1090" i="7"/>
  <c r="CX1090" i="7"/>
  <c r="CW1090" i="7"/>
  <c r="CV1090" i="7"/>
  <c r="CU1090" i="7"/>
  <c r="CT1090" i="7"/>
  <c r="CS1090" i="7"/>
  <c r="CY1077" i="7"/>
  <c r="CX1077" i="7"/>
  <c r="CW1077" i="7"/>
  <c r="CV1077" i="7"/>
  <c r="CU1077" i="7"/>
  <c r="CT1077" i="7"/>
  <c r="CS1077" i="7"/>
  <c r="CY602" i="7"/>
  <c r="CX602" i="7"/>
  <c r="CW602" i="7"/>
  <c r="CV602" i="7"/>
  <c r="CU602" i="7"/>
  <c r="CT602" i="7"/>
  <c r="CS602" i="7"/>
  <c r="CY610" i="7"/>
  <c r="CX610" i="7"/>
  <c r="CW610" i="7"/>
  <c r="CV610" i="7"/>
  <c r="CU610" i="7"/>
  <c r="CT610" i="7"/>
  <c r="CS610" i="7"/>
  <c r="CY600" i="7"/>
  <c r="CX600" i="7"/>
  <c r="CW600" i="7"/>
  <c r="CV600" i="7"/>
  <c r="CU600" i="7"/>
  <c r="CT600" i="7"/>
  <c r="CS600" i="7"/>
  <c r="CY123" i="7"/>
  <c r="CX123" i="7"/>
  <c r="CW123" i="7"/>
  <c r="CV123" i="7"/>
  <c r="CU123" i="7"/>
  <c r="CT123" i="7"/>
  <c r="CS123" i="7"/>
  <c r="CY131" i="7"/>
  <c r="CX131" i="7"/>
  <c r="CW131" i="7"/>
  <c r="CV131" i="7"/>
  <c r="CU131" i="7"/>
  <c r="CT131" i="7"/>
  <c r="CS131" i="7"/>
  <c r="CY489" i="7"/>
  <c r="CX489" i="7"/>
  <c r="CW489" i="7"/>
  <c r="CV489" i="7"/>
  <c r="CU489" i="7"/>
  <c r="CS489" i="7"/>
  <c r="CT489" i="7"/>
  <c r="CY497" i="7"/>
  <c r="CX497" i="7"/>
  <c r="CW497" i="7"/>
  <c r="CV497" i="7"/>
  <c r="CU497" i="7"/>
  <c r="CS497" i="7"/>
  <c r="CT497" i="7"/>
  <c r="CY505" i="7"/>
  <c r="CX505" i="7"/>
  <c r="CW505" i="7"/>
  <c r="CV505" i="7"/>
  <c r="CU505" i="7"/>
  <c r="CT505" i="7"/>
  <c r="CS505" i="7"/>
  <c r="CY513" i="7"/>
  <c r="CX513" i="7"/>
  <c r="CW513" i="7"/>
  <c r="CV513" i="7"/>
  <c r="CU513" i="7"/>
  <c r="CS513" i="7"/>
  <c r="CT513" i="7"/>
  <c r="CY854" i="7"/>
  <c r="CX854" i="7"/>
  <c r="CW854" i="7"/>
  <c r="CV854" i="7"/>
  <c r="CU854" i="7"/>
  <c r="CT854" i="7"/>
  <c r="CS854" i="7"/>
  <c r="CY776" i="7"/>
  <c r="CX776" i="7"/>
  <c r="CW776" i="7"/>
  <c r="CV776" i="7"/>
  <c r="CU776" i="7"/>
  <c r="CT776" i="7"/>
  <c r="CS776" i="7"/>
  <c r="CY396" i="7"/>
  <c r="CX396" i="7"/>
  <c r="CW396" i="7"/>
  <c r="CV396" i="7"/>
  <c r="CU396" i="7"/>
  <c r="CS396" i="7"/>
  <c r="CT396" i="7"/>
  <c r="CY393" i="7"/>
  <c r="CX393" i="7"/>
  <c r="CW393" i="7"/>
  <c r="CV393" i="7"/>
  <c r="CU393" i="7"/>
  <c r="CT393" i="7"/>
  <c r="CS393" i="7"/>
  <c r="CY158" i="7"/>
  <c r="CX158" i="7"/>
  <c r="CW158" i="7"/>
  <c r="CV158" i="7"/>
  <c r="CU158" i="7"/>
  <c r="CT158" i="7"/>
  <c r="CS158" i="7"/>
  <c r="CY757" i="7"/>
  <c r="CX757" i="7"/>
  <c r="CW757" i="7"/>
  <c r="CV757" i="7"/>
  <c r="CU757" i="7"/>
  <c r="CT757" i="7"/>
  <c r="CS757" i="7"/>
  <c r="CY765" i="7"/>
  <c r="CX765" i="7"/>
  <c r="CW765" i="7"/>
  <c r="CV765" i="7"/>
  <c r="CU765" i="7"/>
  <c r="CT765" i="7"/>
  <c r="CS765" i="7"/>
  <c r="CY365" i="7"/>
  <c r="CX365" i="7"/>
  <c r="CW365" i="7"/>
  <c r="CV365" i="7"/>
  <c r="CU365" i="7"/>
  <c r="CT365" i="7"/>
  <c r="CS365" i="7"/>
  <c r="CY1298" i="7"/>
  <c r="CX1298" i="7"/>
  <c r="CW1298" i="7"/>
  <c r="CV1298" i="7"/>
  <c r="CU1298" i="7"/>
  <c r="CT1298" i="7"/>
  <c r="CS1298" i="7"/>
  <c r="CY727" i="7"/>
  <c r="CX727" i="7"/>
  <c r="CW727" i="7"/>
  <c r="CV727" i="7"/>
  <c r="CU727" i="7"/>
  <c r="CT727" i="7"/>
  <c r="CS727" i="7"/>
  <c r="CY718" i="7"/>
  <c r="CX718" i="7"/>
  <c r="CW718" i="7"/>
  <c r="CV718" i="7"/>
  <c r="CU718" i="7"/>
  <c r="CT718" i="7"/>
  <c r="CS718" i="7"/>
  <c r="CY745" i="7"/>
  <c r="CX745" i="7"/>
  <c r="CW745" i="7"/>
  <c r="CV745" i="7"/>
  <c r="CU745" i="7"/>
  <c r="CS745" i="7"/>
  <c r="CT745" i="7"/>
  <c r="CY753" i="7"/>
  <c r="CX753" i="7"/>
  <c r="CW753" i="7"/>
  <c r="CV753" i="7"/>
  <c r="CU753" i="7"/>
  <c r="CS753" i="7"/>
  <c r="CT753" i="7"/>
  <c r="CY868" i="7"/>
  <c r="CX868" i="7"/>
  <c r="CW868" i="7"/>
  <c r="CV868" i="7"/>
  <c r="CU868" i="7"/>
  <c r="CT868" i="7"/>
  <c r="CS868" i="7"/>
  <c r="CY167" i="7"/>
  <c r="CX167" i="7"/>
  <c r="CW167" i="7"/>
  <c r="CV167" i="7"/>
  <c r="CU167" i="7"/>
  <c r="CT167" i="7"/>
  <c r="CS167" i="7"/>
  <c r="CY1116" i="7"/>
  <c r="CX1116" i="7"/>
  <c r="CW1116" i="7"/>
  <c r="CV1116" i="7"/>
  <c r="CT1116" i="7"/>
  <c r="CU1116" i="7"/>
  <c r="CS1116" i="7"/>
  <c r="CY670" i="7"/>
  <c r="CX670" i="7"/>
  <c r="CW670" i="7"/>
  <c r="CV670" i="7"/>
  <c r="CU670" i="7"/>
  <c r="CT670" i="7"/>
  <c r="CS670" i="7"/>
  <c r="CY678" i="7"/>
  <c r="CX678" i="7"/>
  <c r="CW678" i="7"/>
  <c r="CV678" i="7"/>
  <c r="CU678" i="7"/>
  <c r="CT678" i="7"/>
  <c r="CS678" i="7"/>
  <c r="CY280" i="7"/>
  <c r="CX280" i="7"/>
  <c r="CW280" i="7"/>
  <c r="CV280" i="7"/>
  <c r="CU280" i="7"/>
  <c r="CT280" i="7"/>
  <c r="CS280" i="7"/>
  <c r="CY288" i="7"/>
  <c r="CX288" i="7"/>
  <c r="CW288" i="7"/>
  <c r="CV288" i="7"/>
  <c r="CU288" i="7"/>
  <c r="CT288" i="7"/>
  <c r="CS288" i="7"/>
  <c r="CY1304" i="7"/>
  <c r="CX1304" i="7"/>
  <c r="CW1304" i="7"/>
  <c r="CV1304" i="7"/>
  <c r="CU1304" i="7"/>
  <c r="CT1304" i="7"/>
  <c r="CS1304" i="7"/>
  <c r="CY1312" i="7"/>
  <c r="CX1312" i="7"/>
  <c r="CW1312" i="7"/>
  <c r="CV1312" i="7"/>
  <c r="CU1312" i="7"/>
  <c r="CT1312" i="7"/>
  <c r="CS1312" i="7"/>
  <c r="CY570" i="7"/>
  <c r="CX570" i="7"/>
  <c r="CW570" i="7"/>
  <c r="CV570" i="7"/>
  <c r="CU570" i="7"/>
  <c r="CT570" i="7"/>
  <c r="CS570" i="7"/>
  <c r="CY638" i="7"/>
  <c r="CX638" i="7"/>
  <c r="CW638" i="7"/>
  <c r="CV638" i="7"/>
  <c r="CU638" i="7"/>
  <c r="CT638" i="7"/>
  <c r="CS638" i="7"/>
  <c r="CY646" i="7"/>
  <c r="CX646" i="7"/>
  <c r="CW646" i="7"/>
  <c r="CV646" i="7"/>
  <c r="CU646" i="7"/>
  <c r="CT646" i="7"/>
  <c r="CS646" i="7"/>
  <c r="CY141" i="7"/>
  <c r="CX141" i="7"/>
  <c r="CW141" i="7"/>
  <c r="CV141" i="7"/>
  <c r="CU141" i="7"/>
  <c r="CT141" i="7"/>
  <c r="CS141" i="7"/>
  <c r="CY946" i="7"/>
  <c r="CX946" i="7"/>
  <c r="CW946" i="7"/>
  <c r="CV946" i="7"/>
  <c r="CU946" i="7"/>
  <c r="CT946" i="7"/>
  <c r="CS946" i="7"/>
  <c r="CY1315" i="7"/>
  <c r="CX1315" i="7"/>
  <c r="CW1315" i="7"/>
  <c r="CV1315" i="7"/>
  <c r="CU1315" i="7"/>
  <c r="CT1315" i="7"/>
  <c r="CS1315" i="7"/>
  <c r="CY1323" i="7"/>
  <c r="CX1323" i="7"/>
  <c r="CW1323" i="7"/>
  <c r="CV1323" i="7"/>
  <c r="CU1323" i="7"/>
  <c r="CT1323" i="7"/>
  <c r="CS1323" i="7"/>
  <c r="CY1136" i="7"/>
  <c r="CX1136" i="7"/>
  <c r="CW1136" i="7"/>
  <c r="CV1136" i="7"/>
  <c r="CU1136" i="7"/>
  <c r="CT1136" i="7"/>
  <c r="CS1136" i="7"/>
  <c r="CY325" i="7"/>
  <c r="CX325" i="7"/>
  <c r="CW325" i="7"/>
  <c r="CV325" i="7"/>
  <c r="CU325" i="7"/>
  <c r="CT325" i="7"/>
  <c r="CS325" i="7"/>
  <c r="CY329" i="7"/>
  <c r="CX329" i="7"/>
  <c r="CW329" i="7"/>
  <c r="CV329" i="7"/>
  <c r="CU329" i="7"/>
  <c r="CT329" i="7"/>
  <c r="CS329" i="7"/>
  <c r="CY336" i="7"/>
  <c r="CX336" i="7"/>
  <c r="CW336" i="7"/>
  <c r="CV336" i="7"/>
  <c r="CU336" i="7"/>
  <c r="CT336" i="7"/>
  <c r="CS336" i="7"/>
  <c r="CY347" i="7"/>
  <c r="CX347" i="7"/>
  <c r="CW347" i="7"/>
  <c r="CV347" i="7"/>
  <c r="CU347" i="7"/>
  <c r="CT347" i="7"/>
  <c r="CS347" i="7"/>
  <c r="CY320" i="7"/>
  <c r="CX320" i="7"/>
  <c r="CW320" i="7"/>
  <c r="CV320" i="7"/>
  <c r="CU320" i="7"/>
  <c r="CT320" i="7"/>
  <c r="CS320" i="7"/>
  <c r="CY312" i="7"/>
  <c r="CX312" i="7"/>
  <c r="CW312" i="7"/>
  <c r="CV312" i="7"/>
  <c r="CU312" i="7"/>
  <c r="CT312" i="7"/>
  <c r="CS312" i="7"/>
  <c r="CY304" i="7"/>
  <c r="CX304" i="7"/>
  <c r="CW304" i="7"/>
  <c r="CV304" i="7"/>
  <c r="CU304" i="7"/>
  <c r="CT304" i="7"/>
  <c r="CS304" i="7"/>
  <c r="CY296" i="7"/>
  <c r="CX296" i="7"/>
  <c r="CW296" i="7"/>
  <c r="CV296" i="7"/>
  <c r="CU296" i="7"/>
  <c r="CT296" i="7"/>
  <c r="CS296" i="7"/>
  <c r="CY1202" i="7"/>
  <c r="CX1202" i="7"/>
  <c r="CW1202" i="7"/>
  <c r="CV1202" i="7"/>
  <c r="CU1202" i="7"/>
  <c r="CT1202" i="7"/>
  <c r="CS1202" i="7"/>
  <c r="CY1194" i="7"/>
  <c r="CX1194" i="7"/>
  <c r="CW1194" i="7"/>
  <c r="CV1194" i="7"/>
  <c r="CU1194" i="7"/>
  <c r="CT1194" i="7"/>
  <c r="CS1194" i="7"/>
  <c r="CY1225" i="7"/>
  <c r="CX1225" i="7"/>
  <c r="CW1225" i="7"/>
  <c r="CV1225" i="7"/>
  <c r="CU1225" i="7"/>
  <c r="CT1225" i="7"/>
  <c r="CS1225" i="7"/>
  <c r="CY1229" i="7"/>
  <c r="CX1229" i="7"/>
  <c r="CW1229" i="7"/>
  <c r="CV1229" i="7"/>
  <c r="CU1229" i="7"/>
  <c r="CT1229" i="7"/>
  <c r="CS1229" i="7"/>
  <c r="CY1212" i="7"/>
  <c r="CX1212" i="7"/>
  <c r="CW1212" i="7"/>
  <c r="CV1212" i="7"/>
  <c r="CT1212" i="7"/>
  <c r="CU1212" i="7"/>
  <c r="CS1212" i="7"/>
  <c r="CY1223" i="7"/>
  <c r="CX1223" i="7"/>
  <c r="CW1223" i="7"/>
  <c r="CV1223" i="7"/>
  <c r="CU1223" i="7"/>
  <c r="CT1223" i="7"/>
  <c r="CS1223" i="7"/>
  <c r="CY1239" i="7"/>
  <c r="CX1239" i="7"/>
  <c r="CW1239" i="7"/>
  <c r="CV1239" i="7"/>
  <c r="CU1239" i="7"/>
  <c r="CT1239" i="7"/>
  <c r="CS1239" i="7"/>
  <c r="CY1254" i="7"/>
  <c r="CX1254" i="7"/>
  <c r="CW1254" i="7"/>
  <c r="CV1254" i="7"/>
  <c r="CU1254" i="7"/>
  <c r="CT1254" i="7"/>
  <c r="CS1254" i="7"/>
  <c r="CY1262" i="7"/>
  <c r="CX1262" i="7"/>
  <c r="CW1262" i="7"/>
  <c r="CV1262" i="7"/>
  <c r="CU1262" i="7"/>
  <c r="CT1262" i="7"/>
  <c r="CS1262" i="7"/>
  <c r="CY1208" i="7"/>
  <c r="CX1208" i="7"/>
  <c r="CW1208" i="7"/>
  <c r="CV1208" i="7"/>
  <c r="CU1208" i="7"/>
  <c r="CT1208" i="7"/>
  <c r="CS1208" i="7"/>
  <c r="CY1293" i="7"/>
  <c r="CX1293" i="7"/>
  <c r="CW1293" i="7"/>
  <c r="CV1293" i="7"/>
  <c r="CU1293" i="7"/>
  <c r="CT1293" i="7"/>
  <c r="CS1293" i="7"/>
  <c r="CY1281" i="7"/>
  <c r="CX1281" i="7"/>
  <c r="CW1281" i="7"/>
  <c r="CV1281" i="7"/>
  <c r="CU1281" i="7"/>
  <c r="CT1281" i="7"/>
  <c r="CS1281" i="7"/>
  <c r="CY1267" i="7"/>
  <c r="CX1267" i="7"/>
  <c r="CW1267" i="7"/>
  <c r="CV1267" i="7"/>
  <c r="CU1267" i="7"/>
  <c r="CT1267" i="7"/>
  <c r="CS1267" i="7"/>
  <c r="CY1273" i="7"/>
  <c r="CX1273" i="7"/>
  <c r="CW1273" i="7"/>
  <c r="CV1273" i="7"/>
  <c r="CU1273" i="7"/>
  <c r="CT1273" i="7"/>
  <c r="CS1273" i="7"/>
  <c r="CY33" i="7"/>
  <c r="CX33" i="7"/>
  <c r="CW33" i="7"/>
  <c r="CV33" i="7"/>
  <c r="CU33" i="7"/>
  <c r="CT33" i="7"/>
  <c r="CS33" i="7"/>
  <c r="CY736" i="7"/>
  <c r="CX736" i="7"/>
  <c r="CW736" i="7"/>
  <c r="CV736" i="7"/>
  <c r="CU736" i="7"/>
  <c r="CT736" i="7"/>
  <c r="CS736" i="7"/>
  <c r="CY269" i="7"/>
  <c r="CX269" i="7"/>
  <c r="CW269" i="7"/>
  <c r="CV269" i="7"/>
  <c r="CU269" i="7"/>
  <c r="CT269" i="7"/>
  <c r="CS269" i="7"/>
  <c r="CY219" i="7"/>
  <c r="CX219" i="7"/>
  <c r="CW219" i="7"/>
  <c r="CV219" i="7"/>
  <c r="CU219" i="7"/>
  <c r="CT219" i="7"/>
  <c r="CS219" i="7"/>
  <c r="CY1362" i="7"/>
  <c r="CX1362" i="7"/>
  <c r="CW1362" i="7"/>
  <c r="CV1362" i="7"/>
  <c r="CU1362" i="7"/>
  <c r="CT1362" i="7"/>
  <c r="CS1362" i="7"/>
  <c r="CY933" i="7"/>
  <c r="CX933" i="7"/>
  <c r="CW933" i="7"/>
  <c r="CV933" i="7"/>
  <c r="CU933" i="7"/>
  <c r="CT933" i="7"/>
  <c r="CS933" i="7"/>
  <c r="CY818" i="7"/>
  <c r="CX818" i="7"/>
  <c r="CW818" i="7"/>
  <c r="CV818" i="7"/>
  <c r="CU818" i="7"/>
  <c r="CT818" i="7"/>
  <c r="CS818" i="7"/>
  <c r="CY453" i="7"/>
  <c r="CX453" i="7"/>
  <c r="CW453" i="7"/>
  <c r="CV453" i="7"/>
  <c r="CU453" i="7"/>
  <c r="CT453" i="7"/>
  <c r="CS453" i="7"/>
  <c r="CY621" i="7"/>
  <c r="CX621" i="7"/>
  <c r="CW621" i="7"/>
  <c r="CV621" i="7"/>
  <c r="CU621" i="7"/>
  <c r="CT621" i="7"/>
  <c r="CS621" i="7"/>
  <c r="CY551" i="7"/>
  <c r="CX551" i="7"/>
  <c r="CW551" i="7"/>
  <c r="CV551" i="7"/>
  <c r="CU551" i="7"/>
  <c r="CT551" i="7"/>
  <c r="CS551" i="7"/>
  <c r="CY705" i="7"/>
  <c r="CX705" i="7"/>
  <c r="CW705" i="7"/>
  <c r="CV705" i="7"/>
  <c r="CU705" i="7"/>
  <c r="CS705" i="7"/>
  <c r="CT705" i="7"/>
  <c r="CY887" i="7"/>
  <c r="CX887" i="7"/>
  <c r="CW887" i="7"/>
  <c r="CV887" i="7"/>
  <c r="CU887" i="7"/>
  <c r="CT887" i="7"/>
  <c r="CS887" i="7"/>
  <c r="CY1154" i="7"/>
  <c r="CX1154" i="7"/>
  <c r="CW1154" i="7"/>
  <c r="CV1154" i="7"/>
  <c r="CU1154" i="7"/>
  <c r="CT1154" i="7"/>
  <c r="CS1154" i="7"/>
  <c r="CY964" i="7"/>
  <c r="CX964" i="7"/>
  <c r="CW964" i="7"/>
  <c r="CV964" i="7"/>
  <c r="CU964" i="7"/>
  <c r="CT964" i="7"/>
  <c r="CS964" i="7"/>
  <c r="CY655" i="7"/>
  <c r="CX655" i="7"/>
  <c r="CW655" i="7"/>
  <c r="CV655" i="7"/>
  <c r="CU655" i="7"/>
  <c r="CT655" i="7"/>
  <c r="CS655" i="7"/>
  <c r="CY591" i="7"/>
  <c r="CX591" i="7"/>
  <c r="CW591" i="7"/>
  <c r="CV591" i="7"/>
  <c r="CU591" i="7"/>
  <c r="CT591" i="7"/>
  <c r="CS591" i="7"/>
  <c r="CY1027" i="7"/>
  <c r="CX1027" i="7"/>
  <c r="CW1027" i="7"/>
  <c r="CV1027" i="7"/>
  <c r="CU1027" i="7"/>
  <c r="CT1027" i="7"/>
  <c r="CS1027" i="7"/>
  <c r="CY379" i="7"/>
  <c r="CX379" i="7"/>
  <c r="CW379" i="7"/>
  <c r="CV379" i="7"/>
  <c r="CU379" i="7"/>
  <c r="CT379" i="7"/>
  <c r="CS379" i="7"/>
  <c r="CY597" i="7"/>
  <c r="CX597" i="7"/>
  <c r="CW597" i="7"/>
  <c r="CV597" i="7"/>
  <c r="CU597" i="7"/>
  <c r="CT597" i="7"/>
  <c r="CS597" i="7"/>
  <c r="CY510" i="7"/>
  <c r="CX510" i="7"/>
  <c r="CW510" i="7"/>
  <c r="CV510" i="7"/>
  <c r="CU510" i="7"/>
  <c r="CT510" i="7"/>
  <c r="CS510" i="7"/>
  <c r="CY163" i="7"/>
  <c r="CX163" i="7"/>
  <c r="CW163" i="7"/>
  <c r="CV163" i="7"/>
  <c r="CU163" i="7"/>
  <c r="CT163" i="7"/>
  <c r="CS163" i="7"/>
  <c r="CY742" i="7"/>
  <c r="CX742" i="7"/>
  <c r="CW742" i="7"/>
  <c r="CV742" i="7"/>
  <c r="CU742" i="7"/>
  <c r="CT742" i="7"/>
  <c r="CS742" i="7"/>
  <c r="CY1111" i="7"/>
  <c r="CX1111" i="7"/>
  <c r="CW1111" i="7"/>
  <c r="CV1111" i="7"/>
  <c r="CU1111" i="7"/>
  <c r="CT1111" i="7"/>
  <c r="CS1111" i="7"/>
  <c r="CY567" i="7"/>
  <c r="CX567" i="7"/>
  <c r="CW567" i="7"/>
  <c r="CV567" i="7"/>
  <c r="CU567" i="7"/>
  <c r="CT567" i="7"/>
  <c r="CS567" i="7"/>
  <c r="CY1133" i="7"/>
  <c r="CX1133" i="7"/>
  <c r="CW1133" i="7"/>
  <c r="CV1133" i="7"/>
  <c r="CU1133" i="7"/>
  <c r="CT1133" i="7"/>
  <c r="CS1133" i="7"/>
  <c r="CY315" i="7"/>
  <c r="CX315" i="7"/>
  <c r="CW315" i="7"/>
  <c r="CV315" i="7"/>
  <c r="CU315" i="7"/>
  <c r="CT315" i="7"/>
  <c r="CS315" i="7"/>
  <c r="CY1217" i="7"/>
  <c r="CX1217" i="7"/>
  <c r="CW1217" i="7"/>
  <c r="CV1217" i="7"/>
  <c r="CU1217" i="7"/>
  <c r="CT1217" i="7"/>
  <c r="CS1217" i="7"/>
  <c r="CY1276" i="7"/>
  <c r="CX1276" i="7"/>
  <c r="CW1276" i="7"/>
  <c r="CV1276" i="7"/>
  <c r="CT1276" i="7"/>
  <c r="CU1276" i="7"/>
  <c r="CS1276" i="7"/>
  <c r="CY78" i="7"/>
  <c r="CX78" i="7"/>
  <c r="CW78" i="7"/>
  <c r="CV78" i="7"/>
  <c r="CU78" i="7"/>
  <c r="CT78" i="7"/>
  <c r="CS78" i="7"/>
  <c r="CY108" i="7"/>
  <c r="CX108" i="7"/>
  <c r="CW108" i="7"/>
  <c r="CV108" i="7"/>
  <c r="CU108" i="7"/>
  <c r="CT108" i="7"/>
  <c r="CS108" i="7"/>
  <c r="CY191" i="7"/>
  <c r="CX191" i="7"/>
  <c r="CW191" i="7"/>
  <c r="CV191" i="7"/>
  <c r="CU191" i="7"/>
  <c r="CT191" i="7"/>
  <c r="CS191" i="7"/>
  <c r="CY488" i="7"/>
  <c r="CX488" i="7"/>
  <c r="CW488" i="7"/>
  <c r="CV488" i="7"/>
  <c r="CU488" i="7"/>
  <c r="CT488" i="7"/>
  <c r="CS488" i="7"/>
  <c r="CY1122" i="7"/>
  <c r="CX1122" i="7"/>
  <c r="CW1122" i="7"/>
  <c r="CV1122" i="7"/>
  <c r="CU1122" i="7"/>
  <c r="CT1122" i="7"/>
  <c r="CS1122" i="7"/>
  <c r="CY794" i="7"/>
  <c r="CX794" i="7"/>
  <c r="CW794" i="7"/>
  <c r="CV794" i="7"/>
  <c r="CU794" i="7"/>
  <c r="CT794" i="7"/>
  <c r="CS794" i="7"/>
  <c r="CY420" i="7"/>
  <c r="CX420" i="7"/>
  <c r="CW420" i="7"/>
  <c r="CV420" i="7"/>
  <c r="CU420" i="7"/>
  <c r="CT420" i="7"/>
  <c r="CS420" i="7"/>
  <c r="CY10" i="7"/>
  <c r="CX10" i="7"/>
  <c r="CW10" i="7"/>
  <c r="CV10" i="7"/>
  <c r="CU10" i="7"/>
  <c r="CT10" i="7"/>
  <c r="CS10" i="7"/>
  <c r="CY926" i="7"/>
  <c r="CX926" i="7"/>
  <c r="CW926" i="7"/>
  <c r="CV926" i="7"/>
  <c r="CU926" i="7"/>
  <c r="CT926" i="7"/>
  <c r="CS926" i="7"/>
  <c r="CY694" i="7"/>
  <c r="CX694" i="7"/>
  <c r="CW694" i="7"/>
  <c r="CV694" i="7"/>
  <c r="CU694" i="7"/>
  <c r="CT694" i="7"/>
  <c r="CS694" i="7"/>
  <c r="CY846" i="7"/>
  <c r="CX846" i="7"/>
  <c r="CW846" i="7"/>
  <c r="CV846" i="7"/>
  <c r="CT846" i="7"/>
  <c r="CU846" i="7"/>
  <c r="CS846" i="7"/>
  <c r="CY870" i="7"/>
  <c r="CX870" i="7"/>
  <c r="CW870" i="7"/>
  <c r="CV870" i="7"/>
  <c r="CU870" i="7"/>
  <c r="CT870" i="7"/>
  <c r="CS870" i="7"/>
  <c r="CY957" i="7"/>
  <c r="CX957" i="7"/>
  <c r="CW957" i="7"/>
  <c r="CV957" i="7"/>
  <c r="CU957" i="7"/>
  <c r="CT957" i="7"/>
  <c r="CS957" i="7"/>
  <c r="CY207" i="7"/>
  <c r="CX207" i="7"/>
  <c r="CW207" i="7"/>
  <c r="CV207" i="7"/>
  <c r="CU207" i="7"/>
  <c r="CT207" i="7"/>
  <c r="CS207" i="7"/>
  <c r="CY1004" i="7"/>
  <c r="CX1004" i="7"/>
  <c r="CW1004" i="7"/>
  <c r="CV1004" i="7"/>
  <c r="CU1004" i="7"/>
  <c r="CT1004" i="7"/>
  <c r="CS1004" i="7"/>
  <c r="CY1016" i="7"/>
  <c r="CX1016" i="7"/>
  <c r="CW1016" i="7"/>
  <c r="CV1016" i="7"/>
  <c r="CU1016" i="7"/>
  <c r="CT1016" i="7"/>
  <c r="CS1016" i="7"/>
  <c r="CY1065" i="7"/>
  <c r="CX1065" i="7"/>
  <c r="CW1065" i="7"/>
  <c r="CV1065" i="7"/>
  <c r="CU1065" i="7"/>
  <c r="CS1065" i="7"/>
  <c r="CT1065" i="7"/>
  <c r="CY608" i="7"/>
  <c r="CX608" i="7"/>
  <c r="CW608" i="7"/>
  <c r="CV608" i="7"/>
  <c r="CU608" i="7"/>
  <c r="CT608" i="7"/>
  <c r="CS608" i="7"/>
  <c r="CY511" i="7"/>
  <c r="CX511" i="7"/>
  <c r="CW511" i="7"/>
  <c r="CV511" i="7"/>
  <c r="CU511" i="7"/>
  <c r="CT511" i="7"/>
  <c r="CS511" i="7"/>
  <c r="CY156" i="7"/>
  <c r="CX156" i="7"/>
  <c r="CW156" i="7"/>
  <c r="CV156" i="7"/>
  <c r="CU156" i="7"/>
  <c r="CT156" i="7"/>
  <c r="CS156" i="7"/>
  <c r="CY716" i="7"/>
  <c r="CX716" i="7"/>
  <c r="CW716" i="7"/>
  <c r="CV716" i="7"/>
  <c r="CU716" i="7"/>
  <c r="CT716" i="7"/>
  <c r="CS716" i="7"/>
  <c r="CY676" i="7"/>
  <c r="CX676" i="7"/>
  <c r="CW676" i="7"/>
  <c r="CV676" i="7"/>
  <c r="CU676" i="7"/>
  <c r="CT676" i="7"/>
  <c r="CS676" i="7"/>
  <c r="CY636" i="7"/>
  <c r="CX636" i="7"/>
  <c r="CW636" i="7"/>
  <c r="CV636" i="7"/>
  <c r="CU636" i="7"/>
  <c r="CT636" i="7"/>
  <c r="CS636" i="7"/>
  <c r="CY1321" i="7"/>
  <c r="CX1321" i="7"/>
  <c r="CW1321" i="7"/>
  <c r="CV1321" i="7"/>
  <c r="CU1321" i="7"/>
  <c r="CS1321" i="7"/>
  <c r="CT1321" i="7"/>
  <c r="CY314" i="7"/>
  <c r="CX314" i="7"/>
  <c r="CW314" i="7"/>
  <c r="CV314" i="7"/>
  <c r="CU314" i="7"/>
  <c r="CT314" i="7"/>
  <c r="CS314" i="7"/>
  <c r="CY1216" i="7"/>
  <c r="CX1216" i="7"/>
  <c r="CW1216" i="7"/>
  <c r="CV1216" i="7"/>
  <c r="CU1216" i="7"/>
  <c r="CT1216" i="7"/>
  <c r="CS1216" i="7"/>
  <c r="CY1269" i="7"/>
  <c r="CX1269" i="7"/>
  <c r="CW1269" i="7"/>
  <c r="CV1269" i="7"/>
  <c r="CU1269" i="7"/>
  <c r="CT1269" i="7"/>
  <c r="CS1269" i="7"/>
  <c r="CY21" i="7"/>
  <c r="CX21" i="7"/>
  <c r="CW21" i="7"/>
  <c r="CV21" i="7"/>
  <c r="CU21" i="7"/>
  <c r="CT21" i="7"/>
  <c r="CS21" i="7"/>
  <c r="CY29" i="7"/>
  <c r="CX29" i="7"/>
  <c r="CW29" i="7"/>
  <c r="CV29" i="7"/>
  <c r="CU29" i="7"/>
  <c r="CT29" i="7"/>
  <c r="CS29" i="7"/>
  <c r="CY37" i="7"/>
  <c r="CX37" i="7"/>
  <c r="CW37" i="7"/>
  <c r="CV37" i="7"/>
  <c r="CU37" i="7"/>
  <c r="CT37" i="7"/>
  <c r="CS37" i="7"/>
  <c r="CY45" i="7"/>
  <c r="CX45" i="7"/>
  <c r="CW45" i="7"/>
  <c r="CV45" i="7"/>
  <c r="CU45" i="7"/>
  <c r="CT45" i="7"/>
  <c r="CS45" i="7"/>
  <c r="CY48" i="7"/>
  <c r="CX48" i="7"/>
  <c r="CW48" i="7"/>
  <c r="CV48" i="7"/>
  <c r="CU48" i="7"/>
  <c r="CT48" i="7"/>
  <c r="CS48" i="7"/>
  <c r="CY81" i="7"/>
  <c r="CX81" i="7"/>
  <c r="CW81" i="7"/>
  <c r="CV81" i="7"/>
  <c r="CU81" i="7"/>
  <c r="CT81" i="7"/>
  <c r="CS81" i="7"/>
  <c r="CY64" i="7"/>
  <c r="CX64" i="7"/>
  <c r="CW64" i="7"/>
  <c r="CV64" i="7"/>
  <c r="CU64" i="7"/>
  <c r="CT64" i="7"/>
  <c r="CS64" i="7"/>
  <c r="CY136" i="7"/>
  <c r="CX136" i="7"/>
  <c r="CW136" i="7"/>
  <c r="CV136" i="7"/>
  <c r="CU136" i="7"/>
  <c r="CT136" i="7"/>
  <c r="CS136" i="7"/>
  <c r="CY732" i="7"/>
  <c r="CX732" i="7"/>
  <c r="CW732" i="7"/>
  <c r="CV732" i="7"/>
  <c r="CU732" i="7"/>
  <c r="CT732" i="7"/>
  <c r="CS732" i="7"/>
  <c r="CY1167" i="7"/>
  <c r="CX1167" i="7"/>
  <c r="CW1167" i="7"/>
  <c r="CV1167" i="7"/>
  <c r="CU1167" i="7"/>
  <c r="CY1175" i="7"/>
  <c r="CX1175" i="7"/>
  <c r="CW1175" i="7"/>
  <c r="CV1175" i="7"/>
  <c r="CU1175" i="7"/>
  <c r="CT1175" i="7"/>
  <c r="CS1175" i="7"/>
  <c r="CY103" i="7"/>
  <c r="CX103" i="7"/>
  <c r="CW103" i="7"/>
  <c r="CV103" i="7"/>
  <c r="CU103" i="7"/>
  <c r="CT103" i="7"/>
  <c r="CS103" i="7"/>
  <c r="CY69" i="7"/>
  <c r="CX69" i="7"/>
  <c r="CW69" i="7"/>
  <c r="CV69" i="7"/>
  <c r="CU69" i="7"/>
  <c r="CT69" i="7"/>
  <c r="CS69" i="7"/>
  <c r="CY257" i="7"/>
  <c r="CX257" i="7"/>
  <c r="CW257" i="7"/>
  <c r="CV257" i="7"/>
  <c r="CU257" i="7"/>
  <c r="CT257" i="7"/>
  <c r="CS257" i="7"/>
  <c r="CY265" i="7"/>
  <c r="CX265" i="7"/>
  <c r="CW265" i="7"/>
  <c r="CV265" i="7"/>
  <c r="CU265" i="7"/>
  <c r="CT265" i="7"/>
  <c r="CS265" i="7"/>
  <c r="CY273" i="7"/>
  <c r="CX273" i="7"/>
  <c r="CW273" i="7"/>
  <c r="CV273" i="7"/>
  <c r="CU273" i="7"/>
  <c r="CT273" i="7"/>
  <c r="CS273" i="7"/>
  <c r="CY182" i="7"/>
  <c r="CX182" i="7"/>
  <c r="CW182" i="7"/>
  <c r="CV182" i="7"/>
  <c r="CU182" i="7"/>
  <c r="CT182" i="7"/>
  <c r="CS182" i="7"/>
  <c r="CY186" i="7"/>
  <c r="CX186" i="7"/>
  <c r="CW186" i="7"/>
  <c r="CV186" i="7"/>
  <c r="CU186" i="7"/>
  <c r="CT186" i="7"/>
  <c r="CS186" i="7"/>
  <c r="CY194" i="7"/>
  <c r="CX194" i="7"/>
  <c r="CW194" i="7"/>
  <c r="CV194" i="7"/>
  <c r="CU194" i="7"/>
  <c r="CT194" i="7"/>
  <c r="CS194" i="7"/>
  <c r="CY230" i="7"/>
  <c r="CX230" i="7"/>
  <c r="CW230" i="7"/>
  <c r="CV230" i="7"/>
  <c r="CU230" i="7"/>
  <c r="CT230" i="7"/>
  <c r="CS230" i="7"/>
  <c r="CY212" i="7"/>
  <c r="CX212" i="7"/>
  <c r="CW212" i="7"/>
  <c r="CV212" i="7"/>
  <c r="CU212" i="7"/>
  <c r="CT212" i="7"/>
  <c r="CS212" i="7"/>
  <c r="CY235" i="7"/>
  <c r="CX235" i="7"/>
  <c r="CW235" i="7"/>
  <c r="CV235" i="7"/>
  <c r="CU235" i="7"/>
  <c r="CT235" i="7"/>
  <c r="CS235" i="7"/>
  <c r="CY470" i="7"/>
  <c r="CX470" i="7"/>
  <c r="CW470" i="7"/>
  <c r="CV470" i="7"/>
  <c r="CU470" i="7"/>
  <c r="CT470" i="7"/>
  <c r="CS470" i="7"/>
  <c r="CY478" i="7"/>
  <c r="CX478" i="7"/>
  <c r="CW478" i="7"/>
  <c r="CV478" i="7"/>
  <c r="CU478" i="7"/>
  <c r="CT478" i="7"/>
  <c r="CS478" i="7"/>
  <c r="CY482" i="7"/>
  <c r="CX482" i="7"/>
  <c r="CW482" i="7"/>
  <c r="CV482" i="7"/>
  <c r="CU482" i="7"/>
  <c r="CT482" i="7"/>
  <c r="CS482" i="7"/>
  <c r="CY243" i="7"/>
  <c r="CX243" i="7"/>
  <c r="CW243" i="7"/>
  <c r="CV243" i="7"/>
  <c r="CU243" i="7"/>
  <c r="CT243" i="7"/>
  <c r="CS243" i="7"/>
  <c r="CY1358" i="7"/>
  <c r="CX1358" i="7"/>
  <c r="CW1358" i="7"/>
  <c r="CV1358" i="7"/>
  <c r="CU1358" i="7"/>
  <c r="CT1358" i="7"/>
  <c r="CS1358" i="7"/>
  <c r="CY1366" i="7"/>
  <c r="CX1366" i="7"/>
  <c r="CW1366" i="7"/>
  <c r="CV1366" i="7"/>
  <c r="CU1366" i="7"/>
  <c r="CT1366" i="7"/>
  <c r="CS1366" i="7"/>
  <c r="CY249" i="7"/>
  <c r="CX249" i="7"/>
  <c r="CW249" i="7"/>
  <c r="CV249" i="7"/>
  <c r="CU249" i="7"/>
  <c r="CT249" i="7"/>
  <c r="CS249" i="7"/>
  <c r="CY1117" i="7"/>
  <c r="CX1117" i="7"/>
  <c r="CW1117" i="7"/>
  <c r="CV1117" i="7"/>
  <c r="CU1117" i="7"/>
  <c r="CT1117" i="7"/>
  <c r="CS1117" i="7"/>
  <c r="CY1125" i="7"/>
  <c r="CX1125" i="7"/>
  <c r="CW1125" i="7"/>
  <c r="CV1125" i="7"/>
  <c r="CU1125" i="7"/>
  <c r="CT1125" i="7"/>
  <c r="CS1125" i="7"/>
  <c r="CY88" i="7"/>
  <c r="CX88" i="7"/>
  <c r="CW88" i="7"/>
  <c r="CV88" i="7"/>
  <c r="CU88" i="7"/>
  <c r="CT88" i="7"/>
  <c r="CS88" i="7"/>
  <c r="CY92" i="7"/>
  <c r="CX92" i="7"/>
  <c r="CW92" i="7"/>
  <c r="CV92" i="7"/>
  <c r="CU92" i="7"/>
  <c r="CT92" i="7"/>
  <c r="CS92" i="7"/>
  <c r="CY937" i="7"/>
  <c r="CX937" i="7"/>
  <c r="CW937" i="7"/>
  <c r="CV937" i="7"/>
  <c r="CU937" i="7"/>
  <c r="CS937" i="7"/>
  <c r="CT937" i="7"/>
  <c r="CY1177" i="7"/>
  <c r="CX1177" i="7"/>
  <c r="CW1177" i="7"/>
  <c r="CV1177" i="7"/>
  <c r="CU1177" i="7"/>
  <c r="CS1177" i="7"/>
  <c r="CT1177" i="7"/>
  <c r="CY1185" i="7"/>
  <c r="CX1185" i="7"/>
  <c r="CW1185" i="7"/>
  <c r="CV1185" i="7"/>
  <c r="CU1185" i="7"/>
  <c r="CT1185" i="7"/>
  <c r="CS1185" i="7"/>
  <c r="CY797" i="7"/>
  <c r="CX797" i="7"/>
  <c r="CW797" i="7"/>
  <c r="CV797" i="7"/>
  <c r="CU797" i="7"/>
  <c r="CT797" i="7"/>
  <c r="CS797" i="7"/>
  <c r="CY803" i="7"/>
  <c r="CX803" i="7"/>
  <c r="CW803" i="7"/>
  <c r="CV803" i="7"/>
  <c r="CU803" i="7"/>
  <c r="CT803" i="7"/>
  <c r="CS803" i="7"/>
  <c r="CY787" i="7"/>
  <c r="CX787" i="7"/>
  <c r="CW787" i="7"/>
  <c r="CV787" i="7"/>
  <c r="CU787" i="7"/>
  <c r="CT787" i="7"/>
  <c r="CS787" i="7"/>
  <c r="CY814" i="7"/>
  <c r="CX814" i="7"/>
  <c r="CW814" i="7"/>
  <c r="CV814" i="7"/>
  <c r="CU814" i="7"/>
  <c r="CT814" i="7"/>
  <c r="CS814" i="7"/>
  <c r="CY413" i="7"/>
  <c r="CX413" i="7"/>
  <c r="CW413" i="7"/>
  <c r="CV413" i="7"/>
  <c r="CU413" i="7"/>
  <c r="CT413" i="7"/>
  <c r="CS413" i="7"/>
  <c r="CY421" i="7"/>
  <c r="CX421" i="7"/>
  <c r="CW421" i="7"/>
  <c r="CV421" i="7"/>
  <c r="CU421" i="7"/>
  <c r="CT421" i="7"/>
  <c r="CS421" i="7"/>
  <c r="CY406" i="7"/>
  <c r="CX406" i="7"/>
  <c r="CW406" i="7"/>
  <c r="CV406" i="7"/>
  <c r="CU406" i="7"/>
  <c r="CT406" i="7"/>
  <c r="CS406" i="7"/>
  <c r="CY432" i="7"/>
  <c r="CX432" i="7"/>
  <c r="CW432" i="7"/>
  <c r="CV432" i="7"/>
  <c r="CU432" i="7"/>
  <c r="CT432" i="7"/>
  <c r="CS432" i="7"/>
  <c r="CY1145" i="7"/>
  <c r="CX1145" i="7"/>
  <c r="CW1145" i="7"/>
  <c r="CV1145" i="7"/>
  <c r="CU1145" i="7"/>
  <c r="CT1145" i="7"/>
  <c r="CS1145" i="7"/>
  <c r="CY449" i="7"/>
  <c r="CX449" i="7"/>
  <c r="CW449" i="7"/>
  <c r="CV449" i="7"/>
  <c r="CU449" i="7"/>
  <c r="CT449" i="7"/>
  <c r="CS449" i="7"/>
  <c r="CY454" i="7"/>
  <c r="CX454" i="7"/>
  <c r="CW454" i="7"/>
  <c r="CV454" i="7"/>
  <c r="CU454" i="7"/>
  <c r="CT454" i="7"/>
  <c r="CS454" i="7"/>
  <c r="CY462" i="7"/>
  <c r="CX462" i="7"/>
  <c r="CW462" i="7"/>
  <c r="CV462" i="7"/>
  <c r="CU462" i="7"/>
  <c r="CT462" i="7"/>
  <c r="CS462" i="7"/>
  <c r="CY2" i="7"/>
  <c r="CX2" i="7"/>
  <c r="CW2" i="7"/>
  <c r="CV2" i="7"/>
  <c r="CU2" i="7"/>
  <c r="CT2" i="7"/>
  <c r="CS2" i="7"/>
  <c r="CY15" i="7"/>
  <c r="CX15" i="7"/>
  <c r="CW15" i="7"/>
  <c r="CV15" i="7"/>
  <c r="CU15" i="7"/>
  <c r="CT15" i="7"/>
  <c r="CS15" i="7"/>
  <c r="CY563" i="7"/>
  <c r="CX563" i="7"/>
  <c r="CW563" i="7"/>
  <c r="CV563" i="7"/>
  <c r="CU563" i="7"/>
  <c r="CT563" i="7"/>
  <c r="CS563" i="7"/>
  <c r="CY441" i="7"/>
  <c r="CX441" i="7"/>
  <c r="CW441" i="7"/>
  <c r="CV441" i="7"/>
  <c r="CU441" i="7"/>
  <c r="CT441" i="7"/>
  <c r="CS441" i="7"/>
  <c r="CY617" i="7"/>
  <c r="CX617" i="7"/>
  <c r="CW617" i="7"/>
  <c r="CV617" i="7"/>
  <c r="CU617" i="7"/>
  <c r="CS617" i="7"/>
  <c r="CT617" i="7"/>
  <c r="CY921" i="7"/>
  <c r="CX921" i="7"/>
  <c r="CW921" i="7"/>
  <c r="CV921" i="7"/>
  <c r="CU921" i="7"/>
  <c r="CS921" i="7"/>
  <c r="CT921" i="7"/>
  <c r="CY929" i="7"/>
  <c r="CX929" i="7"/>
  <c r="CW929" i="7"/>
  <c r="CV929" i="7"/>
  <c r="CU929" i="7"/>
  <c r="CS929" i="7"/>
  <c r="CT929" i="7"/>
  <c r="CY524" i="7"/>
  <c r="CX524" i="7"/>
  <c r="CW524" i="7"/>
  <c r="CV524" i="7"/>
  <c r="CU524" i="7"/>
  <c r="CT524" i="7"/>
  <c r="CS524" i="7"/>
  <c r="CY516" i="7"/>
  <c r="CX516" i="7"/>
  <c r="CW516" i="7"/>
  <c r="CV516" i="7"/>
  <c r="CU516" i="7"/>
  <c r="CT516" i="7"/>
  <c r="CS516" i="7"/>
  <c r="CY547" i="7"/>
  <c r="CX547" i="7"/>
  <c r="CW547" i="7"/>
  <c r="CV547" i="7"/>
  <c r="CU547" i="7"/>
  <c r="CT547" i="7"/>
  <c r="CS547" i="7"/>
  <c r="CY541" i="7"/>
  <c r="CX541" i="7"/>
  <c r="CW541" i="7"/>
  <c r="CV541" i="7"/>
  <c r="CU541" i="7"/>
  <c r="CT541" i="7"/>
  <c r="CS541" i="7"/>
  <c r="CY537" i="7"/>
  <c r="CX537" i="7"/>
  <c r="CW537" i="7"/>
  <c r="CV537" i="7"/>
  <c r="CU537" i="7"/>
  <c r="CS537" i="7"/>
  <c r="CT537" i="7"/>
  <c r="CY681" i="7"/>
  <c r="CX681" i="7"/>
  <c r="CW681" i="7"/>
  <c r="CV681" i="7"/>
  <c r="CU681" i="7"/>
  <c r="CS681" i="7"/>
  <c r="CT681" i="7"/>
  <c r="CY689" i="7"/>
  <c r="CX689" i="7"/>
  <c r="CW689" i="7"/>
  <c r="CV689" i="7"/>
  <c r="CU689" i="7"/>
  <c r="CS689" i="7"/>
  <c r="CT689" i="7"/>
  <c r="CY697" i="7"/>
  <c r="CX697" i="7"/>
  <c r="CW697" i="7"/>
  <c r="CV697" i="7"/>
  <c r="CU697" i="7"/>
  <c r="CT697" i="7"/>
  <c r="CS697" i="7"/>
  <c r="CY371" i="7"/>
  <c r="CX371" i="7"/>
  <c r="CW371" i="7"/>
  <c r="CV371" i="7"/>
  <c r="CU371" i="7"/>
  <c r="CT371" i="7"/>
  <c r="CS371" i="7"/>
  <c r="CY701" i="7"/>
  <c r="CX701" i="7"/>
  <c r="CW701" i="7"/>
  <c r="CV701" i="7"/>
  <c r="CU701" i="7"/>
  <c r="CT701" i="7"/>
  <c r="CS701" i="7"/>
  <c r="CY709" i="7"/>
  <c r="CX709" i="7"/>
  <c r="CW709" i="7"/>
  <c r="CV709" i="7"/>
  <c r="CU709" i="7"/>
  <c r="CT709" i="7"/>
  <c r="CS709" i="7"/>
  <c r="CY821" i="7"/>
  <c r="CX821" i="7"/>
  <c r="CW821" i="7"/>
  <c r="CV821" i="7"/>
  <c r="CU821" i="7"/>
  <c r="CT821" i="7"/>
  <c r="CS821" i="7"/>
  <c r="CY833" i="7"/>
  <c r="CX833" i="7"/>
  <c r="CW833" i="7"/>
  <c r="CV833" i="7"/>
  <c r="CU833" i="7"/>
  <c r="CS833" i="7"/>
  <c r="CT833" i="7"/>
  <c r="CY841" i="7"/>
  <c r="CX841" i="7"/>
  <c r="CW841" i="7"/>
  <c r="CV841" i="7"/>
  <c r="CU841" i="7"/>
  <c r="CS841" i="7"/>
  <c r="CT841" i="7"/>
  <c r="CY850" i="7"/>
  <c r="CX850" i="7"/>
  <c r="CW850" i="7"/>
  <c r="CV850" i="7"/>
  <c r="CU850" i="7"/>
  <c r="CT850" i="7"/>
  <c r="CS850" i="7"/>
  <c r="CY880" i="7"/>
  <c r="CX880" i="7"/>
  <c r="CW880" i="7"/>
  <c r="CV880" i="7"/>
  <c r="CU880" i="7"/>
  <c r="CT880" i="7"/>
  <c r="CS880" i="7"/>
  <c r="CY883" i="7"/>
  <c r="CX883" i="7"/>
  <c r="CW883" i="7"/>
  <c r="CV883" i="7"/>
  <c r="CU883" i="7"/>
  <c r="CT883" i="7"/>
  <c r="CS883" i="7"/>
  <c r="CY891" i="7"/>
  <c r="CX891" i="7"/>
  <c r="CW891" i="7"/>
  <c r="CV891" i="7"/>
  <c r="CU891" i="7"/>
  <c r="CT891" i="7"/>
  <c r="CS891" i="7"/>
  <c r="CY902" i="7"/>
  <c r="CX902" i="7"/>
  <c r="CW902" i="7"/>
  <c r="CV902" i="7"/>
  <c r="CU902" i="7"/>
  <c r="CT902" i="7"/>
  <c r="CS902" i="7"/>
  <c r="CY906" i="7"/>
  <c r="CX906" i="7"/>
  <c r="CW906" i="7"/>
  <c r="CU906" i="7"/>
  <c r="CV906" i="7"/>
  <c r="CT906" i="7"/>
  <c r="CS906" i="7"/>
  <c r="CY913" i="7"/>
  <c r="CX913" i="7"/>
  <c r="CW913" i="7"/>
  <c r="CV913" i="7"/>
  <c r="CU913" i="7"/>
  <c r="CS913" i="7"/>
  <c r="CT913" i="7"/>
  <c r="CY1157" i="7"/>
  <c r="CX1157" i="7"/>
  <c r="CW1157" i="7"/>
  <c r="CV1157" i="7"/>
  <c r="CU1157" i="7"/>
  <c r="CT1157" i="7"/>
  <c r="CS1157" i="7"/>
  <c r="CY1162" i="7"/>
  <c r="CX1162" i="7"/>
  <c r="CW1162" i="7"/>
  <c r="CV1162" i="7"/>
  <c r="CU1162" i="7"/>
  <c r="CT1162" i="7"/>
  <c r="CS1162" i="7"/>
  <c r="CY1330" i="7"/>
  <c r="CX1330" i="7"/>
  <c r="CW1330" i="7"/>
  <c r="CV1330" i="7"/>
  <c r="CU1330" i="7"/>
  <c r="CT1330" i="7"/>
  <c r="CS1330" i="7"/>
  <c r="CY1338" i="7"/>
  <c r="CX1338" i="7"/>
  <c r="CW1338" i="7"/>
  <c r="CV1338" i="7"/>
  <c r="CU1338" i="7"/>
  <c r="CT1338" i="7"/>
  <c r="CS1338" i="7"/>
  <c r="CY1342" i="7"/>
  <c r="CX1342" i="7"/>
  <c r="CW1342" i="7"/>
  <c r="CV1342" i="7"/>
  <c r="CU1342" i="7"/>
  <c r="CT1342" i="7"/>
  <c r="CS1342" i="7"/>
  <c r="CY1354" i="7"/>
  <c r="CX1354" i="7"/>
  <c r="CW1354" i="7"/>
  <c r="CV1354" i="7"/>
  <c r="CU1354" i="7"/>
  <c r="CT1354" i="7"/>
  <c r="CS1354" i="7"/>
  <c r="CY960" i="7"/>
  <c r="CX960" i="7"/>
  <c r="CW960" i="7"/>
  <c r="CV960" i="7"/>
  <c r="CU960" i="7"/>
  <c r="CT960" i="7"/>
  <c r="CS960" i="7"/>
  <c r="CY972" i="7"/>
  <c r="CX972" i="7"/>
  <c r="CW972" i="7"/>
  <c r="CV972" i="7"/>
  <c r="CU972" i="7"/>
  <c r="CT972" i="7"/>
  <c r="CS972" i="7"/>
  <c r="CY966" i="7"/>
  <c r="CX966" i="7"/>
  <c r="CW966" i="7"/>
  <c r="CV966" i="7"/>
  <c r="CU966" i="7"/>
  <c r="CT966" i="7"/>
  <c r="CS966" i="7"/>
  <c r="CY984" i="7"/>
  <c r="CX984" i="7"/>
  <c r="CW984" i="7"/>
  <c r="CV984" i="7"/>
  <c r="CU984" i="7"/>
  <c r="CT984" i="7"/>
  <c r="CS984" i="7"/>
  <c r="CY197" i="7"/>
  <c r="CX197" i="7"/>
  <c r="CW197" i="7"/>
  <c r="CV197" i="7"/>
  <c r="CU197" i="7"/>
  <c r="CT197" i="7"/>
  <c r="CS197" i="7"/>
  <c r="CY210" i="7"/>
  <c r="CX210" i="7"/>
  <c r="CW210" i="7"/>
  <c r="CV210" i="7"/>
  <c r="CU210" i="7"/>
  <c r="CT210" i="7"/>
  <c r="CS210" i="7"/>
  <c r="CY660" i="7"/>
  <c r="CX660" i="7"/>
  <c r="CW660" i="7"/>
  <c r="CV660" i="7"/>
  <c r="CU660" i="7"/>
  <c r="CT660" i="7"/>
  <c r="CS660" i="7"/>
  <c r="CY664" i="7"/>
  <c r="CX664" i="7"/>
  <c r="CW664" i="7"/>
  <c r="CV664" i="7"/>
  <c r="CU664" i="7"/>
  <c r="CT664" i="7"/>
  <c r="CS664" i="7"/>
  <c r="CY989" i="7"/>
  <c r="CX989" i="7"/>
  <c r="CW989" i="7"/>
  <c r="CV989" i="7"/>
  <c r="CU989" i="7"/>
  <c r="CT989" i="7"/>
  <c r="CS989" i="7"/>
  <c r="CY999" i="7"/>
  <c r="CX999" i="7"/>
  <c r="CW999" i="7"/>
  <c r="CV999" i="7"/>
  <c r="CU999" i="7"/>
  <c r="CT999" i="7"/>
  <c r="CS999" i="7"/>
  <c r="CY991" i="7"/>
  <c r="CX991" i="7"/>
  <c r="CW991" i="7"/>
  <c r="CV991" i="7"/>
  <c r="CU991" i="7"/>
  <c r="CT991" i="7"/>
  <c r="CS991" i="7"/>
  <c r="CY1009" i="7"/>
  <c r="CX1009" i="7"/>
  <c r="CW1009" i="7"/>
  <c r="CV1009" i="7"/>
  <c r="CU1009" i="7"/>
  <c r="CS1009" i="7"/>
  <c r="CT1009" i="7"/>
  <c r="CY582" i="7"/>
  <c r="CX582" i="7"/>
  <c r="CW582" i="7"/>
  <c r="CV582" i="7"/>
  <c r="CU582" i="7"/>
  <c r="CT582" i="7"/>
  <c r="CS582" i="7"/>
  <c r="CY595" i="7"/>
  <c r="CX595" i="7"/>
  <c r="CW595" i="7"/>
  <c r="CV595" i="7"/>
  <c r="CT595" i="7"/>
  <c r="CU595" i="7"/>
  <c r="CS595" i="7"/>
  <c r="CY1019" i="7"/>
  <c r="CX1019" i="7"/>
  <c r="CW1019" i="7"/>
  <c r="CV1019" i="7"/>
  <c r="CT1019" i="7"/>
  <c r="CU1019" i="7"/>
  <c r="CS1019" i="7"/>
  <c r="CY1096" i="7"/>
  <c r="CX1096" i="7"/>
  <c r="CW1096" i="7"/>
  <c r="CV1096" i="7"/>
  <c r="CU1096" i="7"/>
  <c r="CT1096" i="7"/>
  <c r="CS1096" i="7"/>
  <c r="CY1104" i="7"/>
  <c r="CX1104" i="7"/>
  <c r="CW1104" i="7"/>
  <c r="CV1104" i="7"/>
  <c r="CU1104" i="7"/>
  <c r="CT1104" i="7"/>
  <c r="CS1104" i="7"/>
  <c r="CY1023" i="7"/>
  <c r="CX1023" i="7"/>
  <c r="CW1023" i="7"/>
  <c r="CV1023" i="7"/>
  <c r="CU1023" i="7"/>
  <c r="CT1023" i="7"/>
  <c r="CS1023" i="7"/>
  <c r="CY1045" i="7"/>
  <c r="CX1045" i="7"/>
  <c r="CW1045" i="7"/>
  <c r="CV1045" i="7"/>
  <c r="CU1045" i="7"/>
  <c r="CT1045" i="7"/>
  <c r="CS1045" i="7"/>
  <c r="CY1038" i="7"/>
  <c r="CX1038" i="7"/>
  <c r="CW1038" i="7"/>
  <c r="CV1038" i="7"/>
  <c r="CT1038" i="7"/>
  <c r="CS1038" i="7"/>
  <c r="CU1038" i="7"/>
  <c r="CY1037" i="7"/>
  <c r="CX1037" i="7"/>
  <c r="CW1037" i="7"/>
  <c r="CV1037" i="7"/>
  <c r="CU1037" i="7"/>
  <c r="CT1037" i="7"/>
  <c r="CS1037" i="7"/>
  <c r="CY1060" i="7"/>
  <c r="CX1060" i="7"/>
  <c r="CW1060" i="7"/>
  <c r="CV1060" i="7"/>
  <c r="CU1060" i="7"/>
  <c r="CT1060" i="7"/>
  <c r="CS1060" i="7"/>
  <c r="CY1068" i="7"/>
  <c r="CX1068" i="7"/>
  <c r="CW1068" i="7"/>
  <c r="CV1068" i="7"/>
  <c r="CU1068" i="7"/>
  <c r="CT1068" i="7"/>
  <c r="CS1068" i="7"/>
  <c r="CY387" i="7"/>
  <c r="CX387" i="7"/>
  <c r="CW387" i="7"/>
  <c r="CV387" i="7"/>
  <c r="CU387" i="7"/>
  <c r="CT387" i="7"/>
  <c r="CS387" i="7"/>
  <c r="CY383" i="7"/>
  <c r="CX383" i="7"/>
  <c r="CW383" i="7"/>
  <c r="CV383" i="7"/>
  <c r="CU383" i="7"/>
  <c r="CT383" i="7"/>
  <c r="CS383" i="7"/>
  <c r="CY785" i="7"/>
  <c r="CX785" i="7"/>
  <c r="CW785" i="7"/>
  <c r="CV785" i="7"/>
  <c r="CU785" i="7"/>
  <c r="CS785" i="7"/>
  <c r="CT785" i="7"/>
  <c r="CY1091" i="7"/>
  <c r="CX1091" i="7"/>
  <c r="CW1091" i="7"/>
  <c r="CV1091" i="7"/>
  <c r="CU1091" i="7"/>
  <c r="CT1091" i="7"/>
  <c r="CS1091" i="7"/>
  <c r="CY1078" i="7"/>
  <c r="CX1078" i="7"/>
  <c r="CW1078" i="7"/>
  <c r="CV1078" i="7"/>
  <c r="CU1078" i="7"/>
  <c r="CT1078" i="7"/>
  <c r="CS1078" i="7"/>
  <c r="CY603" i="7"/>
  <c r="CX603" i="7"/>
  <c r="CW603" i="7"/>
  <c r="CV603" i="7"/>
  <c r="CU603" i="7"/>
  <c r="CT603" i="7"/>
  <c r="CS603" i="7"/>
  <c r="CY611" i="7"/>
  <c r="CX611" i="7"/>
  <c r="CW611" i="7"/>
  <c r="CV611" i="7"/>
  <c r="CU611" i="7"/>
  <c r="CT611" i="7"/>
  <c r="CS611" i="7"/>
  <c r="CY601" i="7"/>
  <c r="CX601" i="7"/>
  <c r="CW601" i="7"/>
  <c r="CV601" i="7"/>
  <c r="CU601" i="7"/>
  <c r="CS601" i="7"/>
  <c r="CT601" i="7"/>
  <c r="CY124" i="7"/>
  <c r="CX124" i="7"/>
  <c r="CW124" i="7"/>
  <c r="CV124" i="7"/>
  <c r="CU124" i="7"/>
  <c r="CT124" i="7"/>
  <c r="CS124" i="7"/>
  <c r="CY132" i="7"/>
  <c r="CX132" i="7"/>
  <c r="CV132" i="7"/>
  <c r="CW132" i="7"/>
  <c r="CU132" i="7"/>
  <c r="CT132" i="7"/>
  <c r="CS132" i="7"/>
  <c r="CY490" i="7"/>
  <c r="CX490" i="7"/>
  <c r="CW490" i="7"/>
  <c r="CV490" i="7"/>
  <c r="CU490" i="7"/>
  <c r="CT490" i="7"/>
  <c r="CS490" i="7"/>
  <c r="CY498" i="7"/>
  <c r="CX498" i="7"/>
  <c r="CW498" i="7"/>
  <c r="CV498" i="7"/>
  <c r="CU498" i="7"/>
  <c r="CT498" i="7"/>
  <c r="CS498" i="7"/>
  <c r="CY506" i="7"/>
  <c r="CX506" i="7"/>
  <c r="CW506" i="7"/>
  <c r="CV506" i="7"/>
  <c r="CU506" i="7"/>
  <c r="CT506" i="7"/>
  <c r="CS506" i="7"/>
  <c r="CY514" i="7"/>
  <c r="CX514" i="7"/>
  <c r="CW514" i="7"/>
  <c r="CV514" i="7"/>
  <c r="CU514" i="7"/>
  <c r="CT514" i="7"/>
  <c r="CS514" i="7"/>
  <c r="CY855" i="7"/>
  <c r="CX855" i="7"/>
  <c r="CW855" i="7"/>
  <c r="CV855" i="7"/>
  <c r="CU855" i="7"/>
  <c r="CT855" i="7"/>
  <c r="CS855" i="7"/>
  <c r="CY777" i="7"/>
  <c r="CX777" i="7"/>
  <c r="CW777" i="7"/>
  <c r="CV777" i="7"/>
  <c r="CU777" i="7"/>
  <c r="CS777" i="7"/>
  <c r="CT777" i="7"/>
  <c r="CY397" i="7"/>
  <c r="CX397" i="7"/>
  <c r="CW397" i="7"/>
  <c r="CV397" i="7"/>
  <c r="CU397" i="7"/>
  <c r="CT397" i="7"/>
  <c r="CS397" i="7"/>
  <c r="CY394" i="7"/>
  <c r="CX394" i="7"/>
  <c r="CW394" i="7"/>
  <c r="CU394" i="7"/>
  <c r="CV394" i="7"/>
  <c r="CT394" i="7"/>
  <c r="CS394" i="7"/>
  <c r="CY159" i="7"/>
  <c r="CX159" i="7"/>
  <c r="CW159" i="7"/>
  <c r="CV159" i="7"/>
  <c r="CU159" i="7"/>
  <c r="CT159" i="7"/>
  <c r="CS159" i="7"/>
  <c r="CY758" i="7"/>
  <c r="CX758" i="7"/>
  <c r="CW758" i="7"/>
  <c r="CV758" i="7"/>
  <c r="CU758" i="7"/>
  <c r="CT758" i="7"/>
  <c r="CS758" i="7"/>
  <c r="CY358" i="7"/>
  <c r="CX358" i="7"/>
  <c r="CW358" i="7"/>
  <c r="CV358" i="7"/>
  <c r="CU358" i="7"/>
  <c r="CT358" i="7"/>
  <c r="CS358" i="7"/>
  <c r="CY1296" i="7"/>
  <c r="CX1296" i="7"/>
  <c r="CW1296" i="7"/>
  <c r="CV1296" i="7"/>
  <c r="CU1296" i="7"/>
  <c r="CT1296" i="7"/>
  <c r="CS1296" i="7"/>
  <c r="CY720" i="7"/>
  <c r="CX720" i="7"/>
  <c r="CW720" i="7"/>
  <c r="CV720" i="7"/>
  <c r="CU720" i="7"/>
  <c r="CT720" i="7"/>
  <c r="CS720" i="7"/>
  <c r="CY728" i="7"/>
  <c r="CX728" i="7"/>
  <c r="CW728" i="7"/>
  <c r="CV728" i="7"/>
  <c r="CU728" i="7"/>
  <c r="CT728" i="7"/>
  <c r="CS728" i="7"/>
  <c r="CY719" i="7"/>
  <c r="CX719" i="7"/>
  <c r="CW719" i="7"/>
  <c r="CV719" i="7"/>
  <c r="CU719" i="7"/>
  <c r="CT719" i="7"/>
  <c r="CS719" i="7"/>
  <c r="CY746" i="7"/>
  <c r="CX746" i="7"/>
  <c r="CW746" i="7"/>
  <c r="CV746" i="7"/>
  <c r="CU746" i="7"/>
  <c r="CT746" i="7"/>
  <c r="CS746" i="7"/>
  <c r="CY754" i="7"/>
  <c r="CX754" i="7"/>
  <c r="CW754" i="7"/>
  <c r="CV754" i="7"/>
  <c r="CU754" i="7"/>
  <c r="CT754" i="7"/>
  <c r="CS754" i="7"/>
  <c r="CY401" i="7"/>
  <c r="CX401" i="7"/>
  <c r="CW401" i="7"/>
  <c r="CV401" i="7"/>
  <c r="CU401" i="7"/>
  <c r="CT401" i="7"/>
  <c r="CS401" i="7"/>
  <c r="CY168" i="7"/>
  <c r="CX168" i="7"/>
  <c r="CW168" i="7"/>
  <c r="CV168" i="7"/>
  <c r="CU168" i="7"/>
  <c r="CT168" i="7"/>
  <c r="CS168" i="7"/>
  <c r="CY1107" i="7"/>
  <c r="CX1107" i="7"/>
  <c r="CW1107" i="7"/>
  <c r="CV1107" i="7"/>
  <c r="CU1107" i="7"/>
  <c r="CT1107" i="7"/>
  <c r="CS1107" i="7"/>
  <c r="CY671" i="7"/>
  <c r="CX671" i="7"/>
  <c r="CW671" i="7"/>
  <c r="CV671" i="7"/>
  <c r="CU671" i="7"/>
  <c r="CT671" i="7"/>
  <c r="CS671" i="7"/>
  <c r="CY679" i="7"/>
  <c r="CX679" i="7"/>
  <c r="CW679" i="7"/>
  <c r="CV679" i="7"/>
  <c r="CU679" i="7"/>
  <c r="CT679" i="7"/>
  <c r="CS679" i="7"/>
  <c r="CY281" i="7"/>
  <c r="CX281" i="7"/>
  <c r="CW281" i="7"/>
  <c r="CV281" i="7"/>
  <c r="CU281" i="7"/>
  <c r="CT281" i="7"/>
  <c r="CS281" i="7"/>
  <c r="CY289" i="7"/>
  <c r="CX289" i="7"/>
  <c r="CW289" i="7"/>
  <c r="CV289" i="7"/>
  <c r="CU289" i="7"/>
  <c r="CT289" i="7"/>
  <c r="CS289" i="7"/>
  <c r="CY1305" i="7"/>
  <c r="CX1305" i="7"/>
  <c r="CW1305" i="7"/>
  <c r="CV1305" i="7"/>
  <c r="CU1305" i="7"/>
  <c r="CT1305" i="7"/>
  <c r="CS1305" i="7"/>
  <c r="CY1313" i="7"/>
  <c r="CX1313" i="7"/>
  <c r="CW1313" i="7"/>
  <c r="CV1313" i="7"/>
  <c r="CU1313" i="7"/>
  <c r="CT1313" i="7"/>
  <c r="CS1313" i="7"/>
  <c r="CY571" i="7"/>
  <c r="CX571" i="7"/>
  <c r="CW571" i="7"/>
  <c r="CV571" i="7"/>
  <c r="CU571" i="7"/>
  <c r="CT571" i="7"/>
  <c r="CS571" i="7"/>
  <c r="CY639" i="7"/>
  <c r="CX639" i="7"/>
  <c r="CW639" i="7"/>
  <c r="CV639" i="7"/>
  <c r="CU639" i="7"/>
  <c r="CT639" i="7"/>
  <c r="CS639" i="7"/>
  <c r="CY647" i="7"/>
  <c r="CX647" i="7"/>
  <c r="CW647" i="7"/>
  <c r="CV647" i="7"/>
  <c r="CU647" i="7"/>
  <c r="CT647" i="7"/>
  <c r="CS647" i="7"/>
  <c r="CY142" i="7"/>
  <c r="CX142" i="7"/>
  <c r="CW142" i="7"/>
  <c r="CV142" i="7"/>
  <c r="CU142" i="7"/>
  <c r="CT142" i="7"/>
  <c r="CS142" i="7"/>
  <c r="CY947" i="7"/>
  <c r="CX947" i="7"/>
  <c r="CW947" i="7"/>
  <c r="CV947" i="7"/>
  <c r="CU947" i="7"/>
  <c r="CT947" i="7"/>
  <c r="CS947" i="7"/>
  <c r="CY1316" i="7"/>
  <c r="CX1316" i="7"/>
  <c r="CW1316" i="7"/>
  <c r="CV1316" i="7"/>
  <c r="CU1316" i="7"/>
  <c r="CT1316" i="7"/>
  <c r="CS1316" i="7"/>
  <c r="CY1324" i="7"/>
  <c r="CX1324" i="7"/>
  <c r="CW1324" i="7"/>
  <c r="CV1324" i="7"/>
  <c r="CU1324" i="7"/>
  <c r="CT1324" i="7"/>
  <c r="CS1324" i="7"/>
  <c r="CY1137" i="7"/>
  <c r="CX1137" i="7"/>
  <c r="CW1137" i="7"/>
  <c r="CV1137" i="7"/>
  <c r="CU1137" i="7"/>
  <c r="CS1137" i="7"/>
  <c r="CT1137" i="7"/>
  <c r="CY324" i="7"/>
  <c r="CX324" i="7"/>
  <c r="CW324" i="7"/>
  <c r="CV324" i="7"/>
  <c r="CU324" i="7"/>
  <c r="CT324" i="7"/>
  <c r="CS324" i="7"/>
  <c r="CY328" i="7"/>
  <c r="CX328" i="7"/>
  <c r="CW328" i="7"/>
  <c r="CV328" i="7"/>
  <c r="CU328" i="7"/>
  <c r="CT328" i="7"/>
  <c r="CS328" i="7"/>
  <c r="CY335" i="7"/>
  <c r="CX335" i="7"/>
  <c r="CW335" i="7"/>
  <c r="CV335" i="7"/>
  <c r="CU335" i="7"/>
  <c r="CT335" i="7"/>
  <c r="CS335" i="7"/>
  <c r="CY346" i="7"/>
  <c r="CX346" i="7"/>
  <c r="CW346" i="7"/>
  <c r="CV346" i="7"/>
  <c r="CU346" i="7"/>
  <c r="CT346" i="7"/>
  <c r="CS346" i="7"/>
  <c r="CY319" i="7"/>
  <c r="CX319" i="7"/>
  <c r="CW319" i="7"/>
  <c r="CV319" i="7"/>
  <c r="CU319" i="7"/>
  <c r="CT319" i="7"/>
  <c r="CS319" i="7"/>
  <c r="CY311" i="7"/>
  <c r="CX311" i="7"/>
  <c r="CW311" i="7"/>
  <c r="CV311" i="7"/>
  <c r="CU311" i="7"/>
  <c r="CT311" i="7"/>
  <c r="CS311" i="7"/>
  <c r="CY303" i="7"/>
  <c r="CX303" i="7"/>
  <c r="CW303" i="7"/>
  <c r="CV303" i="7"/>
  <c r="CU303" i="7"/>
  <c r="CT303" i="7"/>
  <c r="CS303" i="7"/>
  <c r="CY295" i="7"/>
  <c r="CX295" i="7"/>
  <c r="CW295" i="7"/>
  <c r="CV295" i="7"/>
  <c r="CU295" i="7"/>
  <c r="CT295" i="7"/>
  <c r="CS295" i="7"/>
  <c r="CY1201" i="7"/>
  <c r="CX1201" i="7"/>
  <c r="CW1201" i="7"/>
  <c r="CV1201" i="7"/>
  <c r="CU1201" i="7"/>
  <c r="CT1201" i="7"/>
  <c r="CS1201" i="7"/>
  <c r="CY1206" i="7"/>
  <c r="CX1206" i="7"/>
  <c r="CW1206" i="7"/>
  <c r="CV1206" i="7"/>
  <c r="CU1206" i="7"/>
  <c r="CT1206" i="7"/>
  <c r="CS1206" i="7"/>
  <c r="CY1259" i="7"/>
  <c r="CX1259" i="7"/>
  <c r="CW1259" i="7"/>
  <c r="CV1259" i="7"/>
  <c r="CU1259" i="7"/>
  <c r="CT1259" i="7"/>
  <c r="CS1259" i="7"/>
  <c r="CY1252" i="7"/>
  <c r="CX1252" i="7"/>
  <c r="CW1252" i="7"/>
  <c r="CV1252" i="7"/>
  <c r="CU1252" i="7"/>
  <c r="CT1252" i="7"/>
  <c r="CS1252" i="7"/>
  <c r="CY1221" i="7"/>
  <c r="CX1221" i="7"/>
  <c r="CW1221" i="7"/>
  <c r="CV1221" i="7"/>
  <c r="CU1221" i="7"/>
  <c r="CT1221" i="7"/>
  <c r="CS1221" i="7"/>
  <c r="CY1222" i="7"/>
  <c r="CX1222" i="7"/>
  <c r="CW1222" i="7"/>
  <c r="CV1222" i="7"/>
  <c r="CU1222" i="7"/>
  <c r="CT1222" i="7"/>
  <c r="CS1222" i="7"/>
  <c r="CY1238" i="7"/>
  <c r="CX1238" i="7"/>
  <c r="CW1238" i="7"/>
  <c r="CV1238" i="7"/>
  <c r="CU1238" i="7"/>
  <c r="CT1238" i="7"/>
  <c r="CS1238" i="7"/>
  <c r="CY1253" i="7"/>
  <c r="CX1253" i="7"/>
  <c r="CW1253" i="7"/>
  <c r="CV1253" i="7"/>
  <c r="CU1253" i="7"/>
  <c r="CT1253" i="7"/>
  <c r="CS1253" i="7"/>
  <c r="CY1193" i="7"/>
  <c r="CX1193" i="7"/>
  <c r="CW1193" i="7"/>
  <c r="CV1193" i="7"/>
  <c r="CU1193" i="7"/>
  <c r="CT1193" i="7"/>
  <c r="CS1193" i="7"/>
  <c r="CY1207" i="7"/>
  <c r="CX1207" i="7"/>
  <c r="CW1207" i="7"/>
  <c r="CV1207" i="7"/>
  <c r="CU1207" i="7"/>
  <c r="CT1207" i="7"/>
  <c r="CS1207" i="7"/>
  <c r="CY1292" i="7"/>
  <c r="CX1292" i="7"/>
  <c r="CW1292" i="7"/>
  <c r="CV1292" i="7"/>
  <c r="CT1292" i="7"/>
  <c r="CU1292" i="7"/>
  <c r="CS1292" i="7"/>
  <c r="CY1280" i="7"/>
  <c r="CX1280" i="7"/>
  <c r="CW1280" i="7"/>
  <c r="CV1280" i="7"/>
  <c r="CU1280" i="7"/>
  <c r="CT1280" i="7"/>
  <c r="CS1280" i="7"/>
  <c r="CY1266" i="7"/>
  <c r="CX1266" i="7"/>
  <c r="CW1266" i="7"/>
  <c r="CV1266" i="7"/>
  <c r="CU1266" i="7"/>
  <c r="CT1266" i="7"/>
  <c r="CS1266" i="7"/>
  <c r="CY1272" i="7"/>
  <c r="CX1272" i="7"/>
  <c r="CW1272" i="7"/>
  <c r="CV1272" i="7"/>
  <c r="CU1272" i="7"/>
  <c r="CT1272" i="7"/>
  <c r="CS1272" i="7"/>
  <c r="CY41" i="7"/>
  <c r="CX41" i="7"/>
  <c r="CW41" i="7"/>
  <c r="CV41" i="7"/>
  <c r="CU41" i="7"/>
  <c r="CT41" i="7"/>
  <c r="CS41" i="7"/>
  <c r="CY140" i="7"/>
  <c r="CX140" i="7"/>
  <c r="CW140" i="7"/>
  <c r="CV140" i="7"/>
  <c r="CU140" i="7"/>
  <c r="CS140" i="7"/>
  <c r="CT140" i="7"/>
  <c r="CY98" i="7"/>
  <c r="CX98" i="7"/>
  <c r="CW98" i="7"/>
  <c r="CV98" i="7"/>
  <c r="CU98" i="7"/>
  <c r="CT98" i="7"/>
  <c r="CS98" i="7"/>
  <c r="CY173" i="7"/>
  <c r="CX173" i="7"/>
  <c r="CW173" i="7"/>
  <c r="CV173" i="7"/>
  <c r="CU173" i="7"/>
  <c r="CT173" i="7"/>
  <c r="CS173" i="7"/>
  <c r="CY466" i="7"/>
  <c r="CX466" i="7"/>
  <c r="CW466" i="7"/>
  <c r="CV466" i="7"/>
  <c r="CU466" i="7"/>
  <c r="CT466" i="7"/>
  <c r="CS466" i="7"/>
  <c r="CY627" i="7"/>
  <c r="CX627" i="7"/>
  <c r="CW627" i="7"/>
  <c r="CV627" i="7"/>
  <c r="CU627" i="7"/>
  <c r="CT627" i="7"/>
  <c r="CS627" i="7"/>
  <c r="CY941" i="7"/>
  <c r="CX941" i="7"/>
  <c r="CW941" i="7"/>
  <c r="CV941" i="7"/>
  <c r="CU941" i="7"/>
  <c r="CT941" i="7"/>
  <c r="CS941" i="7"/>
  <c r="CY810" i="7"/>
  <c r="CX810" i="7"/>
  <c r="CW810" i="7"/>
  <c r="CV810" i="7"/>
  <c r="CU810" i="7"/>
  <c r="CT810" i="7"/>
  <c r="CS810" i="7"/>
  <c r="CY1141" i="7"/>
  <c r="CX1141" i="7"/>
  <c r="CW1141" i="7"/>
  <c r="CV1141" i="7"/>
  <c r="CU1141" i="7"/>
  <c r="CT1141" i="7"/>
  <c r="CS1141" i="7"/>
  <c r="CY559" i="7"/>
  <c r="CX559" i="7"/>
  <c r="CW559" i="7"/>
  <c r="CV559" i="7"/>
  <c r="CU559" i="7"/>
  <c r="CT559" i="7"/>
  <c r="CS559" i="7"/>
  <c r="CY531" i="7"/>
  <c r="CX531" i="7"/>
  <c r="CW531" i="7"/>
  <c r="CV531" i="7"/>
  <c r="CT531" i="7"/>
  <c r="CU531" i="7"/>
  <c r="CS531" i="7"/>
  <c r="CY367" i="7"/>
  <c r="CX367" i="7"/>
  <c r="CW367" i="7"/>
  <c r="CV367" i="7"/>
  <c r="CU367" i="7"/>
  <c r="CT367" i="7"/>
  <c r="CS367" i="7"/>
  <c r="CY845" i="7"/>
  <c r="CX845" i="7"/>
  <c r="CW845" i="7"/>
  <c r="CV845" i="7"/>
  <c r="CU845" i="7"/>
  <c r="CT845" i="7"/>
  <c r="CS845" i="7"/>
  <c r="CY869" i="7"/>
  <c r="CX869" i="7"/>
  <c r="CW869" i="7"/>
  <c r="CV869" i="7"/>
  <c r="CT869" i="7"/>
  <c r="CU869" i="7"/>
  <c r="CS869" i="7"/>
  <c r="CY1350" i="7"/>
  <c r="CX1350" i="7"/>
  <c r="CW1350" i="7"/>
  <c r="CV1350" i="7"/>
  <c r="CU1350" i="7"/>
  <c r="CT1350" i="7"/>
  <c r="CS1350" i="7"/>
  <c r="CY206" i="7"/>
  <c r="CX206" i="7"/>
  <c r="CW206" i="7"/>
  <c r="CV206" i="7"/>
  <c r="CU206" i="7"/>
  <c r="CT206" i="7"/>
  <c r="CS206" i="7"/>
  <c r="CY1012" i="7"/>
  <c r="CX1012" i="7"/>
  <c r="CW1012" i="7"/>
  <c r="CV1012" i="7"/>
  <c r="CU1012" i="7"/>
  <c r="CT1012" i="7"/>
  <c r="CS1012" i="7"/>
  <c r="CY1015" i="7"/>
  <c r="CX1015" i="7"/>
  <c r="CW1015" i="7"/>
  <c r="CV1015" i="7"/>
  <c r="CU1015" i="7"/>
  <c r="CT1015" i="7"/>
  <c r="CS1015" i="7"/>
  <c r="CY1056" i="7"/>
  <c r="CX1056" i="7"/>
  <c r="CW1056" i="7"/>
  <c r="CV1056" i="7"/>
  <c r="CU1056" i="7"/>
  <c r="CT1056" i="7"/>
  <c r="CS1056" i="7"/>
  <c r="CY1087" i="7"/>
  <c r="CX1087" i="7"/>
  <c r="CW1087" i="7"/>
  <c r="CV1087" i="7"/>
  <c r="CU1087" i="7"/>
  <c r="CT1087" i="7"/>
  <c r="CS1087" i="7"/>
  <c r="CY128" i="7"/>
  <c r="CX128" i="7"/>
  <c r="CW128" i="7"/>
  <c r="CV128" i="7"/>
  <c r="CU128" i="7"/>
  <c r="CT128" i="7"/>
  <c r="CS128" i="7"/>
  <c r="CY769" i="7"/>
  <c r="CX769" i="7"/>
  <c r="CW769" i="7"/>
  <c r="CV769" i="7"/>
  <c r="CU769" i="7"/>
  <c r="CS769" i="7"/>
  <c r="CT769" i="7"/>
  <c r="CY1301" i="7"/>
  <c r="CX1301" i="7"/>
  <c r="CW1301" i="7"/>
  <c r="CV1301" i="7"/>
  <c r="CU1301" i="7"/>
  <c r="CT1301" i="7"/>
  <c r="CS1301" i="7"/>
  <c r="CY405" i="7"/>
  <c r="CX405" i="7"/>
  <c r="CW405" i="7"/>
  <c r="CU405" i="7"/>
  <c r="CT405" i="7"/>
  <c r="CS405" i="7"/>
  <c r="CY277" i="7"/>
  <c r="CX277" i="7"/>
  <c r="CW277" i="7"/>
  <c r="CV277" i="7"/>
  <c r="CU277" i="7"/>
  <c r="CT277" i="7"/>
  <c r="CS277" i="7"/>
  <c r="CY643" i="7"/>
  <c r="CX643" i="7"/>
  <c r="CW643" i="7"/>
  <c r="CV643" i="7"/>
  <c r="CU643" i="7"/>
  <c r="CT643" i="7"/>
  <c r="CS643" i="7"/>
  <c r="CY1320" i="7"/>
  <c r="CX1320" i="7"/>
  <c r="CW1320" i="7"/>
  <c r="CV1320" i="7"/>
  <c r="CU1320" i="7"/>
  <c r="CT1320" i="7"/>
  <c r="CS1320" i="7"/>
  <c r="CY354" i="7"/>
  <c r="CX354" i="7"/>
  <c r="CW354" i="7"/>
  <c r="CV354" i="7"/>
  <c r="CU354" i="7"/>
  <c r="CT354" i="7"/>
  <c r="CS354" i="7"/>
  <c r="CY1228" i="7"/>
  <c r="CX1228" i="7"/>
  <c r="CW1228" i="7"/>
  <c r="CV1228" i="7"/>
  <c r="CT1228" i="7"/>
  <c r="CU1228" i="7"/>
  <c r="CS1228" i="7"/>
  <c r="CY1211" i="7"/>
  <c r="CX1211" i="7"/>
  <c r="CW1211" i="7"/>
  <c r="CV1211" i="7"/>
  <c r="CU1211" i="7"/>
  <c r="CT1211" i="7"/>
  <c r="CS1211" i="7"/>
  <c r="CY26" i="7"/>
  <c r="CX26" i="7"/>
  <c r="CW26" i="7"/>
  <c r="CV26" i="7"/>
  <c r="CU26" i="7"/>
  <c r="CT26" i="7"/>
  <c r="CS26" i="7"/>
  <c r="CY729" i="7"/>
  <c r="CX729" i="7"/>
  <c r="CW729" i="7"/>
  <c r="CV729" i="7"/>
  <c r="CU729" i="7"/>
  <c r="CS729" i="7"/>
  <c r="CT729" i="7"/>
  <c r="CY179" i="7"/>
  <c r="CX179" i="7"/>
  <c r="CW179" i="7"/>
  <c r="CV179" i="7"/>
  <c r="CU179" i="7"/>
  <c r="CT179" i="7"/>
  <c r="CS179" i="7"/>
  <c r="CY467" i="7"/>
  <c r="CX467" i="7"/>
  <c r="CW467" i="7"/>
  <c r="CV467" i="7"/>
  <c r="CT467" i="7"/>
  <c r="CU467" i="7"/>
  <c r="CS467" i="7"/>
  <c r="CY628" i="7"/>
  <c r="CX628" i="7"/>
  <c r="CW628" i="7"/>
  <c r="CV628" i="7"/>
  <c r="CU628" i="7"/>
  <c r="CT628" i="7"/>
  <c r="CS628" i="7"/>
  <c r="CY942" i="7"/>
  <c r="CX942" i="7"/>
  <c r="CW942" i="7"/>
  <c r="CV942" i="7"/>
  <c r="CU942" i="7"/>
  <c r="CT942" i="7"/>
  <c r="CS942" i="7"/>
  <c r="CY819" i="7"/>
  <c r="CX819" i="7"/>
  <c r="CW819" i="7"/>
  <c r="CV819" i="7"/>
  <c r="CU819" i="7"/>
  <c r="CT819" i="7"/>
  <c r="CS819" i="7"/>
  <c r="CY446" i="7"/>
  <c r="CX446" i="7"/>
  <c r="CW446" i="7"/>
  <c r="CV446" i="7"/>
  <c r="CU446" i="7"/>
  <c r="CT446" i="7"/>
  <c r="CS446" i="7"/>
  <c r="CY614" i="7"/>
  <c r="CX614" i="7"/>
  <c r="CW614" i="7"/>
  <c r="CV614" i="7"/>
  <c r="CU614" i="7"/>
  <c r="CT614" i="7"/>
  <c r="CS614" i="7"/>
  <c r="CY538" i="7"/>
  <c r="CX538" i="7"/>
  <c r="CW538" i="7"/>
  <c r="CV538" i="7"/>
  <c r="CU538" i="7"/>
  <c r="CT538" i="7"/>
  <c r="CS538" i="7"/>
  <c r="CY376" i="7"/>
  <c r="CX376" i="7"/>
  <c r="CW376" i="7"/>
  <c r="CV376" i="7"/>
  <c r="CU376" i="7"/>
  <c r="CT376" i="7"/>
  <c r="CS376" i="7"/>
  <c r="CY838" i="7"/>
  <c r="CX838" i="7"/>
  <c r="CW838" i="7"/>
  <c r="CV838" i="7"/>
  <c r="CU838" i="7"/>
  <c r="CT838" i="7"/>
  <c r="CS838" i="7"/>
  <c r="CY910" i="7"/>
  <c r="CX910" i="7"/>
  <c r="CW910" i="7"/>
  <c r="CV910" i="7"/>
  <c r="CU910" i="7"/>
  <c r="CT910" i="7"/>
  <c r="CS910" i="7"/>
  <c r="CY1339" i="7"/>
  <c r="CX1339" i="7"/>
  <c r="CW1339" i="7"/>
  <c r="CV1339" i="7"/>
  <c r="CU1339" i="7"/>
  <c r="CT1339" i="7"/>
  <c r="CS1339" i="7"/>
  <c r="CY115" i="7"/>
  <c r="CX115" i="7"/>
  <c r="CW115" i="7"/>
  <c r="CV115" i="7"/>
  <c r="CU115" i="7"/>
  <c r="CT115" i="7"/>
  <c r="CS115" i="7"/>
  <c r="CY986" i="7"/>
  <c r="CX986" i="7"/>
  <c r="CW986" i="7"/>
  <c r="CV986" i="7"/>
  <c r="CU986" i="7"/>
  <c r="CT986" i="7"/>
  <c r="CS986" i="7"/>
  <c r="CY590" i="7"/>
  <c r="CX590" i="7"/>
  <c r="CW590" i="7"/>
  <c r="CV590" i="7"/>
  <c r="CU590" i="7"/>
  <c r="CT590" i="7"/>
  <c r="CS590" i="7"/>
  <c r="CY1034" i="7"/>
  <c r="CX1034" i="7"/>
  <c r="CW1034" i="7"/>
  <c r="CU1034" i="7"/>
  <c r="CV1034" i="7"/>
  <c r="CT1034" i="7"/>
  <c r="CS1034" i="7"/>
  <c r="CY1088" i="7"/>
  <c r="CX1088" i="7"/>
  <c r="CW1088" i="7"/>
  <c r="CV1088" i="7"/>
  <c r="CU1088" i="7"/>
  <c r="CT1088" i="7"/>
  <c r="CS1088" i="7"/>
  <c r="CY652" i="7"/>
  <c r="CX652" i="7"/>
  <c r="CW652" i="7"/>
  <c r="CV652" i="7"/>
  <c r="CU652" i="7"/>
  <c r="CT652" i="7"/>
  <c r="CS652" i="7"/>
  <c r="CY862" i="7"/>
  <c r="CX862" i="7"/>
  <c r="CW862" i="7"/>
  <c r="CV862" i="7"/>
  <c r="CU862" i="7"/>
  <c r="CT862" i="7"/>
  <c r="CS862" i="7"/>
  <c r="CY164" i="7"/>
  <c r="CX164" i="7"/>
  <c r="CW164" i="7"/>
  <c r="CV164" i="7"/>
  <c r="CU164" i="7"/>
  <c r="CT164" i="7"/>
  <c r="CS164" i="7"/>
  <c r="CY743" i="7"/>
  <c r="CX743" i="7"/>
  <c r="CW743" i="7"/>
  <c r="CV743" i="7"/>
  <c r="CU743" i="7"/>
  <c r="CT743" i="7"/>
  <c r="CS743" i="7"/>
  <c r="CY668" i="7"/>
  <c r="CX668" i="7"/>
  <c r="CW668" i="7"/>
  <c r="CV668" i="7"/>
  <c r="CU668" i="7"/>
  <c r="CT668" i="7"/>
  <c r="CS668" i="7"/>
  <c r="CY634" i="7"/>
  <c r="CX634" i="7"/>
  <c r="CW634" i="7"/>
  <c r="CV634" i="7"/>
  <c r="CU634" i="7"/>
  <c r="CT634" i="7"/>
  <c r="CS634" i="7"/>
  <c r="CY944" i="7"/>
  <c r="CX944" i="7"/>
  <c r="CW944" i="7"/>
  <c r="CV944" i="7"/>
  <c r="CU944" i="7"/>
  <c r="CT944" i="7"/>
  <c r="CS944" i="7"/>
  <c r="CY338" i="7"/>
  <c r="CX338" i="7"/>
  <c r="CW338" i="7"/>
  <c r="CV338" i="7"/>
  <c r="CU338" i="7"/>
  <c r="CT338" i="7"/>
  <c r="CS338" i="7"/>
  <c r="CY298" i="7"/>
  <c r="CX298" i="7"/>
  <c r="CW298" i="7"/>
  <c r="CV298" i="7"/>
  <c r="CU298" i="7"/>
  <c r="CT298" i="7"/>
  <c r="CS298" i="7"/>
  <c r="CY1231" i="7"/>
  <c r="CX1231" i="7"/>
  <c r="CW1231" i="7"/>
  <c r="CV1231" i="7"/>
  <c r="CU1231" i="7"/>
  <c r="CT1231" i="7"/>
  <c r="CS1231" i="7"/>
  <c r="CY1210" i="7"/>
  <c r="CX1210" i="7"/>
  <c r="CW1210" i="7"/>
  <c r="CV1210" i="7"/>
  <c r="CU1210" i="7"/>
  <c r="CT1210" i="7"/>
  <c r="CS1210" i="7"/>
  <c r="CY22" i="7"/>
  <c r="CX22" i="7"/>
  <c r="CW22" i="7"/>
  <c r="CV22" i="7"/>
  <c r="CU22" i="7"/>
  <c r="CT22" i="7"/>
  <c r="CS22" i="7"/>
  <c r="CY30" i="7"/>
  <c r="CX30" i="7"/>
  <c r="CW30" i="7"/>
  <c r="CV30" i="7"/>
  <c r="CU30" i="7"/>
  <c r="CT30" i="7"/>
  <c r="CS30" i="7"/>
  <c r="CY38" i="7"/>
  <c r="CX38" i="7"/>
  <c r="CW38" i="7"/>
  <c r="CV38" i="7"/>
  <c r="CU38" i="7"/>
  <c r="CT38" i="7"/>
  <c r="CS38" i="7"/>
  <c r="CY46" i="7"/>
  <c r="CX46" i="7"/>
  <c r="CW46" i="7"/>
  <c r="CV46" i="7"/>
  <c r="CU46" i="7"/>
  <c r="CT46" i="7"/>
  <c r="CS46" i="7"/>
  <c r="CY49" i="7"/>
  <c r="CX49" i="7"/>
  <c r="CW49" i="7"/>
  <c r="CV49" i="7"/>
  <c r="CU49" i="7"/>
  <c r="CT49" i="7"/>
  <c r="CS49" i="7"/>
  <c r="CY57" i="7"/>
  <c r="CX57" i="7"/>
  <c r="CW57" i="7"/>
  <c r="CV57" i="7"/>
  <c r="CU57" i="7"/>
  <c r="CT57" i="7"/>
  <c r="CS57" i="7"/>
  <c r="CY65" i="7"/>
  <c r="CX65" i="7"/>
  <c r="CW65" i="7"/>
  <c r="CV65" i="7"/>
  <c r="CU65" i="7"/>
  <c r="CT65" i="7"/>
  <c r="CS65" i="7"/>
  <c r="CY137" i="7"/>
  <c r="CX137" i="7"/>
  <c r="CW137" i="7"/>
  <c r="CV137" i="7"/>
  <c r="CU137" i="7"/>
  <c r="CT137" i="7"/>
  <c r="CS137" i="7"/>
  <c r="CY733" i="7"/>
  <c r="CX733" i="7"/>
  <c r="CW733" i="7"/>
  <c r="CV733" i="7"/>
  <c r="CU733" i="7"/>
  <c r="CT733" i="7"/>
  <c r="CS733" i="7"/>
  <c r="CY1168" i="7"/>
  <c r="CX1168" i="7"/>
  <c r="CW1168" i="7"/>
  <c r="CV1168" i="7"/>
  <c r="CU1168" i="7"/>
  <c r="CT1168" i="7"/>
  <c r="CS1168" i="7"/>
  <c r="CY96" i="7"/>
  <c r="CX96" i="7"/>
  <c r="CW96" i="7"/>
  <c r="CV96" i="7"/>
  <c r="CU96" i="7"/>
  <c r="CT96" i="7"/>
  <c r="CS96" i="7"/>
  <c r="CY104" i="7"/>
  <c r="CX104" i="7"/>
  <c r="CW104" i="7"/>
  <c r="CV104" i="7"/>
  <c r="CU104" i="7"/>
  <c r="CT104" i="7"/>
  <c r="CS104" i="7"/>
  <c r="CY70" i="7"/>
  <c r="CX70" i="7"/>
  <c r="CW70" i="7"/>
  <c r="CV70" i="7"/>
  <c r="CU70" i="7"/>
  <c r="CT70" i="7"/>
  <c r="CS70" i="7"/>
  <c r="CY258" i="7"/>
  <c r="CX258" i="7"/>
  <c r="CW258" i="7"/>
  <c r="CV258" i="7"/>
  <c r="CU258" i="7"/>
  <c r="CT258" i="7"/>
  <c r="CS258" i="7"/>
  <c r="CY266" i="7"/>
  <c r="CX266" i="7"/>
  <c r="CW266" i="7"/>
  <c r="CV266" i="7"/>
  <c r="CU266" i="7"/>
  <c r="CT266" i="7"/>
  <c r="CS266" i="7"/>
  <c r="CY175" i="7"/>
  <c r="CX175" i="7"/>
  <c r="CW175" i="7"/>
  <c r="CV175" i="7"/>
  <c r="CU175" i="7"/>
  <c r="CT175" i="7"/>
  <c r="CS175" i="7"/>
  <c r="CY183" i="7"/>
  <c r="CX183" i="7"/>
  <c r="CW183" i="7"/>
  <c r="CV183" i="7"/>
  <c r="CU183" i="7"/>
  <c r="CT183" i="7"/>
  <c r="CS183" i="7"/>
  <c r="CY187" i="7"/>
  <c r="CX187" i="7"/>
  <c r="CW187" i="7"/>
  <c r="CV187" i="7"/>
  <c r="CU187" i="7"/>
  <c r="CT187" i="7"/>
  <c r="CS187" i="7"/>
  <c r="CY195" i="7"/>
  <c r="CX195" i="7"/>
  <c r="CW195" i="7"/>
  <c r="CV195" i="7"/>
  <c r="CU195" i="7"/>
  <c r="CT195" i="7"/>
  <c r="CS195" i="7"/>
  <c r="CY231" i="7"/>
  <c r="CX231" i="7"/>
  <c r="CW231" i="7"/>
  <c r="CV231" i="7"/>
  <c r="CU231" i="7"/>
  <c r="CT231" i="7"/>
  <c r="CS231" i="7"/>
  <c r="CY213" i="7"/>
  <c r="CX213" i="7"/>
  <c r="CW213" i="7"/>
  <c r="CV213" i="7"/>
  <c r="CU213" i="7"/>
  <c r="CT213" i="7"/>
  <c r="CS213" i="7"/>
  <c r="CY236" i="7"/>
  <c r="CX236" i="7"/>
  <c r="CW236" i="7"/>
  <c r="CV236" i="7"/>
  <c r="CU236" i="7"/>
  <c r="CT236" i="7"/>
  <c r="CS236" i="7"/>
  <c r="CY471" i="7"/>
  <c r="CX471" i="7"/>
  <c r="CW471" i="7"/>
  <c r="CV471" i="7"/>
  <c r="CU471" i="7"/>
  <c r="CT471" i="7"/>
  <c r="CS471" i="7"/>
  <c r="CY479" i="7"/>
  <c r="CX479" i="7"/>
  <c r="CW479" i="7"/>
  <c r="CV479" i="7"/>
  <c r="CU479" i="7"/>
  <c r="CT479" i="7"/>
  <c r="CS479" i="7"/>
  <c r="CY483" i="7"/>
  <c r="CX483" i="7"/>
  <c r="CW483" i="7"/>
  <c r="CV483" i="7"/>
  <c r="CU483" i="7"/>
  <c r="CT483" i="7"/>
  <c r="CS483" i="7"/>
  <c r="CY244" i="7"/>
  <c r="CX244" i="7"/>
  <c r="CW244" i="7"/>
  <c r="CV244" i="7"/>
  <c r="CU244" i="7"/>
  <c r="CT244" i="7"/>
  <c r="CS244" i="7"/>
  <c r="CY1359" i="7"/>
  <c r="CX1359" i="7"/>
  <c r="CW1359" i="7"/>
  <c r="CV1359" i="7"/>
  <c r="CU1359" i="7"/>
  <c r="CT1359" i="7"/>
  <c r="CS1359" i="7"/>
  <c r="CY1367" i="7"/>
  <c r="CX1367" i="7"/>
  <c r="CW1367" i="7"/>
  <c r="CV1367" i="7"/>
  <c r="CU1367" i="7"/>
  <c r="CT1367" i="7"/>
  <c r="CS1367" i="7"/>
  <c r="CY250" i="7"/>
  <c r="CX250" i="7"/>
  <c r="CW250" i="7"/>
  <c r="CV250" i="7"/>
  <c r="CU250" i="7"/>
  <c r="CT250" i="7"/>
  <c r="CS250" i="7"/>
  <c r="CY1118" i="7"/>
  <c r="CX1118" i="7"/>
  <c r="CW1118" i="7"/>
  <c r="CV1118" i="7"/>
  <c r="CU1118" i="7"/>
  <c r="CT1118" i="7"/>
  <c r="CS1118" i="7"/>
  <c r="CY1126" i="7"/>
  <c r="CX1126" i="7"/>
  <c r="CW1126" i="7"/>
  <c r="CV1126" i="7"/>
  <c r="CU1126" i="7"/>
  <c r="CT1126" i="7"/>
  <c r="CS1126" i="7"/>
  <c r="CY89" i="7"/>
  <c r="CX89" i="7"/>
  <c r="CW89" i="7"/>
  <c r="CV89" i="7"/>
  <c r="CU89" i="7"/>
  <c r="CT89" i="7"/>
  <c r="CS89" i="7"/>
  <c r="CY93" i="7"/>
  <c r="CX93" i="7"/>
  <c r="CW93" i="7"/>
  <c r="CV93" i="7"/>
  <c r="CU93" i="7"/>
  <c r="CT93" i="7"/>
  <c r="CS93" i="7"/>
  <c r="CY938" i="7"/>
  <c r="CX938" i="7"/>
  <c r="CW938" i="7"/>
  <c r="CV938" i="7"/>
  <c r="CU938" i="7"/>
  <c r="CT938" i="7"/>
  <c r="CS938" i="7"/>
  <c r="CY1178" i="7"/>
  <c r="CX1178" i="7"/>
  <c r="CW1178" i="7"/>
  <c r="CV1178" i="7"/>
  <c r="CU1178" i="7"/>
  <c r="CT1178" i="7"/>
  <c r="CS1178" i="7"/>
  <c r="CY1186" i="7"/>
  <c r="CX1186" i="7"/>
  <c r="CW1186" i="7"/>
  <c r="CV1186" i="7"/>
  <c r="CU1186" i="7"/>
  <c r="CT1186" i="7"/>
  <c r="CS1186" i="7"/>
  <c r="CY789" i="7"/>
  <c r="CX789" i="7"/>
  <c r="CW789" i="7"/>
  <c r="CV789" i="7"/>
  <c r="CU789" i="7"/>
  <c r="CT789" i="7"/>
  <c r="CS789" i="7"/>
  <c r="CY804" i="7"/>
  <c r="CX804" i="7"/>
  <c r="CW804" i="7"/>
  <c r="CV804" i="7"/>
  <c r="CU804" i="7"/>
  <c r="CT804" i="7"/>
  <c r="CS804" i="7"/>
  <c r="CY788" i="7"/>
  <c r="CX788" i="7"/>
  <c r="CW788" i="7"/>
  <c r="CV788" i="7"/>
  <c r="CU788" i="7"/>
  <c r="CT788" i="7"/>
  <c r="CS788" i="7"/>
  <c r="CY815" i="7"/>
  <c r="CX815" i="7"/>
  <c r="CW815" i="7"/>
  <c r="CV815" i="7"/>
  <c r="CU815" i="7"/>
  <c r="CT815" i="7"/>
  <c r="CS815" i="7"/>
  <c r="CY416" i="7"/>
  <c r="CX416" i="7"/>
  <c r="CW416" i="7"/>
  <c r="CV416" i="7"/>
  <c r="CU416" i="7"/>
  <c r="CT416" i="7"/>
  <c r="CS416" i="7"/>
  <c r="CY422" i="7"/>
  <c r="CX422" i="7"/>
  <c r="CW422" i="7"/>
  <c r="CV422" i="7"/>
  <c r="CU422" i="7"/>
  <c r="CT422" i="7"/>
  <c r="CS422" i="7"/>
  <c r="CY407" i="7"/>
  <c r="CX407" i="7"/>
  <c r="CW407" i="7"/>
  <c r="CV407" i="7"/>
  <c r="CU407" i="7"/>
  <c r="CT407" i="7"/>
  <c r="CS407" i="7"/>
  <c r="CY433" i="7"/>
  <c r="CX433" i="7"/>
  <c r="CW433" i="7"/>
  <c r="CV433" i="7"/>
  <c r="CU433" i="7"/>
  <c r="CT433" i="7"/>
  <c r="CS433" i="7"/>
  <c r="CY1146" i="7"/>
  <c r="CX1146" i="7"/>
  <c r="CW1146" i="7"/>
  <c r="CV1146" i="7"/>
  <c r="CU1146" i="7"/>
  <c r="CT1146" i="7"/>
  <c r="CS1146" i="7"/>
  <c r="CY450" i="7"/>
  <c r="CX450" i="7"/>
  <c r="CW450" i="7"/>
  <c r="CV450" i="7"/>
  <c r="CU450" i="7"/>
  <c r="CT450" i="7"/>
  <c r="CS450" i="7"/>
  <c r="CY455" i="7"/>
  <c r="CX455" i="7"/>
  <c r="CW455" i="7"/>
  <c r="CV455" i="7"/>
  <c r="CU455" i="7"/>
  <c r="CT455" i="7"/>
  <c r="CS455" i="7"/>
  <c r="CY463" i="7"/>
  <c r="CX463" i="7"/>
  <c r="CW463" i="7"/>
  <c r="CV463" i="7"/>
  <c r="CU463" i="7"/>
  <c r="CT463" i="7"/>
  <c r="CS463" i="7"/>
  <c r="CY3" i="7"/>
  <c r="CX3" i="7"/>
  <c r="CW3" i="7"/>
  <c r="CV3" i="7"/>
  <c r="CU3" i="7"/>
  <c r="CT3" i="7"/>
  <c r="CS3" i="7"/>
  <c r="CY16" i="7"/>
  <c r="CX16" i="7"/>
  <c r="CW16" i="7"/>
  <c r="CV16" i="7"/>
  <c r="CU16" i="7"/>
  <c r="CT16" i="7"/>
  <c r="CS16" i="7"/>
  <c r="CY434" i="7"/>
  <c r="CX434" i="7"/>
  <c r="CW434" i="7"/>
  <c r="CV434" i="7"/>
  <c r="CU434" i="7"/>
  <c r="CT434" i="7"/>
  <c r="CS434" i="7"/>
  <c r="CY442" i="7"/>
  <c r="CX442" i="7"/>
  <c r="CW442" i="7"/>
  <c r="CV442" i="7"/>
  <c r="CU442" i="7"/>
  <c r="CT442" i="7"/>
  <c r="CS442" i="7"/>
  <c r="CY618" i="7"/>
  <c r="CX618" i="7"/>
  <c r="CW618" i="7"/>
  <c r="CV618" i="7"/>
  <c r="CU618" i="7"/>
  <c r="CT618" i="7"/>
  <c r="CS618" i="7"/>
  <c r="CY922" i="7"/>
  <c r="CX922" i="7"/>
  <c r="CW922" i="7"/>
  <c r="CV922" i="7"/>
  <c r="CU922" i="7"/>
  <c r="CT922" i="7"/>
  <c r="CS922" i="7"/>
  <c r="CY930" i="7"/>
  <c r="CX930" i="7"/>
  <c r="CW930" i="7"/>
  <c r="CV930" i="7"/>
  <c r="CU930" i="7"/>
  <c r="CT930" i="7"/>
  <c r="CS930" i="7"/>
  <c r="CY525" i="7"/>
  <c r="CX525" i="7"/>
  <c r="CW525" i="7"/>
  <c r="CV525" i="7"/>
  <c r="CU525" i="7"/>
  <c r="CT525" i="7"/>
  <c r="CS525" i="7"/>
  <c r="CY517" i="7"/>
  <c r="CX517" i="7"/>
  <c r="CW517" i="7"/>
  <c r="CV517" i="7"/>
  <c r="CU517" i="7"/>
  <c r="CT517" i="7"/>
  <c r="CS517" i="7"/>
  <c r="CY548" i="7"/>
  <c r="CX548" i="7"/>
  <c r="CW548" i="7"/>
  <c r="CV548" i="7"/>
  <c r="CU548" i="7"/>
  <c r="CT548" i="7"/>
  <c r="CS548" i="7"/>
  <c r="CY543" i="7"/>
  <c r="CX543" i="7"/>
  <c r="CW543" i="7"/>
  <c r="CV543" i="7"/>
  <c r="CU543" i="7"/>
  <c r="CT543" i="7"/>
  <c r="CS543" i="7"/>
  <c r="CY555" i="7"/>
  <c r="CX555" i="7"/>
  <c r="CW555" i="7"/>
  <c r="CV555" i="7"/>
  <c r="CU555" i="7"/>
  <c r="CT555" i="7"/>
  <c r="CS555" i="7"/>
  <c r="CY682" i="7"/>
  <c r="CX682" i="7"/>
  <c r="CW682" i="7"/>
  <c r="CV682" i="7"/>
  <c r="CU682" i="7"/>
  <c r="CT682" i="7"/>
  <c r="CS682" i="7"/>
  <c r="CY690" i="7"/>
  <c r="CX690" i="7"/>
  <c r="CW690" i="7"/>
  <c r="CV690" i="7"/>
  <c r="CU690" i="7"/>
  <c r="CT690" i="7"/>
  <c r="CS690" i="7"/>
  <c r="CY698" i="7"/>
  <c r="CX698" i="7"/>
  <c r="CW698" i="7"/>
  <c r="CV698" i="7"/>
  <c r="CU698" i="7"/>
  <c r="CT698" i="7"/>
  <c r="CS698" i="7"/>
  <c r="CY372" i="7"/>
  <c r="CX372" i="7"/>
  <c r="CW372" i="7"/>
  <c r="CV372" i="7"/>
  <c r="CU372" i="7"/>
  <c r="CT372" i="7"/>
  <c r="CS372" i="7"/>
  <c r="CY702" i="7"/>
  <c r="CX702" i="7"/>
  <c r="CW702" i="7"/>
  <c r="CV702" i="7"/>
  <c r="CU702" i="7"/>
  <c r="CT702" i="7"/>
  <c r="CS702" i="7"/>
  <c r="CY710" i="7"/>
  <c r="CX710" i="7"/>
  <c r="CW710" i="7"/>
  <c r="CV710" i="7"/>
  <c r="CU710" i="7"/>
  <c r="CT710" i="7"/>
  <c r="CS710" i="7"/>
  <c r="CY822" i="7"/>
  <c r="CX822" i="7"/>
  <c r="CW822" i="7"/>
  <c r="CV822" i="7"/>
  <c r="CU822" i="7"/>
  <c r="CT822" i="7"/>
  <c r="CS822" i="7"/>
  <c r="CY834" i="7"/>
  <c r="CX834" i="7"/>
  <c r="CW834" i="7"/>
  <c r="CV834" i="7"/>
  <c r="CU834" i="7"/>
  <c r="CT834" i="7"/>
  <c r="CS834" i="7"/>
  <c r="CY842" i="7"/>
  <c r="CX842" i="7"/>
  <c r="CW842" i="7"/>
  <c r="CU842" i="7"/>
  <c r="CV842" i="7"/>
  <c r="CT842" i="7"/>
  <c r="CS842" i="7"/>
  <c r="CY851" i="7"/>
  <c r="CX851" i="7"/>
  <c r="CW851" i="7"/>
  <c r="CV851" i="7"/>
  <c r="CU851" i="7"/>
  <c r="CT851" i="7"/>
  <c r="CS851" i="7"/>
  <c r="CY881" i="7"/>
  <c r="CX881" i="7"/>
  <c r="CW881" i="7"/>
  <c r="CV881" i="7"/>
  <c r="CU881" i="7"/>
  <c r="CS881" i="7"/>
  <c r="CT881" i="7"/>
  <c r="CY884" i="7"/>
  <c r="CX884" i="7"/>
  <c r="CW884" i="7"/>
  <c r="CV884" i="7"/>
  <c r="CU884" i="7"/>
  <c r="CT884" i="7"/>
  <c r="CS884" i="7"/>
  <c r="CY892" i="7"/>
  <c r="CX892" i="7"/>
  <c r="CW892" i="7"/>
  <c r="CV892" i="7"/>
  <c r="CU892" i="7"/>
  <c r="CT892" i="7"/>
  <c r="CS892" i="7"/>
  <c r="CY903" i="7"/>
  <c r="CX903" i="7"/>
  <c r="CW903" i="7"/>
  <c r="CV903" i="7"/>
  <c r="CU903" i="7"/>
  <c r="CT903" i="7"/>
  <c r="CS903" i="7"/>
  <c r="CY893" i="7"/>
  <c r="CX893" i="7"/>
  <c r="CW893" i="7"/>
  <c r="CV893" i="7"/>
  <c r="CU893" i="7"/>
  <c r="CT893" i="7"/>
  <c r="CS893" i="7"/>
  <c r="CY914" i="7"/>
  <c r="CX914" i="7"/>
  <c r="CW914" i="7"/>
  <c r="CV914" i="7"/>
  <c r="CU914" i="7"/>
  <c r="CT914" i="7"/>
  <c r="CS914" i="7"/>
  <c r="CY1158" i="7"/>
  <c r="CX1158" i="7"/>
  <c r="CW1158" i="7"/>
  <c r="CV1158" i="7"/>
  <c r="CU1158" i="7"/>
  <c r="CT1158" i="7"/>
  <c r="CS1158" i="7"/>
  <c r="CY1163" i="7"/>
  <c r="CX1163" i="7"/>
  <c r="CW1163" i="7"/>
  <c r="CV1163" i="7"/>
  <c r="CU1163" i="7"/>
  <c r="CT1163" i="7"/>
  <c r="CS1163" i="7"/>
  <c r="CY1331" i="7"/>
  <c r="CX1331" i="7"/>
  <c r="CW1331" i="7"/>
  <c r="CV1331" i="7"/>
  <c r="CU1331" i="7"/>
  <c r="CT1331" i="7"/>
  <c r="CS1331" i="7"/>
  <c r="CY1343" i="7"/>
  <c r="CX1343" i="7"/>
  <c r="CW1343" i="7"/>
  <c r="CV1343" i="7"/>
  <c r="CU1343" i="7"/>
  <c r="CT1343" i="7"/>
  <c r="CS1343" i="7"/>
  <c r="CY1347" i="7"/>
  <c r="CX1347" i="7"/>
  <c r="CW1347" i="7"/>
  <c r="CV1347" i="7"/>
  <c r="CU1347" i="7"/>
  <c r="CT1347" i="7"/>
  <c r="CS1347" i="7"/>
  <c r="CY953" i="7"/>
  <c r="CX953" i="7"/>
  <c r="CW953" i="7"/>
  <c r="CV953" i="7"/>
  <c r="CU953" i="7"/>
  <c r="CT953" i="7"/>
  <c r="CS953" i="7"/>
  <c r="CY961" i="7"/>
  <c r="CX961" i="7"/>
  <c r="CW961" i="7"/>
  <c r="CV961" i="7"/>
  <c r="CU961" i="7"/>
  <c r="CS961" i="7"/>
  <c r="CT961" i="7"/>
  <c r="CY973" i="7"/>
  <c r="CX973" i="7"/>
  <c r="CW973" i="7"/>
  <c r="CV973" i="7"/>
  <c r="CU973" i="7"/>
  <c r="CT973" i="7"/>
  <c r="CS973" i="7"/>
  <c r="CY967" i="7"/>
  <c r="CX967" i="7"/>
  <c r="CW967" i="7"/>
  <c r="CV967" i="7"/>
  <c r="CU967" i="7"/>
  <c r="CT967" i="7"/>
  <c r="CS967" i="7"/>
  <c r="CY111" i="7"/>
  <c r="CX111" i="7"/>
  <c r="CW111" i="7"/>
  <c r="CV111" i="7"/>
  <c r="CU111" i="7"/>
  <c r="CT111" i="7"/>
  <c r="CS111" i="7"/>
  <c r="CY198" i="7"/>
  <c r="CX198" i="7"/>
  <c r="CW198" i="7"/>
  <c r="CV198" i="7"/>
  <c r="CU198" i="7"/>
  <c r="CT198" i="7"/>
  <c r="CS198" i="7"/>
  <c r="CY201" i="7"/>
  <c r="CX201" i="7"/>
  <c r="CW201" i="7"/>
  <c r="CV201" i="7"/>
  <c r="CU201" i="7"/>
  <c r="CT201" i="7"/>
  <c r="CS201" i="7"/>
  <c r="CY661" i="7"/>
  <c r="CX661" i="7"/>
  <c r="CW661" i="7"/>
  <c r="CV661" i="7"/>
  <c r="CU661" i="7"/>
  <c r="CT661" i="7"/>
  <c r="CS661" i="7"/>
  <c r="CY665" i="7"/>
  <c r="CX665" i="7"/>
  <c r="CW665" i="7"/>
  <c r="CV665" i="7"/>
  <c r="CU665" i="7"/>
  <c r="CS665" i="7"/>
  <c r="CT665" i="7"/>
  <c r="CY990" i="7"/>
  <c r="CX990" i="7"/>
  <c r="CW990" i="7"/>
  <c r="CV990" i="7"/>
  <c r="CU990" i="7"/>
  <c r="CT990" i="7"/>
  <c r="CS990" i="7"/>
  <c r="CY1000" i="7"/>
  <c r="CX1000" i="7"/>
  <c r="CW1000" i="7"/>
  <c r="CV1000" i="7"/>
  <c r="CU1000" i="7"/>
  <c r="CT1000" i="7"/>
  <c r="CS1000" i="7"/>
  <c r="CY992" i="7"/>
  <c r="CX992" i="7"/>
  <c r="CW992" i="7"/>
  <c r="CV992" i="7"/>
  <c r="CU992" i="7"/>
  <c r="CT992" i="7"/>
  <c r="CS992" i="7"/>
  <c r="CY1007" i="7"/>
  <c r="CX1007" i="7"/>
  <c r="CW1007" i="7"/>
  <c r="CV1007" i="7"/>
  <c r="CU1007" i="7"/>
  <c r="CT1007" i="7"/>
  <c r="CS1007" i="7"/>
  <c r="CY583" i="7"/>
  <c r="CX583" i="7"/>
  <c r="CW583" i="7"/>
  <c r="CV583" i="7"/>
  <c r="CU583" i="7"/>
  <c r="CT583" i="7"/>
  <c r="CS583" i="7"/>
  <c r="CY586" i="7"/>
  <c r="CX586" i="7"/>
  <c r="CW586" i="7"/>
  <c r="CU586" i="7"/>
  <c r="CV586" i="7"/>
  <c r="CT586" i="7"/>
  <c r="CS586" i="7"/>
  <c r="CY1020" i="7"/>
  <c r="CX1020" i="7"/>
  <c r="CW1020" i="7"/>
  <c r="CV1020" i="7"/>
  <c r="CU1020" i="7"/>
  <c r="CT1020" i="7"/>
  <c r="CS1020" i="7"/>
  <c r="CY1097" i="7"/>
  <c r="CX1097" i="7"/>
  <c r="CW1097" i="7"/>
  <c r="CV1097" i="7"/>
  <c r="CU1097" i="7"/>
  <c r="CS1097" i="7"/>
  <c r="CT1097" i="7"/>
  <c r="CY1105" i="7"/>
  <c r="CX1105" i="7"/>
  <c r="CW1105" i="7"/>
  <c r="CV1105" i="7"/>
  <c r="CU1105" i="7"/>
  <c r="CS1105" i="7"/>
  <c r="CT1105" i="7"/>
  <c r="CY1024" i="7"/>
  <c r="CX1024" i="7"/>
  <c r="CW1024" i="7"/>
  <c r="CV1024" i="7"/>
  <c r="CU1024" i="7"/>
  <c r="CT1024" i="7"/>
  <c r="CS1024" i="7"/>
  <c r="CY1046" i="7"/>
  <c r="CX1046" i="7"/>
  <c r="CW1046" i="7"/>
  <c r="CV1046" i="7"/>
  <c r="CU1046" i="7"/>
  <c r="CT1046" i="7"/>
  <c r="CS1046" i="7"/>
  <c r="CY1039" i="7"/>
  <c r="CX1039" i="7"/>
  <c r="CW1039" i="7"/>
  <c r="CV1039" i="7"/>
  <c r="CU1039" i="7"/>
  <c r="CT1039" i="7"/>
  <c r="CS1039" i="7"/>
  <c r="CY1053" i="7"/>
  <c r="CX1053" i="7"/>
  <c r="CW1053" i="7"/>
  <c r="CV1053" i="7"/>
  <c r="CU1053" i="7"/>
  <c r="CT1053" i="7"/>
  <c r="CS1053" i="7"/>
  <c r="CY1061" i="7"/>
  <c r="CX1061" i="7"/>
  <c r="CW1061" i="7"/>
  <c r="CV1061" i="7"/>
  <c r="CU1061" i="7"/>
  <c r="CT1061" i="7"/>
  <c r="CS1061" i="7"/>
  <c r="CY1069" i="7"/>
  <c r="CX1069" i="7"/>
  <c r="CW1069" i="7"/>
  <c r="CV1069" i="7"/>
  <c r="CU1069" i="7"/>
  <c r="CT1069" i="7"/>
  <c r="CS1069" i="7"/>
  <c r="CY388" i="7"/>
  <c r="CX388" i="7"/>
  <c r="CW388" i="7"/>
  <c r="CV388" i="7"/>
  <c r="CU388" i="7"/>
  <c r="CT388" i="7"/>
  <c r="CS388" i="7"/>
  <c r="CY778" i="7"/>
  <c r="CX778" i="7"/>
  <c r="CW778" i="7"/>
  <c r="CU778" i="7"/>
  <c r="CV778" i="7"/>
  <c r="CT778" i="7"/>
  <c r="CS778" i="7"/>
  <c r="CY786" i="7"/>
  <c r="CX786" i="7"/>
  <c r="CW786" i="7"/>
  <c r="CV786" i="7"/>
  <c r="CU786" i="7"/>
  <c r="CT786" i="7"/>
  <c r="CS786" i="7"/>
  <c r="CY1092" i="7"/>
  <c r="CX1092" i="7"/>
  <c r="CW1092" i="7"/>
  <c r="CV1092" i="7"/>
  <c r="CT1092" i="7"/>
  <c r="CU1092" i="7"/>
  <c r="CS1092" i="7"/>
  <c r="CY1079" i="7"/>
  <c r="CX1079" i="7"/>
  <c r="CW1079" i="7"/>
  <c r="CV1079" i="7"/>
  <c r="CU1079" i="7"/>
  <c r="CT1079" i="7"/>
  <c r="CS1079" i="7"/>
  <c r="CY604" i="7"/>
  <c r="CX604" i="7"/>
  <c r="CW604" i="7"/>
  <c r="CV604" i="7"/>
  <c r="CU604" i="7"/>
  <c r="CT604" i="7"/>
  <c r="CS604" i="7"/>
  <c r="CY612" i="7"/>
  <c r="CX612" i="7"/>
  <c r="CW612" i="7"/>
  <c r="CV612" i="7"/>
  <c r="CU612" i="7"/>
  <c r="CT612" i="7"/>
  <c r="CS612" i="7"/>
  <c r="CY117" i="7"/>
  <c r="CX117" i="7"/>
  <c r="CW117" i="7"/>
  <c r="CV117" i="7"/>
  <c r="CU117" i="7"/>
  <c r="CT117" i="7"/>
  <c r="CS117" i="7"/>
  <c r="CY125" i="7"/>
  <c r="CX125" i="7"/>
  <c r="CW125" i="7"/>
  <c r="CV125" i="7"/>
  <c r="CU125" i="7"/>
  <c r="CT125" i="7"/>
  <c r="CS125" i="7"/>
  <c r="CY648" i="7"/>
  <c r="CX648" i="7"/>
  <c r="CW648" i="7"/>
  <c r="CV648" i="7"/>
  <c r="CU648" i="7"/>
  <c r="CT648" i="7"/>
  <c r="CS648" i="7"/>
  <c r="CY491" i="7"/>
  <c r="CX491" i="7"/>
  <c r="CW491" i="7"/>
  <c r="CV491" i="7"/>
  <c r="CU491" i="7"/>
  <c r="CT491" i="7"/>
  <c r="CS491" i="7"/>
  <c r="CY499" i="7"/>
  <c r="CX499" i="7"/>
  <c r="CW499" i="7"/>
  <c r="CV499" i="7"/>
  <c r="CU499" i="7"/>
  <c r="CT499" i="7"/>
  <c r="CS499" i="7"/>
  <c r="CY507" i="7"/>
  <c r="CX507" i="7"/>
  <c r="CW507" i="7"/>
  <c r="CV507" i="7"/>
  <c r="CU507" i="7"/>
  <c r="CT507" i="7"/>
  <c r="CS507" i="7"/>
  <c r="CY858" i="7"/>
  <c r="CX858" i="7"/>
  <c r="CW858" i="7"/>
  <c r="CV858" i="7"/>
  <c r="CU858" i="7"/>
  <c r="CT858" i="7"/>
  <c r="CS858" i="7"/>
  <c r="CY856" i="7"/>
  <c r="CX856" i="7"/>
  <c r="CW856" i="7"/>
  <c r="CV856" i="7"/>
  <c r="CU856" i="7"/>
  <c r="CT856" i="7"/>
  <c r="CS856" i="7"/>
  <c r="CY766" i="7"/>
  <c r="CX766" i="7"/>
  <c r="CW766" i="7"/>
  <c r="CV766" i="7"/>
  <c r="CU766" i="7"/>
  <c r="CT766" i="7"/>
  <c r="CS766" i="7"/>
  <c r="CY398" i="7"/>
  <c r="CX398" i="7"/>
  <c r="CW398" i="7"/>
  <c r="CV398" i="7"/>
  <c r="CU398" i="7"/>
  <c r="CT398" i="7"/>
  <c r="CS398" i="7"/>
  <c r="CY395" i="7"/>
  <c r="CX395" i="7"/>
  <c r="CW395" i="7"/>
  <c r="CV395" i="7"/>
  <c r="CU395" i="7"/>
  <c r="CT395" i="7"/>
  <c r="CS395" i="7"/>
  <c r="CY160" i="7"/>
  <c r="CX160" i="7"/>
  <c r="CW160" i="7"/>
  <c r="CV160" i="7"/>
  <c r="CU160" i="7"/>
  <c r="CT160" i="7"/>
  <c r="CS160" i="7"/>
  <c r="CY759" i="7"/>
  <c r="CX759" i="7"/>
  <c r="CW759" i="7"/>
  <c r="CV759" i="7"/>
  <c r="CU759" i="7"/>
  <c r="CT759" i="7"/>
  <c r="CS759" i="7"/>
  <c r="CY359" i="7"/>
  <c r="CX359" i="7"/>
  <c r="CW359" i="7"/>
  <c r="CV359" i="7"/>
  <c r="CU359" i="7"/>
  <c r="CT359" i="7"/>
  <c r="CS359" i="7"/>
  <c r="CY1297" i="7"/>
  <c r="CX1297" i="7"/>
  <c r="CW1297" i="7"/>
  <c r="CV1297" i="7"/>
  <c r="CU1297" i="7"/>
  <c r="CS1297" i="7"/>
  <c r="CT1297" i="7"/>
  <c r="CY721" i="7"/>
  <c r="CX721" i="7"/>
  <c r="CW721" i="7"/>
  <c r="CV721" i="7"/>
  <c r="CU721" i="7"/>
  <c r="CS721" i="7"/>
  <c r="CT721" i="7"/>
  <c r="CY712" i="7"/>
  <c r="CX712" i="7"/>
  <c r="CW712" i="7"/>
  <c r="CV712" i="7"/>
  <c r="CU712" i="7"/>
  <c r="CT712" i="7"/>
  <c r="CS712" i="7"/>
  <c r="CY739" i="7"/>
  <c r="CX739" i="7"/>
  <c r="CW739" i="7"/>
  <c r="CV739" i="7"/>
  <c r="CU739" i="7"/>
  <c r="CT739" i="7"/>
  <c r="CS739" i="7"/>
  <c r="CY747" i="7"/>
  <c r="CX747" i="7"/>
  <c r="CW747" i="7"/>
  <c r="CV747" i="7"/>
  <c r="CU747" i="7"/>
  <c r="CT747" i="7"/>
  <c r="CS747" i="7"/>
  <c r="CY755" i="7"/>
  <c r="CX755" i="7"/>
  <c r="CW755" i="7"/>
  <c r="CV755" i="7"/>
  <c r="CU755" i="7"/>
  <c r="CT755" i="7"/>
  <c r="CS755" i="7"/>
  <c r="CY402" i="7"/>
  <c r="CX402" i="7"/>
  <c r="CW402" i="7"/>
  <c r="CV402" i="7"/>
  <c r="CU402" i="7"/>
  <c r="CT402" i="7"/>
  <c r="CS402" i="7"/>
  <c r="CY169" i="7"/>
  <c r="CX169" i="7"/>
  <c r="CW169" i="7"/>
  <c r="CV169" i="7"/>
  <c r="CU169" i="7"/>
  <c r="CT169" i="7"/>
  <c r="CS169" i="7"/>
  <c r="CY1108" i="7"/>
  <c r="CX1108" i="7"/>
  <c r="CW1108" i="7"/>
  <c r="CV1108" i="7"/>
  <c r="CT1108" i="7"/>
  <c r="CU1108" i="7"/>
  <c r="CS1108" i="7"/>
  <c r="CY672" i="7"/>
  <c r="CX672" i="7"/>
  <c r="CW672" i="7"/>
  <c r="CV672" i="7"/>
  <c r="CU672" i="7"/>
  <c r="CT672" i="7"/>
  <c r="CS672" i="7"/>
  <c r="CY274" i="7"/>
  <c r="CX274" i="7"/>
  <c r="CW274" i="7"/>
  <c r="CV274" i="7"/>
  <c r="CU274" i="7"/>
  <c r="CT274" i="7"/>
  <c r="CS274" i="7"/>
  <c r="CY282" i="7"/>
  <c r="CX282" i="7"/>
  <c r="CW282" i="7"/>
  <c r="CV282" i="7"/>
  <c r="CU282" i="7"/>
  <c r="CT282" i="7"/>
  <c r="CS282" i="7"/>
  <c r="CY630" i="7"/>
  <c r="CX630" i="7"/>
  <c r="CW630" i="7"/>
  <c r="CV630" i="7"/>
  <c r="CU630" i="7"/>
  <c r="CT630" i="7"/>
  <c r="CS630" i="7"/>
  <c r="CY1306" i="7"/>
  <c r="CX1306" i="7"/>
  <c r="CW1306" i="7"/>
  <c r="CV1306" i="7"/>
  <c r="CU1306" i="7"/>
  <c r="CT1306" i="7"/>
  <c r="CS1306" i="7"/>
  <c r="CY564" i="7"/>
  <c r="CX564" i="7"/>
  <c r="CW564" i="7"/>
  <c r="CV564" i="7"/>
  <c r="CU564" i="7"/>
  <c r="CT564" i="7"/>
  <c r="CS564" i="7"/>
  <c r="CY572" i="7"/>
  <c r="CX572" i="7"/>
  <c r="CW572" i="7"/>
  <c r="CV572" i="7"/>
  <c r="CU572" i="7"/>
  <c r="CT572" i="7"/>
  <c r="CS572" i="7"/>
  <c r="CY640" i="7"/>
  <c r="CX640" i="7"/>
  <c r="CW640" i="7"/>
  <c r="CV640" i="7"/>
  <c r="CU640" i="7"/>
  <c r="CT640" i="7"/>
  <c r="CS640" i="7"/>
  <c r="CY149" i="7"/>
  <c r="CX149" i="7"/>
  <c r="CW149" i="7"/>
  <c r="CV149" i="7"/>
  <c r="CU149" i="7"/>
  <c r="CT149" i="7"/>
  <c r="CS149" i="7"/>
  <c r="CY143" i="7"/>
  <c r="CX143" i="7"/>
  <c r="CW143" i="7"/>
  <c r="CV143" i="7"/>
  <c r="CU143" i="7"/>
  <c r="CT143" i="7"/>
  <c r="CS143" i="7"/>
  <c r="CY948" i="7"/>
  <c r="CX948" i="7"/>
  <c r="CW948" i="7"/>
  <c r="CV948" i="7"/>
  <c r="CU948" i="7"/>
  <c r="CT948" i="7"/>
  <c r="CS948" i="7"/>
  <c r="CY1317" i="7"/>
  <c r="CX1317" i="7"/>
  <c r="CW1317" i="7"/>
  <c r="CV1317" i="7"/>
  <c r="CU1317" i="7"/>
  <c r="CT1317" i="7"/>
  <c r="CS1317" i="7"/>
  <c r="CY1325" i="7"/>
  <c r="CX1325" i="7"/>
  <c r="CW1325" i="7"/>
  <c r="CV1325" i="7"/>
  <c r="CU1325" i="7"/>
  <c r="CT1325" i="7"/>
  <c r="CS1325" i="7"/>
  <c r="CY1138" i="7"/>
  <c r="CX1138" i="7"/>
  <c r="CW1138" i="7"/>
  <c r="CV1138" i="7"/>
  <c r="CU1138" i="7"/>
  <c r="CT1138" i="7"/>
  <c r="CS1138" i="7"/>
  <c r="CY323" i="7"/>
  <c r="CX323" i="7"/>
  <c r="CW323" i="7"/>
  <c r="CV323" i="7"/>
  <c r="CU323" i="7"/>
  <c r="CT323" i="7"/>
  <c r="CS323" i="7"/>
  <c r="CY342" i="7"/>
  <c r="CX342" i="7"/>
  <c r="CW342" i="7"/>
  <c r="CV342" i="7"/>
  <c r="CU342" i="7"/>
  <c r="CT342" i="7"/>
  <c r="CS342" i="7"/>
  <c r="CY334" i="7"/>
  <c r="CX334" i="7"/>
  <c r="CW334" i="7"/>
  <c r="CV334" i="7"/>
  <c r="CU334" i="7"/>
  <c r="CT334" i="7"/>
  <c r="CS334" i="7"/>
  <c r="CY345" i="7"/>
  <c r="CX345" i="7"/>
  <c r="CW345" i="7"/>
  <c r="CV345" i="7"/>
  <c r="CU345" i="7"/>
  <c r="CT345" i="7"/>
  <c r="CS345" i="7"/>
  <c r="CY318" i="7"/>
  <c r="CX318" i="7"/>
  <c r="CW318" i="7"/>
  <c r="CV318" i="7"/>
  <c r="CU318" i="7"/>
  <c r="CT318" i="7"/>
  <c r="CS318" i="7"/>
  <c r="CY310" i="7"/>
  <c r="CX310" i="7"/>
  <c r="CW310" i="7"/>
  <c r="CV310" i="7"/>
  <c r="CU310" i="7"/>
  <c r="CT310" i="7"/>
  <c r="CS310" i="7"/>
  <c r="CY302" i="7"/>
  <c r="CX302" i="7"/>
  <c r="CW302" i="7"/>
  <c r="CV302" i="7"/>
  <c r="CU302" i="7"/>
  <c r="CT302" i="7"/>
  <c r="CS302" i="7"/>
  <c r="CY294" i="7"/>
  <c r="CX294" i="7"/>
  <c r="CW294" i="7"/>
  <c r="CV294" i="7"/>
  <c r="CU294" i="7"/>
  <c r="CT294" i="7"/>
  <c r="CS294" i="7"/>
  <c r="CY1200" i="7"/>
  <c r="CX1200" i="7"/>
  <c r="CW1200" i="7"/>
  <c r="CV1200" i="7"/>
  <c r="CU1200" i="7"/>
  <c r="CT1200" i="7"/>
  <c r="CS1200" i="7"/>
  <c r="CY1205" i="7"/>
  <c r="CX1205" i="7"/>
  <c r="CW1205" i="7"/>
  <c r="CV1205" i="7"/>
  <c r="CU1205" i="7"/>
  <c r="CT1205" i="7"/>
  <c r="CS1205" i="7"/>
  <c r="CY1258" i="7"/>
  <c r="CX1258" i="7"/>
  <c r="CW1258" i="7"/>
  <c r="CV1258" i="7"/>
  <c r="CU1258" i="7"/>
  <c r="CT1258" i="7"/>
  <c r="CS1258" i="7"/>
  <c r="CY1251" i="7"/>
  <c r="CX1251" i="7"/>
  <c r="CW1251" i="7"/>
  <c r="CV1251" i="7"/>
  <c r="CU1251" i="7"/>
  <c r="CT1251" i="7"/>
  <c r="CS1251" i="7"/>
  <c r="CY1220" i="7"/>
  <c r="CX1220" i="7"/>
  <c r="CW1220" i="7"/>
  <c r="CV1220" i="7"/>
  <c r="CT1220" i="7"/>
  <c r="CU1220" i="7"/>
  <c r="CS1220" i="7"/>
  <c r="CY1245" i="7"/>
  <c r="CX1245" i="7"/>
  <c r="CW1245" i="7"/>
  <c r="CV1245" i="7"/>
  <c r="CU1245" i="7"/>
  <c r="CT1245" i="7"/>
  <c r="CS1245" i="7"/>
  <c r="CY1237" i="7"/>
  <c r="CX1237" i="7"/>
  <c r="CW1237" i="7"/>
  <c r="CV1237" i="7"/>
  <c r="CU1237" i="7"/>
  <c r="CT1237" i="7"/>
  <c r="CS1237" i="7"/>
  <c r="CY1248" i="7"/>
  <c r="CX1248" i="7"/>
  <c r="CW1248" i="7"/>
  <c r="CV1248" i="7"/>
  <c r="CU1248" i="7"/>
  <c r="CT1248" i="7"/>
  <c r="CS1248" i="7"/>
  <c r="CY1192" i="7"/>
  <c r="CX1192" i="7"/>
  <c r="CW1192" i="7"/>
  <c r="CV1192" i="7"/>
  <c r="CU1192" i="7"/>
  <c r="CT1192" i="7"/>
  <c r="CS1192" i="7"/>
  <c r="CY1291" i="7"/>
  <c r="CX1291" i="7"/>
  <c r="CW1291" i="7"/>
  <c r="CV1291" i="7"/>
  <c r="CU1291" i="7"/>
  <c r="CT1291" i="7"/>
  <c r="CS1291" i="7"/>
  <c r="CY1287" i="7"/>
  <c r="CX1287" i="7"/>
  <c r="CW1287" i="7"/>
  <c r="CV1287" i="7"/>
  <c r="CU1287" i="7"/>
  <c r="CT1287" i="7"/>
  <c r="CS1287" i="7"/>
  <c r="CY1279" i="7"/>
  <c r="CX1279" i="7"/>
  <c r="CW1279" i="7"/>
  <c r="CV1279" i="7"/>
  <c r="CU1279" i="7"/>
  <c r="CT1279" i="7"/>
  <c r="CS1279" i="7"/>
  <c r="CY1265" i="7"/>
  <c r="CX1265" i="7"/>
  <c r="CW1265" i="7"/>
  <c r="CV1265" i="7"/>
  <c r="CU1265" i="7"/>
  <c r="CS1265" i="7"/>
  <c r="CT1265" i="7"/>
  <c r="CY25" i="7"/>
  <c r="CX25" i="7"/>
  <c r="CW25" i="7"/>
  <c r="CV25" i="7"/>
  <c r="CU25" i="7"/>
  <c r="CT25" i="7"/>
  <c r="CS25" i="7"/>
  <c r="CY60" i="7"/>
  <c r="CX60" i="7"/>
  <c r="CW60" i="7"/>
  <c r="CV60" i="7"/>
  <c r="CU60" i="7"/>
  <c r="CT60" i="7"/>
  <c r="CS60" i="7"/>
  <c r="CY107" i="7"/>
  <c r="CX107" i="7"/>
  <c r="CW107" i="7"/>
  <c r="CV107" i="7"/>
  <c r="CU107" i="7"/>
  <c r="CT107" i="7"/>
  <c r="CS107" i="7"/>
  <c r="CY190" i="7"/>
  <c r="CX190" i="7"/>
  <c r="CW190" i="7"/>
  <c r="CV190" i="7"/>
  <c r="CU190" i="7"/>
  <c r="CT190" i="7"/>
  <c r="CS190" i="7"/>
  <c r="CY487" i="7"/>
  <c r="CX487" i="7"/>
  <c r="CW487" i="7"/>
  <c r="CV487" i="7"/>
  <c r="CU487" i="7"/>
  <c r="CT487" i="7"/>
  <c r="CS487" i="7"/>
  <c r="CY253" i="7"/>
  <c r="CX253" i="7"/>
  <c r="CW253" i="7"/>
  <c r="CV253" i="7"/>
  <c r="CU253" i="7"/>
  <c r="CT253" i="7"/>
  <c r="CS253" i="7"/>
  <c r="CY1181" i="7"/>
  <c r="CX1181" i="7"/>
  <c r="CW1181" i="7"/>
  <c r="CV1181" i="7"/>
  <c r="CU1181" i="7"/>
  <c r="CT1181" i="7"/>
  <c r="CS1181" i="7"/>
  <c r="CY419" i="7"/>
  <c r="CX419" i="7"/>
  <c r="CW419" i="7"/>
  <c r="CV419" i="7"/>
  <c r="CU419" i="7"/>
  <c r="CT419" i="7"/>
  <c r="CS419" i="7"/>
  <c r="CY458" i="7"/>
  <c r="CX458" i="7"/>
  <c r="CW458" i="7"/>
  <c r="CU458" i="7"/>
  <c r="CV458" i="7"/>
  <c r="CT458" i="7"/>
  <c r="CS458" i="7"/>
  <c r="CY445" i="7"/>
  <c r="CX445" i="7"/>
  <c r="CW445" i="7"/>
  <c r="CV445" i="7"/>
  <c r="CU445" i="7"/>
  <c r="CT445" i="7"/>
  <c r="CS445" i="7"/>
  <c r="CY542" i="7"/>
  <c r="CX542" i="7"/>
  <c r="CW542" i="7"/>
  <c r="CV542" i="7"/>
  <c r="CU542" i="7"/>
  <c r="CT542" i="7"/>
  <c r="CS542" i="7"/>
  <c r="CY375" i="7"/>
  <c r="CX375" i="7"/>
  <c r="CW375" i="7"/>
  <c r="CV375" i="7"/>
  <c r="CU375" i="7"/>
  <c r="CT375" i="7"/>
  <c r="CS375" i="7"/>
  <c r="CY871" i="7"/>
  <c r="CX871" i="7"/>
  <c r="CW871" i="7"/>
  <c r="CV871" i="7"/>
  <c r="CU871" i="7"/>
  <c r="CT871" i="7"/>
  <c r="CS871" i="7"/>
  <c r="CY917" i="7"/>
  <c r="CX917" i="7"/>
  <c r="CW917" i="7"/>
  <c r="CV917" i="7"/>
  <c r="CU917" i="7"/>
  <c r="CT917" i="7"/>
  <c r="CS917" i="7"/>
  <c r="CY956" i="7"/>
  <c r="CX956" i="7"/>
  <c r="CW956" i="7"/>
  <c r="CV956" i="7"/>
  <c r="CU956" i="7"/>
  <c r="CT956" i="7"/>
  <c r="CS956" i="7"/>
  <c r="CY204" i="7"/>
  <c r="CX204" i="7"/>
  <c r="CW204" i="7"/>
  <c r="CV204" i="7"/>
  <c r="CU204" i="7"/>
  <c r="CT204" i="7"/>
  <c r="CS204" i="7"/>
  <c r="CY578" i="7"/>
  <c r="CX578" i="7"/>
  <c r="CW578" i="7"/>
  <c r="CV578" i="7"/>
  <c r="CU578" i="7"/>
  <c r="CT578" i="7"/>
  <c r="CS578" i="7"/>
  <c r="CY1042" i="7"/>
  <c r="CX1042" i="7"/>
  <c r="CW1042" i="7"/>
  <c r="CV1042" i="7"/>
  <c r="CU1042" i="7"/>
  <c r="CT1042" i="7"/>
  <c r="CS1042" i="7"/>
  <c r="CY1074" i="7"/>
  <c r="CX1074" i="7"/>
  <c r="CW1074" i="7"/>
  <c r="CV1074" i="7"/>
  <c r="CU1074" i="7"/>
  <c r="CT1074" i="7"/>
  <c r="CS1074" i="7"/>
  <c r="CY651" i="7"/>
  <c r="CX651" i="7"/>
  <c r="CW651" i="7"/>
  <c r="CV651" i="7"/>
  <c r="CU651" i="7"/>
  <c r="CT651" i="7"/>
  <c r="CS651" i="7"/>
  <c r="CY773" i="7"/>
  <c r="CX773" i="7"/>
  <c r="CW773" i="7"/>
  <c r="CV773" i="7"/>
  <c r="CU773" i="7"/>
  <c r="CT773" i="7"/>
  <c r="CS773" i="7"/>
  <c r="CY362" i="7"/>
  <c r="CX362" i="7"/>
  <c r="CW362" i="7"/>
  <c r="CV362" i="7"/>
  <c r="CU362" i="7"/>
  <c r="CT362" i="7"/>
  <c r="CS362" i="7"/>
  <c r="CY865" i="7"/>
  <c r="CX865" i="7"/>
  <c r="CW865" i="7"/>
  <c r="CV865" i="7"/>
  <c r="CU865" i="7"/>
  <c r="CS865" i="7"/>
  <c r="CT865" i="7"/>
  <c r="CY285" i="7"/>
  <c r="CX285" i="7"/>
  <c r="CW285" i="7"/>
  <c r="CV285" i="7"/>
  <c r="CU285" i="7"/>
  <c r="CT285" i="7"/>
  <c r="CS285" i="7"/>
  <c r="CY152" i="7"/>
  <c r="CX152" i="7"/>
  <c r="CW152" i="7"/>
  <c r="CV152" i="7"/>
  <c r="CU152" i="7"/>
  <c r="CT152" i="7"/>
  <c r="CS152" i="7"/>
  <c r="CY332" i="7"/>
  <c r="CX332" i="7"/>
  <c r="CW332" i="7"/>
  <c r="CV332" i="7"/>
  <c r="CU332" i="7"/>
  <c r="CT332" i="7"/>
  <c r="CS332" i="7"/>
  <c r="CY291" i="7"/>
  <c r="CX291" i="7"/>
  <c r="CW291" i="7"/>
  <c r="CV291" i="7"/>
  <c r="CU291" i="7"/>
  <c r="CT291" i="7"/>
  <c r="CS291" i="7"/>
  <c r="CY1242" i="7"/>
  <c r="CX1242" i="7"/>
  <c r="CW1242" i="7"/>
  <c r="CV1242" i="7"/>
  <c r="CU1242" i="7"/>
  <c r="CT1242" i="7"/>
  <c r="CS1242" i="7"/>
  <c r="CY1288" i="7"/>
  <c r="CX1288" i="7"/>
  <c r="CW1288" i="7"/>
  <c r="CV1288" i="7"/>
  <c r="CU1288" i="7"/>
  <c r="CT1288" i="7"/>
  <c r="CS1288" i="7"/>
  <c r="CY18" i="7"/>
  <c r="CX18" i="7"/>
  <c r="CW18" i="7"/>
  <c r="CV18" i="7"/>
  <c r="CU18" i="7"/>
  <c r="CT18" i="7"/>
  <c r="CS18" i="7"/>
  <c r="CY61" i="7"/>
  <c r="CX61" i="7"/>
  <c r="CW61" i="7"/>
  <c r="CV61" i="7"/>
  <c r="CU61" i="7"/>
  <c r="CT61" i="7"/>
  <c r="CS61" i="7"/>
  <c r="CY99" i="7"/>
  <c r="CX99" i="7"/>
  <c r="CW99" i="7"/>
  <c r="CV99" i="7"/>
  <c r="CU99" i="7"/>
  <c r="CT99" i="7"/>
  <c r="CS99" i="7"/>
  <c r="CY174" i="7"/>
  <c r="CX174" i="7"/>
  <c r="CW174" i="7"/>
  <c r="CV174" i="7"/>
  <c r="CU174" i="7"/>
  <c r="CT174" i="7"/>
  <c r="CS174" i="7"/>
  <c r="CY475" i="7"/>
  <c r="CX475" i="7"/>
  <c r="CW475" i="7"/>
  <c r="CV475" i="7"/>
  <c r="CU475" i="7"/>
  <c r="CT475" i="7"/>
  <c r="CS475" i="7"/>
  <c r="CY254" i="7"/>
  <c r="CX254" i="7"/>
  <c r="CW254" i="7"/>
  <c r="CV254" i="7"/>
  <c r="CU254" i="7"/>
  <c r="CT254" i="7"/>
  <c r="CS254" i="7"/>
  <c r="CY793" i="7"/>
  <c r="CX793" i="7"/>
  <c r="CW793" i="7"/>
  <c r="CV793" i="7"/>
  <c r="CU793" i="7"/>
  <c r="CS793" i="7"/>
  <c r="CT793" i="7"/>
  <c r="CY429" i="7"/>
  <c r="CX429" i="7"/>
  <c r="CW429" i="7"/>
  <c r="CV429" i="7"/>
  <c r="CU429" i="7"/>
  <c r="CT429" i="7"/>
  <c r="CS429" i="7"/>
  <c r="CY7" i="7"/>
  <c r="CX7" i="7"/>
  <c r="CW7" i="7"/>
  <c r="CV7" i="7"/>
  <c r="CU7" i="7"/>
  <c r="CT7" i="7"/>
  <c r="CS7" i="7"/>
  <c r="CY532" i="7"/>
  <c r="CX532" i="7"/>
  <c r="CW532" i="7"/>
  <c r="CV532" i="7"/>
  <c r="CU532" i="7"/>
  <c r="CT532" i="7"/>
  <c r="CS532" i="7"/>
  <c r="CY368" i="7"/>
  <c r="CX368" i="7"/>
  <c r="CW368" i="7"/>
  <c r="CV368" i="7"/>
  <c r="CU368" i="7"/>
  <c r="CT368" i="7"/>
  <c r="CS368" i="7"/>
  <c r="CY872" i="7"/>
  <c r="CX872" i="7"/>
  <c r="CW872" i="7"/>
  <c r="CV872" i="7"/>
  <c r="CU872" i="7"/>
  <c r="CT872" i="7"/>
  <c r="CS872" i="7"/>
  <c r="CY918" i="7"/>
  <c r="CX918" i="7"/>
  <c r="CW918" i="7"/>
  <c r="CV918" i="7"/>
  <c r="CU918" i="7"/>
  <c r="CT918" i="7"/>
  <c r="CS918" i="7"/>
  <c r="CY1351" i="7"/>
  <c r="CX1351" i="7"/>
  <c r="CW1351" i="7"/>
  <c r="CV1351" i="7"/>
  <c r="CU1351" i="7"/>
  <c r="CT1351" i="7"/>
  <c r="CS1351" i="7"/>
  <c r="CY205" i="7"/>
  <c r="CX205" i="7"/>
  <c r="CW205" i="7"/>
  <c r="CV205" i="7"/>
  <c r="CU205" i="7"/>
  <c r="CT205" i="7"/>
  <c r="CS205" i="7"/>
  <c r="CY1013" i="7"/>
  <c r="CX1013" i="7"/>
  <c r="CW1013" i="7"/>
  <c r="CV1013" i="7"/>
  <c r="CU1013" i="7"/>
  <c r="CT1013" i="7"/>
  <c r="CS1013" i="7"/>
  <c r="CY1031" i="7"/>
  <c r="CX1031" i="7"/>
  <c r="CW1031" i="7"/>
  <c r="CV1031" i="7"/>
  <c r="CU1031" i="7"/>
  <c r="CT1031" i="7"/>
  <c r="CS1031" i="7"/>
  <c r="CY380" i="7"/>
  <c r="CX380" i="7"/>
  <c r="CW380" i="7"/>
  <c r="CV380" i="7"/>
  <c r="CU380" i="7"/>
  <c r="CT380" i="7"/>
  <c r="CS380" i="7"/>
  <c r="CY121" i="7"/>
  <c r="CX121" i="7"/>
  <c r="CW121" i="7"/>
  <c r="CV121" i="7"/>
  <c r="CU121" i="7"/>
  <c r="CT121" i="7"/>
  <c r="CS121" i="7"/>
  <c r="CY363" i="7"/>
  <c r="CX363" i="7"/>
  <c r="CW363" i="7"/>
  <c r="CV363" i="7"/>
  <c r="CU363" i="7"/>
  <c r="CT363" i="7"/>
  <c r="CS363" i="7"/>
  <c r="CY866" i="7"/>
  <c r="CX866" i="7"/>
  <c r="CW866" i="7"/>
  <c r="CV866" i="7"/>
  <c r="CU866" i="7"/>
  <c r="CT866" i="7"/>
  <c r="CS866" i="7"/>
  <c r="CY1310" i="7"/>
  <c r="CX1310" i="7"/>
  <c r="CW1310" i="7"/>
  <c r="CV1310" i="7"/>
  <c r="CU1310" i="7"/>
  <c r="CT1310" i="7"/>
  <c r="CS1310" i="7"/>
  <c r="CY1134" i="7"/>
  <c r="CX1134" i="7"/>
  <c r="CW1134" i="7"/>
  <c r="CV1134" i="7"/>
  <c r="CU1134" i="7"/>
  <c r="CT1134" i="7"/>
  <c r="CS1134" i="7"/>
  <c r="CY306" i="7"/>
  <c r="CX306" i="7"/>
  <c r="CW306" i="7"/>
  <c r="CV306" i="7"/>
  <c r="CU306" i="7"/>
  <c r="CT306" i="7"/>
  <c r="CS306" i="7"/>
  <c r="CY1214" i="7"/>
  <c r="CX1214" i="7"/>
  <c r="CW1214" i="7"/>
  <c r="CV1214" i="7"/>
  <c r="CU1214" i="7"/>
  <c r="CT1214" i="7"/>
  <c r="CS1214" i="7"/>
  <c r="CY1295" i="7"/>
  <c r="CX1295" i="7"/>
  <c r="CW1295" i="7"/>
  <c r="CV1295" i="7"/>
  <c r="CU1295" i="7"/>
  <c r="CT1295" i="7"/>
  <c r="CS1295" i="7"/>
  <c r="CY23" i="7"/>
  <c r="CX23" i="7"/>
  <c r="CW23" i="7"/>
  <c r="CV23" i="7"/>
  <c r="CU23" i="7"/>
  <c r="CT23" i="7"/>
  <c r="CS23" i="7"/>
  <c r="CY31" i="7"/>
  <c r="CX31" i="7"/>
  <c r="CW31" i="7"/>
  <c r="CV31" i="7"/>
  <c r="CU31" i="7"/>
  <c r="CT31" i="7"/>
  <c r="CS31" i="7"/>
  <c r="CY39" i="7"/>
  <c r="CX39" i="7"/>
  <c r="CW39" i="7"/>
  <c r="CV39" i="7"/>
  <c r="CU39" i="7"/>
  <c r="CT39" i="7"/>
  <c r="CS39" i="7"/>
  <c r="CY47" i="7"/>
  <c r="CX47" i="7"/>
  <c r="CW47" i="7"/>
  <c r="CV47" i="7"/>
  <c r="CU47" i="7"/>
  <c r="CT47" i="7"/>
  <c r="CS47" i="7"/>
  <c r="CY50" i="7"/>
  <c r="CX50" i="7"/>
  <c r="CW50" i="7"/>
  <c r="CV50" i="7"/>
  <c r="CU50" i="7"/>
  <c r="CT50" i="7"/>
  <c r="CS50" i="7"/>
  <c r="CY58" i="7"/>
  <c r="CX58" i="7"/>
  <c r="CW58" i="7"/>
  <c r="CV58" i="7"/>
  <c r="CU58" i="7"/>
  <c r="CT58" i="7"/>
  <c r="CS58" i="7"/>
  <c r="CY66" i="7"/>
  <c r="CX66" i="7"/>
  <c r="CW66" i="7"/>
  <c r="CV66" i="7"/>
  <c r="CU66" i="7"/>
  <c r="CT66" i="7"/>
  <c r="CS66" i="7"/>
  <c r="CY138" i="7"/>
  <c r="CX138" i="7"/>
  <c r="CW138" i="7"/>
  <c r="CV138" i="7"/>
  <c r="CU138" i="7"/>
  <c r="CT138" i="7"/>
  <c r="CS138" i="7"/>
  <c r="CY734" i="7"/>
  <c r="CX734" i="7"/>
  <c r="CW734" i="7"/>
  <c r="CV734" i="7"/>
  <c r="CU734" i="7"/>
  <c r="CT734" i="7"/>
  <c r="CS734" i="7"/>
  <c r="CY1169" i="7"/>
  <c r="CX1169" i="7"/>
  <c r="CW1169" i="7"/>
  <c r="CV1169" i="7"/>
  <c r="CU1169" i="7"/>
  <c r="CS1169" i="7"/>
  <c r="CT1169" i="7"/>
  <c r="CY97" i="7"/>
  <c r="CX97" i="7"/>
  <c r="CW97" i="7"/>
  <c r="CV97" i="7"/>
  <c r="CU97" i="7"/>
  <c r="CT97" i="7"/>
  <c r="CS97" i="7"/>
  <c r="CY105" i="7"/>
  <c r="CX105" i="7"/>
  <c r="CW105" i="7"/>
  <c r="CV105" i="7"/>
  <c r="CU105" i="7"/>
  <c r="CT105" i="7"/>
  <c r="CS105" i="7"/>
  <c r="CY71" i="7"/>
  <c r="CX71" i="7"/>
  <c r="CW71" i="7"/>
  <c r="CV71" i="7"/>
  <c r="CU71" i="7"/>
  <c r="CT71" i="7"/>
  <c r="CS71" i="7"/>
  <c r="CY259" i="7"/>
  <c r="CX259" i="7"/>
  <c r="CW259" i="7"/>
  <c r="CV259" i="7"/>
  <c r="CU259" i="7"/>
  <c r="CT259" i="7"/>
  <c r="CS259" i="7"/>
  <c r="CY267" i="7"/>
  <c r="CX267" i="7"/>
  <c r="CW267" i="7"/>
  <c r="CV267" i="7"/>
  <c r="CU267" i="7"/>
  <c r="CT267" i="7"/>
  <c r="CS267" i="7"/>
  <c r="CY176" i="7"/>
  <c r="CX176" i="7"/>
  <c r="CW176" i="7"/>
  <c r="CV176" i="7"/>
  <c r="CU176" i="7"/>
  <c r="CT176" i="7"/>
  <c r="CS176" i="7"/>
  <c r="CY171" i="7"/>
  <c r="CX171" i="7"/>
  <c r="CW171" i="7"/>
  <c r="CV171" i="7"/>
  <c r="CU171" i="7"/>
  <c r="CT171" i="7"/>
  <c r="CS171" i="7"/>
  <c r="CY188" i="7"/>
  <c r="CX188" i="7"/>
  <c r="CW188" i="7"/>
  <c r="CV188" i="7"/>
  <c r="CU188" i="7"/>
  <c r="CT188" i="7"/>
  <c r="CS188" i="7"/>
  <c r="CY215" i="7"/>
  <c r="CX215" i="7"/>
  <c r="CW215" i="7"/>
  <c r="CV215" i="7"/>
  <c r="CU215" i="7"/>
  <c r="CT215" i="7"/>
  <c r="CS215" i="7"/>
  <c r="CY232" i="7"/>
  <c r="CX232" i="7"/>
  <c r="CW232" i="7"/>
  <c r="CV232" i="7"/>
  <c r="CU232" i="7"/>
  <c r="CT232" i="7"/>
  <c r="CS232" i="7"/>
  <c r="CY214" i="7"/>
  <c r="CX214" i="7"/>
  <c r="CW214" i="7"/>
  <c r="CV214" i="7"/>
  <c r="CU214" i="7"/>
  <c r="CT214" i="7"/>
  <c r="CS214" i="7"/>
  <c r="CY237" i="7"/>
  <c r="CX237" i="7"/>
  <c r="CW237" i="7"/>
  <c r="CV237" i="7"/>
  <c r="CU237" i="7"/>
  <c r="CT237" i="7"/>
  <c r="CS237" i="7"/>
  <c r="CY472" i="7"/>
  <c r="CX472" i="7"/>
  <c r="CW472" i="7"/>
  <c r="CV472" i="7"/>
  <c r="CU472" i="7"/>
  <c r="CT472" i="7"/>
  <c r="CS472" i="7"/>
  <c r="CY485" i="7"/>
  <c r="CX485" i="7"/>
  <c r="CW485" i="7"/>
  <c r="CV485" i="7"/>
  <c r="CU485" i="7"/>
  <c r="CT485" i="7"/>
  <c r="CS485" i="7"/>
  <c r="CY484" i="7"/>
  <c r="CX484" i="7"/>
  <c r="CW484" i="7"/>
  <c r="CV484" i="7"/>
  <c r="CU484" i="7"/>
  <c r="CT484" i="7"/>
  <c r="CS484" i="7"/>
  <c r="CY245" i="7"/>
  <c r="CX245" i="7"/>
  <c r="CW245" i="7"/>
  <c r="CV245" i="7"/>
  <c r="CU245" i="7"/>
  <c r="CT245" i="7"/>
  <c r="CS245" i="7"/>
  <c r="CY1360" i="7"/>
  <c r="CX1360" i="7"/>
  <c r="CW1360" i="7"/>
  <c r="CV1360" i="7"/>
  <c r="CU1360" i="7"/>
  <c r="CT1360" i="7"/>
  <c r="CS1360" i="7"/>
  <c r="CY625" i="7"/>
  <c r="CX625" i="7"/>
  <c r="CW625" i="7"/>
  <c r="CV625" i="7"/>
  <c r="CU625" i="7"/>
  <c r="CS625" i="7"/>
  <c r="CT625" i="7"/>
  <c r="CY251" i="7"/>
  <c r="CX251" i="7"/>
  <c r="CW251" i="7"/>
  <c r="CV251" i="7"/>
  <c r="CU251" i="7"/>
  <c r="CT251" i="7"/>
  <c r="CS251" i="7"/>
  <c r="CY1119" i="7"/>
  <c r="CX1119" i="7"/>
  <c r="CW1119" i="7"/>
  <c r="CV1119" i="7"/>
  <c r="CU1119" i="7"/>
  <c r="CT1119" i="7"/>
  <c r="CS1119" i="7"/>
  <c r="CY1127" i="7"/>
  <c r="CX1127" i="7"/>
  <c r="CW1127" i="7"/>
  <c r="CV1127" i="7"/>
  <c r="CU1127" i="7"/>
  <c r="CT1127" i="7"/>
  <c r="CS1127" i="7"/>
  <c r="CY90" i="7"/>
  <c r="CX90" i="7"/>
  <c r="CW90" i="7"/>
  <c r="CV90" i="7"/>
  <c r="CU90" i="7"/>
  <c r="CT90" i="7"/>
  <c r="CS90" i="7"/>
  <c r="CY94" i="7"/>
  <c r="CX94" i="7"/>
  <c r="CW94" i="7"/>
  <c r="CV94" i="7"/>
  <c r="CU94" i="7"/>
  <c r="CT94" i="7"/>
  <c r="CS94" i="7"/>
  <c r="CY939" i="7"/>
  <c r="CX939" i="7"/>
  <c r="CW939" i="7"/>
  <c r="CV939" i="7"/>
  <c r="CU939" i="7"/>
  <c r="CT939" i="7"/>
  <c r="CS939" i="7"/>
  <c r="CY1179" i="7"/>
  <c r="CW1179" i="7"/>
  <c r="CX1179" i="7"/>
  <c r="CV1179" i="7"/>
  <c r="CU1179" i="7"/>
  <c r="CT1179" i="7"/>
  <c r="CS1179" i="7"/>
  <c r="CY1187" i="7"/>
  <c r="CX1187" i="7"/>
  <c r="CW1187" i="7"/>
  <c r="CV1187" i="7"/>
  <c r="CU1187" i="7"/>
  <c r="CT1187" i="7"/>
  <c r="CS1187" i="7"/>
  <c r="CY790" i="7"/>
  <c r="CX790" i="7"/>
  <c r="CW790" i="7"/>
  <c r="CV790" i="7"/>
  <c r="CU790" i="7"/>
  <c r="CT790" i="7"/>
  <c r="CS790" i="7"/>
  <c r="CY805" i="7"/>
  <c r="CX805" i="7"/>
  <c r="CW805" i="7"/>
  <c r="CV805" i="7"/>
  <c r="CT805" i="7"/>
  <c r="CU805" i="7"/>
  <c r="CS805" i="7"/>
  <c r="CY808" i="7"/>
  <c r="CX808" i="7"/>
  <c r="CW808" i="7"/>
  <c r="CV808" i="7"/>
  <c r="CU808" i="7"/>
  <c r="CT808" i="7"/>
  <c r="CS808" i="7"/>
  <c r="CY816" i="7"/>
  <c r="CX816" i="7"/>
  <c r="CW816" i="7"/>
  <c r="CV816" i="7"/>
  <c r="CU816" i="7"/>
  <c r="CT816" i="7"/>
  <c r="CS816" i="7"/>
  <c r="CY417" i="7"/>
  <c r="CX417" i="7"/>
  <c r="CW417" i="7"/>
  <c r="CV417" i="7"/>
  <c r="CU417" i="7"/>
  <c r="CT417" i="7"/>
  <c r="CS417" i="7"/>
  <c r="CY423" i="7"/>
  <c r="CX423" i="7"/>
  <c r="CW423" i="7"/>
  <c r="CV423" i="7"/>
  <c r="CU423" i="7"/>
  <c r="CT423" i="7"/>
  <c r="CS423" i="7"/>
  <c r="CY408" i="7"/>
  <c r="CX408" i="7"/>
  <c r="CW408" i="7"/>
  <c r="CV408" i="7"/>
  <c r="CU408" i="7"/>
  <c r="CT408" i="7"/>
  <c r="CS408" i="7"/>
  <c r="CY1139" i="7"/>
  <c r="CX1139" i="7"/>
  <c r="CW1139" i="7"/>
  <c r="CV1139" i="7"/>
  <c r="CU1139" i="7"/>
  <c r="CT1139" i="7"/>
  <c r="CS1139" i="7"/>
  <c r="CY1147" i="7"/>
  <c r="CX1147" i="7"/>
  <c r="CW1147" i="7"/>
  <c r="CV1147" i="7"/>
  <c r="CU1147" i="7"/>
  <c r="CT1147" i="7"/>
  <c r="CS1147" i="7"/>
  <c r="CY451" i="7"/>
  <c r="CX451" i="7"/>
  <c r="CW451" i="7"/>
  <c r="CV451" i="7"/>
  <c r="CU451" i="7"/>
  <c r="CT451" i="7"/>
  <c r="CS451" i="7"/>
  <c r="CY456" i="7"/>
  <c r="CX456" i="7"/>
  <c r="CW456" i="7"/>
  <c r="CV456" i="7"/>
  <c r="CU456" i="7"/>
  <c r="CT456" i="7"/>
  <c r="CS456" i="7"/>
  <c r="CY464" i="7"/>
  <c r="CX464" i="7"/>
  <c r="CW464" i="7"/>
  <c r="CV464" i="7"/>
  <c r="CU464" i="7"/>
  <c r="CT464" i="7"/>
  <c r="CS464" i="7"/>
  <c r="CY4" i="7"/>
  <c r="CX4" i="7"/>
  <c r="CW4" i="7"/>
  <c r="CV4" i="7"/>
  <c r="CU4" i="7"/>
  <c r="CT4" i="7"/>
  <c r="CS4" i="7"/>
  <c r="CY17" i="7"/>
  <c r="CX17" i="7"/>
  <c r="CW17" i="7"/>
  <c r="CV17" i="7"/>
  <c r="CU17" i="7"/>
  <c r="CT17" i="7"/>
  <c r="CS17" i="7"/>
  <c r="CY435" i="7"/>
  <c r="CX435" i="7"/>
  <c r="CW435" i="7"/>
  <c r="CV435" i="7"/>
  <c r="CU435" i="7"/>
  <c r="CT435" i="7"/>
  <c r="CS435" i="7"/>
  <c r="CY443" i="7"/>
  <c r="CX443" i="7"/>
  <c r="CW443" i="7"/>
  <c r="CV443" i="7"/>
  <c r="CU443" i="7"/>
  <c r="CT443" i="7"/>
  <c r="CS443" i="7"/>
  <c r="CY619" i="7"/>
  <c r="CX619" i="7"/>
  <c r="CW619" i="7"/>
  <c r="CV619" i="7"/>
  <c r="CU619" i="7"/>
  <c r="CT619" i="7"/>
  <c r="CS619" i="7"/>
  <c r="CY923" i="7"/>
  <c r="CX923" i="7"/>
  <c r="CW923" i="7"/>
  <c r="CV923" i="7"/>
  <c r="CU923" i="7"/>
  <c r="CT923" i="7"/>
  <c r="CS923" i="7"/>
  <c r="CY931" i="7"/>
  <c r="CX931" i="7"/>
  <c r="CW931" i="7"/>
  <c r="CV931" i="7"/>
  <c r="CU931" i="7"/>
  <c r="CT931" i="7"/>
  <c r="CS931" i="7"/>
  <c r="CY526" i="7"/>
  <c r="CX526" i="7"/>
  <c r="CW526" i="7"/>
  <c r="CV526" i="7"/>
  <c r="CU526" i="7"/>
  <c r="CT526" i="7"/>
  <c r="CS526" i="7"/>
  <c r="CY518" i="7"/>
  <c r="CX518" i="7"/>
  <c r="CW518" i="7"/>
  <c r="CV518" i="7"/>
  <c r="CU518" i="7"/>
  <c r="CT518" i="7"/>
  <c r="CS518" i="7"/>
  <c r="CY549" i="7"/>
  <c r="CX549" i="7"/>
  <c r="CW549" i="7"/>
  <c r="CV549" i="7"/>
  <c r="CU549" i="7"/>
  <c r="CT549" i="7"/>
  <c r="CS549" i="7"/>
  <c r="CY545" i="7"/>
  <c r="CX545" i="7"/>
  <c r="CW545" i="7"/>
  <c r="CV545" i="7"/>
  <c r="CU545" i="7"/>
  <c r="CS545" i="7"/>
  <c r="CT545" i="7"/>
  <c r="CY556" i="7"/>
  <c r="CX556" i="7"/>
  <c r="CW556" i="7"/>
  <c r="CV556" i="7"/>
  <c r="CU556" i="7"/>
  <c r="CT556" i="7"/>
  <c r="CS556" i="7"/>
  <c r="CY683" i="7"/>
  <c r="CX683" i="7"/>
  <c r="CW683" i="7"/>
  <c r="CV683" i="7"/>
  <c r="CU683" i="7"/>
  <c r="CT683" i="7"/>
  <c r="CS683" i="7"/>
  <c r="CY691" i="7"/>
  <c r="CX691" i="7"/>
  <c r="CW691" i="7"/>
  <c r="CV691" i="7"/>
  <c r="CU691" i="7"/>
  <c r="CT691" i="7"/>
  <c r="CS691" i="7"/>
  <c r="CY699" i="7"/>
  <c r="CX699" i="7"/>
  <c r="CW699" i="7"/>
  <c r="CV699" i="7"/>
  <c r="CT699" i="7"/>
  <c r="CU699" i="7"/>
  <c r="CS699" i="7"/>
  <c r="CY373" i="7"/>
  <c r="CX373" i="7"/>
  <c r="CW373" i="7"/>
  <c r="CV373" i="7"/>
  <c r="CU373" i="7"/>
  <c r="CT373" i="7"/>
  <c r="CS373" i="7"/>
  <c r="CY703" i="7"/>
  <c r="CX703" i="7"/>
  <c r="CW703" i="7"/>
  <c r="CV703" i="7"/>
  <c r="CU703" i="7"/>
  <c r="CT703" i="7"/>
  <c r="CS703" i="7"/>
  <c r="CY711" i="7"/>
  <c r="CX711" i="7"/>
  <c r="CW711" i="7"/>
  <c r="CV711" i="7"/>
  <c r="CU711" i="7"/>
  <c r="CT711" i="7"/>
  <c r="CS711" i="7"/>
  <c r="CY827" i="7"/>
  <c r="CX827" i="7"/>
  <c r="CW827" i="7"/>
  <c r="CV827" i="7"/>
  <c r="CT827" i="7"/>
  <c r="CU827" i="7"/>
  <c r="CS827" i="7"/>
  <c r="CY835" i="7"/>
  <c r="CX835" i="7"/>
  <c r="CW835" i="7"/>
  <c r="CV835" i="7"/>
  <c r="CU835" i="7"/>
  <c r="CT835" i="7"/>
  <c r="CS835" i="7"/>
  <c r="CY843" i="7"/>
  <c r="CX843" i="7"/>
  <c r="CW843" i="7"/>
  <c r="CV843" i="7"/>
  <c r="CU843" i="7"/>
  <c r="CT843" i="7"/>
  <c r="CS843" i="7"/>
  <c r="CY852" i="7"/>
  <c r="CX852" i="7"/>
  <c r="CW852" i="7"/>
  <c r="CV852" i="7"/>
  <c r="CU852" i="7"/>
  <c r="CT852" i="7"/>
  <c r="CS852" i="7"/>
  <c r="CY882" i="7"/>
  <c r="CX882" i="7"/>
  <c r="CW882" i="7"/>
  <c r="CV882" i="7"/>
  <c r="CU882" i="7"/>
  <c r="CT882" i="7"/>
  <c r="CS882" i="7"/>
  <c r="CY885" i="7"/>
  <c r="CX885" i="7"/>
  <c r="CW885" i="7"/>
  <c r="CV885" i="7"/>
  <c r="CU885" i="7"/>
  <c r="CT885" i="7"/>
  <c r="CS885" i="7"/>
  <c r="CY896" i="7"/>
  <c r="CX896" i="7"/>
  <c r="CW896" i="7"/>
  <c r="CV896" i="7"/>
  <c r="CU896" i="7"/>
  <c r="CT896" i="7"/>
  <c r="CS896" i="7"/>
  <c r="CY907" i="7"/>
  <c r="CX907" i="7"/>
  <c r="CW907" i="7"/>
  <c r="CV907" i="7"/>
  <c r="CU907" i="7"/>
  <c r="CT907" i="7"/>
  <c r="CS907" i="7"/>
  <c r="CY894" i="7"/>
  <c r="CX894" i="7"/>
  <c r="CW894" i="7"/>
  <c r="CV894" i="7"/>
  <c r="CU894" i="7"/>
  <c r="CT894" i="7"/>
  <c r="CS894" i="7"/>
  <c r="CY915" i="7"/>
  <c r="CX915" i="7"/>
  <c r="CW915" i="7"/>
  <c r="CV915" i="7"/>
  <c r="CU915" i="7"/>
  <c r="CT915" i="7"/>
  <c r="CS915" i="7"/>
  <c r="CY1159" i="7"/>
  <c r="CX1159" i="7"/>
  <c r="CW1159" i="7"/>
  <c r="CV1159" i="7"/>
  <c r="CU1159" i="7"/>
  <c r="CT1159" i="7"/>
  <c r="CS1159" i="7"/>
  <c r="CY1164" i="7"/>
  <c r="CX1164" i="7"/>
  <c r="CW1164" i="7"/>
  <c r="CV1164" i="7"/>
  <c r="CT1164" i="7"/>
  <c r="CU1164" i="7"/>
  <c r="CS1164" i="7"/>
  <c r="CY1332" i="7"/>
  <c r="CX1332" i="7"/>
  <c r="CW1332" i="7"/>
  <c r="CV1332" i="7"/>
  <c r="CU1332" i="7"/>
  <c r="CT1332" i="7"/>
  <c r="CS1332" i="7"/>
  <c r="CY1344" i="7"/>
  <c r="CX1344" i="7"/>
  <c r="CW1344" i="7"/>
  <c r="CV1344" i="7"/>
  <c r="CU1344" i="7"/>
  <c r="CT1344" i="7"/>
  <c r="CS1344" i="7"/>
  <c r="CY1348" i="7"/>
  <c r="CX1348" i="7"/>
  <c r="CW1348" i="7"/>
  <c r="CV1348" i="7"/>
  <c r="CT1348" i="7"/>
  <c r="CU1348" i="7"/>
  <c r="CS1348" i="7"/>
  <c r="CY954" i="7"/>
  <c r="CX954" i="7"/>
  <c r="CW954" i="7"/>
  <c r="CV954" i="7"/>
  <c r="CU954" i="7"/>
  <c r="CT954" i="7"/>
  <c r="CS954" i="7"/>
  <c r="CY962" i="7"/>
  <c r="CX962" i="7"/>
  <c r="CW962" i="7"/>
  <c r="CV962" i="7"/>
  <c r="CU962" i="7"/>
  <c r="CT962" i="7"/>
  <c r="CS962" i="7"/>
  <c r="CY974" i="7"/>
  <c r="CX974" i="7"/>
  <c r="CW974" i="7"/>
  <c r="CV974" i="7"/>
  <c r="CU974" i="7"/>
  <c r="CT974" i="7"/>
  <c r="CS974" i="7"/>
  <c r="CY968" i="7"/>
  <c r="CX968" i="7"/>
  <c r="CW968" i="7"/>
  <c r="CV968" i="7"/>
  <c r="CU968" i="7"/>
  <c r="CT968" i="7"/>
  <c r="CS968" i="7"/>
  <c r="CY112" i="7"/>
  <c r="CX112" i="7"/>
  <c r="CW112" i="7"/>
  <c r="CV112" i="7"/>
  <c r="CU112" i="7"/>
  <c r="CT112" i="7"/>
  <c r="CS112" i="7"/>
  <c r="CY199" i="7"/>
  <c r="CX199" i="7"/>
  <c r="CW199" i="7"/>
  <c r="CV199" i="7"/>
  <c r="CU199" i="7"/>
  <c r="CT199" i="7"/>
  <c r="CS199" i="7"/>
  <c r="CY202" i="7"/>
  <c r="CX202" i="7"/>
  <c r="CW202" i="7"/>
  <c r="CV202" i="7"/>
  <c r="CU202" i="7"/>
  <c r="CT202" i="7"/>
  <c r="CS202" i="7"/>
  <c r="CY662" i="7"/>
  <c r="CX662" i="7"/>
  <c r="CW662" i="7"/>
  <c r="CV662" i="7"/>
  <c r="CU662" i="7"/>
  <c r="CT662" i="7"/>
  <c r="CS662" i="7"/>
  <c r="CY666" i="7"/>
  <c r="CX666" i="7"/>
  <c r="CW666" i="7"/>
  <c r="CV666" i="7"/>
  <c r="CU666" i="7"/>
  <c r="CT666" i="7"/>
  <c r="CS666" i="7"/>
  <c r="CY993" i="7"/>
  <c r="CX993" i="7"/>
  <c r="CW993" i="7"/>
  <c r="CV993" i="7"/>
  <c r="CU993" i="7"/>
  <c r="CS993" i="7"/>
  <c r="CT993" i="7"/>
  <c r="CY1001" i="7"/>
  <c r="CX1001" i="7"/>
  <c r="CW1001" i="7"/>
  <c r="CV1001" i="7"/>
  <c r="CU1001" i="7"/>
  <c r="CS1001" i="7"/>
  <c r="CT1001" i="7"/>
  <c r="CY1010" i="7"/>
  <c r="CX1010" i="7"/>
  <c r="CW1010" i="7"/>
  <c r="CV1010" i="7"/>
  <c r="CU1010" i="7"/>
  <c r="CT1010" i="7"/>
  <c r="CS1010" i="7"/>
  <c r="CY576" i="7"/>
  <c r="CX576" i="7"/>
  <c r="CW576" i="7"/>
  <c r="CV576" i="7"/>
  <c r="CU576" i="7"/>
  <c r="CT576" i="7"/>
  <c r="CS576" i="7"/>
  <c r="CY584" i="7"/>
  <c r="CX584" i="7"/>
  <c r="CW584" i="7"/>
  <c r="CV584" i="7"/>
  <c r="CU584" i="7"/>
  <c r="CT584" i="7"/>
  <c r="CS584" i="7"/>
  <c r="CY587" i="7"/>
  <c r="CX587" i="7"/>
  <c r="CW587" i="7"/>
  <c r="CV587" i="7"/>
  <c r="CU587" i="7"/>
  <c r="CT587" i="7"/>
  <c r="CS587" i="7"/>
  <c r="CY1021" i="7"/>
  <c r="CX1021" i="7"/>
  <c r="CW1021" i="7"/>
  <c r="CV1021" i="7"/>
  <c r="CU1021" i="7"/>
  <c r="CT1021" i="7"/>
  <c r="CS1021" i="7"/>
  <c r="CY1098" i="7"/>
  <c r="CX1098" i="7"/>
  <c r="CW1098" i="7"/>
  <c r="CV1098" i="7"/>
  <c r="CU1098" i="7"/>
  <c r="CT1098" i="7"/>
  <c r="CS1098" i="7"/>
  <c r="CY1106" i="7"/>
  <c r="CX1106" i="7"/>
  <c r="CW1106" i="7"/>
  <c r="CV1106" i="7"/>
  <c r="CU1106" i="7"/>
  <c r="CT1106" i="7"/>
  <c r="CS1106" i="7"/>
  <c r="CY1025" i="7"/>
  <c r="CX1025" i="7"/>
  <c r="CW1025" i="7"/>
  <c r="CV1025" i="7"/>
  <c r="CU1025" i="7"/>
  <c r="CS1025" i="7"/>
  <c r="CT1025" i="7"/>
  <c r="CY1047" i="7"/>
  <c r="CX1047" i="7"/>
  <c r="CW1047" i="7"/>
  <c r="CV1047" i="7"/>
  <c r="CU1047" i="7"/>
  <c r="CT1047" i="7"/>
  <c r="CS1047" i="7"/>
  <c r="CY1040" i="7"/>
  <c r="CX1040" i="7"/>
  <c r="CW1040" i="7"/>
  <c r="CV1040" i="7"/>
  <c r="CU1040" i="7"/>
  <c r="CT1040" i="7"/>
  <c r="CS1040" i="7"/>
  <c r="CY1054" i="7"/>
  <c r="CX1054" i="7"/>
  <c r="CW1054" i="7"/>
  <c r="CV1054" i="7"/>
  <c r="CU1054" i="7"/>
  <c r="CT1054" i="7"/>
  <c r="CS1054" i="7"/>
  <c r="CY1062" i="7"/>
  <c r="CX1062" i="7"/>
  <c r="CW1062" i="7"/>
  <c r="CV1062" i="7"/>
  <c r="CU1062" i="7"/>
  <c r="CT1062" i="7"/>
  <c r="CS1062" i="7"/>
  <c r="CY1070" i="7"/>
  <c r="CX1070" i="7"/>
  <c r="CW1070" i="7"/>
  <c r="CV1070" i="7"/>
  <c r="CU1070" i="7"/>
  <c r="CT1070" i="7"/>
  <c r="CS1070" i="7"/>
  <c r="CY389" i="7"/>
  <c r="CX389" i="7"/>
  <c r="CW389" i="7"/>
  <c r="CV389" i="7"/>
  <c r="CU389" i="7"/>
  <c r="CT389" i="7"/>
  <c r="CS389" i="7"/>
  <c r="CY779" i="7"/>
  <c r="CX779" i="7"/>
  <c r="CW779" i="7"/>
  <c r="CV779" i="7"/>
  <c r="CU779" i="7"/>
  <c r="CT779" i="7"/>
  <c r="CS779" i="7"/>
  <c r="CY1085" i="7"/>
  <c r="CX1085" i="7"/>
  <c r="CW1085" i="7"/>
  <c r="CV1085" i="7"/>
  <c r="CU1085" i="7"/>
  <c r="CT1085" i="7"/>
  <c r="CS1085" i="7"/>
  <c r="CY1093" i="7"/>
  <c r="CX1093" i="7"/>
  <c r="CW1093" i="7"/>
  <c r="CV1093" i="7"/>
  <c r="CU1093" i="7"/>
  <c r="CT1093" i="7"/>
  <c r="CS1093" i="7"/>
  <c r="CY1080" i="7"/>
  <c r="CX1080" i="7"/>
  <c r="CW1080" i="7"/>
  <c r="CV1080" i="7"/>
  <c r="CU1080" i="7"/>
  <c r="CT1080" i="7"/>
  <c r="CS1080" i="7"/>
  <c r="CY605" i="7"/>
  <c r="CX605" i="7"/>
  <c r="CW605" i="7"/>
  <c r="CV605" i="7"/>
  <c r="CU605" i="7"/>
  <c r="CT605" i="7"/>
  <c r="CS605" i="7"/>
  <c r="CY613" i="7"/>
  <c r="CX613" i="7"/>
  <c r="CW613" i="7"/>
  <c r="CV613" i="7"/>
  <c r="CU613" i="7"/>
  <c r="CT613" i="7"/>
  <c r="CS613" i="7"/>
  <c r="CY118" i="7"/>
  <c r="CX118" i="7"/>
  <c r="CW118" i="7"/>
  <c r="CV118" i="7"/>
  <c r="CU118" i="7"/>
  <c r="CT118" i="7"/>
  <c r="CS118" i="7"/>
  <c r="CY126" i="7"/>
  <c r="CX126" i="7"/>
  <c r="CW126" i="7"/>
  <c r="CV126" i="7"/>
  <c r="CU126" i="7"/>
  <c r="CT126" i="7"/>
  <c r="CS126" i="7"/>
  <c r="CY649" i="7"/>
  <c r="CX649" i="7"/>
  <c r="CW649" i="7"/>
  <c r="CV649" i="7"/>
  <c r="CU649" i="7"/>
  <c r="CS649" i="7"/>
  <c r="CT649" i="7"/>
  <c r="CY492" i="7"/>
  <c r="CX492" i="7"/>
  <c r="CW492" i="7"/>
  <c r="CV492" i="7"/>
  <c r="CU492" i="7"/>
  <c r="CT492" i="7"/>
  <c r="CS492" i="7"/>
  <c r="CY500" i="7"/>
  <c r="CX500" i="7"/>
  <c r="CW500" i="7"/>
  <c r="CV500" i="7"/>
  <c r="CU500" i="7"/>
  <c r="CT500" i="7"/>
  <c r="CS500" i="7"/>
  <c r="CY508" i="7"/>
  <c r="CX508" i="7"/>
  <c r="CW508" i="7"/>
  <c r="CV508" i="7"/>
  <c r="CU508" i="7"/>
  <c r="CT508" i="7"/>
  <c r="CS508" i="7"/>
  <c r="CY859" i="7"/>
  <c r="CX859" i="7"/>
  <c r="CW859" i="7"/>
  <c r="CV859" i="7"/>
  <c r="CU859" i="7"/>
  <c r="CT859" i="7"/>
  <c r="CS859" i="7"/>
  <c r="CY857" i="7"/>
  <c r="CX857" i="7"/>
  <c r="CW857" i="7"/>
  <c r="CV857" i="7"/>
  <c r="CU857" i="7"/>
  <c r="CS857" i="7"/>
  <c r="CT857" i="7"/>
  <c r="CY767" i="7"/>
  <c r="CX767" i="7"/>
  <c r="CW767" i="7"/>
  <c r="CV767" i="7"/>
  <c r="CU767" i="7"/>
  <c r="CT767" i="7"/>
  <c r="CS767" i="7"/>
  <c r="CY399" i="7"/>
  <c r="CX399" i="7"/>
  <c r="CW399" i="7"/>
  <c r="CV399" i="7"/>
  <c r="CU399" i="7"/>
  <c r="CT399" i="7"/>
  <c r="CS399" i="7"/>
  <c r="CY153" i="7"/>
  <c r="CX153" i="7"/>
  <c r="CW153" i="7"/>
  <c r="CV153" i="7"/>
  <c r="CU153" i="7"/>
  <c r="CT153" i="7"/>
  <c r="CS153" i="7"/>
  <c r="CY161" i="7"/>
  <c r="CX161" i="7"/>
  <c r="CW161" i="7"/>
  <c r="CV161" i="7"/>
  <c r="CU161" i="7"/>
  <c r="CT161" i="7"/>
  <c r="CS161" i="7"/>
  <c r="CY760" i="7"/>
  <c r="CX760" i="7"/>
  <c r="CW760" i="7"/>
  <c r="CV760" i="7"/>
  <c r="CU760" i="7"/>
  <c r="CT760" i="7"/>
  <c r="CS760" i="7"/>
  <c r="CY360" i="7"/>
  <c r="CX360" i="7"/>
  <c r="CW360" i="7"/>
  <c r="CV360" i="7"/>
  <c r="CU360" i="7"/>
  <c r="CT360" i="7"/>
  <c r="CS360" i="7"/>
  <c r="CY1299" i="7"/>
  <c r="CX1299" i="7"/>
  <c r="CW1299" i="7"/>
  <c r="CV1299" i="7"/>
  <c r="CU1299" i="7"/>
  <c r="CT1299" i="7"/>
  <c r="CS1299" i="7"/>
  <c r="CY722" i="7"/>
  <c r="CX722" i="7"/>
  <c r="CW722" i="7"/>
  <c r="CV722" i="7"/>
  <c r="CU722" i="7"/>
  <c r="CT722" i="7"/>
  <c r="CS722" i="7"/>
  <c r="CY713" i="7"/>
  <c r="CX713" i="7"/>
  <c r="CW713" i="7"/>
  <c r="CV713" i="7"/>
  <c r="CU713" i="7"/>
  <c r="CS713" i="7"/>
  <c r="CT713" i="7"/>
  <c r="CY740" i="7"/>
  <c r="CX740" i="7"/>
  <c r="CW740" i="7"/>
  <c r="CV740" i="7"/>
  <c r="CU740" i="7"/>
  <c r="CT740" i="7"/>
  <c r="CS740" i="7"/>
  <c r="CY748" i="7"/>
  <c r="CX748" i="7"/>
  <c r="CW748" i="7"/>
  <c r="CV748" i="7"/>
  <c r="CU748" i="7"/>
  <c r="CT748" i="7"/>
  <c r="CS748" i="7"/>
  <c r="CY863" i="7"/>
  <c r="CX863" i="7"/>
  <c r="CW863" i="7"/>
  <c r="CV863" i="7"/>
  <c r="CU863" i="7"/>
  <c r="CT863" i="7"/>
  <c r="CS863" i="7"/>
  <c r="CY403" i="7"/>
  <c r="CX403" i="7"/>
  <c r="CW403" i="7"/>
  <c r="CV403" i="7"/>
  <c r="CT403" i="7"/>
  <c r="CU403" i="7"/>
  <c r="CS403" i="7"/>
  <c r="CY170" i="7"/>
  <c r="CX170" i="7"/>
  <c r="CW170" i="7"/>
  <c r="CV170" i="7"/>
  <c r="CU170" i="7"/>
  <c r="CT170" i="7"/>
  <c r="CS170" i="7"/>
  <c r="CY1109" i="7"/>
  <c r="CX1109" i="7"/>
  <c r="CW1109" i="7"/>
  <c r="CV1109" i="7"/>
  <c r="CU1109" i="7"/>
  <c r="CT1109" i="7"/>
  <c r="CS1109" i="7"/>
  <c r="CY673" i="7"/>
  <c r="CX673" i="7"/>
  <c r="CW673" i="7"/>
  <c r="CV673" i="7"/>
  <c r="CU673" i="7"/>
  <c r="CS673" i="7"/>
  <c r="CT673" i="7"/>
  <c r="CY275" i="7"/>
  <c r="CX275" i="7"/>
  <c r="CW275" i="7"/>
  <c r="CV275" i="7"/>
  <c r="CT275" i="7"/>
  <c r="CU275" i="7"/>
  <c r="CS275" i="7"/>
  <c r="CY283" i="7"/>
  <c r="CX283" i="7"/>
  <c r="CW283" i="7"/>
  <c r="CV283" i="7"/>
  <c r="CU283" i="7"/>
  <c r="CT283" i="7"/>
  <c r="CS283" i="7"/>
  <c r="CY631" i="7"/>
  <c r="CX631" i="7"/>
  <c r="CW631" i="7"/>
  <c r="CV631" i="7"/>
  <c r="CU631" i="7"/>
  <c r="CT631" i="7"/>
  <c r="CS631" i="7"/>
  <c r="CY1307" i="7"/>
  <c r="CW1307" i="7"/>
  <c r="CX1307" i="7"/>
  <c r="CV1307" i="7"/>
  <c r="CU1307" i="7"/>
  <c r="CT1307" i="7"/>
  <c r="CS1307" i="7"/>
  <c r="CY565" i="7"/>
  <c r="CX565" i="7"/>
  <c r="CW565" i="7"/>
  <c r="CV565" i="7"/>
  <c r="CU565" i="7"/>
  <c r="CT565" i="7"/>
  <c r="CS565" i="7"/>
  <c r="CY573" i="7"/>
  <c r="CX573" i="7"/>
  <c r="CW573" i="7"/>
  <c r="CV573" i="7"/>
  <c r="CU573" i="7"/>
  <c r="CT573" i="7"/>
  <c r="CS573" i="7"/>
  <c r="CY641" i="7"/>
  <c r="CX641" i="7"/>
  <c r="CW641" i="7"/>
  <c r="CV641" i="7"/>
  <c r="CU641" i="7"/>
  <c r="CS641" i="7"/>
  <c r="CT641" i="7"/>
  <c r="CY150" i="7"/>
  <c r="CX150" i="7"/>
  <c r="CW150" i="7"/>
  <c r="CV150" i="7"/>
  <c r="CU150" i="7"/>
  <c r="CT150" i="7"/>
  <c r="CS150" i="7"/>
  <c r="CY144" i="7"/>
  <c r="CW144" i="7"/>
  <c r="CX144" i="7"/>
  <c r="CV144" i="7"/>
  <c r="CU144" i="7"/>
  <c r="CT144" i="7"/>
  <c r="CS144" i="7"/>
  <c r="CY949" i="7"/>
  <c r="CX949" i="7"/>
  <c r="CW949" i="7"/>
  <c r="CV949" i="7"/>
  <c r="CU949" i="7"/>
  <c r="CT949" i="7"/>
  <c r="CS949" i="7"/>
  <c r="CY1318" i="7"/>
  <c r="CX1318" i="7"/>
  <c r="CW1318" i="7"/>
  <c r="CV1318" i="7"/>
  <c r="CU1318" i="7"/>
  <c r="CT1318" i="7"/>
  <c r="CS1318" i="7"/>
  <c r="CY1131" i="7"/>
  <c r="CX1131" i="7"/>
  <c r="CW1131" i="7"/>
  <c r="CV1131" i="7"/>
  <c r="CU1131" i="7"/>
  <c r="CT1131" i="7"/>
  <c r="CS1131" i="7"/>
  <c r="CY357" i="7"/>
  <c r="CX357" i="7"/>
  <c r="CW357" i="7"/>
  <c r="CV357" i="7"/>
  <c r="CU357" i="7"/>
  <c r="CT357" i="7"/>
  <c r="CS357" i="7"/>
  <c r="CY322" i="7"/>
  <c r="CX322" i="7"/>
  <c r="CW322" i="7"/>
  <c r="CV322" i="7"/>
  <c r="CU322" i="7"/>
  <c r="CT322" i="7"/>
  <c r="CS322" i="7"/>
  <c r="CY341" i="7"/>
  <c r="CX341" i="7"/>
  <c r="CW341" i="7"/>
  <c r="CV341" i="7"/>
  <c r="CU341" i="7"/>
  <c r="CT341" i="7"/>
  <c r="CS341" i="7"/>
  <c r="CY333" i="7"/>
  <c r="CX333" i="7"/>
  <c r="CW333" i="7"/>
  <c r="CV333" i="7"/>
  <c r="CU333" i="7"/>
  <c r="CT333" i="7"/>
  <c r="CS333" i="7"/>
  <c r="CY344" i="7"/>
  <c r="CX344" i="7"/>
  <c r="CW344" i="7"/>
  <c r="CV344" i="7"/>
  <c r="CU344" i="7"/>
  <c r="CT344" i="7"/>
  <c r="CS344" i="7"/>
  <c r="CY317" i="7"/>
  <c r="CX317" i="7"/>
  <c r="CW317" i="7"/>
  <c r="CV317" i="7"/>
  <c r="CU317" i="7"/>
  <c r="CT317" i="7"/>
  <c r="CS317" i="7"/>
  <c r="CY309" i="7"/>
  <c r="CX309" i="7"/>
  <c r="CW309" i="7"/>
  <c r="CV309" i="7"/>
  <c r="CU309" i="7"/>
  <c r="CT309" i="7"/>
  <c r="CS309" i="7"/>
  <c r="CY301" i="7"/>
  <c r="CX301" i="7"/>
  <c r="CW301" i="7"/>
  <c r="CV301" i="7"/>
  <c r="CU301" i="7"/>
  <c r="CT301" i="7"/>
  <c r="CS301" i="7"/>
  <c r="CY293" i="7"/>
  <c r="CX293" i="7"/>
  <c r="CW293" i="7"/>
  <c r="CV293" i="7"/>
  <c r="CU293" i="7"/>
  <c r="CT293" i="7"/>
  <c r="CS293" i="7"/>
  <c r="CY1199" i="7"/>
  <c r="CX1199" i="7"/>
  <c r="CW1199" i="7"/>
  <c r="CV1199" i="7"/>
  <c r="CU1199" i="7"/>
  <c r="CT1199" i="7"/>
  <c r="CS1199" i="7"/>
  <c r="CY1204" i="7"/>
  <c r="CX1204" i="7"/>
  <c r="CW1204" i="7"/>
  <c r="CV1204" i="7"/>
  <c r="CU1204" i="7"/>
  <c r="CT1204" i="7"/>
  <c r="CS1204" i="7"/>
  <c r="CY1257" i="7"/>
  <c r="CX1257" i="7"/>
  <c r="CW1257" i="7"/>
  <c r="CV1257" i="7"/>
  <c r="CU1257" i="7"/>
  <c r="CT1257" i="7"/>
  <c r="CS1257" i="7"/>
  <c r="CY1250" i="7"/>
  <c r="CX1250" i="7"/>
  <c r="CW1250" i="7"/>
  <c r="CV1250" i="7"/>
  <c r="CU1250" i="7"/>
  <c r="CT1250" i="7"/>
  <c r="CS1250" i="7"/>
  <c r="CY1219" i="7"/>
  <c r="CX1219" i="7"/>
  <c r="CW1219" i="7"/>
  <c r="CV1219" i="7"/>
  <c r="CU1219" i="7"/>
  <c r="CT1219" i="7"/>
  <c r="CS1219" i="7"/>
  <c r="CY1244" i="7"/>
  <c r="CX1244" i="7"/>
  <c r="CW1244" i="7"/>
  <c r="CV1244" i="7"/>
  <c r="CT1244" i="7"/>
  <c r="CU1244" i="7"/>
  <c r="CS1244" i="7"/>
  <c r="CY1236" i="7"/>
  <c r="CX1236" i="7"/>
  <c r="CW1236" i="7"/>
  <c r="CV1236" i="7"/>
  <c r="CT1236" i="7"/>
  <c r="CU1236" i="7"/>
  <c r="CS1236" i="7"/>
  <c r="CY1247" i="7"/>
  <c r="CX1247" i="7"/>
  <c r="CW1247" i="7"/>
  <c r="CV1247" i="7"/>
  <c r="CU1247" i="7"/>
  <c r="CT1247" i="7"/>
  <c r="CS1247" i="7"/>
  <c r="CY1191" i="7"/>
  <c r="CX1191" i="7"/>
  <c r="CW1191" i="7"/>
  <c r="CV1191" i="7"/>
  <c r="CU1191" i="7"/>
  <c r="CT1191" i="7"/>
  <c r="CS1191" i="7"/>
  <c r="CY1290" i="7"/>
  <c r="CX1290" i="7"/>
  <c r="CW1290" i="7"/>
  <c r="CU1290" i="7"/>
  <c r="CT1290" i="7"/>
  <c r="CV1290" i="7"/>
  <c r="CS1290" i="7"/>
  <c r="CY1286" i="7"/>
  <c r="CX1286" i="7"/>
  <c r="CW1286" i="7"/>
  <c r="CV1286" i="7"/>
  <c r="CU1286" i="7"/>
  <c r="CT1286" i="7"/>
  <c r="CS1286" i="7"/>
  <c r="CY1278" i="7"/>
  <c r="CX1278" i="7"/>
  <c r="CW1278" i="7"/>
  <c r="CV1278" i="7"/>
  <c r="CU1278" i="7"/>
  <c r="CT1278" i="7"/>
  <c r="CS1278" i="7"/>
  <c r="CY1264" i="7"/>
  <c r="CX1264" i="7"/>
  <c r="CW1264" i="7"/>
  <c r="CV1264" i="7"/>
  <c r="CU1264" i="7"/>
  <c r="CT1264" i="7"/>
  <c r="CS1264" i="7"/>
  <c r="CY77" i="7"/>
  <c r="CX77" i="7"/>
  <c r="CW77" i="7"/>
  <c r="CV77" i="7"/>
  <c r="CU77" i="7"/>
  <c r="CT77" i="7"/>
  <c r="CS77" i="7"/>
  <c r="CY73" i="7"/>
  <c r="CX73" i="7"/>
  <c r="CW73" i="7"/>
  <c r="CV73" i="7"/>
  <c r="CU73" i="7"/>
  <c r="CT73" i="7"/>
  <c r="CS73" i="7"/>
  <c r="CY217" i="7"/>
  <c r="CX217" i="7"/>
  <c r="CW217" i="7"/>
  <c r="CV217" i="7"/>
  <c r="CU217" i="7"/>
  <c r="CT217" i="7"/>
  <c r="CS217" i="7"/>
  <c r="CY239" i="7"/>
  <c r="CX239" i="7"/>
  <c r="CW239" i="7"/>
  <c r="CV239" i="7"/>
  <c r="CU239" i="7"/>
  <c r="CT239" i="7"/>
  <c r="CS239" i="7"/>
  <c r="CY1129" i="7"/>
  <c r="CX1129" i="7"/>
  <c r="CW1129" i="7"/>
  <c r="CV1129" i="7"/>
  <c r="CU1129" i="7"/>
  <c r="CS1129" i="7"/>
  <c r="CT1129" i="7"/>
  <c r="CY807" i="7"/>
  <c r="CX807" i="7"/>
  <c r="CW807" i="7"/>
  <c r="CV807" i="7"/>
  <c r="CU807" i="7"/>
  <c r="CT807" i="7"/>
  <c r="CS807" i="7"/>
  <c r="CY410" i="7"/>
  <c r="CX410" i="7"/>
  <c r="CW410" i="7"/>
  <c r="CV410" i="7"/>
  <c r="CU410" i="7"/>
  <c r="CT410" i="7"/>
  <c r="CS410" i="7"/>
  <c r="CY6" i="7"/>
  <c r="CX6" i="7"/>
  <c r="CW6" i="7"/>
  <c r="CV6" i="7"/>
  <c r="CU6" i="7"/>
  <c r="CT6" i="7"/>
  <c r="CS6" i="7"/>
  <c r="CY520" i="7"/>
  <c r="CX520" i="7"/>
  <c r="CW520" i="7"/>
  <c r="CV520" i="7"/>
  <c r="CU520" i="7"/>
  <c r="CT520" i="7"/>
  <c r="CS520" i="7"/>
  <c r="CY693" i="7"/>
  <c r="CX693" i="7"/>
  <c r="CW693" i="7"/>
  <c r="CV693" i="7"/>
  <c r="CU693" i="7"/>
  <c r="CT693" i="7"/>
  <c r="CS693" i="7"/>
  <c r="CY837" i="7"/>
  <c r="CX837" i="7"/>
  <c r="CW837" i="7"/>
  <c r="CV837" i="7"/>
  <c r="CU837" i="7"/>
  <c r="CT837" i="7"/>
  <c r="CS837" i="7"/>
  <c r="CY909" i="7"/>
  <c r="CX909" i="7"/>
  <c r="CW909" i="7"/>
  <c r="CV909" i="7"/>
  <c r="CU909" i="7"/>
  <c r="CT909" i="7"/>
  <c r="CS909" i="7"/>
  <c r="CY1346" i="7"/>
  <c r="CX1346" i="7"/>
  <c r="CW1346" i="7"/>
  <c r="CV1346" i="7"/>
  <c r="CU1346" i="7"/>
  <c r="CT1346" i="7"/>
  <c r="CS1346" i="7"/>
  <c r="CY114" i="7"/>
  <c r="CX114" i="7"/>
  <c r="CW114" i="7"/>
  <c r="CV114" i="7"/>
  <c r="CU114" i="7"/>
  <c r="CT114" i="7"/>
  <c r="CS114" i="7"/>
  <c r="CY995" i="7"/>
  <c r="CX995" i="7"/>
  <c r="CW995" i="7"/>
  <c r="CV995" i="7"/>
  <c r="CU995" i="7"/>
  <c r="CT995" i="7"/>
  <c r="CS995" i="7"/>
  <c r="CY589" i="7"/>
  <c r="CX589" i="7"/>
  <c r="CW589" i="7"/>
  <c r="CV589" i="7"/>
  <c r="CU589" i="7"/>
  <c r="CT589" i="7"/>
  <c r="CS589" i="7"/>
  <c r="CY1049" i="7"/>
  <c r="CX1049" i="7"/>
  <c r="CW1049" i="7"/>
  <c r="CV1049" i="7"/>
  <c r="CU1049" i="7"/>
  <c r="CS1049" i="7"/>
  <c r="CT1049" i="7"/>
  <c r="CY781" i="7"/>
  <c r="CX781" i="7"/>
  <c r="CW781" i="7"/>
  <c r="CV781" i="7"/>
  <c r="CU781" i="7"/>
  <c r="CT781" i="7"/>
  <c r="CS781" i="7"/>
  <c r="CY120" i="7"/>
  <c r="CX120" i="7"/>
  <c r="CW120" i="7"/>
  <c r="CV120" i="7"/>
  <c r="CU120" i="7"/>
  <c r="CT120" i="7"/>
  <c r="CS120" i="7"/>
  <c r="CY861" i="7"/>
  <c r="CX861" i="7"/>
  <c r="CW861" i="7"/>
  <c r="CV861" i="7"/>
  <c r="CU861" i="7"/>
  <c r="CT861" i="7"/>
  <c r="CS861" i="7"/>
  <c r="CY762" i="7"/>
  <c r="CX762" i="7"/>
  <c r="CW762" i="7"/>
  <c r="CV762" i="7"/>
  <c r="CU762" i="7"/>
  <c r="CT762" i="7"/>
  <c r="CS762" i="7"/>
  <c r="CY750" i="7"/>
  <c r="CX750" i="7"/>
  <c r="CW750" i="7"/>
  <c r="CV750" i="7"/>
  <c r="CU750" i="7"/>
  <c r="CT750" i="7"/>
  <c r="CS750" i="7"/>
  <c r="CY1113" i="7"/>
  <c r="CX1113" i="7"/>
  <c r="CW1113" i="7"/>
  <c r="CV1113" i="7"/>
  <c r="CU1113" i="7"/>
  <c r="CS1113" i="7"/>
  <c r="CT1113" i="7"/>
  <c r="CY1309" i="7"/>
  <c r="CX1309" i="7"/>
  <c r="CW1309" i="7"/>
  <c r="CV1309" i="7"/>
  <c r="CU1309" i="7"/>
  <c r="CT1309" i="7"/>
  <c r="CS1309" i="7"/>
  <c r="CY951" i="7"/>
  <c r="CX951" i="7"/>
  <c r="CW951" i="7"/>
  <c r="CV951" i="7"/>
  <c r="CU951" i="7"/>
  <c r="CT951" i="7"/>
  <c r="CS951" i="7"/>
  <c r="CY350" i="7"/>
  <c r="CX350" i="7"/>
  <c r="CW350" i="7"/>
  <c r="CV350" i="7"/>
  <c r="CU350" i="7"/>
  <c r="CT350" i="7"/>
  <c r="CS350" i="7"/>
  <c r="CY1197" i="7"/>
  <c r="CX1197" i="7"/>
  <c r="CW1197" i="7"/>
  <c r="CV1197" i="7"/>
  <c r="CU1197" i="7"/>
  <c r="CT1197" i="7"/>
  <c r="CS1197" i="7"/>
  <c r="CY1234" i="7"/>
  <c r="CX1234" i="7"/>
  <c r="CW1234" i="7"/>
  <c r="CV1234" i="7"/>
  <c r="CU1234" i="7"/>
  <c r="CT1234" i="7"/>
  <c r="CS1234" i="7"/>
  <c r="CY1270" i="7"/>
  <c r="CX1270" i="7"/>
  <c r="CW1270" i="7"/>
  <c r="CV1270" i="7"/>
  <c r="CU1270" i="7"/>
  <c r="CT1270" i="7"/>
  <c r="CS1270" i="7"/>
  <c r="CY42" i="7"/>
  <c r="CX42" i="7"/>
  <c r="CW42" i="7"/>
  <c r="CV42" i="7"/>
  <c r="CU42" i="7"/>
  <c r="CT42" i="7"/>
  <c r="CS42" i="7"/>
  <c r="CY737" i="7"/>
  <c r="CX737" i="7"/>
  <c r="CW737" i="7"/>
  <c r="CV737" i="7"/>
  <c r="CU737" i="7"/>
  <c r="CS737" i="7"/>
  <c r="CT737" i="7"/>
  <c r="CY270" i="7"/>
  <c r="CX270" i="7"/>
  <c r="CW270" i="7"/>
  <c r="CV270" i="7"/>
  <c r="CU270" i="7"/>
  <c r="CT270" i="7"/>
  <c r="CS270" i="7"/>
  <c r="CY221" i="7"/>
  <c r="CX221" i="7"/>
  <c r="CW221" i="7"/>
  <c r="CV221" i="7"/>
  <c r="CU221" i="7"/>
  <c r="CT221" i="7"/>
  <c r="CS221" i="7"/>
  <c r="CY1363" i="7"/>
  <c r="CX1363" i="7"/>
  <c r="CW1363" i="7"/>
  <c r="CV1363" i="7"/>
  <c r="CU1363" i="7"/>
  <c r="CT1363" i="7"/>
  <c r="CS1363" i="7"/>
  <c r="CY934" i="7"/>
  <c r="CX934" i="7"/>
  <c r="CW934" i="7"/>
  <c r="CV934" i="7"/>
  <c r="CU934" i="7"/>
  <c r="CT934" i="7"/>
  <c r="CS934" i="7"/>
  <c r="CY811" i="7"/>
  <c r="CX811" i="7"/>
  <c r="CW811" i="7"/>
  <c r="CV811" i="7"/>
  <c r="CU811" i="7"/>
  <c r="CT811" i="7"/>
  <c r="CS811" i="7"/>
  <c r="CY1150" i="7"/>
  <c r="CX1150" i="7"/>
  <c r="CW1150" i="7"/>
  <c r="CV1150" i="7"/>
  <c r="CU1150" i="7"/>
  <c r="CT1150" i="7"/>
  <c r="CS1150" i="7"/>
  <c r="CY622" i="7"/>
  <c r="CX622" i="7"/>
  <c r="CW622" i="7"/>
  <c r="CV622" i="7"/>
  <c r="CU622" i="7"/>
  <c r="CT622" i="7"/>
  <c r="CS622" i="7"/>
  <c r="CY544" i="7"/>
  <c r="CX544" i="7"/>
  <c r="CW544" i="7"/>
  <c r="CV544" i="7"/>
  <c r="CU544" i="7"/>
  <c r="CT544" i="7"/>
  <c r="CS544" i="7"/>
  <c r="CY706" i="7"/>
  <c r="CX706" i="7"/>
  <c r="CW706" i="7"/>
  <c r="CV706" i="7"/>
  <c r="CU706" i="7"/>
  <c r="CT706" i="7"/>
  <c r="CS706" i="7"/>
  <c r="CY877" i="7"/>
  <c r="CX877" i="7"/>
  <c r="CW877" i="7"/>
  <c r="CV877" i="7"/>
  <c r="CU877" i="7"/>
  <c r="CT877" i="7"/>
  <c r="CS877" i="7"/>
  <c r="CY1155" i="7"/>
  <c r="CX1155" i="7"/>
  <c r="CW1155" i="7"/>
  <c r="CV1155" i="7"/>
  <c r="CU1155" i="7"/>
  <c r="CT1155" i="7"/>
  <c r="CS1155" i="7"/>
  <c r="CY977" i="7"/>
  <c r="CX977" i="7"/>
  <c r="CW977" i="7"/>
  <c r="CV977" i="7"/>
  <c r="CU977" i="7"/>
  <c r="CS977" i="7"/>
  <c r="CT977" i="7"/>
  <c r="CY1101" i="7"/>
  <c r="CX1101" i="7"/>
  <c r="CW1101" i="7"/>
  <c r="CV1101" i="7"/>
  <c r="CU1101" i="7"/>
  <c r="CT1101" i="7"/>
  <c r="CS1101" i="7"/>
  <c r="CY1057" i="7"/>
  <c r="CX1057" i="7"/>
  <c r="CW1057" i="7"/>
  <c r="CV1057" i="7"/>
  <c r="CU1057" i="7"/>
  <c r="CS1057" i="7"/>
  <c r="CT1057" i="7"/>
  <c r="CY1075" i="7"/>
  <c r="CX1075" i="7"/>
  <c r="CW1075" i="7"/>
  <c r="CV1075" i="7"/>
  <c r="CU1075" i="7"/>
  <c r="CT1075" i="7"/>
  <c r="CS1075" i="7"/>
  <c r="CY129" i="7"/>
  <c r="CX129" i="7"/>
  <c r="CW129" i="7"/>
  <c r="CV129" i="7"/>
  <c r="CU129" i="7"/>
  <c r="CT129" i="7"/>
  <c r="CS129" i="7"/>
  <c r="CY774" i="7"/>
  <c r="CX774" i="7"/>
  <c r="CW774" i="7"/>
  <c r="CV774" i="7"/>
  <c r="CU774" i="7"/>
  <c r="CT774" i="7"/>
  <c r="CS774" i="7"/>
  <c r="CY763" i="7"/>
  <c r="CX763" i="7"/>
  <c r="CW763" i="7"/>
  <c r="CV763" i="7"/>
  <c r="CT763" i="7"/>
  <c r="CU763" i="7"/>
  <c r="CS763" i="7"/>
  <c r="CY751" i="7"/>
  <c r="CX751" i="7"/>
  <c r="CW751" i="7"/>
  <c r="CV751" i="7"/>
  <c r="CU751" i="7"/>
  <c r="CT751" i="7"/>
  <c r="CS751" i="7"/>
  <c r="CY278" i="7"/>
  <c r="CX278" i="7"/>
  <c r="CW278" i="7"/>
  <c r="CV278" i="7"/>
  <c r="CU278" i="7"/>
  <c r="CT278" i="7"/>
  <c r="CS278" i="7"/>
  <c r="CY644" i="7"/>
  <c r="CX644" i="7"/>
  <c r="CW644" i="7"/>
  <c r="CV644" i="7"/>
  <c r="CU644" i="7"/>
  <c r="CT644" i="7"/>
  <c r="CS644" i="7"/>
  <c r="CY331" i="7"/>
  <c r="CX331" i="7"/>
  <c r="CW331" i="7"/>
  <c r="CV331" i="7"/>
  <c r="CU331" i="7"/>
  <c r="CT331" i="7"/>
  <c r="CS331" i="7"/>
  <c r="CY290" i="7"/>
  <c r="CX290" i="7"/>
  <c r="CW290" i="7"/>
  <c r="CV290" i="7"/>
  <c r="CU290" i="7"/>
  <c r="CT290" i="7"/>
  <c r="CS290" i="7"/>
  <c r="CY1241" i="7"/>
  <c r="CX1241" i="7"/>
  <c r="CW1241" i="7"/>
  <c r="CV1241" i="7"/>
  <c r="CU1241" i="7"/>
  <c r="CT1241" i="7"/>
  <c r="CS1241" i="7"/>
  <c r="CY1283" i="7"/>
  <c r="CX1283" i="7"/>
  <c r="CW1283" i="7"/>
  <c r="CV1283" i="7"/>
  <c r="CU1283" i="7"/>
  <c r="CT1283" i="7"/>
  <c r="CS1283" i="7"/>
  <c r="CY24" i="7"/>
  <c r="CX24" i="7"/>
  <c r="CW24" i="7"/>
  <c r="CV24" i="7"/>
  <c r="CU24" i="7"/>
  <c r="CT24" i="7"/>
  <c r="CS24" i="7"/>
  <c r="CY32" i="7"/>
  <c r="CX32" i="7"/>
  <c r="CW32" i="7"/>
  <c r="CV32" i="7"/>
  <c r="CU32" i="7"/>
  <c r="CT32" i="7"/>
  <c r="CS32" i="7"/>
  <c r="CY40" i="7"/>
  <c r="CX40" i="7"/>
  <c r="CW40" i="7"/>
  <c r="CV40" i="7"/>
  <c r="CU40" i="7"/>
  <c r="CT40" i="7"/>
  <c r="CS40" i="7"/>
  <c r="CY52" i="7"/>
  <c r="CX52" i="7"/>
  <c r="CW52" i="7"/>
  <c r="CV52" i="7"/>
  <c r="CU52" i="7"/>
  <c r="CT52" i="7"/>
  <c r="CS52" i="7"/>
  <c r="CY51" i="7"/>
  <c r="CX51" i="7"/>
  <c r="CW51" i="7"/>
  <c r="CV51" i="7"/>
  <c r="CU51" i="7"/>
  <c r="CT51" i="7"/>
  <c r="CS51" i="7"/>
  <c r="CY59" i="7"/>
  <c r="CX59" i="7"/>
  <c r="CW59" i="7"/>
  <c r="CV59" i="7"/>
  <c r="CU59" i="7"/>
  <c r="CT59" i="7"/>
  <c r="CS59" i="7"/>
  <c r="CY67" i="7"/>
  <c r="CX67" i="7"/>
  <c r="CW67" i="7"/>
  <c r="CV67" i="7"/>
  <c r="CU67" i="7"/>
  <c r="CT67" i="7"/>
  <c r="CS67" i="7"/>
  <c r="CY139" i="7"/>
  <c r="CX139" i="7"/>
  <c r="CW139" i="7"/>
  <c r="CV139" i="7"/>
  <c r="CU139" i="7"/>
  <c r="CT139" i="7"/>
  <c r="CS139" i="7"/>
  <c r="CY735" i="7"/>
  <c r="CX735" i="7"/>
  <c r="CW735" i="7"/>
  <c r="CV735" i="7"/>
  <c r="CU735" i="7"/>
  <c r="CT735" i="7"/>
  <c r="CS735" i="7"/>
  <c r="CY1170" i="7"/>
  <c r="CX1170" i="7"/>
  <c r="CW1170" i="7"/>
  <c r="CV1170" i="7"/>
  <c r="CU1170" i="7"/>
  <c r="CS1170" i="7"/>
  <c r="CY100" i="7"/>
  <c r="CX100" i="7"/>
  <c r="CW100" i="7"/>
  <c r="CV100" i="7"/>
  <c r="CU100" i="7"/>
  <c r="CT100" i="7"/>
  <c r="CS100" i="7"/>
  <c r="CY106" i="7"/>
  <c r="CX106" i="7"/>
  <c r="CW106" i="7"/>
  <c r="CV106" i="7"/>
  <c r="CU106" i="7"/>
  <c r="CT106" i="7"/>
  <c r="CS106" i="7"/>
  <c r="CY72" i="7"/>
  <c r="CX72" i="7"/>
  <c r="CW72" i="7"/>
  <c r="CV72" i="7"/>
  <c r="CU72" i="7"/>
  <c r="CT72" i="7"/>
  <c r="CS72" i="7"/>
  <c r="CY260" i="7"/>
  <c r="CX260" i="7"/>
  <c r="CW260" i="7"/>
  <c r="CV260" i="7"/>
  <c r="CU260" i="7"/>
  <c r="CT260" i="7"/>
  <c r="CS260" i="7"/>
  <c r="CY268" i="7"/>
  <c r="CX268" i="7"/>
  <c r="CW268" i="7"/>
  <c r="CV268" i="7"/>
  <c r="CU268" i="7"/>
  <c r="CT268" i="7"/>
  <c r="CS268" i="7"/>
  <c r="CY177" i="7"/>
  <c r="CX177" i="7"/>
  <c r="CW177" i="7"/>
  <c r="CV177" i="7"/>
  <c r="CU177" i="7"/>
  <c r="CT177" i="7"/>
  <c r="CS177" i="7"/>
  <c r="CY172" i="7"/>
  <c r="CX172" i="7"/>
  <c r="CW172" i="7"/>
  <c r="CV172" i="7"/>
  <c r="CU172" i="7"/>
  <c r="CT172" i="7"/>
  <c r="CS172" i="7"/>
  <c r="CY189" i="7"/>
  <c r="CX189" i="7"/>
  <c r="CW189" i="7"/>
  <c r="CV189" i="7"/>
  <c r="CU189" i="7"/>
  <c r="CT189" i="7"/>
  <c r="CS189" i="7"/>
  <c r="CY216" i="7"/>
  <c r="CX216" i="7"/>
  <c r="CW216" i="7"/>
  <c r="CV216" i="7"/>
  <c r="CU216" i="7"/>
  <c r="CT216" i="7"/>
  <c r="CS216" i="7"/>
  <c r="CY225" i="7"/>
  <c r="CX225" i="7"/>
  <c r="CW225" i="7"/>
  <c r="CV225" i="7"/>
  <c r="CU225" i="7"/>
  <c r="CT225" i="7"/>
  <c r="CS225" i="7"/>
  <c r="CY218" i="7"/>
  <c r="CX218" i="7"/>
  <c r="CW218" i="7"/>
  <c r="CV218" i="7"/>
  <c r="CU218" i="7"/>
  <c r="CT218" i="7"/>
  <c r="CS218" i="7"/>
  <c r="CY465" i="7"/>
  <c r="CX465" i="7"/>
  <c r="CW465" i="7"/>
  <c r="CV465" i="7"/>
  <c r="CU465" i="7"/>
  <c r="CT465" i="7"/>
  <c r="CS465" i="7"/>
  <c r="CY473" i="7"/>
  <c r="CX473" i="7"/>
  <c r="CW473" i="7"/>
  <c r="CV473" i="7"/>
  <c r="CU473" i="7"/>
  <c r="CT473" i="7"/>
  <c r="CS473" i="7"/>
  <c r="CY486" i="7"/>
  <c r="CX486" i="7"/>
  <c r="CW486" i="7"/>
  <c r="CV486" i="7"/>
  <c r="CU486" i="7"/>
  <c r="CT486" i="7"/>
  <c r="CS486" i="7"/>
  <c r="CY238" i="7"/>
  <c r="CX238" i="7"/>
  <c r="CW238" i="7"/>
  <c r="CV238" i="7"/>
  <c r="CU238" i="7"/>
  <c r="CT238" i="7"/>
  <c r="CS238" i="7"/>
  <c r="CY246" i="7"/>
  <c r="CX246" i="7"/>
  <c r="CW246" i="7"/>
  <c r="CV246" i="7"/>
  <c r="CU246" i="7"/>
  <c r="CT246" i="7"/>
  <c r="CS246" i="7"/>
  <c r="CY1361" i="7"/>
  <c r="CX1361" i="7"/>
  <c r="CW1361" i="7"/>
  <c r="CV1361" i="7"/>
  <c r="CU1361" i="7"/>
  <c r="CT1361" i="7"/>
  <c r="CS1361" i="7"/>
  <c r="CY626" i="7"/>
  <c r="CX626" i="7"/>
  <c r="CW626" i="7"/>
  <c r="CV626" i="7"/>
  <c r="CU626" i="7"/>
  <c r="CT626" i="7"/>
  <c r="CS626" i="7"/>
  <c r="CY252" i="7"/>
  <c r="CX252" i="7"/>
  <c r="CW252" i="7"/>
  <c r="CV252" i="7"/>
  <c r="CU252" i="7"/>
  <c r="CT252" i="7"/>
  <c r="CS252" i="7"/>
  <c r="CY1120" i="7"/>
  <c r="CX1120" i="7"/>
  <c r="CW1120" i="7"/>
  <c r="CV1120" i="7"/>
  <c r="CU1120" i="7"/>
  <c r="CT1120" i="7"/>
  <c r="CS1120" i="7"/>
  <c r="CY1128" i="7"/>
  <c r="CX1128" i="7"/>
  <c r="CW1128" i="7"/>
  <c r="CV1128" i="7"/>
  <c r="CU1128" i="7"/>
  <c r="CT1128" i="7"/>
  <c r="CS1128" i="7"/>
  <c r="CY82" i="7"/>
  <c r="CX82" i="7"/>
  <c r="CW82" i="7"/>
  <c r="CV82" i="7"/>
  <c r="CU82" i="7"/>
  <c r="CT82" i="7"/>
  <c r="CS82" i="7"/>
  <c r="CY95" i="7"/>
  <c r="CX95" i="7"/>
  <c r="CW95" i="7"/>
  <c r="CV95" i="7"/>
  <c r="CU95" i="7"/>
  <c r="CT95" i="7"/>
  <c r="CS95" i="7"/>
  <c r="CY940" i="7"/>
  <c r="CX940" i="7"/>
  <c r="CW940" i="7"/>
  <c r="CV940" i="7"/>
  <c r="CU940" i="7"/>
  <c r="CT940" i="7"/>
  <c r="CS940" i="7"/>
  <c r="CY1180" i="7"/>
  <c r="CX1180" i="7"/>
  <c r="CW1180" i="7"/>
  <c r="CV1180" i="7"/>
  <c r="CT1180" i="7"/>
  <c r="CU1180" i="7"/>
  <c r="CS1180" i="7"/>
  <c r="CY1188" i="7"/>
  <c r="CX1188" i="7"/>
  <c r="CW1188" i="7"/>
  <c r="CV1188" i="7"/>
  <c r="CU1188" i="7"/>
  <c r="CT1188" i="7"/>
  <c r="CS1188" i="7"/>
  <c r="CY791" i="7"/>
  <c r="CX791" i="7"/>
  <c r="CW791" i="7"/>
  <c r="CV791" i="7"/>
  <c r="CU791" i="7"/>
  <c r="CT791" i="7"/>
  <c r="CS791" i="7"/>
  <c r="CY806" i="7"/>
  <c r="CX806" i="7"/>
  <c r="CW806" i="7"/>
  <c r="CV806" i="7"/>
  <c r="CU806" i="7"/>
  <c r="CT806" i="7"/>
  <c r="CS806" i="7"/>
  <c r="CY809" i="7"/>
  <c r="CX809" i="7"/>
  <c r="CW809" i="7"/>
  <c r="CV809" i="7"/>
  <c r="CU809" i="7"/>
  <c r="CS809" i="7"/>
  <c r="CT809" i="7"/>
  <c r="CY817" i="7"/>
  <c r="CX817" i="7"/>
  <c r="CW817" i="7"/>
  <c r="CV817" i="7"/>
  <c r="CU817" i="7"/>
  <c r="CS817" i="7"/>
  <c r="CT817" i="7"/>
  <c r="CY418" i="7"/>
  <c r="CX418" i="7"/>
  <c r="CW418" i="7"/>
  <c r="CV418" i="7"/>
  <c r="CU418" i="7"/>
  <c r="CT418" i="7"/>
  <c r="CS418" i="7"/>
  <c r="CY424" i="7"/>
  <c r="CX424" i="7"/>
  <c r="CW424" i="7"/>
  <c r="CV424" i="7"/>
  <c r="CU424" i="7"/>
  <c r="CT424" i="7"/>
  <c r="CS424" i="7"/>
  <c r="CY409" i="7"/>
  <c r="CX409" i="7"/>
  <c r="CW409" i="7"/>
  <c r="CV409" i="7"/>
  <c r="CU409" i="7"/>
  <c r="CT409" i="7"/>
  <c r="CS409" i="7"/>
  <c r="CY1140" i="7"/>
  <c r="CX1140" i="7"/>
  <c r="CW1140" i="7"/>
  <c r="CV1140" i="7"/>
  <c r="CU1140" i="7"/>
  <c r="CT1140" i="7"/>
  <c r="CS1140" i="7"/>
  <c r="CY1148" i="7"/>
  <c r="CX1148" i="7"/>
  <c r="CW1148" i="7"/>
  <c r="CV1148" i="7"/>
  <c r="CT1148" i="7"/>
  <c r="CU1148" i="7"/>
  <c r="CS1148" i="7"/>
  <c r="CY452" i="7"/>
  <c r="CX452" i="7"/>
  <c r="CW452" i="7"/>
  <c r="CV452" i="7"/>
  <c r="CU452" i="7"/>
  <c r="CT452" i="7"/>
  <c r="CS452" i="7"/>
  <c r="CY457" i="7"/>
  <c r="CX457" i="7"/>
  <c r="CW457" i="7"/>
  <c r="CV457" i="7"/>
  <c r="CU457" i="7"/>
  <c r="CT457" i="7"/>
  <c r="CS457" i="7"/>
  <c r="CY8" i="7"/>
  <c r="CX8" i="7"/>
  <c r="CW8" i="7"/>
  <c r="CV8" i="7"/>
  <c r="CU8" i="7"/>
  <c r="CT8" i="7"/>
  <c r="CS8" i="7"/>
  <c r="CY5" i="7"/>
  <c r="CX5" i="7"/>
  <c r="CW5" i="7"/>
  <c r="CV5" i="7"/>
  <c r="CU5" i="7"/>
  <c r="CT5" i="7"/>
  <c r="CS5" i="7"/>
  <c r="CY558" i="7"/>
  <c r="CX558" i="7"/>
  <c r="CW558" i="7"/>
  <c r="CV558" i="7"/>
  <c r="CU558" i="7"/>
  <c r="CT558" i="7"/>
  <c r="CS558" i="7"/>
  <c r="CY436" i="7"/>
  <c r="CX436" i="7"/>
  <c r="CW436" i="7"/>
  <c r="CV436" i="7"/>
  <c r="CU436" i="7"/>
  <c r="CT436" i="7"/>
  <c r="CS436" i="7"/>
  <c r="CY444" i="7"/>
  <c r="CX444" i="7"/>
  <c r="CW444" i="7"/>
  <c r="CV444" i="7"/>
  <c r="CU444" i="7"/>
  <c r="CT444" i="7"/>
  <c r="CS444" i="7"/>
  <c r="CY620" i="7"/>
  <c r="CX620" i="7"/>
  <c r="CW620" i="7"/>
  <c r="CV620" i="7"/>
  <c r="CU620" i="7"/>
  <c r="CT620" i="7"/>
  <c r="CS620" i="7"/>
  <c r="CY924" i="7"/>
  <c r="CX924" i="7"/>
  <c r="CW924" i="7"/>
  <c r="CV924" i="7"/>
  <c r="CU924" i="7"/>
  <c r="CT924" i="7"/>
  <c r="CS924" i="7"/>
  <c r="CY932" i="7"/>
  <c r="CX932" i="7"/>
  <c r="CW932" i="7"/>
  <c r="CV932" i="7"/>
  <c r="CU932" i="7"/>
  <c r="CT932" i="7"/>
  <c r="CS932" i="7"/>
  <c r="CY527" i="7"/>
  <c r="CX527" i="7"/>
  <c r="CW527" i="7"/>
  <c r="CV527" i="7"/>
  <c r="CU527" i="7"/>
  <c r="CT527" i="7"/>
  <c r="CS527" i="7"/>
  <c r="CY519" i="7"/>
  <c r="CX519" i="7"/>
  <c r="CW519" i="7"/>
  <c r="CV519" i="7"/>
  <c r="CU519" i="7"/>
  <c r="CT519" i="7"/>
  <c r="CS519" i="7"/>
  <c r="CY550" i="7"/>
  <c r="CX550" i="7"/>
  <c r="CW550" i="7"/>
  <c r="CV550" i="7"/>
  <c r="CU550" i="7"/>
  <c r="CT550" i="7"/>
  <c r="CS550" i="7"/>
  <c r="CY546" i="7"/>
  <c r="CX546" i="7"/>
  <c r="CW546" i="7"/>
  <c r="CV546" i="7"/>
  <c r="CU546" i="7"/>
  <c r="CT546" i="7"/>
  <c r="CS546" i="7"/>
  <c r="CY557" i="7"/>
  <c r="CX557" i="7"/>
  <c r="CW557" i="7"/>
  <c r="CV557" i="7"/>
  <c r="CU557" i="7"/>
  <c r="CT557" i="7"/>
  <c r="CS557" i="7"/>
  <c r="CY684" i="7"/>
  <c r="CX684" i="7"/>
  <c r="CW684" i="7"/>
  <c r="CV684" i="7"/>
  <c r="CU684" i="7"/>
  <c r="CT684" i="7"/>
  <c r="CS684" i="7"/>
  <c r="CY692" i="7"/>
  <c r="CX692" i="7"/>
  <c r="CW692" i="7"/>
  <c r="CV692" i="7"/>
  <c r="CU692" i="7"/>
  <c r="CT692" i="7"/>
  <c r="CS692" i="7"/>
  <c r="CY366" i="7"/>
  <c r="CX366" i="7"/>
  <c r="CW366" i="7"/>
  <c r="CV366" i="7"/>
  <c r="CU366" i="7"/>
  <c r="CT366" i="7"/>
  <c r="CS366" i="7"/>
  <c r="CY374" i="7"/>
  <c r="CX374" i="7"/>
  <c r="CW374" i="7"/>
  <c r="CV374" i="7"/>
  <c r="CU374" i="7"/>
  <c r="CT374" i="7"/>
  <c r="CS374" i="7"/>
  <c r="CY704" i="7"/>
  <c r="CX704" i="7"/>
  <c r="CW704" i="7"/>
  <c r="CV704" i="7"/>
  <c r="CU704" i="7"/>
  <c r="CT704" i="7"/>
  <c r="CS704" i="7"/>
  <c r="CY823" i="7"/>
  <c r="CX823" i="7"/>
  <c r="CW823" i="7"/>
  <c r="CV823" i="7"/>
  <c r="CU823" i="7"/>
  <c r="CT823" i="7"/>
  <c r="CS823" i="7"/>
  <c r="CY828" i="7"/>
  <c r="CX828" i="7"/>
  <c r="CW828" i="7"/>
  <c r="CV828" i="7"/>
  <c r="CU828" i="7"/>
  <c r="CT828" i="7"/>
  <c r="CS828" i="7"/>
  <c r="CY836" i="7"/>
  <c r="CX836" i="7"/>
  <c r="CW836" i="7"/>
  <c r="CV836" i="7"/>
  <c r="CU836" i="7"/>
  <c r="CT836" i="7"/>
  <c r="CS836" i="7"/>
  <c r="CY844" i="7"/>
  <c r="CX844" i="7"/>
  <c r="CW844" i="7"/>
  <c r="CV844" i="7"/>
  <c r="CU844" i="7"/>
  <c r="CT844" i="7"/>
  <c r="CS844" i="7"/>
  <c r="CY848" i="7"/>
  <c r="CX848" i="7"/>
  <c r="CW848" i="7"/>
  <c r="CV848" i="7"/>
  <c r="CU848" i="7"/>
  <c r="CT848" i="7"/>
  <c r="CS848" i="7"/>
  <c r="CY875" i="7"/>
  <c r="CX875" i="7"/>
  <c r="CW875" i="7"/>
  <c r="CV875" i="7"/>
  <c r="CU875" i="7"/>
  <c r="CT875" i="7"/>
  <c r="CS875" i="7"/>
  <c r="CY886" i="7"/>
  <c r="CX886" i="7"/>
  <c r="CW886" i="7"/>
  <c r="CV886" i="7"/>
  <c r="CU886" i="7"/>
  <c r="CT886" i="7"/>
  <c r="CS886" i="7"/>
  <c r="CY897" i="7"/>
  <c r="CX897" i="7"/>
  <c r="CW897" i="7"/>
  <c r="CV897" i="7"/>
  <c r="CU897" i="7"/>
  <c r="CS897" i="7"/>
  <c r="CT897" i="7"/>
  <c r="CY908" i="7"/>
  <c r="CX908" i="7"/>
  <c r="CW908" i="7"/>
  <c r="CV908" i="7"/>
  <c r="CU908" i="7"/>
  <c r="CT908" i="7"/>
  <c r="CS908" i="7"/>
  <c r="CY895" i="7"/>
  <c r="CX895" i="7"/>
  <c r="CW895" i="7"/>
  <c r="CV895" i="7"/>
  <c r="CU895" i="7"/>
  <c r="CT895" i="7"/>
  <c r="CS895" i="7"/>
  <c r="CY916" i="7"/>
  <c r="CX916" i="7"/>
  <c r="CW916" i="7"/>
  <c r="CV916" i="7"/>
  <c r="CU916" i="7"/>
  <c r="CT916" i="7"/>
  <c r="CS916" i="7"/>
  <c r="CY1160" i="7"/>
  <c r="CX1160" i="7"/>
  <c r="CW1160" i="7"/>
  <c r="CV1160" i="7"/>
  <c r="CU1160" i="7"/>
  <c r="CT1160" i="7"/>
  <c r="CS1160" i="7"/>
  <c r="CY1165" i="7"/>
  <c r="CX1165" i="7"/>
  <c r="CW1165" i="7"/>
  <c r="CV1165" i="7"/>
  <c r="CU1165" i="7"/>
  <c r="CT1165" i="7"/>
  <c r="CS1165" i="7"/>
  <c r="CY1333" i="7"/>
  <c r="CX1333" i="7"/>
  <c r="CW1333" i="7"/>
  <c r="CV1333" i="7"/>
  <c r="CU1333" i="7"/>
  <c r="CT1333" i="7"/>
  <c r="CS1333" i="7"/>
  <c r="CY1345" i="7"/>
  <c r="CX1345" i="7"/>
  <c r="CW1345" i="7"/>
  <c r="CV1345" i="7"/>
  <c r="CU1345" i="7"/>
  <c r="CT1345" i="7"/>
  <c r="CS1345" i="7"/>
  <c r="CY1349" i="7"/>
  <c r="CX1349" i="7"/>
  <c r="CW1349" i="7"/>
  <c r="CV1349" i="7"/>
  <c r="CU1349" i="7"/>
  <c r="CT1349" i="7"/>
  <c r="CS1349" i="7"/>
  <c r="CY955" i="7"/>
  <c r="CX955" i="7"/>
  <c r="CW955" i="7"/>
  <c r="CV955" i="7"/>
  <c r="CT955" i="7"/>
  <c r="CU955" i="7"/>
  <c r="CS955" i="7"/>
  <c r="CY963" i="7"/>
  <c r="CX963" i="7"/>
  <c r="CW963" i="7"/>
  <c r="CV963" i="7"/>
  <c r="CU963" i="7"/>
  <c r="CT963" i="7"/>
  <c r="CS963" i="7"/>
  <c r="CY975" i="7"/>
  <c r="CX975" i="7"/>
  <c r="CW975" i="7"/>
  <c r="CV975" i="7"/>
  <c r="CU975" i="7"/>
  <c r="CT975" i="7"/>
  <c r="CS975" i="7"/>
  <c r="CY979" i="7"/>
  <c r="CX979" i="7"/>
  <c r="CW979" i="7"/>
  <c r="CV979" i="7"/>
  <c r="CU979" i="7"/>
  <c r="CT979" i="7"/>
  <c r="CS979" i="7"/>
  <c r="CY113" i="7"/>
  <c r="CX113" i="7"/>
  <c r="CW113" i="7"/>
  <c r="CV113" i="7"/>
  <c r="CU113" i="7"/>
  <c r="CT113" i="7"/>
  <c r="CS113" i="7"/>
  <c r="CY200" i="7"/>
  <c r="CX200" i="7"/>
  <c r="CW200" i="7"/>
  <c r="CV200" i="7"/>
  <c r="CU200" i="7"/>
  <c r="CT200" i="7"/>
  <c r="CS200" i="7"/>
  <c r="CY203" i="7"/>
  <c r="CX203" i="7"/>
  <c r="CW203" i="7"/>
  <c r="CV203" i="7"/>
  <c r="CU203" i="7"/>
  <c r="CT203" i="7"/>
  <c r="CS203" i="7"/>
  <c r="CY654" i="7"/>
  <c r="CX654" i="7"/>
  <c r="CW654" i="7"/>
  <c r="CV654" i="7"/>
  <c r="CU654" i="7"/>
  <c r="CT654" i="7"/>
  <c r="CS654" i="7"/>
  <c r="CY667" i="7"/>
  <c r="CX667" i="7"/>
  <c r="CW667" i="7"/>
  <c r="CV667" i="7"/>
  <c r="CU667" i="7"/>
  <c r="CT667" i="7"/>
  <c r="CS667" i="7"/>
  <c r="CY994" i="7"/>
  <c r="CX994" i="7"/>
  <c r="CW994" i="7"/>
  <c r="CV994" i="7"/>
  <c r="CU994" i="7"/>
  <c r="CT994" i="7"/>
  <c r="CS994" i="7"/>
  <c r="CY1002" i="7"/>
  <c r="CX1002" i="7"/>
  <c r="CW1002" i="7"/>
  <c r="CV1002" i="7"/>
  <c r="CU1002" i="7"/>
  <c r="CT1002" i="7"/>
  <c r="CS1002" i="7"/>
  <c r="CY1011" i="7"/>
  <c r="CX1011" i="7"/>
  <c r="CW1011" i="7"/>
  <c r="CV1011" i="7"/>
  <c r="CU1011" i="7"/>
  <c r="CT1011" i="7"/>
  <c r="CS1011" i="7"/>
  <c r="CY577" i="7"/>
  <c r="CX577" i="7"/>
  <c r="CW577" i="7"/>
  <c r="CV577" i="7"/>
  <c r="CU577" i="7"/>
  <c r="CS577" i="7"/>
  <c r="CT577" i="7"/>
  <c r="CY585" i="7"/>
  <c r="CX585" i="7"/>
  <c r="CW585" i="7"/>
  <c r="CV585" i="7"/>
  <c r="CU585" i="7"/>
  <c r="CS585" i="7"/>
  <c r="CT585" i="7"/>
  <c r="CY588" i="7"/>
  <c r="CX588" i="7"/>
  <c r="CW588" i="7"/>
  <c r="CV588" i="7"/>
  <c r="CU588" i="7"/>
  <c r="CT588" i="7"/>
  <c r="CS588" i="7"/>
  <c r="CY1022" i="7"/>
  <c r="CX1022" i="7"/>
  <c r="CW1022" i="7"/>
  <c r="CV1022" i="7"/>
  <c r="CU1022" i="7"/>
  <c r="CT1022" i="7"/>
  <c r="CS1022" i="7"/>
  <c r="CY1099" i="7"/>
  <c r="CX1099" i="7"/>
  <c r="CW1099" i="7"/>
  <c r="CV1099" i="7"/>
  <c r="CU1099" i="7"/>
  <c r="CT1099" i="7"/>
  <c r="CS1099" i="7"/>
  <c r="CY1029" i="7"/>
  <c r="CX1029" i="7"/>
  <c r="CW1029" i="7"/>
  <c r="CV1029" i="7"/>
  <c r="CU1029" i="7"/>
  <c r="CT1029" i="7"/>
  <c r="CS1029" i="7"/>
  <c r="CY1026" i="7"/>
  <c r="CX1026" i="7"/>
  <c r="CW1026" i="7"/>
  <c r="CV1026" i="7"/>
  <c r="CU1026" i="7"/>
  <c r="CT1026" i="7"/>
  <c r="CS1026" i="7"/>
  <c r="CY1048" i="7"/>
  <c r="CX1048" i="7"/>
  <c r="CW1048" i="7"/>
  <c r="CV1048" i="7"/>
  <c r="CU1048" i="7"/>
  <c r="CT1048" i="7"/>
  <c r="CS1048" i="7"/>
  <c r="CY1041" i="7"/>
  <c r="CX1041" i="7"/>
  <c r="CW1041" i="7"/>
  <c r="CV1041" i="7"/>
  <c r="CU1041" i="7"/>
  <c r="CS1041" i="7"/>
  <c r="CT1041" i="7"/>
  <c r="CY1055" i="7"/>
  <c r="CX1055" i="7"/>
  <c r="CW1055" i="7"/>
  <c r="CV1055" i="7"/>
  <c r="CU1055" i="7"/>
  <c r="CT1055" i="7"/>
  <c r="CS1055" i="7"/>
  <c r="CY1063" i="7"/>
  <c r="CX1063" i="7"/>
  <c r="CW1063" i="7"/>
  <c r="CV1063" i="7"/>
  <c r="CU1063" i="7"/>
  <c r="CT1063" i="7"/>
  <c r="CS1063" i="7"/>
  <c r="CY1071" i="7"/>
  <c r="CX1071" i="7"/>
  <c r="CW1071" i="7"/>
  <c r="CV1071" i="7"/>
  <c r="CU1071" i="7"/>
  <c r="CT1071" i="7"/>
  <c r="CS1071" i="7"/>
  <c r="CY378" i="7"/>
  <c r="CX378" i="7"/>
  <c r="CW378" i="7"/>
  <c r="CV378" i="7"/>
  <c r="CU378" i="7"/>
  <c r="CT378" i="7"/>
  <c r="CS378" i="7"/>
  <c r="CY780" i="7"/>
  <c r="CX780" i="7"/>
  <c r="CW780" i="7"/>
  <c r="CV780" i="7"/>
  <c r="CU780" i="7"/>
  <c r="CT780" i="7"/>
  <c r="CS780" i="7"/>
  <c r="CY1086" i="7"/>
  <c r="CX1086" i="7"/>
  <c r="CW1086" i="7"/>
  <c r="CV1086" i="7"/>
  <c r="CU1086" i="7"/>
  <c r="CT1086" i="7"/>
  <c r="CS1086" i="7"/>
  <c r="CY1073" i="7"/>
  <c r="CX1073" i="7"/>
  <c r="CW1073" i="7"/>
  <c r="CV1073" i="7"/>
  <c r="CU1073" i="7"/>
  <c r="CS1073" i="7"/>
  <c r="CT1073" i="7"/>
  <c r="CY1081" i="7"/>
  <c r="CX1081" i="7"/>
  <c r="CW1081" i="7"/>
  <c r="CV1081" i="7"/>
  <c r="CU1081" i="7"/>
  <c r="CT1081" i="7"/>
  <c r="CS1081" i="7"/>
  <c r="CY606" i="7"/>
  <c r="CX606" i="7"/>
  <c r="CW606" i="7"/>
  <c r="CV606" i="7"/>
  <c r="CU606" i="7"/>
  <c r="CT606" i="7"/>
  <c r="CS606" i="7"/>
  <c r="CY596" i="7"/>
  <c r="CX596" i="7"/>
  <c r="CW596" i="7"/>
  <c r="CV596" i="7"/>
  <c r="CU596" i="7"/>
  <c r="CT596" i="7"/>
  <c r="CS596" i="7"/>
  <c r="CY119" i="7"/>
  <c r="CW119" i="7"/>
  <c r="CX119" i="7"/>
  <c r="CV119" i="7"/>
  <c r="CU119" i="7"/>
  <c r="CT119" i="7"/>
  <c r="CS119" i="7"/>
  <c r="CY127" i="7"/>
  <c r="CX127" i="7"/>
  <c r="CW127" i="7"/>
  <c r="CV127" i="7"/>
  <c r="CU127" i="7"/>
  <c r="CT127" i="7"/>
  <c r="CS127" i="7"/>
  <c r="CY650" i="7"/>
  <c r="CX650" i="7"/>
  <c r="CW650" i="7"/>
  <c r="CU650" i="7"/>
  <c r="CV650" i="7"/>
  <c r="CT650" i="7"/>
  <c r="CS650" i="7"/>
  <c r="CY493" i="7"/>
  <c r="CX493" i="7"/>
  <c r="CW493" i="7"/>
  <c r="CV493" i="7"/>
  <c r="CU493" i="7"/>
  <c r="CT493" i="7"/>
  <c r="CS493" i="7"/>
  <c r="CY501" i="7"/>
  <c r="CX501" i="7"/>
  <c r="CW501" i="7"/>
  <c r="CV501" i="7"/>
  <c r="CU501" i="7"/>
  <c r="CT501" i="7"/>
  <c r="CS501" i="7"/>
  <c r="CY509" i="7"/>
  <c r="CX509" i="7"/>
  <c r="CW509" i="7"/>
  <c r="CV509" i="7"/>
  <c r="CU509" i="7"/>
  <c r="CT509" i="7"/>
  <c r="CS509" i="7"/>
  <c r="CY860" i="7"/>
  <c r="CX860" i="7"/>
  <c r="CW860" i="7"/>
  <c r="CV860" i="7"/>
  <c r="CU860" i="7"/>
  <c r="CT860" i="7"/>
  <c r="CS860" i="7"/>
  <c r="CY772" i="7"/>
  <c r="CX772" i="7"/>
  <c r="CW772" i="7"/>
  <c r="CV772" i="7"/>
  <c r="CU772" i="7"/>
  <c r="CT772" i="7"/>
  <c r="CS772" i="7"/>
  <c r="CY768" i="7"/>
  <c r="CX768" i="7"/>
  <c r="CW768" i="7"/>
  <c r="CV768" i="7"/>
  <c r="CU768" i="7"/>
  <c r="CT768" i="7"/>
  <c r="CS768" i="7"/>
  <c r="CY400" i="7"/>
  <c r="CX400" i="7"/>
  <c r="CW400" i="7"/>
  <c r="CV400" i="7"/>
  <c r="CU400" i="7"/>
  <c r="CT400" i="7"/>
  <c r="CS400" i="7"/>
  <c r="CY154" i="7"/>
  <c r="CX154" i="7"/>
  <c r="CW154" i="7"/>
  <c r="CV154" i="7"/>
  <c r="CU154" i="7"/>
  <c r="CT154" i="7"/>
  <c r="CS154" i="7"/>
  <c r="CY162" i="7"/>
  <c r="CX162" i="7"/>
  <c r="CW162" i="7"/>
  <c r="CV162" i="7"/>
  <c r="CU162" i="7"/>
  <c r="CT162" i="7"/>
  <c r="CS162" i="7"/>
  <c r="CY761" i="7"/>
  <c r="CX761" i="7"/>
  <c r="CW761" i="7"/>
  <c r="CV761" i="7"/>
  <c r="CU761" i="7"/>
  <c r="CT761" i="7"/>
  <c r="CS761" i="7"/>
  <c r="CY361" i="7"/>
  <c r="CX361" i="7"/>
  <c r="CW361" i="7"/>
  <c r="CV361" i="7"/>
  <c r="CU361" i="7"/>
  <c r="CT361" i="7"/>
  <c r="CS361" i="7"/>
  <c r="CY1300" i="7"/>
  <c r="CX1300" i="7"/>
  <c r="CW1300" i="7"/>
  <c r="CV1300" i="7"/>
  <c r="CT1300" i="7"/>
  <c r="CU1300" i="7"/>
  <c r="CS1300" i="7"/>
  <c r="CY723" i="7"/>
  <c r="CX723" i="7"/>
  <c r="CW723" i="7"/>
  <c r="CV723" i="7"/>
  <c r="CU723" i="7"/>
  <c r="CT723" i="7"/>
  <c r="CS723" i="7"/>
  <c r="CY714" i="7"/>
  <c r="CX714" i="7"/>
  <c r="CW714" i="7"/>
  <c r="CU714" i="7"/>
  <c r="CV714" i="7"/>
  <c r="CT714" i="7"/>
  <c r="CS714" i="7"/>
  <c r="CY741" i="7"/>
  <c r="CX741" i="7"/>
  <c r="CW741" i="7"/>
  <c r="CV741" i="7"/>
  <c r="CU741" i="7"/>
  <c r="CT741" i="7"/>
  <c r="CS741" i="7"/>
  <c r="CY749" i="7"/>
  <c r="CX749" i="7"/>
  <c r="CW749" i="7"/>
  <c r="CV749" i="7"/>
  <c r="CU749" i="7"/>
  <c r="CT749" i="7"/>
  <c r="CS749" i="7"/>
  <c r="CY864" i="7"/>
  <c r="CX864" i="7"/>
  <c r="CW864" i="7"/>
  <c r="CV864" i="7"/>
  <c r="CU864" i="7"/>
  <c r="CT864" i="7"/>
  <c r="CS864" i="7"/>
  <c r="CY404" i="7"/>
  <c r="CX404" i="7"/>
  <c r="CW404" i="7"/>
  <c r="CV404" i="7"/>
  <c r="CU404" i="7"/>
  <c r="CT404" i="7"/>
  <c r="CS404" i="7"/>
  <c r="CY1112" i="7"/>
  <c r="CX1112" i="7"/>
  <c r="CW1112" i="7"/>
  <c r="CV1112" i="7"/>
  <c r="CU1112" i="7"/>
  <c r="CT1112" i="7"/>
  <c r="CS1112" i="7"/>
  <c r="CY1110" i="7"/>
  <c r="CX1110" i="7"/>
  <c r="CW1110" i="7"/>
  <c r="CV1110" i="7"/>
  <c r="CU1110" i="7"/>
  <c r="CT1110" i="7"/>
  <c r="CS1110" i="7"/>
  <c r="CY674" i="7"/>
  <c r="CX674" i="7"/>
  <c r="CW674" i="7"/>
  <c r="CV674" i="7"/>
  <c r="CU674" i="7"/>
  <c r="CT674" i="7"/>
  <c r="CS674" i="7"/>
  <c r="CY276" i="7"/>
  <c r="CX276" i="7"/>
  <c r="CW276" i="7"/>
  <c r="CV276" i="7"/>
  <c r="CU276" i="7"/>
  <c r="CT276" i="7"/>
  <c r="CS276" i="7"/>
  <c r="CY284" i="7"/>
  <c r="CX284" i="7"/>
  <c r="CW284" i="7"/>
  <c r="CV284" i="7"/>
  <c r="CU284" i="7"/>
  <c r="CT284" i="7"/>
  <c r="CS284" i="7"/>
  <c r="CY632" i="7"/>
  <c r="CX632" i="7"/>
  <c r="CW632" i="7"/>
  <c r="CV632" i="7"/>
  <c r="CU632" i="7"/>
  <c r="CT632" i="7"/>
  <c r="CS632" i="7"/>
  <c r="CY1308" i="7"/>
  <c r="CX1308" i="7"/>
  <c r="CW1308" i="7"/>
  <c r="CV1308" i="7"/>
  <c r="CT1308" i="7"/>
  <c r="CU1308" i="7"/>
  <c r="CS1308" i="7"/>
  <c r="CY566" i="7"/>
  <c r="CX566" i="7"/>
  <c r="CW566" i="7"/>
  <c r="CV566" i="7"/>
  <c r="CU566" i="7"/>
  <c r="CT566" i="7"/>
  <c r="CS566" i="7"/>
  <c r="CY574" i="7"/>
  <c r="CX574" i="7"/>
  <c r="CW574" i="7"/>
  <c r="CV574" i="7"/>
  <c r="CU574" i="7"/>
  <c r="CT574" i="7"/>
  <c r="CS574" i="7"/>
  <c r="CY642" i="7"/>
  <c r="CX642" i="7"/>
  <c r="CW642" i="7"/>
  <c r="CV642" i="7"/>
  <c r="CU642" i="7"/>
  <c r="CT642" i="7"/>
  <c r="CS642" i="7"/>
  <c r="CY151" i="7"/>
  <c r="CX151" i="7"/>
  <c r="CW151" i="7"/>
  <c r="CV151" i="7"/>
  <c r="CU151" i="7"/>
  <c r="CT151" i="7"/>
  <c r="CS151" i="7"/>
  <c r="CY145" i="7"/>
  <c r="CX145" i="7"/>
  <c r="CW145" i="7"/>
  <c r="CV145" i="7"/>
  <c r="CU145" i="7"/>
  <c r="CT145" i="7"/>
  <c r="CS145" i="7"/>
  <c r="CY950" i="7"/>
  <c r="CX950" i="7"/>
  <c r="CW950" i="7"/>
  <c r="CV950" i="7"/>
  <c r="CU950" i="7"/>
  <c r="CT950" i="7"/>
  <c r="CS950" i="7"/>
  <c r="CY1319" i="7"/>
  <c r="CX1319" i="7"/>
  <c r="CW1319" i="7"/>
  <c r="CV1319" i="7"/>
  <c r="CU1319" i="7"/>
  <c r="CT1319" i="7"/>
  <c r="CS1319" i="7"/>
  <c r="CY1132" i="7"/>
  <c r="CX1132" i="7"/>
  <c r="CW1132" i="7"/>
  <c r="CV1132" i="7"/>
  <c r="CU1132" i="7"/>
  <c r="CT1132" i="7"/>
  <c r="CS1132" i="7"/>
  <c r="CY356" i="7"/>
  <c r="CX356" i="7"/>
  <c r="CW356" i="7"/>
  <c r="CV356" i="7"/>
  <c r="CU356" i="7"/>
  <c r="CT356" i="7"/>
  <c r="CS356" i="7"/>
  <c r="CY321" i="7"/>
  <c r="CX321" i="7"/>
  <c r="CW321" i="7"/>
  <c r="CV321" i="7"/>
  <c r="CU321" i="7"/>
  <c r="CT321" i="7"/>
  <c r="CS321" i="7"/>
  <c r="CY340" i="7"/>
  <c r="CX340" i="7"/>
  <c r="CW340" i="7"/>
  <c r="CV340" i="7"/>
  <c r="CU340" i="7"/>
  <c r="CT340" i="7"/>
  <c r="CS340" i="7"/>
  <c r="CY351" i="7"/>
  <c r="CX351" i="7"/>
  <c r="CW351" i="7"/>
  <c r="CV351" i="7"/>
  <c r="CU351" i="7"/>
  <c r="CT351" i="7"/>
  <c r="CS351" i="7"/>
  <c r="CY343" i="7"/>
  <c r="CX343" i="7"/>
  <c r="CW343" i="7"/>
  <c r="CV343" i="7"/>
  <c r="CU343" i="7"/>
  <c r="CT343" i="7"/>
  <c r="CS343" i="7"/>
  <c r="CY316" i="7"/>
  <c r="CX316" i="7"/>
  <c r="CW316" i="7"/>
  <c r="CV316" i="7"/>
  <c r="CU316" i="7"/>
  <c r="CT316" i="7"/>
  <c r="CS316" i="7"/>
  <c r="CY308" i="7"/>
  <c r="CX308" i="7"/>
  <c r="CW308" i="7"/>
  <c r="CV308" i="7"/>
  <c r="CU308" i="7"/>
  <c r="CT308" i="7"/>
  <c r="CS308" i="7"/>
  <c r="CY300" i="7"/>
  <c r="CX300" i="7"/>
  <c r="CW300" i="7"/>
  <c r="CV300" i="7"/>
  <c r="CU300" i="7"/>
  <c r="CT300" i="7"/>
  <c r="CS300" i="7"/>
  <c r="CY292" i="7"/>
  <c r="CX292" i="7"/>
  <c r="CW292" i="7"/>
  <c r="CV292" i="7"/>
  <c r="CU292" i="7"/>
  <c r="CT292" i="7"/>
  <c r="CS292" i="7"/>
  <c r="CY1198" i="7"/>
  <c r="CX1198" i="7"/>
  <c r="CW1198" i="7"/>
  <c r="CV1198" i="7"/>
  <c r="CU1198" i="7"/>
  <c r="CT1198" i="7"/>
  <c r="CS1198" i="7"/>
  <c r="CY1203" i="7"/>
  <c r="CX1203" i="7"/>
  <c r="CW1203" i="7"/>
  <c r="CV1203" i="7"/>
  <c r="CU1203" i="7"/>
  <c r="CT1203" i="7"/>
  <c r="CS1203" i="7"/>
  <c r="CY1256" i="7"/>
  <c r="CX1256" i="7"/>
  <c r="CW1256" i="7"/>
  <c r="CV1256" i="7"/>
  <c r="CU1256" i="7"/>
  <c r="CT1256" i="7"/>
  <c r="CS1256" i="7"/>
  <c r="CY1249" i="7"/>
  <c r="CX1249" i="7"/>
  <c r="CW1249" i="7"/>
  <c r="CV1249" i="7"/>
  <c r="CU1249" i="7"/>
  <c r="CT1249" i="7"/>
  <c r="CS1249" i="7"/>
  <c r="CY1218" i="7"/>
  <c r="CX1218" i="7"/>
  <c r="CW1218" i="7"/>
  <c r="CV1218" i="7"/>
  <c r="CU1218" i="7"/>
  <c r="CT1218" i="7"/>
  <c r="CS1218" i="7"/>
  <c r="CY1243" i="7"/>
  <c r="CW1243" i="7"/>
  <c r="CX1243" i="7"/>
  <c r="CV1243" i="7"/>
  <c r="CU1243" i="7"/>
  <c r="CT1243" i="7"/>
  <c r="CS1243" i="7"/>
  <c r="CY1235" i="7"/>
  <c r="CX1235" i="7"/>
  <c r="CW1235" i="7"/>
  <c r="CV1235" i="7"/>
  <c r="CU1235" i="7"/>
  <c r="CT1235" i="7"/>
  <c r="CS1235" i="7"/>
  <c r="CY1246" i="7"/>
  <c r="CX1246" i="7"/>
  <c r="CW1246" i="7"/>
  <c r="CV1246" i="7"/>
  <c r="CU1246" i="7"/>
  <c r="CT1246" i="7"/>
  <c r="CS1246" i="7"/>
  <c r="CY1190" i="7"/>
  <c r="CX1190" i="7"/>
  <c r="CW1190" i="7"/>
  <c r="CV1190" i="7"/>
  <c r="CU1190" i="7"/>
  <c r="CT1190" i="7"/>
  <c r="CS1190" i="7"/>
  <c r="CY1289" i="7"/>
  <c r="CX1289" i="7"/>
  <c r="CW1289" i="7"/>
  <c r="CV1289" i="7"/>
  <c r="CU1289" i="7"/>
  <c r="CT1289" i="7"/>
  <c r="CS1289" i="7"/>
  <c r="CY1285" i="7"/>
  <c r="CX1285" i="7"/>
  <c r="CW1285" i="7"/>
  <c r="CV1285" i="7"/>
  <c r="CU1285" i="7"/>
  <c r="CT1285" i="7"/>
  <c r="CS1285" i="7"/>
  <c r="CY1277" i="7"/>
  <c r="CX1277" i="7"/>
  <c r="CW1277" i="7"/>
  <c r="CV1277" i="7"/>
  <c r="CU1277" i="7"/>
  <c r="CT1277" i="7"/>
  <c r="CS1277" i="7"/>
  <c r="CY1271" i="7"/>
  <c r="CX1271" i="7"/>
  <c r="CW1271" i="7"/>
  <c r="CV1271" i="7"/>
  <c r="CU1271" i="7"/>
  <c r="CT1271" i="7"/>
  <c r="CS1271" i="7"/>
  <c r="CI1387" i="7"/>
  <c r="CI1483" i="7"/>
  <c r="CI1515" i="7"/>
  <c r="CI1526" i="7"/>
  <c r="CI1402" i="7"/>
  <c r="CI1455" i="7"/>
  <c r="CI1397" i="7"/>
  <c r="CI1516" i="7"/>
  <c r="CI1404" i="7"/>
  <c r="CI1403" i="7"/>
  <c r="CI1383" i="7"/>
  <c r="CI1380" i="7"/>
  <c r="CI1444" i="7"/>
  <c r="CI1548" i="7"/>
  <c r="CI1462" i="7"/>
  <c r="CI1375" i="7"/>
  <c r="CI1532" i="7"/>
  <c r="CI1400" i="7"/>
  <c r="CI1565" i="7"/>
  <c r="CI1474" i="7"/>
  <c r="CI1517" i="7"/>
  <c r="CI1486" i="7"/>
  <c r="CI1384" i="7"/>
  <c r="CI1511" i="7"/>
  <c r="CI1480" i="7"/>
  <c r="CI1442" i="7"/>
  <c r="CI1487" i="7"/>
  <c r="CI1481" i="7"/>
  <c r="CI1534" i="7"/>
  <c r="CI1535" i="7"/>
  <c r="CI1443" i="7"/>
  <c r="CI1445" i="7"/>
  <c r="CI1371" i="7"/>
  <c r="CI1430" i="7"/>
  <c r="CI1475" i="7"/>
  <c r="CI1396" i="7"/>
  <c r="CI1561" i="7"/>
  <c r="CI1441" i="7"/>
  <c r="CI1424" i="7"/>
  <c r="CI1370" i="7"/>
  <c r="CI1495" i="7"/>
  <c r="CI1476" i="7"/>
  <c r="CI1458" i="7"/>
  <c r="CI1525" i="7"/>
  <c r="CI1386" i="7"/>
  <c r="CI1508" i="7"/>
  <c r="CI1417" i="7"/>
  <c r="CI1510" i="7"/>
  <c r="CI1398" i="7"/>
  <c r="CI1413" i="7"/>
  <c r="CI1500" i="7"/>
  <c r="CI1450" i="7"/>
  <c r="CI1556" i="7"/>
  <c r="CI1454" i="7"/>
  <c r="CI1390" i="7"/>
  <c r="CI1414" i="7"/>
  <c r="CI1429" i="7"/>
  <c r="CI1521" i="7"/>
  <c r="CI1514" i="7"/>
  <c r="CI1418" i="7"/>
  <c r="CI1435" i="7"/>
  <c r="CI1539" i="7"/>
  <c r="CI1549" i="7"/>
  <c r="CI1368" i="7"/>
  <c r="CI1440" i="7"/>
  <c r="CI1409" i="7"/>
  <c r="CI1463" i="7"/>
  <c r="CI1546" i="7"/>
  <c r="CI1519" i="7"/>
  <c r="CI1558" i="7"/>
  <c r="CI1392" i="7"/>
  <c r="CI1562" i="7"/>
  <c r="CI1478" i="7"/>
  <c r="CI1452" i="7"/>
  <c r="CI1447" i="7"/>
  <c r="CI1381" i="7"/>
  <c r="CI1543" i="7"/>
  <c r="CI1438" i="7"/>
  <c r="CI1408" i="7"/>
  <c r="CI1530" i="7"/>
  <c r="CI1411" i="7"/>
  <c r="CI1484" i="7"/>
  <c r="CI1472" i="7"/>
  <c r="CI1439" i="7"/>
  <c r="CI1395" i="7"/>
  <c r="CI1407" i="7"/>
  <c r="CI1523" i="7"/>
  <c r="CI1513" i="7"/>
  <c r="CI1466" i="7"/>
  <c r="CI1434" i="7"/>
  <c r="CI1423" i="7"/>
  <c r="CI1527" i="7"/>
  <c r="CI1401" i="7"/>
  <c r="CI1502" i="7"/>
  <c r="CI1522" i="7"/>
  <c r="CI1410" i="7"/>
  <c r="CI1437" i="7"/>
  <c r="CI1385" i="7"/>
  <c r="CI1399" i="7"/>
  <c r="CI1501" i="7"/>
  <c r="CI1494" i="7"/>
  <c r="CI1453" i="7"/>
  <c r="CI1389" i="7"/>
  <c r="CI1427" i="7"/>
  <c r="CI1464" i="7"/>
  <c r="CI1541" i="7"/>
  <c r="CI1467" i="7"/>
  <c r="CI1566" i="7"/>
  <c r="CI1419" i="7"/>
  <c r="CI1503" i="7"/>
  <c r="CI1405" i="7"/>
  <c r="CI1505" i="7"/>
  <c r="CI1557" i="7"/>
  <c r="CI1391" i="7"/>
  <c r="CI1416" i="7"/>
  <c r="CI1490" i="7"/>
  <c r="CI1550" i="7"/>
  <c r="CI1547" i="7"/>
  <c r="CI1533" i="7"/>
  <c r="CI1415" i="7"/>
  <c r="CI1432" i="7"/>
  <c r="CI1552" i="7"/>
  <c r="CI1488" i="7"/>
  <c r="CI1451" i="7"/>
  <c r="CI1489" i="7"/>
  <c r="CI1554" i="7"/>
  <c r="CI1406" i="7"/>
  <c r="CI1433" i="7"/>
  <c r="CI1369" i="7"/>
  <c r="CI1372" i="7"/>
  <c r="CI1471" i="7"/>
  <c r="CI1388" i="7"/>
  <c r="CI1446" i="7"/>
  <c r="CI1477" i="7"/>
  <c r="CI1420" i="7"/>
  <c r="CI1524" i="7"/>
  <c r="CI1469" i="7"/>
  <c r="CI1506" i="7"/>
  <c r="CI1499" i="7"/>
  <c r="CI1449" i="7"/>
  <c r="CI1448" i="7"/>
  <c r="CI1560" i="7"/>
  <c r="CI1545" i="7"/>
  <c r="CI1537" i="7"/>
  <c r="CI1426" i="7"/>
  <c r="CI1504" i="7"/>
  <c r="CI1496" i="7"/>
  <c r="CI1493" i="7"/>
  <c r="CI1457" i="7"/>
  <c r="CI1465" i="7"/>
  <c r="CI1512" i="7"/>
  <c r="CI1460" i="7"/>
  <c r="CI1470" i="7"/>
  <c r="CI1379" i="7"/>
  <c r="CI1542" i="7"/>
  <c r="CI1421" i="7"/>
  <c r="CI1538" i="7"/>
  <c r="CI1377" i="7"/>
  <c r="CI1485" i="7"/>
  <c r="CI1564" i="7"/>
  <c r="CI1553" i="7"/>
  <c r="CI1374" i="7"/>
  <c r="CI1482" i="7"/>
  <c r="CI1551" i="7"/>
  <c r="CI1382" i="7"/>
  <c r="CI1378" i="7"/>
  <c r="CI1473" i="7"/>
  <c r="CI1498" i="7"/>
  <c r="CI1468" i="7"/>
  <c r="CI1531" i="7"/>
  <c r="CI1529" i="7"/>
  <c r="CI1428" i="7"/>
  <c r="CI1528" i="7"/>
  <c r="CI1536" i="7"/>
  <c r="CI1544" i="7"/>
  <c r="CI1563" i="7"/>
  <c r="CI1412" i="7"/>
  <c r="CI1461" i="7"/>
  <c r="BG2" i="7"/>
  <c r="Z176" i="7"/>
  <c r="Z245" i="7"/>
  <c r="Z790" i="7"/>
  <c r="Z423" i="7"/>
  <c r="Z1139" i="7"/>
  <c r="Z4" i="7"/>
  <c r="Z443" i="7"/>
  <c r="Z683" i="7"/>
  <c r="Z835" i="7"/>
  <c r="Z896" i="7"/>
  <c r="Z954" i="7"/>
  <c r="Z962" i="7"/>
  <c r="Z968" i="7"/>
  <c r="Z1044" i="7"/>
  <c r="Z396" i="7"/>
  <c r="Z638" i="7"/>
  <c r="Z1323" i="7"/>
  <c r="Z325" i="7"/>
  <c r="Z329" i="7"/>
  <c r="Z347" i="7"/>
  <c r="Z305" i="7"/>
  <c r="Z1245" i="7"/>
  <c r="Z1279" i="7"/>
  <c r="Z1265" i="7"/>
  <c r="Z59" i="7"/>
  <c r="Z735" i="7"/>
  <c r="Z189" i="7"/>
  <c r="Z486" i="7"/>
  <c r="Z1361" i="7"/>
  <c r="Z817" i="7"/>
  <c r="Z409" i="7"/>
  <c r="Z436" i="7"/>
  <c r="Z374" i="7"/>
  <c r="Z828" i="7"/>
  <c r="Z916" i="7"/>
  <c r="Z955" i="7"/>
  <c r="Z963" i="7"/>
  <c r="Z979" i="7"/>
  <c r="Z1019" i="7"/>
  <c r="Z1104" i="7"/>
  <c r="Z1023" i="7"/>
  <c r="Z1091" i="7"/>
  <c r="Z506" i="7"/>
  <c r="Z758" i="7"/>
  <c r="Z358" i="7"/>
  <c r="Z281" i="7"/>
  <c r="Z304" i="7"/>
  <c r="Z1244" i="7"/>
  <c r="Z1191" i="7"/>
  <c r="Z53" i="7"/>
  <c r="Z60" i="7"/>
  <c r="Z73" i="7"/>
  <c r="Z190" i="7"/>
  <c r="Z1121" i="7"/>
  <c r="Z83" i="7"/>
  <c r="Z453" i="7"/>
  <c r="Z621" i="7"/>
  <c r="Z824" i="7"/>
  <c r="Z829" i="7"/>
  <c r="Z956" i="7"/>
  <c r="Z964" i="7"/>
  <c r="Z980" i="7"/>
  <c r="Z586" i="7"/>
  <c r="Z1069" i="7"/>
  <c r="Z604" i="7"/>
  <c r="Z282" i="7"/>
  <c r="Z572" i="7"/>
  <c r="Z143" i="7"/>
  <c r="Z311" i="7"/>
  <c r="Z1201" i="7"/>
  <c r="Z1213" i="7"/>
  <c r="Z1289" i="7"/>
  <c r="Z34" i="7"/>
  <c r="Z262" i="7"/>
  <c r="Z270" i="7"/>
  <c r="Z1122" i="7"/>
  <c r="Z560" i="7"/>
  <c r="Z614" i="7"/>
  <c r="Z926" i="7"/>
  <c r="Z686" i="7"/>
  <c r="Z368" i="7"/>
  <c r="Z899" i="7"/>
  <c r="Z957" i="7"/>
  <c r="Z969" i="7"/>
  <c r="Z981" i="7"/>
  <c r="Z1098" i="7"/>
  <c r="Z1025" i="7"/>
  <c r="Z1085" i="7"/>
  <c r="Z1080" i="7"/>
  <c r="Z492" i="7"/>
  <c r="Z161" i="7"/>
  <c r="Z722" i="7"/>
  <c r="Z1307" i="7"/>
  <c r="Z150" i="7"/>
  <c r="Z302" i="7"/>
  <c r="Z1205" i="7"/>
  <c r="Z1242" i="7"/>
  <c r="Z1276" i="7"/>
  <c r="Z730" i="7"/>
  <c r="Z263" i="7"/>
  <c r="Z1356" i="7"/>
  <c r="Z799" i="7"/>
  <c r="Z927" i="7"/>
  <c r="Z958" i="7"/>
  <c r="Z982" i="7"/>
  <c r="Z116" i="7"/>
  <c r="Z1029" i="7"/>
  <c r="Z1048" i="7"/>
  <c r="Z1041" i="7"/>
  <c r="Z1086" i="7"/>
  <c r="Z1073" i="7"/>
  <c r="Z119" i="7"/>
  <c r="Z768" i="7"/>
  <c r="Z361" i="7"/>
  <c r="Z714" i="7"/>
  <c r="Z151" i="7"/>
  <c r="Z351" i="7"/>
  <c r="Z317" i="7"/>
  <c r="Z301" i="7"/>
  <c r="Z1199" i="7"/>
  <c r="Z1241" i="7"/>
  <c r="Z1210" i="7"/>
  <c r="Z1275" i="7"/>
  <c r="Z63" i="7"/>
  <c r="Z185" i="7"/>
  <c r="Z193" i="7"/>
  <c r="Z481" i="7"/>
  <c r="Z1357" i="7"/>
  <c r="Z1365" i="7"/>
  <c r="Z87" i="7"/>
  <c r="Z1184" i="7"/>
  <c r="Z796" i="7"/>
  <c r="Z431" i="7"/>
  <c r="Z616" i="7"/>
  <c r="Z832" i="7"/>
  <c r="Z959" i="7"/>
  <c r="Z971" i="7"/>
  <c r="Z965" i="7"/>
  <c r="Z983" i="7"/>
  <c r="Z1008" i="7"/>
  <c r="Z591" i="7"/>
  <c r="Z1015" i="7"/>
  <c r="Z1027" i="7"/>
  <c r="Z1087" i="7"/>
  <c r="Z502" i="7"/>
  <c r="Z163" i="7"/>
  <c r="Z715" i="7"/>
  <c r="Z865" i="7"/>
  <c r="Z1133" i="7"/>
  <c r="Z350" i="7"/>
  <c r="Z354" i="7"/>
  <c r="Z300" i="7"/>
  <c r="Z1258" i="7"/>
  <c r="Z1240" i="7"/>
  <c r="Z1209" i="7"/>
  <c r="Z1294" i="7"/>
  <c r="Z21" i="7"/>
  <c r="Z186" i="7"/>
  <c r="Z1366" i="7"/>
  <c r="Z88" i="7"/>
  <c r="Z454" i="7"/>
  <c r="Z697" i="7"/>
  <c r="Z821" i="7"/>
  <c r="Z1330" i="7"/>
  <c r="Z960" i="7"/>
  <c r="Z972" i="7"/>
  <c r="Z966" i="7"/>
  <c r="Z984" i="7"/>
  <c r="Z1009" i="7"/>
  <c r="Z774" i="7"/>
  <c r="Z156" i="7"/>
  <c r="Z165" i="7"/>
  <c r="Z1114" i="7"/>
  <c r="Z676" i="7"/>
  <c r="Z1134" i="7"/>
  <c r="Z349" i="7"/>
  <c r="Z353" i="7"/>
  <c r="Z307" i="7"/>
  <c r="Z1223" i="7"/>
  <c r="Z1262" i="7"/>
  <c r="Z1208" i="7"/>
  <c r="Z1293" i="7"/>
  <c r="Z65" i="7"/>
  <c r="Z137" i="7"/>
  <c r="Z1367" i="7"/>
  <c r="Z250" i="7"/>
  <c r="Z789" i="7"/>
  <c r="Z407" i="7"/>
  <c r="Z1146" i="7"/>
  <c r="Z442" i="7"/>
  <c r="Z922" i="7"/>
  <c r="Z930" i="7"/>
  <c r="Z682" i="7"/>
  <c r="Z698" i="7"/>
  <c r="Z702" i="7"/>
  <c r="Z834" i="7"/>
  <c r="Z961" i="7"/>
  <c r="Z967" i="7"/>
  <c r="Z1007" i="7"/>
  <c r="Z1102" i="7"/>
  <c r="Z1043" i="7"/>
  <c r="Z1051" i="7"/>
  <c r="Z1035" i="7"/>
  <c r="Z1076" i="7"/>
  <c r="Z496" i="7"/>
  <c r="Z504" i="7"/>
  <c r="Z752" i="7"/>
  <c r="Z1322" i="7"/>
  <c r="Z348" i="7"/>
  <c r="Z352" i="7"/>
  <c r="Z1196" i="7"/>
  <c r="Z1266" i="7"/>
  <c r="H1008" i="7"/>
  <c r="H212" i="7"/>
  <c r="H1009" i="7"/>
  <c r="H213" i="7"/>
  <c r="H1007" i="7"/>
  <c r="Z451" i="7"/>
  <c r="H451" i="7"/>
  <c r="H435" i="7"/>
  <c r="Z518" i="7"/>
  <c r="H518" i="7"/>
  <c r="Z993" i="7"/>
  <c r="H993" i="7"/>
  <c r="Z20" i="7"/>
  <c r="H20" i="7"/>
  <c r="H28" i="7"/>
  <c r="H44" i="7"/>
  <c r="Z56" i="7"/>
  <c r="H56" i="7"/>
  <c r="H80" i="7"/>
  <c r="H135" i="7"/>
  <c r="H1166" i="7"/>
  <c r="Z110" i="7"/>
  <c r="H110" i="7"/>
  <c r="H91" i="7"/>
  <c r="H936" i="7"/>
  <c r="Z1176" i="7"/>
  <c r="H1176" i="7"/>
  <c r="H1184" i="7"/>
  <c r="Z800" i="7"/>
  <c r="H800" i="7"/>
  <c r="H624" i="7"/>
  <c r="H928" i="7"/>
  <c r="Z515" i="7"/>
  <c r="H515" i="7"/>
  <c r="Z540" i="7"/>
  <c r="H540" i="7"/>
  <c r="Z688" i="7"/>
  <c r="H688" i="7"/>
  <c r="H820" i="7"/>
  <c r="Z278" i="7"/>
  <c r="H278" i="7"/>
  <c r="Z286" i="7"/>
  <c r="H286" i="7"/>
  <c r="H634" i="7"/>
  <c r="H1310" i="7"/>
  <c r="H568" i="7"/>
  <c r="H636" i="7"/>
  <c r="H644" i="7"/>
  <c r="H147" i="7"/>
  <c r="Z944" i="7"/>
  <c r="H944" i="7"/>
  <c r="Z952" i="7"/>
  <c r="H952" i="7"/>
  <c r="H1321" i="7"/>
  <c r="H324" i="7"/>
  <c r="H328" i="7"/>
  <c r="H335" i="7"/>
  <c r="H346" i="7"/>
  <c r="H320" i="7"/>
  <c r="H312" i="7"/>
  <c r="Z296" i="7"/>
  <c r="H296" i="7"/>
  <c r="H220" i="7"/>
  <c r="H1200" i="7"/>
  <c r="H1257" i="7"/>
  <c r="H1250" i="7"/>
  <c r="Z1220" i="7"/>
  <c r="H1220" i="7"/>
  <c r="H1245" i="7"/>
  <c r="H1237" i="7"/>
  <c r="H1248" i="7"/>
  <c r="H1192" i="7"/>
  <c r="Z1211" i="7"/>
  <c r="H1211" i="7"/>
  <c r="Z1288" i="7"/>
  <c r="H1288" i="7"/>
  <c r="H1284" i="7"/>
  <c r="Z1270" i="7"/>
  <c r="H1270" i="7"/>
  <c r="Z215" i="7"/>
  <c r="H215" i="7"/>
  <c r="Z214" i="7"/>
  <c r="H214" i="7"/>
  <c r="Z472" i="7"/>
  <c r="H472" i="7"/>
  <c r="Z484" i="7"/>
  <c r="H484" i="7"/>
  <c r="Z251" i="7"/>
  <c r="H251" i="7"/>
  <c r="Z90" i="7"/>
  <c r="H90" i="7"/>
  <c r="Z939" i="7"/>
  <c r="H939" i="7"/>
  <c r="Z619" i="7"/>
  <c r="H619" i="7"/>
  <c r="Z1344" i="7"/>
  <c r="H1344" i="7"/>
  <c r="H36" i="7"/>
  <c r="Z731" i="7"/>
  <c r="H731" i="7"/>
  <c r="Z1174" i="7"/>
  <c r="H1174" i="7"/>
  <c r="Z102" i="7"/>
  <c r="H102" i="7"/>
  <c r="Z76" i="7"/>
  <c r="H76" i="7"/>
  <c r="Z264" i="7"/>
  <c r="H264" i="7"/>
  <c r="H272" i="7"/>
  <c r="H181" i="7"/>
  <c r="H229" i="7"/>
  <c r="Z211" i="7"/>
  <c r="H211" i="7"/>
  <c r="Z234" i="7"/>
  <c r="H234" i="7"/>
  <c r="Z469" i="7"/>
  <c r="H469" i="7"/>
  <c r="Z477" i="7"/>
  <c r="H477" i="7"/>
  <c r="H242" i="7"/>
  <c r="H248" i="7"/>
  <c r="Z256" i="7"/>
  <c r="H256" i="7"/>
  <c r="H1124" i="7"/>
  <c r="H802" i="7"/>
  <c r="Z813" i="7"/>
  <c r="H813" i="7"/>
  <c r="H412" i="7"/>
  <c r="H415" i="7"/>
  <c r="Z428" i="7"/>
  <c r="H428" i="7"/>
  <c r="H431" i="7"/>
  <c r="H1144" i="7"/>
  <c r="H1152" i="7"/>
  <c r="Z448" i="7"/>
  <c r="H448" i="7"/>
  <c r="Z461" i="7"/>
  <c r="H461" i="7"/>
  <c r="H12" i="7"/>
  <c r="H14" i="7"/>
  <c r="Z562" i="7"/>
  <c r="H562" i="7"/>
  <c r="Z440" i="7"/>
  <c r="H440" i="7"/>
  <c r="Z534" i="7"/>
  <c r="H534" i="7"/>
  <c r="Z536" i="7"/>
  <c r="H536" i="7"/>
  <c r="H680" i="7"/>
  <c r="Z696" i="7"/>
  <c r="H696" i="7"/>
  <c r="H370" i="7"/>
  <c r="H700" i="7"/>
  <c r="H708" i="7"/>
  <c r="H840" i="7"/>
  <c r="Z849" i="7"/>
  <c r="H849" i="7"/>
  <c r="Z874" i="7"/>
  <c r="H874" i="7"/>
  <c r="H879" i="7"/>
  <c r="H890" i="7"/>
  <c r="H901" i="7"/>
  <c r="H905" i="7"/>
  <c r="H912" i="7"/>
  <c r="H920" i="7"/>
  <c r="H1161" i="7"/>
  <c r="Z1329" i="7"/>
  <c r="H1329" i="7"/>
  <c r="H1337" i="7"/>
  <c r="H1341" i="7"/>
  <c r="H1353" i="7"/>
  <c r="Z196" i="7"/>
  <c r="H196" i="7"/>
  <c r="H209" i="7"/>
  <c r="H659" i="7"/>
  <c r="H663" i="7"/>
  <c r="H988" i="7"/>
  <c r="H998" i="7"/>
  <c r="H1006" i="7"/>
  <c r="H21" i="7"/>
  <c r="H29" i="7"/>
  <c r="H37" i="7"/>
  <c r="Z45" i="7"/>
  <c r="H45" i="7"/>
  <c r="Z48" i="7"/>
  <c r="H48" i="7"/>
  <c r="H81" i="7"/>
  <c r="H64" i="7"/>
  <c r="Z136" i="7"/>
  <c r="H136" i="7"/>
  <c r="Z732" i="7"/>
  <c r="H732" i="7"/>
  <c r="H1167" i="7"/>
  <c r="Z1175" i="7"/>
  <c r="H1175" i="7"/>
  <c r="H69" i="7"/>
  <c r="Z257" i="7"/>
  <c r="H257" i="7"/>
  <c r="H265" i="7"/>
  <c r="H273" i="7"/>
  <c r="Z182" i="7"/>
  <c r="H182" i="7"/>
  <c r="H194" i="7"/>
  <c r="H230" i="7"/>
  <c r="H235" i="7"/>
  <c r="H470" i="7"/>
  <c r="Z478" i="7"/>
  <c r="H478" i="7"/>
  <c r="H482" i="7"/>
  <c r="Z243" i="7"/>
  <c r="H243" i="7"/>
  <c r="H249" i="7"/>
  <c r="Z1117" i="7"/>
  <c r="H1117" i="7"/>
  <c r="H1125" i="7"/>
  <c r="H92" i="7"/>
  <c r="Z937" i="7"/>
  <c r="H937" i="7"/>
  <c r="Z1177" i="7"/>
  <c r="H1177" i="7"/>
  <c r="H1185" i="7"/>
  <c r="H797" i="7"/>
  <c r="H803" i="7"/>
  <c r="H787" i="7"/>
  <c r="H814" i="7"/>
  <c r="H413" i="7"/>
  <c r="Z421" i="7"/>
  <c r="H421" i="7"/>
  <c r="Z406" i="7"/>
  <c r="H406" i="7"/>
  <c r="H432" i="7"/>
  <c r="H1145" i="7"/>
  <c r="H449" i="7"/>
  <c r="H462" i="7"/>
  <c r="Z15" i="7"/>
  <c r="H15" i="7"/>
  <c r="Z563" i="7"/>
  <c r="H563" i="7"/>
  <c r="H441" i="7"/>
  <c r="H617" i="7"/>
  <c r="H921" i="7"/>
  <c r="H929" i="7"/>
  <c r="Z524" i="7"/>
  <c r="H524" i="7"/>
  <c r="Z516" i="7"/>
  <c r="H516" i="7"/>
  <c r="Z541" i="7"/>
  <c r="H541" i="7"/>
  <c r="Z537" i="7"/>
  <c r="H537" i="7"/>
  <c r="H681" i="7"/>
  <c r="H689" i="7"/>
  <c r="H371" i="7"/>
  <c r="Z701" i="7"/>
  <c r="H701" i="7"/>
  <c r="H709" i="7"/>
  <c r="H833" i="7"/>
  <c r="Z841" i="7"/>
  <c r="H841" i="7"/>
  <c r="H850" i="7"/>
  <c r="H880" i="7"/>
  <c r="H883" i="7"/>
  <c r="Z891" i="7"/>
  <c r="H891" i="7"/>
  <c r="H902" i="7"/>
  <c r="H906" i="7"/>
  <c r="H913" i="7"/>
  <c r="Z1157" i="7"/>
  <c r="H1157" i="7"/>
  <c r="H1162" i="7"/>
  <c r="H1338" i="7"/>
  <c r="Z1342" i="7"/>
  <c r="H1342" i="7"/>
  <c r="H1354" i="7"/>
  <c r="H197" i="7"/>
  <c r="H210" i="7"/>
  <c r="Z660" i="7"/>
  <c r="H660" i="7"/>
  <c r="H664" i="7"/>
  <c r="H989" i="7"/>
  <c r="H999" i="7"/>
  <c r="Z991" i="7"/>
  <c r="H991" i="7"/>
  <c r="H579" i="7"/>
  <c r="Z592" i="7"/>
  <c r="H592" i="7"/>
  <c r="H590" i="7"/>
  <c r="H1016" i="7"/>
  <c r="H1101" i="7"/>
  <c r="H1031" i="7"/>
  <c r="H1028" i="7"/>
  <c r="H1050" i="7"/>
  <c r="H1034" i="7"/>
  <c r="Z1057" i="7"/>
  <c r="H1057" i="7"/>
  <c r="H384" i="7"/>
  <c r="H782" i="7"/>
  <c r="H1088" i="7"/>
  <c r="H1075" i="7"/>
  <c r="H1083" i="7"/>
  <c r="H608" i="7"/>
  <c r="H598" i="7"/>
  <c r="Z121" i="7"/>
  <c r="H121" i="7"/>
  <c r="Z129" i="7"/>
  <c r="H129" i="7"/>
  <c r="H652" i="7"/>
  <c r="H495" i="7"/>
  <c r="H503" i="7"/>
  <c r="H511" i="7"/>
  <c r="H862" i="7"/>
  <c r="Z770" i="7"/>
  <c r="H770" i="7"/>
  <c r="Z391" i="7"/>
  <c r="H391" i="7"/>
  <c r="H164" i="7"/>
  <c r="Z763" i="7"/>
  <c r="H763" i="7"/>
  <c r="H363" i="7"/>
  <c r="H1302" i="7"/>
  <c r="H725" i="7"/>
  <c r="Z716" i="7"/>
  <c r="H716" i="7"/>
  <c r="Z743" i="7"/>
  <c r="H743" i="7"/>
  <c r="H751" i="7"/>
  <c r="H866" i="7"/>
  <c r="H1114" i="7"/>
  <c r="Z668" i="7"/>
  <c r="H668" i="7"/>
  <c r="H22" i="7"/>
  <c r="H30" i="7"/>
  <c r="Z38" i="7"/>
  <c r="H38" i="7"/>
  <c r="H46" i="7"/>
  <c r="H49" i="7"/>
  <c r="H57" i="7"/>
  <c r="H733" i="7"/>
  <c r="H1168" i="7"/>
  <c r="H96" i="7"/>
  <c r="Z104" i="7"/>
  <c r="H104" i="7"/>
  <c r="H70" i="7"/>
  <c r="H258" i="7"/>
  <c r="Z266" i="7"/>
  <c r="H266" i="7"/>
  <c r="Z175" i="7"/>
  <c r="H175" i="7"/>
  <c r="H183" i="7"/>
  <c r="H187" i="7"/>
  <c r="Z195" i="7"/>
  <c r="H195" i="7"/>
  <c r="Z231" i="7"/>
  <c r="H231" i="7"/>
  <c r="H236" i="7"/>
  <c r="H471" i="7"/>
  <c r="Z479" i="7"/>
  <c r="H479" i="7"/>
  <c r="Z483" i="7"/>
  <c r="H483" i="7"/>
  <c r="H244" i="7"/>
  <c r="H1118" i="7"/>
  <c r="H1126" i="7"/>
  <c r="H89" i="7"/>
  <c r="Z93" i="7"/>
  <c r="H93" i="7"/>
  <c r="H938" i="7"/>
  <c r="H1178" i="7"/>
  <c r="H1186" i="7"/>
  <c r="H789" i="7"/>
  <c r="H804" i="7"/>
  <c r="H788" i="7"/>
  <c r="H815" i="7"/>
  <c r="Z416" i="7"/>
  <c r="H416" i="7"/>
  <c r="H422" i="7"/>
  <c r="Z433" i="7"/>
  <c r="H433" i="7"/>
  <c r="H1146" i="7"/>
  <c r="H450" i="7"/>
  <c r="H455" i="7"/>
  <c r="Z463" i="7"/>
  <c r="H463" i="7"/>
  <c r="Z3" i="7"/>
  <c r="H3" i="7"/>
  <c r="H16" i="7"/>
  <c r="H434" i="7"/>
  <c r="Z618" i="7"/>
  <c r="H618" i="7"/>
  <c r="Z525" i="7"/>
  <c r="H525" i="7"/>
  <c r="Z517" i="7"/>
  <c r="H517" i="7"/>
  <c r="Z548" i="7"/>
  <c r="H548" i="7"/>
  <c r="Z543" i="7"/>
  <c r="H543" i="7"/>
  <c r="Z555" i="7"/>
  <c r="H555" i="7"/>
  <c r="H690" i="7"/>
  <c r="Z372" i="7"/>
  <c r="H372" i="7"/>
  <c r="Z710" i="7"/>
  <c r="H710" i="7"/>
  <c r="Z822" i="7"/>
  <c r="H822" i="7"/>
  <c r="H834" i="7"/>
  <c r="Z842" i="7"/>
  <c r="H842" i="7"/>
  <c r="H851" i="7"/>
  <c r="H881" i="7"/>
  <c r="Z884" i="7"/>
  <c r="H884" i="7"/>
  <c r="H892" i="7"/>
  <c r="H903" i="7"/>
  <c r="H893" i="7"/>
  <c r="Z914" i="7"/>
  <c r="H914" i="7"/>
  <c r="H1158" i="7"/>
  <c r="H1163" i="7"/>
  <c r="H1331" i="7"/>
  <c r="Z1343" i="7"/>
  <c r="H1343" i="7"/>
  <c r="H1347" i="7"/>
  <c r="H111" i="7"/>
  <c r="H198" i="7"/>
  <c r="Z201" i="7"/>
  <c r="H201" i="7"/>
  <c r="H661" i="7"/>
  <c r="H665" i="7"/>
  <c r="H990" i="7"/>
  <c r="Z1000" i="7"/>
  <c r="H1000" i="7"/>
  <c r="H992" i="7"/>
  <c r="Z580" i="7"/>
  <c r="H580" i="7"/>
  <c r="Z593" i="7"/>
  <c r="H593" i="7"/>
  <c r="H1017" i="7"/>
  <c r="H1094" i="7"/>
  <c r="H1102" i="7"/>
  <c r="Z1032" i="7"/>
  <c r="H1032" i="7"/>
  <c r="Z1058" i="7"/>
  <c r="H1058" i="7"/>
  <c r="Z1066" i="7"/>
  <c r="H1066" i="7"/>
  <c r="H385" i="7"/>
  <c r="Z381" i="7"/>
  <c r="H381" i="7"/>
  <c r="H783" i="7"/>
  <c r="Z1089" i="7"/>
  <c r="H1089" i="7"/>
  <c r="H1076" i="7"/>
  <c r="H1084" i="7"/>
  <c r="H609" i="7"/>
  <c r="Z599" i="7"/>
  <c r="H599" i="7"/>
  <c r="Z122" i="7"/>
  <c r="H122" i="7"/>
  <c r="H130" i="7"/>
  <c r="H653" i="7"/>
  <c r="H504" i="7"/>
  <c r="H512" i="7"/>
  <c r="H853" i="7"/>
  <c r="Z775" i="7"/>
  <c r="H775" i="7"/>
  <c r="Z771" i="7"/>
  <c r="H771" i="7"/>
  <c r="H392" i="7"/>
  <c r="H157" i="7"/>
  <c r="Z756" i="7"/>
  <c r="H756" i="7"/>
  <c r="Z764" i="7"/>
  <c r="H764" i="7"/>
  <c r="H364" i="7"/>
  <c r="H1303" i="7"/>
  <c r="Z726" i="7"/>
  <c r="H726" i="7"/>
  <c r="Z717" i="7"/>
  <c r="H717" i="7"/>
  <c r="H744" i="7"/>
  <c r="H867" i="7"/>
  <c r="Z166" i="7"/>
  <c r="H166" i="7"/>
  <c r="H1115" i="7"/>
  <c r="H669" i="7"/>
  <c r="H677" i="7"/>
  <c r="Z279" i="7"/>
  <c r="H279" i="7"/>
  <c r="H287" i="7"/>
  <c r="H635" i="7"/>
  <c r="H1311" i="7"/>
  <c r="Z569" i="7"/>
  <c r="H569" i="7"/>
  <c r="H637" i="7"/>
  <c r="H645" i="7"/>
  <c r="H148" i="7"/>
  <c r="Z945" i="7"/>
  <c r="H945" i="7"/>
  <c r="H1314" i="7"/>
  <c r="Z1135" i="7"/>
  <c r="H1135" i="7"/>
  <c r="Z323" i="7"/>
  <c r="H323" i="7"/>
  <c r="Z342" i="7"/>
  <c r="H342" i="7"/>
  <c r="Z334" i="7"/>
  <c r="H334" i="7"/>
  <c r="H345" i="7"/>
  <c r="Z319" i="7"/>
  <c r="H319" i="7"/>
  <c r="H311" i="7"/>
  <c r="Z303" i="7"/>
  <c r="H303" i="7"/>
  <c r="H295" i="7"/>
  <c r="H1204" i="7"/>
  <c r="H1256" i="7"/>
  <c r="H1249" i="7"/>
  <c r="Z1236" i="7"/>
  <c r="H1236" i="7"/>
  <c r="H1247" i="7"/>
  <c r="Z1295" i="7"/>
  <c r="H1295" i="7"/>
  <c r="H1283" i="7"/>
  <c r="H1269" i="7"/>
  <c r="H39" i="7"/>
  <c r="Z50" i="7"/>
  <c r="H50" i="7"/>
  <c r="H138" i="7"/>
  <c r="Z105" i="7"/>
  <c r="H105" i="7"/>
  <c r="H267" i="7"/>
  <c r="Z1119" i="7"/>
  <c r="H1119" i="7"/>
  <c r="Z94" i="7"/>
  <c r="H94" i="7"/>
  <c r="H1187" i="7"/>
  <c r="Z1147" i="7"/>
  <c r="H1147" i="7"/>
  <c r="Z23" i="7"/>
  <c r="H23" i="7"/>
  <c r="Z58" i="7"/>
  <c r="H58" i="7"/>
  <c r="Z1169" i="7"/>
  <c r="H1169" i="7"/>
  <c r="Z71" i="7"/>
  <c r="H71" i="7"/>
  <c r="Z188" i="7"/>
  <c r="H188" i="7"/>
  <c r="Z232" i="7"/>
  <c r="H232" i="7"/>
  <c r="Z237" i="7"/>
  <c r="H237" i="7"/>
  <c r="H485" i="7"/>
  <c r="H625" i="7"/>
  <c r="Z805" i="7"/>
  <c r="H805" i="7"/>
  <c r="Z808" i="7"/>
  <c r="H808" i="7"/>
  <c r="H816" i="7"/>
  <c r="Z417" i="7"/>
  <c r="H417" i="7"/>
  <c r="H408" i="7"/>
  <c r="H464" i="7"/>
  <c r="Z703" i="7"/>
  <c r="H703" i="7"/>
  <c r="Z843" i="7"/>
  <c r="H843" i="7"/>
  <c r="Z907" i="7"/>
  <c r="H907" i="7"/>
  <c r="Z199" i="7"/>
  <c r="H199" i="7"/>
  <c r="Z200" i="7"/>
  <c r="H200" i="7"/>
  <c r="H654" i="7"/>
  <c r="Z994" i="7"/>
  <c r="H994" i="7"/>
  <c r="H1011" i="7"/>
  <c r="H595" i="7"/>
  <c r="H1045" i="7"/>
  <c r="Z1037" i="7"/>
  <c r="H1037" i="7"/>
  <c r="Z387" i="7"/>
  <c r="H387" i="7"/>
  <c r="Z785" i="7"/>
  <c r="H785" i="7"/>
  <c r="Z603" i="7"/>
  <c r="H603" i="7"/>
  <c r="Z124" i="7"/>
  <c r="H124" i="7"/>
  <c r="H498" i="7"/>
  <c r="Z514" i="7"/>
  <c r="H514" i="7"/>
  <c r="Z397" i="7"/>
  <c r="H397" i="7"/>
  <c r="H1296" i="7"/>
  <c r="H719" i="7"/>
  <c r="Z754" i="7"/>
  <c r="H754" i="7"/>
  <c r="H168" i="7"/>
  <c r="H309" i="7"/>
  <c r="H1227" i="7"/>
  <c r="H1218" i="7"/>
  <c r="H1234" i="7"/>
  <c r="Z1273" i="7"/>
  <c r="H1273" i="7"/>
  <c r="Z31" i="7"/>
  <c r="H31" i="7"/>
  <c r="H66" i="7"/>
  <c r="H97" i="7"/>
  <c r="Z259" i="7"/>
  <c r="H259" i="7"/>
  <c r="Z1127" i="7"/>
  <c r="H1127" i="7"/>
  <c r="H1179" i="7"/>
  <c r="Z923" i="7"/>
  <c r="H923" i="7"/>
  <c r="Z549" i="7"/>
  <c r="H549" i="7"/>
  <c r="H699" i="7"/>
  <c r="Z852" i="7"/>
  <c r="H852" i="7"/>
  <c r="H896" i="7"/>
  <c r="Z915" i="7"/>
  <c r="H915" i="7"/>
  <c r="Z1164" i="7"/>
  <c r="H1164" i="7"/>
  <c r="H1348" i="7"/>
  <c r="H594" i="7"/>
  <c r="H1095" i="7"/>
  <c r="H1033" i="7"/>
  <c r="Z1036" i="7"/>
  <c r="H1036" i="7"/>
  <c r="Z382" i="7"/>
  <c r="H382" i="7"/>
  <c r="Z1077" i="7"/>
  <c r="H1077" i="7"/>
  <c r="Z610" i="7"/>
  <c r="H610" i="7"/>
  <c r="Z489" i="7"/>
  <c r="H489" i="7"/>
  <c r="Z505" i="7"/>
  <c r="H505" i="7"/>
  <c r="Z854" i="7"/>
  <c r="H854" i="7"/>
  <c r="Z393" i="7"/>
  <c r="H393" i="7"/>
  <c r="Z765" i="7"/>
  <c r="H765" i="7"/>
  <c r="Z1298" i="7"/>
  <c r="H1298" i="7"/>
  <c r="H745" i="7"/>
  <c r="H167" i="7"/>
  <c r="H1116" i="7"/>
  <c r="Z678" i="7"/>
  <c r="H678" i="7"/>
  <c r="Z1304" i="7"/>
  <c r="H1304" i="7"/>
  <c r="Z646" i="7"/>
  <c r="H646" i="7"/>
  <c r="H1315" i="7"/>
  <c r="Z341" i="7"/>
  <c r="H341" i="7"/>
  <c r="H318" i="7"/>
  <c r="H294" i="7"/>
  <c r="H1198" i="7"/>
  <c r="H1215" i="7"/>
  <c r="Z1243" i="7"/>
  <c r="H1243" i="7"/>
  <c r="H1282" i="7"/>
  <c r="Z1268" i="7"/>
  <c r="H1268" i="7"/>
  <c r="Z24" i="7"/>
  <c r="H24" i="7"/>
  <c r="H52" i="7"/>
  <c r="Z106" i="7"/>
  <c r="H106" i="7"/>
  <c r="Z260" i="7"/>
  <c r="H260" i="7"/>
  <c r="Z177" i="7"/>
  <c r="H177" i="7"/>
  <c r="H189" i="7"/>
  <c r="H225" i="7"/>
  <c r="H218" i="7"/>
  <c r="Z465" i="7"/>
  <c r="H465" i="7"/>
  <c r="Z473" i="7"/>
  <c r="H473" i="7"/>
  <c r="Z238" i="7"/>
  <c r="H238" i="7"/>
  <c r="H626" i="7"/>
  <c r="Z1120" i="7"/>
  <c r="H1120" i="7"/>
  <c r="Z82" i="7"/>
  <c r="H82" i="7"/>
  <c r="Z940" i="7"/>
  <c r="H940" i="7"/>
  <c r="H1188" i="7"/>
  <c r="Z806" i="7"/>
  <c r="H806" i="7"/>
  <c r="Z809" i="7"/>
  <c r="H809" i="7"/>
  <c r="Z418" i="7"/>
  <c r="H418" i="7"/>
  <c r="H620" i="7"/>
  <c r="Z932" i="7"/>
  <c r="H932" i="7"/>
  <c r="Z550" i="7"/>
  <c r="H550" i="7"/>
  <c r="Z557" i="7"/>
  <c r="H557" i="7"/>
  <c r="H692" i="7"/>
  <c r="Z366" i="7"/>
  <c r="H366" i="7"/>
  <c r="Z844" i="7"/>
  <c r="H844" i="7"/>
  <c r="Z886" i="7"/>
  <c r="H886" i="7"/>
  <c r="Z908" i="7"/>
  <c r="H908" i="7"/>
  <c r="H916" i="7"/>
  <c r="Z113" i="7"/>
  <c r="H113" i="7"/>
  <c r="H203" i="7"/>
  <c r="Z667" i="7"/>
  <c r="H667" i="7"/>
  <c r="H1002" i="7"/>
  <c r="Z582" i="7"/>
  <c r="H582" i="7"/>
  <c r="H611" i="7"/>
  <c r="Z490" i="7"/>
  <c r="H490" i="7"/>
  <c r="Z1313" i="7"/>
  <c r="H1313" i="7"/>
  <c r="Z947" i="7"/>
  <c r="H947" i="7"/>
  <c r="Z1324" i="7"/>
  <c r="H1324" i="7"/>
  <c r="H321" i="7"/>
  <c r="H340" i="7"/>
  <c r="H343" i="7"/>
  <c r="H293" i="7"/>
  <c r="H1231" i="7"/>
  <c r="H1214" i="7"/>
  <c r="H1242" i="7"/>
  <c r="H1261" i="7"/>
  <c r="H1281" i="7"/>
  <c r="Z25" i="7"/>
  <c r="H25" i="7"/>
  <c r="Z33" i="7"/>
  <c r="H33" i="7"/>
  <c r="H41" i="7"/>
  <c r="Z77" i="7"/>
  <c r="H77" i="7"/>
  <c r="H60" i="7"/>
  <c r="Z68" i="7"/>
  <c r="H68" i="7"/>
  <c r="Z140" i="7"/>
  <c r="H140" i="7"/>
  <c r="Z736" i="7"/>
  <c r="H736" i="7"/>
  <c r="Z1171" i="7"/>
  <c r="H1171" i="7"/>
  <c r="Z98" i="7"/>
  <c r="H98" i="7"/>
  <c r="Z107" i="7"/>
  <c r="H107" i="7"/>
  <c r="H73" i="7"/>
  <c r="Z261" i="7"/>
  <c r="H261" i="7"/>
  <c r="H269" i="7"/>
  <c r="Z178" i="7"/>
  <c r="H178" i="7"/>
  <c r="Z173" i="7"/>
  <c r="H173" i="7"/>
  <c r="Z217" i="7"/>
  <c r="H217" i="7"/>
  <c r="Z226" i="7"/>
  <c r="H226" i="7"/>
  <c r="Z219" i="7"/>
  <c r="H219" i="7"/>
  <c r="Z466" i="7"/>
  <c r="H466" i="7"/>
  <c r="Z474" i="7"/>
  <c r="H474" i="7"/>
  <c r="H487" i="7"/>
  <c r="Z239" i="7"/>
  <c r="H239" i="7"/>
  <c r="Z247" i="7"/>
  <c r="H247" i="7"/>
  <c r="H627" i="7"/>
  <c r="H253" i="7"/>
  <c r="H1121" i="7"/>
  <c r="Z1129" i="7"/>
  <c r="H1129" i="7"/>
  <c r="H933" i="7"/>
  <c r="Z941" i="7"/>
  <c r="H941" i="7"/>
  <c r="Z1181" i="7"/>
  <c r="H1181" i="7"/>
  <c r="H1189" i="7"/>
  <c r="H792" i="7"/>
  <c r="Z807" i="7"/>
  <c r="H807" i="7"/>
  <c r="Z810" i="7"/>
  <c r="H810" i="7"/>
  <c r="H818" i="7"/>
  <c r="H419" i="7"/>
  <c r="Z425" i="7"/>
  <c r="H425" i="7"/>
  <c r="Z410" i="7"/>
  <c r="H410" i="7"/>
  <c r="H1141" i="7"/>
  <c r="H1149" i="7"/>
  <c r="H453" i="7"/>
  <c r="Z458" i="7"/>
  <c r="H458" i="7"/>
  <c r="H9" i="7"/>
  <c r="H6" i="7"/>
  <c r="Z559" i="7"/>
  <c r="H559" i="7"/>
  <c r="Z437" i="7"/>
  <c r="H437" i="7"/>
  <c r="H445" i="7"/>
  <c r="Z925" i="7"/>
  <c r="H925" i="7"/>
  <c r="Z520" i="7"/>
  <c r="H520" i="7"/>
  <c r="Z528" i="7"/>
  <c r="H528" i="7"/>
  <c r="Z531" i="7"/>
  <c r="H531" i="7"/>
  <c r="Z551" i="7"/>
  <c r="H551" i="7"/>
  <c r="Z552" i="7"/>
  <c r="H552" i="7"/>
  <c r="Z685" i="7"/>
  <c r="H685" i="7"/>
  <c r="H693" i="7"/>
  <c r="H367" i="7"/>
  <c r="H375" i="7"/>
  <c r="Z705" i="7"/>
  <c r="H705" i="7"/>
  <c r="H837" i="7"/>
  <c r="Z845" i="7"/>
  <c r="H845" i="7"/>
  <c r="H871" i="7"/>
  <c r="H876" i="7"/>
  <c r="Z887" i="7"/>
  <c r="H887" i="7"/>
  <c r="Z898" i="7"/>
  <c r="H898" i="7"/>
  <c r="Z909" i="7"/>
  <c r="H909" i="7"/>
  <c r="H869" i="7"/>
  <c r="Z917" i="7"/>
  <c r="H917" i="7"/>
  <c r="Z1154" i="7"/>
  <c r="H1154" i="7"/>
  <c r="Z1326" i="7"/>
  <c r="H1326" i="7"/>
  <c r="H1334" i="7"/>
  <c r="Z1346" i="7"/>
  <c r="H1346" i="7"/>
  <c r="Z1350" i="7"/>
  <c r="H1350" i="7"/>
  <c r="Z114" i="7"/>
  <c r="H114" i="7"/>
  <c r="Z206" i="7"/>
  <c r="H206" i="7"/>
  <c r="H204" i="7"/>
  <c r="H655" i="7"/>
  <c r="Z985" i="7"/>
  <c r="H985" i="7"/>
  <c r="Z995" i="7"/>
  <c r="H995" i="7"/>
  <c r="H1003" i="7"/>
  <c r="H1012" i="7"/>
  <c r="Z583" i="7"/>
  <c r="H583" i="7"/>
  <c r="Z1020" i="7"/>
  <c r="H1020" i="7"/>
  <c r="Z1097" i="7"/>
  <c r="H1097" i="7"/>
  <c r="Z1105" i="7"/>
  <c r="H1105" i="7"/>
  <c r="Z1024" i="7"/>
  <c r="H1024" i="7"/>
  <c r="Z1046" i="7"/>
  <c r="H1046" i="7"/>
  <c r="Z1039" i="7"/>
  <c r="H1039" i="7"/>
  <c r="Z1053" i="7"/>
  <c r="H1053" i="7"/>
  <c r="Z1061" i="7"/>
  <c r="H1061" i="7"/>
  <c r="H388" i="7"/>
  <c r="Z778" i="7"/>
  <c r="H778" i="7"/>
  <c r="Z786" i="7"/>
  <c r="H786" i="7"/>
  <c r="H1092" i="7"/>
  <c r="Z1079" i="7"/>
  <c r="H1079" i="7"/>
  <c r="Z612" i="7"/>
  <c r="H612" i="7"/>
  <c r="H117" i="7"/>
  <c r="Z125" i="7"/>
  <c r="H125" i="7"/>
  <c r="H648" i="7"/>
  <c r="Z491" i="7"/>
  <c r="H491" i="7"/>
  <c r="H499" i="7"/>
  <c r="Z507" i="7"/>
  <c r="H507" i="7"/>
  <c r="Z858" i="7"/>
  <c r="H858" i="7"/>
  <c r="Z856" i="7"/>
  <c r="H856" i="7"/>
  <c r="H766" i="7"/>
  <c r="Z398" i="7"/>
  <c r="H398" i="7"/>
  <c r="H395" i="7"/>
  <c r="Z160" i="7"/>
  <c r="H160" i="7"/>
  <c r="H759" i="7"/>
  <c r="Z359" i="7"/>
  <c r="H359" i="7"/>
  <c r="Z1297" i="7"/>
  <c r="H1297" i="7"/>
  <c r="Z721" i="7"/>
  <c r="H721" i="7"/>
  <c r="H712" i="7"/>
  <c r="Z739" i="7"/>
  <c r="H739" i="7"/>
  <c r="H747" i="7"/>
  <c r="Z755" i="7"/>
  <c r="H755" i="7"/>
  <c r="H402" i="7"/>
  <c r="Z169" i="7"/>
  <c r="H169" i="7"/>
  <c r="Z1108" i="7"/>
  <c r="H1108" i="7"/>
  <c r="Z672" i="7"/>
  <c r="H672" i="7"/>
  <c r="H274" i="7"/>
  <c r="H630" i="7"/>
  <c r="Z1306" i="7"/>
  <c r="H1306" i="7"/>
  <c r="H564" i="7"/>
  <c r="Z640" i="7"/>
  <c r="H640" i="7"/>
  <c r="Z149" i="7"/>
  <c r="H149" i="7"/>
  <c r="Z948" i="7"/>
  <c r="H948" i="7"/>
  <c r="H1317" i="7"/>
  <c r="Z1325" i="7"/>
  <c r="H1325" i="7"/>
  <c r="H1138" i="7"/>
  <c r="H355" i="7"/>
  <c r="H332" i="7"/>
  <c r="Z339" i="7"/>
  <c r="H339" i="7"/>
  <c r="H316" i="7"/>
  <c r="Z308" i="7"/>
  <c r="H308" i="7"/>
  <c r="H300" i="7"/>
  <c r="H292" i="7"/>
  <c r="Z1226" i="7"/>
  <c r="H1226" i="7"/>
  <c r="H1230" i="7"/>
  <c r="H1233" i="7"/>
  <c r="H1260" i="7"/>
  <c r="H1207" i="7"/>
  <c r="H1292" i="7"/>
  <c r="H1280" i="7"/>
  <c r="H1272" i="7"/>
  <c r="Z526" i="7"/>
  <c r="H526" i="7"/>
  <c r="Z556" i="7"/>
  <c r="H556" i="7"/>
  <c r="H373" i="7"/>
  <c r="Z711" i="7"/>
  <c r="H711" i="7"/>
  <c r="H882" i="7"/>
  <c r="Z112" i="7"/>
  <c r="H112" i="7"/>
  <c r="H662" i="7"/>
  <c r="H666" i="7"/>
  <c r="H1010" i="7"/>
  <c r="Z581" i="7"/>
  <c r="H581" i="7"/>
  <c r="H1018" i="7"/>
  <c r="Z1103" i="7"/>
  <c r="H1103" i="7"/>
  <c r="Z1052" i="7"/>
  <c r="H1052" i="7"/>
  <c r="Z1067" i="7"/>
  <c r="H1067" i="7"/>
  <c r="Z784" i="7"/>
  <c r="H784" i="7"/>
  <c r="Z602" i="7"/>
  <c r="H602" i="7"/>
  <c r="H600" i="7"/>
  <c r="Z131" i="7"/>
  <c r="H131" i="7"/>
  <c r="H497" i="7"/>
  <c r="Z513" i="7"/>
  <c r="H513" i="7"/>
  <c r="H776" i="7"/>
  <c r="Z158" i="7"/>
  <c r="H158" i="7"/>
  <c r="Z365" i="7"/>
  <c r="H365" i="7"/>
  <c r="H718" i="7"/>
  <c r="Z868" i="7"/>
  <c r="H868" i="7"/>
  <c r="Z670" i="7"/>
  <c r="H670" i="7"/>
  <c r="H280" i="7"/>
  <c r="H288" i="7"/>
  <c r="H1312" i="7"/>
  <c r="H570" i="7"/>
  <c r="Z141" i="7"/>
  <c r="H141" i="7"/>
  <c r="H1136" i="7"/>
  <c r="H322" i="7"/>
  <c r="H344" i="7"/>
  <c r="H302" i="7"/>
  <c r="Z1228" i="7"/>
  <c r="H1228" i="7"/>
  <c r="H1219" i="7"/>
  <c r="H1235" i="7"/>
  <c r="H1274" i="7"/>
  <c r="H32" i="7"/>
  <c r="H40" i="7"/>
  <c r="Z51" i="7"/>
  <c r="H51" i="7"/>
  <c r="H67" i="7"/>
  <c r="H139" i="7"/>
  <c r="H100" i="7"/>
  <c r="Z72" i="7"/>
  <c r="H72" i="7"/>
  <c r="H268" i="7"/>
  <c r="Z172" i="7"/>
  <c r="H172" i="7"/>
  <c r="Z216" i="7"/>
  <c r="H216" i="7"/>
  <c r="H252" i="7"/>
  <c r="Z1128" i="7"/>
  <c r="H1128" i="7"/>
  <c r="Z1180" i="7"/>
  <c r="H1180" i="7"/>
  <c r="H791" i="7"/>
  <c r="Z424" i="7"/>
  <c r="H424" i="7"/>
  <c r="H409" i="7"/>
  <c r="H1140" i="7"/>
  <c r="H1148" i="7"/>
  <c r="Z452" i="7"/>
  <c r="H452" i="7"/>
  <c r="Z457" i="7"/>
  <c r="H457" i="7"/>
  <c r="H8" i="7"/>
  <c r="H5" i="7"/>
  <c r="Z558" i="7"/>
  <c r="H558" i="7"/>
  <c r="H444" i="7"/>
  <c r="Z924" i="7"/>
  <c r="H924" i="7"/>
  <c r="Z527" i="7"/>
  <c r="H527" i="7"/>
  <c r="Z519" i="7"/>
  <c r="H519" i="7"/>
  <c r="Z546" i="7"/>
  <c r="H546" i="7"/>
  <c r="Z684" i="7"/>
  <c r="H684" i="7"/>
  <c r="H704" i="7"/>
  <c r="H823" i="7"/>
  <c r="Z836" i="7"/>
  <c r="H836" i="7"/>
  <c r="Z848" i="7"/>
  <c r="H848" i="7"/>
  <c r="H875" i="7"/>
  <c r="Z897" i="7"/>
  <c r="H897" i="7"/>
  <c r="H895" i="7"/>
  <c r="Z1160" i="7"/>
  <c r="H1160" i="7"/>
  <c r="Z1165" i="7"/>
  <c r="H1165" i="7"/>
  <c r="H1333" i="7"/>
  <c r="Z1345" i="7"/>
  <c r="H1345" i="7"/>
  <c r="Z1349" i="7"/>
  <c r="H1349" i="7"/>
  <c r="Z1096" i="7"/>
  <c r="H1096" i="7"/>
  <c r="Z1038" i="7"/>
  <c r="H1038" i="7"/>
  <c r="Z1060" i="7"/>
  <c r="H1060" i="7"/>
  <c r="Z1068" i="7"/>
  <c r="H1068" i="7"/>
  <c r="Z383" i="7"/>
  <c r="H383" i="7"/>
  <c r="Z1078" i="7"/>
  <c r="H1078" i="7"/>
  <c r="H601" i="7"/>
  <c r="Z132" i="7"/>
  <c r="H132" i="7"/>
  <c r="H506" i="7"/>
  <c r="H855" i="7"/>
  <c r="H777" i="7"/>
  <c r="Z394" i="7"/>
  <c r="H394" i="7"/>
  <c r="Z159" i="7"/>
  <c r="H159" i="7"/>
  <c r="H358" i="7"/>
  <c r="H720" i="7"/>
  <c r="Z728" i="7"/>
  <c r="H728" i="7"/>
  <c r="H746" i="7"/>
  <c r="Z401" i="7"/>
  <c r="H401" i="7"/>
  <c r="H1107" i="7"/>
  <c r="H671" i="7"/>
  <c r="H289" i="7"/>
  <c r="H571" i="7"/>
  <c r="Z647" i="7"/>
  <c r="H647" i="7"/>
  <c r="Z1137" i="7"/>
  <c r="H1137" i="7"/>
  <c r="H1197" i="7"/>
  <c r="Z1267" i="7"/>
  <c r="H1267" i="7"/>
  <c r="Z18" i="7"/>
  <c r="H18" i="7"/>
  <c r="Z26" i="7"/>
  <c r="H26" i="7"/>
  <c r="Z42" i="7"/>
  <c r="H42" i="7"/>
  <c r="H78" i="7"/>
  <c r="H133" i="7"/>
  <c r="Z1172" i="7"/>
  <c r="H1172" i="7"/>
  <c r="H179" i="7"/>
  <c r="H191" i="7"/>
  <c r="H227" i="7"/>
  <c r="Z467" i="7"/>
  <c r="H467" i="7"/>
  <c r="Z475" i="7"/>
  <c r="H475" i="7"/>
  <c r="Z488" i="7"/>
  <c r="H488" i="7"/>
  <c r="Z240" i="7"/>
  <c r="H240" i="7"/>
  <c r="Z1130" i="7"/>
  <c r="H1130" i="7"/>
  <c r="H84" i="7"/>
  <c r="H934" i="7"/>
  <c r="Z942" i="7"/>
  <c r="H942" i="7"/>
  <c r="H1182" i="7"/>
  <c r="H793" i="7"/>
  <c r="Z798" i="7"/>
  <c r="H798" i="7"/>
  <c r="Z811" i="7"/>
  <c r="H811" i="7"/>
  <c r="H819" i="7"/>
  <c r="H420" i="7"/>
  <c r="Z426" i="7"/>
  <c r="H426" i="7"/>
  <c r="Z429" i="7"/>
  <c r="H429" i="7"/>
  <c r="H1142" i="7"/>
  <c r="H1150" i="7"/>
  <c r="Z446" i="7"/>
  <c r="H446" i="7"/>
  <c r="Z459" i="7"/>
  <c r="H459" i="7"/>
  <c r="H10" i="7"/>
  <c r="H7" i="7"/>
  <c r="Z438" i="7"/>
  <c r="H438" i="7"/>
  <c r="H622" i="7"/>
  <c r="Z521" i="7"/>
  <c r="H521" i="7"/>
  <c r="Z529" i="7"/>
  <c r="H529" i="7"/>
  <c r="Z532" i="7"/>
  <c r="H532" i="7"/>
  <c r="Z538" i="7"/>
  <c r="H538" i="7"/>
  <c r="Z544" i="7"/>
  <c r="H544" i="7"/>
  <c r="Z553" i="7"/>
  <c r="H553" i="7"/>
  <c r="Z694" i="7"/>
  <c r="H694" i="7"/>
  <c r="H376" i="7"/>
  <c r="H706" i="7"/>
  <c r="H825" i="7"/>
  <c r="H830" i="7"/>
  <c r="H838" i="7"/>
  <c r="Z846" i="7"/>
  <c r="H846" i="7"/>
  <c r="Z872" i="7"/>
  <c r="H872" i="7"/>
  <c r="H877" i="7"/>
  <c r="Z888" i="7"/>
  <c r="H888" i="7"/>
  <c r="H899" i="7"/>
  <c r="H910" i="7"/>
  <c r="H870" i="7"/>
  <c r="Z918" i="7"/>
  <c r="H918" i="7"/>
  <c r="Z1155" i="7"/>
  <c r="H1155" i="7"/>
  <c r="Z1327" i="7"/>
  <c r="H1327" i="7"/>
  <c r="H1335" i="7"/>
  <c r="Z1339" i="7"/>
  <c r="H1339" i="7"/>
  <c r="Z1351" i="7"/>
  <c r="H1351" i="7"/>
  <c r="Z115" i="7"/>
  <c r="H115" i="7"/>
  <c r="Z207" i="7"/>
  <c r="H207" i="7"/>
  <c r="H205" i="7"/>
  <c r="H656" i="7"/>
  <c r="Z986" i="7"/>
  <c r="H986" i="7"/>
  <c r="Z996" i="7"/>
  <c r="H996" i="7"/>
  <c r="H1004" i="7"/>
  <c r="H1013" i="7"/>
  <c r="Z576" i="7"/>
  <c r="H576" i="7"/>
  <c r="Z584" i="7"/>
  <c r="H584" i="7"/>
  <c r="H587" i="7"/>
  <c r="H1021" i="7"/>
  <c r="H1098" i="7"/>
  <c r="Z1106" i="7"/>
  <c r="H1106" i="7"/>
  <c r="H1047" i="7"/>
  <c r="Z1040" i="7"/>
  <c r="H1040" i="7"/>
  <c r="Z1054" i="7"/>
  <c r="H1054" i="7"/>
  <c r="Z1062" i="7"/>
  <c r="H1062" i="7"/>
  <c r="H1070" i="7"/>
  <c r="H389" i="7"/>
  <c r="Z779" i="7"/>
  <c r="H779" i="7"/>
  <c r="H1085" i="7"/>
  <c r="H1093" i="7"/>
  <c r="Z605" i="7"/>
  <c r="H605" i="7"/>
  <c r="Z613" i="7"/>
  <c r="H613" i="7"/>
  <c r="H118" i="7"/>
  <c r="H126" i="7"/>
  <c r="Z649" i="7"/>
  <c r="H649" i="7"/>
  <c r="H492" i="7"/>
  <c r="H500" i="7"/>
  <c r="H508" i="7"/>
  <c r="Z859" i="7"/>
  <c r="H859" i="7"/>
  <c r="Z857" i="7"/>
  <c r="H857" i="7"/>
  <c r="H767" i="7"/>
  <c r="H399" i="7"/>
  <c r="Z153" i="7"/>
  <c r="H153" i="7"/>
  <c r="H760" i="7"/>
  <c r="H360" i="7"/>
  <c r="Z1299" i="7"/>
  <c r="H1299" i="7"/>
  <c r="H713" i="7"/>
  <c r="H740" i="7"/>
  <c r="Z748" i="7"/>
  <c r="H748" i="7"/>
  <c r="Z863" i="7"/>
  <c r="H863" i="7"/>
  <c r="H403" i="7"/>
  <c r="H170" i="7"/>
  <c r="Z1109" i="7"/>
  <c r="H1109" i="7"/>
  <c r="Z673" i="7"/>
  <c r="H673" i="7"/>
  <c r="H275" i="7"/>
  <c r="H283" i="7"/>
  <c r="Z631" i="7"/>
  <c r="H631" i="7"/>
  <c r="H1307" i="7"/>
  <c r="H565" i="7"/>
  <c r="H573" i="7"/>
  <c r="Z641" i="7"/>
  <c r="H641" i="7"/>
  <c r="H144" i="7"/>
  <c r="H949" i="7"/>
  <c r="Z1318" i="7"/>
  <c r="H1318" i="7"/>
  <c r="Z1131" i="7"/>
  <c r="H1131" i="7"/>
  <c r="Z327" i="7"/>
  <c r="H327" i="7"/>
  <c r="H331" i="7"/>
  <c r="H338" i="7"/>
  <c r="Z315" i="7"/>
  <c r="H315" i="7"/>
  <c r="H299" i="7"/>
  <c r="H291" i="7"/>
  <c r="H1195" i="7"/>
  <c r="Z1225" i="7"/>
  <c r="H1225" i="7"/>
  <c r="H1229" i="7"/>
  <c r="H1212" i="7"/>
  <c r="Z1217" i="7"/>
  <c r="H1217" i="7"/>
  <c r="Z1224" i="7"/>
  <c r="H1224" i="7"/>
  <c r="H1240" i="7"/>
  <c r="H1255" i="7"/>
  <c r="H1263" i="7"/>
  <c r="Z1291" i="7"/>
  <c r="H1291" i="7"/>
  <c r="Z1287" i="7"/>
  <c r="H1287" i="7"/>
  <c r="Z456" i="7"/>
  <c r="H456" i="7"/>
  <c r="Z17" i="7"/>
  <c r="H17" i="7"/>
  <c r="Z931" i="7"/>
  <c r="H931" i="7"/>
  <c r="Z545" i="7"/>
  <c r="H545" i="7"/>
  <c r="Z691" i="7"/>
  <c r="H691" i="7"/>
  <c r="H827" i="7"/>
  <c r="Z885" i="7"/>
  <c r="H885" i="7"/>
  <c r="H894" i="7"/>
  <c r="Z1159" i="7"/>
  <c r="H1159" i="7"/>
  <c r="H1332" i="7"/>
  <c r="H202" i="7"/>
  <c r="H1001" i="7"/>
  <c r="Z1059" i="7"/>
  <c r="H1059" i="7"/>
  <c r="Z386" i="7"/>
  <c r="H386" i="7"/>
  <c r="H1090" i="7"/>
  <c r="Z123" i="7"/>
  <c r="H123" i="7"/>
  <c r="H757" i="7"/>
  <c r="Z727" i="7"/>
  <c r="H727" i="7"/>
  <c r="Z753" i="7"/>
  <c r="H753" i="7"/>
  <c r="H946" i="7"/>
  <c r="H1323" i="7"/>
  <c r="H357" i="7"/>
  <c r="Z333" i="7"/>
  <c r="H333" i="7"/>
  <c r="Z310" i="7"/>
  <c r="H310" i="7"/>
  <c r="Z1203" i="7"/>
  <c r="H1203" i="7"/>
  <c r="Z1232" i="7"/>
  <c r="H1232" i="7"/>
  <c r="Z1246" i="7"/>
  <c r="H1246" i="7"/>
  <c r="Z1190" i="7"/>
  <c r="H1190" i="7"/>
  <c r="H1170" i="7"/>
  <c r="Z246" i="7"/>
  <c r="H246" i="7"/>
  <c r="H95" i="7"/>
  <c r="H679" i="7"/>
  <c r="Z1305" i="7"/>
  <c r="H1305" i="7"/>
  <c r="H639" i="7"/>
  <c r="H142" i="7"/>
  <c r="H1316" i="7"/>
  <c r="Z356" i="7"/>
  <c r="H356" i="7"/>
  <c r="Z54" i="7"/>
  <c r="H54" i="7"/>
  <c r="Z61" i="7"/>
  <c r="H61" i="7"/>
  <c r="Z729" i="7"/>
  <c r="H729" i="7"/>
  <c r="Z737" i="7"/>
  <c r="H737" i="7"/>
  <c r="H99" i="7"/>
  <c r="Z108" i="7"/>
  <c r="H108" i="7"/>
  <c r="Z74" i="7"/>
  <c r="H74" i="7"/>
  <c r="H270" i="7"/>
  <c r="H174" i="7"/>
  <c r="Z222" i="7"/>
  <c r="H222" i="7"/>
  <c r="Z221" i="7"/>
  <c r="H221" i="7"/>
  <c r="Z628" i="7"/>
  <c r="H628" i="7"/>
  <c r="Z254" i="7"/>
  <c r="H254" i="7"/>
  <c r="H794" i="7"/>
  <c r="Z19" i="7"/>
  <c r="H19" i="7"/>
  <c r="H27" i="7"/>
  <c r="H35" i="7"/>
  <c r="Z43" i="7"/>
  <c r="H43" i="7"/>
  <c r="Z55" i="7"/>
  <c r="H55" i="7"/>
  <c r="H79" i="7"/>
  <c r="H62" i="7"/>
  <c r="Z134" i="7"/>
  <c r="H134" i="7"/>
  <c r="H730" i="7"/>
  <c r="H738" i="7"/>
  <c r="Z101" i="7"/>
  <c r="H101" i="7"/>
  <c r="Z109" i="7"/>
  <c r="H109" i="7"/>
  <c r="H75" i="7"/>
  <c r="H271" i="7"/>
  <c r="Z180" i="7"/>
  <c r="H180" i="7"/>
  <c r="Z184" i="7"/>
  <c r="H184" i="7"/>
  <c r="H192" i="7"/>
  <c r="Z224" i="7"/>
  <c r="H224" i="7"/>
  <c r="H228" i="7"/>
  <c r="Z233" i="7"/>
  <c r="H233" i="7"/>
  <c r="H468" i="7"/>
  <c r="Z476" i="7"/>
  <c r="H476" i="7"/>
  <c r="Z480" i="7"/>
  <c r="H480" i="7"/>
  <c r="Z241" i="7"/>
  <c r="H241" i="7"/>
  <c r="H629" i="7"/>
  <c r="Z255" i="7"/>
  <c r="H255" i="7"/>
  <c r="Z1123" i="7"/>
  <c r="H1123" i="7"/>
  <c r="Z86" i="7"/>
  <c r="H86" i="7"/>
  <c r="H85" i="7"/>
  <c r="H935" i="7"/>
  <c r="Z943" i="7"/>
  <c r="H943" i="7"/>
  <c r="Z1183" i="7"/>
  <c r="H1183" i="7"/>
  <c r="H795" i="7"/>
  <c r="H801" i="7"/>
  <c r="H799" i="7"/>
  <c r="Z812" i="7"/>
  <c r="H812" i="7"/>
  <c r="H411" i="7"/>
  <c r="H414" i="7"/>
  <c r="Z427" i="7"/>
  <c r="H427" i="7"/>
  <c r="Z430" i="7"/>
  <c r="H430" i="7"/>
  <c r="H1143" i="7"/>
  <c r="H1151" i="7"/>
  <c r="Z447" i="7"/>
  <c r="H447" i="7"/>
  <c r="Z460" i="7"/>
  <c r="H460" i="7"/>
  <c r="H11" i="7"/>
  <c r="H13" i="7"/>
  <c r="Z561" i="7"/>
  <c r="H561" i="7"/>
  <c r="Z439" i="7"/>
  <c r="H439" i="7"/>
  <c r="H615" i="7"/>
  <c r="H623" i="7"/>
  <c r="H927" i="7"/>
  <c r="Z522" i="7"/>
  <c r="H522" i="7"/>
  <c r="Z530" i="7"/>
  <c r="H530" i="7"/>
  <c r="Z533" i="7"/>
  <c r="H533" i="7"/>
  <c r="Z539" i="7"/>
  <c r="H539" i="7"/>
  <c r="Z535" i="7"/>
  <c r="H535" i="7"/>
  <c r="Z554" i="7"/>
  <c r="H554" i="7"/>
  <c r="H687" i="7"/>
  <c r="H695" i="7"/>
  <c r="H369" i="7"/>
  <c r="H377" i="7"/>
  <c r="Z707" i="7"/>
  <c r="H707" i="7"/>
  <c r="Z826" i="7"/>
  <c r="H826" i="7"/>
  <c r="H831" i="7"/>
  <c r="H839" i="7"/>
  <c r="Z847" i="7"/>
  <c r="H847" i="7"/>
  <c r="H873" i="7"/>
  <c r="H878" i="7"/>
  <c r="H889" i="7"/>
  <c r="H900" i="7"/>
  <c r="Z904" i="7"/>
  <c r="H904" i="7"/>
  <c r="H911" i="7"/>
  <c r="H919" i="7"/>
  <c r="H1156" i="7"/>
  <c r="H1328" i="7"/>
  <c r="H1336" i="7"/>
  <c r="H1340" i="7"/>
  <c r="H1352" i="7"/>
  <c r="H116" i="7"/>
  <c r="Z208" i="7"/>
  <c r="H208" i="7"/>
  <c r="H658" i="7"/>
  <c r="H657" i="7"/>
  <c r="Z987" i="7"/>
  <c r="H987" i="7"/>
  <c r="Z997" i="7"/>
  <c r="H997" i="7"/>
  <c r="H1005" i="7"/>
  <c r="H1014" i="7"/>
  <c r="Z577" i="7"/>
  <c r="H577" i="7"/>
  <c r="Z585" i="7"/>
  <c r="H585" i="7"/>
  <c r="H588" i="7"/>
  <c r="H1022" i="7"/>
  <c r="Z1099" i="7"/>
  <c r="H1099" i="7"/>
  <c r="H1026" i="7"/>
  <c r="Z1055" i="7"/>
  <c r="H1055" i="7"/>
  <c r="H1071" i="7"/>
  <c r="Z378" i="7"/>
  <c r="H378" i="7"/>
  <c r="H780" i="7"/>
  <c r="H1081" i="7"/>
  <c r="H606" i="7"/>
  <c r="Z596" i="7"/>
  <c r="H596" i="7"/>
  <c r="H127" i="7"/>
  <c r="H650" i="7"/>
  <c r="Z493" i="7"/>
  <c r="H493" i="7"/>
  <c r="H501" i="7"/>
  <c r="H509" i="7"/>
  <c r="Z860" i="7"/>
  <c r="H860" i="7"/>
  <c r="Z772" i="7"/>
  <c r="H772" i="7"/>
  <c r="H400" i="7"/>
  <c r="H154" i="7"/>
  <c r="Z162" i="7"/>
  <c r="H162" i="7"/>
  <c r="Z761" i="7"/>
  <c r="H761" i="7"/>
  <c r="Z1300" i="7"/>
  <c r="H1300" i="7"/>
  <c r="Z723" i="7"/>
  <c r="H723" i="7"/>
  <c r="H741" i="7"/>
  <c r="H749" i="7"/>
  <c r="Z864" i="7"/>
  <c r="H864" i="7"/>
  <c r="H404" i="7"/>
  <c r="H1112" i="7"/>
  <c r="H1110" i="7"/>
  <c r="Z674" i="7"/>
  <c r="H674" i="7"/>
  <c r="H276" i="7"/>
  <c r="H284" i="7"/>
  <c r="H632" i="7"/>
  <c r="Z1308" i="7"/>
  <c r="H1308" i="7"/>
  <c r="H566" i="7"/>
  <c r="H574" i="7"/>
  <c r="H642" i="7"/>
  <c r="H145" i="7"/>
  <c r="H950" i="7"/>
  <c r="H1319" i="7"/>
  <c r="Z1132" i="7"/>
  <c r="H1132" i="7"/>
  <c r="Z326" i="7"/>
  <c r="H326" i="7"/>
  <c r="H330" i="7"/>
  <c r="H337" i="7"/>
  <c r="Z314" i="7"/>
  <c r="H314" i="7"/>
  <c r="Z306" i="7"/>
  <c r="H306" i="7"/>
  <c r="Z298" i="7"/>
  <c r="H298" i="7"/>
  <c r="Z290" i="7"/>
  <c r="H290" i="7"/>
  <c r="H1202" i="7"/>
  <c r="H1194" i="7"/>
  <c r="Z1259" i="7"/>
  <c r="H1259" i="7"/>
  <c r="H1252" i="7"/>
  <c r="H1221" i="7"/>
  <c r="H1216" i="7"/>
  <c r="H1239" i="7"/>
  <c r="H1254" i="7"/>
  <c r="Z1290" i="7"/>
  <c r="H1290" i="7"/>
  <c r="H1286" i="7"/>
  <c r="H1278" i="7"/>
  <c r="H1264" i="7"/>
  <c r="H47" i="7"/>
  <c r="Z734" i="7"/>
  <c r="H734" i="7"/>
  <c r="H171" i="7"/>
  <c r="Z578" i="7"/>
  <c r="H578" i="7"/>
  <c r="H589" i="7"/>
  <c r="H1015" i="7"/>
  <c r="Z1100" i="7"/>
  <c r="H1100" i="7"/>
  <c r="H1030" i="7"/>
  <c r="H1049" i="7"/>
  <c r="Z1042" i="7"/>
  <c r="H1042" i="7"/>
  <c r="Z1056" i="7"/>
  <c r="H1056" i="7"/>
  <c r="Z1064" i="7"/>
  <c r="H1064" i="7"/>
  <c r="H1072" i="7"/>
  <c r="Z379" i="7"/>
  <c r="H379" i="7"/>
  <c r="Z781" i="7"/>
  <c r="H781" i="7"/>
  <c r="H1087" i="7"/>
  <c r="H1074" i="7"/>
  <c r="H1082" i="7"/>
  <c r="Z607" i="7"/>
  <c r="H607" i="7"/>
  <c r="Z597" i="7"/>
  <c r="H597" i="7"/>
  <c r="H120" i="7"/>
  <c r="H128" i="7"/>
  <c r="Z651" i="7"/>
  <c r="H651" i="7"/>
  <c r="Z494" i="7"/>
  <c r="H494" i="7"/>
  <c r="H510" i="7"/>
  <c r="Z861" i="7"/>
  <c r="H861" i="7"/>
  <c r="Z773" i="7"/>
  <c r="H773" i="7"/>
  <c r="H769" i="7"/>
  <c r="H390" i="7"/>
  <c r="Z155" i="7"/>
  <c r="H155" i="7"/>
  <c r="H163" i="7"/>
  <c r="H762" i="7"/>
  <c r="H362" i="7"/>
  <c r="Z1301" i="7"/>
  <c r="H1301" i="7"/>
  <c r="Z724" i="7"/>
  <c r="H724" i="7"/>
  <c r="H742" i="7"/>
  <c r="Z750" i="7"/>
  <c r="H750" i="7"/>
  <c r="H405" i="7"/>
  <c r="H1113" i="7"/>
  <c r="Z1111" i="7"/>
  <c r="H1111" i="7"/>
  <c r="Z675" i="7"/>
  <c r="H675" i="7"/>
  <c r="H277" i="7"/>
  <c r="H285" i="7"/>
  <c r="Z633" i="7"/>
  <c r="H633" i="7"/>
  <c r="Z1309" i="7"/>
  <c r="H1309" i="7"/>
  <c r="H567" i="7"/>
  <c r="H575" i="7"/>
  <c r="Z643" i="7"/>
  <c r="H643" i="7"/>
  <c r="Z152" i="7"/>
  <c r="H152" i="7"/>
  <c r="H146" i="7"/>
  <c r="H951" i="7"/>
  <c r="Z1320" i="7"/>
  <c r="H1320" i="7"/>
  <c r="H1133" i="7"/>
  <c r="Z336" i="7"/>
  <c r="H336" i="7"/>
  <c r="H313" i="7"/>
  <c r="H305" i="7"/>
  <c r="Z297" i="7"/>
  <c r="H297" i="7"/>
  <c r="Z1206" i="7"/>
  <c r="H1206" i="7"/>
  <c r="H1251" i="7"/>
  <c r="H1222" i="7"/>
  <c r="H1238" i="7"/>
  <c r="Z1253" i="7"/>
  <c r="H1253" i="7"/>
  <c r="Z1193" i="7"/>
  <c r="H1193" i="7"/>
  <c r="H1285" i="7"/>
  <c r="Z1277" i="7"/>
  <c r="H1277" i="7"/>
  <c r="H1271" i="7"/>
  <c r="Z973" i="7"/>
  <c r="Z1362" i="7"/>
  <c r="Z976" i="7"/>
  <c r="Z974" i="7"/>
  <c r="Z1355" i="7"/>
  <c r="Z977" i="7"/>
  <c r="Z1358" i="7"/>
  <c r="W961" i="7"/>
  <c r="W967" i="7"/>
  <c r="W966" i="7"/>
  <c r="W1367" i="7"/>
  <c r="W954" i="7"/>
  <c r="W962" i="7"/>
  <c r="W968" i="7"/>
  <c r="W984" i="7"/>
  <c r="W1361" i="7"/>
  <c r="W975" i="7"/>
  <c r="W979" i="7"/>
  <c r="W956" i="7"/>
  <c r="W964" i="7"/>
  <c r="W980" i="7"/>
  <c r="W1366" i="7"/>
  <c r="W960" i="7"/>
  <c r="W963" i="7"/>
  <c r="W957" i="7"/>
  <c r="W969" i="7"/>
  <c r="W981" i="7"/>
  <c r="W972" i="7"/>
  <c r="W955" i="7"/>
  <c r="W1356" i="7"/>
  <c r="W958" i="7"/>
  <c r="W978" i="7"/>
  <c r="W982" i="7"/>
  <c r="W1365" i="7"/>
  <c r="W959" i="7"/>
  <c r="W971" i="7"/>
  <c r="W965" i="7"/>
  <c r="W983" i="7"/>
  <c r="X1088" i="7"/>
  <c r="X1083" i="7"/>
  <c r="X503" i="7"/>
  <c r="X511" i="7"/>
  <c r="X862" i="7"/>
  <c r="X774" i="7"/>
  <c r="X770" i="7"/>
  <c r="X391" i="7"/>
  <c r="X156" i="7"/>
  <c r="X164" i="7"/>
  <c r="X763" i="7"/>
  <c r="X363" i="7"/>
  <c r="X1302" i="7"/>
  <c r="X725" i="7"/>
  <c r="X866" i="7"/>
  <c r="X165" i="7"/>
  <c r="X1114" i="7"/>
  <c r="X668" i="7"/>
  <c r="X676" i="7"/>
  <c r="X278" i="7"/>
  <c r="X286" i="7"/>
  <c r="X634" i="7"/>
  <c r="X1310" i="7"/>
  <c r="X568" i="7"/>
  <c r="X636" i="7"/>
  <c r="X644" i="7"/>
  <c r="X147" i="7"/>
  <c r="X944" i="7"/>
  <c r="X952" i="7"/>
  <c r="X1321" i="7"/>
  <c r="X1134" i="7"/>
  <c r="X324" i="7"/>
  <c r="X328" i="7"/>
  <c r="X335" i="7"/>
  <c r="X346" i="7"/>
  <c r="X320" i="7"/>
  <c r="X312" i="7"/>
  <c r="X304" i="7"/>
  <c r="X296" i="7"/>
  <c r="X220" i="7"/>
  <c r="X1200" i="7"/>
  <c r="X1205" i="7"/>
  <c r="X1257" i="7"/>
  <c r="X1250" i="7"/>
  <c r="X1220" i="7"/>
  <c r="X1245" i="7"/>
  <c r="X1237" i="7"/>
  <c r="X1248" i="7"/>
  <c r="X1192" i="7"/>
  <c r="X1211" i="7"/>
  <c r="X1288" i="7"/>
  <c r="X1284" i="7"/>
  <c r="X1276" i="7"/>
  <c r="X1270" i="7"/>
  <c r="X21" i="7"/>
  <c r="X29" i="7"/>
  <c r="X37" i="7"/>
  <c r="X45" i="7"/>
  <c r="X48" i="7"/>
  <c r="X81" i="7"/>
  <c r="X64" i="7"/>
  <c r="X136" i="7"/>
  <c r="X732" i="7"/>
  <c r="X1167" i="7"/>
  <c r="X69" i="7"/>
  <c r="X257" i="7"/>
  <c r="X265" i="7"/>
  <c r="X273" i="7"/>
  <c r="X182" i="7"/>
  <c r="X186" i="7"/>
  <c r="X194" i="7"/>
  <c r="X230" i="7"/>
  <c r="X235" i="7"/>
  <c r="X470" i="7"/>
  <c r="X482" i="7"/>
  <c r="X243" i="7"/>
  <c r="X1358" i="7"/>
  <c r="X1366" i="7"/>
  <c r="X249" i="7"/>
  <c r="X88" i="7"/>
  <c r="X92" i="7"/>
  <c r="X937" i="7"/>
  <c r="X1177" i="7"/>
  <c r="X1185" i="7"/>
  <c r="X797" i="7"/>
  <c r="X803" i="7"/>
  <c r="X787" i="7"/>
  <c r="X814" i="7"/>
  <c r="X413" i="7"/>
  <c r="X421" i="7"/>
  <c r="X406" i="7"/>
  <c r="X432" i="7"/>
  <c r="X1145" i="7"/>
  <c r="X449" i="7"/>
  <c r="X454" i="7"/>
  <c r="X462" i="7"/>
  <c r="X15" i="7"/>
  <c r="X563" i="7"/>
  <c r="X441" i="7"/>
  <c r="X617" i="7"/>
  <c r="X921" i="7"/>
  <c r="X929" i="7"/>
  <c r="X681" i="7"/>
  <c r="X689" i="7"/>
  <c r="X697" i="7"/>
  <c r="X371" i="7"/>
  <c r="X701" i="7"/>
  <c r="X709" i="7"/>
  <c r="X821" i="7"/>
  <c r="X833" i="7"/>
  <c r="X841" i="7"/>
  <c r="X850" i="7"/>
  <c r="X880" i="7"/>
  <c r="X883" i="7"/>
  <c r="X891" i="7"/>
  <c r="X902" i="7"/>
  <c r="X906" i="7"/>
  <c r="X913" i="7"/>
  <c r="X1330" i="7"/>
  <c r="X1338" i="7"/>
  <c r="X1342" i="7"/>
  <c r="X1354" i="7"/>
  <c r="X960" i="7"/>
  <c r="X972" i="7"/>
  <c r="X966" i="7"/>
  <c r="X984" i="7"/>
  <c r="X197" i="7"/>
  <c r="X210" i="7"/>
  <c r="X989" i="7"/>
  <c r="X999" i="7"/>
  <c r="X991" i="7"/>
  <c r="X1009" i="7"/>
  <c r="X579" i="7"/>
  <c r="X592" i="7"/>
  <c r="X590" i="7"/>
  <c r="X1016" i="7"/>
  <c r="X1101" i="7"/>
  <c r="X1031" i="7"/>
  <c r="X1028" i="7"/>
  <c r="X1050" i="7"/>
  <c r="X1034" i="7"/>
  <c r="X384" i="7"/>
  <c r="X782" i="7"/>
  <c r="X1075" i="7"/>
  <c r="X608" i="7"/>
  <c r="X598" i="7"/>
  <c r="X495" i="7"/>
  <c r="X716" i="7"/>
  <c r="X22" i="7"/>
  <c r="X30" i="7"/>
  <c r="X38" i="7"/>
  <c r="X46" i="7"/>
  <c r="X49" i="7"/>
  <c r="X57" i="7"/>
  <c r="X65" i="7"/>
  <c r="X137" i="7"/>
  <c r="X733" i="7"/>
  <c r="X1168" i="7"/>
  <c r="X96" i="7"/>
  <c r="X70" i="7"/>
  <c r="X258" i="7"/>
  <c r="X266" i="7"/>
  <c r="X175" i="7"/>
  <c r="X183" i="7"/>
  <c r="X187" i="7"/>
  <c r="X195" i="7"/>
  <c r="X231" i="7"/>
  <c r="X236" i="7"/>
  <c r="X471" i="7"/>
  <c r="X483" i="7"/>
  <c r="X244" i="7"/>
  <c r="X1359" i="7"/>
  <c r="X1367" i="7"/>
  <c r="X250" i="7"/>
  <c r="X89" i="7"/>
  <c r="X93" i="7"/>
  <c r="X938" i="7"/>
  <c r="X1178" i="7"/>
  <c r="X1186" i="7"/>
  <c r="X789" i="7"/>
  <c r="X804" i="7"/>
  <c r="X788" i="7"/>
  <c r="X815" i="7"/>
  <c r="X416" i="7"/>
  <c r="X422" i="7"/>
  <c r="X407" i="7"/>
  <c r="X433" i="7"/>
  <c r="X1146" i="7"/>
  <c r="X450" i="7"/>
  <c r="X455" i="7"/>
  <c r="X463" i="7"/>
  <c r="X3" i="7"/>
  <c r="X16" i="7"/>
  <c r="X434" i="7"/>
  <c r="X442" i="7"/>
  <c r="X618" i="7"/>
  <c r="X922" i="7"/>
  <c r="X930" i="7"/>
  <c r="X682" i="7"/>
  <c r="X690" i="7"/>
  <c r="X698" i="7"/>
  <c r="X372" i="7"/>
  <c r="X702" i="7"/>
  <c r="X710" i="7"/>
  <c r="X822" i="7"/>
  <c r="X834" i="7"/>
  <c r="X851" i="7"/>
  <c r="X881" i="7"/>
  <c r="X884" i="7"/>
  <c r="X892" i="7"/>
  <c r="X903" i="7"/>
  <c r="X893" i="7"/>
  <c r="X914" i="7"/>
  <c r="X1331" i="7"/>
  <c r="X1343" i="7"/>
  <c r="X1347" i="7"/>
  <c r="X953" i="7"/>
  <c r="X961" i="7"/>
  <c r="X973" i="7"/>
  <c r="X967" i="7"/>
  <c r="X111" i="7"/>
  <c r="X198" i="7"/>
  <c r="X201" i="7"/>
  <c r="X990" i="7"/>
  <c r="X1000" i="7"/>
  <c r="X992" i="7"/>
  <c r="X1007" i="7"/>
  <c r="X580" i="7"/>
  <c r="X593" i="7"/>
  <c r="X1017" i="7"/>
  <c r="X1094" i="7"/>
  <c r="X1102" i="7"/>
  <c r="X1032" i="7"/>
  <c r="X1043" i="7"/>
  <c r="X1051" i="7"/>
  <c r="X1035" i="7"/>
  <c r="X385" i="7"/>
  <c r="X783" i="7"/>
  <c r="X1089" i="7"/>
  <c r="X1076" i="7"/>
  <c r="X1084" i="7"/>
  <c r="X609" i="7"/>
  <c r="X599" i="7"/>
  <c r="X496" i="7"/>
  <c r="X504" i="7"/>
  <c r="X512" i="7"/>
  <c r="X853" i="7"/>
  <c r="X775" i="7"/>
  <c r="X771" i="7"/>
  <c r="X392" i="7"/>
  <c r="X157" i="7"/>
  <c r="X756" i="7"/>
  <c r="X764" i="7"/>
  <c r="X364" i="7"/>
  <c r="X1303" i="7"/>
  <c r="X717" i="7"/>
  <c r="X867" i="7"/>
  <c r="X166" i="7"/>
  <c r="X1115" i="7"/>
  <c r="X669" i="7"/>
  <c r="X677" i="7"/>
  <c r="X279" i="7"/>
  <c r="X287" i="7"/>
  <c r="X635" i="7"/>
  <c r="X1311" i="7"/>
  <c r="X569" i="7"/>
  <c r="X637" i="7"/>
  <c r="X645" i="7"/>
  <c r="X148" i="7"/>
  <c r="X945" i="7"/>
  <c r="X1314" i="7"/>
  <c r="X1322" i="7"/>
  <c r="X1135" i="7"/>
  <c r="X323" i="7"/>
  <c r="X342" i="7"/>
  <c r="X334" i="7"/>
  <c r="X345" i="7"/>
  <c r="X319" i="7"/>
  <c r="X311" i="7"/>
  <c r="X303" i="7"/>
  <c r="X295" i="7"/>
  <c r="X1199" i="7"/>
  <c r="X1204" i="7"/>
  <c r="X1256" i="7"/>
  <c r="X1249" i="7"/>
  <c r="X1244" i="7"/>
  <c r="X1236" i="7"/>
  <c r="X1247" i="7"/>
  <c r="X1191" i="7"/>
  <c r="X1210" i="7"/>
  <c r="X1295" i="7"/>
  <c r="X1283" i="7"/>
  <c r="X1275" i="7"/>
  <c r="X1269" i="7"/>
  <c r="X31" i="7"/>
  <c r="X58" i="7"/>
  <c r="X1169" i="7"/>
  <c r="X71" i="7"/>
  <c r="X176" i="7"/>
  <c r="X232" i="7"/>
  <c r="X1360" i="7"/>
  <c r="X202" i="7"/>
  <c r="X1010" i="7"/>
  <c r="X1018" i="7"/>
  <c r="X1052" i="7"/>
  <c r="X513" i="7"/>
  <c r="X393" i="7"/>
  <c r="X757" i="7"/>
  <c r="X1298" i="7"/>
  <c r="X868" i="7"/>
  <c r="X280" i="7"/>
  <c r="X646" i="7"/>
  <c r="X1136" i="7"/>
  <c r="X341" i="7"/>
  <c r="X294" i="7"/>
  <c r="X39" i="7"/>
  <c r="X138" i="7"/>
  <c r="X472" i="7"/>
  <c r="X484" i="7"/>
  <c r="X625" i="7"/>
  <c r="X94" i="7"/>
  <c r="X1187" i="7"/>
  <c r="X816" i="7"/>
  <c r="X1147" i="7"/>
  <c r="X4" i="7"/>
  <c r="X619" i="7"/>
  <c r="X691" i="7"/>
  <c r="X703" i="7"/>
  <c r="X835" i="7"/>
  <c r="X852" i="7"/>
  <c r="X882" i="7"/>
  <c r="X896" i="7"/>
  <c r="X894" i="7"/>
  <c r="X1332" i="7"/>
  <c r="X1348" i="7"/>
  <c r="X962" i="7"/>
  <c r="X112" i="7"/>
  <c r="X993" i="7"/>
  <c r="X581" i="7"/>
  <c r="X1033" i="7"/>
  <c r="X602" i="7"/>
  <c r="X489" i="7"/>
  <c r="X396" i="7"/>
  <c r="X678" i="7"/>
  <c r="X1312" i="7"/>
  <c r="X1315" i="7"/>
  <c r="X357" i="7"/>
  <c r="X344" i="7"/>
  <c r="X302" i="7"/>
  <c r="X1215" i="7"/>
  <c r="X1190" i="7"/>
  <c r="X24" i="7"/>
  <c r="X32" i="7"/>
  <c r="X40" i="7"/>
  <c r="X52" i="7"/>
  <c r="X51" i="7"/>
  <c r="X59" i="7"/>
  <c r="X67" i="7"/>
  <c r="X139" i="7"/>
  <c r="X735" i="7"/>
  <c r="X1170" i="7"/>
  <c r="X100" i="7"/>
  <c r="X72" i="7"/>
  <c r="X260" i="7"/>
  <c r="X268" i="7"/>
  <c r="X177" i="7"/>
  <c r="X172" i="7"/>
  <c r="X189" i="7"/>
  <c r="X225" i="7"/>
  <c r="X218" i="7"/>
  <c r="X465" i="7"/>
  <c r="X473" i="7"/>
  <c r="X486" i="7"/>
  <c r="X238" i="7"/>
  <c r="X246" i="7"/>
  <c r="X1361" i="7"/>
  <c r="X626" i="7"/>
  <c r="X252" i="7"/>
  <c r="X82" i="7"/>
  <c r="X95" i="7"/>
  <c r="X940" i="7"/>
  <c r="X1180" i="7"/>
  <c r="X1188" i="7"/>
  <c r="X791" i="7"/>
  <c r="X806" i="7"/>
  <c r="X809" i="7"/>
  <c r="X817" i="7"/>
  <c r="X418" i="7"/>
  <c r="X424" i="7"/>
  <c r="X409" i="7"/>
  <c r="X1140" i="7"/>
  <c r="X1148" i="7"/>
  <c r="X452" i="7"/>
  <c r="X457" i="7"/>
  <c r="X8" i="7"/>
  <c r="X5" i="7"/>
  <c r="X558" i="7"/>
  <c r="X436" i="7"/>
  <c r="X444" i="7"/>
  <c r="X620" i="7"/>
  <c r="X924" i="7"/>
  <c r="X932" i="7"/>
  <c r="X684" i="7"/>
  <c r="X692" i="7"/>
  <c r="X366" i="7"/>
  <c r="X374" i="7"/>
  <c r="X704" i="7"/>
  <c r="X823" i="7"/>
  <c r="X828" i="7"/>
  <c r="X836" i="7"/>
  <c r="X875" i="7"/>
  <c r="X886" i="7"/>
  <c r="X897" i="7"/>
  <c r="X908" i="7"/>
  <c r="X895" i="7"/>
  <c r="X916" i="7"/>
  <c r="X1333" i="7"/>
  <c r="X1345" i="7"/>
  <c r="X1349" i="7"/>
  <c r="X955" i="7"/>
  <c r="X963" i="7"/>
  <c r="X979" i="7"/>
  <c r="X113" i="7"/>
  <c r="X200" i="7"/>
  <c r="X203" i="7"/>
  <c r="X994" i="7"/>
  <c r="X1002" i="7"/>
  <c r="X1011" i="7"/>
  <c r="X582" i="7"/>
  <c r="X595" i="7"/>
  <c r="X1019" i="7"/>
  <c r="X1096" i="7"/>
  <c r="X1104" i="7"/>
  <c r="X1023" i="7"/>
  <c r="X1045" i="7"/>
  <c r="X1038" i="7"/>
  <c r="X1037" i="7"/>
  <c r="X1068" i="7"/>
  <c r="X387" i="7"/>
  <c r="X1091" i="7"/>
  <c r="X1078" i="7"/>
  <c r="X603" i="7"/>
  <c r="X611" i="7"/>
  <c r="X601" i="7"/>
  <c r="X490" i="7"/>
  <c r="X498" i="7"/>
  <c r="X506" i="7"/>
  <c r="X514" i="7"/>
  <c r="X855" i="7"/>
  <c r="X777" i="7"/>
  <c r="X397" i="7"/>
  <c r="X394" i="7"/>
  <c r="X159" i="7"/>
  <c r="X758" i="7"/>
  <c r="X358" i="7"/>
  <c r="X1296" i="7"/>
  <c r="X720" i="7"/>
  <c r="X719" i="7"/>
  <c r="X401" i="7"/>
  <c r="X168" i="7"/>
  <c r="X1107" i="7"/>
  <c r="X671" i="7"/>
  <c r="X679" i="7"/>
  <c r="X281" i="7"/>
  <c r="X289" i="7"/>
  <c r="X1305" i="7"/>
  <c r="X1313" i="7"/>
  <c r="X571" i="7"/>
  <c r="X639" i="7"/>
  <c r="X647" i="7"/>
  <c r="X142" i="7"/>
  <c r="X947" i="7"/>
  <c r="X1316" i="7"/>
  <c r="X1324" i="7"/>
  <c r="X1137" i="7"/>
  <c r="X356" i="7"/>
  <c r="X321" i="7"/>
  <c r="X340" i="7"/>
  <c r="X351" i="7"/>
  <c r="X343" i="7"/>
  <c r="X317" i="7"/>
  <c r="X309" i="7"/>
  <c r="X301" i="7"/>
  <c r="X293" i="7"/>
  <c r="X1197" i="7"/>
  <c r="X1227" i="7"/>
  <c r="X1231" i="7"/>
  <c r="X1214" i="7"/>
  <c r="X1218" i="7"/>
  <c r="X1242" i="7"/>
  <c r="X1234" i="7"/>
  <c r="X1261" i="7"/>
  <c r="X1208" i="7"/>
  <c r="X1293" i="7"/>
  <c r="X1281" i="7"/>
  <c r="X1267" i="7"/>
  <c r="X1273" i="7"/>
  <c r="X25" i="7"/>
  <c r="X33" i="7"/>
  <c r="X41" i="7"/>
  <c r="X53" i="7"/>
  <c r="X77" i="7"/>
  <c r="X60" i="7"/>
  <c r="X68" i="7"/>
  <c r="X140" i="7"/>
  <c r="X736" i="7"/>
  <c r="X1171" i="7"/>
  <c r="X98" i="7"/>
  <c r="X73" i="7"/>
  <c r="X261" i="7"/>
  <c r="X269" i="7"/>
  <c r="X178" i="7"/>
  <c r="X173" i="7"/>
  <c r="X190" i="7"/>
  <c r="X226" i="7"/>
  <c r="X219" i="7"/>
  <c r="X466" i="7"/>
  <c r="X474" i="7"/>
  <c r="X487" i="7"/>
  <c r="X239" i="7"/>
  <c r="X247" i="7"/>
  <c r="X1362" i="7"/>
  <c r="X627" i="7"/>
  <c r="X253" i="7"/>
  <c r="X83" i="7"/>
  <c r="X933" i="7"/>
  <c r="X941" i="7"/>
  <c r="X1181" i="7"/>
  <c r="X1189" i="7"/>
  <c r="X792" i="7"/>
  <c r="X807" i="7"/>
  <c r="X810" i="7"/>
  <c r="X818" i="7"/>
  <c r="X419" i="7"/>
  <c r="X425" i="7"/>
  <c r="X410" i="7"/>
  <c r="X1141" i="7"/>
  <c r="X1149" i="7"/>
  <c r="X453" i="7"/>
  <c r="X458" i="7"/>
  <c r="X9" i="7"/>
  <c r="X6" i="7"/>
  <c r="X559" i="7"/>
  <c r="X437" i="7"/>
  <c r="X445" i="7"/>
  <c r="X621" i="7"/>
  <c r="X925" i="7"/>
  <c r="X685" i="7"/>
  <c r="X693" i="7"/>
  <c r="X367" i="7"/>
  <c r="X375" i="7"/>
  <c r="X705" i="7"/>
  <c r="X824" i="7"/>
  <c r="X829" i="7"/>
  <c r="X837" i="7"/>
  <c r="X871" i="7"/>
  <c r="X876" i="7"/>
  <c r="X887" i="7"/>
  <c r="X898" i="7"/>
  <c r="X909" i="7"/>
  <c r="X869" i="7"/>
  <c r="X917" i="7"/>
  <c r="X1326" i="7"/>
  <c r="X1334" i="7"/>
  <c r="X1346" i="7"/>
  <c r="X1350" i="7"/>
  <c r="X956" i="7"/>
  <c r="X964" i="7"/>
  <c r="X980" i="7"/>
  <c r="X114" i="7"/>
  <c r="X206" i="7"/>
  <c r="X204" i="7"/>
  <c r="X985" i="7"/>
  <c r="X995" i="7"/>
  <c r="X1003" i="7"/>
  <c r="X1012" i="7"/>
  <c r="X583" i="7"/>
  <c r="X586" i="7"/>
  <c r="X1020" i="7"/>
  <c r="X1097" i="7"/>
  <c r="X1105" i="7"/>
  <c r="X1024" i="7"/>
  <c r="X1046" i="7"/>
  <c r="X1039" i="7"/>
  <c r="X1069" i="7"/>
  <c r="X388" i="7"/>
  <c r="X778" i="7"/>
  <c r="X1092" i="7"/>
  <c r="X1079" i="7"/>
  <c r="X604" i="7"/>
  <c r="X612" i="7"/>
  <c r="X491" i="7"/>
  <c r="X499" i="7"/>
  <c r="X507" i="7"/>
  <c r="X858" i="7"/>
  <c r="X856" i="7"/>
  <c r="X766" i="7"/>
  <c r="X398" i="7"/>
  <c r="X395" i="7"/>
  <c r="X160" i="7"/>
  <c r="X759" i="7"/>
  <c r="X359" i="7"/>
  <c r="X1297" i="7"/>
  <c r="X721" i="7"/>
  <c r="X712" i="7"/>
  <c r="X402" i="7"/>
  <c r="X169" i="7"/>
  <c r="X1108" i="7"/>
  <c r="X672" i="7"/>
  <c r="X274" i="7"/>
  <c r="X282" i="7"/>
  <c r="X630" i="7"/>
  <c r="X1306" i="7"/>
  <c r="X564" i="7"/>
  <c r="X572" i="7"/>
  <c r="X640" i="7"/>
  <c r="X149" i="7"/>
  <c r="X143" i="7"/>
  <c r="X948" i="7"/>
  <c r="X1317" i="7"/>
  <c r="X1325" i="7"/>
  <c r="X1138" i="7"/>
  <c r="X355" i="7"/>
  <c r="X332" i="7"/>
  <c r="X339" i="7"/>
  <c r="X350" i="7"/>
  <c r="X354" i="7"/>
  <c r="X316" i="7"/>
  <c r="X308" i="7"/>
  <c r="X300" i="7"/>
  <c r="X292" i="7"/>
  <c r="X1196" i="7"/>
  <c r="X1226" i="7"/>
  <c r="X1230" i="7"/>
  <c r="X1213" i="7"/>
  <c r="X1241" i="7"/>
  <c r="X1233" i="7"/>
  <c r="X1260" i="7"/>
  <c r="X1207" i="7"/>
  <c r="X1292" i="7"/>
  <c r="X1280" i="7"/>
  <c r="X1266" i="7"/>
  <c r="X1272" i="7"/>
  <c r="X47" i="7"/>
  <c r="X734" i="7"/>
  <c r="X1179" i="7"/>
  <c r="X805" i="7"/>
  <c r="X417" i="7"/>
  <c r="X451" i="7"/>
  <c r="X435" i="7"/>
  <c r="X683" i="7"/>
  <c r="X373" i="7"/>
  <c r="X711" i="7"/>
  <c r="X1095" i="7"/>
  <c r="X1044" i="7"/>
  <c r="X1036" i="7"/>
  <c r="X1067" i="7"/>
  <c r="X386" i="7"/>
  <c r="X1077" i="7"/>
  <c r="X600" i="7"/>
  <c r="X505" i="7"/>
  <c r="X854" i="7"/>
  <c r="X158" i="7"/>
  <c r="X765" i="7"/>
  <c r="X365" i="7"/>
  <c r="X718" i="7"/>
  <c r="X1116" i="7"/>
  <c r="X1304" i="7"/>
  <c r="X141" i="7"/>
  <c r="X322" i="7"/>
  <c r="X318" i="7"/>
  <c r="X1198" i="7"/>
  <c r="X1232" i="7"/>
  <c r="X1243" i="7"/>
  <c r="X26" i="7"/>
  <c r="X54" i="7"/>
  <c r="X61" i="7"/>
  <c r="X729" i="7"/>
  <c r="X737" i="7"/>
  <c r="X74" i="7"/>
  <c r="X270" i="7"/>
  <c r="X179" i="7"/>
  <c r="X174" i="7"/>
  <c r="X191" i="7"/>
  <c r="X227" i="7"/>
  <c r="X221" i="7"/>
  <c r="X467" i="7"/>
  <c r="X488" i="7"/>
  <c r="X934" i="7"/>
  <c r="X1182" i="7"/>
  <c r="X793" i="7"/>
  <c r="X811" i="7"/>
  <c r="X819" i="7"/>
  <c r="X426" i="7"/>
  <c r="X1142" i="7"/>
  <c r="X446" i="7"/>
  <c r="X10" i="7"/>
  <c r="X560" i="7"/>
  <c r="X614" i="7"/>
  <c r="X926" i="7"/>
  <c r="X686" i="7"/>
  <c r="X694" i="7"/>
  <c r="X368" i="7"/>
  <c r="X376" i="7"/>
  <c r="X706" i="7"/>
  <c r="X825" i="7"/>
  <c r="X830" i="7"/>
  <c r="X838" i="7"/>
  <c r="X872" i="7"/>
  <c r="X877" i="7"/>
  <c r="X888" i="7"/>
  <c r="X899" i="7"/>
  <c r="X910" i="7"/>
  <c r="X870" i="7"/>
  <c r="X918" i="7"/>
  <c r="X1327" i="7"/>
  <c r="X1335" i="7"/>
  <c r="X1339" i="7"/>
  <c r="X1351" i="7"/>
  <c r="X957" i="7"/>
  <c r="X969" i="7"/>
  <c r="X981" i="7"/>
  <c r="X115" i="7"/>
  <c r="X207" i="7"/>
  <c r="X205" i="7"/>
  <c r="X986" i="7"/>
  <c r="X996" i="7"/>
  <c r="X1004" i="7"/>
  <c r="X1013" i="7"/>
  <c r="X576" i="7"/>
  <c r="X584" i="7"/>
  <c r="X587" i="7"/>
  <c r="X1021" i="7"/>
  <c r="X1098" i="7"/>
  <c r="X1106" i="7"/>
  <c r="X1025" i="7"/>
  <c r="X1047" i="7"/>
  <c r="X1040" i="7"/>
  <c r="X1070" i="7"/>
  <c r="X389" i="7"/>
  <c r="X779" i="7"/>
  <c r="X1085" i="7"/>
  <c r="X1093" i="7"/>
  <c r="X1080" i="7"/>
  <c r="X605" i="7"/>
  <c r="X613" i="7"/>
  <c r="X492" i="7"/>
  <c r="X500" i="7"/>
  <c r="X508" i="7"/>
  <c r="X859" i="7"/>
  <c r="X857" i="7"/>
  <c r="X767" i="7"/>
  <c r="X399" i="7"/>
  <c r="X153" i="7"/>
  <c r="X161" i="7"/>
  <c r="X760" i="7"/>
  <c r="X360" i="7"/>
  <c r="X1299" i="7"/>
  <c r="X722" i="7"/>
  <c r="X713" i="7"/>
  <c r="X863" i="7"/>
  <c r="X403" i="7"/>
  <c r="X170" i="7"/>
  <c r="X1109" i="7"/>
  <c r="X673" i="7"/>
  <c r="X275" i="7"/>
  <c r="X283" i="7"/>
  <c r="X631" i="7"/>
  <c r="X1307" i="7"/>
  <c r="X565" i="7"/>
  <c r="X573" i="7"/>
  <c r="X641" i="7"/>
  <c r="X150" i="7"/>
  <c r="X144" i="7"/>
  <c r="X949" i="7"/>
  <c r="X1318" i="7"/>
  <c r="X1131" i="7"/>
  <c r="X327" i="7"/>
  <c r="X331" i="7"/>
  <c r="X338" i="7"/>
  <c r="X349" i="7"/>
  <c r="X353" i="7"/>
  <c r="X315" i="7"/>
  <c r="X307" i="7"/>
  <c r="X299" i="7"/>
  <c r="X291" i="7"/>
  <c r="X1195" i="7"/>
  <c r="X1225" i="7"/>
  <c r="X1229" i="7"/>
  <c r="X1212" i="7"/>
  <c r="X1217" i="7"/>
  <c r="X1224" i="7"/>
  <c r="X1240" i="7"/>
  <c r="X1255" i="7"/>
  <c r="X1263" i="7"/>
  <c r="X1291" i="7"/>
  <c r="X1287" i="7"/>
  <c r="X1279" i="7"/>
  <c r="X1265" i="7"/>
  <c r="X267" i="7"/>
  <c r="X171" i="7"/>
  <c r="X237" i="7"/>
  <c r="X485" i="7"/>
  <c r="X245" i="7"/>
  <c r="X251" i="7"/>
  <c r="X90" i="7"/>
  <c r="X790" i="7"/>
  <c r="X423" i="7"/>
  <c r="X1139" i="7"/>
  <c r="X464" i="7"/>
  <c r="X443" i="7"/>
  <c r="X931" i="7"/>
  <c r="X885" i="7"/>
  <c r="X907" i="7"/>
  <c r="X915" i="7"/>
  <c r="X1344" i="7"/>
  <c r="X954" i="7"/>
  <c r="X968" i="7"/>
  <c r="X199" i="7"/>
  <c r="X1001" i="7"/>
  <c r="X594" i="7"/>
  <c r="X1103" i="7"/>
  <c r="X1090" i="7"/>
  <c r="X610" i="7"/>
  <c r="X497" i="7"/>
  <c r="X776" i="7"/>
  <c r="X670" i="7"/>
  <c r="X570" i="7"/>
  <c r="X946" i="7"/>
  <c r="X1228" i="7"/>
  <c r="X1235" i="7"/>
  <c r="X1209" i="7"/>
  <c r="X1274" i="7"/>
  <c r="X18" i="7"/>
  <c r="X34" i="7"/>
  <c r="X42" i="7"/>
  <c r="X78" i="7"/>
  <c r="X133" i="7"/>
  <c r="X99" i="7"/>
  <c r="X262" i="7"/>
  <c r="X240" i="7"/>
  <c r="X1355" i="7"/>
  <c r="X1363" i="7"/>
  <c r="X628" i="7"/>
  <c r="X84" i="7"/>
  <c r="X942" i="7"/>
  <c r="X794" i="7"/>
  <c r="X798" i="7"/>
  <c r="X420" i="7"/>
  <c r="X429" i="7"/>
  <c r="X1150" i="7"/>
  <c r="X459" i="7"/>
  <c r="X7" i="7"/>
  <c r="X438" i="7"/>
  <c r="X622" i="7"/>
  <c r="X19" i="7"/>
  <c r="X27" i="7"/>
  <c r="X35" i="7"/>
  <c r="X43" i="7"/>
  <c r="X55" i="7"/>
  <c r="X79" i="7"/>
  <c r="X62" i="7"/>
  <c r="X134" i="7"/>
  <c r="X730" i="7"/>
  <c r="X738" i="7"/>
  <c r="X75" i="7"/>
  <c r="X263" i="7"/>
  <c r="X271" i="7"/>
  <c r="X180" i="7"/>
  <c r="X184" i="7"/>
  <c r="X192" i="7"/>
  <c r="X228" i="7"/>
  <c r="X233" i="7"/>
  <c r="X468" i="7"/>
  <c r="X480" i="7"/>
  <c r="X241" i="7"/>
  <c r="X1356" i="7"/>
  <c r="X1364" i="7"/>
  <c r="X629" i="7"/>
  <c r="X86" i="7"/>
  <c r="X85" i="7"/>
  <c r="X935" i="7"/>
  <c r="X943" i="7"/>
  <c r="X1183" i="7"/>
  <c r="X795" i="7"/>
  <c r="X801" i="7"/>
  <c r="X799" i="7"/>
  <c r="X812" i="7"/>
  <c r="X411" i="7"/>
  <c r="X414" i="7"/>
  <c r="X427" i="7"/>
  <c r="X430" i="7"/>
  <c r="X1143" i="7"/>
  <c r="X1151" i="7"/>
  <c r="X447" i="7"/>
  <c r="X460" i="7"/>
  <c r="X11" i="7"/>
  <c r="X13" i="7"/>
  <c r="X561" i="7"/>
  <c r="X439" i="7"/>
  <c r="X615" i="7"/>
  <c r="X623" i="7"/>
  <c r="X927" i="7"/>
  <c r="X687" i="7"/>
  <c r="X695" i="7"/>
  <c r="X369" i="7"/>
  <c r="X377" i="7"/>
  <c r="X707" i="7"/>
  <c r="X826" i="7"/>
  <c r="X831" i="7"/>
  <c r="X839" i="7"/>
  <c r="X873" i="7"/>
  <c r="X878" i="7"/>
  <c r="X889" i="7"/>
  <c r="X900" i="7"/>
  <c r="X904" i="7"/>
  <c r="X911" i="7"/>
  <c r="X919" i="7"/>
  <c r="X1328" i="7"/>
  <c r="X1336" i="7"/>
  <c r="X1340" i="7"/>
  <c r="X1352" i="7"/>
  <c r="X958" i="7"/>
  <c r="X970" i="7"/>
  <c r="X982" i="7"/>
  <c r="X116" i="7"/>
  <c r="X208" i="7"/>
  <c r="X987" i="7"/>
  <c r="X997" i="7"/>
  <c r="X1005" i="7"/>
  <c r="X1014" i="7"/>
  <c r="X577" i="7"/>
  <c r="X585" i="7"/>
  <c r="X588" i="7"/>
  <c r="X1022" i="7"/>
  <c r="X1099" i="7"/>
  <c r="X1029" i="7"/>
  <c r="X1026" i="7"/>
  <c r="X1048" i="7"/>
  <c r="X1041" i="7"/>
  <c r="X1071" i="7"/>
  <c r="X780" i="7"/>
  <c r="X1086" i="7"/>
  <c r="X1073" i="7"/>
  <c r="X1081" i="7"/>
  <c r="X606" i="7"/>
  <c r="X596" i="7"/>
  <c r="X493" i="7"/>
  <c r="X501" i="7"/>
  <c r="X509" i="7"/>
  <c r="X860" i="7"/>
  <c r="X772" i="7"/>
  <c r="X768" i="7"/>
  <c r="X400" i="7"/>
  <c r="X154" i="7"/>
  <c r="X162" i="7"/>
  <c r="X761" i="7"/>
  <c r="X361" i="7"/>
  <c r="X1300" i="7"/>
  <c r="X723" i="7"/>
  <c r="X714" i="7"/>
  <c r="X864" i="7"/>
  <c r="X404" i="7"/>
  <c r="X1112" i="7"/>
  <c r="X1110" i="7"/>
  <c r="X674" i="7"/>
  <c r="X276" i="7"/>
  <c r="X284" i="7"/>
  <c r="X632" i="7"/>
  <c r="X1308" i="7"/>
  <c r="X566" i="7"/>
  <c r="X574" i="7"/>
  <c r="X642" i="7"/>
  <c r="X151" i="7"/>
  <c r="X145" i="7"/>
  <c r="X950" i="7"/>
  <c r="X1319" i="7"/>
  <c r="X1132" i="7"/>
  <c r="X326" i="7"/>
  <c r="X330" i="7"/>
  <c r="X337" i="7"/>
  <c r="X348" i="7"/>
  <c r="X352" i="7"/>
  <c r="X314" i="7"/>
  <c r="X306" i="7"/>
  <c r="X298" i="7"/>
  <c r="X290" i="7"/>
  <c r="X1202" i="7"/>
  <c r="X1194" i="7"/>
  <c r="X1259" i="7"/>
  <c r="X1252" i="7"/>
  <c r="X1221" i="7"/>
  <c r="X1216" i="7"/>
  <c r="X1223" i="7"/>
  <c r="X1239" i="7"/>
  <c r="X1254" i="7"/>
  <c r="X1262" i="7"/>
  <c r="X1290" i="7"/>
  <c r="X1286" i="7"/>
  <c r="X1278" i="7"/>
  <c r="X1264" i="7"/>
  <c r="X23" i="7"/>
  <c r="X50" i="7"/>
  <c r="X66" i="7"/>
  <c r="X97" i="7"/>
  <c r="X259" i="7"/>
  <c r="X188" i="7"/>
  <c r="X939" i="7"/>
  <c r="X808" i="7"/>
  <c r="X408" i="7"/>
  <c r="X456" i="7"/>
  <c r="X17" i="7"/>
  <c r="X923" i="7"/>
  <c r="X699" i="7"/>
  <c r="X827" i="7"/>
  <c r="X167" i="7"/>
  <c r="X288" i="7"/>
  <c r="X638" i="7"/>
  <c r="X1323" i="7"/>
  <c r="X333" i="7"/>
  <c r="X310" i="7"/>
  <c r="X1203" i="7"/>
  <c r="X1219" i="7"/>
  <c r="X1246" i="7"/>
  <c r="X1294" i="7"/>
  <c r="X1282" i="7"/>
  <c r="X1268" i="7"/>
  <c r="X20" i="7"/>
  <c r="X28" i="7"/>
  <c r="X36" i="7"/>
  <c r="X44" i="7"/>
  <c r="X56" i="7"/>
  <c r="X80" i="7"/>
  <c r="X63" i="7"/>
  <c r="X135" i="7"/>
  <c r="X731" i="7"/>
  <c r="X1166" i="7"/>
  <c r="X76" i="7"/>
  <c r="X264" i="7"/>
  <c r="X272" i="7"/>
  <c r="X181" i="7"/>
  <c r="X185" i="7"/>
  <c r="X193" i="7"/>
  <c r="X229" i="7"/>
  <c r="X234" i="7"/>
  <c r="X469" i="7"/>
  <c r="X481" i="7"/>
  <c r="X242" i="7"/>
  <c r="X1357" i="7"/>
  <c r="X1365" i="7"/>
  <c r="X248" i="7"/>
  <c r="X87" i="7"/>
  <c r="X91" i="7"/>
  <c r="X936" i="7"/>
  <c r="X1176" i="7"/>
  <c r="X1184" i="7"/>
  <c r="X796" i="7"/>
  <c r="X802" i="7"/>
  <c r="X800" i="7"/>
  <c r="X813" i="7"/>
  <c r="X412" i="7"/>
  <c r="X415" i="7"/>
  <c r="X428" i="7"/>
  <c r="X431" i="7"/>
  <c r="X1144" i="7"/>
  <c r="X1152" i="7"/>
  <c r="X448" i="7"/>
  <c r="X461" i="7"/>
  <c r="X12" i="7"/>
  <c r="X14" i="7"/>
  <c r="X562" i="7"/>
  <c r="X440" i="7"/>
  <c r="X616" i="7"/>
  <c r="X624" i="7"/>
  <c r="X928" i="7"/>
  <c r="X680" i="7"/>
  <c r="X688" i="7"/>
  <c r="X696" i="7"/>
  <c r="X370" i="7"/>
  <c r="X700" i="7"/>
  <c r="X708" i="7"/>
  <c r="X820" i="7"/>
  <c r="X832" i="7"/>
  <c r="X840" i="7"/>
  <c r="X874" i="7"/>
  <c r="X879" i="7"/>
  <c r="X890" i="7"/>
  <c r="X901" i="7"/>
  <c r="X905" i="7"/>
  <c r="X912" i="7"/>
  <c r="X920" i="7"/>
  <c r="X1329" i="7"/>
  <c r="X1337" i="7"/>
  <c r="X1341" i="7"/>
  <c r="X1353" i="7"/>
  <c r="X959" i="7"/>
  <c r="X971" i="7"/>
  <c r="X965" i="7"/>
  <c r="X983" i="7"/>
  <c r="X196" i="7"/>
  <c r="X209" i="7"/>
  <c r="X988" i="7"/>
  <c r="X998" i="7"/>
  <c r="X1006" i="7"/>
  <c r="X1008" i="7"/>
  <c r="X578" i="7"/>
  <c r="X591" i="7"/>
  <c r="X589" i="7"/>
  <c r="X1015" i="7"/>
  <c r="X1100" i="7"/>
  <c r="X1030" i="7"/>
  <c r="X1027" i="7"/>
  <c r="X1049" i="7"/>
  <c r="X1042" i="7"/>
  <c r="X1072" i="7"/>
  <c r="X781" i="7"/>
  <c r="X1087" i="7"/>
  <c r="X1074" i="7"/>
  <c r="X1082" i="7"/>
  <c r="X607" i="7"/>
  <c r="X597" i="7"/>
  <c r="X494" i="7"/>
  <c r="X502" i="7"/>
  <c r="X510" i="7"/>
  <c r="X861" i="7"/>
  <c r="X773" i="7"/>
  <c r="X769" i="7"/>
  <c r="X390" i="7"/>
  <c r="X155" i="7"/>
  <c r="X163" i="7"/>
  <c r="X762" i="7"/>
  <c r="X362" i="7"/>
  <c r="X1301" i="7"/>
  <c r="X724" i="7"/>
  <c r="X715" i="7"/>
  <c r="X865" i="7"/>
  <c r="X405" i="7"/>
  <c r="X1113" i="7"/>
  <c r="X1111" i="7"/>
  <c r="X675" i="7"/>
  <c r="X277" i="7"/>
  <c r="X285" i="7"/>
  <c r="X633" i="7"/>
  <c r="X1309" i="7"/>
  <c r="X567" i="7"/>
  <c r="X575" i="7"/>
  <c r="X643" i="7"/>
  <c r="X152" i="7"/>
  <c r="X146" i="7"/>
  <c r="X951" i="7"/>
  <c r="X1320" i="7"/>
  <c r="X1133" i="7"/>
  <c r="X325" i="7"/>
  <c r="X329" i="7"/>
  <c r="X336" i="7"/>
  <c r="X347" i="7"/>
  <c r="X313" i="7"/>
  <c r="X305" i="7"/>
  <c r="X297" i="7"/>
  <c r="X1201" i="7"/>
  <c r="X1206" i="7"/>
  <c r="X1258" i="7"/>
  <c r="X1251" i="7"/>
  <c r="X1222" i="7"/>
  <c r="X1238" i="7"/>
  <c r="X1253" i="7"/>
  <c r="X1193" i="7"/>
  <c r="X1289" i="7"/>
  <c r="X1285" i="7"/>
  <c r="X1277" i="7"/>
  <c r="X1271" i="7"/>
  <c r="AE743" i="7"/>
  <c r="AE751" i="7"/>
  <c r="AE744" i="7"/>
  <c r="AE752" i="7"/>
  <c r="AE745" i="7"/>
  <c r="AE753" i="7"/>
  <c r="AE746" i="7"/>
  <c r="AE754" i="7"/>
  <c r="AE739" i="7"/>
  <c r="AE747" i="7"/>
  <c r="AE755" i="7"/>
  <c r="AE740" i="7"/>
  <c r="AE748" i="7"/>
  <c r="AE741" i="7"/>
  <c r="AE749" i="7"/>
  <c r="AE742" i="7"/>
  <c r="AE750" i="7"/>
  <c r="AE651" i="7"/>
  <c r="AE129" i="7"/>
  <c r="AE1119" i="7"/>
  <c r="AE1127" i="7"/>
  <c r="AE122" i="7"/>
  <c r="AE130" i="7"/>
  <c r="AE653" i="7"/>
  <c r="AE1118" i="7"/>
  <c r="AE1126" i="7"/>
  <c r="AE123" i="7"/>
  <c r="AE131" i="7"/>
  <c r="AE1117" i="7"/>
  <c r="AE652" i="7"/>
  <c r="AE1120" i="7"/>
  <c r="AE1128" i="7"/>
  <c r="AE1121" i="7"/>
  <c r="AE1129" i="7"/>
  <c r="AE124" i="7"/>
  <c r="AE132" i="7"/>
  <c r="AE1125" i="7"/>
  <c r="AE120" i="7"/>
  <c r="AE121" i="7"/>
  <c r="AE1122" i="7"/>
  <c r="AE1130" i="7"/>
  <c r="AE117" i="7"/>
  <c r="AE125" i="7"/>
  <c r="AE648" i="7"/>
  <c r="AE1123" i="7"/>
  <c r="AE118" i="7"/>
  <c r="AE126" i="7"/>
  <c r="AE649" i="7"/>
  <c r="AE128" i="7"/>
  <c r="AE1124" i="7"/>
  <c r="AE119" i="7"/>
  <c r="AE127" i="7"/>
  <c r="AE650" i="7"/>
  <c r="AE660" i="7"/>
  <c r="AE664" i="7"/>
  <c r="AE661" i="7"/>
  <c r="AE665" i="7"/>
  <c r="AE662" i="7"/>
  <c r="AE666" i="7"/>
  <c r="AE654" i="7"/>
  <c r="AE667" i="7"/>
  <c r="AE655" i="7"/>
  <c r="AE656" i="7"/>
  <c r="AE658" i="7"/>
  <c r="AE657" i="7"/>
  <c r="AE659" i="7"/>
  <c r="AE663" i="7"/>
  <c r="X2" i="7"/>
  <c r="Z830" i="2"/>
  <c r="Z1125" i="2"/>
  <c r="Z1105" i="2"/>
  <c r="Z1066" i="2"/>
  <c r="Z957" i="2"/>
  <c r="Z945" i="2"/>
  <c r="Z810" i="2"/>
  <c r="Z773" i="2"/>
  <c r="Z777" i="2"/>
  <c r="Z546" i="2"/>
  <c r="Z1044" i="2"/>
  <c r="Z540" i="2"/>
  <c r="Z66" i="2"/>
  <c r="Z876" i="2"/>
  <c r="Z284" i="2"/>
  <c r="Z297" i="2"/>
  <c r="Z1107" i="2"/>
  <c r="Z28" i="2"/>
  <c r="Z664" i="2"/>
  <c r="Z947" i="2"/>
  <c r="Z483" i="2"/>
  <c r="Z787" i="2"/>
  <c r="Z377" i="2"/>
  <c r="Z121" i="2"/>
  <c r="Z5" i="2"/>
  <c r="Z69" i="2"/>
  <c r="Z133" i="2"/>
  <c r="Z197" i="2"/>
  <c r="Z261" i="2"/>
  <c r="Z325" i="2"/>
  <c r="Z389" i="2"/>
  <c r="Z453" i="2"/>
  <c r="Z517" i="2"/>
  <c r="Z581" i="2"/>
  <c r="Z645" i="2"/>
  <c r="Z14" i="2"/>
  <c r="Z78" i="2"/>
  <c r="Z142" i="2"/>
  <c r="Z206" i="2"/>
  <c r="Z270" i="2"/>
  <c r="Z334" i="2"/>
  <c r="Z398" i="2"/>
  <c r="Z462" i="2"/>
  <c r="Z526" i="2"/>
  <c r="Z590" i="2"/>
  <c r="Z31" i="2"/>
  <c r="Z95" i="2"/>
  <c r="Z159" i="2"/>
  <c r="Z223" i="2"/>
  <c r="Z287" i="2"/>
  <c r="Z351" i="2"/>
  <c r="Z415" i="2"/>
  <c r="Z479" i="2"/>
  <c r="Z543" i="2"/>
  <c r="Z607" i="2"/>
  <c r="Z671" i="2"/>
  <c r="Z735" i="2"/>
  <c r="Z799" i="2"/>
  <c r="Z863" i="2"/>
  <c r="Z927" i="2"/>
  <c r="Z991" i="2"/>
  <c r="Z1055" i="2"/>
  <c r="Z1119" i="2"/>
  <c r="Z630" i="2"/>
  <c r="Z694" i="2"/>
  <c r="Z758" i="2"/>
  <c r="Z822" i="2"/>
  <c r="Z886" i="2"/>
  <c r="Z950" i="2"/>
  <c r="Z1014" i="2"/>
  <c r="Z1078" i="2"/>
  <c r="Z1142" i="2"/>
  <c r="Z16" i="2"/>
  <c r="Z80" i="2"/>
  <c r="Z144" i="2"/>
  <c r="Z208" i="2"/>
  <c r="Z272" i="2"/>
  <c r="Z336" i="2"/>
  <c r="Z400" i="2"/>
  <c r="Z464" i="2"/>
  <c r="Z528" i="2"/>
  <c r="Z592" i="2"/>
  <c r="Z656" i="2"/>
  <c r="Z720" i="2"/>
  <c r="Z784" i="2"/>
  <c r="Z848" i="2"/>
  <c r="Z912" i="2"/>
  <c r="Z976" i="2"/>
  <c r="Z1040" i="2"/>
  <c r="Z1104" i="2"/>
  <c r="Z41" i="2"/>
  <c r="Z105" i="2"/>
  <c r="Z177" i="2"/>
  <c r="Z241" i="2"/>
  <c r="Z305" i="2"/>
  <c r="Z369" i="2"/>
  <c r="Z441" i="2"/>
  <c r="Z505" i="2"/>
  <c r="Z569" i="2"/>
  <c r="Z633" i="2"/>
  <c r="Z697" i="2"/>
  <c r="Z10" i="2"/>
  <c r="Z74" i="2"/>
  <c r="Z138" i="2"/>
  <c r="Z202" i="2"/>
  <c r="Z266" i="2"/>
  <c r="Z330" i="2"/>
  <c r="Z394" i="2"/>
  <c r="Z458" i="2"/>
  <c r="Z13" i="2"/>
  <c r="Z77" i="2"/>
  <c r="Z141" i="2"/>
  <c r="Z205" i="2"/>
  <c r="Z269" i="2"/>
  <c r="Z333" i="2"/>
  <c r="Z397" i="2"/>
  <c r="Z461" i="2"/>
  <c r="Z525" i="2"/>
  <c r="Z589" i="2"/>
  <c r="Z653" i="2"/>
  <c r="Z22" i="2"/>
  <c r="Z86" i="2"/>
  <c r="Z150" i="2"/>
  <c r="Z214" i="2"/>
  <c r="Z278" i="2"/>
  <c r="Z342" i="2"/>
  <c r="Z406" i="2"/>
  <c r="Z470" i="2"/>
  <c r="Z534" i="2"/>
  <c r="Z598" i="2"/>
  <c r="Z39" i="2"/>
  <c r="Z103" i="2"/>
  <c r="Z167" i="2"/>
  <c r="Z231" i="2"/>
  <c r="Z295" i="2"/>
  <c r="Z359" i="2"/>
  <c r="Z423" i="2"/>
  <c r="Z487" i="2"/>
  <c r="Z551" i="2"/>
  <c r="Z615" i="2"/>
  <c r="Z679" i="2"/>
  <c r="Z743" i="2"/>
  <c r="Z807" i="2"/>
  <c r="Z871" i="2"/>
  <c r="Z935" i="2"/>
  <c r="Z999" i="2"/>
  <c r="Z1063" i="2"/>
  <c r="Z709" i="2"/>
  <c r="Z638" i="2"/>
  <c r="Z702" i="2"/>
  <c r="Z21" i="2"/>
  <c r="Z85" i="2"/>
  <c r="Z149" i="2"/>
  <c r="Z213" i="2"/>
  <c r="Z277" i="2"/>
  <c r="Z341" i="2"/>
  <c r="Z405" i="2"/>
  <c r="Z469" i="2"/>
  <c r="Z533" i="2"/>
  <c r="Z597" i="2"/>
  <c r="Z661" i="2"/>
  <c r="Z30" i="2"/>
  <c r="Z94" i="2"/>
  <c r="Z158" i="2"/>
  <c r="Z222" i="2"/>
  <c r="Z286" i="2"/>
  <c r="Z350" i="2"/>
  <c r="Z414" i="2"/>
  <c r="Z478" i="2"/>
  <c r="Z542" i="2"/>
  <c r="Z606" i="2"/>
  <c r="Z47" i="2"/>
  <c r="Z111" i="2"/>
  <c r="Z175" i="2"/>
  <c r="Z239" i="2"/>
  <c r="Z303" i="2"/>
  <c r="Z367" i="2"/>
  <c r="Z431" i="2"/>
  <c r="Z495" i="2"/>
  <c r="Z559" i="2"/>
  <c r="Z623" i="2"/>
  <c r="Z687" i="2"/>
  <c r="Z751" i="2"/>
  <c r="Z815" i="2"/>
  <c r="Z879" i="2"/>
  <c r="Z943" i="2"/>
  <c r="Z1007" i="2"/>
  <c r="Z1071" i="2"/>
  <c r="Z717" i="2"/>
  <c r="Z646" i="2"/>
  <c r="Z710" i="2"/>
  <c r="Z774" i="2"/>
  <c r="Z838" i="2"/>
  <c r="Z902" i="2"/>
  <c r="Z966" i="2"/>
  <c r="Z1030" i="2"/>
  <c r="Z1094" i="2"/>
  <c r="Z1158" i="2"/>
  <c r="Z32" i="2"/>
  <c r="Z96" i="2"/>
  <c r="Z160" i="2"/>
  <c r="Z224" i="2"/>
  <c r="Z288" i="2"/>
  <c r="Z352" i="2"/>
  <c r="Z416" i="2"/>
  <c r="Z480" i="2"/>
  <c r="Z544" i="2"/>
  <c r="Z608" i="2"/>
  <c r="Z672" i="2"/>
  <c r="Z736" i="2"/>
  <c r="Z800" i="2"/>
  <c r="Z864" i="2"/>
  <c r="Z928" i="2"/>
  <c r="Z992" i="2"/>
  <c r="Z1056" i="2"/>
  <c r="Z1120" i="2"/>
  <c r="Z57" i="2"/>
  <c r="Z129" i="2"/>
  <c r="Z193" i="2"/>
  <c r="Z257" i="2"/>
  <c r="Z321" i="2"/>
  <c r="Z393" i="2"/>
  <c r="Z457" i="2"/>
  <c r="Z521" i="2"/>
  <c r="Z585" i="2"/>
  <c r="Z649" i="2"/>
  <c r="Z713" i="2"/>
  <c r="Z26" i="2"/>
  <c r="Z90" i="2"/>
  <c r="Z154" i="2"/>
  <c r="Z218" i="2"/>
  <c r="Z282" i="2"/>
  <c r="Z346" i="2"/>
  <c r="Z410" i="2"/>
  <c r="Z474" i="2"/>
  <c r="Z37" i="2"/>
  <c r="Z101" i="2"/>
  <c r="Z165" i="2"/>
  <c r="Z229" i="2"/>
  <c r="Z293" i="2"/>
  <c r="Z357" i="2"/>
  <c r="Z421" i="2"/>
  <c r="Z485" i="2"/>
  <c r="Z549" i="2"/>
  <c r="Z613" i="2"/>
  <c r="Z677" i="2"/>
  <c r="Z46" i="2"/>
  <c r="Z110" i="2"/>
  <c r="Z174" i="2"/>
  <c r="Z238" i="2"/>
  <c r="Z302" i="2"/>
  <c r="Z366" i="2"/>
  <c r="Z430" i="2"/>
  <c r="Z494" i="2"/>
  <c r="Z558" i="2"/>
  <c r="Z622" i="2"/>
  <c r="Z63" i="2"/>
  <c r="Z127" i="2"/>
  <c r="Z191" i="2"/>
  <c r="Z255" i="2"/>
  <c r="Z319" i="2"/>
  <c r="Z383" i="2"/>
  <c r="Z447" i="2"/>
  <c r="Z511" i="2"/>
  <c r="Z575" i="2"/>
  <c r="Z639" i="2"/>
  <c r="Z703" i="2"/>
  <c r="Z767" i="2"/>
  <c r="Z831" i="2"/>
  <c r="Z895" i="2"/>
  <c r="Z959" i="2"/>
  <c r="Z1023" i="2"/>
  <c r="Z1087" i="2"/>
  <c r="Z733" i="2"/>
  <c r="Z662" i="2"/>
  <c r="Z726" i="2"/>
  <c r="Z790" i="2"/>
  <c r="Z854" i="2"/>
  <c r="Z918" i="2"/>
  <c r="Z982" i="2"/>
  <c r="Z1046" i="2"/>
  <c r="Z1110" i="2"/>
  <c r="Z1174" i="2"/>
  <c r="Z48" i="2"/>
  <c r="Z112" i="2"/>
  <c r="Z176" i="2"/>
  <c r="Z240" i="2"/>
  <c r="Z304" i="2"/>
  <c r="Z368" i="2"/>
  <c r="Z432" i="2"/>
  <c r="Z496" i="2"/>
  <c r="Z560" i="2"/>
  <c r="Z624" i="2"/>
  <c r="Z688" i="2"/>
  <c r="Z752" i="2"/>
  <c r="Z816" i="2"/>
  <c r="Z880" i="2"/>
  <c r="Z944" i="2"/>
  <c r="Z1008" i="2"/>
  <c r="Z1072" i="2"/>
  <c r="Z9" i="2"/>
  <c r="Z73" i="2"/>
  <c r="Z145" i="2"/>
  <c r="Z209" i="2"/>
  <c r="Z273" i="2"/>
  <c r="Z337" i="2"/>
  <c r="Z409" i="2"/>
  <c r="Z473" i="2"/>
  <c r="Z537" i="2"/>
  <c r="Z601" i="2"/>
  <c r="Z665" i="2"/>
  <c r="Z729" i="2"/>
  <c r="Z42" i="2"/>
  <c r="Z106" i="2"/>
  <c r="Z170" i="2"/>
  <c r="Z234" i="2"/>
  <c r="Z298" i="2"/>
  <c r="Z362" i="2"/>
  <c r="Z426" i="2"/>
  <c r="Z490" i="2"/>
  <c r="Z554" i="2"/>
  <c r="Z45" i="2"/>
  <c r="Z109" i="2"/>
  <c r="Z173" i="2"/>
  <c r="Z237" i="2"/>
  <c r="Z301" i="2"/>
  <c r="Z365" i="2"/>
  <c r="Z429" i="2"/>
  <c r="Z493" i="2"/>
  <c r="Z557" i="2"/>
  <c r="Z621" i="2"/>
  <c r="Z685" i="2"/>
  <c r="Z54" i="2"/>
  <c r="Z118" i="2"/>
  <c r="Z182" i="2"/>
  <c r="Z246" i="2"/>
  <c r="Z310" i="2"/>
  <c r="Z374" i="2"/>
  <c r="Z438" i="2"/>
  <c r="Z502" i="2"/>
  <c r="Z566" i="2"/>
  <c r="Z7" i="2"/>
  <c r="Z71" i="2"/>
  <c r="Z135" i="2"/>
  <c r="Z199" i="2"/>
  <c r="Z263" i="2"/>
  <c r="Z327" i="2"/>
  <c r="Z391" i="2"/>
  <c r="Z455" i="2"/>
  <c r="Z519" i="2"/>
  <c r="Z583" i="2"/>
  <c r="Z647" i="2"/>
  <c r="Z711" i="2"/>
  <c r="Z775" i="2"/>
  <c r="Z839" i="2"/>
  <c r="Z903" i="2"/>
  <c r="Z967" i="2"/>
  <c r="Z1031" i="2"/>
  <c r="Z1095" i="2"/>
  <c r="Z741" i="2"/>
  <c r="Z670" i="2"/>
  <c r="Z734" i="2"/>
  <c r="Z798" i="2"/>
  <c r="Z862" i="2"/>
  <c r="Z926" i="2"/>
  <c r="Z990" i="2"/>
  <c r="Z1054" i="2"/>
  <c r="Z1118" i="2"/>
  <c r="Z1182" i="2"/>
  <c r="Z56" i="2"/>
  <c r="Z120" i="2"/>
  <c r="Z184" i="2"/>
  <c r="Z248" i="2"/>
  <c r="Z312" i="2"/>
  <c r="Z376" i="2"/>
  <c r="Z440" i="2"/>
  <c r="Z504" i="2"/>
  <c r="Z568" i="2"/>
  <c r="Z632" i="2"/>
  <c r="Z696" i="2"/>
  <c r="Z760" i="2"/>
  <c r="Z824" i="2"/>
  <c r="Z888" i="2"/>
  <c r="Z952" i="2"/>
  <c r="Z1016" i="2"/>
  <c r="Z1080" i="2"/>
  <c r="Z17" i="2"/>
  <c r="Z81" i="2"/>
  <c r="Z153" i="2"/>
  <c r="Z217" i="2"/>
  <c r="Z281" i="2"/>
  <c r="Z345" i="2"/>
  <c r="Z417" i="2"/>
  <c r="Z481" i="2"/>
  <c r="Z545" i="2"/>
  <c r="Z609" i="2"/>
  <c r="Z673" i="2"/>
  <c r="Z737" i="2"/>
  <c r="Z50" i="2"/>
  <c r="Z114" i="2"/>
  <c r="Z178" i="2"/>
  <c r="Z242" i="2"/>
  <c r="Z306" i="2"/>
  <c r="Z370" i="2"/>
  <c r="Z434" i="2"/>
  <c r="Z498" i="2"/>
  <c r="Z29" i="2"/>
  <c r="Z189" i="2"/>
  <c r="Z373" i="2"/>
  <c r="Z541" i="2"/>
  <c r="Z701" i="2"/>
  <c r="Z190" i="2"/>
  <c r="Z358" i="2"/>
  <c r="Z518" i="2"/>
  <c r="Z79" i="2"/>
  <c r="Z247" i="2"/>
  <c r="Z407" i="2"/>
  <c r="Z591" i="2"/>
  <c r="Z759" i="2"/>
  <c r="Z919" i="2"/>
  <c r="Z1103" i="2"/>
  <c r="Z718" i="2"/>
  <c r="Z846" i="2"/>
  <c r="Z974" i="2"/>
  <c r="Z1102" i="2"/>
  <c r="Z40" i="2"/>
  <c r="Z168" i="2"/>
  <c r="Z296" i="2"/>
  <c r="Z424" i="2"/>
  <c r="Z552" i="2"/>
  <c r="Z680" i="2"/>
  <c r="Z808" i="2"/>
  <c r="Z936" i="2"/>
  <c r="Z1064" i="2"/>
  <c r="Z65" i="2"/>
  <c r="Z201" i="2"/>
  <c r="Z329" i="2"/>
  <c r="Z465" i="2"/>
  <c r="Z593" i="2"/>
  <c r="Z721" i="2"/>
  <c r="Z98" i="2"/>
  <c r="Z226" i="2"/>
  <c r="Z354" i="2"/>
  <c r="Z482" i="2"/>
  <c r="Z570" i="2"/>
  <c r="Z634" i="2"/>
  <c r="Z698" i="2"/>
  <c r="Z762" i="2"/>
  <c r="Z826" i="2"/>
  <c r="Z890" i="2"/>
  <c r="Z954" i="2"/>
  <c r="Z1018" i="2"/>
  <c r="Z1082" i="2"/>
  <c r="Z51" i="2"/>
  <c r="Z115" i="2"/>
  <c r="Z179" i="2"/>
  <c r="Z243" i="2"/>
  <c r="Z307" i="2"/>
  <c r="Z371" i="2"/>
  <c r="Z435" i="2"/>
  <c r="Z499" i="2"/>
  <c r="Z563" i="2"/>
  <c r="Z627" i="2"/>
  <c r="Z691" i="2"/>
  <c r="Z44" i="2"/>
  <c r="Z108" i="2"/>
  <c r="Z172" i="2"/>
  <c r="Z236" i="2"/>
  <c r="Z300" i="2"/>
  <c r="Z364" i="2"/>
  <c r="Z428" i="2"/>
  <c r="Z492" i="2"/>
  <c r="Z556" i="2"/>
  <c r="Z620" i="2"/>
  <c r="Z684" i="2"/>
  <c r="Z748" i="2"/>
  <c r="Z793" i="2"/>
  <c r="Z857" i="2"/>
  <c r="Z921" i="2"/>
  <c r="Z985" i="2"/>
  <c r="Z1049" i="2"/>
  <c r="Z1113" i="2"/>
  <c r="Z1146" i="2"/>
  <c r="Z723" i="2"/>
  <c r="Z795" i="2"/>
  <c r="Z859" i="2"/>
  <c r="Z923" i="2"/>
  <c r="Z987" i="2"/>
  <c r="Z1051" i="2"/>
  <c r="Z1115" i="2"/>
  <c r="Z1179" i="2"/>
  <c r="Z828" i="2"/>
  <c r="Z892" i="2"/>
  <c r="Z956" i="2"/>
  <c r="Z1020" i="2"/>
  <c r="Z1084" i="2"/>
  <c r="Z1148" i="2"/>
  <c r="Z781" i="2"/>
  <c r="Z845" i="2"/>
  <c r="Z909" i="2"/>
  <c r="Z973" i="2"/>
  <c r="Z1037" i="2"/>
  <c r="Z1101" i="2"/>
  <c r="Z1165" i="2"/>
  <c r="Z1159" i="2"/>
  <c r="Z1160" i="2"/>
  <c r="Z1161" i="2"/>
  <c r="Z53" i="2"/>
  <c r="Z221" i="2"/>
  <c r="Z381" i="2"/>
  <c r="Z565" i="2"/>
  <c r="Z38" i="2"/>
  <c r="Z198" i="2"/>
  <c r="Z382" i="2"/>
  <c r="Z550" i="2"/>
  <c r="Z87" i="2"/>
  <c r="Z271" i="2"/>
  <c r="Z439" i="2"/>
  <c r="Z599" i="2"/>
  <c r="Z783" i="2"/>
  <c r="Z951" i="2"/>
  <c r="Z1111" i="2"/>
  <c r="Z742" i="2"/>
  <c r="Z870" i="2"/>
  <c r="Z998" i="2"/>
  <c r="Z1126" i="2"/>
  <c r="Z64" i="2"/>
  <c r="Z192" i="2"/>
  <c r="Z320" i="2"/>
  <c r="Z448" i="2"/>
  <c r="Z576" i="2"/>
  <c r="Z704" i="2"/>
  <c r="Z832" i="2"/>
  <c r="Z960" i="2"/>
  <c r="Z1088" i="2"/>
  <c r="Z89" i="2"/>
  <c r="Z225" i="2"/>
  <c r="Z353" i="2"/>
  <c r="Z489" i="2"/>
  <c r="Z617" i="2"/>
  <c r="Z745" i="2"/>
  <c r="Z122" i="2"/>
  <c r="Z250" i="2"/>
  <c r="Z378" i="2"/>
  <c r="Z506" i="2"/>
  <c r="Z578" i="2"/>
  <c r="Z642" i="2"/>
  <c r="Z706" i="2"/>
  <c r="Z770" i="2"/>
  <c r="Z834" i="2"/>
  <c r="Z898" i="2"/>
  <c r="Z962" i="2"/>
  <c r="Z1026" i="2"/>
  <c r="Z1090" i="2"/>
  <c r="Z59" i="2"/>
  <c r="Z123" i="2"/>
  <c r="Z187" i="2"/>
  <c r="Z251" i="2"/>
  <c r="Z315" i="2"/>
  <c r="Z379" i="2"/>
  <c r="Z443" i="2"/>
  <c r="Z507" i="2"/>
  <c r="Z571" i="2"/>
  <c r="Z635" i="2"/>
  <c r="Z699" i="2"/>
  <c r="Z52" i="2"/>
  <c r="Z116" i="2"/>
  <c r="Z180" i="2"/>
  <c r="Z244" i="2"/>
  <c r="Z308" i="2"/>
  <c r="Z372" i="2"/>
  <c r="Z436" i="2"/>
  <c r="Z500" i="2"/>
  <c r="Z564" i="2"/>
  <c r="Z628" i="2"/>
  <c r="Z692" i="2"/>
  <c r="Z756" i="2"/>
  <c r="Z801" i="2"/>
  <c r="Z865" i="2"/>
  <c r="Z929" i="2"/>
  <c r="Z993" i="2"/>
  <c r="Z1057" i="2"/>
  <c r="Z1121" i="2"/>
  <c r="Z1154" i="2"/>
  <c r="Z731" i="2"/>
  <c r="Z803" i="2"/>
  <c r="Z867" i="2"/>
  <c r="Z931" i="2"/>
  <c r="Z995" i="2"/>
  <c r="Z1059" i="2"/>
  <c r="Z1123" i="2"/>
  <c r="Z1187" i="2"/>
  <c r="Z836" i="2"/>
  <c r="Z900" i="2"/>
  <c r="Z964" i="2"/>
  <c r="Z1028" i="2"/>
  <c r="Z1092" i="2"/>
  <c r="Z1156" i="2"/>
  <c r="Z789" i="2"/>
  <c r="Z853" i="2"/>
  <c r="Z917" i="2"/>
  <c r="Z981" i="2"/>
  <c r="Z1045" i="2"/>
  <c r="Z1109" i="2"/>
  <c r="Z1173" i="2"/>
  <c r="Z1167" i="2"/>
  <c r="Z1168" i="2"/>
  <c r="Z1169" i="2"/>
  <c r="Z61" i="2"/>
  <c r="Z245" i="2"/>
  <c r="Z413" i="2"/>
  <c r="Z573" i="2"/>
  <c r="Z62" i="2"/>
  <c r="Z230" i="2"/>
  <c r="Z390" i="2"/>
  <c r="Z574" i="2"/>
  <c r="Z119" i="2"/>
  <c r="Z279" i="2"/>
  <c r="Z463" i="2"/>
  <c r="Z631" i="2"/>
  <c r="Z791" i="2"/>
  <c r="Z975" i="2"/>
  <c r="Z725" i="2"/>
  <c r="Z750" i="2"/>
  <c r="Z878" i="2"/>
  <c r="Z1006" i="2"/>
  <c r="Z1134" i="2"/>
  <c r="Z72" i="2"/>
  <c r="Z200" i="2"/>
  <c r="Z328" i="2"/>
  <c r="Z456" i="2"/>
  <c r="Z584" i="2"/>
  <c r="Z712" i="2"/>
  <c r="Z840" i="2"/>
  <c r="Z968" i="2"/>
  <c r="Z1096" i="2"/>
  <c r="Z97" i="2"/>
  <c r="Z233" i="2"/>
  <c r="Z361" i="2"/>
  <c r="Z497" i="2"/>
  <c r="Z625" i="2"/>
  <c r="Z753" i="2"/>
  <c r="Z130" i="2"/>
  <c r="Z258" i="2"/>
  <c r="Z386" i="2"/>
  <c r="Z514" i="2"/>
  <c r="Z586" i="2"/>
  <c r="Z650" i="2"/>
  <c r="Z714" i="2"/>
  <c r="Z778" i="2"/>
  <c r="Z842" i="2"/>
  <c r="Z906" i="2"/>
  <c r="Z970" i="2"/>
  <c r="Z1034" i="2"/>
  <c r="Z1098" i="2"/>
  <c r="Z67" i="2"/>
  <c r="Z131" i="2"/>
  <c r="Z195" i="2"/>
  <c r="Z259" i="2"/>
  <c r="Z323" i="2"/>
  <c r="Z387" i="2"/>
  <c r="Z451" i="2"/>
  <c r="Z515" i="2"/>
  <c r="Z579" i="2"/>
  <c r="Z643" i="2"/>
  <c r="Z707" i="2"/>
  <c r="Z60" i="2"/>
  <c r="Z124" i="2"/>
  <c r="Z188" i="2"/>
  <c r="Z252" i="2"/>
  <c r="Z316" i="2"/>
  <c r="Z380" i="2"/>
  <c r="Z444" i="2"/>
  <c r="Z508" i="2"/>
  <c r="Z572" i="2"/>
  <c r="Z636" i="2"/>
  <c r="Z700" i="2"/>
  <c r="Z764" i="2"/>
  <c r="Z809" i="2"/>
  <c r="Z873" i="2"/>
  <c r="Z937" i="2"/>
  <c r="Z1001" i="2"/>
  <c r="Z1065" i="2"/>
  <c r="Z1129" i="2"/>
  <c r="Z1162" i="2"/>
  <c r="Z739" i="2"/>
  <c r="Z811" i="2"/>
  <c r="Z875" i="2"/>
  <c r="Z939" i="2"/>
  <c r="Z1003" i="2"/>
  <c r="Z1067" i="2"/>
  <c r="Z1131" i="2"/>
  <c r="Z780" i="2"/>
  <c r="Z844" i="2"/>
  <c r="Z908" i="2"/>
  <c r="Z972" i="2"/>
  <c r="Z1036" i="2"/>
  <c r="Z1100" i="2"/>
  <c r="Z1164" i="2"/>
  <c r="Z797" i="2"/>
  <c r="Z861" i="2"/>
  <c r="Z925" i="2"/>
  <c r="Z989" i="2"/>
  <c r="Z1053" i="2"/>
  <c r="Z1117" i="2"/>
  <c r="Z1181" i="2"/>
  <c r="Z1175" i="2"/>
  <c r="Z1176" i="2"/>
  <c r="Z1177" i="2"/>
  <c r="Z93" i="2"/>
  <c r="Z253" i="2"/>
  <c r="Z437" i="2"/>
  <c r="Z605" i="2"/>
  <c r="Z70" i="2"/>
  <c r="Z254" i="2"/>
  <c r="Z422" i="2"/>
  <c r="Z582" i="2"/>
  <c r="Z143" i="2"/>
  <c r="Z311" i="2"/>
  <c r="Z471" i="2"/>
  <c r="Z655" i="2"/>
  <c r="Z823" i="2"/>
  <c r="Z983" i="2"/>
  <c r="Z749" i="2"/>
  <c r="Z766" i="2"/>
  <c r="Z894" i="2"/>
  <c r="Z1022" i="2"/>
  <c r="Z1150" i="2"/>
  <c r="Z88" i="2"/>
  <c r="Z216" i="2"/>
  <c r="Z344" i="2"/>
  <c r="Z472" i="2"/>
  <c r="Z600" i="2"/>
  <c r="Z728" i="2"/>
  <c r="Z856" i="2"/>
  <c r="Z984" i="2"/>
  <c r="Z1112" i="2"/>
  <c r="Z113" i="2"/>
  <c r="Z249" i="2"/>
  <c r="Z385" i="2"/>
  <c r="Z513" i="2"/>
  <c r="Z641" i="2"/>
  <c r="Z18" i="2"/>
  <c r="Z146" i="2"/>
  <c r="Z274" i="2"/>
  <c r="Z402" i="2"/>
  <c r="Z522" i="2"/>
  <c r="Z594" i="2"/>
  <c r="Z658" i="2"/>
  <c r="Z722" i="2"/>
  <c r="Z786" i="2"/>
  <c r="Z850" i="2"/>
  <c r="Z914" i="2"/>
  <c r="Z978" i="2"/>
  <c r="Z1042" i="2"/>
  <c r="Z11" i="2"/>
  <c r="Z75" i="2"/>
  <c r="Z139" i="2"/>
  <c r="Z203" i="2"/>
  <c r="Z267" i="2"/>
  <c r="Z331" i="2"/>
  <c r="Z395" i="2"/>
  <c r="Z459" i="2"/>
  <c r="Z523" i="2"/>
  <c r="Z587" i="2"/>
  <c r="Z651" i="2"/>
  <c r="Z4" i="2"/>
  <c r="Z68" i="2"/>
  <c r="Z132" i="2"/>
  <c r="Z196" i="2"/>
  <c r="Z260" i="2"/>
  <c r="Z324" i="2"/>
  <c r="Z388" i="2"/>
  <c r="Z452" i="2"/>
  <c r="Z516" i="2"/>
  <c r="Z580" i="2"/>
  <c r="Z644" i="2"/>
  <c r="Z708" i="2"/>
  <c r="Z772" i="2"/>
  <c r="Z117" i="2"/>
  <c r="Z285" i="2"/>
  <c r="Z445" i="2"/>
  <c r="Z629" i="2"/>
  <c r="Z102" i="2"/>
  <c r="Z262" i="2"/>
  <c r="Z446" i="2"/>
  <c r="Z614" i="2"/>
  <c r="Z151" i="2"/>
  <c r="Z335" i="2"/>
  <c r="Z503" i="2"/>
  <c r="Z663" i="2"/>
  <c r="Z847" i="2"/>
  <c r="Z1015" i="2"/>
  <c r="Z757" i="2"/>
  <c r="Z782" i="2"/>
  <c r="Z910" i="2"/>
  <c r="Z1038" i="2"/>
  <c r="Z1166" i="2"/>
  <c r="Z104" i="2"/>
  <c r="Z232" i="2"/>
  <c r="Z360" i="2"/>
  <c r="Z488" i="2"/>
  <c r="Z616" i="2"/>
  <c r="Z744" i="2"/>
  <c r="Z872" i="2"/>
  <c r="Z1000" i="2"/>
  <c r="Z1128" i="2"/>
  <c r="Z137" i="2"/>
  <c r="Z265" i="2"/>
  <c r="Z401" i="2"/>
  <c r="Z529" i="2"/>
  <c r="Z657" i="2"/>
  <c r="Z34" i="2"/>
  <c r="Z162" i="2"/>
  <c r="Z290" i="2"/>
  <c r="Z418" i="2"/>
  <c r="Z530" i="2"/>
  <c r="Z602" i="2"/>
  <c r="Z666" i="2"/>
  <c r="Z730" i="2"/>
  <c r="Z794" i="2"/>
  <c r="Z858" i="2"/>
  <c r="Z922" i="2"/>
  <c r="Z986" i="2"/>
  <c r="Z1050" i="2"/>
  <c r="Z19" i="2"/>
  <c r="Z83" i="2"/>
  <c r="Z147" i="2"/>
  <c r="Z211" i="2"/>
  <c r="Z275" i="2"/>
  <c r="Z339" i="2"/>
  <c r="Z403" i="2"/>
  <c r="Z467" i="2"/>
  <c r="Z531" i="2"/>
  <c r="Z595" i="2"/>
  <c r="Z659" i="2"/>
  <c r="Z12" i="2"/>
  <c r="Z76" i="2"/>
  <c r="Z140" i="2"/>
  <c r="Z204" i="2"/>
  <c r="Z268" i="2"/>
  <c r="Z332" i="2"/>
  <c r="Z396" i="2"/>
  <c r="Z460" i="2"/>
  <c r="Z524" i="2"/>
  <c r="Z588" i="2"/>
  <c r="Z652" i="2"/>
  <c r="Z716" i="2"/>
  <c r="Z761" i="2"/>
  <c r="Z825" i="2"/>
  <c r="Z889" i="2"/>
  <c r="Z953" i="2"/>
  <c r="Z1017" i="2"/>
  <c r="Z1081" i="2"/>
  <c r="Z1114" i="2"/>
  <c r="Z1178" i="2"/>
  <c r="Z755" i="2"/>
  <c r="Z827" i="2"/>
  <c r="Z891" i="2"/>
  <c r="Z955" i="2"/>
  <c r="Z1019" i="2"/>
  <c r="Z1083" i="2"/>
  <c r="Z1147" i="2"/>
  <c r="Z796" i="2"/>
  <c r="Z860" i="2"/>
  <c r="Z924" i="2"/>
  <c r="Z988" i="2"/>
  <c r="Z1052" i="2"/>
  <c r="Z1116" i="2"/>
  <c r="Z1180" i="2"/>
  <c r="Z813" i="2"/>
  <c r="Z877" i="2"/>
  <c r="Z941" i="2"/>
  <c r="Z1005" i="2"/>
  <c r="Z1069" i="2"/>
  <c r="Z1133" i="2"/>
  <c r="Z1127" i="2"/>
  <c r="Z1191" i="2"/>
  <c r="Z1192" i="2"/>
  <c r="Z1193" i="2"/>
  <c r="Z125" i="2"/>
  <c r="Z309" i="2"/>
  <c r="Z477" i="2"/>
  <c r="Z637" i="2"/>
  <c r="Z126" i="2"/>
  <c r="Z294" i="2"/>
  <c r="Z454" i="2"/>
  <c r="Z15" i="2"/>
  <c r="Z183" i="2"/>
  <c r="Z343" i="2"/>
  <c r="Z527" i="2"/>
  <c r="Z695" i="2"/>
  <c r="Z855" i="2"/>
  <c r="Z1039" i="2"/>
  <c r="Z654" i="2"/>
  <c r="Z806" i="2"/>
  <c r="Z934" i="2"/>
  <c r="Z1062" i="2"/>
  <c r="Z1190" i="2"/>
  <c r="Z128" i="2"/>
  <c r="Z256" i="2"/>
  <c r="Z384" i="2"/>
  <c r="Z512" i="2"/>
  <c r="Z640" i="2"/>
  <c r="Z768" i="2"/>
  <c r="Z896" i="2"/>
  <c r="Z1024" i="2"/>
  <c r="Z25" i="2"/>
  <c r="Z161" i="2"/>
  <c r="Z289" i="2"/>
  <c r="Z425" i="2"/>
  <c r="Z553" i="2"/>
  <c r="Z681" i="2"/>
  <c r="Z58" i="2"/>
  <c r="Z186" i="2"/>
  <c r="Z314" i="2"/>
  <c r="Z442" i="2"/>
  <c r="Z538" i="2"/>
  <c r="Z610" i="2"/>
  <c r="Z674" i="2"/>
  <c r="Z738" i="2"/>
  <c r="Z802" i="2"/>
  <c r="Z866" i="2"/>
  <c r="Z930" i="2"/>
  <c r="Z994" i="2"/>
  <c r="Z1058" i="2"/>
  <c r="Z27" i="2"/>
  <c r="Z91" i="2"/>
  <c r="Z155" i="2"/>
  <c r="Z219" i="2"/>
  <c r="Z283" i="2"/>
  <c r="Z347" i="2"/>
  <c r="Z411" i="2"/>
  <c r="Z475" i="2"/>
  <c r="Z539" i="2"/>
  <c r="Z603" i="2"/>
  <c r="Z667" i="2"/>
  <c r="Z20" i="2"/>
  <c r="Z84" i="2"/>
  <c r="Z148" i="2"/>
  <c r="Z212" i="2"/>
  <c r="Z276" i="2"/>
  <c r="Z340" i="2"/>
  <c r="Z404" i="2"/>
  <c r="Z468" i="2"/>
  <c r="Z532" i="2"/>
  <c r="Z596" i="2"/>
  <c r="Z660" i="2"/>
  <c r="Z724" i="2"/>
  <c r="Z769" i="2"/>
  <c r="Z833" i="2"/>
  <c r="Z897" i="2"/>
  <c r="Z961" i="2"/>
  <c r="Z1025" i="2"/>
  <c r="Z1089" i="2"/>
  <c r="Z1122" i="2"/>
  <c r="Z1186" i="2"/>
  <c r="Z763" i="2"/>
  <c r="Z835" i="2"/>
  <c r="Z899" i="2"/>
  <c r="Z963" i="2"/>
  <c r="Z1027" i="2"/>
  <c r="Z1091" i="2"/>
  <c r="Z1155" i="2"/>
  <c r="Z804" i="2"/>
  <c r="Z868" i="2"/>
  <c r="Z932" i="2"/>
  <c r="Z996" i="2"/>
  <c r="Z1060" i="2"/>
  <c r="Z1124" i="2"/>
  <c r="Z1188" i="2"/>
  <c r="Z821" i="2"/>
  <c r="Z885" i="2"/>
  <c r="Z949" i="2"/>
  <c r="Z1013" i="2"/>
  <c r="Z1077" i="2"/>
  <c r="Z1141" i="2"/>
  <c r="Z1135" i="2"/>
  <c r="Z1136" i="2"/>
  <c r="Z1137" i="2"/>
  <c r="Z2" i="2"/>
  <c r="Z157" i="2"/>
  <c r="Z317" i="2"/>
  <c r="Z501" i="2"/>
  <c r="Z669" i="2"/>
  <c r="Z134" i="2"/>
  <c r="Z318" i="2"/>
  <c r="Z486" i="2"/>
  <c r="Z23" i="2"/>
  <c r="Z207" i="2"/>
  <c r="Z375" i="2"/>
  <c r="Z535" i="2"/>
  <c r="Z719" i="2"/>
  <c r="Z887" i="2"/>
  <c r="Z1047" i="2"/>
  <c r="Z678" i="2"/>
  <c r="Z814" i="2"/>
  <c r="Z942" i="2"/>
  <c r="Z1070" i="2"/>
  <c r="Z8" i="2"/>
  <c r="Z136" i="2"/>
  <c r="Z264" i="2"/>
  <c r="Z392" i="2"/>
  <c r="Z520" i="2"/>
  <c r="Z648" i="2"/>
  <c r="Z776" i="2"/>
  <c r="Z904" i="2"/>
  <c r="Z1032" i="2"/>
  <c r="Z181" i="2"/>
  <c r="Z215" i="2"/>
  <c r="Z958" i="2"/>
  <c r="Z792" i="2"/>
  <c r="Z313" i="2"/>
  <c r="Z82" i="2"/>
  <c r="Z562" i="2"/>
  <c r="Z818" i="2"/>
  <c r="Z1074" i="2"/>
  <c r="Z235" i="2"/>
  <c r="Z491" i="2"/>
  <c r="Z36" i="2"/>
  <c r="Z292" i="2"/>
  <c r="Z548" i="2"/>
  <c r="Z785" i="2"/>
  <c r="Z969" i="2"/>
  <c r="Z1106" i="2"/>
  <c r="Z779" i="2"/>
  <c r="Z971" i="2"/>
  <c r="Z1139" i="2"/>
  <c r="Z884" i="2"/>
  <c r="Z1068" i="2"/>
  <c r="Z805" i="2"/>
  <c r="Z965" i="2"/>
  <c r="Z1149" i="2"/>
  <c r="Z1184" i="2"/>
  <c r="Z349" i="2"/>
  <c r="Z399" i="2"/>
  <c r="Z1086" i="2"/>
  <c r="Z920" i="2"/>
  <c r="Z433" i="2"/>
  <c r="Z194" i="2"/>
  <c r="Z618" i="2"/>
  <c r="Z874" i="2"/>
  <c r="Z35" i="2"/>
  <c r="Z291" i="2"/>
  <c r="Z547" i="2"/>
  <c r="Z92" i="2"/>
  <c r="Z348" i="2"/>
  <c r="Z604" i="2"/>
  <c r="Z817" i="2"/>
  <c r="Z977" i="2"/>
  <c r="Z1130" i="2"/>
  <c r="Z819" i="2"/>
  <c r="Z979" i="2"/>
  <c r="Z1163" i="2"/>
  <c r="Z916" i="2"/>
  <c r="Z1076" i="2"/>
  <c r="Z829" i="2"/>
  <c r="Z997" i="2"/>
  <c r="Z1157" i="2"/>
  <c r="Z1145" i="2"/>
  <c r="Z509" i="2"/>
  <c r="Z567" i="2"/>
  <c r="Z24" i="2"/>
  <c r="Z1048" i="2"/>
  <c r="Z449" i="2"/>
  <c r="Z210" i="2"/>
  <c r="Z626" i="2"/>
  <c r="Z882" i="2"/>
  <c r="Z43" i="2"/>
  <c r="Z299" i="2"/>
  <c r="Z555" i="2"/>
  <c r="Z100" i="2"/>
  <c r="Z356" i="2"/>
  <c r="Z612" i="2"/>
  <c r="Z841" i="2"/>
  <c r="Z1009" i="2"/>
  <c r="Z1138" i="2"/>
  <c r="Z843" i="2"/>
  <c r="Z1011" i="2"/>
  <c r="Z1171" i="2"/>
  <c r="Z940" i="2"/>
  <c r="Z1108" i="2"/>
  <c r="Z837" i="2"/>
  <c r="Z1021" i="2"/>
  <c r="Z1189" i="2"/>
  <c r="Z1153" i="2"/>
  <c r="Z693" i="2"/>
  <c r="Z727" i="2"/>
  <c r="Z152" i="2"/>
  <c r="Z33" i="2"/>
  <c r="Z561" i="2"/>
  <c r="Z322" i="2"/>
  <c r="Z682" i="2"/>
  <c r="Z938" i="2"/>
  <c r="Z99" i="2"/>
  <c r="Z355" i="2"/>
  <c r="Z611" i="2"/>
  <c r="Z156" i="2"/>
  <c r="Z412" i="2"/>
  <c r="Z668" i="2"/>
  <c r="Z849" i="2"/>
  <c r="Z1033" i="2"/>
  <c r="Z1170" i="2"/>
  <c r="Z851" i="2"/>
  <c r="Z1035" i="2"/>
  <c r="Z788" i="2"/>
  <c r="Z948" i="2"/>
  <c r="Z1132" i="2"/>
  <c r="Z869" i="2"/>
  <c r="Z1029" i="2"/>
  <c r="Z1143" i="2"/>
  <c r="Z1185" i="2"/>
  <c r="Z166" i="2"/>
  <c r="Z911" i="2"/>
  <c r="Z280" i="2"/>
  <c r="Z49" i="2"/>
  <c r="Z577" i="2"/>
  <c r="Z338" i="2"/>
  <c r="Z690" i="2"/>
  <c r="Z946" i="2"/>
  <c r="Z107" i="2"/>
  <c r="Z363" i="2"/>
  <c r="Z619" i="2"/>
  <c r="Z164" i="2"/>
  <c r="Z420" i="2"/>
  <c r="Z676" i="2"/>
  <c r="Z881" i="2"/>
  <c r="Z1041" i="2"/>
  <c r="Z1194" i="2"/>
  <c r="Z883" i="2"/>
  <c r="Z1043" i="2"/>
  <c r="Z812" i="2"/>
  <c r="Z980" i="2"/>
  <c r="Z1140" i="2"/>
  <c r="Z893" i="2"/>
  <c r="Z1061" i="2"/>
  <c r="Z1151" i="2"/>
  <c r="Z6" i="2"/>
  <c r="Z326" i="2"/>
  <c r="Z1079" i="2"/>
  <c r="Z408" i="2"/>
  <c r="Z169" i="2"/>
  <c r="Z689" i="2"/>
  <c r="Z450" i="2"/>
  <c r="Z746" i="2"/>
  <c r="Z1002" i="2"/>
  <c r="Z163" i="2"/>
  <c r="Z419" i="2"/>
  <c r="Z675" i="2"/>
  <c r="Z220" i="2"/>
  <c r="Z476" i="2"/>
  <c r="Z732" i="2"/>
  <c r="Z905" i="2"/>
  <c r="Z1073" i="2"/>
  <c r="Z715" i="2"/>
  <c r="Z907" i="2"/>
  <c r="Z1075" i="2"/>
  <c r="Z820" i="2"/>
  <c r="Z1004" i="2"/>
  <c r="Z1172" i="2"/>
  <c r="Z901" i="2"/>
  <c r="Z1085" i="2"/>
  <c r="Z1183" i="2"/>
  <c r="Z3" i="2"/>
  <c r="Z510" i="2"/>
  <c r="Z686" i="2"/>
  <c r="Z536" i="2"/>
  <c r="Z185" i="2"/>
  <c r="Z705" i="2"/>
  <c r="Z466" i="2"/>
  <c r="Z754" i="2"/>
  <c r="Z1010" i="2"/>
  <c r="Z171" i="2"/>
  <c r="Z427" i="2"/>
  <c r="Z683" i="2"/>
  <c r="Z228" i="2"/>
  <c r="Z484" i="2"/>
  <c r="Z740" i="2"/>
  <c r="Z913" i="2"/>
  <c r="Z1097" i="2"/>
  <c r="Z747" i="2"/>
  <c r="Z915" i="2"/>
  <c r="Z1099" i="2"/>
  <c r="Z852" i="2"/>
  <c r="Z1012" i="2"/>
  <c r="Z765" i="2"/>
  <c r="Z933" i="2"/>
  <c r="Z1093" i="2"/>
  <c r="Z1144" i="2"/>
  <c r="Z1152" i="2"/>
  <c r="Z771" i="2"/>
  <c r="Z227" i="2"/>
  <c r="Z55" i="2"/>
  <c r="AH1138" i="7"/>
  <c r="AH1137" i="7"/>
  <c r="AH1136" i="7"/>
  <c r="AH1135" i="7"/>
  <c r="AH1134" i="7"/>
  <c r="AH1133" i="7"/>
  <c r="AH1132" i="7"/>
  <c r="AH1131" i="7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CZ300" i="7" l="1"/>
  <c r="CZ1132" i="7"/>
  <c r="CZ162" i="7"/>
  <c r="CZ1086" i="7"/>
  <c r="CZ836" i="7"/>
  <c r="CZ733" i="7"/>
  <c r="CZ557" i="7"/>
  <c r="CZ1140" i="7"/>
  <c r="CZ626" i="7"/>
  <c r="CZ1236" i="7"/>
  <c r="CZ293" i="7"/>
  <c r="CZ301" i="7"/>
  <c r="CZ357" i="7"/>
  <c r="CZ1318" i="7"/>
  <c r="CZ565" i="7"/>
  <c r="CZ1307" i="7"/>
  <c r="CZ863" i="7"/>
  <c r="CZ760" i="7"/>
  <c r="CZ500" i="7"/>
  <c r="CZ492" i="7"/>
  <c r="CZ1085" i="7"/>
  <c r="CZ1025" i="7"/>
  <c r="CZ974" i="7"/>
  <c r="CZ915" i="7"/>
  <c r="CZ843" i="7"/>
  <c r="CZ835" i="7"/>
  <c r="CZ683" i="7"/>
  <c r="CZ1139" i="7"/>
  <c r="CZ1187" i="7"/>
  <c r="CZ625" i="7"/>
  <c r="CZ1360" i="7"/>
  <c r="CZ29" i="7"/>
  <c r="CZ294" i="7"/>
  <c r="CZ302" i="7"/>
  <c r="CZ1138" i="7"/>
  <c r="CZ1325" i="7"/>
  <c r="CZ564" i="7"/>
  <c r="CZ1306" i="7"/>
  <c r="CZ630" i="7"/>
  <c r="CZ759" i="7"/>
  <c r="CZ491" i="7"/>
  <c r="CZ786" i="7"/>
  <c r="CZ1024" i="7"/>
  <c r="CZ1000" i="7"/>
  <c r="CZ973" i="7"/>
  <c r="CZ914" i="7"/>
  <c r="CZ842" i="7"/>
  <c r="CZ834" i="7"/>
  <c r="CZ433" i="7"/>
  <c r="CZ1186" i="7"/>
  <c r="CZ1367" i="7"/>
  <c r="CZ96" i="7"/>
  <c r="CZ21" i="7"/>
  <c r="CZ295" i="7"/>
  <c r="CZ1137" i="7"/>
  <c r="CZ1324" i="7"/>
  <c r="CZ1305" i="7"/>
  <c r="CZ758" i="7"/>
  <c r="CZ159" i="7"/>
  <c r="CZ785" i="7"/>
  <c r="CZ1023" i="7"/>
  <c r="CZ999" i="7"/>
  <c r="CZ972" i="7"/>
  <c r="CZ1157" i="7"/>
  <c r="CZ913" i="7"/>
  <c r="CZ833" i="7"/>
  <c r="CZ441" i="7"/>
  <c r="CZ1145" i="7"/>
  <c r="CZ803" i="7"/>
  <c r="CZ249" i="7"/>
  <c r="CZ1366" i="7"/>
  <c r="CZ1273" i="7"/>
  <c r="CZ1223" i="7"/>
  <c r="CZ304" i="7"/>
  <c r="CZ1315" i="7"/>
  <c r="CZ753" i="7"/>
  <c r="CZ745" i="7"/>
  <c r="CZ158" i="7"/>
  <c r="CZ131" i="7"/>
  <c r="CZ382" i="7"/>
  <c r="CZ1103" i="7"/>
  <c r="CZ988" i="7"/>
  <c r="CZ959" i="7"/>
  <c r="CZ905" i="7"/>
  <c r="CZ536" i="7"/>
  <c r="CZ562" i="7"/>
  <c r="CZ428" i="7"/>
  <c r="CZ1176" i="7"/>
  <c r="CZ193" i="7"/>
  <c r="CZ1174" i="7"/>
  <c r="CZ36" i="7"/>
  <c r="CZ192" i="7"/>
  <c r="CZ35" i="7"/>
  <c r="CZ729" i="7"/>
  <c r="CZ78" i="7"/>
  <c r="CZ1263" i="7"/>
  <c r="CZ1195" i="7"/>
  <c r="CZ220" i="7"/>
  <c r="CZ330" i="7"/>
  <c r="CZ166" i="7"/>
  <c r="CZ504" i="7"/>
  <c r="CZ1051" i="7"/>
  <c r="CZ1014" i="7"/>
  <c r="CZ1156" i="7"/>
  <c r="CZ847" i="7"/>
  <c r="CZ695" i="7"/>
  <c r="CZ687" i="7"/>
  <c r="CZ623" i="7"/>
  <c r="CZ1151" i="7"/>
  <c r="CZ799" i="7"/>
  <c r="CZ1123" i="7"/>
  <c r="CZ255" i="7"/>
  <c r="CZ75" i="7"/>
  <c r="CZ179" i="7"/>
  <c r="CZ269" i="7"/>
  <c r="CZ107" i="7"/>
  <c r="CZ1210" i="7"/>
  <c r="CZ338" i="7"/>
  <c r="CZ636" i="7"/>
  <c r="CZ363" i="7"/>
  <c r="CZ862" i="7"/>
  <c r="CZ503" i="7"/>
  <c r="CZ1083" i="7"/>
  <c r="CZ1034" i="7"/>
  <c r="CZ579" i="7"/>
  <c r="CZ115" i="7"/>
  <c r="CZ1327" i="7"/>
  <c r="CZ1155" i="7"/>
  <c r="CZ872" i="7"/>
  <c r="CZ694" i="7"/>
  <c r="CZ521" i="7"/>
  <c r="CZ926" i="7"/>
  <c r="CZ446" i="7"/>
  <c r="CZ1122" i="7"/>
  <c r="CZ191" i="7"/>
  <c r="CZ261" i="7"/>
  <c r="CZ1211" i="7"/>
  <c r="CZ339" i="7"/>
  <c r="CZ1113" i="7"/>
  <c r="CZ362" i="7"/>
  <c r="CZ861" i="7"/>
  <c r="CZ510" i="7"/>
  <c r="CZ1082" i="7"/>
  <c r="CZ1042" i="7"/>
  <c r="CZ578" i="7"/>
  <c r="CZ114" i="7"/>
  <c r="CZ1326" i="7"/>
  <c r="CZ917" i="7"/>
  <c r="CZ871" i="7"/>
  <c r="CZ693" i="7"/>
  <c r="CZ520" i="7"/>
  <c r="CZ925" i="7"/>
  <c r="CZ621" i="7"/>
  <c r="CZ453" i="7"/>
  <c r="CZ810" i="7"/>
  <c r="CZ1121" i="7"/>
  <c r="CZ1271" i="7"/>
  <c r="CZ1218" i="7"/>
  <c r="CZ308" i="7"/>
  <c r="CZ950" i="7"/>
  <c r="CZ154" i="7"/>
  <c r="CZ127" i="7"/>
  <c r="CZ780" i="7"/>
  <c r="CZ1099" i="7"/>
  <c r="CZ667" i="7"/>
  <c r="CZ955" i="7"/>
  <c r="CZ908" i="7"/>
  <c r="CZ823" i="7"/>
  <c r="CZ424" i="7"/>
  <c r="CZ246" i="7"/>
  <c r="CZ238" i="7"/>
  <c r="CZ189" i="7"/>
  <c r="CZ32" i="7"/>
  <c r="CZ176" i="7"/>
  <c r="CZ259" i="7"/>
  <c r="CZ31" i="7"/>
  <c r="CZ38" i="7"/>
  <c r="CZ1308" i="7"/>
  <c r="CZ916" i="7"/>
  <c r="CZ1188" i="7"/>
  <c r="CZ1247" i="7"/>
  <c r="CZ322" i="7"/>
  <c r="CZ573" i="7"/>
  <c r="CZ403" i="7"/>
  <c r="CZ1093" i="7"/>
  <c r="CZ1047" i="7"/>
  <c r="CZ1010" i="7"/>
  <c r="CZ968" i="7"/>
  <c r="CZ1159" i="7"/>
  <c r="CZ691" i="7"/>
  <c r="CZ619" i="7"/>
  <c r="CZ1147" i="7"/>
  <c r="CZ790" i="7"/>
  <c r="CZ105" i="7"/>
  <c r="CZ175" i="7"/>
  <c r="CZ70" i="7"/>
  <c r="CZ1175" i="7"/>
  <c r="CZ1248" i="7"/>
  <c r="CZ323" i="7"/>
  <c r="CZ572" i="7"/>
  <c r="CZ402" i="7"/>
  <c r="CZ499" i="7"/>
  <c r="CZ1092" i="7"/>
  <c r="CZ1007" i="7"/>
  <c r="CZ992" i="7"/>
  <c r="CZ967" i="7"/>
  <c r="CZ1158" i="7"/>
  <c r="CZ682" i="7"/>
  <c r="CZ618" i="7"/>
  <c r="CZ442" i="7"/>
  <c r="CZ1146" i="7"/>
  <c r="CZ804" i="7"/>
  <c r="CZ789" i="7"/>
  <c r="CZ250" i="7"/>
  <c r="CZ258" i="7"/>
  <c r="CZ45" i="7"/>
  <c r="CZ1253" i="7"/>
  <c r="CZ324" i="7"/>
  <c r="CZ571" i="7"/>
  <c r="CZ1313" i="7"/>
  <c r="CZ401" i="7"/>
  <c r="CZ498" i="7"/>
  <c r="CZ490" i="7"/>
  <c r="CZ1091" i="7"/>
  <c r="CZ1009" i="7"/>
  <c r="CZ991" i="7"/>
  <c r="CZ966" i="7"/>
  <c r="CZ841" i="7"/>
  <c r="CZ681" i="7"/>
  <c r="CZ617" i="7"/>
  <c r="CZ449" i="7"/>
  <c r="CZ787" i="7"/>
  <c r="CZ1117" i="7"/>
  <c r="CZ235" i="7"/>
  <c r="CZ53" i="7"/>
  <c r="CZ1239" i="7"/>
  <c r="CZ296" i="7"/>
  <c r="CZ1136" i="7"/>
  <c r="CZ1304" i="7"/>
  <c r="CZ757" i="7"/>
  <c r="CZ489" i="7"/>
  <c r="CZ784" i="7"/>
  <c r="CZ1033" i="7"/>
  <c r="CZ971" i="7"/>
  <c r="CZ912" i="7"/>
  <c r="CZ832" i="7"/>
  <c r="CZ440" i="7"/>
  <c r="CZ431" i="7"/>
  <c r="CZ796" i="7"/>
  <c r="CZ1184" i="7"/>
  <c r="CZ1365" i="7"/>
  <c r="CZ211" i="7"/>
  <c r="CZ229" i="7"/>
  <c r="CZ102" i="7"/>
  <c r="CZ44" i="7"/>
  <c r="CZ468" i="7"/>
  <c r="CZ228" i="7"/>
  <c r="CZ55" i="7"/>
  <c r="CZ1209" i="7"/>
  <c r="CZ337" i="7"/>
  <c r="CZ637" i="7"/>
  <c r="CZ1115" i="7"/>
  <c r="CZ364" i="7"/>
  <c r="CZ512" i="7"/>
  <c r="CZ1084" i="7"/>
  <c r="CZ1035" i="7"/>
  <c r="CZ580" i="7"/>
  <c r="CZ116" i="7"/>
  <c r="CZ1328" i="7"/>
  <c r="CZ873" i="7"/>
  <c r="CZ522" i="7"/>
  <c r="CZ927" i="7"/>
  <c r="CZ812" i="7"/>
  <c r="CZ271" i="7"/>
  <c r="CZ488" i="7"/>
  <c r="CZ190" i="7"/>
  <c r="CZ1295" i="7"/>
  <c r="CZ1227" i="7"/>
  <c r="CZ349" i="7"/>
  <c r="CZ644" i="7"/>
  <c r="CZ668" i="7"/>
  <c r="CZ774" i="7"/>
  <c r="CZ511" i="7"/>
  <c r="CZ608" i="7"/>
  <c r="CZ1057" i="7"/>
  <c r="CZ592" i="7"/>
  <c r="CZ207" i="7"/>
  <c r="CZ981" i="7"/>
  <c r="CZ1335" i="7"/>
  <c r="CZ877" i="7"/>
  <c r="CZ368" i="7"/>
  <c r="CZ529" i="7"/>
  <c r="CZ459" i="7"/>
  <c r="CZ819" i="7"/>
  <c r="CZ811" i="7"/>
  <c r="CZ1130" i="7"/>
  <c r="CZ221" i="7"/>
  <c r="CZ173" i="7"/>
  <c r="CZ1288" i="7"/>
  <c r="CZ1228" i="7"/>
  <c r="CZ350" i="7"/>
  <c r="CZ1111" i="7"/>
  <c r="CZ1301" i="7"/>
  <c r="CZ773" i="7"/>
  <c r="CZ607" i="7"/>
  <c r="CZ1056" i="7"/>
  <c r="CZ591" i="7"/>
  <c r="CZ206" i="7"/>
  <c r="CZ1334" i="7"/>
  <c r="CZ876" i="7"/>
  <c r="CZ367" i="7"/>
  <c r="CZ528" i="7"/>
  <c r="CZ458" i="7"/>
  <c r="CZ818" i="7"/>
  <c r="CZ1129" i="7"/>
  <c r="CZ474" i="7"/>
  <c r="CZ466" i="7"/>
  <c r="CZ25" i="7"/>
  <c r="CZ1243" i="7"/>
  <c r="CZ1319" i="7"/>
  <c r="CZ632" i="7"/>
  <c r="CZ749" i="7"/>
  <c r="CZ741" i="7"/>
  <c r="CZ650" i="7"/>
  <c r="CZ1029" i="7"/>
  <c r="CZ994" i="7"/>
  <c r="CZ963" i="7"/>
  <c r="CZ895" i="7"/>
  <c r="CZ828" i="7"/>
  <c r="CZ546" i="7"/>
  <c r="CZ436" i="7"/>
  <c r="CZ558" i="7"/>
  <c r="CZ409" i="7"/>
  <c r="CZ1180" i="7"/>
  <c r="CZ1361" i="7"/>
  <c r="CZ216" i="7"/>
  <c r="CZ100" i="7"/>
  <c r="CZ40" i="7"/>
  <c r="CZ188" i="7"/>
  <c r="CZ39" i="7"/>
  <c r="CZ57" i="7"/>
  <c r="CZ1191" i="7"/>
  <c r="CZ1199" i="7"/>
  <c r="CZ341" i="7"/>
  <c r="CZ170" i="7"/>
  <c r="CZ360" i="7"/>
  <c r="CZ859" i="7"/>
  <c r="CZ508" i="7"/>
  <c r="CZ1080" i="7"/>
  <c r="CZ1040" i="7"/>
  <c r="CZ576" i="7"/>
  <c r="CZ112" i="7"/>
  <c r="CZ1164" i="7"/>
  <c r="CZ852" i="7"/>
  <c r="CZ699" i="7"/>
  <c r="CZ923" i="7"/>
  <c r="CZ451" i="7"/>
  <c r="CZ808" i="7"/>
  <c r="CZ805" i="7"/>
  <c r="CZ1119" i="7"/>
  <c r="CZ267" i="7"/>
  <c r="CZ195" i="7"/>
  <c r="CZ81" i="7"/>
  <c r="CZ1192" i="7"/>
  <c r="CZ1237" i="7"/>
  <c r="CZ1205" i="7"/>
  <c r="CZ1200" i="7"/>
  <c r="CZ169" i="7"/>
  <c r="CZ359" i="7"/>
  <c r="CZ858" i="7"/>
  <c r="CZ1079" i="7"/>
  <c r="CZ1039" i="7"/>
  <c r="CZ1046" i="7"/>
  <c r="CZ111" i="7"/>
  <c r="CZ1163" i="7"/>
  <c r="CZ851" i="7"/>
  <c r="CZ698" i="7"/>
  <c r="CZ690" i="7"/>
  <c r="CZ922" i="7"/>
  <c r="CZ450" i="7"/>
  <c r="CZ788" i="7"/>
  <c r="CZ1118" i="7"/>
  <c r="CZ183" i="7"/>
  <c r="CZ136" i="7"/>
  <c r="CZ1193" i="7"/>
  <c r="CZ1238" i="7"/>
  <c r="CZ1201" i="7"/>
  <c r="CZ328" i="7"/>
  <c r="CZ168" i="7"/>
  <c r="CZ358" i="7"/>
  <c r="CZ1078" i="7"/>
  <c r="CZ1038" i="7"/>
  <c r="CZ1045" i="7"/>
  <c r="CZ984" i="7"/>
  <c r="CZ1162" i="7"/>
  <c r="CZ850" i="7"/>
  <c r="CZ697" i="7"/>
  <c r="CZ689" i="7"/>
  <c r="CZ929" i="7"/>
  <c r="CZ921" i="7"/>
  <c r="CZ454" i="7"/>
  <c r="CZ814" i="7"/>
  <c r="CZ1167" i="7"/>
  <c r="CZ48" i="7"/>
  <c r="CZ1262" i="7"/>
  <c r="CZ325" i="7"/>
  <c r="CZ1323" i="7"/>
  <c r="CZ570" i="7"/>
  <c r="CZ1312" i="7"/>
  <c r="CZ167" i="7"/>
  <c r="CZ868" i="7"/>
  <c r="CZ765" i="7"/>
  <c r="CZ497" i="7"/>
  <c r="CZ1090" i="7"/>
  <c r="CZ1044" i="7"/>
  <c r="CZ1008" i="7"/>
  <c r="CZ1006" i="7"/>
  <c r="CZ998" i="7"/>
  <c r="CZ965" i="7"/>
  <c r="CZ920" i="7"/>
  <c r="CZ840" i="7"/>
  <c r="CZ680" i="7"/>
  <c r="CZ616" i="7"/>
  <c r="CZ1144" i="7"/>
  <c r="CZ802" i="7"/>
  <c r="CZ248" i="7"/>
  <c r="CZ56" i="7"/>
  <c r="CZ730" i="7"/>
  <c r="CZ62" i="7"/>
  <c r="CZ99" i="7"/>
  <c r="CZ1294" i="7"/>
  <c r="CZ1226" i="7"/>
  <c r="CZ348" i="7"/>
  <c r="CZ669" i="7"/>
  <c r="CZ1303" i="7"/>
  <c r="CZ775" i="7"/>
  <c r="CZ853" i="7"/>
  <c r="CZ609" i="7"/>
  <c r="CZ1066" i="7"/>
  <c r="CZ1058" i="7"/>
  <c r="CZ593" i="7"/>
  <c r="CZ208" i="7"/>
  <c r="CZ982" i="7"/>
  <c r="CZ1336" i="7"/>
  <c r="CZ889" i="7"/>
  <c r="CZ878" i="7"/>
  <c r="CZ369" i="7"/>
  <c r="CZ460" i="7"/>
  <c r="CZ447" i="7"/>
  <c r="CZ86" i="7"/>
  <c r="CZ224" i="7"/>
  <c r="CZ184" i="7"/>
  <c r="CZ27" i="7"/>
  <c r="CZ26" i="7"/>
  <c r="CZ1283" i="7"/>
  <c r="CZ1231" i="7"/>
  <c r="CZ353" i="7"/>
  <c r="CZ147" i="7"/>
  <c r="CZ676" i="7"/>
  <c r="CZ1302" i="7"/>
  <c r="CZ770" i="7"/>
  <c r="CZ384" i="7"/>
  <c r="CZ1065" i="7"/>
  <c r="CZ590" i="7"/>
  <c r="CZ205" i="7"/>
  <c r="CZ1339" i="7"/>
  <c r="CZ888" i="7"/>
  <c r="CZ376" i="7"/>
  <c r="CZ532" i="7"/>
  <c r="CZ10" i="7"/>
  <c r="CZ84" i="7"/>
  <c r="CZ475" i="7"/>
  <c r="CZ18" i="7"/>
  <c r="CZ1284" i="7"/>
  <c r="CZ1232" i="7"/>
  <c r="CZ354" i="7"/>
  <c r="CZ152" i="7"/>
  <c r="CZ643" i="7"/>
  <c r="CZ675" i="7"/>
  <c r="CZ724" i="7"/>
  <c r="CZ769" i="7"/>
  <c r="CZ1064" i="7"/>
  <c r="CZ589" i="7"/>
  <c r="CZ204" i="7"/>
  <c r="CZ1346" i="7"/>
  <c r="CZ887" i="7"/>
  <c r="CZ375" i="7"/>
  <c r="CZ9" i="7"/>
  <c r="CZ83" i="7"/>
  <c r="CZ1171" i="7"/>
  <c r="CZ68" i="7"/>
  <c r="CZ1235" i="7"/>
  <c r="CZ292" i="7"/>
  <c r="CZ356" i="7"/>
  <c r="CZ566" i="7"/>
  <c r="CZ864" i="7"/>
  <c r="CZ761" i="7"/>
  <c r="CZ493" i="7"/>
  <c r="CZ1026" i="7"/>
  <c r="CZ1002" i="7"/>
  <c r="CZ975" i="7"/>
  <c r="CZ844" i="7"/>
  <c r="CZ444" i="7"/>
  <c r="CZ791" i="7"/>
  <c r="CZ225" i="7"/>
  <c r="CZ106" i="7"/>
  <c r="CZ52" i="7"/>
  <c r="CZ232" i="7"/>
  <c r="CZ50" i="7"/>
  <c r="CZ60" i="7"/>
  <c r="CZ1290" i="7"/>
  <c r="CZ1204" i="7"/>
  <c r="CZ333" i="7"/>
  <c r="CZ641" i="7"/>
  <c r="CZ1299" i="7"/>
  <c r="CZ857" i="7"/>
  <c r="CZ605" i="7"/>
  <c r="CZ1054" i="7"/>
  <c r="CZ584" i="7"/>
  <c r="CZ199" i="7"/>
  <c r="CZ1332" i="7"/>
  <c r="CZ882" i="7"/>
  <c r="CZ526" i="7"/>
  <c r="CZ931" i="7"/>
  <c r="CZ456" i="7"/>
  <c r="CZ816" i="7"/>
  <c r="CZ1127" i="7"/>
  <c r="CZ171" i="7"/>
  <c r="CZ273" i="7"/>
  <c r="CZ1291" i="7"/>
  <c r="CZ334" i="7"/>
  <c r="CZ342" i="7"/>
  <c r="CZ640" i="7"/>
  <c r="CZ1108" i="7"/>
  <c r="CZ1297" i="7"/>
  <c r="CZ856" i="7"/>
  <c r="CZ507" i="7"/>
  <c r="CZ604" i="7"/>
  <c r="CZ1053" i="7"/>
  <c r="CZ583" i="7"/>
  <c r="CZ198" i="7"/>
  <c r="CZ1331" i="7"/>
  <c r="CZ881" i="7"/>
  <c r="CZ525" i="7"/>
  <c r="CZ930" i="7"/>
  <c r="CZ815" i="7"/>
  <c r="CZ231" i="7"/>
  <c r="CZ103" i="7"/>
  <c r="CZ1207" i="7"/>
  <c r="CZ1206" i="7"/>
  <c r="CZ335" i="7"/>
  <c r="CZ639" i="7"/>
  <c r="CZ1107" i="7"/>
  <c r="CZ1296" i="7"/>
  <c r="CZ855" i="7"/>
  <c r="CZ514" i="7"/>
  <c r="CZ506" i="7"/>
  <c r="CZ603" i="7"/>
  <c r="CZ1037" i="7"/>
  <c r="CZ582" i="7"/>
  <c r="CZ210" i="7"/>
  <c r="CZ1330" i="7"/>
  <c r="CZ880" i="7"/>
  <c r="CZ524" i="7"/>
  <c r="CZ462" i="7"/>
  <c r="CZ88" i="7"/>
  <c r="CZ1125" i="7"/>
  <c r="CZ478" i="7"/>
  <c r="CZ470" i="7"/>
  <c r="CZ1254" i="7"/>
  <c r="CZ1194" i="7"/>
  <c r="CZ1202" i="7"/>
  <c r="CZ329" i="7"/>
  <c r="CZ505" i="7"/>
  <c r="CZ1077" i="7"/>
  <c r="CZ1052" i="7"/>
  <c r="CZ983" i="7"/>
  <c r="CZ1161" i="7"/>
  <c r="CZ849" i="7"/>
  <c r="CZ696" i="7"/>
  <c r="CZ688" i="7"/>
  <c r="CZ624" i="7"/>
  <c r="CZ1152" i="7"/>
  <c r="CZ800" i="7"/>
  <c r="CZ256" i="7"/>
  <c r="CZ234" i="7"/>
  <c r="CZ76" i="7"/>
  <c r="CZ110" i="7"/>
  <c r="CZ80" i="7"/>
  <c r="CZ480" i="7"/>
  <c r="CZ262" i="7"/>
  <c r="CZ1282" i="7"/>
  <c r="CZ1213" i="7"/>
  <c r="CZ1230" i="7"/>
  <c r="CZ352" i="7"/>
  <c r="CZ148" i="7"/>
  <c r="CZ645" i="7"/>
  <c r="CZ279" i="7"/>
  <c r="CZ771" i="7"/>
  <c r="CZ599" i="7"/>
  <c r="CZ385" i="7"/>
  <c r="CZ1017" i="7"/>
  <c r="CZ658" i="7"/>
  <c r="CZ1340" i="7"/>
  <c r="CZ377" i="7"/>
  <c r="CZ530" i="7"/>
  <c r="CZ11" i="7"/>
  <c r="CZ411" i="7"/>
  <c r="CZ935" i="7"/>
  <c r="CZ85" i="7"/>
  <c r="CZ43" i="7"/>
  <c r="CZ54" i="7"/>
  <c r="CZ1269" i="7"/>
  <c r="CZ1275" i="7"/>
  <c r="CZ1214" i="7"/>
  <c r="CZ314" i="7"/>
  <c r="CZ944" i="7"/>
  <c r="CZ286" i="7"/>
  <c r="CZ278" i="7"/>
  <c r="CZ716" i="7"/>
  <c r="CZ391" i="7"/>
  <c r="CZ121" i="7"/>
  <c r="CZ598" i="7"/>
  <c r="CZ380" i="7"/>
  <c r="CZ1016" i="7"/>
  <c r="CZ656" i="7"/>
  <c r="CZ1351" i="7"/>
  <c r="CZ706" i="7"/>
  <c r="CZ538" i="7"/>
  <c r="CZ7" i="7"/>
  <c r="CZ420" i="7"/>
  <c r="CZ942" i="7"/>
  <c r="CZ934" i="7"/>
  <c r="CZ240" i="7"/>
  <c r="CZ42" i="7"/>
  <c r="CZ1276" i="7"/>
  <c r="CZ1215" i="7"/>
  <c r="CZ315" i="7"/>
  <c r="CZ146" i="7"/>
  <c r="CZ285" i="7"/>
  <c r="CZ277" i="7"/>
  <c r="CZ715" i="7"/>
  <c r="CZ390" i="7"/>
  <c r="CZ120" i="7"/>
  <c r="CZ597" i="7"/>
  <c r="CZ379" i="7"/>
  <c r="CZ1072" i="7"/>
  <c r="CZ1015" i="7"/>
  <c r="CZ655" i="7"/>
  <c r="CZ1350" i="7"/>
  <c r="CZ898" i="7"/>
  <c r="CZ705" i="7"/>
  <c r="CZ531" i="7"/>
  <c r="CZ6" i="7"/>
  <c r="CZ419" i="7"/>
  <c r="CZ941" i="7"/>
  <c r="CZ933" i="7"/>
  <c r="CZ239" i="7"/>
  <c r="CZ487" i="7"/>
  <c r="CZ1246" i="7"/>
  <c r="CZ321" i="7"/>
  <c r="CZ574" i="7"/>
  <c r="CZ404" i="7"/>
  <c r="CZ501" i="7"/>
  <c r="CZ1073" i="7"/>
  <c r="CZ1048" i="7"/>
  <c r="CZ1011" i="7"/>
  <c r="CZ979" i="7"/>
  <c r="CZ1165" i="7"/>
  <c r="CZ1160" i="7"/>
  <c r="CZ692" i="7"/>
  <c r="CZ684" i="7"/>
  <c r="CZ620" i="7"/>
  <c r="CZ1148" i="7"/>
  <c r="CZ252" i="7"/>
  <c r="CZ218" i="7"/>
  <c r="CZ72" i="7"/>
  <c r="CZ237" i="7"/>
  <c r="CZ734" i="7"/>
  <c r="CZ66" i="7"/>
  <c r="CZ104" i="7"/>
  <c r="CZ37" i="7"/>
  <c r="CZ1286" i="7"/>
  <c r="CZ1257" i="7"/>
  <c r="CZ344" i="7"/>
  <c r="CZ275" i="7"/>
  <c r="CZ673" i="7"/>
  <c r="CZ1109" i="7"/>
  <c r="CZ722" i="7"/>
  <c r="CZ767" i="7"/>
  <c r="CZ587" i="7"/>
  <c r="CZ202" i="7"/>
  <c r="CZ1344" i="7"/>
  <c r="CZ885" i="7"/>
  <c r="CZ373" i="7"/>
  <c r="CZ518" i="7"/>
  <c r="CZ464" i="7"/>
  <c r="CZ90" i="7"/>
  <c r="CZ215" i="7"/>
  <c r="CZ23" i="7"/>
  <c r="CZ471" i="7"/>
  <c r="CZ22" i="7"/>
  <c r="CZ1287" i="7"/>
  <c r="CZ1258" i="7"/>
  <c r="CZ345" i="7"/>
  <c r="CZ149" i="7"/>
  <c r="CZ274" i="7"/>
  <c r="CZ672" i="7"/>
  <c r="CZ721" i="7"/>
  <c r="CZ766" i="7"/>
  <c r="CZ612" i="7"/>
  <c r="CZ586" i="7"/>
  <c r="CZ201" i="7"/>
  <c r="CZ1343" i="7"/>
  <c r="CZ892" i="7"/>
  <c r="CZ884" i="7"/>
  <c r="CZ372" i="7"/>
  <c r="CZ517" i="7"/>
  <c r="CZ455" i="7"/>
  <c r="CZ89" i="7"/>
  <c r="CZ1126" i="7"/>
  <c r="CZ236" i="7"/>
  <c r="CZ265" i="7"/>
  <c r="CZ1292" i="7"/>
  <c r="CZ1259" i="7"/>
  <c r="CZ346" i="7"/>
  <c r="CZ647" i="7"/>
  <c r="CZ671" i="7"/>
  <c r="CZ720" i="7"/>
  <c r="CZ777" i="7"/>
  <c r="CZ611" i="7"/>
  <c r="CZ1060" i="7"/>
  <c r="CZ595" i="7"/>
  <c r="CZ197" i="7"/>
  <c r="CZ1338" i="7"/>
  <c r="CZ891" i="7"/>
  <c r="CZ883" i="7"/>
  <c r="CZ371" i="7"/>
  <c r="CZ516" i="7"/>
  <c r="CZ413" i="7"/>
  <c r="CZ937" i="7"/>
  <c r="CZ92" i="7"/>
  <c r="CZ257" i="7"/>
  <c r="CZ1208" i="7"/>
  <c r="CZ336" i="7"/>
  <c r="CZ638" i="7"/>
  <c r="CZ1116" i="7"/>
  <c r="CZ365" i="7"/>
  <c r="CZ513" i="7"/>
  <c r="CZ602" i="7"/>
  <c r="CZ1036" i="7"/>
  <c r="CZ196" i="7"/>
  <c r="CZ1329" i="7"/>
  <c r="CZ874" i="7"/>
  <c r="CZ523" i="7"/>
  <c r="CZ928" i="7"/>
  <c r="CZ448" i="7"/>
  <c r="CZ813" i="7"/>
  <c r="CZ1124" i="7"/>
  <c r="CZ469" i="7"/>
  <c r="CZ264" i="7"/>
  <c r="CZ63" i="7"/>
  <c r="CZ1356" i="7"/>
  <c r="CZ1173" i="7"/>
  <c r="CZ1274" i="7"/>
  <c r="CZ313" i="7"/>
  <c r="CZ945" i="7"/>
  <c r="CZ287" i="7"/>
  <c r="CZ677" i="7"/>
  <c r="CZ717" i="7"/>
  <c r="CZ392" i="7"/>
  <c r="CZ122" i="7"/>
  <c r="CZ381" i="7"/>
  <c r="CZ1094" i="7"/>
  <c r="CZ657" i="7"/>
  <c r="CZ1352" i="7"/>
  <c r="CZ900" i="7"/>
  <c r="CZ707" i="7"/>
  <c r="CZ539" i="7"/>
  <c r="CZ533" i="7"/>
  <c r="CZ13" i="7"/>
  <c r="CZ414" i="7"/>
  <c r="CZ943" i="7"/>
  <c r="CZ233" i="7"/>
  <c r="CZ79" i="7"/>
  <c r="CZ1172" i="7"/>
  <c r="CZ1216" i="7"/>
  <c r="CZ306" i="7"/>
  <c r="CZ952" i="7"/>
  <c r="CZ751" i="7"/>
  <c r="CZ743" i="7"/>
  <c r="CZ725" i="7"/>
  <c r="CZ156" i="7"/>
  <c r="CZ129" i="7"/>
  <c r="CZ1101" i="7"/>
  <c r="CZ986" i="7"/>
  <c r="CZ957" i="7"/>
  <c r="CZ910" i="7"/>
  <c r="CZ899" i="7"/>
  <c r="CZ825" i="7"/>
  <c r="CZ544" i="7"/>
  <c r="CZ560" i="7"/>
  <c r="CZ1355" i="7"/>
  <c r="CZ737" i="7"/>
  <c r="CZ61" i="7"/>
  <c r="CZ1270" i="7"/>
  <c r="CZ1217" i="7"/>
  <c r="CZ951" i="7"/>
  <c r="CZ750" i="7"/>
  <c r="CZ155" i="7"/>
  <c r="CZ651" i="7"/>
  <c r="CZ128" i="7"/>
  <c r="CZ1100" i="7"/>
  <c r="CZ985" i="7"/>
  <c r="CZ956" i="7"/>
  <c r="CZ909" i="7"/>
  <c r="CZ824" i="7"/>
  <c r="CZ542" i="7"/>
  <c r="CZ551" i="7"/>
  <c r="CZ559" i="7"/>
  <c r="CZ425" i="7"/>
  <c r="CZ1181" i="7"/>
  <c r="CZ247" i="7"/>
  <c r="CZ73" i="7"/>
  <c r="CZ1198" i="7"/>
  <c r="CZ340" i="7"/>
  <c r="CZ1112" i="7"/>
  <c r="CZ361" i="7"/>
  <c r="CZ860" i="7"/>
  <c r="CZ509" i="7"/>
  <c r="CZ1081" i="7"/>
  <c r="CZ1055" i="7"/>
  <c r="CZ1041" i="7"/>
  <c r="CZ577" i="7"/>
  <c r="CZ113" i="7"/>
  <c r="CZ1333" i="7"/>
  <c r="CZ848" i="7"/>
  <c r="CZ924" i="7"/>
  <c r="CZ452" i="7"/>
  <c r="CZ809" i="7"/>
  <c r="CZ806" i="7"/>
  <c r="CZ1120" i="7"/>
  <c r="CZ465" i="7"/>
  <c r="CZ260" i="7"/>
  <c r="CZ59" i="7"/>
  <c r="CZ51" i="7"/>
  <c r="CZ485" i="7"/>
  <c r="CZ266" i="7"/>
  <c r="CZ732" i="7"/>
  <c r="CZ64" i="7"/>
  <c r="CZ1278" i="7"/>
  <c r="CZ1250" i="7"/>
  <c r="CZ317" i="7"/>
  <c r="CZ144" i="7"/>
  <c r="CZ150" i="7"/>
  <c r="CZ283" i="7"/>
  <c r="CZ713" i="7"/>
  <c r="CZ399" i="7"/>
  <c r="CZ118" i="7"/>
  <c r="CZ613" i="7"/>
  <c r="CZ1070" i="7"/>
  <c r="CZ1062" i="7"/>
  <c r="CZ1021" i="7"/>
  <c r="CZ1348" i="7"/>
  <c r="CZ896" i="7"/>
  <c r="CZ703" i="7"/>
  <c r="CZ549" i="7"/>
  <c r="CZ4" i="7"/>
  <c r="CZ417" i="7"/>
  <c r="CZ939" i="7"/>
  <c r="CZ94" i="7"/>
  <c r="CZ214" i="7"/>
  <c r="CZ47" i="7"/>
  <c r="CZ1279" i="7"/>
  <c r="CZ1251" i="7"/>
  <c r="CZ948" i="7"/>
  <c r="CZ143" i="7"/>
  <c r="CZ282" i="7"/>
  <c r="CZ712" i="7"/>
  <c r="CZ398" i="7"/>
  <c r="CZ117" i="7"/>
  <c r="CZ388" i="7"/>
  <c r="CZ1069" i="7"/>
  <c r="CZ1061" i="7"/>
  <c r="CZ1020" i="7"/>
  <c r="CZ1347" i="7"/>
  <c r="CZ702" i="7"/>
  <c r="CZ548" i="7"/>
  <c r="CZ3" i="7"/>
  <c r="CZ463" i="7"/>
  <c r="CZ416" i="7"/>
  <c r="CZ938" i="7"/>
  <c r="CZ93" i="7"/>
  <c r="CZ30" i="7"/>
  <c r="CZ1280" i="7"/>
  <c r="CZ1221" i="7"/>
  <c r="CZ1252" i="7"/>
  <c r="CZ319" i="7"/>
  <c r="CZ142" i="7"/>
  <c r="CZ281" i="7"/>
  <c r="CZ679" i="7"/>
  <c r="CZ719" i="7"/>
  <c r="CZ728" i="7"/>
  <c r="CZ397" i="7"/>
  <c r="CZ601" i="7"/>
  <c r="CZ387" i="7"/>
  <c r="CZ1068" i="7"/>
  <c r="CZ1019" i="7"/>
  <c r="CZ660" i="7"/>
  <c r="CZ1342" i="7"/>
  <c r="CZ701" i="7"/>
  <c r="CZ547" i="7"/>
  <c r="CZ421" i="7"/>
  <c r="CZ482" i="7"/>
  <c r="CZ182" i="7"/>
  <c r="CZ1293" i="7"/>
  <c r="CZ1229" i="7"/>
  <c r="CZ1225" i="7"/>
  <c r="CZ347" i="7"/>
  <c r="CZ646" i="7"/>
  <c r="CZ670" i="7"/>
  <c r="CZ1298" i="7"/>
  <c r="CZ776" i="7"/>
  <c r="CZ854" i="7"/>
  <c r="CZ610" i="7"/>
  <c r="CZ1059" i="7"/>
  <c r="CZ594" i="7"/>
  <c r="CZ581" i="7"/>
  <c r="CZ209" i="7"/>
  <c r="CZ1341" i="7"/>
  <c r="CZ1337" i="7"/>
  <c r="CZ890" i="7"/>
  <c r="CZ879" i="7"/>
  <c r="CZ370" i="7"/>
  <c r="CZ515" i="7"/>
  <c r="CZ461" i="7"/>
  <c r="CZ412" i="7"/>
  <c r="CZ87" i="7"/>
  <c r="CZ477" i="7"/>
  <c r="CZ272" i="7"/>
  <c r="CZ731" i="7"/>
  <c r="CZ135" i="7"/>
  <c r="CZ629" i="7"/>
  <c r="CZ109" i="7"/>
  <c r="CZ227" i="7"/>
  <c r="CZ174" i="7"/>
  <c r="CZ1268" i="7"/>
  <c r="CZ1224" i="7"/>
  <c r="CZ305" i="7"/>
  <c r="CZ1314" i="7"/>
  <c r="CZ752" i="7"/>
  <c r="CZ744" i="7"/>
  <c r="CZ726" i="7"/>
  <c r="CZ157" i="7"/>
  <c r="CZ130" i="7"/>
  <c r="CZ1102" i="7"/>
  <c r="CZ987" i="7"/>
  <c r="CZ958" i="7"/>
  <c r="CZ904" i="7"/>
  <c r="CZ826" i="7"/>
  <c r="CZ561" i="7"/>
  <c r="CZ427" i="7"/>
  <c r="CZ476" i="7"/>
  <c r="CZ738" i="7"/>
  <c r="CZ133" i="7"/>
  <c r="CZ736" i="7"/>
  <c r="CZ77" i="7"/>
  <c r="CZ1241" i="7"/>
  <c r="CZ298" i="7"/>
  <c r="CZ1134" i="7"/>
  <c r="CZ1321" i="7"/>
  <c r="CZ634" i="7"/>
  <c r="CZ164" i="7"/>
  <c r="CZ652" i="7"/>
  <c r="CZ782" i="7"/>
  <c r="CZ1031" i="7"/>
  <c r="CZ996" i="7"/>
  <c r="CZ969" i="7"/>
  <c r="CZ830" i="7"/>
  <c r="CZ553" i="7"/>
  <c r="CZ438" i="7"/>
  <c r="CZ426" i="7"/>
  <c r="CZ794" i="7"/>
  <c r="CZ1182" i="7"/>
  <c r="CZ628" i="7"/>
  <c r="CZ1363" i="7"/>
  <c r="CZ1242" i="7"/>
  <c r="CZ307" i="7"/>
  <c r="CZ1133" i="7"/>
  <c r="CZ1320" i="7"/>
  <c r="CZ1309" i="7"/>
  <c r="CZ633" i="7"/>
  <c r="CZ742" i="7"/>
  <c r="CZ163" i="7"/>
  <c r="CZ781" i="7"/>
  <c r="CZ1030" i="7"/>
  <c r="CZ964" i="7"/>
  <c r="CZ829" i="7"/>
  <c r="CZ552" i="7"/>
  <c r="CZ445" i="7"/>
  <c r="CZ437" i="7"/>
  <c r="CZ410" i="7"/>
  <c r="CZ627" i="7"/>
  <c r="CZ1362" i="7"/>
  <c r="CZ178" i="7"/>
  <c r="CZ1285" i="7"/>
  <c r="CZ1289" i="7"/>
  <c r="CZ1190" i="7"/>
  <c r="CZ1203" i="7"/>
  <c r="CZ351" i="7"/>
  <c r="CZ642" i="7"/>
  <c r="CZ1300" i="7"/>
  <c r="CZ772" i="7"/>
  <c r="CZ596" i="7"/>
  <c r="CZ606" i="7"/>
  <c r="CZ585" i="7"/>
  <c r="CZ200" i="7"/>
  <c r="CZ875" i="7"/>
  <c r="CZ366" i="7"/>
  <c r="CZ932" i="7"/>
  <c r="CZ457" i="7"/>
  <c r="CZ817" i="7"/>
  <c r="CZ1128" i="7"/>
  <c r="CZ473" i="7"/>
  <c r="CZ268" i="7"/>
  <c r="CZ67" i="7"/>
  <c r="CZ245" i="7"/>
  <c r="CZ97" i="7"/>
  <c r="CZ187" i="7"/>
  <c r="CZ1264" i="7"/>
  <c r="CZ1219" i="7"/>
  <c r="CZ309" i="7"/>
  <c r="CZ949" i="7"/>
  <c r="CZ740" i="7"/>
  <c r="CZ153" i="7"/>
  <c r="CZ389" i="7"/>
  <c r="CZ1098" i="7"/>
  <c r="CZ666" i="7"/>
  <c r="CZ662" i="7"/>
  <c r="CZ954" i="7"/>
  <c r="CZ907" i="7"/>
  <c r="CZ711" i="7"/>
  <c r="CZ545" i="7"/>
  <c r="CZ17" i="7"/>
  <c r="CZ423" i="7"/>
  <c r="CZ472" i="7"/>
  <c r="CZ58" i="7"/>
  <c r="CZ1168" i="7"/>
  <c r="CZ65" i="7"/>
  <c r="CZ46" i="7"/>
  <c r="CZ1265" i="7"/>
  <c r="CZ1220" i="7"/>
  <c r="CZ310" i="7"/>
  <c r="CZ739" i="7"/>
  <c r="CZ395" i="7"/>
  <c r="CZ125" i="7"/>
  <c r="CZ1105" i="7"/>
  <c r="CZ1097" i="7"/>
  <c r="CZ665" i="7"/>
  <c r="CZ953" i="7"/>
  <c r="CZ903" i="7"/>
  <c r="CZ822" i="7"/>
  <c r="CZ710" i="7"/>
  <c r="CZ16" i="7"/>
  <c r="CZ422" i="7"/>
  <c r="CZ244" i="7"/>
  <c r="CZ479" i="7"/>
  <c r="CZ1266" i="7"/>
  <c r="CZ311" i="7"/>
  <c r="CZ289" i="7"/>
  <c r="CZ746" i="7"/>
  <c r="CZ394" i="7"/>
  <c r="CZ124" i="7"/>
  <c r="CZ383" i="7"/>
  <c r="CZ1096" i="7"/>
  <c r="CZ664" i="7"/>
  <c r="CZ1354" i="7"/>
  <c r="CZ902" i="7"/>
  <c r="CZ821" i="7"/>
  <c r="CZ541" i="7"/>
  <c r="CZ15" i="7"/>
  <c r="CZ2" i="7"/>
  <c r="CZ406" i="7"/>
  <c r="CZ1177" i="7"/>
  <c r="CZ1358" i="7"/>
  <c r="CZ243" i="7"/>
  <c r="CZ194" i="7"/>
  <c r="CZ1281" i="7"/>
  <c r="CZ320" i="7"/>
  <c r="CZ141" i="7"/>
  <c r="CZ280" i="7"/>
  <c r="CZ718" i="7"/>
  <c r="CZ727" i="7"/>
  <c r="CZ396" i="7"/>
  <c r="CZ600" i="7"/>
  <c r="CZ386" i="7"/>
  <c r="CZ1067" i="7"/>
  <c r="CZ1095" i="7"/>
  <c r="CZ1018" i="7"/>
  <c r="CZ659" i="7"/>
  <c r="CZ700" i="7"/>
  <c r="CZ12" i="7"/>
  <c r="CZ936" i="7"/>
  <c r="CZ91" i="7"/>
  <c r="CZ481" i="7"/>
  <c r="CZ181" i="7"/>
  <c r="CZ1166" i="7"/>
  <c r="CZ20" i="7"/>
  <c r="CZ263" i="7"/>
  <c r="CZ467" i="7"/>
  <c r="CZ217" i="7"/>
  <c r="CZ1240" i="7"/>
  <c r="CZ297" i="7"/>
  <c r="CZ1135" i="7"/>
  <c r="CZ1322" i="7"/>
  <c r="CZ635" i="7"/>
  <c r="CZ756" i="7"/>
  <c r="CZ653" i="7"/>
  <c r="CZ783" i="7"/>
  <c r="CZ1043" i="7"/>
  <c r="CZ1032" i="7"/>
  <c r="CZ970" i="7"/>
  <c r="CZ911" i="7"/>
  <c r="CZ831" i="7"/>
  <c r="CZ535" i="7"/>
  <c r="CZ439" i="7"/>
  <c r="CZ795" i="7"/>
  <c r="CZ1183" i="7"/>
  <c r="CZ241" i="7"/>
  <c r="CZ134" i="7"/>
  <c r="CZ74" i="7"/>
  <c r="CZ1233" i="7"/>
  <c r="CZ290" i="7"/>
  <c r="CZ327" i="7"/>
  <c r="CZ568" i="7"/>
  <c r="CZ1310" i="7"/>
  <c r="CZ866" i="7"/>
  <c r="CZ763" i="7"/>
  <c r="CZ495" i="7"/>
  <c r="CZ1088" i="7"/>
  <c r="CZ1028" i="7"/>
  <c r="CZ1004" i="7"/>
  <c r="CZ977" i="7"/>
  <c r="CZ870" i="7"/>
  <c r="CZ846" i="7"/>
  <c r="CZ838" i="7"/>
  <c r="CZ1142" i="7"/>
  <c r="CZ429" i="7"/>
  <c r="CZ793" i="7"/>
  <c r="CZ108" i="7"/>
  <c r="CZ140" i="7"/>
  <c r="CZ33" i="7"/>
  <c r="CZ1234" i="7"/>
  <c r="CZ291" i="7"/>
  <c r="CZ299" i="7"/>
  <c r="CZ355" i="7"/>
  <c r="CZ865" i="7"/>
  <c r="CZ762" i="7"/>
  <c r="CZ494" i="7"/>
  <c r="CZ1087" i="7"/>
  <c r="CZ1027" i="7"/>
  <c r="CZ1012" i="7"/>
  <c r="CZ1003" i="7"/>
  <c r="CZ995" i="7"/>
  <c r="CZ976" i="7"/>
  <c r="CZ869" i="7"/>
  <c r="CZ845" i="7"/>
  <c r="CZ837" i="7"/>
  <c r="CZ1149" i="7"/>
  <c r="CZ1141" i="7"/>
  <c r="CZ792" i="7"/>
  <c r="CZ1189" i="7"/>
  <c r="CZ253" i="7"/>
  <c r="CZ226" i="7"/>
  <c r="CZ1277" i="7"/>
  <c r="CZ1256" i="7"/>
  <c r="CZ343" i="7"/>
  <c r="CZ151" i="7"/>
  <c r="CZ276" i="7"/>
  <c r="CZ674" i="7"/>
  <c r="CZ1110" i="7"/>
  <c r="CZ723" i="7"/>
  <c r="CZ768" i="7"/>
  <c r="CZ1063" i="7"/>
  <c r="CZ588" i="7"/>
  <c r="CZ203" i="7"/>
  <c r="CZ1349" i="7"/>
  <c r="CZ1345" i="7"/>
  <c r="CZ886" i="7"/>
  <c r="CZ374" i="7"/>
  <c r="CZ527" i="7"/>
  <c r="CZ8" i="7"/>
  <c r="CZ486" i="7"/>
  <c r="CZ177" i="7"/>
  <c r="CZ735" i="7"/>
  <c r="CZ139" i="7"/>
  <c r="CZ251" i="7"/>
  <c r="CZ71" i="7"/>
  <c r="CZ213" i="7"/>
  <c r="CZ1244" i="7"/>
  <c r="CZ1131" i="7"/>
  <c r="CZ631" i="7"/>
  <c r="CZ748" i="7"/>
  <c r="CZ161" i="7"/>
  <c r="CZ649" i="7"/>
  <c r="CZ126" i="7"/>
  <c r="CZ779" i="7"/>
  <c r="CZ1106" i="7"/>
  <c r="CZ1001" i="7"/>
  <c r="CZ993" i="7"/>
  <c r="CZ962" i="7"/>
  <c r="CZ894" i="7"/>
  <c r="CZ827" i="7"/>
  <c r="CZ556" i="7"/>
  <c r="CZ443" i="7"/>
  <c r="CZ435" i="7"/>
  <c r="CZ408" i="7"/>
  <c r="CZ1179" i="7"/>
  <c r="CZ484" i="7"/>
  <c r="CZ1169" i="7"/>
  <c r="CZ138" i="7"/>
  <c r="CZ41" i="7"/>
  <c r="CZ1245" i="7"/>
  <c r="CZ318" i="7"/>
  <c r="CZ1317" i="7"/>
  <c r="CZ755" i="7"/>
  <c r="CZ747" i="7"/>
  <c r="CZ160" i="7"/>
  <c r="CZ648" i="7"/>
  <c r="CZ778" i="7"/>
  <c r="CZ990" i="7"/>
  <c r="CZ661" i="7"/>
  <c r="CZ961" i="7"/>
  <c r="CZ893" i="7"/>
  <c r="CZ555" i="7"/>
  <c r="CZ543" i="7"/>
  <c r="CZ434" i="7"/>
  <c r="CZ407" i="7"/>
  <c r="CZ1178" i="7"/>
  <c r="CZ1359" i="7"/>
  <c r="CZ137" i="7"/>
  <c r="CZ49" i="7"/>
  <c r="CZ1272" i="7"/>
  <c r="CZ1222" i="7"/>
  <c r="CZ303" i="7"/>
  <c r="CZ1316" i="7"/>
  <c r="CZ947" i="7"/>
  <c r="CZ754" i="7"/>
  <c r="CZ132" i="7"/>
  <c r="CZ1104" i="7"/>
  <c r="CZ989" i="7"/>
  <c r="CZ960" i="7"/>
  <c r="CZ906" i="7"/>
  <c r="CZ709" i="7"/>
  <c r="CZ537" i="7"/>
  <c r="CZ563" i="7"/>
  <c r="CZ432" i="7"/>
  <c r="CZ797" i="7"/>
  <c r="CZ1185" i="7"/>
  <c r="CZ212" i="7"/>
  <c r="CZ230" i="7"/>
  <c r="CZ1267" i="7"/>
  <c r="CZ1212" i="7"/>
  <c r="CZ312" i="7"/>
  <c r="CZ946" i="7"/>
  <c r="CZ288" i="7"/>
  <c r="CZ678" i="7"/>
  <c r="CZ393" i="7"/>
  <c r="CZ123" i="7"/>
  <c r="CZ663" i="7"/>
  <c r="CZ1353" i="7"/>
  <c r="CZ901" i="7"/>
  <c r="CZ820" i="7"/>
  <c r="CZ708" i="7"/>
  <c r="CZ540" i="7"/>
  <c r="CZ534" i="7"/>
  <c r="CZ14" i="7"/>
  <c r="CZ415" i="7"/>
  <c r="CZ1357" i="7"/>
  <c r="CZ242" i="7"/>
  <c r="CZ185" i="7"/>
  <c r="CZ28" i="7"/>
  <c r="CZ180" i="7"/>
  <c r="CZ19" i="7"/>
  <c r="CZ34" i="7"/>
  <c r="CZ1255" i="7"/>
  <c r="CZ326" i="7"/>
  <c r="CZ569" i="7"/>
  <c r="CZ1311" i="7"/>
  <c r="CZ867" i="7"/>
  <c r="CZ764" i="7"/>
  <c r="CZ496" i="7"/>
  <c r="CZ1076" i="7"/>
  <c r="CZ1089" i="7"/>
  <c r="CZ1005" i="7"/>
  <c r="CZ997" i="7"/>
  <c r="CZ978" i="7"/>
  <c r="CZ919" i="7"/>
  <c r="CZ839" i="7"/>
  <c r="CZ554" i="7"/>
  <c r="CZ615" i="7"/>
  <c r="CZ1143" i="7"/>
  <c r="CZ430" i="7"/>
  <c r="CZ801" i="7"/>
  <c r="CZ1364" i="7"/>
  <c r="CZ101" i="7"/>
  <c r="CZ222" i="7"/>
  <c r="CZ1260" i="7"/>
  <c r="CZ1196" i="7"/>
  <c r="CZ331" i="7"/>
  <c r="CZ1114" i="7"/>
  <c r="CZ165" i="7"/>
  <c r="CZ1075" i="7"/>
  <c r="CZ1050" i="7"/>
  <c r="CZ1013" i="7"/>
  <c r="CZ918" i="7"/>
  <c r="CZ686" i="7"/>
  <c r="CZ622" i="7"/>
  <c r="CZ614" i="7"/>
  <c r="CZ1150" i="7"/>
  <c r="CZ798" i="7"/>
  <c r="CZ254" i="7"/>
  <c r="CZ270" i="7"/>
  <c r="CZ98" i="7"/>
  <c r="CZ1261" i="7"/>
  <c r="CZ1197" i="7"/>
  <c r="CZ332" i="7"/>
  <c r="CZ575" i="7"/>
  <c r="CZ567" i="7"/>
  <c r="CZ405" i="7"/>
  <c r="CZ502" i="7"/>
  <c r="CZ1074" i="7"/>
  <c r="CZ1049" i="7"/>
  <c r="CZ980" i="7"/>
  <c r="CZ1154" i="7"/>
  <c r="CZ685" i="7"/>
  <c r="CZ807" i="7"/>
  <c r="CZ219" i="7"/>
  <c r="CZ1249" i="7"/>
  <c r="CZ316" i="7"/>
  <c r="CZ145" i="7"/>
  <c r="CZ284" i="7"/>
  <c r="CZ714" i="7"/>
  <c r="CZ400" i="7"/>
  <c r="CZ119" i="7"/>
  <c r="CZ378" i="7"/>
  <c r="CZ1071" i="7"/>
  <c r="CZ1022" i="7"/>
  <c r="CZ654" i="7"/>
  <c r="CZ897" i="7"/>
  <c r="CZ704" i="7"/>
  <c r="CZ550" i="7"/>
  <c r="CZ519" i="7"/>
  <c r="CZ5" i="7"/>
  <c r="CZ418" i="7"/>
  <c r="CZ940" i="7"/>
  <c r="CZ95" i="7"/>
  <c r="CZ82" i="7"/>
  <c r="CZ172" i="7"/>
  <c r="CZ1170" i="7"/>
  <c r="CZ24" i="7"/>
  <c r="CZ483" i="7"/>
  <c r="CZ186" i="7"/>
  <c r="CZ69" i="7"/>
  <c r="CR2" i="7"/>
  <c r="CR1278" i="7"/>
  <c r="CR1250" i="7"/>
  <c r="CR344" i="7"/>
  <c r="CR144" i="7"/>
  <c r="CR275" i="7"/>
  <c r="CR713" i="7"/>
  <c r="CR767" i="7"/>
  <c r="CR118" i="7"/>
  <c r="CR1070" i="7"/>
  <c r="CR1021" i="7"/>
  <c r="CR662" i="7"/>
  <c r="CR1348" i="7"/>
  <c r="CR896" i="7"/>
  <c r="CR703" i="7"/>
  <c r="CR518" i="7"/>
  <c r="CR4" i="7"/>
  <c r="CR417" i="7"/>
  <c r="CR94" i="7"/>
  <c r="CR484" i="7"/>
  <c r="CR171" i="7"/>
  <c r="CR734" i="7"/>
  <c r="CR23" i="7"/>
  <c r="CR132" i="7"/>
  <c r="CR1104" i="7"/>
  <c r="CR1354" i="7"/>
  <c r="CR709" i="7"/>
  <c r="CR15" i="7"/>
  <c r="CR92" i="7"/>
  <c r="CR182" i="7"/>
  <c r="CR21" i="7"/>
  <c r="CR918" i="7"/>
  <c r="CR446" i="7"/>
  <c r="CR262" i="7"/>
  <c r="CR291" i="7"/>
  <c r="CR773" i="7"/>
  <c r="CR206" i="7"/>
  <c r="CR621" i="7"/>
  <c r="CR487" i="7"/>
  <c r="CR308" i="7"/>
  <c r="CR400" i="7"/>
  <c r="CR200" i="7"/>
  <c r="CR452" i="7"/>
  <c r="CR1170" i="7"/>
  <c r="CR1248" i="7"/>
  <c r="CR294" i="7"/>
  <c r="CR1138" i="7"/>
  <c r="CR564" i="7"/>
  <c r="CR402" i="7"/>
  <c r="CR759" i="7"/>
  <c r="CR499" i="7"/>
  <c r="CR1092" i="7"/>
  <c r="CR1046" i="7"/>
  <c r="CR992" i="7"/>
  <c r="CR967" i="7"/>
  <c r="CR1158" i="7"/>
  <c r="CR842" i="7"/>
  <c r="CR682" i="7"/>
  <c r="CR618" i="7"/>
  <c r="CR1146" i="7"/>
  <c r="CR789" i="7"/>
  <c r="CR250" i="7"/>
  <c r="CR213" i="7"/>
  <c r="CR70" i="7"/>
  <c r="CR49" i="7"/>
  <c r="CR758" i="7"/>
  <c r="CR1078" i="7"/>
  <c r="CR1009" i="7"/>
  <c r="CR1330" i="7"/>
  <c r="CR697" i="7"/>
  <c r="CR1145" i="7"/>
  <c r="CR1117" i="7"/>
  <c r="CR257" i="7"/>
  <c r="CR1034" i="7"/>
  <c r="CR870" i="7"/>
  <c r="CR1150" i="7"/>
  <c r="CR179" i="7"/>
  <c r="CR1217" i="7"/>
  <c r="CR1111" i="7"/>
  <c r="CR379" i="7"/>
  <c r="CR1154" i="7"/>
  <c r="CR458" i="7"/>
  <c r="CR190" i="7"/>
  <c r="CR1218" i="7"/>
  <c r="CR749" i="7"/>
  <c r="CR1029" i="7"/>
  <c r="CR374" i="7"/>
  <c r="CR231" i="7"/>
  <c r="CR104" i="7"/>
  <c r="CR46" i="7"/>
  <c r="CR394" i="7"/>
  <c r="CR626" i="7"/>
  <c r="CR1280" i="7"/>
  <c r="CR1252" i="7"/>
  <c r="CR346" i="7"/>
  <c r="CR142" i="7"/>
  <c r="CR679" i="7"/>
  <c r="CR585" i="7"/>
  <c r="CR558" i="7"/>
  <c r="CR40" i="7"/>
  <c r="CR1239" i="7"/>
  <c r="CR304" i="7"/>
  <c r="CR1323" i="7"/>
  <c r="CR1304" i="7"/>
  <c r="CR753" i="7"/>
  <c r="CR158" i="7"/>
  <c r="CR489" i="7"/>
  <c r="CR784" i="7"/>
  <c r="CR1033" i="7"/>
  <c r="CR998" i="7"/>
  <c r="CR971" i="7"/>
  <c r="CR912" i="7"/>
  <c r="CR832" i="7"/>
  <c r="CR536" i="7"/>
  <c r="CR440" i="7"/>
  <c r="CR431" i="7"/>
  <c r="CR1184" i="7"/>
  <c r="CR1365" i="7"/>
  <c r="CR229" i="7"/>
  <c r="CR102" i="7"/>
  <c r="CR44" i="7"/>
  <c r="CR1231" i="7"/>
  <c r="CR644" i="7"/>
  <c r="CR763" i="7"/>
  <c r="CR384" i="7"/>
  <c r="CR706" i="7"/>
  <c r="CR240" i="7"/>
  <c r="CR315" i="7"/>
  <c r="CR163" i="7"/>
  <c r="CR204" i="7"/>
  <c r="CR528" i="7"/>
  <c r="CR173" i="7"/>
  <c r="CR1198" i="7"/>
  <c r="CR154" i="7"/>
  <c r="CR975" i="7"/>
  <c r="CR409" i="7"/>
  <c r="CR32" i="7"/>
  <c r="CR1240" i="7"/>
  <c r="CR305" i="7"/>
  <c r="CR1322" i="7"/>
  <c r="CR635" i="7"/>
  <c r="CR752" i="7"/>
  <c r="CR157" i="7"/>
  <c r="CR653" i="7"/>
  <c r="CR783" i="7"/>
  <c r="CR1032" i="7"/>
  <c r="CR997" i="7"/>
  <c r="CR970" i="7"/>
  <c r="CR911" i="7"/>
  <c r="CR831" i="7"/>
  <c r="CR535" i="7"/>
  <c r="CR439" i="7"/>
  <c r="CR430" i="7"/>
  <c r="CR1183" i="7"/>
  <c r="CR1364" i="7"/>
  <c r="CR224" i="7"/>
  <c r="CR101" i="7"/>
  <c r="CR43" i="7"/>
  <c r="CR1241" i="7"/>
  <c r="CR1321" i="7"/>
  <c r="CR165" i="7"/>
  <c r="CR511" i="7"/>
  <c r="CR1050" i="7"/>
  <c r="CR877" i="7"/>
  <c r="CR819" i="7"/>
  <c r="CR99" i="7"/>
  <c r="CR1320" i="7"/>
  <c r="CR128" i="7"/>
  <c r="CR956" i="7"/>
  <c r="CR445" i="7"/>
  <c r="CR217" i="7"/>
  <c r="CR300" i="7"/>
  <c r="CR761" i="7"/>
  <c r="CR994" i="7"/>
  <c r="CR444" i="7"/>
  <c r="CR100" i="7"/>
  <c r="CR1215" i="7"/>
  <c r="CR762" i="7"/>
  <c r="CR995" i="7"/>
  <c r="CR531" i="7"/>
  <c r="CR627" i="7"/>
  <c r="CR1203" i="7"/>
  <c r="CR361" i="7"/>
  <c r="CR1002" i="7"/>
  <c r="CR436" i="7"/>
  <c r="CR268" i="7"/>
  <c r="CR1192" i="7"/>
  <c r="CR1200" i="7"/>
  <c r="CR323" i="7"/>
  <c r="CR572" i="7"/>
  <c r="CR169" i="7"/>
  <c r="CR359" i="7"/>
  <c r="CR507" i="7"/>
  <c r="CR1079" i="7"/>
  <c r="CR1039" i="7"/>
  <c r="CR1007" i="7"/>
  <c r="CR111" i="7"/>
  <c r="CR1163" i="7"/>
  <c r="CR851" i="7"/>
  <c r="CR690" i="7"/>
  <c r="CR922" i="7"/>
  <c r="CR450" i="7"/>
  <c r="CR804" i="7"/>
  <c r="CR1118" i="7"/>
  <c r="CR236" i="7"/>
  <c r="CR258" i="7"/>
  <c r="CR57" i="7"/>
  <c r="CR1296" i="7"/>
  <c r="CR611" i="7"/>
  <c r="CR595" i="7"/>
  <c r="CR1342" i="7"/>
  <c r="CR371" i="7"/>
  <c r="CR454" i="7"/>
  <c r="CR88" i="7"/>
  <c r="CR273" i="7"/>
  <c r="CR1083" i="7"/>
  <c r="CR1327" i="7"/>
  <c r="CR7" i="7"/>
  <c r="CR222" i="7"/>
  <c r="CR1211" i="7"/>
  <c r="CR285" i="7"/>
  <c r="CR1074" i="7"/>
  <c r="CR1350" i="7"/>
  <c r="CR559" i="7"/>
  <c r="CR466" i="7"/>
  <c r="CR1246" i="7"/>
  <c r="CR1110" i="7"/>
  <c r="CR1063" i="7"/>
  <c r="CR836" i="7"/>
  <c r="CR95" i="7"/>
  <c r="CR1266" i="7"/>
  <c r="CR1221" i="7"/>
  <c r="CR319" i="7"/>
  <c r="CR947" i="7"/>
  <c r="CR281" i="7"/>
  <c r="CR1041" i="7"/>
  <c r="CR519" i="7"/>
  <c r="CR139" i="7"/>
  <c r="CR1254" i="7"/>
  <c r="CR296" i="7"/>
  <c r="CR1136" i="7"/>
  <c r="CR1312" i="7"/>
  <c r="CR868" i="7"/>
  <c r="CR757" i="7"/>
  <c r="CR497" i="7"/>
  <c r="CR1090" i="7"/>
  <c r="CR1044" i="7"/>
  <c r="CR1006" i="7"/>
  <c r="CR965" i="7"/>
  <c r="CR920" i="7"/>
  <c r="CR840" i="7"/>
  <c r="CR680" i="7"/>
  <c r="CR616" i="7"/>
  <c r="CR1144" i="7"/>
  <c r="CR796" i="7"/>
  <c r="CR248" i="7"/>
  <c r="CR211" i="7"/>
  <c r="CR110" i="7"/>
  <c r="CR56" i="7"/>
  <c r="CR1216" i="7"/>
  <c r="CR944" i="7"/>
  <c r="CR725" i="7"/>
  <c r="CR1088" i="7"/>
  <c r="CR846" i="7"/>
  <c r="CR1122" i="7"/>
  <c r="CR1197" i="7"/>
  <c r="CR724" i="7"/>
  <c r="CR1003" i="7"/>
  <c r="CR552" i="7"/>
  <c r="CR219" i="7"/>
  <c r="CR1249" i="7"/>
  <c r="CR723" i="7"/>
  <c r="CR654" i="7"/>
  <c r="CR8" i="7"/>
  <c r="CR67" i="7"/>
  <c r="CR1255" i="7"/>
  <c r="CR297" i="7"/>
  <c r="CR1135" i="7"/>
  <c r="CR1311" i="7"/>
  <c r="CR867" i="7"/>
  <c r="CR756" i="7"/>
  <c r="CR496" i="7"/>
  <c r="CR1089" i="7"/>
  <c r="CR1043" i="7"/>
  <c r="CR1005" i="7"/>
  <c r="CR978" i="7"/>
  <c r="CR919" i="7"/>
  <c r="CR839" i="7"/>
  <c r="CR554" i="7"/>
  <c r="CR615" i="7"/>
  <c r="CR1143" i="7"/>
  <c r="CR795" i="7"/>
  <c r="CR629" i="7"/>
  <c r="CR228" i="7"/>
  <c r="CR109" i="7"/>
  <c r="CR55" i="7"/>
  <c r="CR1260" i="7"/>
  <c r="CR327" i="7"/>
  <c r="CR668" i="7"/>
  <c r="CR774" i="7"/>
  <c r="CR1065" i="7"/>
  <c r="CR1155" i="7"/>
  <c r="CR1142" i="7"/>
  <c r="CR270" i="7"/>
  <c r="CR339" i="7"/>
  <c r="CR510" i="7"/>
  <c r="CR114" i="7"/>
  <c r="CR520" i="7"/>
  <c r="CR474" i="7"/>
  <c r="CR1256" i="7"/>
  <c r="CR714" i="7"/>
  <c r="CR588" i="7"/>
  <c r="CR527" i="7"/>
  <c r="CR177" i="7"/>
  <c r="CR317" i="7"/>
  <c r="CR283" i="7"/>
  <c r="CR740" i="7"/>
  <c r="CR389" i="7"/>
  <c r="CR666" i="7"/>
  <c r="CR954" i="7"/>
  <c r="CR907" i="7"/>
  <c r="CR423" i="7"/>
  <c r="CR245" i="7"/>
  <c r="CR31" i="7"/>
  <c r="CR498" i="7"/>
  <c r="CR441" i="7"/>
  <c r="CR1177" i="7"/>
  <c r="CR1339" i="7"/>
  <c r="CR191" i="7"/>
  <c r="CR1244" i="7"/>
  <c r="CR309" i="7"/>
  <c r="CR1318" i="7"/>
  <c r="CR631" i="7"/>
  <c r="CR748" i="7"/>
  <c r="CR153" i="7"/>
  <c r="CR649" i="7"/>
  <c r="CR779" i="7"/>
  <c r="CR1106" i="7"/>
  <c r="CR993" i="7"/>
  <c r="CR962" i="7"/>
  <c r="CR894" i="7"/>
  <c r="CR827" i="7"/>
  <c r="CR545" i="7"/>
  <c r="CR435" i="7"/>
  <c r="CR408" i="7"/>
  <c r="CR1179" i="7"/>
  <c r="CR1360" i="7"/>
  <c r="CR215" i="7"/>
  <c r="CR97" i="7"/>
  <c r="CR39" i="7"/>
  <c r="CR855" i="7"/>
  <c r="CR1037" i="7"/>
  <c r="CR197" i="7"/>
  <c r="CR850" i="7"/>
  <c r="CR921" i="7"/>
  <c r="CR797" i="7"/>
  <c r="CR212" i="7"/>
  <c r="CR48" i="7"/>
  <c r="CR969" i="7"/>
  <c r="CR529" i="7"/>
  <c r="CR221" i="7"/>
  <c r="CR1234" i="7"/>
  <c r="CR742" i="7"/>
  <c r="CR591" i="7"/>
  <c r="CR685" i="7"/>
  <c r="CR1129" i="7"/>
  <c r="CR1243" i="7"/>
  <c r="CR741" i="7"/>
  <c r="CR1022" i="7"/>
  <c r="CR932" i="7"/>
  <c r="CR225" i="7"/>
  <c r="CR1291" i="7"/>
  <c r="CR1205" i="7"/>
  <c r="CR342" i="7"/>
  <c r="CR640" i="7"/>
  <c r="CR1108" i="7"/>
  <c r="CR1297" i="7"/>
  <c r="CR858" i="7"/>
  <c r="CR604" i="7"/>
  <c r="CR1053" i="7"/>
  <c r="CR583" i="7"/>
  <c r="CR198" i="7"/>
  <c r="CR1331" i="7"/>
  <c r="CR881" i="7"/>
  <c r="CR698" i="7"/>
  <c r="CR930" i="7"/>
  <c r="CR455" i="7"/>
  <c r="CR788" i="7"/>
  <c r="CR1126" i="7"/>
  <c r="CR471" i="7"/>
  <c r="CR266" i="7"/>
  <c r="CR65" i="7"/>
  <c r="CR728" i="7"/>
  <c r="CR124" i="7"/>
  <c r="CR1096" i="7"/>
  <c r="CR960" i="7"/>
  <c r="CR821" i="7"/>
  <c r="CR563" i="7"/>
  <c r="CR937" i="7"/>
  <c r="CR186" i="7"/>
  <c r="CR29" i="7"/>
  <c r="CR957" i="7"/>
  <c r="CR622" i="7"/>
  <c r="CR488" i="7"/>
  <c r="CR1270" i="7"/>
  <c r="CR567" i="7"/>
  <c r="CR120" i="7"/>
  <c r="CR980" i="7"/>
  <c r="CR925" i="7"/>
  <c r="CR247" i="7"/>
  <c r="CR1277" i="7"/>
  <c r="CR1308" i="7"/>
  <c r="CR780" i="7"/>
  <c r="CR897" i="7"/>
  <c r="CR791" i="7"/>
  <c r="CR1272" i="7"/>
  <c r="CR1222" i="7"/>
  <c r="CR311" i="7"/>
  <c r="CR1316" i="7"/>
  <c r="CR289" i="7"/>
  <c r="CR501" i="7"/>
  <c r="CR692" i="7"/>
  <c r="CR72" i="7"/>
  <c r="CR1262" i="7"/>
  <c r="CR1202" i="7"/>
  <c r="CR325" i="7"/>
  <c r="CR570" i="7"/>
  <c r="CR167" i="7"/>
  <c r="CR765" i="7"/>
  <c r="CR505" i="7"/>
  <c r="CR1077" i="7"/>
  <c r="CR1052" i="7"/>
  <c r="CR1008" i="7"/>
  <c r="CR983" i="7"/>
  <c r="CR1161" i="7"/>
  <c r="CR849" i="7"/>
  <c r="CR688" i="7"/>
  <c r="CR624" i="7"/>
  <c r="CR1152" i="7"/>
  <c r="CR802" i="7"/>
  <c r="CR256" i="7"/>
  <c r="CR234" i="7"/>
  <c r="CR76" i="7"/>
  <c r="CR80" i="7"/>
  <c r="CR1233" i="7"/>
  <c r="CR1134" i="7"/>
  <c r="CR743" i="7"/>
  <c r="CR598" i="7"/>
  <c r="CR910" i="7"/>
  <c r="CR794" i="7"/>
  <c r="CR1242" i="7"/>
  <c r="CR865" i="7"/>
  <c r="CR1015" i="7"/>
  <c r="CR375" i="7"/>
  <c r="CR239" i="7"/>
  <c r="CR1235" i="7"/>
  <c r="CR864" i="7"/>
  <c r="CR1011" i="7"/>
  <c r="CR620" i="7"/>
  <c r="CR106" i="7"/>
  <c r="CR1263" i="7"/>
  <c r="CR220" i="7"/>
  <c r="CR326" i="7"/>
  <c r="CR569" i="7"/>
  <c r="CR166" i="7"/>
  <c r="CR764" i="7"/>
  <c r="CR504" i="7"/>
  <c r="CR1076" i="7"/>
  <c r="CR1051" i="7"/>
  <c r="CR1014" i="7"/>
  <c r="CR982" i="7"/>
  <c r="CR1156" i="7"/>
  <c r="CR847" i="7"/>
  <c r="CR687" i="7"/>
  <c r="CR623" i="7"/>
  <c r="CR1151" i="7"/>
  <c r="CR801" i="7"/>
  <c r="CR255" i="7"/>
  <c r="CR233" i="7"/>
  <c r="CR75" i="7"/>
  <c r="CR79" i="7"/>
  <c r="CR1295" i="7"/>
  <c r="CR338" i="7"/>
  <c r="CR676" i="7"/>
  <c r="CR391" i="7"/>
  <c r="CR380" i="7"/>
  <c r="CR1335" i="7"/>
  <c r="CR10" i="7"/>
  <c r="CR227" i="7"/>
  <c r="CR307" i="7"/>
  <c r="CR390" i="7"/>
  <c r="CR985" i="7"/>
  <c r="CR551" i="7"/>
  <c r="CR1362" i="7"/>
  <c r="CR1190" i="7"/>
  <c r="CR404" i="7"/>
  <c r="CR1026" i="7"/>
  <c r="CR684" i="7"/>
  <c r="CR218" i="7"/>
  <c r="CR1264" i="7"/>
  <c r="CR1219" i="7"/>
  <c r="CR949" i="7"/>
  <c r="CR399" i="7"/>
  <c r="CR126" i="7"/>
  <c r="CR1098" i="7"/>
  <c r="CR711" i="7"/>
  <c r="CR549" i="7"/>
  <c r="CR17" i="7"/>
  <c r="CR939" i="7"/>
  <c r="CR188" i="7"/>
  <c r="CR1169" i="7"/>
  <c r="CR1045" i="7"/>
  <c r="CR966" i="7"/>
  <c r="CR833" i="7"/>
  <c r="CR194" i="7"/>
  <c r="CR37" i="7"/>
  <c r="CR438" i="7"/>
  <c r="CR1236" i="7"/>
  <c r="CR301" i="7"/>
  <c r="CR1131" i="7"/>
  <c r="CR1307" i="7"/>
  <c r="CR863" i="7"/>
  <c r="CR161" i="7"/>
  <c r="CR492" i="7"/>
  <c r="CR1085" i="7"/>
  <c r="CR1025" i="7"/>
  <c r="CR1001" i="7"/>
  <c r="CR974" i="7"/>
  <c r="CR915" i="7"/>
  <c r="CR835" i="7"/>
  <c r="CR556" i="7"/>
  <c r="CR443" i="7"/>
  <c r="CR1139" i="7"/>
  <c r="CR1187" i="7"/>
  <c r="CR625" i="7"/>
  <c r="CR232" i="7"/>
  <c r="CR105" i="7"/>
  <c r="CR47" i="7"/>
  <c r="CR397" i="7"/>
  <c r="CR1068" i="7"/>
  <c r="CR660" i="7"/>
  <c r="CR883" i="7"/>
  <c r="CR929" i="7"/>
  <c r="CR787" i="7"/>
  <c r="CR470" i="7"/>
  <c r="CR64" i="7"/>
  <c r="CR207" i="7"/>
  <c r="CR544" i="7"/>
  <c r="CR1355" i="7"/>
  <c r="CR1276" i="7"/>
  <c r="CR1113" i="7"/>
  <c r="CR1030" i="7"/>
  <c r="CR705" i="7"/>
  <c r="CR1181" i="7"/>
  <c r="CR1289" i="7"/>
  <c r="CR1112" i="7"/>
  <c r="CR1048" i="7"/>
  <c r="CR557" i="7"/>
  <c r="CR465" i="7"/>
  <c r="CR1287" i="7"/>
  <c r="CR1258" i="7"/>
  <c r="CR334" i="7"/>
  <c r="CR149" i="7"/>
  <c r="CR672" i="7"/>
  <c r="CR721" i="7"/>
  <c r="CR856" i="7"/>
  <c r="CR612" i="7"/>
  <c r="CR1061" i="7"/>
  <c r="CR586" i="7"/>
  <c r="CR201" i="7"/>
  <c r="CR1343" i="7"/>
  <c r="CR884" i="7"/>
  <c r="CR372" i="7"/>
  <c r="CR525" i="7"/>
  <c r="CR463" i="7"/>
  <c r="CR815" i="7"/>
  <c r="CR89" i="7"/>
  <c r="CR479" i="7"/>
  <c r="CR175" i="7"/>
  <c r="CR137" i="7"/>
  <c r="CR746" i="7"/>
  <c r="CR490" i="7"/>
  <c r="CR1023" i="7"/>
  <c r="CR972" i="7"/>
  <c r="CR841" i="7"/>
  <c r="CR617" i="7"/>
  <c r="CR1185" i="7"/>
  <c r="CR230" i="7"/>
  <c r="CR45" i="7"/>
  <c r="CR981" i="7"/>
  <c r="CR521" i="7"/>
  <c r="CR1363" i="7"/>
  <c r="CR18" i="7"/>
  <c r="CR146" i="7"/>
  <c r="CR502" i="7"/>
  <c r="CR655" i="7"/>
  <c r="CR542" i="7"/>
  <c r="CR1121" i="7"/>
  <c r="CR33" i="7"/>
  <c r="CR642" i="7"/>
  <c r="CR606" i="7"/>
  <c r="CR1160" i="7"/>
  <c r="CR418" i="7"/>
  <c r="CR52" i="7"/>
  <c r="CR1238" i="7"/>
  <c r="CR303" i="7"/>
  <c r="CR1324" i="7"/>
  <c r="CR1305" i="7"/>
  <c r="CR754" i="7"/>
  <c r="CR828" i="7"/>
  <c r="CR216" i="7"/>
  <c r="CR1208" i="7"/>
  <c r="CR1194" i="7"/>
  <c r="CR329" i="7"/>
  <c r="CR638" i="7"/>
  <c r="CR1116" i="7"/>
  <c r="CR365" i="7"/>
  <c r="CR513" i="7"/>
  <c r="CR602" i="7"/>
  <c r="CR1036" i="7"/>
  <c r="CR581" i="7"/>
  <c r="CR196" i="7"/>
  <c r="CR1329" i="7"/>
  <c r="CR874" i="7"/>
  <c r="CR696" i="7"/>
  <c r="CR928" i="7"/>
  <c r="CR448" i="7"/>
  <c r="CR800" i="7"/>
  <c r="CR1124" i="7"/>
  <c r="CR469" i="7"/>
  <c r="CR264" i="7"/>
  <c r="CR63" i="7"/>
  <c r="CR1210" i="7"/>
  <c r="CR331" i="7"/>
  <c r="CR866" i="7"/>
  <c r="CR129" i="7"/>
  <c r="CR1351" i="7"/>
  <c r="CR429" i="7"/>
  <c r="CR1288" i="7"/>
  <c r="CR675" i="7"/>
  <c r="CR1049" i="7"/>
  <c r="CR837" i="7"/>
  <c r="CR253" i="7"/>
  <c r="CR1285" i="7"/>
  <c r="CR276" i="7"/>
  <c r="CR1099" i="7"/>
  <c r="CR550" i="7"/>
  <c r="CR172" i="7"/>
  <c r="CR1209" i="7"/>
  <c r="CR1195" i="7"/>
  <c r="CR330" i="7"/>
  <c r="CR637" i="7"/>
  <c r="CR1115" i="7"/>
  <c r="CR364" i="7"/>
  <c r="CR512" i="7"/>
  <c r="CR1084" i="7"/>
  <c r="CR1035" i="7"/>
  <c r="CR580" i="7"/>
  <c r="CR116" i="7"/>
  <c r="CR1328" i="7"/>
  <c r="CR873" i="7"/>
  <c r="CR695" i="7"/>
  <c r="CR927" i="7"/>
  <c r="CR447" i="7"/>
  <c r="CR799" i="7"/>
  <c r="CR1123" i="7"/>
  <c r="CR468" i="7"/>
  <c r="CR263" i="7"/>
  <c r="CR62" i="7"/>
  <c r="CR1283" i="7"/>
  <c r="CR353" i="7"/>
  <c r="CR286" i="7"/>
  <c r="CR164" i="7"/>
  <c r="CR1075" i="7"/>
  <c r="CR977" i="7"/>
  <c r="CR614" i="7"/>
  <c r="CR475" i="7"/>
  <c r="CR1228" i="7"/>
  <c r="CR362" i="7"/>
  <c r="CR589" i="7"/>
  <c r="CR693" i="7"/>
  <c r="CR83" i="7"/>
  <c r="CR1271" i="7"/>
  <c r="CR674" i="7"/>
  <c r="CR1071" i="7"/>
  <c r="CR823" i="7"/>
  <c r="CR238" i="7"/>
  <c r="CR1247" i="7"/>
  <c r="CR293" i="7"/>
  <c r="CR357" i="7"/>
  <c r="CR565" i="7"/>
  <c r="CR403" i="7"/>
  <c r="CR760" i="7"/>
  <c r="CR500" i="7"/>
  <c r="CR1093" i="7"/>
  <c r="CR1047" i="7"/>
  <c r="CR1010" i="7"/>
  <c r="CR968" i="7"/>
  <c r="CR1159" i="7"/>
  <c r="CR843" i="7"/>
  <c r="CR683" i="7"/>
  <c r="CR619" i="7"/>
  <c r="CR1147" i="7"/>
  <c r="CR790" i="7"/>
  <c r="CR251" i="7"/>
  <c r="CR214" i="7"/>
  <c r="CR71" i="7"/>
  <c r="CR50" i="7"/>
  <c r="CR159" i="7"/>
  <c r="CR383" i="7"/>
  <c r="CR989" i="7"/>
  <c r="CR902" i="7"/>
  <c r="CR547" i="7"/>
  <c r="CR421" i="7"/>
  <c r="CR243" i="7"/>
  <c r="CR732" i="7"/>
  <c r="CR996" i="7"/>
  <c r="CR368" i="7"/>
  <c r="CR254" i="7"/>
  <c r="CR26" i="7"/>
  <c r="CR633" i="7"/>
  <c r="CR1056" i="7"/>
  <c r="CR845" i="7"/>
  <c r="CR810" i="7"/>
  <c r="CR68" i="7"/>
  <c r="CR284" i="7"/>
  <c r="CR378" i="7"/>
  <c r="CR704" i="7"/>
  <c r="CR246" i="7"/>
  <c r="CR1279" i="7"/>
  <c r="CR1251" i="7"/>
  <c r="CR345" i="7"/>
  <c r="CR143" i="7"/>
  <c r="CR274" i="7"/>
  <c r="CR712" i="7"/>
  <c r="CR766" i="7"/>
  <c r="CR117" i="7"/>
  <c r="CR1069" i="7"/>
  <c r="CR1020" i="7"/>
  <c r="CR661" i="7"/>
  <c r="CR1347" i="7"/>
  <c r="CR892" i="7"/>
  <c r="CR702" i="7"/>
  <c r="CR517" i="7"/>
  <c r="CR3" i="7"/>
  <c r="CR416" i="7"/>
  <c r="CR93" i="7"/>
  <c r="CR483" i="7"/>
  <c r="CR183" i="7"/>
  <c r="CR733" i="7"/>
  <c r="CR22" i="7"/>
  <c r="CR506" i="7"/>
  <c r="CR1038" i="7"/>
  <c r="CR984" i="7"/>
  <c r="CR880" i="7"/>
  <c r="CR524" i="7"/>
  <c r="CR803" i="7"/>
  <c r="CR235" i="7"/>
  <c r="CR81" i="7"/>
  <c r="CR656" i="7"/>
  <c r="CR553" i="7"/>
  <c r="CR1130" i="7"/>
  <c r="CR42" i="7"/>
  <c r="CR355" i="7"/>
  <c r="CR769" i="7"/>
  <c r="CR1012" i="7"/>
  <c r="CR367" i="7"/>
  <c r="CR941" i="7"/>
  <c r="CR53" i="7"/>
  <c r="CR1319" i="7"/>
  <c r="CR650" i="7"/>
  <c r="CR955" i="7"/>
  <c r="CR1148" i="7"/>
  <c r="CR735" i="7"/>
  <c r="CR1253" i="7"/>
  <c r="CR295" i="7"/>
  <c r="CR1137" i="7"/>
  <c r="CR1313" i="7"/>
  <c r="CR401" i="7"/>
  <c r="CR886" i="7"/>
  <c r="CR1361" i="7"/>
  <c r="CR1293" i="7"/>
  <c r="CR1225" i="7"/>
  <c r="CR336" i="7"/>
  <c r="CR646" i="7"/>
  <c r="CR670" i="7"/>
  <c r="CR1298" i="7"/>
  <c r="CR854" i="7"/>
  <c r="CR610" i="7"/>
  <c r="CR1059" i="7"/>
  <c r="CR594" i="7"/>
  <c r="CR209" i="7"/>
  <c r="CR1337" i="7"/>
  <c r="CR879" i="7"/>
  <c r="CR370" i="7"/>
  <c r="CR523" i="7"/>
  <c r="CR461" i="7"/>
  <c r="CR813" i="7"/>
  <c r="CR87" i="7"/>
  <c r="CR477" i="7"/>
  <c r="CR272" i="7"/>
  <c r="CR135" i="7"/>
  <c r="CR1275" i="7"/>
  <c r="CR349" i="7"/>
  <c r="CR1114" i="7"/>
  <c r="CR503" i="7"/>
  <c r="CR115" i="7"/>
  <c r="CR459" i="7"/>
  <c r="CR54" i="7"/>
  <c r="CR1309" i="7"/>
  <c r="CR1072" i="7"/>
  <c r="CR887" i="7"/>
  <c r="CR933" i="7"/>
  <c r="CR25" i="7"/>
  <c r="CR566" i="7"/>
  <c r="CR1055" i="7"/>
  <c r="CR366" i="7"/>
  <c r="CR486" i="7"/>
  <c r="CR1294" i="7"/>
  <c r="CR1226" i="7"/>
  <c r="CR337" i="7"/>
  <c r="CR645" i="7"/>
  <c r="CR669" i="7"/>
  <c r="CR1303" i="7"/>
  <c r="CR853" i="7"/>
  <c r="CR609" i="7"/>
  <c r="CR1058" i="7"/>
  <c r="CR593" i="7"/>
  <c r="CR208" i="7"/>
  <c r="CR1336" i="7"/>
  <c r="CR878" i="7"/>
  <c r="CR369" i="7"/>
  <c r="CR522" i="7"/>
  <c r="CR460" i="7"/>
  <c r="CR812" i="7"/>
  <c r="CR86" i="7"/>
  <c r="CR476" i="7"/>
  <c r="CR271" i="7"/>
  <c r="CR134" i="7"/>
  <c r="CR1269" i="7"/>
  <c r="CR298" i="7"/>
  <c r="CR1310" i="7"/>
  <c r="CR363" i="7"/>
  <c r="CR608" i="7"/>
  <c r="CR205" i="7"/>
  <c r="CR926" i="7"/>
  <c r="CR628" i="7"/>
  <c r="CR1261" i="7"/>
  <c r="CR715" i="7"/>
  <c r="CR1027" i="7"/>
  <c r="CR829" i="7"/>
  <c r="CR1189" i="7"/>
  <c r="CR41" i="7"/>
  <c r="CR632" i="7"/>
  <c r="CR1086" i="7"/>
  <c r="CR875" i="7"/>
  <c r="CR82" i="7"/>
  <c r="CR1191" i="7"/>
  <c r="CR1199" i="7"/>
  <c r="CR322" i="7"/>
  <c r="CR573" i="7"/>
  <c r="CR170" i="7"/>
  <c r="CR360" i="7"/>
  <c r="CR508" i="7"/>
  <c r="CR1080" i="7"/>
  <c r="CR1040" i="7"/>
  <c r="CR576" i="7"/>
  <c r="CR112" i="7"/>
  <c r="CR1164" i="7"/>
  <c r="CR852" i="7"/>
  <c r="CR691" i="7"/>
  <c r="CR923" i="7"/>
  <c r="CR451" i="7"/>
  <c r="CR805" i="7"/>
  <c r="CR1119" i="7"/>
  <c r="CR237" i="7"/>
  <c r="CR259" i="7"/>
  <c r="CR58" i="7"/>
  <c r="CR358" i="7"/>
  <c r="CR1091" i="7"/>
  <c r="CR991" i="7"/>
  <c r="CR913" i="7"/>
  <c r="CR537" i="7"/>
  <c r="CR432" i="7"/>
  <c r="CR1366" i="7"/>
  <c r="CR1175" i="7"/>
  <c r="CR579" i="7"/>
  <c r="CR825" i="7"/>
  <c r="CR934" i="7"/>
  <c r="CR78" i="7"/>
  <c r="CR643" i="7"/>
  <c r="CR1087" i="7"/>
  <c r="CR909" i="7"/>
  <c r="CR425" i="7"/>
  <c r="CR98" i="7"/>
  <c r="CR574" i="7"/>
  <c r="CR1081" i="7"/>
  <c r="CR848" i="7"/>
  <c r="CR1120" i="7"/>
  <c r="CR1265" i="7"/>
  <c r="CR1220" i="7"/>
  <c r="CR318" i="7"/>
  <c r="CR948" i="7"/>
  <c r="CR282" i="7"/>
  <c r="CR739" i="7"/>
  <c r="CR398" i="7"/>
  <c r="CR125" i="7"/>
  <c r="CR388" i="7"/>
  <c r="CR1097" i="7"/>
  <c r="CR665" i="7"/>
  <c r="CR953" i="7"/>
  <c r="CR903" i="7"/>
  <c r="CR710" i="7"/>
  <c r="CR548" i="7"/>
  <c r="CR16" i="7"/>
  <c r="CR422" i="7"/>
  <c r="CR938" i="7"/>
  <c r="CR244" i="7"/>
  <c r="CR187" i="7"/>
  <c r="CR1168" i="7"/>
  <c r="CR30" i="7"/>
  <c r="CR514" i="7"/>
  <c r="CR1060" i="7"/>
  <c r="CR210" i="7"/>
  <c r="CR891" i="7"/>
  <c r="CR516" i="7"/>
  <c r="CR814" i="7"/>
  <c r="CR478" i="7"/>
  <c r="CR136" i="7"/>
  <c r="CR1013" i="7"/>
  <c r="CR376" i="7"/>
  <c r="CR1182" i="7"/>
  <c r="CR61" i="7"/>
  <c r="CR354" i="7"/>
  <c r="CR155" i="7"/>
  <c r="CR578" i="7"/>
  <c r="CR824" i="7"/>
  <c r="CR792" i="7"/>
  <c r="CR140" i="7"/>
  <c r="CR340" i="7"/>
  <c r="CR772" i="7"/>
  <c r="CR113" i="7"/>
  <c r="CR5" i="7"/>
  <c r="CR260" i="7"/>
  <c r="CR1193" i="7"/>
  <c r="CR1201" i="7"/>
  <c r="CR324" i="7"/>
  <c r="CR571" i="7"/>
  <c r="CR168" i="7"/>
  <c r="CR1165" i="7"/>
  <c r="CR1128" i="7"/>
  <c r="CR1281" i="7"/>
  <c r="CR1229" i="7"/>
  <c r="CR347" i="7"/>
  <c r="CR141" i="7"/>
  <c r="CR678" i="7"/>
  <c r="CR727" i="7"/>
  <c r="CR776" i="7"/>
  <c r="CR600" i="7"/>
  <c r="CR1067" i="7"/>
  <c r="CR1018" i="7"/>
  <c r="CR659" i="7"/>
  <c r="CR1341" i="7"/>
  <c r="CR890" i="7"/>
  <c r="CR700" i="7"/>
  <c r="CR515" i="7"/>
  <c r="CR12" i="7"/>
  <c r="CR412" i="7"/>
  <c r="CR91" i="7"/>
  <c r="CR481" i="7"/>
  <c r="CR181" i="7"/>
  <c r="CR731" i="7"/>
  <c r="CR20" i="7"/>
  <c r="CR314" i="7"/>
  <c r="CR278" i="7"/>
  <c r="CR862" i="7"/>
  <c r="CR986" i="7"/>
  <c r="CR560" i="7"/>
  <c r="CR737" i="7"/>
  <c r="CR152" i="7"/>
  <c r="CR607" i="7"/>
  <c r="CR917" i="7"/>
  <c r="CR807" i="7"/>
  <c r="CR77" i="7"/>
  <c r="CR145" i="7"/>
  <c r="CR1073" i="7"/>
  <c r="CR844" i="7"/>
  <c r="CR252" i="7"/>
  <c r="CR1282" i="7"/>
  <c r="CR1230" i="7"/>
  <c r="CR348" i="7"/>
  <c r="CR148" i="7"/>
  <c r="CR677" i="7"/>
  <c r="CR726" i="7"/>
  <c r="CR775" i="7"/>
  <c r="CR599" i="7"/>
  <c r="CR1066" i="7"/>
  <c r="CR1017" i="7"/>
  <c r="CR658" i="7"/>
  <c r="CR1340" i="7"/>
  <c r="CR889" i="7"/>
  <c r="CR377" i="7"/>
  <c r="CR530" i="7"/>
  <c r="CR11" i="7"/>
  <c r="CR411" i="7"/>
  <c r="CR85" i="7"/>
  <c r="CR480" i="7"/>
  <c r="CR180" i="7"/>
  <c r="CR730" i="7"/>
  <c r="CR19" i="7"/>
  <c r="CR1196" i="7"/>
  <c r="CR568" i="7"/>
  <c r="CR1302" i="7"/>
  <c r="CR121" i="7"/>
  <c r="CR1004" i="7"/>
  <c r="CR538" i="7"/>
  <c r="CR84" i="7"/>
  <c r="CR1284" i="7"/>
  <c r="CR405" i="7"/>
  <c r="CR1064" i="7"/>
  <c r="CR876" i="7"/>
  <c r="CR818" i="7"/>
  <c r="CR60" i="7"/>
  <c r="CR151" i="7"/>
  <c r="CR596" i="7"/>
  <c r="CR916" i="7"/>
  <c r="CR1188" i="7"/>
  <c r="CR1290" i="7"/>
  <c r="CR1204" i="7"/>
  <c r="CR341" i="7"/>
  <c r="CR641" i="7"/>
  <c r="CR1109" i="7"/>
  <c r="CR1299" i="7"/>
  <c r="CR859" i="7"/>
  <c r="CR605" i="7"/>
  <c r="CR1054" i="7"/>
  <c r="CR584" i="7"/>
  <c r="CR199" i="7"/>
  <c r="CR1332" i="7"/>
  <c r="CR882" i="7"/>
  <c r="CR699" i="7"/>
  <c r="CR931" i="7"/>
  <c r="CR456" i="7"/>
  <c r="CR808" i="7"/>
  <c r="CR1127" i="7"/>
  <c r="CR472" i="7"/>
  <c r="CR267" i="7"/>
  <c r="CR66" i="7"/>
  <c r="CR720" i="7"/>
  <c r="CR603" i="7"/>
  <c r="CR582" i="7"/>
  <c r="CR1162" i="7"/>
  <c r="CR689" i="7"/>
  <c r="CR449" i="7"/>
  <c r="CR249" i="7"/>
  <c r="CR69" i="7"/>
  <c r="CR1101" i="7"/>
  <c r="CR872" i="7"/>
  <c r="CR798" i="7"/>
  <c r="CR729" i="7"/>
  <c r="CR951" i="7"/>
  <c r="CR597" i="7"/>
  <c r="CR1334" i="7"/>
  <c r="CR453" i="7"/>
  <c r="CR178" i="7"/>
  <c r="CR950" i="7"/>
  <c r="CR127" i="7"/>
  <c r="CR895" i="7"/>
  <c r="CR1180" i="7"/>
  <c r="CR24" i="7"/>
  <c r="CR1245" i="7"/>
  <c r="CR310" i="7"/>
  <c r="CR1317" i="7"/>
  <c r="CR630" i="7"/>
  <c r="CR747" i="7"/>
  <c r="CR395" i="7"/>
  <c r="CR648" i="7"/>
  <c r="CR778" i="7"/>
  <c r="CR1105" i="7"/>
  <c r="CR990" i="7"/>
  <c r="CR961" i="7"/>
  <c r="CR893" i="7"/>
  <c r="CR822" i="7"/>
  <c r="CR543" i="7"/>
  <c r="CR434" i="7"/>
  <c r="CR407" i="7"/>
  <c r="CR1178" i="7"/>
  <c r="CR1359" i="7"/>
  <c r="CR195" i="7"/>
  <c r="CR96" i="7"/>
  <c r="CR38" i="7"/>
  <c r="CR777" i="7"/>
  <c r="CR387" i="7"/>
  <c r="CR664" i="7"/>
  <c r="CR906" i="7"/>
  <c r="CR541" i="7"/>
  <c r="CR413" i="7"/>
  <c r="CR482" i="7"/>
  <c r="CR1167" i="7"/>
  <c r="CR592" i="7"/>
  <c r="CR838" i="7"/>
  <c r="CR811" i="7"/>
  <c r="CR1172" i="7"/>
  <c r="CR299" i="7"/>
  <c r="CR1301" i="7"/>
  <c r="CR1100" i="7"/>
  <c r="CR871" i="7"/>
  <c r="CR419" i="7"/>
  <c r="CR107" i="7"/>
  <c r="CR316" i="7"/>
  <c r="CR162" i="7"/>
  <c r="CR667" i="7"/>
  <c r="CR924" i="7"/>
  <c r="CR189" i="7"/>
  <c r="CR1207" i="7"/>
  <c r="CR1206" i="7"/>
  <c r="CR328" i="7"/>
  <c r="CR639" i="7"/>
  <c r="CR1107" i="7"/>
  <c r="CR963" i="7"/>
  <c r="CR806" i="7"/>
  <c r="CR1267" i="7"/>
  <c r="CR1212" i="7"/>
  <c r="CR320" i="7"/>
  <c r="CR946" i="7"/>
  <c r="CR280" i="7"/>
  <c r="CR718" i="7"/>
  <c r="CR396" i="7"/>
  <c r="CR123" i="7"/>
  <c r="CR386" i="7"/>
  <c r="CR1095" i="7"/>
  <c r="CR663" i="7"/>
  <c r="CR1353" i="7"/>
  <c r="CR901" i="7"/>
  <c r="CR708" i="7"/>
  <c r="CR534" i="7"/>
  <c r="CR14" i="7"/>
  <c r="CR415" i="7"/>
  <c r="CR936" i="7"/>
  <c r="CR242" i="7"/>
  <c r="CR185" i="7"/>
  <c r="CR1166" i="7"/>
  <c r="CR28" i="7"/>
  <c r="CR306" i="7"/>
  <c r="CR634" i="7"/>
  <c r="CR770" i="7"/>
  <c r="CR1016" i="7"/>
  <c r="CR532" i="7"/>
  <c r="CR174" i="7"/>
  <c r="CR1133" i="7"/>
  <c r="CR651" i="7"/>
  <c r="CR1346" i="7"/>
  <c r="CR410" i="7"/>
  <c r="CR736" i="7"/>
  <c r="CR356" i="7"/>
  <c r="CR119" i="7"/>
  <c r="CR908" i="7"/>
  <c r="CR940" i="7"/>
  <c r="CR1274" i="7"/>
  <c r="CR1213" i="7"/>
  <c r="CR352" i="7"/>
  <c r="CR945" i="7"/>
  <c r="CR279" i="7"/>
  <c r="CR717" i="7"/>
  <c r="CR771" i="7"/>
  <c r="CR122" i="7"/>
  <c r="CR385" i="7"/>
  <c r="CR1094" i="7"/>
  <c r="CR657" i="7"/>
  <c r="CR1352" i="7"/>
  <c r="CR900" i="7"/>
  <c r="CR707" i="7"/>
  <c r="CR533" i="7"/>
  <c r="CR13" i="7"/>
  <c r="CR414" i="7"/>
  <c r="CR935" i="7"/>
  <c r="CR241" i="7"/>
  <c r="CR184" i="7"/>
  <c r="CR738" i="7"/>
  <c r="CR27" i="7"/>
  <c r="CR1227" i="7"/>
  <c r="CR147" i="7"/>
  <c r="CR716" i="7"/>
  <c r="CR652" i="7"/>
  <c r="CR590" i="7"/>
  <c r="CR694" i="7"/>
  <c r="CR942" i="7"/>
  <c r="CR34" i="7"/>
  <c r="CR277" i="7"/>
  <c r="CR781" i="7"/>
  <c r="CR869" i="7"/>
  <c r="CR1141" i="7"/>
  <c r="CR1171" i="7"/>
  <c r="CR1132" i="7"/>
  <c r="CR493" i="7"/>
  <c r="CR1349" i="7"/>
  <c r="CR424" i="7"/>
  <c r="CR1286" i="7"/>
  <c r="CR1257" i="7"/>
  <c r="CR333" i="7"/>
  <c r="CR150" i="7"/>
  <c r="CR673" i="7"/>
  <c r="CR722" i="7"/>
  <c r="CR857" i="7"/>
  <c r="CR613" i="7"/>
  <c r="CR1062" i="7"/>
  <c r="CR587" i="7"/>
  <c r="CR202" i="7"/>
  <c r="CR1344" i="7"/>
  <c r="CR885" i="7"/>
  <c r="CR373" i="7"/>
  <c r="CR526" i="7"/>
  <c r="CR464" i="7"/>
  <c r="CR816" i="7"/>
  <c r="CR90" i="7"/>
  <c r="CR485" i="7"/>
  <c r="CR176" i="7"/>
  <c r="CR138" i="7"/>
  <c r="CR719" i="7"/>
  <c r="CR601" i="7"/>
  <c r="CR1019" i="7"/>
  <c r="CR1338" i="7"/>
  <c r="CR701" i="7"/>
  <c r="CR462" i="7"/>
  <c r="CR1125" i="7"/>
  <c r="CR265" i="7"/>
  <c r="CR782" i="7"/>
  <c r="CR899" i="7"/>
  <c r="CR426" i="7"/>
  <c r="CR108" i="7"/>
  <c r="CR350" i="7"/>
  <c r="CR494" i="7"/>
  <c r="CR964" i="7"/>
  <c r="CR6" i="7"/>
  <c r="CR226" i="7"/>
  <c r="CR321" i="7"/>
  <c r="CR509" i="7"/>
  <c r="CR1345" i="7"/>
  <c r="CR817" i="7"/>
  <c r="CR51" i="7"/>
  <c r="CR1237" i="7"/>
  <c r="CR302" i="7"/>
  <c r="CR1325" i="7"/>
  <c r="CR1306" i="7"/>
  <c r="CR755" i="7"/>
  <c r="CR160" i="7"/>
  <c r="CR491" i="7"/>
  <c r="CR786" i="7"/>
  <c r="CR1024" i="7"/>
  <c r="CR1000" i="7"/>
  <c r="CR973" i="7"/>
  <c r="CR914" i="7"/>
  <c r="CR834" i="7"/>
  <c r="CR555" i="7"/>
  <c r="CR442" i="7"/>
  <c r="CR433" i="7"/>
  <c r="CR1186" i="7"/>
  <c r="CR1367" i="7"/>
  <c r="CR785" i="7"/>
  <c r="CR999" i="7"/>
  <c r="CR1157" i="7"/>
  <c r="CR681" i="7"/>
  <c r="CR406" i="7"/>
  <c r="CR1358" i="7"/>
  <c r="CR103" i="7"/>
  <c r="CR1031" i="7"/>
  <c r="CR888" i="7"/>
  <c r="CR420" i="7"/>
  <c r="CR74" i="7"/>
  <c r="CR1232" i="7"/>
  <c r="CR750" i="7"/>
  <c r="CR1042" i="7"/>
  <c r="CR898" i="7"/>
  <c r="CR1149" i="7"/>
  <c r="CR269" i="7"/>
  <c r="CR292" i="7"/>
  <c r="CR1300" i="7"/>
  <c r="CR577" i="7"/>
  <c r="CR546" i="7"/>
  <c r="CR473" i="7"/>
  <c r="CR1292" i="7"/>
  <c r="CR1259" i="7"/>
  <c r="CR335" i="7"/>
  <c r="CR647" i="7"/>
  <c r="CR671" i="7"/>
  <c r="CR203" i="7"/>
  <c r="CR1140" i="7"/>
  <c r="CR1273" i="7"/>
  <c r="CR1223" i="7"/>
  <c r="CR312" i="7"/>
  <c r="CR1315" i="7"/>
  <c r="CR288" i="7"/>
  <c r="CR745" i="7"/>
  <c r="CR393" i="7"/>
  <c r="CR131" i="7"/>
  <c r="CR382" i="7"/>
  <c r="CR1103" i="7"/>
  <c r="CR988" i="7"/>
  <c r="CR959" i="7"/>
  <c r="CR905" i="7"/>
  <c r="CR820" i="7"/>
  <c r="CR540" i="7"/>
  <c r="CR562" i="7"/>
  <c r="CR428" i="7"/>
  <c r="CR1176" i="7"/>
  <c r="CR1357" i="7"/>
  <c r="CR193" i="7"/>
  <c r="CR1174" i="7"/>
  <c r="CR36" i="7"/>
  <c r="CR290" i="7"/>
  <c r="CR636" i="7"/>
  <c r="CR156" i="7"/>
  <c r="CR1057" i="7"/>
  <c r="CR686" i="7"/>
  <c r="CR467" i="7"/>
  <c r="CR332" i="7"/>
  <c r="CR861" i="7"/>
  <c r="CR976" i="7"/>
  <c r="CR437" i="7"/>
  <c r="CR73" i="7"/>
  <c r="CR343" i="7"/>
  <c r="CR860" i="7"/>
  <c r="CR1333" i="7"/>
  <c r="CR809" i="7"/>
  <c r="CR1268" i="7"/>
  <c r="CR1224" i="7"/>
  <c r="CR313" i="7"/>
  <c r="CR1314" i="7"/>
  <c r="CR287" i="7"/>
  <c r="CR744" i="7"/>
  <c r="CR392" i="7"/>
  <c r="CR130" i="7"/>
  <c r="CR381" i="7"/>
  <c r="CR1102" i="7"/>
  <c r="CR987" i="7"/>
  <c r="CR958" i="7"/>
  <c r="CR904" i="7"/>
  <c r="CR826" i="7"/>
  <c r="CR539" i="7"/>
  <c r="CR561" i="7"/>
  <c r="CR427" i="7"/>
  <c r="CR943" i="7"/>
  <c r="CR1356" i="7"/>
  <c r="CR192" i="7"/>
  <c r="CR1173" i="7"/>
  <c r="CR35" i="7"/>
  <c r="CR1214" i="7"/>
  <c r="CR952" i="7"/>
  <c r="CR751" i="7"/>
  <c r="CR495" i="7"/>
  <c r="CR1028" i="7"/>
  <c r="CR830" i="7"/>
  <c r="CR793" i="7"/>
  <c r="CR133" i="7"/>
  <c r="CR575" i="7"/>
  <c r="CR1082" i="7"/>
  <c r="CR1326" i="7"/>
  <c r="CR9" i="7"/>
  <c r="CR261" i="7"/>
  <c r="CR351" i="7"/>
  <c r="CR768" i="7"/>
  <c r="CR979" i="7"/>
  <c r="CR457" i="7"/>
  <c r="CR59" i="7"/>
  <c r="CI25" i="7"/>
  <c r="CI2" i="7"/>
  <c r="CI1112" i="7"/>
  <c r="CI1081" i="7"/>
  <c r="CI59" i="7"/>
  <c r="CI1070" i="7"/>
  <c r="CI1021" i="7"/>
  <c r="CI1348" i="7"/>
  <c r="CI417" i="7"/>
  <c r="CI484" i="7"/>
  <c r="CI734" i="7"/>
  <c r="CI23" i="7"/>
  <c r="CI1325" i="7"/>
  <c r="CI104" i="7"/>
  <c r="CI46" i="7"/>
  <c r="CI603" i="7"/>
  <c r="CI697" i="7"/>
  <c r="CI462" i="7"/>
  <c r="CI273" i="7"/>
  <c r="CI166" i="7"/>
  <c r="CI590" i="7"/>
  <c r="CI179" i="7"/>
  <c r="CI379" i="7"/>
  <c r="CI33" i="7"/>
  <c r="CI8" i="7"/>
  <c r="CI1272" i="7"/>
  <c r="CI1279" i="7"/>
  <c r="CI1245" i="7"/>
  <c r="CI1248" i="7"/>
  <c r="CI642" i="7"/>
  <c r="CI860" i="7"/>
  <c r="CI711" i="7"/>
  <c r="CI17" i="7"/>
  <c r="CI1046" i="7"/>
  <c r="CI992" i="7"/>
  <c r="CI213" i="7"/>
  <c r="CI1338" i="7"/>
  <c r="CI413" i="7"/>
  <c r="CI182" i="7"/>
  <c r="CI304" i="7"/>
  <c r="CI431" i="7"/>
  <c r="CI229" i="7"/>
  <c r="CI102" i="7"/>
  <c r="CI1115" i="7"/>
  <c r="CI1328" i="7"/>
  <c r="CI278" i="7"/>
  <c r="CI770" i="7"/>
  <c r="CI121" i="7"/>
  <c r="CI384" i="7"/>
  <c r="CI1016" i="7"/>
  <c r="CI1351" i="7"/>
  <c r="CI899" i="7"/>
  <c r="CI706" i="7"/>
  <c r="CI737" i="7"/>
  <c r="CI1236" i="7"/>
  <c r="CI869" i="7"/>
  <c r="CI217" i="7"/>
  <c r="CI962" i="7"/>
  <c r="CI359" i="7"/>
  <c r="CI1079" i="7"/>
  <c r="CI1039" i="7"/>
  <c r="CI777" i="7"/>
  <c r="CI601" i="7"/>
  <c r="CI1006" i="7"/>
  <c r="CI110" i="7"/>
  <c r="CI1228" i="7"/>
  <c r="CI1303" i="7"/>
  <c r="CI369" i="7"/>
  <c r="CI460" i="7"/>
  <c r="CI86" i="7"/>
  <c r="CI476" i="7"/>
  <c r="CI1271" i="7"/>
  <c r="CI391" i="7"/>
  <c r="CI552" i="7"/>
  <c r="CI1189" i="7"/>
  <c r="CI226" i="7"/>
  <c r="CI107" i="7"/>
  <c r="CI119" i="7"/>
  <c r="CI492" i="7"/>
  <c r="CI105" i="7"/>
  <c r="CI858" i="7"/>
  <c r="CI15" i="7"/>
  <c r="CI406" i="7"/>
  <c r="CI1358" i="7"/>
  <c r="CI194" i="7"/>
  <c r="CI1202" i="7"/>
  <c r="CI325" i="7"/>
  <c r="CI505" i="7"/>
  <c r="CI677" i="7"/>
  <c r="CI411" i="7"/>
  <c r="CI180" i="7"/>
  <c r="CI1243" i="7"/>
  <c r="CI306" i="7"/>
  <c r="CI634" i="7"/>
  <c r="CI830" i="7"/>
  <c r="CI42" i="7"/>
  <c r="CI355" i="7"/>
  <c r="CI502" i="7"/>
  <c r="CI73" i="7"/>
  <c r="CI1220" i="7"/>
  <c r="CI400" i="7"/>
  <c r="CI955" i="7"/>
  <c r="CI424" i="7"/>
  <c r="CI189" i="7"/>
  <c r="CI1253" i="7"/>
  <c r="CI500" i="7"/>
  <c r="CI672" i="7"/>
  <c r="CI856" i="7"/>
  <c r="CI1061" i="7"/>
  <c r="CI586" i="7"/>
  <c r="CI1343" i="7"/>
  <c r="CI884" i="7"/>
  <c r="CI1316" i="7"/>
  <c r="CI821" i="7"/>
  <c r="CI103" i="7"/>
  <c r="CI1116" i="7"/>
  <c r="CI1329" i="7"/>
  <c r="CI800" i="7"/>
  <c r="CI945" i="7"/>
  <c r="CI279" i="7"/>
  <c r="CI771" i="7"/>
  <c r="CI385" i="7"/>
  <c r="CI657" i="7"/>
  <c r="CI13" i="7"/>
  <c r="CI414" i="7"/>
  <c r="CI935" i="7"/>
  <c r="CI298" i="7"/>
  <c r="CI866" i="7"/>
  <c r="CI553" i="7"/>
  <c r="CI1142" i="7"/>
  <c r="CI108" i="7"/>
  <c r="CI1113" i="7"/>
  <c r="CI362" i="7"/>
  <c r="CI510" i="7"/>
  <c r="CI1042" i="7"/>
  <c r="CI578" i="7"/>
  <c r="CI1319" i="7"/>
  <c r="CI436" i="7"/>
  <c r="CI409" i="7"/>
  <c r="CI573" i="7"/>
  <c r="CI805" i="7"/>
  <c r="CI1229" i="7"/>
  <c r="CI517" i="7"/>
  <c r="CI93" i="7"/>
  <c r="CI22" i="7"/>
  <c r="CI303" i="7"/>
  <c r="CI754" i="7"/>
  <c r="CI490" i="7"/>
  <c r="CI785" i="7"/>
  <c r="CI1023" i="7"/>
  <c r="CI441" i="7"/>
  <c r="CI1295" i="7"/>
  <c r="CI523" i="7"/>
  <c r="CI135" i="7"/>
  <c r="CI1150" i="7"/>
  <c r="CI643" i="7"/>
  <c r="CI591" i="7"/>
  <c r="CI206" i="7"/>
  <c r="CI876" i="7"/>
  <c r="CI1132" i="7"/>
  <c r="CI1026" i="7"/>
  <c r="CI1002" i="7"/>
  <c r="CI975" i="7"/>
  <c r="CI106" i="7"/>
  <c r="CI641" i="7"/>
  <c r="CI859" i="7"/>
  <c r="CI1054" i="7"/>
  <c r="CI584" i="7"/>
  <c r="CI199" i="7"/>
  <c r="CI1332" i="7"/>
  <c r="CI699" i="7"/>
  <c r="CI318" i="7"/>
  <c r="CI710" i="7"/>
  <c r="CI548" i="7"/>
  <c r="CI422" i="7"/>
  <c r="CI1255" i="7"/>
  <c r="CI1313" i="7"/>
  <c r="CI401" i="7"/>
  <c r="CI1045" i="7"/>
  <c r="CI991" i="7"/>
  <c r="CI681" i="7"/>
  <c r="CI617" i="7"/>
  <c r="CI803" i="7"/>
  <c r="CI1117" i="7"/>
  <c r="CI1231" i="7"/>
  <c r="CI776" i="7"/>
  <c r="CI515" i="7"/>
  <c r="CI12" i="7"/>
  <c r="CI731" i="7"/>
  <c r="CI20" i="7"/>
  <c r="CI1242" i="7"/>
  <c r="CI635" i="7"/>
  <c r="CI430" i="7"/>
  <c r="CI1364" i="7"/>
  <c r="CI101" i="7"/>
  <c r="CI636" i="7"/>
  <c r="CI363" i="7"/>
  <c r="CI511" i="7"/>
  <c r="CI579" i="7"/>
  <c r="CI798" i="7"/>
  <c r="CI1122" i="7"/>
  <c r="CI1278" i="7"/>
  <c r="CI1250" i="7"/>
  <c r="CI675" i="7"/>
  <c r="CI178" i="7"/>
  <c r="CI501" i="7"/>
  <c r="CI1148" i="7"/>
  <c r="CI252" i="7"/>
  <c r="CI673" i="7"/>
  <c r="CI857" i="7"/>
  <c r="CI1062" i="7"/>
  <c r="CI885" i="7"/>
  <c r="CI464" i="7"/>
  <c r="CI485" i="7"/>
  <c r="CI176" i="7"/>
  <c r="CI1317" i="7"/>
  <c r="CI1178" i="7"/>
  <c r="CI168" i="7"/>
  <c r="CI1125" i="7"/>
  <c r="CI470" i="7"/>
  <c r="CI1275" i="7"/>
  <c r="CI1214" i="7"/>
  <c r="CI534" i="7"/>
  <c r="CI14" i="7"/>
  <c r="CI185" i="7"/>
  <c r="CI1135" i="7"/>
  <c r="CI1089" i="7"/>
  <c r="CI615" i="7"/>
  <c r="CI109" i="7"/>
  <c r="CI1289" i="7"/>
  <c r="CI1219" i="7"/>
  <c r="CI705" i="7"/>
  <c r="CI6" i="7"/>
  <c r="CI933" i="7"/>
  <c r="Z449" i="7"/>
  <c r="Z803" i="7"/>
  <c r="Z1227" i="7"/>
  <c r="Z96" i="7"/>
  <c r="Z503" i="7"/>
  <c r="Z400" i="7"/>
  <c r="Z1328" i="7"/>
  <c r="Z873" i="7"/>
  <c r="Z910" i="7"/>
  <c r="Z179" i="7"/>
  <c r="Z704" i="7"/>
  <c r="Z1312" i="7"/>
  <c r="Z708" i="7"/>
  <c r="Z871" i="7"/>
  <c r="Z1296" i="7"/>
  <c r="Z687" i="7"/>
  <c r="Z1170" i="7"/>
  <c r="Z291" i="7"/>
  <c r="Z706" i="7"/>
  <c r="Z1182" i="7"/>
  <c r="Z671" i="7"/>
  <c r="Z32" i="7"/>
  <c r="Z1136" i="7"/>
  <c r="Z988" i="7"/>
  <c r="Z905" i="7"/>
  <c r="Z1360" i="7"/>
  <c r="Z1348" i="7"/>
  <c r="Z1179" i="7"/>
  <c r="Z468" i="7"/>
  <c r="Z1280" i="7"/>
  <c r="Z171" i="7"/>
  <c r="Z650" i="7"/>
  <c r="Z679" i="7"/>
  <c r="Z1271" i="7"/>
  <c r="Z1286" i="7"/>
  <c r="Z1216" i="7"/>
  <c r="Z695" i="7"/>
  <c r="Z174" i="7"/>
  <c r="Z825" i="7"/>
  <c r="Z133" i="7"/>
  <c r="Z1095" i="7"/>
  <c r="Z408" i="7"/>
  <c r="Z1319" i="7"/>
  <c r="Z75" i="7"/>
  <c r="Z720" i="7"/>
  <c r="Z787" i="7"/>
  <c r="Z820" i="7"/>
  <c r="Z1317" i="7"/>
  <c r="Z693" i="7"/>
  <c r="Z1231" i="7"/>
  <c r="Z511" i="7"/>
  <c r="Z1083" i="7"/>
  <c r="Z154" i="7"/>
  <c r="Z780" i="7"/>
  <c r="Z142" i="7"/>
  <c r="Z855" i="7"/>
  <c r="Z69" i="7"/>
  <c r="Z346" i="7"/>
  <c r="Z135" i="7"/>
  <c r="Z435" i="7"/>
  <c r="Z747" i="7"/>
  <c r="Z395" i="7"/>
  <c r="Z648" i="7"/>
  <c r="Z388" i="7"/>
  <c r="Z1261" i="7"/>
  <c r="Z611" i="7"/>
  <c r="Z1011" i="7"/>
  <c r="Z1269" i="7"/>
  <c r="Z1075" i="7"/>
  <c r="Z1031" i="7"/>
  <c r="Z929" i="7"/>
  <c r="Z335" i="7"/>
  <c r="Z636" i="7"/>
  <c r="Z235" i="7"/>
  <c r="Z630" i="7"/>
  <c r="Z487" i="7"/>
  <c r="Z1249" i="7"/>
  <c r="Z46" i="7"/>
  <c r="Z363" i="7"/>
  <c r="Z921" i="7"/>
  <c r="Z1197" i="7"/>
  <c r="Z802" i="7"/>
  <c r="Z757" i="7"/>
  <c r="Z331" i="7"/>
  <c r="Z666" i="7"/>
  <c r="Z1125" i="7"/>
  <c r="Z1237" i="7"/>
  <c r="Z568" i="7"/>
  <c r="Z309" i="7"/>
  <c r="Z1049" i="7"/>
  <c r="Z642" i="7"/>
  <c r="Z632" i="7"/>
  <c r="Z1110" i="7"/>
  <c r="Z749" i="7"/>
  <c r="Z606" i="7"/>
  <c r="Z1352" i="7"/>
  <c r="Z1156" i="7"/>
  <c r="Z900" i="7"/>
  <c r="Z371" i="7"/>
  <c r="Z1124" i="7"/>
  <c r="Z340" i="7"/>
  <c r="Z44" i="7"/>
  <c r="Z1204" i="7"/>
  <c r="Z645" i="7"/>
  <c r="Z635" i="7"/>
  <c r="Z669" i="7"/>
  <c r="Z665" i="7"/>
  <c r="Z111" i="7"/>
  <c r="Z1163" i="7"/>
  <c r="Z903" i="7"/>
  <c r="Z851" i="7"/>
  <c r="Z788" i="7"/>
  <c r="Z1178" i="7"/>
  <c r="Z1126" i="7"/>
  <c r="Z989" i="7"/>
  <c r="Z197" i="7"/>
  <c r="Z1094" i="7"/>
  <c r="Z434" i="7"/>
  <c r="Z455" i="7"/>
  <c r="Z187" i="7"/>
  <c r="Z258" i="7"/>
  <c r="Z1034" i="7"/>
  <c r="Z1101" i="7"/>
  <c r="Z579" i="7"/>
  <c r="Z1072" i="7"/>
  <c r="Z589" i="7"/>
  <c r="Z1221" i="7"/>
  <c r="Z271" i="7"/>
  <c r="Z1260" i="7"/>
  <c r="Z14" i="7"/>
  <c r="Z1152" i="7"/>
  <c r="Z415" i="7"/>
  <c r="Z36" i="7"/>
  <c r="Z953" i="7"/>
  <c r="Z337" i="7"/>
  <c r="Z574" i="7"/>
  <c r="Z284" i="7"/>
  <c r="Z1112" i="7"/>
  <c r="Z741" i="7"/>
  <c r="Z1081" i="7"/>
  <c r="Z1340" i="7"/>
  <c r="Z919" i="7"/>
  <c r="Z889" i="7"/>
  <c r="Z629" i="7"/>
  <c r="Z1359" i="7"/>
  <c r="Z321" i="7"/>
  <c r="Z906" i="7"/>
  <c r="Z880" i="7"/>
  <c r="Z950" i="7"/>
  <c r="Z509" i="7"/>
  <c r="Z127" i="7"/>
  <c r="Z1006" i="7"/>
  <c r="Z659" i="7"/>
  <c r="Z1341" i="7"/>
  <c r="Z920" i="7"/>
  <c r="Z890" i="7"/>
  <c r="Z624" i="7"/>
  <c r="Z936" i="7"/>
  <c r="Z498" i="7"/>
  <c r="Z464" i="7"/>
  <c r="Z1187" i="7"/>
  <c r="Z1332" i="7"/>
  <c r="Z875" i="7"/>
  <c r="Z776" i="7"/>
  <c r="Z600" i="7"/>
  <c r="Z882" i="7"/>
  <c r="Z970" i="7"/>
  <c r="Z1138" i="7"/>
  <c r="Z1092" i="7"/>
  <c r="Z269" i="7"/>
  <c r="Z343" i="7"/>
  <c r="Z1283" i="7"/>
  <c r="Z625" i="7"/>
  <c r="Z1285" i="7"/>
  <c r="Z894" i="7"/>
  <c r="Z777" i="7"/>
  <c r="Z601" i="7"/>
  <c r="Z895" i="7"/>
  <c r="Z268" i="7"/>
  <c r="Z497" i="7"/>
  <c r="Z564" i="7"/>
  <c r="Z692" i="7"/>
  <c r="Z816" i="7"/>
  <c r="Z485" i="7"/>
  <c r="Z267" i="7"/>
  <c r="Z566" i="7"/>
  <c r="Z276" i="7"/>
  <c r="Z404" i="7"/>
  <c r="Z1336" i="7"/>
  <c r="Z911" i="7"/>
  <c r="Z878" i="7"/>
  <c r="Z1090" i="7"/>
  <c r="Z1335" i="7"/>
  <c r="Z870" i="7"/>
  <c r="Z877" i="7"/>
  <c r="Z191" i="7"/>
  <c r="Z78" i="7"/>
  <c r="Z1333" i="7"/>
  <c r="Z823" i="7"/>
  <c r="Z1235" i="7"/>
  <c r="Z1230" i="7"/>
  <c r="Z1363" i="7"/>
  <c r="Z1334" i="7"/>
  <c r="Z869" i="7"/>
  <c r="Z876" i="7"/>
  <c r="Z293" i="7"/>
  <c r="Z295" i="7"/>
  <c r="Z345" i="7"/>
  <c r="Z744" i="7"/>
  <c r="Z385" i="7"/>
  <c r="Z1162" i="7"/>
  <c r="Z902" i="7"/>
  <c r="Z850" i="7"/>
  <c r="Z145" i="7"/>
  <c r="Z501" i="7"/>
  <c r="Z998" i="7"/>
  <c r="Z209" i="7"/>
  <c r="Z1337" i="7"/>
  <c r="Z912" i="7"/>
  <c r="Z879" i="7"/>
  <c r="Z91" i="7"/>
  <c r="Z80" i="7"/>
  <c r="Z1314" i="7"/>
  <c r="Z637" i="7"/>
  <c r="Z287" i="7"/>
  <c r="Z1115" i="7"/>
  <c r="Z992" i="7"/>
  <c r="Z661" i="7"/>
  <c r="Z1347" i="7"/>
  <c r="Z1158" i="7"/>
  <c r="Z892" i="7"/>
  <c r="Z422" i="7"/>
  <c r="Z804" i="7"/>
  <c r="Z938" i="7"/>
  <c r="Z1118" i="7"/>
  <c r="Z664" i="7"/>
  <c r="Z1354" i="7"/>
  <c r="Z1364" i="7"/>
  <c r="Z274" i="7"/>
  <c r="Z402" i="7"/>
  <c r="Z712" i="7"/>
  <c r="Z759" i="7"/>
  <c r="Z766" i="7"/>
  <c r="Z499" i="7"/>
  <c r="Z117" i="7"/>
  <c r="Z1017" i="7"/>
  <c r="Z16" i="7"/>
  <c r="Z450" i="7"/>
  <c r="Z244" i="7"/>
  <c r="Z183" i="7"/>
  <c r="Z70" i="7"/>
  <c r="Z1050" i="7"/>
  <c r="Z1016" i="7"/>
  <c r="Z689" i="7"/>
  <c r="Z1030" i="7"/>
  <c r="Z1252" i="7"/>
  <c r="Z192" i="7"/>
  <c r="Z1233" i="7"/>
  <c r="Z12" i="7"/>
  <c r="Z1144" i="7"/>
  <c r="Z412" i="7"/>
  <c r="Z1166" i="7"/>
  <c r="Z709" i="7"/>
  <c r="Z330" i="7"/>
  <c r="Z470" i="7"/>
  <c r="Z28" i="7"/>
  <c r="Z913" i="7"/>
  <c r="Z883" i="7"/>
  <c r="Z833" i="7"/>
  <c r="Z663" i="7"/>
  <c r="Z1353" i="7"/>
  <c r="Z1161" i="7"/>
  <c r="Z901" i="7"/>
  <c r="Z928" i="7"/>
  <c r="Z148" i="7"/>
  <c r="Z1311" i="7"/>
  <c r="Z677" i="7"/>
  <c r="Z867" i="7"/>
  <c r="Z990" i="7"/>
  <c r="Z198" i="7"/>
  <c r="Z1331" i="7"/>
  <c r="Z893" i="7"/>
  <c r="Z881" i="7"/>
  <c r="Z815" i="7"/>
  <c r="Z1186" i="7"/>
  <c r="Z89" i="7"/>
  <c r="Z999" i="7"/>
  <c r="Z210" i="7"/>
  <c r="Z1338" i="7"/>
  <c r="Z384" i="7"/>
  <c r="Z1028" i="7"/>
  <c r="Z590" i="7"/>
  <c r="Z681" i="7"/>
  <c r="Z316" i="7"/>
  <c r="Z375" i="7"/>
  <c r="Z253" i="7"/>
  <c r="Z52" i="7"/>
  <c r="Z318" i="7"/>
  <c r="Z745" i="7"/>
  <c r="Z138" i="7"/>
  <c r="Z355" i="7"/>
  <c r="Z41" i="7"/>
  <c r="Z203" i="7"/>
  <c r="Z225" i="7"/>
  <c r="Z1282" i="7"/>
  <c r="Z294" i="7"/>
  <c r="Z167" i="7"/>
  <c r="Z1033" i="7"/>
  <c r="Z699" i="7"/>
  <c r="Z719" i="7"/>
  <c r="Z364" i="7"/>
  <c r="Z392" i="7"/>
  <c r="Z512" i="7"/>
  <c r="Z49" i="7"/>
  <c r="Z22" i="7"/>
  <c r="Z751" i="7"/>
  <c r="Z1302" i="7"/>
  <c r="Z146" i="7"/>
  <c r="Z567" i="7"/>
  <c r="Z277" i="7"/>
  <c r="Z405" i="7"/>
  <c r="Z357" i="7"/>
  <c r="Z827" i="7"/>
  <c r="Z338" i="7"/>
  <c r="Z760" i="7"/>
  <c r="Z84" i="7"/>
  <c r="Z100" i="7"/>
  <c r="Z40" i="7"/>
  <c r="Z1207" i="7"/>
  <c r="Z1284" i="7"/>
  <c r="Z1248" i="7"/>
  <c r="Z120" i="7"/>
  <c r="Z1074" i="7"/>
  <c r="Z1202" i="7"/>
  <c r="Z1071" i="7"/>
  <c r="Z738" i="7"/>
  <c r="Z79" i="7"/>
  <c r="Z27" i="7"/>
  <c r="Z1255" i="7"/>
  <c r="Z565" i="7"/>
  <c r="Z275" i="7"/>
  <c r="Z403" i="7"/>
  <c r="Z713" i="7"/>
  <c r="Z10" i="7"/>
  <c r="Z1142" i="7"/>
  <c r="Z819" i="7"/>
  <c r="Z8" i="7"/>
  <c r="Z1140" i="7"/>
  <c r="Z718" i="7"/>
  <c r="Z1272" i="7"/>
  <c r="Z432" i="7"/>
  <c r="Z814" i="7"/>
  <c r="Z1185" i="7"/>
  <c r="Z265" i="7"/>
  <c r="Z1167" i="7"/>
  <c r="Z81" i="7"/>
  <c r="Z29" i="7"/>
  <c r="Z229" i="7"/>
  <c r="Z292" i="7"/>
  <c r="Z367" i="7"/>
  <c r="Z627" i="7"/>
  <c r="Z1214" i="7"/>
  <c r="Z1002" i="7"/>
  <c r="Z1215" i="7"/>
  <c r="Z594" i="7"/>
  <c r="Z97" i="7"/>
  <c r="Z1234" i="7"/>
  <c r="Z168" i="7"/>
  <c r="Z236" i="7"/>
  <c r="Z733" i="7"/>
  <c r="Z862" i="7"/>
  <c r="Z652" i="7"/>
  <c r="Z608" i="7"/>
  <c r="Z782" i="7"/>
  <c r="Z1222" i="7"/>
  <c r="Z762" i="7"/>
  <c r="Z769" i="7"/>
  <c r="Z588" i="7"/>
  <c r="Z1005" i="7"/>
  <c r="Z658" i="7"/>
  <c r="Z615" i="7"/>
  <c r="Z11" i="7"/>
  <c r="Z1143" i="7"/>
  <c r="Z411" i="7"/>
  <c r="Z795" i="7"/>
  <c r="Z85" i="7"/>
  <c r="Z946" i="7"/>
  <c r="Z1001" i="7"/>
  <c r="Z1229" i="7"/>
  <c r="Z144" i="7"/>
  <c r="Z1093" i="7"/>
  <c r="Z1070" i="7"/>
  <c r="Z587" i="7"/>
  <c r="Z1004" i="7"/>
  <c r="Z205" i="7"/>
  <c r="Z444" i="7"/>
  <c r="Z67" i="7"/>
  <c r="Z280" i="7"/>
  <c r="Z462" i="7"/>
  <c r="Z194" i="7"/>
  <c r="Z370" i="7"/>
  <c r="Z320" i="7"/>
  <c r="Z324" i="7"/>
  <c r="Z1003" i="7"/>
  <c r="Z204" i="7"/>
  <c r="Z445" i="7"/>
  <c r="Z9" i="7"/>
  <c r="Z1141" i="7"/>
  <c r="Z818" i="7"/>
  <c r="Z1189" i="7"/>
  <c r="Z1188" i="7"/>
  <c r="Z626" i="7"/>
  <c r="Z66" i="7"/>
  <c r="Z595" i="7"/>
  <c r="Z39" i="7"/>
  <c r="Z1247" i="7"/>
  <c r="Z130" i="7"/>
  <c r="Z1084" i="7"/>
  <c r="Z1251" i="7"/>
  <c r="Z1278" i="7"/>
  <c r="Z1239" i="7"/>
  <c r="Z1026" i="7"/>
  <c r="Z831" i="7"/>
  <c r="Z369" i="7"/>
  <c r="Z794" i="7"/>
  <c r="Z202" i="7"/>
  <c r="Z767" i="7"/>
  <c r="Z500" i="7"/>
  <c r="Z118" i="7"/>
  <c r="Z830" i="7"/>
  <c r="Z571" i="7"/>
  <c r="Z344" i="7"/>
  <c r="Z570" i="7"/>
  <c r="Z248" i="7"/>
  <c r="Z272" i="7"/>
  <c r="Z220" i="7"/>
  <c r="Z2" i="7"/>
  <c r="Z128" i="7"/>
  <c r="Z1082" i="7"/>
  <c r="Z1194" i="7"/>
  <c r="Z228" i="7"/>
  <c r="Z62" i="7"/>
  <c r="Z35" i="7"/>
  <c r="Z99" i="7"/>
  <c r="Z639" i="7"/>
  <c r="Z1263" i="7"/>
  <c r="Z1195" i="7"/>
  <c r="Z573" i="7"/>
  <c r="Z283" i="7"/>
  <c r="Z170" i="7"/>
  <c r="Z740" i="7"/>
  <c r="Z7" i="7"/>
  <c r="Z1150" i="7"/>
  <c r="Z420" i="7"/>
  <c r="Z793" i="7"/>
  <c r="Z289" i="7"/>
  <c r="Z746" i="7"/>
  <c r="Z5" i="7"/>
  <c r="Z1148" i="7"/>
  <c r="Z791" i="7"/>
  <c r="Z1219" i="7"/>
  <c r="Z322" i="7"/>
  <c r="Z1010" i="7"/>
  <c r="Z1145" i="7"/>
  <c r="Z413" i="7"/>
  <c r="Z797" i="7"/>
  <c r="Z92" i="7"/>
  <c r="Z273" i="7"/>
  <c r="Z64" i="7"/>
  <c r="Z37" i="7"/>
  <c r="Z680" i="7"/>
  <c r="Z242" i="7"/>
  <c r="Z471" i="7"/>
  <c r="Z1168" i="7"/>
  <c r="Z495" i="7"/>
  <c r="Z598" i="7"/>
  <c r="Z1088" i="7"/>
  <c r="Z47" i="7"/>
  <c r="Z373" i="7"/>
  <c r="Z1250" i="7"/>
  <c r="Z1238" i="7"/>
  <c r="Z362" i="7"/>
  <c r="Z390" i="7"/>
  <c r="Z510" i="7"/>
  <c r="Z1022" i="7"/>
  <c r="Z1014" i="7"/>
  <c r="Z657" i="7"/>
  <c r="Z623" i="7"/>
  <c r="Z13" i="7"/>
  <c r="Z1151" i="7"/>
  <c r="Z414" i="7"/>
  <c r="Z801" i="7"/>
  <c r="Z935" i="7"/>
  <c r="Z1212" i="7"/>
  <c r="Z949" i="7"/>
  <c r="Z389" i="7"/>
  <c r="Z1021" i="7"/>
  <c r="Z1013" i="7"/>
  <c r="Z656" i="7"/>
  <c r="Z139" i="7"/>
  <c r="Z288" i="7"/>
  <c r="Z482" i="7"/>
  <c r="Z230" i="7"/>
  <c r="Z700" i="7"/>
  <c r="Z1257" i="7"/>
  <c r="Z312" i="7"/>
  <c r="Z328" i="7"/>
  <c r="Z1012" i="7"/>
  <c r="Z655" i="7"/>
  <c r="Z6" i="7"/>
  <c r="Z1149" i="7"/>
  <c r="Z419" i="7"/>
  <c r="Z792" i="7"/>
  <c r="Z933" i="7"/>
  <c r="Z1045" i="7"/>
  <c r="Z654" i="7"/>
  <c r="Z1256" i="7"/>
  <c r="Z653" i="7"/>
  <c r="Z609" i="7"/>
  <c r="Z783" i="7"/>
  <c r="Z690" i="7"/>
  <c r="Z617" i="7"/>
  <c r="Z742" i="7"/>
  <c r="Z1264" i="7"/>
  <c r="Z1254" i="7"/>
  <c r="Z839" i="7"/>
  <c r="Z377" i="7"/>
  <c r="Z1316" i="7"/>
  <c r="Z299" i="7"/>
  <c r="Z399" i="7"/>
  <c r="Z508" i="7"/>
  <c r="Z126" i="7"/>
  <c r="Z1047" i="7"/>
  <c r="Z838" i="7"/>
  <c r="Z376" i="7"/>
  <c r="Z622" i="7"/>
  <c r="Z227" i="7"/>
  <c r="Z1107" i="7"/>
  <c r="Z1274" i="7"/>
  <c r="Z1018" i="7"/>
  <c r="Z662" i="7"/>
  <c r="Z181" i="7"/>
  <c r="Z1200" i="7"/>
  <c r="Z147" i="7"/>
  <c r="Z1310" i="7"/>
  <c r="Z332" i="7"/>
  <c r="Z837" i="7"/>
  <c r="Z1281" i="7"/>
  <c r="Z620" i="7"/>
  <c r="Z218" i="7"/>
  <c r="Z1198" i="7"/>
  <c r="Z1315" i="7"/>
  <c r="Z1116" i="7"/>
  <c r="Z1218" i="7"/>
  <c r="Z1303" i="7"/>
  <c r="Z157" i="7"/>
  <c r="Z853" i="7"/>
  <c r="Z57" i="7"/>
  <c r="Z30" i="7"/>
  <c r="Z866" i="7"/>
  <c r="Z725" i="7"/>
  <c r="Z164" i="7"/>
  <c r="Z441" i="7"/>
  <c r="Z313" i="7"/>
  <c r="Z951" i="7"/>
  <c r="Z575" i="7"/>
  <c r="Z285" i="7"/>
  <c r="Z1113" i="7"/>
  <c r="Z95" i="7"/>
  <c r="Z360" i="7"/>
  <c r="Z934" i="7"/>
  <c r="Z252" i="7"/>
  <c r="Z1292" i="7"/>
  <c r="Z249" i="7"/>
  <c r="Z840" i="7"/>
  <c r="Z1192" i="7"/>
  <c r="Z1321" i="7"/>
  <c r="Z644" i="7"/>
  <c r="Z634" i="7"/>
  <c r="W765" i="7"/>
  <c r="W31" i="7"/>
  <c r="W225" i="7"/>
  <c r="W22" i="7"/>
  <c r="W42" i="7"/>
  <c r="W925" i="7"/>
  <c r="W1115" i="7"/>
  <c r="W771" i="7"/>
  <c r="W717" i="7"/>
  <c r="W115" i="7"/>
  <c r="W910" i="7"/>
  <c r="W825" i="7"/>
  <c r="W1163" i="7"/>
  <c r="W206" i="7"/>
  <c r="W1075" i="7"/>
  <c r="W170" i="7"/>
  <c r="W948" i="7"/>
  <c r="W1297" i="7"/>
  <c r="W136" i="7"/>
  <c r="W827" i="7"/>
  <c r="W394" i="7"/>
  <c r="W773" i="7"/>
  <c r="W509" i="7"/>
  <c r="W44" i="7"/>
  <c r="W1117" i="7"/>
  <c r="W462" i="7"/>
  <c r="H1355" i="7"/>
  <c r="H974" i="7"/>
  <c r="H1244" i="7"/>
  <c r="H972" i="7"/>
  <c r="H347" i="7"/>
  <c r="H361" i="7"/>
  <c r="H1029" i="7"/>
  <c r="H1173" i="7"/>
  <c r="H981" i="7"/>
  <c r="H1122" i="7"/>
  <c r="H307" i="7"/>
  <c r="H350" i="7"/>
  <c r="H980" i="7"/>
  <c r="H83" i="7"/>
  <c r="H1104" i="7"/>
  <c r="H374" i="7"/>
  <c r="H301" i="7"/>
  <c r="H4" i="7"/>
  <c r="H752" i="7"/>
  <c r="H961" i="7"/>
  <c r="H407" i="7"/>
  <c r="H1210" i="7"/>
  <c r="H1134" i="7"/>
  <c r="H984" i="7"/>
  <c r="H454" i="7"/>
  <c r="H325" i="7"/>
  <c r="H965" i="7"/>
  <c r="H1357" i="7"/>
  <c r="H349" i="7"/>
  <c r="H964" i="7"/>
  <c r="H1035" i="7"/>
  <c r="H715" i="7"/>
  <c r="H616" i="7"/>
  <c r="H768" i="7"/>
  <c r="H982" i="7"/>
  <c r="H353" i="7"/>
  <c r="H977" i="7"/>
  <c r="H1363" i="7"/>
  <c r="H560" i="7"/>
  <c r="H143" i="7"/>
  <c r="H976" i="7"/>
  <c r="H1362" i="7"/>
  <c r="H1019" i="7"/>
  <c r="H436" i="7"/>
  <c r="H317" i="7"/>
  <c r="H968" i="7"/>
  <c r="H1139" i="7"/>
  <c r="H496" i="7"/>
  <c r="H953" i="7"/>
  <c r="H250" i="7"/>
  <c r="H1191" i="7"/>
  <c r="H676" i="7"/>
  <c r="H966" i="7"/>
  <c r="H88" i="7"/>
  <c r="H865" i="7"/>
  <c r="H971" i="7"/>
  <c r="H481" i="7"/>
  <c r="H969" i="7"/>
  <c r="H758" i="7"/>
  <c r="H1367" i="7"/>
  <c r="H2" i="7"/>
  <c r="H1289" i="7"/>
  <c r="H1223" i="7"/>
  <c r="H1073" i="7"/>
  <c r="H970" i="7"/>
  <c r="H150" i="7"/>
  <c r="H957" i="7"/>
  <c r="H262" i="7"/>
  <c r="H1241" i="7"/>
  <c r="H282" i="7"/>
  <c r="H956" i="7"/>
  <c r="H53" i="7"/>
  <c r="H979" i="7"/>
  <c r="H1361" i="7"/>
  <c r="H1294" i="7"/>
  <c r="H962" i="7"/>
  <c r="H790" i="7"/>
  <c r="H1051" i="7"/>
  <c r="H698" i="7"/>
  <c r="H1359" i="7"/>
  <c r="H156" i="7"/>
  <c r="H960" i="7"/>
  <c r="H1358" i="7"/>
  <c r="H502" i="7"/>
  <c r="H832" i="7"/>
  <c r="H185" i="7"/>
  <c r="H119" i="7"/>
  <c r="H572" i="7"/>
  <c r="H423" i="7"/>
  <c r="H352" i="7"/>
  <c r="H1086" i="7"/>
  <c r="H958" i="7"/>
  <c r="H722" i="7"/>
  <c r="H368" i="7"/>
  <c r="H34" i="7"/>
  <c r="H604" i="7"/>
  <c r="H829" i="7"/>
  <c r="H351" i="7"/>
  <c r="H975" i="7"/>
  <c r="H486" i="7"/>
  <c r="H1209" i="7"/>
  <c r="H954" i="7"/>
  <c r="H1360" i="7"/>
  <c r="H1043" i="7"/>
  <c r="H682" i="7"/>
  <c r="H1199" i="7"/>
  <c r="H774" i="7"/>
  <c r="H1330" i="7"/>
  <c r="H1027" i="7"/>
  <c r="H523" i="7"/>
  <c r="H63" i="7"/>
  <c r="H1262" i="7"/>
  <c r="H190" i="7"/>
  <c r="H702" i="7"/>
  <c r="H1366" i="7"/>
  <c r="H1258" i="7"/>
  <c r="H348" i="7"/>
  <c r="H1063" i="7"/>
  <c r="H1364" i="7"/>
  <c r="H161" i="7"/>
  <c r="H686" i="7"/>
  <c r="H59" i="7"/>
  <c r="H1213" i="7"/>
  <c r="H1069" i="7"/>
  <c r="H824" i="7"/>
  <c r="H281" i="7"/>
  <c r="H963" i="7"/>
  <c r="H735" i="7"/>
  <c r="H638" i="7"/>
  <c r="H835" i="7"/>
  <c r="H245" i="7"/>
  <c r="H930" i="7"/>
  <c r="H137" i="7"/>
  <c r="H1276" i="7"/>
  <c r="H380" i="7"/>
  <c r="H821" i="7"/>
  <c r="H186" i="7"/>
  <c r="H591" i="7"/>
  <c r="H796" i="7"/>
  <c r="H978" i="7"/>
  <c r="H817" i="7"/>
  <c r="H165" i="7"/>
  <c r="H193" i="7"/>
  <c r="H1201" i="7"/>
  <c r="H151" i="7"/>
  <c r="H1041" i="7"/>
  <c r="H1356" i="7"/>
  <c r="H1080" i="7"/>
  <c r="H926" i="7"/>
  <c r="H1265" i="7"/>
  <c r="H1196" i="7"/>
  <c r="H586" i="7"/>
  <c r="H542" i="7"/>
  <c r="H1091" i="7"/>
  <c r="H955" i="7"/>
  <c r="H1293" i="7"/>
  <c r="H396" i="7"/>
  <c r="H683" i="7"/>
  <c r="H176" i="7"/>
  <c r="H967" i="7"/>
  <c r="H922" i="7"/>
  <c r="H65" i="7"/>
  <c r="H1205" i="7"/>
  <c r="H1065" i="7"/>
  <c r="H697" i="7"/>
  <c r="H103" i="7"/>
  <c r="H87" i="7"/>
  <c r="H1266" i="7"/>
  <c r="H959" i="7"/>
  <c r="H714" i="7"/>
  <c r="H1048" i="7"/>
  <c r="H263" i="7"/>
  <c r="H1025" i="7"/>
  <c r="H614" i="7"/>
  <c r="H1279" i="7"/>
  <c r="H354" i="7"/>
  <c r="H621" i="7"/>
  <c r="H1023" i="7"/>
  <c r="H828" i="7"/>
  <c r="H1208" i="7"/>
  <c r="H1044" i="7"/>
  <c r="H443" i="7"/>
  <c r="H1322" i="7"/>
  <c r="H973" i="7"/>
  <c r="H442" i="7"/>
  <c r="H1275" i="7"/>
  <c r="H304" i="7"/>
  <c r="H547" i="7"/>
  <c r="H329" i="7"/>
  <c r="H983" i="7"/>
  <c r="H1365" i="7"/>
  <c r="W28" i="7"/>
  <c r="W133" i="7"/>
  <c r="W414" i="7"/>
  <c r="W755" i="7"/>
  <c r="W237" i="7"/>
  <c r="W1014" i="7"/>
  <c r="W168" i="7"/>
  <c r="W643" i="7"/>
  <c r="W459" i="7"/>
  <c r="W16" i="7"/>
  <c r="W647" i="7"/>
  <c r="W367" i="7"/>
  <c r="W64" i="7"/>
  <c r="W707" i="7"/>
  <c r="W363" i="7"/>
  <c r="W645" i="7"/>
  <c r="W67" i="7"/>
  <c r="W622" i="7"/>
  <c r="W660" i="7"/>
  <c r="W131" i="7"/>
  <c r="W118" i="7"/>
  <c r="W36" i="7"/>
  <c r="W669" i="7"/>
  <c r="W98" i="7"/>
  <c r="W949" i="7"/>
  <c r="W892" i="7"/>
  <c r="W33" i="7"/>
  <c r="W906" i="7"/>
  <c r="W375" i="7"/>
  <c r="W594" i="7"/>
  <c r="W580" i="7"/>
  <c r="W432" i="7"/>
  <c r="W62" i="7"/>
  <c r="W826" i="7"/>
  <c r="W1323" i="7"/>
  <c r="W746" i="7"/>
  <c r="W747" i="7"/>
  <c r="W648" i="7"/>
  <c r="W126" i="7"/>
  <c r="W32" i="7"/>
  <c r="W209" i="7"/>
  <c r="W405" i="7"/>
  <c r="W739" i="7"/>
  <c r="W1170" i="7"/>
  <c r="W287" i="7"/>
  <c r="W931" i="7"/>
  <c r="W574" i="7"/>
  <c r="W579" i="7"/>
  <c r="W559" i="7"/>
  <c r="W1360" i="7"/>
  <c r="W39" i="7"/>
  <c r="W830" i="7"/>
  <c r="W68" i="7"/>
  <c r="W451" i="7"/>
  <c r="W384" i="7"/>
  <c r="W135" i="7"/>
  <c r="W921" i="7"/>
  <c r="W989" i="7"/>
  <c r="W1000" i="7"/>
  <c r="W691" i="7"/>
  <c r="W400" i="7"/>
  <c r="W157" i="7"/>
  <c r="W416" i="7"/>
  <c r="W58" i="7"/>
  <c r="W389" i="7"/>
  <c r="W1353" i="7"/>
  <c r="W35" i="7"/>
  <c r="W565" i="7"/>
  <c r="W513" i="7"/>
  <c r="W798" i="7"/>
  <c r="W870" i="7"/>
  <c r="W277" i="7"/>
  <c r="W471" i="7"/>
  <c r="W1129" i="7"/>
  <c r="W19" i="7"/>
  <c r="W207" i="7"/>
  <c r="W998" i="7"/>
  <c r="W1321" i="7"/>
  <c r="W1349" i="7"/>
  <c r="W897" i="7"/>
  <c r="W1098" i="7"/>
  <c r="W779" i="7"/>
  <c r="W986" i="7"/>
  <c r="W1327" i="7"/>
  <c r="W1126" i="7"/>
  <c r="W990" i="7"/>
  <c r="W1162" i="7"/>
  <c r="W370" i="7"/>
  <c r="W508" i="7"/>
  <c r="W833" i="7"/>
  <c r="W164" i="7"/>
  <c r="W856" i="7"/>
  <c r="W915" i="7"/>
  <c r="W1068" i="7"/>
  <c r="W364" i="7"/>
  <c r="W909" i="7"/>
  <c r="W127" i="7"/>
  <c r="W129" i="7"/>
  <c r="W1188" i="7"/>
  <c r="W658" i="7"/>
  <c r="W437" i="7"/>
  <c r="W1161" i="7"/>
  <c r="W880" i="7"/>
  <c r="W655" i="7"/>
  <c r="W460" i="7"/>
  <c r="W587" i="7"/>
  <c r="W923" i="7"/>
  <c r="W1319" i="7"/>
  <c r="W86" i="7"/>
  <c r="W911" i="7"/>
  <c r="W749" i="7"/>
  <c r="W166" i="7"/>
  <c r="W1110" i="7"/>
  <c r="W1154" i="7"/>
  <c r="W40" i="7"/>
  <c r="W696" i="7"/>
  <c r="W1012" i="7"/>
  <c r="W1350" i="7"/>
  <c r="W662" i="7"/>
  <c r="W1118" i="7"/>
  <c r="W79" i="7"/>
  <c r="W719" i="7"/>
  <c r="W913" i="7"/>
  <c r="W1020" i="7"/>
  <c r="W578" i="7"/>
  <c r="W428" i="7"/>
  <c r="W226" i="7"/>
  <c r="W863" i="7"/>
  <c r="W218" i="7"/>
  <c r="W70" i="7"/>
  <c r="W988" i="7"/>
  <c r="W1329" i="7"/>
  <c r="W905" i="7"/>
  <c r="W878" i="7"/>
  <c r="W84" i="7"/>
  <c r="W924" i="7"/>
  <c r="W278" i="7"/>
  <c r="W618" i="7"/>
  <c r="W1364" i="7"/>
  <c r="W751" i="7"/>
  <c r="W449" i="7"/>
  <c r="W1120" i="7"/>
  <c r="W901" i="7"/>
  <c r="W903" i="7"/>
  <c r="W1155" i="7"/>
  <c r="W834" i="7"/>
  <c r="W642" i="7"/>
  <c r="W429" i="7"/>
  <c r="W30" i="7"/>
  <c r="W681" i="7"/>
  <c r="W1309" i="7"/>
  <c r="W991" i="7"/>
  <c r="W365" i="7"/>
  <c r="W493" i="7"/>
  <c r="W617" i="7"/>
  <c r="W907" i="7"/>
  <c r="W677" i="7"/>
  <c r="W953" i="7"/>
  <c r="W687" i="7"/>
  <c r="W582" i="7"/>
  <c r="W1288" i="7"/>
  <c r="W977" i="7"/>
  <c r="W169" i="7"/>
  <c r="W464" i="7"/>
  <c r="W395" i="7"/>
  <c r="W671" i="7"/>
  <c r="W1136" i="7"/>
  <c r="W254" i="7"/>
  <c r="W742" i="7"/>
  <c r="W743" i="7"/>
  <c r="W1362" i="7"/>
  <c r="W132" i="7"/>
  <c r="W673" i="7"/>
  <c r="W376" i="7"/>
  <c r="W569" i="7"/>
  <c r="W1124" i="7"/>
  <c r="W562" i="7"/>
  <c r="W1010" i="7"/>
  <c r="W1108" i="7"/>
  <c r="W945" i="7"/>
  <c r="W1164" i="7"/>
  <c r="W499" i="7"/>
  <c r="W21" i="7"/>
  <c r="W1013" i="7"/>
  <c r="W641" i="7"/>
  <c r="W1074" i="7"/>
  <c r="W1101" i="7"/>
  <c r="W929" i="7"/>
  <c r="W1335" i="7"/>
  <c r="W1158" i="7"/>
  <c r="W1291" i="7"/>
  <c r="W653" i="7"/>
  <c r="W754" i="7"/>
  <c r="W753" i="7"/>
  <c r="W974" i="7"/>
  <c r="W1359" i="7"/>
  <c r="W652" i="7"/>
  <c r="W744" i="7"/>
  <c r="W41" i="7"/>
  <c r="W1296" i="7"/>
  <c r="W546" i="7"/>
  <c r="W388" i="7"/>
  <c r="W124" i="7"/>
  <c r="W14" i="7"/>
  <c r="W1142" i="7"/>
  <c r="W646" i="7"/>
  <c r="W784" i="7"/>
  <c r="W259" i="7"/>
  <c r="W272" i="7"/>
  <c r="W772" i="7"/>
  <c r="W48" i="7"/>
  <c r="W54" i="7"/>
  <c r="W855" i="7"/>
  <c r="W345" i="7"/>
  <c r="W1056" i="7"/>
  <c r="W1079" i="7"/>
  <c r="W588" i="7"/>
  <c r="W881" i="7"/>
  <c r="W47" i="7"/>
  <c r="W603" i="7"/>
  <c r="W1077" i="7"/>
  <c r="W558" i="7"/>
  <c r="W455" i="7"/>
  <c r="W1123" i="7"/>
  <c r="W700" i="7"/>
  <c r="W1005" i="7"/>
  <c r="W844" i="7"/>
  <c r="W690" i="7"/>
  <c r="W495" i="7"/>
  <c r="W858" i="7"/>
  <c r="W592" i="7"/>
  <c r="W561" i="7"/>
  <c r="W869" i="7"/>
  <c r="W927" i="7"/>
  <c r="W868" i="7"/>
  <c r="W1165" i="7"/>
  <c r="W1131" i="7"/>
  <c r="W1093" i="7"/>
  <c r="W308" i="7"/>
  <c r="W516" i="7"/>
  <c r="W177" i="7"/>
  <c r="W850" i="7"/>
  <c r="W518" i="7"/>
  <c r="W976" i="7"/>
  <c r="W158" i="7"/>
  <c r="W595" i="7"/>
  <c r="W403" i="7"/>
  <c r="W95" i="7"/>
  <c r="W236" i="7"/>
  <c r="W280" i="7"/>
  <c r="W619" i="7"/>
  <c r="W839" i="7"/>
  <c r="W447" i="7"/>
  <c r="W411" i="7"/>
  <c r="W789" i="7"/>
  <c r="W1076" i="7"/>
  <c r="W734" i="7"/>
  <c r="W951" i="7"/>
  <c r="W123" i="7"/>
  <c r="W1206" i="7"/>
  <c r="W51" i="7"/>
  <c r="W473" i="7"/>
  <c r="W269" i="7"/>
  <c r="W1168" i="7"/>
  <c r="W525" i="7"/>
  <c r="W649" i="7"/>
  <c r="W233" i="7"/>
  <c r="W91" i="7"/>
  <c r="W626" i="7"/>
  <c r="W409" i="7"/>
  <c r="W111" i="7"/>
  <c r="W883" i="7"/>
  <c r="W944" i="7"/>
  <c r="W1071" i="7"/>
  <c r="W1338" i="7"/>
  <c r="W1342" i="7"/>
  <c r="W946" i="7"/>
  <c r="W371" i="7"/>
  <c r="W114" i="7"/>
  <c r="W140" i="7"/>
  <c r="W636" i="7"/>
  <c r="W448" i="7"/>
  <c r="W399" i="7"/>
  <c r="W1111" i="7"/>
  <c r="W904" i="7"/>
  <c r="W234" i="7"/>
  <c r="W102" i="7"/>
  <c r="W873" i="7"/>
  <c r="W935" i="7"/>
  <c r="W1292" i="7"/>
  <c r="W531" i="7"/>
  <c r="W485" i="7"/>
  <c r="W483" i="7"/>
  <c r="W1357" i="7"/>
  <c r="W970" i="7"/>
  <c r="W748" i="7"/>
  <c r="W1159" i="7"/>
  <c r="W404" i="7"/>
  <c r="W612" i="7"/>
  <c r="W230" i="7"/>
  <c r="W624" i="7"/>
  <c r="W613" i="7"/>
  <c r="W229" i="7"/>
  <c r="W712" i="7"/>
  <c r="W639" i="7"/>
  <c r="W941" i="7"/>
  <c r="W377" i="7"/>
  <c r="W908" i="7"/>
  <c r="W823" i="7"/>
  <c r="W463" i="7"/>
  <c r="W1100" i="7"/>
  <c r="W1358" i="7"/>
  <c r="W1355" i="7"/>
  <c r="W221" i="7"/>
  <c r="W914" i="7"/>
  <c r="W1094" i="7"/>
  <c r="W1102" i="7"/>
  <c r="W1121" i="7"/>
  <c r="W1016" i="7"/>
  <c r="W452" i="7"/>
  <c r="W1282" i="7"/>
  <c r="W408" i="7"/>
  <c r="W1302" i="7"/>
  <c r="W385" i="7"/>
  <c r="W750" i="7"/>
  <c r="W651" i="7"/>
  <c r="W740" i="7"/>
  <c r="W373" i="7"/>
  <c r="W505" i="7"/>
  <c r="W1105" i="7"/>
  <c r="W66" i="7"/>
  <c r="W610" i="7"/>
  <c r="W933" i="7"/>
  <c r="W920" i="7"/>
  <c r="W94" i="7"/>
  <c r="W1167" i="7"/>
  <c r="W1317" i="7"/>
  <c r="W896" i="7"/>
  <c r="W822" i="7"/>
  <c r="W1128" i="7"/>
  <c r="W56" i="7"/>
  <c r="W306" i="7"/>
  <c r="W180" i="7"/>
  <c r="W631" i="7"/>
  <c r="W877" i="7"/>
  <c r="W339" i="7"/>
  <c r="W1097" i="7"/>
  <c r="W1197" i="7"/>
  <c r="W100" i="7"/>
  <c r="W1235" i="7"/>
  <c r="W1198" i="7"/>
  <c r="W1001" i="7"/>
  <c r="W764" i="7"/>
  <c r="W421" i="7"/>
  <c r="W831" i="7"/>
  <c r="W585" i="7"/>
  <c r="W461" i="7"/>
  <c r="W563" i="7"/>
  <c r="W947" i="7"/>
  <c r="W1178" i="7"/>
  <c r="W605" i="7"/>
  <c r="W668" i="7"/>
  <c r="W1078" i="7"/>
  <c r="W1018" i="7"/>
  <c r="W1341" i="7"/>
  <c r="W654" i="7"/>
  <c r="W627" i="7"/>
  <c r="W96" i="7"/>
  <c r="W810" i="7"/>
  <c r="W369" i="7"/>
  <c r="W836" i="7"/>
  <c r="W228" i="7"/>
  <c r="W1347" i="7"/>
  <c r="W1328" i="7"/>
  <c r="W1109" i="7"/>
  <c r="W1285" i="7"/>
  <c r="W928" i="7"/>
  <c r="W1148" i="7"/>
  <c r="W482" i="7"/>
  <c r="W1229" i="7"/>
  <c r="W1233" i="7"/>
  <c r="W107" i="7"/>
  <c r="W1295" i="7"/>
  <c r="W104" i="7"/>
  <c r="W657" i="7"/>
  <c r="W1156" i="7"/>
  <c r="W900" i="7"/>
  <c r="W620" i="7"/>
  <c r="W917" i="7"/>
  <c r="W72" i="7"/>
  <c r="W1310" i="7"/>
  <c r="W663" i="7"/>
  <c r="W666" i="7"/>
  <c r="W285" i="7"/>
  <c r="W494" i="7"/>
  <c r="W936" i="7"/>
  <c r="W145" i="7"/>
  <c r="W101" i="7"/>
  <c r="W153" i="7"/>
  <c r="W838" i="7"/>
  <c r="W475" i="7"/>
  <c r="W99" i="7"/>
  <c r="W1326" i="7"/>
  <c r="W52" i="7"/>
  <c r="W1215" i="7"/>
  <c r="W202" i="7"/>
  <c r="W3" i="7"/>
  <c r="W741" i="7"/>
  <c r="W767" i="7"/>
  <c r="W75" i="7"/>
  <c r="W1312" i="7"/>
  <c r="W474" i="7"/>
  <c r="W761" i="7"/>
  <c r="W1107" i="7"/>
  <c r="W1318" i="7"/>
  <c r="W996" i="7"/>
  <c r="W113" i="7"/>
  <c r="W1180" i="7"/>
  <c r="W564" i="7"/>
  <c r="W217" i="7"/>
  <c r="W1273" i="7"/>
  <c r="W973" i="7"/>
  <c r="W276" i="7"/>
  <c r="W116" i="7"/>
  <c r="W159" i="7"/>
  <c r="W718" i="7"/>
  <c r="W167" i="7"/>
  <c r="W705" i="7"/>
  <c r="W629" i="7"/>
  <c r="W864" i="7"/>
  <c r="W510" i="7"/>
  <c r="W987" i="7"/>
  <c r="W1171" i="7"/>
  <c r="W893" i="7"/>
  <c r="W757" i="7"/>
  <c r="W701" i="7"/>
  <c r="W884" i="7"/>
  <c r="W1313" i="7"/>
  <c r="W675" i="7"/>
  <c r="W450" i="7"/>
  <c r="W514" i="7"/>
  <c r="W470" i="7"/>
  <c r="W232" i="7"/>
  <c r="W504" i="7"/>
  <c r="W1114" i="7"/>
  <c r="W699" i="7"/>
  <c r="W625" i="7"/>
  <c r="W1132" i="7"/>
  <c r="W854" i="7"/>
  <c r="W895" i="7"/>
  <c r="W1301" i="7"/>
  <c r="W284" i="7"/>
  <c r="W730" i="7"/>
  <c r="W216" i="7"/>
  <c r="W999" i="7"/>
  <c r="W1224" i="7"/>
  <c r="W544" i="7"/>
  <c r="W737" i="7"/>
  <c r="W441" i="7"/>
  <c r="W1363" i="7"/>
  <c r="W125" i="7"/>
  <c r="W745" i="7"/>
  <c r="W387" i="7"/>
  <c r="W1112" i="7"/>
  <c r="W760" i="7"/>
  <c r="W469" i="7"/>
  <c r="W1351" i="7"/>
  <c r="W507" i="7"/>
  <c r="W511" i="7"/>
  <c r="W704" i="7"/>
  <c r="W490" i="7"/>
  <c r="W160" i="7"/>
  <c r="W1140" i="7"/>
  <c r="W1103" i="7"/>
  <c r="W943" i="7"/>
  <c r="W932" i="7"/>
  <c r="W667" i="7"/>
  <c r="W665" i="7"/>
  <c r="W1222" i="7"/>
  <c r="W861" i="7"/>
  <c r="W849" i="7"/>
  <c r="W110" i="7"/>
  <c r="W1194" i="7"/>
  <c r="W1055" i="7"/>
  <c r="W430" i="7"/>
  <c r="W224" i="7"/>
  <c r="W527" i="7"/>
  <c r="W1088" i="7"/>
  <c r="W182" i="7"/>
  <c r="W1217" i="7"/>
  <c r="W576" i="7"/>
  <c r="W7" i="7"/>
  <c r="W270" i="7"/>
  <c r="W994" i="7"/>
  <c r="W238" i="7"/>
  <c r="W1272" i="7"/>
  <c r="W759" i="7"/>
  <c r="W995" i="7"/>
  <c r="W1181" i="7"/>
  <c r="W487" i="7"/>
  <c r="W732" i="7"/>
  <c r="W848" i="7"/>
  <c r="W1274" i="7"/>
  <c r="W1203" i="7"/>
  <c r="W393" i="7"/>
  <c r="W456" i="7"/>
  <c r="W175" i="7"/>
  <c r="W590" i="7"/>
  <c r="W1284" i="7"/>
  <c r="W1220" i="7"/>
  <c r="W219" i="7"/>
  <c r="W235" i="7"/>
  <c r="W882" i="7"/>
  <c r="W60" i="7"/>
  <c r="W710" i="7"/>
  <c r="W401" i="7"/>
  <c r="W359" i="7"/>
  <c r="W575" i="7"/>
  <c r="W472" i="7"/>
  <c r="W577" i="7"/>
  <c r="W716" i="7"/>
  <c r="W952" i="7"/>
  <c r="W862" i="7"/>
  <c r="W918" i="7"/>
  <c r="W937" i="7"/>
  <c r="W912" i="7"/>
  <c r="W661" i="7"/>
  <c r="W1130" i="7"/>
  <c r="W1277" i="7"/>
  <c r="W724" i="7"/>
  <c r="W1015" i="7"/>
  <c r="W412" i="7"/>
  <c r="W211" i="7"/>
  <c r="W1264" i="7"/>
  <c r="W162" i="7"/>
  <c r="W847" i="7"/>
  <c r="W1305" i="7"/>
  <c r="W106" i="7"/>
  <c r="W1263" i="7"/>
  <c r="W500" i="7"/>
  <c r="W846" i="7"/>
  <c r="W467" i="7"/>
  <c r="W728" i="7"/>
  <c r="W550" i="7"/>
  <c r="W406" i="7"/>
  <c r="W149" i="7"/>
  <c r="W1053" i="7"/>
  <c r="W445" i="7"/>
  <c r="W340" i="7"/>
  <c r="W24" i="7"/>
  <c r="W720" i="7"/>
  <c r="W1219" i="7"/>
  <c r="W1304" i="7"/>
  <c r="W545" i="7"/>
  <c r="W484" i="7"/>
  <c r="W105" i="7"/>
  <c r="W635" i="7"/>
  <c r="W756" i="7"/>
  <c r="W15" i="7"/>
  <c r="W778" i="7"/>
  <c r="W415" i="7"/>
  <c r="W112" i="7"/>
  <c r="W713" i="7"/>
  <c r="W799" i="7"/>
  <c r="W78" i="7"/>
  <c r="W1099" i="7"/>
  <c r="W1116" i="7"/>
  <c r="W886" i="7"/>
  <c r="W695" i="7"/>
  <c r="W46" i="7"/>
  <c r="W20" i="7"/>
  <c r="W81" i="7"/>
  <c r="W894" i="7"/>
  <c r="W173" i="7"/>
  <c r="W859" i="7"/>
  <c r="W249" i="7"/>
  <c r="W902" i="7"/>
  <c r="W154" i="7"/>
  <c r="W38" i="7"/>
  <c r="W1315" i="7"/>
  <c r="W985" i="7"/>
  <c r="W611" i="7"/>
  <c r="W457" i="7"/>
  <c r="W637" i="7"/>
  <c r="W57" i="7"/>
  <c r="W80" i="7"/>
  <c r="W286" i="7"/>
  <c r="W427" i="7"/>
  <c r="W571" i="7"/>
  <c r="W672" i="7"/>
  <c r="W939" i="7"/>
  <c r="W679" i="7"/>
  <c r="W640" i="7"/>
  <c r="W916" i="7"/>
  <c r="W425" i="7"/>
  <c r="W433" i="7"/>
  <c r="W711" i="7"/>
  <c r="W391" i="7"/>
  <c r="W77" i="7"/>
  <c r="W1189" i="7"/>
  <c r="W1106" i="7"/>
  <c r="W656" i="7"/>
  <c r="W664" i="7"/>
  <c r="W146" i="7"/>
  <c r="W1006" i="7"/>
  <c r="W1152" i="7"/>
  <c r="W242" i="7"/>
  <c r="W1221" i="7"/>
  <c r="W674" i="7"/>
  <c r="W1336" i="7"/>
  <c r="W480" i="7"/>
  <c r="W55" i="7"/>
  <c r="W424" i="7"/>
  <c r="W1240" i="7"/>
  <c r="W275" i="7"/>
  <c r="W205" i="7"/>
  <c r="W191" i="7"/>
  <c r="W1261" i="7"/>
  <c r="W316" i="7"/>
  <c r="W1092" i="7"/>
  <c r="W1149" i="7"/>
  <c r="W247" i="7"/>
  <c r="W736" i="7"/>
  <c r="W692" i="7"/>
  <c r="W1002" i="7"/>
  <c r="W634" i="7"/>
  <c r="W1190" i="7"/>
  <c r="W678" i="7"/>
  <c r="W199" i="7"/>
  <c r="W1179" i="7"/>
  <c r="W479" i="7"/>
  <c r="W320" i="7"/>
  <c r="W18" i="7"/>
  <c r="W50" i="7"/>
  <c r="W792" i="7"/>
  <c r="W615" i="7"/>
  <c r="W501" i="7"/>
  <c r="W584" i="7"/>
  <c r="W446" i="7"/>
  <c r="W1337" i="7"/>
  <c r="W685" i="7"/>
  <c r="W1157" i="7"/>
  <c r="W1193" i="7"/>
  <c r="W379" i="7"/>
  <c r="W536" i="7"/>
  <c r="W256" i="7"/>
  <c r="W1166" i="7"/>
  <c r="W337" i="7"/>
  <c r="W860" i="7"/>
  <c r="W255" i="7"/>
  <c r="W109" i="7"/>
  <c r="W1287" i="7"/>
  <c r="W1225" i="7"/>
  <c r="W1085" i="7"/>
  <c r="W934" i="7"/>
  <c r="W488" i="7"/>
  <c r="W1172" i="7"/>
  <c r="W785" i="7"/>
  <c r="W1260" i="7"/>
  <c r="W630" i="7"/>
  <c r="W845" i="7"/>
  <c r="W178" i="7"/>
  <c r="W506" i="7"/>
  <c r="W1281" i="7"/>
  <c r="W265" i="7"/>
  <c r="W357" i="7"/>
  <c r="W435" i="7"/>
  <c r="W422" i="7"/>
  <c r="W273" i="7"/>
  <c r="W334" i="7"/>
  <c r="W1089" i="7"/>
  <c r="W1354" i="7"/>
  <c r="W706" i="7"/>
  <c r="W201" i="7"/>
  <c r="W397" i="7"/>
  <c r="W402" i="7"/>
  <c r="W609" i="7"/>
  <c r="W950" i="7"/>
  <c r="W879" i="7"/>
  <c r="W1185" i="7"/>
  <c r="W709" i="7"/>
  <c r="W163" i="7"/>
  <c r="W196" i="7"/>
  <c r="W1144" i="7"/>
  <c r="W76" i="7"/>
  <c r="W1252" i="7"/>
  <c r="W723" i="7"/>
  <c r="W1151" i="7"/>
  <c r="W476" i="7"/>
  <c r="W1324" i="7"/>
  <c r="W770" i="7"/>
  <c r="W179" i="7"/>
  <c r="W1242" i="7"/>
  <c r="W246" i="7"/>
  <c r="W1175" i="7"/>
  <c r="W1003" i="7"/>
  <c r="W419" i="7"/>
  <c r="W239" i="7"/>
  <c r="W725" i="7"/>
  <c r="W1228" i="7"/>
  <c r="W727" i="7"/>
  <c r="W852" i="7"/>
  <c r="W1245" i="7"/>
  <c r="W346" i="7"/>
  <c r="W215" i="7"/>
  <c r="W138" i="7"/>
  <c r="W434" i="7"/>
  <c r="W244" i="7"/>
  <c r="W183" i="7"/>
  <c r="W147" i="7"/>
  <c r="W478" i="7"/>
  <c r="W1249" i="7"/>
  <c r="W1135" i="7"/>
  <c r="W1303" i="7"/>
  <c r="W1084" i="7"/>
  <c r="W524" i="7"/>
  <c r="W45" i="7"/>
  <c r="W1237" i="7"/>
  <c r="W296" i="7"/>
  <c r="W1253" i="7"/>
  <c r="W633" i="7"/>
  <c r="W762" i="7"/>
  <c r="W1087" i="7"/>
  <c r="W589" i="7"/>
  <c r="W840" i="7"/>
  <c r="W440" i="7"/>
  <c r="W431" i="7"/>
  <c r="W248" i="7"/>
  <c r="W477" i="7"/>
  <c r="W264" i="7"/>
  <c r="W1174" i="7"/>
  <c r="W1278" i="7"/>
  <c r="W1202" i="7"/>
  <c r="W1308" i="7"/>
  <c r="W1300" i="7"/>
  <c r="W1081" i="7"/>
  <c r="W919" i="7"/>
  <c r="W535" i="7"/>
  <c r="W85" i="7"/>
  <c r="W241" i="7"/>
  <c r="W192" i="7"/>
  <c r="W738" i="7"/>
  <c r="W142" i="7"/>
  <c r="W875" i="7"/>
  <c r="W418" i="7"/>
  <c r="W866" i="7"/>
  <c r="W29" i="7"/>
  <c r="W1255" i="7"/>
  <c r="W1212" i="7"/>
  <c r="W1307" i="7"/>
  <c r="W857" i="7"/>
  <c r="W1054" i="7"/>
  <c r="W1339" i="7"/>
  <c r="W694" i="7"/>
  <c r="W942" i="7"/>
  <c r="W222" i="7"/>
  <c r="W108" i="7"/>
  <c r="W61" i="7"/>
  <c r="W343" i="7"/>
  <c r="W1096" i="7"/>
  <c r="W684" i="7"/>
  <c r="W82" i="7"/>
  <c r="W1009" i="7"/>
  <c r="W1177" i="7"/>
  <c r="W1280" i="7"/>
  <c r="W300" i="7"/>
  <c r="W1325" i="7"/>
  <c r="W721" i="7"/>
  <c r="W786" i="7"/>
  <c r="W583" i="7"/>
  <c r="W871" i="7"/>
  <c r="W458" i="7"/>
  <c r="W466" i="7"/>
  <c r="W261" i="7"/>
  <c r="W1227" i="7"/>
  <c r="W200" i="7"/>
  <c r="W940" i="7"/>
  <c r="W210" i="7"/>
  <c r="W1267" i="7"/>
  <c r="W383" i="7"/>
  <c r="W519" i="7"/>
  <c r="W260" i="7"/>
  <c r="W1057" i="7"/>
  <c r="W37" i="7"/>
  <c r="W1246" i="7"/>
  <c r="W1232" i="7"/>
  <c r="W341" i="7"/>
  <c r="W288" i="7"/>
  <c r="W1090" i="7"/>
  <c r="W993" i="7"/>
  <c r="W703" i="7"/>
  <c r="W17" i="7"/>
  <c r="W251" i="7"/>
  <c r="W214" i="7"/>
  <c r="W97" i="7"/>
  <c r="W842" i="7"/>
  <c r="W195" i="7"/>
  <c r="W733" i="7"/>
  <c r="W1236" i="7"/>
  <c r="W342" i="7"/>
  <c r="W726" i="7"/>
  <c r="W853" i="7"/>
  <c r="W1007" i="7"/>
  <c r="W938" i="7"/>
  <c r="W841" i="7"/>
  <c r="W1248" i="7"/>
  <c r="W220" i="7"/>
  <c r="W1298" i="7"/>
  <c r="W1299" i="7"/>
  <c r="W1160" i="7"/>
  <c r="W253" i="7"/>
  <c r="W252" i="7"/>
  <c r="W867" i="7"/>
  <c r="W358" i="7"/>
  <c r="W362" i="7"/>
  <c r="W777" i="7"/>
  <c r="W776" i="7"/>
  <c r="W453" i="7"/>
  <c r="W606" i="7"/>
  <c r="W607" i="7"/>
  <c r="W602" i="7"/>
  <c r="W783" i="7"/>
  <c r="W782" i="7"/>
  <c r="W1022" i="7"/>
  <c r="W1021" i="7"/>
  <c r="W1017" i="7"/>
  <c r="W1420" i="7"/>
  <c r="W1483" i="7"/>
  <c r="W1541" i="7"/>
  <c r="W1491" i="7"/>
  <c r="W899" i="7"/>
  <c r="W898" i="7"/>
  <c r="W1492" i="7"/>
  <c r="W1542" i="7"/>
  <c r="W1485" i="7"/>
  <c r="W891" i="7"/>
  <c r="W890" i="7"/>
  <c r="W623" i="7"/>
  <c r="W1143" i="7"/>
  <c r="W420" i="7"/>
  <c r="W413" i="7"/>
  <c r="W806" i="7"/>
  <c r="W90" i="7"/>
  <c r="W89" i="7"/>
  <c r="W628" i="7"/>
  <c r="W231" i="7"/>
  <c r="W227" i="7"/>
  <c r="W74" i="7"/>
  <c r="W69" i="7"/>
  <c r="W73" i="7"/>
  <c r="W25" i="7"/>
  <c r="W26" i="7"/>
  <c r="U421" i="6"/>
  <c r="U420" i="6"/>
  <c r="U419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4" i="6"/>
  <c r="U333" i="6"/>
  <c r="U332" i="6"/>
  <c r="U331" i="6"/>
  <c r="U330" i="6"/>
  <c r="U329" i="6"/>
  <c r="U328" i="6"/>
  <c r="U327" i="6"/>
  <c r="U326" i="6"/>
  <c r="U324" i="6"/>
  <c r="U323" i="6"/>
  <c r="U322" i="6"/>
  <c r="U321" i="6"/>
  <c r="U320" i="6"/>
  <c r="U319" i="6"/>
  <c r="U318" i="6"/>
  <c r="U317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4" i="6"/>
  <c r="U243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2" i="6"/>
  <c r="U121" i="6"/>
  <c r="U120" i="6"/>
  <c r="U119" i="6"/>
  <c r="U118" i="6"/>
  <c r="U117" i="6"/>
  <c r="U116" i="6"/>
  <c r="U114" i="6"/>
  <c r="U113" i="6"/>
  <c r="U112" i="6"/>
  <c r="U111" i="6"/>
  <c r="U110" i="6"/>
  <c r="U109" i="6"/>
  <c r="U108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7" i="6"/>
  <c r="U46" i="6"/>
  <c r="U45" i="6"/>
  <c r="U44" i="6"/>
  <c r="U43" i="6"/>
  <c r="U42" i="6"/>
  <c r="U41" i="6"/>
  <c r="U40" i="6"/>
  <c r="U39" i="6"/>
  <c r="U38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1" i="6"/>
  <c r="U10" i="6"/>
  <c r="U9" i="6"/>
  <c r="U8" i="6"/>
  <c r="U7" i="6"/>
  <c r="U6" i="6"/>
  <c r="U5" i="6"/>
  <c r="U4" i="6"/>
  <c r="U3" i="6"/>
  <c r="U2" i="6"/>
  <c r="U179" i="6"/>
  <c r="U352" i="6"/>
  <c r="U107" i="6"/>
  <c r="U418" i="6"/>
  <c r="U245" i="6"/>
  <c r="U12" i="6"/>
  <c r="U335" i="6"/>
  <c r="U48" i="6"/>
  <c r="U242" i="6"/>
  <c r="U123" i="6"/>
  <c r="U90" i="6"/>
  <c r="CI455" i="7" l="1"/>
  <c r="CI1051" i="7"/>
  <c r="CI703" i="7"/>
  <c r="CI211" i="7"/>
  <c r="CI687" i="7"/>
  <c r="CI1334" i="7"/>
  <c r="CI1336" i="7"/>
  <c r="CI1129" i="7"/>
  <c r="CI575" i="7"/>
  <c r="CI580" i="7"/>
  <c r="CI267" i="7"/>
  <c r="CI334" i="7"/>
  <c r="CI1120" i="7"/>
  <c r="CI96" i="7"/>
  <c r="CI1366" i="7"/>
  <c r="CI1345" i="7"/>
  <c r="CI551" i="7"/>
  <c r="CI540" i="7"/>
  <c r="CI350" i="7"/>
  <c r="CI1240" i="7"/>
  <c r="CI1247" i="7"/>
  <c r="CI1235" i="7"/>
  <c r="CI679" i="7"/>
  <c r="CI544" i="7"/>
  <c r="CI556" i="7"/>
  <c r="CI402" i="7"/>
  <c r="CI286" i="7"/>
  <c r="CI201" i="7"/>
  <c r="CI649" i="7"/>
  <c r="CI123" i="7"/>
  <c r="CI1354" i="7"/>
  <c r="CI1331" i="7"/>
  <c r="CI1164" i="7"/>
  <c r="CI944" i="7"/>
  <c r="CI24" i="7"/>
  <c r="CI404" i="7"/>
  <c r="CI715" i="7"/>
  <c r="CI1166" i="7"/>
  <c r="CI724" i="7"/>
  <c r="CI1267" i="7"/>
  <c r="CI69" i="7"/>
  <c r="CI1020" i="7"/>
  <c r="CI632" i="7"/>
  <c r="CI54" i="7"/>
  <c r="CI448" i="7"/>
  <c r="CI602" i="7"/>
  <c r="CI1001" i="7"/>
  <c r="CI301" i="7"/>
  <c r="CI942" i="7"/>
  <c r="CI1101" i="7"/>
  <c r="CI1277" i="7"/>
  <c r="CI49" i="7"/>
  <c r="CI349" i="7"/>
  <c r="CI1076" i="7"/>
  <c r="CI980" i="7"/>
  <c r="CI983" i="7"/>
  <c r="CI986" i="7"/>
  <c r="CI782" i="7"/>
  <c r="CI67" i="7"/>
  <c r="CI35" i="7"/>
  <c r="CI898" i="7"/>
  <c r="CI543" i="7"/>
  <c r="CI1196" i="7"/>
  <c r="CI890" i="7"/>
  <c r="CI16" i="7"/>
  <c r="CI882" i="7"/>
  <c r="CI1069" i="7"/>
  <c r="CI928" i="7"/>
  <c r="CI1170" i="7"/>
  <c r="CI1052" i="7"/>
  <c r="CI547" i="7"/>
  <c r="CI397" i="7"/>
  <c r="CI1025" i="7"/>
  <c r="CI976" i="7"/>
  <c r="CI1136" i="7"/>
  <c r="CI169" i="7"/>
  <c r="CI939" i="7"/>
  <c r="CI1221" i="7"/>
  <c r="CI932" i="7"/>
  <c r="CI905" i="7"/>
  <c r="CI1198" i="7"/>
  <c r="CI239" i="7"/>
  <c r="CI608" i="7"/>
  <c r="CI893" i="7"/>
  <c r="CI90" i="7"/>
  <c r="CI587" i="7"/>
  <c r="CI446" i="7"/>
  <c r="CI831" i="7"/>
  <c r="CI752" i="7"/>
  <c r="CI472" i="7"/>
  <c r="CI341" i="7"/>
  <c r="CI1180" i="7"/>
  <c r="CI122" i="7"/>
  <c r="CI1232" i="7"/>
  <c r="CI645" i="7"/>
  <c r="CI716" i="7"/>
  <c r="CI116" i="7"/>
  <c r="CI126" i="7"/>
  <c r="CI247" i="7"/>
  <c r="CI598" i="7"/>
  <c r="CI521" i="7"/>
  <c r="CI862" i="7"/>
  <c r="CI761" i="7"/>
  <c r="CI1204" i="7"/>
  <c r="CI474" i="7"/>
  <c r="CI780" i="7"/>
  <c r="CI638" i="7"/>
  <c r="CI1224" i="7"/>
  <c r="CI71" i="7"/>
  <c r="CI1159" i="7"/>
  <c r="CI565" i="7"/>
  <c r="CI1066" i="7"/>
  <c r="CI688" i="7"/>
  <c r="CI1349" i="7"/>
  <c r="CI825" i="7"/>
  <c r="CI1252" i="7"/>
  <c r="CI368" i="7"/>
  <c r="CI1359" i="7"/>
  <c r="CI1064" i="7"/>
  <c r="CI970" i="7"/>
  <c r="CI1067" i="7"/>
  <c r="CI187" i="7"/>
  <c r="CI948" i="7"/>
  <c r="CI162" i="7"/>
  <c r="CI576" i="7"/>
  <c r="CI469" i="7"/>
  <c r="CI214" i="7"/>
  <c r="CI378" i="7"/>
  <c r="CI599" i="7"/>
  <c r="CI494" i="7"/>
  <c r="CI1262" i="7"/>
  <c r="CI536" i="7"/>
  <c r="CI158" i="7"/>
  <c r="CI795" i="7"/>
  <c r="CI1162" i="7"/>
  <c r="CI1105" i="7"/>
  <c r="CI9" i="7"/>
  <c r="CI958" i="7"/>
  <c r="CI546" i="7"/>
  <c r="CI137" i="7"/>
  <c r="CI812" i="7"/>
  <c r="CI450" i="7"/>
  <c r="CI41" i="7"/>
  <c r="CI128" i="7"/>
  <c r="CI1107" i="7"/>
  <c r="CI531" i="7"/>
  <c r="CI769" i="7"/>
  <c r="CI262" i="7"/>
  <c r="CI1308" i="7"/>
  <c r="CI833" i="7"/>
  <c r="CI483" i="7"/>
  <c r="CI451" i="7"/>
  <c r="CI749" i="7"/>
  <c r="CI164" i="7"/>
  <c r="CI550" i="7"/>
  <c r="CI19" i="7"/>
  <c r="CI1131" i="7"/>
  <c r="CI1071" i="7"/>
  <c r="CI865" i="7"/>
  <c r="CI840" i="7"/>
  <c r="CI1019" i="7"/>
  <c r="CI1230" i="7"/>
  <c r="CI809" i="7"/>
  <c r="CI393" i="7"/>
  <c r="CI47" i="7"/>
  <c r="CI48" i="7"/>
  <c r="CI31" i="7"/>
  <c r="CI873" i="7"/>
  <c r="CI874" i="7"/>
  <c r="CI872" i="7"/>
  <c r="CI34" i="7"/>
  <c r="CI1290" i="7"/>
  <c r="CI1226" i="7"/>
  <c r="CI883" i="7"/>
  <c r="CI611" i="7"/>
  <c r="CI339" i="7"/>
  <c r="CI27" i="7"/>
  <c r="CI1342" i="7"/>
  <c r="CI990" i="7"/>
  <c r="CI910" i="7"/>
  <c r="CI906" i="7"/>
  <c r="CI74" i="7"/>
  <c r="CI277" i="7"/>
  <c r="CI554" i="7"/>
  <c r="CI66" i="7"/>
  <c r="CI327" i="7"/>
  <c r="CI1270" i="7"/>
  <c r="CI1298" i="7"/>
  <c r="CI963" i="7"/>
  <c r="CI1340" i="7"/>
  <c r="CI867" i="7"/>
  <c r="CI663" i="7"/>
  <c r="CI454" i="7"/>
  <c r="CI1078" i="7"/>
  <c r="CI1073" i="7"/>
  <c r="CI157" i="7"/>
  <c r="CI1013" i="7"/>
  <c r="CI999" i="7"/>
  <c r="CI852" i="7"/>
  <c r="CI170" i="7"/>
  <c r="CI1276" i="7"/>
  <c r="CI1085" i="7"/>
  <c r="CI1179" i="7"/>
  <c r="CI620" i="7"/>
  <c r="CI43" i="7"/>
  <c r="CI481" i="7"/>
  <c r="CI1091" i="7"/>
  <c r="CI269" i="7"/>
  <c r="CI1246" i="7"/>
  <c r="CI272" i="7"/>
  <c r="CI1337" i="7"/>
  <c r="CI646" i="7"/>
  <c r="CI1029" i="7"/>
  <c r="CI60" i="7"/>
  <c r="CI311" i="7"/>
  <c r="CI50" i="7"/>
  <c r="CI246" i="7"/>
  <c r="CI1017" i="7"/>
  <c r="CI1015" i="7"/>
  <c r="CI961" i="7"/>
  <c r="CI926" i="7"/>
  <c r="CI444" i="7"/>
  <c r="CI1075" i="7"/>
  <c r="CI477" i="7"/>
  <c r="CI336" i="7"/>
  <c r="CI1028" i="7"/>
  <c r="CI533" i="7"/>
  <c r="CI940" i="7"/>
  <c r="CI1195" i="7"/>
  <c r="CI419" i="7"/>
  <c r="CI1005" i="7"/>
  <c r="CI297" i="7"/>
  <c r="CI64" i="7"/>
  <c r="CI51" i="7"/>
  <c r="CI694" i="7"/>
  <c r="CI1322" i="7"/>
  <c r="CI622" i="7"/>
  <c r="CI87" i="7"/>
  <c r="CI1268" i="7"/>
  <c r="CI721" i="7"/>
  <c r="CI845" i="7"/>
  <c r="CI120" i="7"/>
  <c r="CI668" i="7"/>
  <c r="CI571" i="7"/>
  <c r="CI1223" i="7"/>
  <c r="CI72" i="7"/>
  <c r="CI597" i="7"/>
  <c r="CI665" i="7"/>
  <c r="CI192" i="7"/>
  <c r="CI1347" i="7"/>
  <c r="CI1040" i="7"/>
  <c r="CI495" i="7"/>
  <c r="CI738" i="7"/>
  <c r="CI127" i="7"/>
  <c r="CI957" i="7"/>
  <c r="CI680" i="7"/>
  <c r="CI324" i="7"/>
  <c r="CI407" i="7"/>
  <c r="CI778" i="7"/>
  <c r="CI218" i="7"/>
  <c r="CI938" i="7"/>
  <c r="CI1097" i="7"/>
  <c r="CI931" i="7"/>
  <c r="CI458" i="7"/>
  <c r="CI607" i="7"/>
  <c r="CI987" i="7"/>
  <c r="CI610" i="7"/>
  <c r="CI661" i="7"/>
  <c r="CI807" i="7"/>
  <c r="CI1036" i="7"/>
  <c r="CI1355" i="7"/>
  <c r="CI609" i="7"/>
  <c r="CI98" i="7"/>
  <c r="CI1288" i="7"/>
  <c r="CI1185" i="7"/>
  <c r="CI793" i="7"/>
  <c r="CI794" i="7"/>
  <c r="CI808" i="7"/>
  <c r="CI802" i="7"/>
  <c r="CI822" i="7"/>
  <c r="CI621" i="7"/>
  <c r="CI191" i="7"/>
  <c r="CI250" i="7"/>
  <c r="CI1357" i="7"/>
  <c r="CI1118" i="7"/>
  <c r="CI435" i="7"/>
  <c r="CI732" i="7"/>
  <c r="CI1333" i="7"/>
  <c r="CI1167" i="7"/>
  <c r="CI1211" i="7"/>
  <c r="CI740" i="7"/>
  <c r="CI425" i="7"/>
  <c r="CI1269" i="7"/>
  <c r="CI518" i="7"/>
  <c r="CI205" i="7"/>
  <c r="CI820" i="7"/>
  <c r="CI113" i="7"/>
  <c r="CI1265" i="7"/>
  <c r="CI84" i="7"/>
  <c r="CI177" i="7"/>
  <c r="CI1037" i="7"/>
  <c r="CI459" i="7"/>
  <c r="CI1259" i="7"/>
  <c r="CI487" i="7"/>
  <c r="CI1083" i="7"/>
  <c r="CI30" i="7"/>
  <c r="CI739" i="7"/>
  <c r="CI1086" i="7"/>
  <c r="CI392" i="7"/>
  <c r="CI259" i="7"/>
  <c r="CI871" i="7"/>
  <c r="CI612" i="7"/>
  <c r="CI99" i="7"/>
  <c r="CI85" i="7"/>
  <c r="CI1175" i="7"/>
  <c r="CI902" i="7"/>
  <c r="CI583" i="7"/>
  <c r="CI735" i="7"/>
  <c r="CI538" i="7"/>
  <c r="CI701" i="7"/>
  <c r="CI294" i="7"/>
  <c r="CI662" i="7"/>
  <c r="CI978" i="7"/>
  <c r="CI415" i="7"/>
  <c r="CI1292" i="7"/>
  <c r="CI911" i="7"/>
  <c r="CI91" i="7"/>
  <c r="CI498" i="7"/>
  <c r="CI1168" i="7"/>
  <c r="CI493" i="7"/>
  <c r="CI209" i="7"/>
  <c r="CI1326" i="7"/>
  <c r="CI264" i="7"/>
  <c r="CI525" i="7"/>
  <c r="CI172" i="7"/>
  <c r="CI1141" i="7"/>
  <c r="CI1144" i="7"/>
  <c r="CI891" i="7"/>
  <c r="CI437" i="7"/>
  <c r="CI647" i="7"/>
  <c r="CI399" i="7"/>
  <c r="CI569" i="7"/>
  <c r="CI924" i="7"/>
  <c r="CI844" i="7"/>
  <c r="CI412" i="7"/>
  <c r="CI1207" i="7"/>
  <c r="CI503" i="7"/>
  <c r="CI1173" i="7"/>
  <c r="CI594" i="7"/>
  <c r="CI892" i="7"/>
  <c r="CI650" i="7"/>
  <c r="CI11" i="7"/>
  <c r="CI80" i="7"/>
  <c r="CI863" i="7"/>
  <c r="CI343" i="7"/>
  <c r="CI1172" i="7"/>
  <c r="CI545" i="7"/>
  <c r="CI1063" i="7"/>
  <c r="CI18" i="7"/>
  <c r="CI376" i="7"/>
  <c r="CI1043" i="7"/>
  <c r="CI1234" i="7"/>
  <c r="CI244" i="7"/>
  <c r="CI1056" i="7"/>
  <c r="CI686" i="7"/>
  <c r="CI1314" i="7"/>
  <c r="CI537" i="7"/>
  <c r="CI563" i="7"/>
  <c r="CI132" i="7"/>
  <c r="CI567" i="7"/>
  <c r="CI570" i="7"/>
  <c r="CI1177" i="7"/>
  <c r="CI1213" i="7"/>
  <c r="CI915" i="7"/>
  <c r="CI1058" i="7"/>
  <c r="CI907" i="7"/>
  <c r="CI283" i="7"/>
  <c r="CI309" i="7"/>
  <c r="CI1014" i="7"/>
  <c r="CI220" i="7"/>
  <c r="CI270" i="7"/>
  <c r="CI28" i="7"/>
  <c r="CI1273" i="7"/>
  <c r="CI1183" i="7"/>
  <c r="CI1356" i="7"/>
  <c r="CI313" i="7"/>
  <c r="CI1080" i="7"/>
  <c r="CI184" i="7"/>
  <c r="CI1352" i="7"/>
  <c r="CI1210" i="7"/>
  <c r="CI219" i="7"/>
  <c r="CI377" i="7"/>
  <c r="CI232" i="7"/>
  <c r="CI97" i="7"/>
  <c r="CI1304" i="7"/>
  <c r="CI772" i="7"/>
  <c r="CI1291" i="7"/>
  <c r="CI1186" i="7"/>
  <c r="CI1024" i="7"/>
  <c r="CI338" i="7"/>
  <c r="CI1009" i="7"/>
  <c r="CI1201" i="7"/>
  <c r="CI434" i="7"/>
  <c r="CI138" i="7"/>
  <c r="CI331" i="7"/>
  <c r="CI861" i="7"/>
  <c r="CI1102" i="7"/>
  <c r="CI453" i="7"/>
  <c r="CI1082" i="7"/>
  <c r="CI1147" i="7"/>
  <c r="CI1012" i="7"/>
  <c r="CI256" i="7"/>
  <c r="CI124" i="7"/>
  <c r="CI881" i="7"/>
  <c r="CI1108" i="7"/>
  <c r="CI5" i="7"/>
  <c r="CI920" i="7"/>
  <c r="CI937" i="7"/>
  <c r="CI695" i="7"/>
  <c r="CI666" i="7"/>
  <c r="CI317" i="7"/>
  <c r="CI320" i="7"/>
  <c r="CI747" i="7"/>
  <c r="CI202" i="7"/>
  <c r="CI141" i="7"/>
  <c r="CI1188" i="7"/>
  <c r="CI879" i="7"/>
  <c r="CI670" i="7"/>
  <c r="CI1361" i="7"/>
  <c r="CI994" i="7"/>
  <c r="CI1134" i="7"/>
  <c r="CI365" i="7"/>
  <c r="CI1077" i="7"/>
  <c r="CI532" i="7"/>
  <c r="CI1138" i="7"/>
  <c r="CI956" i="7"/>
  <c r="CI1065" i="7"/>
  <c r="CI75" i="7"/>
  <c r="CI1092" i="7"/>
  <c r="CI817" i="7"/>
  <c r="CI131" i="7"/>
  <c r="CI358" i="7"/>
  <c r="CI195" i="7"/>
  <c r="CI816" i="7"/>
  <c r="CI1127" i="7"/>
  <c r="CI744" i="7"/>
  <c r="CI322" i="7"/>
  <c r="CI261" i="7"/>
  <c r="CI1104" i="7"/>
  <c r="CI762" i="7"/>
  <c r="CI969" i="7"/>
  <c r="CI1321" i="7"/>
  <c r="CI1284" i="7"/>
  <c r="CI1208" i="7"/>
  <c r="CI145" i="7"/>
  <c r="CI743" i="7"/>
  <c r="CI208" i="7"/>
  <c r="CI337" i="7"/>
  <c r="CI1090" i="7"/>
  <c r="CI29" i="7"/>
  <c r="CI1123" i="7"/>
  <c r="CI789" i="7"/>
  <c r="CI1244" i="7"/>
  <c r="CI1156" i="7"/>
  <c r="CI1103" i="7"/>
  <c r="CI835" i="7"/>
  <c r="CI804" i="7"/>
  <c r="CI542" i="7"/>
  <c r="CI174" i="7"/>
  <c r="CI335" i="7"/>
  <c r="CI750" i="7"/>
  <c r="CI562" i="7"/>
  <c r="CI1000" i="7"/>
  <c r="CI527" i="7"/>
  <c r="CI1312" i="7"/>
  <c r="CI516" i="7"/>
  <c r="CI1261" i="7"/>
  <c r="CI491" i="7"/>
  <c r="CI463" i="7"/>
  <c r="CI624" i="7"/>
  <c r="CI26" i="7"/>
  <c r="CI847" i="7"/>
  <c r="CI947" i="7"/>
  <c r="CI1087" i="7"/>
  <c r="CI440" i="7"/>
  <c r="CI1100" i="7"/>
  <c r="CI238" i="7"/>
  <c r="CI340" i="7"/>
  <c r="CI1318" i="7"/>
  <c r="CI233" i="7"/>
  <c r="CI76" i="7"/>
  <c r="CI930" i="7"/>
  <c r="CI952" i="7"/>
  <c r="CI757" i="7"/>
  <c r="CI656" i="7"/>
  <c r="CI1169" i="7"/>
  <c r="CI255" i="7"/>
  <c r="CI974" i="7"/>
  <c r="CI1060" i="7"/>
  <c r="CI1237" i="7"/>
  <c r="CI767" i="7"/>
  <c r="CI426" i="7"/>
  <c r="CI995" i="7"/>
  <c r="CI70" i="7"/>
  <c r="CI564" i="7"/>
  <c r="CI504" i="7"/>
  <c r="CI88" i="7"/>
  <c r="CI275" i="7"/>
  <c r="CI577" i="7"/>
  <c r="CI1152" i="7"/>
  <c r="CI572" i="7"/>
  <c r="CI1181" i="7"/>
  <c r="CI959" i="7"/>
  <c r="CI351" i="7"/>
  <c r="CI806" i="7"/>
  <c r="CI1041" i="7"/>
  <c r="CI655" i="7"/>
  <c r="CI936" i="7"/>
  <c r="CI506" i="7"/>
  <c r="CI630" i="7"/>
  <c r="CI347" i="7"/>
  <c r="CI449" i="7"/>
  <c r="CI539" i="7"/>
  <c r="CI1004" i="7"/>
  <c r="CI63" i="7"/>
  <c r="CI843" i="7"/>
  <c r="CI403" i="7"/>
  <c r="CI667" i="7"/>
  <c r="CI316" i="7"/>
  <c r="CI1126" i="7"/>
  <c r="CI1205" i="7"/>
  <c r="CI408" i="7"/>
  <c r="CI410" i="7"/>
  <c r="CI781" i="7"/>
  <c r="CI784" i="7"/>
  <c r="CI671" i="7"/>
  <c r="CI203" i="7"/>
  <c r="CI985" i="7"/>
  <c r="CI79" i="7"/>
  <c r="CI988" i="7"/>
  <c r="CI452" i="7"/>
  <c r="CI689" i="7"/>
  <c r="CI684" i="7"/>
  <c r="CI589" i="7"/>
  <c r="CI1018" i="7"/>
  <c r="CI903" i="7"/>
  <c r="CI826" i="7"/>
  <c r="CI112" i="7"/>
  <c r="CI1099" i="7"/>
  <c r="CI685" i="7"/>
  <c r="CI222" i="7"/>
  <c r="CI788" i="7"/>
  <c r="CI1007" i="7"/>
  <c r="CI489" i="7"/>
  <c r="CI1254" i="7"/>
  <c r="CI549" i="7"/>
  <c r="CI268" i="7"/>
  <c r="CI941" i="7"/>
  <c r="CI1176" i="7"/>
  <c r="CI914" i="7"/>
  <c r="CI94" i="7"/>
  <c r="CI1072" i="7"/>
  <c r="CI1302" i="7"/>
  <c r="CI629" i="7"/>
  <c r="CI310" i="7"/>
  <c r="CI613" i="7"/>
  <c r="CI818" i="7"/>
  <c r="CI224" i="7"/>
  <c r="CI953" i="7"/>
  <c r="CI733" i="7"/>
  <c r="CI274" i="7"/>
  <c r="CI332" i="7"/>
  <c r="CI1088" i="7"/>
  <c r="CI707" i="7"/>
  <c r="CI717" i="7"/>
  <c r="CI383" i="7"/>
  <c r="CI77" i="7"/>
  <c r="CI405" i="7"/>
  <c r="CI996" i="7"/>
  <c r="CI664" i="7"/>
  <c r="CI319" i="7"/>
  <c r="CI616" i="7"/>
  <c r="CI153" i="7"/>
  <c r="CI473" i="7"/>
  <c r="CI200" i="7"/>
  <c r="CI1287" i="7"/>
  <c r="CI982" i="7"/>
  <c r="CI326" i="7"/>
  <c r="CI382" i="7"/>
  <c r="CI566" i="7"/>
  <c r="CI997" i="7"/>
  <c r="CI600" i="7"/>
  <c r="CI456" i="7"/>
  <c r="CI1286" i="7"/>
  <c r="CI1059" i="7"/>
  <c r="CI1124" i="7"/>
  <c r="CI558" i="7"/>
  <c r="CI530" i="7"/>
  <c r="CI1022" i="7"/>
  <c r="CI163" i="7"/>
  <c r="CI39" i="7"/>
  <c r="CI827" i="7"/>
  <c r="CI1084" i="7"/>
  <c r="CI44" i="7"/>
  <c r="CI832" i="7"/>
  <c r="CI482" i="7"/>
  <c r="CI595" i="7"/>
  <c r="CI618" i="7"/>
  <c r="CI1128" i="7"/>
  <c r="CI136" i="7"/>
  <c r="CI648" i="7"/>
  <c r="CI115" i="7"/>
  <c r="CI225" i="7"/>
  <c r="CI568" i="7"/>
  <c r="CI913" i="7"/>
  <c r="CI1305" i="7"/>
  <c r="CI45" i="7"/>
  <c r="CI32" i="7"/>
  <c r="CI823" i="7"/>
  <c r="CI625" i="7"/>
  <c r="CI853" i="7"/>
  <c r="CI1282" i="7"/>
  <c r="CI420" i="7"/>
  <c r="CI971" i="7"/>
  <c r="CI1151" i="7"/>
  <c r="CI328" i="7"/>
  <c r="CI736" i="7"/>
  <c r="CI592" i="7"/>
  <c r="CI1353" i="7"/>
  <c r="CI787" i="7"/>
  <c r="CI1038" i="7"/>
  <c r="CI150" i="7"/>
  <c r="CI1048" i="7"/>
  <c r="CI626" i="7"/>
  <c r="CI370" i="7"/>
  <c r="CI1324" i="7"/>
  <c r="CI1310" i="7"/>
  <c r="CI1215" i="7"/>
  <c r="CI289" i="7"/>
  <c r="CI1260" i="7"/>
  <c r="CI266" i="7"/>
  <c r="CI768" i="7"/>
  <c r="CI380" i="7"/>
  <c r="CI1362" i="7"/>
  <c r="CI307" i="7"/>
  <c r="CI1174" i="7"/>
  <c r="CI896" i="7"/>
  <c r="CI173" i="7"/>
  <c r="CI811" i="7"/>
  <c r="CI839" i="7"/>
  <c r="CI398" i="7"/>
  <c r="CI249" i="7"/>
  <c r="CI3" i="7"/>
  <c r="CI58" i="7"/>
  <c r="CI693" i="7"/>
  <c r="CI960" i="7"/>
  <c r="CI815" i="7"/>
  <c r="CI683" i="7"/>
  <c r="CI760" i="7"/>
  <c r="CI1074" i="7"/>
  <c r="CI198" i="7"/>
  <c r="CI1003" i="7"/>
  <c r="CI299" i="7"/>
  <c r="CI560" i="7"/>
  <c r="CI878" i="7"/>
  <c r="CI669" i="7"/>
  <c r="CI1163" i="7"/>
  <c r="CI637" i="7"/>
  <c r="CI1241" i="7"/>
  <c r="CI371" i="7"/>
  <c r="CI151" i="7"/>
  <c r="CI819" i="7"/>
  <c r="CI1285" i="7"/>
  <c r="CI814" i="7"/>
  <c r="CI443" i="7"/>
  <c r="CI748" i="7"/>
  <c r="CI312" i="7"/>
  <c r="CI631" i="7"/>
  <c r="CI529" i="7"/>
  <c r="CI929" i="7"/>
  <c r="CI829" i="7"/>
  <c r="CI596" i="7"/>
  <c r="CI880" i="7"/>
  <c r="CI243" i="7"/>
  <c r="CI92" i="7"/>
  <c r="CI682" i="7"/>
  <c r="CI147" i="7"/>
  <c r="CI704" i="7"/>
  <c r="CI248" i="7"/>
  <c r="CI1033" i="7"/>
  <c r="CI190" i="7"/>
  <c r="CI144" i="7"/>
  <c r="CI1306" i="7"/>
  <c r="CI786" i="7"/>
  <c r="CI713" i="7"/>
  <c r="CI344" i="7"/>
  <c r="CI514" i="7"/>
  <c r="CI302" i="7"/>
  <c r="CI1206" i="7"/>
  <c r="CI1280" i="7"/>
  <c r="CI228" i="7"/>
  <c r="CI386" i="7"/>
  <c r="CI83" i="7"/>
  <c r="CI282" i="7"/>
  <c r="CI1145" i="7"/>
  <c r="CI702" i="7"/>
  <c r="CI712" i="7"/>
  <c r="CI237" i="7"/>
  <c r="CI765" i="7"/>
  <c r="CI1053" i="7"/>
  <c r="CI161" i="7"/>
  <c r="CI1200" i="7"/>
  <c r="CI651" i="7"/>
  <c r="CI82" i="7"/>
  <c r="CI588" i="7"/>
  <c r="CI1258" i="7"/>
  <c r="CI774" i="7"/>
  <c r="CI1216" i="7"/>
  <c r="CI509" i="7"/>
  <c r="CI1095" i="7"/>
  <c r="CI1264" i="7"/>
  <c r="CI850" i="7"/>
  <c r="CI557" i="7"/>
  <c r="CI1257" i="7"/>
  <c r="CI904" i="7"/>
  <c r="CI287" i="7"/>
  <c r="CI114" i="7"/>
  <c r="CI196" i="7"/>
  <c r="CI329" i="7"/>
  <c r="CI372" i="7"/>
  <c r="CI1363" i="7"/>
  <c r="CI167" i="7"/>
  <c r="CI497" i="7"/>
  <c r="CI155" i="7"/>
  <c r="CI1296" i="7"/>
  <c r="CI692" i="7"/>
  <c r="CI361" i="7"/>
  <c r="CI133" i="7"/>
  <c r="CI877" i="7"/>
  <c r="CI61" i="7"/>
  <c r="CI52" i="7"/>
  <c r="CI836" i="7"/>
  <c r="CI864" i="7"/>
  <c r="CI154" i="7"/>
  <c r="CI1197" i="7"/>
  <c r="CI900" i="7"/>
  <c r="CI581" i="7"/>
  <c r="CI1194" i="7"/>
  <c r="CI1010" i="7"/>
  <c r="CI1154" i="7"/>
  <c r="CI775" i="7"/>
  <c r="CI346" i="7"/>
  <c r="CI353" i="7"/>
  <c r="CI499" i="7"/>
  <c r="CI559" i="7"/>
  <c r="CI729" i="7"/>
  <c r="CI888" i="7"/>
  <c r="CI1367" i="7"/>
  <c r="CI4" i="7"/>
  <c r="CI1143" i="7"/>
  <c r="CI718" i="7"/>
  <c r="CI984" i="7"/>
  <c r="CI1157" i="7"/>
  <c r="CI165" i="7"/>
  <c r="CI461" i="7"/>
  <c r="CI541" i="7"/>
  <c r="CI429" i="7"/>
  <c r="CI234" i="7"/>
  <c r="CI1274" i="7"/>
  <c r="CI418" i="7"/>
  <c r="CI314" i="7"/>
  <c r="CI894" i="7"/>
  <c r="CI927" i="7"/>
  <c r="CI949" i="7"/>
  <c r="CI1222" i="7"/>
  <c r="CI390" i="7"/>
  <c r="CI639" i="7"/>
  <c r="CI1239" i="7"/>
  <c r="CI574" i="7"/>
  <c r="CI496" i="7"/>
  <c r="CI901" i="7"/>
  <c r="CI280" i="7"/>
  <c r="CI467" i="7"/>
  <c r="CI700" i="7"/>
  <c r="CI235" i="7"/>
  <c r="CI966" i="7"/>
  <c r="CI388" i="7"/>
  <c r="CI1299" i="7"/>
  <c r="CI854" i="7"/>
  <c r="CI508" i="7"/>
  <c r="CI241" i="7"/>
  <c r="CI352" i="7"/>
  <c r="CI479" i="7"/>
  <c r="CI438" i="7"/>
  <c r="CI917" i="7"/>
  <c r="CI215" i="7"/>
  <c r="CI245" i="7"/>
  <c r="CI374" i="7"/>
  <c r="CI723" i="7"/>
  <c r="CI824" i="7"/>
  <c r="CI742" i="7"/>
  <c r="CI946" i="7"/>
  <c r="CI395" i="7"/>
  <c r="CI1344" i="7"/>
  <c r="CI439" i="7"/>
  <c r="CI653" i="7"/>
  <c r="CI300" i="7"/>
  <c r="CI367" i="7"/>
  <c r="CI381" i="7"/>
  <c r="CI972" i="7"/>
  <c r="CI416" i="7"/>
  <c r="CI1281" i="7"/>
  <c r="CI216" i="7"/>
  <c r="CI925" i="7"/>
  <c r="CI918" i="7"/>
  <c r="CI1094" i="7"/>
  <c r="CI156" i="7"/>
  <c r="CI640" i="7"/>
  <c r="CI1238" i="7"/>
  <c r="CI519" i="7"/>
  <c r="CI57" i="7"/>
  <c r="CI993" i="7"/>
  <c r="CI62" i="7"/>
  <c r="CI855" i="7"/>
  <c r="CI1256" i="7"/>
  <c r="CI442" i="7"/>
  <c r="CI333" i="7"/>
  <c r="CI1034" i="7"/>
  <c r="CI1341" i="7"/>
  <c r="CI68" i="7"/>
  <c r="CI290" i="7"/>
  <c r="CI130" i="7"/>
  <c r="CI227" i="7"/>
  <c r="CI977" i="7"/>
  <c r="CI696" i="7"/>
  <c r="CI230" i="7"/>
  <c r="CI658" i="7"/>
  <c r="CI129" i="7"/>
  <c r="CI296" i="7"/>
  <c r="CI258" i="7"/>
  <c r="CI1106" i="7"/>
  <c r="CI263" i="7"/>
  <c r="CI1184" i="7"/>
  <c r="CI720" i="7"/>
  <c r="CI967" i="7"/>
  <c r="CI423" i="7"/>
  <c r="CI389" i="7"/>
  <c r="CI366" i="7"/>
  <c r="CI951" i="7"/>
  <c r="CI1315" i="7"/>
  <c r="CI1209" i="7"/>
  <c r="CI171" i="7"/>
  <c r="CI968" i="7"/>
  <c r="CI1146" i="7"/>
  <c r="CI758" i="7"/>
  <c r="CI725" i="7"/>
  <c r="CI396" i="7"/>
  <c r="CI265" i="7"/>
  <c r="CI526" i="7"/>
  <c r="CI1160" i="7"/>
  <c r="CI1114" i="7"/>
  <c r="CI305" i="7"/>
  <c r="CI81" i="7"/>
  <c r="CI841" i="7"/>
  <c r="CI605" i="7"/>
  <c r="CI810" i="7"/>
  <c r="CI763" i="7"/>
  <c r="CI813" i="7"/>
  <c r="CI159" i="7"/>
  <c r="CI183" i="7"/>
  <c r="CI143" i="7"/>
  <c r="CI1193" i="7"/>
  <c r="CI1121" i="7"/>
  <c r="CI614" i="7"/>
  <c r="CI251" i="7"/>
  <c r="CI293" i="7"/>
  <c r="CI1182" i="7"/>
  <c r="CI1031" i="7"/>
  <c r="CI1161" i="7"/>
  <c r="CI1096" i="7"/>
  <c r="CI1307" i="7"/>
  <c r="CI95" i="7"/>
  <c r="CI1251" i="7"/>
  <c r="CI186" i="7"/>
  <c r="CI660" i="7"/>
  <c r="CI240" i="7"/>
  <c r="CI447" i="7"/>
  <c r="CI753" i="7"/>
  <c r="CI585" i="7"/>
  <c r="CI1203" i="7"/>
  <c r="CI676" i="7"/>
  <c r="CI118" i="7"/>
  <c r="CI848" i="7"/>
  <c r="CI973" i="7"/>
  <c r="CI1335" i="7"/>
  <c r="CI644" i="7"/>
  <c r="CI708" i="7"/>
  <c r="CI373" i="7"/>
  <c r="CI722" i="7"/>
  <c r="CI979" i="7"/>
  <c r="CI356" i="7"/>
  <c r="CI528" i="7"/>
  <c r="CI773" i="7"/>
  <c r="CI1327" i="7"/>
  <c r="CI1032" i="7"/>
  <c r="CI257" i="7"/>
  <c r="CI1212" i="7"/>
  <c r="CI916" i="7"/>
  <c r="CI78" i="7"/>
  <c r="CI846" i="7"/>
  <c r="CI345" i="7"/>
  <c r="CI40" i="7"/>
  <c r="CI828" i="7"/>
  <c r="CI394" i="7"/>
  <c r="CI175" i="7"/>
  <c r="CI149" i="7"/>
  <c r="CI790" i="7"/>
  <c r="CI1047" i="7"/>
  <c r="CI726" i="7"/>
  <c r="CI387" i="7"/>
  <c r="CI698" i="7"/>
  <c r="CI1297" i="7"/>
  <c r="CI53" i="7"/>
  <c r="CI837" i="7"/>
  <c r="CI56" i="7"/>
  <c r="CI868" i="7"/>
  <c r="CI922" i="7"/>
  <c r="CI507" i="7"/>
  <c r="CI633" i="7"/>
  <c r="CI934" i="7"/>
  <c r="CI1249" i="7"/>
  <c r="CI512" i="7"/>
  <c r="CI912" i="7"/>
  <c r="CI1294" i="7"/>
  <c r="CI759" i="7"/>
  <c r="CI188" i="7"/>
  <c r="CI954" i="7"/>
  <c r="CI1055" i="7"/>
  <c r="CI1339" i="7"/>
  <c r="CI801" i="7"/>
  <c r="CI1330" i="7"/>
  <c r="CI260" i="7"/>
  <c r="CI1165" i="7"/>
  <c r="CI1283" i="7"/>
  <c r="CI466" i="7"/>
  <c r="CI231" i="7"/>
  <c r="CI475" i="7"/>
  <c r="CI207" i="7"/>
  <c r="CI1011" i="7"/>
  <c r="CI292" i="7"/>
  <c r="CI375" i="7"/>
  <c r="CI783" i="7"/>
  <c r="CI727" i="7"/>
  <c r="CI1137" i="7"/>
  <c r="CI520" i="7"/>
  <c r="CI1155" i="7"/>
  <c r="CI943" i="7"/>
  <c r="CI1217" i="7"/>
  <c r="CI923" i="7"/>
  <c r="CI100" i="7"/>
  <c r="CI895" i="7"/>
  <c r="CI838" i="7"/>
  <c r="CI746" i="7"/>
  <c r="CI1093" i="7"/>
  <c r="CI741" i="7"/>
  <c r="CI253" i="7"/>
  <c r="CI291" i="7"/>
  <c r="CI652" i="7"/>
  <c r="CI730" i="7"/>
  <c r="CI889" i="7"/>
  <c r="CI1008" i="7"/>
  <c r="CI65" i="7"/>
  <c r="CI1309" i="7"/>
  <c r="CI1218" i="7"/>
  <c r="CI522" i="7"/>
  <c r="CI1068" i="7"/>
  <c r="CI690" i="7"/>
  <c r="CI964" i="7"/>
  <c r="CI1320" i="7"/>
  <c r="CI364" i="7"/>
  <c r="CI1323" i="7"/>
  <c r="CI842" i="7"/>
  <c r="CI457" i="7"/>
  <c r="CI606" i="7"/>
  <c r="CI488" i="7"/>
  <c r="CI36" i="7"/>
  <c r="CI745" i="7"/>
  <c r="CI478" i="7"/>
  <c r="CI197" i="7"/>
  <c r="CI433" i="7"/>
  <c r="CI465" i="7"/>
  <c r="CI321" i="7"/>
  <c r="CI1119" i="7"/>
  <c r="CI654" i="7"/>
  <c r="CI593" i="7"/>
  <c r="CI1130" i="7"/>
  <c r="CI756" i="7"/>
  <c r="CI1263" i="7"/>
  <c r="CI791" i="7"/>
  <c r="CI140" i="7"/>
  <c r="CI887" i="7"/>
  <c r="CI678" i="7"/>
  <c r="CI295" i="7"/>
  <c r="CI125" i="7"/>
  <c r="CI1109" i="7"/>
  <c r="CI1301" i="7"/>
  <c r="CI221" i="7"/>
  <c r="CI981" i="7"/>
  <c r="CI427" i="7"/>
  <c r="CI212" i="7"/>
  <c r="CI691" i="7"/>
  <c r="CI360" i="7"/>
  <c r="CI513" i="7"/>
  <c r="CI89" i="7"/>
  <c r="CI1225" i="7"/>
  <c r="CI619" i="7"/>
  <c r="CI908" i="7"/>
  <c r="CI284" i="7"/>
  <c r="CI792" i="7"/>
  <c r="CI1049" i="7"/>
  <c r="CI1191" i="7"/>
  <c r="CI148" i="7"/>
  <c r="CI1187" i="7"/>
  <c r="CI1133" i="7"/>
  <c r="CI965" i="7"/>
  <c r="CI421" i="7"/>
  <c r="CI851" i="7"/>
  <c r="CI1360" i="7"/>
  <c r="CI7" i="7"/>
  <c r="CI1365" i="7"/>
  <c r="CI998" i="7"/>
  <c r="CI524" i="7"/>
  <c r="CI1158" i="7"/>
  <c r="CI1098" i="7"/>
  <c r="CI139" i="7"/>
  <c r="CI886" i="7"/>
  <c r="CI674" i="7"/>
  <c r="CI1171" i="7"/>
  <c r="CI909" i="7"/>
  <c r="CI285" i="7"/>
  <c r="CI623" i="7"/>
  <c r="CI288" i="7"/>
  <c r="CI582" i="7"/>
  <c r="CI1199" i="7"/>
  <c r="CI432" i="7"/>
  <c r="CI357" i="7"/>
  <c r="CI849" i="7"/>
  <c r="CI604" i="7"/>
  <c r="CI445" i="7"/>
  <c r="CI1035" i="7"/>
  <c r="CI1350" i="7"/>
  <c r="CI146" i="7"/>
  <c r="CI1057" i="7"/>
  <c r="CI55" i="7"/>
  <c r="CI242" i="7"/>
  <c r="CI38" i="7"/>
  <c r="CI1346" i="7"/>
  <c r="CI152" i="7"/>
  <c r="CI1190" i="7"/>
  <c r="CI535" i="7"/>
  <c r="CI181" i="7"/>
  <c r="CI1111" i="7"/>
  <c r="CI254" i="7"/>
  <c r="CI561" i="7"/>
  <c r="CI117" i="7"/>
  <c r="CI308" i="7"/>
  <c r="CI1293" i="7"/>
  <c r="CI950" i="7"/>
  <c r="CI1149" i="7"/>
  <c r="CI751" i="7"/>
  <c r="CI480" i="7"/>
  <c r="CI348" i="7"/>
  <c r="CI37" i="7"/>
  <c r="CI709" i="7"/>
  <c r="CI719" i="7"/>
  <c r="CI471" i="7"/>
  <c r="CI342" i="7"/>
  <c r="CI1139" i="7"/>
  <c r="CI714" i="7"/>
  <c r="CI627" i="7"/>
  <c r="CI134" i="7"/>
  <c r="CI1030" i="7"/>
  <c r="CI1266" i="7"/>
  <c r="CI1300" i="7"/>
  <c r="CI764" i="7"/>
  <c r="CI193" i="7"/>
  <c r="CI555" i="7"/>
  <c r="CI160" i="7"/>
  <c r="CI1192" i="7"/>
  <c r="CI1227" i="7"/>
  <c r="CI142" i="7"/>
  <c r="CI799" i="7"/>
  <c r="CI210" i="7"/>
  <c r="CI428" i="7"/>
  <c r="CI354" i="7"/>
  <c r="CI919" i="7"/>
  <c r="CI1311" i="7"/>
  <c r="CI921" i="7"/>
  <c r="CI204" i="7"/>
  <c r="CI659" i="7"/>
  <c r="CI1140" i="7"/>
  <c r="CI1050" i="7"/>
  <c r="CI797" i="7"/>
  <c r="CI766" i="7"/>
  <c r="CI628" i="7"/>
  <c r="CI989" i="7"/>
  <c r="CI870" i="7"/>
  <c r="CI281" i="7"/>
  <c r="CI897" i="7"/>
  <c r="CI276" i="7"/>
  <c r="CI1027" i="7"/>
  <c r="CI271" i="7"/>
  <c r="CI796" i="7"/>
  <c r="CI1044" i="7"/>
  <c r="CI1233" i="7"/>
  <c r="CI728" i="7"/>
  <c r="CI236" i="7"/>
  <c r="CI111" i="7"/>
  <c r="CI323" i="7"/>
  <c r="CI779" i="7"/>
  <c r="CI468" i="7"/>
  <c r="CI330" i="7"/>
  <c r="CI21" i="7"/>
  <c r="CI875" i="7"/>
  <c r="CI1110" i="7"/>
  <c r="CI486" i="7"/>
  <c r="CI315" i="7"/>
  <c r="CI10" i="7"/>
  <c r="CI834" i="7"/>
  <c r="CI755" i="7"/>
  <c r="W141" i="7"/>
  <c r="W148" i="7"/>
  <c r="W144" i="7"/>
  <c r="W143" i="7"/>
  <c r="W150" i="7"/>
  <c r="W151" i="7"/>
  <c r="W152" i="7"/>
  <c r="W632" i="7"/>
  <c r="W644" i="7"/>
  <c r="W638" i="7"/>
  <c r="W1311" i="7"/>
  <c r="W1306" i="7"/>
  <c r="W676" i="7"/>
  <c r="W204" i="7"/>
  <c r="W203" i="7"/>
  <c r="W670" i="7"/>
  <c r="W208" i="7"/>
  <c r="W198" i="7"/>
  <c r="W197" i="7"/>
  <c r="W165" i="7"/>
  <c r="W250" i="7"/>
  <c r="W735" i="7"/>
  <c r="W731" i="7"/>
  <c r="W729" i="7"/>
  <c r="W865" i="7"/>
  <c r="W714" i="7"/>
  <c r="W715" i="7"/>
  <c r="W722" i="7"/>
  <c r="W1209" i="7"/>
  <c r="W361" i="7"/>
  <c r="W1211" i="7"/>
  <c r="W360" i="7"/>
  <c r="W1208" i="7"/>
  <c r="W1210" i="7"/>
  <c r="W1207" i="7"/>
  <c r="W1289" i="7"/>
  <c r="W1294" i="7"/>
  <c r="W1290" i="7"/>
  <c r="W1293" i="7"/>
  <c r="W1283" i="7"/>
  <c r="W1286" i="7"/>
  <c r="W1279" i="7"/>
  <c r="W1275" i="7"/>
  <c r="W1276" i="7"/>
  <c r="W1266" i="7"/>
  <c r="W1265" i="7"/>
  <c r="W1268" i="7"/>
  <c r="W1271" i="7"/>
  <c r="W1270" i="7"/>
  <c r="W1269" i="7"/>
  <c r="W1262" i="7"/>
  <c r="W1191" i="7"/>
  <c r="W1192" i="7"/>
  <c r="W1243" i="7"/>
  <c r="W1244" i="7"/>
  <c r="W1223" i="7"/>
  <c r="W1254" i="7"/>
  <c r="W1241" i="7"/>
  <c r="W1238" i="7"/>
  <c r="W1234" i="7"/>
  <c r="W1239" i="7"/>
  <c r="W1247" i="7"/>
  <c r="W1257" i="7"/>
  <c r="W1226" i="7"/>
  <c r="W1259" i="7"/>
  <c r="W1258" i="7"/>
  <c r="W1256" i="7"/>
  <c r="W1250" i="7"/>
  <c r="W1251" i="7"/>
  <c r="W1231" i="7"/>
  <c r="W1230" i="7"/>
  <c r="W1214" i="7"/>
  <c r="W1213" i="7"/>
  <c r="W1216" i="7"/>
  <c r="W1218" i="7"/>
  <c r="W1421" i="7"/>
  <c r="W1484" i="7"/>
  <c r="W1200" i="7"/>
  <c r="W1201" i="7"/>
  <c r="W1199" i="7"/>
  <c r="W1205" i="7"/>
  <c r="W1195" i="7"/>
  <c r="W1204" i="7"/>
  <c r="W1196" i="7"/>
  <c r="W763" i="7"/>
  <c r="W758" i="7"/>
  <c r="W156" i="7"/>
  <c r="W161" i="7"/>
  <c r="W155" i="7"/>
  <c r="W390" i="7"/>
  <c r="W392" i="7"/>
  <c r="W396" i="7"/>
  <c r="W752" i="7"/>
  <c r="W398" i="7"/>
  <c r="W769" i="7"/>
  <c r="W774" i="7"/>
  <c r="W766" i="7"/>
  <c r="W775" i="7"/>
  <c r="W768" i="7"/>
  <c r="W454" i="7"/>
  <c r="W289" i="7"/>
  <c r="W281" i="7"/>
  <c r="W282" i="7"/>
  <c r="W279" i="7"/>
  <c r="W283" i="7"/>
  <c r="W130" i="7"/>
  <c r="W274" i="7"/>
  <c r="W122" i="7"/>
  <c r="W128" i="7"/>
  <c r="W119" i="7"/>
  <c r="W120" i="7"/>
  <c r="W121" i="7"/>
  <c r="W608" i="7"/>
  <c r="W600" i="7"/>
  <c r="W598" i="7"/>
  <c r="W193" i="7"/>
  <c r="W597" i="7"/>
  <c r="W601" i="7"/>
  <c r="W604" i="7"/>
  <c r="W117" i="7"/>
  <c r="W596" i="7"/>
  <c r="W194" i="7"/>
  <c r="W599" i="7"/>
  <c r="W188" i="7"/>
  <c r="W172" i="7"/>
  <c r="W190" i="7"/>
  <c r="W174" i="7"/>
  <c r="W181" i="7"/>
  <c r="W189" i="7"/>
  <c r="W184" i="7"/>
  <c r="W185" i="7"/>
  <c r="W186" i="7"/>
  <c r="W171" i="7"/>
  <c r="W187" i="7"/>
  <c r="W176" i="7"/>
  <c r="W512" i="7"/>
  <c r="W502" i="7"/>
  <c r="W496" i="7"/>
  <c r="W503" i="7"/>
  <c r="W497" i="7"/>
  <c r="W498" i="7"/>
  <c r="W492" i="7"/>
  <c r="W1083" i="7"/>
  <c r="W489" i="7"/>
  <c r="W1082" i="7"/>
  <c r="W491" i="7"/>
  <c r="W1073" i="7"/>
  <c r="W1080" i="7"/>
  <c r="W1086" i="7"/>
  <c r="W780" i="7"/>
  <c r="W781" i="7"/>
  <c r="W1091" i="7"/>
  <c r="W378" i="7"/>
  <c r="W380" i="7"/>
  <c r="W382" i="7"/>
  <c r="W381" i="7"/>
  <c r="W1069" i="7"/>
  <c r="W1038" i="7"/>
  <c r="W1030" i="7"/>
  <c r="W1028" i="7"/>
  <c r="W1070" i="7"/>
  <c r="W1027" i="7"/>
  <c r="W1024" i="7"/>
  <c r="W1033" i="7"/>
  <c r="W1067" i="7"/>
  <c r="W1031" i="7"/>
  <c r="W1051" i="7"/>
  <c r="W1052" i="7"/>
  <c r="W1061" i="7"/>
  <c r="W1036" i="7"/>
  <c r="W1065" i="7"/>
  <c r="W1029" i="7"/>
  <c r="W1062" i="7"/>
  <c r="W1039" i="7"/>
  <c r="W1064" i="7"/>
  <c r="W1023" i="7"/>
  <c r="W1047" i="7"/>
  <c r="W1060" i="7"/>
  <c r="W1042" i="7"/>
  <c r="W1044" i="7"/>
  <c r="W1026" i="7"/>
  <c r="W1037" i="7"/>
  <c r="W1066" i="7"/>
  <c r="W1058" i="7"/>
  <c r="W1063" i="7"/>
  <c r="W1043" i="7"/>
  <c r="W1072" i="7"/>
  <c r="W1035" i="7"/>
  <c r="W1059" i="7"/>
  <c r="W1046" i="7"/>
  <c r="W1025" i="7"/>
  <c r="W1034" i="7"/>
  <c r="W1045" i="7"/>
  <c r="W1048" i="7"/>
  <c r="W1049" i="7"/>
  <c r="W1041" i="7"/>
  <c r="W1040" i="7"/>
  <c r="W1050" i="7"/>
  <c r="W1104" i="7"/>
  <c r="W1032" i="7"/>
  <c r="W386" i="7"/>
  <c r="W1095" i="7"/>
  <c r="W1019" i="7"/>
  <c r="W591" i="7"/>
  <c r="W593" i="7"/>
  <c r="W581" i="7"/>
  <c r="W586" i="7"/>
  <c r="W1011" i="7"/>
  <c r="W1008" i="7"/>
  <c r="W992" i="7"/>
  <c r="W1004" i="7"/>
  <c r="W997" i="7"/>
  <c r="W659" i="7"/>
  <c r="W1333" i="7"/>
  <c r="W1332" i="7"/>
  <c r="W1352" i="7"/>
  <c r="W1334" i="7"/>
  <c r="W1340" i="7"/>
  <c r="W1344" i="7"/>
  <c r="W1330" i="7"/>
  <c r="W1346" i="7"/>
  <c r="W1345" i="7"/>
  <c r="W1331" i="7"/>
  <c r="W1348" i="7"/>
  <c r="W1343" i="7"/>
  <c r="W885" i="7"/>
  <c r="W887" i="7"/>
  <c r="W888" i="7"/>
  <c r="W876" i="7"/>
  <c r="W889" i="7"/>
  <c r="W872" i="7"/>
  <c r="W874" i="7"/>
  <c r="W843" i="7"/>
  <c r="W851" i="7"/>
  <c r="W835" i="7"/>
  <c r="W821" i="7"/>
  <c r="W698" i="7"/>
  <c r="W702" i="7"/>
  <c r="W828" i="7"/>
  <c r="W708" i="7"/>
  <c r="W837" i="7"/>
  <c r="W820" i="7"/>
  <c r="W693" i="7"/>
  <c r="W832" i="7"/>
  <c r="W829" i="7"/>
  <c r="W824" i="7"/>
  <c r="W697" i="7"/>
  <c r="W686" i="7"/>
  <c r="W688" i="7"/>
  <c r="W689" i="7"/>
  <c r="W682" i="7"/>
  <c r="W922" i="7"/>
  <c r="W621" i="7"/>
  <c r="W930" i="7"/>
  <c r="W680" i="7"/>
  <c r="W614" i="7"/>
  <c r="W683" i="7"/>
  <c r="W616" i="7"/>
  <c r="W926" i="7"/>
  <c r="W444" i="7"/>
  <c r="W439" i="7"/>
  <c r="W442" i="7"/>
  <c r="W443" i="7"/>
  <c r="W436" i="7"/>
  <c r="W438" i="7"/>
  <c r="W13" i="7"/>
  <c r="W560" i="7"/>
  <c r="W2" i="7"/>
  <c r="W12" i="7"/>
  <c r="W8" i="7"/>
  <c r="W10" i="7"/>
  <c r="W6" i="7"/>
  <c r="W11" i="7"/>
  <c r="W5" i="7"/>
  <c r="W4" i="7"/>
  <c r="W9" i="7"/>
  <c r="W1147" i="7"/>
  <c r="W1145" i="7"/>
  <c r="W1146" i="7"/>
  <c r="W1150" i="7"/>
  <c r="W1141" i="7"/>
  <c r="W1139" i="7"/>
  <c r="W426" i="7"/>
  <c r="W423" i="7"/>
  <c r="W407" i="7"/>
  <c r="W410" i="7"/>
  <c r="W417" i="7"/>
  <c r="W1186" i="7"/>
  <c r="W794" i="7"/>
  <c r="W809" i="7"/>
  <c r="W804" i="7"/>
  <c r="W791" i="7"/>
  <c r="W801" i="7"/>
  <c r="W807" i="7"/>
  <c r="W790" i="7"/>
  <c r="W1184" i="7"/>
  <c r="W815" i="7"/>
  <c r="W803" i="7"/>
  <c r="W788" i="7"/>
  <c r="W802" i="7"/>
  <c r="W795" i="7"/>
  <c r="W1187" i="7"/>
  <c r="W816" i="7"/>
  <c r="W813" i="7"/>
  <c r="W787" i="7"/>
  <c r="W1183" i="7"/>
  <c r="W793" i="7"/>
  <c r="W800" i="7"/>
  <c r="W814" i="7"/>
  <c r="W811" i="7"/>
  <c r="W819" i="7"/>
  <c r="W818" i="7"/>
  <c r="W817" i="7"/>
  <c r="W812" i="7"/>
  <c r="W1182" i="7"/>
  <c r="W805" i="7"/>
  <c r="W797" i="7"/>
  <c r="W796" i="7"/>
  <c r="W808" i="7"/>
  <c r="W1176" i="7"/>
  <c r="W554" i="7"/>
  <c r="W372" i="7"/>
  <c r="W537" i="7"/>
  <c r="W555" i="7"/>
  <c r="W366" i="7"/>
  <c r="W368" i="7"/>
  <c r="W552" i="7"/>
  <c r="W374" i="7"/>
  <c r="W553" i="7"/>
  <c r="W557" i="7"/>
  <c r="W556" i="7"/>
  <c r="W538" i="7"/>
  <c r="W543" i="7"/>
  <c r="W539" i="7"/>
  <c r="W540" i="7"/>
  <c r="W541" i="7"/>
  <c r="W551" i="7"/>
  <c r="W542" i="7"/>
  <c r="W547" i="7"/>
  <c r="W532" i="7"/>
  <c r="W517" i="7"/>
  <c r="W533" i="7"/>
  <c r="W534" i="7"/>
  <c r="W549" i="7"/>
  <c r="W548" i="7"/>
  <c r="W526" i="7"/>
  <c r="W529" i="7"/>
  <c r="W515" i="7"/>
  <c r="W528" i="7"/>
  <c r="W530" i="7"/>
  <c r="W83" i="7"/>
  <c r="W522" i="7"/>
  <c r="W521" i="7"/>
  <c r="W523" i="7"/>
  <c r="W92" i="7"/>
  <c r="W520" i="7"/>
  <c r="W93" i="7"/>
  <c r="W1122" i="7"/>
  <c r="W87" i="7"/>
  <c r="W1119" i="7"/>
  <c r="W1127" i="7"/>
  <c r="W1125" i="7"/>
  <c r="W88" i="7"/>
  <c r="W650" i="7"/>
  <c r="W245" i="7"/>
  <c r="W240" i="7"/>
  <c r="W243" i="7"/>
  <c r="W481" i="7"/>
  <c r="W486" i="7"/>
  <c r="W468" i="7"/>
  <c r="W465" i="7"/>
  <c r="W212" i="7"/>
  <c r="W213" i="7"/>
  <c r="W1138" i="7"/>
  <c r="W1137" i="7"/>
  <c r="W326" i="7"/>
  <c r="W323" i="7"/>
  <c r="W322" i="7"/>
  <c r="W355" i="7"/>
  <c r="W330" i="7"/>
  <c r="W328" i="7"/>
  <c r="W331" i="7"/>
  <c r="W327" i="7"/>
  <c r="W329" i="7"/>
  <c r="W356" i="7"/>
  <c r="W321" i="7"/>
  <c r="W1134" i="7"/>
  <c r="W332" i="7"/>
  <c r="W324" i="7"/>
  <c r="W1133" i="7"/>
  <c r="W325" i="7"/>
  <c r="W336" i="7"/>
  <c r="W338" i="7"/>
  <c r="W335" i="7"/>
  <c r="W351" i="7"/>
  <c r="W333" i="7"/>
  <c r="W350" i="7"/>
  <c r="W348" i="7"/>
  <c r="W347" i="7"/>
  <c r="W349" i="7"/>
  <c r="W344" i="7"/>
  <c r="W352" i="7"/>
  <c r="W354" i="7"/>
  <c r="W319" i="7"/>
  <c r="W353" i="7"/>
  <c r="W317" i="7"/>
  <c r="W318" i="7"/>
  <c r="W310" i="7"/>
  <c r="W311" i="7"/>
  <c r="W314" i="7"/>
  <c r="W307" i="7"/>
  <c r="W315" i="7"/>
  <c r="W312" i="7"/>
  <c r="W313" i="7"/>
  <c r="W309" i="7"/>
  <c r="W294" i="7"/>
  <c r="W292" i="7"/>
  <c r="W299" i="7"/>
  <c r="W297" i="7"/>
  <c r="W304" i="7"/>
  <c r="W271" i="7"/>
  <c r="W295" i="7"/>
  <c r="W293" i="7"/>
  <c r="W303" i="7"/>
  <c r="W301" i="7"/>
  <c r="W1113" i="7"/>
  <c r="W290" i="7"/>
  <c r="W291" i="7"/>
  <c r="W302" i="7"/>
  <c r="W305" i="7"/>
  <c r="W298" i="7"/>
  <c r="W262" i="7"/>
  <c r="W267" i="7"/>
  <c r="W266" i="7"/>
  <c r="W268" i="7"/>
  <c r="W263" i="7"/>
  <c r="W573" i="7"/>
  <c r="W567" i="7"/>
  <c r="W258" i="7"/>
  <c r="W570" i="7"/>
  <c r="W71" i="7"/>
  <c r="W566" i="7"/>
  <c r="W572" i="7"/>
  <c r="W257" i="7"/>
  <c r="W568" i="7"/>
  <c r="W103" i="7"/>
  <c r="W1173" i="7"/>
  <c r="W65" i="7"/>
  <c r="W137" i="7"/>
  <c r="W134" i="7"/>
  <c r="W63" i="7"/>
  <c r="W139" i="7"/>
  <c r="W1169" i="7"/>
  <c r="W59" i="7"/>
  <c r="W49" i="7"/>
  <c r="W53" i="7"/>
  <c r="W43" i="7"/>
  <c r="W34" i="7"/>
  <c r="W27" i="7"/>
  <c r="W1316" i="7"/>
  <c r="W1314" i="7"/>
  <c r="W1322" i="7"/>
  <c r="W1320" i="7"/>
  <c r="W23" i="7"/>
  <c r="U115" i="6"/>
  <c r="U316" i="6"/>
  <c r="U37" i="6"/>
  <c r="U325" i="6"/>
  <c r="AH728" i="7" l="1"/>
  <c r="AH727" i="7"/>
  <c r="AH726" i="7"/>
  <c r="AH786" i="7"/>
  <c r="AH785" i="7"/>
  <c r="AH784" i="7"/>
  <c r="AH383" i="7"/>
  <c r="AH382" i="7"/>
  <c r="AH381" i="7"/>
  <c r="AH380" i="7"/>
  <c r="AH379" i="7"/>
  <c r="AH378" i="7"/>
  <c r="AH1066" i="7"/>
  <c r="AH1065" i="7"/>
  <c r="AH1064" i="7"/>
  <c r="AH1063" i="7"/>
  <c r="AH1062" i="7"/>
  <c r="AH1061" i="7"/>
  <c r="AH1060" i="7"/>
  <c r="AH1059" i="7"/>
  <c r="AH1058" i="7"/>
  <c r="AH1057" i="7"/>
  <c r="AH1056" i="7"/>
  <c r="AH1055" i="7"/>
  <c r="AH1054" i="7"/>
  <c r="AH1053" i="7"/>
  <c r="AH978" i="7"/>
  <c r="AH977" i="7"/>
  <c r="AH976" i="7"/>
  <c r="AH975" i="7"/>
  <c r="AH974" i="7"/>
  <c r="AH848" i="7"/>
  <c r="AH849" i="7"/>
  <c r="AH847" i="7"/>
  <c r="AH846" i="7"/>
  <c r="AH845" i="7"/>
  <c r="AH844" i="7"/>
  <c r="AH843" i="7"/>
  <c r="AH842" i="7"/>
  <c r="AH554" i="7"/>
  <c r="AH553" i="7"/>
  <c r="AH552" i="7"/>
  <c r="AH557" i="7"/>
  <c r="AH556" i="7"/>
  <c r="AH555" i="7"/>
  <c r="AH537" i="7"/>
  <c r="AH536" i="7"/>
  <c r="AH535" i="7"/>
  <c r="AH544" i="7"/>
  <c r="AH542" i="7"/>
  <c r="AH546" i="7"/>
  <c r="AH545" i="7"/>
  <c r="AH543" i="7"/>
  <c r="AH541" i="7"/>
  <c r="AH540" i="7"/>
  <c r="AH539" i="7"/>
  <c r="AH538" i="7"/>
  <c r="AH551" i="7"/>
  <c r="AH550" i="7"/>
  <c r="AH549" i="7"/>
  <c r="AH548" i="7"/>
  <c r="AH547" i="7"/>
  <c r="AH534" i="7"/>
  <c r="AH533" i="7"/>
  <c r="AH532" i="7"/>
  <c r="AH531" i="7"/>
  <c r="AH519" i="7"/>
  <c r="AH518" i="7"/>
  <c r="AH517" i="7"/>
  <c r="AH516" i="7"/>
  <c r="AH515" i="7"/>
  <c r="AH530" i="7"/>
  <c r="AH529" i="7"/>
  <c r="AH528" i="7"/>
  <c r="AH527" i="7"/>
  <c r="AH526" i="7"/>
  <c r="AH525" i="7"/>
  <c r="AH524" i="7"/>
  <c r="AH523" i="7"/>
  <c r="AH522" i="7"/>
  <c r="AH521" i="7"/>
  <c r="AH520" i="7"/>
  <c r="AH256" i="7"/>
  <c r="AH255" i="7"/>
  <c r="AH254" i="7"/>
  <c r="AH479" i="7"/>
  <c r="AH478" i="7"/>
  <c r="AH477" i="7"/>
  <c r="AH476" i="7"/>
  <c r="AH475" i="7"/>
  <c r="AH214" i="7"/>
  <c r="AH213" i="7"/>
  <c r="AH212" i="7"/>
  <c r="AH211" i="7"/>
  <c r="AH224" i="7"/>
  <c r="AH222" i="7"/>
  <c r="AH217" i="7"/>
  <c r="AH216" i="7"/>
  <c r="AH215" i="7"/>
  <c r="AH110" i="7"/>
  <c r="AH109" i="7"/>
  <c r="AH108" i="7"/>
  <c r="AH107" i="7"/>
  <c r="AH106" i="7"/>
  <c r="AH105" i="7"/>
  <c r="AH104" i="7"/>
  <c r="AH103" i="7"/>
  <c r="AH102" i="7"/>
  <c r="AH101" i="7"/>
  <c r="AH1175" i="7"/>
  <c r="AH1174" i="7"/>
  <c r="AH1173" i="7"/>
  <c r="AH1172" i="7"/>
  <c r="AH979" i="7" l="1"/>
  <c r="AH570" i="7"/>
  <c r="AH858" i="7"/>
  <c r="AH280" i="7"/>
  <c r="AH160" i="7"/>
  <c r="AH1091" i="7"/>
  <c r="AH572" i="7"/>
  <c r="AH881" i="7"/>
  <c r="AH6" i="7"/>
  <c r="AH1096" i="7"/>
  <c r="AH1002" i="7"/>
  <c r="AH759" i="7"/>
  <c r="AH206" i="7"/>
  <c r="AH746" i="7"/>
  <c r="AH915" i="7"/>
  <c r="AH1325" i="7"/>
  <c r="AH716" i="7"/>
  <c r="AH869" i="7"/>
  <c r="AH1322" i="7"/>
  <c r="AH387" i="7"/>
  <c r="AH564" i="7"/>
  <c r="AH583" i="7"/>
  <c r="AH984" i="7"/>
  <c r="AH168" i="7"/>
  <c r="AH3" i="7"/>
  <c r="AH661" i="7"/>
  <c r="AH1052" i="7"/>
  <c r="AH582" i="7"/>
  <c r="AH685" i="7"/>
  <c r="AH281" i="7"/>
  <c r="AH586" i="7"/>
  <c r="AH117" i="7"/>
  <c r="AH364" i="7"/>
  <c r="AH483" i="7"/>
  <c r="AH855" i="7"/>
  <c r="AH630" i="7"/>
  <c r="AH1003" i="7"/>
  <c r="AH995" i="7"/>
  <c r="AH719" i="7"/>
  <c r="AH358" i="7"/>
  <c r="AH594" i="7"/>
  <c r="AH568" i="7"/>
  <c r="AH1024" i="7"/>
  <c r="AH437" i="7"/>
  <c r="AH143" i="7"/>
  <c r="AH829" i="7"/>
  <c r="AH1154" i="7"/>
  <c r="AH1095" i="7"/>
  <c r="AH734" i="7"/>
  <c r="AH964" i="7"/>
  <c r="AH787" i="7"/>
  <c r="AH1189" i="7"/>
  <c r="AH601" i="7"/>
  <c r="AH30" i="7"/>
  <c r="AH1046" i="7"/>
  <c r="AH739" i="7"/>
  <c r="AH871" i="7"/>
  <c r="AH472" i="7"/>
  <c r="AH486" i="7"/>
  <c r="AH600" i="7"/>
  <c r="AH933" i="7"/>
  <c r="AH836" i="7"/>
  <c r="AH840" i="7"/>
  <c r="AH72" i="7"/>
  <c r="AH243" i="7"/>
  <c r="AH236" i="7"/>
  <c r="AH920" i="7"/>
  <c r="AH1119" i="7"/>
  <c r="AH1342" i="7"/>
  <c r="AH385" i="7"/>
  <c r="AH189" i="7"/>
  <c r="AH419" i="7"/>
  <c r="AH1344" i="7"/>
  <c r="AH167" i="7"/>
  <c r="AH267" i="7"/>
  <c r="AH25" i="7"/>
  <c r="AH1306" i="7"/>
  <c r="AH77" i="7"/>
  <c r="AH51" i="7"/>
  <c r="AH776" i="7"/>
  <c r="AH805" i="7"/>
  <c r="AH894" i="7"/>
  <c r="AH952" i="7"/>
  <c r="AH611" i="7"/>
  <c r="AH198" i="7"/>
  <c r="AH237" i="7"/>
  <c r="AH671" i="7"/>
  <c r="AH699" i="7"/>
  <c r="AH757" i="7"/>
  <c r="AH1043" i="7"/>
  <c r="AH711" i="7"/>
  <c r="AH39" i="7"/>
  <c r="AH939" i="7"/>
  <c r="AH682" i="7"/>
  <c r="AH1341" i="7"/>
  <c r="AH436" i="7"/>
  <c r="AH209" i="7"/>
  <c r="AH395" i="7"/>
  <c r="AH33" i="7"/>
  <c r="AH1305" i="7"/>
  <c r="AH401" i="7"/>
  <c r="AH703" i="7"/>
  <c r="AH1104" i="7"/>
  <c r="AH735" i="7"/>
  <c r="AH892" i="7"/>
  <c r="AH158" i="7"/>
  <c r="AH473" i="7"/>
  <c r="AH672" i="7"/>
  <c r="AH445" i="7"/>
  <c r="AH393" i="7"/>
  <c r="AH598" i="7"/>
  <c r="AH178" i="7"/>
  <c r="AH1313" i="7"/>
  <c r="AH841" i="7"/>
  <c r="AH875" i="7"/>
  <c r="AH1115" i="7"/>
  <c r="AH967" i="7"/>
  <c r="AH670" i="7"/>
  <c r="AH637" i="7"/>
  <c r="AH640" i="7"/>
  <c r="AH464" i="7"/>
  <c r="AH1161" i="7"/>
  <c r="AH251" i="7"/>
  <c r="AH433" i="7"/>
  <c r="AH172" i="7"/>
  <c r="AH930" i="7"/>
  <c r="AH724" i="7"/>
  <c r="AH262" i="7"/>
  <c r="AH569" i="7"/>
  <c r="AH750" i="7"/>
  <c r="AH796" i="7"/>
  <c r="AH4" i="7"/>
  <c r="AH925" i="7"/>
  <c r="AH648" i="7"/>
  <c r="AH484" i="7"/>
  <c r="AH1146" i="7"/>
  <c r="AH454" i="7"/>
  <c r="AH1069" i="7"/>
  <c r="AH148" i="7"/>
  <c r="AH418" i="7"/>
  <c r="AH375" i="7"/>
  <c r="AH24" i="7"/>
  <c r="AH199" i="7"/>
  <c r="AH83" i="7"/>
  <c r="AH398" i="7"/>
  <c r="AH159" i="7"/>
  <c r="AH763" i="7"/>
  <c r="AH1334" i="7"/>
  <c r="AH1331" i="7"/>
  <c r="AH41" i="7"/>
  <c r="AH489" i="7"/>
  <c r="AH53" i="7"/>
  <c r="AH837" i="7"/>
  <c r="AH289" i="7"/>
  <c r="AH73" i="7"/>
  <c r="AH1311" i="7"/>
  <c r="AH604" i="7"/>
  <c r="AH1009" i="7"/>
  <c r="AH654" i="7"/>
  <c r="AH397" i="7"/>
  <c r="AH499" i="7"/>
  <c r="AH898" i="7"/>
  <c r="AH667" i="7"/>
  <c r="AH1092" i="7"/>
  <c r="AH968" i="7"/>
  <c r="AH177" i="7"/>
  <c r="AH1140" i="7"/>
  <c r="AH712" i="7"/>
  <c r="AH504" i="7"/>
  <c r="AH815" i="7"/>
  <c r="AH288" i="7"/>
  <c r="AH1139" i="7"/>
  <c r="AH131" i="7"/>
  <c r="AH827" i="7"/>
  <c r="AH948" i="7"/>
  <c r="AH122" i="7"/>
  <c r="AH1345" i="7"/>
  <c r="AH789" i="7"/>
  <c r="AH82" i="7"/>
  <c r="AH1019" i="7"/>
  <c r="AH465" i="7"/>
  <c r="AH239" i="7"/>
  <c r="AH443" i="7"/>
  <c r="AH1316" i="7"/>
  <c r="AH690" i="7"/>
  <c r="AH792" i="7"/>
  <c r="AH810" i="7"/>
  <c r="AH998" i="7"/>
  <c r="AH580" i="7"/>
  <c r="AH1309" i="7"/>
  <c r="AH994" i="7"/>
  <c r="AH21" i="7"/>
  <c r="AH938" i="7"/>
  <c r="AH140" i="7"/>
  <c r="AH962" i="7"/>
  <c r="AH1312" i="7"/>
  <c r="AH50" i="7"/>
  <c r="AH391" i="7"/>
  <c r="AH187" i="7"/>
  <c r="AH790" i="7"/>
  <c r="AH1361" i="7"/>
  <c r="AH149" i="7"/>
  <c r="AH940" i="7"/>
  <c r="AH1297" i="7"/>
  <c r="AH1346" i="7"/>
  <c r="AH1296" i="7"/>
  <c r="AH783" i="7"/>
  <c r="AH203" i="7"/>
  <c r="AH474" i="7"/>
  <c r="AH1011" i="7"/>
  <c r="AH743" i="7"/>
  <c r="AH909" i="7"/>
  <c r="AH824" i="7"/>
  <c r="AH98" i="7"/>
  <c r="AH173" i="7"/>
  <c r="AH367" i="7"/>
  <c r="AH1038" i="7"/>
  <c r="AH946" i="7"/>
  <c r="AH1007" i="7"/>
  <c r="AH1354" i="7"/>
  <c r="AH1079" i="7"/>
  <c r="AH506" i="7"/>
  <c r="AH250" i="7"/>
  <c r="AH200" i="7"/>
  <c r="AH1084" i="7"/>
  <c r="AH684" i="7"/>
  <c r="AH57" i="7"/>
  <c r="AH278" i="7"/>
  <c r="AH1033" i="7"/>
  <c r="AH896" i="7"/>
  <c r="AH202" i="7"/>
  <c r="AH1120" i="7"/>
  <c r="AH372" i="7"/>
  <c r="AH1075" i="7"/>
  <c r="AH945" i="7"/>
  <c r="AH157" i="7"/>
  <c r="AH1087" i="7"/>
  <c r="AH574" i="7"/>
  <c r="AH895" i="7"/>
  <c r="AH956" i="7"/>
  <c r="AH1108" i="7"/>
  <c r="AH138" i="7"/>
  <c r="AH186" i="7"/>
  <c r="AH775" i="7"/>
  <c r="AH626" i="7"/>
  <c r="AH924" i="7"/>
  <c r="AH49" i="7"/>
  <c r="AH1177" i="7"/>
  <c r="AH505" i="7"/>
  <c r="AH571" i="7"/>
  <c r="AH854" i="7"/>
  <c r="AH1326" i="7"/>
  <c r="AH246" i="7"/>
  <c r="AH100" i="7"/>
  <c r="AH595" i="7"/>
  <c r="AH1304" i="7"/>
  <c r="AH951" i="7"/>
  <c r="AH1165" i="7"/>
  <c r="AH125" i="7"/>
  <c r="AH1314" i="7"/>
  <c r="AH1298" i="7"/>
  <c r="AH1188" i="7"/>
  <c r="AH261" i="7"/>
  <c r="AH452" i="7"/>
  <c r="AH8" i="7"/>
  <c r="AH985" i="7"/>
  <c r="AH1324" i="7"/>
  <c r="AH908" i="7"/>
  <c r="AH139" i="7"/>
  <c r="AH274" i="7"/>
  <c r="AH1350" i="7"/>
  <c r="AH691" i="7"/>
  <c r="AH1347" i="7"/>
  <c r="AH245" i="7"/>
  <c r="AH865" i="7"/>
  <c r="AH46" i="7"/>
  <c r="AH960" i="7"/>
  <c r="AH575" i="7"/>
  <c r="AH129" i="7"/>
  <c r="AH1163" i="7"/>
  <c r="AH247" i="7"/>
  <c r="AH1001" i="7"/>
  <c r="AH1129" i="7"/>
  <c r="AH1168" i="7"/>
  <c r="AH406" i="7"/>
  <c r="AH1035" i="7"/>
  <c r="AH113" i="7"/>
  <c r="AH1141" i="7"/>
  <c r="AH720" i="7"/>
  <c r="AH1023" i="7"/>
  <c r="AH458" i="7"/>
  <c r="AH917" i="7"/>
  <c r="AH407" i="7"/>
  <c r="AH736" i="7"/>
  <c r="AH124" i="7"/>
  <c r="AH593" i="7"/>
  <c r="AH455" i="7"/>
  <c r="AH764" i="7"/>
  <c r="AH457" i="7"/>
  <c r="AH876" i="7"/>
  <c r="AH1180" i="7"/>
  <c r="AH941" i="7"/>
  <c r="AH961" i="7"/>
  <c r="AH219" i="7"/>
  <c r="AH1333" i="7"/>
  <c r="AH980" i="7"/>
  <c r="AH897" i="7"/>
  <c r="AH425" i="7"/>
  <c r="AH67" i="7"/>
  <c r="AH856" i="7"/>
  <c r="AH791" i="7"/>
  <c r="AH1020" i="7"/>
  <c r="AH394" i="7"/>
  <c r="AH704" i="7"/>
  <c r="AH1012" i="7"/>
  <c r="AH410" i="7"/>
  <c r="AH818" i="7"/>
  <c r="AH374" i="7"/>
  <c r="AH451" i="7"/>
  <c r="AH230" i="7"/>
  <c r="AH1149" i="7"/>
  <c r="AH450" i="7"/>
  <c r="AH947" i="7"/>
  <c r="AH1187" i="7"/>
  <c r="AH891" i="7"/>
  <c r="AH1116" i="7"/>
  <c r="AH893" i="7"/>
  <c r="AH1147" i="7"/>
  <c r="AH567" i="7"/>
  <c r="AH201" i="7"/>
  <c r="AH252" i="7"/>
  <c r="AH396" i="7"/>
  <c r="AH862" i="7"/>
  <c r="AH676" i="7"/>
  <c r="AH725" i="7"/>
  <c r="AH1008" i="7"/>
  <c r="AH1362" i="7"/>
  <c r="AH130" i="7"/>
  <c r="AH258" i="7"/>
  <c r="AH453" i="7"/>
  <c r="AH992" i="7"/>
  <c r="AH1181" i="7"/>
  <c r="AH169" i="7"/>
  <c r="AH655" i="7"/>
  <c r="AH1107" i="7"/>
  <c r="AH416" i="7"/>
  <c r="AH31" i="7"/>
  <c r="AH753" i="7"/>
  <c r="AH603" i="7"/>
  <c r="AH635" i="7"/>
  <c r="AH487" i="7"/>
  <c r="AH828" i="7"/>
  <c r="AH1121" i="7"/>
  <c r="AH807" i="7"/>
  <c r="AH745" i="7"/>
  <c r="AH260" i="7"/>
  <c r="AH366" i="7"/>
  <c r="AH513" i="7"/>
  <c r="AH1186" i="7"/>
  <c r="AH733" i="7"/>
  <c r="AH692" i="7"/>
  <c r="AH90" i="7"/>
  <c r="AH507" i="7"/>
  <c r="AH817" i="7"/>
  <c r="AH990" i="7"/>
  <c r="AH755" i="7"/>
  <c r="AH647" i="7"/>
  <c r="AH497" i="7"/>
  <c r="AH693" i="7"/>
  <c r="AH359" i="7"/>
  <c r="AH754" i="7"/>
  <c r="AH778" i="7"/>
  <c r="AH1169" i="7"/>
  <c r="AH188" i="7"/>
  <c r="AH444" i="7"/>
  <c r="AH599" i="7"/>
  <c r="AH392" i="7"/>
  <c r="AH954" i="7"/>
  <c r="AH485" i="7"/>
  <c r="AH931" i="7"/>
  <c r="AH52" i="7"/>
  <c r="AH955" i="7"/>
  <c r="AH1094" i="7"/>
  <c r="AH885" i="7"/>
  <c r="AH1367" i="7"/>
  <c r="AH663" i="7"/>
  <c r="AH1036" i="7"/>
  <c r="AH232" i="7"/>
  <c r="AH1127" i="7"/>
  <c r="AH409" i="7"/>
  <c r="AH1323" i="7"/>
  <c r="AH702" i="7"/>
  <c r="AH591" i="7"/>
  <c r="AH15" i="7"/>
  <c r="AH179" i="7"/>
  <c r="AH770" i="7"/>
  <c r="AH922" i="7"/>
  <c r="AH1044" i="7"/>
  <c r="AH365" i="7"/>
  <c r="AH1303" i="7"/>
  <c r="AH1302" i="7"/>
  <c r="AH913" i="7"/>
  <c r="AH165" i="7"/>
  <c r="AH1010" i="7"/>
  <c r="AH1164" i="7"/>
  <c r="AH439" i="7"/>
  <c r="AH390" i="7"/>
  <c r="AH1050" i="7"/>
  <c r="AH471" i="7"/>
  <c r="AH1126" i="7"/>
  <c r="AH853" i="7"/>
  <c r="AH653" i="7"/>
  <c r="AH141" i="7"/>
  <c r="AH259" i="7"/>
  <c r="AH421" i="7"/>
  <c r="AH747" i="7"/>
  <c r="AH732" i="7"/>
  <c r="AH71" i="7"/>
  <c r="AH914" i="7"/>
  <c r="AH1077" i="7"/>
  <c r="AH832" i="7"/>
  <c r="AH698" i="7"/>
  <c r="AH1145" i="7"/>
  <c r="AH912" i="7"/>
  <c r="AH700" i="7"/>
  <c r="AH405" i="7"/>
  <c r="AH731" i="7"/>
  <c r="AH1156" i="7"/>
  <c r="AH1067" i="7"/>
  <c r="AH756" i="7"/>
  <c r="AH287" i="7"/>
  <c r="AH834" i="7"/>
  <c r="AH481" i="7"/>
  <c r="AH867" i="7"/>
  <c r="AH210" i="7"/>
  <c r="AH884" i="7"/>
  <c r="AH820" i="7"/>
  <c r="AH774" i="7"/>
  <c r="AH13" i="7"/>
  <c r="AH969" i="7"/>
  <c r="AH462" i="7"/>
  <c r="AH597" i="7"/>
  <c r="AH814" i="7"/>
  <c r="AH794" i="7"/>
  <c r="AH638" i="7"/>
  <c r="AH981" i="7"/>
  <c r="AH950" i="7"/>
  <c r="AH429" i="7"/>
  <c r="AH469" i="7"/>
  <c r="AH384" i="7"/>
  <c r="AH660" i="7"/>
  <c r="AH928" i="7"/>
  <c r="AH166" i="7"/>
  <c r="AH804" i="7"/>
  <c r="AH170" i="7"/>
  <c r="AH277" i="7"/>
  <c r="AH614" i="7"/>
  <c r="AH566" i="7"/>
  <c r="AH971" i="7"/>
  <c r="AH1300" i="7"/>
  <c r="AH283" i="7"/>
  <c r="AH1110" i="7"/>
  <c r="AH935" i="7"/>
  <c r="AH1017" i="7"/>
  <c r="AH275" i="7"/>
  <c r="AH1117" i="7"/>
  <c r="AH1109" i="7"/>
  <c r="AH861" i="7"/>
  <c r="AH673" i="7"/>
  <c r="AH360" i="7"/>
  <c r="AH651" i="7"/>
  <c r="AH879" i="7"/>
  <c r="AH99" i="7"/>
  <c r="AH905" i="7"/>
  <c r="AH182" i="7"/>
  <c r="AH1037" i="7"/>
  <c r="AH426" i="7"/>
  <c r="AH632" i="7"/>
  <c r="AH581" i="7"/>
  <c r="AH456" i="7"/>
  <c r="AH279" i="7"/>
  <c r="AH953" i="7"/>
  <c r="AH602" i="7"/>
  <c r="AH408" i="7"/>
  <c r="AH1178" i="7"/>
  <c r="AH656" i="7"/>
  <c r="AH608" i="7"/>
  <c r="AH136" i="7"/>
  <c r="AH1360" i="7"/>
  <c r="AH1102" i="7"/>
  <c r="AH137" i="7"/>
  <c r="AH782" i="7"/>
  <c r="AH710" i="7"/>
  <c r="AH762" i="7"/>
  <c r="AH573" i="7"/>
  <c r="AH17" i="7"/>
  <c r="AH48" i="7"/>
  <c r="AH863" i="7"/>
  <c r="AH723" i="7"/>
  <c r="AH1072" i="7"/>
  <c r="AH715" i="7"/>
  <c r="AH1040" i="7"/>
  <c r="AH268" i="7"/>
  <c r="AH63" i="7"/>
  <c r="AH150" i="7"/>
  <c r="AH496" i="7"/>
  <c r="AH370" i="7"/>
  <c r="AH156" i="7"/>
  <c r="AH363" i="7"/>
  <c r="AH737" i="7"/>
  <c r="AH61" i="7"/>
  <c r="AH819" i="7"/>
  <c r="AH240" i="7"/>
  <c r="AH257" i="7"/>
  <c r="AH1565" i="7"/>
  <c r="AH587" i="7"/>
  <c r="AH707" i="7"/>
  <c r="AH208" i="7"/>
  <c r="AH831" i="7"/>
  <c r="AH934" i="7"/>
  <c r="AH97" i="7"/>
  <c r="AH1152" i="7"/>
  <c r="AH66" i="7"/>
  <c r="AH266" i="7"/>
  <c r="AH152" i="7"/>
  <c r="AH231" i="7"/>
  <c r="AH286" i="7"/>
  <c r="AH207" i="7"/>
  <c r="AH482" i="7"/>
  <c r="AH449" i="7"/>
  <c r="AH84" i="7"/>
  <c r="AH1111" i="7"/>
  <c r="AH970" i="7"/>
  <c r="AH958" i="7"/>
  <c r="AH987" i="7"/>
  <c r="AH1021" i="7"/>
  <c r="AH652" i="7"/>
  <c r="AH1502" i="7"/>
  <c r="AH1359" i="7"/>
  <c r="AH1128" i="7"/>
  <c r="AH68" i="7"/>
  <c r="AH809" i="7"/>
  <c r="AH932" i="7"/>
  <c r="AH612" i="7"/>
  <c r="AH627" i="7"/>
  <c r="AH646" i="7"/>
  <c r="AH1045" i="7"/>
  <c r="AH40" i="7"/>
  <c r="AH766" i="7"/>
  <c r="AH1068" i="7"/>
  <c r="AH621" i="7"/>
  <c r="AH491" i="7"/>
  <c r="AH618" i="7"/>
  <c r="AH639" i="7"/>
  <c r="AH1097" i="7"/>
  <c r="AH887" i="7"/>
  <c r="AH490" i="7"/>
  <c r="AH388" i="7"/>
  <c r="AH662" i="7"/>
  <c r="AH114" i="7"/>
  <c r="AH9" i="7"/>
  <c r="AH1089" i="7"/>
  <c r="AH681" i="7"/>
  <c r="AH94" i="7"/>
  <c r="AH204" i="7"/>
  <c r="AH882" i="7"/>
  <c r="AH195" i="7"/>
  <c r="AH282" i="7"/>
  <c r="AH721" i="7"/>
  <c r="AH132" i="7"/>
  <c r="AH386" i="7"/>
  <c r="AH269" i="7"/>
  <c r="AH142" i="7"/>
  <c r="AH190" i="7"/>
  <c r="AH1039" i="7"/>
  <c r="AH758" i="7"/>
  <c r="AH226" i="7"/>
  <c r="AH683" i="7"/>
  <c r="AH1016" i="7"/>
  <c r="AH417" i="7"/>
  <c r="AH1090" i="7"/>
  <c r="AH498" i="7"/>
  <c r="AH1027" i="7"/>
  <c r="AH609" i="7"/>
  <c r="AH47" i="7"/>
  <c r="AH806" i="7"/>
  <c r="AH816" i="7"/>
  <c r="AH678" i="7"/>
  <c r="AH558" i="7"/>
  <c r="AH64" i="7"/>
  <c r="AH866" i="7"/>
  <c r="AH402" i="7"/>
  <c r="AH373" i="7"/>
  <c r="AH1125" i="7"/>
  <c r="AH852" i="7"/>
  <c r="AH218" i="7"/>
  <c r="AH625" i="7"/>
  <c r="AH1031" i="7"/>
  <c r="AH285" i="7"/>
  <c r="AH944" i="7"/>
  <c r="AH636" i="7"/>
  <c r="AH993" i="7"/>
  <c r="AH1179" i="7"/>
  <c r="AH1330" i="7"/>
  <c r="AH1348" i="7"/>
  <c r="AH668" i="7"/>
  <c r="AH1159" i="7"/>
  <c r="AH1076" i="7"/>
  <c r="AH512" i="7"/>
  <c r="AH43" i="7"/>
  <c r="AH596" i="7"/>
  <c r="AH463" i="7"/>
  <c r="AH833" i="7"/>
  <c r="AH468" i="7"/>
  <c r="AH918" i="7"/>
  <c r="AH835" i="7"/>
  <c r="AH742" i="7"/>
  <c r="AH1294" i="7"/>
  <c r="AH830" i="7"/>
  <c r="AH20" i="7"/>
  <c r="AH1310" i="7"/>
  <c r="AH1357" i="7"/>
  <c r="AH1083" i="7"/>
  <c r="AH29" i="7"/>
  <c r="AH171" i="7"/>
  <c r="AH93" i="7"/>
  <c r="AH677" i="7"/>
  <c r="AH610" i="7"/>
  <c r="AH273" i="7"/>
  <c r="AH1088" i="7"/>
  <c r="AH424" i="7"/>
  <c r="AH176" i="7"/>
  <c r="AH1170" i="7"/>
  <c r="AH666" i="7"/>
  <c r="AH503" i="7"/>
  <c r="AH963" i="7"/>
  <c r="AH95" i="7"/>
  <c r="AH78" i="7"/>
  <c r="AH788" i="7"/>
  <c r="AH1105" i="7"/>
  <c r="AH822" i="7"/>
  <c r="AH413" i="7"/>
  <c r="AH1015" i="7"/>
  <c r="AH870" i="7"/>
  <c r="AH371" i="7"/>
  <c r="AH1049" i="7"/>
  <c r="AH797" i="7"/>
  <c r="AH36" i="7"/>
  <c r="AH434" i="7"/>
  <c r="AH89" i="7"/>
  <c r="AH696" i="7"/>
  <c r="AH813" i="7"/>
  <c r="AH880" i="7"/>
  <c r="AH860" i="7"/>
  <c r="AH616" i="7"/>
  <c r="AH972" i="7"/>
  <c r="AH605" i="7"/>
  <c r="AH1144" i="7"/>
  <c r="AH38" i="7"/>
  <c r="AH427" i="7"/>
  <c r="AH65" i="7"/>
  <c r="AH589" i="7"/>
  <c r="AH234" i="7"/>
  <c r="AH657" i="7"/>
  <c r="AH1549" i="7"/>
  <c r="AH27" i="7"/>
  <c r="AH821" i="7"/>
  <c r="AH906" i="7"/>
  <c r="AH120" i="7"/>
  <c r="AH903" i="7"/>
  <c r="AH45" i="7"/>
  <c r="AH907" i="7"/>
  <c r="AH983" i="7"/>
  <c r="AH175" i="7"/>
  <c r="AH1118" i="7"/>
  <c r="AH1301" i="7"/>
  <c r="AH1123" i="7"/>
  <c r="AH163" i="7"/>
  <c r="AH1365" i="7"/>
  <c r="AH1299" i="7"/>
  <c r="AH362" i="7"/>
  <c r="AH205" i="7"/>
  <c r="AH369" i="7"/>
  <c r="AH812" i="7"/>
  <c r="AH376" i="7"/>
  <c r="AH607" i="7"/>
  <c r="AH400" i="7"/>
  <c r="AH19" i="7"/>
  <c r="AH284" i="7"/>
  <c r="AH577" i="7"/>
  <c r="AH1278" i="7"/>
  <c r="AH119" i="7"/>
  <c r="AH193" i="7"/>
  <c r="AH1142" i="7"/>
  <c r="AH276" i="7"/>
  <c r="AH399" i="7"/>
  <c r="AH1332" i="7"/>
  <c r="AH111" i="7"/>
  <c r="AH514" i="7"/>
  <c r="AH1114" i="7"/>
  <c r="AH1000" i="7"/>
  <c r="AH442" i="7"/>
  <c r="AH851" i="7"/>
  <c r="AH936" i="7"/>
  <c r="AH1028" i="7"/>
  <c r="AH511" i="7"/>
  <c r="AH1032" i="7"/>
  <c r="AH921" i="7"/>
  <c r="AH16" i="7"/>
  <c r="AH123" i="7"/>
  <c r="AH752" i="7"/>
  <c r="AH435" i="7"/>
  <c r="AH1158" i="7"/>
  <c r="AH768" i="7"/>
  <c r="AH185" i="7"/>
  <c r="AH1358" i="7"/>
  <c r="AH883" i="7"/>
  <c r="AH1307" i="7"/>
  <c r="AH923" i="7"/>
  <c r="AH1353" i="7"/>
  <c r="AH5" i="7"/>
  <c r="AH146" i="7"/>
  <c r="AH590" i="7"/>
  <c r="AH1103" i="7"/>
  <c r="AH686" i="7"/>
  <c r="AH1291" i="7"/>
  <c r="AH510" i="7"/>
  <c r="AH494" i="7"/>
  <c r="AH508" i="7"/>
  <c r="AH687" i="7"/>
  <c r="AH1343" i="7"/>
  <c r="AH431" i="7"/>
  <c r="AH576" i="7"/>
  <c r="AH85" i="7"/>
  <c r="AH342" i="7"/>
  <c r="AH11" i="7"/>
  <c r="AH823" i="7"/>
  <c r="AH937" i="7"/>
  <c r="AH92" i="7"/>
  <c r="AH868" i="7"/>
  <c r="AH1337" i="7"/>
  <c r="AH966" i="7"/>
  <c r="AH96" i="7"/>
  <c r="AH659" i="7"/>
  <c r="AH688" i="7"/>
  <c r="AH857" i="7"/>
  <c r="AH1101" i="7"/>
  <c r="AH1151" i="7"/>
  <c r="AH404" i="7"/>
  <c r="AH235" i="7"/>
  <c r="AH1349" i="7"/>
  <c r="AH147" i="7"/>
  <c r="AH579" i="7"/>
  <c r="AH80" i="7"/>
  <c r="AH642" i="7"/>
  <c r="AH613" i="7"/>
  <c r="AH1047" i="7"/>
  <c r="AH1246" i="7"/>
  <c r="AH901" i="7"/>
  <c r="AH877" i="7"/>
  <c r="AH644" i="7"/>
  <c r="AH1029" i="7"/>
  <c r="AH1519" i="7"/>
  <c r="AH714" i="7"/>
  <c r="AH180" i="7"/>
  <c r="AH112" i="7"/>
  <c r="AH183" i="7"/>
  <c r="AH502" i="7"/>
  <c r="AH617" i="7"/>
  <c r="AH1183" i="7"/>
  <c r="AH592" i="7"/>
  <c r="AH488" i="7"/>
  <c r="AH649" i="7"/>
  <c r="AH121" i="7"/>
  <c r="AH839" i="7"/>
  <c r="AH1190" i="7"/>
  <c r="AH1182" i="7"/>
  <c r="AH560" i="7"/>
  <c r="AH886" i="7"/>
  <c r="AH238" i="7"/>
  <c r="AH1185" i="7"/>
  <c r="AH1051" i="7"/>
  <c r="AH1329" i="7"/>
  <c r="AH708" i="7"/>
  <c r="AH191" i="7"/>
  <c r="AH1073" i="7"/>
  <c r="AH389" i="7"/>
  <c r="AH1034" i="7"/>
  <c r="AH631" i="7"/>
  <c r="AH1555" i="7"/>
  <c r="AH221" i="7"/>
  <c r="AH1536" i="7"/>
  <c r="AH1048" i="7"/>
  <c r="AH801" i="7"/>
  <c r="AH59" i="7"/>
  <c r="AH793" i="7"/>
  <c r="AH1030" i="7"/>
  <c r="AH69" i="7"/>
  <c r="AH134" i="7"/>
  <c r="AH902" i="7"/>
  <c r="AH779" i="7"/>
  <c r="AH781" i="7"/>
  <c r="AH959" i="7"/>
  <c r="AH1025" i="7"/>
  <c r="AH228" i="7"/>
  <c r="AH88" i="7"/>
  <c r="AH1252" i="7"/>
  <c r="AH1504" i="7"/>
  <c r="AH1143" i="7"/>
  <c r="AH769" i="7"/>
  <c r="AH633" i="7"/>
  <c r="AH446" i="7"/>
  <c r="AH1196" i="7"/>
  <c r="AH248" i="7"/>
  <c r="AH1546" i="7"/>
  <c r="AH1511" i="7"/>
  <c r="AH354" i="7"/>
  <c r="AH991" i="7"/>
  <c r="AH460" i="7"/>
  <c r="AH338" i="7"/>
  <c r="AH1004" i="7"/>
  <c r="AH459" i="7"/>
  <c r="AH1276" i="7"/>
  <c r="AH1202" i="7"/>
  <c r="AH1254" i="7"/>
  <c r="AH345" i="7"/>
  <c r="AH795" i="7"/>
  <c r="AH336" i="7"/>
  <c r="AH1541" i="7"/>
  <c r="AH1283" i="7"/>
  <c r="AH23" i="7"/>
  <c r="AH584" i="7"/>
  <c r="AH986" i="7"/>
  <c r="AH264" i="7"/>
  <c r="AH1272" i="7"/>
  <c r="AH174" i="7"/>
  <c r="AH578" i="7"/>
  <c r="AH1082" i="7"/>
  <c r="AH1263" i="7"/>
  <c r="AH298" i="7"/>
  <c r="AH744" i="7"/>
  <c r="AH415" i="7"/>
  <c r="AH800" i="7"/>
  <c r="AH335" i="7"/>
  <c r="AH709" i="7"/>
  <c r="AH196" i="7"/>
  <c r="AH1538" i="7"/>
  <c r="AH327" i="7"/>
  <c r="AH1286" i="7"/>
  <c r="AH850" i="7"/>
  <c r="AH493" i="7"/>
  <c r="AH1320" i="7"/>
  <c r="AH890" i="7"/>
  <c r="AH1042" i="7"/>
  <c r="AH888" i="7"/>
  <c r="AH1277" i="7"/>
  <c r="AH153" i="7"/>
  <c r="AH501" i="7"/>
  <c r="AH54" i="7"/>
  <c r="AH749" i="7"/>
  <c r="AH943" i="7"/>
  <c r="AH1225" i="7"/>
  <c r="AH1529" i="7"/>
  <c r="AH1560" i="7"/>
  <c r="AH1533" i="7"/>
  <c r="AH353" i="7"/>
  <c r="AH1200" i="7"/>
  <c r="AH495" i="7"/>
  <c r="AH1572" i="7"/>
  <c r="AH377" i="7"/>
  <c r="AH164" i="7"/>
  <c r="AH155" i="7"/>
  <c r="AH7" i="7"/>
  <c r="AH1363" i="7"/>
  <c r="AH1228" i="7"/>
  <c r="AH874" i="7"/>
  <c r="AH339" i="7"/>
  <c r="AH241" i="7"/>
  <c r="AH154" i="7"/>
  <c r="AH772" i="7"/>
  <c r="AH634" i="7"/>
  <c r="AH1366" i="7"/>
  <c r="AH1328" i="7"/>
  <c r="AH919" i="7"/>
  <c r="AH1227" i="7"/>
  <c r="AH361" i="7"/>
  <c r="AH313" i="7"/>
  <c r="AH440" i="7"/>
  <c r="AH1352" i="7"/>
  <c r="AH368" i="7"/>
  <c r="AH423" i="7"/>
  <c r="AH664" i="7"/>
  <c r="AH1112" i="7"/>
  <c r="AH127" i="7"/>
  <c r="AH825" i="7"/>
  <c r="AH904" i="7"/>
  <c r="AH333" i="7"/>
  <c r="AH1339" i="7"/>
  <c r="AH265" i="7"/>
  <c r="AH808" i="7"/>
  <c r="AH694" i="7"/>
  <c r="AH87" i="7"/>
  <c r="AH562" i="7"/>
  <c r="AH403" i="7"/>
  <c r="AH44" i="7"/>
  <c r="AH1162" i="7"/>
  <c r="AH18" i="7"/>
  <c r="AH1081" i="7"/>
  <c r="AH838" i="7"/>
  <c r="AH741" i="7"/>
  <c r="AH911" i="7"/>
  <c r="AH151" i="7"/>
  <c r="AH1210" i="7"/>
  <c r="AH244" i="7"/>
  <c r="AH697" i="7"/>
  <c r="AH973" i="7"/>
  <c r="AH1257" i="7"/>
  <c r="AH1327" i="7"/>
  <c r="AH864" i="7"/>
  <c r="AH680" i="7"/>
  <c r="AH1184" i="7"/>
  <c r="AH42" i="7"/>
  <c r="AH1150" i="7"/>
  <c r="AH1217" i="7"/>
  <c r="AH432" i="7"/>
  <c r="AH12" i="7"/>
  <c r="AH162" i="7"/>
  <c r="AH988" i="7"/>
  <c r="AH10" i="7"/>
  <c r="AH1014" i="7"/>
  <c r="AH1100" i="7"/>
  <c r="AH337" i="7"/>
  <c r="AH803" i="7"/>
  <c r="AH79" i="7"/>
  <c r="AH1086" i="7"/>
  <c r="AH352" i="7"/>
  <c r="AH181" i="7"/>
  <c r="AH1106" i="7"/>
  <c r="AH761" i="7"/>
  <c r="AH328" i="7"/>
  <c r="AH76" i="7"/>
  <c r="AH1554" i="7"/>
  <c r="AH428" i="7"/>
  <c r="AH1526" i="7"/>
  <c r="AH675" i="7"/>
  <c r="AH1557" i="7"/>
  <c r="AH563" i="7"/>
  <c r="AH1534" i="7"/>
  <c r="AH1157" i="7"/>
  <c r="AH1513" i="7"/>
  <c r="AH1198" i="7"/>
  <c r="AH350" i="7"/>
  <c r="AH695" i="7"/>
  <c r="AH422" i="7"/>
  <c r="AH826" i="7"/>
  <c r="AH448" i="7"/>
  <c r="AH242" i="7"/>
  <c r="AH91" i="7"/>
  <c r="AH347" i="7"/>
  <c r="AH1113" i="7"/>
  <c r="AH86" i="7"/>
  <c r="AH740" i="7"/>
  <c r="AH1244" i="7"/>
  <c r="AH665" i="7"/>
  <c r="AH315" i="7"/>
  <c r="AH798" i="7"/>
  <c r="AH872" i="7"/>
  <c r="AH1319" i="7"/>
  <c r="AH1022" i="7"/>
  <c r="AH1336" i="7"/>
  <c r="AH1006" i="7"/>
  <c r="AH81" i="7"/>
  <c r="AH1130" i="7"/>
  <c r="AH55" i="7"/>
  <c r="AH115" i="7"/>
  <c r="AH910" i="7"/>
  <c r="AH641" i="7"/>
  <c r="AH492" i="7"/>
  <c r="AH304" i="7"/>
  <c r="AH309" i="7"/>
  <c r="AH411" i="7"/>
  <c r="AH1531" i="7"/>
  <c r="AH1195" i="7"/>
  <c r="AH878" i="7"/>
  <c r="AH1499" i="7"/>
  <c r="AH1235" i="7"/>
  <c r="AH348" i="7"/>
  <c r="AH271" i="7"/>
  <c r="AH1249" i="7"/>
  <c r="AH1222" i="7"/>
  <c r="AH1260" i="7"/>
  <c r="AH669" i="7"/>
  <c r="AH628" i="7"/>
  <c r="AH1085" i="7"/>
  <c r="AH760" i="7"/>
  <c r="AH194" i="7"/>
  <c r="AH197" i="7"/>
  <c r="AH900" i="7"/>
  <c r="AH145" i="7"/>
  <c r="AH729" i="7"/>
  <c r="AH1522" i="7"/>
  <c r="AH777" i="7"/>
  <c r="AH929" i="7"/>
  <c r="AH689" i="7"/>
  <c r="AH965" i="7"/>
  <c r="AH1208" i="7"/>
  <c r="AH2" i="7"/>
  <c r="AH658" i="7"/>
  <c r="AH1552" i="7"/>
  <c r="AH1340" i="7"/>
  <c r="AH1525" i="7"/>
  <c r="AH999" i="7"/>
  <c r="AH28" i="7"/>
  <c r="AH585" i="7"/>
  <c r="AH765" i="7"/>
  <c r="AH144" i="7"/>
  <c r="AH161" i="7"/>
  <c r="AH645" i="7"/>
  <c r="AH34" i="7"/>
  <c r="AH622" i="7"/>
  <c r="AH1005" i="7"/>
  <c r="AH1548" i="7"/>
  <c r="AH643" i="7"/>
  <c r="AH1247" i="7"/>
  <c r="AH412" i="7"/>
  <c r="AH441" i="7"/>
  <c r="AH706" i="7"/>
  <c r="AH1355" i="7"/>
  <c r="AH780" i="7"/>
  <c r="AH1268" i="7"/>
  <c r="AH1521" i="7"/>
  <c r="AH996" i="7"/>
  <c r="AH253" i="7"/>
  <c r="AH314" i="7"/>
  <c r="AH1194" i="7"/>
  <c r="AH718" i="7"/>
  <c r="AH1288" i="7"/>
  <c r="AH1259" i="7"/>
  <c r="AH1553" i="7"/>
  <c r="AH1216" i="7"/>
  <c r="AH225" i="7"/>
  <c r="AH1282" i="7"/>
  <c r="AH799" i="7"/>
  <c r="AH325" i="7"/>
  <c r="AH430" i="7"/>
  <c r="AH1315" i="7"/>
  <c r="AH1201" i="7"/>
  <c r="AH306" i="7"/>
  <c r="AH1556" i="7"/>
  <c r="AH1279" i="7"/>
  <c r="AH1242" i="7"/>
  <c r="AH1308" i="7"/>
  <c r="AH322" i="7"/>
  <c r="AH1204" i="7"/>
  <c r="AH1515" i="7"/>
  <c r="AH1514" i="7"/>
  <c r="AH290" i="7"/>
  <c r="AH873" i="7"/>
  <c r="AH1540" i="7"/>
  <c r="AH500" i="7"/>
  <c r="AH229" i="7"/>
  <c r="AH1290" i="7"/>
  <c r="AH227" i="7"/>
  <c r="AH927" i="7"/>
  <c r="AH420" i="7"/>
  <c r="AH26" i="7"/>
  <c r="AH1265" i="7"/>
  <c r="AH679" i="7"/>
  <c r="AH1285" i="7"/>
  <c r="AH480" i="7"/>
  <c r="AH295" i="7"/>
  <c r="AH1197" i="7"/>
  <c r="AH320" i="7"/>
  <c r="AH713" i="7"/>
  <c r="AH1124" i="7"/>
  <c r="AH307" i="7"/>
  <c r="AH220" i="7"/>
  <c r="AH58" i="7"/>
  <c r="AH1507" i="7"/>
  <c r="AH1258" i="7"/>
  <c r="AH466" i="7"/>
  <c r="AH1267" i="7"/>
  <c r="AH1230" i="7"/>
  <c r="AH330" i="7"/>
  <c r="AH22" i="7"/>
  <c r="AH1524" i="7"/>
  <c r="AH1532" i="7"/>
  <c r="AH1099" i="7"/>
  <c r="AH1251" i="7"/>
  <c r="AH957" i="7"/>
  <c r="AH317" i="7"/>
  <c r="AH1351" i="7"/>
  <c r="AH1211" i="7"/>
  <c r="AH299" i="7"/>
  <c r="AH326" i="7"/>
  <c r="AH1167" i="7"/>
  <c r="AH356" i="7"/>
  <c r="AH1544" i="7"/>
  <c r="AH942" i="7"/>
  <c r="AH438" i="7"/>
  <c r="AH767" i="7"/>
  <c r="AH1238" i="7"/>
  <c r="AH1512" i="7"/>
  <c r="AH1236" i="7"/>
  <c r="AH859" i="7"/>
  <c r="AH899" i="7"/>
  <c r="AH414" i="7"/>
  <c r="AH1281" i="7"/>
  <c r="AH1338" i="7"/>
  <c r="AH773" i="7"/>
  <c r="AH1273" i="7"/>
  <c r="AH272" i="7"/>
  <c r="AH1571" i="7"/>
  <c r="AH1248" i="7"/>
  <c r="AH184" i="7"/>
  <c r="AH1243" i="7"/>
  <c r="AH329" i="7"/>
  <c r="AH1240" i="7"/>
  <c r="AH233" i="7"/>
  <c r="AH1241" i="7"/>
  <c r="AH615" i="7"/>
  <c r="AH316" i="7"/>
  <c r="AH1253" i="7"/>
  <c r="AH751" i="7"/>
  <c r="AH1223" i="7"/>
  <c r="AH1503" i="7"/>
  <c r="AH771" i="7"/>
  <c r="AH1520" i="7"/>
  <c r="AH811" i="7"/>
  <c r="AH1547" i="7"/>
  <c r="AH294" i="7"/>
  <c r="AH1523" i="7"/>
  <c r="AH1215" i="7"/>
  <c r="AH1292" i="7"/>
  <c r="AH1209" i="7"/>
  <c r="AH1516" i="7"/>
  <c r="AH1535" i="7"/>
  <c r="AH292" i="7"/>
  <c r="AH293" i="7"/>
  <c r="AH926" i="7"/>
  <c r="AH1543" i="7"/>
  <c r="AH62" i="7"/>
  <c r="AH738" i="7"/>
  <c r="AH310" i="7"/>
  <c r="AH296" i="7"/>
  <c r="AH1213" i="7"/>
  <c r="AH1562" i="7"/>
  <c r="AH1295" i="7"/>
  <c r="AH1018" i="7"/>
  <c r="AH1570" i="7"/>
  <c r="AH357" i="7"/>
  <c r="AH126" i="7"/>
  <c r="AH133" i="7"/>
  <c r="AH623" i="7"/>
  <c r="AH1262" i="7"/>
  <c r="AH135" i="7"/>
  <c r="AH1542" i="7"/>
  <c r="AH1284" i="7"/>
  <c r="AH346" i="7"/>
  <c r="AH1356" i="7"/>
  <c r="AH311" i="7"/>
  <c r="AH1545" i="7"/>
  <c r="AH118" i="7"/>
  <c r="AH565" i="7"/>
  <c r="AH1166" i="7"/>
  <c r="AH1013" i="7"/>
  <c r="AH1155" i="7"/>
  <c r="AH1148" i="7"/>
  <c r="AH916" i="7"/>
  <c r="AH1098" i="7"/>
  <c r="AH989" i="7"/>
  <c r="AH14" i="7"/>
  <c r="AH1080" i="7"/>
  <c r="AH461" i="7"/>
  <c r="AH1318" i="7"/>
  <c r="AH674" i="7"/>
  <c r="AH1528" i="7"/>
  <c r="AH650" i="7"/>
  <c r="AH297" i="7"/>
  <c r="AH467" i="7"/>
  <c r="AH447" i="7"/>
  <c r="AH319" i="7"/>
  <c r="AH1274" i="7"/>
  <c r="AH717" i="7"/>
  <c r="AH74" i="7"/>
  <c r="AH1232" i="7"/>
  <c r="AH1261" i="7"/>
  <c r="AH305" i="7"/>
  <c r="AH70" i="7"/>
  <c r="AH60" i="7"/>
  <c r="AH1026" i="7"/>
  <c r="AH1287" i="7"/>
  <c r="AH1250" i="7"/>
  <c r="AH982" i="7"/>
  <c r="AH1193" i="7"/>
  <c r="AH561" i="7"/>
  <c r="AH889" i="7"/>
  <c r="AH470" i="7"/>
  <c r="AH1505" i="7"/>
  <c r="AH1506" i="7"/>
  <c r="AH1206" i="7"/>
  <c r="AH334" i="7"/>
  <c r="AH263" i="7"/>
  <c r="AH1364" i="7"/>
  <c r="AH308" i="7"/>
  <c r="AH1269" i="7"/>
  <c r="AH1220" i="7"/>
  <c r="AH324" i="7"/>
  <c r="AH1558" i="7"/>
  <c r="AH1537" i="7"/>
  <c r="AH1229" i="7"/>
  <c r="AH722" i="7"/>
  <c r="AH355" i="7"/>
  <c r="AH1317" i="7"/>
  <c r="AH340" i="7"/>
  <c r="AH1171" i="7"/>
  <c r="AH629" i="7"/>
  <c r="AH606" i="7"/>
  <c r="AH1275" i="7"/>
  <c r="AH318" i="7"/>
  <c r="AH1212" i="7"/>
  <c r="AH1255" i="7"/>
  <c r="AH997" i="7"/>
  <c r="AH1203" i="7"/>
  <c r="AH1500" i="7"/>
  <c r="AH1550" i="7"/>
  <c r="AH701" i="7"/>
  <c r="AH192" i="7"/>
  <c r="AH1192" i="7"/>
  <c r="AH1561" i="7"/>
  <c r="AH1093" i="7"/>
  <c r="AH1517" i="7"/>
  <c r="AH1289" i="7"/>
  <c r="AH249" i="7"/>
  <c r="AH620" i="7"/>
  <c r="AH1205" i="7"/>
  <c r="AH1160" i="7"/>
  <c r="AH1207" i="7"/>
  <c r="AH619" i="7"/>
  <c r="AH559" i="7"/>
  <c r="AH748" i="7"/>
  <c r="AH1566" i="7"/>
  <c r="AH949" i="7"/>
  <c r="AH1498" i="7"/>
  <c r="AH1219" i="7"/>
  <c r="AH1214" i="7"/>
  <c r="AH270" i="7"/>
  <c r="AH303" i="7"/>
  <c r="AH343" i="7"/>
  <c r="AH1199" i="7"/>
  <c r="AH56" i="7"/>
  <c r="AH37" i="7"/>
  <c r="AH349" i="7"/>
  <c r="AH1539" i="7"/>
  <c r="AH1563" i="7"/>
  <c r="AH35" i="7"/>
  <c r="AH291" i="7"/>
  <c r="AH1508" i="7"/>
  <c r="AH1231" i="7"/>
  <c r="AH32" i="7"/>
  <c r="AH301" i="7"/>
  <c r="AH1191" i="7"/>
  <c r="AH1041" i="7"/>
  <c r="AH1226" i="7"/>
  <c r="AH624" i="7"/>
  <c r="AH1551" i="7"/>
  <c r="AH509" i="7"/>
  <c r="AH302" i="7"/>
  <c r="AH1518" i="7"/>
  <c r="AH1245" i="7"/>
  <c r="AH1233" i="7"/>
  <c r="AH1527" i="7"/>
  <c r="AH312" i="7"/>
  <c r="AH1559" i="7"/>
  <c r="AH1074" i="7"/>
  <c r="AH1264" i="7"/>
  <c r="AH1237" i="7"/>
  <c r="AH802" i="7"/>
  <c r="AH1176" i="7"/>
  <c r="AH300" i="7"/>
  <c r="AH1256" i="7"/>
  <c r="AH1122" i="7"/>
  <c r="AH730" i="7"/>
  <c r="AH588" i="7"/>
  <c r="AH1078" i="7"/>
  <c r="AH1335" i="7"/>
  <c r="AH323" i="7"/>
  <c r="AH1071" i="7"/>
  <c r="AH1569" i="7"/>
  <c r="AH341" i="7"/>
  <c r="AH1321" i="7"/>
  <c r="AH116" i="7"/>
  <c r="AH1271" i="7"/>
  <c r="AH75" i="7"/>
  <c r="AH1293" i="7"/>
  <c r="AH321" i="7"/>
  <c r="AH1270" i="7"/>
  <c r="AH1564" i="7"/>
  <c r="AH331" i="7"/>
  <c r="AH1510" i="7"/>
  <c r="AH1153" i="7"/>
  <c r="AH128" i="7"/>
  <c r="AH1509" i="7"/>
  <c r="AH1234" i="7"/>
  <c r="AH1266" i="7"/>
  <c r="AH1530" i="7"/>
  <c r="AH1239" i="7"/>
  <c r="AH1224" i="7"/>
  <c r="AH1218" i="7"/>
  <c r="AH332" i="7"/>
  <c r="AH705" i="7"/>
  <c r="AH1501" i="7"/>
  <c r="AH1280" i="7"/>
  <c r="AH1070" i="7"/>
  <c r="AH351" i="7"/>
  <c r="AH344" i="7"/>
  <c r="AH1221" i="7"/>
</calcChain>
</file>

<file path=xl/comments1.xml><?xml version="1.0" encoding="utf-8"?>
<comments xmlns="http://schemas.openxmlformats.org/spreadsheetml/2006/main">
  <authors>
    <author>Oscar Perugachi</author>
  </authors>
  <commentList>
    <comment ref="K1" authorId="0" shapeId="0">
      <text>
        <r>
          <rPr>
            <b/>
            <sz val="9"/>
            <color indexed="81"/>
            <rFont val="Tahoma"/>
            <family val="2"/>
          </rPr>
          <t>Oscar Perugachi:</t>
        </r>
        <r>
          <rPr>
            <sz val="9"/>
            <color indexed="81"/>
            <rFont val="Tahoma"/>
            <family val="2"/>
          </rPr>
          <t xml:space="preserve">
CLAVE DEL EMPLEADO
</t>
        </r>
      </text>
    </comment>
  </commentList>
</comments>
</file>

<file path=xl/connections.xml><?xml version="1.0" encoding="utf-8"?>
<connections xmlns="http://schemas.openxmlformats.org/spreadsheetml/2006/main">
  <connection id="1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keepAlive="1" name="Consulta - ARCHIVOS COMPLETOS QMI 1 AL 17 SEP-22" description="Conexión a la consulta 'ARCHIVOS COMPLETOS QMI 1 AL 17 SEP-22' en el libro." type="5" refreshedVersion="8" background="1" saveData="1">
    <dbPr connection="Provider=Microsoft.Mashup.OleDb.1;Data Source=$Workbook$;Location=&quot;ARCHIVOS COMPLETOS QMI 1 AL 17 SEP-22&quot;;Extended Properties=&quot;&quot;" command="SELECT * FROM [ARCHIVOS COMPLETOS QMI 1 AL 17 SEP-22]"/>
  </connection>
  <connection id="3" keepAlive="1" name="Consulta - ARCHIVOS COMPLETOS QMI 1 AL 17 SEP-22 (2)" description="Conexión a la consulta 'ARCHIVOS COMPLETOS QMI 1 AL 17 SEP-22 (2)' en el libro." type="5" refreshedVersion="8" background="1" saveData="1">
    <dbPr connection="Provider=Microsoft.Mashup.OleDb.1;Data Source=$Workbook$;Location=&quot;ARCHIVOS COMPLETOS QMI 1 AL 17 SEP-22 (2)&quot;;Extended Properties=&quot;&quot;" command="SELECT * FROM [ARCHIVOS COMPLETOS QMI 1 AL 17 SEP-22 (2)]"/>
  </connection>
  <connection id="4" keepAlive="1" name="Consulta - ARCHIVOS COMPLETOS QMI 1 AL 17 SEP-22 (3)" description="Conexión a la consulta 'ARCHIVOS COMPLETOS QMI 1 AL 17 SEP-22 (3)' en el libro." type="5" refreshedVersion="8" background="1" saveData="1">
    <dbPr connection="Provider=Microsoft.Mashup.OleDb.1;Data Source=$Workbook$;Location=&quot;ARCHIVOS COMPLETOS QMI 1 AL 17 SEP-22 (3)&quot;;Extended Properties=&quot;&quot;" command="SELECT * FROM [ARCHIVOS COMPLETOS QMI 1 AL 17 SEP-22 (3)]"/>
  </connection>
  <connection id="5" keepAlive="1" name="Consulta - Parámetro1" description="Conexión a la consulta 'Parámetro1' en el libro." type="5" refreshedVersion="0" background="1">
    <dbPr connection="Provider=Microsoft.Mashup.OleDb.1;Data Source=$Workbook$;Location=Parámetro1;Extended Properties=&quot;&quot;" command="SELECT * FROM [Parámetro1]"/>
  </connection>
  <connection id="6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  <connection id="7" keepAlive="1" name="Consulta - Transformar archivo de ejemplo" description="Conexión a la consulta 'Transformar archivo de ejemplo' en el libro." type="5" refreshedVersion="0" background="1">
    <dbPr connection="Provider=Microsoft.Mashup.OleDb.1;Data Source=$Workbook$;Location=&quot;Transformar archivo de ejemplo&quot;;Extended Properties=&quot;&quot;" command="SELECT * FROM [Transformar archivo de ejemplo]"/>
  </connection>
</connections>
</file>

<file path=xl/sharedStrings.xml><?xml version="1.0" encoding="utf-8"?>
<sst xmlns="http://schemas.openxmlformats.org/spreadsheetml/2006/main" count="42084" uniqueCount="1730">
  <si>
    <t>Source.Name</t>
  </si>
  <si>
    <t>PROMOTOR</t>
  </si>
  <si>
    <t>CLIENTE HIJO</t>
  </si>
  <si>
    <t>TIENDA HMPV</t>
  </si>
  <si>
    <t>LINEA</t>
  </si>
  <si>
    <t>CUOTA</t>
  </si>
  <si>
    <t>VENTAS MABE</t>
  </si>
  <si>
    <t>VENTAS INDURAMA</t>
  </si>
  <si>
    <t>VENTAS WHIRLPOOL</t>
  </si>
  <si>
    <t>VENTAS LG</t>
  </si>
  <si>
    <t>VENTAS SAMSUNG</t>
  </si>
  <si>
    <t>VENTAS ELECTROLUX</t>
  </si>
  <si>
    <t>MASTERTECH</t>
  </si>
  <si>
    <t>HOVE</t>
  </si>
  <si>
    <t>TEKA</t>
  </si>
  <si>
    <t>SMC</t>
  </si>
  <si>
    <t>OTROS</t>
  </si>
  <si>
    <t>SHARE CADENA S1</t>
  </si>
  <si>
    <t>SHARE CADENA S2</t>
  </si>
  <si>
    <t>SHARE CADENA S3</t>
  </si>
  <si>
    <t>SHARE CADENA S4</t>
  </si>
  <si>
    <t>ALEXANDRA JAZMIN VERA.xlsx</t>
  </si>
  <si>
    <t>ALEXANDRA JAZMIN VERA</t>
  </si>
  <si>
    <t>CRECOS</t>
  </si>
  <si>
    <t>499 - MUCHO LOTE</t>
  </si>
  <si>
    <t>AIRES</t>
  </si>
  <si>
    <t>COCINAS</t>
  </si>
  <si>
    <t>GLOBALES</t>
  </si>
  <si>
    <t>LAVADO</t>
  </si>
  <si>
    <t>REFRIGERACIÓN</t>
  </si>
  <si>
    <t>LA GANGA</t>
  </si>
  <si>
    <t>580 - MALL DEL FORTIN</t>
  </si>
  <si>
    <t>EMPOTRE</t>
  </si>
  <si>
    <t>ALEXANDRA MARIANELA CHIRIBOGA.xlsx</t>
  </si>
  <si>
    <t>ALEXANDRA MARIANELA CHIRIBOGA</t>
  </si>
  <si>
    <t>486 - BABAHOYO</t>
  </si>
  <si>
    <t>511 - BABAHOYO</t>
  </si>
  <si>
    <t>ALISON ROSERO VENTAS 01 AL 17 SEP.xlsx</t>
  </si>
  <si>
    <t>ALISON PAMELA ROSERO</t>
  </si>
  <si>
    <t>ARTEFACTA</t>
  </si>
  <si>
    <t>1714 - TIENDA NACIONES UNIDAS</t>
  </si>
  <si>
    <t>ALMACENES JAPON</t>
  </si>
  <si>
    <t>77 - JAPON NNUU METROPOLITAN</t>
  </si>
  <si>
    <t>ALVAREZ LA CRUZ ANGEL JESUS.xlsx</t>
  </si>
  <si>
    <t>ANGEL JESUS ALVAREZ</t>
  </si>
  <si>
    <t>SUKASA</t>
  </si>
  <si>
    <t>71 - EL BOSQUE</t>
  </si>
  <si>
    <t>AMBAR ESPIN QMI. SEPTIEMBRExlsx.xlsx</t>
  </si>
  <si>
    <t>AMBAR NOEMI ESPIN</t>
  </si>
  <si>
    <t>ALMACENES ESPAÑA</t>
  </si>
  <si>
    <t>956 - ALM ESPAÑA CALIFORNIA</t>
  </si>
  <si>
    <t>JAHER</t>
  </si>
  <si>
    <t>616 - GYE.CALIFORNIA II</t>
  </si>
  <si>
    <t>ARACELY GUACHI (1).xlsx</t>
  </si>
  <si>
    <t>CARLA ARACELY GUACHI</t>
  </si>
  <si>
    <t>520 - CRÉDITOS ECONÓMICOS PORTAL SHOPPING</t>
  </si>
  <si>
    <t>967 - LA GANGA PORTAL SHOPPING</t>
  </si>
  <si>
    <t>AYALA SARMIENTO LILIANA YADIRA del 1 al 18 de sep.xlsx</t>
  </si>
  <si>
    <t>LILIANA YADIRA AYALA</t>
  </si>
  <si>
    <t>469 - TIENDA PORTETE 936</t>
  </si>
  <si>
    <t>626 - GYE.PORTETE III</t>
  </si>
  <si>
    <t>BARRE ZAMORA SLEITER WALTER 1 al 17.xlsx</t>
  </si>
  <si>
    <t>SLEITER WALTER BARRE</t>
  </si>
  <si>
    <t>462 - TIENDA 9 DE OCTUBRE 911</t>
  </si>
  <si>
    <t>MARCIMEX</t>
  </si>
  <si>
    <t>BRYAN MERCHAN.xlsx</t>
  </si>
  <si>
    <t>BRYAN MERCHAN</t>
  </si>
  <si>
    <t>953 - ARTEFACTA RIOCENTRO NORTE</t>
  </si>
  <si>
    <t>BURGOS ARBELAEZ ANDERSON FRANCISCO.xlsx</t>
  </si>
  <si>
    <t>ANDERSON FRANCISCO BURGOS</t>
  </si>
  <si>
    <t>521 - ALBORADA</t>
  </si>
  <si>
    <t>ORVE</t>
  </si>
  <si>
    <t>653 - ORVE ALBORADA</t>
  </si>
  <si>
    <t>CARRIÓN MALDONADO DIANA CAROLINA.xlsx</t>
  </si>
  <si>
    <t>DIANA CAROLINA CARRION</t>
  </si>
  <si>
    <t>179 - 1745-TIENDA SAN RAFAEL 1745</t>
  </si>
  <si>
    <t>181 - 1752-TIENDA VALLE DE LOS CHILLOS 1752</t>
  </si>
  <si>
    <t>POINT</t>
  </si>
  <si>
    <t>377 - POINT SAN LUIS SHOPPING</t>
  </si>
  <si>
    <t>TODOHOGAR</t>
  </si>
  <si>
    <t>273 - LOS CHILLOS</t>
  </si>
  <si>
    <t>CINTHYA ANAHI DONOSO pdf.xlsx</t>
  </si>
  <si>
    <t>CINTHYA ANAHI DONOSO</t>
  </si>
  <si>
    <t>1013 - TIENDA IBARRA</t>
  </si>
  <si>
    <t>31 - IBARRA 2</t>
  </si>
  <si>
    <t>94322 - JAPON IBARRA 2</t>
  </si>
  <si>
    <t>ORVE HOGAR</t>
  </si>
  <si>
    <t>94321 - ORVE HOGAR IBARRA 2</t>
  </si>
  <si>
    <t>959 - ORVE HOGAR IBARRA III</t>
  </si>
  <si>
    <t>158 - POINT IBARRA</t>
  </si>
  <si>
    <t>CRISTIAN ISRAEL CHAVEZ QMI 17 SEPTIEMBRE.xlsx</t>
  </si>
  <si>
    <t>CRISTIAN ISRAEL CHAVEZ</t>
  </si>
  <si>
    <t>CRECOS IBARRA</t>
  </si>
  <si>
    <t>5 - IBARRA</t>
  </si>
  <si>
    <t>49 - IBARRA 3</t>
  </si>
  <si>
    <t>BARATODO</t>
  </si>
  <si>
    <t>1101 - TIENDA BARATODO IBARRA</t>
  </si>
  <si>
    <t>74 - PLAZA SHOPPING IBARRA</t>
  </si>
  <si>
    <t>CUMBE SALTO GLADYS MARLENE.xlsx</t>
  </si>
  <si>
    <t>GLADYS MARLENE CUMBE</t>
  </si>
  <si>
    <t>813 - ALMACENES ESPAÑA LUIS CORDERO 1</t>
  </si>
  <si>
    <t>531 - CUENCA</t>
  </si>
  <si>
    <t>SOLIS &amp; HIJOS</t>
  </si>
  <si>
    <t xml:space="preserve">809 - SOLIS LAMAR </t>
  </si>
  <si>
    <t>Darwin Naranjo Ventas Final.xlsx</t>
  </si>
  <si>
    <t>DARWIN STALIN NARANJO</t>
  </si>
  <si>
    <t>487 - CALIFORNIA</t>
  </si>
  <si>
    <t>384 - CALIFORNIA</t>
  </si>
  <si>
    <t>DEYSI PAULINA ZAAMBRANO (3).xlsx</t>
  </si>
  <si>
    <t>517 - C.C. CALIFORNIA 2</t>
  </si>
  <si>
    <t>TERESA NATHALY VERDUGA</t>
  </si>
  <si>
    <t>522 - CRÉDITOS ECONÓMICOS NACIONES UNIDAS</t>
  </si>
  <si>
    <t>48 - NACIONES UNIDAS 2</t>
  </si>
  <si>
    <t>MAIRA LILIANA MENDIA</t>
  </si>
  <si>
    <t>781 - ALMA. ESPAÑA ARENAL</t>
  </si>
  <si>
    <t>776 - ALM. ESPAÑA SANGURIMA</t>
  </si>
  <si>
    <t>420 - TIENDA CUENCA 122</t>
  </si>
  <si>
    <t>602 - CUE.EL ARENAL</t>
  </si>
  <si>
    <t>603 - CUE.EL ARENAL 2</t>
  </si>
  <si>
    <t>DOC-20220919-WA0012..xlsx</t>
  </si>
  <si>
    <t>ROSMARY COROMOTO HERRERA</t>
  </si>
  <si>
    <t>1741 - TIENDA TUMBACO</t>
  </si>
  <si>
    <t>157 - POINT TUMBACO</t>
  </si>
  <si>
    <t>75 - TUMBACO</t>
  </si>
  <si>
    <t>ENRIQUEZ GONZALEZ BRYAN ALEXANDER.xlsx</t>
  </si>
  <si>
    <t>BRYAN ALEXANDER ENRIQUEZ</t>
  </si>
  <si>
    <t>200 - RECREO</t>
  </si>
  <si>
    <t>943 - JAPON EL RECREO III</t>
  </si>
  <si>
    <t>271 - C.C.RECREO</t>
  </si>
  <si>
    <t>ESPINAL BORBOR MAYRA ERIKA-1.xlsx</t>
  </si>
  <si>
    <t>MAYRA ERIKA ESPINAL</t>
  </si>
  <si>
    <t>962 - ALMACENES ESPAÑA LIBERTAD</t>
  </si>
  <si>
    <t>472 - TIENDA LIBERTAD 940</t>
  </si>
  <si>
    <t>ESTHEFANY SAMANTA ZHUNIO.xlsx</t>
  </si>
  <si>
    <t>STEFANY SAMANTHA ZHUNIO</t>
  </si>
  <si>
    <t>156015 - TIENDA C.C PORTAL SHOPPING</t>
  </si>
  <si>
    <t>389 - POINT PORTAL SHOIPPING</t>
  </si>
  <si>
    <t>645 - TODOHOGAR PORTAL SHOPPING</t>
  </si>
  <si>
    <t>EVELIN PERUGACHI.xlsx</t>
  </si>
  <si>
    <t>LUISA EVELIN PERUGACHI</t>
  </si>
  <si>
    <t>1021 - TIENDA CAYAMBE</t>
  </si>
  <si>
    <t>1015 - TIENDA OTAVALO</t>
  </si>
  <si>
    <t>38 - CAYAMBE 2</t>
  </si>
  <si>
    <t>9 - OTAVALO</t>
  </si>
  <si>
    <t>11 - QCAYAMBE</t>
  </si>
  <si>
    <t>94323 - JAPON CAYAMBE</t>
  </si>
  <si>
    <t>84 - ORVE CAYAMBE</t>
  </si>
  <si>
    <t>87 - ORVE OTAVALO</t>
  </si>
  <si>
    <t>156 - POINT CAYAMBE</t>
  </si>
  <si>
    <t>382 - POINT OTAVALO</t>
  </si>
  <si>
    <t>formato QMI.xlsx</t>
  </si>
  <si>
    <t>RUTH MARIAM LEON</t>
  </si>
  <si>
    <t>217 - COTOCOLLAO</t>
  </si>
  <si>
    <t>276 - ORVE LA PRENSA</t>
  </si>
  <si>
    <t>368 - POINT PRENSA</t>
  </si>
  <si>
    <t>GEMA MELISSA MACIAS...xlsx</t>
  </si>
  <si>
    <t>GEMA MELISSA MACIAS</t>
  </si>
  <si>
    <t>514 - MANTA</t>
  </si>
  <si>
    <t>631 - MAN.MEGA</t>
  </si>
  <si>
    <t>393 - POINT MANTA CENTRO</t>
  </si>
  <si>
    <t>641 - TODOHOGAR MANTA</t>
  </si>
  <si>
    <t>GUARANDA ITALO.xlsx</t>
  </si>
  <si>
    <t>ITALO ALEXANDER GUARANDA</t>
  </si>
  <si>
    <t>468 - TIENDA PARQUE CALIFORNIA 932</t>
  </si>
  <si>
    <t>IBARRA FRANCO GABRIELA FERNANDA 1al 18 septiembre.xlsx</t>
  </si>
  <si>
    <t>GABRIELA IBARRA</t>
  </si>
  <si>
    <t>414 - TIENDA RIOCENTRO EL DORADO 1059</t>
  </si>
  <si>
    <t>492 - EL DORADO</t>
  </si>
  <si>
    <t>JHONSON SARITAMA-1.xlsx</t>
  </si>
  <si>
    <t>JHONSO GONZALO SARITAMA</t>
  </si>
  <si>
    <t>173 - 1719-TIENDA PRENSA 1719</t>
  </si>
  <si>
    <t>244 - COTOCOLLAO 2</t>
  </si>
  <si>
    <t>JIMENEZ BOADA MAURA DANIELA SEPTIEMBRE.xlsx</t>
  </si>
  <si>
    <t>MAURA DANIELA JIMENEZ</t>
  </si>
  <si>
    <t>288 - JAPON EL RECREO I</t>
  </si>
  <si>
    <t>281 - ORVE EL RECREO III</t>
  </si>
  <si>
    <t>391 - POINT RECREO 4</t>
  </si>
  <si>
    <t>KEVIN SISALEMA.xlsx</t>
  </si>
  <si>
    <t>KEVIN SISALEMA</t>
  </si>
  <si>
    <t>520 - 9 DE OCTUBRE 2 GARCIA AVILES</t>
  </si>
  <si>
    <t>645 - ORVE 9 DE OCTUBRE Y BOYACA</t>
  </si>
  <si>
    <t>LAZO SANJINEZ ELAYNE IVANOVA enviar.xlsx</t>
  </si>
  <si>
    <t>ELAYNE IVANOVA LAZO</t>
  </si>
  <si>
    <t>441 - TIENDA MACHALA 713</t>
  </si>
  <si>
    <t>446 - TIENDA BARATODO MACHALA 719</t>
  </si>
  <si>
    <t>MAGALY PUMA.xlsx</t>
  </si>
  <si>
    <t>LADY MAGALY PUMA</t>
  </si>
  <si>
    <t>416 - TIENDA CITY MALL 1063</t>
  </si>
  <si>
    <t>644 - TODOHOGAR CITY</t>
  </si>
  <si>
    <t>MAIRA LILIANA MENDIA.xlsx</t>
  </si>
  <si>
    <t>MARCO ALCIDES MALLA.xlsx</t>
  </si>
  <si>
    <t>MARCO ALCIDES MALLA</t>
  </si>
  <si>
    <t>IMPORTADORA VEGA</t>
  </si>
  <si>
    <t>330 - VEGA BOSQUE</t>
  </si>
  <si>
    <t>MARIA ELIZABETH HERAS-1.xlsx</t>
  </si>
  <si>
    <t>MARIA ELIZABETH HERAS</t>
  </si>
  <si>
    <t>604 - CUE.LUIS CORDERO</t>
  </si>
  <si>
    <t>MARIO DAVID NUÑEZ.xlsx</t>
  </si>
  <si>
    <t>MARIO DAVID NUÑEZ</t>
  </si>
  <si>
    <t>186 - 1811-TIENDA AMBATO 1811</t>
  </si>
  <si>
    <t>188 - 1819-TIENDA AMBATO 1819</t>
  </si>
  <si>
    <t>187 - 1818-TIENDA AMBATO NORTE 1818</t>
  </si>
  <si>
    <t>193 - 501-TIENDA LATACUNGA 501</t>
  </si>
  <si>
    <t>194 - 504-TIENDA LATACUNGA 504</t>
  </si>
  <si>
    <t>NA</t>
  </si>
  <si>
    <t>205 - AMBATO 1</t>
  </si>
  <si>
    <t>209 - LATACUNGA</t>
  </si>
  <si>
    <t>248 - LATACUNGA 2</t>
  </si>
  <si>
    <t>241 - LATACUNGA 3</t>
  </si>
  <si>
    <t>263 - LAT. LATACUNGA II</t>
  </si>
  <si>
    <t>295 - JAPON LATACUNGA</t>
  </si>
  <si>
    <t>250 - MIN AMBATO CEVALLOS - BODEGA.</t>
  </si>
  <si>
    <t>253 - MIN LATACUNGA 1- BODEGA</t>
  </si>
  <si>
    <t>957 - ORVE HOGAR LATACUNGA II</t>
  </si>
  <si>
    <t>392 - POINT AMBATO 3</t>
  </si>
  <si>
    <t>MENDOZA ARBOLEDA YANDRY ADRIÁN.xlsx</t>
  </si>
  <si>
    <t>YANDRY ADRIÁN MENDOZA</t>
  </si>
  <si>
    <t>1725 - TIENDA SANTO DOMINGO</t>
  </si>
  <si>
    <t>1735 - TIENDA SANTO DOMINGO</t>
  </si>
  <si>
    <t>517 - CRÉDITOS ECONÓMICOS SANTO DOMINGO 3</t>
  </si>
  <si>
    <t>8 - STO. DOMINGO</t>
  </si>
  <si>
    <t>40 - SANTO DOMINGO 3</t>
  </si>
  <si>
    <t>159 - POINT STO DOMINGO</t>
  </si>
  <si>
    <t>390 - POINT STO DOMINGO 2</t>
  </si>
  <si>
    <t>MIRELLA ASUNCION INTRIAGO (1).xlsx</t>
  </si>
  <si>
    <t>MIRELLA ASUNCIÓN INTRIAGO</t>
  </si>
  <si>
    <t>422 - TIENDA PORTOVIEJO 1311</t>
  </si>
  <si>
    <t>425 - TIENDA PORTOVIEJO 1318</t>
  </si>
  <si>
    <t>510 - PORTOVIEJO 2</t>
  </si>
  <si>
    <t>431 - TIENDA BARATODO PORTOVIEJO 1327</t>
  </si>
  <si>
    <t>642 - TODOHOGAR PORTOVIEJO</t>
  </si>
  <si>
    <t>MONSERRATE  BYRON(1)..xlsx</t>
  </si>
  <si>
    <t>BYRON ALEXANDER MONSERRATE</t>
  </si>
  <si>
    <t>466 - TIENDA MALL DEL SOL 923</t>
  </si>
  <si>
    <t>MUÑOZ HOYOS CHRISTIAN HERNÁN.xlsx</t>
  </si>
  <si>
    <t>CRISTIAN HERNAN MUÑOZ</t>
  </si>
  <si>
    <t>814 - ALMACENES ESPAÑA COLISEO</t>
  </si>
  <si>
    <t>639 - SUKASA CUENCA</t>
  </si>
  <si>
    <t>721 - VEGA CUENCA</t>
  </si>
  <si>
    <t>MUÑOZ RAMIREZ JOSSELYN DAYANA.xlsx</t>
  </si>
  <si>
    <t>JOSSELYN DAYANA MUÑOZ</t>
  </si>
  <si>
    <t>176 - 1734-TIENDA CONDADO 1734</t>
  </si>
  <si>
    <t>290 - JAPON CONDADO</t>
  </si>
  <si>
    <t>72 - ELOY ALFARO</t>
  </si>
  <si>
    <t>NELLY CORDOVA EXL.xlsx</t>
  </si>
  <si>
    <t>NELLY PATRICIA CORDOVA</t>
  </si>
  <si>
    <t>638 - SUKASA GUAYAQUIL</t>
  </si>
  <si>
    <t>ODALYS JAZMIN ESPINOZA FERNANDEZ (1).xlsx</t>
  </si>
  <si>
    <t>ODALYS JAZMIN ESPINOZA</t>
  </si>
  <si>
    <t>195 - 602-TIENDA RIOBAMBA 602</t>
  </si>
  <si>
    <t>196 - 605-TIENDA RIOBAMBA 605</t>
  </si>
  <si>
    <t>207 - RIOBAMBA</t>
  </si>
  <si>
    <t>233 - RIOBAMBA_2</t>
  </si>
  <si>
    <t>296 - JAPON RIOBAMBA</t>
  </si>
  <si>
    <t>274 - MULTIPLAZA RIOBAMBA</t>
  </si>
  <si>
    <t xml:space="preserve">Orve Hogar </t>
  </si>
  <si>
    <t xml:space="preserve">POINT </t>
  </si>
  <si>
    <t>oficial ventas 1 al 18 septiembre.xlsx</t>
  </si>
  <si>
    <t>JEREMY ISAAC SAENZ</t>
  </si>
  <si>
    <t>960 - ALM ESPAÑA BABAHOYO</t>
  </si>
  <si>
    <t>477 - TIENDA BABAHOYO 960</t>
  </si>
  <si>
    <t>397 - POINT BABAHOYO</t>
  </si>
  <si>
    <t>408 - TIENDA BARATODO BABAHOYO 1033</t>
  </si>
  <si>
    <t>PAMELA ESPINOZA.xlsx</t>
  </si>
  <si>
    <t>PAMELA THALIA ESPINOZA</t>
  </si>
  <si>
    <t>571 - CITY MALL</t>
  </si>
  <si>
    <t>662 - JAPON CITY MALL</t>
  </si>
  <si>
    <t>PLUAS SABANDO RONALD AGUSTIN.xlsx</t>
  </si>
  <si>
    <t>RONALD AGUSTIN PLUAS</t>
  </si>
  <si>
    <t>202 - QUICENTRO SUR</t>
  </si>
  <si>
    <t>277 - ORVE QUICENTRO SUR</t>
  </si>
  <si>
    <t>371 - POINT QUICENTRO SUR</t>
  </si>
  <si>
    <t>Presupesto Septiembre.xlsx</t>
  </si>
  <si>
    <t>PAULA DEL PILAR CRUZ</t>
  </si>
  <si>
    <t>537 - PASAJE</t>
  </si>
  <si>
    <t>544 - PIÑAS</t>
  </si>
  <si>
    <t>530 - STA. ROSA</t>
  </si>
  <si>
    <t>634 - MCH.MACHALA II</t>
  </si>
  <si>
    <t>643 - TODOHOGAR MACHALA</t>
  </si>
  <si>
    <t>presupuesto septiembre .xlsx</t>
  </si>
  <si>
    <t>ERIKA LIVISACA</t>
  </si>
  <si>
    <t>560 - 9 DE OCTUBRE Y BOYACÁ</t>
  </si>
  <si>
    <t>QMI LUIS SOLEDISPA DEL 1 AL 18 DE SEPT.xlsx</t>
  </si>
  <si>
    <t>LUIS ALBERTO SOLEDISPA</t>
  </si>
  <si>
    <t>497 - MANTA</t>
  </si>
  <si>
    <t>QMI Roddy Alcivar NNUU .xlsx</t>
  </si>
  <si>
    <t>RODDY JUNIOR ALCIVAR</t>
  </si>
  <si>
    <t>17 - NACIONES UNIDAS</t>
  </si>
  <si>
    <t>88 - ORVE NACIONES UNIDAS</t>
  </si>
  <si>
    <t>RAQUEL PATRICIA CUZCO.xlsx</t>
  </si>
  <si>
    <t>RAQUEL PATRICIA CUZCO</t>
  </si>
  <si>
    <t>808 - ALM ESPAÑA LUIS CORDERO 2</t>
  </si>
  <si>
    <t>418 - TIENDA CUENCA 111</t>
  </si>
  <si>
    <t>605 - CUE.LUIS CORDERO III</t>
  </si>
  <si>
    <t>reporte de venta septiembre 5- 18. (jesus vargas alava).xlsx</t>
  </si>
  <si>
    <t>JESUS JAVIER VARGAS</t>
  </si>
  <si>
    <t>563 - VILLA CLUB</t>
  </si>
  <si>
    <t>640 - SUKOCINA</t>
  </si>
  <si>
    <t>722 - VEGA SAMBORONDON</t>
  </si>
  <si>
    <t>ROBALINO PAREDES HENRY JAVIER VENTAS DEL1 AL 18.xlsx</t>
  </si>
  <si>
    <t>HENRY JAVIER ROBALINO</t>
  </si>
  <si>
    <t>453 - TIENDA QUEVEDO 811</t>
  </si>
  <si>
    <t>458 - TIENDA QUEVEDO 821</t>
  </si>
  <si>
    <t>504 - QUEVEDO</t>
  </si>
  <si>
    <t>515 - QUEVEDO</t>
  </si>
  <si>
    <t>386 - POINT QUEVEDO</t>
  </si>
  <si>
    <t>SANCHEZ MORA LISSETTE PAOLA.xlsx</t>
  </si>
  <si>
    <t>LISSETTE PAOLA SANCHEZ</t>
  </si>
  <si>
    <t>482 - 9 DE OCTUBRE 1</t>
  </si>
  <si>
    <t>406 - TIENDA BARATODO 9 DE OCTUBRE 1</t>
  </si>
  <si>
    <t>septiembre%201al18 Erika Matias.xlsx</t>
  </si>
  <si>
    <t>ERIKA VANESSA MATIAS</t>
  </si>
  <si>
    <t>394 - POINT LA LIBERTAD 2</t>
  </si>
  <si>
    <t>439 - TIENDA BARATODO LIBERTAD 2625</t>
  </si>
  <si>
    <t>SEQUERA MARTINISI CARLOS ENRIQUE.xlsx</t>
  </si>
  <si>
    <t>CARLOS ENRIQUE SEQUERA</t>
  </si>
  <si>
    <t>513 - SALINAS CE GYS</t>
  </si>
  <si>
    <t>525 - LIBERTAD 1 CENTRO</t>
  </si>
  <si>
    <t>SOLARI CALLE LISBETH ANDREA.xlsx</t>
  </si>
  <si>
    <t>LISBETH ANDREA SOLARI</t>
  </si>
  <si>
    <t>483 - 9 DE OCTUBRE 2</t>
  </si>
  <si>
    <t>385 - 9 DE OCTUBRE</t>
  </si>
  <si>
    <t>TERESA%20NATHALY%20VERDUGA.xlsx</t>
  </si>
  <si>
    <t>TORRES MARQUEZ LEONEL STALYN.xlsx</t>
  </si>
  <si>
    <t>LEONEL STALIN TORRES</t>
  </si>
  <si>
    <t>467 - TIENDA ALBORADA 924</t>
  </si>
  <si>
    <t>VARGAS VARGAS LINA LISBETH.xlsx</t>
  </si>
  <si>
    <t>LINA LISBETH VARGAS</t>
  </si>
  <si>
    <t>959 - ALM ESPAÑA MILAGRO</t>
  </si>
  <si>
    <t>474 - TIENDA MILAGRO 952</t>
  </si>
  <si>
    <t>476 - TIENDA MILAGRO 959</t>
  </si>
  <si>
    <t>MARÍA GABRIELA VALDIVIEZO</t>
  </si>
  <si>
    <t>513 - PORTETE</t>
  </si>
  <si>
    <t>venta corte actualizado 17 septiembre .xlsx</t>
  </si>
  <si>
    <t>VENTAS 1-17 SEP JARDIN.xlsx</t>
  </si>
  <si>
    <t>ESTEFANIA CECIBEL TORRES</t>
  </si>
  <si>
    <t>269 - C.C. EL JARDIN</t>
  </si>
  <si>
    <t>ventas de el 1 al 17 .xlsx</t>
  </si>
  <si>
    <t>RONALD DAVID AQUINO</t>
  </si>
  <si>
    <t>22 - TUMBACO</t>
  </si>
  <si>
    <t>127 - VEGA TUMBACO</t>
  </si>
  <si>
    <t>ventas del 1 al 17.xlsx</t>
  </si>
  <si>
    <t>JULISSA YADIRA VELEZ</t>
  </si>
  <si>
    <t>957 - ALM ESPAÑA 1</t>
  </si>
  <si>
    <t>423 - TIENDA MANTA 1313</t>
  </si>
  <si>
    <t>ventas del 1 al 18 de septiembre Diana Andrade Gracia.xlsx</t>
  </si>
  <si>
    <t>DIANA KATERIN ANDRADE</t>
  </si>
  <si>
    <t>473 - TIENDA PLAYAS 945</t>
  </si>
  <si>
    <t>500 - PLAYAS</t>
  </si>
  <si>
    <t>518 - PLAYAS</t>
  </si>
  <si>
    <t>ventas del 1 al 18 SEP TDA 921.xlsx</t>
  </si>
  <si>
    <t>JOHNNY DANIEL MERA</t>
  </si>
  <si>
    <t>465 - TIENDA MALL DEL SUR 921</t>
  </si>
  <si>
    <t>ventas del 1 al 18 septiembre 2022.xlsx</t>
  </si>
  <si>
    <t>VICENTE GUILLERMO BRITO</t>
  </si>
  <si>
    <t>491 - DURAN</t>
  </si>
  <si>
    <t>609 - GYE. DURAN III</t>
  </si>
  <si>
    <t>ventas1-18LOPEZ MOSCOL JONATHAN LEONARDO.xlsx</t>
  </si>
  <si>
    <t>JONATHAN LEONARDO LOPEZ</t>
  </si>
  <si>
    <t>463 - TIENDA DURAN OUTLET 917</t>
  </si>
  <si>
    <t>407 - TIENDA BARATODO DURAN 1032</t>
  </si>
  <si>
    <t>vents YUPANGUI PÉREZ MERLYN ISMENIA .xlsx</t>
  </si>
  <si>
    <t>MERLYN ISMENIA YUPANGUI</t>
  </si>
  <si>
    <t>278 - ORVE CONDADO</t>
  </si>
  <si>
    <t>270 - C.C.CONDADO</t>
  </si>
  <si>
    <t>XAVIER JONATHAN CHIMBOLEMA ORDOÑEZ ex.xlsx</t>
  </si>
  <si>
    <t>XAVIER JONATHAN CHIMBOLEMA</t>
  </si>
  <si>
    <t>519 - MACHALA</t>
  </si>
  <si>
    <t>966 - LA GANGA 2</t>
  </si>
  <si>
    <t>Name</t>
  </si>
  <si>
    <t>Extension</t>
  </si>
  <si>
    <t>Date accessed</t>
  </si>
  <si>
    <t>Date modified</t>
  </si>
  <si>
    <t>Date created</t>
  </si>
  <si>
    <t>Folder Path</t>
  </si>
  <si>
    <t>.xlsx</t>
  </si>
  <si>
    <t>C:\Users\Oscar Perugachi\Desktop\ARCHIVOS COMPLETOS QMI 1 AL 17 SEP-22\</t>
  </si>
  <si>
    <t>TAMAYO GOMEZ EDWIN LEONARDO.xlsx</t>
  </si>
  <si>
    <t>TORRES ROSERO LEIDY DIANA Sept.xlsx</t>
  </si>
  <si>
    <t>VENTASDEL1AL17DESEPALARCONCOQUECARLOSANDRES.xlsx</t>
  </si>
  <si>
    <t>ID</t>
  </si>
  <si>
    <t>EDWIN LEONARDO TAMAYO</t>
  </si>
  <si>
    <t>485 - ALBORADA</t>
  </si>
  <si>
    <t>402 - POINT ALBORADA</t>
  </si>
  <si>
    <t>LEIDY DIANA TORRES</t>
  </si>
  <si>
    <t>496 - MALL DEL SUR</t>
  </si>
  <si>
    <t>648 - ORVE MALL DEL SUR</t>
  </si>
  <si>
    <t>CARLOS ANDRES ALARCON</t>
  </si>
  <si>
    <t>663 - JAPON PARQUE CALIFORNIA</t>
  </si>
  <si>
    <t>647 - ORVE PARQUE CALIFORNIA</t>
  </si>
  <si>
    <t>404 - TIENDA BARATODO CALIFORNIA 1025</t>
  </si>
  <si>
    <t>DEYSI PAULINA ZAMBRANO</t>
  </si>
  <si>
    <t>NOMBRE COMPLETO PROMOTOR</t>
  </si>
  <si>
    <t>NOMBRE</t>
  </si>
  <si>
    <t>APELLIDO PATERNO</t>
  </si>
  <si>
    <t>APELLIDO MATERNO</t>
  </si>
  <si>
    <t>SUPERVISOR</t>
  </si>
  <si>
    <t xml:space="preserve">MARIA FERNANDA </t>
  </si>
  <si>
    <t>ROLLERI</t>
  </si>
  <si>
    <t>AGURTO</t>
  </si>
  <si>
    <t>XIOMARA DELGADO</t>
  </si>
  <si>
    <t xml:space="preserve">SLEITER WALTER </t>
  </si>
  <si>
    <t>BARRE</t>
  </si>
  <si>
    <t>ZAMORA</t>
  </si>
  <si>
    <t xml:space="preserve">KEVIN </t>
  </si>
  <si>
    <t>SISALEMA</t>
  </si>
  <si>
    <t>OLMOS</t>
  </si>
  <si>
    <t>ERIKA</t>
  </si>
  <si>
    <t>LIVISACA</t>
  </si>
  <si>
    <t>MORA</t>
  </si>
  <si>
    <t xml:space="preserve">LISBETH ANDREA </t>
  </si>
  <si>
    <t>SOLARI</t>
  </si>
  <si>
    <t>CALLE</t>
  </si>
  <si>
    <t xml:space="preserve">LISSETTE PAOLA </t>
  </si>
  <si>
    <t>SANCHEZ</t>
  </si>
  <si>
    <t>LISBETH ANDREA</t>
  </si>
  <si>
    <t xml:space="preserve">ANDERSON FRANCISCO </t>
  </si>
  <si>
    <t>BURGOS</t>
  </si>
  <si>
    <t>ARBELAEZ</t>
  </si>
  <si>
    <t>MANUEL GIL</t>
  </si>
  <si>
    <t xml:space="preserve">EDWIN LEONARDO </t>
  </si>
  <si>
    <t>TAMAYO</t>
  </si>
  <si>
    <t>GOMEZ</t>
  </si>
  <si>
    <t>LEONEL STALIN</t>
  </si>
  <si>
    <t>TORRES</t>
  </si>
  <si>
    <t>MARQUEZ</t>
  </si>
  <si>
    <t>MARIO DAVID</t>
  </si>
  <si>
    <t>NUÑEZ</t>
  </si>
  <si>
    <t>LOPEZ</t>
  </si>
  <si>
    <t>JUAN CARLOS FIGUEROA</t>
  </si>
  <si>
    <t>FABIAN PAUL</t>
  </si>
  <si>
    <t>ALARCON</t>
  </si>
  <si>
    <t>MOROCHO</t>
  </si>
  <si>
    <t>JEREMY ISAAC</t>
  </si>
  <si>
    <t>SAENZ</t>
  </si>
  <si>
    <t>ANNY SUAREZ</t>
  </si>
  <si>
    <t>ALEXANDRA MARIANELA</t>
  </si>
  <si>
    <t>CHIRIBOGA</t>
  </si>
  <si>
    <t>CHIGUANO</t>
  </si>
  <si>
    <t xml:space="preserve">JOHANNA MARIA </t>
  </si>
  <si>
    <t>DELGADO</t>
  </si>
  <si>
    <t>FERMIN</t>
  </si>
  <si>
    <t>SHANEL PAMELA</t>
  </si>
  <si>
    <t>MENA</t>
  </si>
  <si>
    <t>CHACAGUAZAY</t>
  </si>
  <si>
    <t>DIANA CAROLINA</t>
  </si>
  <si>
    <t>CARRION</t>
  </si>
  <si>
    <t>MALDONADO</t>
  </si>
  <si>
    <t>CAROLINA</t>
  </si>
  <si>
    <t>LENIS</t>
  </si>
  <si>
    <t>GUTIERREZ</t>
  </si>
  <si>
    <t>MERLYN ISMENIA</t>
  </si>
  <si>
    <t>YUPANGUI</t>
  </si>
  <si>
    <t>PEREZ</t>
  </si>
  <si>
    <t>LUIS ALBERTO</t>
  </si>
  <si>
    <t>SOLEDISPA</t>
  </si>
  <si>
    <t>CHANCAY</t>
  </si>
  <si>
    <t>CARLA ARACELY</t>
  </si>
  <si>
    <t>GUACHI</t>
  </si>
  <si>
    <t>BULLA</t>
  </si>
  <si>
    <t>MARIA JOSE AREVALO</t>
  </si>
  <si>
    <t xml:space="preserve">AMBAR NOEMI </t>
  </si>
  <si>
    <t>ESPIN</t>
  </si>
  <si>
    <t>CHAVEZ</t>
  </si>
  <si>
    <t>DEYSI PAULINA</t>
  </si>
  <si>
    <t>ZAMBRANO</t>
  </si>
  <si>
    <t>TOSCANO</t>
  </si>
  <si>
    <t xml:space="preserve">CARLOS ANDRES </t>
  </si>
  <si>
    <t>COQUE</t>
  </si>
  <si>
    <t>DARWIN STALIN</t>
  </si>
  <si>
    <t>NARANJO</t>
  </si>
  <si>
    <t>MOREIRA</t>
  </si>
  <si>
    <t xml:space="preserve">ITALO ALEXANDER </t>
  </si>
  <si>
    <t>GUARANDA</t>
  </si>
  <si>
    <t xml:space="preserve">LUISA EVELIN </t>
  </si>
  <si>
    <t>PERUGACHI</t>
  </si>
  <si>
    <t>MORENO</t>
  </si>
  <si>
    <t xml:space="preserve">PAMELA THALIA </t>
  </si>
  <si>
    <t>ESPINOZA</t>
  </si>
  <si>
    <t>ROMERO</t>
  </si>
  <si>
    <t>LADY MAGALY</t>
  </si>
  <si>
    <t>PUMA</t>
  </si>
  <si>
    <t>PARRAGA</t>
  </si>
  <si>
    <t xml:space="preserve">JOSSELYN DAYANA </t>
  </si>
  <si>
    <t>MUÑOZ</t>
  </si>
  <si>
    <t>RAMIREZ</t>
  </si>
  <si>
    <t>JHONSO GONZALO</t>
  </si>
  <si>
    <t>SARITAMA</t>
  </si>
  <si>
    <t>JIMENEZ</t>
  </si>
  <si>
    <t>RUTH MARIAM</t>
  </si>
  <si>
    <t>LEON</t>
  </si>
  <si>
    <t>DE MARQUEZ</t>
  </si>
  <si>
    <t>CRISTIAN HERNAN</t>
  </si>
  <si>
    <t>HOLLOS</t>
  </si>
  <si>
    <t>GLADYS MARLENE</t>
  </si>
  <si>
    <t>CUMBE</t>
  </si>
  <si>
    <t>SALTO</t>
  </si>
  <si>
    <t xml:space="preserve">MARIA ELIZABETH </t>
  </si>
  <si>
    <t>HERAS</t>
  </si>
  <si>
    <t>OJEDA</t>
  </si>
  <si>
    <t xml:space="preserve">RAQUEL PATRICIA </t>
  </si>
  <si>
    <t>CUZCO</t>
  </si>
  <si>
    <t>BELTRAN</t>
  </si>
  <si>
    <t>MAIRA LILIANA</t>
  </si>
  <si>
    <t>MENDIA</t>
  </si>
  <si>
    <t xml:space="preserve">GABRIELA </t>
  </si>
  <si>
    <t>IBARRA</t>
  </si>
  <si>
    <t>FRANCO</t>
  </si>
  <si>
    <t>VICENTE GUILLERMO</t>
  </si>
  <si>
    <t>BRITO</t>
  </si>
  <si>
    <t>ESCOBOR</t>
  </si>
  <si>
    <t>JONATHAN LEONARDO</t>
  </si>
  <si>
    <t>MOSCOL</t>
  </si>
  <si>
    <t>ANGEL JESUS</t>
  </si>
  <si>
    <t>ALVAREZ</t>
  </si>
  <si>
    <t>LA CRUZ</t>
  </si>
  <si>
    <t>MARCO ALCIDES</t>
  </si>
  <si>
    <t>MALLA</t>
  </si>
  <si>
    <t>YAGUACHI</t>
  </si>
  <si>
    <t>ESTEFANIA CECIBEL</t>
  </si>
  <si>
    <t>CONTENTO</t>
  </si>
  <si>
    <t>CRISTIAN ISRAEL</t>
  </si>
  <si>
    <t>NAVARRETE</t>
  </si>
  <si>
    <t>CINTHYA ANAHI</t>
  </si>
  <si>
    <t>DONOSO</t>
  </si>
  <si>
    <t>ANDRADE</t>
  </si>
  <si>
    <t>HELLIS CAROLINA</t>
  </si>
  <si>
    <t>CONTRERAS</t>
  </si>
  <si>
    <t>RON</t>
  </si>
  <si>
    <t>MAYRA ERIKA</t>
  </si>
  <si>
    <t>ESPINAL</t>
  </si>
  <si>
    <t>BORBOR</t>
  </si>
  <si>
    <t>CARLOS ENRIQUE</t>
  </si>
  <si>
    <t>SEQUERA</t>
  </si>
  <si>
    <t xml:space="preserve"> MARTINISI</t>
  </si>
  <si>
    <t>IVAN DAVID</t>
  </si>
  <si>
    <t>CALERO</t>
  </si>
  <si>
    <t>ZAVALA</t>
  </si>
  <si>
    <t>ERIKA VANESSA</t>
  </si>
  <si>
    <t>MATIAS</t>
  </si>
  <si>
    <t>XAVIER JONATHAN</t>
  </si>
  <si>
    <t>CHIMBOLEMA</t>
  </si>
  <si>
    <t>ORDOÑEZ</t>
  </si>
  <si>
    <t>PAULA DEL PILAR</t>
  </si>
  <si>
    <t>CRUZ</t>
  </si>
  <si>
    <t>CAAMAÑO</t>
  </si>
  <si>
    <t>BYRON ALEXANDER</t>
  </si>
  <si>
    <t>MONSERRATE</t>
  </si>
  <si>
    <t>AGUIRRE</t>
  </si>
  <si>
    <t>NELLY PATRICIA</t>
  </si>
  <si>
    <t>CORDOVA</t>
  </si>
  <si>
    <t xml:space="preserve">JONATHAN SEBASTIÁN </t>
  </si>
  <si>
    <t>RIVADENEIRA</t>
  </si>
  <si>
    <t>PARRA</t>
  </si>
  <si>
    <t xml:space="preserve">LEIDY DIANA </t>
  </si>
  <si>
    <t>ROSERO</t>
  </si>
  <si>
    <t xml:space="preserve">JOHNNY DANIEL </t>
  </si>
  <si>
    <t>MERA</t>
  </si>
  <si>
    <t>CEDEÑO</t>
  </si>
  <si>
    <t>ALEXANDRA JAZMIN</t>
  </si>
  <si>
    <t>VERA</t>
  </si>
  <si>
    <t>AGUILAR</t>
  </si>
  <si>
    <t>JULISSA YADIRA</t>
  </si>
  <si>
    <t>VELEZ</t>
  </si>
  <si>
    <t>GEMA MELISSA</t>
  </si>
  <si>
    <t>MACIAS</t>
  </si>
  <si>
    <t>LINA LISBETH</t>
  </si>
  <si>
    <t>VARGAS</t>
  </si>
  <si>
    <t>CAMILO STEVEN</t>
  </si>
  <si>
    <t>RIVERA</t>
  </si>
  <si>
    <t>RODDY JUNIOR</t>
  </si>
  <si>
    <t>ALCIVAR</t>
  </si>
  <si>
    <t>LOOR</t>
  </si>
  <si>
    <t>ALISON PAMELA</t>
  </si>
  <si>
    <t xml:space="preserve"> TERESA NATHALY</t>
  </si>
  <si>
    <t>VERDUGA</t>
  </si>
  <si>
    <t>CABRERA</t>
  </si>
  <si>
    <t>DIANA KATERIN</t>
  </si>
  <si>
    <t>GRACIA</t>
  </si>
  <si>
    <t>STEFANY SAMANTHA</t>
  </si>
  <si>
    <t>ZHUNIO</t>
  </si>
  <si>
    <t xml:space="preserve">LILIANA YADIRA </t>
  </si>
  <si>
    <t>AYALA</t>
  </si>
  <si>
    <t>SARMIENTO</t>
  </si>
  <si>
    <t xml:space="preserve">MARÍA GABRIELA </t>
  </si>
  <si>
    <t>VALDIVIEZO</t>
  </si>
  <si>
    <t>ROBALINO</t>
  </si>
  <si>
    <t>RUTH KRYSTEL</t>
  </si>
  <si>
    <t>ROSALES</t>
  </si>
  <si>
    <t>BANCHON</t>
  </si>
  <si>
    <t>MIRELLA ASUNCIÓN</t>
  </si>
  <si>
    <t>INTRIAGO</t>
  </si>
  <si>
    <t>MERO</t>
  </si>
  <si>
    <t>HENRY JAVIER</t>
  </si>
  <si>
    <t>PAREDES</t>
  </si>
  <si>
    <t>RONALD AGUSTIN</t>
  </si>
  <si>
    <t>PLUAS</t>
  </si>
  <si>
    <t>SABANDO</t>
  </si>
  <si>
    <t>MAURA DANIELA</t>
  </si>
  <si>
    <t>BOADA</t>
  </si>
  <si>
    <t xml:space="preserve">BRYAN ALEXANDER </t>
  </si>
  <si>
    <t>ENRIQUEZ</t>
  </si>
  <si>
    <t>GONZALEZ</t>
  </si>
  <si>
    <t xml:space="preserve">ADRIANA MARIBEL </t>
  </si>
  <si>
    <t>MARIN</t>
  </si>
  <si>
    <t xml:space="preserve">VALENCIA </t>
  </si>
  <si>
    <t>ZOILA REBECA</t>
  </si>
  <si>
    <t>CHACHO</t>
  </si>
  <si>
    <t>BRYAN</t>
  </si>
  <si>
    <t>MERCHAN</t>
  </si>
  <si>
    <t>RODRIGUEZ</t>
  </si>
  <si>
    <t>JESUS JAVIER</t>
  </si>
  <si>
    <t>YANDRY ADRIÁN</t>
  </si>
  <si>
    <t>MENDOZA</t>
  </si>
  <si>
    <t>ARBOLEDA</t>
  </si>
  <si>
    <t>ROSMARY COROMOTO</t>
  </si>
  <si>
    <t>HERRERA</t>
  </si>
  <si>
    <t>BAUTE</t>
  </si>
  <si>
    <t>RONALD DAVID</t>
  </si>
  <si>
    <t>AQUINO</t>
  </si>
  <si>
    <t>SANTOS</t>
  </si>
  <si>
    <t>ADRIANA KAROLINA</t>
  </si>
  <si>
    <t>ELAYNE IVANOVA</t>
  </si>
  <si>
    <t>LAZO</t>
  </si>
  <si>
    <t>SANJINEZ</t>
  </si>
  <si>
    <t>KAREN ESTHEFANIA</t>
  </si>
  <si>
    <t>REASCOS</t>
  </si>
  <si>
    <t>ALEXANDER STEVEN</t>
  </si>
  <si>
    <t>SARABIA</t>
  </si>
  <si>
    <t>Diego Armando</t>
  </si>
  <si>
    <t xml:space="preserve">Aguirre </t>
  </si>
  <si>
    <t>STEVEN ALEJANDRO</t>
  </si>
  <si>
    <t>BENALCAZAR</t>
  </si>
  <si>
    <t>PÉREZ</t>
  </si>
  <si>
    <t>BRYAN GERMAN</t>
  </si>
  <si>
    <t>PERALVO</t>
  </si>
  <si>
    <t>ODALYS JAZMIN</t>
  </si>
  <si>
    <t>FERNANDEZ</t>
  </si>
  <si>
    <t>HENRY VICTOR</t>
  </si>
  <si>
    <t>MARIA FERNANDA ROLLERI</t>
  </si>
  <si>
    <t>FABIAN PAUL ALARCON</t>
  </si>
  <si>
    <t>JOHANNA MARIA DELGADO</t>
  </si>
  <si>
    <t>SHANEL PAMELA MENA</t>
  </si>
  <si>
    <t>CAROLINA LENIS</t>
  </si>
  <si>
    <t>HELLIS CAROLINA CONTRERAS</t>
  </si>
  <si>
    <t>IVAN DAVID CALERO</t>
  </si>
  <si>
    <t>JONATHAN SEBASTIÁN RIVADENEIRA</t>
  </si>
  <si>
    <t>CAMILO STEVEN RIVERA</t>
  </si>
  <si>
    <t>RUTH KRYSTEL ROSALES</t>
  </si>
  <si>
    <t>ADRIANA MARIBEL MARIN</t>
  </si>
  <si>
    <t>ZOILA REBECA DELGADO</t>
  </si>
  <si>
    <t>ADRIANA KAROLINA GOMEZ</t>
  </si>
  <si>
    <t>KAREN ESTHEFANIA CRUZ</t>
  </si>
  <si>
    <t>ALEXANDER STEVEN RODRIGUEZ</t>
  </si>
  <si>
    <t>DIEGO ARMANDO MONSERRATE</t>
  </si>
  <si>
    <t>STEVEN ALEJANDRO BENALCAZAR</t>
  </si>
  <si>
    <t>BRYAN GERMAN PERALVO</t>
  </si>
  <si>
    <t>HENRY VICTOR JIMENEZ</t>
  </si>
  <si>
    <t>Kare Cruz.xlsx</t>
  </si>
  <si>
    <t>RIVADENEIRA PARRA JONATHAN SEBASTIÁN.xlsx</t>
  </si>
  <si>
    <t>495 - MACHALA</t>
  </si>
  <si>
    <t>395 - POINT MACHALA</t>
  </si>
  <si>
    <t>532 - MALL DEL SUR</t>
  </si>
  <si>
    <t>JIMENEZ CORDOVA HENRY VICTOR.xlsx</t>
  </si>
  <si>
    <t>455 - TIENDA BUENA FE 817</t>
  </si>
  <si>
    <t>456 - TIENDA EMPALME 818</t>
  </si>
  <si>
    <t>410 - TIENDA SATELITE BALZAR 1039</t>
  </si>
  <si>
    <t>542 - BALZAR</t>
  </si>
  <si>
    <t>527 - BUENA FE</t>
  </si>
  <si>
    <t>538 - EL EMPALME 2</t>
  </si>
  <si>
    <t>958 - JAHER BUENA FE</t>
  </si>
  <si>
    <t>Cuotas Septiembre Hellis Contreras .xlsx</t>
  </si>
  <si>
    <t>201 - LA PRENSA</t>
  </si>
  <si>
    <t>180 - 1749-TIENDA BARATODO PRENSA 1749</t>
  </si>
  <si>
    <t>PROMOTOR BASE</t>
  </si>
  <si>
    <t>PROMOTOR COBERTURA</t>
  </si>
  <si>
    <t>PROMOTOR MIXTO</t>
  </si>
  <si>
    <t>FABIAN PAUL ALARCON excel.xlsx</t>
  </si>
  <si>
    <t>198 - AMBATO</t>
  </si>
  <si>
    <t>215 - AMBATO 2</t>
  </si>
  <si>
    <t>258 - AMB.CEVALLOS</t>
  </si>
  <si>
    <t>279 - ORVE AMBATO I</t>
  </si>
  <si>
    <t>378 - POINT AMBATO</t>
  </si>
  <si>
    <t>2081 - BARATODO EXPRESS AMBATO</t>
  </si>
  <si>
    <t>272 - C.C. LOS ANDES AMBATO</t>
  </si>
  <si>
    <t>ventas ganga  crecos salinas .xlsx</t>
  </si>
  <si>
    <t>507 - SALINAS</t>
  </si>
  <si>
    <t>524 - LIBERTAD 2 SHOPPING</t>
  </si>
  <si>
    <t>VENTA TOTAL</t>
  </si>
  <si>
    <t>509 - BAHIA</t>
  </si>
  <si>
    <t>DELGADO FERMIN JOHANNA MARIA AL 17092022.xlsx</t>
  </si>
  <si>
    <t>GOMEZ HERRERA ADRIANA KAROLINA (1).xlsx</t>
  </si>
  <si>
    <t>457 - Tienda Ventanas 820</t>
  </si>
  <si>
    <t>454 - TIENDA VINCES 816</t>
  </si>
  <si>
    <t>536 - VINCES</t>
  </si>
  <si>
    <t>1-7 sep ADRIANA MARIN - ARTEFACTA RECREO 1720- VENTAS SEMANA 5 MARZO.xlsx</t>
  </si>
  <si>
    <t>185 - 1790-TIENDA RECREO 1790</t>
  </si>
  <si>
    <t>206 - QUIRECREO</t>
  </si>
  <si>
    <t>MENA CHACAGUAZAY SHANEL PAMELA.xlsx</t>
  </si>
  <si>
    <t>239 - QUICENTROSUR</t>
  </si>
  <si>
    <t>289 - JAPON QUICENTRO SUR 3</t>
  </si>
  <si>
    <t>275 - C.C.QUICENTRO SUR</t>
  </si>
  <si>
    <t>REPORTE DE VENTAS 1 al 18 DE septiembre .xlsx</t>
  </si>
  <si>
    <t>498 - MILAGRO</t>
  </si>
  <si>
    <t>510 - MILAGRO</t>
  </si>
  <si>
    <t>399 - POINT MILAGRO</t>
  </si>
  <si>
    <t>DIAS DE VISITA</t>
  </si>
  <si>
    <t>CODIGO PDV</t>
  </si>
  <si>
    <t>NOMBRE PDV</t>
  </si>
  <si>
    <t>NOMBRE PDV HMPDV</t>
  </si>
  <si>
    <t>RETAIL MAPPING</t>
  </si>
  <si>
    <t>CLIENTE</t>
  </si>
  <si>
    <t>ZONA</t>
  </si>
  <si>
    <t>CIUDAD</t>
  </si>
  <si>
    <t>CANAL</t>
  </si>
  <si>
    <t>TIPO PROMOTOR</t>
  </si>
  <si>
    <t>ESTRUCTURA PROMOTORIA</t>
  </si>
  <si>
    <t>ID PROMOTOR</t>
  </si>
  <si>
    <t>NOMBRE KAM / EJECUTIVO</t>
  </si>
  <si>
    <t>PROMOTOR AGENCIA</t>
  </si>
  <si>
    <t>VENTA PROMEDIO ULTIMO SEMESTRE</t>
  </si>
  <si>
    <t>MJVSD</t>
  </si>
  <si>
    <t xml:space="preserve">ALM ESPAÑA BOYACA </t>
  </si>
  <si>
    <t>961 - ALMACENES ESPAÑA BOYACA</t>
  </si>
  <si>
    <t>PLATINO</t>
  </si>
  <si>
    <t xml:space="preserve">9 DE OCTUBRE </t>
  </si>
  <si>
    <t>GUAYAQUIL</t>
  </si>
  <si>
    <t>CADENAS</t>
  </si>
  <si>
    <t>Promotor Guayaquil 20</t>
  </si>
  <si>
    <t>DANNY URGILEZ</t>
  </si>
  <si>
    <t>AGENCIA</t>
  </si>
  <si>
    <t>MJ</t>
  </si>
  <si>
    <t>MARCIMEX 9 DE OCTUBRE</t>
  </si>
  <si>
    <t>891 - MIN GUAYAQUIL 9 DE OCTUBRE (105)</t>
  </si>
  <si>
    <t>ORO</t>
  </si>
  <si>
    <t>Promotor Guayaquil 15</t>
  </si>
  <si>
    <t>ALM ESPAÑA GYE 9 DE OCTUBRE</t>
  </si>
  <si>
    <t>872 - ALMACENES ESPAÑA GYE 9 DE OCTUBRE</t>
  </si>
  <si>
    <t>ORVE HOGAR 9 DE OCTUBRE</t>
  </si>
  <si>
    <t>ICESA</t>
  </si>
  <si>
    <t>Promotor Guayaquil 22</t>
  </si>
  <si>
    <t>DIEGO PAREDES</t>
  </si>
  <si>
    <t xml:space="preserve">JAHER 9 DE OCTUBRE I </t>
  </si>
  <si>
    <t>614 - GYE.9 DE OCTUBRE I</t>
  </si>
  <si>
    <t xml:space="preserve">JAHER </t>
  </si>
  <si>
    <t>Promotor Guayaquil 19</t>
  </si>
  <si>
    <t>GANGA 9 DE OCTUBRE 5</t>
  </si>
  <si>
    <t>ERIKA GONZALEZ</t>
  </si>
  <si>
    <t>GANGA 9 DE OCTUBRE 2</t>
  </si>
  <si>
    <t>CRECOS 9 DE OCTUBRE 2</t>
  </si>
  <si>
    <t>Promotor Guayaquil 23</t>
  </si>
  <si>
    <t>CRECOS 9 DE OCTUBRE 1</t>
  </si>
  <si>
    <t>Promotor Guayaquil 21</t>
  </si>
  <si>
    <t>ARTEFACTA TIENDA 9 DE OCTUBRE 911</t>
  </si>
  <si>
    <t>HEIDI KAROBA</t>
  </si>
  <si>
    <t>MV</t>
  </si>
  <si>
    <t>TIENDA BARATODO 9 DE OCTUBRE 1</t>
  </si>
  <si>
    <t>PLATA</t>
  </si>
  <si>
    <t>MJVS</t>
  </si>
  <si>
    <t>POINT RUMICHACA</t>
  </si>
  <si>
    <t>GANGA ALBORADA 2</t>
  </si>
  <si>
    <t>ALBORADA</t>
  </si>
  <si>
    <t>Promotor Alborada 3</t>
  </si>
  <si>
    <t>CRECOS ALBORADA</t>
  </si>
  <si>
    <t>Promotor Guayaquil 10</t>
  </si>
  <si>
    <t>ARTEFACTA TIENDA ALBORADA 924</t>
  </si>
  <si>
    <t>Promotor Guayaquil 24</t>
  </si>
  <si>
    <t>POINT ALBORADA</t>
  </si>
  <si>
    <t>402 - Point Alborada</t>
  </si>
  <si>
    <t>BRONCE</t>
  </si>
  <si>
    <t>MIN GUAYAQUIL LA ALBORADA 1</t>
  </si>
  <si>
    <t>893 - MIN GUAYAQUIL LA ALBORADA 1 (119)</t>
  </si>
  <si>
    <t>ORVE ALBORADA</t>
  </si>
  <si>
    <t>JS</t>
  </si>
  <si>
    <t>POINT AMBATO 3</t>
  </si>
  <si>
    <t>AMBATO</t>
  </si>
  <si>
    <t>Promotor Cobertura Ambato</t>
  </si>
  <si>
    <t>LJS</t>
  </si>
  <si>
    <t>POINT AMBATO</t>
  </si>
  <si>
    <t>378 - Point Ambato</t>
  </si>
  <si>
    <t>Promotor Ambato 1</t>
  </si>
  <si>
    <t>WV</t>
  </si>
  <si>
    <t>TODOHOGAR C.C. LOS ANDES AMBATO</t>
  </si>
  <si>
    <t>GANGA AMBATO 2</t>
  </si>
  <si>
    <t>215 - Ambato 2</t>
  </si>
  <si>
    <t>LJVS</t>
  </si>
  <si>
    <t>GANGA AMBATO 1</t>
  </si>
  <si>
    <t>CRECOS AMBATO</t>
  </si>
  <si>
    <t>LJV</t>
  </si>
  <si>
    <t>ARTEFACTA AMBATO 1818</t>
  </si>
  <si>
    <t>ARTEFACTA TIENDA AMBATO 1811</t>
  </si>
  <si>
    <t>LVS</t>
  </si>
  <si>
    <t>ARTEFACTA TIENDA AMBATO 1819</t>
  </si>
  <si>
    <t>TIENDA BARATODO EXPRESS AMBATO</t>
  </si>
  <si>
    <t>ORVE AMBATO I</t>
  </si>
  <si>
    <t>JAHER CEVALLOS</t>
  </si>
  <si>
    <t>J</t>
  </si>
  <si>
    <t>MIN AMBATO CEVALLOS</t>
  </si>
  <si>
    <t>MWJVS</t>
  </si>
  <si>
    <t>ALM ESPAÑA BABAHOYO</t>
  </si>
  <si>
    <t>BABAHOYO</t>
  </si>
  <si>
    <t>Promotor Babahoyo 2</t>
  </si>
  <si>
    <t>GANGA BABAHOYO</t>
  </si>
  <si>
    <t>Promotor Babahoyo 1</t>
  </si>
  <si>
    <t>CRECOS BABAHOYO</t>
  </si>
  <si>
    <t>ARTEFACTA TIENDA BABAHOYO 960</t>
  </si>
  <si>
    <t>TIENDA BARATODO BABAHOYO 1033</t>
  </si>
  <si>
    <t>POINT BABAHOYO</t>
  </si>
  <si>
    <t>GANGA MATRIZ</t>
  </si>
  <si>
    <t>509 - Bahia</t>
  </si>
  <si>
    <t xml:space="preserve">BAHIA </t>
  </si>
  <si>
    <t>Promotor Guayaquil 17</t>
  </si>
  <si>
    <t>ALM ESPAÑA CALIFORNIA</t>
  </si>
  <si>
    <t>CALIFORNIA</t>
  </si>
  <si>
    <t>Promotor Guayaquil 18</t>
  </si>
  <si>
    <t>MIN GUAYAQUIL PARQUE CALIFORNIA</t>
  </si>
  <si>
    <t>895 - MIN GUAYAQUIL PARQUE CALIFORNIA (106)</t>
  </si>
  <si>
    <t>Promotor Guayaquil 14</t>
  </si>
  <si>
    <t>Promotor Guayaquil 1</t>
  </si>
  <si>
    <t>MJV</t>
  </si>
  <si>
    <t xml:space="preserve">ORVE HOGAR CALIFORNIA </t>
  </si>
  <si>
    <t>JAHER CALIFORNIA II</t>
  </si>
  <si>
    <t>GANGA C.C. CALIFORNIA 2</t>
  </si>
  <si>
    <t>CRECOS CALIFORNIA</t>
  </si>
  <si>
    <t>Promotor Guayaquil 7</t>
  </si>
  <si>
    <t>ARTEFACTA TIENDA PARQUE CALIFORNIA 932</t>
  </si>
  <si>
    <t>Promotor Guayaquil 26</t>
  </si>
  <si>
    <t>TIENDA BARATODO CALIFORNIA 1025</t>
  </si>
  <si>
    <t>POINT CALIFORNIA</t>
  </si>
  <si>
    <t>GANGA CAYAMBE 2</t>
  </si>
  <si>
    <t>CAYAMBE</t>
  </si>
  <si>
    <t>Promotor Otavalo 1</t>
  </si>
  <si>
    <t>POINT CAYAMBE</t>
  </si>
  <si>
    <t>ARTEFACTA TIENDA CAYAMBE 1021</t>
  </si>
  <si>
    <t>JAPON CAYAMBE II</t>
  </si>
  <si>
    <t>ORVE CAYAMBE</t>
  </si>
  <si>
    <t>GANGA QCAYAMBE</t>
  </si>
  <si>
    <t xml:space="preserve">LA GANGA </t>
  </si>
  <si>
    <t>WJVS</t>
  </si>
  <si>
    <t>POINT SAN LUIS</t>
  </si>
  <si>
    <t>CHILLOS</t>
  </si>
  <si>
    <t>QUITO</t>
  </si>
  <si>
    <t>Promotor Quito 11</t>
  </si>
  <si>
    <t>TODOHOGAR LOS CHILLOS</t>
  </si>
  <si>
    <t>COMOHOGAR</t>
  </si>
  <si>
    <t>ESPECIALIZADOS</t>
  </si>
  <si>
    <t>ARTEFACTA VALLE DE LOS CHILLOS</t>
  </si>
  <si>
    <t>MWVS</t>
  </si>
  <si>
    <t>ARTEFACTA SAN RAFAEL</t>
  </si>
  <si>
    <t>CITY MALL</t>
  </si>
  <si>
    <t>Promotor Guayaquil 4</t>
  </si>
  <si>
    <t>Promotor Guayaquil 9</t>
  </si>
  <si>
    <t>GANGA CITY MALL</t>
  </si>
  <si>
    <t>ARTEFACTA TIENDA CITY MALL 1063</t>
  </si>
  <si>
    <t>JAPON CONDADO</t>
  </si>
  <si>
    <t>290 - Japon Condado</t>
  </si>
  <si>
    <t>CONDADO</t>
  </si>
  <si>
    <t>Promotor Quito 5</t>
  </si>
  <si>
    <t>ORVE CONDADO</t>
  </si>
  <si>
    <t>278 - Orve Condado</t>
  </si>
  <si>
    <t>Promotor Quito 8</t>
  </si>
  <si>
    <t>TODOHOGAR C.C.CONDADO</t>
  </si>
  <si>
    <t>ARTEFACTA CONDADO</t>
  </si>
  <si>
    <t>176 - 1734-Tienda Condado 1734</t>
  </si>
  <si>
    <t>GANGA COTOCOLLAO 2</t>
  </si>
  <si>
    <t>COTOCOLLAO</t>
  </si>
  <si>
    <t>Promotor Quito 21</t>
  </si>
  <si>
    <t>GANGA COTOCOLLAO</t>
  </si>
  <si>
    <t>Promotor Quito 1</t>
  </si>
  <si>
    <t>ALM ESPAÑA COLISEO</t>
  </si>
  <si>
    <t>CUENCA</t>
  </si>
  <si>
    <t>Promotor Cuenca 5</t>
  </si>
  <si>
    <t>ALM ESPAÑA LUIS CORDERO 1</t>
  </si>
  <si>
    <t>Promotor Cuenca 1</t>
  </si>
  <si>
    <t>ALM ESPAÑA GRAN COLOMBIA</t>
  </si>
  <si>
    <t>810 - ALMACENES ESPAÑA GRAN COLOMBIA</t>
  </si>
  <si>
    <t>Promotor Cuenca 4</t>
  </si>
  <si>
    <t>ALM ESPAÑA LUIS CORDERO 2</t>
  </si>
  <si>
    <t>Promotor Cuenca 3</t>
  </si>
  <si>
    <t>ALM ESPAÑA ARENAL</t>
  </si>
  <si>
    <t>Promotor Cuenca 2</t>
  </si>
  <si>
    <t>VEGA CUENCA</t>
  </si>
  <si>
    <t>SUKASA CUENCA</t>
  </si>
  <si>
    <t>JAHER LUIS CORDERO III</t>
  </si>
  <si>
    <t>JAHER LUIS CORDERO</t>
  </si>
  <si>
    <t>W</t>
  </si>
  <si>
    <t>JAHER EL ARENAL 2</t>
  </si>
  <si>
    <t>AlmacenesEspaña</t>
  </si>
  <si>
    <t>776 - Alm. España Sangurima</t>
  </si>
  <si>
    <t>JAHER EL ARENAL</t>
  </si>
  <si>
    <t>GANGA CUENCA</t>
  </si>
  <si>
    <t>ARTEFACTA TIENDA CUENCA 122</t>
  </si>
  <si>
    <t>ARTEFACTA TIENDA CUENCA 111</t>
  </si>
  <si>
    <t>CRECOS CUENCA</t>
  </si>
  <si>
    <t>529 - CREDITOS GRAN COLOMBIA</t>
  </si>
  <si>
    <t>SUKASA C.C. SCALA</t>
  </si>
  <si>
    <t>70 - C.C. SCALA</t>
  </si>
  <si>
    <t>CUMBAYA</t>
  </si>
  <si>
    <t>Promotor Quito 17</t>
  </si>
  <si>
    <t>CRECOS EL DORADO</t>
  </si>
  <si>
    <t>DORADO</t>
  </si>
  <si>
    <t>Promotor Guayaquil 8</t>
  </si>
  <si>
    <t>TIENDA RIOCENTRO EL DORADO 1059</t>
  </si>
  <si>
    <t>JAHER  DURAN III</t>
  </si>
  <si>
    <t>DURAN</t>
  </si>
  <si>
    <t>Promotor Duran 2</t>
  </si>
  <si>
    <t>CRECOS DURAN</t>
  </si>
  <si>
    <t>ARTEFACTA TIENDA DURAN OUTLET 917</t>
  </si>
  <si>
    <t>Promotor Duran 1</t>
  </si>
  <si>
    <t>TIENDA BARATODO DURAN</t>
  </si>
  <si>
    <t>SUKASA EL BOSQUE</t>
  </si>
  <si>
    <t>EL BOSQUE</t>
  </si>
  <si>
    <t>Promotor Quito 9</t>
  </si>
  <si>
    <t>VEGA BOSQUE</t>
  </si>
  <si>
    <t>Promotor Quito 18</t>
  </si>
  <si>
    <t>SUKASA C.C. EL JARDIN</t>
  </si>
  <si>
    <t>EL JARDIN</t>
  </si>
  <si>
    <t>Promotor Quito 22</t>
  </si>
  <si>
    <t>TODOHOGAR ELOY ALFARO</t>
  </si>
  <si>
    <t>ELOY ALFARO</t>
  </si>
  <si>
    <t>531 - Créditos Económicos Ibarra</t>
  </si>
  <si>
    <t>Promotor Ibarra 2</t>
  </si>
  <si>
    <t>TODOHOGAR PLAZA SHOPPING IBARRA</t>
  </si>
  <si>
    <t>GANGA IBARRA 3</t>
  </si>
  <si>
    <t>GANGA IBARRA 2</t>
  </si>
  <si>
    <t>Promotor Ibarra 1</t>
  </si>
  <si>
    <t>POINT IBARRA</t>
  </si>
  <si>
    <t>158 - Point Ibarra</t>
  </si>
  <si>
    <t>TIENDA BARATODO IBARRA</t>
  </si>
  <si>
    <t>1101 - Tienda Baratodo Ibarra</t>
  </si>
  <si>
    <t>ARTEFACTA TIENDA IBARRA 1013</t>
  </si>
  <si>
    <t>1013 - Tienda Ibarra</t>
  </si>
  <si>
    <t>CREAR</t>
  </si>
  <si>
    <t>POINT 3 IBARRA</t>
  </si>
  <si>
    <t>POINT IBARRA 3</t>
  </si>
  <si>
    <t>Tienda Ibarra 1018</t>
  </si>
  <si>
    <t>1018 - Tienda Ibarra</t>
  </si>
  <si>
    <t>JAPON IBARRA</t>
  </si>
  <si>
    <t>81 - JAPON VELASCO</t>
  </si>
  <si>
    <t>JAPON IBARRA II</t>
  </si>
  <si>
    <t>ORVE IBARRA II</t>
  </si>
  <si>
    <t>ORVE IBARRA III</t>
  </si>
  <si>
    <t>GANGA IBARRA</t>
  </si>
  <si>
    <t>POINT PRENSA</t>
  </si>
  <si>
    <t>LA PRENSA</t>
  </si>
  <si>
    <t>CRECOS LA PRENSA</t>
  </si>
  <si>
    <t>Promotor Quito 13</t>
  </si>
  <si>
    <t>TIENDA BARATODO PRENSA 1749</t>
  </si>
  <si>
    <t>ARTEFACTA TIENDA PRENSA 1719</t>
  </si>
  <si>
    <t>ALM ESPAÑA LA LIBERTAD CENTRO</t>
  </si>
  <si>
    <t>LIBERTAD</t>
  </si>
  <si>
    <t>Promotor Libertad 2</t>
  </si>
  <si>
    <t>GANGA LIBERTAD 1 CENTRO</t>
  </si>
  <si>
    <t>Promotor Libertad 1</t>
  </si>
  <si>
    <t>GANGA LIBERTAD 2 SHOPPING</t>
  </si>
  <si>
    <t>Promotor Libertad 3</t>
  </si>
  <si>
    <t>CRECOS LA LIBERTAD</t>
  </si>
  <si>
    <t xml:space="preserve">LIBERTAD </t>
  </si>
  <si>
    <t>CRECOS SALINAS</t>
  </si>
  <si>
    <t>ARTEFACTA TIENDA LIBERTAD 940</t>
  </si>
  <si>
    <t>TIENDA BARATODO LIBERTAD 2625</t>
  </si>
  <si>
    <t>Promotor Libertad 4</t>
  </si>
  <si>
    <t>POINT LIBERTAD 2</t>
  </si>
  <si>
    <t>GANGA MACHALA</t>
  </si>
  <si>
    <t>MACHALA</t>
  </si>
  <si>
    <t>Promotor Machala 1</t>
  </si>
  <si>
    <t>MIN MACHALA ROCAFUERTE</t>
  </si>
  <si>
    <t>906 - Min Machala Rocafuerte (30)</t>
  </si>
  <si>
    <t xml:space="preserve">Promotor Cobertura  Machala </t>
  </si>
  <si>
    <t>TODOHOGAR MACHALA</t>
  </si>
  <si>
    <t>638</t>
  </si>
  <si>
    <t>SUKASA GUAYAQUIL</t>
  </si>
  <si>
    <t>MALL DEL SOL</t>
  </si>
  <si>
    <t>Promotor Guayaquil 16</t>
  </si>
  <si>
    <t>ARTEFACTA TIENDA MALL DEL SOL 923</t>
  </si>
  <si>
    <t>Promotor Guayaquil 6</t>
  </si>
  <si>
    <t>ORVE HOGAR MALL DEL SUR</t>
  </si>
  <si>
    <t>MALL DEL SUR</t>
  </si>
  <si>
    <t>Promotor Guayaquil 11</t>
  </si>
  <si>
    <t>GANGA MALL DEL SUR</t>
  </si>
  <si>
    <t>Promotor Guayaquil 27</t>
  </si>
  <si>
    <t>CRECOS MALL DEL SUR</t>
  </si>
  <si>
    <t>ARTEFACTA TIENDA MALL DEL SUR 921</t>
  </si>
  <si>
    <t>Promotor Guayaquil 5</t>
  </si>
  <si>
    <t>GANGA MALL DEL FORTIN</t>
  </si>
  <si>
    <t>MALL EL FORTIN</t>
  </si>
  <si>
    <t>Promotor Guayaquil 13</t>
  </si>
  <si>
    <t>MWJ</t>
  </si>
  <si>
    <t>ALM ESPAÑA MANTA CENTRO</t>
  </si>
  <si>
    <t>MANTA</t>
  </si>
  <si>
    <t>Promotor Manta 3</t>
  </si>
  <si>
    <t>MIN MANTA CENTRO</t>
  </si>
  <si>
    <t>907 - MIN MANTA CENTRO (120)</t>
  </si>
  <si>
    <t>Promotor Manta 2</t>
  </si>
  <si>
    <t>MWJS</t>
  </si>
  <si>
    <t>TODOHOGAR MANTA</t>
  </si>
  <si>
    <t>Promotor Manta 1</t>
  </si>
  <si>
    <t>JV</t>
  </si>
  <si>
    <t>JAHER MEGA</t>
  </si>
  <si>
    <t>GANGA MANTA</t>
  </si>
  <si>
    <t>CRECOS MANTA</t>
  </si>
  <si>
    <t>ARTEFACTA TIENDA MANTA 1313</t>
  </si>
  <si>
    <t>MWJV</t>
  </si>
  <si>
    <t>POINT MANTA CENTRO</t>
  </si>
  <si>
    <t>MILAGRO</t>
  </si>
  <si>
    <t>Promotor Milagro 2</t>
  </si>
  <si>
    <t>GANGA MILAGRO</t>
  </si>
  <si>
    <t>Promotor Milagro 1</t>
  </si>
  <si>
    <t>CRECOS MILAGRO</t>
  </si>
  <si>
    <t>ARTEFACTA TIENDA MILAGRO 959</t>
  </si>
  <si>
    <t>ARTEFACTA TIENDA MILAGRO 952</t>
  </si>
  <si>
    <t>POINT MILAGRO</t>
  </si>
  <si>
    <t>CRECOS MUCHO LOTE</t>
  </si>
  <si>
    <t>MUCHO LOTE</t>
  </si>
  <si>
    <t>LJ</t>
  </si>
  <si>
    <t>ORVE NACIONES UNIDAS</t>
  </si>
  <si>
    <t>88 - Orve Naciones Unidas</t>
  </si>
  <si>
    <t>NACIONES UNIDAS</t>
  </si>
  <si>
    <t>Promotor Quito 12</t>
  </si>
  <si>
    <t>JAPON NACIONES UNIDAS</t>
  </si>
  <si>
    <t>77 - Japon Nnuu Metropolitan</t>
  </si>
  <si>
    <t>Promotor Quito 7</t>
  </si>
  <si>
    <t>CRECOS NACIONES UNIDAS</t>
  </si>
  <si>
    <t>522 - Créditos Económicos Naciones Unidas</t>
  </si>
  <si>
    <t>Promotor Quito 23</t>
  </si>
  <si>
    <t>GANGA NACIONES UNIDAS 2</t>
  </si>
  <si>
    <t>ARTEFACTA TIENDA NACIONES UNIDAS</t>
  </si>
  <si>
    <t>LWJVS</t>
  </si>
  <si>
    <t>GANGA NACIONES UNIDAS</t>
  </si>
  <si>
    <t>WVS</t>
  </si>
  <si>
    <t>GANGA OTAVALO</t>
  </si>
  <si>
    <t>OTAVALO</t>
  </si>
  <si>
    <t>POINT OTAVALO</t>
  </si>
  <si>
    <t>ARTEFACTA TIENDA OTAVALO 1015</t>
  </si>
  <si>
    <t>ORVE OTAVALO (PL)</t>
  </si>
  <si>
    <t>GANGA PLAYAS</t>
  </si>
  <si>
    <t>PLAYAS</t>
  </si>
  <si>
    <t>Promotor Playas 1</t>
  </si>
  <si>
    <t>CRECOS PLAYAS</t>
  </si>
  <si>
    <t>ARTEFACTA TIENDA PLAYAS 945</t>
  </si>
  <si>
    <t>GANGA EL PORTAL</t>
  </si>
  <si>
    <t>967 - La Ganga Portal Shopping</t>
  </si>
  <si>
    <t>PORTAL SHOPPING</t>
  </si>
  <si>
    <t>Promotor Quito 15</t>
  </si>
  <si>
    <t>TODOHOGAR PORTAL SHOPPING</t>
  </si>
  <si>
    <t>645 - Todohogar Portal Shopping</t>
  </si>
  <si>
    <t>Promotor Quito 24</t>
  </si>
  <si>
    <t>CRECOS PORTAL SHOPPING</t>
  </si>
  <si>
    <t>520 - Créditos Económicos Portal Shopping</t>
  </si>
  <si>
    <t>ARTEFACTA TIENDA C.C PORTAL SHOPPING</t>
  </si>
  <si>
    <t>POINT PORTAL</t>
  </si>
  <si>
    <t>JAHER PORTETE III</t>
  </si>
  <si>
    <t>PORTETE</t>
  </si>
  <si>
    <t>Promotor Guayaquil 2</t>
  </si>
  <si>
    <t>GANGA PORTETE</t>
  </si>
  <si>
    <t>Promotor Guayaquil 12</t>
  </si>
  <si>
    <t>CRECOS PORTETE</t>
  </si>
  <si>
    <t>502 - PORTETE</t>
  </si>
  <si>
    <t>Promotor Portete 3</t>
  </si>
  <si>
    <t>ARTEFACTA TIENDA PORTETE 936</t>
  </si>
  <si>
    <t>ORVE PORTETE III</t>
  </si>
  <si>
    <t>660 - ORVE PORTETE Y LA 17</t>
  </si>
  <si>
    <t>POINT PORTETE</t>
  </si>
  <si>
    <t>TODOHOGAR PORTOVIEJO</t>
  </si>
  <si>
    <t>PORTOVIEJO</t>
  </si>
  <si>
    <t>Promotor Portoviejo 1</t>
  </si>
  <si>
    <t>CRECOS PORTOVIEJO 2</t>
  </si>
  <si>
    <t>GANGA PORTOVIEJO 4</t>
  </si>
  <si>
    <t>1 - GANGA PORTOVIEJO</t>
  </si>
  <si>
    <t>ARTEFACTA TIENDA PORTOVIEJO 1311</t>
  </si>
  <si>
    <t>ARTEFACTA TIENDA PORTOVIEJO 1318</t>
  </si>
  <si>
    <t>TIENDA BARATODO PORTOVIEJO 1327</t>
  </si>
  <si>
    <t>ORVE COTOCOLLAO</t>
  </si>
  <si>
    <t>PRENSA</t>
  </si>
  <si>
    <t>GANGA QUEVEDO</t>
  </si>
  <si>
    <t>QUEVEDO</t>
  </si>
  <si>
    <t>Promotor Quevedo 1</t>
  </si>
  <si>
    <t>CRECOS QUEVEDO</t>
  </si>
  <si>
    <t>ARTEFACTA TIENDA QUEVEDO 821</t>
  </si>
  <si>
    <t>ARTEFACTA TIENDA QUEVEDO 811</t>
  </si>
  <si>
    <t>453 - Tienda Quevedo 811</t>
  </si>
  <si>
    <t>POINT QUEVEDO</t>
  </si>
  <si>
    <t>POINT QUICENTRO SUR</t>
  </si>
  <si>
    <t>QUICENTRO SUR</t>
  </si>
  <si>
    <t>Promotor Quito 20</t>
  </si>
  <si>
    <t>TODOHOGAR C.C.QUICENTRO SUR</t>
  </si>
  <si>
    <t>Promotor Quito 4</t>
  </si>
  <si>
    <t>GANGA QUICENTROSUR</t>
  </si>
  <si>
    <t>CREDITOS ECONOMICOS QUICENTRO SUR</t>
  </si>
  <si>
    <t>202 - Quicentro Sur</t>
  </si>
  <si>
    <t>JAPON QUICENTRO SUR 3</t>
  </si>
  <si>
    <t>ORVE QUICENTRO SUR</t>
  </si>
  <si>
    <t>ARTEFACTA QUICENTRO SUR</t>
  </si>
  <si>
    <t>POINT RECREO 4</t>
  </si>
  <si>
    <t>RECREO</t>
  </si>
  <si>
    <t>Promotor Quito 3</t>
  </si>
  <si>
    <t>JAPON RECREO I</t>
  </si>
  <si>
    <t>288 - Japon El Recreo I</t>
  </si>
  <si>
    <t>ORVE RECREO III</t>
  </si>
  <si>
    <t>281 - Orve El Recreo Iii</t>
  </si>
  <si>
    <t>TODOHOGAR C.C.RECREO</t>
  </si>
  <si>
    <t>Promotor Quito 14</t>
  </si>
  <si>
    <t>GANGA QUIRECREO</t>
  </si>
  <si>
    <t>Promotor Quito 19</t>
  </si>
  <si>
    <t>CRECOS RECREO</t>
  </si>
  <si>
    <t>ARTEFACTA TIENDA RECREO 1790</t>
  </si>
  <si>
    <t>ARTEFACTA TIENDA RECREO 1720</t>
  </si>
  <si>
    <t>174 - 1720-TIENDA RECREO 1720</t>
  </si>
  <si>
    <t>Promotor Quito 2</t>
  </si>
  <si>
    <t>JAPON EL RECREO III</t>
  </si>
  <si>
    <t>MJVD</t>
  </si>
  <si>
    <t>ORVE EL RECREO V</t>
  </si>
  <si>
    <t>942 - ORVE EL RECREO V</t>
  </si>
  <si>
    <t>MJS</t>
  </si>
  <si>
    <t>GANGA RECREO_2</t>
  </si>
  <si>
    <t>234 - RECREO_2</t>
  </si>
  <si>
    <t>ARTEFACTA RIOCENTRO NORTE</t>
  </si>
  <si>
    <t>953 - Artefacta Riocentro Norte</t>
  </si>
  <si>
    <t xml:space="preserve">RIOCENTRO NORTE </t>
  </si>
  <si>
    <t>Promotor Guayaquil 3</t>
  </si>
  <si>
    <t>GANGA RIOCENTRO NORTE</t>
  </si>
  <si>
    <t>559 - RIOCENTRO NORTE</t>
  </si>
  <si>
    <t>CRECOS RIOCENTRO NORTE</t>
  </si>
  <si>
    <t>505 - RIOCENTRO NORTE</t>
  </si>
  <si>
    <t>VEGA SAMBORONDON</t>
  </si>
  <si>
    <t>SAMBORONDON</t>
  </si>
  <si>
    <t>Promotor Guayaquil 25</t>
  </si>
  <si>
    <t xml:space="preserve">SUKASA VILLAGE </t>
  </si>
  <si>
    <t>GANGA VILLA CLUB</t>
  </si>
  <si>
    <t>CRECOS SANTO DOMINGO 3</t>
  </si>
  <si>
    <t>517 - Créditos Económicos Santo Domingo 3</t>
  </si>
  <si>
    <t>SANTO DOMINGO</t>
  </si>
  <si>
    <t>Promotor Santo Domingo 1</t>
  </si>
  <si>
    <t>GANGA SANTO DOMINGO 3</t>
  </si>
  <si>
    <t>POINT SANTO DOMINGO 2</t>
  </si>
  <si>
    <t>Tienda Santo Domingo</t>
  </si>
  <si>
    <t>1735 - Tienda Santo Domingo</t>
  </si>
  <si>
    <t>Sto. Domingo</t>
  </si>
  <si>
    <t>8 - Sto. Domingo</t>
  </si>
  <si>
    <t>ARTEFACTA TIENDA SANTO DOMINGO 1725</t>
  </si>
  <si>
    <t xml:space="preserve">POINT SANTO DOMINGO </t>
  </si>
  <si>
    <t>TODOHOGAR TUMBACO</t>
  </si>
  <si>
    <t>75 - Tumbaco</t>
  </si>
  <si>
    <t>TUMBACO</t>
  </si>
  <si>
    <t>Promotor Quito 16</t>
  </si>
  <si>
    <t>GANGA TUMBACO</t>
  </si>
  <si>
    <t>Promotor Quito 10</t>
  </si>
  <si>
    <t>ARTEFACTA TIENDA TUMBACO</t>
  </si>
  <si>
    <t>POINT TUMBACO</t>
  </si>
  <si>
    <t>VEGA TUMBACO</t>
  </si>
  <si>
    <t>GANGA VINCES</t>
  </si>
  <si>
    <t>VINCES</t>
  </si>
  <si>
    <t>Promotor Vinces 1</t>
  </si>
  <si>
    <t>ARTEFACTA TIENDA VENTANAS 820</t>
  </si>
  <si>
    <t>ARTEFACTA TIENDA TROPIMOTOS VINCES 827</t>
  </si>
  <si>
    <t>ARTEFACTA TIENDA LATACUNGA 501</t>
  </si>
  <si>
    <t>LATACUNGA</t>
  </si>
  <si>
    <t xml:space="preserve">AGENCIA </t>
  </si>
  <si>
    <t>ARTEFACTA TIENDA LATACUNGA 504</t>
  </si>
  <si>
    <t>CRECOS LATACUNGA</t>
  </si>
  <si>
    <t>523 - CREDITOS ECONOMICOS LATACUNGA</t>
  </si>
  <si>
    <t>JAPON LATACUNGA</t>
  </si>
  <si>
    <t>ORVE LATACUNGA II</t>
  </si>
  <si>
    <t>JAHER  LATACUNGA II</t>
  </si>
  <si>
    <t>GANGA LATACUNGA</t>
  </si>
  <si>
    <t>GANGA LATACUNGA 2</t>
  </si>
  <si>
    <t>GANGA LATACUNGA 3</t>
  </si>
  <si>
    <t>MIN LATACUNGA 1</t>
  </si>
  <si>
    <t>POINT LATACUNGA</t>
  </si>
  <si>
    <t>380 - Point Latacunga</t>
  </si>
  <si>
    <t>POINT LATACUNGA 2</t>
  </si>
  <si>
    <t xml:space="preserve">Promotor Cobertura Ambato </t>
  </si>
  <si>
    <t>JAHER MACHALA II</t>
  </si>
  <si>
    <t>MWV</t>
  </si>
  <si>
    <t>ARTEFACTA TIENDA MACHALA 713</t>
  </si>
  <si>
    <t>Promotor Machala 3</t>
  </si>
  <si>
    <t>POINT MACHALA</t>
  </si>
  <si>
    <t>Promotor Machala 2</t>
  </si>
  <si>
    <t>CRECOS MACHALA</t>
  </si>
  <si>
    <t>TIENDA BARATODO MACHALA 719</t>
  </si>
  <si>
    <t>M</t>
  </si>
  <si>
    <t>GANGA NARANJAL</t>
  </si>
  <si>
    <t>529 - NARANJAL</t>
  </si>
  <si>
    <t>NARANJAL</t>
  </si>
  <si>
    <t>Promotor Cobertura  Gye Norte</t>
  </si>
  <si>
    <t>CRECOS NARANJAL</t>
  </si>
  <si>
    <t>526 - Creditos Naranjal</t>
  </si>
  <si>
    <t>Tienda Naranjal 716</t>
  </si>
  <si>
    <t>443 - TIENDA NARANJAL 716</t>
  </si>
  <si>
    <t>MIN NARANJAL  (114)</t>
  </si>
  <si>
    <t>912 - MIN NARANJAL (114)</t>
  </si>
  <si>
    <t>ARTEFACTA TIENDA SATELITE PEDRO CARBO 10</t>
  </si>
  <si>
    <t>409 - TIENDA SATELITE PEDRO CARBO 10</t>
  </si>
  <si>
    <t>PEDRO CARBO</t>
  </si>
  <si>
    <t>GANGA PEDRO CARBO</t>
  </si>
  <si>
    <t>549 - PEDRO CARBO</t>
  </si>
  <si>
    <t>MIN GUAYAQUIL PEDRO CARBO</t>
  </si>
  <si>
    <t>POINT PEDRO CARBO</t>
  </si>
  <si>
    <t>V</t>
  </si>
  <si>
    <t>GANGA LOMAS DE SARGENTILLO</t>
  </si>
  <si>
    <t>572 - LOMAS DE SARGENTILLO</t>
  </si>
  <si>
    <t>LOMAS DE SARGENTILLO</t>
  </si>
  <si>
    <t>ORVE SANTA LUCIA</t>
  </si>
  <si>
    <t xml:space="preserve">SANTA LUCIA </t>
  </si>
  <si>
    <t>GANGA SANTA LUCIA</t>
  </si>
  <si>
    <t>548 - SANTA LUCIA</t>
  </si>
  <si>
    <t>ARTEFACTA TIENDA SATELITE COLIMES 2016</t>
  </si>
  <si>
    <t>COLIMES</t>
  </si>
  <si>
    <t>GANGA COLIMES</t>
  </si>
  <si>
    <t>568 - Colimes</t>
  </si>
  <si>
    <t>CRECOS DAULE</t>
  </si>
  <si>
    <t>490 - DAULE</t>
  </si>
  <si>
    <t>DAULE</t>
  </si>
  <si>
    <t>GANGA DAULE</t>
  </si>
  <si>
    <t>516 - DAULE</t>
  </si>
  <si>
    <t>POINT DAULE</t>
  </si>
  <si>
    <t>403 - Point Daule</t>
  </si>
  <si>
    <t>MIN DAULE</t>
  </si>
  <si>
    <t>887 - MIN DAULE (107)</t>
  </si>
  <si>
    <t>ARTEFACTA TIENDA DAULE 938</t>
  </si>
  <si>
    <t>471 - TIENDA DAULE 938</t>
  </si>
  <si>
    <t>GANGA BASTION</t>
  </si>
  <si>
    <t>596 - GANGA BASTION</t>
  </si>
  <si>
    <t>BASTION</t>
  </si>
  <si>
    <t>ARTEFACTA TIENDA FLORIDA 967</t>
  </si>
  <si>
    <t>480 - TIENDA FLORIDA 967</t>
  </si>
  <si>
    <t>FLORIDA</t>
  </si>
  <si>
    <t>ORVE LA FLORIDA</t>
  </si>
  <si>
    <t>952 - ORVE LA FLORIDA</t>
  </si>
  <si>
    <t>JAHER FLORIDA II</t>
  </si>
  <si>
    <t>619 - GYE FLORIDA II</t>
  </si>
  <si>
    <t>GANGA FLORIDA</t>
  </si>
  <si>
    <t>597 - GANGA FLORIDA</t>
  </si>
  <si>
    <t>MIN GUAYAQUIL LA FLORIDA</t>
  </si>
  <si>
    <t>894 - MIN GUAYAQUIL LA FLORIDA - COMERCIAL</t>
  </si>
  <si>
    <t>S</t>
  </si>
  <si>
    <t>ARTEFACTA TIENDA FORTIN 968</t>
  </si>
  <si>
    <t>481 - TIENDA FORTIN 968</t>
  </si>
  <si>
    <t>FORTIN</t>
  </si>
  <si>
    <t>JAHER FORTIN</t>
  </si>
  <si>
    <t>620 - GYE.FORTIN</t>
  </si>
  <si>
    <t>GANGA PUERTEO EL FORTIN</t>
  </si>
  <si>
    <t>960 - EL FORTÍN</t>
  </si>
  <si>
    <t>MIN GUAYAQUIL FORTIN 1</t>
  </si>
  <si>
    <t>892 - MIN GUAYAQUIL FORTIN 1 (152)</t>
  </si>
  <si>
    <t>JAHER PARAISO DE LA FLOR</t>
  </si>
  <si>
    <t>948 - GYE.PARAISO DE LA FLOR</t>
  </si>
  <si>
    <t>PARAISO DE LA FLOR</t>
  </si>
  <si>
    <t>CRECOS CASUARINA</t>
  </si>
  <si>
    <t>488 - CASUARINA</t>
  </si>
  <si>
    <t>CASUARINA</t>
  </si>
  <si>
    <t>GANGA PARAISO DE LA FLOR</t>
  </si>
  <si>
    <t>595 - GANGA PARAISO</t>
  </si>
  <si>
    <t>JAHER PASCUALES</t>
  </si>
  <si>
    <t>625 - GYE.PASCUALES</t>
  </si>
  <si>
    <t>PASCUALES</t>
  </si>
  <si>
    <t>GANGA PASCUALES</t>
  </si>
  <si>
    <t>565 - PASCUALES</t>
  </si>
  <si>
    <t>MIN GUAYAQUIL PASCUALES</t>
  </si>
  <si>
    <t>927 - MIN GUAYAQUIL PASCUALES</t>
  </si>
  <si>
    <t>ARTEFACTA TIENDA PASCUALES 965</t>
  </si>
  <si>
    <t>479 - TIENDA PASCUALES 965</t>
  </si>
  <si>
    <t>JAHER SAMBORONDON</t>
  </si>
  <si>
    <t>637 - SAMBORONDON</t>
  </si>
  <si>
    <t>Promotor Cobertura Gye Su</t>
  </si>
  <si>
    <t>GANGA SAMBORONDON</t>
  </si>
  <si>
    <t>540 - SAMBORONDON</t>
  </si>
  <si>
    <t>MIN SAMBORONDON</t>
  </si>
  <si>
    <t>921 - MIN SAMBORONDON</t>
  </si>
  <si>
    <t>ARTEFACTA TIENDA SAMBORONDON 1085</t>
  </si>
  <si>
    <t>417 - TIENDA SAMBORONDON 1085</t>
  </si>
  <si>
    <t>964 - Alm España La Troncal Centro</t>
  </si>
  <si>
    <t>LA TRONCAL</t>
  </si>
  <si>
    <t>ARTEFACTA TRONCAL</t>
  </si>
  <si>
    <t>871 - TIENDA TRONCAL 970</t>
  </si>
  <si>
    <t>CRECOS TRONCAL</t>
  </si>
  <si>
    <t>493 - LA TRONCAL</t>
  </si>
  <si>
    <t>JAHER TRONCAL</t>
  </si>
  <si>
    <t>622 - TRC.La Troncal</t>
  </si>
  <si>
    <t>523 - TRONCAL 2</t>
  </si>
  <si>
    <t xml:space="preserve">GANGA LA 29 </t>
  </si>
  <si>
    <t>963 - La 29</t>
  </si>
  <si>
    <t>LA 29</t>
  </si>
  <si>
    <t>GANGA LA 38 AVA</t>
  </si>
  <si>
    <t>587 - LA 38 Y PORTETE</t>
  </si>
  <si>
    <t>LA 38</t>
  </si>
  <si>
    <t xml:space="preserve">GANGA PEDREGAL </t>
  </si>
  <si>
    <t>589 - GANGA PEDREGAL</t>
  </si>
  <si>
    <t>PEDREGAL</t>
  </si>
  <si>
    <t>VS</t>
  </si>
  <si>
    <t>GANGA RIOCENTRO SUR</t>
  </si>
  <si>
    <t>533 - GANGA RIOCENTRO SUR</t>
  </si>
  <si>
    <t>RIOCENTRO SUR</t>
  </si>
  <si>
    <t>CRECOS RIOCENTRO SUR</t>
  </si>
  <si>
    <t>506 - RIOCENTRO SUR</t>
  </si>
  <si>
    <t>ARTEFACTA TIENDA RIOCENTRO SUR 1026</t>
  </si>
  <si>
    <t>405 - TIENDA RIOCENTRO SUR 1026</t>
  </si>
  <si>
    <t>GANGA PIÑAS</t>
  </si>
  <si>
    <t>PIÑAS</t>
  </si>
  <si>
    <t>MIN PIÑAS1  (45)</t>
  </si>
  <si>
    <t>915 - MIN PIÑAS1 (45)</t>
  </si>
  <si>
    <t>GANGA PASAJE</t>
  </si>
  <si>
    <t>PASAJE</t>
  </si>
  <si>
    <t>Tienda Pasaje 718</t>
  </si>
  <si>
    <t>445 - Tienda Pasaje 718</t>
  </si>
  <si>
    <t>MIN PASAJE JUAN MONTALVO  (40)</t>
  </si>
  <si>
    <t>914 - MIN PASAJE JUAN MONTALVO (40)</t>
  </si>
  <si>
    <t>MIN MACHALA PAEZ</t>
  </si>
  <si>
    <t>905 - MIN MACHALA PAEZ (31)</t>
  </si>
  <si>
    <t>GANGA STA ROSA</t>
  </si>
  <si>
    <t>SANTA ROSA</t>
  </si>
  <si>
    <t>Tienda Santa Rosa 717</t>
  </si>
  <si>
    <t>444 - Tienda Santa Rosa 717</t>
  </si>
  <si>
    <t>MIN SANTA ROSA  (35)</t>
  </si>
  <si>
    <t>923 - MIN SANTA ROSA (35)</t>
  </si>
  <si>
    <t>GANGA CARAPUNGO</t>
  </si>
  <si>
    <t>20 - Carapungo</t>
  </si>
  <si>
    <t>CARAPUNGO</t>
  </si>
  <si>
    <t>Promotor Cobertura Quito  Norte</t>
  </si>
  <si>
    <t>POINT CARAPUNGO</t>
  </si>
  <si>
    <t>152 - Point Carapungo</t>
  </si>
  <si>
    <t>ARTEFACTA TIENDA CARAPUNGO</t>
  </si>
  <si>
    <t>1716 - Tienda Carapungo</t>
  </si>
  <si>
    <t>ORVE CARAPUNGO</t>
  </si>
  <si>
    <t>89 - Orve Carapungo</t>
  </si>
  <si>
    <t>CRECOS COMITE DEL PUEBLO</t>
  </si>
  <si>
    <t>521 - Créditos Económicos Comite Del Pueblo</t>
  </si>
  <si>
    <t>COMITÉ DEL PUEBLO</t>
  </si>
  <si>
    <t>LA GANGA COMITÉ DEL PUEBLO</t>
  </si>
  <si>
    <t>19 - Comite Del Pueblo 1</t>
  </si>
  <si>
    <t>ARTEFACTA TIENDA COMITE PUEBLO</t>
  </si>
  <si>
    <t>1742 - Tienda Comite Pueblo</t>
  </si>
  <si>
    <t>POINT COMITE DEL PUEBLO</t>
  </si>
  <si>
    <t>153 - Point Comité Del Pueblo</t>
  </si>
  <si>
    <t>TIENDA BARATODO SANGOLQUI 1753</t>
  </si>
  <si>
    <t>182 - 1753-TIENDA BARATODO SANGOLQUI 1753</t>
  </si>
  <si>
    <t>SANGOLQUI</t>
  </si>
  <si>
    <t>POINT SANGOLQUI</t>
  </si>
  <si>
    <t>376 - POINT SANGOLQUI</t>
  </si>
  <si>
    <t>GANGA SANGOLQUI</t>
  </si>
  <si>
    <t>208 - SANGOLQUI</t>
  </si>
  <si>
    <t>GANGA SANGOLQUI 2</t>
  </si>
  <si>
    <t>214 - SANGOLQUI 2</t>
  </si>
  <si>
    <t>GANGA SANGOLQUI 3</t>
  </si>
  <si>
    <t>235 - SANGOLQUI 3</t>
  </si>
  <si>
    <t>CRECOS SANGOLQUI</t>
  </si>
  <si>
    <t>203 - Sangolqui</t>
  </si>
  <si>
    <t>ORVE SANGOLQUI 2</t>
  </si>
  <si>
    <t>286 - Orve Sangolqui</t>
  </si>
  <si>
    <t>ARTEFACTA TIENDA CALDERON 1792</t>
  </si>
  <si>
    <t>1792 - TIENDA CALDERON</t>
  </si>
  <si>
    <t>CALDERON</t>
  </si>
  <si>
    <t>CRECOS CALDERON</t>
  </si>
  <si>
    <t>519 - Créditos Económicos Calderon</t>
  </si>
  <si>
    <t>JAPON CALDERON</t>
  </si>
  <si>
    <t>ORVE CALDERON</t>
  </si>
  <si>
    <t>JAHER CALDERON</t>
  </si>
  <si>
    <t>69 - UIO.CALDERON</t>
  </si>
  <si>
    <t>GANGA CALDERON</t>
  </si>
  <si>
    <t>32 - CALDERON</t>
  </si>
  <si>
    <t>MIN QUITO CALDERON</t>
  </si>
  <si>
    <t>65 - MIN QUITO CALDERON - BODEGA</t>
  </si>
  <si>
    <t>POINT CALDERON</t>
  </si>
  <si>
    <t>151 - POINT CALDERON</t>
  </si>
  <si>
    <t>GANGA CARCELEN</t>
  </si>
  <si>
    <t>36 - CARCELEN ALTO</t>
  </si>
  <si>
    <t>CARCELEN</t>
  </si>
  <si>
    <t>ORVE COMITE DEL PUEBLO</t>
  </si>
  <si>
    <t>83 - ORVE COMITÉ DEL PUEBLO</t>
  </si>
  <si>
    <t>Tienda Satelite Pifo 1807</t>
  </si>
  <si>
    <t>1807 - Tienda Satelite Pifo</t>
  </si>
  <si>
    <t>PIFO</t>
  </si>
  <si>
    <t>ORVE PIFO</t>
  </si>
  <si>
    <t>GANGA PIFO</t>
  </si>
  <si>
    <t>44 - Pifo</t>
  </si>
  <si>
    <t>GANGA POMASQUI</t>
  </si>
  <si>
    <t>28 - POMASQUI</t>
  </si>
  <si>
    <t>POMASQUI</t>
  </si>
  <si>
    <t>JAPON SAN ANTONIO IV</t>
  </si>
  <si>
    <t>94337 - Japon San Antonio Iii</t>
  </si>
  <si>
    <t>SAN ANTONIO</t>
  </si>
  <si>
    <t>ORVE SAN ANTONIO</t>
  </si>
  <si>
    <t>GANGA SAN ANTONIO DE PICHINCHA</t>
  </si>
  <si>
    <t>34 - SAN ANTONIO DE PICHINCHA</t>
  </si>
  <si>
    <t xml:space="preserve">POINT SAN ANTONIO  </t>
  </si>
  <si>
    <t>387 - POINT SAN ANTONIO</t>
  </si>
  <si>
    <t>JAPON TUMBACO II</t>
  </si>
  <si>
    <t>94338 - JAPON TUMBACO II</t>
  </si>
  <si>
    <t>ORVE TUMBACO</t>
  </si>
  <si>
    <t>91 - ORVE TUMBACO</t>
  </si>
  <si>
    <t>MIN QUITO TUMBACO</t>
  </si>
  <si>
    <t>62 - MIN QUITO TUMBACO - BODEGA</t>
  </si>
  <si>
    <t>POINT QUINCHE</t>
  </si>
  <si>
    <t>155 - POINT QUINCHE</t>
  </si>
  <si>
    <t>QUINCHE</t>
  </si>
  <si>
    <t>Promotor Quito 6</t>
  </si>
  <si>
    <t>GANGA QUINCHE</t>
  </si>
  <si>
    <t>30 - EL QUINCHE</t>
  </si>
  <si>
    <t>Tienda Quinche</t>
  </si>
  <si>
    <t>1744 - Tienda Quinche</t>
  </si>
  <si>
    <t>ORVE EL QUINCHE</t>
  </si>
  <si>
    <t>85 - ORVE EL QUINCHE</t>
  </si>
  <si>
    <t>JAPON EL QUINCHE II</t>
  </si>
  <si>
    <t>94334 - JAPON EL QUINCHE II</t>
  </si>
  <si>
    <t>ORVE MACHACHI</t>
  </si>
  <si>
    <t>280 - ORVE MACHACHI</t>
  </si>
  <si>
    <t>MACHACHI</t>
  </si>
  <si>
    <t>JAPON MACHACHI II</t>
  </si>
  <si>
    <t>GANGA MACHACHI</t>
  </si>
  <si>
    <t>210 - MACHACHI</t>
  </si>
  <si>
    <t>MIN MACHACHI</t>
  </si>
  <si>
    <t>POINT MACHACHI</t>
  </si>
  <si>
    <t>375 - POINT MACHACHI</t>
  </si>
  <si>
    <t>ARTEFACTA TIENDA CHILLOGALLO 1743</t>
  </si>
  <si>
    <t>178 - 1743-TIENDA CHILLOGALLO 1743</t>
  </si>
  <si>
    <t>CHILLOGALLO</t>
  </si>
  <si>
    <t>ORVE CHILLOGALLO II</t>
  </si>
  <si>
    <t>283 - ORVE CHILLOGALLO</t>
  </si>
  <si>
    <t>GANGA CHILLOGALLO</t>
  </si>
  <si>
    <t>219 - CHILLOGALLO</t>
  </si>
  <si>
    <t>GANGA CHILLOGALLO 2</t>
  </si>
  <si>
    <t>243 - CHILLOGALLO 2</t>
  </si>
  <si>
    <t>POINT CHILLOGALLO</t>
  </si>
  <si>
    <t>374 - POINT CHILLOGALLO</t>
  </si>
  <si>
    <t>ARTEFACTA TIENDA GUAMANI 1740</t>
  </si>
  <si>
    <t>177 - 1740-TIENDA GUAMANI 1740</t>
  </si>
  <si>
    <t>GUAMANI</t>
  </si>
  <si>
    <t>JAPON GUAMANI II</t>
  </si>
  <si>
    <t>94336 - JAPON GUAMANI II</t>
  </si>
  <si>
    <t>ORVE GUAMANI</t>
  </si>
  <si>
    <t>94331 - ORVE GUAMANI</t>
  </si>
  <si>
    <t>GANGA GUAMANI 2</t>
  </si>
  <si>
    <t>237 - GUAMANI 2</t>
  </si>
  <si>
    <t>GANGA GUAYLLABAMBA</t>
  </si>
  <si>
    <t>45 - Guayllabamba</t>
  </si>
  <si>
    <t>GUAYLLABAMBA</t>
  </si>
  <si>
    <t>ARTEFACTA TIENDA SATELITE NUEVA AURORA 1</t>
  </si>
  <si>
    <t>184 - 1768-TIENDA SATELITE NUEVA AURORA 1</t>
  </si>
  <si>
    <t>NUAVA AURORA</t>
  </si>
  <si>
    <t>ORVE NUEVA AURORA II</t>
  </si>
  <si>
    <t>299 - ORVE NUEVA AURORA</t>
  </si>
  <si>
    <t>GANGA NUEVA AURORA</t>
  </si>
  <si>
    <t>246 - NUEVA AURORA</t>
  </si>
  <si>
    <t>ARTEFACTA TIENDA RIOBAMBA 602</t>
  </si>
  <si>
    <t>RIOBAMBA</t>
  </si>
  <si>
    <t>Promotor Cobertura Riobamba</t>
  </si>
  <si>
    <t>ARTEFACTA TIENDA RIOBAMBA 605</t>
  </si>
  <si>
    <t>JAPON RIOBAMBA I</t>
  </si>
  <si>
    <t>296 - Japon Riobamba</t>
  </si>
  <si>
    <t>ORVE RIOBAMBA</t>
  </si>
  <si>
    <t>287 - ORVE RIOBAMBA (PL)</t>
  </si>
  <si>
    <t>GANGA RIOBAMBA</t>
  </si>
  <si>
    <t>GANGA RIOBAMBA_2</t>
  </si>
  <si>
    <t>POINT RIOBAMBA</t>
  </si>
  <si>
    <t>381 - Point Riobamba</t>
  </si>
  <si>
    <t>TODOHOGAR RIOBAMBA</t>
  </si>
  <si>
    <t>MIN BALZAR</t>
  </si>
  <si>
    <t>945 - Min Balzar Marcimex</t>
  </si>
  <si>
    <t>BALZAR</t>
  </si>
  <si>
    <t>Promotor Cobertura Quevedo</t>
  </si>
  <si>
    <t>GANGA BALZAR</t>
  </si>
  <si>
    <t>ARTEFACTA TIENDA SATELITE BALZAR 1039</t>
  </si>
  <si>
    <t>ARTEFACTA TIENDA BUENA FE 817</t>
  </si>
  <si>
    <t>BUENA FE</t>
  </si>
  <si>
    <t>JAHER BUENA FE</t>
  </si>
  <si>
    <t>958 - Jaher Buena Fe</t>
  </si>
  <si>
    <t>GANGA BUENA FE</t>
  </si>
  <si>
    <t>WS</t>
  </si>
  <si>
    <t>Tienda Empalme 818</t>
  </si>
  <si>
    <t>456 - Tienda Empalme 818</t>
  </si>
  <si>
    <t>EL EMPALME</t>
  </si>
  <si>
    <t>CRECOS EL EMPALME</t>
  </si>
  <si>
    <t>528 - Creditos El Empalme</t>
  </si>
  <si>
    <t>GANGA EL EMPALME</t>
  </si>
  <si>
    <t>MIN EL EMPALME 1</t>
  </si>
  <si>
    <t>889 - MIN EL EMPALME 1 (118)</t>
  </si>
  <si>
    <t>DELGADO CHACO ZOILA REBECA (1).xlsx</t>
  </si>
  <si>
    <t>Ventas Carolina Lenis.xlsx</t>
  </si>
  <si>
    <t>SOLIS LAMAR</t>
  </si>
  <si>
    <t>819 - Solis Lamar</t>
  </si>
  <si>
    <t>COMERCIAL SOLIS &amp; HIJOS S.A.</t>
  </si>
  <si>
    <t>HORIZONTALES</t>
  </si>
  <si>
    <t>AlmacenesChordelegHerrera</t>
  </si>
  <si>
    <t>777 - Chordeleg Centro</t>
  </si>
  <si>
    <t>Almacenes Chordeleg Herrera</t>
  </si>
  <si>
    <t>MANCHENO GUERRERO JOHN TYRONE</t>
  </si>
  <si>
    <t>783 - Credi Hogar</t>
  </si>
  <si>
    <t>NORTE</t>
  </si>
  <si>
    <t>Valdez Valdez Jose Manuel Electrohogar</t>
  </si>
  <si>
    <t>2 - Valdez Valdez Jose Manuel</t>
  </si>
  <si>
    <t>VALDEZ MOROCHO JORGE ARMANDO</t>
  </si>
  <si>
    <t>VIÑAN LEMA MANUEL</t>
  </si>
  <si>
    <t>4 - Viñan Lema Manuel "Viña Del Mar"</t>
  </si>
  <si>
    <t xml:space="preserve">CENTRO </t>
  </si>
  <si>
    <t>SALAZAR ORTIZ THOMAS JOSUE</t>
  </si>
  <si>
    <t>Promotor Cobertura Gye Sur</t>
  </si>
  <si>
    <t>ZAMORA CHAMBA PAOLA DEL CISNE</t>
  </si>
  <si>
    <t>PILAMUNGA CUNISHPUMA LOURDES VANESSA</t>
  </si>
  <si>
    <t>LAINES FIGUEROA SERGIO MARTIN</t>
  </si>
  <si>
    <t>MINA AYOVI MELL KAREN</t>
  </si>
  <si>
    <t>CONTINENTAL FECUVI S.A.</t>
  </si>
  <si>
    <t>GONZAGA TOLEDO MILTON VICENTE</t>
  </si>
  <si>
    <t>ALULEMA SANCHEZ MELANIE GABRIELA</t>
  </si>
  <si>
    <t>VASQUEZ CORDOVA SANDRA KATHERINE</t>
  </si>
  <si>
    <t>SWANHOGAR S.A.S.</t>
  </si>
  <si>
    <t>MINA REALPE FERNANDO ROMAN</t>
  </si>
  <si>
    <t>MACIAS MOREIRA MIRIAM ALEXANDRA</t>
  </si>
  <si>
    <t>QUIROZ SIMBALL JOHN ALFONSO</t>
  </si>
  <si>
    <t>LAINEZ FIGUEROA RAPHAEL FRANCISCO</t>
  </si>
  <si>
    <t>PINO MENDOZA DAVID ALEXANDER</t>
  </si>
  <si>
    <t>CAIEDO GOMEZ JOSUE ARIEL</t>
  </si>
  <si>
    <t>BODEGAS JARRIN S.A.</t>
  </si>
  <si>
    <t>ALMA. LOAYZA</t>
  </si>
  <si>
    <t>786 - Alm. Loayza</t>
  </si>
  <si>
    <t>786 ALMA. LOAYZA</t>
  </si>
  <si>
    <t>793GRANHOGAR</t>
  </si>
  <si>
    <t>793 - GRAN HOGAR</t>
  </si>
  <si>
    <t>788SEGARRA</t>
  </si>
  <si>
    <t>788 - ALM. SEGARRA</t>
  </si>
  <si>
    <t>EMANUEL GAARDO</t>
  </si>
  <si>
    <t>La Bodeguita del Ahorro</t>
  </si>
  <si>
    <t>SEGUNDO CARTUCHE</t>
  </si>
  <si>
    <t>792 - Electrohogar Sta Rosa</t>
  </si>
  <si>
    <t>Electrodomesticos El Tejar</t>
  </si>
  <si>
    <t>1 - Electrodomesticos El Tejar</t>
  </si>
  <si>
    <t>CENTRO HISTORICO</t>
  </si>
  <si>
    <t xml:space="preserve">QUITO </t>
  </si>
  <si>
    <t>VERONICA ARAUJO</t>
  </si>
  <si>
    <t xml:space="preserve">COMERCIAL YMM </t>
  </si>
  <si>
    <t>1 - COMERCIAL YMM 1</t>
  </si>
  <si>
    <t>2 - COMERCIAL YMM 2</t>
  </si>
  <si>
    <t>IMPORTADORA CARDENAS</t>
  </si>
  <si>
    <t>1 - Importadora Cardenas 1</t>
  </si>
  <si>
    <t>2 - Importadora Cardenas 2</t>
  </si>
  <si>
    <t>3 - Importadora Cardenas 3</t>
  </si>
  <si>
    <t>ELECTRODOMESTICOS SAN FRANCISCO</t>
  </si>
  <si>
    <t>1 - Electrodomesticos San Francisco 1</t>
  </si>
  <si>
    <t>IMPORTFAMILY S.A</t>
  </si>
  <si>
    <t>ALMACENES FAMILIAR</t>
  </si>
  <si>
    <t>FILICREDITOS</t>
  </si>
  <si>
    <t xml:space="preserve">Novohogar  </t>
  </si>
  <si>
    <t>580 - Novohogar 1</t>
  </si>
  <si>
    <t>580 - Novohogar  1</t>
  </si>
  <si>
    <t>581 - Novohogar 2</t>
  </si>
  <si>
    <t>581 - Novohogar  2</t>
  </si>
  <si>
    <t>582 - Novohogar 3</t>
  </si>
  <si>
    <t>582 - Novohogar  3</t>
  </si>
  <si>
    <t xml:space="preserve">COMERCIAL ELCA  </t>
  </si>
  <si>
    <t>1 - Comercial Elca 1</t>
  </si>
  <si>
    <t>1 - COMERCIAL ELCA  1</t>
  </si>
  <si>
    <t>2 - Comercial Elca 2</t>
  </si>
  <si>
    <t>2 - COMERCIAL ELCA  2</t>
  </si>
  <si>
    <t>3 - Comercial Elca 3</t>
  </si>
  <si>
    <t>3 - COMERCIAL ELCA  3</t>
  </si>
  <si>
    <t>ANCHITIPAN ALMAGRO</t>
  </si>
  <si>
    <t>3 - Electrohome 3</t>
  </si>
  <si>
    <t>2 - Electrohome 2</t>
  </si>
  <si>
    <t>1 - Electrohome 1</t>
  </si>
  <si>
    <t>MARKERT SHARE</t>
  </si>
  <si>
    <t>ROLLERI AGURTO MARIA FERNANDA.xlsx</t>
  </si>
  <si>
    <t>ESTRUCTURA PROMOTOR</t>
  </si>
  <si>
    <t>REFRIGERADORAS (TOP MOUNT)</t>
  </si>
  <si>
    <t>AA</t>
  </si>
  <si>
    <t>LAVADORAS (AUTOMATICAS)</t>
  </si>
  <si>
    <t>9 DE OCTUBRE 1</t>
  </si>
  <si>
    <t>9 DE OCTUBRE 2</t>
  </si>
  <si>
    <t>CHONE</t>
  </si>
  <si>
    <t>EL CARMEN</t>
  </si>
  <si>
    <t>EL DORADO</t>
  </si>
  <si>
    <t>EL RECREO</t>
  </si>
  <si>
    <t>GUASMO</t>
  </si>
  <si>
    <t>ISLA MALECON</t>
  </si>
  <si>
    <t>ISLA MALL DEL SOL</t>
  </si>
  <si>
    <t>JIPIJAPA</t>
  </si>
  <si>
    <t>LA CONCORDIA</t>
  </si>
  <si>
    <t>LA LIBERTAD</t>
  </si>
  <si>
    <t>PIAZZA VIA A LA COSTA</t>
  </si>
  <si>
    <t>POLICENTRO</t>
  </si>
  <si>
    <t>PORTOVIEJO 2</t>
  </si>
  <si>
    <t>PORTOVIEJO 3</t>
  </si>
  <si>
    <t>RIOCENTRO NORTE</t>
  </si>
  <si>
    <t>SALINAS</t>
  </si>
  <si>
    <t>SANTO DOMINGO 3</t>
  </si>
  <si>
    <t>no</t>
  </si>
  <si>
    <t>observacion</t>
  </si>
  <si>
    <t>si</t>
  </si>
  <si>
    <t>RANKING</t>
  </si>
  <si>
    <t>PDV</t>
  </si>
  <si>
    <t>ventas%20Kristel%20rosaled.xlsx</t>
  </si>
  <si>
    <t>TODOHOGAR CITY</t>
  </si>
  <si>
    <t>CLAVE</t>
  </si>
  <si>
    <t>964 - ALM ESPAÑA LA TRONCAL CENTRO</t>
  </si>
  <si>
    <t>622 - TRC.LA TRONCAL</t>
  </si>
  <si>
    <t>1742 - TIENDA COMITE PUEBLO</t>
  </si>
  <si>
    <t>203 - SANGOLQUI</t>
  </si>
  <si>
    <t>20 - CARAPUNGO</t>
  </si>
  <si>
    <t>19 - COMITE DEL PUEBLO 1</t>
  </si>
  <si>
    <t>89 - ORVE CARAPUNGO</t>
  </si>
  <si>
    <t>286 - ORVE SANGOLQUI</t>
  </si>
  <si>
    <t>152 - POINT CARAPUNGO</t>
  </si>
  <si>
    <t>153 - POINT COMITÉ DEL PUEBLO</t>
  </si>
  <si>
    <t>SHARE REAL 37</t>
  </si>
  <si>
    <t>SHARE REAL 38</t>
  </si>
  <si>
    <t>TOTAL VENTA 38 SEMANA</t>
  </si>
  <si>
    <t>AVANCE</t>
  </si>
  <si>
    <t>Columna1</t>
  </si>
  <si>
    <t>VENTA SEMANA 37</t>
  </si>
  <si>
    <t>Columna2</t>
  </si>
  <si>
    <t>526 - CREDITOS NARANJAL</t>
  </si>
  <si>
    <t>403 - POINT DAULE</t>
  </si>
  <si>
    <t>1744 - TIENDA QUINCHE</t>
  </si>
  <si>
    <t>VENTA TOTAL SEMANA 37</t>
  </si>
  <si>
    <t>venta total 39 acum</t>
  </si>
  <si>
    <t>venta mabe 39</t>
  </si>
  <si>
    <t>venta mabe total</t>
  </si>
  <si>
    <t>VENTA ACU 39</t>
  </si>
  <si>
    <t>VENTA ACUM 38</t>
  </si>
  <si>
    <t>VENTA MABE 1 SEMANA OCT</t>
  </si>
  <si>
    <t>VENTA INDURAMA 1 SEMANA OCT</t>
  </si>
  <si>
    <t>VENTAS WHIRLPOOL 1 SEMANA OCT</t>
  </si>
  <si>
    <t>VENTAS LG 1 SEMANA OCT</t>
  </si>
  <si>
    <t>VENTAS SAMSUNG 1 SEMANA OCT</t>
  </si>
  <si>
    <t>VENTAS ELECTROLUX 1 SEMANA OCT</t>
  </si>
  <si>
    <t>VENTAS OTROS 1 SEMANA OCT</t>
  </si>
  <si>
    <t>VENTA TOTAL 1 SEMANA OCT</t>
  </si>
  <si>
    <t>CUOTA OCT</t>
  </si>
  <si>
    <t>501 - POLICENTRO</t>
  </si>
  <si>
    <t>947 - GYE.CALIFORNIA III</t>
  </si>
  <si>
    <t>884 - MIN CUENCA BORRERO (1)</t>
  </si>
  <si>
    <t>896 - MIN GUAYAQUIL PORTETE</t>
  </si>
  <si>
    <t>900 - MIN LIBERTAD 3</t>
  </si>
  <si>
    <t>917 - MIN PORTOVIEJO CHILE (130)</t>
  </si>
  <si>
    <t>775 - VEGA CHILLOS</t>
  </si>
  <si>
    <t>514 - PORTOVIEJO 3</t>
  </si>
  <si>
    <t>VENTA MABE 2 SEMANA OCT</t>
  </si>
  <si>
    <t>VENTA INDURAMA 2 SEMANA OCT</t>
  </si>
  <si>
    <t>VENTAS WHIRLPOOL 2 SEMANA OCT</t>
  </si>
  <si>
    <t>VENTAS LG 2 SEMANA OCT</t>
  </si>
  <si>
    <t>VENTAS SAMSUNG 2 SEMANA OCT</t>
  </si>
  <si>
    <t>VENTAS ELECTROLUX 2 SEMANA OCT</t>
  </si>
  <si>
    <t>VENTAS OTROS 2 SEMANA OCT</t>
  </si>
  <si>
    <t>VENTA TOTAL 2 SEMANA OCT</t>
  </si>
  <si>
    <t>DIAS TRABAJO</t>
  </si>
  <si>
    <t>WJV</t>
  </si>
  <si>
    <t>MW</t>
  </si>
  <si>
    <t>PROMOTORO OCT</t>
  </si>
  <si>
    <t>HORAS SEMANA</t>
  </si>
  <si>
    <t>GANGA SANTO DOMINGO 1</t>
  </si>
  <si>
    <t>ARTEFACTA TIENDA QUINCHE 1744</t>
  </si>
  <si>
    <t>ARTEFACTA TIENDA SATELITE PIFO 1807</t>
  </si>
  <si>
    <t>CRECOS POLICENTRO</t>
  </si>
  <si>
    <t>JAHER CALIFORNIA</t>
  </si>
  <si>
    <t>MIN CUENCA BORRERO</t>
  </si>
  <si>
    <t>MIN GUAYAQUIL PORTETE</t>
  </si>
  <si>
    <t>MIN LIBERTAD 3</t>
  </si>
  <si>
    <t>MIN PORTOVIEJO CHILE</t>
  </si>
  <si>
    <t>VEGA CHILLOS</t>
  </si>
  <si>
    <t>CRECOS PORTOVIEJO 3</t>
  </si>
  <si>
    <t>MARIA FERNANDA BOHORQUEZ</t>
  </si>
  <si>
    <t>LUIS ALBERTO HERNANDEZ</t>
  </si>
  <si>
    <t>WILIAN FABRICIO CABAL</t>
  </si>
  <si>
    <t>LEIDY JOHANA LOAIZA</t>
  </si>
  <si>
    <t>VACANTE 6</t>
  </si>
  <si>
    <t>RAUL DAVID ZALDARRIAGA</t>
  </si>
  <si>
    <t>VACANTE 5</t>
  </si>
  <si>
    <t>MAYRA LILIANA MENDIA</t>
  </si>
  <si>
    <t>VENTA MABE 3 SEMANA OCT</t>
  </si>
  <si>
    <t>VENTA INDURAMA 3 SEMANA OCT</t>
  </si>
  <si>
    <t>VENTAS WHIRLPOOL 3 SEMANA OCT</t>
  </si>
  <si>
    <t>VENTAS LG 3 SEMANA OCT</t>
  </si>
  <si>
    <t>VENTAS SAMSUNG 3 SEMANA OCT</t>
  </si>
  <si>
    <t>VENTAS ELECTROLUX 3 SEMANA OCT</t>
  </si>
  <si>
    <t>VENTAS OTROS 3 SEMANA OCT</t>
  </si>
  <si>
    <t>VENTA TOTAL 3 SEMANA OCT</t>
  </si>
  <si>
    <t>SHARE OBJETIVO</t>
  </si>
  <si>
    <t>PROM. B</t>
  </si>
  <si>
    <t>PROM. C</t>
  </si>
  <si>
    <t>PROM. M</t>
  </si>
  <si>
    <t>SIN CLASIF</t>
  </si>
  <si>
    <t/>
  </si>
  <si>
    <t>VENTA MABE 4 SEMANA OCT</t>
  </si>
  <si>
    <t>VENTA INDURAMA 4 SEMANA OCT</t>
  </si>
  <si>
    <t>VENTAS WHIRLPOOL 4 SEMANA OCT</t>
  </si>
  <si>
    <t>VENTAS LG 4 SEMANA OCT</t>
  </si>
  <si>
    <t>VENTAS SAMSUNG 4 SEMANA OCT</t>
  </si>
  <si>
    <t>VENTAS ELECTROLUX 4 SEMANA OCT</t>
  </si>
  <si>
    <t>VENTAS OTROS 4 SEMANA OCT</t>
  </si>
  <si>
    <t>VENTA TOTAL 4 SEMANA OCT</t>
  </si>
  <si>
    <t>Promociones</t>
  </si>
  <si>
    <t xml:space="preserve">Incentivos </t>
  </si>
  <si>
    <t>Capacitación</t>
  </si>
  <si>
    <t xml:space="preserve">Perfil </t>
  </si>
  <si>
    <t>Exhibición PDV – POP</t>
  </si>
  <si>
    <t>Falta de stock de algún producto</t>
  </si>
  <si>
    <t>Relacionamiento en PDV</t>
  </si>
  <si>
    <t>ALTO</t>
  </si>
  <si>
    <t>medio</t>
  </si>
  <si>
    <t>BAJO</t>
  </si>
  <si>
    <t>MEDIO</t>
  </si>
  <si>
    <t xml:space="preserve">MEDIO </t>
  </si>
  <si>
    <t>CLUSTER</t>
  </si>
  <si>
    <t>menor de 30%</t>
  </si>
  <si>
    <t>30% a 40%</t>
  </si>
  <si>
    <t>mayor 40%</t>
  </si>
  <si>
    <t>VENTA MABE 1 SEMANA NOV</t>
  </si>
  <si>
    <t>VENTA INDURAMA 1 SEMANA NOV</t>
  </si>
  <si>
    <t>VENTAS WHIRLPOOL 1 SEMANA NOV</t>
  </si>
  <si>
    <t>VENTAS LG 1 SEMANA NOV</t>
  </si>
  <si>
    <t>VENTAS SAMSUNG 1 SEMANA NOV</t>
  </si>
  <si>
    <t>VENTAS ELECTROLUX 1 SEMANA NOV</t>
  </si>
  <si>
    <t>VENTAS OTROS 1 SEMANA NOV</t>
  </si>
  <si>
    <t>VENTA TOTAL 1 SEMANA NOV</t>
  </si>
  <si>
    <t>CUOTA NOV</t>
  </si>
  <si>
    <t>885 - MIN CUENCA GRAN COLOMBIA  (15)</t>
  </si>
  <si>
    <t>MIN CUENCA GRAN COLOMBIA</t>
  </si>
  <si>
    <t>VENTA TOTAL 2 SEMANA NOV</t>
  </si>
  <si>
    <t>VENTAS OTROS 2 SEMANA NOV</t>
  </si>
  <si>
    <t>VENTAS ELECTROLUX 2 SEMANA NOV</t>
  </si>
  <si>
    <t>VENTAS SAMSUNG 2 SEMANA NOV</t>
  </si>
  <si>
    <t>VENTAS LG 2 SEMANA NOV</t>
  </si>
  <si>
    <t>VENTAS WHIRLPOOL 2 SEMANA NOV</t>
  </si>
  <si>
    <t>VENTA INDURAMA 2 SEMANA NOV</t>
  </si>
  <si>
    <t>VENTA MABE 2 SEMANA NOV</t>
  </si>
  <si>
    <t>Cobertura Mes</t>
  </si>
  <si>
    <t>CON COBERTURA</t>
  </si>
  <si>
    <t>SIN COBERTURA</t>
  </si>
  <si>
    <t>Etiquetas de fila</t>
  </si>
  <si>
    <t>Total general</t>
  </si>
  <si>
    <t>Suma de VENTA INDURAMA 1 SEMANA NOV</t>
  </si>
  <si>
    <t>Suma de VENTA INDURAMA 2 SEMANA 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</si>
</sst>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2" formatCode="_(&quot;$&quot;* #,##0_);_(&quot;$&quot;* \(#,##0\);_(&quot;$&quot;* &quot;-&quot;_);_(@_)"/>
    <numFmt numFmtId="164" formatCode="_-[$€]* #,##0.00_-;\-[$€]* #,##0.00_-;_-[$€]* &quot;-&quot;??_-;_-@_-"/>
    <numFmt numFmtId="165" formatCode="_-&quot;$&quot;\ * #,##0_-;\-&quot;$&quot;\ * #,##0_-;_-&quot;$&quot;\ * &quot;-&quot;_-;_-@_-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 Light"/>
      <family val="2"/>
    </font>
    <font>
      <sz val="10"/>
      <color rgb="FF00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Calibri Light"/>
      <family val="2"/>
      <scheme val="major"/>
    </font>
    <font>
      <sz val="11"/>
      <color rgb="FF000000"/>
      <name val="Calibri"/>
      <family val="2"/>
      <charset val="1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2060"/>
        <bgColor rgb="FFC4D79B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rgb="FFC4D79B"/>
      </patternFill>
    </fill>
    <fill>
      <patternFill patternType="solid">
        <fgColor rgb="FF0070C0"/>
        <bgColor rgb="FFC4D79B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theme="9" tint="0.79998168889431442"/>
      </patternFill>
    </fill>
    <fill>
      <patternFill patternType="solid">
        <fgColor theme="4" tint="0.39997558519241921"/>
        <bgColor theme="4" tint="0.79998168889431442"/>
      </patternFill>
    </fill>
    <fill>
      <patternFill patternType="solid">
        <fgColor theme="4"/>
        <bgColor theme="4"/>
      </patternFill>
    </fill>
  </fills>
  <borders count="16">
    <border>
      <left/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auto="1"/>
      </right>
      <top/>
      <bottom style="medium">
        <color theme="4"/>
      </bottom>
      <diagonal/>
    </border>
    <border>
      <left style="thin">
        <color theme="4"/>
      </left>
      <right style="thin">
        <color auto="1"/>
      </right>
      <top/>
      <bottom style="medium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auto="1"/>
      </right>
      <top/>
      <bottom style="medium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5">
    <xf numFmtId="0" fontId="0" fillId="0" borderId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2" fillId="0" borderId="0" applyBorder="0" applyProtection="0"/>
    <xf numFmtId="0" fontId="1" fillId="0" borderId="0"/>
  </cellStyleXfs>
  <cellXfs count="72">
    <xf numFmtId="0" fontId="0" fillId="0" borderId="0" xfId="0"/>
    <xf numFmtId="22" fontId="0" fillId="0" borderId="0" xfId="0" applyNumberFormat="1"/>
    <xf numFmtId="0" fontId="4" fillId="3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3" fillId="2" borderId="2" xfId="3" applyNumberFormat="1" applyFont="1" applyFill="1" applyBorder="1" applyAlignment="1">
      <alignment horizontal="left" vertical="center" wrapText="1"/>
    </xf>
    <xf numFmtId="0" fontId="3" fillId="2" borderId="3" xfId="3" applyNumberFormat="1" applyFont="1" applyFill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3" fillId="2" borderId="6" xfId="3" applyNumberFormat="1" applyFont="1" applyFill="1" applyBorder="1" applyAlignment="1">
      <alignment horizontal="left" vertical="center" wrapText="1"/>
    </xf>
    <xf numFmtId="1" fontId="5" fillId="3" borderId="1" xfId="0" applyNumberFormat="1" applyFont="1" applyFill="1" applyBorder="1" applyAlignment="1">
      <alignment horizontal="center" vertical="center"/>
    </xf>
    <xf numFmtId="1" fontId="5" fillId="3" borderId="1" xfId="0" applyNumberFormat="1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6" fillId="8" borderId="1" xfId="4" applyFont="1" applyFill="1" applyBorder="1" applyAlignment="1">
      <alignment horizontal="left"/>
    </xf>
    <xf numFmtId="0" fontId="4" fillId="3" borderId="1" xfId="0" applyFont="1" applyFill="1" applyBorder="1" applyAlignment="1">
      <alignment horizontal="center" vertical="center"/>
    </xf>
    <xf numFmtId="165" fontId="4" fillId="9" borderId="1" xfId="1" applyNumberFormat="1" applyFont="1" applyFill="1" applyBorder="1" applyAlignment="1">
      <alignment vertical="center"/>
    </xf>
    <xf numFmtId="1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0" fillId="8" borderId="7" xfId="0" applyFill="1" applyBorder="1"/>
    <xf numFmtId="0" fontId="9" fillId="0" borderId="1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49" fontId="9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49" fontId="6" fillId="8" borderId="1" xfId="4" applyNumberFormat="1" applyFont="1" applyFill="1" applyBorder="1" applyAlignment="1">
      <alignment horizontal="left"/>
    </xf>
    <xf numFmtId="1" fontId="5" fillId="4" borderId="1" xfId="0" applyNumberFormat="1" applyFont="1" applyFill="1" applyBorder="1" applyAlignment="1">
      <alignment horizontal="center" vertical="center"/>
    </xf>
    <xf numFmtId="3" fontId="4" fillId="7" borderId="8" xfId="1" applyNumberFormat="1" applyFont="1" applyFill="1" applyBorder="1" applyAlignment="1">
      <alignment horizontal="center" vertical="center"/>
    </xf>
    <xf numFmtId="0" fontId="3" fillId="5" borderId="9" xfId="3" applyNumberFormat="1" applyFont="1" applyFill="1" applyBorder="1" applyAlignment="1">
      <alignment horizontal="center" vertical="center" wrapText="1"/>
    </xf>
    <xf numFmtId="0" fontId="3" fillId="2" borderId="3" xfId="3" applyNumberFormat="1" applyFont="1" applyFill="1" applyBorder="1" applyAlignment="1">
      <alignment horizontal="center" vertical="center" wrapText="1"/>
    </xf>
    <xf numFmtId="0" fontId="3" fillId="2" borderId="2" xfId="3" applyNumberFormat="1" applyFont="1" applyFill="1" applyBorder="1" applyAlignment="1">
      <alignment horizontal="center" vertical="center" wrapText="1"/>
    </xf>
    <xf numFmtId="0" fontId="3" fillId="6" borderId="2" xfId="3" applyNumberFormat="1" applyFont="1" applyFill="1" applyBorder="1" applyAlignment="1">
      <alignment horizontal="center" vertical="center" wrapText="1"/>
    </xf>
    <xf numFmtId="3" fontId="4" fillId="7" borderId="10" xfId="1" applyNumberFormat="1" applyFont="1" applyFill="1" applyBorder="1" applyAlignment="1">
      <alignment horizontal="center" vertical="center"/>
    </xf>
    <xf numFmtId="49" fontId="6" fillId="8" borderId="4" xfId="4" applyNumberFormat="1" applyFont="1" applyFill="1" applyBorder="1" applyAlignment="1">
      <alignment horizontal="left"/>
    </xf>
    <xf numFmtId="165" fontId="4" fillId="9" borderId="4" xfId="1" applyNumberFormat="1" applyFont="1" applyFill="1" applyBorder="1" applyAlignment="1">
      <alignment vertical="center"/>
    </xf>
    <xf numFmtId="0" fontId="0" fillId="3" borderId="1" xfId="0" applyFill="1" applyBorder="1"/>
    <xf numFmtId="1" fontId="5" fillId="0" borderId="4" xfId="0" applyNumberFormat="1" applyFont="1" applyBorder="1" applyAlignment="1">
      <alignment horizontal="center" vertical="center"/>
    </xf>
    <xf numFmtId="1" fontId="5" fillId="0" borderId="4" xfId="0" applyNumberFormat="1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4" fillId="0" borderId="4" xfId="0" applyFont="1" applyBorder="1" applyAlignment="1">
      <alignment horizontal="center" vertical="center"/>
    </xf>
    <xf numFmtId="9" fontId="0" fillId="0" borderId="0" xfId="2" applyFont="1"/>
    <xf numFmtId="10" fontId="0" fillId="0" borderId="0" xfId="0" applyNumberFormat="1"/>
    <xf numFmtId="0" fontId="0" fillId="4" borderId="0" xfId="0" applyFill="1"/>
    <xf numFmtId="0" fontId="0" fillId="0" borderId="0" xfId="0" applyAlignment="1">
      <alignment wrapText="1"/>
    </xf>
    <xf numFmtId="1" fontId="0" fillId="0" borderId="0" xfId="0" applyNumberFormat="1"/>
    <xf numFmtId="0" fontId="0" fillId="3" borderId="11" xfId="0" applyFill="1" applyBorder="1"/>
    <xf numFmtId="0" fontId="0" fillId="3" borderId="12" xfId="0" applyFill="1" applyBorder="1"/>
    <xf numFmtId="0" fontId="0" fillId="0" borderId="11" xfId="0" applyBorder="1"/>
    <xf numFmtId="0" fontId="0" fillId="0" borderId="12" xfId="0" applyBorder="1"/>
    <xf numFmtId="0" fontId="0" fillId="3" borderId="13" xfId="0" applyFill="1" applyBorder="1"/>
    <xf numFmtId="0" fontId="0" fillId="3" borderId="14" xfId="0" applyFill="1" applyBorder="1"/>
    <xf numFmtId="9" fontId="0" fillId="0" borderId="0" xfId="2" applyFont="1" applyBorder="1"/>
    <xf numFmtId="0" fontId="0" fillId="10" borderId="0" xfId="0" applyFill="1" applyAlignment="1">
      <alignment wrapText="1"/>
    </xf>
    <xf numFmtId="0" fontId="0" fillId="10" borderId="0" xfId="0" applyFill="1"/>
    <xf numFmtId="1" fontId="5" fillId="10" borderId="0" xfId="0" applyNumberFormat="1" applyFont="1" applyFill="1" applyAlignment="1">
      <alignment horizontal="left" vertical="center"/>
    </xf>
    <xf numFmtId="0" fontId="0" fillId="11" borderId="15" xfId="0" applyFill="1" applyBorder="1"/>
    <xf numFmtId="0" fontId="0" fillId="10" borderId="11" xfId="0" applyFill="1" applyBorder="1"/>
    <xf numFmtId="0" fontId="0" fillId="12" borderId="11" xfId="0" applyFill="1" applyBorder="1"/>
    <xf numFmtId="0" fontId="0" fillId="10" borderId="12" xfId="0" applyFill="1" applyBorder="1"/>
    <xf numFmtId="0" fontId="0" fillId="12" borderId="12" xfId="0" applyFill="1" applyBorder="1"/>
    <xf numFmtId="0" fontId="12" fillId="10" borderId="12" xfId="0" applyFont="1" applyFill="1" applyBorder="1" applyAlignment="1">
      <alignment wrapText="1"/>
    </xf>
    <xf numFmtId="0" fontId="12" fillId="13" borderId="12" xfId="0" applyFont="1" applyFill="1" applyBorder="1" applyAlignment="1">
      <alignment wrapText="1"/>
    </xf>
    <xf numFmtId="0" fontId="0" fillId="0" borderId="0" xfId="0" applyAlignment="1">
      <alignment horizontal="center" vertical="center"/>
    </xf>
    <xf numFmtId="9" fontId="0" fillId="10" borderId="0" xfId="2" applyFont="1" applyFill="1"/>
    <xf numFmtId="9" fontId="0" fillId="0" borderId="0" xfId="0" applyNumberFormat="1"/>
    <xf numFmtId="9" fontId="0" fillId="0" borderId="0" xfId="2" applyFont="1" applyFill="1"/>
    <xf numFmtId="0" fontId="0" fillId="11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5">
    <cellStyle name="Moneda [0]" xfId="1" builtinId="7"/>
    <cellStyle name="Normal" xfId="0" builtinId="0"/>
    <cellStyle name="Normal 20" xfId="4"/>
    <cellStyle name="Normal_Rutero mercaderista Ant ag02" xfId="3"/>
    <cellStyle name="Porcentaje" xfId="2" builtinId="5"/>
  </cellStyles>
  <dxfs count="1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/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_-&quot;$&quot;\ * #,##0_-;\-&quot;$&quot;\ * #,##0_-;_-&quot;$&quot;\ * &quot;-&quot;_-;_-@_-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" formatCode="0"/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" formatCode="0"/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" formatCode="0"/>
      <alignment horizontal="left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 Light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border outline="0">
        <left style="thin">
          <color indexed="64"/>
        </left>
        <top style="thin">
          <color auto="1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border outline="0">
        <bottom style="medium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numFmt numFmtId="0" formatCode="General"/>
      <fill>
        <patternFill patternType="solid">
          <fgColor rgb="FFC4D79B"/>
          <bgColor rgb="FF002060"/>
        </patternFill>
      </fill>
      <alignment horizontal="left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indexed="64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indexed="64"/>
          <bgColor theme="4" tint="0.39997558519241921"/>
        </patternFill>
      </fill>
    </dxf>
    <dxf>
      <fill>
        <patternFill patternType="solid">
          <fgColor indexed="64"/>
          <bgColor theme="4" tint="0.39997558519241921"/>
        </patternFill>
      </fill>
    </dxf>
    <dxf>
      <numFmt numFmtId="1" formatCode="0"/>
    </dxf>
    <dxf>
      <numFmt numFmtId="1" formatCode="0"/>
    </dxf>
    <dxf>
      <fill>
        <patternFill patternType="solid">
          <fgColor indexed="64"/>
          <bgColor theme="4" tint="0.39997558519241921"/>
        </patternFill>
      </fill>
    </dxf>
    <dxf>
      <fill>
        <patternFill patternType="solid">
          <fgColor indexed="64"/>
          <bgColor theme="4" tint="0.39997558519241921"/>
        </patternFill>
      </fill>
    </dxf>
    <dxf>
      <fill>
        <patternFill patternType="solid">
          <fgColor indexed="64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indexed="64"/>
          <bgColor theme="4" tint="0.39997558519241921"/>
        </patternFill>
      </fill>
    </dxf>
    <dxf>
      <numFmt numFmtId="0" formatCode="General"/>
      <fill>
        <patternFill patternType="solid">
          <fgColor indexed="64"/>
          <bgColor theme="4" tint="0.39997558519241921"/>
        </patternFill>
      </fill>
    </dxf>
    <dxf>
      <fill>
        <patternFill patternType="solid">
          <fgColor indexed="64"/>
          <bgColor theme="4" tint="0.39997558519241921"/>
        </patternFill>
      </fill>
    </dxf>
    <dxf>
      <fill>
        <patternFill patternType="solid">
          <fgColor indexed="64"/>
          <bgColor theme="4" tint="0.39997558519241921"/>
        </patternFill>
      </fill>
    </dxf>
    <dxf>
      <fill>
        <patternFill patternType="solid">
          <fgColor indexed="64"/>
          <bgColor theme="4" tint="0.39997558519241921"/>
        </patternFill>
      </fill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scar%20Perugachi/Downloads/qmi%20sep%201322222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rojas\Desktop\MABE%20ECUADOR\Consolidado%20de%20Avances%20QMI%20v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scar%20Perugachi/AppData/Local/Microsoft/Windows/INetCache/Content.Outlook/UNQN7B8L/Retail%20Mapping%202022%20%20Rank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I 5 SEMANA SEP-22 (2)"/>
      <sheetName val="Hoja3"/>
      <sheetName val="QMI 5 SEMANA SEP-22"/>
      <sheetName val="qmi sep 132222222"/>
    </sheetNames>
    <sheetDataSet>
      <sheetData sheetId="0"/>
      <sheetData sheetId="1"/>
      <sheetData sheetId="2">
        <row r="308">
          <cell r="A308" t="str">
            <v>1741 - TIENDA TUMBACOCOCINAS</v>
          </cell>
          <cell r="B308" t="str">
            <v>DOC-20220921-WA0084..xlsx</v>
          </cell>
          <cell r="C308" t="str">
            <v>ARTEFACTA</v>
          </cell>
          <cell r="D308" t="str">
            <v>1741 - TIENDA TUMBACO</v>
          </cell>
          <cell r="E308" t="str">
            <v>ROSMARY COROMOTO HERRERA</v>
          </cell>
          <cell r="F308" t="str">
            <v>COCINAS</v>
          </cell>
          <cell r="G308">
            <v>7</v>
          </cell>
          <cell r="H308" t="e">
            <v>#REF!</v>
          </cell>
          <cell r="I308">
            <v>4</v>
          </cell>
        </row>
        <row r="309">
          <cell r="A309" t="str">
            <v>1741 - TIENDA TUMBACOGLOBALES</v>
          </cell>
          <cell r="B309" t="str">
            <v>DOC-20220921-WA0084..xlsx</v>
          </cell>
          <cell r="C309" t="str">
            <v>ARTEFACTA</v>
          </cell>
          <cell r="D309" t="str">
            <v>1741 - TIENDA TUMBACO</v>
          </cell>
          <cell r="E309" t="str">
            <v>ROSMARY COROMOTO HERRERA</v>
          </cell>
          <cell r="F309" t="str">
            <v>GLOBALES</v>
          </cell>
          <cell r="G309">
            <v>4</v>
          </cell>
          <cell r="H309" t="e">
            <v>#REF!</v>
          </cell>
          <cell r="I309">
            <v>1</v>
          </cell>
        </row>
        <row r="310">
          <cell r="A310" t="str">
            <v>1741 - TIENDA TUMBACOLAVADO</v>
          </cell>
          <cell r="B310" t="str">
            <v>DOC-20220921-WA0084..xlsx</v>
          </cell>
          <cell r="C310" t="str">
            <v>ARTEFACTA</v>
          </cell>
          <cell r="D310" t="str">
            <v>1741 - TIENDA TUMBACO</v>
          </cell>
          <cell r="E310" t="str">
            <v>ROSMARY COROMOTO HERRERA</v>
          </cell>
          <cell r="F310" t="str">
            <v>LAVADO</v>
          </cell>
          <cell r="G310">
            <v>2</v>
          </cell>
          <cell r="H310" t="e">
            <v>#REF!</v>
          </cell>
          <cell r="I310">
            <v>0</v>
          </cell>
        </row>
        <row r="311">
          <cell r="A311" t="str">
            <v>1741 - TIENDA TUMBACOREFRIGERACIÓN</v>
          </cell>
          <cell r="B311" t="str">
            <v>DOC-20220921-WA0084..xlsx</v>
          </cell>
          <cell r="C311" t="str">
            <v>ARTEFACTA</v>
          </cell>
          <cell r="D311" t="str">
            <v>1741 - TIENDA TUMBACO</v>
          </cell>
          <cell r="E311" t="str">
            <v>ROSMARY COROMOTO HERRERA</v>
          </cell>
          <cell r="F311" t="str">
            <v>REFRIGERACIÓN</v>
          </cell>
          <cell r="G311">
            <v>3</v>
          </cell>
          <cell r="H311" t="e">
            <v>#REF!</v>
          </cell>
          <cell r="I311">
            <v>4</v>
          </cell>
        </row>
        <row r="312">
          <cell r="A312" t="str">
            <v>157 - POINT TUMBACOCOCINAS</v>
          </cell>
          <cell r="B312" t="str">
            <v>DOC-20220921-WA0084..xlsx</v>
          </cell>
          <cell r="C312" t="str">
            <v>POINT</v>
          </cell>
          <cell r="D312" t="str">
            <v>157 - POINT TUMBACO</v>
          </cell>
          <cell r="E312" t="str">
            <v>ROSMARY COROMOTO HERRERA</v>
          </cell>
          <cell r="F312" t="str">
            <v>COCINAS</v>
          </cell>
          <cell r="G312">
            <v>10</v>
          </cell>
          <cell r="H312" t="e">
            <v>#REF!</v>
          </cell>
          <cell r="I312">
            <v>5</v>
          </cell>
        </row>
        <row r="313">
          <cell r="A313" t="str">
            <v>157 - POINT TUMBACOGLOBALES</v>
          </cell>
          <cell r="B313" t="str">
            <v>DOC-20220921-WA0084..xlsx</v>
          </cell>
          <cell r="C313" t="str">
            <v>POINT</v>
          </cell>
          <cell r="D313" t="str">
            <v>157 - POINT TUMBACO</v>
          </cell>
          <cell r="E313" t="str">
            <v>ROSMARY COROMOTO HERRERA</v>
          </cell>
          <cell r="F313" t="str">
            <v>GLOBALES</v>
          </cell>
          <cell r="G313">
            <v>0</v>
          </cell>
          <cell r="H313" t="e">
            <v>#REF!</v>
          </cell>
          <cell r="I313">
            <v>0</v>
          </cell>
        </row>
        <row r="314">
          <cell r="A314" t="str">
            <v>157 - POINT TUMBACOLAVADO</v>
          </cell>
          <cell r="B314" t="str">
            <v>DOC-20220921-WA0084..xlsx</v>
          </cell>
          <cell r="C314" t="str">
            <v>POINT</v>
          </cell>
          <cell r="D314" t="str">
            <v>157 - POINT TUMBACO</v>
          </cell>
          <cell r="E314" t="str">
            <v>ROSMARY COROMOTO HERRERA</v>
          </cell>
          <cell r="F314" t="str">
            <v>LAVADO</v>
          </cell>
          <cell r="G314">
            <v>4</v>
          </cell>
          <cell r="H314" t="e">
            <v>#REF!</v>
          </cell>
          <cell r="I314">
            <v>4</v>
          </cell>
        </row>
        <row r="315">
          <cell r="A315" t="str">
            <v>157 - POINT TUMBACOREFRIGERACIÓN</v>
          </cell>
          <cell r="B315" t="str">
            <v>DOC-20220921-WA0084..xlsx</v>
          </cell>
          <cell r="C315" t="str">
            <v>POINT</v>
          </cell>
          <cell r="D315" t="str">
            <v>157 - POINT TUMBACO</v>
          </cell>
          <cell r="E315" t="str">
            <v>ROSMARY COROMOTO HERRERA</v>
          </cell>
          <cell r="F315" t="str">
            <v>REFRIGERACIÓN</v>
          </cell>
          <cell r="G315">
            <v>5</v>
          </cell>
          <cell r="H315" t="e">
            <v>#REF!</v>
          </cell>
          <cell r="I315">
            <v>3</v>
          </cell>
        </row>
        <row r="316">
          <cell r="A316" t="str">
            <v>75 - TUMBACOAIRES</v>
          </cell>
          <cell r="B316" t="str">
            <v>DOC-20220921-WA0084..xlsx</v>
          </cell>
          <cell r="C316" t="str">
            <v>TODOHOGAR</v>
          </cell>
          <cell r="D316" t="str">
            <v>75 - TUMBACO</v>
          </cell>
          <cell r="E316" t="str">
            <v>ROSMARY COROMOTO HERRERA</v>
          </cell>
          <cell r="F316" t="str">
            <v>AIRES</v>
          </cell>
          <cell r="G316">
            <v>0</v>
          </cell>
          <cell r="H316" t="e">
            <v>#REF!</v>
          </cell>
          <cell r="I316">
            <v>0</v>
          </cell>
        </row>
        <row r="317">
          <cell r="A317" t="str">
            <v>75 - TUMBACOCOCINAS</v>
          </cell>
          <cell r="B317" t="str">
            <v>DOC-20220921-WA0084..xlsx</v>
          </cell>
          <cell r="C317" t="str">
            <v>TODOHOGAR</v>
          </cell>
          <cell r="D317" t="str">
            <v>75 - TUMBACO</v>
          </cell>
          <cell r="E317" t="str">
            <v>ROSMARY COROMOTO HERRERA</v>
          </cell>
          <cell r="F317" t="str">
            <v>COCINAS</v>
          </cell>
          <cell r="G317">
            <v>3</v>
          </cell>
          <cell r="H317" t="e">
            <v>#REF!</v>
          </cell>
          <cell r="I317">
            <v>4</v>
          </cell>
        </row>
        <row r="318">
          <cell r="A318" t="str">
            <v>75 - TUMBACOEMPOTRE</v>
          </cell>
          <cell r="B318" t="str">
            <v>DOC-20220921-WA0084..xlsx</v>
          </cell>
          <cell r="C318" t="str">
            <v>TODOHOGAR</v>
          </cell>
          <cell r="D318" t="str">
            <v>75 - TUMBACO</v>
          </cell>
          <cell r="E318" t="str">
            <v>ROSMARY COROMOTO HERRERA</v>
          </cell>
          <cell r="F318" t="str">
            <v>EMPOTRE</v>
          </cell>
          <cell r="G318">
            <v>0</v>
          </cell>
          <cell r="H318" t="e">
            <v>#REF!</v>
          </cell>
          <cell r="I318">
            <v>0</v>
          </cell>
        </row>
        <row r="319">
          <cell r="A319" t="str">
            <v>75 - TUMBACOGLOBALES</v>
          </cell>
          <cell r="B319" t="str">
            <v>DOC-20220921-WA0084..xlsx</v>
          </cell>
          <cell r="C319" t="str">
            <v>TODOHOGAR</v>
          </cell>
          <cell r="D319" t="str">
            <v>75 - TUMBACO</v>
          </cell>
          <cell r="E319" t="str">
            <v>ROSMARY COROMOTO HERRERA</v>
          </cell>
          <cell r="F319" t="str">
            <v>GLOBALES</v>
          </cell>
          <cell r="G319">
            <v>6</v>
          </cell>
          <cell r="H319" t="e">
            <v>#REF!</v>
          </cell>
          <cell r="I319">
            <v>1</v>
          </cell>
        </row>
        <row r="320">
          <cell r="A320" t="str">
            <v>75 - TUMBACOLAVADO</v>
          </cell>
          <cell r="B320" t="str">
            <v>DOC-20220921-WA0084..xlsx</v>
          </cell>
          <cell r="C320" t="str">
            <v>TODOHOGAR</v>
          </cell>
          <cell r="D320" t="str">
            <v>75 - TUMBACO</v>
          </cell>
          <cell r="E320" t="str">
            <v>ROSMARY COROMOTO HERRERA</v>
          </cell>
          <cell r="F320" t="str">
            <v>LAVADO</v>
          </cell>
          <cell r="G320">
            <v>9</v>
          </cell>
          <cell r="H320" t="e">
            <v>#REF!</v>
          </cell>
          <cell r="I320">
            <v>6</v>
          </cell>
        </row>
        <row r="321">
          <cell r="A321" t="str">
            <v>75 - TUMBACOREFRIGERACIÓN</v>
          </cell>
          <cell r="B321" t="str">
            <v>DOC-20220921-WA0084..xlsx</v>
          </cell>
          <cell r="C321" t="str">
            <v>TODOHOGAR</v>
          </cell>
          <cell r="D321" t="str">
            <v>75 - TUMBACO</v>
          </cell>
          <cell r="E321" t="str">
            <v>ROSMARY COROMOTO HERRERA</v>
          </cell>
          <cell r="F321" t="str">
            <v>REFRIGERACIÓN</v>
          </cell>
          <cell r="G321">
            <v>7</v>
          </cell>
          <cell r="H321" t="e">
            <v>#REF!</v>
          </cell>
          <cell r="I321">
            <v>2</v>
          </cell>
        </row>
        <row r="322">
          <cell r="A322" t="str">
            <v>962 - ALMACENES ESPAÑA LIBERTADAIRES</v>
          </cell>
          <cell r="B322" t="str">
            <v>ESPINAL BORBOR MAYRA ERIKA-3.xlsx</v>
          </cell>
          <cell r="C322" t="str">
            <v>ALMACENES ESPAÑA</v>
          </cell>
          <cell r="D322" t="str">
            <v>962 - ALMACENES ESPAÑA LIBERTAD</v>
          </cell>
          <cell r="E322" t="str">
            <v>MAYRA ERIKA ESPINAL</v>
          </cell>
          <cell r="F322" t="str">
            <v>AIRES</v>
          </cell>
          <cell r="G322">
            <v>4</v>
          </cell>
          <cell r="H322" t="e">
            <v>#REF!</v>
          </cell>
          <cell r="I322">
            <v>0</v>
          </cell>
        </row>
        <row r="323">
          <cell r="A323" t="str">
            <v>962 - ALMACENES ESPAÑA LIBERTADCOCINAS</v>
          </cell>
          <cell r="B323" t="str">
            <v>ESPINAL BORBOR MAYRA ERIKA-3.xlsx</v>
          </cell>
          <cell r="C323" t="str">
            <v>ALMACENES ESPAÑA</v>
          </cell>
          <cell r="D323" t="str">
            <v>962 - ALMACENES ESPAÑA LIBERTAD</v>
          </cell>
          <cell r="E323" t="str">
            <v>MAYRA ERIKA ESPINAL</v>
          </cell>
          <cell r="F323" t="str">
            <v>COCINAS</v>
          </cell>
          <cell r="G323">
            <v>8</v>
          </cell>
          <cell r="H323" t="e">
            <v>#REF!</v>
          </cell>
          <cell r="I323">
            <v>1</v>
          </cell>
        </row>
        <row r="324">
          <cell r="A324" t="str">
            <v>962 - ALMACENES ESPAÑA LIBERTADGLOBALES</v>
          </cell>
          <cell r="B324" t="str">
            <v>ESPINAL BORBOR MAYRA ERIKA-3.xlsx</v>
          </cell>
          <cell r="C324" t="str">
            <v>ALMACENES ESPAÑA</v>
          </cell>
          <cell r="D324" t="str">
            <v>962 - ALMACENES ESPAÑA LIBERTAD</v>
          </cell>
          <cell r="E324" t="str">
            <v>MAYRA ERIKA ESPINAL</v>
          </cell>
          <cell r="F324" t="str">
            <v>GLOBALES</v>
          </cell>
          <cell r="G324">
            <v>8</v>
          </cell>
          <cell r="H324" t="e">
            <v>#REF!</v>
          </cell>
          <cell r="I324">
            <v>0</v>
          </cell>
        </row>
        <row r="325">
          <cell r="A325" t="str">
            <v>962 - ALMACENES ESPAÑA LIBERTADLAVADO</v>
          </cell>
          <cell r="B325" t="str">
            <v>ESPINAL BORBOR MAYRA ERIKA-3.xlsx</v>
          </cell>
          <cell r="C325" t="str">
            <v>ALMACENES ESPAÑA</v>
          </cell>
          <cell r="D325" t="str">
            <v>962 - ALMACENES ESPAÑA LIBERTAD</v>
          </cell>
          <cell r="E325" t="str">
            <v>MAYRA ERIKA ESPINAL</v>
          </cell>
          <cell r="F325" t="str">
            <v>LAVADO</v>
          </cell>
          <cell r="G325">
            <v>3</v>
          </cell>
          <cell r="H325" t="e">
            <v>#REF!</v>
          </cell>
          <cell r="I325">
            <v>1</v>
          </cell>
        </row>
        <row r="326">
          <cell r="A326" t="str">
            <v>962 - ALMACENES ESPAÑA LIBERTADREFRIGERACIÓN</v>
          </cell>
          <cell r="B326" t="str">
            <v>ESPINAL BORBOR MAYRA ERIKA-3.xlsx</v>
          </cell>
          <cell r="C326" t="str">
            <v>ALMACENES ESPAÑA</v>
          </cell>
          <cell r="D326" t="str">
            <v>962 - ALMACENES ESPAÑA LIBERTAD</v>
          </cell>
          <cell r="E326" t="str">
            <v>MAYRA ERIKA ESPINAL</v>
          </cell>
          <cell r="F326" t="str">
            <v>REFRIGERACIÓN</v>
          </cell>
          <cell r="G326">
            <v>6</v>
          </cell>
          <cell r="H326" t="e">
            <v>#REF!</v>
          </cell>
          <cell r="I326">
            <v>1</v>
          </cell>
        </row>
        <row r="327">
          <cell r="A327" t="str">
            <v>472 - TIENDA LIBERTAD 940AIRES</v>
          </cell>
          <cell r="B327" t="str">
            <v>ESPINAL BORBOR MAYRA ERIKA-3.xlsx</v>
          </cell>
          <cell r="C327" t="str">
            <v>ARTEFACTA</v>
          </cell>
          <cell r="D327" t="str">
            <v>472 - TIENDA LIBERTAD 940</v>
          </cell>
          <cell r="E327" t="str">
            <v>MAYRA ERIKA ESPINAL</v>
          </cell>
          <cell r="F327" t="str">
            <v>AIRES</v>
          </cell>
          <cell r="G327">
            <v>5</v>
          </cell>
          <cell r="H327" t="e">
            <v>#REF!</v>
          </cell>
          <cell r="I327">
            <v>0</v>
          </cell>
        </row>
        <row r="328">
          <cell r="A328" t="str">
            <v>472 - TIENDA LIBERTAD 940COCINAS</v>
          </cell>
          <cell r="B328" t="str">
            <v>ESPINAL BORBOR MAYRA ERIKA-3.xlsx</v>
          </cell>
          <cell r="C328" t="str">
            <v>ARTEFACTA</v>
          </cell>
          <cell r="D328" t="str">
            <v>472 - TIENDA LIBERTAD 940</v>
          </cell>
          <cell r="E328" t="str">
            <v>MAYRA ERIKA ESPINAL</v>
          </cell>
          <cell r="F328" t="str">
            <v>COCINAS</v>
          </cell>
          <cell r="G328">
            <v>32</v>
          </cell>
          <cell r="H328" t="e">
            <v>#REF!</v>
          </cell>
          <cell r="I328">
            <v>4</v>
          </cell>
        </row>
        <row r="329">
          <cell r="A329" t="str">
            <v>472 - TIENDA LIBERTAD 940EMPOTRE</v>
          </cell>
          <cell r="B329" t="str">
            <v>ESPINAL BORBOR MAYRA ERIKA-3.xlsx</v>
          </cell>
          <cell r="C329" t="str">
            <v>ARTEFACTA</v>
          </cell>
          <cell r="D329" t="str">
            <v>472 - TIENDA LIBERTAD 940</v>
          </cell>
          <cell r="E329" t="str">
            <v>MAYRA ERIKA ESPINAL</v>
          </cell>
          <cell r="F329" t="str">
            <v>EMPOTRE</v>
          </cell>
          <cell r="G329">
            <v>0</v>
          </cell>
          <cell r="H329" t="e">
            <v>#REF!</v>
          </cell>
          <cell r="I329">
            <v>0</v>
          </cell>
        </row>
        <row r="330">
          <cell r="A330" t="str">
            <v>472 - TIENDA LIBERTAD 940GLOBALES</v>
          </cell>
          <cell r="B330" t="str">
            <v>ESPINAL BORBOR MAYRA ERIKA-3.xlsx</v>
          </cell>
          <cell r="C330" t="str">
            <v>ARTEFACTA</v>
          </cell>
          <cell r="D330" t="str">
            <v>472 - TIENDA LIBERTAD 940</v>
          </cell>
          <cell r="E330" t="str">
            <v>MAYRA ERIKA ESPINAL</v>
          </cell>
          <cell r="F330" t="str">
            <v>GLOBALES</v>
          </cell>
          <cell r="G330">
            <v>7</v>
          </cell>
          <cell r="H330" t="e">
            <v>#REF!</v>
          </cell>
          <cell r="I330">
            <v>1</v>
          </cell>
        </row>
        <row r="331">
          <cell r="A331" t="str">
            <v>472 - TIENDA LIBERTAD 940LAVADO</v>
          </cell>
          <cell r="B331" t="str">
            <v>ESPINAL BORBOR MAYRA ERIKA-3.xlsx</v>
          </cell>
          <cell r="C331" t="str">
            <v>ARTEFACTA</v>
          </cell>
          <cell r="D331" t="str">
            <v>472 - TIENDA LIBERTAD 940</v>
          </cell>
          <cell r="E331" t="str">
            <v>MAYRA ERIKA ESPINAL</v>
          </cell>
          <cell r="F331" t="str">
            <v>LAVADO</v>
          </cell>
          <cell r="G331">
            <v>6</v>
          </cell>
          <cell r="H331" t="e">
            <v>#REF!</v>
          </cell>
          <cell r="I331">
            <v>0</v>
          </cell>
        </row>
        <row r="332">
          <cell r="A332" t="str">
            <v>472 - TIENDA LIBERTAD 940REFRIGERACIÓN</v>
          </cell>
          <cell r="B332" t="str">
            <v>ESPINAL BORBOR MAYRA ERIKA-3.xlsx</v>
          </cell>
          <cell r="C332" t="str">
            <v>ARTEFACTA</v>
          </cell>
          <cell r="D332" t="str">
            <v>472 - TIENDA LIBERTAD 940</v>
          </cell>
          <cell r="E332" t="str">
            <v>MAYRA ERIKA ESPINAL</v>
          </cell>
          <cell r="F332" t="str">
            <v>REFRIGERACIÓN</v>
          </cell>
          <cell r="G332">
            <v>20</v>
          </cell>
          <cell r="H332" t="e">
            <v>#REF!</v>
          </cell>
          <cell r="I332">
            <v>3</v>
          </cell>
        </row>
        <row r="333">
          <cell r="A333" t="str">
            <v>156015 - TIENDA C.C PORTAL SHOPPINGAIRES</v>
          </cell>
          <cell r="B333" t="str">
            <v>ESTHEFANYSAMANTAZHUNIO1 (1) QMI.xlsx</v>
          </cell>
          <cell r="C333" t="str">
            <v>ARTEFACTA</v>
          </cell>
          <cell r="D333" t="str">
            <v>156015 - TIENDA C.C PORTAL SHOPPING</v>
          </cell>
          <cell r="E333" t="str">
            <v>STEFANY SAMANTHA ZHUNIO</v>
          </cell>
          <cell r="F333" t="str">
            <v>AIRES</v>
          </cell>
          <cell r="G333">
            <v>0</v>
          </cell>
          <cell r="H333" t="e">
            <v>#REF!</v>
          </cell>
        </row>
        <row r="334">
          <cell r="A334" t="str">
            <v>156015 - TIENDA C.C PORTAL SHOPPINGCOCINAS</v>
          </cell>
          <cell r="B334" t="str">
            <v>ESTHEFANYSAMANTAZHUNIO1 (1) QMI.xlsx</v>
          </cell>
          <cell r="C334" t="str">
            <v>ARTEFACTA</v>
          </cell>
          <cell r="D334" t="str">
            <v>156015 - TIENDA C.C PORTAL SHOPPING</v>
          </cell>
          <cell r="E334" t="str">
            <v>STEFANY SAMANTHA ZHUNIO</v>
          </cell>
          <cell r="F334" t="str">
            <v>COCINAS</v>
          </cell>
          <cell r="G334">
            <v>14</v>
          </cell>
          <cell r="H334" t="e">
            <v>#REF!</v>
          </cell>
          <cell r="I334">
            <v>2</v>
          </cell>
        </row>
        <row r="335">
          <cell r="A335" t="str">
            <v>156015 - TIENDA C.C PORTAL SHOPPINGEMPOTRE</v>
          </cell>
          <cell r="B335" t="str">
            <v>ESTHEFANYSAMANTAZHUNIO1 (1) QMI.xlsx</v>
          </cell>
          <cell r="C335" t="str">
            <v>ARTEFACTA</v>
          </cell>
          <cell r="D335" t="str">
            <v>156015 - TIENDA C.C PORTAL SHOPPING</v>
          </cell>
          <cell r="E335" t="str">
            <v>STEFANY SAMANTHA ZHUNIO</v>
          </cell>
          <cell r="F335" t="str">
            <v>EMPOTRE</v>
          </cell>
          <cell r="G335">
            <v>0</v>
          </cell>
          <cell r="H335" t="e">
            <v>#REF!</v>
          </cell>
        </row>
        <row r="336">
          <cell r="A336" t="str">
            <v>156015 - TIENDA C.C PORTAL SHOPPINGGLOBALES</v>
          </cell>
          <cell r="B336" t="str">
            <v>ESTHEFANYSAMANTAZHUNIO1 (1) QMI.xlsx</v>
          </cell>
          <cell r="C336" t="str">
            <v>ARTEFACTA</v>
          </cell>
          <cell r="D336" t="str">
            <v>156015 - TIENDA C.C PORTAL SHOPPING</v>
          </cell>
          <cell r="E336" t="str">
            <v>STEFANY SAMANTHA ZHUNIO</v>
          </cell>
          <cell r="F336" t="str">
            <v>GLOBALES</v>
          </cell>
          <cell r="G336">
            <v>11</v>
          </cell>
          <cell r="H336" t="e">
            <v>#REF!</v>
          </cell>
        </row>
        <row r="337">
          <cell r="A337" t="str">
            <v>156015 - TIENDA C.C PORTAL SHOPPINGLAVADO</v>
          </cell>
          <cell r="B337" t="str">
            <v>ESTHEFANYSAMANTAZHUNIO1 (1) QMI.xlsx</v>
          </cell>
          <cell r="C337" t="str">
            <v>ARTEFACTA</v>
          </cell>
          <cell r="D337" t="str">
            <v>156015 - TIENDA C.C PORTAL SHOPPING</v>
          </cell>
          <cell r="E337" t="str">
            <v>STEFANY SAMANTHA ZHUNIO</v>
          </cell>
          <cell r="F337" t="str">
            <v>LAVADO</v>
          </cell>
          <cell r="G337">
            <v>6</v>
          </cell>
          <cell r="H337" t="e">
            <v>#REF!</v>
          </cell>
        </row>
        <row r="338">
          <cell r="A338" t="str">
            <v>156015 - TIENDA C.C PORTAL SHOPPINGREFRIGERACIÓN</v>
          </cell>
          <cell r="B338" t="str">
            <v>ESTHEFANYSAMANTAZHUNIO1 (1) QMI.xlsx</v>
          </cell>
          <cell r="C338" t="str">
            <v>ARTEFACTA</v>
          </cell>
          <cell r="D338" t="str">
            <v>156015 - TIENDA C.C PORTAL SHOPPING</v>
          </cell>
          <cell r="E338" t="str">
            <v>STEFANY SAMANTHA ZHUNIO</v>
          </cell>
          <cell r="F338" t="str">
            <v>REFRIGERACIÓN</v>
          </cell>
          <cell r="G338">
            <v>7</v>
          </cell>
          <cell r="H338" t="e">
            <v>#REF!</v>
          </cell>
          <cell r="I338">
            <v>1</v>
          </cell>
        </row>
        <row r="339">
          <cell r="A339" t="str">
            <v>389 - POINT PORTAL SHOIPPINGCOCINAS</v>
          </cell>
          <cell r="B339" t="str">
            <v>ESTHEFANYSAMANTAZHUNIO1 (1) QMI.xlsx</v>
          </cell>
          <cell r="C339" t="str">
            <v>POINT</v>
          </cell>
          <cell r="D339" t="str">
            <v>389 - POINT PORTAL SHOIPPING</v>
          </cell>
          <cell r="E339" t="str">
            <v>STEFANY SAMANTHA ZHUNIO</v>
          </cell>
          <cell r="F339" t="str">
            <v>COCINAS</v>
          </cell>
          <cell r="G339">
            <v>4</v>
          </cell>
          <cell r="H339" t="e">
            <v>#REF!</v>
          </cell>
          <cell r="I339">
            <v>2</v>
          </cell>
        </row>
        <row r="340">
          <cell r="A340" t="str">
            <v>389 - POINT PORTAL SHOIPPINGLAVADO</v>
          </cell>
          <cell r="B340" t="str">
            <v>ESTHEFANYSAMANTAZHUNIO1 (1) QMI.xlsx</v>
          </cell>
          <cell r="C340" t="str">
            <v>POINT</v>
          </cell>
          <cell r="D340" t="str">
            <v>389 - POINT PORTAL SHOIPPING</v>
          </cell>
          <cell r="E340" t="str">
            <v>STEFANY SAMANTHA ZHUNIO</v>
          </cell>
          <cell r="F340" t="str">
            <v>LAVADO</v>
          </cell>
          <cell r="G340">
            <v>1</v>
          </cell>
          <cell r="H340" t="e">
            <v>#REF!</v>
          </cell>
          <cell r="I340">
            <v>2</v>
          </cell>
        </row>
        <row r="341">
          <cell r="A341" t="str">
            <v>389 - POINT PORTAL SHOIPPINGREFRIGERACIÓN</v>
          </cell>
          <cell r="B341" t="str">
            <v>ESTHEFANYSAMANTAZHUNIO1 (1) QMI.xlsx</v>
          </cell>
          <cell r="C341" t="str">
            <v>POINT</v>
          </cell>
          <cell r="D341" t="str">
            <v>389 - POINT PORTAL SHOIPPING</v>
          </cell>
          <cell r="E341" t="str">
            <v>STEFANY SAMANTHA ZHUNIO</v>
          </cell>
          <cell r="F341" t="str">
            <v>REFRIGERACIÓN</v>
          </cell>
          <cell r="G341">
            <v>2</v>
          </cell>
          <cell r="H341" t="e">
            <v>#REF!</v>
          </cell>
          <cell r="I341">
            <v>1</v>
          </cell>
        </row>
        <row r="342">
          <cell r="A342" t="str">
            <v>645 - TODOHOGAR PORTAL SHOPPINGCOCINAS</v>
          </cell>
          <cell r="B342" t="str">
            <v>ESTHEFANYSAMANTAZHUNIO1 (1) QMI.xlsx</v>
          </cell>
          <cell r="C342" t="str">
            <v>TODOHOGAR</v>
          </cell>
          <cell r="D342" t="str">
            <v>645 - TODOHOGAR PORTAL SHOPPING</v>
          </cell>
          <cell r="E342" t="str">
            <v>STEFANY SAMANTHA ZHUNIO</v>
          </cell>
          <cell r="F342" t="str">
            <v>COCINAS</v>
          </cell>
          <cell r="G342">
            <v>6</v>
          </cell>
          <cell r="H342" t="e">
            <v>#REF!</v>
          </cell>
        </row>
        <row r="343">
          <cell r="A343" t="str">
            <v>645 - TODOHOGAR PORTAL SHOPPINGEMPOTRE</v>
          </cell>
          <cell r="B343" t="str">
            <v>ESTHEFANYSAMANTAZHUNIO1 (1) QMI.xlsx</v>
          </cell>
          <cell r="C343" t="str">
            <v>TODOHOGAR</v>
          </cell>
          <cell r="D343" t="str">
            <v>645 - TODOHOGAR PORTAL SHOPPING</v>
          </cell>
          <cell r="E343" t="str">
            <v>STEFANY SAMANTHA ZHUNIO</v>
          </cell>
          <cell r="F343" t="str">
            <v>EMPOTRE</v>
          </cell>
          <cell r="G343">
            <v>0</v>
          </cell>
          <cell r="H343" t="e">
            <v>#REF!</v>
          </cell>
        </row>
        <row r="344">
          <cell r="A344" t="str">
            <v>645 - TODOHOGAR PORTAL SHOPPINGGLOBALES</v>
          </cell>
          <cell r="B344" t="str">
            <v>ESTHEFANYSAMANTAZHUNIO1 (1) QMI.xlsx</v>
          </cell>
          <cell r="C344" t="str">
            <v>TODOHOGAR</v>
          </cell>
          <cell r="D344" t="str">
            <v>645 - TODOHOGAR PORTAL SHOPPING</v>
          </cell>
          <cell r="E344" t="str">
            <v>STEFANY SAMANTHA ZHUNIO</v>
          </cell>
          <cell r="F344" t="str">
            <v>GLOBALES</v>
          </cell>
          <cell r="G344">
            <v>2</v>
          </cell>
          <cell r="H344" t="e">
            <v>#REF!</v>
          </cell>
        </row>
        <row r="345">
          <cell r="A345" t="str">
            <v>645 - TODOHOGAR PORTAL SHOPPINGLAVADO</v>
          </cell>
          <cell r="B345" t="str">
            <v>ESTHEFANYSAMANTAZHUNIO1 (1) QMI.xlsx</v>
          </cell>
          <cell r="C345" t="str">
            <v>TODOHOGAR</v>
          </cell>
          <cell r="D345" t="str">
            <v>645 - TODOHOGAR PORTAL SHOPPING</v>
          </cell>
          <cell r="E345" t="str">
            <v>STEFANY SAMANTHA ZHUNIO</v>
          </cell>
          <cell r="F345" t="str">
            <v>LAVADO</v>
          </cell>
          <cell r="G345">
            <v>6</v>
          </cell>
          <cell r="H345" t="e">
            <v>#REF!</v>
          </cell>
          <cell r="I345">
            <v>1</v>
          </cell>
        </row>
        <row r="346">
          <cell r="A346" t="str">
            <v>645 - TODOHOGAR PORTAL SHOPPINGREFRIGERACIÓN</v>
          </cell>
          <cell r="B346" t="str">
            <v>ESTHEFANYSAMANTAZHUNIO1 (1) QMI.xlsx</v>
          </cell>
          <cell r="C346" t="str">
            <v>TODOHOGAR</v>
          </cell>
          <cell r="D346" t="str">
            <v>645 - TODOHOGAR PORTAL SHOPPING</v>
          </cell>
          <cell r="E346" t="str">
            <v>STEFANY SAMANTHA ZHUNIO</v>
          </cell>
          <cell r="F346" t="str">
            <v>REFRIGERACIÓN</v>
          </cell>
          <cell r="G346">
            <v>3</v>
          </cell>
          <cell r="H346" t="e">
            <v>#REF!</v>
          </cell>
        </row>
        <row r="347">
          <cell r="A347" t="str">
            <v>1021 - TIENDA CAYAMBECOCINAS</v>
          </cell>
          <cell r="B347" t="str">
            <v>EVELIN PERUGACHI.xlsx</v>
          </cell>
          <cell r="C347" t="str">
            <v>ARTEFACTA</v>
          </cell>
          <cell r="D347" t="str">
            <v>1021 - TIENDA CAYAMBE</v>
          </cell>
          <cell r="E347" t="str">
            <v>LUISA EVELIN PERUGACHI</v>
          </cell>
          <cell r="F347" t="str">
            <v>COCINAS</v>
          </cell>
          <cell r="G347">
            <v>5</v>
          </cell>
          <cell r="H347" t="e">
            <v>#REF!</v>
          </cell>
          <cell r="I347">
            <v>2</v>
          </cell>
        </row>
        <row r="348">
          <cell r="A348" t="str">
            <v>1021 - TIENDA CAYAMBEGLOBALES</v>
          </cell>
          <cell r="B348" t="str">
            <v>EVELIN PERUGACHI.xlsx</v>
          </cell>
          <cell r="C348" t="str">
            <v>ARTEFACTA</v>
          </cell>
          <cell r="D348" t="str">
            <v>1021 - TIENDA CAYAMBE</v>
          </cell>
          <cell r="E348" t="str">
            <v>LUISA EVELIN PERUGACHI</v>
          </cell>
          <cell r="F348" t="str">
            <v>GLOBALES</v>
          </cell>
          <cell r="G348">
            <v>1</v>
          </cell>
          <cell r="H348" t="e">
            <v>#REF!</v>
          </cell>
          <cell r="I348">
            <v>4</v>
          </cell>
        </row>
        <row r="349">
          <cell r="A349" t="str">
            <v>1021 - TIENDA CAYAMBELAVADO</v>
          </cell>
          <cell r="B349" t="str">
            <v>EVELIN PERUGACHI.xlsx</v>
          </cell>
          <cell r="C349" t="str">
            <v>ARTEFACTA</v>
          </cell>
          <cell r="D349" t="str">
            <v>1021 - TIENDA CAYAMBE</v>
          </cell>
          <cell r="E349" t="str">
            <v>LUISA EVELIN PERUGACHI</v>
          </cell>
          <cell r="F349" t="str">
            <v>LAVADO</v>
          </cell>
          <cell r="G349">
            <v>1</v>
          </cell>
          <cell r="H349" t="e">
            <v>#REF!</v>
          </cell>
        </row>
        <row r="350">
          <cell r="A350" t="str">
            <v>1021 - TIENDA CAYAMBEREFRIGERACIÓN</v>
          </cell>
          <cell r="B350" t="str">
            <v>EVELIN PERUGACHI.xlsx</v>
          </cell>
          <cell r="C350" t="str">
            <v>ARTEFACTA</v>
          </cell>
          <cell r="D350" t="str">
            <v>1021 - TIENDA CAYAMBE</v>
          </cell>
          <cell r="E350" t="str">
            <v>LUISA EVELIN PERUGACHI</v>
          </cell>
          <cell r="F350" t="str">
            <v>REFRIGERACIÓN</v>
          </cell>
          <cell r="G350">
            <v>1</v>
          </cell>
          <cell r="H350" t="e">
            <v>#REF!</v>
          </cell>
        </row>
        <row r="351">
          <cell r="A351" t="str">
            <v>1015 - TIENDA OTAVALOCOCINAS</v>
          </cell>
          <cell r="B351" t="str">
            <v>EVELIN PERUGACHI.xlsx</v>
          </cell>
          <cell r="C351" t="str">
            <v>ARTEFACTA</v>
          </cell>
          <cell r="D351" t="str">
            <v>1015 - TIENDA OTAVALO</v>
          </cell>
          <cell r="E351" t="str">
            <v>LUISA EVELIN PERUGACHI</v>
          </cell>
          <cell r="F351" t="str">
            <v>COCINAS</v>
          </cell>
          <cell r="G351">
            <v>4</v>
          </cell>
          <cell r="H351" t="e">
            <v>#REF!</v>
          </cell>
          <cell r="I351">
            <v>1</v>
          </cell>
        </row>
        <row r="352">
          <cell r="A352" t="str">
            <v>1015 - TIENDA OTAVALOEMPOTRE</v>
          </cell>
          <cell r="B352" t="str">
            <v>EVELIN PERUGACHI.xlsx</v>
          </cell>
          <cell r="C352" t="str">
            <v>ARTEFACTA</v>
          </cell>
          <cell r="D352" t="str">
            <v>1015 - TIENDA OTAVALO</v>
          </cell>
          <cell r="E352" t="str">
            <v>LUISA EVELIN PERUGACHI</v>
          </cell>
          <cell r="F352" t="str">
            <v>EMPOTRE</v>
          </cell>
          <cell r="G352">
            <v>0</v>
          </cell>
          <cell r="H352" t="e">
            <v>#REF!</v>
          </cell>
        </row>
        <row r="353">
          <cell r="A353" t="str">
            <v>1015 - TIENDA OTAVALOGLOBALES</v>
          </cell>
          <cell r="B353" t="str">
            <v>EVELIN PERUGACHI.xlsx</v>
          </cell>
          <cell r="C353" t="str">
            <v>ARTEFACTA</v>
          </cell>
          <cell r="D353" t="str">
            <v>1015 - TIENDA OTAVALO</v>
          </cell>
          <cell r="E353" t="str">
            <v>LUISA EVELIN PERUGACHI</v>
          </cell>
          <cell r="F353" t="str">
            <v>GLOBALES</v>
          </cell>
          <cell r="G353">
            <v>0</v>
          </cell>
          <cell r="H353" t="e">
            <v>#REF!</v>
          </cell>
        </row>
        <row r="354">
          <cell r="A354" t="str">
            <v>1015 - TIENDA OTAVALOLAVADO</v>
          </cell>
          <cell r="B354" t="str">
            <v>EVELIN PERUGACHI.xlsx</v>
          </cell>
          <cell r="C354" t="str">
            <v>ARTEFACTA</v>
          </cell>
          <cell r="D354" t="str">
            <v>1015 - TIENDA OTAVALO</v>
          </cell>
          <cell r="E354" t="str">
            <v>LUISA EVELIN PERUGACHI</v>
          </cell>
          <cell r="F354" t="str">
            <v>LAVADO</v>
          </cell>
          <cell r="G354">
            <v>1</v>
          </cell>
          <cell r="H354" t="e">
            <v>#REF!</v>
          </cell>
        </row>
        <row r="355">
          <cell r="A355" t="str">
            <v>1015 - TIENDA OTAVALOREFRIGERACIÓN</v>
          </cell>
          <cell r="B355" t="str">
            <v>EVELIN PERUGACHI.xlsx</v>
          </cell>
          <cell r="C355" t="str">
            <v>ARTEFACTA</v>
          </cell>
          <cell r="D355" t="str">
            <v>1015 - TIENDA OTAVALO</v>
          </cell>
          <cell r="E355" t="str">
            <v>LUISA EVELIN PERUGACHI</v>
          </cell>
          <cell r="F355" t="str">
            <v>REFRIGERACIÓN</v>
          </cell>
          <cell r="G355">
            <v>2</v>
          </cell>
          <cell r="H355" t="e">
            <v>#REF!</v>
          </cell>
        </row>
        <row r="356">
          <cell r="A356" t="str">
            <v>38 - CAYAMBE 2COCINAS</v>
          </cell>
          <cell r="B356" t="str">
            <v>EVELIN PERUGACHI.xlsx</v>
          </cell>
          <cell r="C356" t="str">
            <v>LA GANGA</v>
          </cell>
          <cell r="D356" t="str">
            <v>38 - CAYAMBE 2</v>
          </cell>
          <cell r="E356" t="str">
            <v>LUISA EVELIN PERUGACHI</v>
          </cell>
          <cell r="F356" t="str">
            <v>COCINAS</v>
          </cell>
          <cell r="G356">
            <v>3</v>
          </cell>
          <cell r="H356" t="e">
            <v>#REF!</v>
          </cell>
          <cell r="I356">
            <v>2</v>
          </cell>
        </row>
        <row r="357">
          <cell r="A357" t="str">
            <v>38 - CAYAMBE 2GLOBALES</v>
          </cell>
          <cell r="B357" t="str">
            <v>EVELIN PERUGACHI.xlsx</v>
          </cell>
          <cell r="C357" t="str">
            <v>LA GANGA</v>
          </cell>
          <cell r="D357" t="str">
            <v>38 - CAYAMBE 2</v>
          </cell>
          <cell r="E357" t="str">
            <v>LUISA EVELIN PERUGACHI</v>
          </cell>
          <cell r="F357" t="str">
            <v>GLOBALES</v>
          </cell>
          <cell r="G357">
            <v>2</v>
          </cell>
          <cell r="H357" t="e">
            <v>#REF!</v>
          </cell>
        </row>
        <row r="358">
          <cell r="A358" t="str">
            <v>38 - CAYAMBE 2REFRIGERACIÓN</v>
          </cell>
          <cell r="B358" t="str">
            <v>EVELIN PERUGACHI.xlsx</v>
          </cell>
          <cell r="C358" t="str">
            <v>LA GANGA</v>
          </cell>
          <cell r="D358" t="str">
            <v>38 - CAYAMBE 2</v>
          </cell>
          <cell r="E358" t="str">
            <v>LUISA EVELIN PERUGACHI</v>
          </cell>
          <cell r="F358" t="str">
            <v>REFRIGERACIÓN</v>
          </cell>
          <cell r="G358">
            <v>4</v>
          </cell>
          <cell r="H358" t="e">
            <v>#REF!</v>
          </cell>
        </row>
        <row r="359">
          <cell r="A359" t="str">
            <v>9 - OTAVALOCOCINAS</v>
          </cell>
          <cell r="B359" t="str">
            <v>EVELIN PERUGACHI.xlsx</v>
          </cell>
          <cell r="C359" t="str">
            <v>LA GANGA</v>
          </cell>
          <cell r="D359" t="str">
            <v>9 - OTAVALO</v>
          </cell>
          <cell r="E359" t="str">
            <v>LUISA EVELIN PERUGACHI</v>
          </cell>
          <cell r="F359" t="str">
            <v>COCINAS</v>
          </cell>
          <cell r="G359">
            <v>3</v>
          </cell>
          <cell r="H359" t="e">
            <v>#REF!</v>
          </cell>
          <cell r="I359">
            <v>2</v>
          </cell>
        </row>
        <row r="360">
          <cell r="A360" t="str">
            <v>9 - OTAVALOGLOBALES</v>
          </cell>
          <cell r="B360" t="str">
            <v>EVELIN PERUGACHI.xlsx</v>
          </cell>
          <cell r="C360" t="str">
            <v>LA GANGA</v>
          </cell>
          <cell r="D360" t="str">
            <v>9 - OTAVALO</v>
          </cell>
          <cell r="E360" t="str">
            <v>LUISA EVELIN PERUGACHI</v>
          </cell>
          <cell r="F360" t="str">
            <v>GLOBALES</v>
          </cell>
          <cell r="G360">
            <v>2</v>
          </cell>
          <cell r="H360" t="e">
            <v>#REF!</v>
          </cell>
          <cell r="I360">
            <v>0</v>
          </cell>
        </row>
        <row r="361">
          <cell r="A361" t="str">
            <v>9 - OTAVALOLAVADO</v>
          </cell>
          <cell r="B361" t="str">
            <v>EVELIN PERUGACHI.xlsx</v>
          </cell>
          <cell r="C361" t="str">
            <v>LA GANGA</v>
          </cell>
          <cell r="D361" t="str">
            <v>9 - OTAVALO</v>
          </cell>
          <cell r="E361" t="str">
            <v>LUISA EVELIN PERUGACHI</v>
          </cell>
          <cell r="F361" t="str">
            <v>LAVADO</v>
          </cell>
          <cell r="G361">
            <v>1</v>
          </cell>
          <cell r="H361" t="e">
            <v>#REF!</v>
          </cell>
          <cell r="I361">
            <v>0</v>
          </cell>
        </row>
        <row r="362">
          <cell r="A362" t="str">
            <v>9 - OTAVALOREFRIGERACIÓN</v>
          </cell>
          <cell r="B362" t="str">
            <v>EVELIN PERUGACHI.xlsx</v>
          </cell>
          <cell r="C362" t="str">
            <v>LA GANGA</v>
          </cell>
          <cell r="D362" t="str">
            <v>9 - OTAVALO</v>
          </cell>
          <cell r="E362" t="str">
            <v>LUISA EVELIN PERUGACHI</v>
          </cell>
          <cell r="F362" t="str">
            <v>REFRIGERACIÓN</v>
          </cell>
          <cell r="G362">
            <v>4</v>
          </cell>
          <cell r="H362" t="e">
            <v>#REF!</v>
          </cell>
          <cell r="I362">
            <v>2</v>
          </cell>
        </row>
        <row r="363">
          <cell r="A363" t="str">
            <v>11 - QCAYAMBECOCINAS</v>
          </cell>
          <cell r="B363" t="str">
            <v>EVELIN PERUGACHI.xlsx</v>
          </cell>
          <cell r="C363" t="str">
            <v>LA GANGA</v>
          </cell>
          <cell r="D363" t="str">
            <v>11 - QCAYAMBE</v>
          </cell>
          <cell r="E363" t="str">
            <v>LUISA EVELIN PERUGACHI</v>
          </cell>
          <cell r="F363" t="str">
            <v>COCINAS</v>
          </cell>
          <cell r="G363">
            <v>1</v>
          </cell>
          <cell r="H363" t="e">
            <v>#REF!</v>
          </cell>
          <cell r="I363">
            <v>2</v>
          </cell>
        </row>
        <row r="364">
          <cell r="A364" t="str">
            <v>11 - QCAYAMBEGLOBALES</v>
          </cell>
          <cell r="B364" t="str">
            <v>EVELIN PERUGACHI.xlsx</v>
          </cell>
          <cell r="C364" t="str">
            <v>LA GANGA</v>
          </cell>
          <cell r="D364" t="str">
            <v>11 - QCAYAMBE</v>
          </cell>
          <cell r="E364" t="str">
            <v>LUISA EVELIN PERUGACHI</v>
          </cell>
          <cell r="F364" t="str">
            <v>GLOBALES</v>
          </cell>
          <cell r="G364">
            <v>0</v>
          </cell>
          <cell r="H364" t="e">
            <v>#REF!</v>
          </cell>
          <cell r="I364">
            <v>4</v>
          </cell>
        </row>
        <row r="365">
          <cell r="A365" t="str">
            <v>11 - QCAYAMBEREFRIGERACIÓN</v>
          </cell>
          <cell r="B365" t="str">
            <v>EVELIN PERUGACHI.xlsx</v>
          </cell>
          <cell r="C365" t="str">
            <v>LA GANGA</v>
          </cell>
          <cell r="D365" t="str">
            <v>11 - QCAYAMBE</v>
          </cell>
          <cell r="E365" t="str">
            <v>LUISA EVELIN PERUGACHI</v>
          </cell>
          <cell r="F365" t="str">
            <v>REFRIGERACIÓN</v>
          </cell>
          <cell r="G365">
            <v>1</v>
          </cell>
          <cell r="H365" t="e">
            <v>#REF!</v>
          </cell>
        </row>
        <row r="366">
          <cell r="A366" t="str">
            <v>94323 - JAPON CAYAMBECOCINAS</v>
          </cell>
          <cell r="B366" t="str">
            <v>EVELIN PERUGACHI.xlsx</v>
          </cell>
          <cell r="C366" t="str">
            <v>ALMACENES JAPON</v>
          </cell>
          <cell r="D366" t="str">
            <v>94323 - JAPON CAYAMBE</v>
          </cell>
          <cell r="E366" t="str">
            <v>LUISA EVELIN PERUGACHI</v>
          </cell>
          <cell r="F366" t="str">
            <v>COCINAS</v>
          </cell>
          <cell r="G366">
            <v>0</v>
          </cell>
          <cell r="H366" t="e">
            <v>#REF!</v>
          </cell>
          <cell r="I366">
            <v>1</v>
          </cell>
        </row>
        <row r="367">
          <cell r="A367" t="str">
            <v>94323 - JAPON CAYAMBEREFRIGERACIÓN</v>
          </cell>
          <cell r="B367" t="str">
            <v>EVELIN PERUGACHI.xlsx</v>
          </cell>
          <cell r="C367" t="str">
            <v>ALMACENES JAPON</v>
          </cell>
          <cell r="D367" t="str">
            <v>94323 - JAPON CAYAMBE</v>
          </cell>
          <cell r="E367" t="str">
            <v>LUISA EVELIN PERUGACHI</v>
          </cell>
          <cell r="F367" t="str">
            <v>REFRIGERACIÓN</v>
          </cell>
          <cell r="G367">
            <v>0</v>
          </cell>
          <cell r="H367" t="e">
            <v>#REF!</v>
          </cell>
        </row>
        <row r="368">
          <cell r="A368" t="str">
            <v>84 - ORVE CAYAMBECOCINAS</v>
          </cell>
          <cell r="B368" t="str">
            <v>EVELIN PERUGACHI.xlsx</v>
          </cell>
          <cell r="C368" t="str">
            <v>ORVE</v>
          </cell>
          <cell r="D368" t="str">
            <v>84 - ORVE CAYAMBE</v>
          </cell>
          <cell r="E368" t="str">
            <v>LUISA EVELIN PERUGACHI</v>
          </cell>
          <cell r="F368" t="str">
            <v>COCINAS</v>
          </cell>
          <cell r="G368">
            <v>0</v>
          </cell>
          <cell r="H368" t="e">
            <v>#REF!</v>
          </cell>
        </row>
        <row r="369">
          <cell r="A369" t="str">
            <v>84 - ORVE CAYAMBEREFRIGERACIÓN</v>
          </cell>
          <cell r="B369" t="str">
            <v>EVELIN PERUGACHI.xlsx</v>
          </cell>
          <cell r="C369" t="str">
            <v>ORVE</v>
          </cell>
          <cell r="D369" t="str">
            <v>84 - ORVE CAYAMBE</v>
          </cell>
          <cell r="E369" t="str">
            <v>LUISA EVELIN PERUGACHI</v>
          </cell>
          <cell r="F369" t="str">
            <v>REFRIGERACIÓN</v>
          </cell>
          <cell r="G369">
            <v>0</v>
          </cell>
          <cell r="H369" t="e">
            <v>#REF!</v>
          </cell>
        </row>
        <row r="370">
          <cell r="A370" t="str">
            <v>87 - ORVE OTAVALOCOCINAS</v>
          </cell>
          <cell r="B370" t="str">
            <v>EVELIN PERUGACHI.xlsx</v>
          </cell>
          <cell r="C370" t="str">
            <v>ORVE</v>
          </cell>
          <cell r="D370" t="str">
            <v>87 - ORVE OTAVALO</v>
          </cell>
          <cell r="E370" t="str">
            <v>LUISA EVELIN PERUGACHI</v>
          </cell>
          <cell r="F370" t="str">
            <v>COCINAS</v>
          </cell>
          <cell r="G370">
            <v>2</v>
          </cell>
          <cell r="H370" t="e">
            <v>#REF!</v>
          </cell>
          <cell r="I370">
            <v>1</v>
          </cell>
        </row>
        <row r="371">
          <cell r="A371" t="str">
            <v>87 - ORVE OTAVALOREFRIGERACIÓN</v>
          </cell>
          <cell r="B371" t="str">
            <v>EVELIN PERUGACHI.xlsx</v>
          </cell>
          <cell r="C371" t="str">
            <v>ORVE</v>
          </cell>
          <cell r="D371" t="str">
            <v>87 - ORVE OTAVALO</v>
          </cell>
          <cell r="E371" t="str">
            <v>LUISA EVELIN PERUGACHI</v>
          </cell>
          <cell r="F371" t="str">
            <v>REFRIGERACIÓN</v>
          </cell>
          <cell r="G371">
            <v>0</v>
          </cell>
          <cell r="H371" t="e">
            <v>#REF!</v>
          </cell>
        </row>
        <row r="372">
          <cell r="A372" t="str">
            <v>156 - POINT CAYAMBECOCINAS</v>
          </cell>
          <cell r="B372" t="str">
            <v>EVELIN PERUGACHI.xlsx</v>
          </cell>
          <cell r="C372" t="str">
            <v>POINT</v>
          </cell>
          <cell r="D372" t="str">
            <v>156 - POINT CAYAMBE</v>
          </cell>
          <cell r="E372" t="str">
            <v>LUISA EVELIN PERUGACHI</v>
          </cell>
          <cell r="F372" t="str">
            <v>COCINAS</v>
          </cell>
          <cell r="G372">
            <v>0</v>
          </cell>
          <cell r="H372" t="e">
            <v>#REF!</v>
          </cell>
          <cell r="I372">
            <v>0</v>
          </cell>
        </row>
        <row r="373">
          <cell r="A373" t="str">
            <v>156 - POINT CAYAMBEGLOBALES</v>
          </cell>
          <cell r="B373" t="str">
            <v>EVELIN PERUGACHI.xlsx</v>
          </cell>
          <cell r="C373" t="str">
            <v>POINT</v>
          </cell>
          <cell r="D373" t="str">
            <v>156 - POINT CAYAMBE</v>
          </cell>
          <cell r="E373" t="str">
            <v>LUISA EVELIN PERUGACHI</v>
          </cell>
          <cell r="F373" t="str">
            <v>GLOBALES</v>
          </cell>
          <cell r="G373">
            <v>0</v>
          </cell>
          <cell r="H373" t="e">
            <v>#REF!</v>
          </cell>
          <cell r="I373">
            <v>0</v>
          </cell>
        </row>
        <row r="374">
          <cell r="A374" t="str">
            <v>156 - POINT CAYAMBELAVADO</v>
          </cell>
          <cell r="B374" t="str">
            <v>EVELIN PERUGACHI.xlsx</v>
          </cell>
          <cell r="C374" t="str">
            <v>POINT</v>
          </cell>
          <cell r="D374" t="str">
            <v>156 - POINT CAYAMBE</v>
          </cell>
          <cell r="E374" t="str">
            <v>LUISA EVELIN PERUGACHI</v>
          </cell>
          <cell r="F374" t="str">
            <v>LAVADO</v>
          </cell>
          <cell r="G374">
            <v>0</v>
          </cell>
          <cell r="H374" t="e">
            <v>#REF!</v>
          </cell>
          <cell r="I374">
            <v>1</v>
          </cell>
        </row>
        <row r="375">
          <cell r="A375" t="str">
            <v>156 - POINT CAYAMBEREFRIGERACIÓN</v>
          </cell>
          <cell r="B375" t="str">
            <v>EVELIN PERUGACHI.xlsx</v>
          </cell>
          <cell r="C375" t="str">
            <v>POINT</v>
          </cell>
          <cell r="D375" t="str">
            <v>156 - POINT CAYAMBE</v>
          </cell>
          <cell r="E375" t="str">
            <v>LUISA EVELIN PERUGACHI</v>
          </cell>
          <cell r="F375" t="str">
            <v>REFRIGERACIÓN</v>
          </cell>
          <cell r="G375">
            <v>0</v>
          </cell>
          <cell r="H375" t="e">
            <v>#REF!</v>
          </cell>
        </row>
        <row r="376">
          <cell r="A376" t="str">
            <v>382 - POINT OTAVALOCOCINAS</v>
          </cell>
          <cell r="B376" t="str">
            <v>EVELIN PERUGACHI.xlsx</v>
          </cell>
          <cell r="C376" t="str">
            <v>POINT</v>
          </cell>
          <cell r="D376" t="str">
            <v>382 - POINT OTAVALO</v>
          </cell>
          <cell r="E376" t="str">
            <v>LUISA EVELIN PERUGACHI</v>
          </cell>
          <cell r="F376" t="str">
            <v>COCINAS</v>
          </cell>
          <cell r="G376">
            <v>1</v>
          </cell>
          <cell r="H376" t="e">
            <v>#REF!</v>
          </cell>
          <cell r="I376">
            <v>0</v>
          </cell>
        </row>
        <row r="377">
          <cell r="A377" t="str">
            <v>382 - POINT OTAVALOGLOBALES</v>
          </cell>
          <cell r="B377" t="str">
            <v>EVELIN PERUGACHI.xlsx</v>
          </cell>
          <cell r="C377" t="str">
            <v>POINT</v>
          </cell>
          <cell r="D377" t="str">
            <v>382 - POINT OTAVALO</v>
          </cell>
          <cell r="E377" t="str">
            <v>LUISA EVELIN PERUGACHI</v>
          </cell>
          <cell r="F377" t="str">
            <v>GLOBALES</v>
          </cell>
          <cell r="G377">
            <v>0</v>
          </cell>
          <cell r="H377" t="e">
            <v>#REF!</v>
          </cell>
          <cell r="I377">
            <v>0</v>
          </cell>
        </row>
        <row r="378">
          <cell r="A378" t="str">
            <v>382 - POINT OTAVALOLAVADO</v>
          </cell>
          <cell r="B378" t="str">
            <v>EVELIN PERUGACHI.xlsx</v>
          </cell>
          <cell r="C378" t="str">
            <v>POINT</v>
          </cell>
          <cell r="D378" t="str">
            <v>382 - POINT OTAVALO</v>
          </cell>
          <cell r="E378" t="str">
            <v>LUISA EVELIN PERUGACHI</v>
          </cell>
          <cell r="F378" t="str">
            <v>LAVADO</v>
          </cell>
          <cell r="G378">
            <v>1</v>
          </cell>
          <cell r="H378" t="e">
            <v>#REF!</v>
          </cell>
          <cell r="I378">
            <v>0</v>
          </cell>
        </row>
        <row r="379">
          <cell r="A379" t="str">
            <v>382 - POINT OTAVALOREFRIGERACIÓN</v>
          </cell>
          <cell r="B379" t="str">
            <v>EVELIN PERUGACHI.xlsx</v>
          </cell>
          <cell r="C379" t="str">
            <v>POINT</v>
          </cell>
          <cell r="D379" t="str">
            <v>382 - POINT OTAVALO</v>
          </cell>
          <cell r="E379" t="str">
            <v>LUISA EVELIN PERUGACHI</v>
          </cell>
          <cell r="F379" t="str">
            <v>REFRIGERACIÓN</v>
          </cell>
          <cell r="G379">
            <v>6</v>
          </cell>
          <cell r="H379" t="e">
            <v>#REF!</v>
          </cell>
          <cell r="I379">
            <v>0</v>
          </cell>
        </row>
        <row r="380">
          <cell r="A380" t="str">
            <v>198 - AMBATOCOCINAS</v>
          </cell>
          <cell r="B380" t="str">
            <v>FABIAN PAUL ALARCON autoalizado.xlsx</v>
          </cell>
          <cell r="C380" t="str">
            <v>CRECOS</v>
          </cell>
          <cell r="D380" t="str">
            <v>198 - AMBATO</v>
          </cell>
          <cell r="E380" t="str">
            <v>FABIAN PAUL ALARCON</v>
          </cell>
          <cell r="F380" t="str">
            <v>COCINAS</v>
          </cell>
          <cell r="G380">
            <v>4</v>
          </cell>
          <cell r="H380" t="e">
            <v>#REF!</v>
          </cell>
          <cell r="I380">
            <v>5</v>
          </cell>
        </row>
        <row r="381">
          <cell r="A381" t="str">
            <v>198 - AMBATOGLOBALES</v>
          </cell>
          <cell r="B381" t="str">
            <v>FABIAN PAUL ALARCON autoalizado.xlsx</v>
          </cell>
          <cell r="C381" t="str">
            <v>CRECOS</v>
          </cell>
          <cell r="D381" t="str">
            <v>198 - AMBATO</v>
          </cell>
          <cell r="E381" t="str">
            <v>FABIAN PAUL ALARCON</v>
          </cell>
          <cell r="F381" t="str">
            <v>GLOBALES</v>
          </cell>
          <cell r="G381">
            <v>0</v>
          </cell>
          <cell r="H381" t="e">
            <v>#REF!</v>
          </cell>
          <cell r="I381">
            <v>0</v>
          </cell>
        </row>
        <row r="382">
          <cell r="A382" t="str">
            <v>198 - AMBATOREFRIGERACIÓN</v>
          </cell>
          <cell r="B382" t="str">
            <v>FABIAN PAUL ALARCON autoalizado.xlsx</v>
          </cell>
          <cell r="C382" t="str">
            <v>CRECOS</v>
          </cell>
          <cell r="D382" t="str">
            <v>198 - AMBATO</v>
          </cell>
          <cell r="E382" t="str">
            <v>FABIAN PAUL ALARCON</v>
          </cell>
          <cell r="F382" t="str">
            <v>REFRIGERACIÓN</v>
          </cell>
          <cell r="G382">
            <v>3</v>
          </cell>
          <cell r="H382" t="e">
            <v>#REF!</v>
          </cell>
          <cell r="I382">
            <v>4</v>
          </cell>
        </row>
        <row r="383">
          <cell r="A383" t="str">
            <v>215 - AMBATO 2COCINAS</v>
          </cell>
          <cell r="B383" t="str">
            <v>FABIAN PAUL ALARCON autoalizado.xlsx</v>
          </cell>
          <cell r="C383" t="str">
            <v>LA GANGA</v>
          </cell>
          <cell r="D383" t="str">
            <v>215 - AMBATO 2</v>
          </cell>
          <cell r="E383" t="str">
            <v>FABIAN PAUL ALARCON</v>
          </cell>
          <cell r="F383" t="str">
            <v>COCINAS</v>
          </cell>
          <cell r="G383">
            <v>8</v>
          </cell>
          <cell r="H383" t="e">
            <v>#REF!</v>
          </cell>
          <cell r="I383">
            <v>8</v>
          </cell>
        </row>
        <row r="384">
          <cell r="A384" t="str">
            <v>215 - AMBATO 2EMPOTRE</v>
          </cell>
          <cell r="B384" t="str">
            <v>FABIAN PAUL ALARCON autoalizado.xlsx</v>
          </cell>
          <cell r="C384" t="str">
            <v>LA GANGA</v>
          </cell>
          <cell r="D384" t="str">
            <v>215 - AMBATO 2</v>
          </cell>
          <cell r="E384" t="str">
            <v>FABIAN PAUL ALARCON</v>
          </cell>
          <cell r="F384" t="str">
            <v>EMPOTRE</v>
          </cell>
          <cell r="G384">
            <v>0</v>
          </cell>
          <cell r="H384" t="e">
            <v>#REF!</v>
          </cell>
          <cell r="I384">
            <v>0</v>
          </cell>
        </row>
        <row r="385">
          <cell r="A385" t="str">
            <v>215 - AMBATO 2GLOBALES</v>
          </cell>
          <cell r="B385" t="str">
            <v>FABIAN PAUL ALARCON autoalizado.xlsx</v>
          </cell>
          <cell r="C385" t="str">
            <v>LA GANGA</v>
          </cell>
          <cell r="D385" t="str">
            <v>215 - AMBATO 2</v>
          </cell>
          <cell r="E385" t="str">
            <v>FABIAN PAUL ALARCON</v>
          </cell>
          <cell r="F385" t="str">
            <v>GLOBALES</v>
          </cell>
          <cell r="G385">
            <v>2</v>
          </cell>
          <cell r="H385" t="e">
            <v>#REF!</v>
          </cell>
          <cell r="I385">
            <v>2</v>
          </cell>
        </row>
        <row r="386">
          <cell r="A386" t="str">
            <v>215 - AMBATO 2LAVADO</v>
          </cell>
          <cell r="B386" t="str">
            <v>FABIAN PAUL ALARCON autoalizado.xlsx</v>
          </cell>
          <cell r="C386" t="str">
            <v>LA GANGA</v>
          </cell>
          <cell r="D386" t="str">
            <v>215 - AMBATO 2</v>
          </cell>
          <cell r="E386" t="str">
            <v>FABIAN PAUL ALARCON</v>
          </cell>
          <cell r="F386" t="str">
            <v>LAVADO</v>
          </cell>
          <cell r="G386">
            <v>2</v>
          </cell>
          <cell r="H386" t="e">
            <v>#REF!</v>
          </cell>
          <cell r="I386">
            <v>6</v>
          </cell>
        </row>
        <row r="387">
          <cell r="A387" t="str">
            <v>215 - AMBATO 2REFRIGERACIÓN</v>
          </cell>
          <cell r="B387" t="str">
            <v>FABIAN PAUL ALARCON autoalizado.xlsx</v>
          </cell>
          <cell r="C387" t="str">
            <v>LA GANGA</v>
          </cell>
          <cell r="D387" t="str">
            <v>215 - AMBATO 2</v>
          </cell>
          <cell r="E387" t="str">
            <v>FABIAN PAUL ALARCON</v>
          </cell>
          <cell r="F387" t="str">
            <v>REFRIGERACIÓN</v>
          </cell>
          <cell r="G387">
            <v>5</v>
          </cell>
          <cell r="H387" t="e">
            <v>#REF!</v>
          </cell>
          <cell r="I387">
            <v>1</v>
          </cell>
        </row>
        <row r="388">
          <cell r="A388" t="str">
            <v>258 - AMB.CEVALLOSCOCINAS</v>
          </cell>
          <cell r="B388" t="str">
            <v>FABIAN PAUL ALARCON autoalizado.xlsx</v>
          </cell>
          <cell r="C388" t="str">
            <v>JAHER</v>
          </cell>
          <cell r="D388" t="str">
            <v>258 - AMB.CEVALLOS</v>
          </cell>
          <cell r="E388" t="str">
            <v>FABIAN PAUL ALARCON</v>
          </cell>
          <cell r="F388" t="str">
            <v>COCINAS</v>
          </cell>
          <cell r="G388">
            <v>6</v>
          </cell>
          <cell r="H388" t="e">
            <v>#REF!</v>
          </cell>
          <cell r="I388">
            <v>7</v>
          </cell>
        </row>
        <row r="389">
          <cell r="A389" t="str">
            <v>258 - AMB.CEVALLOSREFRIGERACIÓN</v>
          </cell>
          <cell r="B389" t="str">
            <v>FABIAN PAUL ALARCON autoalizado.xlsx</v>
          </cell>
          <cell r="C389" t="str">
            <v>JAHER</v>
          </cell>
          <cell r="D389" t="str">
            <v>258 - AMB.CEVALLOS</v>
          </cell>
          <cell r="E389" t="str">
            <v>FABIAN PAUL ALARCON</v>
          </cell>
          <cell r="F389" t="str">
            <v>REFRIGERACIÓN</v>
          </cell>
          <cell r="G389">
            <v>2</v>
          </cell>
          <cell r="H389" t="e">
            <v>#REF!</v>
          </cell>
          <cell r="I389">
            <v>7</v>
          </cell>
        </row>
        <row r="390">
          <cell r="A390" t="str">
            <v>279 - ORVE AMBATO ICOCINAS</v>
          </cell>
          <cell r="B390" t="str">
            <v>FABIAN PAUL ALARCON autoalizado.xlsx</v>
          </cell>
          <cell r="C390" t="str">
            <v>ORVE HOGAR</v>
          </cell>
          <cell r="D390" t="str">
            <v>279 - ORVE AMBATO I</v>
          </cell>
          <cell r="E390" t="str">
            <v>FABIAN PAUL ALARCON</v>
          </cell>
          <cell r="F390" t="str">
            <v>COCINAS</v>
          </cell>
          <cell r="G390">
            <v>3</v>
          </cell>
          <cell r="H390" t="e">
            <v>#REF!</v>
          </cell>
          <cell r="I390">
            <v>3</v>
          </cell>
        </row>
        <row r="391">
          <cell r="A391" t="str">
            <v>279 - ORVE AMBATO IGLOBALES</v>
          </cell>
          <cell r="B391" t="str">
            <v>FABIAN PAUL ALARCON autoalizado.xlsx</v>
          </cell>
          <cell r="C391" t="str">
            <v>ORVE HOGAR</v>
          </cell>
          <cell r="D391" t="str">
            <v>279 - ORVE AMBATO I</v>
          </cell>
          <cell r="E391" t="str">
            <v>FABIAN PAUL ALARCON</v>
          </cell>
          <cell r="F391" t="str">
            <v>GLOBALES</v>
          </cell>
          <cell r="G391">
            <v>0</v>
          </cell>
          <cell r="H391" t="e">
            <v>#REF!</v>
          </cell>
          <cell r="I391">
            <v>0</v>
          </cell>
        </row>
        <row r="392">
          <cell r="A392" t="str">
            <v>279 - ORVE AMBATO ILAVADO</v>
          </cell>
          <cell r="B392" t="str">
            <v>FABIAN PAUL ALARCON autoalizado.xlsx</v>
          </cell>
          <cell r="C392" t="str">
            <v>ORVE HOGAR</v>
          </cell>
          <cell r="D392" t="str">
            <v>279 - ORVE AMBATO I</v>
          </cell>
          <cell r="E392" t="str">
            <v>FABIAN PAUL ALARCON</v>
          </cell>
          <cell r="F392" t="str">
            <v>LAVADO</v>
          </cell>
          <cell r="G392">
            <v>0</v>
          </cell>
          <cell r="H392" t="e">
            <v>#REF!</v>
          </cell>
          <cell r="I392">
            <v>0</v>
          </cell>
        </row>
        <row r="393">
          <cell r="A393" t="str">
            <v>279 - ORVE AMBATO IREFRIGERACIÓN</v>
          </cell>
          <cell r="B393" t="str">
            <v>FABIAN PAUL ALARCON autoalizado.xlsx</v>
          </cell>
          <cell r="C393" t="str">
            <v>ORVE HOGAR</v>
          </cell>
          <cell r="D393" t="str">
            <v>279 - ORVE AMBATO I</v>
          </cell>
          <cell r="E393" t="str">
            <v>FABIAN PAUL ALARCON</v>
          </cell>
          <cell r="F393" t="str">
            <v>REFRIGERACIÓN</v>
          </cell>
          <cell r="G393">
            <v>2</v>
          </cell>
          <cell r="H393" t="e">
            <v>#REF!</v>
          </cell>
          <cell r="I393">
            <v>2</v>
          </cell>
        </row>
        <row r="394">
          <cell r="A394" t="str">
            <v>378 - POINT AMBATOCOCINAS</v>
          </cell>
          <cell r="B394" t="str">
            <v>FABIAN PAUL ALARCON autoalizado.xlsx</v>
          </cell>
          <cell r="C394" t="str">
            <v>POINT</v>
          </cell>
          <cell r="D394" t="str">
            <v>378 - POINT AMBATO</v>
          </cell>
          <cell r="E394" t="str">
            <v>FABIAN PAUL ALARCON</v>
          </cell>
          <cell r="F394" t="str">
            <v>COCINAS</v>
          </cell>
          <cell r="G394">
            <v>6</v>
          </cell>
          <cell r="H394" t="e">
            <v>#REF!</v>
          </cell>
          <cell r="I394">
            <v>4</v>
          </cell>
        </row>
        <row r="395">
          <cell r="A395" t="str">
            <v>378 - POINT AMBATOGLOBALES</v>
          </cell>
          <cell r="B395" t="str">
            <v>FABIAN PAUL ALARCON autoalizado.xlsx</v>
          </cell>
          <cell r="C395" t="str">
            <v>POINT</v>
          </cell>
          <cell r="D395" t="str">
            <v>378 - POINT AMBATO</v>
          </cell>
          <cell r="E395" t="str">
            <v>FABIAN PAUL ALARCON</v>
          </cell>
          <cell r="F395" t="str">
            <v>GLOBALES</v>
          </cell>
          <cell r="G395">
            <v>0</v>
          </cell>
          <cell r="H395" t="e">
            <v>#REF!</v>
          </cell>
        </row>
        <row r="396">
          <cell r="A396" t="str">
            <v>378 - POINT AMBATOLAVADO</v>
          </cell>
          <cell r="B396" t="str">
            <v>FABIAN PAUL ALARCON autoalizado.xlsx</v>
          </cell>
          <cell r="C396" t="str">
            <v>POINT</v>
          </cell>
          <cell r="D396" t="str">
            <v>378 - POINT AMBATO</v>
          </cell>
          <cell r="E396" t="str">
            <v>FABIAN PAUL ALARCON</v>
          </cell>
          <cell r="F396" t="str">
            <v>LAVADO</v>
          </cell>
          <cell r="G396">
            <v>2</v>
          </cell>
          <cell r="H396" t="e">
            <v>#REF!</v>
          </cell>
          <cell r="I396">
            <v>4</v>
          </cell>
        </row>
        <row r="397">
          <cell r="A397" t="str">
            <v>378 - POINT AMBATOREFRIGERACIÓN</v>
          </cell>
          <cell r="B397" t="str">
            <v>FABIAN PAUL ALARCON autoalizado.xlsx</v>
          </cell>
          <cell r="C397" t="str">
            <v>POINT</v>
          </cell>
          <cell r="D397" t="str">
            <v>378 - POINT AMBATO</v>
          </cell>
          <cell r="E397" t="str">
            <v>FABIAN PAUL ALARCON</v>
          </cell>
          <cell r="F397" t="str">
            <v>REFRIGERACIÓN</v>
          </cell>
          <cell r="G397">
            <v>2</v>
          </cell>
          <cell r="H397" t="e">
            <v>#REF!</v>
          </cell>
          <cell r="I397">
            <v>3</v>
          </cell>
        </row>
        <row r="398">
          <cell r="A398" t="str">
            <v>2081 - BARATODO EXPRESS AMBATOCOCINAS</v>
          </cell>
          <cell r="B398" t="str">
            <v>FABIAN PAUL ALARCON autoalizado.xlsx</v>
          </cell>
          <cell r="C398" t="str">
            <v>BARATODO</v>
          </cell>
          <cell r="D398" t="str">
            <v>2081 - BARATODO EXPRESS AMBATO</v>
          </cell>
          <cell r="E398" t="str">
            <v>FABIAN PAUL ALARCON</v>
          </cell>
          <cell r="F398" t="str">
            <v>COCINAS</v>
          </cell>
          <cell r="G398">
            <v>5</v>
          </cell>
          <cell r="H398" t="e">
            <v>#REF!</v>
          </cell>
          <cell r="I398">
            <v>1</v>
          </cell>
        </row>
        <row r="399">
          <cell r="A399" t="str">
            <v>2081 - BARATODO EXPRESS AMBATOEMPOTRE</v>
          </cell>
          <cell r="B399" t="str">
            <v>FABIAN PAUL ALARCON autoalizado.xlsx</v>
          </cell>
          <cell r="C399" t="str">
            <v>BARATODO</v>
          </cell>
          <cell r="D399" t="str">
            <v>2081 - BARATODO EXPRESS AMBATO</v>
          </cell>
          <cell r="E399" t="str">
            <v>FABIAN PAUL ALARCON</v>
          </cell>
          <cell r="F399" t="str">
            <v>EMPOTRE</v>
          </cell>
          <cell r="G399">
            <v>0</v>
          </cell>
          <cell r="H399" t="e">
            <v>#REF!</v>
          </cell>
          <cell r="I399">
            <v>0</v>
          </cell>
        </row>
        <row r="400">
          <cell r="A400" t="str">
            <v>2081 - BARATODO EXPRESS AMBATOGLOBALES</v>
          </cell>
          <cell r="B400" t="str">
            <v>FABIAN PAUL ALARCON autoalizado.xlsx</v>
          </cell>
          <cell r="C400" t="str">
            <v>BARATODO</v>
          </cell>
          <cell r="D400" t="str">
            <v>2081 - BARATODO EXPRESS AMBATO</v>
          </cell>
          <cell r="E400" t="str">
            <v>FABIAN PAUL ALARCON</v>
          </cell>
          <cell r="F400" t="str">
            <v>GLOBALES</v>
          </cell>
          <cell r="G400">
            <v>2</v>
          </cell>
          <cell r="H400" t="e">
            <v>#REF!</v>
          </cell>
          <cell r="I400">
            <v>2</v>
          </cell>
        </row>
        <row r="401">
          <cell r="A401" t="str">
            <v>2081 - BARATODO EXPRESS AMBATOLAVADO</v>
          </cell>
          <cell r="B401" t="str">
            <v>FABIAN PAUL ALARCON autoalizado.xlsx</v>
          </cell>
          <cell r="C401" t="str">
            <v>BARATODO</v>
          </cell>
          <cell r="D401" t="str">
            <v>2081 - BARATODO EXPRESS AMBATO</v>
          </cell>
          <cell r="E401" t="str">
            <v>FABIAN PAUL ALARCON</v>
          </cell>
          <cell r="F401" t="str">
            <v>LAVADO</v>
          </cell>
          <cell r="G401">
            <v>1</v>
          </cell>
          <cell r="H401" t="e">
            <v>#REF!</v>
          </cell>
          <cell r="I401">
            <v>0</v>
          </cell>
        </row>
        <row r="402">
          <cell r="A402" t="str">
            <v>2081 - BARATODO EXPRESS AMBATOREFRIGERACIÓN</v>
          </cell>
          <cell r="B402" t="str">
            <v>FABIAN PAUL ALARCON autoalizado.xlsx</v>
          </cell>
          <cell r="C402" t="str">
            <v>BARATODO</v>
          </cell>
          <cell r="D402" t="str">
            <v>2081 - BARATODO EXPRESS AMBATO</v>
          </cell>
          <cell r="E402" t="str">
            <v>FABIAN PAUL ALARCON</v>
          </cell>
          <cell r="F402" t="str">
            <v>REFRIGERACIÓN</v>
          </cell>
          <cell r="G402">
            <v>1</v>
          </cell>
          <cell r="H402" t="e">
            <v>#REF!</v>
          </cell>
          <cell r="I402">
            <v>0</v>
          </cell>
        </row>
        <row r="403">
          <cell r="A403" t="str">
            <v>272 - C.C. LOS ANDES AMBATOCOCINAS</v>
          </cell>
          <cell r="B403" t="str">
            <v>FABIAN PAUL ALARCON autoalizado.xlsx</v>
          </cell>
          <cell r="C403" t="str">
            <v>TODOHOGAR</v>
          </cell>
          <cell r="D403" t="str">
            <v>272 - C.C. LOS ANDES AMBATO</v>
          </cell>
          <cell r="E403" t="str">
            <v>FABIAN PAUL ALARCON</v>
          </cell>
          <cell r="F403" t="str">
            <v>COCINAS</v>
          </cell>
          <cell r="G403">
            <v>6</v>
          </cell>
          <cell r="H403" t="e">
            <v>#REF!</v>
          </cell>
          <cell r="I403">
            <v>6</v>
          </cell>
        </row>
        <row r="404">
          <cell r="A404" t="str">
            <v>272 - C.C. LOS ANDES AMBATOEMPOTRE</v>
          </cell>
          <cell r="B404" t="str">
            <v>FABIAN PAUL ALARCON autoalizado.xlsx</v>
          </cell>
          <cell r="C404" t="str">
            <v>TODOHOGAR</v>
          </cell>
          <cell r="D404" t="str">
            <v>272 - C.C. LOS ANDES AMBATO</v>
          </cell>
          <cell r="E404" t="str">
            <v>FABIAN PAUL ALARCON</v>
          </cell>
          <cell r="F404" t="str">
            <v>EMPOTRE</v>
          </cell>
          <cell r="G404">
            <v>0</v>
          </cell>
          <cell r="H404" t="e">
            <v>#REF!</v>
          </cell>
          <cell r="I404">
            <v>0</v>
          </cell>
        </row>
        <row r="405">
          <cell r="A405" t="str">
            <v>272 - C.C. LOS ANDES AMBATOGLOBALES</v>
          </cell>
          <cell r="B405" t="str">
            <v>FABIAN PAUL ALARCON autoalizado.xlsx</v>
          </cell>
          <cell r="C405" t="str">
            <v>TODOHOGAR</v>
          </cell>
          <cell r="D405" t="str">
            <v>272 - C.C. LOS ANDES AMBATO</v>
          </cell>
          <cell r="E405" t="str">
            <v>FABIAN PAUL ALARCON</v>
          </cell>
          <cell r="F405" t="str">
            <v>GLOBALES</v>
          </cell>
          <cell r="G405">
            <v>4</v>
          </cell>
          <cell r="H405" t="e">
            <v>#REF!</v>
          </cell>
          <cell r="I405">
            <v>0</v>
          </cell>
        </row>
        <row r="406">
          <cell r="A406" t="str">
            <v>272 - C.C. LOS ANDES AMBATOLAVADO</v>
          </cell>
          <cell r="B406" t="str">
            <v>FABIAN PAUL ALARCON autoalizado.xlsx</v>
          </cell>
          <cell r="C406" t="str">
            <v>TODOHOGAR</v>
          </cell>
          <cell r="D406" t="str">
            <v>272 - C.C. LOS ANDES AMBATO</v>
          </cell>
          <cell r="E406" t="str">
            <v>FABIAN PAUL ALARCON</v>
          </cell>
          <cell r="F406" t="str">
            <v>LAVADO</v>
          </cell>
          <cell r="G406">
            <v>6</v>
          </cell>
          <cell r="H406" t="e">
            <v>#REF!</v>
          </cell>
          <cell r="I406">
            <v>6</v>
          </cell>
        </row>
        <row r="407">
          <cell r="A407" t="str">
            <v>272 - C.C. LOS ANDES AMBATOREFRIGERACIÓN</v>
          </cell>
          <cell r="B407" t="str">
            <v>FABIAN PAUL ALARCON autoalizado.xlsx</v>
          </cell>
          <cell r="C407" t="str">
            <v>TODOHOGAR</v>
          </cell>
          <cell r="D407" t="str">
            <v>272 - C.C. LOS ANDES AMBATO</v>
          </cell>
          <cell r="E407" t="str">
            <v>FABIAN PAUL ALARCON</v>
          </cell>
          <cell r="F407" t="str">
            <v>REFRIGERACIÓN</v>
          </cell>
          <cell r="G407">
            <v>4</v>
          </cell>
          <cell r="H407" t="e">
            <v>#REF!</v>
          </cell>
          <cell r="I407">
            <v>4</v>
          </cell>
        </row>
        <row r="408">
          <cell r="A408" t="str">
            <v>217 - COTOCOLLAOAIRES</v>
          </cell>
          <cell r="B408" t="str">
            <v>formato QMI3.xlsx</v>
          </cell>
          <cell r="C408" t="str">
            <v>LA GANGA</v>
          </cell>
          <cell r="D408" t="str">
            <v>217 - COTOCOLLAO</v>
          </cell>
          <cell r="E408" t="str">
            <v>RUTH MARIAM LEON</v>
          </cell>
          <cell r="F408" t="str">
            <v>AIRES</v>
          </cell>
          <cell r="G408">
            <v>0</v>
          </cell>
          <cell r="H408" t="e">
            <v>#REF!</v>
          </cell>
          <cell r="I408">
            <v>0</v>
          </cell>
        </row>
        <row r="409">
          <cell r="A409" t="str">
            <v>217 - COTOCOLLAOCOCINAS</v>
          </cell>
          <cell r="B409" t="str">
            <v>formato QMI3.xlsx</v>
          </cell>
          <cell r="C409" t="str">
            <v>LA GANGA</v>
          </cell>
          <cell r="D409" t="str">
            <v>217 - COTOCOLLAO</v>
          </cell>
          <cell r="E409" t="str">
            <v>RUTH MARIAM LEON</v>
          </cell>
          <cell r="F409" t="str">
            <v>COCINAS</v>
          </cell>
          <cell r="G409">
            <v>14</v>
          </cell>
          <cell r="H409" t="e">
            <v>#REF!</v>
          </cell>
          <cell r="I409">
            <v>1</v>
          </cell>
        </row>
        <row r="410">
          <cell r="A410" t="str">
            <v>217 - COTOCOLLAOEMPOTRE</v>
          </cell>
          <cell r="B410" t="str">
            <v>formato QMI3.xlsx</v>
          </cell>
          <cell r="C410" t="str">
            <v>LA GANGA</v>
          </cell>
          <cell r="D410" t="str">
            <v>217 - COTOCOLLAO</v>
          </cell>
          <cell r="E410" t="str">
            <v>RUTH MARIAM LEON</v>
          </cell>
          <cell r="F410" t="str">
            <v>EMPOTRE</v>
          </cell>
          <cell r="G410">
            <v>0</v>
          </cell>
          <cell r="H410" t="e">
            <v>#REF!</v>
          </cell>
          <cell r="I410">
            <v>0</v>
          </cell>
        </row>
        <row r="411">
          <cell r="A411" t="str">
            <v>217 - COTOCOLLAOGLOBALES</v>
          </cell>
          <cell r="B411" t="str">
            <v>formato QMI3.xlsx</v>
          </cell>
          <cell r="C411" t="str">
            <v>LA GANGA</v>
          </cell>
          <cell r="D411" t="str">
            <v>217 - COTOCOLLAO</v>
          </cell>
          <cell r="E411" t="str">
            <v>RUTH MARIAM LEON</v>
          </cell>
          <cell r="F411" t="str">
            <v>GLOBALES</v>
          </cell>
          <cell r="G411">
            <v>0</v>
          </cell>
          <cell r="H411" t="e">
            <v>#REF!</v>
          </cell>
          <cell r="I411">
            <v>0</v>
          </cell>
        </row>
        <row r="412">
          <cell r="A412" t="str">
            <v>217 - COTOCOLLAOLAVADO</v>
          </cell>
          <cell r="B412" t="str">
            <v>formato QMI3.xlsx</v>
          </cell>
          <cell r="C412" t="str">
            <v>LA GANGA</v>
          </cell>
          <cell r="D412" t="str">
            <v>217 - COTOCOLLAO</v>
          </cell>
          <cell r="E412" t="str">
            <v>RUTH MARIAM LEON</v>
          </cell>
          <cell r="F412" t="str">
            <v>LAVADO</v>
          </cell>
          <cell r="G412">
            <v>7</v>
          </cell>
          <cell r="H412" t="e">
            <v>#REF!</v>
          </cell>
          <cell r="I412">
            <v>0</v>
          </cell>
        </row>
        <row r="413">
          <cell r="A413" t="str">
            <v>217 - COTOCOLLAOREFRIGERACIÓN</v>
          </cell>
          <cell r="B413" t="str">
            <v>formato QMI3.xlsx</v>
          </cell>
          <cell r="C413" t="str">
            <v>LA GANGA</v>
          </cell>
          <cell r="D413" t="str">
            <v>217 - COTOCOLLAO</v>
          </cell>
          <cell r="E413" t="str">
            <v>RUTH MARIAM LEON</v>
          </cell>
          <cell r="F413" t="str">
            <v>REFRIGERACIÓN</v>
          </cell>
          <cell r="G413">
            <v>8</v>
          </cell>
          <cell r="H413" t="e">
            <v>#REF!</v>
          </cell>
          <cell r="I413">
            <v>0</v>
          </cell>
        </row>
        <row r="414">
          <cell r="A414" t="str">
            <v>276 - ORVE LA PRENSACOCINAS</v>
          </cell>
          <cell r="B414" t="str">
            <v>formato QMI3.xlsx</v>
          </cell>
          <cell r="C414" t="str">
            <v>ORVE HOGAR</v>
          </cell>
          <cell r="D414" t="str">
            <v>276 - ORVE LA PRENSA</v>
          </cell>
          <cell r="E414" t="str">
            <v>RUTH MARIAM LEON</v>
          </cell>
          <cell r="F414" t="str">
            <v>COCINAS</v>
          </cell>
          <cell r="G414">
            <v>4</v>
          </cell>
          <cell r="H414" t="e">
            <v>#REF!</v>
          </cell>
          <cell r="I414">
            <v>0</v>
          </cell>
        </row>
        <row r="415">
          <cell r="A415" t="str">
            <v>276 - ORVE LA PRENSAGLOBALES</v>
          </cell>
          <cell r="B415" t="str">
            <v>formato QMI3.xlsx</v>
          </cell>
          <cell r="C415" t="str">
            <v>ORVE HOGAR</v>
          </cell>
          <cell r="D415" t="str">
            <v>276 - ORVE LA PRENSA</v>
          </cell>
          <cell r="E415" t="str">
            <v>RUTH MARIAM LEON</v>
          </cell>
          <cell r="F415" t="str">
            <v>GLOBALES</v>
          </cell>
          <cell r="G415">
            <v>0</v>
          </cell>
          <cell r="H415" t="e">
            <v>#REF!</v>
          </cell>
          <cell r="I415">
            <v>0</v>
          </cell>
        </row>
        <row r="416">
          <cell r="A416" t="str">
            <v>276 - ORVE LA PRENSALAVADO</v>
          </cell>
          <cell r="B416" t="str">
            <v>formato QMI3.xlsx</v>
          </cell>
          <cell r="C416" t="str">
            <v>ORVE HOGAR</v>
          </cell>
          <cell r="D416" t="str">
            <v>276 - ORVE LA PRENSA</v>
          </cell>
          <cell r="E416" t="str">
            <v>RUTH MARIAM LEON</v>
          </cell>
          <cell r="F416" t="str">
            <v>LAVADO</v>
          </cell>
          <cell r="G416">
            <v>0</v>
          </cell>
          <cell r="H416" t="e">
            <v>#REF!</v>
          </cell>
          <cell r="I416">
            <v>0</v>
          </cell>
        </row>
        <row r="417">
          <cell r="A417" t="str">
            <v>276 - ORVE LA PRENSAREFRIGERACIÓN</v>
          </cell>
          <cell r="B417" t="str">
            <v>formato QMI3.xlsx</v>
          </cell>
          <cell r="C417" t="str">
            <v>ORVE HOGAR</v>
          </cell>
          <cell r="D417" t="str">
            <v>276 - ORVE LA PRENSA</v>
          </cell>
          <cell r="E417" t="str">
            <v>RUTH MARIAM LEON</v>
          </cell>
          <cell r="F417" t="str">
            <v>REFRIGERACIÓN</v>
          </cell>
          <cell r="G417">
            <v>3</v>
          </cell>
          <cell r="H417" t="e">
            <v>#REF!</v>
          </cell>
          <cell r="I417">
            <v>0</v>
          </cell>
        </row>
        <row r="418">
          <cell r="A418" t="str">
            <v>368 - POINT PRENSACOCINAS</v>
          </cell>
          <cell r="B418" t="str">
            <v>formato QMI3.xlsx</v>
          </cell>
          <cell r="C418" t="str">
            <v>POINT</v>
          </cell>
          <cell r="D418" t="str">
            <v>368 - POINT PRENSA</v>
          </cell>
          <cell r="E418" t="str">
            <v>RUTH MARIAM LEON</v>
          </cell>
          <cell r="F418" t="str">
            <v>COCINAS</v>
          </cell>
          <cell r="G418">
            <v>11</v>
          </cell>
          <cell r="H418" t="e">
            <v>#REF!</v>
          </cell>
          <cell r="I418">
            <v>0</v>
          </cell>
        </row>
        <row r="419">
          <cell r="A419" t="str">
            <v>368 - POINT PRENSAGLOBALES</v>
          </cell>
          <cell r="B419" t="str">
            <v>formato QMI3.xlsx</v>
          </cell>
          <cell r="C419" t="str">
            <v>POINT</v>
          </cell>
          <cell r="D419" t="str">
            <v>368 - POINT PRENSA</v>
          </cell>
          <cell r="E419" t="str">
            <v>RUTH MARIAM LEON</v>
          </cell>
          <cell r="F419" t="str">
            <v>GLOBALES</v>
          </cell>
          <cell r="G419">
            <v>0</v>
          </cell>
          <cell r="H419" t="e">
            <v>#REF!</v>
          </cell>
          <cell r="I419">
            <v>0</v>
          </cell>
        </row>
        <row r="420">
          <cell r="A420" t="str">
            <v>368 - POINT PRENSALAVADO</v>
          </cell>
          <cell r="B420" t="str">
            <v>formato QMI3.xlsx</v>
          </cell>
          <cell r="C420" t="str">
            <v>POINT</v>
          </cell>
          <cell r="D420" t="str">
            <v>368 - POINT PRENSA</v>
          </cell>
          <cell r="E420" t="str">
            <v>RUTH MARIAM LEON</v>
          </cell>
          <cell r="F420" t="str">
            <v>LAVADO</v>
          </cell>
          <cell r="G420">
            <v>1</v>
          </cell>
          <cell r="H420" t="e">
            <v>#REF!</v>
          </cell>
          <cell r="I420">
            <v>1</v>
          </cell>
        </row>
        <row r="421">
          <cell r="A421" t="str">
            <v>368 - POINT PRENSAREFRIGERACIÓN</v>
          </cell>
          <cell r="B421" t="str">
            <v>formato QMI3.xlsx</v>
          </cell>
          <cell r="C421" t="str">
            <v>POINT</v>
          </cell>
          <cell r="D421" t="str">
            <v>368 - POINT PRENSA</v>
          </cell>
          <cell r="E421" t="str">
            <v>RUTH MARIAM LEON</v>
          </cell>
          <cell r="F421" t="str">
            <v>REFRIGERACIÓN</v>
          </cell>
          <cell r="G421">
            <v>6</v>
          </cell>
          <cell r="H421" t="e">
            <v>#REF!</v>
          </cell>
          <cell r="I421">
            <v>1</v>
          </cell>
        </row>
        <row r="422">
          <cell r="A422" t="str">
            <v>514 - MANTAAIRES</v>
          </cell>
          <cell r="B422" t="str">
            <v>GEMA MELISSA MACIAS.VENTAS DEL 26 AL 30 DE SEPTIEMBRE.xlsx</v>
          </cell>
          <cell r="C422" t="str">
            <v>LA GANGA</v>
          </cell>
          <cell r="D422" t="str">
            <v>514 - MANTA</v>
          </cell>
          <cell r="E422" t="str">
            <v>GEMA MELISSA MACIAS</v>
          </cell>
          <cell r="F422" t="str">
            <v>AIRES</v>
          </cell>
          <cell r="G422">
            <v>1</v>
          </cell>
          <cell r="H422" t="e">
            <v>#REF!</v>
          </cell>
          <cell r="I422">
            <v>0</v>
          </cell>
        </row>
        <row r="423">
          <cell r="A423" t="str">
            <v>514 - MANTACOCINAS</v>
          </cell>
          <cell r="B423" t="str">
            <v>GEMA MELISSA MACIAS.VENTAS DEL 26 AL 30 DE SEPTIEMBRE.xlsx</v>
          </cell>
          <cell r="C423" t="str">
            <v>LA GANGA</v>
          </cell>
          <cell r="D423" t="str">
            <v>514 - MANTA</v>
          </cell>
          <cell r="E423" t="str">
            <v>GEMA MELISSA MACIAS</v>
          </cell>
          <cell r="F423" t="str">
            <v>COCINAS</v>
          </cell>
          <cell r="G423">
            <v>4</v>
          </cell>
          <cell r="H423" t="e">
            <v>#REF!</v>
          </cell>
          <cell r="I423">
            <v>0</v>
          </cell>
        </row>
        <row r="424">
          <cell r="A424" t="str">
            <v>514 - MANTAGLOBALES</v>
          </cell>
          <cell r="B424" t="str">
            <v>GEMA MELISSA MACIAS.VENTAS DEL 26 AL 30 DE SEPTIEMBRE.xlsx</v>
          </cell>
          <cell r="C424" t="str">
            <v>LA GANGA</v>
          </cell>
          <cell r="D424" t="str">
            <v>514 - MANTA</v>
          </cell>
          <cell r="E424" t="str">
            <v>GEMA MELISSA MACIAS</v>
          </cell>
          <cell r="F424" t="str">
            <v>GLOBALES</v>
          </cell>
          <cell r="G424">
            <v>1</v>
          </cell>
          <cell r="H424" t="e">
            <v>#REF!</v>
          </cell>
          <cell r="I424">
            <v>0</v>
          </cell>
        </row>
        <row r="425">
          <cell r="A425" t="str">
            <v>514 - MANTALAVADO</v>
          </cell>
          <cell r="B425" t="str">
            <v>GEMA MELISSA MACIAS.VENTAS DEL 26 AL 30 DE SEPTIEMBRE.xlsx</v>
          </cell>
          <cell r="C425" t="str">
            <v>LA GANGA</v>
          </cell>
          <cell r="D425" t="str">
            <v>514 - MANTA</v>
          </cell>
          <cell r="E425" t="str">
            <v>GEMA MELISSA MACIAS</v>
          </cell>
          <cell r="F425" t="str">
            <v>LAVADO</v>
          </cell>
          <cell r="G425">
            <v>1</v>
          </cell>
          <cell r="H425" t="e">
            <v>#REF!</v>
          </cell>
          <cell r="I425">
            <v>0</v>
          </cell>
        </row>
        <row r="426">
          <cell r="A426" t="str">
            <v>514 - MANTAREFRIGERACIÓN</v>
          </cell>
          <cell r="B426" t="str">
            <v>GEMA MELISSA MACIAS.VENTAS DEL 26 AL 30 DE SEPTIEMBRE.xlsx</v>
          </cell>
          <cell r="C426" t="str">
            <v>LA GANGA</v>
          </cell>
          <cell r="D426" t="str">
            <v>514 - MANTA</v>
          </cell>
          <cell r="E426" t="str">
            <v>GEMA MELISSA MACIAS</v>
          </cell>
          <cell r="F426" t="str">
            <v>REFRIGERACIÓN</v>
          </cell>
          <cell r="G426">
            <v>2</v>
          </cell>
          <cell r="H426" t="e">
            <v>#REF!</v>
          </cell>
          <cell r="I426">
            <v>0</v>
          </cell>
        </row>
        <row r="427">
          <cell r="A427" t="str">
            <v>631 - MAN.MEGACOCINAS</v>
          </cell>
          <cell r="B427" t="str">
            <v>GEMA MELISSA MACIAS.VENTAS DEL 26 AL 30 DE SEPTIEMBRE.xlsx</v>
          </cell>
          <cell r="C427" t="str">
            <v>JAHER</v>
          </cell>
          <cell r="D427" t="str">
            <v>631 - MAN.MEGA</v>
          </cell>
          <cell r="E427" t="str">
            <v>GEMA MELISSA MACIAS</v>
          </cell>
          <cell r="F427" t="str">
            <v>COCINAS</v>
          </cell>
          <cell r="G427">
            <v>6</v>
          </cell>
          <cell r="H427" t="e">
            <v>#REF!</v>
          </cell>
          <cell r="I427">
            <v>2</v>
          </cell>
        </row>
        <row r="428">
          <cell r="A428" t="str">
            <v>631 - MAN.MEGALAVADO</v>
          </cell>
          <cell r="B428" t="str">
            <v>GEMA MELISSA MACIAS.VENTAS DEL 26 AL 30 DE SEPTIEMBRE.xlsx</v>
          </cell>
          <cell r="C428" t="str">
            <v>JAHER</v>
          </cell>
          <cell r="D428" t="str">
            <v>631 - MAN.MEGA</v>
          </cell>
          <cell r="E428" t="str">
            <v>GEMA MELISSA MACIAS</v>
          </cell>
          <cell r="F428" t="str">
            <v>LAVADO</v>
          </cell>
          <cell r="G428">
            <v>3</v>
          </cell>
          <cell r="H428" t="e">
            <v>#REF!</v>
          </cell>
          <cell r="I428">
            <v>0</v>
          </cell>
        </row>
        <row r="429">
          <cell r="A429" t="str">
            <v>631 - MAN.MEGAREFRIGERACIÓN</v>
          </cell>
          <cell r="B429" t="str">
            <v>GEMA MELISSA MACIAS.VENTAS DEL 26 AL 30 DE SEPTIEMBRE.xlsx</v>
          </cell>
          <cell r="C429" t="str">
            <v>JAHER</v>
          </cell>
          <cell r="D429" t="str">
            <v>631 - MAN.MEGA</v>
          </cell>
          <cell r="E429" t="str">
            <v>GEMA MELISSA MACIAS</v>
          </cell>
          <cell r="F429" t="str">
            <v>REFRIGERACIÓN</v>
          </cell>
          <cell r="G429">
            <v>4</v>
          </cell>
          <cell r="H429" t="e">
            <v>#REF!</v>
          </cell>
          <cell r="I429">
            <v>1</v>
          </cell>
        </row>
        <row r="430">
          <cell r="A430" t="str">
            <v>393 - POINT MANTA CENTROAIRES</v>
          </cell>
          <cell r="B430" t="str">
            <v>GEMA MELISSA MACIAS.VENTAS DEL 26 AL 30 DE SEPTIEMBRE.xlsx</v>
          </cell>
          <cell r="C430" t="str">
            <v>POINT</v>
          </cell>
          <cell r="D430" t="str">
            <v>393 - POINT MANTA CENTRO</v>
          </cell>
          <cell r="E430" t="str">
            <v>GEMA MELISSA MACIAS</v>
          </cell>
          <cell r="F430" t="str">
            <v>AIRES</v>
          </cell>
          <cell r="G430">
            <v>0</v>
          </cell>
          <cell r="H430" t="e">
            <v>#REF!</v>
          </cell>
          <cell r="I430">
            <v>0</v>
          </cell>
        </row>
        <row r="431">
          <cell r="A431" t="str">
            <v>393 - POINT MANTA CENTROCOCINAS</v>
          </cell>
          <cell r="B431" t="str">
            <v>GEMA MELISSA MACIAS.VENTAS DEL 26 AL 30 DE SEPTIEMBRE.xlsx</v>
          </cell>
          <cell r="C431" t="str">
            <v>POINT</v>
          </cell>
          <cell r="D431" t="str">
            <v>393 - POINT MANTA CENTRO</v>
          </cell>
          <cell r="E431" t="str">
            <v>GEMA MELISSA MACIAS</v>
          </cell>
          <cell r="F431" t="str">
            <v>COCINAS</v>
          </cell>
          <cell r="G431">
            <v>8</v>
          </cell>
          <cell r="H431" t="e">
            <v>#REF!</v>
          </cell>
          <cell r="I431">
            <v>0</v>
          </cell>
        </row>
        <row r="432">
          <cell r="A432" t="str">
            <v>393 - POINT MANTA CENTROGLOBALES</v>
          </cell>
          <cell r="B432" t="str">
            <v>GEMA MELISSA MACIAS.VENTAS DEL 26 AL 30 DE SEPTIEMBRE.xlsx</v>
          </cell>
          <cell r="C432" t="str">
            <v>POINT</v>
          </cell>
          <cell r="D432" t="str">
            <v>393 - POINT MANTA CENTRO</v>
          </cell>
          <cell r="E432" t="str">
            <v>GEMA MELISSA MACIAS</v>
          </cell>
          <cell r="F432" t="str">
            <v>GLOBALES</v>
          </cell>
          <cell r="G432">
            <v>0</v>
          </cell>
          <cell r="H432" t="e">
            <v>#REF!</v>
          </cell>
          <cell r="I432">
            <v>0</v>
          </cell>
        </row>
        <row r="433">
          <cell r="A433" t="str">
            <v>393 - POINT MANTA CENTROLAVADO</v>
          </cell>
          <cell r="B433" t="str">
            <v>GEMA MELISSA MACIAS.VENTAS DEL 26 AL 30 DE SEPTIEMBRE.xlsx</v>
          </cell>
          <cell r="C433" t="str">
            <v>POINT</v>
          </cell>
          <cell r="D433" t="str">
            <v>393 - POINT MANTA CENTRO</v>
          </cell>
          <cell r="E433" t="str">
            <v>GEMA MELISSA MACIAS</v>
          </cell>
          <cell r="F433" t="str">
            <v>LAVADO</v>
          </cell>
          <cell r="G433">
            <v>4</v>
          </cell>
          <cell r="H433" t="e">
            <v>#REF!</v>
          </cell>
          <cell r="I433">
            <v>1</v>
          </cell>
        </row>
        <row r="434">
          <cell r="A434" t="str">
            <v>393 - POINT MANTA CENTROREFRIGERACIÓN</v>
          </cell>
          <cell r="B434" t="str">
            <v>GEMA MELISSA MACIAS.VENTAS DEL 26 AL 30 DE SEPTIEMBRE.xlsx</v>
          </cell>
          <cell r="C434" t="str">
            <v>POINT</v>
          </cell>
          <cell r="D434" t="str">
            <v>393 - POINT MANTA CENTRO</v>
          </cell>
          <cell r="E434" t="str">
            <v>GEMA MELISSA MACIAS</v>
          </cell>
          <cell r="F434" t="str">
            <v>REFRIGERACIÓN</v>
          </cell>
          <cell r="G434">
            <v>4</v>
          </cell>
          <cell r="H434" t="e">
            <v>#REF!</v>
          </cell>
          <cell r="I434">
            <v>0</v>
          </cell>
        </row>
        <row r="435">
          <cell r="A435" t="str">
            <v>641 - TODOHOGAR MANTAAIRES</v>
          </cell>
          <cell r="B435" t="str">
            <v>GEMA MELISSA MACIAS.VENTAS DEL 26 AL 30 DE SEPTIEMBRE.xlsx</v>
          </cell>
          <cell r="C435" t="str">
            <v>TODOHOGAR</v>
          </cell>
          <cell r="D435" t="str">
            <v>641 - TODOHOGAR MANTA</v>
          </cell>
          <cell r="E435" t="str">
            <v>GEMA MELISSA MACIAS</v>
          </cell>
          <cell r="F435" t="str">
            <v>AIRES</v>
          </cell>
          <cell r="G435">
            <v>2</v>
          </cell>
          <cell r="H435" t="e">
            <v>#REF!</v>
          </cell>
          <cell r="I435">
            <v>0</v>
          </cell>
        </row>
        <row r="436">
          <cell r="A436" t="str">
            <v>641 - TODOHOGAR MANTACOCINAS</v>
          </cell>
          <cell r="B436" t="str">
            <v>GEMA MELISSA MACIAS.VENTAS DEL 26 AL 30 DE SEPTIEMBRE.xlsx</v>
          </cell>
          <cell r="C436" t="str">
            <v>TODOHOGAR</v>
          </cell>
          <cell r="D436" t="str">
            <v>641 - TODOHOGAR MANTA</v>
          </cell>
          <cell r="E436" t="str">
            <v>GEMA MELISSA MACIAS</v>
          </cell>
          <cell r="F436" t="str">
            <v>COCINAS</v>
          </cell>
          <cell r="G436">
            <v>5</v>
          </cell>
          <cell r="H436" t="e">
            <v>#REF!</v>
          </cell>
          <cell r="I436">
            <v>0</v>
          </cell>
        </row>
        <row r="437">
          <cell r="A437" t="str">
            <v>641 - TODOHOGAR MANTAEMPOTRE</v>
          </cell>
          <cell r="B437" t="str">
            <v>GEMA MELISSA MACIAS.VENTAS DEL 26 AL 30 DE SEPTIEMBRE.xlsx</v>
          </cell>
          <cell r="C437" t="str">
            <v>TODOHOGAR</v>
          </cell>
          <cell r="D437" t="str">
            <v>641 - TODOHOGAR MANTA</v>
          </cell>
          <cell r="E437" t="str">
            <v>GEMA MELISSA MACIAS</v>
          </cell>
          <cell r="F437" t="str">
            <v>EMPOTRE</v>
          </cell>
          <cell r="G437">
            <v>1</v>
          </cell>
          <cell r="H437" t="e">
            <v>#REF!</v>
          </cell>
          <cell r="I437">
            <v>0</v>
          </cell>
        </row>
        <row r="438">
          <cell r="A438" t="str">
            <v>641 - TODOHOGAR MANTAGLOBALES</v>
          </cell>
          <cell r="B438" t="str">
            <v>GEMA MELISSA MACIAS.VENTAS DEL 26 AL 30 DE SEPTIEMBRE.xlsx</v>
          </cell>
          <cell r="C438" t="str">
            <v>TODOHOGAR</v>
          </cell>
          <cell r="D438" t="str">
            <v>641 - TODOHOGAR MANTA</v>
          </cell>
          <cell r="E438" t="str">
            <v>GEMA MELISSA MACIAS</v>
          </cell>
          <cell r="F438" t="str">
            <v>GLOBALES</v>
          </cell>
          <cell r="G438">
            <v>5</v>
          </cell>
          <cell r="H438" t="e">
            <v>#REF!</v>
          </cell>
          <cell r="I438">
            <v>0</v>
          </cell>
        </row>
        <row r="439">
          <cell r="A439" t="str">
            <v>641 - TODOHOGAR MANTALAVADO</v>
          </cell>
          <cell r="B439" t="str">
            <v>GEMA MELISSA MACIAS.VENTAS DEL 26 AL 30 DE SEPTIEMBRE.xlsx</v>
          </cell>
          <cell r="C439" t="str">
            <v>TODOHOGAR</v>
          </cell>
          <cell r="D439" t="str">
            <v>641 - TODOHOGAR MANTA</v>
          </cell>
          <cell r="E439" t="str">
            <v>GEMA MELISSA MACIAS</v>
          </cell>
          <cell r="F439" t="str">
            <v>LAVADO</v>
          </cell>
          <cell r="G439">
            <v>13</v>
          </cell>
          <cell r="H439" t="e">
            <v>#REF!</v>
          </cell>
          <cell r="I439">
            <v>1</v>
          </cell>
        </row>
        <row r="440">
          <cell r="A440" t="str">
            <v>641 - TODOHOGAR MANTAREFRIGERACIÓN</v>
          </cell>
          <cell r="B440" t="str">
            <v>GEMA MELISSA MACIAS.VENTAS DEL 26 AL 30 DE SEPTIEMBRE.xlsx</v>
          </cell>
          <cell r="C440" t="str">
            <v>TODOHOGAR</v>
          </cell>
          <cell r="D440" t="str">
            <v>641 - TODOHOGAR MANTA</v>
          </cell>
          <cell r="E440" t="str">
            <v>GEMA MELISSA MACIAS</v>
          </cell>
          <cell r="F440" t="str">
            <v>REFRIGERACIÓN</v>
          </cell>
          <cell r="G440">
            <v>6</v>
          </cell>
          <cell r="H440" t="e">
            <v>#REF!</v>
          </cell>
          <cell r="I440">
            <v>1</v>
          </cell>
        </row>
        <row r="441">
          <cell r="A441" t="str">
            <v>457 - Tienda Ventanas 820AIRES</v>
          </cell>
          <cell r="B441" t="str">
            <v>GOMEZ HERRERA ADRIANA KAROLINA (3).xlsx</v>
          </cell>
          <cell r="C441" t="str">
            <v>ARTEFACTA</v>
          </cell>
          <cell r="D441" t="str">
            <v>457 - Tienda Ventanas 820</v>
          </cell>
          <cell r="E441" t="str">
            <v>ADRIANA KAROLINA GOMEZ</v>
          </cell>
          <cell r="F441" t="str">
            <v>AIRES</v>
          </cell>
          <cell r="G441">
            <v>0</v>
          </cell>
          <cell r="H441" t="e">
            <v>#REF!</v>
          </cell>
        </row>
        <row r="442">
          <cell r="A442" t="str">
            <v>457 - Tienda Ventanas 820COCINAS</v>
          </cell>
          <cell r="B442" t="str">
            <v>GOMEZ HERRERA ADRIANA KAROLINA (3).xlsx</v>
          </cell>
          <cell r="C442" t="str">
            <v>ARTEFACTA</v>
          </cell>
          <cell r="D442" t="str">
            <v>457 - Tienda Ventanas 820</v>
          </cell>
          <cell r="E442" t="str">
            <v>ADRIANA KAROLINA GOMEZ</v>
          </cell>
          <cell r="F442" t="str">
            <v>COCINAS</v>
          </cell>
          <cell r="G442">
            <v>5</v>
          </cell>
          <cell r="H442" t="e">
            <v>#REF!</v>
          </cell>
        </row>
        <row r="443">
          <cell r="A443" t="str">
            <v>457 - Tienda Ventanas 820GLOBALES</v>
          </cell>
          <cell r="B443" t="str">
            <v>GOMEZ HERRERA ADRIANA KAROLINA (3).xlsx</v>
          </cell>
          <cell r="C443" t="str">
            <v>ARTEFACTA</v>
          </cell>
          <cell r="D443" t="str">
            <v>457 - Tienda Ventanas 820</v>
          </cell>
          <cell r="E443" t="str">
            <v>ADRIANA KAROLINA GOMEZ</v>
          </cell>
          <cell r="F443" t="str">
            <v>GLOBALES</v>
          </cell>
          <cell r="G443">
            <v>0</v>
          </cell>
          <cell r="H443" t="e">
            <v>#REF!</v>
          </cell>
        </row>
        <row r="444">
          <cell r="A444" t="str">
            <v>457 - Tienda Ventanas 820LAVADO</v>
          </cell>
          <cell r="B444" t="str">
            <v>GOMEZ HERRERA ADRIANA KAROLINA (3).xlsx</v>
          </cell>
          <cell r="C444" t="str">
            <v>ARTEFACTA</v>
          </cell>
          <cell r="D444" t="str">
            <v>457 - Tienda Ventanas 820</v>
          </cell>
          <cell r="E444" t="str">
            <v>ADRIANA KAROLINA GOMEZ</v>
          </cell>
          <cell r="F444" t="str">
            <v>LAVADO</v>
          </cell>
          <cell r="G444">
            <v>2</v>
          </cell>
          <cell r="H444" t="e">
            <v>#REF!</v>
          </cell>
        </row>
        <row r="445">
          <cell r="A445" t="str">
            <v>457 - Tienda Ventanas 820REFRIGERACIÓN</v>
          </cell>
          <cell r="B445" t="str">
            <v>GOMEZ HERRERA ADRIANA KAROLINA (3).xlsx</v>
          </cell>
          <cell r="C445" t="str">
            <v>ARTEFACTA</v>
          </cell>
          <cell r="D445" t="str">
            <v>457 - Tienda Ventanas 820</v>
          </cell>
          <cell r="E445" t="str">
            <v>ADRIANA KAROLINA GOMEZ</v>
          </cell>
          <cell r="F445" t="str">
            <v>REFRIGERACIÓN</v>
          </cell>
          <cell r="G445">
            <v>3</v>
          </cell>
          <cell r="H445" t="e">
            <v>#REF!</v>
          </cell>
        </row>
        <row r="446">
          <cell r="A446" t="str">
            <v>454 - TIENDA VINCES 816AIRES</v>
          </cell>
          <cell r="B446" t="str">
            <v>GOMEZ HERRERA ADRIANA KAROLINA (3).xlsx</v>
          </cell>
          <cell r="C446" t="str">
            <v>ARTEFACTA</v>
          </cell>
          <cell r="D446" t="str">
            <v>454 - TIENDA VINCES 816</v>
          </cell>
          <cell r="E446" t="str">
            <v>ADRIANA KAROLINA GOMEZ</v>
          </cell>
          <cell r="F446" t="str">
            <v>AIRES</v>
          </cell>
          <cell r="G446">
            <v>1</v>
          </cell>
          <cell r="H446" t="e">
            <v>#REF!</v>
          </cell>
        </row>
        <row r="447">
          <cell r="A447" t="str">
            <v>454 - TIENDA VINCES 816COCINAS</v>
          </cell>
          <cell r="B447" t="str">
            <v>GOMEZ HERRERA ADRIANA KAROLINA (3).xlsx</v>
          </cell>
          <cell r="C447" t="str">
            <v>ARTEFACTA</v>
          </cell>
          <cell r="D447" t="str">
            <v>454 - TIENDA VINCES 816</v>
          </cell>
          <cell r="E447" t="str">
            <v>ADRIANA KAROLINA GOMEZ</v>
          </cell>
          <cell r="F447" t="str">
            <v>COCINAS</v>
          </cell>
          <cell r="G447">
            <v>5</v>
          </cell>
          <cell r="H447" t="e">
            <v>#REF!</v>
          </cell>
          <cell r="I447">
            <v>1</v>
          </cell>
        </row>
        <row r="448">
          <cell r="A448" t="str">
            <v>454 - TIENDA VINCES 816EMPOTRE</v>
          </cell>
          <cell r="B448" t="str">
            <v>GOMEZ HERRERA ADRIANA KAROLINA (3).xlsx</v>
          </cell>
          <cell r="C448" t="str">
            <v>ARTEFACTA</v>
          </cell>
          <cell r="D448" t="str">
            <v>454 - TIENDA VINCES 816</v>
          </cell>
          <cell r="E448" t="str">
            <v>ADRIANA KAROLINA GOMEZ</v>
          </cell>
          <cell r="F448" t="str">
            <v>EMPOTRE</v>
          </cell>
          <cell r="G448">
            <v>0</v>
          </cell>
          <cell r="H448" t="e">
            <v>#REF!</v>
          </cell>
        </row>
        <row r="449">
          <cell r="A449" t="str">
            <v>454 - TIENDA VINCES 816GLOBALES</v>
          </cell>
          <cell r="B449" t="str">
            <v>GOMEZ HERRERA ADRIANA KAROLINA (3).xlsx</v>
          </cell>
          <cell r="C449" t="str">
            <v>ARTEFACTA</v>
          </cell>
          <cell r="D449" t="str">
            <v>454 - TIENDA VINCES 816</v>
          </cell>
          <cell r="E449" t="str">
            <v>ADRIANA KAROLINA GOMEZ</v>
          </cell>
          <cell r="F449" t="str">
            <v>GLOBALES</v>
          </cell>
          <cell r="G449">
            <v>2</v>
          </cell>
          <cell r="H449" t="e">
            <v>#REF!</v>
          </cell>
        </row>
        <row r="450">
          <cell r="A450" t="str">
            <v>454 - TIENDA VINCES 816LAVADO</v>
          </cell>
          <cell r="B450" t="str">
            <v>GOMEZ HERRERA ADRIANA KAROLINA (3).xlsx</v>
          </cell>
          <cell r="C450" t="str">
            <v>ARTEFACTA</v>
          </cell>
          <cell r="D450" t="str">
            <v>454 - TIENDA VINCES 816</v>
          </cell>
          <cell r="E450" t="str">
            <v>ADRIANA KAROLINA GOMEZ</v>
          </cell>
          <cell r="F450" t="str">
            <v>LAVADO</v>
          </cell>
          <cell r="G450">
            <v>4</v>
          </cell>
          <cell r="H450" t="e">
            <v>#REF!</v>
          </cell>
          <cell r="I450">
            <v>1</v>
          </cell>
        </row>
        <row r="451">
          <cell r="A451" t="str">
            <v>454 - TIENDA VINCES 816REFRIGERACIÓN</v>
          </cell>
          <cell r="B451" t="str">
            <v>GOMEZ HERRERA ADRIANA KAROLINA (3).xlsx</v>
          </cell>
          <cell r="C451" t="str">
            <v>ARTEFACTA</v>
          </cell>
          <cell r="D451" t="str">
            <v>454 - TIENDA VINCES 816</v>
          </cell>
          <cell r="E451" t="str">
            <v>ADRIANA KAROLINA GOMEZ</v>
          </cell>
          <cell r="F451" t="str">
            <v>REFRIGERACIÓN</v>
          </cell>
          <cell r="G451">
            <v>9</v>
          </cell>
          <cell r="H451" t="e">
            <v>#REF!</v>
          </cell>
        </row>
        <row r="452">
          <cell r="A452" t="str">
            <v>536 - VINCESAIRES</v>
          </cell>
          <cell r="B452" t="str">
            <v>GOMEZ HERRERA ADRIANA KAROLINA (3).xlsx</v>
          </cell>
          <cell r="C452" t="str">
            <v>LA GANGA</v>
          </cell>
          <cell r="D452" t="str">
            <v>536 - VINCES</v>
          </cell>
          <cell r="E452" t="str">
            <v>ADRIANA KAROLINA GOMEZ</v>
          </cell>
          <cell r="F452" t="str">
            <v>AIRES</v>
          </cell>
          <cell r="G452">
            <v>2</v>
          </cell>
          <cell r="H452" t="e">
            <v>#REF!</v>
          </cell>
        </row>
        <row r="453">
          <cell r="A453" t="str">
            <v>536 - VINCESCOCINAS</v>
          </cell>
          <cell r="B453" t="str">
            <v>GOMEZ HERRERA ADRIANA KAROLINA (3).xlsx</v>
          </cell>
          <cell r="C453" t="str">
            <v>LA GANGA</v>
          </cell>
          <cell r="D453" t="str">
            <v>536 - VINCES</v>
          </cell>
          <cell r="E453" t="str">
            <v>ADRIANA KAROLINA GOMEZ</v>
          </cell>
          <cell r="F453" t="str">
            <v>COCINAS</v>
          </cell>
          <cell r="G453">
            <v>11</v>
          </cell>
          <cell r="H453" t="e">
            <v>#REF!</v>
          </cell>
          <cell r="I453">
            <v>1</v>
          </cell>
        </row>
        <row r="454">
          <cell r="A454" t="str">
            <v>536 - VINCESGLOBALES</v>
          </cell>
          <cell r="B454" t="str">
            <v>GOMEZ HERRERA ADRIANA KAROLINA (3).xlsx</v>
          </cell>
          <cell r="C454" t="str">
            <v>LA GANGA</v>
          </cell>
          <cell r="D454" t="str">
            <v>536 - VINCES</v>
          </cell>
          <cell r="E454" t="str">
            <v>ADRIANA KAROLINA GOMEZ</v>
          </cell>
          <cell r="F454" t="str">
            <v>GLOBALES</v>
          </cell>
          <cell r="G454">
            <v>4</v>
          </cell>
          <cell r="H454" t="e">
            <v>#REF!</v>
          </cell>
        </row>
        <row r="455">
          <cell r="A455" t="str">
            <v>536 - VINCESLAVADO</v>
          </cell>
          <cell r="B455" t="str">
            <v>GOMEZ HERRERA ADRIANA KAROLINA (3).xlsx</v>
          </cell>
          <cell r="C455" t="str">
            <v>LA GANGA</v>
          </cell>
          <cell r="D455" t="str">
            <v>536 - VINCES</v>
          </cell>
          <cell r="E455" t="str">
            <v>ADRIANA KAROLINA GOMEZ</v>
          </cell>
          <cell r="F455" t="str">
            <v>LAVADO</v>
          </cell>
          <cell r="G455">
            <v>4</v>
          </cell>
          <cell r="H455" t="e">
            <v>#REF!</v>
          </cell>
          <cell r="I455">
            <v>1</v>
          </cell>
        </row>
        <row r="456">
          <cell r="A456" t="str">
            <v>536 - VINCESREFRIGERACIÓN</v>
          </cell>
          <cell r="B456" t="str">
            <v>GOMEZ HERRERA ADRIANA KAROLINA (3).xlsx</v>
          </cell>
          <cell r="C456" t="str">
            <v>LA GANGA</v>
          </cell>
          <cell r="D456" t="str">
            <v>536 - VINCES</v>
          </cell>
          <cell r="E456" t="str">
            <v>ADRIANA KAROLINA GOMEZ</v>
          </cell>
          <cell r="F456" t="str">
            <v>REFRIGERACIÓN</v>
          </cell>
          <cell r="G456">
            <v>7</v>
          </cell>
          <cell r="H456" t="e">
            <v>#REF!</v>
          </cell>
        </row>
        <row r="457">
          <cell r="A457" t="str">
            <v>468 - TIENDA PARQUE CALIFORNIA 932AIRES</v>
          </cell>
          <cell r="B457" t="str">
            <v>GUARANDA ITALO 300922.xlsx</v>
          </cell>
          <cell r="C457" t="str">
            <v>ARTEFACTA</v>
          </cell>
          <cell r="D457" t="str">
            <v>468 - TIENDA PARQUE CALIFORNIA 932</v>
          </cell>
          <cell r="E457" t="str">
            <v>ITALO ALEXANDER GUARANDA</v>
          </cell>
          <cell r="F457" t="str">
            <v>AIRES</v>
          </cell>
          <cell r="G457">
            <v>5</v>
          </cell>
          <cell r="H457" t="e">
            <v>#REF!</v>
          </cell>
          <cell r="I457">
            <v>5</v>
          </cell>
        </row>
        <row r="458">
          <cell r="A458" t="str">
            <v>468 - TIENDA PARQUE CALIFORNIA 932COCINAS</v>
          </cell>
          <cell r="B458" t="str">
            <v>GUARANDA ITALO 300922.xlsx</v>
          </cell>
          <cell r="C458" t="str">
            <v>ARTEFACTA</v>
          </cell>
          <cell r="D458" t="str">
            <v>468 - TIENDA PARQUE CALIFORNIA 932</v>
          </cell>
          <cell r="E458" t="str">
            <v>ITALO ALEXANDER GUARANDA</v>
          </cell>
          <cell r="F458" t="str">
            <v>COCINAS</v>
          </cell>
          <cell r="G458">
            <v>39</v>
          </cell>
          <cell r="H458" t="e">
            <v>#REF!</v>
          </cell>
          <cell r="I458">
            <v>20</v>
          </cell>
        </row>
        <row r="459">
          <cell r="A459" t="str">
            <v>468 - TIENDA PARQUE CALIFORNIA 932EMPOTRE</v>
          </cell>
          <cell r="B459" t="str">
            <v>GUARANDA ITALO 300922.xlsx</v>
          </cell>
          <cell r="C459" t="str">
            <v>ARTEFACTA</v>
          </cell>
          <cell r="D459" t="str">
            <v>468 - TIENDA PARQUE CALIFORNIA 932</v>
          </cell>
          <cell r="E459" t="str">
            <v>ITALO ALEXANDER GUARANDA</v>
          </cell>
          <cell r="F459" t="str">
            <v>EMPOTRE</v>
          </cell>
          <cell r="G459">
            <v>0</v>
          </cell>
          <cell r="H459" t="e">
            <v>#REF!</v>
          </cell>
        </row>
        <row r="460">
          <cell r="A460" t="str">
            <v>468 - TIENDA PARQUE CALIFORNIA 932GLOBALES</v>
          </cell>
          <cell r="B460" t="str">
            <v>GUARANDA ITALO 300922.xlsx</v>
          </cell>
          <cell r="C460" t="str">
            <v>ARTEFACTA</v>
          </cell>
          <cell r="D460" t="str">
            <v>468 - TIENDA PARQUE CALIFORNIA 932</v>
          </cell>
          <cell r="E460" t="str">
            <v>ITALO ALEXANDER GUARANDA</v>
          </cell>
          <cell r="F460" t="str">
            <v>GLOBALES</v>
          </cell>
          <cell r="G460">
            <v>15</v>
          </cell>
          <cell r="H460" t="e">
            <v>#REF!</v>
          </cell>
          <cell r="I460">
            <v>5</v>
          </cell>
        </row>
        <row r="461">
          <cell r="A461" t="str">
            <v>468 - TIENDA PARQUE CALIFORNIA 932LAVADO</v>
          </cell>
          <cell r="B461" t="str">
            <v>GUARANDA ITALO 300922.xlsx</v>
          </cell>
          <cell r="C461" t="str">
            <v>ARTEFACTA</v>
          </cell>
          <cell r="D461" t="str">
            <v>468 - TIENDA PARQUE CALIFORNIA 932</v>
          </cell>
          <cell r="E461" t="str">
            <v>ITALO ALEXANDER GUARANDA</v>
          </cell>
          <cell r="F461" t="str">
            <v>LAVADO</v>
          </cell>
          <cell r="G461">
            <v>12</v>
          </cell>
          <cell r="H461" t="e">
            <v>#REF!</v>
          </cell>
          <cell r="I461">
            <v>5</v>
          </cell>
        </row>
        <row r="462">
          <cell r="A462" t="str">
            <v>468 - TIENDA PARQUE CALIFORNIA 932REFRIGERACIÓN</v>
          </cell>
          <cell r="B462" t="str">
            <v>GUARANDA ITALO 300922.xlsx</v>
          </cell>
          <cell r="C462" t="str">
            <v>ARTEFACTA</v>
          </cell>
          <cell r="D462" t="str">
            <v>468 - TIENDA PARQUE CALIFORNIA 932</v>
          </cell>
          <cell r="E462" t="str">
            <v>ITALO ALEXANDER GUARANDA</v>
          </cell>
          <cell r="F462" t="str">
            <v>REFRIGERACIÓN</v>
          </cell>
          <cell r="G462">
            <v>30</v>
          </cell>
          <cell r="H462" t="e">
            <v>#REF!</v>
          </cell>
          <cell r="I462">
            <v>16</v>
          </cell>
        </row>
        <row r="463">
          <cell r="A463" t="str">
            <v>960 - ALM ESPAÑA BABAHOYOAIRES</v>
          </cell>
          <cell r="B463" t="str">
            <v>Jeremy Saenz.xlsx</v>
          </cell>
          <cell r="C463" t="str">
            <v>ALMACENES ESPAÑA</v>
          </cell>
          <cell r="D463" t="str">
            <v>960 - ALM ESPAÑA BABAHOYO</v>
          </cell>
          <cell r="E463" t="str">
            <v>JEREMY ISAAC SAENZ</v>
          </cell>
          <cell r="F463" t="str">
            <v>AIRES</v>
          </cell>
          <cell r="G463">
            <v>1</v>
          </cell>
          <cell r="H463" t="e">
            <v>#REF!</v>
          </cell>
          <cell r="I463">
            <v>1</v>
          </cell>
        </row>
        <row r="464">
          <cell r="A464" t="str">
            <v>960 - ALM ESPAÑA BABAHOYOCOCINAS</v>
          </cell>
          <cell r="B464" t="str">
            <v>Jeremy Saenz.xlsx</v>
          </cell>
          <cell r="C464" t="str">
            <v>ALMACENES ESPAÑA</v>
          </cell>
          <cell r="D464" t="str">
            <v>960 - ALM ESPAÑA BABAHOYO</v>
          </cell>
          <cell r="E464" t="str">
            <v>JEREMY ISAAC SAENZ</v>
          </cell>
          <cell r="F464" t="str">
            <v>COCINAS</v>
          </cell>
          <cell r="G464">
            <v>11</v>
          </cell>
          <cell r="H464" t="e">
            <v>#REF!</v>
          </cell>
          <cell r="I464">
            <v>7</v>
          </cell>
        </row>
        <row r="465">
          <cell r="A465" t="str">
            <v>960 - ALM ESPAÑA BABAHOYOGLOBALES</v>
          </cell>
          <cell r="B465" t="str">
            <v>Jeremy Saenz.xlsx</v>
          </cell>
          <cell r="C465" t="str">
            <v>ALMACENES ESPAÑA</v>
          </cell>
          <cell r="D465" t="str">
            <v>960 - ALM ESPAÑA BABAHOYO</v>
          </cell>
          <cell r="E465" t="str">
            <v>JEREMY ISAAC SAENZ</v>
          </cell>
          <cell r="F465" t="str">
            <v>GLOBALES</v>
          </cell>
          <cell r="G465">
            <v>8</v>
          </cell>
          <cell r="H465" t="e">
            <v>#REF!</v>
          </cell>
          <cell r="I465">
            <v>5</v>
          </cell>
        </row>
        <row r="466">
          <cell r="A466" t="str">
            <v>960 - ALM ESPAÑA BABAHOYOLAVADO</v>
          </cell>
          <cell r="B466" t="str">
            <v>Jeremy Saenz.xlsx</v>
          </cell>
          <cell r="C466" t="str">
            <v>ALMACENES ESPAÑA</v>
          </cell>
          <cell r="D466" t="str">
            <v>960 - ALM ESPAÑA BABAHOYO</v>
          </cell>
          <cell r="E466" t="str">
            <v>JEREMY ISAAC SAENZ</v>
          </cell>
          <cell r="F466" t="str">
            <v>LAVADO</v>
          </cell>
          <cell r="G466">
            <v>11</v>
          </cell>
          <cell r="H466" t="e">
            <v>#REF!</v>
          </cell>
          <cell r="I466">
            <v>9</v>
          </cell>
        </row>
        <row r="467">
          <cell r="A467" t="str">
            <v>960 - ALM ESPAÑA BABAHOYOREFRIGERACIÓN</v>
          </cell>
          <cell r="B467" t="str">
            <v>Jeremy Saenz.xlsx</v>
          </cell>
          <cell r="C467" t="str">
            <v>ALMACENES ESPAÑA</v>
          </cell>
          <cell r="D467" t="str">
            <v>960 - ALM ESPAÑA BABAHOYO</v>
          </cell>
          <cell r="E467" t="str">
            <v>JEREMY ISAAC SAENZ</v>
          </cell>
          <cell r="F467" t="str">
            <v>REFRIGERACIÓN</v>
          </cell>
          <cell r="G467">
            <v>9</v>
          </cell>
          <cell r="H467" t="e">
            <v>#REF!</v>
          </cell>
          <cell r="I467">
            <v>6</v>
          </cell>
        </row>
        <row r="468">
          <cell r="A468" t="str">
            <v>477 - TIENDA BABAHOYO 960AIRES</v>
          </cell>
          <cell r="B468" t="str">
            <v>Jeremy Saenz.xlsx</v>
          </cell>
          <cell r="C468" t="str">
            <v>ARTEFACTA</v>
          </cell>
          <cell r="D468" t="str">
            <v>477 - TIENDA BABAHOYO 960</v>
          </cell>
          <cell r="E468" t="str">
            <v>JEREMY ISAAC SAENZ</v>
          </cell>
          <cell r="F468" t="str">
            <v>AIRES</v>
          </cell>
          <cell r="G468">
            <v>0</v>
          </cell>
          <cell r="H468" t="e">
            <v>#REF!</v>
          </cell>
        </row>
        <row r="469">
          <cell r="A469" t="str">
            <v>477 - TIENDA BABAHOYO 960COCINAS</v>
          </cell>
          <cell r="B469" t="str">
            <v>Jeremy Saenz.xlsx</v>
          </cell>
          <cell r="C469" t="str">
            <v>ARTEFACTA</v>
          </cell>
          <cell r="D469" t="str">
            <v>477 - TIENDA BABAHOYO 960</v>
          </cell>
          <cell r="E469" t="str">
            <v>JEREMY ISAAC SAENZ</v>
          </cell>
          <cell r="F469" t="str">
            <v>COCINAS</v>
          </cell>
          <cell r="G469">
            <v>7</v>
          </cell>
          <cell r="H469" t="e">
            <v>#REF!</v>
          </cell>
          <cell r="I469">
            <v>3</v>
          </cell>
        </row>
        <row r="470">
          <cell r="A470" t="str">
            <v>477 - TIENDA BABAHOYO 960GLOBALES</v>
          </cell>
          <cell r="B470" t="str">
            <v>Jeremy Saenz.xlsx</v>
          </cell>
          <cell r="C470" t="str">
            <v>ARTEFACTA</v>
          </cell>
          <cell r="D470" t="str">
            <v>477 - TIENDA BABAHOYO 960</v>
          </cell>
          <cell r="E470" t="str">
            <v>JEREMY ISAAC SAENZ</v>
          </cell>
          <cell r="F470" t="str">
            <v>GLOBALES</v>
          </cell>
          <cell r="G470">
            <v>2</v>
          </cell>
          <cell r="H470" t="e">
            <v>#REF!</v>
          </cell>
        </row>
        <row r="471">
          <cell r="A471" t="str">
            <v>477 - TIENDA BABAHOYO 960LAVADO</v>
          </cell>
          <cell r="B471" t="str">
            <v>Jeremy Saenz.xlsx</v>
          </cell>
          <cell r="C471" t="str">
            <v>ARTEFACTA</v>
          </cell>
          <cell r="D471" t="str">
            <v>477 - TIENDA BABAHOYO 960</v>
          </cell>
          <cell r="E471" t="str">
            <v>JEREMY ISAAC SAENZ</v>
          </cell>
          <cell r="F471" t="str">
            <v>LAVADO</v>
          </cell>
          <cell r="G471">
            <v>4</v>
          </cell>
          <cell r="H471" t="e">
            <v>#REF!</v>
          </cell>
          <cell r="I471">
            <v>3</v>
          </cell>
        </row>
        <row r="472">
          <cell r="A472" t="str">
            <v>477 - TIENDA BABAHOYO 960REFRIGERACIÓN</v>
          </cell>
          <cell r="B472" t="str">
            <v>Jeremy Saenz.xlsx</v>
          </cell>
          <cell r="C472" t="str">
            <v>ARTEFACTA</v>
          </cell>
          <cell r="D472" t="str">
            <v>477 - TIENDA BABAHOYO 960</v>
          </cell>
          <cell r="E472" t="str">
            <v>JEREMY ISAAC SAENZ</v>
          </cell>
          <cell r="F472" t="str">
            <v>REFRIGERACIÓN</v>
          </cell>
          <cell r="G472">
            <v>6</v>
          </cell>
          <cell r="H472" t="e">
            <v>#REF!</v>
          </cell>
          <cell r="I472">
            <v>2</v>
          </cell>
        </row>
        <row r="473">
          <cell r="A473" t="str">
            <v>397 - POINT BABAHOYOAIRES</v>
          </cell>
          <cell r="B473" t="str">
            <v>Jeremy Saenz.xlsx</v>
          </cell>
          <cell r="C473" t="str">
            <v>POINT</v>
          </cell>
          <cell r="D473" t="str">
            <v>397 - POINT BABAHOYO</v>
          </cell>
          <cell r="E473" t="str">
            <v>JEREMY ISAAC SAENZ</v>
          </cell>
          <cell r="F473" t="str">
            <v>AIRES</v>
          </cell>
          <cell r="G473">
            <v>0</v>
          </cell>
          <cell r="H473" t="e">
            <v>#REF!</v>
          </cell>
        </row>
        <row r="474">
          <cell r="A474" t="str">
            <v>397 - POINT BABAHOYOCOCINAS</v>
          </cell>
          <cell r="B474" t="str">
            <v>Jeremy Saenz.xlsx</v>
          </cell>
          <cell r="C474" t="str">
            <v>POINT</v>
          </cell>
          <cell r="D474" t="str">
            <v>397 - POINT BABAHOYO</v>
          </cell>
          <cell r="E474" t="str">
            <v>JEREMY ISAAC SAENZ</v>
          </cell>
          <cell r="F474" t="str">
            <v>COCINAS</v>
          </cell>
          <cell r="G474">
            <v>8</v>
          </cell>
          <cell r="H474" t="e">
            <v>#REF!</v>
          </cell>
          <cell r="I474">
            <v>2</v>
          </cell>
        </row>
        <row r="475">
          <cell r="A475" t="str">
            <v>397 - POINT BABAHOYOGLOBALES</v>
          </cell>
          <cell r="B475" t="str">
            <v>Jeremy Saenz.xlsx</v>
          </cell>
          <cell r="C475" t="str">
            <v>POINT</v>
          </cell>
          <cell r="D475" t="str">
            <v>397 - POINT BABAHOYO</v>
          </cell>
          <cell r="E475" t="str">
            <v>JEREMY ISAAC SAENZ</v>
          </cell>
          <cell r="F475" t="str">
            <v>GLOBALES</v>
          </cell>
          <cell r="G475">
            <v>0</v>
          </cell>
          <cell r="H475" t="e">
            <v>#REF!</v>
          </cell>
        </row>
        <row r="476">
          <cell r="A476" t="str">
            <v>397 - POINT BABAHOYOLAVADO</v>
          </cell>
          <cell r="B476" t="str">
            <v>Jeremy Saenz.xlsx</v>
          </cell>
          <cell r="C476" t="str">
            <v>POINT</v>
          </cell>
          <cell r="D476" t="str">
            <v>397 - POINT BABAHOYO</v>
          </cell>
          <cell r="E476" t="str">
            <v>JEREMY ISAAC SAENZ</v>
          </cell>
          <cell r="F476" t="str">
            <v>LAVADO</v>
          </cell>
          <cell r="G476">
            <v>6</v>
          </cell>
          <cell r="H476" t="e">
            <v>#REF!</v>
          </cell>
          <cell r="I476">
            <v>2</v>
          </cell>
        </row>
        <row r="477">
          <cell r="A477" t="str">
            <v>397 - POINT BABAHOYOREFRIGERACIÓN</v>
          </cell>
          <cell r="B477" t="str">
            <v>Jeremy Saenz.xlsx</v>
          </cell>
          <cell r="C477" t="str">
            <v>POINT</v>
          </cell>
          <cell r="D477" t="str">
            <v>397 - POINT BABAHOYO</v>
          </cell>
          <cell r="E477" t="str">
            <v>JEREMY ISAAC SAENZ</v>
          </cell>
          <cell r="F477" t="str">
            <v>REFRIGERACIÓN</v>
          </cell>
          <cell r="G477">
            <v>5</v>
          </cell>
          <cell r="H477" t="e">
            <v>#REF!</v>
          </cell>
          <cell r="I477">
            <v>2</v>
          </cell>
        </row>
        <row r="478">
          <cell r="A478" t="str">
            <v>408 - TIENDA BARATODO BABAHOYO 1033AIRES</v>
          </cell>
          <cell r="B478" t="str">
            <v>Jeremy Saenz.xlsx</v>
          </cell>
          <cell r="C478" t="str">
            <v>BARATODO</v>
          </cell>
          <cell r="D478" t="str">
            <v>408 - TIENDA BARATODO BABAHOYO 1033</v>
          </cell>
          <cell r="E478" t="str">
            <v>JEREMY ISAAC SAENZ</v>
          </cell>
          <cell r="F478" t="str">
            <v>AIRES</v>
          </cell>
          <cell r="G478">
            <v>0</v>
          </cell>
          <cell r="H478" t="e">
            <v>#REF!</v>
          </cell>
        </row>
        <row r="479">
          <cell r="A479" t="str">
            <v>408 - TIENDA BARATODO BABAHOYO 1033COCINAS</v>
          </cell>
          <cell r="B479" t="str">
            <v>Jeremy Saenz.xlsx</v>
          </cell>
          <cell r="C479" t="str">
            <v>BARATODO</v>
          </cell>
          <cell r="D479" t="str">
            <v>408 - TIENDA BARATODO BABAHOYO 1033</v>
          </cell>
          <cell r="E479" t="str">
            <v>JEREMY ISAAC SAENZ</v>
          </cell>
          <cell r="F479" t="str">
            <v>COCINAS</v>
          </cell>
          <cell r="G479">
            <v>6</v>
          </cell>
          <cell r="H479" t="e">
            <v>#REF!</v>
          </cell>
          <cell r="I479">
            <v>2</v>
          </cell>
        </row>
        <row r="480">
          <cell r="A480" t="str">
            <v>408 - TIENDA BARATODO BABAHOYO 1033GLOBALES</v>
          </cell>
          <cell r="B480" t="str">
            <v>Jeremy Saenz.xlsx</v>
          </cell>
          <cell r="C480" t="str">
            <v>BARATODO</v>
          </cell>
          <cell r="D480" t="str">
            <v>408 - TIENDA BARATODO BABAHOYO 1033</v>
          </cell>
          <cell r="E480" t="str">
            <v>JEREMY ISAAC SAENZ</v>
          </cell>
          <cell r="F480" t="str">
            <v>GLOBALES</v>
          </cell>
          <cell r="G480">
            <v>1</v>
          </cell>
          <cell r="H480" t="e">
            <v>#REF!</v>
          </cell>
        </row>
        <row r="481">
          <cell r="A481" t="str">
            <v>408 - TIENDA BARATODO BABAHOYO 1033LAVADO</v>
          </cell>
          <cell r="B481" t="str">
            <v>Jeremy Saenz.xlsx</v>
          </cell>
          <cell r="C481" t="str">
            <v>BARATODO</v>
          </cell>
          <cell r="D481" t="str">
            <v>408 - TIENDA BARATODO BABAHOYO 1033</v>
          </cell>
          <cell r="E481" t="str">
            <v>JEREMY ISAAC SAENZ</v>
          </cell>
          <cell r="F481" t="str">
            <v>LAVADO</v>
          </cell>
          <cell r="G481">
            <v>2</v>
          </cell>
          <cell r="H481" t="e">
            <v>#REF!</v>
          </cell>
          <cell r="I481">
            <v>2</v>
          </cell>
        </row>
        <row r="482">
          <cell r="A482" t="str">
            <v>408 - TIENDA BARATODO BABAHOYO 1033REFRIGERACIÓN</v>
          </cell>
          <cell r="B482" t="str">
            <v>Jeremy Saenz.xlsx</v>
          </cell>
          <cell r="C482" t="str">
            <v>BARATODO</v>
          </cell>
          <cell r="D482" t="str">
            <v>408 - TIENDA BARATODO BABAHOYO 1033</v>
          </cell>
          <cell r="E482" t="str">
            <v>JEREMY ISAAC SAENZ</v>
          </cell>
          <cell r="F482" t="str">
            <v>REFRIGERACIÓN</v>
          </cell>
          <cell r="G482">
            <v>6</v>
          </cell>
          <cell r="H482" t="e">
            <v>#REF!</v>
          </cell>
          <cell r="I482">
            <v>3</v>
          </cell>
        </row>
        <row r="483">
          <cell r="A483" t="str">
            <v>173 - 1719-TIENDA PRENSA 1719AIRES</v>
          </cell>
          <cell r="B483" t="str">
            <v>JHONSON SARITAMA-1 QMI.xlsx</v>
          </cell>
          <cell r="C483" t="str">
            <v>ARTEFACTA</v>
          </cell>
          <cell r="D483" t="str">
            <v>173 - 1719-TIENDA PRENSA 1719</v>
          </cell>
          <cell r="E483" t="str">
            <v>JHONSO GONZALO SARITAMA</v>
          </cell>
          <cell r="F483" t="str">
            <v>AIRES</v>
          </cell>
          <cell r="G483">
            <v>0</v>
          </cell>
          <cell r="H483" t="e">
            <v>#REF!</v>
          </cell>
        </row>
        <row r="484">
          <cell r="A484" t="str">
            <v>173 - 1719-TIENDA PRENSA 1719COCINAS</v>
          </cell>
          <cell r="B484" t="str">
            <v>JHONSON SARITAMA-1 QMI.xlsx</v>
          </cell>
          <cell r="C484" t="str">
            <v>ARTEFACTA</v>
          </cell>
          <cell r="D484" t="str">
            <v>173 - 1719-TIENDA PRENSA 1719</v>
          </cell>
          <cell r="E484" t="str">
            <v>JHONSO GONZALO SARITAMA</v>
          </cell>
          <cell r="F484" t="str">
            <v>COCINAS</v>
          </cell>
          <cell r="G484">
            <v>10</v>
          </cell>
          <cell r="H484" t="e">
            <v>#REF!</v>
          </cell>
          <cell r="I484">
            <v>10</v>
          </cell>
        </row>
        <row r="485">
          <cell r="A485" t="str">
            <v>173 - 1719-TIENDA PRENSA 1719EMPOTRE</v>
          </cell>
          <cell r="B485" t="str">
            <v>JHONSON SARITAMA-1 QMI.xlsx</v>
          </cell>
          <cell r="C485" t="str">
            <v>ARTEFACTA</v>
          </cell>
          <cell r="D485" t="str">
            <v>173 - 1719-TIENDA PRENSA 1719</v>
          </cell>
          <cell r="E485" t="str">
            <v>JHONSO GONZALO SARITAMA</v>
          </cell>
          <cell r="F485" t="str">
            <v>EMPOTRE</v>
          </cell>
          <cell r="G485">
            <v>0</v>
          </cell>
          <cell r="H485" t="e">
            <v>#REF!</v>
          </cell>
        </row>
        <row r="486">
          <cell r="A486" t="str">
            <v>173 - 1719-TIENDA PRENSA 1719GLOBALES</v>
          </cell>
          <cell r="B486" t="str">
            <v>JHONSON SARITAMA-1 QMI.xlsx</v>
          </cell>
          <cell r="C486" t="str">
            <v>ARTEFACTA</v>
          </cell>
          <cell r="D486" t="str">
            <v>173 - 1719-TIENDA PRENSA 1719</v>
          </cell>
          <cell r="E486" t="str">
            <v>JHONSO GONZALO SARITAMA</v>
          </cell>
          <cell r="F486" t="str">
            <v>GLOBALES</v>
          </cell>
          <cell r="G486">
            <v>7</v>
          </cell>
          <cell r="H486" t="e">
            <v>#REF!</v>
          </cell>
          <cell r="I486">
            <v>4</v>
          </cell>
        </row>
        <row r="487">
          <cell r="A487" t="str">
            <v>173 - 1719-TIENDA PRENSA 1719LAVADO</v>
          </cell>
          <cell r="B487" t="str">
            <v>JHONSON SARITAMA-1 QMI.xlsx</v>
          </cell>
          <cell r="C487" t="str">
            <v>ARTEFACTA</v>
          </cell>
          <cell r="D487" t="str">
            <v>173 - 1719-TIENDA PRENSA 1719</v>
          </cell>
          <cell r="E487" t="str">
            <v>JHONSO GONZALO SARITAMA</v>
          </cell>
          <cell r="F487" t="str">
            <v>LAVADO</v>
          </cell>
          <cell r="G487">
            <v>7</v>
          </cell>
          <cell r="H487" t="e">
            <v>#REF!</v>
          </cell>
          <cell r="I487">
            <v>2</v>
          </cell>
        </row>
        <row r="488">
          <cell r="A488" t="str">
            <v>173 - 1719-TIENDA PRENSA 1719REFRIGERACIÓN</v>
          </cell>
          <cell r="B488" t="str">
            <v>JHONSON SARITAMA-1 QMI.xlsx</v>
          </cell>
          <cell r="C488" t="str">
            <v>ARTEFACTA</v>
          </cell>
          <cell r="D488" t="str">
            <v>173 - 1719-TIENDA PRENSA 1719</v>
          </cell>
          <cell r="E488" t="str">
            <v>JHONSO GONZALO SARITAMA</v>
          </cell>
          <cell r="F488" t="str">
            <v>REFRIGERACIÓN</v>
          </cell>
          <cell r="G488">
            <v>10</v>
          </cell>
          <cell r="H488" t="e">
            <v>#REF!</v>
          </cell>
          <cell r="I488">
            <v>4</v>
          </cell>
        </row>
        <row r="489">
          <cell r="A489" t="str">
            <v>244 - COTOCOLLAO 2COCINAS</v>
          </cell>
          <cell r="B489" t="str">
            <v>JHONSON SARITAMA-1 QMI.xlsx</v>
          </cell>
          <cell r="C489" t="str">
            <v>LA GANGA</v>
          </cell>
          <cell r="D489" t="str">
            <v>244 - COTOCOLLAO 2</v>
          </cell>
          <cell r="E489" t="str">
            <v>JHONSO GONZALO SARITAMA</v>
          </cell>
          <cell r="F489" t="str">
            <v>COCINAS</v>
          </cell>
          <cell r="G489">
            <v>8</v>
          </cell>
          <cell r="H489" t="e">
            <v>#REF!</v>
          </cell>
          <cell r="I489">
            <v>7</v>
          </cell>
        </row>
        <row r="490">
          <cell r="A490" t="str">
            <v>244 - COTOCOLLAO 2EMPOTRE</v>
          </cell>
          <cell r="B490" t="str">
            <v>JHONSON SARITAMA-1 QMI.xlsx</v>
          </cell>
          <cell r="C490" t="str">
            <v>LA GANGA</v>
          </cell>
          <cell r="D490" t="str">
            <v>244 - COTOCOLLAO 2</v>
          </cell>
          <cell r="E490" t="str">
            <v>JHONSO GONZALO SARITAMA</v>
          </cell>
          <cell r="F490" t="str">
            <v>EMPOTRE</v>
          </cell>
          <cell r="G490">
            <v>0</v>
          </cell>
          <cell r="H490" t="e">
            <v>#REF!</v>
          </cell>
        </row>
        <row r="491">
          <cell r="A491" t="str">
            <v>244 - COTOCOLLAO 2GLOBALES</v>
          </cell>
          <cell r="B491" t="str">
            <v>JHONSON SARITAMA-1 QMI.xlsx</v>
          </cell>
          <cell r="C491" t="str">
            <v>LA GANGA</v>
          </cell>
          <cell r="D491" t="str">
            <v>244 - COTOCOLLAO 2</v>
          </cell>
          <cell r="E491" t="str">
            <v>JHONSO GONZALO SARITAMA</v>
          </cell>
          <cell r="F491" t="str">
            <v>GLOBALES</v>
          </cell>
          <cell r="G491">
            <v>1</v>
          </cell>
          <cell r="H491" t="e">
            <v>#REF!</v>
          </cell>
          <cell r="I491">
            <v>2</v>
          </cell>
        </row>
        <row r="492">
          <cell r="A492" t="str">
            <v>244 - COTOCOLLAO 2LAVADO</v>
          </cell>
          <cell r="B492" t="str">
            <v>JHONSON SARITAMA-1 QMI.xlsx</v>
          </cell>
          <cell r="C492" t="str">
            <v>LA GANGA</v>
          </cell>
          <cell r="D492" t="str">
            <v>244 - COTOCOLLAO 2</v>
          </cell>
          <cell r="E492" t="str">
            <v>JHONSO GONZALO SARITAMA</v>
          </cell>
          <cell r="F492" t="str">
            <v>LAVADO</v>
          </cell>
          <cell r="G492">
            <v>5</v>
          </cell>
          <cell r="H492" t="e">
            <v>#REF!</v>
          </cell>
          <cell r="I492">
            <v>6</v>
          </cell>
        </row>
        <row r="493">
          <cell r="A493" t="str">
            <v>244 - COTOCOLLAO 2REFRIGERACIÓN</v>
          </cell>
          <cell r="B493" t="str">
            <v>JHONSON SARITAMA-1 QMI.xlsx</v>
          </cell>
          <cell r="C493" t="str">
            <v>LA GANGA</v>
          </cell>
          <cell r="D493" t="str">
            <v>244 - COTOCOLLAO 2</v>
          </cell>
          <cell r="E493" t="str">
            <v>JHONSO GONZALO SARITAMA</v>
          </cell>
          <cell r="F493" t="str">
            <v>REFRIGERACIÓN</v>
          </cell>
          <cell r="G493">
            <v>3</v>
          </cell>
          <cell r="H493" t="e">
            <v>#REF!</v>
          </cell>
          <cell r="I493">
            <v>6</v>
          </cell>
        </row>
        <row r="494">
          <cell r="A494" t="str">
            <v>957 - ALM ESPAÑA 1AIRES</v>
          </cell>
          <cell r="B494" t="str">
            <v>julissa velez.xlsx</v>
          </cell>
          <cell r="C494" t="str">
            <v>ALMACENES ESPAÑA</v>
          </cell>
          <cell r="D494" t="str">
            <v>957 - ALM ESPAÑA 1</v>
          </cell>
          <cell r="E494" t="str">
            <v>JULISSA YADIRA VELEZ</v>
          </cell>
          <cell r="F494" t="str">
            <v>AIRES</v>
          </cell>
          <cell r="G494">
            <v>4</v>
          </cell>
          <cell r="H494" t="e">
            <v>#REF!</v>
          </cell>
          <cell r="I494">
            <v>4</v>
          </cell>
        </row>
        <row r="495">
          <cell r="A495" t="str">
            <v>957 - ALM ESPAÑA 1COCINAS</v>
          </cell>
          <cell r="B495" t="str">
            <v>julissa velez.xlsx</v>
          </cell>
          <cell r="C495" t="str">
            <v>ALMACENES ESPAÑA</v>
          </cell>
          <cell r="D495" t="str">
            <v>957 - ALM ESPAÑA 1</v>
          </cell>
          <cell r="E495" t="str">
            <v>JULISSA YADIRA VELEZ</v>
          </cell>
          <cell r="F495" t="str">
            <v>COCINAS</v>
          </cell>
          <cell r="G495">
            <v>11</v>
          </cell>
          <cell r="H495" t="e">
            <v>#REF!</v>
          </cell>
          <cell r="I495">
            <v>10</v>
          </cell>
        </row>
        <row r="496">
          <cell r="A496" t="str">
            <v>957 - ALM ESPAÑA 1EMPOTRE</v>
          </cell>
          <cell r="B496" t="str">
            <v>julissa velez.xlsx</v>
          </cell>
          <cell r="C496" t="str">
            <v>ALMACENES ESPAÑA</v>
          </cell>
          <cell r="D496" t="str">
            <v>957 - ALM ESPAÑA 1</v>
          </cell>
          <cell r="E496" t="str">
            <v>JULISSA YADIRA VELEZ</v>
          </cell>
          <cell r="F496" t="str">
            <v>EMPOTRE</v>
          </cell>
          <cell r="G496">
            <v>0</v>
          </cell>
          <cell r="H496" t="e">
            <v>#REF!</v>
          </cell>
          <cell r="I496">
            <v>0</v>
          </cell>
        </row>
        <row r="497">
          <cell r="A497" t="str">
            <v>957 - ALM ESPAÑA 1GLOBALES</v>
          </cell>
          <cell r="B497" t="str">
            <v>julissa velez.xlsx</v>
          </cell>
          <cell r="C497" t="str">
            <v>ALMACENES ESPAÑA</v>
          </cell>
          <cell r="D497" t="str">
            <v>957 - ALM ESPAÑA 1</v>
          </cell>
          <cell r="E497" t="str">
            <v>JULISSA YADIRA VELEZ</v>
          </cell>
          <cell r="F497" t="str">
            <v>GLOBALES</v>
          </cell>
          <cell r="G497">
            <v>8</v>
          </cell>
          <cell r="H497" t="e">
            <v>#REF!</v>
          </cell>
          <cell r="I497">
            <v>8</v>
          </cell>
        </row>
        <row r="498">
          <cell r="A498" t="str">
            <v>957 - ALM ESPAÑA 1LAVADO</v>
          </cell>
          <cell r="B498" t="str">
            <v>julissa velez.xlsx</v>
          </cell>
          <cell r="C498" t="str">
            <v>ALMACENES ESPAÑA</v>
          </cell>
          <cell r="D498" t="str">
            <v>957 - ALM ESPAÑA 1</v>
          </cell>
          <cell r="E498" t="str">
            <v>JULISSA YADIRA VELEZ</v>
          </cell>
          <cell r="F498" t="str">
            <v>LAVADO</v>
          </cell>
          <cell r="G498">
            <v>6</v>
          </cell>
          <cell r="H498" t="e">
            <v>#REF!</v>
          </cell>
          <cell r="I498">
            <v>11</v>
          </cell>
        </row>
        <row r="499">
          <cell r="A499" t="str">
            <v>957 - ALM ESPAÑA 1REFRIGERACIÓN</v>
          </cell>
          <cell r="B499" t="str">
            <v>julissa velez.xlsx</v>
          </cell>
          <cell r="C499" t="str">
            <v>ALMACENES ESPAÑA</v>
          </cell>
          <cell r="D499" t="str">
            <v>957 - ALM ESPAÑA 1</v>
          </cell>
          <cell r="E499" t="str">
            <v>JULISSA YADIRA VELEZ</v>
          </cell>
          <cell r="F499" t="str">
            <v>REFRIGERACIÓN</v>
          </cell>
          <cell r="G499">
            <v>12</v>
          </cell>
          <cell r="H499" t="e">
            <v>#REF!</v>
          </cell>
          <cell r="I499">
            <v>8</v>
          </cell>
        </row>
        <row r="500">
          <cell r="A500" t="str">
            <v>423 - TIENDA MANTA 1313AIRES</v>
          </cell>
          <cell r="B500" t="str">
            <v>julissa velez.xlsx</v>
          </cell>
          <cell r="C500" t="str">
            <v>ARTEFACTA</v>
          </cell>
          <cell r="D500" t="str">
            <v>423 - TIENDA MANTA 1313</v>
          </cell>
          <cell r="E500" t="str">
            <v>JULISSA YADIRA VELEZ</v>
          </cell>
          <cell r="F500" t="str">
            <v>AIRES</v>
          </cell>
          <cell r="G500">
            <v>3</v>
          </cell>
          <cell r="H500" t="e">
            <v>#REF!</v>
          </cell>
          <cell r="I500">
            <v>2</v>
          </cell>
        </row>
        <row r="501">
          <cell r="A501" t="str">
            <v>423 - TIENDA MANTA 1313COCINAS</v>
          </cell>
          <cell r="B501" t="str">
            <v>julissa velez.xlsx</v>
          </cell>
          <cell r="C501" t="str">
            <v>ARTEFACTA</v>
          </cell>
          <cell r="D501" t="str">
            <v>423 - TIENDA MANTA 1313</v>
          </cell>
          <cell r="E501" t="str">
            <v>JULISSA YADIRA VELEZ</v>
          </cell>
          <cell r="F501" t="str">
            <v>COCINAS</v>
          </cell>
          <cell r="G501">
            <v>11</v>
          </cell>
          <cell r="H501" t="e">
            <v>#REF!</v>
          </cell>
          <cell r="I501">
            <v>8</v>
          </cell>
        </row>
        <row r="502">
          <cell r="A502" t="str">
            <v>423 - TIENDA MANTA 1313EMPOTRE</v>
          </cell>
          <cell r="B502" t="str">
            <v>julissa velez.xlsx</v>
          </cell>
          <cell r="C502" t="str">
            <v>ARTEFACTA</v>
          </cell>
          <cell r="D502" t="str">
            <v>423 - TIENDA MANTA 1313</v>
          </cell>
          <cell r="E502" t="str">
            <v>JULISSA YADIRA VELEZ</v>
          </cell>
          <cell r="F502" t="str">
            <v>EMPOTRE</v>
          </cell>
          <cell r="G502">
            <v>0</v>
          </cell>
          <cell r="H502" t="e">
            <v>#REF!</v>
          </cell>
          <cell r="I502">
            <v>0</v>
          </cell>
        </row>
        <row r="503">
          <cell r="A503" t="str">
            <v>423 - TIENDA MANTA 1313GLOBALES</v>
          </cell>
          <cell r="B503" t="str">
            <v>julissa velez.xlsx</v>
          </cell>
          <cell r="C503" t="str">
            <v>ARTEFACTA</v>
          </cell>
          <cell r="D503" t="str">
            <v>423 - TIENDA MANTA 1313</v>
          </cell>
          <cell r="E503" t="str">
            <v>JULISSA YADIRA VELEZ</v>
          </cell>
          <cell r="F503" t="str">
            <v>GLOBALES</v>
          </cell>
          <cell r="G503">
            <v>4</v>
          </cell>
          <cell r="H503" t="e">
            <v>#REF!</v>
          </cell>
          <cell r="I503">
            <v>5</v>
          </cell>
        </row>
        <row r="504">
          <cell r="A504" t="str">
            <v>423 - TIENDA MANTA 1313LAVADO</v>
          </cell>
          <cell r="B504" t="str">
            <v>julissa velez.xlsx</v>
          </cell>
          <cell r="C504" t="str">
            <v>ARTEFACTA</v>
          </cell>
          <cell r="D504" t="str">
            <v>423 - TIENDA MANTA 1313</v>
          </cell>
          <cell r="E504" t="str">
            <v>JULISSA YADIRA VELEZ</v>
          </cell>
          <cell r="F504" t="str">
            <v>LAVADO</v>
          </cell>
          <cell r="G504">
            <v>4</v>
          </cell>
          <cell r="H504" t="e">
            <v>#REF!</v>
          </cell>
          <cell r="I504">
            <v>3</v>
          </cell>
        </row>
        <row r="505">
          <cell r="A505" t="str">
            <v>423 - TIENDA MANTA 1313REFRIGERACIÓN</v>
          </cell>
          <cell r="B505" t="str">
            <v>julissa velez.xlsx</v>
          </cell>
          <cell r="C505" t="str">
            <v>ARTEFACTA</v>
          </cell>
          <cell r="D505" t="str">
            <v>423 - TIENDA MANTA 1313</v>
          </cell>
          <cell r="E505" t="str">
            <v>JULISSA YADIRA VELEZ</v>
          </cell>
          <cell r="F505" t="str">
            <v>REFRIGERACIÓN</v>
          </cell>
          <cell r="G505">
            <v>7</v>
          </cell>
          <cell r="H505" t="e">
            <v>#REF!</v>
          </cell>
          <cell r="I505">
            <v>4</v>
          </cell>
        </row>
        <row r="506">
          <cell r="A506" t="str">
            <v>495 - MACHALAAIRES</v>
          </cell>
          <cell r="B506" t="str">
            <v>Kare Cruz.xlsx</v>
          </cell>
          <cell r="C506" t="str">
            <v>CRECOS</v>
          </cell>
          <cell r="D506" t="str">
            <v>495 - MACHALA</v>
          </cell>
          <cell r="E506" t="str">
            <v>KAREN ESTHEFANIA CRUZ</v>
          </cell>
          <cell r="F506" t="str">
            <v>AIRES</v>
          </cell>
          <cell r="G506">
            <v>1</v>
          </cell>
          <cell r="H506" t="e">
            <v>#REF!</v>
          </cell>
        </row>
        <row r="507">
          <cell r="A507" t="str">
            <v>495 - MACHALACOCINAS</v>
          </cell>
          <cell r="B507" t="str">
            <v>Kare Cruz.xlsx</v>
          </cell>
          <cell r="C507" t="str">
            <v>CRECOS</v>
          </cell>
          <cell r="D507" t="str">
            <v>495 - MACHALA</v>
          </cell>
          <cell r="E507" t="str">
            <v>KAREN ESTHEFANIA CRUZ</v>
          </cell>
          <cell r="F507" t="str">
            <v>COCINAS</v>
          </cell>
          <cell r="G507">
            <v>11</v>
          </cell>
          <cell r="H507" t="e">
            <v>#REF!</v>
          </cell>
        </row>
        <row r="508">
          <cell r="A508" t="str">
            <v>495 - MACHALAEMPOTRE</v>
          </cell>
          <cell r="B508" t="str">
            <v>Kare Cruz.xlsx</v>
          </cell>
          <cell r="C508" t="str">
            <v>CRECOS</v>
          </cell>
          <cell r="D508" t="str">
            <v>495 - MACHALA</v>
          </cell>
          <cell r="E508" t="str">
            <v>KAREN ESTHEFANIA CRUZ</v>
          </cell>
          <cell r="F508" t="str">
            <v>EMPOTRE</v>
          </cell>
          <cell r="G508">
            <v>0</v>
          </cell>
          <cell r="H508" t="e">
            <v>#REF!</v>
          </cell>
        </row>
        <row r="509">
          <cell r="A509" t="str">
            <v>495 - MACHALAGLOBALES</v>
          </cell>
          <cell r="B509" t="str">
            <v>Kare Cruz.xlsx</v>
          </cell>
          <cell r="C509" t="str">
            <v>CRECOS</v>
          </cell>
          <cell r="D509" t="str">
            <v>495 - MACHALA</v>
          </cell>
          <cell r="E509" t="str">
            <v>KAREN ESTHEFANIA CRUZ</v>
          </cell>
          <cell r="F509" t="str">
            <v>GLOBALES</v>
          </cell>
          <cell r="G509">
            <v>0</v>
          </cell>
          <cell r="H509" t="e">
            <v>#REF!</v>
          </cell>
        </row>
        <row r="510">
          <cell r="A510" t="str">
            <v>495 - MACHALALAVADO</v>
          </cell>
          <cell r="B510" t="str">
            <v>Kare Cruz.xlsx</v>
          </cell>
          <cell r="C510" t="str">
            <v>CRECOS</v>
          </cell>
          <cell r="D510" t="str">
            <v>495 - MACHALA</v>
          </cell>
          <cell r="E510" t="str">
            <v>KAREN ESTHEFANIA CRUZ</v>
          </cell>
          <cell r="F510" t="str">
            <v>LAVADO</v>
          </cell>
          <cell r="G510">
            <v>2</v>
          </cell>
          <cell r="H510" t="e">
            <v>#REF!</v>
          </cell>
        </row>
        <row r="511">
          <cell r="A511" t="str">
            <v>495 - MACHALAREFRIGERACIÓN</v>
          </cell>
          <cell r="B511" t="str">
            <v>Kare Cruz.xlsx</v>
          </cell>
          <cell r="C511" t="str">
            <v>CRECOS</v>
          </cell>
          <cell r="D511" t="str">
            <v>495 - MACHALA</v>
          </cell>
          <cell r="E511" t="str">
            <v>KAREN ESTHEFANIA CRUZ</v>
          </cell>
          <cell r="F511" t="str">
            <v>REFRIGERACIÓN</v>
          </cell>
          <cell r="G511">
            <v>12</v>
          </cell>
          <cell r="H511" t="e">
            <v>#REF!</v>
          </cell>
        </row>
        <row r="512">
          <cell r="A512" t="str">
            <v>395 - POINT MACHALAAIRES</v>
          </cell>
          <cell r="B512" t="str">
            <v>Kare Cruz.xlsx</v>
          </cell>
          <cell r="C512" t="str">
            <v>POINT</v>
          </cell>
          <cell r="D512" t="str">
            <v>395 - POINT MACHALA</v>
          </cell>
          <cell r="E512" t="str">
            <v>KAREN ESTHEFANIA CRUZ</v>
          </cell>
          <cell r="F512" t="str">
            <v>AIRES</v>
          </cell>
          <cell r="G512">
            <v>0</v>
          </cell>
          <cell r="H512" t="e">
            <v>#REF!</v>
          </cell>
        </row>
        <row r="513">
          <cell r="A513" t="str">
            <v>395 - POINT MACHALACOCINAS</v>
          </cell>
          <cell r="B513" t="str">
            <v>Kare Cruz.xlsx</v>
          </cell>
          <cell r="C513" t="str">
            <v>POINT</v>
          </cell>
          <cell r="D513" t="str">
            <v>395 - POINT MACHALA</v>
          </cell>
          <cell r="E513" t="str">
            <v>KAREN ESTHEFANIA CRUZ</v>
          </cell>
          <cell r="F513" t="str">
            <v>COCINAS</v>
          </cell>
          <cell r="G513">
            <v>6</v>
          </cell>
          <cell r="H513" t="e">
            <v>#REF!</v>
          </cell>
        </row>
        <row r="514">
          <cell r="A514" t="str">
            <v>395 - POINT MACHALAGLOBALES</v>
          </cell>
          <cell r="B514" t="str">
            <v>Kare Cruz.xlsx</v>
          </cell>
          <cell r="C514" t="str">
            <v>POINT</v>
          </cell>
          <cell r="D514" t="str">
            <v>395 - POINT MACHALA</v>
          </cell>
          <cell r="E514" t="str">
            <v>KAREN ESTHEFANIA CRUZ</v>
          </cell>
          <cell r="F514" t="str">
            <v>GLOBALES</v>
          </cell>
          <cell r="G514">
            <v>0</v>
          </cell>
          <cell r="H514" t="e">
            <v>#REF!</v>
          </cell>
        </row>
        <row r="515">
          <cell r="A515" t="str">
            <v>395 - POINT MACHALALAVADO</v>
          </cell>
          <cell r="B515" t="str">
            <v>Kare Cruz.xlsx</v>
          </cell>
          <cell r="C515" t="str">
            <v>POINT</v>
          </cell>
          <cell r="D515" t="str">
            <v>395 - POINT MACHALA</v>
          </cell>
          <cell r="E515" t="str">
            <v>KAREN ESTHEFANIA CRUZ</v>
          </cell>
          <cell r="F515" t="str">
            <v>LAVADO</v>
          </cell>
          <cell r="G515">
            <v>2</v>
          </cell>
          <cell r="H515" t="e">
            <v>#REF!</v>
          </cell>
        </row>
        <row r="516">
          <cell r="A516" t="str">
            <v>395 - POINT MACHALAREFRIGERACIÓN</v>
          </cell>
          <cell r="B516" t="str">
            <v>Kare Cruz.xlsx</v>
          </cell>
          <cell r="C516" t="str">
            <v>POINT</v>
          </cell>
          <cell r="D516" t="str">
            <v>395 - POINT MACHALA</v>
          </cell>
          <cell r="E516" t="str">
            <v>KAREN ESTHEFANIA CRUZ</v>
          </cell>
          <cell r="F516" t="str">
            <v>REFRIGERACIÓN</v>
          </cell>
          <cell r="G516">
            <v>4</v>
          </cell>
          <cell r="H516" t="e">
            <v>#REF!</v>
          </cell>
        </row>
        <row r="517">
          <cell r="A517" t="str">
            <v>520 - 9 DE OCTUBRE 2 GARCIA AVILESAIRES</v>
          </cell>
          <cell r="B517" t="str">
            <v>KEVIN SISALEMA.xlsx</v>
          </cell>
          <cell r="C517" t="str">
            <v>LA GANGA</v>
          </cell>
          <cell r="D517" t="str">
            <v>520 - 9 DE OCTUBRE 2 GARCIA AVILES</v>
          </cell>
          <cell r="E517" t="str">
            <v>KEVIN SISALEMA</v>
          </cell>
          <cell r="F517" t="str">
            <v>AIRES</v>
          </cell>
          <cell r="G517">
            <v>0</v>
          </cell>
          <cell r="H517" t="e">
            <v>#REF!</v>
          </cell>
          <cell r="I517">
            <v>1</v>
          </cell>
        </row>
        <row r="518">
          <cell r="A518" t="str">
            <v>520 - 9 DE OCTUBRE 2 GARCIA AVILESCOCINAS</v>
          </cell>
          <cell r="B518" t="str">
            <v>KEVIN SISALEMA.xlsx</v>
          </cell>
          <cell r="C518" t="str">
            <v>LA GANGA</v>
          </cell>
          <cell r="D518" t="str">
            <v>520 - 9 DE OCTUBRE 2 GARCIA AVILES</v>
          </cell>
          <cell r="E518" t="str">
            <v>KEVIN SISALEMA</v>
          </cell>
          <cell r="F518" t="str">
            <v>COCINAS</v>
          </cell>
          <cell r="G518">
            <v>0</v>
          </cell>
          <cell r="H518" t="e">
            <v>#REF!</v>
          </cell>
          <cell r="I518">
            <v>4</v>
          </cell>
        </row>
        <row r="519">
          <cell r="A519" t="str">
            <v>520 - 9 DE OCTUBRE 2 GARCIA AVILESGLOBALES</v>
          </cell>
          <cell r="B519" t="str">
            <v>KEVIN SISALEMA.xlsx</v>
          </cell>
          <cell r="C519" t="str">
            <v>LA GANGA</v>
          </cell>
          <cell r="D519" t="str">
            <v>520 - 9 DE OCTUBRE 2 GARCIA AVILES</v>
          </cell>
          <cell r="E519" t="str">
            <v>KEVIN SISALEMA</v>
          </cell>
          <cell r="F519" t="str">
            <v>GLOBALES</v>
          </cell>
          <cell r="G519">
            <v>0</v>
          </cell>
          <cell r="H519" t="e">
            <v>#REF!</v>
          </cell>
          <cell r="I519">
            <v>0</v>
          </cell>
        </row>
        <row r="520">
          <cell r="A520" t="str">
            <v>520 - 9 DE OCTUBRE 2 GARCIA AVILESLAVADO</v>
          </cell>
          <cell r="B520" t="str">
            <v>KEVIN SISALEMA.xlsx</v>
          </cell>
          <cell r="C520" t="str">
            <v>LA GANGA</v>
          </cell>
          <cell r="D520" t="str">
            <v>520 - 9 DE OCTUBRE 2 GARCIA AVILES</v>
          </cell>
          <cell r="E520" t="str">
            <v>KEVIN SISALEMA</v>
          </cell>
          <cell r="F520" t="str">
            <v>LAVADO</v>
          </cell>
          <cell r="G520">
            <v>0</v>
          </cell>
          <cell r="H520" t="e">
            <v>#REF!</v>
          </cell>
          <cell r="I520">
            <v>0</v>
          </cell>
        </row>
        <row r="521">
          <cell r="A521" t="str">
            <v>520 - 9 DE OCTUBRE 2 GARCIA AVILESREFRIGERACIÓN</v>
          </cell>
          <cell r="B521" t="str">
            <v>KEVIN SISALEMA.xlsx</v>
          </cell>
          <cell r="C521" t="str">
            <v>LA GANGA</v>
          </cell>
          <cell r="D521" t="str">
            <v>520 - 9 DE OCTUBRE 2 GARCIA AVILES</v>
          </cell>
          <cell r="E521" t="str">
            <v>KEVIN SISALEMA</v>
          </cell>
          <cell r="F521" t="str">
            <v>REFRIGERACIÓN</v>
          </cell>
          <cell r="G521">
            <v>0</v>
          </cell>
          <cell r="H521" t="e">
            <v>#REF!</v>
          </cell>
          <cell r="I521">
            <v>12</v>
          </cell>
        </row>
        <row r="522">
          <cell r="A522" t="str">
            <v>645 - ORVE 9 DE OCTUBRE Y BOYACACOCINAS</v>
          </cell>
          <cell r="B522" t="str">
            <v>KEVIN SISALEMA.xlsx</v>
          </cell>
          <cell r="C522" t="str">
            <v>ORVE HOGAR</v>
          </cell>
          <cell r="D522" t="str">
            <v>645 - ORVE 9 DE OCTUBRE Y BOYACA</v>
          </cell>
          <cell r="E522" t="str">
            <v>KEVIN SISALEMA</v>
          </cell>
          <cell r="F522" t="str">
            <v>COCINAS</v>
          </cell>
          <cell r="G522">
            <v>0</v>
          </cell>
          <cell r="H522" t="e">
            <v>#REF!</v>
          </cell>
          <cell r="I522">
            <v>3</v>
          </cell>
        </row>
        <row r="523">
          <cell r="A523" t="str">
            <v>645 - ORVE 9 DE OCTUBRE Y BOYACAGLOBALES</v>
          </cell>
          <cell r="B523" t="str">
            <v>KEVIN SISALEMA.xlsx</v>
          </cell>
          <cell r="C523" t="str">
            <v>ORVE HOGAR</v>
          </cell>
          <cell r="D523" t="str">
            <v>645 - ORVE 9 DE OCTUBRE Y BOYACA</v>
          </cell>
          <cell r="E523" t="str">
            <v>KEVIN SISALEMA</v>
          </cell>
          <cell r="F523" t="str">
            <v>GLOBALES</v>
          </cell>
          <cell r="G523">
            <v>0</v>
          </cell>
          <cell r="H523" t="e">
            <v>#REF!</v>
          </cell>
          <cell r="I523">
            <v>0</v>
          </cell>
        </row>
        <row r="524">
          <cell r="A524" t="str">
            <v>645 - ORVE 9 DE OCTUBRE Y BOYACALAVADO</v>
          </cell>
          <cell r="B524" t="str">
            <v>KEVIN SISALEMA.xlsx</v>
          </cell>
          <cell r="C524" t="str">
            <v>ORVE HOGAR</v>
          </cell>
          <cell r="D524" t="str">
            <v>645 - ORVE 9 DE OCTUBRE Y BOYACA</v>
          </cell>
          <cell r="E524" t="str">
            <v>KEVIN SISALEMA</v>
          </cell>
          <cell r="F524" t="str">
            <v>LAVADO</v>
          </cell>
          <cell r="G524">
            <v>0</v>
          </cell>
          <cell r="H524" t="e">
            <v>#REF!</v>
          </cell>
          <cell r="I524">
            <v>0</v>
          </cell>
        </row>
        <row r="525">
          <cell r="A525" t="str">
            <v>645 - ORVE 9 DE OCTUBRE Y BOYACAREFRIGERACIÓN</v>
          </cell>
          <cell r="B525" t="str">
            <v>KEVIN SISALEMA.xlsx</v>
          </cell>
          <cell r="C525" t="str">
            <v>ORVE HOGAR</v>
          </cell>
          <cell r="D525" t="str">
            <v>645 - ORVE 9 DE OCTUBRE Y BOYACA</v>
          </cell>
          <cell r="E525" t="str">
            <v>KEVIN SISALEMA</v>
          </cell>
          <cell r="F525" t="str">
            <v>REFRIGERACIÓN</v>
          </cell>
          <cell r="G525">
            <v>0</v>
          </cell>
          <cell r="H525" t="e">
            <v>#REF!</v>
          </cell>
          <cell r="I525">
            <v>3</v>
          </cell>
        </row>
        <row r="526">
          <cell r="A526" t="str">
            <v>441 - TIENDA MACHALA 713AIRES</v>
          </cell>
          <cell r="B526" t="str">
            <v>LAZO SANJINEZ ELAYNE IVANOVA enviar1.xlsx</v>
          </cell>
          <cell r="C526" t="str">
            <v>ARTEFACTA</v>
          </cell>
          <cell r="D526" t="str">
            <v>441 - TIENDA MACHALA 713</v>
          </cell>
          <cell r="E526" t="str">
            <v>ELAYNE IVANOVA LAZO</v>
          </cell>
          <cell r="F526" t="str">
            <v>AIRES</v>
          </cell>
          <cell r="G526">
            <v>2</v>
          </cell>
          <cell r="H526" t="e">
            <v>#REF!</v>
          </cell>
        </row>
        <row r="527">
          <cell r="A527" t="str">
            <v>441 - TIENDA MACHALA 713COCINAS</v>
          </cell>
          <cell r="B527" t="str">
            <v>LAZO SANJINEZ ELAYNE IVANOVA enviar1.xlsx</v>
          </cell>
          <cell r="C527" t="str">
            <v>ARTEFACTA</v>
          </cell>
          <cell r="D527" t="str">
            <v>441 - TIENDA MACHALA 713</v>
          </cell>
          <cell r="E527" t="str">
            <v>ELAYNE IVANOVA LAZO</v>
          </cell>
          <cell r="F527" t="str">
            <v>COCINAS</v>
          </cell>
          <cell r="G527">
            <v>7</v>
          </cell>
          <cell r="H527" t="e">
            <v>#REF!</v>
          </cell>
          <cell r="I527">
            <v>5</v>
          </cell>
        </row>
        <row r="528">
          <cell r="A528" t="str">
            <v>441 - TIENDA MACHALA 713EMPOTRE</v>
          </cell>
          <cell r="B528" t="str">
            <v>LAZO SANJINEZ ELAYNE IVANOVA enviar1.xlsx</v>
          </cell>
          <cell r="C528" t="str">
            <v>ARTEFACTA</v>
          </cell>
          <cell r="D528" t="str">
            <v>441 - TIENDA MACHALA 713</v>
          </cell>
          <cell r="E528" t="str">
            <v>ELAYNE IVANOVA LAZO</v>
          </cell>
          <cell r="F528" t="str">
            <v>EMPOTRE</v>
          </cell>
          <cell r="G528">
            <v>0</v>
          </cell>
          <cell r="H528" t="e">
            <v>#REF!</v>
          </cell>
        </row>
        <row r="529">
          <cell r="A529" t="str">
            <v>441 - TIENDA MACHALA 713GLOBALES</v>
          </cell>
          <cell r="B529" t="str">
            <v>LAZO SANJINEZ ELAYNE IVANOVA enviar1.xlsx</v>
          </cell>
          <cell r="C529" t="str">
            <v>ARTEFACTA</v>
          </cell>
          <cell r="D529" t="str">
            <v>441 - TIENDA MACHALA 713</v>
          </cell>
          <cell r="E529" t="str">
            <v>ELAYNE IVANOVA LAZO</v>
          </cell>
          <cell r="F529" t="str">
            <v>GLOBALES</v>
          </cell>
          <cell r="G529">
            <v>8</v>
          </cell>
          <cell r="H529" t="e">
            <v>#REF!</v>
          </cell>
          <cell r="I529">
            <v>4</v>
          </cell>
        </row>
        <row r="530">
          <cell r="A530" t="str">
            <v>441 - TIENDA MACHALA 713LAVADO</v>
          </cell>
          <cell r="B530" t="str">
            <v>LAZO SANJINEZ ELAYNE IVANOVA enviar1.xlsx</v>
          </cell>
          <cell r="C530" t="str">
            <v>ARTEFACTA</v>
          </cell>
          <cell r="D530" t="str">
            <v>441 - TIENDA MACHALA 713</v>
          </cell>
          <cell r="E530" t="str">
            <v>ELAYNE IVANOVA LAZO</v>
          </cell>
          <cell r="F530" t="str">
            <v>LAVADO</v>
          </cell>
          <cell r="G530">
            <v>4</v>
          </cell>
          <cell r="H530" t="e">
            <v>#REF!</v>
          </cell>
          <cell r="I530">
            <v>2</v>
          </cell>
        </row>
        <row r="531">
          <cell r="A531" t="str">
            <v>441 - TIENDA MACHALA 713REFRIGERACIÓN</v>
          </cell>
          <cell r="B531" t="str">
            <v>LAZO SANJINEZ ELAYNE IVANOVA enviar1.xlsx</v>
          </cell>
          <cell r="C531" t="str">
            <v>ARTEFACTA</v>
          </cell>
          <cell r="D531" t="str">
            <v>441 - TIENDA MACHALA 713</v>
          </cell>
          <cell r="E531" t="str">
            <v>ELAYNE IVANOVA LAZO</v>
          </cell>
          <cell r="F531" t="str">
            <v>REFRIGERACIÓN</v>
          </cell>
          <cell r="G531">
            <v>9</v>
          </cell>
          <cell r="H531" t="e">
            <v>#REF!</v>
          </cell>
          <cell r="I531">
            <v>5</v>
          </cell>
        </row>
        <row r="532">
          <cell r="A532" t="str">
            <v>446 - TIENDA BARATODO MACHALA 719AIRES</v>
          </cell>
          <cell r="B532" t="str">
            <v>LAZO SANJINEZ ELAYNE IVANOVA enviar1.xlsx</v>
          </cell>
          <cell r="C532" t="str">
            <v>BARATODO</v>
          </cell>
          <cell r="D532" t="str">
            <v>446 - TIENDA BARATODO MACHALA 719</v>
          </cell>
          <cell r="E532" t="str">
            <v>ELAYNE IVANOVA LAZO</v>
          </cell>
          <cell r="F532" t="str">
            <v>AIRES</v>
          </cell>
          <cell r="G532">
            <v>1</v>
          </cell>
          <cell r="H532" t="e">
            <v>#REF!</v>
          </cell>
        </row>
        <row r="533">
          <cell r="A533" t="str">
            <v>446 - TIENDA BARATODO MACHALA 719COCINAS</v>
          </cell>
          <cell r="B533" t="str">
            <v>LAZO SANJINEZ ELAYNE IVANOVA enviar1.xlsx</v>
          </cell>
          <cell r="C533" t="str">
            <v>BARATODO</v>
          </cell>
          <cell r="D533" t="str">
            <v>446 - TIENDA BARATODO MACHALA 719</v>
          </cell>
          <cell r="E533" t="str">
            <v>ELAYNE IVANOVA LAZO</v>
          </cell>
          <cell r="F533" t="str">
            <v>COCINAS</v>
          </cell>
          <cell r="G533">
            <v>12</v>
          </cell>
          <cell r="H533" t="e">
            <v>#REF!</v>
          </cell>
          <cell r="I533">
            <v>3</v>
          </cell>
        </row>
        <row r="534">
          <cell r="A534" t="str">
            <v>446 - TIENDA BARATODO MACHALA 719EMPOTRE</v>
          </cell>
          <cell r="B534" t="str">
            <v>LAZO SANJINEZ ELAYNE IVANOVA enviar1.xlsx</v>
          </cell>
          <cell r="C534" t="str">
            <v>BARATODO</v>
          </cell>
          <cell r="D534" t="str">
            <v>446 - TIENDA BARATODO MACHALA 719</v>
          </cell>
          <cell r="E534" t="str">
            <v>ELAYNE IVANOVA LAZO</v>
          </cell>
          <cell r="F534" t="str">
            <v>EMPOTRE</v>
          </cell>
          <cell r="G534">
            <v>0</v>
          </cell>
          <cell r="H534" t="e">
            <v>#REF!</v>
          </cell>
        </row>
        <row r="535">
          <cell r="A535" t="str">
            <v>446 - TIENDA BARATODO MACHALA 719GLOBALES</v>
          </cell>
          <cell r="B535" t="str">
            <v>LAZO SANJINEZ ELAYNE IVANOVA enviar1.xlsx</v>
          </cell>
          <cell r="C535" t="str">
            <v>BARATODO</v>
          </cell>
          <cell r="D535" t="str">
            <v>446 - TIENDA BARATODO MACHALA 719</v>
          </cell>
          <cell r="E535" t="str">
            <v>ELAYNE IVANOVA LAZO</v>
          </cell>
          <cell r="F535" t="str">
            <v>GLOBALES</v>
          </cell>
          <cell r="G535">
            <v>6</v>
          </cell>
          <cell r="H535" t="e">
            <v>#REF!</v>
          </cell>
        </row>
        <row r="536">
          <cell r="A536" t="str">
            <v>446 - TIENDA BARATODO MACHALA 719LAVADO</v>
          </cell>
          <cell r="B536" t="str">
            <v>LAZO SANJINEZ ELAYNE IVANOVA enviar1.xlsx</v>
          </cell>
          <cell r="C536" t="str">
            <v>BARATODO</v>
          </cell>
          <cell r="D536" t="str">
            <v>446 - TIENDA BARATODO MACHALA 719</v>
          </cell>
          <cell r="E536" t="str">
            <v>ELAYNE IVANOVA LAZO</v>
          </cell>
          <cell r="F536" t="str">
            <v>LAVADO</v>
          </cell>
          <cell r="G536">
            <v>7</v>
          </cell>
          <cell r="H536" t="e">
            <v>#REF!</v>
          </cell>
          <cell r="I536">
            <v>4</v>
          </cell>
        </row>
        <row r="537">
          <cell r="A537" t="str">
            <v>446 - TIENDA BARATODO MACHALA 719REFRIGERACIÓN</v>
          </cell>
          <cell r="B537" t="str">
            <v>LAZO SANJINEZ ELAYNE IVANOVA enviar1.xlsx</v>
          </cell>
          <cell r="C537" t="str">
            <v>BARATODO</v>
          </cell>
          <cell r="D537" t="str">
            <v>446 - TIENDA BARATODO MACHALA 719</v>
          </cell>
          <cell r="E537" t="str">
            <v>ELAYNE IVANOVA LAZO</v>
          </cell>
          <cell r="F537" t="str">
            <v>REFRIGERACIÓN</v>
          </cell>
          <cell r="G537">
            <v>13</v>
          </cell>
          <cell r="H537" t="e">
            <v>#REF!</v>
          </cell>
          <cell r="I537">
            <v>5</v>
          </cell>
        </row>
        <row r="538">
          <cell r="A538" t="str">
            <v>463 - TIENDA DURAN OUTLET 917AIRES</v>
          </cell>
          <cell r="B538" t="str">
            <v>LOPEZ MOSCOL JONATHAN LEONARDO (1).xlsx</v>
          </cell>
          <cell r="C538" t="str">
            <v>ARTEFACTA</v>
          </cell>
          <cell r="D538" t="str">
            <v>463 - TIENDA DURAN OUTLET 917</v>
          </cell>
          <cell r="E538" t="str">
            <v>JONATHAN LEONARDO LOPEZ</v>
          </cell>
          <cell r="F538" t="str">
            <v>AIRES</v>
          </cell>
          <cell r="G538">
            <v>3</v>
          </cell>
          <cell r="H538" t="e">
            <v>#REF!</v>
          </cell>
          <cell r="I538">
            <v>4</v>
          </cell>
        </row>
        <row r="539">
          <cell r="A539" t="str">
            <v>463 - TIENDA DURAN OUTLET 917COCINAS</v>
          </cell>
          <cell r="B539" t="str">
            <v>LOPEZ MOSCOL JONATHAN LEONARDO (1).xlsx</v>
          </cell>
          <cell r="C539" t="str">
            <v>ARTEFACTA</v>
          </cell>
          <cell r="D539" t="str">
            <v>463 - TIENDA DURAN OUTLET 917</v>
          </cell>
          <cell r="E539" t="str">
            <v>JONATHAN LEONARDO LOPEZ</v>
          </cell>
          <cell r="F539" t="str">
            <v>COCINAS</v>
          </cell>
          <cell r="G539">
            <v>15</v>
          </cell>
          <cell r="H539" t="e">
            <v>#REF!</v>
          </cell>
          <cell r="I539">
            <v>14</v>
          </cell>
        </row>
        <row r="540">
          <cell r="A540" t="str">
            <v>463 - TIENDA DURAN OUTLET 917EMPOTRE</v>
          </cell>
          <cell r="B540" t="str">
            <v>LOPEZ MOSCOL JONATHAN LEONARDO (1).xlsx</v>
          </cell>
          <cell r="C540" t="str">
            <v>ARTEFACTA</v>
          </cell>
          <cell r="D540" t="str">
            <v>463 - TIENDA DURAN OUTLET 917</v>
          </cell>
          <cell r="E540" t="str">
            <v>JONATHAN LEONARDO LOPEZ</v>
          </cell>
          <cell r="F540" t="str">
            <v>EMPOTRE</v>
          </cell>
          <cell r="G540">
            <v>0</v>
          </cell>
          <cell r="H540" t="e">
            <v>#REF!</v>
          </cell>
        </row>
        <row r="541">
          <cell r="A541" t="str">
            <v>463 - TIENDA DURAN OUTLET 917GLOBALES</v>
          </cell>
          <cell r="B541" t="str">
            <v>LOPEZ MOSCOL JONATHAN LEONARDO (1).xlsx</v>
          </cell>
          <cell r="C541" t="str">
            <v>ARTEFACTA</v>
          </cell>
          <cell r="D541" t="str">
            <v>463 - TIENDA DURAN OUTLET 917</v>
          </cell>
          <cell r="E541" t="str">
            <v>JONATHAN LEONARDO LOPEZ</v>
          </cell>
          <cell r="F541" t="str">
            <v>GLOBALES</v>
          </cell>
          <cell r="G541">
            <v>3</v>
          </cell>
          <cell r="H541" t="e">
            <v>#REF!</v>
          </cell>
          <cell r="I541">
            <v>4</v>
          </cell>
        </row>
        <row r="542">
          <cell r="A542" t="str">
            <v>463 - TIENDA DURAN OUTLET 917LAVADO</v>
          </cell>
          <cell r="B542" t="str">
            <v>LOPEZ MOSCOL JONATHAN LEONARDO (1).xlsx</v>
          </cell>
          <cell r="C542" t="str">
            <v>ARTEFACTA</v>
          </cell>
          <cell r="D542" t="str">
            <v>463 - TIENDA DURAN OUTLET 917</v>
          </cell>
          <cell r="E542" t="str">
            <v>JONATHAN LEONARDO LOPEZ</v>
          </cell>
          <cell r="F542" t="str">
            <v>LAVADO</v>
          </cell>
          <cell r="G542">
            <v>10</v>
          </cell>
          <cell r="H542" t="e">
            <v>#REF!</v>
          </cell>
          <cell r="I542">
            <v>6</v>
          </cell>
        </row>
        <row r="543">
          <cell r="A543" t="str">
            <v>463 - TIENDA DURAN OUTLET 917REFRIGERACIÓN</v>
          </cell>
          <cell r="B543" t="str">
            <v>LOPEZ MOSCOL JONATHAN LEONARDO (1).xlsx</v>
          </cell>
          <cell r="C543" t="str">
            <v>ARTEFACTA</v>
          </cell>
          <cell r="D543" t="str">
            <v>463 - TIENDA DURAN OUTLET 917</v>
          </cell>
          <cell r="E543" t="str">
            <v>JONATHAN LEONARDO LOPEZ</v>
          </cell>
          <cell r="F543" t="str">
            <v>REFRIGERACIÓN</v>
          </cell>
          <cell r="G543">
            <v>18</v>
          </cell>
          <cell r="H543" t="e">
            <v>#REF!</v>
          </cell>
          <cell r="I543">
            <v>5</v>
          </cell>
        </row>
        <row r="544">
          <cell r="A544" t="str">
            <v>407 - TIENDA BARATODO DURAN 1032AIRES</v>
          </cell>
          <cell r="B544" t="str">
            <v>LOPEZ MOSCOL JONATHAN LEONARDO (1).xlsx</v>
          </cell>
          <cell r="C544" t="str">
            <v>BARATODO</v>
          </cell>
          <cell r="D544" t="str">
            <v>407 - TIENDA BARATODO DURAN 1032</v>
          </cell>
          <cell r="E544" t="str">
            <v>JONATHAN LEONARDO LOPEZ</v>
          </cell>
          <cell r="F544" t="str">
            <v>AIRES</v>
          </cell>
          <cell r="G544">
            <v>3</v>
          </cell>
          <cell r="H544" t="e">
            <v>#REF!</v>
          </cell>
          <cell r="I544">
            <v>3</v>
          </cell>
        </row>
        <row r="545">
          <cell r="A545" t="str">
            <v>407 - TIENDA BARATODO DURAN 1032COCINAS</v>
          </cell>
          <cell r="B545" t="str">
            <v>LOPEZ MOSCOL JONATHAN LEONARDO (1).xlsx</v>
          </cell>
          <cell r="C545" t="str">
            <v>BARATODO</v>
          </cell>
          <cell r="D545" t="str">
            <v>407 - TIENDA BARATODO DURAN 1032</v>
          </cell>
          <cell r="E545" t="str">
            <v>JONATHAN LEONARDO LOPEZ</v>
          </cell>
          <cell r="F545" t="str">
            <v>COCINAS</v>
          </cell>
          <cell r="G545">
            <v>17</v>
          </cell>
          <cell r="H545" t="e">
            <v>#REF!</v>
          </cell>
          <cell r="I545">
            <v>19</v>
          </cell>
        </row>
        <row r="546">
          <cell r="A546" t="str">
            <v>407 - TIENDA BARATODO DURAN 1032EMPOTRE</v>
          </cell>
          <cell r="B546" t="str">
            <v>LOPEZ MOSCOL JONATHAN LEONARDO (1).xlsx</v>
          </cell>
          <cell r="C546" t="str">
            <v>BARATODO</v>
          </cell>
          <cell r="D546" t="str">
            <v>407 - TIENDA BARATODO DURAN 1032</v>
          </cell>
          <cell r="E546" t="str">
            <v>JONATHAN LEONARDO LOPEZ</v>
          </cell>
          <cell r="F546" t="str">
            <v>EMPOTRE</v>
          </cell>
          <cell r="G546">
            <v>0</v>
          </cell>
          <cell r="H546" t="e">
            <v>#REF!</v>
          </cell>
        </row>
        <row r="547">
          <cell r="A547" t="str">
            <v>407 - TIENDA BARATODO DURAN 1032GLOBALES</v>
          </cell>
          <cell r="B547" t="str">
            <v>LOPEZ MOSCOL JONATHAN LEONARDO (1).xlsx</v>
          </cell>
          <cell r="C547" t="str">
            <v>BARATODO</v>
          </cell>
          <cell r="D547" t="str">
            <v>407 - TIENDA BARATODO DURAN 1032</v>
          </cell>
          <cell r="E547" t="str">
            <v>JONATHAN LEONARDO LOPEZ</v>
          </cell>
          <cell r="F547" t="str">
            <v>GLOBALES</v>
          </cell>
          <cell r="G547">
            <v>5</v>
          </cell>
          <cell r="H547" t="e">
            <v>#REF!</v>
          </cell>
          <cell r="I547">
            <v>6</v>
          </cell>
        </row>
        <row r="548">
          <cell r="A548" t="str">
            <v>407 - TIENDA BARATODO DURAN 1032LAVADO</v>
          </cell>
          <cell r="B548" t="str">
            <v>LOPEZ MOSCOL JONATHAN LEONARDO (1).xlsx</v>
          </cell>
          <cell r="C548" t="str">
            <v>BARATODO</v>
          </cell>
          <cell r="D548" t="str">
            <v>407 - TIENDA BARATODO DURAN 1032</v>
          </cell>
          <cell r="E548" t="str">
            <v>JONATHAN LEONARDO LOPEZ</v>
          </cell>
          <cell r="F548" t="str">
            <v>LAVADO</v>
          </cell>
          <cell r="G548">
            <v>10</v>
          </cell>
          <cell r="H548" t="e">
            <v>#REF!</v>
          </cell>
          <cell r="I548">
            <v>7</v>
          </cell>
        </row>
        <row r="549">
          <cell r="A549" t="str">
            <v>407 - TIENDA BARATODO DURAN 1032REFRIGERACIÓN</v>
          </cell>
          <cell r="B549" t="str">
            <v>LOPEZ MOSCOL JONATHAN LEONARDO (1).xlsx</v>
          </cell>
          <cell r="C549" t="str">
            <v>BARATODO</v>
          </cell>
          <cell r="D549" t="str">
            <v>407 - TIENDA BARATODO DURAN 1032</v>
          </cell>
          <cell r="E549" t="str">
            <v>JONATHAN LEONARDO LOPEZ</v>
          </cell>
          <cell r="F549" t="str">
            <v>REFRIGERACIÓN</v>
          </cell>
          <cell r="G549">
            <v>19</v>
          </cell>
          <cell r="H549" t="e">
            <v>#REF!</v>
          </cell>
          <cell r="I549">
            <v>11</v>
          </cell>
        </row>
        <row r="550">
          <cell r="A550" t="str">
            <v>961 - ALMACENES ESPAÑA BOYACAAIRES</v>
          </cell>
          <cell r="B550" t="str">
            <v>Mafer Rolleri ventas.xlsx</v>
          </cell>
          <cell r="C550" t="str">
            <v>ALMACENES ESPAÑA</v>
          </cell>
          <cell r="D550" t="str">
            <v>961 - ALMACENES ESPAÑA BOYACA</v>
          </cell>
          <cell r="E550" t="str">
            <v>MARIA FERNANDA ROLLERI</v>
          </cell>
          <cell r="F550" t="str">
            <v>AIRES</v>
          </cell>
          <cell r="G550">
            <v>8</v>
          </cell>
          <cell r="H550" t="e">
            <v>#REF!</v>
          </cell>
          <cell r="I550">
            <v>6</v>
          </cell>
        </row>
        <row r="551">
          <cell r="A551" t="str">
            <v>961 - ALMACENES ESPAÑA BOYACACOCINAS</v>
          </cell>
          <cell r="B551" t="str">
            <v>Mafer Rolleri ventas.xlsx</v>
          </cell>
          <cell r="C551" t="str">
            <v>ALMACENES ESPAÑA</v>
          </cell>
          <cell r="D551" t="str">
            <v>961 - ALMACENES ESPAÑA BOYACA</v>
          </cell>
          <cell r="E551" t="str">
            <v>MARIA FERNANDA ROLLERI</v>
          </cell>
          <cell r="F551" t="str">
            <v>COCINAS</v>
          </cell>
          <cell r="G551">
            <v>20</v>
          </cell>
          <cell r="H551" t="e">
            <v>#REF!</v>
          </cell>
          <cell r="I551">
            <v>17</v>
          </cell>
        </row>
        <row r="552">
          <cell r="A552" t="str">
            <v>961 - ALMACENES ESPAÑA BOYACAGLOBALES</v>
          </cell>
          <cell r="B552" t="str">
            <v>Mafer Rolleri ventas.xlsx</v>
          </cell>
          <cell r="C552" t="str">
            <v>ALMACENES ESPAÑA</v>
          </cell>
          <cell r="D552" t="str">
            <v>961 - ALMACENES ESPAÑA BOYACA</v>
          </cell>
          <cell r="E552" t="str">
            <v>MARIA FERNANDA ROLLERI</v>
          </cell>
          <cell r="F552" t="str">
            <v>GLOBALES</v>
          </cell>
          <cell r="G552">
            <v>7</v>
          </cell>
          <cell r="H552" t="e">
            <v>#REF!</v>
          </cell>
          <cell r="I552">
            <v>4</v>
          </cell>
        </row>
        <row r="553">
          <cell r="A553" t="str">
            <v>961 - ALMACENES ESPAÑA BOYACALAVADO</v>
          </cell>
          <cell r="B553" t="str">
            <v>Mafer Rolleri ventas.xlsx</v>
          </cell>
          <cell r="C553" t="str">
            <v>ALMACENES ESPAÑA</v>
          </cell>
          <cell r="D553" t="str">
            <v>961 - ALMACENES ESPAÑA BOYACA</v>
          </cell>
          <cell r="E553" t="str">
            <v>MARIA FERNANDA ROLLERI</v>
          </cell>
          <cell r="F553" t="str">
            <v>LAVADO</v>
          </cell>
          <cell r="G553">
            <v>11</v>
          </cell>
          <cell r="H553" t="e">
            <v>#REF!</v>
          </cell>
          <cell r="I553">
            <v>19</v>
          </cell>
        </row>
        <row r="554">
          <cell r="A554" t="str">
            <v>961 - ALMACENES ESPAÑA BOYACAREFRIGERACIÓN</v>
          </cell>
          <cell r="B554" t="str">
            <v>Mafer Rolleri ventas.xlsx</v>
          </cell>
          <cell r="C554" t="str">
            <v>ALMACENES ESPAÑA</v>
          </cell>
          <cell r="D554" t="str">
            <v>961 - ALMACENES ESPAÑA BOYACA</v>
          </cell>
          <cell r="E554" t="str">
            <v>MARIA FERNANDA ROLLERI</v>
          </cell>
          <cell r="F554" t="str">
            <v>REFRIGERACIÓN</v>
          </cell>
          <cell r="G554">
            <v>22</v>
          </cell>
          <cell r="H554" t="e">
            <v>#REF!</v>
          </cell>
          <cell r="I554">
            <v>16</v>
          </cell>
        </row>
        <row r="555">
          <cell r="A555" t="str">
            <v>872 - ALMACENES ESPAÑA GYE 9 DE OCTUBREAIRES</v>
          </cell>
          <cell r="B555" t="str">
            <v>Mafer Rolleri ventas.xlsx</v>
          </cell>
          <cell r="C555" t="str">
            <v>ALMACENES ESPAÑA</v>
          </cell>
          <cell r="D555" t="str">
            <v>872 - ALMACENES ESPAÑA GYE 9 DE OCTUBRE</v>
          </cell>
          <cell r="E555" t="str">
            <v>MARIA FERNANDA ROLLERI</v>
          </cell>
          <cell r="F555" t="str">
            <v>AIRES</v>
          </cell>
          <cell r="G555">
            <v>3</v>
          </cell>
          <cell r="H555" t="e">
            <v>#REF!</v>
          </cell>
          <cell r="I555">
            <v>4</v>
          </cell>
        </row>
        <row r="556">
          <cell r="A556" t="str">
            <v>872 - ALMACENES ESPAÑA GYE 9 DE OCTUBRECOCINAS</v>
          </cell>
          <cell r="B556" t="str">
            <v>Mafer Rolleri ventas.xlsx</v>
          </cell>
          <cell r="C556" t="str">
            <v>ALMACENES ESPAÑA</v>
          </cell>
          <cell r="D556" t="str">
            <v>872 - ALMACENES ESPAÑA GYE 9 DE OCTUBRE</v>
          </cell>
          <cell r="E556" t="str">
            <v>MARIA FERNANDA ROLLERI</v>
          </cell>
          <cell r="F556" t="str">
            <v>COCINAS</v>
          </cell>
          <cell r="G556">
            <v>15</v>
          </cell>
          <cell r="H556" t="e">
            <v>#REF!</v>
          </cell>
          <cell r="I556">
            <v>12</v>
          </cell>
        </row>
        <row r="557">
          <cell r="A557" t="str">
            <v>872 - ALMACENES ESPAÑA GYE 9 DE OCTUBREGLOBALES</v>
          </cell>
          <cell r="B557" t="str">
            <v>Mafer Rolleri ventas.xlsx</v>
          </cell>
          <cell r="C557" t="str">
            <v>ALMACENES ESPAÑA</v>
          </cell>
          <cell r="D557" t="str">
            <v>872 - ALMACENES ESPAÑA GYE 9 DE OCTUBRE</v>
          </cell>
          <cell r="E557" t="str">
            <v>MARIA FERNANDA ROLLERI</v>
          </cell>
          <cell r="F557" t="str">
            <v>GLOBALES</v>
          </cell>
          <cell r="G557">
            <v>7</v>
          </cell>
          <cell r="H557" t="e">
            <v>#REF!</v>
          </cell>
          <cell r="I557">
            <v>3</v>
          </cell>
        </row>
        <row r="558">
          <cell r="A558" t="str">
            <v>872 - ALMACENES ESPAÑA GYE 9 DE OCTUBRELAVADO</v>
          </cell>
          <cell r="B558" t="str">
            <v>Mafer Rolleri ventas.xlsx</v>
          </cell>
          <cell r="C558" t="str">
            <v>ALMACENES ESPAÑA</v>
          </cell>
          <cell r="D558" t="str">
            <v>872 - ALMACENES ESPAÑA GYE 9 DE OCTUBRE</v>
          </cell>
          <cell r="E558" t="str">
            <v>MARIA FERNANDA ROLLERI</v>
          </cell>
          <cell r="F558" t="str">
            <v>LAVADO</v>
          </cell>
          <cell r="G558">
            <v>6</v>
          </cell>
          <cell r="H558" t="e">
            <v>#REF!</v>
          </cell>
          <cell r="I558">
            <v>8</v>
          </cell>
        </row>
        <row r="559">
          <cell r="A559" t="str">
            <v>872 - ALMACENES ESPAÑA GYE 9 DE OCTUBREREFRIGERACIÓN</v>
          </cell>
          <cell r="B559" t="str">
            <v>Mafer Rolleri ventas.xlsx</v>
          </cell>
          <cell r="C559" t="str">
            <v>ALMACENES ESPAÑA</v>
          </cell>
          <cell r="D559" t="str">
            <v>872 - ALMACENES ESPAÑA GYE 9 DE OCTUBRE</v>
          </cell>
          <cell r="E559" t="str">
            <v>MARIA FERNANDA ROLLERI</v>
          </cell>
          <cell r="F559" t="str">
            <v>REFRIGERACIÓN</v>
          </cell>
          <cell r="G559">
            <v>18</v>
          </cell>
          <cell r="H559" t="e">
            <v>#REF!</v>
          </cell>
          <cell r="I559">
            <v>14</v>
          </cell>
        </row>
        <row r="560">
          <cell r="A560" t="str">
            <v>416 - TIENDA CITY MALL 1063AIRES</v>
          </cell>
          <cell r="B560" t="str">
            <v>MAGALY PUMA domingo-1.xlsx</v>
          </cell>
          <cell r="C560" t="str">
            <v>ARTEFACTA</v>
          </cell>
          <cell r="D560" t="str">
            <v>416 - TIENDA CITY MALL 1063</v>
          </cell>
          <cell r="E560" t="str">
            <v>LADY MAGALY PUMA</v>
          </cell>
          <cell r="F560" t="str">
            <v>AIRES</v>
          </cell>
          <cell r="G560">
            <v>5</v>
          </cell>
          <cell r="H560" t="e">
            <v>#REF!</v>
          </cell>
          <cell r="I560">
            <v>3</v>
          </cell>
        </row>
        <row r="561">
          <cell r="A561" t="str">
            <v>416 - TIENDA CITY MALL 1063COCINAS</v>
          </cell>
          <cell r="B561" t="str">
            <v>MAGALY PUMA domingo-1.xlsx</v>
          </cell>
          <cell r="C561" t="str">
            <v>ARTEFACTA</v>
          </cell>
          <cell r="D561" t="str">
            <v>416 - TIENDA CITY MALL 1063</v>
          </cell>
          <cell r="E561" t="str">
            <v>LADY MAGALY PUMA</v>
          </cell>
          <cell r="F561" t="str">
            <v>COCINAS</v>
          </cell>
          <cell r="G561">
            <v>10</v>
          </cell>
          <cell r="H561" t="e">
            <v>#REF!</v>
          </cell>
          <cell r="I561">
            <v>4</v>
          </cell>
        </row>
        <row r="562">
          <cell r="A562" t="str">
            <v>416 - TIENDA CITY MALL 1063EMPOTRE</v>
          </cell>
          <cell r="B562" t="str">
            <v>MAGALY PUMA domingo-1.xlsx</v>
          </cell>
          <cell r="C562" t="str">
            <v>ARTEFACTA</v>
          </cell>
          <cell r="D562" t="str">
            <v>416 - TIENDA CITY MALL 1063</v>
          </cell>
          <cell r="E562" t="str">
            <v>LADY MAGALY PUMA</v>
          </cell>
          <cell r="F562" t="str">
            <v>EMPOTRE</v>
          </cell>
          <cell r="G562">
            <v>0</v>
          </cell>
          <cell r="H562" t="e">
            <v>#REF!</v>
          </cell>
        </row>
        <row r="563">
          <cell r="A563" t="str">
            <v>416 - TIENDA CITY MALL 1063GLOBALES</v>
          </cell>
          <cell r="B563" t="str">
            <v>MAGALY PUMA domingo-1.xlsx</v>
          </cell>
          <cell r="C563" t="str">
            <v>ARTEFACTA</v>
          </cell>
          <cell r="D563" t="str">
            <v>416 - TIENDA CITY MALL 1063</v>
          </cell>
          <cell r="E563" t="str">
            <v>LADY MAGALY PUMA</v>
          </cell>
          <cell r="F563" t="str">
            <v>GLOBALES</v>
          </cell>
          <cell r="G563">
            <v>4</v>
          </cell>
          <cell r="H563" t="e">
            <v>#REF!</v>
          </cell>
          <cell r="I563">
            <v>2</v>
          </cell>
        </row>
        <row r="564">
          <cell r="A564" t="str">
            <v>416 - TIENDA CITY MALL 1063LAVADO</v>
          </cell>
          <cell r="B564" t="str">
            <v>MAGALY PUMA domingo-1.xlsx</v>
          </cell>
          <cell r="C564" t="str">
            <v>ARTEFACTA</v>
          </cell>
          <cell r="D564" t="str">
            <v>416 - TIENDA CITY MALL 1063</v>
          </cell>
          <cell r="E564" t="str">
            <v>LADY MAGALY PUMA</v>
          </cell>
          <cell r="F564" t="str">
            <v>LAVADO</v>
          </cell>
          <cell r="G564">
            <v>12</v>
          </cell>
          <cell r="H564" t="e">
            <v>#REF!</v>
          </cell>
          <cell r="I564">
            <v>4</v>
          </cell>
        </row>
        <row r="565">
          <cell r="A565" t="str">
            <v>416 - TIENDA CITY MALL 1063REFRIGERACIÓN</v>
          </cell>
          <cell r="B565" t="str">
            <v>MAGALY PUMA domingo-1.xlsx</v>
          </cell>
          <cell r="C565" t="str">
            <v>ARTEFACTA</v>
          </cell>
          <cell r="D565" t="str">
            <v>416 - TIENDA CITY MALL 1063</v>
          </cell>
          <cell r="E565" t="str">
            <v>LADY MAGALY PUMA</v>
          </cell>
          <cell r="F565" t="str">
            <v>REFRIGERACIÓN</v>
          </cell>
          <cell r="G565">
            <v>4</v>
          </cell>
          <cell r="H565" t="e">
            <v>#REF!</v>
          </cell>
          <cell r="I565">
            <v>3</v>
          </cell>
        </row>
        <row r="566">
          <cell r="A566" t="str">
            <v>644 - TODOHOGAR CITYAIRES</v>
          </cell>
          <cell r="B566" t="str">
            <v>MAGALY PUMA domingo-1.xlsx</v>
          </cell>
          <cell r="C566" t="str">
            <v>TODOHOGAR</v>
          </cell>
          <cell r="D566" t="str">
            <v>644 - TODOHOGAR CITY</v>
          </cell>
          <cell r="E566" t="str">
            <v>LADY MAGALY PUMA</v>
          </cell>
          <cell r="F566" t="str">
            <v>AIRES</v>
          </cell>
          <cell r="G566">
            <v>0</v>
          </cell>
          <cell r="H566" t="e">
            <v>#REF!</v>
          </cell>
        </row>
        <row r="567">
          <cell r="A567" t="str">
            <v>644 - TODOHOGAR CITYCOCINAS</v>
          </cell>
          <cell r="B567" t="str">
            <v>MAGALY PUMA domingo-1.xlsx</v>
          </cell>
          <cell r="C567" t="str">
            <v>TODOHOGAR</v>
          </cell>
          <cell r="D567" t="str">
            <v>644 - TODOHOGAR CITY</v>
          </cell>
          <cell r="E567" t="str">
            <v>LADY MAGALY PUMA</v>
          </cell>
          <cell r="F567" t="str">
            <v>COCINAS</v>
          </cell>
          <cell r="G567">
            <v>7</v>
          </cell>
          <cell r="H567" t="e">
            <v>#REF!</v>
          </cell>
          <cell r="I567">
            <v>5</v>
          </cell>
        </row>
        <row r="568">
          <cell r="A568" t="str">
            <v>644 - TODOHOGAR CITYEMPOTRE</v>
          </cell>
          <cell r="B568" t="str">
            <v>MAGALY PUMA domingo-1.xlsx</v>
          </cell>
          <cell r="C568" t="str">
            <v>TODOHOGAR</v>
          </cell>
          <cell r="D568" t="str">
            <v>644 - TODOHOGAR CITY</v>
          </cell>
          <cell r="E568" t="str">
            <v>LADY MAGALY PUMA</v>
          </cell>
          <cell r="F568" t="str">
            <v>EMPOTRE</v>
          </cell>
          <cell r="G568">
            <v>1</v>
          </cell>
          <cell r="H568" t="e">
            <v>#REF!</v>
          </cell>
        </row>
        <row r="569">
          <cell r="A569" t="str">
            <v>644 - TODOHOGAR CITYGLOBALES</v>
          </cell>
          <cell r="B569" t="str">
            <v>MAGALY PUMA domingo-1.xlsx</v>
          </cell>
          <cell r="C569" t="str">
            <v>TODOHOGAR</v>
          </cell>
          <cell r="D569" t="str">
            <v>644 - TODOHOGAR CITY</v>
          </cell>
          <cell r="E569" t="str">
            <v>LADY MAGALY PUMA</v>
          </cell>
          <cell r="F569" t="str">
            <v>GLOBALES</v>
          </cell>
          <cell r="G569">
            <v>2</v>
          </cell>
          <cell r="H569" t="e">
            <v>#REF!</v>
          </cell>
          <cell r="I569">
            <v>2</v>
          </cell>
        </row>
        <row r="570">
          <cell r="A570" t="str">
            <v>644 - TODOHOGAR CITYLAVADO</v>
          </cell>
          <cell r="B570" t="str">
            <v>MAGALY PUMA domingo-1.xlsx</v>
          </cell>
          <cell r="C570" t="str">
            <v>TODOHOGAR</v>
          </cell>
          <cell r="D570" t="str">
            <v>644 - TODOHOGAR CITY</v>
          </cell>
          <cell r="E570" t="str">
            <v>LADY MAGALY PUMA</v>
          </cell>
          <cell r="F570" t="str">
            <v>LAVADO</v>
          </cell>
          <cell r="G570">
            <v>5</v>
          </cell>
          <cell r="H570" t="e">
            <v>#REF!</v>
          </cell>
          <cell r="I570">
            <v>2</v>
          </cell>
        </row>
        <row r="571">
          <cell r="A571" t="str">
            <v>644 - TODOHOGAR CITYREFRIGERACIÓN</v>
          </cell>
          <cell r="B571" t="str">
            <v>MAGALY PUMA domingo-1.xlsx</v>
          </cell>
          <cell r="C571" t="str">
            <v>TODOHOGAR</v>
          </cell>
          <cell r="D571" t="str">
            <v>644 - TODOHOGAR CITY</v>
          </cell>
          <cell r="E571" t="str">
            <v>LADY MAGALY PUMA</v>
          </cell>
          <cell r="F571" t="str">
            <v>REFRIGERACIÓN</v>
          </cell>
          <cell r="G571">
            <v>3</v>
          </cell>
          <cell r="H571" t="e">
            <v>#REF!</v>
          </cell>
          <cell r="I571">
            <v>2</v>
          </cell>
        </row>
        <row r="572">
          <cell r="A572" t="str">
            <v>330 - VEGA BOSQUECOCINAS</v>
          </cell>
          <cell r="B572" t="str">
            <v>MARCO ALCIDES MALLA QMI.xlsx</v>
          </cell>
          <cell r="C572" t="str">
            <v>IMPORTADORA VEGA</v>
          </cell>
          <cell r="D572" t="str">
            <v>330 - VEGA BOSQUE</v>
          </cell>
          <cell r="E572" t="str">
            <v>MARCO ALCIDES MALLA</v>
          </cell>
          <cell r="F572" t="str">
            <v>COCINAS</v>
          </cell>
          <cell r="G572">
            <v>2</v>
          </cell>
          <cell r="H572" t="e">
            <v>#REF!</v>
          </cell>
          <cell r="I572">
            <v>0</v>
          </cell>
        </row>
        <row r="573">
          <cell r="A573" t="str">
            <v>330 - VEGA BOSQUEEMPOTRE</v>
          </cell>
          <cell r="B573" t="str">
            <v>MARCO ALCIDES MALLA QMI.xlsx</v>
          </cell>
          <cell r="C573" t="str">
            <v>IMPORTADORA VEGA</v>
          </cell>
          <cell r="D573" t="str">
            <v>330 - VEGA BOSQUE</v>
          </cell>
          <cell r="E573" t="str">
            <v>MARCO ALCIDES MALLA</v>
          </cell>
          <cell r="F573" t="str">
            <v>EMPOTRE</v>
          </cell>
          <cell r="G573">
            <v>23</v>
          </cell>
          <cell r="H573" t="e">
            <v>#REF!</v>
          </cell>
          <cell r="I573">
            <v>0</v>
          </cell>
        </row>
        <row r="574">
          <cell r="A574" t="str">
            <v>330 - VEGA BOSQUEGLOBALES</v>
          </cell>
          <cell r="B574" t="str">
            <v>MARCO ALCIDES MALLA QMI.xlsx</v>
          </cell>
          <cell r="C574" t="str">
            <v>IMPORTADORA VEGA</v>
          </cell>
          <cell r="D574" t="str">
            <v>330 - VEGA BOSQUE</v>
          </cell>
          <cell r="E574" t="str">
            <v>MARCO ALCIDES MALLA</v>
          </cell>
          <cell r="F574" t="str">
            <v>GLOBALES</v>
          </cell>
          <cell r="G574">
            <v>16</v>
          </cell>
          <cell r="H574" t="e">
            <v>#REF!</v>
          </cell>
          <cell r="I574">
            <v>13</v>
          </cell>
        </row>
        <row r="575">
          <cell r="A575" t="str">
            <v>330 - VEGA BOSQUELAVADO</v>
          </cell>
          <cell r="B575" t="str">
            <v>MARCO ALCIDES MALLA QMI.xlsx</v>
          </cell>
          <cell r="C575" t="str">
            <v>IMPORTADORA VEGA</v>
          </cell>
          <cell r="D575" t="str">
            <v>330 - VEGA BOSQUE</v>
          </cell>
          <cell r="E575" t="str">
            <v>MARCO ALCIDES MALLA</v>
          </cell>
          <cell r="F575" t="str">
            <v>LAVADO</v>
          </cell>
          <cell r="G575">
            <v>30</v>
          </cell>
          <cell r="H575" t="e">
            <v>#REF!</v>
          </cell>
          <cell r="I575">
            <v>6</v>
          </cell>
        </row>
        <row r="576">
          <cell r="A576" t="str">
            <v>330 - VEGA BOSQUEREFRIGERACIÓN</v>
          </cell>
          <cell r="B576" t="str">
            <v>MARCO ALCIDES MALLA QMI.xlsx</v>
          </cell>
          <cell r="C576" t="str">
            <v>IMPORTADORA VEGA</v>
          </cell>
          <cell r="D576" t="str">
            <v>330 - VEGA BOSQUE</v>
          </cell>
          <cell r="E576" t="str">
            <v>MARCO ALCIDES MALLA</v>
          </cell>
          <cell r="F576" t="str">
            <v>REFRIGERACIÓN</v>
          </cell>
          <cell r="G576">
            <v>22</v>
          </cell>
          <cell r="H576" t="e">
            <v>#REF!</v>
          </cell>
          <cell r="I576">
            <v>2</v>
          </cell>
        </row>
        <row r="577">
          <cell r="A577" t="str">
            <v>810 - ALMACENES ESPAÑA  GRAN COLOMBIACOCINAS</v>
          </cell>
          <cell r="B577" t="str">
            <v>MARIA ELIZABETH HERAS-1-1 QMI.xlsx</v>
          </cell>
          <cell r="C577" t="str">
            <v>ALMACENES ESPAÑA</v>
          </cell>
          <cell r="D577" t="str">
            <v>810 - ALMACENES ESPAÑA  GRAN COLOMBIA</v>
          </cell>
          <cell r="E577" t="str">
            <v>MARIA ELIZABETH HERAS</v>
          </cell>
          <cell r="F577" t="str">
            <v>COCINAS</v>
          </cell>
          <cell r="G577">
            <v>10</v>
          </cell>
          <cell r="H577" t="e">
            <v>#REF!</v>
          </cell>
          <cell r="I577">
            <v>5</v>
          </cell>
        </row>
        <row r="578">
          <cell r="A578" t="str">
            <v>810 - ALMACENES ESPAÑA  GRAN COLOMBIAEMPOTRE</v>
          </cell>
          <cell r="B578" t="str">
            <v>MARIA ELIZABETH HERAS-1-1 QMI.xlsx</v>
          </cell>
          <cell r="C578" t="str">
            <v>ALMACENES ESPAÑA</v>
          </cell>
          <cell r="D578" t="str">
            <v>810 - ALMACENES ESPAÑA  GRAN COLOMBIA</v>
          </cell>
          <cell r="E578" t="str">
            <v>MARIA ELIZABETH HERAS</v>
          </cell>
          <cell r="F578" t="str">
            <v>EMPOTRE</v>
          </cell>
          <cell r="G578">
            <v>3</v>
          </cell>
          <cell r="H578" t="e">
            <v>#REF!</v>
          </cell>
          <cell r="I578">
            <v>3</v>
          </cell>
        </row>
        <row r="579">
          <cell r="A579" t="str">
            <v>810 - ALMACENES ESPAÑA  GRAN COLOMBIAGLOBALES</v>
          </cell>
          <cell r="B579" t="str">
            <v>MARIA ELIZABETH HERAS-1-1 QMI.xlsx</v>
          </cell>
          <cell r="C579" t="str">
            <v>ALMACENES ESPAÑA</v>
          </cell>
          <cell r="D579" t="str">
            <v>810 - ALMACENES ESPAÑA  GRAN COLOMBIA</v>
          </cell>
          <cell r="E579" t="str">
            <v>MARIA ELIZABETH HERAS</v>
          </cell>
          <cell r="F579" t="str">
            <v>GLOBALES</v>
          </cell>
          <cell r="G579">
            <v>6</v>
          </cell>
          <cell r="H579" t="e">
            <v>#REF!</v>
          </cell>
          <cell r="I579">
            <v>11</v>
          </cell>
        </row>
        <row r="580">
          <cell r="A580" t="str">
            <v>810 - ALMACENES ESPAÑA  GRAN COLOMBIALAVADO</v>
          </cell>
          <cell r="B580" t="str">
            <v>MARIA ELIZABETH HERAS-1-1 QMI.xlsx</v>
          </cell>
          <cell r="C580" t="str">
            <v>ALMACENES ESPAÑA</v>
          </cell>
          <cell r="D580" t="str">
            <v>810 - ALMACENES ESPAÑA  GRAN COLOMBIA</v>
          </cell>
          <cell r="E580" t="str">
            <v>MARIA ELIZABETH HERAS</v>
          </cell>
          <cell r="F580" t="str">
            <v>LAVADO</v>
          </cell>
          <cell r="G580">
            <v>9</v>
          </cell>
          <cell r="H580" t="e">
            <v>#REF!</v>
          </cell>
          <cell r="I580">
            <v>6</v>
          </cell>
        </row>
        <row r="581">
          <cell r="A581" t="str">
            <v>810 - ALMACENES ESPAÑA  GRAN COLOMBIAREFRIGERACIÓN</v>
          </cell>
          <cell r="B581" t="str">
            <v>MARIA ELIZABETH HERAS-1-1 QMI.xlsx</v>
          </cell>
          <cell r="C581" t="str">
            <v>ALMACENES ESPAÑA</v>
          </cell>
          <cell r="D581" t="str">
            <v>810 - ALMACENES ESPAÑA  GRAN COLOMBIA</v>
          </cell>
          <cell r="E581" t="str">
            <v>MARIA ELIZABETH HERAS</v>
          </cell>
          <cell r="F581" t="str">
            <v>REFRIGERACIÓN</v>
          </cell>
          <cell r="G581">
            <v>9</v>
          </cell>
          <cell r="H581" t="e">
            <v>#REF!</v>
          </cell>
          <cell r="I581">
            <v>11</v>
          </cell>
        </row>
        <row r="582">
          <cell r="A582" t="str">
            <v>529 - CREDITOS GRAN COLOMBIA COCINAS</v>
          </cell>
          <cell r="B582" t="str">
            <v>MARIA ELIZABETH HERAS-1-1 QMI.xlsx</v>
          </cell>
          <cell r="C582" t="str">
            <v>CRECOS</v>
          </cell>
          <cell r="D582" t="str">
            <v xml:space="preserve">529 - CREDITOS GRAN COLOMBIA </v>
          </cell>
          <cell r="E582" t="str">
            <v>MARIA ELIZABETH HERAS</v>
          </cell>
          <cell r="F582" t="str">
            <v>COCINAS</v>
          </cell>
          <cell r="G582">
            <v>6</v>
          </cell>
          <cell r="H582" t="e">
            <v>#REF!</v>
          </cell>
          <cell r="I582">
            <v>4</v>
          </cell>
        </row>
        <row r="583">
          <cell r="A583" t="str">
            <v>529 - CREDITOS GRAN COLOMBIA REFRIGERACIÓN</v>
          </cell>
          <cell r="B583" t="str">
            <v>MARIA ELIZABETH HERAS-1-1 QMI.xlsx</v>
          </cell>
          <cell r="C583" t="str">
            <v>CRECOS</v>
          </cell>
          <cell r="D583" t="str">
            <v xml:space="preserve">529 - CREDITOS GRAN COLOMBIA </v>
          </cell>
          <cell r="E583" t="str">
            <v>MARIA ELIZABETH HERAS</v>
          </cell>
          <cell r="F583" t="str">
            <v>REFRIGERACIÓN</v>
          </cell>
          <cell r="G583">
            <v>5</v>
          </cell>
          <cell r="H583" t="e">
            <v>#REF!</v>
          </cell>
          <cell r="I583">
            <v>1</v>
          </cell>
        </row>
        <row r="584">
          <cell r="A584" t="str">
            <v>604 - CUE.LUIS CORDEROCOCINAS</v>
          </cell>
          <cell r="B584" t="str">
            <v>MARIA ELIZABETH HERAS-1-1 QMI.xlsx</v>
          </cell>
          <cell r="C584" t="str">
            <v>JAHER</v>
          </cell>
          <cell r="D584" t="str">
            <v>604 - CUE.LUIS CORDERO</v>
          </cell>
          <cell r="E584" t="str">
            <v>MARIA ELIZABETH HERAS</v>
          </cell>
          <cell r="F584" t="str">
            <v>COCINAS</v>
          </cell>
          <cell r="G584">
            <v>4</v>
          </cell>
          <cell r="H584" t="e">
            <v>#REF!</v>
          </cell>
          <cell r="I584">
            <v>0</v>
          </cell>
        </row>
        <row r="585">
          <cell r="A585" t="str">
            <v>604 - CUE.LUIS CORDEROLAVADO</v>
          </cell>
          <cell r="B585" t="str">
            <v>MARIA ELIZABETH HERAS-1-1 QMI.xlsx</v>
          </cell>
          <cell r="C585" t="str">
            <v>JAHER</v>
          </cell>
          <cell r="D585" t="str">
            <v>604 - CUE.LUIS CORDERO</v>
          </cell>
          <cell r="E585" t="str">
            <v>MARIA ELIZABETH HERAS</v>
          </cell>
          <cell r="F585" t="str">
            <v>LAVADO</v>
          </cell>
          <cell r="G585">
            <v>0</v>
          </cell>
          <cell r="H585" t="e">
            <v>#REF!</v>
          </cell>
          <cell r="I585">
            <v>0</v>
          </cell>
        </row>
        <row r="586">
          <cell r="A586" t="str">
            <v>604 - CUE.LUIS CORDEROREFRIGERACIÓN</v>
          </cell>
          <cell r="B586" t="str">
            <v>MARIA ELIZABETH HERAS-1-1 QMI.xlsx</v>
          </cell>
          <cell r="C586" t="str">
            <v>JAHER</v>
          </cell>
          <cell r="D586" t="str">
            <v>604 - CUE.LUIS CORDERO</v>
          </cell>
          <cell r="E586" t="str">
            <v>MARIA ELIZABETH HERAS</v>
          </cell>
          <cell r="F586" t="str">
            <v>REFRIGERACIÓN</v>
          </cell>
          <cell r="G586">
            <v>3</v>
          </cell>
          <cell r="H586" t="e">
            <v>#REF!</v>
          </cell>
          <cell r="I586">
            <v>1</v>
          </cell>
        </row>
        <row r="587">
          <cell r="A587" t="str">
            <v>529 - CREDITOS GRAN COLOMBIA LAVADO</v>
          </cell>
          <cell r="B587" t="str">
            <v>MARIA ELIZABETH HERAS-1-1 QMI.xlsx</v>
          </cell>
          <cell r="C587" t="str">
            <v>CRECOS</v>
          </cell>
          <cell r="D587" t="str">
            <v xml:space="preserve">529 - CREDITOS GRAN COLOMBIA </v>
          </cell>
          <cell r="E587" t="str">
            <v>MARIA ELIZABETH HERAS</v>
          </cell>
          <cell r="F587" t="str">
            <v>LAVADO</v>
          </cell>
          <cell r="G587">
            <v>1</v>
          </cell>
          <cell r="H587" t="e">
            <v>#REF!</v>
          </cell>
          <cell r="I587">
            <v>1</v>
          </cell>
        </row>
        <row r="588">
          <cell r="A588" t="str">
            <v>186 - 1811-TIENDA AMBATO 1811COCINAS</v>
          </cell>
          <cell r="B588" t="str">
            <v>MARIO DAVID NUÑEZ.xlsx</v>
          </cell>
          <cell r="C588" t="str">
            <v>ARTEFACTA</v>
          </cell>
          <cell r="D588" t="str">
            <v>186 - 1811-TIENDA AMBATO 1811</v>
          </cell>
          <cell r="E588" t="str">
            <v>MARIO DAVID NUÑEZ</v>
          </cell>
          <cell r="F588" t="str">
            <v>COCINAS</v>
          </cell>
          <cell r="G588">
            <v>2</v>
          </cell>
          <cell r="H588" t="e">
            <v>#REF!</v>
          </cell>
          <cell r="I588">
            <v>1</v>
          </cell>
        </row>
        <row r="589">
          <cell r="A589" t="str">
            <v>186 - 1811-TIENDA AMBATO 1811GLOBALES</v>
          </cell>
          <cell r="B589" t="str">
            <v>MARIO DAVID NUÑEZ.xlsx</v>
          </cell>
          <cell r="C589" t="str">
            <v>ARTEFACTA</v>
          </cell>
          <cell r="D589" t="str">
            <v>186 - 1811-TIENDA AMBATO 1811</v>
          </cell>
          <cell r="E589" t="str">
            <v>MARIO DAVID NUÑEZ</v>
          </cell>
          <cell r="F589" t="str">
            <v>GLOBALES</v>
          </cell>
          <cell r="G589">
            <v>1</v>
          </cell>
          <cell r="H589" t="e">
            <v>#REF!</v>
          </cell>
          <cell r="I589">
            <v>0</v>
          </cell>
        </row>
        <row r="590">
          <cell r="A590" t="str">
            <v>186 - 1811-TIENDA AMBATO 1811LAVADO</v>
          </cell>
          <cell r="B590" t="str">
            <v>MARIO DAVID NUÑEZ.xlsx</v>
          </cell>
          <cell r="C590" t="str">
            <v>ARTEFACTA</v>
          </cell>
          <cell r="D590" t="str">
            <v>186 - 1811-TIENDA AMBATO 1811</v>
          </cell>
          <cell r="E590" t="str">
            <v>MARIO DAVID NUÑEZ</v>
          </cell>
          <cell r="F590" t="str">
            <v>LAVADO</v>
          </cell>
          <cell r="G590">
            <v>0</v>
          </cell>
          <cell r="H590" t="e">
            <v>#REF!</v>
          </cell>
          <cell r="I590">
            <v>0</v>
          </cell>
        </row>
        <row r="591">
          <cell r="A591" t="str">
            <v>186 - 1811-TIENDA AMBATO 1811REFRIGERACIÓN</v>
          </cell>
          <cell r="B591" t="str">
            <v>MARIO DAVID NUÑEZ.xlsx</v>
          </cell>
          <cell r="C591" t="str">
            <v>ARTEFACTA</v>
          </cell>
          <cell r="D591" t="str">
            <v>186 - 1811-TIENDA AMBATO 1811</v>
          </cell>
          <cell r="E591" t="str">
            <v>MARIO DAVID NUÑEZ</v>
          </cell>
          <cell r="F591" t="str">
            <v>REFRIGERACIÓN</v>
          </cell>
          <cell r="G591">
            <v>2</v>
          </cell>
          <cell r="H591" t="e">
            <v>#REF!</v>
          </cell>
          <cell r="I591">
            <v>0</v>
          </cell>
        </row>
        <row r="592">
          <cell r="A592" t="str">
            <v>188 - 1819-TIENDA AMBATO 1819COCINAS</v>
          </cell>
          <cell r="B592" t="str">
            <v>MARIO DAVID NUÑEZ.xlsx</v>
          </cell>
          <cell r="C592" t="str">
            <v>ARTEFACTA</v>
          </cell>
          <cell r="D592" t="str">
            <v>188 - 1819-TIENDA AMBATO 1819</v>
          </cell>
          <cell r="E592" t="str">
            <v>MARIO DAVID NUÑEZ</v>
          </cell>
          <cell r="F592" t="str">
            <v>COCINAS</v>
          </cell>
          <cell r="G592">
            <v>1</v>
          </cell>
          <cell r="H592" t="e">
            <v>#REF!</v>
          </cell>
          <cell r="I592">
            <v>2</v>
          </cell>
        </row>
        <row r="593">
          <cell r="A593" t="str">
            <v>188 - 1819-TIENDA AMBATO 1819GLOBALES</v>
          </cell>
          <cell r="B593" t="str">
            <v>MARIO DAVID NUÑEZ.xlsx</v>
          </cell>
          <cell r="C593" t="str">
            <v>ARTEFACTA</v>
          </cell>
          <cell r="D593" t="str">
            <v>188 - 1819-TIENDA AMBATO 1819</v>
          </cell>
          <cell r="E593" t="str">
            <v>MARIO DAVID NUÑEZ</v>
          </cell>
          <cell r="F593" t="str">
            <v>GLOBALES</v>
          </cell>
          <cell r="G593">
            <v>0</v>
          </cell>
          <cell r="H593" t="e">
            <v>#REF!</v>
          </cell>
          <cell r="I593">
            <v>1</v>
          </cell>
        </row>
        <row r="594">
          <cell r="A594" t="str">
            <v>188 - 1819-TIENDA AMBATO 1819REFRIGERACIÓN</v>
          </cell>
          <cell r="B594" t="str">
            <v>MARIO DAVID NUÑEZ.xlsx</v>
          </cell>
          <cell r="C594" t="str">
            <v>ARTEFACTA</v>
          </cell>
          <cell r="D594" t="str">
            <v>188 - 1819-TIENDA AMBATO 1819</v>
          </cell>
          <cell r="E594" t="str">
            <v>MARIO DAVID NUÑEZ</v>
          </cell>
          <cell r="F594" t="str">
            <v>REFRIGERACIÓN</v>
          </cell>
          <cell r="G594">
            <v>2</v>
          </cell>
          <cell r="H594" t="e">
            <v>#REF!</v>
          </cell>
          <cell r="I594">
            <v>2</v>
          </cell>
        </row>
        <row r="595">
          <cell r="A595" t="str">
            <v>187 - 1818-TIENDA AMBATO NORTE 1818COCINAS</v>
          </cell>
          <cell r="B595" t="str">
            <v>MARIO DAVID NUÑEZ.xlsx</v>
          </cell>
          <cell r="C595" t="str">
            <v>ARTEFACTA</v>
          </cell>
          <cell r="D595" t="str">
            <v>187 - 1818-TIENDA AMBATO NORTE 1818</v>
          </cell>
          <cell r="E595" t="str">
            <v>MARIO DAVID NUÑEZ</v>
          </cell>
          <cell r="F595" t="str">
            <v>COCINAS</v>
          </cell>
          <cell r="G595">
            <v>6</v>
          </cell>
          <cell r="H595" t="e">
            <v>#REF!</v>
          </cell>
          <cell r="I595">
            <v>1</v>
          </cell>
        </row>
        <row r="596">
          <cell r="A596" t="str">
            <v>187 - 1818-TIENDA AMBATO NORTE 1818EMPOTRE</v>
          </cell>
          <cell r="B596" t="str">
            <v>MARIO DAVID NUÑEZ.xlsx</v>
          </cell>
          <cell r="C596" t="str">
            <v>ARTEFACTA</v>
          </cell>
          <cell r="D596" t="str">
            <v>187 - 1818-TIENDA AMBATO NORTE 1818</v>
          </cell>
          <cell r="E596" t="str">
            <v>MARIO DAVID NUÑEZ</v>
          </cell>
          <cell r="F596" t="str">
            <v>EMPOTRE</v>
          </cell>
          <cell r="G596">
            <v>0</v>
          </cell>
          <cell r="H596" t="e">
            <v>#REF!</v>
          </cell>
          <cell r="I596">
            <v>0</v>
          </cell>
        </row>
        <row r="597">
          <cell r="A597" t="str">
            <v>187 - 1818-TIENDA AMBATO NORTE 1818GLOBALES</v>
          </cell>
          <cell r="B597" t="str">
            <v>MARIO DAVID NUÑEZ.xlsx</v>
          </cell>
          <cell r="C597" t="str">
            <v>ARTEFACTA</v>
          </cell>
          <cell r="D597" t="str">
            <v>187 - 1818-TIENDA AMBATO NORTE 1818</v>
          </cell>
          <cell r="E597" t="str">
            <v>MARIO DAVID NUÑEZ</v>
          </cell>
          <cell r="F597" t="str">
            <v>GLOBALES</v>
          </cell>
          <cell r="G597">
            <v>0</v>
          </cell>
          <cell r="H597" t="e">
            <v>#REF!</v>
          </cell>
          <cell r="I597">
            <v>0</v>
          </cell>
        </row>
        <row r="598">
          <cell r="A598" t="str">
            <v>187 - 1818-TIENDA AMBATO NORTE 1818LAVADO</v>
          </cell>
          <cell r="B598" t="str">
            <v>MARIO DAVID NUÑEZ.xlsx</v>
          </cell>
          <cell r="C598" t="str">
            <v>ARTEFACTA</v>
          </cell>
          <cell r="D598" t="str">
            <v>187 - 1818-TIENDA AMBATO NORTE 1818</v>
          </cell>
          <cell r="E598" t="str">
            <v>MARIO DAVID NUÑEZ</v>
          </cell>
          <cell r="F598" t="str">
            <v>LAVADO</v>
          </cell>
          <cell r="G598">
            <v>1</v>
          </cell>
          <cell r="H598" t="e">
            <v>#REF!</v>
          </cell>
          <cell r="I598">
            <v>0</v>
          </cell>
        </row>
        <row r="599">
          <cell r="A599" t="str">
            <v>187 - 1818-TIENDA AMBATO NORTE 1818REFRIGERACIÓN</v>
          </cell>
          <cell r="B599" t="str">
            <v>MARIO DAVID NUÑEZ.xlsx</v>
          </cell>
          <cell r="C599" t="str">
            <v>ARTEFACTA</v>
          </cell>
          <cell r="D599" t="str">
            <v>187 - 1818-TIENDA AMBATO NORTE 1818</v>
          </cell>
          <cell r="E599" t="str">
            <v>MARIO DAVID NUÑEZ</v>
          </cell>
          <cell r="F599" t="str">
            <v>REFRIGERACIÓN</v>
          </cell>
          <cell r="G599">
            <v>5</v>
          </cell>
          <cell r="H599" t="e">
            <v>#REF!</v>
          </cell>
          <cell r="I599">
            <v>0</v>
          </cell>
        </row>
        <row r="600">
          <cell r="A600" t="str">
            <v>193 - 501-TIENDA LATACUNGA 501COCINAS</v>
          </cell>
          <cell r="B600" t="str">
            <v>MARIO DAVID NUÑEZ.xlsx</v>
          </cell>
          <cell r="C600" t="str">
            <v>ARTEFACTA</v>
          </cell>
          <cell r="D600" t="str">
            <v>193 - 501-TIENDA LATACUNGA 501</v>
          </cell>
          <cell r="E600" t="str">
            <v>MARIO DAVID NUÑEZ</v>
          </cell>
          <cell r="F600" t="str">
            <v>COCINAS</v>
          </cell>
          <cell r="G600">
            <v>2</v>
          </cell>
          <cell r="H600" t="e">
            <v>#REF!</v>
          </cell>
          <cell r="I600">
            <v>0</v>
          </cell>
        </row>
        <row r="601">
          <cell r="A601" t="str">
            <v>193 - 501-TIENDA LATACUNGA 501GLOBALES</v>
          </cell>
          <cell r="B601" t="str">
            <v>MARIO DAVID NUÑEZ.xlsx</v>
          </cell>
          <cell r="C601" t="str">
            <v>ARTEFACTA</v>
          </cell>
          <cell r="D601" t="str">
            <v>193 - 501-TIENDA LATACUNGA 501</v>
          </cell>
          <cell r="E601" t="str">
            <v>MARIO DAVID NUÑEZ</v>
          </cell>
          <cell r="F601" t="str">
            <v>GLOBALES</v>
          </cell>
          <cell r="G601">
            <v>1</v>
          </cell>
          <cell r="H601" t="e">
            <v>#REF!</v>
          </cell>
          <cell r="I601">
            <v>0</v>
          </cell>
        </row>
        <row r="602">
          <cell r="A602" t="str">
            <v>193 - 501-TIENDA LATACUNGA 501LAVADO</v>
          </cell>
          <cell r="B602" t="str">
            <v>MARIO DAVID NUÑEZ.xlsx</v>
          </cell>
          <cell r="C602" t="str">
            <v>ARTEFACTA</v>
          </cell>
          <cell r="D602" t="str">
            <v>193 - 501-TIENDA LATACUNGA 501</v>
          </cell>
          <cell r="E602" t="str">
            <v>MARIO DAVID NUÑEZ</v>
          </cell>
          <cell r="F602" t="str">
            <v>LAVADO</v>
          </cell>
          <cell r="G602">
            <v>0</v>
          </cell>
          <cell r="H602" t="e">
            <v>#REF!</v>
          </cell>
          <cell r="I602">
            <v>0</v>
          </cell>
        </row>
        <row r="603">
          <cell r="A603" t="str">
            <v>193 - 501-TIENDA LATACUNGA 501REFRIGERACIÓN</v>
          </cell>
          <cell r="B603" t="str">
            <v>MARIO DAVID NUÑEZ.xlsx</v>
          </cell>
          <cell r="C603" t="str">
            <v>ARTEFACTA</v>
          </cell>
          <cell r="D603" t="str">
            <v>193 - 501-TIENDA LATACUNGA 501</v>
          </cell>
          <cell r="E603" t="str">
            <v>MARIO DAVID NUÑEZ</v>
          </cell>
          <cell r="F603" t="str">
            <v>REFRIGERACIÓN</v>
          </cell>
          <cell r="G603">
            <v>2</v>
          </cell>
          <cell r="H603" t="e">
            <v>#REF!</v>
          </cell>
          <cell r="I603">
            <v>0</v>
          </cell>
        </row>
        <row r="604">
          <cell r="A604" t="str">
            <v>194 - 504-TIENDA LATACUNGA 504COCINAS</v>
          </cell>
          <cell r="B604" t="str">
            <v>MARIO DAVID NUÑEZ.xlsx</v>
          </cell>
          <cell r="C604" t="str">
            <v>ARTEFACTA</v>
          </cell>
          <cell r="D604" t="str">
            <v>194 - 504-TIENDA LATACUNGA 504</v>
          </cell>
          <cell r="E604" t="str">
            <v>MARIO DAVID NUÑEZ</v>
          </cell>
          <cell r="F604" t="str">
            <v>COCINAS</v>
          </cell>
          <cell r="G604">
            <v>2</v>
          </cell>
          <cell r="H604" t="e">
            <v>#REF!</v>
          </cell>
          <cell r="I604">
            <v>0</v>
          </cell>
        </row>
        <row r="605">
          <cell r="A605" t="str">
            <v>194 - 504-TIENDA LATACUNGA 504GLOBALES</v>
          </cell>
          <cell r="B605" t="str">
            <v>MARIO DAVID NUÑEZ.xlsx</v>
          </cell>
          <cell r="C605" t="str">
            <v>ARTEFACTA</v>
          </cell>
          <cell r="D605" t="str">
            <v>194 - 504-TIENDA LATACUNGA 504</v>
          </cell>
          <cell r="E605" t="str">
            <v>MARIO DAVID NUÑEZ</v>
          </cell>
          <cell r="F605" t="str">
            <v>GLOBALES</v>
          </cell>
          <cell r="G605">
            <v>0</v>
          </cell>
          <cell r="H605" t="e">
            <v>#REF!</v>
          </cell>
          <cell r="I605">
            <v>0</v>
          </cell>
        </row>
        <row r="606">
          <cell r="A606" t="str">
            <v>194 - 504-TIENDA LATACUNGA 504REFRIGERACIÓN</v>
          </cell>
          <cell r="B606" t="str">
            <v>MARIO DAVID NUÑEZ.xlsx</v>
          </cell>
          <cell r="C606" t="str">
            <v>ARTEFACTA</v>
          </cell>
          <cell r="D606" t="str">
            <v>194 - 504-TIENDA LATACUNGA 504</v>
          </cell>
          <cell r="E606" t="str">
            <v>MARIO DAVID NUÑEZ</v>
          </cell>
          <cell r="F606" t="str">
            <v>REFRIGERACIÓN</v>
          </cell>
          <cell r="G606">
            <v>1</v>
          </cell>
          <cell r="H606" t="e">
            <v>#REF!</v>
          </cell>
          <cell r="I606">
            <v>0</v>
          </cell>
        </row>
        <row r="607">
          <cell r="A607" t="str">
            <v>NACOCINAS</v>
          </cell>
          <cell r="B607" t="str">
            <v>MARIO DAVID NUÑEZ.xlsx</v>
          </cell>
          <cell r="C607" t="str">
            <v>CRECOS</v>
          </cell>
          <cell r="D607" t="str">
            <v>NA</v>
          </cell>
          <cell r="E607" t="str">
            <v>MARIO DAVID NUÑEZ</v>
          </cell>
          <cell r="F607" t="str">
            <v>COCINAS</v>
          </cell>
          <cell r="G607">
            <v>0</v>
          </cell>
          <cell r="H607" t="e">
            <v>#REF!</v>
          </cell>
          <cell r="I607">
            <v>0</v>
          </cell>
        </row>
        <row r="608">
          <cell r="A608" t="str">
            <v>NAGLOBALES</v>
          </cell>
          <cell r="B608" t="str">
            <v>MARIO DAVID NUÑEZ.xlsx</v>
          </cell>
          <cell r="C608" t="str">
            <v>CRECOS</v>
          </cell>
          <cell r="D608" t="str">
            <v>NA</v>
          </cell>
          <cell r="E608" t="str">
            <v>MARIO DAVID NUÑEZ</v>
          </cell>
          <cell r="F608" t="str">
            <v>GLOBALES</v>
          </cell>
          <cell r="G608">
            <v>0</v>
          </cell>
          <cell r="H608" t="e">
            <v>#REF!</v>
          </cell>
          <cell r="I608">
            <v>0</v>
          </cell>
        </row>
        <row r="609">
          <cell r="A609" t="str">
            <v>NAREFRIGERACIÓN</v>
          </cell>
          <cell r="B609" t="str">
            <v>MARIO DAVID NUÑEZ.xlsx</v>
          </cell>
          <cell r="C609" t="str">
            <v>CRECOS</v>
          </cell>
          <cell r="D609" t="str">
            <v>NA</v>
          </cell>
          <cell r="E609" t="str">
            <v>MARIO DAVID NUÑEZ</v>
          </cell>
          <cell r="F609" t="str">
            <v>REFRIGERACIÓN</v>
          </cell>
          <cell r="G609">
            <v>1</v>
          </cell>
          <cell r="H609" t="e">
            <v>#REF!</v>
          </cell>
          <cell r="I609">
            <v>0</v>
          </cell>
        </row>
        <row r="610">
          <cell r="A610" t="str">
            <v>205 - AMBATO 1COCINAS</v>
          </cell>
          <cell r="B610" t="str">
            <v>MARIO DAVID NUÑEZ.xlsx</v>
          </cell>
          <cell r="C610" t="str">
            <v>LA GANGA</v>
          </cell>
          <cell r="D610" t="str">
            <v>205 - AMBATO 1</v>
          </cell>
          <cell r="E610" t="str">
            <v>MARIO DAVID NUÑEZ</v>
          </cell>
          <cell r="F610" t="str">
            <v>COCINAS</v>
          </cell>
          <cell r="G610">
            <v>6</v>
          </cell>
          <cell r="H610" t="e">
            <v>#REF!</v>
          </cell>
          <cell r="I610">
            <v>0</v>
          </cell>
        </row>
        <row r="611">
          <cell r="A611" t="str">
            <v>205 - AMBATO 1GLOBALES</v>
          </cell>
          <cell r="B611" t="str">
            <v>MARIO DAVID NUÑEZ.xlsx</v>
          </cell>
          <cell r="C611" t="str">
            <v>LA GANGA</v>
          </cell>
          <cell r="D611" t="str">
            <v>205 - AMBATO 1</v>
          </cell>
          <cell r="E611" t="str">
            <v>MARIO DAVID NUÑEZ</v>
          </cell>
          <cell r="F611" t="str">
            <v>GLOBALES</v>
          </cell>
          <cell r="G611">
            <v>3</v>
          </cell>
          <cell r="H611" t="e">
            <v>#REF!</v>
          </cell>
          <cell r="I611">
            <v>1</v>
          </cell>
        </row>
        <row r="612">
          <cell r="A612" t="str">
            <v>205 - AMBATO 1LAVADO</v>
          </cell>
          <cell r="B612" t="str">
            <v>MARIO DAVID NUÑEZ.xlsx</v>
          </cell>
          <cell r="C612" t="str">
            <v>LA GANGA</v>
          </cell>
          <cell r="D612" t="str">
            <v>205 - AMBATO 1</v>
          </cell>
          <cell r="E612" t="str">
            <v>MARIO DAVID NUÑEZ</v>
          </cell>
          <cell r="F612" t="str">
            <v>LAVADO</v>
          </cell>
          <cell r="G612">
            <v>2</v>
          </cell>
          <cell r="H612" t="e">
            <v>#REF!</v>
          </cell>
          <cell r="I612">
            <v>0</v>
          </cell>
        </row>
        <row r="613">
          <cell r="A613" t="str">
            <v>205 - AMBATO 1REFRIGERACIÓN</v>
          </cell>
          <cell r="B613" t="str">
            <v>MARIO DAVID NUÑEZ.xlsx</v>
          </cell>
          <cell r="C613" t="str">
            <v>LA GANGA</v>
          </cell>
          <cell r="D613" t="str">
            <v>205 - AMBATO 1</v>
          </cell>
          <cell r="E613" t="str">
            <v>MARIO DAVID NUÑEZ</v>
          </cell>
          <cell r="F613" t="str">
            <v>REFRIGERACIÓN</v>
          </cell>
          <cell r="G613">
            <v>4</v>
          </cell>
          <cell r="H613" t="e">
            <v>#REF!</v>
          </cell>
          <cell r="I613">
            <v>0</v>
          </cell>
        </row>
        <row r="614">
          <cell r="A614" t="str">
            <v>209 - LATACUNGACOCINAS</v>
          </cell>
          <cell r="B614" t="str">
            <v>MARIO DAVID NUÑEZ.xlsx</v>
          </cell>
          <cell r="C614" t="str">
            <v>LA GANGA</v>
          </cell>
          <cell r="D614" t="str">
            <v>209 - LATACUNGA</v>
          </cell>
          <cell r="E614" t="str">
            <v>MARIO DAVID NUÑEZ</v>
          </cell>
          <cell r="F614" t="str">
            <v>COCINAS</v>
          </cell>
          <cell r="G614">
            <v>5</v>
          </cell>
          <cell r="H614" t="e">
            <v>#REF!</v>
          </cell>
          <cell r="I614">
            <v>0</v>
          </cell>
        </row>
        <row r="615">
          <cell r="A615" t="str">
            <v>209 - LATACUNGAGLOBALES</v>
          </cell>
          <cell r="B615" t="str">
            <v>MARIO DAVID NUÑEZ.xlsx</v>
          </cell>
          <cell r="C615" t="str">
            <v>LA GANGA</v>
          </cell>
          <cell r="D615" t="str">
            <v>209 - LATACUNGA</v>
          </cell>
          <cell r="E615" t="str">
            <v>MARIO DAVID NUÑEZ</v>
          </cell>
          <cell r="F615" t="str">
            <v>GLOBALES</v>
          </cell>
          <cell r="G615">
            <v>4</v>
          </cell>
          <cell r="H615" t="e">
            <v>#REF!</v>
          </cell>
          <cell r="I615">
            <v>0</v>
          </cell>
        </row>
        <row r="616">
          <cell r="A616" t="str">
            <v>209 - LATACUNGALAVADO</v>
          </cell>
          <cell r="B616" t="str">
            <v>MARIO DAVID NUÑEZ.xlsx</v>
          </cell>
          <cell r="C616" t="str">
            <v>LA GANGA</v>
          </cell>
          <cell r="D616" t="str">
            <v>209 - LATACUNGA</v>
          </cell>
          <cell r="E616" t="str">
            <v>MARIO DAVID NUÑEZ</v>
          </cell>
          <cell r="F616" t="str">
            <v>LAVADO</v>
          </cell>
          <cell r="G616">
            <v>1</v>
          </cell>
          <cell r="H616" t="e">
            <v>#REF!</v>
          </cell>
          <cell r="I616">
            <v>0</v>
          </cell>
        </row>
        <row r="617">
          <cell r="A617" t="str">
            <v>209 - LATACUNGAREFRIGERACIÓN</v>
          </cell>
          <cell r="B617" t="str">
            <v>MARIO DAVID NUÑEZ.xlsx</v>
          </cell>
          <cell r="C617" t="str">
            <v>LA GANGA</v>
          </cell>
          <cell r="D617" t="str">
            <v>209 - LATACUNGA</v>
          </cell>
          <cell r="E617" t="str">
            <v>MARIO DAVID NUÑEZ</v>
          </cell>
          <cell r="F617" t="str">
            <v>REFRIGERACIÓN</v>
          </cell>
          <cell r="G617">
            <v>3</v>
          </cell>
          <cell r="H617" t="e">
            <v>#REF!</v>
          </cell>
          <cell r="I617">
            <v>2</v>
          </cell>
        </row>
        <row r="618">
          <cell r="A618" t="str">
            <v>248 - LATACUNGA 2COCINAS</v>
          </cell>
          <cell r="B618" t="str">
            <v>MARIO DAVID NUÑEZ.xlsx</v>
          </cell>
          <cell r="C618" t="str">
            <v>LA GANGA</v>
          </cell>
          <cell r="D618" t="str">
            <v>248 - LATACUNGA 2</v>
          </cell>
          <cell r="E618" t="str">
            <v>MARIO DAVID NUÑEZ</v>
          </cell>
          <cell r="F618" t="str">
            <v>COCINAS</v>
          </cell>
          <cell r="G618">
            <v>3</v>
          </cell>
          <cell r="H618" t="e">
            <v>#REF!</v>
          </cell>
          <cell r="I618">
            <v>0</v>
          </cell>
        </row>
        <row r="619">
          <cell r="A619" t="str">
            <v>248 - LATACUNGA 2GLOBALES</v>
          </cell>
          <cell r="B619" t="str">
            <v>MARIO DAVID NUÑEZ.xlsx</v>
          </cell>
          <cell r="C619" t="str">
            <v>LA GANGA</v>
          </cell>
          <cell r="D619" t="str">
            <v>248 - LATACUNGA 2</v>
          </cell>
          <cell r="E619" t="str">
            <v>MARIO DAVID NUÑEZ</v>
          </cell>
          <cell r="F619" t="str">
            <v>GLOBALES</v>
          </cell>
          <cell r="G619">
            <v>2</v>
          </cell>
          <cell r="H619" t="e">
            <v>#REF!</v>
          </cell>
          <cell r="I619">
            <v>0</v>
          </cell>
        </row>
        <row r="620">
          <cell r="A620" t="str">
            <v>248 - LATACUNGA 2LAVADO</v>
          </cell>
          <cell r="B620" t="str">
            <v>MARIO DAVID NUÑEZ.xlsx</v>
          </cell>
          <cell r="C620" t="str">
            <v>LA GANGA</v>
          </cell>
          <cell r="D620" t="str">
            <v>248 - LATACUNGA 2</v>
          </cell>
          <cell r="E620" t="str">
            <v>MARIO DAVID NUÑEZ</v>
          </cell>
          <cell r="F620" t="str">
            <v>LAVADO</v>
          </cell>
          <cell r="G620">
            <v>1</v>
          </cell>
          <cell r="H620" t="e">
            <v>#REF!</v>
          </cell>
          <cell r="I620">
            <v>1</v>
          </cell>
        </row>
        <row r="621">
          <cell r="A621" t="str">
            <v>248 - LATACUNGA 2REFRIGERACIÓN</v>
          </cell>
          <cell r="B621" t="str">
            <v>MARIO DAVID NUÑEZ.xlsx</v>
          </cell>
          <cell r="C621" t="str">
            <v>LA GANGA</v>
          </cell>
          <cell r="D621" t="str">
            <v>248 - LATACUNGA 2</v>
          </cell>
          <cell r="E621" t="str">
            <v>MARIO DAVID NUÑEZ</v>
          </cell>
          <cell r="F621" t="str">
            <v>REFRIGERACIÓN</v>
          </cell>
          <cell r="G621">
            <v>3</v>
          </cell>
          <cell r="H621" t="e">
            <v>#REF!</v>
          </cell>
          <cell r="I621">
            <v>0</v>
          </cell>
        </row>
        <row r="622">
          <cell r="A622" t="str">
            <v>241 - LATACUNGA 3COCINAS</v>
          </cell>
          <cell r="B622" t="str">
            <v>MARIO DAVID NUÑEZ.xlsx</v>
          </cell>
          <cell r="C622" t="str">
            <v>LA GANGA</v>
          </cell>
          <cell r="D622" t="str">
            <v>241 - LATACUNGA 3</v>
          </cell>
          <cell r="E622" t="str">
            <v>MARIO DAVID NUÑEZ</v>
          </cell>
          <cell r="F622" t="str">
            <v>COCINAS</v>
          </cell>
          <cell r="G622">
            <v>2</v>
          </cell>
          <cell r="H622" t="e">
            <v>#REF!</v>
          </cell>
          <cell r="I622">
            <v>0</v>
          </cell>
        </row>
        <row r="623">
          <cell r="A623" t="str">
            <v>241 - LATACUNGA 3GLOBALES</v>
          </cell>
          <cell r="B623" t="str">
            <v>MARIO DAVID NUÑEZ.xlsx</v>
          </cell>
          <cell r="C623" t="str">
            <v>LA GANGA</v>
          </cell>
          <cell r="D623" t="str">
            <v>241 - LATACUNGA 3</v>
          </cell>
          <cell r="E623" t="str">
            <v>MARIO DAVID NUÑEZ</v>
          </cell>
          <cell r="F623" t="str">
            <v>GLOBALES</v>
          </cell>
          <cell r="G623">
            <v>3</v>
          </cell>
          <cell r="H623" t="e">
            <v>#REF!</v>
          </cell>
          <cell r="I623">
            <v>0</v>
          </cell>
        </row>
        <row r="624">
          <cell r="A624" t="str">
            <v>241 - LATACUNGA 3REFRIGERACIÓN</v>
          </cell>
          <cell r="B624" t="str">
            <v>MARIO DAVID NUÑEZ.xlsx</v>
          </cell>
          <cell r="C624" t="str">
            <v>LA GANGA</v>
          </cell>
          <cell r="D624" t="str">
            <v>241 - LATACUNGA 3</v>
          </cell>
          <cell r="E624" t="str">
            <v>MARIO DAVID NUÑEZ</v>
          </cell>
          <cell r="F624" t="str">
            <v>REFRIGERACIÓN</v>
          </cell>
          <cell r="G624">
            <v>1</v>
          </cell>
          <cell r="H624" t="e">
            <v>#REF!</v>
          </cell>
          <cell r="I624">
            <v>0</v>
          </cell>
        </row>
        <row r="625">
          <cell r="A625" t="str">
            <v>263 - LAT. LATACUNGA IICOCINAS</v>
          </cell>
          <cell r="B625" t="str">
            <v>MARIO DAVID NUÑEZ.xlsx</v>
          </cell>
          <cell r="C625" t="str">
            <v>JAHER</v>
          </cell>
          <cell r="D625" t="str">
            <v>263 - LAT. LATACUNGA II</v>
          </cell>
          <cell r="E625" t="str">
            <v>MARIO DAVID NUÑEZ</v>
          </cell>
          <cell r="F625" t="str">
            <v>COCINAS</v>
          </cell>
          <cell r="G625">
            <v>2</v>
          </cell>
          <cell r="H625" t="e">
            <v>#REF!</v>
          </cell>
          <cell r="I625">
            <v>0</v>
          </cell>
        </row>
        <row r="626">
          <cell r="A626" t="str">
            <v>263 - LAT. LATACUNGA IILAVADO</v>
          </cell>
          <cell r="B626" t="str">
            <v>MARIO DAVID NUÑEZ.xlsx</v>
          </cell>
          <cell r="C626" t="str">
            <v>JAHER</v>
          </cell>
          <cell r="D626" t="str">
            <v>263 - LAT. LATACUNGA II</v>
          </cell>
          <cell r="E626" t="str">
            <v>MARIO DAVID NUÑEZ</v>
          </cell>
          <cell r="F626" t="str">
            <v>LAVADO</v>
          </cell>
          <cell r="G626">
            <v>0</v>
          </cell>
          <cell r="H626" t="e">
            <v>#REF!</v>
          </cell>
          <cell r="I626">
            <v>0</v>
          </cell>
        </row>
        <row r="627">
          <cell r="A627" t="str">
            <v>263 - LAT. LATACUNGA IIREFRIGERACIÓN</v>
          </cell>
          <cell r="B627" t="str">
            <v>MARIO DAVID NUÑEZ.xlsx</v>
          </cell>
          <cell r="C627" t="str">
            <v>JAHER</v>
          </cell>
          <cell r="D627" t="str">
            <v>263 - LAT. LATACUNGA II</v>
          </cell>
          <cell r="E627" t="str">
            <v>MARIO DAVID NUÑEZ</v>
          </cell>
          <cell r="F627" t="str">
            <v>REFRIGERACIÓN</v>
          </cell>
          <cell r="G627">
            <v>3</v>
          </cell>
          <cell r="H627" t="e">
            <v>#REF!</v>
          </cell>
          <cell r="I627">
            <v>2</v>
          </cell>
        </row>
        <row r="628">
          <cell r="A628" t="str">
            <v>295 - JAPON LATACUNGACOCINAS</v>
          </cell>
          <cell r="B628" t="str">
            <v>MARIO DAVID NUÑEZ.xlsx</v>
          </cell>
          <cell r="C628" t="str">
            <v>ALMACENES JAPON</v>
          </cell>
          <cell r="D628" t="str">
            <v>295 - JAPON LATACUNGA</v>
          </cell>
          <cell r="E628" t="str">
            <v>MARIO DAVID NUÑEZ</v>
          </cell>
          <cell r="F628" t="str">
            <v>COCINAS</v>
          </cell>
          <cell r="G628">
            <v>1</v>
          </cell>
          <cell r="H628" t="e">
            <v>#REF!</v>
          </cell>
          <cell r="I628">
            <v>0</v>
          </cell>
        </row>
        <row r="629">
          <cell r="A629" t="str">
            <v>295 - JAPON LATACUNGAREFRIGERACIÓN</v>
          </cell>
          <cell r="B629" t="str">
            <v>MARIO DAVID NUÑEZ.xlsx</v>
          </cell>
          <cell r="C629" t="str">
            <v>ALMACENES JAPON</v>
          </cell>
          <cell r="D629" t="str">
            <v>295 - JAPON LATACUNGA</v>
          </cell>
          <cell r="E629" t="str">
            <v>MARIO DAVID NUÑEZ</v>
          </cell>
          <cell r="F629" t="str">
            <v>REFRIGERACIÓN</v>
          </cell>
          <cell r="G629">
            <v>1</v>
          </cell>
          <cell r="H629" t="e">
            <v>#REF!</v>
          </cell>
          <cell r="I629">
            <v>0</v>
          </cell>
        </row>
        <row r="630">
          <cell r="A630" t="str">
            <v>250 - MIN AMBATO CEVALLOS - BODEGA.COCINAS</v>
          </cell>
          <cell r="B630" t="str">
            <v>MARIO DAVID NUÑEZ.xlsx</v>
          </cell>
          <cell r="C630" t="str">
            <v>MARCIMEX</v>
          </cell>
          <cell r="D630" t="str">
            <v>250 - MIN AMBATO CEVALLOS - BODEGA.</v>
          </cell>
          <cell r="E630" t="str">
            <v>MARIO DAVID NUÑEZ</v>
          </cell>
          <cell r="F630" t="str">
            <v>COCINAS</v>
          </cell>
          <cell r="G630">
            <v>2</v>
          </cell>
          <cell r="H630" t="e">
            <v>#REF!</v>
          </cell>
          <cell r="I630">
            <v>0</v>
          </cell>
        </row>
        <row r="631">
          <cell r="A631" t="str">
            <v>250 - MIN AMBATO CEVALLOS - BODEGA.REFRIGERACIÓN</v>
          </cell>
          <cell r="B631" t="str">
            <v>MARIO DAVID NUÑEZ.xlsx</v>
          </cell>
          <cell r="C631" t="str">
            <v>MARCIMEX</v>
          </cell>
          <cell r="D631" t="str">
            <v>250 - MIN AMBATO CEVALLOS - BODEGA.</v>
          </cell>
          <cell r="E631" t="str">
            <v>MARIO DAVID NUÑEZ</v>
          </cell>
          <cell r="F631" t="str">
            <v>REFRIGERACIÓN</v>
          </cell>
          <cell r="G631">
            <v>1</v>
          </cell>
          <cell r="H631" t="e">
            <v>#REF!</v>
          </cell>
          <cell r="I631">
            <v>0</v>
          </cell>
        </row>
        <row r="632">
          <cell r="A632" t="str">
            <v>253 - MIN LATACUNGA 1- BODEGACOCINAS</v>
          </cell>
          <cell r="B632" t="str">
            <v>MARIO DAVID NUÑEZ.xlsx</v>
          </cell>
          <cell r="C632" t="str">
            <v>MARCIMEX</v>
          </cell>
          <cell r="D632" t="str">
            <v>253 - MIN LATACUNGA 1- BODEGA</v>
          </cell>
          <cell r="E632" t="str">
            <v>MARIO DAVID NUÑEZ</v>
          </cell>
          <cell r="F632" t="str">
            <v>COCINAS</v>
          </cell>
          <cell r="G632">
            <v>2</v>
          </cell>
          <cell r="H632" t="e">
            <v>#REF!</v>
          </cell>
          <cell r="I632">
            <v>0</v>
          </cell>
        </row>
        <row r="633">
          <cell r="A633" t="str">
            <v>253 - MIN LATACUNGA 1- BODEGAREFRIGERACIÓN</v>
          </cell>
          <cell r="B633" t="str">
            <v>MARIO DAVID NUÑEZ.xlsx</v>
          </cell>
          <cell r="C633" t="str">
            <v>MARCIMEX</v>
          </cell>
          <cell r="D633" t="str">
            <v>253 - MIN LATACUNGA 1- BODEGA</v>
          </cell>
          <cell r="E633" t="str">
            <v>MARIO DAVID NUÑEZ</v>
          </cell>
          <cell r="F633" t="str">
            <v>REFRIGERACIÓN</v>
          </cell>
          <cell r="G633">
            <v>1</v>
          </cell>
          <cell r="H633" t="e">
            <v>#REF!</v>
          </cell>
          <cell r="I633">
            <v>0</v>
          </cell>
        </row>
        <row r="634">
          <cell r="A634" t="str">
            <v>957 - ORVE HOGAR LATACUNGA IICOCINAS</v>
          </cell>
          <cell r="B634" t="str">
            <v>MARIO DAVID NUÑEZ.xlsx</v>
          </cell>
          <cell r="C634" t="str">
            <v>ORVE</v>
          </cell>
          <cell r="D634" t="str">
            <v>957 - ORVE HOGAR LATACUNGA II</v>
          </cell>
          <cell r="E634" t="str">
            <v>MARIO DAVID NUÑEZ</v>
          </cell>
          <cell r="F634" t="str">
            <v>COCINAS</v>
          </cell>
          <cell r="G634">
            <v>1</v>
          </cell>
          <cell r="H634" t="e">
            <v>#REF!</v>
          </cell>
          <cell r="I634">
            <v>0</v>
          </cell>
        </row>
        <row r="635">
          <cell r="A635" t="str">
            <v>957 - ORVE HOGAR LATACUNGA IIREFRIGERACIÓN</v>
          </cell>
          <cell r="B635" t="str">
            <v>MARIO DAVID NUÑEZ.xlsx</v>
          </cell>
          <cell r="C635" t="str">
            <v>ORVE</v>
          </cell>
          <cell r="D635" t="str">
            <v>957 - ORVE HOGAR LATACUNGA II</v>
          </cell>
          <cell r="E635" t="str">
            <v>MARIO DAVID NUÑEZ</v>
          </cell>
          <cell r="F635" t="str">
            <v>REFRIGERACIÓN</v>
          </cell>
          <cell r="G635">
            <v>2</v>
          </cell>
          <cell r="H635" t="e">
            <v>#REF!</v>
          </cell>
          <cell r="I635">
            <v>0</v>
          </cell>
        </row>
        <row r="636">
          <cell r="A636" t="str">
            <v>392 - POINT AMBATO 3COCINAS</v>
          </cell>
          <cell r="B636" t="str">
            <v>MARIO DAVID NUÑEZ.xlsx</v>
          </cell>
          <cell r="C636" t="str">
            <v>POINT</v>
          </cell>
          <cell r="D636" t="str">
            <v>392 - POINT AMBATO 3</v>
          </cell>
          <cell r="E636" t="str">
            <v>MARIO DAVID NUÑEZ</v>
          </cell>
          <cell r="F636" t="str">
            <v>COCINAS</v>
          </cell>
          <cell r="G636">
            <v>6</v>
          </cell>
          <cell r="H636" t="e">
            <v>#REF!</v>
          </cell>
          <cell r="I636">
            <v>2</v>
          </cell>
        </row>
        <row r="637">
          <cell r="A637" t="str">
            <v>392 - POINT AMBATO 3GLOBALES</v>
          </cell>
          <cell r="B637" t="str">
            <v>MARIO DAVID NUÑEZ.xlsx</v>
          </cell>
          <cell r="C637" t="str">
            <v>POINT</v>
          </cell>
          <cell r="D637" t="str">
            <v>392 - POINT AMBATO 3</v>
          </cell>
          <cell r="E637" t="str">
            <v>MARIO DAVID NUÑEZ</v>
          </cell>
          <cell r="F637" t="str">
            <v>GLOBALES</v>
          </cell>
          <cell r="G637">
            <v>0</v>
          </cell>
          <cell r="H637" t="e">
            <v>#REF!</v>
          </cell>
          <cell r="I637">
            <v>0</v>
          </cell>
        </row>
        <row r="638">
          <cell r="A638" t="str">
            <v>392 - POINT AMBATO 3LAVADO</v>
          </cell>
          <cell r="B638" t="str">
            <v>MARIO DAVID NUÑEZ.xlsx</v>
          </cell>
          <cell r="C638" t="str">
            <v>POINT</v>
          </cell>
          <cell r="D638" t="str">
            <v>392 - POINT AMBATO 3</v>
          </cell>
          <cell r="E638" t="str">
            <v>MARIO DAVID NUÑEZ</v>
          </cell>
          <cell r="F638" t="str">
            <v>LAVADO</v>
          </cell>
          <cell r="G638">
            <v>2</v>
          </cell>
          <cell r="H638" t="e">
            <v>#REF!</v>
          </cell>
          <cell r="I638">
            <v>0</v>
          </cell>
        </row>
        <row r="639">
          <cell r="A639" t="str">
            <v>392 - POINT AMBATO 3REFRIGERACIÓN</v>
          </cell>
          <cell r="B639" t="str">
            <v>MARIO DAVID NUÑEZ.xlsx</v>
          </cell>
          <cell r="C639" t="str">
            <v>POINT</v>
          </cell>
          <cell r="D639" t="str">
            <v>392 - POINT AMBATO 3</v>
          </cell>
          <cell r="E639" t="str">
            <v>MARIO DAVID NUÑEZ</v>
          </cell>
          <cell r="F639" t="str">
            <v>REFRIGERACIÓN</v>
          </cell>
          <cell r="G639">
            <v>3</v>
          </cell>
          <cell r="H639" t="e">
            <v>#REF!</v>
          </cell>
          <cell r="I639">
            <v>0</v>
          </cell>
        </row>
        <row r="640">
          <cell r="A640" t="str">
            <v>1725 - TIENDA SANTO DOMINGOCOCINAS</v>
          </cell>
          <cell r="B640" t="str">
            <v>MENDOZA ARBOLEDA YANDRY ADRIÁN.xlsx</v>
          </cell>
          <cell r="C640" t="str">
            <v>ARTEFACTA</v>
          </cell>
          <cell r="D640" t="str">
            <v>1725 - TIENDA SANTO DOMINGO</v>
          </cell>
          <cell r="E640" t="str">
            <v>YANDRY ADRIÁN MENDOZA</v>
          </cell>
          <cell r="F640" t="str">
            <v>COCINAS</v>
          </cell>
          <cell r="G640">
            <v>5</v>
          </cell>
          <cell r="H640" t="e">
            <v>#REF!</v>
          </cell>
          <cell r="I640">
            <v>2</v>
          </cell>
        </row>
        <row r="641">
          <cell r="A641" t="str">
            <v>1725 - TIENDA SANTO DOMINGOGLOBALES</v>
          </cell>
          <cell r="B641" t="str">
            <v>MENDOZA ARBOLEDA YANDRY ADRIÁN.xlsx</v>
          </cell>
          <cell r="C641" t="str">
            <v>ARTEFACTA</v>
          </cell>
          <cell r="D641" t="str">
            <v>1725 - TIENDA SANTO DOMINGO</v>
          </cell>
          <cell r="E641" t="str">
            <v>YANDRY ADRIÁN MENDOZA</v>
          </cell>
          <cell r="F641" t="str">
            <v>GLOBALES</v>
          </cell>
          <cell r="G641">
            <v>2</v>
          </cell>
          <cell r="H641" t="e">
            <v>#REF!</v>
          </cell>
          <cell r="I641">
            <v>2</v>
          </cell>
        </row>
        <row r="642">
          <cell r="A642" t="str">
            <v>1725 - TIENDA SANTO DOMINGOLAVADO</v>
          </cell>
          <cell r="B642" t="str">
            <v>MENDOZA ARBOLEDA YANDRY ADRIÁN.xlsx</v>
          </cell>
          <cell r="C642" t="str">
            <v>ARTEFACTA</v>
          </cell>
          <cell r="D642" t="str">
            <v>1725 - TIENDA SANTO DOMINGO</v>
          </cell>
          <cell r="E642" t="str">
            <v>YANDRY ADRIÁN MENDOZA</v>
          </cell>
          <cell r="F642" t="str">
            <v>LAVADO</v>
          </cell>
          <cell r="G642">
            <v>2</v>
          </cell>
          <cell r="H642" t="e">
            <v>#REF!</v>
          </cell>
          <cell r="I642">
            <v>1</v>
          </cell>
        </row>
        <row r="643">
          <cell r="A643" t="str">
            <v>1725 - TIENDA SANTO DOMINGOREFRIGERACIÓN</v>
          </cell>
          <cell r="B643" t="str">
            <v>MENDOZA ARBOLEDA YANDRY ADRIÁN.xlsx</v>
          </cell>
          <cell r="C643" t="str">
            <v>ARTEFACTA</v>
          </cell>
          <cell r="D643" t="str">
            <v>1725 - TIENDA SANTO DOMINGO</v>
          </cell>
          <cell r="E643" t="str">
            <v>YANDRY ADRIÁN MENDOZA</v>
          </cell>
          <cell r="F643" t="str">
            <v>REFRIGERACIÓN</v>
          </cell>
          <cell r="G643">
            <v>3</v>
          </cell>
          <cell r="H643" t="e">
            <v>#REF!</v>
          </cell>
          <cell r="I643">
            <v>2</v>
          </cell>
        </row>
        <row r="644">
          <cell r="A644" t="str">
            <v>1735 - TIENDA SANTO DOMINGOAIRES</v>
          </cell>
          <cell r="B644" t="str">
            <v>MENDOZA ARBOLEDA YANDRY ADRIÁN.xlsx</v>
          </cell>
          <cell r="C644" t="str">
            <v>ARTEFACTA</v>
          </cell>
          <cell r="D644" t="str">
            <v>1735 - TIENDA SANTO DOMINGO</v>
          </cell>
          <cell r="E644" t="str">
            <v>YANDRY ADRIÁN MENDOZA</v>
          </cell>
          <cell r="F644" t="str">
            <v>AIRES</v>
          </cell>
          <cell r="G644">
            <v>0</v>
          </cell>
          <cell r="H644" t="e">
            <v>#REF!</v>
          </cell>
        </row>
        <row r="645">
          <cell r="A645" t="str">
            <v>1735 - TIENDA SANTO DOMINGOCOCINAS</v>
          </cell>
          <cell r="B645" t="str">
            <v>MENDOZA ARBOLEDA YANDRY ADRIÁN.xlsx</v>
          </cell>
          <cell r="C645" t="str">
            <v>ARTEFACTA</v>
          </cell>
          <cell r="D645" t="str">
            <v>1735 - TIENDA SANTO DOMINGO</v>
          </cell>
          <cell r="E645" t="str">
            <v>YANDRY ADRIÁN MENDOZA</v>
          </cell>
          <cell r="F645" t="str">
            <v>COCINAS</v>
          </cell>
          <cell r="G645">
            <v>4</v>
          </cell>
          <cell r="H645" t="e">
            <v>#REF!</v>
          </cell>
        </row>
        <row r="646">
          <cell r="A646" t="str">
            <v>1735 - TIENDA SANTO DOMINGOGLOBALES</v>
          </cell>
          <cell r="B646" t="str">
            <v>MENDOZA ARBOLEDA YANDRY ADRIÁN.xlsx</v>
          </cell>
          <cell r="C646" t="str">
            <v>ARTEFACTA</v>
          </cell>
          <cell r="D646" t="str">
            <v>1735 - TIENDA SANTO DOMINGO</v>
          </cell>
          <cell r="E646" t="str">
            <v>YANDRY ADRIÁN MENDOZA</v>
          </cell>
          <cell r="F646" t="str">
            <v>GLOBALES</v>
          </cell>
          <cell r="G646">
            <v>2</v>
          </cell>
          <cell r="H646" t="e">
            <v>#REF!</v>
          </cell>
        </row>
        <row r="647">
          <cell r="A647" t="str">
            <v>1735 - TIENDA SANTO DOMINGOLAVADO</v>
          </cell>
          <cell r="B647" t="str">
            <v>MENDOZA ARBOLEDA YANDRY ADRIÁN.xlsx</v>
          </cell>
          <cell r="C647" t="str">
            <v>ARTEFACTA</v>
          </cell>
          <cell r="D647" t="str">
            <v>1735 - TIENDA SANTO DOMINGO</v>
          </cell>
          <cell r="E647" t="str">
            <v>YANDRY ADRIÁN MENDOZA</v>
          </cell>
          <cell r="F647" t="str">
            <v>LAVADO</v>
          </cell>
          <cell r="G647">
            <v>2</v>
          </cell>
          <cell r="H647" t="e">
            <v>#REF!</v>
          </cell>
        </row>
        <row r="648">
          <cell r="A648" t="str">
            <v>1735 - TIENDA SANTO DOMINGOREFRIGERACIÓN</v>
          </cell>
          <cell r="B648" t="str">
            <v>MENDOZA ARBOLEDA YANDRY ADRIÁN.xlsx</v>
          </cell>
          <cell r="C648" t="str">
            <v>ARTEFACTA</v>
          </cell>
          <cell r="D648" t="str">
            <v>1735 - TIENDA SANTO DOMINGO</v>
          </cell>
          <cell r="E648" t="str">
            <v>YANDRY ADRIÁN MENDOZA</v>
          </cell>
          <cell r="F648" t="str">
            <v>REFRIGERACIÓN</v>
          </cell>
          <cell r="G648">
            <v>2</v>
          </cell>
          <cell r="H648" t="e">
            <v>#REF!</v>
          </cell>
        </row>
        <row r="649">
          <cell r="A649" t="str">
            <v>517 - CRÉDITOS ECONÓMICOS SANTO DOMINGO 3COCINAS</v>
          </cell>
          <cell r="B649" t="str">
            <v>MENDOZA ARBOLEDA YANDRY ADRIÁN.xlsx</v>
          </cell>
          <cell r="C649" t="str">
            <v>CRECOS</v>
          </cell>
          <cell r="D649" t="str">
            <v>517 - CRÉDITOS ECONÓMICOS SANTO DOMINGO 3</v>
          </cell>
          <cell r="E649" t="str">
            <v>YANDRY ADRIÁN MENDOZA</v>
          </cell>
          <cell r="F649" t="str">
            <v>COCINAS</v>
          </cell>
          <cell r="G649">
            <v>14</v>
          </cell>
          <cell r="H649" t="e">
            <v>#REF!</v>
          </cell>
          <cell r="I649">
            <v>5</v>
          </cell>
        </row>
        <row r="650">
          <cell r="A650" t="str">
            <v>517 - CRÉDITOS ECONÓMICOS SANTO DOMINGO 3GLOBALES</v>
          </cell>
          <cell r="B650" t="str">
            <v>MENDOZA ARBOLEDA YANDRY ADRIÁN.xlsx</v>
          </cell>
          <cell r="C650" t="str">
            <v>CRECOS</v>
          </cell>
          <cell r="D650" t="str">
            <v>517 - CRÉDITOS ECONÓMICOS SANTO DOMINGO 3</v>
          </cell>
          <cell r="E650" t="str">
            <v>YANDRY ADRIÁN MENDOZA</v>
          </cell>
          <cell r="F650" t="str">
            <v>GLOBALES</v>
          </cell>
          <cell r="G650">
            <v>0</v>
          </cell>
          <cell r="H650" t="e">
            <v>#REF!</v>
          </cell>
          <cell r="I650">
            <v>1</v>
          </cell>
        </row>
        <row r="651">
          <cell r="A651" t="str">
            <v>517 - CRÉDITOS ECONÓMICOS SANTO DOMINGO 3LAVADO</v>
          </cell>
          <cell r="B651" t="str">
            <v>MENDOZA ARBOLEDA YANDRY ADRIÁN.xlsx</v>
          </cell>
          <cell r="C651" t="str">
            <v>CRECOS</v>
          </cell>
          <cell r="D651" t="str">
            <v>517 - CRÉDITOS ECONÓMICOS SANTO DOMINGO 3</v>
          </cell>
          <cell r="E651" t="str">
            <v>YANDRY ADRIÁN MENDOZA</v>
          </cell>
          <cell r="F651" t="str">
            <v>LAVADO</v>
          </cell>
          <cell r="G651">
            <v>3</v>
          </cell>
          <cell r="H651" t="e">
            <v>#REF!</v>
          </cell>
          <cell r="I651">
            <v>3</v>
          </cell>
        </row>
        <row r="652">
          <cell r="A652" t="str">
            <v>517 - CRÉDITOS ECONÓMICOS SANTO DOMINGO 3REFRIGERACIÓN</v>
          </cell>
          <cell r="B652" t="str">
            <v>MENDOZA ARBOLEDA YANDRY ADRIÁN.xlsx</v>
          </cell>
          <cell r="C652" t="str">
            <v>CRECOS</v>
          </cell>
          <cell r="D652" t="str">
            <v>517 - CRÉDITOS ECONÓMICOS SANTO DOMINGO 3</v>
          </cell>
          <cell r="E652" t="str">
            <v>YANDRY ADRIÁN MENDOZA</v>
          </cell>
          <cell r="F652" t="str">
            <v>REFRIGERACIÓN</v>
          </cell>
          <cell r="G652">
            <v>13</v>
          </cell>
          <cell r="H652" t="e">
            <v>#REF!</v>
          </cell>
          <cell r="I652">
            <v>5</v>
          </cell>
        </row>
        <row r="653">
          <cell r="A653" t="str">
            <v>8 - STO. DOMINGOCOCINAS</v>
          </cell>
          <cell r="B653" t="str">
            <v>MENDOZA ARBOLEDA YANDRY ADRIÁN.xlsx</v>
          </cell>
          <cell r="C653" t="str">
            <v>LA GANGA</v>
          </cell>
          <cell r="D653" t="str">
            <v>8 - STO. DOMINGO</v>
          </cell>
          <cell r="E653" t="str">
            <v>YANDRY ADRIÁN MENDOZA</v>
          </cell>
          <cell r="F653" t="str">
            <v>COCINAS</v>
          </cell>
          <cell r="G653">
            <v>2</v>
          </cell>
          <cell r="H653" t="e">
            <v>#REF!</v>
          </cell>
        </row>
        <row r="654">
          <cell r="A654" t="str">
            <v>8 - STO. DOMINGOGLOBALES</v>
          </cell>
          <cell r="B654" t="str">
            <v>MENDOZA ARBOLEDA YANDRY ADRIÁN.xlsx</v>
          </cell>
          <cell r="C654" t="str">
            <v>LA GANGA</v>
          </cell>
          <cell r="D654" t="str">
            <v>8 - STO. DOMINGO</v>
          </cell>
          <cell r="E654" t="str">
            <v>YANDRY ADRIÁN MENDOZA</v>
          </cell>
          <cell r="F654" t="str">
            <v>GLOBALES</v>
          </cell>
          <cell r="G654">
            <v>0</v>
          </cell>
          <cell r="H654" t="e">
            <v>#REF!</v>
          </cell>
        </row>
        <row r="655">
          <cell r="A655" t="str">
            <v>8 - STO. DOMINGOLAVADO</v>
          </cell>
          <cell r="B655" t="str">
            <v>MENDOZA ARBOLEDA YANDRY ADRIÁN.xlsx</v>
          </cell>
          <cell r="C655" t="str">
            <v>LA GANGA</v>
          </cell>
          <cell r="D655" t="str">
            <v>8 - STO. DOMINGO</v>
          </cell>
          <cell r="E655" t="str">
            <v>YANDRY ADRIÁN MENDOZA</v>
          </cell>
          <cell r="F655" t="str">
            <v>LAVADO</v>
          </cell>
          <cell r="G655">
            <v>1</v>
          </cell>
          <cell r="H655" t="e">
            <v>#REF!</v>
          </cell>
        </row>
        <row r="656">
          <cell r="A656" t="str">
            <v>8 - STO. DOMINGOREFRIGERACIÓN</v>
          </cell>
          <cell r="B656" t="str">
            <v>MENDOZA ARBOLEDA YANDRY ADRIÁN.xlsx</v>
          </cell>
          <cell r="C656" t="str">
            <v>LA GANGA</v>
          </cell>
          <cell r="D656" t="str">
            <v>8 - STO. DOMINGO</v>
          </cell>
          <cell r="E656" t="str">
            <v>YANDRY ADRIÁN MENDOZA</v>
          </cell>
          <cell r="F656" t="str">
            <v>REFRIGERACIÓN</v>
          </cell>
          <cell r="G656">
            <v>2</v>
          </cell>
          <cell r="H656" t="e">
            <v>#REF!</v>
          </cell>
        </row>
        <row r="657">
          <cell r="A657" t="str">
            <v>40 - SANTO DOMINGO 3COCINAS</v>
          </cell>
          <cell r="B657" t="str">
            <v>MENDOZA ARBOLEDA YANDRY ADRIÁN.xlsx</v>
          </cell>
          <cell r="C657" t="str">
            <v>LA GANGA</v>
          </cell>
          <cell r="D657" t="str">
            <v>40 - SANTO DOMINGO 3</v>
          </cell>
          <cell r="E657" t="str">
            <v>YANDRY ADRIÁN MENDOZA</v>
          </cell>
          <cell r="F657" t="str">
            <v>COCINAS</v>
          </cell>
          <cell r="G657">
            <v>5</v>
          </cell>
          <cell r="H657" t="e">
            <v>#REF!</v>
          </cell>
          <cell r="I657">
            <v>3</v>
          </cell>
        </row>
        <row r="658">
          <cell r="A658" t="str">
            <v>40 - SANTO DOMINGO 3GLOBALES</v>
          </cell>
          <cell r="B658" t="str">
            <v>MENDOZA ARBOLEDA YANDRY ADRIÁN.xlsx</v>
          </cell>
          <cell r="C658" t="str">
            <v>LA GANGA</v>
          </cell>
          <cell r="D658" t="str">
            <v>40 - SANTO DOMINGO 3</v>
          </cell>
          <cell r="E658" t="str">
            <v>YANDRY ADRIÁN MENDOZA</v>
          </cell>
          <cell r="F658" t="str">
            <v>GLOBALES</v>
          </cell>
          <cell r="G658">
            <v>0</v>
          </cell>
          <cell r="H658" t="e">
            <v>#REF!</v>
          </cell>
        </row>
        <row r="659">
          <cell r="A659" t="str">
            <v>40 - SANTO DOMINGO 3LAVADO</v>
          </cell>
          <cell r="B659" t="str">
            <v>MENDOZA ARBOLEDA YANDRY ADRIÁN.xlsx</v>
          </cell>
          <cell r="C659" t="str">
            <v>LA GANGA</v>
          </cell>
          <cell r="D659" t="str">
            <v>40 - SANTO DOMINGO 3</v>
          </cell>
          <cell r="E659" t="str">
            <v>YANDRY ADRIÁN MENDOZA</v>
          </cell>
          <cell r="F659" t="str">
            <v>LAVADO</v>
          </cell>
          <cell r="G659">
            <v>2</v>
          </cell>
          <cell r="H659" t="e">
            <v>#REF!</v>
          </cell>
          <cell r="I659">
            <v>1</v>
          </cell>
        </row>
        <row r="660">
          <cell r="A660" t="str">
            <v>40 - SANTO DOMINGO 3REFRIGERACIÓN</v>
          </cell>
          <cell r="B660" t="str">
            <v>MENDOZA ARBOLEDA YANDRY ADRIÁN.xlsx</v>
          </cell>
          <cell r="C660" t="str">
            <v>LA GANGA</v>
          </cell>
          <cell r="D660" t="str">
            <v>40 - SANTO DOMINGO 3</v>
          </cell>
          <cell r="E660" t="str">
            <v>YANDRY ADRIÁN MENDOZA</v>
          </cell>
          <cell r="F660" t="str">
            <v>REFRIGERACIÓN</v>
          </cell>
          <cell r="G660">
            <v>4</v>
          </cell>
          <cell r="H660" t="e">
            <v>#REF!</v>
          </cell>
          <cell r="I660">
            <v>6</v>
          </cell>
        </row>
        <row r="661">
          <cell r="A661" t="str">
            <v>159 - POINT STO DOMINGOCOCINAS</v>
          </cell>
          <cell r="B661" t="str">
            <v>MENDOZA ARBOLEDA YANDRY ADRIÁN.xlsx</v>
          </cell>
          <cell r="C661" t="str">
            <v>POINT</v>
          </cell>
          <cell r="D661" t="str">
            <v>159 - POINT STO DOMINGO</v>
          </cell>
          <cell r="E661" t="str">
            <v>YANDRY ADRIÁN MENDOZA</v>
          </cell>
          <cell r="F661" t="str">
            <v>COCINAS</v>
          </cell>
          <cell r="G661">
            <v>8</v>
          </cell>
          <cell r="H661" t="e">
            <v>#REF!</v>
          </cell>
          <cell r="I661">
            <v>3</v>
          </cell>
        </row>
        <row r="662">
          <cell r="A662" t="str">
            <v>159 - POINT STO DOMINGOGLOBALES</v>
          </cell>
          <cell r="B662" t="str">
            <v>MENDOZA ARBOLEDA YANDRY ADRIÁN.xlsx</v>
          </cell>
          <cell r="C662" t="str">
            <v>POINT</v>
          </cell>
          <cell r="D662" t="str">
            <v>159 - POINT STO DOMINGO</v>
          </cell>
          <cell r="E662" t="str">
            <v>YANDRY ADRIÁN MENDOZA</v>
          </cell>
          <cell r="F662" t="str">
            <v>GLOBALES</v>
          </cell>
          <cell r="G662">
            <v>0</v>
          </cell>
          <cell r="H662" t="e">
            <v>#REF!</v>
          </cell>
          <cell r="I662">
            <v>1</v>
          </cell>
        </row>
        <row r="663">
          <cell r="A663" t="str">
            <v>159 - POINT STO DOMINGOLAVADO</v>
          </cell>
          <cell r="B663" t="str">
            <v>MENDOZA ARBOLEDA YANDRY ADRIÁN.xlsx</v>
          </cell>
          <cell r="C663" t="str">
            <v>POINT</v>
          </cell>
          <cell r="D663" t="str">
            <v>159 - POINT STO DOMINGO</v>
          </cell>
          <cell r="E663" t="str">
            <v>YANDRY ADRIÁN MENDOZA</v>
          </cell>
          <cell r="F663" t="str">
            <v>LAVADO</v>
          </cell>
          <cell r="G663">
            <v>6</v>
          </cell>
          <cell r="H663" t="e">
            <v>#REF!</v>
          </cell>
          <cell r="I663">
            <v>5</v>
          </cell>
        </row>
        <row r="664">
          <cell r="A664" t="str">
            <v>159 - POINT STO DOMINGOREFRIGERACIÓN</v>
          </cell>
          <cell r="B664" t="str">
            <v>MENDOZA ARBOLEDA YANDRY ADRIÁN.xlsx</v>
          </cell>
          <cell r="C664" t="str">
            <v>POINT</v>
          </cell>
          <cell r="D664" t="str">
            <v>159 - POINT STO DOMINGO</v>
          </cell>
          <cell r="E664" t="str">
            <v>YANDRY ADRIÁN MENDOZA</v>
          </cell>
          <cell r="F664" t="str">
            <v>REFRIGERACIÓN</v>
          </cell>
          <cell r="G664">
            <v>8</v>
          </cell>
          <cell r="H664" t="e">
            <v>#REF!</v>
          </cell>
          <cell r="I664">
            <v>4</v>
          </cell>
        </row>
        <row r="665">
          <cell r="A665" t="str">
            <v>390 - POINT STO DOMINGO 2COCINAS</v>
          </cell>
          <cell r="B665" t="str">
            <v>MENDOZA ARBOLEDA YANDRY ADRIÁN.xlsx</v>
          </cell>
          <cell r="C665" t="str">
            <v>POINT</v>
          </cell>
          <cell r="D665" t="str">
            <v>390 - POINT STO DOMINGO 2</v>
          </cell>
          <cell r="E665" t="str">
            <v>YANDRY ADRIÁN MENDOZA</v>
          </cell>
          <cell r="F665" t="str">
            <v>COCINAS</v>
          </cell>
          <cell r="G665">
            <v>17</v>
          </cell>
          <cell r="H665" t="e">
            <v>#REF!</v>
          </cell>
          <cell r="I665">
            <v>4</v>
          </cell>
        </row>
        <row r="666">
          <cell r="A666" t="str">
            <v>390 - POINT STO DOMINGO 2GLOBALES</v>
          </cell>
          <cell r="B666" t="str">
            <v>MENDOZA ARBOLEDA YANDRY ADRIÁN.xlsx</v>
          </cell>
          <cell r="C666" t="str">
            <v>POINT</v>
          </cell>
          <cell r="D666" t="str">
            <v>390 - POINT STO DOMINGO 2</v>
          </cell>
          <cell r="E666" t="str">
            <v>YANDRY ADRIÁN MENDOZA</v>
          </cell>
          <cell r="F666" t="str">
            <v>GLOBALES</v>
          </cell>
          <cell r="G666">
            <v>0</v>
          </cell>
          <cell r="H666" t="e">
            <v>#REF!</v>
          </cell>
          <cell r="I666">
            <v>1</v>
          </cell>
        </row>
        <row r="667">
          <cell r="A667" t="str">
            <v>390 - POINT STO DOMINGO 2LAVADO</v>
          </cell>
          <cell r="B667" t="str">
            <v>MENDOZA ARBOLEDA YANDRY ADRIÁN.xlsx</v>
          </cell>
          <cell r="C667" t="str">
            <v>POINT</v>
          </cell>
          <cell r="D667" t="str">
            <v>390 - POINT STO DOMINGO 2</v>
          </cell>
          <cell r="E667" t="str">
            <v>YANDRY ADRIÁN MENDOZA</v>
          </cell>
          <cell r="F667" t="str">
            <v>LAVADO</v>
          </cell>
          <cell r="G667">
            <v>9</v>
          </cell>
          <cell r="H667" t="e">
            <v>#REF!</v>
          </cell>
          <cell r="I667">
            <v>6</v>
          </cell>
        </row>
        <row r="668">
          <cell r="A668" t="str">
            <v>390 - POINT STO DOMINGO 2REFRIGERACIÓN</v>
          </cell>
          <cell r="B668" t="str">
            <v>MENDOZA ARBOLEDA YANDRY ADRIÁN.xlsx</v>
          </cell>
          <cell r="C668" t="str">
            <v>POINT</v>
          </cell>
          <cell r="D668" t="str">
            <v>390 - POINT STO DOMINGO 2</v>
          </cell>
          <cell r="E668" t="str">
            <v>YANDRY ADRIÁN MENDOZA</v>
          </cell>
          <cell r="F668" t="str">
            <v>REFRIGERACIÓN</v>
          </cell>
          <cell r="G668">
            <v>14</v>
          </cell>
          <cell r="H668" t="e">
            <v>#REF!</v>
          </cell>
          <cell r="I668">
            <v>5</v>
          </cell>
        </row>
        <row r="669">
          <cell r="A669" t="str">
            <v>422 - TIENDA PORTOVIEJO 1311AIRES</v>
          </cell>
          <cell r="B669" t="str">
            <v>MIRELLA ASUNCION INTRIAGO (1).xlsx</v>
          </cell>
          <cell r="C669" t="str">
            <v>ARTEFACTA</v>
          </cell>
          <cell r="D669" t="str">
            <v>422 - TIENDA PORTOVIEJO 1311</v>
          </cell>
          <cell r="E669" t="str">
            <v>MIRELLA ASUNCIÓN INTRIAGO</v>
          </cell>
          <cell r="F669" t="str">
            <v>AIRES</v>
          </cell>
          <cell r="G669">
            <v>1</v>
          </cell>
          <cell r="H669" t="e">
            <v>#REF!</v>
          </cell>
          <cell r="I669">
            <v>3</v>
          </cell>
        </row>
        <row r="670">
          <cell r="A670" t="str">
            <v>422 - TIENDA PORTOVIEJO 1311COCINAS</v>
          </cell>
          <cell r="B670" t="str">
            <v>MIRELLA ASUNCION INTRIAGO (1).xlsx</v>
          </cell>
          <cell r="C670" t="str">
            <v>ARTEFACTA</v>
          </cell>
          <cell r="D670" t="str">
            <v>422 - TIENDA PORTOVIEJO 1311</v>
          </cell>
          <cell r="E670" t="str">
            <v>MIRELLA ASUNCIÓN INTRIAGO</v>
          </cell>
          <cell r="F670" t="str">
            <v>COCINAS</v>
          </cell>
          <cell r="G670">
            <v>5</v>
          </cell>
          <cell r="H670" t="e">
            <v>#REF!</v>
          </cell>
        </row>
        <row r="671">
          <cell r="A671" t="str">
            <v>422 - TIENDA PORTOVIEJO 1311EMPOTRE</v>
          </cell>
          <cell r="B671" t="str">
            <v>MIRELLA ASUNCION INTRIAGO (1).xlsx</v>
          </cell>
          <cell r="C671" t="str">
            <v>ARTEFACTA</v>
          </cell>
          <cell r="D671" t="str">
            <v>422 - TIENDA PORTOVIEJO 1311</v>
          </cell>
          <cell r="E671" t="str">
            <v>MIRELLA ASUNCIÓN INTRIAGO</v>
          </cell>
          <cell r="F671" t="str">
            <v>EMPOTRE</v>
          </cell>
          <cell r="G671">
            <v>0</v>
          </cell>
          <cell r="H671" t="e">
            <v>#REF!</v>
          </cell>
        </row>
        <row r="672">
          <cell r="A672" t="str">
            <v>422 - TIENDA PORTOVIEJO 1311GLOBALES</v>
          </cell>
          <cell r="B672" t="str">
            <v>MIRELLA ASUNCION INTRIAGO (1).xlsx</v>
          </cell>
          <cell r="C672" t="str">
            <v>ARTEFACTA</v>
          </cell>
          <cell r="D672" t="str">
            <v>422 - TIENDA PORTOVIEJO 1311</v>
          </cell>
          <cell r="E672" t="str">
            <v>MIRELLA ASUNCIÓN INTRIAGO</v>
          </cell>
          <cell r="F672" t="str">
            <v>GLOBALES</v>
          </cell>
          <cell r="G672">
            <v>0</v>
          </cell>
          <cell r="H672" t="e">
            <v>#REF!</v>
          </cell>
          <cell r="I672">
            <v>1</v>
          </cell>
        </row>
        <row r="673">
          <cell r="A673" t="str">
            <v>422 - TIENDA PORTOVIEJO 1311LAVADO</v>
          </cell>
          <cell r="B673" t="str">
            <v>MIRELLA ASUNCION INTRIAGO (1).xlsx</v>
          </cell>
          <cell r="C673" t="str">
            <v>ARTEFACTA</v>
          </cell>
          <cell r="D673" t="str">
            <v>422 - TIENDA PORTOVIEJO 1311</v>
          </cell>
          <cell r="E673" t="str">
            <v>MIRELLA ASUNCIÓN INTRIAGO</v>
          </cell>
          <cell r="F673" t="str">
            <v>LAVADO</v>
          </cell>
          <cell r="G673">
            <v>5</v>
          </cell>
          <cell r="H673" t="e">
            <v>#REF!</v>
          </cell>
          <cell r="I673">
            <v>1</v>
          </cell>
        </row>
        <row r="674">
          <cell r="A674" t="str">
            <v>422 - TIENDA PORTOVIEJO 1311REFRIGERACIÓN</v>
          </cell>
          <cell r="B674" t="str">
            <v>MIRELLA ASUNCION INTRIAGO (1).xlsx</v>
          </cell>
          <cell r="C674" t="str">
            <v>ARTEFACTA</v>
          </cell>
          <cell r="D674" t="str">
            <v>422 - TIENDA PORTOVIEJO 1311</v>
          </cell>
          <cell r="E674" t="str">
            <v>MIRELLA ASUNCIÓN INTRIAGO</v>
          </cell>
          <cell r="F674" t="str">
            <v>REFRIGERACIÓN</v>
          </cell>
          <cell r="G674">
            <v>2</v>
          </cell>
          <cell r="H674" t="e">
            <v>#REF!</v>
          </cell>
        </row>
        <row r="675">
          <cell r="A675" t="str">
            <v>425 - TIENDA PORTOVIEJO 1318AIRES</v>
          </cell>
          <cell r="B675" t="str">
            <v>MIRELLA ASUNCION INTRIAGO (1).xlsx</v>
          </cell>
          <cell r="C675" t="str">
            <v>ARTEFACTA</v>
          </cell>
          <cell r="D675" t="str">
            <v>425 - TIENDA PORTOVIEJO 1318</v>
          </cell>
          <cell r="E675" t="str">
            <v>MIRELLA ASUNCIÓN INTRIAGO</v>
          </cell>
          <cell r="F675" t="str">
            <v>AIRES</v>
          </cell>
          <cell r="G675">
            <v>0</v>
          </cell>
          <cell r="H675" t="e">
            <v>#REF!</v>
          </cell>
          <cell r="I675">
            <v>1</v>
          </cell>
        </row>
        <row r="676">
          <cell r="A676" t="str">
            <v>425 - TIENDA PORTOVIEJO 1318COCINAS</v>
          </cell>
          <cell r="B676" t="str">
            <v>MIRELLA ASUNCION INTRIAGO (1).xlsx</v>
          </cell>
          <cell r="C676" t="str">
            <v>ARTEFACTA</v>
          </cell>
          <cell r="D676" t="str">
            <v>425 - TIENDA PORTOVIEJO 1318</v>
          </cell>
          <cell r="E676" t="str">
            <v>MIRELLA ASUNCIÓN INTRIAGO</v>
          </cell>
          <cell r="F676" t="str">
            <v>COCINAS</v>
          </cell>
          <cell r="G676">
            <v>2</v>
          </cell>
          <cell r="H676" t="e">
            <v>#REF!</v>
          </cell>
        </row>
        <row r="677">
          <cell r="A677" t="str">
            <v>425 - TIENDA PORTOVIEJO 1318EMPOTRE</v>
          </cell>
          <cell r="B677" t="str">
            <v>MIRELLA ASUNCION INTRIAGO (1).xlsx</v>
          </cell>
          <cell r="C677" t="str">
            <v>ARTEFACTA</v>
          </cell>
          <cell r="D677" t="str">
            <v>425 - TIENDA PORTOVIEJO 1318</v>
          </cell>
          <cell r="E677" t="str">
            <v>MIRELLA ASUNCIÓN INTRIAGO</v>
          </cell>
          <cell r="F677" t="str">
            <v>EMPOTRE</v>
          </cell>
          <cell r="G677">
            <v>0</v>
          </cell>
          <cell r="H677" t="e">
            <v>#REF!</v>
          </cell>
        </row>
        <row r="678">
          <cell r="A678" t="str">
            <v>425 - TIENDA PORTOVIEJO 1318GLOBALES</v>
          </cell>
          <cell r="B678" t="str">
            <v>MIRELLA ASUNCION INTRIAGO (1).xlsx</v>
          </cell>
          <cell r="C678" t="str">
            <v>ARTEFACTA</v>
          </cell>
          <cell r="D678" t="str">
            <v>425 - TIENDA PORTOVIEJO 1318</v>
          </cell>
          <cell r="E678" t="str">
            <v>MIRELLA ASUNCIÓN INTRIAGO</v>
          </cell>
          <cell r="F678" t="str">
            <v>GLOBALES</v>
          </cell>
          <cell r="G678">
            <v>0</v>
          </cell>
          <cell r="H678" t="e">
            <v>#REF!</v>
          </cell>
        </row>
        <row r="679">
          <cell r="A679" t="str">
            <v>425 - TIENDA PORTOVIEJO 1318LAVADO</v>
          </cell>
          <cell r="B679" t="str">
            <v>MIRELLA ASUNCION INTRIAGO (1).xlsx</v>
          </cell>
          <cell r="C679" t="str">
            <v>ARTEFACTA</v>
          </cell>
          <cell r="D679" t="str">
            <v>425 - TIENDA PORTOVIEJO 1318</v>
          </cell>
          <cell r="E679" t="str">
            <v>MIRELLA ASUNCIÓN INTRIAGO</v>
          </cell>
          <cell r="F679" t="str">
            <v>LAVADO</v>
          </cell>
          <cell r="G679">
            <v>2</v>
          </cell>
          <cell r="H679" t="e">
            <v>#REF!</v>
          </cell>
        </row>
        <row r="680">
          <cell r="A680" t="str">
            <v>425 - TIENDA PORTOVIEJO 1318REFRIGERACIÓN</v>
          </cell>
          <cell r="B680" t="str">
            <v>MIRELLA ASUNCION INTRIAGO (1).xlsx</v>
          </cell>
          <cell r="C680" t="str">
            <v>ARTEFACTA</v>
          </cell>
          <cell r="D680" t="str">
            <v>425 - TIENDA PORTOVIEJO 1318</v>
          </cell>
          <cell r="E680" t="str">
            <v>MIRELLA ASUNCIÓN INTRIAGO</v>
          </cell>
          <cell r="F680" t="str">
            <v>REFRIGERACIÓN</v>
          </cell>
          <cell r="G680">
            <v>1</v>
          </cell>
          <cell r="H680" t="e">
            <v>#REF!</v>
          </cell>
        </row>
        <row r="681">
          <cell r="A681" t="str">
            <v>510 - PORTOVIEJO 2AIRES</v>
          </cell>
          <cell r="B681" t="str">
            <v>MIRELLA ASUNCION INTRIAGO (1).xlsx</v>
          </cell>
          <cell r="C681" t="str">
            <v>CRECOS</v>
          </cell>
          <cell r="D681" t="str">
            <v>510 - PORTOVIEJO 2</v>
          </cell>
          <cell r="E681" t="str">
            <v>MIRELLA ASUNCIÓN INTRIAGO</v>
          </cell>
          <cell r="F681" t="str">
            <v>AIRES</v>
          </cell>
          <cell r="G681">
            <v>1</v>
          </cell>
          <cell r="H681" t="e">
            <v>#REF!</v>
          </cell>
        </row>
        <row r="682">
          <cell r="A682" t="str">
            <v>510 - PORTOVIEJO 2COCINAS</v>
          </cell>
          <cell r="B682" t="str">
            <v>MIRELLA ASUNCION INTRIAGO (1).xlsx</v>
          </cell>
          <cell r="C682" t="str">
            <v>CRECOS</v>
          </cell>
          <cell r="D682" t="str">
            <v>510 - PORTOVIEJO 2</v>
          </cell>
          <cell r="E682" t="str">
            <v>MIRELLA ASUNCIÓN INTRIAGO</v>
          </cell>
          <cell r="F682" t="str">
            <v>COCINAS</v>
          </cell>
          <cell r="G682">
            <v>6</v>
          </cell>
          <cell r="H682" t="e">
            <v>#REF!</v>
          </cell>
          <cell r="I682">
            <v>5</v>
          </cell>
        </row>
        <row r="683">
          <cell r="A683" t="str">
            <v>510 - PORTOVIEJO 2GLOBALES</v>
          </cell>
          <cell r="B683" t="str">
            <v>MIRELLA ASUNCION INTRIAGO (1).xlsx</v>
          </cell>
          <cell r="C683" t="str">
            <v>CRECOS</v>
          </cell>
          <cell r="D683" t="str">
            <v>510 - PORTOVIEJO 2</v>
          </cell>
          <cell r="E683" t="str">
            <v>MIRELLA ASUNCIÓN INTRIAGO</v>
          </cell>
          <cell r="F683" t="str">
            <v>GLOBALES</v>
          </cell>
          <cell r="G683">
            <v>0</v>
          </cell>
          <cell r="H683" t="e">
            <v>#REF!</v>
          </cell>
        </row>
        <row r="684">
          <cell r="A684" t="str">
            <v>510 - PORTOVIEJO 2LAVADO</v>
          </cell>
          <cell r="B684" t="str">
            <v>MIRELLA ASUNCION INTRIAGO (1).xlsx</v>
          </cell>
          <cell r="C684" t="str">
            <v>CRECOS</v>
          </cell>
          <cell r="D684" t="str">
            <v>510 - PORTOVIEJO 2</v>
          </cell>
          <cell r="E684" t="str">
            <v>MIRELLA ASUNCIÓN INTRIAGO</v>
          </cell>
          <cell r="F684" t="str">
            <v>LAVADO</v>
          </cell>
          <cell r="G684">
            <v>1</v>
          </cell>
          <cell r="H684" t="e">
            <v>#REF!</v>
          </cell>
        </row>
        <row r="685">
          <cell r="A685" t="str">
            <v>510 - PORTOVIEJO 2REFRIGERACIÓN</v>
          </cell>
          <cell r="B685" t="str">
            <v>MIRELLA ASUNCION INTRIAGO (1).xlsx</v>
          </cell>
          <cell r="C685" t="str">
            <v>CRECOS</v>
          </cell>
          <cell r="D685" t="str">
            <v>510 - PORTOVIEJO 2</v>
          </cell>
          <cell r="E685" t="str">
            <v>MIRELLA ASUNCIÓN INTRIAGO</v>
          </cell>
          <cell r="F685" t="str">
            <v>REFRIGERACIÓN</v>
          </cell>
          <cell r="G685">
            <v>7</v>
          </cell>
          <cell r="H685" t="e">
            <v>#REF!</v>
          </cell>
          <cell r="I685">
            <v>6</v>
          </cell>
        </row>
        <row r="686">
          <cell r="A686" t="str">
            <v>1 - GANGA PORTOVIEJO AIRES</v>
          </cell>
          <cell r="B686" t="str">
            <v>MIRELLA ASUNCION INTRIAGO (1).xlsx</v>
          </cell>
          <cell r="C686" t="str">
            <v>LA GANGA</v>
          </cell>
          <cell r="D686" t="str">
            <v xml:space="preserve">1 - GANGA PORTOVIEJO </v>
          </cell>
          <cell r="E686" t="str">
            <v>MIRELLA ASUNCIÓN INTRIAGO</v>
          </cell>
          <cell r="F686" t="str">
            <v>AIRES</v>
          </cell>
          <cell r="G686">
            <v>1</v>
          </cell>
          <cell r="H686" t="e">
            <v>#REF!</v>
          </cell>
          <cell r="I686">
            <v>1</v>
          </cell>
        </row>
        <row r="687">
          <cell r="A687" t="str">
            <v>1 - GANGA PORTOVIEJO COCINAS</v>
          </cell>
          <cell r="B687" t="str">
            <v>MIRELLA ASUNCION INTRIAGO (1).xlsx</v>
          </cell>
          <cell r="C687" t="str">
            <v>LA GANGA</v>
          </cell>
          <cell r="D687" t="str">
            <v xml:space="preserve">1 - GANGA PORTOVIEJO </v>
          </cell>
          <cell r="E687" t="str">
            <v>MIRELLA ASUNCIÓN INTRIAGO</v>
          </cell>
          <cell r="F687" t="str">
            <v>COCINAS</v>
          </cell>
          <cell r="G687">
            <v>6</v>
          </cell>
          <cell r="H687" t="e">
            <v>#REF!</v>
          </cell>
          <cell r="I687">
            <v>1</v>
          </cell>
        </row>
        <row r="688">
          <cell r="A688" t="str">
            <v>1 - GANGA PORTOVIEJO GLOBALES</v>
          </cell>
          <cell r="B688" t="str">
            <v>MIRELLA ASUNCION INTRIAGO (1).xlsx</v>
          </cell>
          <cell r="C688" t="str">
            <v>LA GANGA</v>
          </cell>
          <cell r="D688" t="str">
            <v xml:space="preserve">1 - GANGA PORTOVIEJO </v>
          </cell>
          <cell r="E688" t="str">
            <v>MIRELLA ASUNCIÓN INTRIAGO</v>
          </cell>
          <cell r="F688" t="str">
            <v>GLOBALES</v>
          </cell>
          <cell r="G688">
            <v>1</v>
          </cell>
          <cell r="H688" t="e">
            <v>#REF!</v>
          </cell>
          <cell r="I688">
            <v>2</v>
          </cell>
        </row>
        <row r="689">
          <cell r="A689" t="str">
            <v>1 - GANGA PORTOVIEJO LAVADO</v>
          </cell>
          <cell r="B689" t="str">
            <v>MIRELLA ASUNCION INTRIAGO (1).xlsx</v>
          </cell>
          <cell r="C689" t="str">
            <v>LA GANGA</v>
          </cell>
          <cell r="D689" t="str">
            <v xml:space="preserve">1 - GANGA PORTOVIEJO </v>
          </cell>
          <cell r="E689" t="str">
            <v>MIRELLA ASUNCIÓN INTRIAGO</v>
          </cell>
          <cell r="F689" t="str">
            <v>LAVADO</v>
          </cell>
          <cell r="G689">
            <v>6</v>
          </cell>
          <cell r="H689" t="e">
            <v>#REF!</v>
          </cell>
          <cell r="I689">
            <v>3</v>
          </cell>
        </row>
        <row r="690">
          <cell r="A690" t="str">
            <v>1 - GANGA PORTOVIEJO REFRIGERACIÓN</v>
          </cell>
          <cell r="B690" t="str">
            <v>MIRELLA ASUNCION INTRIAGO (1).xlsx</v>
          </cell>
          <cell r="C690" t="str">
            <v>LA GANGA</v>
          </cell>
          <cell r="D690" t="str">
            <v xml:space="preserve">1 - GANGA PORTOVIEJO </v>
          </cell>
          <cell r="E690" t="str">
            <v>MIRELLA ASUNCIÓN INTRIAGO</v>
          </cell>
          <cell r="F690" t="str">
            <v>REFRIGERACIÓN</v>
          </cell>
          <cell r="G690">
            <v>4</v>
          </cell>
          <cell r="H690" t="e">
            <v>#REF!</v>
          </cell>
        </row>
        <row r="691">
          <cell r="A691" t="str">
            <v>431 - TIENDA BARATODO PORTOVIEJO 1327AIRES</v>
          </cell>
          <cell r="B691" t="str">
            <v>MIRELLA ASUNCION INTRIAGO (1).xlsx</v>
          </cell>
          <cell r="C691" t="str">
            <v>BARATODO</v>
          </cell>
          <cell r="D691" t="str">
            <v>431 - TIENDA BARATODO PORTOVIEJO 1327</v>
          </cell>
          <cell r="E691" t="str">
            <v>MIRELLA ASUNCIÓN INTRIAGO</v>
          </cell>
          <cell r="F691" t="str">
            <v>AIRES</v>
          </cell>
          <cell r="G691">
            <v>1</v>
          </cell>
          <cell r="H691" t="e">
            <v>#REF!</v>
          </cell>
          <cell r="I691">
            <v>2</v>
          </cell>
        </row>
        <row r="692">
          <cell r="A692" t="str">
            <v>431 - TIENDA BARATODO PORTOVIEJO 1327COCINAS</v>
          </cell>
          <cell r="B692" t="str">
            <v>MIRELLA ASUNCION INTRIAGO (1).xlsx</v>
          </cell>
          <cell r="C692" t="str">
            <v>BARATODO</v>
          </cell>
          <cell r="D692" t="str">
            <v>431 - TIENDA BARATODO PORTOVIEJO 1327</v>
          </cell>
          <cell r="E692" t="str">
            <v>MIRELLA ASUNCIÓN INTRIAGO</v>
          </cell>
          <cell r="F692" t="str">
            <v>COCINAS</v>
          </cell>
          <cell r="G692">
            <v>1</v>
          </cell>
          <cell r="H692" t="e">
            <v>#REF!</v>
          </cell>
        </row>
        <row r="693">
          <cell r="A693" t="str">
            <v>431 - TIENDA BARATODO PORTOVIEJO 1327LAVADO</v>
          </cell>
          <cell r="B693" t="str">
            <v>MIRELLA ASUNCION INTRIAGO (1).xlsx</v>
          </cell>
          <cell r="C693" t="str">
            <v>BARATODO</v>
          </cell>
          <cell r="D693" t="str">
            <v>431 - TIENDA BARATODO PORTOVIEJO 1327</v>
          </cell>
          <cell r="E693" t="str">
            <v>MIRELLA ASUNCIÓN INTRIAGO</v>
          </cell>
          <cell r="F693" t="str">
            <v>LAVADO</v>
          </cell>
          <cell r="G693">
            <v>2</v>
          </cell>
          <cell r="H693" t="e">
            <v>#REF!</v>
          </cell>
        </row>
        <row r="694">
          <cell r="A694" t="str">
            <v>431 - TIENDA BARATODO PORTOVIEJO 1327REFRIGERACIÓN</v>
          </cell>
          <cell r="B694" t="str">
            <v>MIRELLA ASUNCION INTRIAGO (1).xlsx</v>
          </cell>
          <cell r="C694" t="str">
            <v>BARATODO</v>
          </cell>
          <cell r="D694" t="str">
            <v>431 - TIENDA BARATODO PORTOVIEJO 1327</v>
          </cell>
          <cell r="E694" t="str">
            <v>MIRELLA ASUNCIÓN INTRIAGO</v>
          </cell>
          <cell r="F694" t="str">
            <v>REFRIGERACIÓN</v>
          </cell>
          <cell r="G694">
            <v>2</v>
          </cell>
          <cell r="H694" t="e">
            <v>#REF!</v>
          </cell>
        </row>
        <row r="695">
          <cell r="A695" t="str">
            <v>642 - TODOHOGAR PORTOVIEJOAIRES</v>
          </cell>
          <cell r="B695" t="str">
            <v>MIRELLA ASUNCION INTRIAGO (1).xlsx</v>
          </cell>
          <cell r="C695" t="str">
            <v>TODOHOGAR</v>
          </cell>
          <cell r="D695" t="str">
            <v>642 - TODOHOGAR PORTOVIEJO</v>
          </cell>
          <cell r="E695" t="str">
            <v>MIRELLA ASUNCIÓN INTRIAGO</v>
          </cell>
          <cell r="F695" t="str">
            <v>AIRES</v>
          </cell>
          <cell r="G695">
            <v>2</v>
          </cell>
          <cell r="H695" t="e">
            <v>#REF!</v>
          </cell>
        </row>
        <row r="696">
          <cell r="A696" t="str">
            <v>642 - TODOHOGAR PORTOVIEJOCOCINAS</v>
          </cell>
          <cell r="B696" t="str">
            <v>MIRELLA ASUNCION INTRIAGO (1).xlsx</v>
          </cell>
          <cell r="C696" t="str">
            <v>TODOHOGAR</v>
          </cell>
          <cell r="D696" t="str">
            <v>642 - TODOHOGAR PORTOVIEJO</v>
          </cell>
          <cell r="E696" t="str">
            <v>MIRELLA ASUNCIÓN INTRIAGO</v>
          </cell>
          <cell r="F696" t="str">
            <v>COCINAS</v>
          </cell>
          <cell r="G696">
            <v>9</v>
          </cell>
          <cell r="H696" t="e">
            <v>#REF!</v>
          </cell>
          <cell r="I696">
            <v>8</v>
          </cell>
        </row>
        <row r="697">
          <cell r="A697" t="str">
            <v>642 - TODOHOGAR PORTOVIEJOEMPOTRE</v>
          </cell>
          <cell r="B697" t="str">
            <v>MIRELLA ASUNCION INTRIAGO (1).xlsx</v>
          </cell>
          <cell r="C697" t="str">
            <v>TODOHOGAR</v>
          </cell>
          <cell r="D697" t="str">
            <v>642 - TODOHOGAR PORTOVIEJO</v>
          </cell>
          <cell r="E697" t="str">
            <v>MIRELLA ASUNCIÓN INTRIAGO</v>
          </cell>
          <cell r="F697" t="str">
            <v>EMPOTRE</v>
          </cell>
          <cell r="G697">
            <v>1</v>
          </cell>
          <cell r="H697" t="e">
            <v>#REF!</v>
          </cell>
          <cell r="I697">
            <v>1</v>
          </cell>
        </row>
        <row r="698">
          <cell r="A698" t="str">
            <v>642 - TODOHOGAR PORTOVIEJOGLOBALES</v>
          </cell>
          <cell r="B698" t="str">
            <v>MIRELLA ASUNCION INTRIAGO (1).xlsx</v>
          </cell>
          <cell r="C698" t="str">
            <v>TODOHOGAR</v>
          </cell>
          <cell r="D698" t="str">
            <v>642 - TODOHOGAR PORTOVIEJO</v>
          </cell>
          <cell r="E698" t="str">
            <v>MIRELLA ASUNCIÓN INTRIAGO</v>
          </cell>
          <cell r="F698" t="str">
            <v>GLOBALES</v>
          </cell>
          <cell r="G698">
            <v>7</v>
          </cell>
          <cell r="H698" t="e">
            <v>#REF!</v>
          </cell>
          <cell r="I698">
            <v>1</v>
          </cell>
        </row>
        <row r="699">
          <cell r="A699" t="str">
            <v>642 - TODOHOGAR PORTOVIEJOLAVADO</v>
          </cell>
          <cell r="B699" t="str">
            <v>MIRELLA ASUNCION INTRIAGO (1).xlsx</v>
          </cell>
          <cell r="C699" t="str">
            <v>TODOHOGAR</v>
          </cell>
          <cell r="D699" t="str">
            <v>642 - TODOHOGAR PORTOVIEJO</v>
          </cell>
          <cell r="E699" t="str">
            <v>MIRELLA ASUNCIÓN INTRIAGO</v>
          </cell>
          <cell r="F699" t="str">
            <v>LAVADO</v>
          </cell>
          <cell r="G699">
            <v>20</v>
          </cell>
          <cell r="H699" t="e">
            <v>#REF!</v>
          </cell>
          <cell r="I699">
            <v>8</v>
          </cell>
        </row>
        <row r="700">
          <cell r="A700" t="str">
            <v>642 - TODOHOGAR PORTOVIEJOREFRIGERACIÓN</v>
          </cell>
          <cell r="B700" t="str">
            <v>MIRELLA ASUNCION INTRIAGO (1).xlsx</v>
          </cell>
          <cell r="C700" t="str">
            <v>TODOHOGAR</v>
          </cell>
          <cell r="D700" t="str">
            <v>642 - TODOHOGAR PORTOVIEJO</v>
          </cell>
          <cell r="E700" t="str">
            <v>MIRELLA ASUNCIÓN INTRIAGO</v>
          </cell>
          <cell r="F700" t="str">
            <v>REFRIGERACIÓN</v>
          </cell>
          <cell r="G700">
            <v>7</v>
          </cell>
          <cell r="H700" t="e">
            <v>#REF!</v>
          </cell>
          <cell r="I700">
            <v>7</v>
          </cell>
        </row>
        <row r="701">
          <cell r="A701" t="str">
            <v>466 - TIENDA MALL DEL SOL 923AIRES</v>
          </cell>
          <cell r="B701" t="str">
            <v>MONSERRATE  BYRON(1)..xlsx</v>
          </cell>
          <cell r="C701" t="str">
            <v>ARTEFACTA</v>
          </cell>
          <cell r="D701" t="str">
            <v>466 - TIENDA MALL DEL SOL 923</v>
          </cell>
          <cell r="E701" t="str">
            <v>BYRON ALEXANDER MONSERRATE</v>
          </cell>
          <cell r="F701" t="str">
            <v>AIRES</v>
          </cell>
          <cell r="G701">
            <v>11</v>
          </cell>
          <cell r="H701" t="e">
            <v>#REF!</v>
          </cell>
          <cell r="I701">
            <v>8</v>
          </cell>
        </row>
        <row r="702">
          <cell r="A702" t="str">
            <v>466 - TIENDA MALL DEL SOL 923COCINAS</v>
          </cell>
          <cell r="B702" t="str">
            <v>MONSERRATE  BYRON(1)..xlsx</v>
          </cell>
          <cell r="C702" t="str">
            <v>ARTEFACTA</v>
          </cell>
          <cell r="D702" t="str">
            <v>466 - TIENDA MALL DEL SOL 923</v>
          </cell>
          <cell r="E702" t="str">
            <v>BYRON ALEXANDER MONSERRATE</v>
          </cell>
          <cell r="F702" t="str">
            <v>COCINAS</v>
          </cell>
          <cell r="G702">
            <v>24</v>
          </cell>
          <cell r="H702" t="e">
            <v>#REF!</v>
          </cell>
          <cell r="I702">
            <v>17</v>
          </cell>
        </row>
        <row r="703">
          <cell r="A703" t="str">
            <v>466 - TIENDA MALL DEL SOL 923EMPOTRE</v>
          </cell>
          <cell r="B703" t="str">
            <v>MONSERRATE  BYRON(1)..xlsx</v>
          </cell>
          <cell r="C703" t="str">
            <v>ARTEFACTA</v>
          </cell>
          <cell r="D703" t="str">
            <v>466 - TIENDA MALL DEL SOL 923</v>
          </cell>
          <cell r="E703" t="str">
            <v>BYRON ALEXANDER MONSERRATE</v>
          </cell>
          <cell r="F703" t="str">
            <v>EMPOTRE</v>
          </cell>
          <cell r="G703">
            <v>0</v>
          </cell>
          <cell r="H703" t="e">
            <v>#REF!</v>
          </cell>
          <cell r="I703">
            <v>4</v>
          </cell>
        </row>
        <row r="704">
          <cell r="A704" t="str">
            <v>466 - TIENDA MALL DEL SOL 923GLOBALES</v>
          </cell>
          <cell r="B704" t="str">
            <v>MONSERRATE  BYRON(1)..xlsx</v>
          </cell>
          <cell r="C704" t="str">
            <v>ARTEFACTA</v>
          </cell>
          <cell r="D704" t="str">
            <v>466 - TIENDA MALL DEL SOL 923</v>
          </cell>
          <cell r="E704" t="str">
            <v>BYRON ALEXANDER MONSERRATE</v>
          </cell>
          <cell r="F704" t="str">
            <v>GLOBALES</v>
          </cell>
          <cell r="G704">
            <v>12</v>
          </cell>
          <cell r="H704" t="e">
            <v>#REF!</v>
          </cell>
          <cell r="I704">
            <v>16</v>
          </cell>
        </row>
        <row r="705">
          <cell r="A705" t="str">
            <v>466 - TIENDA MALL DEL SOL 923LAVADO</v>
          </cell>
          <cell r="B705" t="str">
            <v>MONSERRATE  BYRON(1)..xlsx</v>
          </cell>
          <cell r="C705" t="str">
            <v>ARTEFACTA</v>
          </cell>
          <cell r="D705" t="str">
            <v>466 - TIENDA MALL DEL SOL 923</v>
          </cell>
          <cell r="E705" t="str">
            <v>BYRON ALEXANDER MONSERRATE</v>
          </cell>
          <cell r="F705" t="str">
            <v>LAVADO</v>
          </cell>
          <cell r="G705">
            <v>18</v>
          </cell>
          <cell r="H705" t="e">
            <v>#REF!</v>
          </cell>
          <cell r="I705">
            <v>15</v>
          </cell>
        </row>
        <row r="706">
          <cell r="A706" t="str">
            <v>466 - TIENDA MALL DEL SOL 923REFRIGERACIÓN</v>
          </cell>
          <cell r="B706" t="str">
            <v>MONSERRATE  BYRON(1)..xlsx</v>
          </cell>
          <cell r="C706" t="str">
            <v>ARTEFACTA</v>
          </cell>
          <cell r="D706" t="str">
            <v>466 - TIENDA MALL DEL SOL 923</v>
          </cell>
          <cell r="E706" t="str">
            <v>BYRON ALEXANDER MONSERRATE</v>
          </cell>
          <cell r="F706" t="str">
            <v>REFRIGERACIÓN</v>
          </cell>
          <cell r="G706">
            <v>20</v>
          </cell>
          <cell r="H706" t="e">
            <v>#REF!</v>
          </cell>
          <cell r="I706">
            <v>16</v>
          </cell>
        </row>
        <row r="707">
          <cell r="A707" t="str">
            <v>176 - 1734-TIENDA CONDADO 1734COCINAS</v>
          </cell>
          <cell r="B707" t="str">
            <v>MUÑOZ RAMIREZ JOSSELYN DAYANA.xlsx</v>
          </cell>
          <cell r="C707" t="str">
            <v>ARTEFACTA</v>
          </cell>
          <cell r="D707" t="str">
            <v>176 - 1734-TIENDA CONDADO 1734</v>
          </cell>
          <cell r="E707" t="str">
            <v>JOSSELYN DAYANA MUÑOZ</v>
          </cell>
          <cell r="F707" t="str">
            <v>COCINAS</v>
          </cell>
          <cell r="G707">
            <v>4</v>
          </cell>
          <cell r="H707" t="e">
            <v>#REF!</v>
          </cell>
          <cell r="I707">
            <v>1</v>
          </cell>
        </row>
        <row r="708">
          <cell r="A708" t="str">
            <v>176 - 1734-TIENDA CONDADO 1734EMPOTRE</v>
          </cell>
          <cell r="B708" t="str">
            <v>MUÑOZ RAMIREZ JOSSELYN DAYANA.xlsx</v>
          </cell>
          <cell r="C708" t="str">
            <v>ARTEFACTA</v>
          </cell>
          <cell r="D708" t="str">
            <v>176 - 1734-TIENDA CONDADO 1734</v>
          </cell>
          <cell r="E708" t="str">
            <v>JOSSELYN DAYANA MUÑOZ</v>
          </cell>
          <cell r="F708" t="str">
            <v>EMPOTRE</v>
          </cell>
          <cell r="G708">
            <v>0</v>
          </cell>
          <cell r="H708" t="e">
            <v>#REF!</v>
          </cell>
          <cell r="I708">
            <v>0</v>
          </cell>
        </row>
        <row r="709">
          <cell r="A709" t="str">
            <v>176 - 1734-TIENDA CONDADO 1734GLOBALES</v>
          </cell>
          <cell r="B709" t="str">
            <v>MUÑOZ RAMIREZ JOSSELYN DAYANA.xlsx</v>
          </cell>
          <cell r="C709" t="str">
            <v>ARTEFACTA</v>
          </cell>
          <cell r="D709" t="str">
            <v>176 - 1734-TIENDA CONDADO 1734</v>
          </cell>
          <cell r="E709" t="str">
            <v>JOSSELYN DAYANA MUÑOZ</v>
          </cell>
          <cell r="F709" t="str">
            <v>GLOBALES</v>
          </cell>
          <cell r="G709">
            <v>5</v>
          </cell>
          <cell r="H709" t="e">
            <v>#REF!</v>
          </cell>
          <cell r="I709">
            <v>6</v>
          </cell>
        </row>
        <row r="710">
          <cell r="A710" t="str">
            <v>176 - 1734-TIENDA CONDADO 1734LAVADO</v>
          </cell>
          <cell r="B710" t="str">
            <v>MUÑOZ RAMIREZ JOSSELYN DAYANA.xlsx</v>
          </cell>
          <cell r="C710" t="str">
            <v>ARTEFACTA</v>
          </cell>
          <cell r="D710" t="str">
            <v>176 - 1734-TIENDA CONDADO 1734</v>
          </cell>
          <cell r="E710" t="str">
            <v>JOSSELYN DAYANA MUÑOZ</v>
          </cell>
          <cell r="F710" t="str">
            <v>LAVADO</v>
          </cell>
          <cell r="G710">
            <v>3</v>
          </cell>
          <cell r="H710" t="e">
            <v>#REF!</v>
          </cell>
          <cell r="I710">
            <v>3</v>
          </cell>
        </row>
        <row r="711">
          <cell r="A711" t="str">
            <v>176 - 1734-TIENDA CONDADO 1734REFRIGERACIÓN</v>
          </cell>
          <cell r="B711" t="str">
            <v>MUÑOZ RAMIREZ JOSSELYN DAYANA.xlsx</v>
          </cell>
          <cell r="C711" t="str">
            <v>ARTEFACTA</v>
          </cell>
          <cell r="D711" t="str">
            <v>176 - 1734-TIENDA CONDADO 1734</v>
          </cell>
          <cell r="E711" t="str">
            <v>JOSSELYN DAYANA MUÑOZ</v>
          </cell>
          <cell r="F711" t="str">
            <v>REFRIGERACIÓN</v>
          </cell>
          <cell r="G711">
            <v>4</v>
          </cell>
          <cell r="H711" t="e">
            <v>#REF!</v>
          </cell>
          <cell r="I711">
            <v>3</v>
          </cell>
        </row>
        <row r="712">
          <cell r="A712" t="str">
            <v>290 - JAPON CONDADOCOCINAS</v>
          </cell>
          <cell r="B712" t="str">
            <v>MUÑOZ RAMIREZ JOSSELYN DAYANA.xlsx</v>
          </cell>
          <cell r="C712" t="str">
            <v>ALMACENES JAPON</v>
          </cell>
          <cell r="D712" t="str">
            <v>290 - JAPON CONDADO</v>
          </cell>
          <cell r="E712" t="str">
            <v>JOSSELYN DAYANA MUÑOZ</v>
          </cell>
          <cell r="F712" t="str">
            <v>COCINAS</v>
          </cell>
          <cell r="G712">
            <v>6</v>
          </cell>
          <cell r="H712" t="e">
            <v>#REF!</v>
          </cell>
          <cell r="I712">
            <v>1</v>
          </cell>
        </row>
        <row r="713">
          <cell r="A713" t="str">
            <v>290 - JAPON CONDADOGLOBALES</v>
          </cell>
          <cell r="B713" t="str">
            <v>MUÑOZ RAMIREZ JOSSELYN DAYANA.xlsx</v>
          </cell>
          <cell r="C713" t="str">
            <v>ALMACENES JAPON</v>
          </cell>
          <cell r="D713" t="str">
            <v>290 - JAPON CONDADO</v>
          </cell>
          <cell r="E713" t="str">
            <v>JOSSELYN DAYANA MUÑOZ</v>
          </cell>
          <cell r="F713" t="str">
            <v>GLOBALES</v>
          </cell>
          <cell r="G713">
            <v>0</v>
          </cell>
          <cell r="H713" t="e">
            <v>#REF!</v>
          </cell>
          <cell r="I713">
            <v>0</v>
          </cell>
        </row>
        <row r="714">
          <cell r="A714" t="str">
            <v>290 - JAPON CONDADOLAVADO</v>
          </cell>
          <cell r="B714" t="str">
            <v>MUÑOZ RAMIREZ JOSSELYN DAYANA.xlsx</v>
          </cell>
          <cell r="C714" t="str">
            <v>ALMACENES JAPON</v>
          </cell>
          <cell r="D714" t="str">
            <v>290 - JAPON CONDADO</v>
          </cell>
          <cell r="E714" t="str">
            <v>JOSSELYN DAYANA MUÑOZ</v>
          </cell>
          <cell r="F714" t="str">
            <v>LAVADO</v>
          </cell>
          <cell r="G714">
            <v>0</v>
          </cell>
          <cell r="H714" t="e">
            <v>#REF!</v>
          </cell>
          <cell r="I714">
            <v>0</v>
          </cell>
        </row>
        <row r="715">
          <cell r="A715" t="str">
            <v>290 - JAPON CONDADOREFRIGERACIÓN</v>
          </cell>
          <cell r="B715" t="str">
            <v>MUÑOZ RAMIREZ JOSSELYN DAYANA.xlsx</v>
          </cell>
          <cell r="C715" t="str">
            <v>ALMACENES JAPON</v>
          </cell>
          <cell r="D715" t="str">
            <v>290 - JAPON CONDADO</v>
          </cell>
          <cell r="E715" t="str">
            <v>JOSSELYN DAYANA MUÑOZ</v>
          </cell>
          <cell r="F715" t="str">
            <v>REFRIGERACIÓN</v>
          </cell>
          <cell r="G715">
            <v>6</v>
          </cell>
          <cell r="H715" t="e">
            <v>#REF!</v>
          </cell>
          <cell r="I715">
            <v>3</v>
          </cell>
        </row>
        <row r="716">
          <cell r="A716" t="str">
            <v>72 - ELOY ALFAROCOCINAS</v>
          </cell>
          <cell r="B716" t="str">
            <v>MUÑOZ RAMIREZ JOSSELYN DAYANA.xlsx</v>
          </cell>
          <cell r="C716" t="str">
            <v>TODOHOGAR</v>
          </cell>
          <cell r="D716" t="str">
            <v>72 - ELOY ALFARO</v>
          </cell>
          <cell r="E716" t="str">
            <v>JOSSELYN DAYANA MUÑOZ</v>
          </cell>
          <cell r="F716" t="str">
            <v>COCINAS</v>
          </cell>
          <cell r="G716">
            <v>11</v>
          </cell>
          <cell r="H716" t="e">
            <v>#REF!</v>
          </cell>
          <cell r="I716">
            <v>7</v>
          </cell>
        </row>
        <row r="717">
          <cell r="A717" t="str">
            <v>72 - ELOY ALFAROEMPOTRE</v>
          </cell>
          <cell r="B717" t="str">
            <v>MUÑOZ RAMIREZ JOSSELYN DAYANA.xlsx</v>
          </cell>
          <cell r="C717" t="str">
            <v>TODOHOGAR</v>
          </cell>
          <cell r="D717" t="str">
            <v>72 - ELOY ALFARO</v>
          </cell>
          <cell r="E717" t="str">
            <v>JOSSELYN DAYANA MUÑOZ</v>
          </cell>
          <cell r="F717" t="str">
            <v>EMPOTRE</v>
          </cell>
          <cell r="G717">
            <v>2</v>
          </cell>
          <cell r="H717" t="e">
            <v>#REF!</v>
          </cell>
          <cell r="I717">
            <v>0</v>
          </cell>
        </row>
        <row r="718">
          <cell r="A718" t="str">
            <v>72 - ELOY ALFAROGLOBALES</v>
          </cell>
          <cell r="B718" t="str">
            <v>MUÑOZ RAMIREZ JOSSELYN DAYANA.xlsx</v>
          </cell>
          <cell r="C718" t="str">
            <v>TODOHOGAR</v>
          </cell>
          <cell r="D718" t="str">
            <v>72 - ELOY ALFARO</v>
          </cell>
          <cell r="E718" t="str">
            <v>JOSSELYN DAYANA MUÑOZ</v>
          </cell>
          <cell r="F718" t="str">
            <v>GLOBALES</v>
          </cell>
          <cell r="G718">
            <v>7</v>
          </cell>
          <cell r="H718" t="e">
            <v>#REF!</v>
          </cell>
          <cell r="I718">
            <v>2</v>
          </cell>
        </row>
        <row r="719">
          <cell r="A719" t="str">
            <v>72 - ELOY ALFAROLAVADO</v>
          </cell>
          <cell r="B719" t="str">
            <v>MUÑOZ RAMIREZ JOSSELYN DAYANA.xlsx</v>
          </cell>
          <cell r="C719" t="str">
            <v>TODOHOGAR</v>
          </cell>
          <cell r="D719" t="str">
            <v>72 - ELOY ALFARO</v>
          </cell>
          <cell r="E719" t="str">
            <v>JOSSELYN DAYANA MUÑOZ</v>
          </cell>
          <cell r="F719" t="str">
            <v>LAVADO</v>
          </cell>
          <cell r="G719">
            <v>12</v>
          </cell>
          <cell r="H719" t="e">
            <v>#REF!</v>
          </cell>
          <cell r="I719">
            <v>10</v>
          </cell>
        </row>
        <row r="720">
          <cell r="A720" t="str">
            <v>72 - ELOY ALFAROREFRIGERACIÓN</v>
          </cell>
          <cell r="B720" t="str">
            <v>MUÑOZ RAMIREZ JOSSELYN DAYANA.xlsx</v>
          </cell>
          <cell r="C720" t="str">
            <v>TODOHOGAR</v>
          </cell>
          <cell r="D720" t="str">
            <v>72 - ELOY ALFARO</v>
          </cell>
          <cell r="E720" t="str">
            <v>JOSSELYN DAYANA MUÑOZ</v>
          </cell>
          <cell r="F720" t="str">
            <v>REFRIGERACIÓN</v>
          </cell>
          <cell r="G720">
            <v>8</v>
          </cell>
          <cell r="H720" t="e">
            <v>#REF!</v>
          </cell>
          <cell r="I720">
            <v>2</v>
          </cell>
        </row>
        <row r="721">
          <cell r="A721" t="str">
            <v>195 - 602-TIENDA RIOBAMBA 602COCINAS</v>
          </cell>
          <cell r="B721" t="str">
            <v>ODALYS JAZMIN ESPINOZA FERNANDEZ-2.xlsx</v>
          </cell>
          <cell r="C721" t="str">
            <v>ARTEFACTA</v>
          </cell>
          <cell r="D721" t="str">
            <v>195 - 602-TIENDA RIOBAMBA 602</v>
          </cell>
          <cell r="E721" t="str">
            <v>ODALYS JAZMIN ESPINOZA</v>
          </cell>
          <cell r="F721" t="str">
            <v>COCINAS</v>
          </cell>
          <cell r="G721">
            <v>6</v>
          </cell>
          <cell r="H721" t="e">
            <v>#REF!</v>
          </cell>
          <cell r="I721">
            <v>0</v>
          </cell>
        </row>
        <row r="722">
          <cell r="A722" t="str">
            <v>195 - 602-TIENDA RIOBAMBA 602GLOBALES</v>
          </cell>
          <cell r="B722" t="str">
            <v>ODALYS JAZMIN ESPINOZA FERNANDEZ-2.xlsx</v>
          </cell>
          <cell r="C722" t="str">
            <v>ARTEFACTA</v>
          </cell>
          <cell r="D722" t="str">
            <v>195 - 602-TIENDA RIOBAMBA 602</v>
          </cell>
          <cell r="E722" t="str">
            <v>ODALYS JAZMIN ESPINOZA</v>
          </cell>
          <cell r="F722" t="str">
            <v>GLOBALES</v>
          </cell>
          <cell r="G722">
            <v>1</v>
          </cell>
          <cell r="H722" t="e">
            <v>#REF!</v>
          </cell>
          <cell r="I722">
            <v>0</v>
          </cell>
        </row>
        <row r="723">
          <cell r="A723" t="str">
            <v>195 - 602-TIENDA RIOBAMBA 602REFRIGERACIÓN</v>
          </cell>
          <cell r="B723" t="str">
            <v>ODALYS JAZMIN ESPINOZA FERNANDEZ-2.xlsx</v>
          </cell>
          <cell r="C723" t="str">
            <v>ARTEFACTA</v>
          </cell>
          <cell r="D723" t="str">
            <v>195 - 602-TIENDA RIOBAMBA 602</v>
          </cell>
          <cell r="E723" t="str">
            <v>ODALYS JAZMIN ESPINOZA</v>
          </cell>
          <cell r="F723" t="str">
            <v>REFRIGERACIÓN</v>
          </cell>
          <cell r="G723">
            <v>2</v>
          </cell>
          <cell r="H723" t="e">
            <v>#REF!</v>
          </cell>
          <cell r="I723">
            <v>0</v>
          </cell>
        </row>
        <row r="724">
          <cell r="A724" t="str">
            <v>196 - 605-TIENDA RIOBAMBA 605COCINAS</v>
          </cell>
          <cell r="B724" t="str">
            <v>ODALYS JAZMIN ESPINOZA FERNANDEZ-2.xlsx</v>
          </cell>
          <cell r="C724" t="str">
            <v>ARTEFACTA</v>
          </cell>
          <cell r="D724" t="str">
            <v>196 - 605-TIENDA RIOBAMBA 605</v>
          </cell>
          <cell r="E724" t="str">
            <v>ODALYS JAZMIN ESPINOZA</v>
          </cell>
          <cell r="F724" t="str">
            <v>COCINAS</v>
          </cell>
          <cell r="G724">
            <v>3</v>
          </cell>
          <cell r="H724" t="e">
            <v>#REF!</v>
          </cell>
          <cell r="I724">
            <v>0</v>
          </cell>
        </row>
        <row r="725">
          <cell r="A725" t="str">
            <v>196 - 605-TIENDA RIOBAMBA 605EMPOTRE</v>
          </cell>
          <cell r="B725" t="str">
            <v>ODALYS JAZMIN ESPINOZA FERNANDEZ-2.xlsx</v>
          </cell>
          <cell r="C725" t="str">
            <v>ARTEFACTA</v>
          </cell>
          <cell r="D725" t="str">
            <v>196 - 605-TIENDA RIOBAMBA 605</v>
          </cell>
          <cell r="E725" t="str">
            <v>ODALYS JAZMIN ESPINOZA</v>
          </cell>
          <cell r="F725" t="str">
            <v>EMPOTRE</v>
          </cell>
          <cell r="G725">
            <v>0</v>
          </cell>
          <cell r="H725" t="e">
            <v>#REF!</v>
          </cell>
          <cell r="I725">
            <v>0</v>
          </cell>
        </row>
        <row r="726">
          <cell r="A726" t="str">
            <v>196 - 605-TIENDA RIOBAMBA 605GLOBALES</v>
          </cell>
          <cell r="B726" t="str">
            <v>ODALYS JAZMIN ESPINOZA FERNANDEZ-2.xlsx</v>
          </cell>
          <cell r="C726" t="str">
            <v>ARTEFACTA</v>
          </cell>
          <cell r="D726" t="str">
            <v>196 - 605-TIENDA RIOBAMBA 605</v>
          </cell>
          <cell r="E726" t="str">
            <v>ODALYS JAZMIN ESPINOZA</v>
          </cell>
          <cell r="F726" t="str">
            <v>GLOBALES</v>
          </cell>
          <cell r="G726">
            <v>0</v>
          </cell>
          <cell r="H726" t="e">
            <v>#REF!</v>
          </cell>
          <cell r="I726">
            <v>0</v>
          </cell>
        </row>
        <row r="727">
          <cell r="A727" t="str">
            <v>196 - 605-TIENDA RIOBAMBA 605REFRIGERACIÓN</v>
          </cell>
          <cell r="B727" t="str">
            <v>ODALYS JAZMIN ESPINOZA FERNANDEZ-2.xlsx</v>
          </cell>
          <cell r="C727" t="str">
            <v>ARTEFACTA</v>
          </cell>
          <cell r="D727" t="str">
            <v>196 - 605-TIENDA RIOBAMBA 605</v>
          </cell>
          <cell r="E727" t="str">
            <v>ODALYS JAZMIN ESPINOZA</v>
          </cell>
          <cell r="F727" t="str">
            <v>REFRIGERACIÓN</v>
          </cell>
          <cell r="G727">
            <v>2</v>
          </cell>
          <cell r="H727" t="e">
            <v>#REF!</v>
          </cell>
          <cell r="I727">
            <v>0</v>
          </cell>
        </row>
        <row r="728">
          <cell r="A728" t="str">
            <v>207 - RIOBAMBACOCINAS</v>
          </cell>
          <cell r="B728" t="str">
            <v>ODALYS JAZMIN ESPINOZA FERNANDEZ-2.xlsx</v>
          </cell>
          <cell r="C728" t="str">
            <v>LA GANGA</v>
          </cell>
          <cell r="D728" t="str">
            <v>207 - RIOBAMBA</v>
          </cell>
          <cell r="E728" t="str">
            <v>ODALYS JAZMIN ESPINOZA</v>
          </cell>
          <cell r="F728" t="str">
            <v>COCINAS</v>
          </cell>
          <cell r="G728">
            <v>6</v>
          </cell>
          <cell r="H728" t="e">
            <v>#REF!</v>
          </cell>
          <cell r="I728">
            <v>1</v>
          </cell>
        </row>
        <row r="729">
          <cell r="A729" t="str">
            <v>207 - RIOBAMBAGLOBALES</v>
          </cell>
          <cell r="B729" t="str">
            <v>ODALYS JAZMIN ESPINOZA FERNANDEZ-2.xlsx</v>
          </cell>
          <cell r="C729" t="str">
            <v>LA GANGA</v>
          </cell>
          <cell r="D729" t="str">
            <v>207 - RIOBAMBA</v>
          </cell>
          <cell r="E729" t="str">
            <v>ODALYS JAZMIN ESPINOZA</v>
          </cell>
          <cell r="F729" t="str">
            <v>GLOBALES</v>
          </cell>
          <cell r="G729">
            <v>2</v>
          </cell>
          <cell r="H729" t="e">
            <v>#REF!</v>
          </cell>
          <cell r="I729">
            <v>1</v>
          </cell>
        </row>
        <row r="730">
          <cell r="A730" t="str">
            <v>207 - RIOBAMBAREFRIGERACIÓN</v>
          </cell>
          <cell r="B730" t="str">
            <v>ODALYS JAZMIN ESPINOZA FERNANDEZ-2.xlsx</v>
          </cell>
          <cell r="C730" t="str">
            <v>LA GANGA</v>
          </cell>
          <cell r="D730" t="str">
            <v>207 - RIOBAMBA</v>
          </cell>
          <cell r="E730" t="str">
            <v>ODALYS JAZMIN ESPINOZA</v>
          </cell>
          <cell r="F730" t="str">
            <v>REFRIGERACIÓN</v>
          </cell>
          <cell r="G730">
            <v>4</v>
          </cell>
          <cell r="H730" t="e">
            <v>#REF!</v>
          </cell>
          <cell r="I730">
            <v>0</v>
          </cell>
        </row>
        <row r="731">
          <cell r="A731" t="str">
            <v>233 - RIOBAMBA_2COCINAS</v>
          </cell>
          <cell r="B731" t="str">
            <v>ODALYS JAZMIN ESPINOZA FERNANDEZ-2.xlsx</v>
          </cell>
          <cell r="C731" t="str">
            <v>LA GANGA</v>
          </cell>
          <cell r="D731" t="str">
            <v>233 - RIOBAMBA_2</v>
          </cell>
          <cell r="E731" t="str">
            <v>ODALYS JAZMIN ESPINOZA</v>
          </cell>
          <cell r="F731" t="str">
            <v>COCINAS</v>
          </cell>
          <cell r="G731">
            <v>3</v>
          </cell>
          <cell r="H731" t="e">
            <v>#REF!</v>
          </cell>
          <cell r="I731">
            <v>1</v>
          </cell>
        </row>
        <row r="732">
          <cell r="A732" t="str">
            <v>233 - RIOBAMBA_2GLOBALES</v>
          </cell>
          <cell r="B732" t="str">
            <v>ODALYS JAZMIN ESPINOZA FERNANDEZ-2.xlsx</v>
          </cell>
          <cell r="C732" t="str">
            <v>LA GANGA</v>
          </cell>
          <cell r="D732" t="str">
            <v>233 - RIOBAMBA_2</v>
          </cell>
          <cell r="E732" t="str">
            <v>ODALYS JAZMIN ESPINOZA</v>
          </cell>
          <cell r="F732" t="str">
            <v>GLOBALES</v>
          </cell>
          <cell r="G732">
            <v>2</v>
          </cell>
          <cell r="H732" t="e">
            <v>#REF!</v>
          </cell>
          <cell r="I732">
            <v>0</v>
          </cell>
        </row>
        <row r="733">
          <cell r="A733" t="str">
            <v>233 - RIOBAMBA_2LAVADO</v>
          </cell>
          <cell r="B733" t="str">
            <v>ODALYS JAZMIN ESPINOZA FERNANDEZ-2.xlsx</v>
          </cell>
          <cell r="C733" t="str">
            <v>LA GANGA</v>
          </cell>
          <cell r="D733" t="str">
            <v>233 - RIOBAMBA_2</v>
          </cell>
          <cell r="E733" t="str">
            <v>ODALYS JAZMIN ESPINOZA</v>
          </cell>
          <cell r="F733" t="str">
            <v>LAVADO</v>
          </cell>
          <cell r="G733">
            <v>1</v>
          </cell>
          <cell r="H733" t="e">
            <v>#REF!</v>
          </cell>
          <cell r="I733">
            <v>0</v>
          </cell>
        </row>
        <row r="734">
          <cell r="A734" t="str">
            <v>233 - RIOBAMBA_2REFRIGERACIÓN</v>
          </cell>
          <cell r="B734" t="str">
            <v>ODALYS JAZMIN ESPINOZA FERNANDEZ-2.xlsx</v>
          </cell>
          <cell r="C734" t="str">
            <v>LA GANGA</v>
          </cell>
          <cell r="D734" t="str">
            <v>233 - RIOBAMBA_2</v>
          </cell>
          <cell r="E734" t="str">
            <v>ODALYS JAZMIN ESPINOZA</v>
          </cell>
          <cell r="F734" t="str">
            <v>REFRIGERACIÓN</v>
          </cell>
          <cell r="G734">
            <v>2</v>
          </cell>
          <cell r="H734" t="e">
            <v>#REF!</v>
          </cell>
          <cell r="I734">
            <v>0</v>
          </cell>
        </row>
        <row r="735">
          <cell r="A735" t="str">
            <v>296 - JAPON RIOBAMBACOCINAS</v>
          </cell>
          <cell r="B735" t="str">
            <v>ODALYS JAZMIN ESPINOZA FERNANDEZ-2.xlsx</v>
          </cell>
          <cell r="C735" t="str">
            <v>ALMACENES JAPON</v>
          </cell>
          <cell r="D735" t="str">
            <v>296 - JAPON RIOBAMBA</v>
          </cell>
          <cell r="E735" t="str">
            <v>ODALYS JAZMIN ESPINOZA</v>
          </cell>
          <cell r="F735" t="str">
            <v>COCINAS</v>
          </cell>
          <cell r="G735">
            <v>2</v>
          </cell>
          <cell r="H735" t="e">
            <v>#REF!</v>
          </cell>
          <cell r="I735">
            <v>0</v>
          </cell>
        </row>
        <row r="736">
          <cell r="A736" t="str">
            <v>296 - JAPON RIOBAMBAREFRIGERACIÓN</v>
          </cell>
          <cell r="B736" t="str">
            <v>ODALYS JAZMIN ESPINOZA FERNANDEZ-2.xlsx</v>
          </cell>
          <cell r="C736" t="str">
            <v>ALMACENES JAPON</v>
          </cell>
          <cell r="D736" t="str">
            <v>296 - JAPON RIOBAMBA</v>
          </cell>
          <cell r="E736" t="str">
            <v>ODALYS JAZMIN ESPINOZA</v>
          </cell>
          <cell r="F736" t="str">
            <v>REFRIGERACIÓN</v>
          </cell>
          <cell r="G736">
            <v>2</v>
          </cell>
          <cell r="H736" t="e">
            <v>#REF!</v>
          </cell>
          <cell r="I736">
            <v>0</v>
          </cell>
        </row>
        <row r="737">
          <cell r="A737" t="str">
            <v>274 - MULTIPLAZA RIOBAMBACOCINAS</v>
          </cell>
          <cell r="B737" t="str">
            <v>ODALYS JAZMIN ESPINOZA FERNANDEZ-2.xlsx</v>
          </cell>
          <cell r="C737" t="str">
            <v>TODOHOGAR</v>
          </cell>
          <cell r="D737" t="str">
            <v>274 - MULTIPLAZA RIOBAMBA</v>
          </cell>
          <cell r="E737" t="str">
            <v>ODALYS JAZMIN ESPINOZA</v>
          </cell>
          <cell r="F737" t="str">
            <v>COCINAS</v>
          </cell>
          <cell r="G737">
            <v>5</v>
          </cell>
          <cell r="H737" t="e">
            <v>#REF!</v>
          </cell>
          <cell r="I737">
            <v>0</v>
          </cell>
        </row>
        <row r="738">
          <cell r="A738" t="str">
            <v>274 - MULTIPLAZA RIOBAMBAEMPOTRE</v>
          </cell>
          <cell r="B738" t="str">
            <v>ODALYS JAZMIN ESPINOZA FERNANDEZ-2.xlsx</v>
          </cell>
          <cell r="C738" t="str">
            <v>TODOHOGAR</v>
          </cell>
          <cell r="D738" t="str">
            <v>274 - MULTIPLAZA RIOBAMBA</v>
          </cell>
          <cell r="E738" t="str">
            <v>ODALYS JAZMIN ESPINOZA</v>
          </cell>
          <cell r="F738" t="str">
            <v>EMPOTRE</v>
          </cell>
          <cell r="G738">
            <v>0</v>
          </cell>
          <cell r="H738" t="e">
            <v>#REF!</v>
          </cell>
          <cell r="I738">
            <v>0</v>
          </cell>
        </row>
        <row r="739">
          <cell r="A739" t="str">
            <v>274 - MULTIPLAZA RIOBAMBAGLOBALES</v>
          </cell>
          <cell r="B739" t="str">
            <v>ODALYS JAZMIN ESPINOZA FERNANDEZ-2.xlsx</v>
          </cell>
          <cell r="C739" t="str">
            <v>TODOHOGAR</v>
          </cell>
          <cell r="D739" t="str">
            <v>274 - MULTIPLAZA RIOBAMBA</v>
          </cell>
          <cell r="E739" t="str">
            <v>ODALYS JAZMIN ESPINOZA</v>
          </cell>
          <cell r="F739" t="str">
            <v>GLOBALES</v>
          </cell>
          <cell r="G739">
            <v>7</v>
          </cell>
          <cell r="H739" t="e">
            <v>#REF!</v>
          </cell>
          <cell r="I739">
            <v>2</v>
          </cell>
        </row>
        <row r="740">
          <cell r="A740" t="str">
            <v>274 - MULTIPLAZA RIOBAMBALAVADO</v>
          </cell>
          <cell r="B740" t="str">
            <v>ODALYS JAZMIN ESPINOZA FERNANDEZ-2.xlsx</v>
          </cell>
          <cell r="C740" t="str">
            <v>TODOHOGAR</v>
          </cell>
          <cell r="D740" t="str">
            <v>274 - MULTIPLAZA RIOBAMBA</v>
          </cell>
          <cell r="E740" t="str">
            <v>ODALYS JAZMIN ESPINOZA</v>
          </cell>
          <cell r="F740" t="str">
            <v>LAVADO</v>
          </cell>
          <cell r="G740">
            <v>10</v>
          </cell>
          <cell r="H740" t="e">
            <v>#REF!</v>
          </cell>
          <cell r="I740">
            <v>2</v>
          </cell>
        </row>
        <row r="741">
          <cell r="A741" t="str">
            <v>274 - MULTIPLAZA RIOBAMBAREFRIGERACIÓN</v>
          </cell>
          <cell r="B741" t="str">
            <v>ODALYS JAZMIN ESPINOZA FERNANDEZ-2.xlsx</v>
          </cell>
          <cell r="C741" t="str">
            <v>TODOHOGAR</v>
          </cell>
          <cell r="D741" t="str">
            <v>274 - MULTIPLAZA RIOBAMBA</v>
          </cell>
          <cell r="E741" t="str">
            <v>ODALYS JAZMIN ESPINOZA</v>
          </cell>
          <cell r="F741" t="str">
            <v>REFRIGERACIÓN</v>
          </cell>
          <cell r="G741">
            <v>5</v>
          </cell>
          <cell r="H741" t="e">
            <v>#REF!</v>
          </cell>
          <cell r="I741">
            <v>0</v>
          </cell>
        </row>
        <row r="742">
          <cell r="A742" t="str">
            <v>Orve Hogar LAVADO</v>
          </cell>
          <cell r="B742" t="str">
            <v>ODALYS JAZMIN ESPINOZA FERNANDEZ-2.xlsx</v>
          </cell>
          <cell r="C742" t="str">
            <v xml:space="preserve">Orve Hogar </v>
          </cell>
          <cell r="D742" t="str">
            <v xml:space="preserve">Orve Hogar </v>
          </cell>
          <cell r="E742" t="str">
            <v>ODALYS JAZMIN ESPINOZA</v>
          </cell>
          <cell r="F742" t="str">
            <v>LAVADO</v>
          </cell>
          <cell r="H742" t="e">
            <v>#REF!</v>
          </cell>
          <cell r="I742">
            <v>0</v>
          </cell>
        </row>
        <row r="743">
          <cell r="A743" t="str">
            <v>Orve Hogar REFRIGERACIÓN</v>
          </cell>
          <cell r="B743" t="str">
            <v>ODALYS JAZMIN ESPINOZA FERNANDEZ-2.xlsx</v>
          </cell>
          <cell r="C743" t="str">
            <v xml:space="preserve">Orve Hogar </v>
          </cell>
          <cell r="D743" t="str">
            <v xml:space="preserve">Orve Hogar </v>
          </cell>
          <cell r="E743" t="str">
            <v>ODALYS JAZMIN ESPINOZA</v>
          </cell>
          <cell r="F743" t="str">
            <v>REFRIGERACIÓN</v>
          </cell>
          <cell r="H743" t="e">
            <v>#REF!</v>
          </cell>
          <cell r="I743">
            <v>0</v>
          </cell>
        </row>
        <row r="744">
          <cell r="A744" t="str">
            <v>Orve Hogar COCINAS</v>
          </cell>
          <cell r="B744" t="str">
            <v>ODALYS JAZMIN ESPINOZA FERNANDEZ-2.xlsx</v>
          </cell>
          <cell r="C744" t="str">
            <v xml:space="preserve">Orve Hogar </v>
          </cell>
          <cell r="D744" t="str">
            <v xml:space="preserve">Orve Hogar </v>
          </cell>
          <cell r="E744" t="str">
            <v>ODALYS JAZMIN ESPINOZA</v>
          </cell>
          <cell r="F744" t="str">
            <v>COCINAS</v>
          </cell>
          <cell r="H744" t="e">
            <v>#REF!</v>
          </cell>
          <cell r="I744">
            <v>0</v>
          </cell>
        </row>
        <row r="745">
          <cell r="A745" t="str">
            <v>POINT LAVADO</v>
          </cell>
          <cell r="B745" t="str">
            <v>ODALYS JAZMIN ESPINOZA FERNANDEZ-2.xlsx</v>
          </cell>
          <cell r="C745" t="str">
            <v xml:space="preserve">POINT </v>
          </cell>
          <cell r="D745" t="str">
            <v xml:space="preserve">POINT </v>
          </cell>
          <cell r="E745" t="str">
            <v>ODALYS JAZMIN ESPINOZA</v>
          </cell>
          <cell r="F745" t="str">
            <v>LAVADO</v>
          </cell>
          <cell r="H745" t="e">
            <v>#REF!</v>
          </cell>
          <cell r="I745">
            <v>0</v>
          </cell>
        </row>
        <row r="746">
          <cell r="A746" t="str">
            <v>POINT REFRIGERACIÓN</v>
          </cell>
          <cell r="B746" t="str">
            <v>ODALYS JAZMIN ESPINOZA FERNANDEZ-2.xlsx</v>
          </cell>
          <cell r="C746" t="str">
            <v xml:space="preserve">POINT </v>
          </cell>
          <cell r="D746" t="str">
            <v xml:space="preserve">POINT </v>
          </cell>
          <cell r="E746" t="str">
            <v>ODALYS JAZMIN ESPINOZA</v>
          </cell>
          <cell r="F746" t="str">
            <v>REFRIGERACIÓN</v>
          </cell>
          <cell r="H746" t="e">
            <v>#REF!</v>
          </cell>
          <cell r="I746">
            <v>0</v>
          </cell>
        </row>
        <row r="747">
          <cell r="A747" t="str">
            <v>POINT COCINAS</v>
          </cell>
          <cell r="B747" t="str">
            <v>ODALYS JAZMIN ESPINOZA FERNANDEZ-2.xlsx</v>
          </cell>
          <cell r="C747" t="str">
            <v xml:space="preserve">POINT </v>
          </cell>
          <cell r="D747" t="str">
            <v xml:space="preserve">POINT </v>
          </cell>
          <cell r="E747" t="str">
            <v>ODALYS JAZMIN ESPINOZA</v>
          </cell>
          <cell r="F747" t="str">
            <v>COCINAS</v>
          </cell>
          <cell r="H747" t="e">
            <v>#REF!</v>
          </cell>
          <cell r="I747">
            <v>0</v>
          </cell>
        </row>
        <row r="748">
          <cell r="A748" t="str">
            <v>571 - CITY MALLAIRES</v>
          </cell>
          <cell r="B748" t="str">
            <v>PAMELA ESPINOZA.xlsx</v>
          </cell>
          <cell r="C748" t="str">
            <v>LA GANGA</v>
          </cell>
          <cell r="D748" t="str">
            <v>571 - CITY MALL</v>
          </cell>
          <cell r="E748" t="str">
            <v>PAMELA THALIA ESPINOZA</v>
          </cell>
          <cell r="F748" t="str">
            <v>AIRES</v>
          </cell>
          <cell r="G748">
            <v>7</v>
          </cell>
          <cell r="H748" t="e">
            <v>#REF!</v>
          </cell>
          <cell r="I748">
            <v>3</v>
          </cell>
        </row>
        <row r="749">
          <cell r="A749" t="str">
            <v>571 - CITY MALLCOCINAS</v>
          </cell>
          <cell r="B749" t="str">
            <v>PAMELA ESPINOZA.xlsx</v>
          </cell>
          <cell r="C749" t="str">
            <v>LA GANGA</v>
          </cell>
          <cell r="D749" t="str">
            <v>571 - CITY MALL</v>
          </cell>
          <cell r="E749" t="str">
            <v>PAMELA THALIA ESPINOZA</v>
          </cell>
          <cell r="F749" t="str">
            <v>COCINAS</v>
          </cell>
          <cell r="G749">
            <v>21</v>
          </cell>
          <cell r="H749" t="e">
            <v>#REF!</v>
          </cell>
          <cell r="I749">
            <v>15</v>
          </cell>
        </row>
        <row r="750">
          <cell r="A750" t="str">
            <v>571 - CITY MALLEMPOTRE</v>
          </cell>
          <cell r="B750" t="str">
            <v>PAMELA ESPINOZA.xlsx</v>
          </cell>
          <cell r="C750" t="str">
            <v>LA GANGA</v>
          </cell>
          <cell r="D750" t="str">
            <v>571 - CITY MALL</v>
          </cell>
          <cell r="E750" t="str">
            <v>PAMELA THALIA ESPINOZA</v>
          </cell>
          <cell r="F750" t="str">
            <v>EMPOTRE</v>
          </cell>
          <cell r="G750">
            <v>0</v>
          </cell>
          <cell r="H750" t="e">
            <v>#REF!</v>
          </cell>
          <cell r="I750">
            <v>0</v>
          </cell>
        </row>
        <row r="751">
          <cell r="A751" t="str">
            <v>571 - CITY MALLGLOBALES</v>
          </cell>
          <cell r="B751" t="str">
            <v>PAMELA ESPINOZA.xlsx</v>
          </cell>
          <cell r="C751" t="str">
            <v>LA GANGA</v>
          </cell>
          <cell r="D751" t="str">
            <v>571 - CITY MALL</v>
          </cell>
          <cell r="E751" t="str">
            <v>PAMELA THALIA ESPINOZA</v>
          </cell>
          <cell r="F751" t="str">
            <v>GLOBALES</v>
          </cell>
          <cell r="G751">
            <v>3</v>
          </cell>
          <cell r="H751" t="e">
            <v>#REF!</v>
          </cell>
          <cell r="I751">
            <v>7</v>
          </cell>
        </row>
        <row r="752">
          <cell r="A752" t="str">
            <v>571 - CITY MALLLAVADO</v>
          </cell>
          <cell r="B752" t="str">
            <v>PAMELA ESPINOZA.xlsx</v>
          </cell>
          <cell r="C752" t="str">
            <v>LA GANGA</v>
          </cell>
          <cell r="D752" t="str">
            <v>571 - CITY MALL</v>
          </cell>
          <cell r="E752" t="str">
            <v>PAMELA THALIA ESPINOZA</v>
          </cell>
          <cell r="F752" t="str">
            <v>LAVADO</v>
          </cell>
          <cell r="G752">
            <v>3</v>
          </cell>
          <cell r="H752" t="e">
            <v>#REF!</v>
          </cell>
          <cell r="I752">
            <v>2</v>
          </cell>
        </row>
        <row r="753">
          <cell r="A753" t="str">
            <v>571 - CITY MALLREFRIGERACIÓN</v>
          </cell>
          <cell r="B753" t="str">
            <v>PAMELA ESPINOZA.xlsx</v>
          </cell>
          <cell r="C753" t="str">
            <v>LA GANGA</v>
          </cell>
          <cell r="D753" t="str">
            <v>571 - CITY MALL</v>
          </cell>
          <cell r="E753" t="str">
            <v>PAMELA THALIA ESPINOZA</v>
          </cell>
          <cell r="F753" t="str">
            <v>REFRIGERACIÓN</v>
          </cell>
          <cell r="G753">
            <v>12</v>
          </cell>
          <cell r="H753" t="e">
            <v>#REF!</v>
          </cell>
          <cell r="I753">
            <v>15</v>
          </cell>
        </row>
        <row r="754">
          <cell r="A754" t="str">
            <v>662 - JAPON CITY MALLCOCINAS</v>
          </cell>
          <cell r="B754" t="str">
            <v>PAMELA ESPINOZA.xlsx</v>
          </cell>
          <cell r="C754" t="str">
            <v>ALMACENES JAPON</v>
          </cell>
          <cell r="D754" t="str">
            <v>662 - JAPON CITY MALL</v>
          </cell>
          <cell r="E754" t="str">
            <v>PAMELA THALIA ESPINOZA</v>
          </cell>
          <cell r="F754" t="str">
            <v>COCINAS</v>
          </cell>
          <cell r="G754">
            <v>3</v>
          </cell>
          <cell r="H754" t="e">
            <v>#REF!</v>
          </cell>
          <cell r="I754">
            <v>3</v>
          </cell>
        </row>
        <row r="755">
          <cell r="A755" t="str">
            <v>662 - JAPON CITY MALLREFRIGERACIÓN</v>
          </cell>
          <cell r="B755" t="str">
            <v>PAMELA ESPINOZA.xlsx</v>
          </cell>
          <cell r="C755" t="str">
            <v>ALMACENES JAPON</v>
          </cell>
          <cell r="D755" t="str">
            <v>662 - JAPON CITY MALL</v>
          </cell>
          <cell r="E755" t="str">
            <v>PAMELA THALIA ESPINOZA</v>
          </cell>
          <cell r="F755" t="str">
            <v>REFRIGERACIÓN</v>
          </cell>
          <cell r="G755">
            <v>4</v>
          </cell>
          <cell r="H755" t="e">
            <v>#REF!</v>
          </cell>
          <cell r="I755">
            <v>1</v>
          </cell>
        </row>
        <row r="756">
          <cell r="A756" t="str">
            <v>178 - 1743-TIENDA CHILLOGALLO 1743COCINAS</v>
          </cell>
          <cell r="B756" t="str">
            <v>PERALVO VARGAS BRYAN GERMAN.xlsx</v>
          </cell>
          <cell r="C756" t="str">
            <v>ARTEFACTA</v>
          </cell>
          <cell r="D756" t="str">
            <v>178 - 1743-TIENDA CHILLOGALLO 1743</v>
          </cell>
          <cell r="E756" t="str">
            <v>BRYAN GERMAN PERALVO</v>
          </cell>
          <cell r="F756" t="str">
            <v>COCINAS</v>
          </cell>
          <cell r="G756">
            <v>3</v>
          </cell>
          <cell r="H756" t="e">
            <v>#REF!</v>
          </cell>
          <cell r="I756">
            <v>1</v>
          </cell>
        </row>
        <row r="757">
          <cell r="A757" t="str">
            <v>178 - 1743-TIENDA CHILLOGALLO 1743GLOBALES</v>
          </cell>
          <cell r="B757" t="str">
            <v>PERALVO VARGAS BRYAN GERMAN.xlsx</v>
          </cell>
          <cell r="C757" t="str">
            <v>ARTEFACTA</v>
          </cell>
          <cell r="D757" t="str">
            <v>178 - 1743-TIENDA CHILLOGALLO 1743</v>
          </cell>
          <cell r="E757" t="str">
            <v>BRYAN GERMAN PERALVO</v>
          </cell>
          <cell r="F757" t="str">
            <v>GLOBALES</v>
          </cell>
          <cell r="G757">
            <v>0</v>
          </cell>
          <cell r="H757" t="e">
            <v>#REF!</v>
          </cell>
        </row>
        <row r="758">
          <cell r="A758" t="str">
            <v>178 - 1743-TIENDA CHILLOGALLO 1743REFRIGERACIÓN</v>
          </cell>
          <cell r="B758" t="str">
            <v>PERALVO VARGAS BRYAN GERMAN.xlsx</v>
          </cell>
          <cell r="C758" t="str">
            <v>ARTEFACTA</v>
          </cell>
          <cell r="D758" t="str">
            <v>178 - 1743-TIENDA CHILLOGALLO 1743</v>
          </cell>
          <cell r="E758" t="str">
            <v>BRYAN GERMAN PERALVO</v>
          </cell>
          <cell r="F758" t="str">
            <v>REFRIGERACIÓN</v>
          </cell>
          <cell r="G758">
            <v>1</v>
          </cell>
          <cell r="H758" t="e">
            <v>#REF!</v>
          </cell>
        </row>
        <row r="759">
          <cell r="A759" t="str">
            <v>177 - 1740-TIENDA GUAMANI 1740COCINAS</v>
          </cell>
          <cell r="B759" t="str">
            <v>PERALVO VARGAS BRYAN GERMAN.xlsx</v>
          </cell>
          <cell r="C759" t="str">
            <v>ARTEFACTA</v>
          </cell>
          <cell r="D759" t="str">
            <v>177 - 1740-TIENDA GUAMANI 1740</v>
          </cell>
          <cell r="E759" t="str">
            <v>BRYAN GERMAN PERALVO</v>
          </cell>
          <cell r="F759" t="str">
            <v>COCINAS</v>
          </cell>
          <cell r="G759">
            <v>4</v>
          </cell>
          <cell r="H759" t="e">
            <v>#REF!</v>
          </cell>
        </row>
        <row r="760">
          <cell r="A760" t="str">
            <v>177 - 1740-TIENDA GUAMANI 1740GLOBALES</v>
          </cell>
          <cell r="B760" t="str">
            <v>PERALVO VARGAS BRYAN GERMAN.xlsx</v>
          </cell>
          <cell r="C760" t="str">
            <v>ARTEFACTA</v>
          </cell>
          <cell r="D760" t="str">
            <v>177 - 1740-TIENDA GUAMANI 1740</v>
          </cell>
          <cell r="E760" t="str">
            <v>BRYAN GERMAN PERALVO</v>
          </cell>
          <cell r="F760" t="str">
            <v>GLOBALES</v>
          </cell>
          <cell r="G760">
            <v>2</v>
          </cell>
          <cell r="H760" t="e">
            <v>#REF!</v>
          </cell>
        </row>
        <row r="761">
          <cell r="A761" t="str">
            <v>177 - 1740-TIENDA GUAMANI 1740LAVADO</v>
          </cell>
          <cell r="B761" t="str">
            <v>PERALVO VARGAS BRYAN GERMAN.xlsx</v>
          </cell>
          <cell r="C761" t="str">
            <v>ARTEFACTA</v>
          </cell>
          <cell r="D761" t="str">
            <v>177 - 1740-TIENDA GUAMANI 1740</v>
          </cell>
          <cell r="E761" t="str">
            <v>BRYAN GERMAN PERALVO</v>
          </cell>
          <cell r="F761" t="str">
            <v>LAVADO</v>
          </cell>
          <cell r="G761">
            <v>0</v>
          </cell>
          <cell r="H761" t="e">
            <v>#REF!</v>
          </cell>
        </row>
        <row r="762">
          <cell r="A762" t="str">
            <v>177 - 1740-TIENDA GUAMANI 1740REFRIGERACIÓN</v>
          </cell>
          <cell r="B762" t="str">
            <v>PERALVO VARGAS BRYAN GERMAN.xlsx</v>
          </cell>
          <cell r="C762" t="str">
            <v>ARTEFACTA</v>
          </cell>
          <cell r="D762" t="str">
            <v>177 - 1740-TIENDA GUAMANI 1740</v>
          </cell>
          <cell r="E762" t="str">
            <v>BRYAN GERMAN PERALVO</v>
          </cell>
          <cell r="F762" t="str">
            <v>REFRIGERACIÓN</v>
          </cell>
          <cell r="G762">
            <v>3</v>
          </cell>
          <cell r="H762" t="e">
            <v>#REF!</v>
          </cell>
        </row>
        <row r="763">
          <cell r="A763" t="str">
            <v>1744 - TIENDA QUINCHECOCINAS</v>
          </cell>
          <cell r="B763" t="str">
            <v>PERALVO VARGAS BRYAN GERMAN.xlsx</v>
          </cell>
          <cell r="C763" t="str">
            <v>ARTEFACTA</v>
          </cell>
          <cell r="D763" t="str">
            <v>1744 - TIENDA QUINCHE</v>
          </cell>
          <cell r="E763" t="str">
            <v>BRYAN GERMAN PERALVO</v>
          </cell>
          <cell r="F763" t="str">
            <v>COCINAS</v>
          </cell>
          <cell r="G763">
            <v>6</v>
          </cell>
          <cell r="H763" t="e">
            <v>#REF!</v>
          </cell>
          <cell r="I763">
            <v>1</v>
          </cell>
        </row>
        <row r="764">
          <cell r="A764" t="str">
            <v>1744 - TIENDA QUINCHEGLOBALES</v>
          </cell>
          <cell r="B764" t="str">
            <v>PERALVO VARGAS BRYAN GERMAN.xlsx</v>
          </cell>
          <cell r="C764" t="str">
            <v>ARTEFACTA</v>
          </cell>
          <cell r="D764" t="str">
            <v>1744 - TIENDA QUINCHE</v>
          </cell>
          <cell r="E764" t="str">
            <v>BRYAN GERMAN PERALVO</v>
          </cell>
          <cell r="F764" t="str">
            <v>GLOBALES</v>
          </cell>
          <cell r="G764">
            <v>1</v>
          </cell>
          <cell r="H764" t="e">
            <v>#REF!</v>
          </cell>
        </row>
        <row r="765">
          <cell r="A765" t="str">
            <v>1744 - TIENDA QUINCHELAVADO</v>
          </cell>
          <cell r="B765" t="str">
            <v>PERALVO VARGAS BRYAN GERMAN.xlsx</v>
          </cell>
          <cell r="C765" t="str">
            <v>ARTEFACTA</v>
          </cell>
          <cell r="D765" t="str">
            <v>1744 - TIENDA QUINCHE</v>
          </cell>
          <cell r="E765" t="str">
            <v>BRYAN GERMAN PERALVO</v>
          </cell>
          <cell r="F765" t="str">
            <v>LAVADO</v>
          </cell>
          <cell r="G765">
            <v>1</v>
          </cell>
          <cell r="H765" t="e">
            <v>#REF!</v>
          </cell>
        </row>
        <row r="766">
          <cell r="A766" t="str">
            <v>1744 - TIENDA QUINCHEREFRIGERACIÓN</v>
          </cell>
          <cell r="B766" t="str">
            <v>PERALVO VARGAS BRYAN GERMAN.xlsx</v>
          </cell>
          <cell r="C766" t="str">
            <v>ARTEFACTA</v>
          </cell>
          <cell r="D766" t="str">
            <v>1744 - TIENDA QUINCHE</v>
          </cell>
          <cell r="E766" t="str">
            <v>BRYAN GERMAN PERALVO</v>
          </cell>
          <cell r="F766" t="str">
            <v>REFRIGERACIÓN</v>
          </cell>
          <cell r="G766">
            <v>4</v>
          </cell>
          <cell r="H766" t="e">
            <v>#REF!</v>
          </cell>
        </row>
        <row r="767">
          <cell r="A767" t="str">
            <v>184 - 1768-TIENDA SATELITE NUEVA AURORA 1COCINAS</v>
          </cell>
          <cell r="B767" t="str">
            <v>PERALVO VARGAS BRYAN GERMAN.xlsx</v>
          </cell>
          <cell r="C767" t="str">
            <v>ARTEFACTA</v>
          </cell>
          <cell r="D767" t="str">
            <v>184 - 1768-TIENDA SATELITE NUEVA AURORA 1</v>
          </cell>
          <cell r="E767" t="str">
            <v>BRYAN GERMAN PERALVO</v>
          </cell>
          <cell r="F767" t="str">
            <v>COCINAS</v>
          </cell>
          <cell r="G767">
            <v>3</v>
          </cell>
          <cell r="H767" t="e">
            <v>#REF!</v>
          </cell>
        </row>
        <row r="768">
          <cell r="A768" t="str">
            <v>184 - 1768-TIENDA SATELITE NUEVA AURORA 1EMPOTRE</v>
          </cell>
          <cell r="B768" t="str">
            <v>PERALVO VARGAS BRYAN GERMAN.xlsx</v>
          </cell>
          <cell r="C768" t="str">
            <v>ARTEFACTA</v>
          </cell>
          <cell r="D768" t="str">
            <v>184 - 1768-TIENDA SATELITE NUEVA AURORA 1</v>
          </cell>
          <cell r="E768" t="str">
            <v>BRYAN GERMAN PERALVO</v>
          </cell>
          <cell r="F768" t="str">
            <v>EMPOTRE</v>
          </cell>
          <cell r="G768">
            <v>0</v>
          </cell>
          <cell r="H768" t="e">
            <v>#REF!</v>
          </cell>
        </row>
        <row r="769">
          <cell r="A769" t="str">
            <v>184 - 1768-TIENDA SATELITE NUEVA AURORA 1GLOBALES</v>
          </cell>
          <cell r="B769" t="str">
            <v>PERALVO VARGAS BRYAN GERMAN.xlsx</v>
          </cell>
          <cell r="C769" t="str">
            <v>ARTEFACTA</v>
          </cell>
          <cell r="D769" t="str">
            <v>184 - 1768-TIENDA SATELITE NUEVA AURORA 1</v>
          </cell>
          <cell r="E769" t="str">
            <v>BRYAN GERMAN PERALVO</v>
          </cell>
          <cell r="F769" t="str">
            <v>GLOBALES</v>
          </cell>
          <cell r="G769">
            <v>1</v>
          </cell>
          <cell r="H769" t="e">
            <v>#REF!</v>
          </cell>
        </row>
        <row r="770">
          <cell r="A770" t="str">
            <v>184 - 1768-TIENDA SATELITE NUEVA AURORA 1LAVADO</v>
          </cell>
          <cell r="B770" t="str">
            <v>PERALVO VARGAS BRYAN GERMAN.xlsx</v>
          </cell>
          <cell r="C770" t="str">
            <v>ARTEFACTA</v>
          </cell>
          <cell r="D770" t="str">
            <v>184 - 1768-TIENDA SATELITE NUEVA AURORA 1</v>
          </cell>
          <cell r="E770" t="str">
            <v>BRYAN GERMAN PERALVO</v>
          </cell>
          <cell r="F770" t="str">
            <v>LAVADO</v>
          </cell>
          <cell r="G770">
            <v>0</v>
          </cell>
          <cell r="H770" t="e">
            <v>#REF!</v>
          </cell>
        </row>
        <row r="771">
          <cell r="A771" t="str">
            <v>184 - 1768-TIENDA SATELITE NUEVA AURORA 1REFRIGERACIÓN</v>
          </cell>
          <cell r="B771" t="str">
            <v>PERALVO VARGAS BRYAN GERMAN.xlsx</v>
          </cell>
          <cell r="C771" t="str">
            <v>ARTEFACTA</v>
          </cell>
          <cell r="D771" t="str">
            <v>184 - 1768-TIENDA SATELITE NUEVA AURORA 1</v>
          </cell>
          <cell r="E771" t="str">
            <v>BRYAN GERMAN PERALVO</v>
          </cell>
          <cell r="F771" t="str">
            <v>REFRIGERACIÓN</v>
          </cell>
          <cell r="G771">
            <v>3</v>
          </cell>
          <cell r="H771" t="e">
            <v>#REF!</v>
          </cell>
        </row>
        <row r="772">
          <cell r="A772" t="str">
            <v>219 - CHILLOGALLOCOCINAS</v>
          </cell>
          <cell r="B772" t="str">
            <v>PERALVO VARGAS BRYAN GERMAN.xlsx</v>
          </cell>
          <cell r="C772" t="str">
            <v>LA GANGA</v>
          </cell>
          <cell r="D772" t="str">
            <v>219 - CHILLOGALLO</v>
          </cell>
          <cell r="E772" t="str">
            <v>BRYAN GERMAN PERALVO</v>
          </cell>
          <cell r="F772" t="str">
            <v>COCINAS</v>
          </cell>
          <cell r="G772">
            <v>1</v>
          </cell>
          <cell r="H772" t="e">
            <v>#REF!</v>
          </cell>
        </row>
        <row r="773">
          <cell r="A773" t="str">
            <v>219 - CHILLOGALLOGLOBALES</v>
          </cell>
          <cell r="B773" t="str">
            <v>PERALVO VARGAS BRYAN GERMAN.xlsx</v>
          </cell>
          <cell r="C773" t="str">
            <v>LA GANGA</v>
          </cell>
          <cell r="D773" t="str">
            <v>219 - CHILLOGALLO</v>
          </cell>
          <cell r="E773" t="str">
            <v>BRYAN GERMAN PERALVO</v>
          </cell>
          <cell r="F773" t="str">
            <v>GLOBALES</v>
          </cell>
          <cell r="G773">
            <v>0</v>
          </cell>
          <cell r="H773" t="e">
            <v>#REF!</v>
          </cell>
        </row>
        <row r="774">
          <cell r="A774" t="str">
            <v>219 - CHILLOGALLOREFRIGERACIÓN</v>
          </cell>
          <cell r="B774" t="str">
            <v>PERALVO VARGAS BRYAN GERMAN.xlsx</v>
          </cell>
          <cell r="C774" t="str">
            <v>LA GANGA</v>
          </cell>
          <cell r="D774" t="str">
            <v>219 - CHILLOGALLO</v>
          </cell>
          <cell r="E774" t="str">
            <v>BRYAN GERMAN PERALVO</v>
          </cell>
          <cell r="F774" t="str">
            <v>REFRIGERACIÓN</v>
          </cell>
          <cell r="G774">
            <v>1</v>
          </cell>
          <cell r="H774" t="e">
            <v>#REF!</v>
          </cell>
        </row>
        <row r="775">
          <cell r="A775" t="str">
            <v>243 - CHILLOGALLO 2COCINAS</v>
          </cell>
          <cell r="B775" t="str">
            <v>PERALVO VARGAS BRYAN GERMAN.xlsx</v>
          </cell>
          <cell r="C775" t="str">
            <v>LA GANGA</v>
          </cell>
          <cell r="D775" t="str">
            <v>243 - CHILLOGALLO 2</v>
          </cell>
          <cell r="E775" t="str">
            <v>BRYAN GERMAN PERALVO</v>
          </cell>
          <cell r="F775" t="str">
            <v>COCINAS</v>
          </cell>
          <cell r="G775">
            <v>0</v>
          </cell>
          <cell r="H775" t="e">
            <v>#REF!</v>
          </cell>
        </row>
        <row r="776">
          <cell r="A776" t="str">
            <v>243 - CHILLOGALLO 2GLOBALES</v>
          </cell>
          <cell r="B776" t="str">
            <v>PERALVO VARGAS BRYAN GERMAN.xlsx</v>
          </cell>
          <cell r="C776" t="str">
            <v>LA GANGA</v>
          </cell>
          <cell r="D776" t="str">
            <v>243 - CHILLOGALLO 2</v>
          </cell>
          <cell r="E776" t="str">
            <v>BRYAN GERMAN PERALVO</v>
          </cell>
          <cell r="F776" t="str">
            <v>GLOBALES</v>
          </cell>
          <cell r="G776">
            <v>1</v>
          </cell>
          <cell r="H776" t="e">
            <v>#REF!</v>
          </cell>
        </row>
        <row r="777">
          <cell r="A777" t="str">
            <v>243 - CHILLOGALLO 2LAVADO</v>
          </cell>
          <cell r="B777" t="str">
            <v>PERALVO VARGAS BRYAN GERMAN.xlsx</v>
          </cell>
          <cell r="C777" t="str">
            <v>LA GANGA</v>
          </cell>
          <cell r="D777" t="str">
            <v>243 - CHILLOGALLO 2</v>
          </cell>
          <cell r="E777" t="str">
            <v>BRYAN GERMAN PERALVO</v>
          </cell>
          <cell r="F777" t="str">
            <v>LAVADO</v>
          </cell>
          <cell r="G777">
            <v>0</v>
          </cell>
          <cell r="H777" t="e">
            <v>#REF!</v>
          </cell>
        </row>
        <row r="778">
          <cell r="A778" t="str">
            <v>243 - CHILLOGALLO 2REFRIGERACIÓN</v>
          </cell>
          <cell r="B778" t="str">
            <v>PERALVO VARGAS BRYAN GERMAN.xlsx</v>
          </cell>
          <cell r="C778" t="str">
            <v>LA GANGA</v>
          </cell>
          <cell r="D778" t="str">
            <v>243 - CHILLOGALLO 2</v>
          </cell>
          <cell r="E778" t="str">
            <v>BRYAN GERMAN PERALVO</v>
          </cell>
          <cell r="F778" t="str">
            <v>REFRIGERACIÓN</v>
          </cell>
          <cell r="G778">
            <v>1</v>
          </cell>
          <cell r="H778" t="e">
            <v>#REF!</v>
          </cell>
          <cell r="I778">
            <v>1</v>
          </cell>
        </row>
        <row r="779">
          <cell r="A779" t="str">
            <v>30 - EL QUINCHECOCINAS</v>
          </cell>
          <cell r="B779" t="str">
            <v>PERALVO VARGAS BRYAN GERMAN.xlsx</v>
          </cell>
          <cell r="C779" t="str">
            <v>LA GANGA</v>
          </cell>
          <cell r="D779" t="str">
            <v>30 - EL QUINCHE</v>
          </cell>
          <cell r="E779" t="str">
            <v>BRYAN GERMAN PERALVO</v>
          </cell>
          <cell r="F779" t="str">
            <v>COCINAS</v>
          </cell>
          <cell r="G779">
            <v>5</v>
          </cell>
          <cell r="H779" t="e">
            <v>#REF!</v>
          </cell>
        </row>
        <row r="780">
          <cell r="A780" t="str">
            <v>30 - EL QUINCHEGLOBALES</v>
          </cell>
          <cell r="B780" t="str">
            <v>PERALVO VARGAS BRYAN GERMAN.xlsx</v>
          </cell>
          <cell r="C780" t="str">
            <v>LA GANGA</v>
          </cell>
          <cell r="D780" t="str">
            <v>30 - EL QUINCHE</v>
          </cell>
          <cell r="E780" t="str">
            <v>BRYAN GERMAN PERALVO</v>
          </cell>
          <cell r="F780" t="str">
            <v>GLOBALES</v>
          </cell>
          <cell r="G780">
            <v>0</v>
          </cell>
          <cell r="H780" t="e">
            <v>#REF!</v>
          </cell>
        </row>
        <row r="781">
          <cell r="A781" t="str">
            <v>30 - EL QUINCHEREFRIGERACIÓN</v>
          </cell>
          <cell r="B781" t="str">
            <v>PERALVO VARGAS BRYAN GERMAN.xlsx</v>
          </cell>
          <cell r="C781" t="str">
            <v>LA GANGA</v>
          </cell>
          <cell r="D781" t="str">
            <v>30 - EL QUINCHE</v>
          </cell>
          <cell r="E781" t="str">
            <v>BRYAN GERMAN PERALVO</v>
          </cell>
          <cell r="F781" t="str">
            <v>REFRIGERACIÓN</v>
          </cell>
          <cell r="G781">
            <v>4</v>
          </cell>
          <cell r="H781" t="e">
            <v>#REF!</v>
          </cell>
        </row>
        <row r="782">
          <cell r="A782" t="str">
            <v>237 - GUAMANI 2COCINAS</v>
          </cell>
          <cell r="B782" t="str">
            <v>PERALVO VARGAS BRYAN GERMAN.xlsx</v>
          </cell>
          <cell r="C782" t="str">
            <v>LA GANGA</v>
          </cell>
          <cell r="D782" t="str">
            <v>237 - GUAMANI 2</v>
          </cell>
          <cell r="E782" t="str">
            <v>BRYAN GERMAN PERALVO</v>
          </cell>
          <cell r="F782" t="str">
            <v>COCINAS</v>
          </cell>
          <cell r="G782">
            <v>2</v>
          </cell>
          <cell r="H782" t="e">
            <v>#REF!</v>
          </cell>
        </row>
        <row r="783">
          <cell r="A783" t="str">
            <v>237 - GUAMANI 2GLOBALES</v>
          </cell>
          <cell r="B783" t="str">
            <v>PERALVO VARGAS BRYAN GERMAN.xlsx</v>
          </cell>
          <cell r="C783" t="str">
            <v>LA GANGA</v>
          </cell>
          <cell r="D783" t="str">
            <v>237 - GUAMANI 2</v>
          </cell>
          <cell r="E783" t="str">
            <v>BRYAN GERMAN PERALVO</v>
          </cell>
          <cell r="F783" t="str">
            <v>GLOBALES</v>
          </cell>
          <cell r="G783">
            <v>0</v>
          </cell>
          <cell r="H783" t="e">
            <v>#REF!</v>
          </cell>
        </row>
        <row r="784">
          <cell r="A784" t="str">
            <v>237 - GUAMANI 2LAVADO</v>
          </cell>
          <cell r="B784" t="str">
            <v>PERALVO VARGAS BRYAN GERMAN.xlsx</v>
          </cell>
          <cell r="C784" t="str">
            <v>LA GANGA</v>
          </cell>
          <cell r="D784" t="str">
            <v>237 - GUAMANI 2</v>
          </cell>
          <cell r="E784" t="str">
            <v>BRYAN GERMAN PERALVO</v>
          </cell>
          <cell r="F784" t="str">
            <v>LAVADO</v>
          </cell>
          <cell r="G784">
            <v>0</v>
          </cell>
          <cell r="H784" t="e">
            <v>#REF!</v>
          </cell>
        </row>
        <row r="785">
          <cell r="A785" t="str">
            <v>237 - GUAMANI 2REFRIGERACIÓN</v>
          </cell>
          <cell r="B785" t="str">
            <v>PERALVO VARGAS BRYAN GERMAN.xlsx</v>
          </cell>
          <cell r="C785" t="str">
            <v>LA GANGA</v>
          </cell>
          <cell r="D785" t="str">
            <v>237 - GUAMANI 2</v>
          </cell>
          <cell r="E785" t="str">
            <v>BRYAN GERMAN PERALVO</v>
          </cell>
          <cell r="F785" t="str">
            <v>REFRIGERACIÓN</v>
          </cell>
          <cell r="G785">
            <v>1</v>
          </cell>
          <cell r="H785" t="e">
            <v>#REF!</v>
          </cell>
        </row>
        <row r="786">
          <cell r="A786" t="str">
            <v>GANGA GUAYLLABAMBACOCINAS</v>
          </cell>
          <cell r="B786" t="str">
            <v>PERALVO VARGAS BRYAN GERMAN.xlsx</v>
          </cell>
          <cell r="C786" t="str">
            <v>LA GANGA</v>
          </cell>
          <cell r="D786" t="str">
            <v>GANGA GUAYLLABAMBA</v>
          </cell>
          <cell r="E786" t="str">
            <v>BRYAN GERMAN PERALVO</v>
          </cell>
          <cell r="F786" t="str">
            <v>COCINAS</v>
          </cell>
          <cell r="G786">
            <v>4</v>
          </cell>
          <cell r="H786" t="e">
            <v>#REF!</v>
          </cell>
          <cell r="I786">
            <v>2</v>
          </cell>
        </row>
        <row r="787">
          <cell r="A787" t="str">
            <v>GANGA GUAYLLABAMBAGLOBALES</v>
          </cell>
          <cell r="B787" t="str">
            <v>PERALVO VARGAS BRYAN GERMAN.xlsx</v>
          </cell>
          <cell r="C787" t="str">
            <v>LA GANGA</v>
          </cell>
          <cell r="D787" t="str">
            <v>GANGA GUAYLLABAMBA</v>
          </cell>
          <cell r="E787" t="str">
            <v>BRYAN GERMAN PERALVO</v>
          </cell>
          <cell r="F787" t="str">
            <v>GLOBALES</v>
          </cell>
          <cell r="G787">
            <v>0</v>
          </cell>
          <cell r="H787" t="e">
            <v>#REF!</v>
          </cell>
        </row>
        <row r="788">
          <cell r="A788" t="str">
            <v>GANGA GUAYLLABAMBAREFRIGERACIÓN</v>
          </cell>
          <cell r="B788" t="str">
            <v>PERALVO VARGAS BRYAN GERMAN.xlsx</v>
          </cell>
          <cell r="C788" t="str">
            <v>LA GANGA</v>
          </cell>
          <cell r="D788" t="str">
            <v>GANGA GUAYLLABAMBA</v>
          </cell>
          <cell r="E788" t="str">
            <v>BRYAN GERMAN PERALVO</v>
          </cell>
          <cell r="F788" t="str">
            <v>REFRIGERACIÓN</v>
          </cell>
          <cell r="G788">
            <v>1</v>
          </cell>
          <cell r="H788" t="e">
            <v>#REF!</v>
          </cell>
          <cell r="I788">
            <v>1</v>
          </cell>
        </row>
        <row r="789">
          <cell r="A789" t="str">
            <v>210 - MACHACHICOCINAS</v>
          </cell>
          <cell r="B789" t="str">
            <v>PERALVO VARGAS BRYAN GERMAN.xlsx</v>
          </cell>
          <cell r="C789" t="str">
            <v>LA GANGA</v>
          </cell>
          <cell r="D789" t="str">
            <v>210 - MACHACHI</v>
          </cell>
          <cell r="E789" t="str">
            <v>BRYAN GERMAN PERALVO</v>
          </cell>
          <cell r="F789" t="str">
            <v>COCINAS</v>
          </cell>
          <cell r="G789">
            <v>3</v>
          </cell>
          <cell r="H789" t="e">
            <v>#REF!</v>
          </cell>
        </row>
        <row r="790">
          <cell r="A790" t="str">
            <v>210 - MACHACHIGLOBALES</v>
          </cell>
          <cell r="B790" t="str">
            <v>PERALVO VARGAS BRYAN GERMAN.xlsx</v>
          </cell>
          <cell r="C790" t="str">
            <v>LA GANGA</v>
          </cell>
          <cell r="D790" t="str">
            <v>210 - MACHACHI</v>
          </cell>
          <cell r="E790" t="str">
            <v>BRYAN GERMAN PERALVO</v>
          </cell>
          <cell r="F790" t="str">
            <v>GLOBALES</v>
          </cell>
          <cell r="G790">
            <v>0</v>
          </cell>
          <cell r="H790" t="e">
            <v>#REF!</v>
          </cell>
        </row>
        <row r="791">
          <cell r="A791" t="str">
            <v>210 - MACHACHILAVADO</v>
          </cell>
          <cell r="B791" t="str">
            <v>PERALVO VARGAS BRYAN GERMAN.xlsx</v>
          </cell>
          <cell r="C791" t="str">
            <v>LA GANGA</v>
          </cell>
          <cell r="D791" t="str">
            <v>210 - MACHACHI</v>
          </cell>
          <cell r="E791" t="str">
            <v>BRYAN GERMAN PERALVO</v>
          </cell>
          <cell r="F791" t="str">
            <v>LAVADO</v>
          </cell>
          <cell r="G791">
            <v>1</v>
          </cell>
          <cell r="H791" t="e">
            <v>#REF!</v>
          </cell>
        </row>
        <row r="792">
          <cell r="A792" t="str">
            <v>210 - MACHACHIREFRIGERACIÓN</v>
          </cell>
          <cell r="B792" t="str">
            <v>PERALVO VARGAS BRYAN GERMAN.xlsx</v>
          </cell>
          <cell r="C792" t="str">
            <v>LA GANGA</v>
          </cell>
          <cell r="D792" t="str">
            <v>210 - MACHACHI</v>
          </cell>
          <cell r="E792" t="str">
            <v>BRYAN GERMAN PERALVO</v>
          </cell>
          <cell r="F792" t="str">
            <v>REFRIGERACIÓN</v>
          </cell>
          <cell r="G792">
            <v>2</v>
          </cell>
          <cell r="H792" t="e">
            <v>#REF!</v>
          </cell>
        </row>
        <row r="793">
          <cell r="A793" t="str">
            <v>246 - NUEVA AURORACOCINAS</v>
          </cell>
          <cell r="B793" t="str">
            <v>PERALVO VARGAS BRYAN GERMAN.xlsx</v>
          </cell>
          <cell r="C793" t="str">
            <v>LA GANGA</v>
          </cell>
          <cell r="D793" t="str">
            <v>246 - NUEVA AURORA</v>
          </cell>
          <cell r="E793" t="str">
            <v>BRYAN GERMAN PERALVO</v>
          </cell>
          <cell r="F793" t="str">
            <v>COCINAS</v>
          </cell>
          <cell r="G793">
            <v>2</v>
          </cell>
          <cell r="H793" t="e">
            <v>#REF!</v>
          </cell>
        </row>
        <row r="794">
          <cell r="A794" t="str">
            <v>246 - NUEVA AURORAGLOBALES</v>
          </cell>
          <cell r="B794" t="str">
            <v>PERALVO VARGAS BRYAN GERMAN.xlsx</v>
          </cell>
          <cell r="C794" t="str">
            <v>LA GANGA</v>
          </cell>
          <cell r="D794" t="str">
            <v>246 - NUEVA AURORA</v>
          </cell>
          <cell r="E794" t="str">
            <v>BRYAN GERMAN PERALVO</v>
          </cell>
          <cell r="F794" t="str">
            <v>GLOBALES</v>
          </cell>
          <cell r="G794">
            <v>1</v>
          </cell>
          <cell r="H794" t="e">
            <v>#REF!</v>
          </cell>
        </row>
        <row r="795">
          <cell r="A795" t="str">
            <v>246 - NUEVA AURORAREFRIGERACIÓN</v>
          </cell>
          <cell r="B795" t="str">
            <v>PERALVO VARGAS BRYAN GERMAN.xlsx</v>
          </cell>
          <cell r="C795" t="str">
            <v>LA GANGA</v>
          </cell>
          <cell r="D795" t="str">
            <v>246 - NUEVA AURORA</v>
          </cell>
          <cell r="E795" t="str">
            <v>BRYAN GERMAN PERALVO</v>
          </cell>
          <cell r="F795" t="str">
            <v>REFRIGERACIÓN</v>
          </cell>
          <cell r="G795">
            <v>0</v>
          </cell>
          <cell r="H795" t="e">
            <v>#REF!</v>
          </cell>
        </row>
        <row r="796">
          <cell r="A796" t="str">
            <v>94334 - JAPON EL QUINCHE IICOCINAS</v>
          </cell>
          <cell r="B796" t="str">
            <v>PERALVO VARGAS BRYAN GERMAN.xlsx</v>
          </cell>
          <cell r="C796" t="str">
            <v>ALMACENES JAPON</v>
          </cell>
          <cell r="D796" t="str">
            <v>94334 - JAPON EL QUINCHE II</v>
          </cell>
          <cell r="E796" t="str">
            <v>BRYAN GERMAN PERALVO</v>
          </cell>
          <cell r="F796" t="str">
            <v>COCINAS</v>
          </cell>
          <cell r="G796">
            <v>2</v>
          </cell>
          <cell r="H796" t="e">
            <v>#REF!</v>
          </cell>
        </row>
        <row r="797">
          <cell r="A797" t="str">
            <v>94334 - JAPON EL QUINCHE IIGLOBALES</v>
          </cell>
          <cell r="B797" t="str">
            <v>PERALVO VARGAS BRYAN GERMAN.xlsx</v>
          </cell>
          <cell r="C797" t="str">
            <v>ALMACENES JAPON</v>
          </cell>
          <cell r="D797" t="str">
            <v>94334 - JAPON EL QUINCHE II</v>
          </cell>
          <cell r="E797" t="str">
            <v>BRYAN GERMAN PERALVO</v>
          </cell>
          <cell r="F797" t="str">
            <v>GLOBALES</v>
          </cell>
          <cell r="G797">
            <v>0</v>
          </cell>
          <cell r="H797" t="e">
            <v>#REF!</v>
          </cell>
        </row>
        <row r="798">
          <cell r="A798" t="str">
            <v>94334 - JAPON EL QUINCHE IILAVADO</v>
          </cell>
          <cell r="B798" t="str">
            <v>PERALVO VARGAS BRYAN GERMAN.xlsx</v>
          </cell>
          <cell r="C798" t="str">
            <v>ALMACENES JAPON</v>
          </cell>
          <cell r="D798" t="str">
            <v>94334 - JAPON EL QUINCHE II</v>
          </cell>
          <cell r="E798" t="str">
            <v>BRYAN GERMAN PERALVO</v>
          </cell>
          <cell r="F798" t="str">
            <v>LAVADO</v>
          </cell>
          <cell r="G798">
            <v>0</v>
          </cell>
          <cell r="H798" t="e">
            <v>#REF!</v>
          </cell>
        </row>
        <row r="799">
          <cell r="A799" t="str">
            <v>94334 - JAPON EL QUINCHE IIREFRIGERACIÓN</v>
          </cell>
          <cell r="B799" t="str">
            <v>PERALVO VARGAS BRYAN GERMAN.xlsx</v>
          </cell>
          <cell r="C799" t="str">
            <v>ALMACENES JAPON</v>
          </cell>
          <cell r="D799" t="str">
            <v>94334 - JAPON EL QUINCHE II</v>
          </cell>
          <cell r="E799" t="str">
            <v>BRYAN GERMAN PERALVO</v>
          </cell>
          <cell r="F799" t="str">
            <v>REFRIGERACIÓN</v>
          </cell>
          <cell r="G799">
            <v>2</v>
          </cell>
          <cell r="H799" t="e">
            <v>#REF!</v>
          </cell>
        </row>
        <row r="800">
          <cell r="A800" t="str">
            <v>94336 - JAPON GUAMANI IICOCINAS</v>
          </cell>
          <cell r="B800" t="str">
            <v>PERALVO VARGAS BRYAN GERMAN.xlsx</v>
          </cell>
          <cell r="C800" t="str">
            <v>ALMACENES JAPON</v>
          </cell>
          <cell r="D800" t="str">
            <v>94336 - JAPON GUAMANI II</v>
          </cell>
          <cell r="E800" t="str">
            <v>BRYAN GERMAN PERALVO</v>
          </cell>
          <cell r="F800" t="str">
            <v>COCINAS</v>
          </cell>
          <cell r="G800">
            <v>2</v>
          </cell>
          <cell r="H800" t="e">
            <v>#REF!</v>
          </cell>
          <cell r="I800">
            <v>1</v>
          </cell>
        </row>
        <row r="801">
          <cell r="A801" t="str">
            <v>94336 - JAPON GUAMANI IIREFRIGERACIÓN</v>
          </cell>
          <cell r="B801" t="str">
            <v>PERALVO VARGAS BRYAN GERMAN.xlsx</v>
          </cell>
          <cell r="C801" t="str">
            <v>ALMACENES JAPON</v>
          </cell>
          <cell r="D801" t="str">
            <v>94336 - JAPON GUAMANI II</v>
          </cell>
          <cell r="E801" t="str">
            <v>BRYAN GERMAN PERALVO</v>
          </cell>
          <cell r="F801" t="str">
            <v>REFRIGERACIÓN</v>
          </cell>
          <cell r="G801">
            <v>3</v>
          </cell>
          <cell r="H801" t="e">
            <v>#REF!</v>
          </cell>
        </row>
        <row r="802">
          <cell r="A802" t="str">
            <v>NACOCINAS</v>
          </cell>
          <cell r="B802" t="str">
            <v>PERALVO VARGAS BRYAN GERMAN.xlsx</v>
          </cell>
          <cell r="C802" t="str">
            <v>MARCIMEX</v>
          </cell>
          <cell r="D802" t="str">
            <v>NA</v>
          </cell>
          <cell r="E802" t="str">
            <v>BRYAN GERMAN PERALVO</v>
          </cell>
          <cell r="F802" t="str">
            <v>COCINAS</v>
          </cell>
          <cell r="G802">
            <v>0</v>
          </cell>
          <cell r="H802" t="e">
            <v>#REF!</v>
          </cell>
        </row>
        <row r="803">
          <cell r="A803" t="str">
            <v>NAREFRIGERACIÓN</v>
          </cell>
          <cell r="B803" t="str">
            <v>PERALVO VARGAS BRYAN GERMAN.xlsx</v>
          </cell>
          <cell r="C803" t="str">
            <v>MARCIMEX</v>
          </cell>
          <cell r="D803" t="str">
            <v>NA</v>
          </cell>
          <cell r="E803" t="str">
            <v>BRYAN GERMAN PERALVO</v>
          </cell>
          <cell r="F803" t="str">
            <v>REFRIGERACIÓN</v>
          </cell>
          <cell r="G803">
            <v>1</v>
          </cell>
          <cell r="H803" t="e">
            <v>#REF!</v>
          </cell>
        </row>
        <row r="804">
          <cell r="A804" t="str">
            <v>283 - ORVE CHILLOGALLOCOCINAS</v>
          </cell>
          <cell r="B804" t="str">
            <v>PERALVO VARGAS BRYAN GERMAN.xlsx</v>
          </cell>
          <cell r="C804" t="str">
            <v>ORVE</v>
          </cell>
          <cell r="D804" t="str">
            <v>283 - ORVE CHILLOGALLO</v>
          </cell>
          <cell r="E804" t="str">
            <v>BRYAN GERMAN PERALVO</v>
          </cell>
          <cell r="F804" t="str">
            <v>COCINAS</v>
          </cell>
          <cell r="G804">
            <v>3</v>
          </cell>
          <cell r="H804" t="e">
            <v>#REF!</v>
          </cell>
        </row>
        <row r="805">
          <cell r="A805" t="str">
            <v>283 - ORVE CHILLOGALLOREFRIGERACIÓN</v>
          </cell>
          <cell r="B805" t="str">
            <v>PERALVO VARGAS BRYAN GERMAN.xlsx</v>
          </cell>
          <cell r="C805" t="str">
            <v>ORVE</v>
          </cell>
          <cell r="D805" t="str">
            <v>283 - ORVE CHILLOGALLO</v>
          </cell>
          <cell r="E805" t="str">
            <v>BRYAN GERMAN PERALVO</v>
          </cell>
          <cell r="F805" t="str">
            <v>REFRIGERACIÓN</v>
          </cell>
          <cell r="G805">
            <v>2</v>
          </cell>
          <cell r="H805" t="e">
            <v>#REF!</v>
          </cell>
        </row>
        <row r="806">
          <cell r="A806" t="str">
            <v>85 - ORVE EL QUINCHECOCINAS</v>
          </cell>
          <cell r="B806" t="str">
            <v>PERALVO VARGAS BRYAN GERMAN.xlsx</v>
          </cell>
          <cell r="C806" t="str">
            <v>ORVE HOGAR</v>
          </cell>
          <cell r="D806" t="str">
            <v>85 - ORVE EL QUINCHE</v>
          </cell>
          <cell r="E806" t="str">
            <v>BRYAN GERMAN PERALVO</v>
          </cell>
          <cell r="F806" t="str">
            <v>COCINAS</v>
          </cell>
          <cell r="G806">
            <v>2</v>
          </cell>
          <cell r="H806" t="e">
            <v>#REF!</v>
          </cell>
          <cell r="I806">
            <v>1</v>
          </cell>
        </row>
        <row r="807">
          <cell r="A807" t="str">
            <v>85 - ORVE EL QUINCHEGLOBALES</v>
          </cell>
          <cell r="B807" t="str">
            <v>PERALVO VARGAS BRYAN GERMAN.xlsx</v>
          </cell>
          <cell r="C807" t="str">
            <v>ORVE HOGAR</v>
          </cell>
          <cell r="D807" t="str">
            <v>85 - ORVE EL QUINCHE</v>
          </cell>
          <cell r="E807" t="str">
            <v>BRYAN GERMAN PERALVO</v>
          </cell>
          <cell r="F807" t="str">
            <v>GLOBALES</v>
          </cell>
          <cell r="G807">
            <v>0</v>
          </cell>
          <cell r="H807" t="e">
            <v>#REF!</v>
          </cell>
        </row>
        <row r="808">
          <cell r="A808" t="str">
            <v>85 - ORVE EL QUINCHELAVADO</v>
          </cell>
          <cell r="B808" t="str">
            <v>PERALVO VARGAS BRYAN GERMAN.xlsx</v>
          </cell>
          <cell r="C808" t="str">
            <v>ORVE HOGAR</v>
          </cell>
          <cell r="D808" t="str">
            <v>85 - ORVE EL QUINCHE</v>
          </cell>
          <cell r="E808" t="str">
            <v>BRYAN GERMAN PERALVO</v>
          </cell>
          <cell r="F808" t="str">
            <v>LAVADO</v>
          </cell>
          <cell r="G808">
            <v>0</v>
          </cell>
          <cell r="H808" t="e">
            <v>#REF!</v>
          </cell>
        </row>
        <row r="809">
          <cell r="A809" t="str">
            <v>85 - ORVE EL QUINCHEREFRIGERACIÓN</v>
          </cell>
          <cell r="B809" t="str">
            <v>PERALVO VARGAS BRYAN GERMAN.xlsx</v>
          </cell>
          <cell r="C809" t="str">
            <v>ORVE HOGAR</v>
          </cell>
          <cell r="D809" t="str">
            <v>85 - ORVE EL QUINCHE</v>
          </cell>
          <cell r="E809" t="str">
            <v>BRYAN GERMAN PERALVO</v>
          </cell>
          <cell r="F809" t="str">
            <v>REFRIGERACIÓN</v>
          </cell>
          <cell r="G809">
            <v>2</v>
          </cell>
          <cell r="H809" t="e">
            <v>#REF!</v>
          </cell>
        </row>
        <row r="810">
          <cell r="A810" t="str">
            <v>94331 - ORVE GUAMANICOCINAS</v>
          </cell>
          <cell r="B810" t="str">
            <v>PERALVO VARGAS BRYAN GERMAN.xlsx</v>
          </cell>
          <cell r="C810" t="str">
            <v>ORVE</v>
          </cell>
          <cell r="D810" t="str">
            <v>94331 - ORVE GUAMANI</v>
          </cell>
          <cell r="E810" t="str">
            <v>BRYAN GERMAN PERALVO</v>
          </cell>
          <cell r="F810" t="str">
            <v>COCINAS</v>
          </cell>
          <cell r="G810">
            <v>1</v>
          </cell>
          <cell r="H810" t="e">
            <v>#REF!</v>
          </cell>
          <cell r="I810">
            <v>1</v>
          </cell>
        </row>
        <row r="811">
          <cell r="A811" t="str">
            <v>94331 - ORVE GUAMANIREFRIGERACIÓN</v>
          </cell>
          <cell r="B811" t="str">
            <v>PERALVO VARGAS BRYAN GERMAN.xlsx</v>
          </cell>
          <cell r="C811" t="str">
            <v>ORVE</v>
          </cell>
          <cell r="D811" t="str">
            <v>94331 - ORVE GUAMANI</v>
          </cell>
          <cell r="E811" t="str">
            <v>BRYAN GERMAN PERALVO</v>
          </cell>
          <cell r="F811" t="str">
            <v>REFRIGERACIÓN</v>
          </cell>
          <cell r="G811">
            <v>0</v>
          </cell>
          <cell r="H811" t="e">
            <v>#REF!</v>
          </cell>
        </row>
        <row r="812">
          <cell r="A812" t="str">
            <v>280 - ORVE MACHACHICOCINAS</v>
          </cell>
          <cell r="B812" t="str">
            <v>PERALVO VARGAS BRYAN GERMAN.xlsx</v>
          </cell>
          <cell r="C812" t="str">
            <v>ORVE</v>
          </cell>
          <cell r="D812" t="str">
            <v>280 - ORVE MACHACHI</v>
          </cell>
          <cell r="E812" t="str">
            <v>BRYAN GERMAN PERALVO</v>
          </cell>
          <cell r="F812" t="str">
            <v>COCINAS</v>
          </cell>
          <cell r="G812">
            <v>3</v>
          </cell>
          <cell r="H812" t="e">
            <v>#REF!</v>
          </cell>
          <cell r="I812">
            <v>1</v>
          </cell>
        </row>
        <row r="813">
          <cell r="A813" t="str">
            <v>280 - ORVE MACHACHIREFRIGERACIÓN</v>
          </cell>
          <cell r="B813" t="str">
            <v>PERALVO VARGAS BRYAN GERMAN.xlsx</v>
          </cell>
          <cell r="C813" t="str">
            <v>ORVE</v>
          </cell>
          <cell r="D813" t="str">
            <v>280 - ORVE MACHACHI</v>
          </cell>
          <cell r="E813" t="str">
            <v>BRYAN GERMAN PERALVO</v>
          </cell>
          <cell r="F813" t="str">
            <v>REFRIGERACIÓN</v>
          </cell>
          <cell r="G813">
            <v>0</v>
          </cell>
          <cell r="H813" t="e">
            <v>#REF!</v>
          </cell>
        </row>
        <row r="814">
          <cell r="A814" t="str">
            <v>299 - ORVE NUEVA AURORACOCINAS</v>
          </cell>
          <cell r="B814" t="str">
            <v>PERALVO VARGAS BRYAN GERMAN.xlsx</v>
          </cell>
          <cell r="C814" t="str">
            <v>ORVE</v>
          </cell>
          <cell r="D814" t="str">
            <v>299 - ORVE NUEVA AURORA</v>
          </cell>
          <cell r="E814" t="str">
            <v>BRYAN GERMAN PERALVO</v>
          </cell>
          <cell r="F814" t="str">
            <v>COCINAS</v>
          </cell>
          <cell r="G814">
            <v>1</v>
          </cell>
          <cell r="H814" t="e">
            <v>#REF!</v>
          </cell>
        </row>
        <row r="815">
          <cell r="A815" t="str">
            <v>299 - ORVE NUEVA AURORAREFRIGERACIÓN</v>
          </cell>
          <cell r="B815" t="str">
            <v>PERALVO VARGAS BRYAN GERMAN.xlsx</v>
          </cell>
          <cell r="C815" t="str">
            <v>ORVE</v>
          </cell>
          <cell r="D815" t="str">
            <v>299 - ORVE NUEVA AURORA</v>
          </cell>
          <cell r="E815" t="str">
            <v>BRYAN GERMAN PERALVO</v>
          </cell>
          <cell r="F815" t="str">
            <v>REFRIGERACIÓN</v>
          </cell>
          <cell r="G815">
            <v>1</v>
          </cell>
          <cell r="H815" t="e">
            <v>#REF!</v>
          </cell>
        </row>
        <row r="816">
          <cell r="A816" t="str">
            <v>374 - POINT CHILLOGALLOCOCINAS</v>
          </cell>
          <cell r="B816" t="str">
            <v>PERALVO VARGAS BRYAN GERMAN.xlsx</v>
          </cell>
          <cell r="C816" t="str">
            <v>POINT</v>
          </cell>
          <cell r="D816" t="str">
            <v>374 - POINT CHILLOGALLO</v>
          </cell>
          <cell r="E816" t="str">
            <v>BRYAN GERMAN PERALVO</v>
          </cell>
          <cell r="F816" t="str">
            <v>COCINAS</v>
          </cell>
          <cell r="G816">
            <v>9</v>
          </cell>
          <cell r="H816" t="e">
            <v>#REF!</v>
          </cell>
          <cell r="I816">
            <v>2</v>
          </cell>
        </row>
        <row r="817">
          <cell r="A817" t="str">
            <v>374 - POINT CHILLOGALLOGLOBALES</v>
          </cell>
          <cell r="B817" t="str">
            <v>PERALVO VARGAS BRYAN GERMAN.xlsx</v>
          </cell>
          <cell r="C817" t="str">
            <v>POINT</v>
          </cell>
          <cell r="D817" t="str">
            <v>374 - POINT CHILLOGALLO</v>
          </cell>
          <cell r="E817" t="str">
            <v>BRYAN GERMAN PERALVO</v>
          </cell>
          <cell r="F817" t="str">
            <v>GLOBALES</v>
          </cell>
          <cell r="G817">
            <v>0</v>
          </cell>
          <cell r="H817" t="e">
            <v>#REF!</v>
          </cell>
        </row>
        <row r="818">
          <cell r="A818" t="str">
            <v>374 - POINT CHILLOGALLOLAVADO</v>
          </cell>
          <cell r="B818" t="str">
            <v>PERALVO VARGAS BRYAN GERMAN.xlsx</v>
          </cell>
          <cell r="C818" t="str">
            <v>POINT</v>
          </cell>
          <cell r="D818" t="str">
            <v>374 - POINT CHILLOGALLO</v>
          </cell>
          <cell r="E818" t="str">
            <v>BRYAN GERMAN PERALVO</v>
          </cell>
          <cell r="F818" t="str">
            <v>LAVADO</v>
          </cell>
          <cell r="G818">
            <v>1</v>
          </cell>
          <cell r="H818" t="e">
            <v>#REF!</v>
          </cell>
          <cell r="I818">
            <v>1</v>
          </cell>
        </row>
        <row r="819">
          <cell r="A819" t="str">
            <v>374 - POINT CHILLOGALLOREFRIGERACIÓN</v>
          </cell>
          <cell r="B819" t="str">
            <v>PERALVO VARGAS BRYAN GERMAN.xlsx</v>
          </cell>
          <cell r="C819" t="str">
            <v>POINT</v>
          </cell>
          <cell r="D819" t="str">
            <v>374 - POINT CHILLOGALLO</v>
          </cell>
          <cell r="E819" t="str">
            <v>BRYAN GERMAN PERALVO</v>
          </cell>
          <cell r="F819" t="str">
            <v>REFRIGERACIÓN</v>
          </cell>
          <cell r="G819">
            <v>4</v>
          </cell>
          <cell r="H819" t="e">
            <v>#REF!</v>
          </cell>
          <cell r="I819">
            <v>1</v>
          </cell>
        </row>
        <row r="820">
          <cell r="A820" t="str">
            <v>375 - POINT MACHACHICOCINAS</v>
          </cell>
          <cell r="B820" t="str">
            <v>PERALVO VARGAS BRYAN GERMAN.xlsx</v>
          </cell>
          <cell r="C820" t="str">
            <v>POINT</v>
          </cell>
          <cell r="D820" t="str">
            <v>375 - POINT MACHACHI</v>
          </cell>
          <cell r="E820" t="str">
            <v>BRYAN GERMAN PERALVO</v>
          </cell>
          <cell r="F820" t="str">
            <v>COCINAS</v>
          </cell>
          <cell r="G820">
            <v>2</v>
          </cell>
          <cell r="H820" t="e">
            <v>#REF!</v>
          </cell>
          <cell r="I820">
            <v>1</v>
          </cell>
        </row>
        <row r="821">
          <cell r="A821" t="str">
            <v>375 - POINT MACHACHIGLOBALES</v>
          </cell>
          <cell r="B821" t="str">
            <v>PERALVO VARGAS BRYAN GERMAN.xlsx</v>
          </cell>
          <cell r="C821" t="str">
            <v>POINT</v>
          </cell>
          <cell r="D821" t="str">
            <v>375 - POINT MACHACHI</v>
          </cell>
          <cell r="E821" t="str">
            <v>BRYAN GERMAN PERALVO</v>
          </cell>
          <cell r="F821" t="str">
            <v>GLOBALES</v>
          </cell>
          <cell r="G821">
            <v>0</v>
          </cell>
          <cell r="H821" t="e">
            <v>#REF!</v>
          </cell>
        </row>
        <row r="822">
          <cell r="A822" t="str">
            <v>375 - POINT MACHACHILAVADO</v>
          </cell>
          <cell r="B822" t="str">
            <v>PERALVO VARGAS BRYAN GERMAN.xlsx</v>
          </cell>
          <cell r="C822" t="str">
            <v>POINT</v>
          </cell>
          <cell r="D822" t="str">
            <v>375 - POINT MACHACHI</v>
          </cell>
          <cell r="E822" t="str">
            <v>BRYAN GERMAN PERALVO</v>
          </cell>
          <cell r="F822" t="str">
            <v>LAVADO</v>
          </cell>
          <cell r="G822">
            <v>2</v>
          </cell>
          <cell r="H822" t="e">
            <v>#REF!</v>
          </cell>
        </row>
        <row r="823">
          <cell r="A823" t="str">
            <v>375 - POINT MACHACHIREFRIGERACIÓN</v>
          </cell>
          <cell r="B823" t="str">
            <v>PERALVO VARGAS BRYAN GERMAN.xlsx</v>
          </cell>
          <cell r="C823" t="str">
            <v>POINT</v>
          </cell>
          <cell r="D823" t="str">
            <v>375 - POINT MACHACHI</v>
          </cell>
          <cell r="E823" t="str">
            <v>BRYAN GERMAN PERALVO</v>
          </cell>
          <cell r="F823" t="str">
            <v>REFRIGERACIÓN</v>
          </cell>
          <cell r="G823">
            <v>1</v>
          </cell>
          <cell r="H823" t="e">
            <v>#REF!</v>
          </cell>
        </row>
        <row r="824">
          <cell r="A824" t="str">
            <v>155 - POINT QUINCHECOCINAS</v>
          </cell>
          <cell r="B824" t="str">
            <v>PERALVO VARGAS BRYAN GERMAN.xlsx</v>
          </cell>
          <cell r="C824" t="str">
            <v>POINT</v>
          </cell>
          <cell r="D824" t="str">
            <v>155 - POINT QUINCHE</v>
          </cell>
          <cell r="E824" t="str">
            <v>BRYAN GERMAN PERALVO</v>
          </cell>
          <cell r="F824" t="str">
            <v>COCINAS</v>
          </cell>
          <cell r="G824">
            <v>5</v>
          </cell>
          <cell r="H824" t="e">
            <v>#REF!</v>
          </cell>
        </row>
        <row r="825">
          <cell r="A825" t="str">
            <v>155 - POINT QUINCHEGLOBALES</v>
          </cell>
          <cell r="B825" t="str">
            <v>PERALVO VARGAS BRYAN GERMAN.xlsx</v>
          </cell>
          <cell r="C825" t="str">
            <v>POINT</v>
          </cell>
          <cell r="D825" t="str">
            <v>155 - POINT QUINCHE</v>
          </cell>
          <cell r="E825" t="str">
            <v>BRYAN GERMAN PERALVO</v>
          </cell>
          <cell r="F825" t="str">
            <v>GLOBALES</v>
          </cell>
          <cell r="G825">
            <v>0</v>
          </cell>
          <cell r="H825" t="e">
            <v>#REF!</v>
          </cell>
        </row>
        <row r="826">
          <cell r="A826" t="str">
            <v>155 - POINT QUINCHELAVADO</v>
          </cell>
          <cell r="B826" t="str">
            <v>PERALVO VARGAS BRYAN GERMAN.xlsx</v>
          </cell>
          <cell r="C826" t="str">
            <v>POINT</v>
          </cell>
          <cell r="D826" t="str">
            <v>155 - POINT QUINCHE</v>
          </cell>
          <cell r="E826" t="str">
            <v>BRYAN GERMAN PERALVO</v>
          </cell>
          <cell r="F826" t="str">
            <v>LAVADO</v>
          </cell>
          <cell r="G826">
            <v>0</v>
          </cell>
          <cell r="H826" t="e">
            <v>#REF!</v>
          </cell>
        </row>
        <row r="827">
          <cell r="A827" t="str">
            <v>155 - POINT QUINCHEREFRIGERACIÓN</v>
          </cell>
          <cell r="B827" t="str">
            <v>PERALVO VARGAS BRYAN GERMAN.xlsx</v>
          </cell>
          <cell r="C827" t="str">
            <v>POINT</v>
          </cell>
          <cell r="D827" t="str">
            <v>155 - POINT QUINCHE</v>
          </cell>
          <cell r="E827" t="str">
            <v>BRYAN GERMAN PERALVO</v>
          </cell>
          <cell r="F827" t="str">
            <v>REFRIGERACIÓN</v>
          </cell>
          <cell r="G827">
            <v>1</v>
          </cell>
          <cell r="H827" t="e">
            <v>#REF!</v>
          </cell>
        </row>
        <row r="828">
          <cell r="A828" t="str">
            <v>445 - TIENDA PASAJE 718AIRES</v>
          </cell>
          <cell r="B828" t="str">
            <v>Presupuesto Sept. (1).xlsx</v>
          </cell>
          <cell r="C828" t="str">
            <v>ARTEFACTA</v>
          </cell>
          <cell r="D828" t="str">
            <v>445 - TIENDA PASAJE 718</v>
          </cell>
          <cell r="E828" t="str">
            <v>PAULA DEL PILAR CRUZ</v>
          </cell>
          <cell r="F828" t="str">
            <v>AIRES</v>
          </cell>
          <cell r="G828">
            <v>0</v>
          </cell>
          <cell r="H828" t="e">
            <v>#REF!</v>
          </cell>
        </row>
        <row r="829">
          <cell r="A829" t="str">
            <v>445 - TIENDA PASAJE 718COCINAS</v>
          </cell>
          <cell r="B829" t="str">
            <v>Presupuesto Sept. (1).xlsx</v>
          </cell>
          <cell r="C829" t="str">
            <v>ARTEFACTA</v>
          </cell>
          <cell r="D829" t="str">
            <v>445 - TIENDA PASAJE 718</v>
          </cell>
          <cell r="E829" t="str">
            <v>PAULA DEL PILAR CRUZ</v>
          </cell>
          <cell r="F829" t="str">
            <v>COCINAS</v>
          </cell>
          <cell r="G829">
            <v>1</v>
          </cell>
          <cell r="H829" t="e">
            <v>#REF!</v>
          </cell>
        </row>
        <row r="830">
          <cell r="A830" t="str">
            <v>445 - TIENDA PASAJE 718GLOBALES</v>
          </cell>
          <cell r="B830" t="str">
            <v>Presupuesto Sept. (1).xlsx</v>
          </cell>
          <cell r="C830" t="str">
            <v>ARTEFACTA</v>
          </cell>
          <cell r="D830" t="str">
            <v>445 - TIENDA PASAJE 718</v>
          </cell>
          <cell r="E830" t="str">
            <v>PAULA DEL PILAR CRUZ</v>
          </cell>
          <cell r="F830" t="str">
            <v>GLOBALES</v>
          </cell>
          <cell r="G830">
            <v>1</v>
          </cell>
          <cell r="H830" t="e">
            <v>#REF!</v>
          </cell>
        </row>
        <row r="831">
          <cell r="A831" t="str">
            <v>445 - TIENDA PASAJE 718LAVADO</v>
          </cell>
          <cell r="B831" t="str">
            <v>Presupuesto Sept. (1).xlsx</v>
          </cell>
          <cell r="C831" t="str">
            <v>ARTEFACTA</v>
          </cell>
          <cell r="D831" t="str">
            <v>445 - TIENDA PASAJE 718</v>
          </cell>
          <cell r="E831" t="str">
            <v>PAULA DEL PILAR CRUZ</v>
          </cell>
          <cell r="F831" t="str">
            <v>LAVADO</v>
          </cell>
          <cell r="G831">
            <v>1</v>
          </cell>
          <cell r="H831" t="e">
            <v>#REF!</v>
          </cell>
          <cell r="I831">
            <v>2</v>
          </cell>
        </row>
        <row r="832">
          <cell r="A832" t="str">
            <v>445 - TIENDA PASAJE 718REFRIGERACIÓN</v>
          </cell>
          <cell r="B832" t="str">
            <v>Presupuesto Sept. (1).xlsx</v>
          </cell>
          <cell r="C832" t="str">
            <v>ARTEFACTA</v>
          </cell>
          <cell r="D832" t="str">
            <v>445 - TIENDA PASAJE 718</v>
          </cell>
          <cell r="E832" t="str">
            <v>PAULA DEL PILAR CRUZ</v>
          </cell>
          <cell r="F832" t="str">
            <v>REFRIGERACIÓN</v>
          </cell>
          <cell r="G832">
            <v>2</v>
          </cell>
          <cell r="H832" t="e">
            <v>#REF!</v>
          </cell>
        </row>
        <row r="833">
          <cell r="A833" t="str">
            <v>444 - TIENDA SANTA ROSA 717AIRES</v>
          </cell>
          <cell r="B833" t="str">
            <v>Presupuesto Sept. (1).xlsx</v>
          </cell>
          <cell r="C833" t="str">
            <v>ARTEFACTA</v>
          </cell>
          <cell r="D833" t="str">
            <v>444 - TIENDA SANTA ROSA 717</v>
          </cell>
          <cell r="E833" t="str">
            <v>PAULA DEL PILAR CRUZ</v>
          </cell>
          <cell r="F833" t="str">
            <v>AIRES</v>
          </cell>
          <cell r="G833">
            <v>0</v>
          </cell>
          <cell r="H833" t="e">
            <v>#REF!</v>
          </cell>
        </row>
        <row r="834">
          <cell r="A834" t="str">
            <v>444 - TIENDA SANTA ROSA 717COCINAS</v>
          </cell>
          <cell r="B834" t="str">
            <v>Presupuesto Sept. (1).xlsx</v>
          </cell>
          <cell r="C834" t="str">
            <v>ARTEFACTA</v>
          </cell>
          <cell r="D834" t="str">
            <v>444 - TIENDA SANTA ROSA 717</v>
          </cell>
          <cell r="E834" t="str">
            <v>PAULA DEL PILAR CRUZ</v>
          </cell>
          <cell r="F834" t="str">
            <v>COCINAS</v>
          </cell>
          <cell r="G834">
            <v>1</v>
          </cell>
          <cell r="H834" t="e">
            <v>#REF!</v>
          </cell>
        </row>
        <row r="835">
          <cell r="A835" t="str">
            <v>444 - TIENDA SANTA ROSA 717EMPOTRE</v>
          </cell>
          <cell r="B835" t="str">
            <v>Presupuesto Sept. (1).xlsx</v>
          </cell>
          <cell r="C835" t="str">
            <v>ARTEFACTA</v>
          </cell>
          <cell r="D835" t="str">
            <v>444 - TIENDA SANTA ROSA 717</v>
          </cell>
          <cell r="E835" t="str">
            <v>PAULA DEL PILAR CRUZ</v>
          </cell>
          <cell r="F835" t="str">
            <v>EMPOTRE</v>
          </cell>
          <cell r="G835">
            <v>0</v>
          </cell>
          <cell r="H835" t="e">
            <v>#REF!</v>
          </cell>
        </row>
        <row r="836">
          <cell r="A836" t="str">
            <v>444 - TIENDA SANTA ROSA 717GLOBALES</v>
          </cell>
          <cell r="B836" t="str">
            <v>Presupuesto Sept. (1).xlsx</v>
          </cell>
          <cell r="C836" t="str">
            <v>ARTEFACTA</v>
          </cell>
          <cell r="D836" t="str">
            <v>444 - TIENDA SANTA ROSA 717</v>
          </cell>
          <cell r="E836" t="str">
            <v>PAULA DEL PILAR CRUZ</v>
          </cell>
          <cell r="F836" t="str">
            <v>GLOBALES</v>
          </cell>
          <cell r="G836">
            <v>0</v>
          </cell>
          <cell r="H836" t="e">
            <v>#REF!</v>
          </cell>
        </row>
        <row r="837">
          <cell r="A837" t="str">
            <v>444 - TIENDA SANTA ROSA 717LAVADO</v>
          </cell>
          <cell r="B837" t="str">
            <v>Presupuesto Sept. (1).xlsx</v>
          </cell>
          <cell r="C837" t="str">
            <v>ARTEFACTA</v>
          </cell>
          <cell r="D837" t="str">
            <v>444 - TIENDA SANTA ROSA 717</v>
          </cell>
          <cell r="E837" t="str">
            <v>PAULA DEL PILAR CRUZ</v>
          </cell>
          <cell r="F837" t="str">
            <v>LAVADO</v>
          </cell>
          <cell r="G837">
            <v>0</v>
          </cell>
          <cell r="H837" t="e">
            <v>#REF!</v>
          </cell>
        </row>
        <row r="838">
          <cell r="A838" t="str">
            <v>444 - TIENDA SANTA ROSA 717REFRIGERACIÓN</v>
          </cell>
          <cell r="B838" t="str">
            <v>Presupuesto Sept. (1).xlsx</v>
          </cell>
          <cell r="C838" t="str">
            <v>ARTEFACTA</v>
          </cell>
          <cell r="D838" t="str">
            <v>444 - TIENDA SANTA ROSA 717</v>
          </cell>
          <cell r="E838" t="str">
            <v>PAULA DEL PILAR CRUZ</v>
          </cell>
          <cell r="F838" t="str">
            <v>REFRIGERACIÓN</v>
          </cell>
          <cell r="G838">
            <v>3</v>
          </cell>
          <cell r="H838" t="e">
            <v>#REF!</v>
          </cell>
        </row>
        <row r="839">
          <cell r="A839" t="str">
            <v>537 - PASAJEAIRES</v>
          </cell>
          <cell r="B839" t="str">
            <v>Presupuesto Sept. (1).xlsx</v>
          </cell>
          <cell r="C839" t="str">
            <v>LA GANGA</v>
          </cell>
          <cell r="D839" t="str">
            <v>537 - PASAJE</v>
          </cell>
          <cell r="E839" t="str">
            <v>PAULA DEL PILAR CRUZ</v>
          </cell>
          <cell r="F839" t="str">
            <v>AIRES</v>
          </cell>
          <cell r="G839">
            <v>0</v>
          </cell>
          <cell r="H839" t="e">
            <v>#REF!</v>
          </cell>
        </row>
        <row r="840">
          <cell r="A840" t="str">
            <v>537 - PASAJECOCINAS</v>
          </cell>
          <cell r="B840" t="str">
            <v>Presupuesto Sept. (1).xlsx</v>
          </cell>
          <cell r="C840" t="str">
            <v>LA GANGA</v>
          </cell>
          <cell r="D840" t="str">
            <v>537 - PASAJE</v>
          </cell>
          <cell r="E840" t="str">
            <v>PAULA DEL PILAR CRUZ</v>
          </cell>
          <cell r="F840" t="str">
            <v>COCINAS</v>
          </cell>
          <cell r="G840">
            <v>0</v>
          </cell>
          <cell r="H840" t="e">
            <v>#REF!</v>
          </cell>
        </row>
        <row r="841">
          <cell r="A841" t="str">
            <v>537 - PASAJEGLOBALES</v>
          </cell>
          <cell r="B841" t="str">
            <v>Presupuesto Sept. (1).xlsx</v>
          </cell>
          <cell r="C841" t="str">
            <v>LA GANGA</v>
          </cell>
          <cell r="D841" t="str">
            <v>537 - PASAJE</v>
          </cell>
          <cell r="E841" t="str">
            <v>PAULA DEL PILAR CRUZ</v>
          </cell>
          <cell r="F841" t="str">
            <v>GLOBALES</v>
          </cell>
          <cell r="G841">
            <v>0</v>
          </cell>
          <cell r="H841" t="e">
            <v>#REF!</v>
          </cell>
        </row>
        <row r="842">
          <cell r="A842" t="str">
            <v>537 - PASAJELAVADO</v>
          </cell>
          <cell r="B842" t="str">
            <v>Presupuesto Sept. (1).xlsx</v>
          </cell>
          <cell r="C842" t="str">
            <v>LA GANGA</v>
          </cell>
          <cell r="D842" t="str">
            <v>537 - PASAJE</v>
          </cell>
          <cell r="E842" t="str">
            <v>PAULA DEL PILAR CRUZ</v>
          </cell>
          <cell r="F842" t="str">
            <v>LAVADO</v>
          </cell>
          <cell r="G842">
            <v>1</v>
          </cell>
          <cell r="H842" t="e">
            <v>#REF!</v>
          </cell>
        </row>
        <row r="843">
          <cell r="A843" t="str">
            <v>537 - PASAJEREFRIGERACIÓN</v>
          </cell>
          <cell r="B843" t="str">
            <v>Presupuesto Sept. (1).xlsx</v>
          </cell>
          <cell r="C843" t="str">
            <v>LA GANGA</v>
          </cell>
          <cell r="D843" t="str">
            <v>537 - PASAJE</v>
          </cell>
          <cell r="E843" t="str">
            <v>PAULA DEL PILAR CRUZ</v>
          </cell>
          <cell r="F843" t="str">
            <v>REFRIGERACIÓN</v>
          </cell>
          <cell r="G843">
            <v>1</v>
          </cell>
          <cell r="H843" t="e">
            <v>#REF!</v>
          </cell>
        </row>
        <row r="844">
          <cell r="A844" t="str">
            <v>544 - PIÑASAIRES</v>
          </cell>
          <cell r="B844" t="str">
            <v>Presupuesto Sept. (1).xlsx</v>
          </cell>
          <cell r="C844" t="str">
            <v>LA GANGA</v>
          </cell>
          <cell r="D844" t="str">
            <v>544 - PIÑAS</v>
          </cell>
          <cell r="E844" t="str">
            <v>PAULA DEL PILAR CRUZ</v>
          </cell>
          <cell r="F844" t="str">
            <v>AIRES</v>
          </cell>
          <cell r="G844">
            <v>0</v>
          </cell>
          <cell r="H844" t="e">
            <v>#REF!</v>
          </cell>
        </row>
        <row r="845">
          <cell r="A845" t="str">
            <v>544 - PIÑASCOCINAS</v>
          </cell>
          <cell r="B845" t="str">
            <v>Presupuesto Sept. (1).xlsx</v>
          </cell>
          <cell r="C845" t="str">
            <v>LA GANGA</v>
          </cell>
          <cell r="D845" t="str">
            <v>544 - PIÑAS</v>
          </cell>
          <cell r="E845" t="str">
            <v>PAULA DEL PILAR CRUZ</v>
          </cell>
          <cell r="F845" t="str">
            <v>COCINAS</v>
          </cell>
          <cell r="G845">
            <v>1</v>
          </cell>
          <cell r="H845" t="e">
            <v>#REF!</v>
          </cell>
          <cell r="I845">
            <v>1</v>
          </cell>
        </row>
        <row r="846">
          <cell r="A846" t="str">
            <v>544 - PIÑASGLOBALES</v>
          </cell>
          <cell r="B846" t="str">
            <v>Presupuesto Sept. (1).xlsx</v>
          </cell>
          <cell r="C846" t="str">
            <v>LA GANGA</v>
          </cell>
          <cell r="D846" t="str">
            <v>544 - PIÑAS</v>
          </cell>
          <cell r="E846" t="str">
            <v>PAULA DEL PILAR CRUZ</v>
          </cell>
          <cell r="F846" t="str">
            <v>GLOBALES</v>
          </cell>
          <cell r="G846">
            <v>1</v>
          </cell>
          <cell r="H846" t="e">
            <v>#REF!</v>
          </cell>
          <cell r="I846">
            <v>2</v>
          </cell>
        </row>
        <row r="847">
          <cell r="A847" t="str">
            <v>544 - PIÑASLAVADO</v>
          </cell>
          <cell r="B847" t="str">
            <v>Presupuesto Sept. (1).xlsx</v>
          </cell>
          <cell r="C847" t="str">
            <v>LA GANGA</v>
          </cell>
          <cell r="D847" t="str">
            <v>544 - PIÑAS</v>
          </cell>
          <cell r="E847" t="str">
            <v>PAULA DEL PILAR CRUZ</v>
          </cell>
          <cell r="F847" t="str">
            <v>LAVADO</v>
          </cell>
          <cell r="G847">
            <v>0</v>
          </cell>
          <cell r="H847" t="e">
            <v>#REF!</v>
          </cell>
        </row>
        <row r="848">
          <cell r="A848" t="str">
            <v>544 - PIÑASREFRIGERACIÓN</v>
          </cell>
          <cell r="B848" t="str">
            <v>Presupuesto Sept. (1).xlsx</v>
          </cell>
          <cell r="C848" t="str">
            <v>LA GANGA</v>
          </cell>
          <cell r="D848" t="str">
            <v>544 - PIÑAS</v>
          </cell>
          <cell r="E848" t="str">
            <v>PAULA DEL PILAR CRUZ</v>
          </cell>
          <cell r="F848" t="str">
            <v>REFRIGERACIÓN</v>
          </cell>
          <cell r="G848">
            <v>2</v>
          </cell>
          <cell r="H848" t="e">
            <v>#REF!</v>
          </cell>
        </row>
        <row r="849">
          <cell r="A849" t="str">
            <v>530 - STA. ROSAAIRES</v>
          </cell>
          <cell r="B849" t="str">
            <v>Presupuesto Sept. (1).xlsx</v>
          </cell>
          <cell r="C849" t="str">
            <v>LA GANGA</v>
          </cell>
          <cell r="D849" t="str">
            <v>530 - STA. ROSA</v>
          </cell>
          <cell r="E849" t="str">
            <v>PAULA DEL PILAR CRUZ</v>
          </cell>
          <cell r="F849" t="str">
            <v>AIRES</v>
          </cell>
          <cell r="G849">
            <v>1</v>
          </cell>
          <cell r="H849" t="e">
            <v>#REF!</v>
          </cell>
        </row>
        <row r="850">
          <cell r="A850" t="str">
            <v>530 - STA. ROSACOCINAS</v>
          </cell>
          <cell r="B850" t="str">
            <v>Presupuesto Sept. (1).xlsx</v>
          </cell>
          <cell r="C850" t="str">
            <v>LA GANGA</v>
          </cell>
          <cell r="D850" t="str">
            <v>530 - STA. ROSA</v>
          </cell>
          <cell r="E850" t="str">
            <v>PAULA DEL PILAR CRUZ</v>
          </cell>
          <cell r="F850" t="str">
            <v>COCINAS</v>
          </cell>
          <cell r="G850">
            <v>2</v>
          </cell>
          <cell r="H850" t="e">
            <v>#REF!</v>
          </cell>
        </row>
        <row r="851">
          <cell r="A851" t="str">
            <v>530 - STA. ROSAGLOBALES</v>
          </cell>
          <cell r="B851" t="str">
            <v>Presupuesto Sept. (1).xlsx</v>
          </cell>
          <cell r="C851" t="str">
            <v>LA GANGA</v>
          </cell>
          <cell r="D851" t="str">
            <v>530 - STA. ROSA</v>
          </cell>
          <cell r="E851" t="str">
            <v>PAULA DEL PILAR CRUZ</v>
          </cell>
          <cell r="F851" t="str">
            <v>GLOBALES</v>
          </cell>
          <cell r="G851">
            <v>0</v>
          </cell>
          <cell r="H851" t="e">
            <v>#REF!</v>
          </cell>
        </row>
        <row r="852">
          <cell r="A852" t="str">
            <v>530 - STA. ROSALAVADO</v>
          </cell>
          <cell r="B852" t="str">
            <v>Presupuesto Sept. (1).xlsx</v>
          </cell>
          <cell r="C852" t="str">
            <v>LA GANGA</v>
          </cell>
          <cell r="D852" t="str">
            <v>530 - STA. ROSA</v>
          </cell>
          <cell r="E852" t="str">
            <v>PAULA DEL PILAR CRUZ</v>
          </cell>
          <cell r="F852" t="str">
            <v>LAVADO</v>
          </cell>
          <cell r="G852">
            <v>0</v>
          </cell>
          <cell r="H852" t="e">
            <v>#REF!</v>
          </cell>
        </row>
        <row r="853">
          <cell r="A853" t="str">
            <v>530 - STA. ROSAREFRIGERACIÓN</v>
          </cell>
          <cell r="B853" t="str">
            <v>Presupuesto Sept. (1).xlsx</v>
          </cell>
          <cell r="C853" t="str">
            <v>LA GANGA</v>
          </cell>
          <cell r="D853" t="str">
            <v>530 - STA. ROSA</v>
          </cell>
          <cell r="E853" t="str">
            <v>PAULA DEL PILAR CRUZ</v>
          </cell>
          <cell r="F853" t="str">
            <v>REFRIGERACIÓN</v>
          </cell>
          <cell r="G853">
            <v>1</v>
          </cell>
          <cell r="H853" t="e">
            <v>#REF!</v>
          </cell>
        </row>
        <row r="854">
          <cell r="A854" t="str">
            <v>634 - MCH.MACHALA IICOCINAS</v>
          </cell>
          <cell r="B854" t="str">
            <v>Presupuesto Sept. (1).xlsx</v>
          </cell>
          <cell r="C854" t="str">
            <v>JAHER</v>
          </cell>
          <cell r="D854" t="str">
            <v>634 - MCH.MACHALA II</v>
          </cell>
          <cell r="E854" t="str">
            <v>PAULA DEL PILAR CRUZ</v>
          </cell>
          <cell r="F854" t="str">
            <v>COCINAS</v>
          </cell>
          <cell r="G854">
            <v>4</v>
          </cell>
          <cell r="H854" t="e">
            <v>#REF!</v>
          </cell>
          <cell r="I854">
            <v>1</v>
          </cell>
        </row>
        <row r="855">
          <cell r="A855" t="str">
            <v>634 - MCH.MACHALA IIGLOBALES</v>
          </cell>
          <cell r="B855" t="str">
            <v>Presupuesto Sept. (1).xlsx</v>
          </cell>
          <cell r="C855" t="str">
            <v>JAHER</v>
          </cell>
          <cell r="D855" t="str">
            <v>634 - MCH.MACHALA II</v>
          </cell>
          <cell r="E855" t="str">
            <v>PAULA DEL PILAR CRUZ</v>
          </cell>
          <cell r="F855" t="str">
            <v>GLOBALES</v>
          </cell>
          <cell r="G855">
            <v>0</v>
          </cell>
          <cell r="H855" t="e">
            <v>#REF!</v>
          </cell>
        </row>
        <row r="856">
          <cell r="A856" t="str">
            <v>634 - MCH.MACHALA IILAVADO</v>
          </cell>
          <cell r="B856" t="str">
            <v>Presupuesto Sept. (1).xlsx</v>
          </cell>
          <cell r="C856" t="str">
            <v>JAHER</v>
          </cell>
          <cell r="D856" t="str">
            <v>634 - MCH.MACHALA II</v>
          </cell>
          <cell r="E856" t="str">
            <v>PAULA DEL PILAR CRUZ</v>
          </cell>
          <cell r="F856" t="str">
            <v>LAVADO</v>
          </cell>
          <cell r="G856">
            <v>2</v>
          </cell>
          <cell r="H856" t="e">
            <v>#REF!</v>
          </cell>
          <cell r="I856">
            <v>4</v>
          </cell>
        </row>
        <row r="857">
          <cell r="A857" t="str">
            <v>634 - MCH.MACHALA IIREFRIGERACIÓN</v>
          </cell>
          <cell r="B857" t="str">
            <v>Presupuesto Sept. (1).xlsx</v>
          </cell>
          <cell r="C857" t="str">
            <v>JAHER</v>
          </cell>
          <cell r="D857" t="str">
            <v>634 - MCH.MACHALA II</v>
          </cell>
          <cell r="E857" t="str">
            <v>PAULA DEL PILAR CRUZ</v>
          </cell>
          <cell r="F857" t="str">
            <v>REFRIGERACIÓN</v>
          </cell>
          <cell r="G857">
            <v>4</v>
          </cell>
          <cell r="H857" t="e">
            <v>#REF!</v>
          </cell>
          <cell r="I857">
            <v>2</v>
          </cell>
        </row>
        <row r="858">
          <cell r="A858" t="str">
            <v>905 - MIN MACHALA PAEZ  (31)COCINAS</v>
          </cell>
          <cell r="B858" t="str">
            <v>Presupuesto Sept. (1).xlsx</v>
          </cell>
          <cell r="C858" t="str">
            <v>MARCIMEX</v>
          </cell>
          <cell r="D858" t="str">
            <v>905 - MIN MACHALA PAEZ  (31)</v>
          </cell>
          <cell r="E858" t="str">
            <v>PAULA DEL PILAR CRUZ</v>
          </cell>
          <cell r="F858" t="str">
            <v>COCINAS</v>
          </cell>
          <cell r="G858">
            <v>2</v>
          </cell>
          <cell r="H858" t="e">
            <v>#REF!</v>
          </cell>
          <cell r="I858">
            <v>4</v>
          </cell>
        </row>
        <row r="859">
          <cell r="A859" t="str">
            <v>905 - MIN MACHALA PAEZ  (31)LAVADO</v>
          </cell>
          <cell r="B859" t="str">
            <v>Presupuesto Sept. (1).xlsx</v>
          </cell>
          <cell r="C859" t="str">
            <v>MARCIMEX</v>
          </cell>
          <cell r="D859" t="str">
            <v>905 - MIN MACHALA PAEZ  (31)</v>
          </cell>
          <cell r="E859" t="str">
            <v>PAULA DEL PILAR CRUZ</v>
          </cell>
          <cell r="F859" t="str">
            <v>LAVADO</v>
          </cell>
          <cell r="G859">
            <v>3</v>
          </cell>
          <cell r="H859" t="e">
            <v>#REF!</v>
          </cell>
          <cell r="I859">
            <v>3</v>
          </cell>
        </row>
        <row r="860">
          <cell r="A860" t="str">
            <v>905 - MIN MACHALA PAEZ  (31)REFRIGERACIÓN</v>
          </cell>
          <cell r="B860" t="str">
            <v>Presupuesto Sept. (1).xlsx</v>
          </cell>
          <cell r="C860" t="str">
            <v>MARCIMEX</v>
          </cell>
          <cell r="D860" t="str">
            <v>905 - MIN MACHALA PAEZ  (31)</v>
          </cell>
          <cell r="E860" t="str">
            <v>PAULA DEL PILAR CRUZ</v>
          </cell>
          <cell r="F860" t="str">
            <v>REFRIGERACIÓN</v>
          </cell>
          <cell r="G860">
            <v>4</v>
          </cell>
          <cell r="H860" t="e">
            <v>#REF!</v>
          </cell>
          <cell r="I860">
            <v>3</v>
          </cell>
        </row>
        <row r="861">
          <cell r="A861" t="str">
            <v>906 - MIN MACHALA ROCAFUERTE  (30)COCINAS</v>
          </cell>
          <cell r="B861" t="str">
            <v>Presupuesto Sept. (1).xlsx</v>
          </cell>
          <cell r="C861" t="str">
            <v>MARCIMEX</v>
          </cell>
          <cell r="D861" t="str">
            <v>906 - MIN MACHALA ROCAFUERTE  (30)</v>
          </cell>
          <cell r="E861" t="str">
            <v>PAULA DEL PILAR CRUZ</v>
          </cell>
          <cell r="F861" t="str">
            <v>COCINAS</v>
          </cell>
          <cell r="G861">
            <v>7</v>
          </cell>
          <cell r="H861" t="e">
            <v>#REF!</v>
          </cell>
          <cell r="I861">
            <v>8</v>
          </cell>
        </row>
        <row r="862">
          <cell r="A862" t="str">
            <v>906 - MIN MACHALA ROCAFUERTE  (30)LAVADO</v>
          </cell>
          <cell r="B862" t="str">
            <v>Presupuesto Sept. (1).xlsx</v>
          </cell>
          <cell r="C862" t="str">
            <v>MARCIMEX</v>
          </cell>
          <cell r="D862" t="str">
            <v>906 - MIN MACHALA ROCAFUERTE  (30)</v>
          </cell>
          <cell r="E862" t="str">
            <v>PAULA DEL PILAR CRUZ</v>
          </cell>
          <cell r="F862" t="str">
            <v>LAVADO</v>
          </cell>
          <cell r="G862">
            <v>4</v>
          </cell>
          <cell r="H862" t="e">
            <v>#REF!</v>
          </cell>
          <cell r="I862">
            <v>5</v>
          </cell>
        </row>
        <row r="863">
          <cell r="A863" t="str">
            <v>906 - MIN MACHALA ROCAFUERTE  (30)REFRIGERACIÓN</v>
          </cell>
          <cell r="B863" t="str">
            <v>Presupuesto Sept. (1).xlsx</v>
          </cell>
          <cell r="C863" t="str">
            <v>MARCIMEX</v>
          </cell>
          <cell r="D863" t="str">
            <v>906 - MIN MACHALA ROCAFUERTE  (30)</v>
          </cell>
          <cell r="E863" t="str">
            <v>PAULA DEL PILAR CRUZ</v>
          </cell>
          <cell r="F863" t="str">
            <v>REFRIGERACIÓN</v>
          </cell>
          <cell r="G863">
            <v>4</v>
          </cell>
          <cell r="H863" t="e">
            <v>#REF!</v>
          </cell>
          <cell r="I863">
            <v>7</v>
          </cell>
        </row>
        <row r="864">
          <cell r="A864" t="str">
            <v>914 - MIN PASAJE JUAN MONTALVO  (40)COCINAS</v>
          </cell>
          <cell r="B864" t="str">
            <v>Presupuesto Sept. (1).xlsx</v>
          </cell>
          <cell r="C864" t="str">
            <v>MARCIMEX</v>
          </cell>
          <cell r="D864" t="str">
            <v>914 - MIN PASAJE JUAN MONTALVO  (40)</v>
          </cell>
          <cell r="E864" t="str">
            <v>PAULA DEL PILAR CRUZ</v>
          </cell>
          <cell r="F864" t="str">
            <v>COCINAS</v>
          </cell>
          <cell r="G864">
            <v>1</v>
          </cell>
          <cell r="H864" t="e">
            <v>#REF!</v>
          </cell>
          <cell r="I864">
            <v>1</v>
          </cell>
        </row>
        <row r="865">
          <cell r="A865" t="str">
            <v>914 - MIN PASAJE JUAN MONTALVO  (40)LAVADO</v>
          </cell>
          <cell r="B865" t="str">
            <v>Presupuesto Sept. (1).xlsx</v>
          </cell>
          <cell r="C865" t="str">
            <v>MARCIMEX</v>
          </cell>
          <cell r="D865" t="str">
            <v>914 - MIN PASAJE JUAN MONTALVO  (40)</v>
          </cell>
          <cell r="E865" t="str">
            <v>PAULA DEL PILAR CRUZ</v>
          </cell>
          <cell r="F865" t="str">
            <v>LAVADO</v>
          </cell>
          <cell r="G865">
            <v>1</v>
          </cell>
          <cell r="H865" t="e">
            <v>#REF!</v>
          </cell>
        </row>
        <row r="866">
          <cell r="A866" t="str">
            <v>914 - MIN PASAJE JUAN MONTALVO  (40)REFRIGERACIÓN</v>
          </cell>
          <cell r="B866" t="str">
            <v>Presupuesto Sept. (1).xlsx</v>
          </cell>
          <cell r="C866" t="str">
            <v>MARCIMEX</v>
          </cell>
          <cell r="D866" t="str">
            <v>914 - MIN PASAJE JUAN MONTALVO  (40)</v>
          </cell>
          <cell r="E866" t="str">
            <v>PAULA DEL PILAR CRUZ</v>
          </cell>
          <cell r="F866" t="str">
            <v>REFRIGERACIÓN</v>
          </cell>
          <cell r="G866">
            <v>1</v>
          </cell>
          <cell r="H866" t="e">
            <v>#REF!</v>
          </cell>
        </row>
        <row r="867">
          <cell r="A867" t="str">
            <v>915 - MIN PIÑAS1  (45)COCINAS</v>
          </cell>
          <cell r="B867" t="str">
            <v>Presupuesto Sept. (1).xlsx</v>
          </cell>
          <cell r="C867" t="str">
            <v>MARCIMEX</v>
          </cell>
          <cell r="D867" t="str">
            <v>915 - MIN PIÑAS1  (45)</v>
          </cell>
          <cell r="E867" t="str">
            <v>PAULA DEL PILAR CRUZ</v>
          </cell>
          <cell r="F867" t="str">
            <v>COCINAS</v>
          </cell>
          <cell r="G867">
            <v>1</v>
          </cell>
          <cell r="H867" t="e">
            <v>#REF!</v>
          </cell>
        </row>
        <row r="868">
          <cell r="A868" t="str">
            <v>915 - MIN PIÑAS1  (45)EMPOTRE</v>
          </cell>
          <cell r="B868" t="str">
            <v>Presupuesto Sept. (1).xlsx</v>
          </cell>
          <cell r="C868" t="str">
            <v>MARCIMEX</v>
          </cell>
          <cell r="D868" t="str">
            <v>915 - MIN PIÑAS1  (45)</v>
          </cell>
          <cell r="E868" t="str">
            <v>PAULA DEL PILAR CRUZ</v>
          </cell>
          <cell r="F868" t="str">
            <v>EMPOTRE</v>
          </cell>
          <cell r="G868">
            <v>0</v>
          </cell>
          <cell r="H868" t="e">
            <v>#REF!</v>
          </cell>
        </row>
        <row r="869">
          <cell r="A869" t="str">
            <v>915 - MIN PIÑAS1  (45)REFRIGERACIÓN</v>
          </cell>
          <cell r="B869" t="str">
            <v>Presupuesto Sept. (1).xlsx</v>
          </cell>
          <cell r="C869" t="str">
            <v>MARCIMEX</v>
          </cell>
          <cell r="D869" t="str">
            <v>915 - MIN PIÑAS1  (45)</v>
          </cell>
          <cell r="E869" t="str">
            <v>PAULA DEL PILAR CRUZ</v>
          </cell>
          <cell r="F869" t="str">
            <v>REFRIGERACIÓN</v>
          </cell>
          <cell r="G869">
            <v>1</v>
          </cell>
          <cell r="H869" t="e">
            <v>#REF!</v>
          </cell>
        </row>
        <row r="870">
          <cell r="A870" t="str">
            <v>923 - MIN SANTA ROSA  (35)COCINAS</v>
          </cell>
          <cell r="B870" t="str">
            <v>Presupuesto Sept. (1).xlsx</v>
          </cell>
          <cell r="C870" t="str">
            <v>MARCIMEX</v>
          </cell>
          <cell r="D870" t="str">
            <v>923 - MIN SANTA ROSA  (35)</v>
          </cell>
          <cell r="E870" t="str">
            <v>PAULA DEL PILAR CRUZ</v>
          </cell>
          <cell r="F870" t="str">
            <v>COCINAS</v>
          </cell>
          <cell r="G870">
            <v>0</v>
          </cell>
          <cell r="H870" t="e">
            <v>#REF!</v>
          </cell>
        </row>
        <row r="871">
          <cell r="A871" t="str">
            <v>923 - MIN SANTA ROSA  (35)REFRIGERACIÓN</v>
          </cell>
          <cell r="B871" t="str">
            <v>Presupuesto Sept. (1).xlsx</v>
          </cell>
          <cell r="C871" t="str">
            <v>MARCIMEX</v>
          </cell>
          <cell r="D871" t="str">
            <v>923 - MIN SANTA ROSA  (35)</v>
          </cell>
          <cell r="E871" t="str">
            <v>PAULA DEL PILAR CRUZ</v>
          </cell>
          <cell r="F871" t="str">
            <v>REFRIGERACIÓN</v>
          </cell>
          <cell r="G871">
            <v>1</v>
          </cell>
          <cell r="H871" t="e">
            <v>#REF!</v>
          </cell>
        </row>
        <row r="872">
          <cell r="A872" t="str">
            <v>643 - TODOHOGAR MACHALAAIRES</v>
          </cell>
          <cell r="B872" t="str">
            <v>Presupuesto Sept. (1).xlsx</v>
          </cell>
          <cell r="C872" t="str">
            <v>TODOHOGAR</v>
          </cell>
          <cell r="D872" t="str">
            <v>643 - TODOHOGAR MACHALA</v>
          </cell>
          <cell r="E872" t="str">
            <v>PAULA DEL PILAR CRUZ</v>
          </cell>
          <cell r="F872" t="str">
            <v>AIRES</v>
          </cell>
          <cell r="G872">
            <v>1</v>
          </cell>
          <cell r="H872" t="e">
            <v>#REF!</v>
          </cell>
        </row>
        <row r="873">
          <cell r="A873" t="str">
            <v>643 - TODOHOGAR MACHALACOCINAS</v>
          </cell>
          <cell r="B873" t="str">
            <v>Presupuesto Sept. (1).xlsx</v>
          </cell>
          <cell r="C873" t="str">
            <v>TODOHOGAR</v>
          </cell>
          <cell r="D873" t="str">
            <v>643 - TODOHOGAR MACHALA</v>
          </cell>
          <cell r="E873" t="str">
            <v>PAULA DEL PILAR CRUZ</v>
          </cell>
          <cell r="F873" t="str">
            <v>COCINAS</v>
          </cell>
          <cell r="G873">
            <v>10</v>
          </cell>
          <cell r="H873" t="e">
            <v>#REF!</v>
          </cell>
          <cell r="I873">
            <v>2</v>
          </cell>
        </row>
        <row r="874">
          <cell r="A874" t="str">
            <v>643 - TODOHOGAR MACHALAEMPOTRE</v>
          </cell>
          <cell r="B874" t="str">
            <v>Presupuesto Sept. (1).xlsx</v>
          </cell>
          <cell r="C874" t="str">
            <v>TODOHOGAR</v>
          </cell>
          <cell r="D874" t="str">
            <v>643 - TODOHOGAR MACHALA</v>
          </cell>
          <cell r="E874" t="str">
            <v>PAULA DEL PILAR CRUZ</v>
          </cell>
          <cell r="F874" t="str">
            <v>EMPOTRE</v>
          </cell>
          <cell r="G874">
            <v>0</v>
          </cell>
          <cell r="H874" t="e">
            <v>#REF!</v>
          </cell>
        </row>
        <row r="875">
          <cell r="A875" t="str">
            <v>643 - TODOHOGAR MACHALAGLOBALES</v>
          </cell>
          <cell r="B875" t="str">
            <v>Presupuesto Sept. (1).xlsx</v>
          </cell>
          <cell r="C875" t="str">
            <v>TODOHOGAR</v>
          </cell>
          <cell r="D875" t="str">
            <v>643 - TODOHOGAR MACHALA</v>
          </cell>
          <cell r="E875" t="str">
            <v>PAULA DEL PILAR CRUZ</v>
          </cell>
          <cell r="F875" t="str">
            <v>GLOBALES</v>
          </cell>
          <cell r="G875">
            <v>5</v>
          </cell>
          <cell r="H875" t="e">
            <v>#REF!</v>
          </cell>
        </row>
        <row r="876">
          <cell r="A876" t="str">
            <v>643 - TODOHOGAR MACHALALAVADO</v>
          </cell>
          <cell r="B876" t="str">
            <v>Presupuesto Sept. (1).xlsx</v>
          </cell>
          <cell r="C876" t="str">
            <v>TODOHOGAR</v>
          </cell>
          <cell r="D876" t="str">
            <v>643 - TODOHOGAR MACHALA</v>
          </cell>
          <cell r="E876" t="str">
            <v>PAULA DEL PILAR CRUZ</v>
          </cell>
          <cell r="F876" t="str">
            <v>LAVADO</v>
          </cell>
          <cell r="G876">
            <v>10</v>
          </cell>
          <cell r="H876" t="e">
            <v>#REF!</v>
          </cell>
          <cell r="I876">
            <v>2</v>
          </cell>
        </row>
        <row r="877">
          <cell r="A877" t="str">
            <v>643 - TODOHOGAR MACHALAREFRIGERACIÓN</v>
          </cell>
          <cell r="B877" t="str">
            <v>Presupuesto Sept. (1).xlsx</v>
          </cell>
          <cell r="C877" t="str">
            <v>TODOHOGAR</v>
          </cell>
          <cell r="D877" t="str">
            <v>643 - TODOHOGAR MACHALA</v>
          </cell>
          <cell r="E877" t="str">
            <v>PAULA DEL PILAR CRUZ</v>
          </cell>
          <cell r="F877" t="str">
            <v>REFRIGERACIÓN</v>
          </cell>
          <cell r="G877">
            <v>6</v>
          </cell>
          <cell r="H877" t="e">
            <v>#REF!</v>
          </cell>
        </row>
        <row r="878">
          <cell r="A878" t="str">
            <v>497 - MANTAAIRES</v>
          </cell>
          <cell r="B878" t="str">
            <v>QMI LUIS SOLEDISPA DEL 1 AL 30 DE SEPT.xlsx</v>
          </cell>
          <cell r="C878" t="str">
            <v>CRECOS</v>
          </cell>
          <cell r="D878" t="str">
            <v>497 - MANTA</v>
          </cell>
          <cell r="E878" t="str">
            <v>LUIS ALBERTO SOLEDISPA</v>
          </cell>
          <cell r="F878" t="str">
            <v>AIRES</v>
          </cell>
          <cell r="G878">
            <v>1</v>
          </cell>
          <cell r="H878" t="e">
            <v>#REF!</v>
          </cell>
          <cell r="I878">
            <v>2</v>
          </cell>
        </row>
        <row r="879">
          <cell r="A879" t="str">
            <v>497 - MANTACOCINAS</v>
          </cell>
          <cell r="B879" t="str">
            <v>QMI LUIS SOLEDISPA DEL 1 AL 30 DE SEPT.xlsx</v>
          </cell>
          <cell r="C879" t="str">
            <v>CRECOS</v>
          </cell>
          <cell r="D879" t="str">
            <v>497 - MANTA</v>
          </cell>
          <cell r="E879" t="str">
            <v>LUIS ALBERTO SOLEDISPA</v>
          </cell>
          <cell r="F879" t="str">
            <v>COCINAS</v>
          </cell>
          <cell r="G879">
            <v>15</v>
          </cell>
          <cell r="H879" t="e">
            <v>#REF!</v>
          </cell>
          <cell r="I879">
            <v>10</v>
          </cell>
        </row>
        <row r="880">
          <cell r="A880" t="str">
            <v>497 - MANTAEMPOTRE</v>
          </cell>
          <cell r="B880" t="str">
            <v>QMI LUIS SOLEDISPA DEL 1 AL 30 DE SEPT.xlsx</v>
          </cell>
          <cell r="C880" t="str">
            <v>CRECOS</v>
          </cell>
          <cell r="D880" t="str">
            <v>497 - MANTA</v>
          </cell>
          <cell r="E880" t="str">
            <v>LUIS ALBERTO SOLEDISPA</v>
          </cell>
          <cell r="F880" t="str">
            <v>EMPOTRE</v>
          </cell>
          <cell r="G880">
            <v>0</v>
          </cell>
          <cell r="H880" t="e">
            <v>#REF!</v>
          </cell>
          <cell r="I880">
            <v>0</v>
          </cell>
        </row>
        <row r="881">
          <cell r="A881" t="str">
            <v>497 - MANTAGLOBALES</v>
          </cell>
          <cell r="B881" t="str">
            <v>QMI LUIS SOLEDISPA DEL 1 AL 30 DE SEPT.xlsx</v>
          </cell>
          <cell r="C881" t="str">
            <v>CRECOS</v>
          </cell>
          <cell r="D881" t="str">
            <v>497 - MANTA</v>
          </cell>
          <cell r="E881" t="str">
            <v>LUIS ALBERTO SOLEDISPA</v>
          </cell>
          <cell r="F881" t="str">
            <v>GLOBALES</v>
          </cell>
          <cell r="G881">
            <v>0</v>
          </cell>
          <cell r="H881" t="e">
            <v>#REF!</v>
          </cell>
          <cell r="I881">
            <v>0</v>
          </cell>
        </row>
        <row r="882">
          <cell r="A882" t="str">
            <v>497 - MANTALAVADO</v>
          </cell>
          <cell r="B882" t="str">
            <v>QMI LUIS SOLEDISPA DEL 1 AL 30 DE SEPT.xlsx</v>
          </cell>
          <cell r="C882" t="str">
            <v>CRECOS</v>
          </cell>
          <cell r="D882" t="str">
            <v>497 - MANTA</v>
          </cell>
          <cell r="E882" t="str">
            <v>LUIS ALBERTO SOLEDISPA</v>
          </cell>
          <cell r="F882" t="str">
            <v>LAVADO</v>
          </cell>
          <cell r="G882">
            <v>2</v>
          </cell>
          <cell r="H882" t="e">
            <v>#REF!</v>
          </cell>
          <cell r="I882">
            <v>2</v>
          </cell>
        </row>
        <row r="883">
          <cell r="A883" t="str">
            <v>497 - MANTAREFRIGERACIÓN</v>
          </cell>
          <cell r="B883" t="str">
            <v>QMI LUIS SOLEDISPA DEL 1 AL 30 DE SEPT.xlsx</v>
          </cell>
          <cell r="C883" t="str">
            <v>CRECOS</v>
          </cell>
          <cell r="D883" t="str">
            <v>497 - MANTA</v>
          </cell>
          <cell r="E883" t="str">
            <v>LUIS ALBERTO SOLEDISPA</v>
          </cell>
          <cell r="F883" t="str">
            <v>REFRIGERACIÓN</v>
          </cell>
          <cell r="G883">
            <v>16</v>
          </cell>
          <cell r="H883" t="e">
            <v>#REF!</v>
          </cell>
          <cell r="I883">
            <v>10</v>
          </cell>
        </row>
        <row r="884">
          <cell r="A884" t="str">
            <v>907 - MIN MANTA CENTRO  (120)COCINAS</v>
          </cell>
          <cell r="B884" t="str">
            <v>QMI LUIS SOLEDISPA DEL 1 AL 30 DE SEPT.xlsx</v>
          </cell>
          <cell r="C884" t="str">
            <v>MARCIMEX</v>
          </cell>
          <cell r="D884" t="str">
            <v>907 - MIN MANTA CENTRO  (120)</v>
          </cell>
          <cell r="E884" t="str">
            <v>LUIS ALBERTO SOLEDISPA</v>
          </cell>
          <cell r="F884" t="str">
            <v>COCINAS</v>
          </cell>
          <cell r="G884">
            <v>4</v>
          </cell>
          <cell r="H884" t="e">
            <v>#REF!</v>
          </cell>
          <cell r="I884">
            <v>1</v>
          </cell>
        </row>
        <row r="885">
          <cell r="A885" t="str">
            <v>907 - MIN MANTA CENTRO  (120)LAVADO</v>
          </cell>
          <cell r="B885" t="str">
            <v>QMI LUIS SOLEDISPA DEL 1 AL 30 DE SEPT.xlsx</v>
          </cell>
          <cell r="C885" t="str">
            <v>MARCIMEX</v>
          </cell>
          <cell r="D885" t="str">
            <v>907 - MIN MANTA CENTRO  (120)</v>
          </cell>
          <cell r="E885" t="str">
            <v>LUIS ALBERTO SOLEDISPA</v>
          </cell>
          <cell r="F885" t="str">
            <v>LAVADO</v>
          </cell>
          <cell r="G885">
            <v>2</v>
          </cell>
          <cell r="H885" t="e">
            <v>#REF!</v>
          </cell>
          <cell r="I885">
            <v>3</v>
          </cell>
        </row>
        <row r="886">
          <cell r="A886" t="str">
            <v>907 - MIN MANTA CENTRO  (120)REFRIGERACIÓN</v>
          </cell>
          <cell r="B886" t="str">
            <v>QMI LUIS SOLEDISPA DEL 1 AL 30 DE SEPT.xlsx</v>
          </cell>
          <cell r="C886" t="str">
            <v>MARCIMEX</v>
          </cell>
          <cell r="D886" t="str">
            <v>907 - MIN MANTA CENTRO  (120)</v>
          </cell>
          <cell r="E886" t="str">
            <v>LUIS ALBERTO SOLEDISPA</v>
          </cell>
          <cell r="F886" t="str">
            <v>REFRIGERACIÓN</v>
          </cell>
          <cell r="G886">
            <v>2</v>
          </cell>
          <cell r="H886" t="e">
            <v>#REF!</v>
          </cell>
        </row>
        <row r="887">
          <cell r="A887" t="str">
            <v>781 - ALMA. ESPAÑA ARENALCOCINAS</v>
          </cell>
          <cell r="B887" t="str">
            <v>QMI MAIRA MENDIA.xlsx</v>
          </cell>
          <cell r="C887" t="str">
            <v>ALMACENES ESPAÑA</v>
          </cell>
          <cell r="D887" t="str">
            <v>781 - ALMA. ESPAÑA ARENAL</v>
          </cell>
          <cell r="E887" t="str">
            <v>MAIRA LILIANA MENDIA</v>
          </cell>
          <cell r="F887" t="str">
            <v>COCINAS</v>
          </cell>
          <cell r="G887">
            <v>8</v>
          </cell>
          <cell r="H887" t="e">
            <v>#REF!</v>
          </cell>
          <cell r="I887">
            <v>2</v>
          </cell>
        </row>
        <row r="888">
          <cell r="A888" t="str">
            <v>781 - ALMA. ESPAÑA ARENALGLOBALES</v>
          </cell>
          <cell r="B888" t="str">
            <v>QMI MAIRA MENDIA.xlsx</v>
          </cell>
          <cell r="C888" t="str">
            <v>ALMACENES ESPAÑA</v>
          </cell>
          <cell r="D888" t="str">
            <v>781 - ALMA. ESPAÑA ARENAL</v>
          </cell>
          <cell r="E888" t="str">
            <v>MAIRA LILIANA MENDIA</v>
          </cell>
          <cell r="F888" t="str">
            <v>GLOBALES</v>
          </cell>
          <cell r="G888">
            <v>0</v>
          </cell>
          <cell r="H888" t="e">
            <v>#REF!</v>
          </cell>
          <cell r="I888">
            <v>0</v>
          </cell>
        </row>
        <row r="889">
          <cell r="A889" t="str">
            <v>781 - ALMA. ESPAÑA ARENALLAVADO</v>
          </cell>
          <cell r="B889" t="str">
            <v>QMI MAIRA MENDIA.xlsx</v>
          </cell>
          <cell r="C889" t="str">
            <v>ALMACENES ESPAÑA</v>
          </cell>
          <cell r="D889" t="str">
            <v>781 - ALMA. ESPAÑA ARENAL</v>
          </cell>
          <cell r="E889" t="str">
            <v>MAIRA LILIANA MENDIA</v>
          </cell>
          <cell r="F889" t="str">
            <v>LAVADO</v>
          </cell>
          <cell r="G889">
            <v>4</v>
          </cell>
          <cell r="H889" t="e">
            <v>#REF!</v>
          </cell>
          <cell r="I889">
            <v>1</v>
          </cell>
        </row>
        <row r="890">
          <cell r="A890" t="str">
            <v>781 - ALMA. ESPAÑA ARENALREFRIGERACIÓN</v>
          </cell>
          <cell r="B890" t="str">
            <v>QMI MAIRA MENDIA.xlsx</v>
          </cell>
          <cell r="C890" t="str">
            <v>ALMACENES ESPAÑA</v>
          </cell>
          <cell r="D890" t="str">
            <v>781 - ALMA. ESPAÑA ARENAL</v>
          </cell>
          <cell r="E890" t="str">
            <v>MAIRA LILIANA MENDIA</v>
          </cell>
          <cell r="F890" t="str">
            <v>REFRIGERACIÓN</v>
          </cell>
          <cell r="G890">
            <v>5</v>
          </cell>
          <cell r="H890" t="e">
            <v>#REF!</v>
          </cell>
          <cell r="I890">
            <v>4</v>
          </cell>
        </row>
        <row r="891">
          <cell r="A891" t="str">
            <v>776 - ALM. ESPAÑA SANGURIMACOCINAS</v>
          </cell>
          <cell r="B891" t="str">
            <v>QMI MAIRA MENDIA.xlsx</v>
          </cell>
          <cell r="C891" t="str">
            <v>ALMACENES ESPAÑA</v>
          </cell>
          <cell r="D891" t="str">
            <v>776 - ALM. ESPAÑA SANGURIMA</v>
          </cell>
          <cell r="E891" t="str">
            <v>MAIRA LILIANA MENDIA</v>
          </cell>
          <cell r="F891" t="str">
            <v>COCINAS</v>
          </cell>
          <cell r="G891">
            <v>2</v>
          </cell>
          <cell r="H891" t="e">
            <v>#REF!</v>
          </cell>
          <cell r="I891">
            <v>3</v>
          </cell>
        </row>
        <row r="892">
          <cell r="A892" t="str">
            <v>776 - ALM. ESPAÑA SANGURIMAGLOBALES</v>
          </cell>
          <cell r="B892" t="str">
            <v>QMI MAIRA MENDIA.xlsx</v>
          </cell>
          <cell r="C892" t="str">
            <v>ALMACENES ESPAÑA</v>
          </cell>
          <cell r="D892" t="str">
            <v>776 - ALM. ESPAÑA SANGURIMA</v>
          </cell>
          <cell r="E892" t="str">
            <v>MAIRA LILIANA MENDIA</v>
          </cell>
          <cell r="F892" t="str">
            <v>GLOBALES</v>
          </cell>
          <cell r="G892">
            <v>0</v>
          </cell>
          <cell r="H892" t="e">
            <v>#REF!</v>
          </cell>
          <cell r="I892">
            <v>0</v>
          </cell>
        </row>
        <row r="893">
          <cell r="A893" t="str">
            <v>776 - ALM. ESPAÑA SANGURIMAREFRIGERACIÓN</v>
          </cell>
          <cell r="B893" t="str">
            <v>QMI MAIRA MENDIA.xlsx</v>
          </cell>
          <cell r="C893" t="str">
            <v>ALMACENES ESPAÑA</v>
          </cell>
          <cell r="D893" t="str">
            <v>776 - ALM. ESPAÑA SANGURIMA</v>
          </cell>
          <cell r="E893" t="str">
            <v>MAIRA LILIANA MENDIA</v>
          </cell>
          <cell r="F893" t="str">
            <v>REFRIGERACIÓN</v>
          </cell>
          <cell r="G893">
            <v>3</v>
          </cell>
          <cell r="H893" t="e">
            <v>#REF!</v>
          </cell>
          <cell r="I893">
            <v>1</v>
          </cell>
        </row>
        <row r="894">
          <cell r="A894" t="str">
            <v>420 - TIENDA CUENCA 122COCINAS</v>
          </cell>
          <cell r="B894" t="str">
            <v>QMI MAIRA MENDIA.xlsx</v>
          </cell>
          <cell r="C894" t="str">
            <v>ARTEFACTA</v>
          </cell>
          <cell r="D894" t="str">
            <v>420 - TIENDA CUENCA 122</v>
          </cell>
          <cell r="E894" t="str">
            <v>MAIRA LILIANA MENDIA</v>
          </cell>
          <cell r="F894" t="str">
            <v>COCINAS</v>
          </cell>
          <cell r="G894">
            <v>1</v>
          </cell>
          <cell r="H894" t="e">
            <v>#REF!</v>
          </cell>
          <cell r="I894">
            <v>2</v>
          </cell>
        </row>
        <row r="895">
          <cell r="A895" t="str">
            <v>420 - TIENDA CUENCA 122EMPOTRE</v>
          </cell>
          <cell r="B895" t="str">
            <v>QMI MAIRA MENDIA.xlsx</v>
          </cell>
          <cell r="C895" t="str">
            <v>ARTEFACTA</v>
          </cell>
          <cell r="D895" t="str">
            <v>420 - TIENDA CUENCA 122</v>
          </cell>
          <cell r="E895" t="str">
            <v>MAIRA LILIANA MENDIA</v>
          </cell>
          <cell r="F895" t="str">
            <v>EMPOTRE</v>
          </cell>
          <cell r="G895">
            <v>0</v>
          </cell>
          <cell r="H895" t="e">
            <v>#REF!</v>
          </cell>
          <cell r="I895">
            <v>0</v>
          </cell>
        </row>
        <row r="896">
          <cell r="A896" t="str">
            <v>420 - TIENDA CUENCA 122GLOBALES</v>
          </cell>
          <cell r="B896" t="str">
            <v>QMI MAIRA MENDIA.xlsx</v>
          </cell>
          <cell r="C896" t="str">
            <v>ARTEFACTA</v>
          </cell>
          <cell r="D896" t="str">
            <v>420 - TIENDA CUENCA 122</v>
          </cell>
          <cell r="E896" t="str">
            <v>MAIRA LILIANA MENDIA</v>
          </cell>
          <cell r="F896" t="str">
            <v>GLOBALES</v>
          </cell>
          <cell r="G896">
            <v>0</v>
          </cell>
          <cell r="H896" t="e">
            <v>#REF!</v>
          </cell>
          <cell r="I896">
            <v>0</v>
          </cell>
        </row>
        <row r="897">
          <cell r="A897" t="str">
            <v>420 - TIENDA CUENCA 122REFRIGERACIÓN</v>
          </cell>
          <cell r="B897" t="str">
            <v>QMI MAIRA MENDIA.xlsx</v>
          </cell>
          <cell r="C897" t="str">
            <v>ARTEFACTA</v>
          </cell>
          <cell r="D897" t="str">
            <v>420 - TIENDA CUENCA 122</v>
          </cell>
          <cell r="E897" t="str">
            <v>MAIRA LILIANA MENDIA</v>
          </cell>
          <cell r="F897" t="str">
            <v>REFRIGERACIÓN</v>
          </cell>
          <cell r="G897">
            <v>2</v>
          </cell>
          <cell r="H897" t="e">
            <v>#REF!</v>
          </cell>
          <cell r="I897">
            <v>0</v>
          </cell>
        </row>
        <row r="898">
          <cell r="A898" t="str">
            <v>602 - CUE.EL ARENALCOCINAS</v>
          </cell>
          <cell r="B898" t="str">
            <v>QMI MAIRA MENDIA.xlsx</v>
          </cell>
          <cell r="C898" t="str">
            <v>JAHER</v>
          </cell>
          <cell r="D898" t="str">
            <v>602 - CUE.EL ARENAL</v>
          </cell>
          <cell r="E898" t="str">
            <v>MAIRA LILIANA MENDIA</v>
          </cell>
          <cell r="F898" t="str">
            <v>COCINAS</v>
          </cell>
          <cell r="G898">
            <v>4</v>
          </cell>
          <cell r="H898" t="e">
            <v>#REF!</v>
          </cell>
          <cell r="I898">
            <v>3</v>
          </cell>
        </row>
        <row r="899">
          <cell r="A899" t="str">
            <v>602 - CUE.EL ARENALGLOBALES</v>
          </cell>
          <cell r="B899" t="str">
            <v>QMI MAIRA MENDIA.xlsx</v>
          </cell>
          <cell r="C899" t="str">
            <v>JAHER</v>
          </cell>
          <cell r="D899" t="str">
            <v>602 - CUE.EL ARENAL</v>
          </cell>
          <cell r="E899" t="str">
            <v>MAIRA LILIANA MENDIA</v>
          </cell>
          <cell r="F899" t="str">
            <v>GLOBALES</v>
          </cell>
          <cell r="G899">
            <v>0</v>
          </cell>
          <cell r="H899" t="e">
            <v>#REF!</v>
          </cell>
          <cell r="I899">
            <v>0</v>
          </cell>
        </row>
        <row r="900">
          <cell r="A900" t="str">
            <v>602 - CUE.EL ARENALREFRIGERACIÓN</v>
          </cell>
          <cell r="B900" t="str">
            <v>QMI MAIRA MENDIA.xlsx</v>
          </cell>
          <cell r="C900" t="str">
            <v>JAHER</v>
          </cell>
          <cell r="D900" t="str">
            <v>602 - CUE.EL ARENAL</v>
          </cell>
          <cell r="E900" t="str">
            <v>MAIRA LILIANA MENDIA</v>
          </cell>
          <cell r="F900" t="str">
            <v>REFRIGERACIÓN</v>
          </cell>
          <cell r="G900">
            <v>2</v>
          </cell>
          <cell r="H900" t="e">
            <v>#REF!</v>
          </cell>
          <cell r="I900">
            <v>4</v>
          </cell>
        </row>
        <row r="901">
          <cell r="A901" t="str">
            <v>603 - CUE.EL ARENAL 2COCINAS</v>
          </cell>
          <cell r="B901" t="str">
            <v>QMI MAIRA MENDIA.xlsx</v>
          </cell>
          <cell r="C901" t="str">
            <v>JAHER</v>
          </cell>
          <cell r="D901" t="str">
            <v>603 - CUE.EL ARENAL 2</v>
          </cell>
          <cell r="E901" t="str">
            <v>MAIRA LILIANA MENDIA</v>
          </cell>
          <cell r="F901" t="str">
            <v>COCINAS</v>
          </cell>
          <cell r="G901">
            <v>4</v>
          </cell>
          <cell r="H901" t="e">
            <v>#REF!</v>
          </cell>
          <cell r="I901">
            <v>4</v>
          </cell>
        </row>
        <row r="902">
          <cell r="A902" t="str">
            <v>603 - CUE.EL ARENAL 2GLOBALES</v>
          </cell>
          <cell r="B902" t="str">
            <v>QMI MAIRA MENDIA.xlsx</v>
          </cell>
          <cell r="C902" t="str">
            <v>JAHER</v>
          </cell>
          <cell r="D902" t="str">
            <v>603 - CUE.EL ARENAL 2</v>
          </cell>
          <cell r="E902" t="str">
            <v>MAIRA LILIANA MENDIA</v>
          </cell>
          <cell r="F902" t="str">
            <v>GLOBALES</v>
          </cell>
          <cell r="G902">
            <v>0</v>
          </cell>
          <cell r="H902" t="e">
            <v>#REF!</v>
          </cell>
        </row>
        <row r="903">
          <cell r="A903" t="str">
            <v>603 - CUE.EL ARENAL 2REFRIGERACIÓN</v>
          </cell>
          <cell r="B903" t="str">
            <v>QMI MAIRA MENDIA.xlsx</v>
          </cell>
          <cell r="C903" t="str">
            <v>JAHER</v>
          </cell>
          <cell r="D903" t="str">
            <v>603 - CUE.EL ARENAL 2</v>
          </cell>
          <cell r="E903" t="str">
            <v>MAIRA LILIANA MENDIA</v>
          </cell>
          <cell r="F903" t="str">
            <v>REFRIGERACIÓN</v>
          </cell>
          <cell r="G903">
            <v>1</v>
          </cell>
          <cell r="H903" t="e">
            <v>#REF!</v>
          </cell>
          <cell r="I903">
            <v>3</v>
          </cell>
        </row>
        <row r="904">
          <cell r="A904" t="str">
            <v>17 - NACIONES UNIDASCOCINAS</v>
          </cell>
          <cell r="B904" t="str">
            <v>QMI VENTAS 25 AL 30 DE SEPTIEMBRE RODDY ALCIVAR.xlsx</v>
          </cell>
          <cell r="C904" t="str">
            <v>LA GANGA</v>
          </cell>
          <cell r="D904" t="str">
            <v>17 - NACIONES UNIDAS</v>
          </cell>
          <cell r="E904" t="str">
            <v>RODDY JUNIOR ALCIVAR</v>
          </cell>
          <cell r="F904" t="str">
            <v>COCINAS</v>
          </cell>
          <cell r="G904">
            <v>21</v>
          </cell>
          <cell r="H904" t="e">
            <v>#REF!</v>
          </cell>
          <cell r="I904">
            <v>1</v>
          </cell>
        </row>
        <row r="905">
          <cell r="A905" t="str">
            <v>17 - NACIONES UNIDASEMPOTRE</v>
          </cell>
          <cell r="B905" t="str">
            <v>QMI VENTAS 25 AL 30 DE SEPTIEMBRE RODDY ALCIVAR.xlsx</v>
          </cell>
          <cell r="C905" t="str">
            <v>LA GANGA</v>
          </cell>
          <cell r="D905" t="str">
            <v>17 - NACIONES UNIDAS</v>
          </cell>
          <cell r="E905" t="str">
            <v>RODDY JUNIOR ALCIVAR</v>
          </cell>
          <cell r="F905" t="str">
            <v>EMPOTRE</v>
          </cell>
          <cell r="G905">
            <v>0</v>
          </cell>
          <cell r="H905" t="e">
            <v>#REF!</v>
          </cell>
          <cell r="I905">
            <v>0</v>
          </cell>
        </row>
        <row r="906">
          <cell r="A906" t="str">
            <v>17 - NACIONES UNIDASGLOBALES</v>
          </cell>
          <cell r="B906" t="str">
            <v>QMI VENTAS 25 AL 30 DE SEPTIEMBRE RODDY ALCIVAR.xlsx</v>
          </cell>
          <cell r="C906" t="str">
            <v>LA GANGA</v>
          </cell>
          <cell r="D906" t="str">
            <v>17 - NACIONES UNIDAS</v>
          </cell>
          <cell r="E906" t="str">
            <v>RODDY JUNIOR ALCIVAR</v>
          </cell>
          <cell r="F906" t="str">
            <v>GLOBALES</v>
          </cell>
          <cell r="G906">
            <v>3</v>
          </cell>
          <cell r="H906" t="e">
            <v>#REF!</v>
          </cell>
          <cell r="I906">
            <v>3</v>
          </cell>
        </row>
        <row r="907">
          <cell r="A907" t="str">
            <v>17 - NACIONES UNIDASLAVADO</v>
          </cell>
          <cell r="B907" t="str">
            <v>QMI VENTAS 25 AL 30 DE SEPTIEMBRE RODDY ALCIVAR.xlsx</v>
          </cell>
          <cell r="C907" t="str">
            <v>LA GANGA</v>
          </cell>
          <cell r="D907" t="str">
            <v>17 - NACIONES UNIDAS</v>
          </cell>
          <cell r="E907" t="str">
            <v>RODDY JUNIOR ALCIVAR</v>
          </cell>
          <cell r="F907" t="str">
            <v>LAVADO</v>
          </cell>
          <cell r="G907">
            <v>9</v>
          </cell>
          <cell r="H907" t="e">
            <v>#REF!</v>
          </cell>
          <cell r="I907">
            <v>0</v>
          </cell>
        </row>
        <row r="908">
          <cell r="A908" t="str">
            <v>17 - NACIONES UNIDASREFRIGERACIÓN</v>
          </cell>
          <cell r="B908" t="str">
            <v>QMI VENTAS 25 AL 30 DE SEPTIEMBRE RODDY ALCIVAR.xlsx</v>
          </cell>
          <cell r="C908" t="str">
            <v>LA GANGA</v>
          </cell>
          <cell r="D908" t="str">
            <v>17 - NACIONES UNIDAS</v>
          </cell>
          <cell r="E908" t="str">
            <v>RODDY JUNIOR ALCIVAR</v>
          </cell>
          <cell r="F908" t="str">
            <v>REFRIGERACIÓN</v>
          </cell>
          <cell r="G908">
            <v>22</v>
          </cell>
          <cell r="H908" t="e">
            <v>#REF!</v>
          </cell>
          <cell r="I908">
            <v>1</v>
          </cell>
        </row>
        <row r="909">
          <cell r="A909" t="str">
            <v>88 - ORVE NACIONES UNIDASCOCINAS</v>
          </cell>
          <cell r="B909" t="str">
            <v>QMI VENTAS 25 AL 30 DE SEPTIEMBRE RODDY ALCIVAR.xlsx</v>
          </cell>
          <cell r="C909" t="str">
            <v>ORVE HOGAR</v>
          </cell>
          <cell r="D909" t="str">
            <v>88 - ORVE NACIONES UNIDAS</v>
          </cell>
          <cell r="E909" t="str">
            <v>RODDY JUNIOR ALCIVAR</v>
          </cell>
          <cell r="F909" t="str">
            <v>COCINAS</v>
          </cell>
          <cell r="G909">
            <v>0</v>
          </cell>
          <cell r="H909" t="e">
            <v>#REF!</v>
          </cell>
          <cell r="I909">
            <v>1</v>
          </cell>
        </row>
        <row r="910">
          <cell r="A910" t="str">
            <v>88 - ORVE NACIONES UNIDASGLOBALES</v>
          </cell>
          <cell r="B910" t="str">
            <v>QMI VENTAS 25 AL 30 DE SEPTIEMBRE RODDY ALCIVAR.xlsx</v>
          </cell>
          <cell r="C910" t="str">
            <v>ORVE HOGAR</v>
          </cell>
          <cell r="D910" t="str">
            <v>88 - ORVE NACIONES UNIDAS</v>
          </cell>
          <cell r="E910" t="str">
            <v>RODDY JUNIOR ALCIVAR</v>
          </cell>
          <cell r="F910" t="str">
            <v>GLOBALES</v>
          </cell>
          <cell r="G910">
            <v>0</v>
          </cell>
          <cell r="H910" t="e">
            <v>#REF!</v>
          </cell>
          <cell r="I910">
            <v>0</v>
          </cell>
        </row>
        <row r="911">
          <cell r="A911" t="str">
            <v>88 - ORVE NACIONES UNIDASLAVADO</v>
          </cell>
          <cell r="B911" t="str">
            <v>QMI VENTAS 25 AL 30 DE SEPTIEMBRE RODDY ALCIVAR.xlsx</v>
          </cell>
          <cell r="C911" t="str">
            <v>ORVE HOGAR</v>
          </cell>
          <cell r="D911" t="str">
            <v>88 - ORVE NACIONES UNIDAS</v>
          </cell>
          <cell r="E911" t="str">
            <v>RODDY JUNIOR ALCIVAR</v>
          </cell>
          <cell r="F911" t="str">
            <v>LAVADO</v>
          </cell>
          <cell r="G911">
            <v>0</v>
          </cell>
          <cell r="H911" t="e">
            <v>#REF!</v>
          </cell>
          <cell r="I911">
            <v>0</v>
          </cell>
        </row>
        <row r="912">
          <cell r="A912" t="str">
            <v>88 - ORVE NACIONES UNIDASREFRIGERACIÓN</v>
          </cell>
          <cell r="B912" t="str">
            <v>QMI VENTAS 25 AL 30 DE SEPTIEMBRE RODDY ALCIVAR.xlsx</v>
          </cell>
          <cell r="C912" t="str">
            <v>ORVE HOGAR</v>
          </cell>
          <cell r="D912" t="str">
            <v>88 - ORVE NACIONES UNIDAS</v>
          </cell>
          <cell r="E912" t="str">
            <v>RODDY JUNIOR ALCIVAR</v>
          </cell>
          <cell r="F912" t="str">
            <v>REFRIGERACIÓN</v>
          </cell>
          <cell r="G912">
            <v>0</v>
          </cell>
          <cell r="H912" t="e">
            <v>#REF!</v>
          </cell>
          <cell r="I912">
            <v>0</v>
          </cell>
        </row>
        <row r="913">
          <cell r="A913" t="str">
            <v>808 - ALM ESPAÑA LUIS CORDERO 2AIRES</v>
          </cell>
          <cell r="B913" t="str">
            <v>RAQUEL PATRICIA CUZCO QMI.xlsx</v>
          </cell>
          <cell r="C913" t="str">
            <v>ALMACENES ESPAÑA</v>
          </cell>
          <cell r="D913" t="str">
            <v>808 - ALM ESPAÑA LUIS CORDERO 2</v>
          </cell>
          <cell r="E913" t="str">
            <v>RAQUEL PATRICIA CUZCO</v>
          </cell>
          <cell r="F913" t="str">
            <v>AIRES</v>
          </cell>
          <cell r="G913">
            <v>0</v>
          </cell>
          <cell r="H913" t="e">
            <v>#REF!</v>
          </cell>
          <cell r="I913">
            <v>0</v>
          </cell>
        </row>
        <row r="914">
          <cell r="A914" t="str">
            <v>808 - ALM ESPAÑA LUIS CORDERO 2COCINAS</v>
          </cell>
          <cell r="B914" t="str">
            <v>RAQUEL PATRICIA CUZCO QMI.xlsx</v>
          </cell>
          <cell r="C914" t="str">
            <v>ALMACENES ESPAÑA</v>
          </cell>
          <cell r="D914" t="str">
            <v>808 - ALM ESPAÑA LUIS CORDERO 2</v>
          </cell>
          <cell r="E914" t="str">
            <v>RAQUEL PATRICIA CUZCO</v>
          </cell>
          <cell r="F914" t="str">
            <v>COCINAS</v>
          </cell>
          <cell r="G914">
            <v>20</v>
          </cell>
          <cell r="H914" t="e">
            <v>#REF!</v>
          </cell>
          <cell r="I914">
            <v>4</v>
          </cell>
        </row>
        <row r="915">
          <cell r="A915" t="str">
            <v>808 - ALM ESPAÑA LUIS CORDERO 2EMPOTRE</v>
          </cell>
          <cell r="B915" t="str">
            <v>RAQUEL PATRICIA CUZCO QMI.xlsx</v>
          </cell>
          <cell r="C915" t="str">
            <v>ALMACENES ESPAÑA</v>
          </cell>
          <cell r="D915" t="str">
            <v>808 - ALM ESPAÑA LUIS CORDERO 2</v>
          </cell>
          <cell r="E915" t="str">
            <v>RAQUEL PATRICIA CUZCO</v>
          </cell>
          <cell r="F915" t="str">
            <v>EMPOTRE</v>
          </cell>
          <cell r="G915">
            <v>3</v>
          </cell>
          <cell r="H915" t="e">
            <v>#REF!</v>
          </cell>
          <cell r="I915">
            <v>8</v>
          </cell>
        </row>
        <row r="916">
          <cell r="A916" t="str">
            <v>808 - ALM ESPAÑA LUIS CORDERO 2GLOBALES</v>
          </cell>
          <cell r="B916" t="str">
            <v>RAQUEL PATRICIA CUZCO QMI.xlsx</v>
          </cell>
          <cell r="C916" t="str">
            <v>ALMACENES ESPAÑA</v>
          </cell>
          <cell r="D916" t="str">
            <v>808 - ALM ESPAÑA LUIS CORDERO 2</v>
          </cell>
          <cell r="E916" t="str">
            <v>RAQUEL PATRICIA CUZCO</v>
          </cell>
          <cell r="F916" t="str">
            <v>GLOBALES</v>
          </cell>
          <cell r="G916">
            <v>20</v>
          </cell>
          <cell r="H916" t="e">
            <v>#REF!</v>
          </cell>
          <cell r="I916">
            <v>7</v>
          </cell>
        </row>
        <row r="917">
          <cell r="A917" t="str">
            <v>808 - ALM ESPAÑA LUIS CORDERO 2LAVADO</v>
          </cell>
          <cell r="B917" t="str">
            <v>RAQUEL PATRICIA CUZCO QMI.xlsx</v>
          </cell>
          <cell r="C917" t="str">
            <v>ALMACENES ESPAÑA</v>
          </cell>
          <cell r="D917" t="str">
            <v>808 - ALM ESPAÑA LUIS CORDERO 2</v>
          </cell>
          <cell r="E917" t="str">
            <v>RAQUEL PATRICIA CUZCO</v>
          </cell>
          <cell r="F917" t="str">
            <v>LAVADO</v>
          </cell>
          <cell r="G917">
            <v>12</v>
          </cell>
          <cell r="H917" t="e">
            <v>#REF!</v>
          </cell>
          <cell r="I917">
            <v>9</v>
          </cell>
        </row>
        <row r="918">
          <cell r="A918" t="str">
            <v>808 - ALM ESPAÑA LUIS CORDERO 2REFRIGERACIÓN</v>
          </cell>
          <cell r="B918" t="str">
            <v>RAQUEL PATRICIA CUZCO QMI.xlsx</v>
          </cell>
          <cell r="C918" t="str">
            <v>ALMACENES ESPAÑA</v>
          </cell>
          <cell r="D918" t="str">
            <v>808 - ALM ESPAÑA LUIS CORDERO 2</v>
          </cell>
          <cell r="E918" t="str">
            <v>RAQUEL PATRICIA CUZCO</v>
          </cell>
          <cell r="F918" t="str">
            <v>REFRIGERACIÓN</v>
          </cell>
          <cell r="G918">
            <v>29</v>
          </cell>
          <cell r="H918" t="e">
            <v>#REF!</v>
          </cell>
          <cell r="I918">
            <v>20</v>
          </cell>
        </row>
        <row r="919">
          <cell r="A919" t="str">
            <v>418 - TIENDA CUENCA 111COCINAS</v>
          </cell>
          <cell r="B919" t="str">
            <v>RAQUEL PATRICIA CUZCO QMI.xlsx</v>
          </cell>
          <cell r="C919" t="str">
            <v>ARTEFACTA</v>
          </cell>
          <cell r="D919" t="str">
            <v>418 - TIENDA CUENCA 111</v>
          </cell>
          <cell r="E919" t="str">
            <v>RAQUEL PATRICIA CUZCO</v>
          </cell>
          <cell r="F919" t="str">
            <v>COCINAS</v>
          </cell>
          <cell r="G919">
            <v>2</v>
          </cell>
          <cell r="H919" t="e">
            <v>#REF!</v>
          </cell>
          <cell r="I919">
            <v>1</v>
          </cell>
        </row>
        <row r="920">
          <cell r="A920" t="str">
            <v>418 - TIENDA CUENCA 111GLOBALES</v>
          </cell>
          <cell r="B920" t="str">
            <v>RAQUEL PATRICIA CUZCO QMI.xlsx</v>
          </cell>
          <cell r="C920" t="str">
            <v>ARTEFACTA</v>
          </cell>
          <cell r="D920" t="str">
            <v>418 - TIENDA CUENCA 111</v>
          </cell>
          <cell r="E920" t="str">
            <v>RAQUEL PATRICIA CUZCO</v>
          </cell>
          <cell r="F920" t="str">
            <v>GLOBALES</v>
          </cell>
          <cell r="G920">
            <v>0</v>
          </cell>
          <cell r="H920" t="e">
            <v>#REF!</v>
          </cell>
          <cell r="I920">
            <v>0</v>
          </cell>
        </row>
        <row r="921">
          <cell r="A921" t="str">
            <v>418 - TIENDA CUENCA 111REFRIGERACIÓN</v>
          </cell>
          <cell r="B921" t="str">
            <v>RAQUEL PATRICIA CUZCO QMI.xlsx</v>
          </cell>
          <cell r="C921" t="str">
            <v>ARTEFACTA</v>
          </cell>
          <cell r="D921" t="str">
            <v>418 - TIENDA CUENCA 111</v>
          </cell>
          <cell r="E921" t="str">
            <v>RAQUEL PATRICIA CUZCO</v>
          </cell>
          <cell r="F921" t="str">
            <v>REFRIGERACIÓN</v>
          </cell>
          <cell r="G921">
            <v>1</v>
          </cell>
          <cell r="H921" t="e">
            <v>#REF!</v>
          </cell>
          <cell r="I921">
            <v>1</v>
          </cell>
        </row>
        <row r="922">
          <cell r="A922" t="str">
            <v>605 - CUE.LUIS CORDERO IIICOCINAS</v>
          </cell>
          <cell r="B922" t="str">
            <v>RAQUEL PATRICIA CUZCO QMI.xlsx</v>
          </cell>
          <cell r="C922" t="str">
            <v>JAHER</v>
          </cell>
          <cell r="D922" t="str">
            <v>605 - CUE.LUIS CORDERO III</v>
          </cell>
          <cell r="E922" t="str">
            <v>RAQUEL PATRICIA CUZCO</v>
          </cell>
          <cell r="F922" t="str">
            <v>COCINAS</v>
          </cell>
          <cell r="G922">
            <v>7</v>
          </cell>
          <cell r="H922" t="e">
            <v>#REF!</v>
          </cell>
          <cell r="I922">
            <v>1</v>
          </cell>
        </row>
        <row r="923">
          <cell r="A923" t="str">
            <v>605 - CUE.LUIS CORDERO IIIGLOBALES</v>
          </cell>
          <cell r="B923" t="str">
            <v>RAQUEL PATRICIA CUZCO QMI.xlsx</v>
          </cell>
          <cell r="C923" t="str">
            <v>JAHER</v>
          </cell>
          <cell r="D923" t="str">
            <v>605 - CUE.LUIS CORDERO III</v>
          </cell>
          <cell r="E923" t="str">
            <v>RAQUEL PATRICIA CUZCO</v>
          </cell>
          <cell r="F923" t="str">
            <v>GLOBALES</v>
          </cell>
          <cell r="G923">
            <v>0</v>
          </cell>
          <cell r="H923" t="e">
            <v>#REF!</v>
          </cell>
          <cell r="I923">
            <v>0</v>
          </cell>
        </row>
        <row r="924">
          <cell r="A924" t="str">
            <v>605 - CUE.LUIS CORDERO IIIREFRIGERACIÓN</v>
          </cell>
          <cell r="B924" t="str">
            <v>RAQUEL PATRICIA CUZCO QMI.xlsx</v>
          </cell>
          <cell r="C924" t="str">
            <v>JAHER</v>
          </cell>
          <cell r="D924" t="str">
            <v>605 - CUE.LUIS CORDERO III</v>
          </cell>
          <cell r="E924" t="str">
            <v>RAQUEL PATRICIA CUZCO</v>
          </cell>
          <cell r="F924" t="str">
            <v>REFRIGERACIÓN</v>
          </cell>
          <cell r="G924">
            <v>2</v>
          </cell>
          <cell r="H924" t="e">
            <v>#REF!</v>
          </cell>
          <cell r="I924">
            <v>1</v>
          </cell>
        </row>
        <row r="925">
          <cell r="A925" t="str">
            <v>453 - TIENDA QUEVEDO 811AIRES</v>
          </cell>
          <cell r="B925" t="str">
            <v>reporte 01al 30 septiembre.xlsx</v>
          </cell>
          <cell r="C925" t="str">
            <v>ARTEFACTA</v>
          </cell>
          <cell r="D925" t="str">
            <v>453 - TIENDA QUEVEDO 811</v>
          </cell>
          <cell r="E925" t="str">
            <v>HENRY JAVIER ROBALINO</v>
          </cell>
          <cell r="F925" t="str">
            <v>AIRES</v>
          </cell>
          <cell r="G925">
            <v>1</v>
          </cell>
          <cell r="H925" t="e">
            <v>#REF!</v>
          </cell>
          <cell r="I925">
            <v>2</v>
          </cell>
        </row>
        <row r="926">
          <cell r="A926" t="str">
            <v>453 - TIENDA QUEVEDO 811COCINAS</v>
          </cell>
          <cell r="B926" t="str">
            <v>reporte 01al 30 septiembre.xlsx</v>
          </cell>
          <cell r="C926" t="str">
            <v>ARTEFACTA</v>
          </cell>
          <cell r="D926" t="str">
            <v>453 - TIENDA QUEVEDO 811</v>
          </cell>
          <cell r="E926" t="str">
            <v>HENRY JAVIER ROBALINO</v>
          </cell>
          <cell r="F926" t="str">
            <v>COCINAS</v>
          </cell>
          <cell r="G926">
            <v>9</v>
          </cell>
          <cell r="H926" t="e">
            <v>#REF!</v>
          </cell>
          <cell r="I926">
            <v>3</v>
          </cell>
        </row>
        <row r="927">
          <cell r="A927" t="str">
            <v>453 - TIENDA QUEVEDO 811GLOBALES</v>
          </cell>
          <cell r="B927" t="str">
            <v>reporte 01al 30 septiembre.xlsx</v>
          </cell>
          <cell r="C927" t="str">
            <v>ARTEFACTA</v>
          </cell>
          <cell r="D927" t="str">
            <v>453 - TIENDA QUEVEDO 811</v>
          </cell>
          <cell r="E927" t="str">
            <v>HENRY JAVIER ROBALINO</v>
          </cell>
          <cell r="F927" t="str">
            <v>GLOBALES</v>
          </cell>
          <cell r="G927">
            <v>1</v>
          </cell>
          <cell r="H927" t="e">
            <v>#REF!</v>
          </cell>
          <cell r="I927">
            <v>1</v>
          </cell>
        </row>
        <row r="928">
          <cell r="A928" t="str">
            <v>453 - TIENDA QUEVEDO 811LAVADO</v>
          </cell>
          <cell r="B928" t="str">
            <v>reporte 01al 30 septiembre.xlsx</v>
          </cell>
          <cell r="C928" t="str">
            <v>ARTEFACTA</v>
          </cell>
          <cell r="D928" t="str">
            <v>453 - TIENDA QUEVEDO 811</v>
          </cell>
          <cell r="E928" t="str">
            <v>HENRY JAVIER ROBALINO</v>
          </cell>
          <cell r="F928" t="str">
            <v>LAVADO</v>
          </cell>
          <cell r="G928">
            <v>2</v>
          </cell>
          <cell r="H928" t="e">
            <v>#REF!</v>
          </cell>
          <cell r="I928">
            <v>0</v>
          </cell>
        </row>
        <row r="929">
          <cell r="A929" t="str">
            <v>453 - TIENDA QUEVEDO 811REFRIGERACIÓN</v>
          </cell>
          <cell r="B929" t="str">
            <v>reporte 01al 30 septiembre.xlsx</v>
          </cell>
          <cell r="C929" t="str">
            <v>ARTEFACTA</v>
          </cell>
          <cell r="D929" t="str">
            <v>453 - TIENDA QUEVEDO 811</v>
          </cell>
          <cell r="E929" t="str">
            <v>HENRY JAVIER ROBALINO</v>
          </cell>
          <cell r="F929" t="str">
            <v>REFRIGERACIÓN</v>
          </cell>
          <cell r="G929">
            <v>6</v>
          </cell>
          <cell r="H929" t="e">
            <v>#REF!</v>
          </cell>
          <cell r="I929">
            <v>2</v>
          </cell>
        </row>
        <row r="930">
          <cell r="A930" t="str">
            <v>458 - TIENDA QUEVEDO 821AIRES</v>
          </cell>
          <cell r="B930" t="str">
            <v>reporte 01al 30 septiembre.xlsx</v>
          </cell>
          <cell r="C930" t="str">
            <v>ARTEFACTA</v>
          </cell>
          <cell r="D930" t="str">
            <v>458 - TIENDA QUEVEDO 821</v>
          </cell>
          <cell r="E930" t="str">
            <v>HENRY JAVIER ROBALINO</v>
          </cell>
          <cell r="F930" t="str">
            <v>AIRES</v>
          </cell>
          <cell r="G930">
            <v>4</v>
          </cell>
          <cell r="H930" t="e">
            <v>#REF!</v>
          </cell>
          <cell r="I930">
            <v>1</v>
          </cell>
        </row>
        <row r="931">
          <cell r="A931" t="str">
            <v>458 - TIENDA QUEVEDO 821COCINAS</v>
          </cell>
          <cell r="B931" t="str">
            <v>reporte 01al 30 septiembre.xlsx</v>
          </cell>
          <cell r="C931" t="str">
            <v>ARTEFACTA</v>
          </cell>
          <cell r="D931" t="str">
            <v>458 - TIENDA QUEVEDO 821</v>
          </cell>
          <cell r="E931" t="str">
            <v>HENRY JAVIER ROBALINO</v>
          </cell>
          <cell r="F931" t="str">
            <v>COCINAS</v>
          </cell>
          <cell r="G931">
            <v>7</v>
          </cell>
          <cell r="H931" t="e">
            <v>#REF!</v>
          </cell>
          <cell r="I931">
            <v>2</v>
          </cell>
        </row>
        <row r="932">
          <cell r="A932" t="str">
            <v>458 - TIENDA QUEVEDO 821EMPOTRE</v>
          </cell>
          <cell r="B932" t="str">
            <v>reporte 01al 30 septiembre.xlsx</v>
          </cell>
          <cell r="C932" t="str">
            <v>ARTEFACTA</v>
          </cell>
          <cell r="D932" t="str">
            <v>458 - TIENDA QUEVEDO 821</v>
          </cell>
          <cell r="E932" t="str">
            <v>HENRY JAVIER ROBALINO</v>
          </cell>
          <cell r="F932" t="str">
            <v>EMPOTRE</v>
          </cell>
          <cell r="G932">
            <v>0</v>
          </cell>
          <cell r="H932" t="e">
            <v>#REF!</v>
          </cell>
          <cell r="I932">
            <v>0</v>
          </cell>
        </row>
        <row r="933">
          <cell r="A933" t="str">
            <v>458 - TIENDA QUEVEDO 821GLOBALES</v>
          </cell>
          <cell r="B933" t="str">
            <v>reporte 01al 30 septiembre.xlsx</v>
          </cell>
          <cell r="C933" t="str">
            <v>ARTEFACTA</v>
          </cell>
          <cell r="D933" t="str">
            <v>458 - TIENDA QUEVEDO 821</v>
          </cell>
          <cell r="E933" t="str">
            <v>HENRY JAVIER ROBALINO</v>
          </cell>
          <cell r="F933" t="str">
            <v>GLOBALES</v>
          </cell>
          <cell r="G933">
            <v>4</v>
          </cell>
          <cell r="H933" t="e">
            <v>#REF!</v>
          </cell>
          <cell r="I933">
            <v>1</v>
          </cell>
        </row>
        <row r="934">
          <cell r="A934" t="str">
            <v>458 - TIENDA QUEVEDO 821LAVADO</v>
          </cell>
          <cell r="B934" t="str">
            <v>reporte 01al 30 septiembre.xlsx</v>
          </cell>
          <cell r="C934" t="str">
            <v>ARTEFACTA</v>
          </cell>
          <cell r="D934" t="str">
            <v>458 - TIENDA QUEVEDO 821</v>
          </cell>
          <cell r="E934" t="str">
            <v>HENRY JAVIER ROBALINO</v>
          </cell>
          <cell r="F934" t="str">
            <v>LAVADO</v>
          </cell>
          <cell r="G934">
            <v>5</v>
          </cell>
          <cell r="H934" t="e">
            <v>#REF!</v>
          </cell>
          <cell r="I934">
            <v>1</v>
          </cell>
        </row>
        <row r="935">
          <cell r="A935" t="str">
            <v>458 - TIENDA QUEVEDO 821REFRIGERACIÓN</v>
          </cell>
          <cell r="B935" t="str">
            <v>reporte 01al 30 septiembre.xlsx</v>
          </cell>
          <cell r="C935" t="str">
            <v>ARTEFACTA</v>
          </cell>
          <cell r="D935" t="str">
            <v>458 - TIENDA QUEVEDO 821</v>
          </cell>
          <cell r="E935" t="str">
            <v>HENRY JAVIER ROBALINO</v>
          </cell>
          <cell r="F935" t="str">
            <v>REFRIGERACIÓN</v>
          </cell>
          <cell r="G935">
            <v>6</v>
          </cell>
          <cell r="H935" t="e">
            <v>#REF!</v>
          </cell>
          <cell r="I935">
            <v>3</v>
          </cell>
        </row>
        <row r="936">
          <cell r="A936" t="str">
            <v>504 - QUEVEDOAIRES</v>
          </cell>
          <cell r="B936" t="str">
            <v>reporte 01al 30 septiembre.xlsx</v>
          </cell>
          <cell r="C936" t="str">
            <v>CRECOS</v>
          </cell>
          <cell r="D936" t="str">
            <v>504 - QUEVEDO</v>
          </cell>
          <cell r="E936" t="str">
            <v>HENRY JAVIER ROBALINO</v>
          </cell>
          <cell r="F936" t="str">
            <v>AIRES</v>
          </cell>
          <cell r="G936">
            <v>2</v>
          </cell>
          <cell r="H936" t="e">
            <v>#REF!</v>
          </cell>
          <cell r="I936">
            <v>0</v>
          </cell>
        </row>
        <row r="937">
          <cell r="A937" t="str">
            <v>504 - QUEVEDOCOCINAS</v>
          </cell>
          <cell r="B937" t="str">
            <v>reporte 01al 30 septiembre.xlsx</v>
          </cell>
          <cell r="C937" t="str">
            <v>CRECOS</v>
          </cell>
          <cell r="D937" t="str">
            <v>504 - QUEVEDO</v>
          </cell>
          <cell r="E937" t="str">
            <v>HENRY JAVIER ROBALINO</v>
          </cell>
          <cell r="F937" t="str">
            <v>COCINAS</v>
          </cell>
          <cell r="G937">
            <v>10</v>
          </cell>
          <cell r="H937" t="e">
            <v>#REF!</v>
          </cell>
          <cell r="I937">
            <v>5</v>
          </cell>
        </row>
        <row r="938">
          <cell r="A938" t="str">
            <v>504 - QUEVEDOGLOBALES</v>
          </cell>
          <cell r="B938" t="str">
            <v>reporte 01al 30 septiembre.xlsx</v>
          </cell>
          <cell r="C938" t="str">
            <v>CRECOS</v>
          </cell>
          <cell r="D938" t="str">
            <v>504 - QUEVEDO</v>
          </cell>
          <cell r="E938" t="str">
            <v>HENRY JAVIER ROBALINO</v>
          </cell>
          <cell r="F938" t="str">
            <v>GLOBALES</v>
          </cell>
          <cell r="G938">
            <v>0</v>
          </cell>
          <cell r="H938" t="e">
            <v>#REF!</v>
          </cell>
          <cell r="I938">
            <v>0</v>
          </cell>
        </row>
        <row r="939">
          <cell r="A939" t="str">
            <v>504 - QUEVEDOLAVADO</v>
          </cell>
          <cell r="B939" t="str">
            <v>reporte 01al 30 septiembre.xlsx</v>
          </cell>
          <cell r="C939" t="str">
            <v>CRECOS</v>
          </cell>
          <cell r="D939" t="str">
            <v>504 - QUEVEDO</v>
          </cell>
          <cell r="E939" t="str">
            <v>HENRY JAVIER ROBALINO</v>
          </cell>
          <cell r="F939" t="str">
            <v>LAVADO</v>
          </cell>
          <cell r="G939">
            <v>1</v>
          </cell>
          <cell r="H939" t="e">
            <v>#REF!</v>
          </cell>
          <cell r="I939">
            <v>0</v>
          </cell>
        </row>
        <row r="940">
          <cell r="A940" t="str">
            <v>504 - QUEVEDOREFRIGERACIÓN</v>
          </cell>
          <cell r="B940" t="str">
            <v>reporte 01al 30 septiembre.xlsx</v>
          </cell>
          <cell r="C940" t="str">
            <v>CRECOS</v>
          </cell>
          <cell r="D940" t="str">
            <v>504 - QUEVEDO</v>
          </cell>
          <cell r="E940" t="str">
            <v>HENRY JAVIER ROBALINO</v>
          </cell>
          <cell r="F940" t="str">
            <v>REFRIGERACIÓN</v>
          </cell>
          <cell r="G940">
            <v>12</v>
          </cell>
          <cell r="H940" t="e">
            <v>#REF!</v>
          </cell>
          <cell r="I940">
            <v>6</v>
          </cell>
        </row>
        <row r="941">
          <cell r="A941" t="str">
            <v>515 - QUEVEDOAIRES</v>
          </cell>
          <cell r="B941" t="str">
            <v>reporte 01al 30 septiembre.xlsx</v>
          </cell>
          <cell r="C941" t="str">
            <v>LA GANGA</v>
          </cell>
          <cell r="D941" t="str">
            <v>515 - QUEVEDO</v>
          </cell>
          <cell r="E941" t="str">
            <v>HENRY JAVIER ROBALINO</v>
          </cell>
          <cell r="F941" t="str">
            <v>AIRES</v>
          </cell>
          <cell r="G941">
            <v>1</v>
          </cell>
          <cell r="H941" t="e">
            <v>#REF!</v>
          </cell>
          <cell r="I941">
            <v>2</v>
          </cell>
        </row>
        <row r="942">
          <cell r="A942" t="str">
            <v>515 - QUEVEDOCOCINAS</v>
          </cell>
          <cell r="B942" t="str">
            <v>reporte 01al 30 septiembre.xlsx</v>
          </cell>
          <cell r="C942" t="str">
            <v>LA GANGA</v>
          </cell>
          <cell r="D942" t="str">
            <v>515 - QUEVEDO</v>
          </cell>
          <cell r="E942" t="str">
            <v>HENRY JAVIER ROBALINO</v>
          </cell>
          <cell r="F942" t="str">
            <v>COCINAS</v>
          </cell>
          <cell r="G942">
            <v>6</v>
          </cell>
          <cell r="H942" t="e">
            <v>#REF!</v>
          </cell>
          <cell r="I942">
            <v>4</v>
          </cell>
        </row>
        <row r="943">
          <cell r="A943" t="str">
            <v>515 - QUEVEDOGLOBALES</v>
          </cell>
          <cell r="B943" t="str">
            <v>reporte 01al 30 septiembre.xlsx</v>
          </cell>
          <cell r="C943" t="str">
            <v>LA GANGA</v>
          </cell>
          <cell r="D943" t="str">
            <v>515 - QUEVEDO</v>
          </cell>
          <cell r="E943" t="str">
            <v>HENRY JAVIER ROBALINO</v>
          </cell>
          <cell r="F943" t="str">
            <v>GLOBALES</v>
          </cell>
          <cell r="G943">
            <v>2</v>
          </cell>
          <cell r="H943" t="e">
            <v>#REF!</v>
          </cell>
          <cell r="I943">
            <v>2</v>
          </cell>
        </row>
        <row r="944">
          <cell r="A944" t="str">
            <v>515 - QUEVEDOLAVADO</v>
          </cell>
          <cell r="B944" t="str">
            <v>reporte 01al 30 septiembre.xlsx</v>
          </cell>
          <cell r="C944" t="str">
            <v>LA GANGA</v>
          </cell>
          <cell r="D944" t="str">
            <v>515 - QUEVEDO</v>
          </cell>
          <cell r="E944" t="str">
            <v>HENRY JAVIER ROBALINO</v>
          </cell>
          <cell r="F944" t="str">
            <v>LAVADO</v>
          </cell>
          <cell r="G944">
            <v>3</v>
          </cell>
          <cell r="H944" t="e">
            <v>#REF!</v>
          </cell>
          <cell r="I944">
            <v>3</v>
          </cell>
        </row>
        <row r="945">
          <cell r="A945" t="str">
            <v>515 - QUEVEDOREFRIGERACIÓN</v>
          </cell>
          <cell r="B945" t="str">
            <v>reporte 01al 30 septiembre.xlsx</v>
          </cell>
          <cell r="C945" t="str">
            <v>LA GANGA</v>
          </cell>
          <cell r="D945" t="str">
            <v>515 - QUEVEDO</v>
          </cell>
          <cell r="E945" t="str">
            <v>HENRY JAVIER ROBALINO</v>
          </cell>
          <cell r="F945" t="str">
            <v>REFRIGERACIÓN</v>
          </cell>
          <cell r="G945">
            <v>4</v>
          </cell>
          <cell r="H945" t="e">
            <v>#REF!</v>
          </cell>
          <cell r="I945">
            <v>3</v>
          </cell>
        </row>
        <row r="946">
          <cell r="A946" t="str">
            <v>386 - POINT QUEVEDOAIRES</v>
          </cell>
          <cell r="B946" t="str">
            <v>reporte 01al 30 septiembre.xlsx</v>
          </cell>
          <cell r="C946" t="str">
            <v>POINT</v>
          </cell>
          <cell r="D946" t="str">
            <v>386 - POINT QUEVEDO</v>
          </cell>
          <cell r="E946" t="str">
            <v>HENRY JAVIER ROBALINO</v>
          </cell>
          <cell r="F946" t="str">
            <v>AIRES</v>
          </cell>
          <cell r="G946">
            <v>0</v>
          </cell>
          <cell r="H946" t="e">
            <v>#REF!</v>
          </cell>
          <cell r="I946">
            <v>2</v>
          </cell>
        </row>
        <row r="947">
          <cell r="A947" t="str">
            <v>386 - POINT QUEVEDOCOCINAS</v>
          </cell>
          <cell r="B947" t="str">
            <v>reporte 01al 30 septiembre.xlsx</v>
          </cell>
          <cell r="C947" t="str">
            <v>POINT</v>
          </cell>
          <cell r="D947" t="str">
            <v>386 - POINT QUEVEDO</v>
          </cell>
          <cell r="E947" t="str">
            <v>HENRY JAVIER ROBALINO</v>
          </cell>
          <cell r="F947" t="str">
            <v>COCINAS</v>
          </cell>
          <cell r="G947">
            <v>12</v>
          </cell>
          <cell r="H947" t="e">
            <v>#REF!</v>
          </cell>
          <cell r="I947">
            <v>4</v>
          </cell>
        </row>
        <row r="948">
          <cell r="A948" t="str">
            <v>386 - POINT QUEVEDOGLOBALES</v>
          </cell>
          <cell r="B948" t="str">
            <v>reporte 01al 30 septiembre.xlsx</v>
          </cell>
          <cell r="C948" t="str">
            <v>POINT</v>
          </cell>
          <cell r="D948" t="str">
            <v>386 - POINT QUEVEDO</v>
          </cell>
          <cell r="E948" t="str">
            <v>HENRY JAVIER ROBALINO</v>
          </cell>
          <cell r="F948" t="str">
            <v>GLOBALES</v>
          </cell>
          <cell r="G948">
            <v>0</v>
          </cell>
          <cell r="H948" t="e">
            <v>#REF!</v>
          </cell>
          <cell r="I948">
            <v>0</v>
          </cell>
        </row>
        <row r="949">
          <cell r="A949" t="str">
            <v>386 - POINT QUEVEDOLAVADO</v>
          </cell>
          <cell r="B949" t="str">
            <v>reporte 01al 30 septiembre.xlsx</v>
          </cell>
          <cell r="C949" t="str">
            <v>POINT</v>
          </cell>
          <cell r="D949" t="str">
            <v>386 - POINT QUEVEDO</v>
          </cell>
          <cell r="E949" t="str">
            <v>HENRY JAVIER ROBALINO</v>
          </cell>
          <cell r="F949" t="str">
            <v>LAVADO</v>
          </cell>
          <cell r="G949">
            <v>5</v>
          </cell>
          <cell r="H949" t="e">
            <v>#REF!</v>
          </cell>
          <cell r="I949">
            <v>2</v>
          </cell>
        </row>
        <row r="950">
          <cell r="A950" t="str">
            <v>386 - POINT QUEVEDOREFRIGERACIÓN</v>
          </cell>
          <cell r="B950" t="str">
            <v>reporte 01al 30 septiembre.xlsx</v>
          </cell>
          <cell r="C950" t="str">
            <v>POINT</v>
          </cell>
          <cell r="D950" t="str">
            <v>386 - POINT QUEVEDO</v>
          </cell>
          <cell r="E950" t="str">
            <v>HENRY JAVIER ROBALINO</v>
          </cell>
          <cell r="F950" t="str">
            <v>REFRIGERACIÓN</v>
          </cell>
          <cell r="G950">
            <v>7</v>
          </cell>
          <cell r="H950" t="e">
            <v>#REF!</v>
          </cell>
          <cell r="I950">
            <v>3</v>
          </cell>
        </row>
        <row r="951">
          <cell r="A951" t="str">
            <v>563 - VILLA CLUBAIRES</v>
          </cell>
          <cell r="B951" t="str">
            <v>reporte de venta sep 1- 30 (jesus vargas alava).xlsx</v>
          </cell>
          <cell r="C951" t="str">
            <v>LA GANGA</v>
          </cell>
          <cell r="D951" t="str">
            <v>563 - VILLA CLUB</v>
          </cell>
          <cell r="E951" t="str">
            <v>JESUS JAVIER VARGAS</v>
          </cell>
          <cell r="F951" t="str">
            <v>AIRES</v>
          </cell>
          <cell r="G951">
            <v>2</v>
          </cell>
          <cell r="H951" t="e">
            <v>#REF!</v>
          </cell>
          <cell r="I951">
            <v>1</v>
          </cell>
        </row>
        <row r="952">
          <cell r="A952" t="str">
            <v>563 - VILLA CLUBCOCINAS</v>
          </cell>
          <cell r="B952" t="str">
            <v>reporte de venta sep 1- 30 (jesus vargas alava).xlsx</v>
          </cell>
          <cell r="C952" t="str">
            <v>LA GANGA</v>
          </cell>
          <cell r="D952" t="str">
            <v>563 - VILLA CLUB</v>
          </cell>
          <cell r="E952" t="str">
            <v>JESUS JAVIER VARGAS</v>
          </cell>
          <cell r="F952" t="str">
            <v>COCINAS</v>
          </cell>
          <cell r="G952">
            <v>3</v>
          </cell>
          <cell r="H952" t="e">
            <v>#REF!</v>
          </cell>
          <cell r="I952">
            <v>4</v>
          </cell>
        </row>
        <row r="953">
          <cell r="A953" t="str">
            <v>563 - VILLA CLUBEMPOTRE</v>
          </cell>
          <cell r="B953" t="str">
            <v>reporte de venta sep 1- 30 (jesus vargas alava).xlsx</v>
          </cell>
          <cell r="C953" t="str">
            <v>LA GANGA</v>
          </cell>
          <cell r="D953" t="str">
            <v>563 - VILLA CLUB</v>
          </cell>
          <cell r="E953" t="str">
            <v>JESUS JAVIER VARGAS</v>
          </cell>
          <cell r="F953" t="str">
            <v>EMPOTRE</v>
          </cell>
          <cell r="G953">
            <v>0</v>
          </cell>
          <cell r="H953" t="e">
            <v>#REF!</v>
          </cell>
          <cell r="I953">
            <v>0</v>
          </cell>
        </row>
        <row r="954">
          <cell r="A954" t="str">
            <v>563 - VILLA CLUBGLOBALES</v>
          </cell>
          <cell r="B954" t="str">
            <v>reporte de venta sep 1- 30 (jesus vargas alava).xlsx</v>
          </cell>
          <cell r="C954" t="str">
            <v>LA GANGA</v>
          </cell>
          <cell r="D954" t="str">
            <v>563 - VILLA CLUB</v>
          </cell>
          <cell r="E954" t="str">
            <v>JESUS JAVIER VARGAS</v>
          </cell>
          <cell r="F954" t="str">
            <v>GLOBALES</v>
          </cell>
          <cell r="G954">
            <v>1</v>
          </cell>
          <cell r="H954" t="e">
            <v>#REF!</v>
          </cell>
          <cell r="I954">
            <v>0</v>
          </cell>
        </row>
        <row r="955">
          <cell r="A955" t="str">
            <v>563 - VILLA CLUBLAVADO</v>
          </cell>
          <cell r="B955" t="str">
            <v>reporte de venta sep 1- 30 (jesus vargas alava).xlsx</v>
          </cell>
          <cell r="C955" t="str">
            <v>LA GANGA</v>
          </cell>
          <cell r="D955" t="str">
            <v>563 - VILLA CLUB</v>
          </cell>
          <cell r="E955" t="str">
            <v>JESUS JAVIER VARGAS</v>
          </cell>
          <cell r="F955" t="str">
            <v>LAVADO</v>
          </cell>
          <cell r="G955">
            <v>0</v>
          </cell>
          <cell r="H955" t="e">
            <v>#REF!</v>
          </cell>
          <cell r="I955">
            <v>0</v>
          </cell>
        </row>
        <row r="956">
          <cell r="A956" t="str">
            <v>563 - VILLA CLUBREFRIGERACIÓN</v>
          </cell>
          <cell r="B956" t="str">
            <v>reporte de venta sep 1- 30 (jesus vargas alava).xlsx</v>
          </cell>
          <cell r="C956" t="str">
            <v>LA GANGA</v>
          </cell>
          <cell r="D956" t="str">
            <v>563 - VILLA CLUB</v>
          </cell>
          <cell r="E956" t="str">
            <v>JESUS JAVIER VARGAS</v>
          </cell>
          <cell r="F956" t="str">
            <v>REFRIGERACIÓN</v>
          </cell>
          <cell r="G956">
            <v>1</v>
          </cell>
          <cell r="H956" t="e">
            <v>#REF!</v>
          </cell>
          <cell r="I956">
            <v>4</v>
          </cell>
        </row>
        <row r="957">
          <cell r="A957" t="str">
            <v>640 - SUKOCINAAIRES</v>
          </cell>
          <cell r="B957" t="str">
            <v>reporte de venta sep 1- 30 (jesus vargas alava).xlsx</v>
          </cell>
          <cell r="C957" t="str">
            <v>SUKASA</v>
          </cell>
          <cell r="D957" t="str">
            <v>640 - SUKOCINA</v>
          </cell>
          <cell r="E957" t="str">
            <v>JESUS JAVIER VARGAS</v>
          </cell>
          <cell r="F957" t="str">
            <v>AIRES</v>
          </cell>
          <cell r="G957">
            <v>2</v>
          </cell>
          <cell r="H957" t="e">
            <v>#REF!</v>
          </cell>
          <cell r="I957">
            <v>0</v>
          </cell>
        </row>
        <row r="958">
          <cell r="A958" t="str">
            <v>640 - SUKOCINACOCINAS</v>
          </cell>
          <cell r="B958" t="str">
            <v>reporte de venta sep 1- 30 (jesus vargas alava).xlsx</v>
          </cell>
          <cell r="C958" t="str">
            <v>SUKASA</v>
          </cell>
          <cell r="D958" t="str">
            <v>640 - SUKOCINA</v>
          </cell>
          <cell r="E958" t="str">
            <v>JESUS JAVIER VARGAS</v>
          </cell>
          <cell r="F958" t="str">
            <v>COCINAS</v>
          </cell>
          <cell r="G958">
            <v>9</v>
          </cell>
          <cell r="H958" t="e">
            <v>#REF!</v>
          </cell>
          <cell r="I958">
            <v>3</v>
          </cell>
        </row>
        <row r="959">
          <cell r="A959" t="str">
            <v>640 - SUKOCINAEMPOTRE</v>
          </cell>
          <cell r="B959" t="str">
            <v>reporte de venta sep 1- 30 (jesus vargas alava).xlsx</v>
          </cell>
          <cell r="C959" t="str">
            <v>SUKASA</v>
          </cell>
          <cell r="D959" t="str">
            <v>640 - SUKOCINA</v>
          </cell>
          <cell r="E959" t="str">
            <v>JESUS JAVIER VARGAS</v>
          </cell>
          <cell r="F959" t="str">
            <v>EMPOTRE</v>
          </cell>
          <cell r="G959">
            <v>13</v>
          </cell>
          <cell r="H959" t="e">
            <v>#REF!</v>
          </cell>
          <cell r="I959">
            <v>11</v>
          </cell>
        </row>
        <row r="960">
          <cell r="A960" t="str">
            <v>640 - SUKOCINAGLOBALES</v>
          </cell>
          <cell r="B960" t="str">
            <v>reporte de venta sep 1- 30 (jesus vargas alava).xlsx</v>
          </cell>
          <cell r="C960" t="str">
            <v>SUKASA</v>
          </cell>
          <cell r="D960" t="str">
            <v>640 - SUKOCINA</v>
          </cell>
          <cell r="E960" t="str">
            <v>JESUS JAVIER VARGAS</v>
          </cell>
          <cell r="F960" t="str">
            <v>GLOBALES</v>
          </cell>
          <cell r="G960">
            <v>20</v>
          </cell>
          <cell r="H960" t="e">
            <v>#REF!</v>
          </cell>
          <cell r="I960">
            <v>11</v>
          </cell>
        </row>
        <row r="961">
          <cell r="A961" t="str">
            <v>640 - SUKOCINALAVADO</v>
          </cell>
          <cell r="B961" t="str">
            <v>reporte de venta sep 1- 30 (jesus vargas alava).xlsx</v>
          </cell>
          <cell r="C961" t="str">
            <v>SUKASA</v>
          </cell>
          <cell r="D961" t="str">
            <v>640 - SUKOCINA</v>
          </cell>
          <cell r="E961" t="str">
            <v>JESUS JAVIER VARGAS</v>
          </cell>
          <cell r="F961" t="str">
            <v>LAVADO</v>
          </cell>
          <cell r="G961">
            <v>7</v>
          </cell>
          <cell r="H961" t="e">
            <v>#REF!</v>
          </cell>
          <cell r="I961">
            <v>5</v>
          </cell>
        </row>
        <row r="962">
          <cell r="A962" t="str">
            <v>640 - SUKOCINAREFRIGERACIÓN</v>
          </cell>
          <cell r="B962" t="str">
            <v>reporte de venta sep 1- 30 (jesus vargas alava).xlsx</v>
          </cell>
          <cell r="C962" t="str">
            <v>SUKASA</v>
          </cell>
          <cell r="D962" t="str">
            <v>640 - SUKOCINA</v>
          </cell>
          <cell r="E962" t="str">
            <v>JESUS JAVIER VARGAS</v>
          </cell>
          <cell r="F962" t="str">
            <v>REFRIGERACIÓN</v>
          </cell>
          <cell r="G962">
            <v>10</v>
          </cell>
          <cell r="H962" t="e">
            <v>#REF!</v>
          </cell>
          <cell r="I962">
            <v>7</v>
          </cell>
        </row>
        <row r="963">
          <cell r="A963" t="str">
            <v>722 - VEGA SAMBORONDONAIRES</v>
          </cell>
          <cell r="B963" t="str">
            <v>reporte de venta sep 1- 30 (jesus vargas alava).xlsx</v>
          </cell>
          <cell r="C963" t="str">
            <v>IMPORTADORA VEGA</v>
          </cell>
          <cell r="D963" t="str">
            <v>722 - VEGA SAMBORONDON</v>
          </cell>
          <cell r="E963" t="str">
            <v>JESUS JAVIER VARGAS</v>
          </cell>
          <cell r="F963" t="str">
            <v>AIRES</v>
          </cell>
          <cell r="G963">
            <v>0</v>
          </cell>
          <cell r="H963" t="e">
            <v>#REF!</v>
          </cell>
          <cell r="I963">
            <v>0</v>
          </cell>
        </row>
        <row r="964">
          <cell r="A964" t="str">
            <v>722 - VEGA SAMBORONDONCOCINAS</v>
          </cell>
          <cell r="B964" t="str">
            <v>reporte de venta sep 1- 30 (jesus vargas alava).xlsx</v>
          </cell>
          <cell r="C964" t="str">
            <v>IMPORTADORA VEGA</v>
          </cell>
          <cell r="D964" t="str">
            <v>722 - VEGA SAMBORONDON</v>
          </cell>
          <cell r="E964" t="str">
            <v>JESUS JAVIER VARGAS</v>
          </cell>
          <cell r="F964" t="str">
            <v>COCINAS</v>
          </cell>
          <cell r="G964">
            <v>1</v>
          </cell>
          <cell r="H964" t="e">
            <v>#REF!</v>
          </cell>
          <cell r="I964">
            <v>0</v>
          </cell>
        </row>
        <row r="965">
          <cell r="A965" t="str">
            <v>722 - VEGA SAMBORONDONEMPOTRE</v>
          </cell>
          <cell r="B965" t="str">
            <v>reporte de venta sep 1- 30 (jesus vargas alava).xlsx</v>
          </cell>
          <cell r="C965" t="str">
            <v>IMPORTADORA VEGA</v>
          </cell>
          <cell r="D965" t="str">
            <v>722 - VEGA SAMBORONDON</v>
          </cell>
          <cell r="E965" t="str">
            <v>JESUS JAVIER VARGAS</v>
          </cell>
          <cell r="F965" t="str">
            <v>EMPOTRE</v>
          </cell>
          <cell r="G965">
            <v>12</v>
          </cell>
          <cell r="H965" t="e">
            <v>#REF!</v>
          </cell>
          <cell r="I965">
            <v>4</v>
          </cell>
        </row>
        <row r="966">
          <cell r="A966" t="str">
            <v>722 - VEGA SAMBORONDONGLOBALES</v>
          </cell>
          <cell r="B966" t="str">
            <v>reporte de venta sep 1- 30 (jesus vargas alava).xlsx</v>
          </cell>
          <cell r="C966" t="str">
            <v>IMPORTADORA VEGA</v>
          </cell>
          <cell r="D966" t="str">
            <v>722 - VEGA SAMBORONDON</v>
          </cell>
          <cell r="E966" t="str">
            <v>JESUS JAVIER VARGAS</v>
          </cell>
          <cell r="F966" t="str">
            <v>GLOBALES</v>
          </cell>
          <cell r="G966">
            <v>10</v>
          </cell>
          <cell r="H966" t="e">
            <v>#REF!</v>
          </cell>
          <cell r="I966">
            <v>3</v>
          </cell>
        </row>
        <row r="967">
          <cell r="A967" t="str">
            <v>722 - VEGA SAMBORONDONLAVADO</v>
          </cell>
          <cell r="B967" t="str">
            <v>reporte de venta sep 1- 30 (jesus vargas alava).xlsx</v>
          </cell>
          <cell r="C967" t="str">
            <v>IMPORTADORA VEGA</v>
          </cell>
          <cell r="D967" t="str">
            <v>722 - VEGA SAMBORONDON</v>
          </cell>
          <cell r="E967" t="str">
            <v>JESUS JAVIER VARGAS</v>
          </cell>
          <cell r="F967" t="str">
            <v>LAVADO</v>
          </cell>
          <cell r="G967">
            <v>11</v>
          </cell>
          <cell r="H967" t="e">
            <v>#REF!</v>
          </cell>
          <cell r="I967">
            <v>0</v>
          </cell>
        </row>
        <row r="968">
          <cell r="A968" t="str">
            <v>722 - VEGA SAMBORONDONREFRIGERACIÓN</v>
          </cell>
          <cell r="B968" t="str">
            <v>reporte de venta sep 1- 30 (jesus vargas alava).xlsx</v>
          </cell>
          <cell r="C968" t="str">
            <v>IMPORTADORA VEGA</v>
          </cell>
          <cell r="D968" t="str">
            <v>722 - VEGA SAMBORONDON</v>
          </cell>
          <cell r="E968" t="str">
            <v>JESUS JAVIER VARGAS</v>
          </cell>
          <cell r="F968" t="str">
            <v>REFRIGERACIÓN</v>
          </cell>
          <cell r="G968">
            <v>8</v>
          </cell>
          <cell r="H968" t="e">
            <v>#REF!</v>
          </cell>
          <cell r="I968">
            <v>1</v>
          </cell>
        </row>
        <row r="969">
          <cell r="A969" t="str">
            <v>498 - MILAGROAIRES</v>
          </cell>
          <cell r="B969" t="str">
            <v>REPORTE DE VENTAS 26 al 30 DE septiembre  (1)-1.xlsx</v>
          </cell>
          <cell r="C969" t="str">
            <v>CRECOS</v>
          </cell>
          <cell r="D969" t="str">
            <v>498 - MILAGRO</v>
          </cell>
          <cell r="E969" t="str">
            <v>CAMILO STEVEN RIVERA</v>
          </cell>
          <cell r="F969" t="str">
            <v>AIRES</v>
          </cell>
          <cell r="G969">
            <v>2</v>
          </cell>
          <cell r="H969" t="e">
            <v>#REF!</v>
          </cell>
        </row>
        <row r="970">
          <cell r="A970" t="str">
            <v>498 - MILAGROCOCINAS</v>
          </cell>
          <cell r="B970" t="str">
            <v>REPORTE DE VENTAS 26 al 30 DE septiembre  (1)-1.xlsx</v>
          </cell>
          <cell r="C970" t="str">
            <v>CRECOS</v>
          </cell>
          <cell r="D970" t="str">
            <v>498 - MILAGRO</v>
          </cell>
          <cell r="E970" t="str">
            <v>CAMILO STEVEN RIVERA</v>
          </cell>
          <cell r="F970" t="str">
            <v>COCINAS</v>
          </cell>
          <cell r="G970">
            <v>10</v>
          </cell>
          <cell r="H970" t="e">
            <v>#REF!</v>
          </cell>
          <cell r="I970">
            <v>1</v>
          </cell>
        </row>
        <row r="971">
          <cell r="A971" t="str">
            <v>498 - MILAGROEMPOTRE</v>
          </cell>
          <cell r="B971" t="str">
            <v>REPORTE DE VENTAS 26 al 30 DE septiembre  (1)-1.xlsx</v>
          </cell>
          <cell r="C971" t="str">
            <v>CRECOS</v>
          </cell>
          <cell r="D971" t="str">
            <v>498 - MILAGRO</v>
          </cell>
          <cell r="E971" t="str">
            <v>CAMILO STEVEN RIVERA</v>
          </cell>
          <cell r="F971" t="str">
            <v>EMPOTRE</v>
          </cell>
          <cell r="G971">
            <v>0</v>
          </cell>
          <cell r="H971" t="e">
            <v>#REF!</v>
          </cell>
        </row>
        <row r="972">
          <cell r="A972" t="str">
            <v>498 - MILAGROGLOBALES</v>
          </cell>
          <cell r="B972" t="str">
            <v>REPORTE DE VENTAS 26 al 30 DE septiembre  (1)-1.xlsx</v>
          </cell>
          <cell r="C972" t="str">
            <v>CRECOS</v>
          </cell>
          <cell r="D972" t="str">
            <v>498 - MILAGRO</v>
          </cell>
          <cell r="E972" t="str">
            <v>CAMILO STEVEN RIVERA</v>
          </cell>
          <cell r="F972" t="str">
            <v>GLOBALES</v>
          </cell>
          <cell r="G972">
            <v>0</v>
          </cell>
          <cell r="H972" t="e">
            <v>#REF!</v>
          </cell>
        </row>
        <row r="973">
          <cell r="A973" t="str">
            <v>498 - MILAGROLAVADO</v>
          </cell>
          <cell r="B973" t="str">
            <v>REPORTE DE VENTAS 26 al 30 DE septiembre  (1)-1.xlsx</v>
          </cell>
          <cell r="C973" t="str">
            <v>CRECOS</v>
          </cell>
          <cell r="D973" t="str">
            <v>498 - MILAGRO</v>
          </cell>
          <cell r="E973" t="str">
            <v>CAMILO STEVEN RIVERA</v>
          </cell>
          <cell r="F973" t="str">
            <v>LAVADO</v>
          </cell>
          <cell r="G973">
            <v>1</v>
          </cell>
          <cell r="H973" t="e">
            <v>#REF!</v>
          </cell>
        </row>
        <row r="974">
          <cell r="A974" t="str">
            <v>498 - MILAGROREFRIGERACIÓN</v>
          </cell>
          <cell r="B974" t="str">
            <v>REPORTE DE VENTAS 26 al 30 DE septiembre  (1)-1.xlsx</v>
          </cell>
          <cell r="C974" t="str">
            <v>CRECOS</v>
          </cell>
          <cell r="D974" t="str">
            <v>498 - MILAGRO</v>
          </cell>
          <cell r="E974" t="str">
            <v>CAMILO STEVEN RIVERA</v>
          </cell>
          <cell r="F974" t="str">
            <v>REFRIGERACIÓN</v>
          </cell>
          <cell r="G974">
            <v>8</v>
          </cell>
          <cell r="H974" t="e">
            <v>#REF!</v>
          </cell>
        </row>
        <row r="975">
          <cell r="A975" t="str">
            <v>510 - MILAGROAIRES</v>
          </cell>
          <cell r="B975" t="str">
            <v>REPORTE DE VENTAS 26 al 30 DE septiembre  (1)-1.xlsx</v>
          </cell>
          <cell r="C975" t="str">
            <v>LA GANGA</v>
          </cell>
          <cell r="D975" t="str">
            <v>510 - MILAGRO</v>
          </cell>
          <cell r="E975" t="str">
            <v>CAMILO STEVEN RIVERA</v>
          </cell>
          <cell r="F975" t="str">
            <v>AIRES</v>
          </cell>
          <cell r="G975">
            <v>2</v>
          </cell>
          <cell r="H975" t="e">
            <v>#REF!</v>
          </cell>
        </row>
        <row r="976">
          <cell r="A976" t="str">
            <v>510 - MILAGROCOCINAS</v>
          </cell>
          <cell r="B976" t="str">
            <v>REPORTE DE VENTAS 26 al 30 DE septiembre  (1)-1.xlsx</v>
          </cell>
          <cell r="C976" t="str">
            <v>LA GANGA</v>
          </cell>
          <cell r="D976" t="str">
            <v>510 - MILAGRO</v>
          </cell>
          <cell r="E976" t="str">
            <v>CAMILO STEVEN RIVERA</v>
          </cell>
          <cell r="F976" t="str">
            <v>COCINAS</v>
          </cell>
          <cell r="G976">
            <v>7</v>
          </cell>
          <cell r="H976" t="e">
            <v>#REF!</v>
          </cell>
          <cell r="I976">
            <v>2</v>
          </cell>
        </row>
        <row r="977">
          <cell r="A977" t="str">
            <v>510 - MILAGROGLOBALES</v>
          </cell>
          <cell r="B977" t="str">
            <v>REPORTE DE VENTAS 26 al 30 DE septiembre  (1)-1.xlsx</v>
          </cell>
          <cell r="C977" t="str">
            <v>LA GANGA</v>
          </cell>
          <cell r="D977" t="str">
            <v>510 - MILAGRO</v>
          </cell>
          <cell r="E977" t="str">
            <v>CAMILO STEVEN RIVERA</v>
          </cell>
          <cell r="F977" t="str">
            <v>GLOBALES</v>
          </cell>
          <cell r="G977">
            <v>3</v>
          </cell>
          <cell r="H977" t="e">
            <v>#REF!</v>
          </cell>
          <cell r="I977">
            <v>1</v>
          </cell>
        </row>
        <row r="978">
          <cell r="A978" t="str">
            <v>510 - MILAGROLAVADO</v>
          </cell>
          <cell r="B978" t="str">
            <v>REPORTE DE VENTAS 26 al 30 DE septiembre  (1)-1.xlsx</v>
          </cell>
          <cell r="C978" t="str">
            <v>LA GANGA</v>
          </cell>
          <cell r="D978" t="str">
            <v>510 - MILAGRO</v>
          </cell>
          <cell r="E978" t="str">
            <v>CAMILO STEVEN RIVERA</v>
          </cell>
          <cell r="F978" t="str">
            <v>LAVADO</v>
          </cell>
          <cell r="G978">
            <v>5</v>
          </cell>
          <cell r="H978" t="e">
            <v>#REF!</v>
          </cell>
          <cell r="I978">
            <v>1</v>
          </cell>
        </row>
        <row r="979">
          <cell r="A979" t="str">
            <v>510 - MILAGROREFRIGERACIÓN</v>
          </cell>
          <cell r="B979" t="str">
            <v>REPORTE DE VENTAS 26 al 30 DE septiembre  (1)-1.xlsx</v>
          </cell>
          <cell r="C979" t="str">
            <v>LA GANGA</v>
          </cell>
          <cell r="D979" t="str">
            <v>510 - MILAGRO</v>
          </cell>
          <cell r="E979" t="str">
            <v>CAMILO STEVEN RIVERA</v>
          </cell>
          <cell r="F979" t="str">
            <v>REFRIGERACIÓN</v>
          </cell>
          <cell r="G979">
            <v>5</v>
          </cell>
          <cell r="H979" t="e">
            <v>#REF!</v>
          </cell>
          <cell r="I979">
            <v>1</v>
          </cell>
        </row>
        <row r="980">
          <cell r="A980" t="str">
            <v>399 - POINT MILAGROAIRES</v>
          </cell>
          <cell r="B980" t="str">
            <v>REPORTE DE VENTAS 26 al 30 DE septiembre  (1)-1.xlsx</v>
          </cell>
          <cell r="C980" t="str">
            <v>POINT</v>
          </cell>
          <cell r="D980" t="str">
            <v>399 - POINT MILAGRO</v>
          </cell>
          <cell r="E980" t="str">
            <v>CAMILO STEVEN RIVERA</v>
          </cell>
          <cell r="F980" t="str">
            <v>AIRES</v>
          </cell>
          <cell r="G980">
            <v>0</v>
          </cell>
          <cell r="H980" t="e">
            <v>#REF!</v>
          </cell>
        </row>
        <row r="981">
          <cell r="A981" t="str">
            <v>399 - POINT MILAGROCOCINAS</v>
          </cell>
          <cell r="B981" t="str">
            <v>REPORTE DE VENTAS 26 al 30 DE septiembre  (1)-1.xlsx</v>
          </cell>
          <cell r="C981" t="str">
            <v>POINT</v>
          </cell>
          <cell r="D981" t="str">
            <v>399 - POINT MILAGRO</v>
          </cell>
          <cell r="E981" t="str">
            <v>CAMILO STEVEN RIVERA</v>
          </cell>
          <cell r="F981" t="str">
            <v>COCINAS</v>
          </cell>
          <cell r="G981">
            <v>11</v>
          </cell>
          <cell r="H981" t="e">
            <v>#REF!</v>
          </cell>
        </row>
        <row r="982">
          <cell r="A982" t="str">
            <v>399 - POINT MILAGROGLOBALES</v>
          </cell>
          <cell r="B982" t="str">
            <v>REPORTE DE VENTAS 26 al 30 DE septiembre  (1)-1.xlsx</v>
          </cell>
          <cell r="C982" t="str">
            <v>POINT</v>
          </cell>
          <cell r="D982" t="str">
            <v>399 - POINT MILAGRO</v>
          </cell>
          <cell r="E982" t="str">
            <v>CAMILO STEVEN RIVERA</v>
          </cell>
          <cell r="F982" t="str">
            <v>GLOBALES</v>
          </cell>
          <cell r="G982">
            <v>0</v>
          </cell>
          <cell r="H982" t="e">
            <v>#REF!</v>
          </cell>
        </row>
        <row r="983">
          <cell r="A983" t="str">
            <v>399 - POINT MILAGROLAVADO</v>
          </cell>
          <cell r="B983" t="str">
            <v>REPORTE DE VENTAS 26 al 30 DE septiembre  (1)-1.xlsx</v>
          </cell>
          <cell r="C983" t="str">
            <v>POINT</v>
          </cell>
          <cell r="D983" t="str">
            <v>399 - POINT MILAGRO</v>
          </cell>
          <cell r="E983" t="str">
            <v>CAMILO STEVEN RIVERA</v>
          </cell>
          <cell r="F983" t="str">
            <v>LAVADO</v>
          </cell>
          <cell r="G983">
            <v>8</v>
          </cell>
          <cell r="H983" t="e">
            <v>#REF!</v>
          </cell>
        </row>
        <row r="984">
          <cell r="A984" t="str">
            <v>399 - POINT MILAGROREFRIGERACIÓN</v>
          </cell>
          <cell r="B984" t="str">
            <v>REPORTE DE VENTAS 26 al 30 DE septiembre  (1)-1.xlsx</v>
          </cell>
          <cell r="C984" t="str">
            <v>POINT</v>
          </cell>
          <cell r="D984" t="str">
            <v>399 - POINT MILAGRO</v>
          </cell>
          <cell r="E984" t="str">
            <v>CAMILO STEVEN RIVERA</v>
          </cell>
          <cell r="F984" t="str">
            <v>REFRIGERACIÓN</v>
          </cell>
          <cell r="G984">
            <v>10</v>
          </cell>
          <cell r="H984" t="e">
            <v>#REF!</v>
          </cell>
        </row>
        <row r="985">
          <cell r="A985" t="str">
            <v>473 - TIENDA PLAYAS 945AIRES</v>
          </cell>
          <cell r="B985" t="str">
            <v>Reporte de ventas de1al 30 de septiembre Diana Andrade.xlsx</v>
          </cell>
          <cell r="C985" t="str">
            <v>ARTEFACTA</v>
          </cell>
          <cell r="D985" t="str">
            <v>473 - TIENDA PLAYAS 945</v>
          </cell>
          <cell r="E985" t="str">
            <v>DIANA KATERIN ANDRADE</v>
          </cell>
          <cell r="F985" t="str">
            <v>AIRES</v>
          </cell>
          <cell r="G985">
            <v>2</v>
          </cell>
          <cell r="H985" t="e">
            <v>#REF!</v>
          </cell>
        </row>
        <row r="986">
          <cell r="A986" t="str">
            <v>473 - TIENDA PLAYAS 945COCINAS</v>
          </cell>
          <cell r="B986" t="str">
            <v>Reporte de ventas de1al 30 de septiembre Diana Andrade.xlsx</v>
          </cell>
          <cell r="C986" t="str">
            <v>ARTEFACTA</v>
          </cell>
          <cell r="D986" t="str">
            <v>473 - TIENDA PLAYAS 945</v>
          </cell>
          <cell r="E986" t="str">
            <v>DIANA KATERIN ANDRADE</v>
          </cell>
          <cell r="F986" t="str">
            <v>COCINAS</v>
          </cell>
          <cell r="G986">
            <v>7</v>
          </cell>
          <cell r="H986" t="e">
            <v>#REF!</v>
          </cell>
          <cell r="I986">
            <v>2</v>
          </cell>
        </row>
        <row r="987">
          <cell r="A987" t="str">
            <v>473 - TIENDA PLAYAS 945GLOBALES</v>
          </cell>
          <cell r="B987" t="str">
            <v>Reporte de ventas de1al 30 de septiembre Diana Andrade.xlsx</v>
          </cell>
          <cell r="C987" t="str">
            <v>ARTEFACTA</v>
          </cell>
          <cell r="D987" t="str">
            <v>473 - TIENDA PLAYAS 945</v>
          </cell>
          <cell r="E987" t="str">
            <v>DIANA KATERIN ANDRADE</v>
          </cell>
          <cell r="F987" t="str">
            <v>GLOBALES</v>
          </cell>
          <cell r="G987">
            <v>3</v>
          </cell>
          <cell r="H987" t="e">
            <v>#REF!</v>
          </cell>
          <cell r="I987">
            <v>1</v>
          </cell>
        </row>
        <row r="988">
          <cell r="A988" t="str">
            <v>473 - TIENDA PLAYAS 945LAVADO</v>
          </cell>
          <cell r="B988" t="str">
            <v>Reporte de ventas de1al 30 de septiembre Diana Andrade.xlsx</v>
          </cell>
          <cell r="C988" t="str">
            <v>ARTEFACTA</v>
          </cell>
          <cell r="D988" t="str">
            <v>473 - TIENDA PLAYAS 945</v>
          </cell>
          <cell r="E988" t="str">
            <v>DIANA KATERIN ANDRADE</v>
          </cell>
          <cell r="F988" t="str">
            <v>LAVADO</v>
          </cell>
          <cell r="G988">
            <v>5</v>
          </cell>
          <cell r="H988" t="e">
            <v>#REF!</v>
          </cell>
          <cell r="I988">
            <v>3</v>
          </cell>
        </row>
        <row r="989">
          <cell r="A989" t="str">
            <v>473 - TIENDA PLAYAS 945REFRIGERACIÓN</v>
          </cell>
          <cell r="B989" t="str">
            <v>Reporte de ventas de1al 30 de septiembre Diana Andrade.xlsx</v>
          </cell>
          <cell r="C989" t="str">
            <v>ARTEFACTA</v>
          </cell>
          <cell r="D989" t="str">
            <v>473 - TIENDA PLAYAS 945</v>
          </cell>
          <cell r="E989" t="str">
            <v>DIANA KATERIN ANDRADE</v>
          </cell>
          <cell r="F989" t="str">
            <v>REFRIGERACIÓN</v>
          </cell>
          <cell r="G989">
            <v>6</v>
          </cell>
          <cell r="H989" t="e">
            <v>#REF!</v>
          </cell>
          <cell r="I989">
            <v>3</v>
          </cell>
        </row>
        <row r="990">
          <cell r="A990" t="str">
            <v>500 - PLAYASAIRES</v>
          </cell>
          <cell r="B990" t="str">
            <v>Reporte de ventas de1al 30 de septiembre Diana Andrade.xlsx</v>
          </cell>
          <cell r="C990" t="str">
            <v>CRECOS</v>
          </cell>
          <cell r="D990" t="str">
            <v>500 - PLAYAS</v>
          </cell>
          <cell r="E990" t="str">
            <v>DIANA KATERIN ANDRADE</v>
          </cell>
          <cell r="F990" t="str">
            <v>AIRES</v>
          </cell>
          <cell r="G990">
            <v>1</v>
          </cell>
          <cell r="H990" t="e">
            <v>#REF!</v>
          </cell>
        </row>
        <row r="991">
          <cell r="A991" t="str">
            <v>500 - PLAYASCOCINAS</v>
          </cell>
          <cell r="B991" t="str">
            <v>Reporte de ventas de1al 30 de septiembre Diana Andrade.xlsx</v>
          </cell>
          <cell r="C991" t="str">
            <v>CRECOS</v>
          </cell>
          <cell r="D991" t="str">
            <v>500 - PLAYAS</v>
          </cell>
          <cell r="E991" t="str">
            <v>DIANA KATERIN ANDRADE</v>
          </cell>
          <cell r="F991" t="str">
            <v>COCINAS</v>
          </cell>
          <cell r="G991">
            <v>8</v>
          </cell>
          <cell r="H991" t="e">
            <v>#REF!</v>
          </cell>
          <cell r="I991">
            <v>7</v>
          </cell>
        </row>
        <row r="992">
          <cell r="A992" t="str">
            <v>500 - PLAYASEMPOTRE</v>
          </cell>
          <cell r="B992" t="str">
            <v>Reporte de ventas de1al 30 de septiembre Diana Andrade.xlsx</v>
          </cell>
          <cell r="C992" t="str">
            <v>CRECOS</v>
          </cell>
          <cell r="D992" t="str">
            <v>500 - PLAYAS</v>
          </cell>
          <cell r="E992" t="str">
            <v>DIANA KATERIN ANDRADE</v>
          </cell>
          <cell r="F992" t="str">
            <v>EMPOTRE</v>
          </cell>
          <cell r="G992">
            <v>0</v>
          </cell>
          <cell r="H992" t="e">
            <v>#REF!</v>
          </cell>
        </row>
        <row r="993">
          <cell r="A993" t="str">
            <v>500 - PLAYASGLOBALES</v>
          </cell>
          <cell r="B993" t="str">
            <v>Reporte de ventas de1al 30 de septiembre Diana Andrade.xlsx</v>
          </cell>
          <cell r="C993" t="str">
            <v>CRECOS</v>
          </cell>
          <cell r="D993" t="str">
            <v>500 - PLAYAS</v>
          </cell>
          <cell r="E993" t="str">
            <v>DIANA KATERIN ANDRADE</v>
          </cell>
          <cell r="F993" t="str">
            <v>GLOBALES</v>
          </cell>
          <cell r="G993">
            <v>0</v>
          </cell>
          <cell r="H993" t="e">
            <v>#REF!</v>
          </cell>
        </row>
        <row r="994">
          <cell r="A994" t="str">
            <v>500 - PLAYASLAVADO</v>
          </cell>
          <cell r="B994" t="str">
            <v>Reporte de ventas de1al 30 de septiembre Diana Andrade.xlsx</v>
          </cell>
          <cell r="C994" t="str">
            <v>CRECOS</v>
          </cell>
          <cell r="D994" t="str">
            <v>500 - PLAYAS</v>
          </cell>
          <cell r="E994" t="str">
            <v>DIANA KATERIN ANDRADE</v>
          </cell>
          <cell r="F994" t="str">
            <v>LAVADO</v>
          </cell>
          <cell r="G994">
            <v>1</v>
          </cell>
          <cell r="H994" t="e">
            <v>#REF!</v>
          </cell>
        </row>
        <row r="995">
          <cell r="A995" t="str">
            <v>500 - PLAYASREFRIGERACIÓN</v>
          </cell>
          <cell r="B995" t="str">
            <v>Reporte de ventas de1al 30 de septiembre Diana Andrade.xlsx</v>
          </cell>
          <cell r="C995" t="str">
            <v>CRECOS</v>
          </cell>
          <cell r="D995" t="str">
            <v>500 - PLAYAS</v>
          </cell>
          <cell r="E995" t="str">
            <v>DIANA KATERIN ANDRADE</v>
          </cell>
          <cell r="F995" t="str">
            <v>REFRIGERACIÓN</v>
          </cell>
          <cell r="G995">
            <v>7</v>
          </cell>
          <cell r="H995" t="e">
            <v>#REF!</v>
          </cell>
          <cell r="I995">
            <v>2</v>
          </cell>
        </row>
        <row r="996">
          <cell r="A996" t="str">
            <v>518 - PLAYASAIRES</v>
          </cell>
          <cell r="B996" t="str">
            <v>Reporte de ventas de1al 30 de septiembre Diana Andrade.xlsx</v>
          </cell>
          <cell r="C996" t="str">
            <v>LA GANGA</v>
          </cell>
          <cell r="D996" t="str">
            <v>518 - PLAYAS</v>
          </cell>
          <cell r="E996" t="str">
            <v>DIANA KATERIN ANDRADE</v>
          </cell>
          <cell r="F996" t="str">
            <v>AIRES</v>
          </cell>
          <cell r="G996">
            <v>1</v>
          </cell>
          <cell r="H996" t="e">
            <v>#REF!</v>
          </cell>
          <cell r="I996">
            <v>1</v>
          </cell>
        </row>
        <row r="997">
          <cell r="A997" t="str">
            <v>518 - PLAYASCOCINAS</v>
          </cell>
          <cell r="B997" t="str">
            <v>Reporte de ventas de1al 30 de septiembre Diana Andrade.xlsx</v>
          </cell>
          <cell r="C997" t="str">
            <v>LA GANGA</v>
          </cell>
          <cell r="D997" t="str">
            <v>518 - PLAYAS</v>
          </cell>
          <cell r="E997" t="str">
            <v>DIANA KATERIN ANDRADE</v>
          </cell>
          <cell r="F997" t="str">
            <v>COCINAS</v>
          </cell>
          <cell r="G997">
            <v>6</v>
          </cell>
          <cell r="H997" t="e">
            <v>#REF!</v>
          </cell>
          <cell r="I997">
            <v>2</v>
          </cell>
        </row>
        <row r="998">
          <cell r="A998" t="str">
            <v>518 - PLAYASGLOBALES</v>
          </cell>
          <cell r="B998" t="str">
            <v>Reporte de ventas de1al 30 de septiembre Diana Andrade.xlsx</v>
          </cell>
          <cell r="C998" t="str">
            <v>LA GANGA</v>
          </cell>
          <cell r="D998" t="str">
            <v>518 - PLAYAS</v>
          </cell>
          <cell r="E998" t="str">
            <v>DIANA KATERIN ANDRADE</v>
          </cell>
          <cell r="F998" t="str">
            <v>GLOBALES</v>
          </cell>
          <cell r="G998">
            <v>5</v>
          </cell>
          <cell r="H998" t="e">
            <v>#REF!</v>
          </cell>
          <cell r="I998">
            <v>4</v>
          </cell>
        </row>
        <row r="999">
          <cell r="A999" t="str">
            <v>518 - PLAYASLAVADO</v>
          </cell>
          <cell r="B999" t="str">
            <v>Reporte de ventas de1al 30 de septiembre Diana Andrade.xlsx</v>
          </cell>
          <cell r="C999" t="str">
            <v>LA GANGA</v>
          </cell>
          <cell r="D999" t="str">
            <v>518 - PLAYAS</v>
          </cell>
          <cell r="E999" t="str">
            <v>DIANA KATERIN ANDRADE</v>
          </cell>
          <cell r="F999" t="str">
            <v>LAVADO</v>
          </cell>
          <cell r="G999">
            <v>2</v>
          </cell>
          <cell r="H999" t="e">
            <v>#REF!</v>
          </cell>
          <cell r="I999">
            <v>3</v>
          </cell>
        </row>
        <row r="1000">
          <cell r="A1000" t="str">
            <v>518 - PLAYASREFRIGERACIÓN</v>
          </cell>
          <cell r="B1000" t="str">
            <v>Reporte de ventas de1al 30 de septiembre Diana Andrade.xlsx</v>
          </cell>
          <cell r="C1000" t="str">
            <v>LA GANGA</v>
          </cell>
          <cell r="D1000" t="str">
            <v>518 - PLAYAS</v>
          </cell>
          <cell r="E1000" t="str">
            <v>DIANA KATERIN ANDRADE</v>
          </cell>
          <cell r="F1000" t="str">
            <v>REFRIGERACIÓN</v>
          </cell>
          <cell r="G1000">
            <v>4</v>
          </cell>
          <cell r="H1000" t="e">
            <v>#REF!</v>
          </cell>
          <cell r="I1000">
            <v>1</v>
          </cell>
        </row>
        <row r="1001">
          <cell r="A1001" t="str">
            <v>414 - TIENDA RIOCENTRO EL DORADO 1059AIRES</v>
          </cell>
          <cell r="B1001" t="str">
            <v>reporte del 26 al 30 de septiembre.xlsx</v>
          </cell>
          <cell r="C1001" t="str">
            <v>ARTEFACTA</v>
          </cell>
          <cell r="D1001" t="str">
            <v>414 - TIENDA RIOCENTRO EL DORADO 1059</v>
          </cell>
          <cell r="E1001" t="str">
            <v>GABRIELA IBARRA</v>
          </cell>
          <cell r="F1001" t="str">
            <v>AIRES</v>
          </cell>
          <cell r="G1001">
            <v>12</v>
          </cell>
          <cell r="H1001" t="e">
            <v>#REF!</v>
          </cell>
        </row>
        <row r="1002">
          <cell r="A1002" t="str">
            <v>414 - TIENDA RIOCENTRO EL DORADO 1059COCINAS</v>
          </cell>
          <cell r="B1002" t="str">
            <v>reporte del 26 al 30 de septiembre.xlsx</v>
          </cell>
          <cell r="C1002" t="str">
            <v>ARTEFACTA</v>
          </cell>
          <cell r="D1002" t="str">
            <v>414 - TIENDA RIOCENTRO EL DORADO 1059</v>
          </cell>
          <cell r="E1002" t="str">
            <v>GABRIELA IBARRA</v>
          </cell>
          <cell r="F1002" t="str">
            <v>COCINAS</v>
          </cell>
          <cell r="G1002">
            <v>8</v>
          </cell>
          <cell r="H1002" t="e">
            <v>#REF!</v>
          </cell>
          <cell r="I1002">
            <v>1</v>
          </cell>
        </row>
        <row r="1003">
          <cell r="A1003" t="str">
            <v>414 - TIENDA RIOCENTRO EL DORADO 1059EMPOTRE</v>
          </cell>
          <cell r="B1003" t="str">
            <v>reporte del 26 al 30 de septiembre.xlsx</v>
          </cell>
          <cell r="C1003" t="str">
            <v>ARTEFACTA</v>
          </cell>
          <cell r="D1003" t="str">
            <v>414 - TIENDA RIOCENTRO EL DORADO 1059</v>
          </cell>
          <cell r="E1003" t="str">
            <v>GABRIELA IBARRA</v>
          </cell>
          <cell r="F1003" t="str">
            <v>EMPOTRE</v>
          </cell>
          <cell r="G1003">
            <v>0</v>
          </cell>
          <cell r="H1003" t="e">
            <v>#REF!</v>
          </cell>
        </row>
        <row r="1004">
          <cell r="A1004" t="str">
            <v>414 - TIENDA RIOCENTRO EL DORADO 1059GLOBALES</v>
          </cell>
          <cell r="B1004" t="str">
            <v>reporte del 26 al 30 de septiembre.xlsx</v>
          </cell>
          <cell r="C1004" t="str">
            <v>ARTEFACTA</v>
          </cell>
          <cell r="D1004" t="str">
            <v>414 - TIENDA RIOCENTRO EL DORADO 1059</v>
          </cell>
          <cell r="E1004" t="str">
            <v>GABRIELA IBARRA</v>
          </cell>
          <cell r="F1004" t="str">
            <v>GLOBALES</v>
          </cell>
          <cell r="G1004">
            <v>7</v>
          </cell>
          <cell r="H1004" t="e">
            <v>#REF!</v>
          </cell>
        </row>
        <row r="1005">
          <cell r="A1005" t="str">
            <v>414 - TIENDA RIOCENTRO EL DORADO 1059LAVADO</v>
          </cell>
          <cell r="B1005" t="str">
            <v>reporte del 26 al 30 de septiembre.xlsx</v>
          </cell>
          <cell r="C1005" t="str">
            <v>ARTEFACTA</v>
          </cell>
          <cell r="D1005" t="str">
            <v>414 - TIENDA RIOCENTRO EL DORADO 1059</v>
          </cell>
          <cell r="E1005" t="str">
            <v>GABRIELA IBARRA</v>
          </cell>
          <cell r="F1005" t="str">
            <v>LAVADO</v>
          </cell>
          <cell r="G1005">
            <v>10</v>
          </cell>
          <cell r="H1005" t="e">
            <v>#REF!</v>
          </cell>
          <cell r="I1005">
            <v>4</v>
          </cell>
        </row>
        <row r="1006">
          <cell r="A1006" t="str">
            <v>414 - TIENDA RIOCENTRO EL DORADO 1059REFRIGERACIÓN</v>
          </cell>
          <cell r="B1006" t="str">
            <v>reporte del 26 al 30 de septiembre.xlsx</v>
          </cell>
          <cell r="C1006" t="str">
            <v>ARTEFACTA</v>
          </cell>
          <cell r="D1006" t="str">
            <v>414 - TIENDA RIOCENTRO EL DORADO 1059</v>
          </cell>
          <cell r="E1006" t="str">
            <v>GABRIELA IBARRA</v>
          </cell>
          <cell r="F1006" t="str">
            <v>REFRIGERACIÓN</v>
          </cell>
          <cell r="G1006">
            <v>8</v>
          </cell>
          <cell r="H1006" t="e">
            <v>#REF!</v>
          </cell>
        </row>
        <row r="1007">
          <cell r="A1007" t="str">
            <v>492 - EL DORADOAIRES</v>
          </cell>
          <cell r="B1007" t="str">
            <v>reporte del 26 al 30 de septiembre.xlsx</v>
          </cell>
          <cell r="C1007" t="str">
            <v>CRECOS</v>
          </cell>
          <cell r="D1007" t="str">
            <v>492 - EL DORADO</v>
          </cell>
          <cell r="E1007" t="str">
            <v>GABRIELA IBARRA</v>
          </cell>
          <cell r="F1007" t="str">
            <v>AIRES</v>
          </cell>
          <cell r="G1007">
            <v>6</v>
          </cell>
          <cell r="H1007" t="e">
            <v>#REF!</v>
          </cell>
        </row>
        <row r="1008">
          <cell r="A1008" t="str">
            <v>492 - EL DORADOCOCINAS</v>
          </cell>
          <cell r="B1008" t="str">
            <v>reporte del 26 al 30 de septiembre.xlsx</v>
          </cell>
          <cell r="C1008" t="str">
            <v>CRECOS</v>
          </cell>
          <cell r="D1008" t="str">
            <v>492 - EL DORADO</v>
          </cell>
          <cell r="E1008" t="str">
            <v>GABRIELA IBARRA</v>
          </cell>
          <cell r="F1008" t="str">
            <v>COCINAS</v>
          </cell>
          <cell r="G1008">
            <v>22</v>
          </cell>
          <cell r="H1008" t="e">
            <v>#REF!</v>
          </cell>
          <cell r="I1008">
            <v>2</v>
          </cell>
        </row>
        <row r="1009">
          <cell r="A1009" t="str">
            <v>492 - EL DORADOEMPOTRE</v>
          </cell>
          <cell r="B1009" t="str">
            <v>reporte del 26 al 30 de septiembre.xlsx</v>
          </cell>
          <cell r="C1009" t="str">
            <v>CRECOS</v>
          </cell>
          <cell r="D1009" t="str">
            <v>492 - EL DORADO</v>
          </cell>
          <cell r="E1009" t="str">
            <v>GABRIELA IBARRA</v>
          </cell>
          <cell r="F1009" t="str">
            <v>EMPOTRE</v>
          </cell>
          <cell r="G1009">
            <v>0</v>
          </cell>
          <cell r="H1009" t="e">
            <v>#REF!</v>
          </cell>
        </row>
        <row r="1010">
          <cell r="A1010" t="str">
            <v>492 - EL DORADOGLOBALES</v>
          </cell>
          <cell r="B1010" t="str">
            <v>reporte del 26 al 30 de septiembre.xlsx</v>
          </cell>
          <cell r="C1010" t="str">
            <v>CRECOS</v>
          </cell>
          <cell r="D1010" t="str">
            <v>492 - EL DORADO</v>
          </cell>
          <cell r="E1010" t="str">
            <v>GABRIELA IBARRA</v>
          </cell>
          <cell r="F1010" t="str">
            <v>GLOBALES</v>
          </cell>
          <cell r="G1010">
            <v>0</v>
          </cell>
          <cell r="H1010" t="e">
            <v>#REF!</v>
          </cell>
        </row>
        <row r="1011">
          <cell r="A1011" t="str">
            <v>492 - EL DORADOLAVADO</v>
          </cell>
          <cell r="B1011" t="str">
            <v>reporte del 26 al 30 de septiembre.xlsx</v>
          </cell>
          <cell r="C1011" t="str">
            <v>CRECOS</v>
          </cell>
          <cell r="D1011" t="str">
            <v>492 - EL DORADO</v>
          </cell>
          <cell r="E1011" t="str">
            <v>GABRIELA IBARRA</v>
          </cell>
          <cell r="F1011" t="str">
            <v>LAVADO</v>
          </cell>
          <cell r="G1011">
            <v>8</v>
          </cell>
          <cell r="H1011" t="e">
            <v>#REF!</v>
          </cell>
        </row>
        <row r="1012">
          <cell r="A1012" t="str">
            <v>492 - EL DORADOREFRIGERACIÓN</v>
          </cell>
          <cell r="B1012" t="str">
            <v>reporte del 26 al 30 de septiembre.xlsx</v>
          </cell>
          <cell r="C1012" t="str">
            <v>CRECOS</v>
          </cell>
          <cell r="D1012" t="str">
            <v>492 - EL DORADO</v>
          </cell>
          <cell r="E1012" t="str">
            <v>GABRIELA IBARRA</v>
          </cell>
          <cell r="F1012" t="str">
            <v>REFRIGERACIÓN</v>
          </cell>
          <cell r="G1012">
            <v>12</v>
          </cell>
          <cell r="H1012" t="e">
            <v>#REF!</v>
          </cell>
        </row>
        <row r="1013">
          <cell r="A1013" t="str">
            <v>200 - RECREOCOCINAS</v>
          </cell>
          <cell r="B1013" t="str">
            <v>reporte ventas del 26-30 de septiembre .xlsx</v>
          </cell>
          <cell r="C1013" t="str">
            <v>CRECOS</v>
          </cell>
          <cell r="D1013" t="str">
            <v>200 - RECREO</v>
          </cell>
          <cell r="E1013" t="str">
            <v>BRYAN ALEXANDER ENRIQUEZ</v>
          </cell>
          <cell r="F1013" t="str">
            <v>COCINAS</v>
          </cell>
          <cell r="G1013">
            <v>22</v>
          </cell>
          <cell r="H1013" t="e">
            <v>#REF!</v>
          </cell>
          <cell r="I1013">
            <v>6</v>
          </cell>
        </row>
        <row r="1014">
          <cell r="A1014" t="str">
            <v>200 - RECREOEMPOTRE</v>
          </cell>
          <cell r="B1014" t="str">
            <v>reporte ventas del 26-30 de septiembre .xlsx</v>
          </cell>
          <cell r="C1014" t="str">
            <v>CRECOS</v>
          </cell>
          <cell r="D1014" t="str">
            <v>200 - RECREO</v>
          </cell>
          <cell r="E1014" t="str">
            <v>BRYAN ALEXANDER ENRIQUEZ</v>
          </cell>
          <cell r="F1014" t="str">
            <v>EMPOTRE</v>
          </cell>
          <cell r="G1014">
            <v>0</v>
          </cell>
          <cell r="H1014" t="e">
            <v>#REF!</v>
          </cell>
        </row>
        <row r="1015">
          <cell r="A1015" t="str">
            <v>200 - RECREOGLOBALES</v>
          </cell>
          <cell r="B1015" t="str">
            <v>reporte ventas del 26-30 de septiembre .xlsx</v>
          </cell>
          <cell r="C1015" t="str">
            <v>CRECOS</v>
          </cell>
          <cell r="D1015" t="str">
            <v>200 - RECREO</v>
          </cell>
          <cell r="E1015" t="str">
            <v>BRYAN ALEXANDER ENRIQUEZ</v>
          </cell>
          <cell r="F1015" t="str">
            <v>GLOBALES</v>
          </cell>
          <cell r="G1015">
            <v>0</v>
          </cell>
          <cell r="H1015" t="e">
            <v>#REF!</v>
          </cell>
        </row>
        <row r="1016">
          <cell r="A1016" t="str">
            <v>200 - RECREOLAVADO</v>
          </cell>
          <cell r="B1016" t="str">
            <v>reporte ventas del 26-30 de septiembre .xlsx</v>
          </cell>
          <cell r="C1016" t="str">
            <v>CRECOS</v>
          </cell>
          <cell r="D1016" t="str">
            <v>200 - RECREO</v>
          </cell>
          <cell r="E1016" t="str">
            <v>BRYAN ALEXANDER ENRIQUEZ</v>
          </cell>
          <cell r="F1016" t="str">
            <v>LAVADO</v>
          </cell>
          <cell r="G1016">
            <v>9</v>
          </cell>
          <cell r="H1016" t="e">
            <v>#REF!</v>
          </cell>
          <cell r="I1016">
            <v>0</v>
          </cell>
        </row>
        <row r="1017">
          <cell r="A1017" t="str">
            <v>200 - RECREOREFRIGERACIÓN</v>
          </cell>
          <cell r="B1017" t="str">
            <v>reporte ventas del 26-30 de septiembre .xlsx</v>
          </cell>
          <cell r="C1017" t="str">
            <v>CRECOS</v>
          </cell>
          <cell r="D1017" t="str">
            <v>200 - RECREO</v>
          </cell>
          <cell r="E1017" t="str">
            <v>BRYAN ALEXANDER ENRIQUEZ</v>
          </cell>
          <cell r="F1017" t="str">
            <v>REFRIGERACIÓN</v>
          </cell>
          <cell r="G1017">
            <v>14</v>
          </cell>
          <cell r="H1017" t="e">
            <v>#REF!</v>
          </cell>
          <cell r="I1017">
            <v>4</v>
          </cell>
        </row>
        <row r="1018">
          <cell r="A1018" t="str">
            <v>943 - JAPON EL RECREO IIICOCINAS</v>
          </cell>
          <cell r="B1018" t="str">
            <v>reporte ventas del 26-30 de septiembre .xlsx</v>
          </cell>
          <cell r="C1018" t="str">
            <v>ALMACENES JAPON</v>
          </cell>
          <cell r="D1018" t="str">
            <v>943 - JAPON EL RECREO III</v>
          </cell>
          <cell r="E1018" t="str">
            <v>BRYAN ALEXANDER ENRIQUEZ</v>
          </cell>
          <cell r="F1018" t="str">
            <v>COCINAS</v>
          </cell>
          <cell r="G1018">
            <v>5</v>
          </cell>
          <cell r="H1018" t="e">
            <v>#REF!</v>
          </cell>
          <cell r="I1018">
            <v>0</v>
          </cell>
        </row>
        <row r="1019">
          <cell r="A1019" t="str">
            <v>943 - JAPON EL RECREO IIIGLOBALES</v>
          </cell>
          <cell r="B1019" t="str">
            <v>reporte ventas del 26-30 de septiembre .xlsx</v>
          </cell>
          <cell r="C1019" t="str">
            <v>ALMACENES JAPON</v>
          </cell>
          <cell r="D1019" t="str">
            <v>943 - JAPON EL RECREO III</v>
          </cell>
          <cell r="E1019" t="str">
            <v>BRYAN ALEXANDER ENRIQUEZ</v>
          </cell>
          <cell r="F1019" t="str">
            <v>GLOBALES</v>
          </cell>
          <cell r="G1019">
            <v>0</v>
          </cell>
          <cell r="H1019" t="e">
            <v>#REF!</v>
          </cell>
        </row>
        <row r="1020">
          <cell r="A1020" t="str">
            <v>943 - JAPON EL RECREO IIILAVADO</v>
          </cell>
          <cell r="B1020" t="str">
            <v>reporte ventas del 26-30 de septiembre .xlsx</v>
          </cell>
          <cell r="C1020" t="str">
            <v>ALMACENES JAPON</v>
          </cell>
          <cell r="D1020" t="str">
            <v>943 - JAPON EL RECREO III</v>
          </cell>
          <cell r="E1020" t="str">
            <v>BRYAN ALEXANDER ENRIQUEZ</v>
          </cell>
          <cell r="F1020" t="str">
            <v>LAVADO</v>
          </cell>
          <cell r="G1020">
            <v>0</v>
          </cell>
          <cell r="H1020" t="e">
            <v>#REF!</v>
          </cell>
        </row>
        <row r="1021">
          <cell r="A1021" t="str">
            <v>943 - JAPON EL RECREO IIIREFRIGERACIÓN</v>
          </cell>
          <cell r="B1021" t="str">
            <v>reporte ventas del 26-30 de septiembre .xlsx</v>
          </cell>
          <cell r="C1021" t="str">
            <v>ALMACENES JAPON</v>
          </cell>
          <cell r="D1021" t="str">
            <v>943 - JAPON EL RECREO III</v>
          </cell>
          <cell r="E1021" t="str">
            <v>BRYAN ALEXANDER ENRIQUEZ</v>
          </cell>
          <cell r="F1021" t="str">
            <v>REFRIGERACIÓN</v>
          </cell>
          <cell r="G1021">
            <v>3</v>
          </cell>
          <cell r="H1021" t="e">
            <v>#REF!</v>
          </cell>
          <cell r="I1021">
            <v>0</v>
          </cell>
        </row>
        <row r="1022">
          <cell r="A1022" t="str">
            <v>271 - C.C.RECREOCOCINAS</v>
          </cell>
          <cell r="B1022" t="str">
            <v>reporte ventas del 26-30 de septiembre .xlsx</v>
          </cell>
          <cell r="C1022" t="str">
            <v>TODOHOGAR</v>
          </cell>
          <cell r="D1022" t="str">
            <v>271 - C.C.RECREO</v>
          </cell>
          <cell r="E1022" t="str">
            <v>BRYAN ALEXANDER ENRIQUEZ</v>
          </cell>
          <cell r="F1022" t="str">
            <v>COCINAS</v>
          </cell>
          <cell r="G1022">
            <v>5</v>
          </cell>
          <cell r="H1022" t="e">
            <v>#REF!</v>
          </cell>
          <cell r="I1022">
            <v>0</v>
          </cell>
        </row>
        <row r="1023">
          <cell r="A1023" t="str">
            <v>271 - C.C.RECREOEMPOTRE</v>
          </cell>
          <cell r="B1023" t="str">
            <v>reporte ventas del 26-30 de septiembre .xlsx</v>
          </cell>
          <cell r="C1023" t="str">
            <v>TODOHOGAR</v>
          </cell>
          <cell r="D1023" t="str">
            <v>271 - C.C.RECREO</v>
          </cell>
          <cell r="E1023" t="str">
            <v>BRYAN ALEXANDER ENRIQUEZ</v>
          </cell>
          <cell r="F1023" t="str">
            <v>EMPOTRE</v>
          </cell>
          <cell r="G1023">
            <v>0</v>
          </cell>
          <cell r="H1023" t="e">
            <v>#REF!</v>
          </cell>
        </row>
        <row r="1024">
          <cell r="A1024" t="str">
            <v>271 - C.C.RECREOGLOBALES</v>
          </cell>
          <cell r="B1024" t="str">
            <v>reporte ventas del 26-30 de septiembre .xlsx</v>
          </cell>
          <cell r="C1024" t="str">
            <v>TODOHOGAR</v>
          </cell>
          <cell r="D1024" t="str">
            <v>271 - C.C.RECREO</v>
          </cell>
          <cell r="E1024" t="str">
            <v>BRYAN ALEXANDER ENRIQUEZ</v>
          </cell>
          <cell r="F1024" t="str">
            <v>GLOBALES</v>
          </cell>
          <cell r="G1024">
            <v>4</v>
          </cell>
          <cell r="H1024" t="e">
            <v>#REF!</v>
          </cell>
          <cell r="I1024">
            <v>1</v>
          </cell>
        </row>
        <row r="1025">
          <cell r="A1025" t="str">
            <v>271 - C.C.RECREOLAVADO</v>
          </cell>
          <cell r="B1025" t="str">
            <v>reporte ventas del 26-30 de septiembre .xlsx</v>
          </cell>
          <cell r="C1025" t="str">
            <v>TODOHOGAR</v>
          </cell>
          <cell r="D1025" t="str">
            <v>271 - C.C.RECREO</v>
          </cell>
          <cell r="E1025" t="str">
            <v>BRYAN ALEXANDER ENRIQUEZ</v>
          </cell>
          <cell r="F1025" t="str">
            <v>LAVADO</v>
          </cell>
          <cell r="G1025">
            <v>13</v>
          </cell>
          <cell r="H1025" t="e">
            <v>#REF!</v>
          </cell>
          <cell r="I1025">
            <v>0</v>
          </cell>
        </row>
        <row r="1026">
          <cell r="A1026" t="str">
            <v>271 - C.C.RECREOREFRIGERACIÓN</v>
          </cell>
          <cell r="B1026" t="str">
            <v>reporte ventas del 26-30 de septiembre .xlsx</v>
          </cell>
          <cell r="C1026" t="str">
            <v>TODOHOGAR</v>
          </cell>
          <cell r="D1026" t="str">
            <v>271 - C.C.RECREO</v>
          </cell>
          <cell r="E1026" t="str">
            <v>BRYAN ALEXANDER ENRIQUEZ</v>
          </cell>
          <cell r="F1026" t="str">
            <v>REFRIGERACIÓN</v>
          </cell>
          <cell r="G1026">
            <v>4</v>
          </cell>
          <cell r="H1026" t="e">
            <v>#REF!</v>
          </cell>
          <cell r="I1026">
            <v>0</v>
          </cell>
        </row>
        <row r="1027">
          <cell r="A1027" t="str">
            <v>482 - 9 DE OCTUBRE 1AIRES</v>
          </cell>
          <cell r="B1027" t="str">
            <v>SANCHEZ MORA LISSETTE PAOLA.xlsx</v>
          </cell>
          <cell r="C1027" t="str">
            <v>CRECOS</v>
          </cell>
          <cell r="D1027" t="str">
            <v>482 - 9 DE OCTUBRE 1</v>
          </cell>
          <cell r="E1027" t="str">
            <v>LISSETTE PAOLA SANCHEZ</v>
          </cell>
          <cell r="F1027" t="str">
            <v>AIRES</v>
          </cell>
          <cell r="G1027">
            <v>1</v>
          </cell>
          <cell r="H1027" t="e">
            <v>#REF!</v>
          </cell>
        </row>
        <row r="1028">
          <cell r="A1028" t="str">
            <v>482 - 9 DE OCTUBRE 1COCINAS</v>
          </cell>
          <cell r="B1028" t="str">
            <v>SANCHEZ MORA LISSETTE PAOLA.xlsx</v>
          </cell>
          <cell r="C1028" t="str">
            <v>CRECOS</v>
          </cell>
          <cell r="D1028" t="str">
            <v>482 - 9 DE OCTUBRE 1</v>
          </cell>
          <cell r="E1028" t="str">
            <v>LISSETTE PAOLA SANCHEZ</v>
          </cell>
          <cell r="F1028" t="str">
            <v>COCINAS</v>
          </cell>
          <cell r="G1028">
            <v>28</v>
          </cell>
          <cell r="H1028" t="e">
            <v>#REF!</v>
          </cell>
          <cell r="I1028">
            <v>18</v>
          </cell>
        </row>
        <row r="1029">
          <cell r="A1029" t="str">
            <v>482 - 9 DE OCTUBRE 1EMPOTRE</v>
          </cell>
          <cell r="B1029" t="str">
            <v>SANCHEZ MORA LISSETTE PAOLA.xlsx</v>
          </cell>
          <cell r="C1029" t="str">
            <v>CRECOS</v>
          </cell>
          <cell r="D1029" t="str">
            <v>482 - 9 DE OCTUBRE 1</v>
          </cell>
          <cell r="E1029" t="str">
            <v>LISSETTE PAOLA SANCHEZ</v>
          </cell>
          <cell r="F1029" t="str">
            <v>EMPOTRE</v>
          </cell>
          <cell r="G1029">
            <v>0</v>
          </cell>
          <cell r="H1029" t="e">
            <v>#REF!</v>
          </cell>
        </row>
        <row r="1030">
          <cell r="A1030" t="str">
            <v>482 - 9 DE OCTUBRE 1GLOBALES</v>
          </cell>
          <cell r="B1030" t="str">
            <v>SANCHEZ MORA LISSETTE PAOLA.xlsx</v>
          </cell>
          <cell r="C1030" t="str">
            <v>CRECOS</v>
          </cell>
          <cell r="D1030" t="str">
            <v>482 - 9 DE OCTUBRE 1</v>
          </cell>
          <cell r="E1030" t="str">
            <v>LISSETTE PAOLA SANCHEZ</v>
          </cell>
          <cell r="F1030" t="str">
            <v>GLOBALES</v>
          </cell>
          <cell r="G1030">
            <v>0</v>
          </cell>
          <cell r="H1030" t="e">
            <v>#REF!</v>
          </cell>
        </row>
        <row r="1031">
          <cell r="A1031" t="str">
            <v>482 - 9 DE OCTUBRE 1LAVADO</v>
          </cell>
          <cell r="B1031" t="str">
            <v>SANCHEZ MORA LISSETTE PAOLA.xlsx</v>
          </cell>
          <cell r="C1031" t="str">
            <v>CRECOS</v>
          </cell>
          <cell r="D1031" t="str">
            <v>482 - 9 DE OCTUBRE 1</v>
          </cell>
          <cell r="E1031" t="str">
            <v>LISSETTE PAOLA SANCHEZ</v>
          </cell>
          <cell r="F1031" t="str">
            <v>LAVADO</v>
          </cell>
          <cell r="G1031">
            <v>4</v>
          </cell>
          <cell r="H1031" t="e">
            <v>#REF!</v>
          </cell>
          <cell r="I1031">
            <v>2</v>
          </cell>
        </row>
        <row r="1032">
          <cell r="A1032" t="str">
            <v>482 - 9 DE OCTUBRE 1REFRIGERACIÓN</v>
          </cell>
          <cell r="B1032" t="str">
            <v>SANCHEZ MORA LISSETTE PAOLA.xlsx</v>
          </cell>
          <cell r="C1032" t="str">
            <v>CRECOS</v>
          </cell>
          <cell r="D1032" t="str">
            <v>482 - 9 DE OCTUBRE 1</v>
          </cell>
          <cell r="E1032" t="str">
            <v>LISSETTE PAOLA SANCHEZ</v>
          </cell>
          <cell r="F1032" t="str">
            <v>REFRIGERACIÓN</v>
          </cell>
          <cell r="G1032">
            <v>18</v>
          </cell>
          <cell r="H1032" t="e">
            <v>#REF!</v>
          </cell>
          <cell r="I1032">
            <v>16</v>
          </cell>
        </row>
        <row r="1033">
          <cell r="A1033" t="str">
            <v>406 - TIENDA BARATODO 9 DE OCTUBRE 1AIRES</v>
          </cell>
          <cell r="B1033" t="str">
            <v>SANCHEZ MORA LISSETTE PAOLA.xlsx</v>
          </cell>
          <cell r="C1033" t="str">
            <v>BARATODO</v>
          </cell>
          <cell r="D1033" t="str">
            <v>406 - TIENDA BARATODO 9 DE OCTUBRE 1</v>
          </cell>
          <cell r="E1033" t="str">
            <v>LISSETTE PAOLA SANCHEZ</v>
          </cell>
          <cell r="F1033" t="str">
            <v>AIRES</v>
          </cell>
          <cell r="G1033">
            <v>1</v>
          </cell>
          <cell r="H1033" t="e">
            <v>#REF!</v>
          </cell>
        </row>
        <row r="1034">
          <cell r="A1034" t="str">
            <v>406 - TIENDA BARATODO 9 DE OCTUBRE 1COCINAS</v>
          </cell>
          <cell r="B1034" t="str">
            <v>SANCHEZ MORA LISSETTE PAOLA.xlsx</v>
          </cell>
          <cell r="C1034" t="str">
            <v>BARATODO</v>
          </cell>
          <cell r="D1034" t="str">
            <v>406 - TIENDA BARATODO 9 DE OCTUBRE 1</v>
          </cell>
          <cell r="E1034" t="str">
            <v>LISSETTE PAOLA SANCHEZ</v>
          </cell>
          <cell r="F1034" t="str">
            <v>COCINAS</v>
          </cell>
          <cell r="G1034">
            <v>5</v>
          </cell>
          <cell r="H1034" t="e">
            <v>#REF!</v>
          </cell>
          <cell r="I1034">
            <v>3</v>
          </cell>
        </row>
        <row r="1035">
          <cell r="A1035" t="str">
            <v>406 - TIENDA BARATODO 9 DE OCTUBRE 1EMPOTRE</v>
          </cell>
          <cell r="B1035" t="str">
            <v>SANCHEZ MORA LISSETTE PAOLA.xlsx</v>
          </cell>
          <cell r="C1035" t="str">
            <v>BARATODO</v>
          </cell>
          <cell r="D1035" t="str">
            <v>406 - TIENDA BARATODO 9 DE OCTUBRE 1</v>
          </cell>
          <cell r="E1035" t="str">
            <v>LISSETTE PAOLA SANCHEZ</v>
          </cell>
          <cell r="F1035" t="str">
            <v>EMPOTRE</v>
          </cell>
          <cell r="G1035">
            <v>0</v>
          </cell>
          <cell r="H1035" t="e">
            <v>#REF!</v>
          </cell>
        </row>
        <row r="1036">
          <cell r="A1036" t="str">
            <v>406 - TIENDA BARATODO 9 DE OCTUBRE 1GLOBALES</v>
          </cell>
          <cell r="B1036" t="str">
            <v>SANCHEZ MORA LISSETTE PAOLA.xlsx</v>
          </cell>
          <cell r="C1036" t="str">
            <v>BARATODO</v>
          </cell>
          <cell r="D1036" t="str">
            <v>406 - TIENDA BARATODO 9 DE OCTUBRE 1</v>
          </cell>
          <cell r="E1036" t="str">
            <v>LISSETTE PAOLA SANCHEZ</v>
          </cell>
          <cell r="F1036" t="str">
            <v>GLOBALES</v>
          </cell>
          <cell r="G1036">
            <v>2</v>
          </cell>
          <cell r="H1036" t="e">
            <v>#REF!</v>
          </cell>
        </row>
        <row r="1037">
          <cell r="A1037" t="str">
            <v>406 - TIENDA BARATODO 9 DE OCTUBRE 1LAVADO</v>
          </cell>
          <cell r="B1037" t="str">
            <v>SANCHEZ MORA LISSETTE PAOLA.xlsx</v>
          </cell>
          <cell r="C1037" t="str">
            <v>BARATODO</v>
          </cell>
          <cell r="D1037" t="str">
            <v>406 - TIENDA BARATODO 9 DE OCTUBRE 1</v>
          </cell>
          <cell r="E1037" t="str">
            <v>LISSETTE PAOLA SANCHEZ</v>
          </cell>
          <cell r="F1037" t="str">
            <v>LAVADO</v>
          </cell>
          <cell r="G1037">
            <v>2</v>
          </cell>
          <cell r="H1037" t="e">
            <v>#REF!</v>
          </cell>
          <cell r="I1037">
            <v>4</v>
          </cell>
        </row>
        <row r="1038">
          <cell r="A1038" t="str">
            <v>406 - TIENDA BARATODO 9 DE OCTUBRE 1REFRIGERACIÓN</v>
          </cell>
          <cell r="B1038" t="str">
            <v>SANCHEZ MORA LISSETTE PAOLA.xlsx</v>
          </cell>
          <cell r="C1038" t="str">
            <v>BARATODO</v>
          </cell>
          <cell r="D1038" t="str">
            <v>406 - TIENDA BARATODO 9 DE OCTUBRE 1</v>
          </cell>
          <cell r="E1038" t="str">
            <v>LISSETTE PAOLA SANCHEZ</v>
          </cell>
          <cell r="F1038" t="str">
            <v>REFRIGERACIÓN</v>
          </cell>
          <cell r="G1038">
            <v>5</v>
          </cell>
          <cell r="H1038" t="e">
            <v>#REF!</v>
          </cell>
        </row>
        <row r="1039">
          <cell r="A1039" t="str">
            <v>532 - MALL DEL SURAIRES</v>
          </cell>
          <cell r="B1039" t="str">
            <v>sebastian sell out.xlsx</v>
          </cell>
          <cell r="C1039" t="str">
            <v>LA GANGA</v>
          </cell>
          <cell r="D1039" t="str">
            <v>532 - MALL DEL SUR</v>
          </cell>
          <cell r="E1039" t="str">
            <v>JONATHAN SEBASTIÁN RIVADENEIRA</v>
          </cell>
          <cell r="F1039" t="str">
            <v>AIRES</v>
          </cell>
          <cell r="G1039">
            <v>6</v>
          </cell>
          <cell r="H1039" t="e">
            <v>#REF!</v>
          </cell>
        </row>
        <row r="1040">
          <cell r="A1040" t="str">
            <v>532 - MALL DEL SURCOCINAS</v>
          </cell>
          <cell r="B1040" t="str">
            <v>sebastian sell out.xlsx</v>
          </cell>
          <cell r="C1040" t="str">
            <v>LA GANGA</v>
          </cell>
          <cell r="D1040" t="str">
            <v>532 - MALL DEL SUR</v>
          </cell>
          <cell r="E1040" t="str">
            <v>JONATHAN SEBASTIÁN RIVADENEIRA</v>
          </cell>
          <cell r="F1040" t="str">
            <v>COCINAS</v>
          </cell>
          <cell r="G1040">
            <v>33</v>
          </cell>
          <cell r="H1040" t="e">
            <v>#REF!</v>
          </cell>
          <cell r="I1040">
            <v>3</v>
          </cell>
        </row>
        <row r="1041">
          <cell r="A1041" t="str">
            <v>532 - MALL DEL SUREMPOTRE</v>
          </cell>
          <cell r="B1041" t="str">
            <v>sebastian sell out.xlsx</v>
          </cell>
          <cell r="C1041" t="str">
            <v>LA GANGA</v>
          </cell>
          <cell r="D1041" t="str">
            <v>532 - MALL DEL SUR</v>
          </cell>
          <cell r="E1041" t="str">
            <v>JONATHAN SEBASTIÁN RIVADENEIRA</v>
          </cell>
          <cell r="F1041" t="str">
            <v>EMPOTRE</v>
          </cell>
          <cell r="G1041">
            <v>0</v>
          </cell>
          <cell r="H1041" t="e">
            <v>#REF!</v>
          </cell>
        </row>
        <row r="1042">
          <cell r="A1042" t="str">
            <v>532 - MALL DEL SURGLOBALES</v>
          </cell>
          <cell r="B1042" t="str">
            <v>sebastian sell out.xlsx</v>
          </cell>
          <cell r="C1042" t="str">
            <v>LA GANGA</v>
          </cell>
          <cell r="D1042" t="str">
            <v>532 - MALL DEL SUR</v>
          </cell>
          <cell r="E1042" t="str">
            <v>JONATHAN SEBASTIÁN RIVADENEIRA</v>
          </cell>
          <cell r="F1042" t="str">
            <v>GLOBALES</v>
          </cell>
          <cell r="G1042">
            <v>7</v>
          </cell>
          <cell r="H1042" t="e">
            <v>#REF!</v>
          </cell>
          <cell r="I1042">
            <v>3</v>
          </cell>
        </row>
        <row r="1043">
          <cell r="A1043" t="str">
            <v>532 - MALL DEL SURLAVADO</v>
          </cell>
          <cell r="B1043" t="str">
            <v>sebastian sell out.xlsx</v>
          </cell>
          <cell r="C1043" t="str">
            <v>LA GANGA</v>
          </cell>
          <cell r="D1043" t="str">
            <v>532 - MALL DEL SUR</v>
          </cell>
          <cell r="E1043" t="str">
            <v>JONATHAN SEBASTIÁN RIVADENEIRA</v>
          </cell>
          <cell r="F1043" t="str">
            <v>LAVADO</v>
          </cell>
          <cell r="G1043">
            <v>8</v>
          </cell>
          <cell r="H1043" t="e">
            <v>#REF!</v>
          </cell>
        </row>
        <row r="1044">
          <cell r="A1044" t="str">
            <v>532 - MALL DEL SURREFRIGERACIÓN</v>
          </cell>
          <cell r="B1044" t="str">
            <v>sebastian sell out.xlsx</v>
          </cell>
          <cell r="C1044" t="str">
            <v>LA GANGA</v>
          </cell>
          <cell r="D1044" t="str">
            <v>532 - MALL DEL SUR</v>
          </cell>
          <cell r="E1044" t="str">
            <v>JONATHAN SEBASTIÁN RIVADENEIRA</v>
          </cell>
          <cell r="F1044" t="str">
            <v>REFRIGERACIÓN</v>
          </cell>
          <cell r="G1044">
            <v>17</v>
          </cell>
          <cell r="H1044" t="e">
            <v>#REF!</v>
          </cell>
          <cell r="I1044">
            <v>4</v>
          </cell>
        </row>
        <row r="1045">
          <cell r="A1045" t="str">
            <v>394 - POINT LA LIBERTAD 2AIRES</v>
          </cell>
          <cell r="B1045" t="str">
            <v>septiembre 26 al 30.xlsx</v>
          </cell>
          <cell r="C1045" t="str">
            <v>POINT</v>
          </cell>
          <cell r="D1045" t="str">
            <v>394 - POINT LA LIBERTAD 2</v>
          </cell>
          <cell r="E1045" t="str">
            <v>ERIKA VANESSA MATIAS</v>
          </cell>
          <cell r="F1045" t="str">
            <v>AIRES</v>
          </cell>
          <cell r="G1045">
            <v>0</v>
          </cell>
          <cell r="H1045" t="e">
            <v>#REF!</v>
          </cell>
        </row>
        <row r="1046">
          <cell r="A1046" t="str">
            <v>394 - POINT LA LIBERTAD 2COCINAS</v>
          </cell>
          <cell r="B1046" t="str">
            <v>septiembre 26 al 30.xlsx</v>
          </cell>
          <cell r="C1046" t="str">
            <v>POINT</v>
          </cell>
          <cell r="D1046" t="str">
            <v>394 - POINT LA LIBERTAD 2</v>
          </cell>
          <cell r="E1046" t="str">
            <v>ERIKA VANESSA MATIAS</v>
          </cell>
          <cell r="F1046" t="str">
            <v>COCINAS</v>
          </cell>
          <cell r="G1046">
            <v>10</v>
          </cell>
          <cell r="H1046" t="e">
            <v>#REF!</v>
          </cell>
          <cell r="I1046">
            <v>2</v>
          </cell>
        </row>
        <row r="1047">
          <cell r="A1047" t="str">
            <v>394 - POINT LA LIBERTAD 2GLOBALES</v>
          </cell>
          <cell r="B1047" t="str">
            <v>septiembre 26 al 30.xlsx</v>
          </cell>
          <cell r="C1047" t="str">
            <v>POINT</v>
          </cell>
          <cell r="D1047" t="str">
            <v>394 - POINT LA LIBERTAD 2</v>
          </cell>
          <cell r="E1047" t="str">
            <v>ERIKA VANESSA MATIAS</v>
          </cell>
          <cell r="F1047" t="str">
            <v>GLOBALES</v>
          </cell>
          <cell r="G1047">
            <v>0</v>
          </cell>
          <cell r="H1047" t="e">
            <v>#REF!</v>
          </cell>
        </row>
        <row r="1048">
          <cell r="A1048" t="str">
            <v>394 - POINT LA LIBERTAD 2LAVADO</v>
          </cell>
          <cell r="B1048" t="str">
            <v>septiembre 26 al 30.xlsx</v>
          </cell>
          <cell r="C1048" t="str">
            <v>POINT</v>
          </cell>
          <cell r="D1048" t="str">
            <v>394 - POINT LA LIBERTAD 2</v>
          </cell>
          <cell r="E1048" t="str">
            <v>ERIKA VANESSA MATIAS</v>
          </cell>
          <cell r="F1048" t="str">
            <v>LAVADO</v>
          </cell>
          <cell r="G1048">
            <v>6</v>
          </cell>
          <cell r="H1048" t="e">
            <v>#REF!</v>
          </cell>
          <cell r="I1048">
            <v>1</v>
          </cell>
        </row>
        <row r="1049">
          <cell r="A1049" t="str">
            <v>394 - POINT LA LIBERTAD 2REFRIGERACIÓN</v>
          </cell>
          <cell r="B1049" t="str">
            <v>septiembre 26 al 30.xlsx</v>
          </cell>
          <cell r="C1049" t="str">
            <v>POINT</v>
          </cell>
          <cell r="D1049" t="str">
            <v>394 - POINT LA LIBERTAD 2</v>
          </cell>
          <cell r="E1049" t="str">
            <v>ERIKA VANESSA MATIAS</v>
          </cell>
          <cell r="F1049" t="str">
            <v>REFRIGERACIÓN</v>
          </cell>
          <cell r="G1049">
            <v>5</v>
          </cell>
          <cell r="H1049" t="e">
            <v>#REF!</v>
          </cell>
          <cell r="I1049">
            <v>1</v>
          </cell>
        </row>
        <row r="1050">
          <cell r="A1050" t="str">
            <v>439 - TIENDA BARATODO LIBERTAD 2625AIRES</v>
          </cell>
          <cell r="B1050" t="str">
            <v>septiembre 26 al 30.xlsx</v>
          </cell>
          <cell r="C1050" t="str">
            <v>BARATODO</v>
          </cell>
          <cell r="D1050" t="str">
            <v>439 - TIENDA BARATODO LIBERTAD 2625</v>
          </cell>
          <cell r="E1050" t="str">
            <v>ERIKA VANESSA MATIAS</v>
          </cell>
          <cell r="F1050" t="str">
            <v>AIRES</v>
          </cell>
          <cell r="G1050">
            <v>3</v>
          </cell>
          <cell r="H1050" t="e">
            <v>#REF!</v>
          </cell>
          <cell r="I1050">
            <v>0</v>
          </cell>
        </row>
        <row r="1051">
          <cell r="A1051" t="str">
            <v>439 - TIENDA BARATODO LIBERTAD 2625COCINAS</v>
          </cell>
          <cell r="B1051" t="str">
            <v>septiembre 26 al 30.xlsx</v>
          </cell>
          <cell r="C1051" t="str">
            <v>BARATODO</v>
          </cell>
          <cell r="D1051" t="str">
            <v>439 - TIENDA BARATODO LIBERTAD 2625</v>
          </cell>
          <cell r="E1051" t="str">
            <v>ERIKA VANESSA MATIAS</v>
          </cell>
          <cell r="F1051" t="str">
            <v>COCINAS</v>
          </cell>
          <cell r="G1051">
            <v>27</v>
          </cell>
          <cell r="H1051" t="e">
            <v>#REF!</v>
          </cell>
          <cell r="I1051">
            <v>0</v>
          </cell>
        </row>
        <row r="1052">
          <cell r="A1052" t="str">
            <v>439 - TIENDA BARATODO LIBERTAD 2625EMPOTRE</v>
          </cell>
          <cell r="B1052" t="str">
            <v>septiembre 26 al 30.xlsx</v>
          </cell>
          <cell r="C1052" t="str">
            <v>BARATODO</v>
          </cell>
          <cell r="D1052" t="str">
            <v>439 - TIENDA BARATODO LIBERTAD 2625</v>
          </cell>
          <cell r="E1052" t="str">
            <v>ERIKA VANESSA MATIAS</v>
          </cell>
          <cell r="F1052" t="str">
            <v>EMPOTRE</v>
          </cell>
          <cell r="G1052">
            <v>0</v>
          </cell>
          <cell r="H1052" t="e">
            <v>#REF!</v>
          </cell>
          <cell r="I1052">
            <v>1</v>
          </cell>
        </row>
        <row r="1053">
          <cell r="A1053" t="str">
            <v>439 - TIENDA BARATODO LIBERTAD 2625GLOBALES</v>
          </cell>
          <cell r="B1053" t="str">
            <v>septiembre 26 al 30.xlsx</v>
          </cell>
          <cell r="C1053" t="str">
            <v>BARATODO</v>
          </cell>
          <cell r="D1053" t="str">
            <v>439 - TIENDA BARATODO LIBERTAD 2625</v>
          </cell>
          <cell r="E1053" t="str">
            <v>ERIKA VANESSA MATIAS</v>
          </cell>
          <cell r="F1053" t="str">
            <v>GLOBALES</v>
          </cell>
          <cell r="G1053">
            <v>7</v>
          </cell>
          <cell r="H1053" t="e">
            <v>#REF!</v>
          </cell>
        </row>
        <row r="1054">
          <cell r="A1054" t="str">
            <v>439 - TIENDA BARATODO LIBERTAD 2625LAVADO</v>
          </cell>
          <cell r="B1054" t="str">
            <v>septiembre 26 al 30.xlsx</v>
          </cell>
          <cell r="C1054" t="str">
            <v>BARATODO</v>
          </cell>
          <cell r="D1054" t="str">
            <v>439 - TIENDA BARATODO LIBERTAD 2625</v>
          </cell>
          <cell r="E1054" t="str">
            <v>ERIKA VANESSA MATIAS</v>
          </cell>
          <cell r="F1054" t="str">
            <v>LAVADO</v>
          </cell>
          <cell r="G1054">
            <v>7</v>
          </cell>
          <cell r="H1054" t="e">
            <v>#REF!</v>
          </cell>
          <cell r="I1054">
            <v>2</v>
          </cell>
        </row>
        <row r="1055">
          <cell r="A1055" t="str">
            <v>439 - TIENDA BARATODO LIBERTAD 2625REFRIGERACIÓN</v>
          </cell>
          <cell r="B1055" t="str">
            <v>septiembre 26 al 30.xlsx</v>
          </cell>
          <cell r="C1055" t="str">
            <v>BARATODO</v>
          </cell>
          <cell r="D1055" t="str">
            <v>439 - TIENDA BARATODO LIBERTAD 2625</v>
          </cell>
          <cell r="E1055" t="str">
            <v>ERIKA VANESSA MATIAS</v>
          </cell>
          <cell r="F1055" t="str">
            <v>REFRIGERACIÓN</v>
          </cell>
          <cell r="G1055">
            <v>18</v>
          </cell>
          <cell r="H1055" t="e">
            <v>#REF!</v>
          </cell>
          <cell r="I1055">
            <v>1</v>
          </cell>
        </row>
        <row r="1056">
          <cell r="A1056" t="str">
            <v>483 - 9 DE OCTUBRE 2AIRES</v>
          </cell>
          <cell r="B1056" t="str">
            <v>SOLARI CALLE LISBETH ANDREA.xlsx</v>
          </cell>
          <cell r="C1056" t="str">
            <v>CRECOS</v>
          </cell>
          <cell r="D1056" t="str">
            <v>483 - 9 DE OCTUBRE 2</v>
          </cell>
          <cell r="E1056" t="str">
            <v>LISBETH ANDREA SOLARI</v>
          </cell>
          <cell r="F1056" t="str">
            <v>AIRES</v>
          </cell>
          <cell r="G1056">
            <v>1</v>
          </cell>
          <cell r="H1056" t="e">
            <v>#REF!</v>
          </cell>
          <cell r="I1056">
            <v>1</v>
          </cell>
        </row>
        <row r="1057">
          <cell r="A1057" t="str">
            <v>483 - 9 DE OCTUBRE 2COCINAS</v>
          </cell>
          <cell r="B1057" t="str">
            <v>SOLARI CALLE LISBETH ANDREA.xlsx</v>
          </cell>
          <cell r="C1057" t="str">
            <v>CRECOS</v>
          </cell>
          <cell r="D1057" t="str">
            <v>483 - 9 DE OCTUBRE 2</v>
          </cell>
          <cell r="E1057" t="str">
            <v>LISBETH ANDREA SOLARI</v>
          </cell>
          <cell r="F1057" t="str">
            <v>COCINAS</v>
          </cell>
          <cell r="G1057">
            <v>14</v>
          </cell>
          <cell r="H1057" t="e">
            <v>#REF!</v>
          </cell>
          <cell r="I1057">
            <v>16</v>
          </cell>
        </row>
        <row r="1058">
          <cell r="A1058" t="str">
            <v>483 - 9 DE OCTUBRE 2GLOBALES</v>
          </cell>
          <cell r="B1058" t="str">
            <v>SOLARI CALLE LISBETH ANDREA.xlsx</v>
          </cell>
          <cell r="C1058" t="str">
            <v>CRECOS</v>
          </cell>
          <cell r="D1058" t="str">
            <v>483 - 9 DE OCTUBRE 2</v>
          </cell>
          <cell r="E1058" t="str">
            <v>LISBETH ANDREA SOLARI</v>
          </cell>
          <cell r="F1058" t="str">
            <v>GLOBALES</v>
          </cell>
          <cell r="G1058">
            <v>0</v>
          </cell>
          <cell r="H1058" t="e">
            <v>#REF!</v>
          </cell>
          <cell r="I1058">
            <v>0</v>
          </cell>
        </row>
        <row r="1059">
          <cell r="A1059" t="str">
            <v>483 - 9 DE OCTUBRE 2LAVADO</v>
          </cell>
          <cell r="B1059" t="str">
            <v>SOLARI CALLE LISBETH ANDREA.xlsx</v>
          </cell>
          <cell r="C1059" t="str">
            <v>CRECOS</v>
          </cell>
          <cell r="D1059" t="str">
            <v>483 - 9 DE OCTUBRE 2</v>
          </cell>
          <cell r="E1059" t="str">
            <v>LISBETH ANDREA SOLARI</v>
          </cell>
          <cell r="F1059" t="str">
            <v>LAVADO</v>
          </cell>
          <cell r="G1059">
            <v>4</v>
          </cell>
          <cell r="H1059" t="e">
            <v>#REF!</v>
          </cell>
          <cell r="I1059">
            <v>3</v>
          </cell>
        </row>
        <row r="1060">
          <cell r="A1060" t="str">
            <v>483 - 9 DE OCTUBRE 2REFRIGERACIÓN</v>
          </cell>
          <cell r="B1060" t="str">
            <v>SOLARI CALLE LISBETH ANDREA.xlsx</v>
          </cell>
          <cell r="C1060" t="str">
            <v>CRECOS</v>
          </cell>
          <cell r="D1060" t="str">
            <v>483 - 9 DE OCTUBRE 2</v>
          </cell>
          <cell r="E1060" t="str">
            <v>LISBETH ANDREA SOLARI</v>
          </cell>
          <cell r="F1060" t="str">
            <v>REFRIGERACIÓN</v>
          </cell>
          <cell r="G1060">
            <v>13</v>
          </cell>
          <cell r="H1060" t="e">
            <v>#REF!</v>
          </cell>
          <cell r="I1060">
            <v>10</v>
          </cell>
        </row>
        <row r="1061">
          <cell r="A1061" t="str">
            <v>385 - 9 DE OCTUBREAIRES</v>
          </cell>
          <cell r="B1061" t="str">
            <v>SOLARI CALLE LISBETH ANDREA.xlsx</v>
          </cell>
          <cell r="C1061" t="str">
            <v>POINT</v>
          </cell>
          <cell r="D1061" t="str">
            <v>385 - 9 DE OCTUBRE</v>
          </cell>
          <cell r="E1061" t="str">
            <v>LISBETH ANDREA SOLARI</v>
          </cell>
          <cell r="F1061" t="str">
            <v>AIRES</v>
          </cell>
          <cell r="G1061">
            <v>0</v>
          </cell>
          <cell r="H1061" t="e">
            <v>#REF!</v>
          </cell>
          <cell r="I1061">
            <v>1</v>
          </cell>
        </row>
        <row r="1062">
          <cell r="A1062" t="str">
            <v>385 - 9 DE OCTUBRECOCINAS</v>
          </cell>
          <cell r="B1062" t="str">
            <v>SOLARI CALLE LISBETH ANDREA.xlsx</v>
          </cell>
          <cell r="C1062" t="str">
            <v>POINT</v>
          </cell>
          <cell r="D1062" t="str">
            <v>385 - 9 DE OCTUBRE</v>
          </cell>
          <cell r="E1062" t="str">
            <v>LISBETH ANDREA SOLARI</v>
          </cell>
          <cell r="F1062" t="str">
            <v>COCINAS</v>
          </cell>
          <cell r="G1062">
            <v>3</v>
          </cell>
          <cell r="H1062" t="e">
            <v>#REF!</v>
          </cell>
          <cell r="I1062">
            <v>0</v>
          </cell>
        </row>
        <row r="1063">
          <cell r="A1063" t="str">
            <v>385 - 9 DE OCTUBREGLOBALES</v>
          </cell>
          <cell r="B1063" t="str">
            <v>SOLARI CALLE LISBETH ANDREA.xlsx</v>
          </cell>
          <cell r="C1063" t="str">
            <v>POINT</v>
          </cell>
          <cell r="D1063" t="str">
            <v>385 - 9 DE OCTUBRE</v>
          </cell>
          <cell r="E1063" t="str">
            <v>LISBETH ANDREA SOLARI</v>
          </cell>
          <cell r="F1063" t="str">
            <v>GLOBALES</v>
          </cell>
          <cell r="G1063">
            <v>0</v>
          </cell>
          <cell r="H1063" t="e">
            <v>#REF!</v>
          </cell>
          <cell r="I1063">
            <v>0</v>
          </cell>
        </row>
        <row r="1064">
          <cell r="A1064" t="str">
            <v>385 - 9 DE OCTUBRELAVADO</v>
          </cell>
          <cell r="B1064" t="str">
            <v>SOLARI CALLE LISBETH ANDREA.xlsx</v>
          </cell>
          <cell r="C1064" t="str">
            <v>POINT</v>
          </cell>
          <cell r="D1064" t="str">
            <v>385 - 9 DE OCTUBRE</v>
          </cell>
          <cell r="E1064" t="str">
            <v>LISBETH ANDREA SOLARI</v>
          </cell>
          <cell r="F1064" t="str">
            <v>LAVADO</v>
          </cell>
          <cell r="G1064">
            <v>1</v>
          </cell>
          <cell r="H1064" t="e">
            <v>#REF!</v>
          </cell>
          <cell r="I1064">
            <v>1</v>
          </cell>
        </row>
        <row r="1065">
          <cell r="A1065" t="str">
            <v>385 - 9 DE OCTUBREREFRIGERACIÓN</v>
          </cell>
          <cell r="B1065" t="str">
            <v>SOLARI CALLE LISBETH ANDREA.xlsx</v>
          </cell>
          <cell r="C1065" t="str">
            <v>POINT</v>
          </cell>
          <cell r="D1065" t="str">
            <v>385 - 9 DE OCTUBRE</v>
          </cell>
          <cell r="E1065" t="str">
            <v>LISBETH ANDREA SOLARI</v>
          </cell>
          <cell r="F1065" t="str">
            <v>REFRIGERACIÓN</v>
          </cell>
          <cell r="G1065">
            <v>2</v>
          </cell>
          <cell r="H1065" t="e">
            <v>#REF!</v>
          </cell>
          <cell r="I1065">
            <v>2</v>
          </cell>
        </row>
        <row r="1066">
          <cell r="A1066" t="str">
            <v>1792 - TIENDA CALDERONCOCINAS</v>
          </cell>
          <cell r="B1066" t="str">
            <v>STEVEN ALEJANDRO BENALCAZAR QMI.xlsx</v>
          </cell>
          <cell r="C1066" t="str">
            <v>ARTEFACTA</v>
          </cell>
          <cell r="D1066" t="str">
            <v>1792 - TIENDA CALDERON</v>
          </cell>
          <cell r="E1066" t="str">
            <v>STEVEN ALEJANDRO BENALCAZAR</v>
          </cell>
          <cell r="F1066" t="str">
            <v>COCINAS</v>
          </cell>
          <cell r="G1066">
            <v>2</v>
          </cell>
          <cell r="H1066" t="e">
            <v>#REF!</v>
          </cell>
        </row>
        <row r="1067">
          <cell r="A1067" t="str">
            <v>1792 - TIENDA CALDERONGLOBALES</v>
          </cell>
          <cell r="B1067" t="str">
            <v>STEVEN ALEJANDRO BENALCAZAR QMI.xlsx</v>
          </cell>
          <cell r="C1067" t="str">
            <v>ARTEFACTA</v>
          </cell>
          <cell r="D1067" t="str">
            <v>1792 - TIENDA CALDERON</v>
          </cell>
          <cell r="E1067" t="str">
            <v>STEVEN ALEJANDRO BENALCAZAR</v>
          </cell>
          <cell r="F1067" t="str">
            <v>GLOBALES</v>
          </cell>
          <cell r="G1067">
            <v>2</v>
          </cell>
          <cell r="H1067" t="e">
            <v>#REF!</v>
          </cell>
        </row>
        <row r="1068">
          <cell r="A1068" t="str">
            <v>1792 - TIENDA CALDERONLAVADO</v>
          </cell>
          <cell r="B1068" t="str">
            <v>STEVEN ALEJANDRO BENALCAZAR QMI.xlsx</v>
          </cell>
          <cell r="C1068" t="str">
            <v>ARTEFACTA</v>
          </cell>
          <cell r="D1068" t="str">
            <v>1792 - TIENDA CALDERON</v>
          </cell>
          <cell r="E1068" t="str">
            <v>STEVEN ALEJANDRO BENALCAZAR</v>
          </cell>
          <cell r="F1068" t="str">
            <v>LAVADO</v>
          </cell>
          <cell r="G1068">
            <v>0</v>
          </cell>
          <cell r="H1068" t="e">
            <v>#REF!</v>
          </cell>
        </row>
        <row r="1069">
          <cell r="A1069" t="str">
            <v>1792 - TIENDA CALDERONREFRIGERACIÓN</v>
          </cell>
          <cell r="B1069" t="str">
            <v>STEVEN ALEJANDRO BENALCAZAR QMI.xlsx</v>
          </cell>
          <cell r="C1069" t="str">
            <v>ARTEFACTA</v>
          </cell>
          <cell r="D1069" t="str">
            <v>1792 - TIENDA CALDERON</v>
          </cell>
          <cell r="E1069" t="str">
            <v>STEVEN ALEJANDRO BENALCAZAR</v>
          </cell>
          <cell r="F1069" t="str">
            <v>REFRIGERACIÓN</v>
          </cell>
          <cell r="G1069">
            <v>1</v>
          </cell>
          <cell r="H1069" t="e">
            <v>#REF!</v>
          </cell>
        </row>
        <row r="1070">
          <cell r="A1070" t="str">
            <v>1716 - TIENDA CARAPUNGOCOCINAS</v>
          </cell>
          <cell r="B1070" t="str">
            <v>STEVEN ALEJANDRO BENALCAZAR QMI.xlsx</v>
          </cell>
          <cell r="C1070" t="str">
            <v>ARTEFACTA</v>
          </cell>
          <cell r="D1070" t="str">
            <v>1716 - TIENDA CARAPUNGO</v>
          </cell>
          <cell r="E1070" t="str">
            <v>STEVEN ALEJANDRO BENALCAZAR</v>
          </cell>
          <cell r="F1070" t="str">
            <v>COCINAS</v>
          </cell>
          <cell r="G1070">
            <v>3</v>
          </cell>
          <cell r="H1070" t="e">
            <v>#REF!</v>
          </cell>
        </row>
        <row r="1071">
          <cell r="A1071" t="str">
            <v>1716 - TIENDA CARAPUNGOGLOBALES</v>
          </cell>
          <cell r="B1071" t="str">
            <v>STEVEN ALEJANDRO BENALCAZAR QMI.xlsx</v>
          </cell>
          <cell r="C1071" t="str">
            <v>ARTEFACTA</v>
          </cell>
          <cell r="D1071" t="str">
            <v>1716 - TIENDA CARAPUNGO</v>
          </cell>
          <cell r="E1071" t="str">
            <v>STEVEN ALEJANDRO BENALCAZAR</v>
          </cell>
          <cell r="F1071" t="str">
            <v>GLOBALES</v>
          </cell>
          <cell r="G1071">
            <v>3</v>
          </cell>
          <cell r="H1071" t="e">
            <v>#REF!</v>
          </cell>
        </row>
        <row r="1072">
          <cell r="A1072" t="str">
            <v>1716 - TIENDA CARAPUNGOLAVADO</v>
          </cell>
          <cell r="B1072" t="str">
            <v>STEVEN ALEJANDRO BENALCAZAR QMI.xlsx</v>
          </cell>
          <cell r="C1072" t="str">
            <v>ARTEFACTA</v>
          </cell>
          <cell r="D1072" t="str">
            <v>1716 - TIENDA CARAPUNGO</v>
          </cell>
          <cell r="E1072" t="str">
            <v>STEVEN ALEJANDRO BENALCAZAR</v>
          </cell>
          <cell r="F1072" t="str">
            <v>LAVADO</v>
          </cell>
          <cell r="G1072">
            <v>0</v>
          </cell>
          <cell r="H1072" t="e">
            <v>#REF!</v>
          </cell>
        </row>
        <row r="1073">
          <cell r="A1073" t="str">
            <v>1716 - TIENDA CARAPUNGOREFRIGERACIÓN</v>
          </cell>
          <cell r="B1073" t="str">
            <v>STEVEN ALEJANDRO BENALCAZAR QMI.xlsx</v>
          </cell>
          <cell r="C1073" t="str">
            <v>ARTEFACTA</v>
          </cell>
          <cell r="D1073" t="str">
            <v>1716 - TIENDA CARAPUNGO</v>
          </cell>
          <cell r="E1073" t="str">
            <v>STEVEN ALEJANDRO BENALCAZAR</v>
          </cell>
          <cell r="F1073" t="str">
            <v>REFRIGERACIÓN</v>
          </cell>
          <cell r="G1073">
            <v>3</v>
          </cell>
          <cell r="H1073" t="e">
            <v>#REF!</v>
          </cell>
        </row>
        <row r="1074">
          <cell r="A1074" t="str">
            <v>1742 - TIENDA COMITE PUEBLOCOCINAS</v>
          </cell>
          <cell r="B1074" t="str">
            <v>STEVEN ALEJANDRO BENALCAZAR QMI.xlsx</v>
          </cell>
          <cell r="C1074" t="str">
            <v>ARTEFACTA</v>
          </cell>
          <cell r="D1074" t="str">
            <v>1742 - TIENDA COMITE PUEBLO</v>
          </cell>
          <cell r="E1074" t="str">
            <v>STEVEN ALEJANDRO BENALCAZAR</v>
          </cell>
          <cell r="F1074" t="str">
            <v>COCINAS</v>
          </cell>
          <cell r="G1074">
            <v>3</v>
          </cell>
          <cell r="H1074" t="e">
            <v>#REF!</v>
          </cell>
        </row>
        <row r="1075">
          <cell r="A1075" t="str">
            <v>1742 - TIENDA COMITE PUEBLOEMPOTRE</v>
          </cell>
          <cell r="B1075" t="str">
            <v>STEVEN ALEJANDRO BENALCAZAR QMI.xlsx</v>
          </cell>
          <cell r="C1075" t="str">
            <v>ARTEFACTA</v>
          </cell>
          <cell r="D1075" t="str">
            <v>1742 - TIENDA COMITE PUEBLO</v>
          </cell>
          <cell r="E1075" t="str">
            <v>STEVEN ALEJANDRO BENALCAZAR</v>
          </cell>
          <cell r="F1075" t="str">
            <v>EMPOTRE</v>
          </cell>
          <cell r="G1075">
            <v>0</v>
          </cell>
          <cell r="H1075" t="e">
            <v>#REF!</v>
          </cell>
        </row>
        <row r="1076">
          <cell r="A1076" t="str">
            <v>1742 - TIENDA COMITE PUEBLOGLOBALES</v>
          </cell>
          <cell r="B1076" t="str">
            <v>STEVEN ALEJANDRO BENALCAZAR QMI.xlsx</v>
          </cell>
          <cell r="C1076" t="str">
            <v>ARTEFACTA</v>
          </cell>
          <cell r="D1076" t="str">
            <v>1742 - TIENDA COMITE PUEBLO</v>
          </cell>
          <cell r="E1076" t="str">
            <v>STEVEN ALEJANDRO BENALCAZAR</v>
          </cell>
          <cell r="F1076" t="str">
            <v>GLOBALES</v>
          </cell>
          <cell r="G1076">
            <v>1</v>
          </cell>
          <cell r="H1076" t="e">
            <v>#REF!</v>
          </cell>
        </row>
        <row r="1077">
          <cell r="A1077" t="str">
            <v>1742 - TIENDA COMITE PUEBLOLAVADO</v>
          </cell>
          <cell r="B1077" t="str">
            <v>STEVEN ALEJANDRO BENALCAZAR QMI.xlsx</v>
          </cell>
          <cell r="C1077" t="str">
            <v>ARTEFACTA</v>
          </cell>
          <cell r="D1077" t="str">
            <v>1742 - TIENDA COMITE PUEBLO</v>
          </cell>
          <cell r="E1077" t="str">
            <v>STEVEN ALEJANDRO BENALCAZAR</v>
          </cell>
          <cell r="F1077" t="str">
            <v>LAVADO</v>
          </cell>
          <cell r="G1077">
            <v>0</v>
          </cell>
          <cell r="H1077" t="e">
            <v>#REF!</v>
          </cell>
        </row>
        <row r="1078">
          <cell r="A1078" t="str">
            <v>1742 - TIENDA COMITE PUEBLOREFRIGERACIÓN</v>
          </cell>
          <cell r="B1078" t="str">
            <v>STEVEN ALEJANDRO BENALCAZAR QMI.xlsx</v>
          </cell>
          <cell r="C1078" t="str">
            <v>ARTEFACTA</v>
          </cell>
          <cell r="D1078" t="str">
            <v>1742 - TIENDA COMITE PUEBLO</v>
          </cell>
          <cell r="E1078" t="str">
            <v>STEVEN ALEJANDRO BENALCAZAR</v>
          </cell>
          <cell r="F1078" t="str">
            <v>REFRIGERACIÓN</v>
          </cell>
          <cell r="G1078">
            <v>2</v>
          </cell>
          <cell r="H1078" t="e">
            <v>#REF!</v>
          </cell>
        </row>
        <row r="1079">
          <cell r="A1079" t="str">
            <v>NACOCINAS</v>
          </cell>
          <cell r="B1079" t="str">
            <v>STEVEN ALEJANDRO BENALCAZAR QMI.xlsx</v>
          </cell>
          <cell r="C1079" t="str">
            <v>ARTEFACTA</v>
          </cell>
          <cell r="D1079" t="str">
            <v>NA</v>
          </cell>
          <cell r="E1079" t="str">
            <v>STEVEN ALEJANDRO BENALCAZAR</v>
          </cell>
          <cell r="F1079" t="str">
            <v>COCINAS</v>
          </cell>
          <cell r="G1079">
            <v>2</v>
          </cell>
          <cell r="H1079" t="e">
            <v>#REF!</v>
          </cell>
          <cell r="I1079">
            <v>1</v>
          </cell>
        </row>
        <row r="1080">
          <cell r="A1080" t="str">
            <v>NAGLOBALES</v>
          </cell>
          <cell r="B1080" t="str">
            <v>STEVEN ALEJANDRO BENALCAZAR QMI.xlsx</v>
          </cell>
          <cell r="C1080" t="str">
            <v>ARTEFACTA</v>
          </cell>
          <cell r="D1080" t="str">
            <v>NA</v>
          </cell>
          <cell r="E1080" t="str">
            <v>STEVEN ALEJANDRO BENALCAZAR</v>
          </cell>
          <cell r="F1080" t="str">
            <v>GLOBALES</v>
          </cell>
          <cell r="G1080">
            <v>0</v>
          </cell>
          <cell r="H1080" t="e">
            <v>#REF!</v>
          </cell>
        </row>
        <row r="1081">
          <cell r="A1081" t="str">
            <v>NALAVADO</v>
          </cell>
          <cell r="B1081" t="str">
            <v>STEVEN ALEJANDRO BENALCAZAR QMI.xlsx</v>
          </cell>
          <cell r="C1081" t="str">
            <v>ARTEFACTA</v>
          </cell>
          <cell r="D1081" t="str">
            <v>NA</v>
          </cell>
          <cell r="E1081" t="str">
            <v>STEVEN ALEJANDRO BENALCAZAR</v>
          </cell>
          <cell r="F1081" t="str">
            <v>LAVADO</v>
          </cell>
          <cell r="G1081">
            <v>1</v>
          </cell>
          <cell r="H1081" t="e">
            <v>#REF!</v>
          </cell>
        </row>
        <row r="1082">
          <cell r="A1082" t="str">
            <v>NAREFRIGERACIÓN</v>
          </cell>
          <cell r="B1082" t="str">
            <v>STEVEN ALEJANDRO BENALCAZAR QMI.xlsx</v>
          </cell>
          <cell r="C1082" t="str">
            <v>ARTEFACTA</v>
          </cell>
          <cell r="D1082" t="str">
            <v>NA</v>
          </cell>
          <cell r="E1082" t="str">
            <v>STEVEN ALEJANDRO BENALCAZAR</v>
          </cell>
          <cell r="F1082" t="str">
            <v>REFRIGERACIÓN</v>
          </cell>
          <cell r="G1082">
            <v>2</v>
          </cell>
          <cell r="H1082" t="e">
            <v>#REF!</v>
          </cell>
        </row>
        <row r="1083">
          <cell r="A1083" t="str">
            <v>519 - CALDERONAIRES</v>
          </cell>
          <cell r="B1083" t="str">
            <v>STEVEN ALEJANDRO BENALCAZAR QMI.xlsx</v>
          </cell>
          <cell r="C1083" t="str">
            <v>CRECOS</v>
          </cell>
          <cell r="D1083" t="str">
            <v>519 - CALDERON</v>
          </cell>
          <cell r="E1083" t="str">
            <v>STEVEN ALEJANDRO BENALCAZAR</v>
          </cell>
          <cell r="F1083" t="str">
            <v>AIRES</v>
          </cell>
          <cell r="G1083">
            <v>0</v>
          </cell>
          <cell r="H1083" t="e">
            <v>#REF!</v>
          </cell>
        </row>
        <row r="1084">
          <cell r="A1084" t="str">
            <v>519 - CALDERONCOCINAS</v>
          </cell>
          <cell r="B1084" t="str">
            <v>STEVEN ALEJANDRO BENALCAZAR QMI.xlsx</v>
          </cell>
          <cell r="C1084" t="str">
            <v>CRECOS</v>
          </cell>
          <cell r="D1084" t="str">
            <v>519 - CALDERON</v>
          </cell>
          <cell r="E1084" t="str">
            <v>STEVEN ALEJANDRO BENALCAZAR</v>
          </cell>
          <cell r="F1084" t="str">
            <v>COCINAS</v>
          </cell>
          <cell r="G1084">
            <v>1</v>
          </cell>
          <cell r="H1084" t="e">
            <v>#REF!</v>
          </cell>
        </row>
        <row r="1085">
          <cell r="A1085" t="str">
            <v>519 - CALDERONGLOBALES</v>
          </cell>
          <cell r="B1085" t="str">
            <v>STEVEN ALEJANDRO BENALCAZAR QMI.xlsx</v>
          </cell>
          <cell r="C1085" t="str">
            <v>CRECOS</v>
          </cell>
          <cell r="D1085" t="str">
            <v>519 - CALDERON</v>
          </cell>
          <cell r="E1085" t="str">
            <v>STEVEN ALEJANDRO BENALCAZAR</v>
          </cell>
          <cell r="F1085" t="str">
            <v>GLOBALES</v>
          </cell>
          <cell r="G1085">
            <v>0</v>
          </cell>
          <cell r="H1085" t="e">
            <v>#REF!</v>
          </cell>
        </row>
        <row r="1086">
          <cell r="A1086" t="str">
            <v>519 - CALDERONLAVADO</v>
          </cell>
          <cell r="B1086" t="str">
            <v>STEVEN ALEJANDRO BENALCAZAR QMI.xlsx</v>
          </cell>
          <cell r="C1086" t="str">
            <v>CRECOS</v>
          </cell>
          <cell r="D1086" t="str">
            <v>519 - CALDERON</v>
          </cell>
          <cell r="E1086" t="str">
            <v>STEVEN ALEJANDRO BENALCAZAR</v>
          </cell>
          <cell r="F1086" t="str">
            <v>LAVADO</v>
          </cell>
          <cell r="G1086">
            <v>1</v>
          </cell>
          <cell r="H1086" t="e">
            <v>#REF!</v>
          </cell>
        </row>
        <row r="1087">
          <cell r="A1087" t="str">
            <v>519 - CALDERONREFRIGERACIÓN</v>
          </cell>
          <cell r="B1087" t="str">
            <v>STEVEN ALEJANDRO BENALCAZAR QMI.xlsx</v>
          </cell>
          <cell r="C1087" t="str">
            <v>CRECOS</v>
          </cell>
          <cell r="D1087" t="str">
            <v>519 - CALDERON</v>
          </cell>
          <cell r="E1087" t="str">
            <v>STEVEN ALEJANDRO BENALCAZAR</v>
          </cell>
          <cell r="F1087" t="str">
            <v>REFRIGERACIÓN</v>
          </cell>
          <cell r="G1087">
            <v>1</v>
          </cell>
          <cell r="H1087" t="e">
            <v>#REF!</v>
          </cell>
        </row>
        <row r="1088">
          <cell r="A1088" t="str">
            <v>521 - COMITE DEL PUEBLOAIRES</v>
          </cell>
          <cell r="B1088" t="str">
            <v>STEVEN ALEJANDRO BENALCAZAR QMI.xlsx</v>
          </cell>
          <cell r="C1088" t="str">
            <v>CRECOS</v>
          </cell>
          <cell r="D1088" t="str">
            <v>521 - COMITE DEL PUEBLO</v>
          </cell>
          <cell r="E1088" t="str">
            <v>STEVEN ALEJANDRO BENALCAZAR</v>
          </cell>
          <cell r="F1088" t="str">
            <v>AIRES</v>
          </cell>
          <cell r="G1088">
            <v>0</v>
          </cell>
          <cell r="H1088" t="e">
            <v>#REF!</v>
          </cell>
        </row>
        <row r="1089">
          <cell r="A1089" t="str">
            <v>521 - COMITE DEL PUEBLOCOCINAS</v>
          </cell>
          <cell r="B1089" t="str">
            <v>STEVEN ALEJANDRO BENALCAZAR QMI.xlsx</v>
          </cell>
          <cell r="C1089" t="str">
            <v>CRECOS</v>
          </cell>
          <cell r="D1089" t="str">
            <v>521 - COMITE DEL PUEBLO</v>
          </cell>
          <cell r="E1089" t="str">
            <v>STEVEN ALEJANDRO BENALCAZAR</v>
          </cell>
          <cell r="F1089" t="str">
            <v>COCINAS</v>
          </cell>
          <cell r="G1089">
            <v>2</v>
          </cell>
          <cell r="H1089" t="e">
            <v>#REF!</v>
          </cell>
          <cell r="I1089">
            <v>1</v>
          </cell>
        </row>
        <row r="1090">
          <cell r="A1090" t="str">
            <v>521 - COMITE DEL PUEBLOGLOBALES</v>
          </cell>
          <cell r="B1090" t="str">
            <v>STEVEN ALEJANDRO BENALCAZAR QMI.xlsx</v>
          </cell>
          <cell r="C1090" t="str">
            <v>CRECOS</v>
          </cell>
          <cell r="D1090" t="str">
            <v>521 - COMITE DEL PUEBLO</v>
          </cell>
          <cell r="E1090" t="str">
            <v>STEVEN ALEJANDRO BENALCAZAR</v>
          </cell>
          <cell r="F1090" t="str">
            <v>GLOBALES</v>
          </cell>
          <cell r="G1090">
            <v>0</v>
          </cell>
          <cell r="H1090" t="e">
            <v>#REF!</v>
          </cell>
        </row>
        <row r="1091">
          <cell r="A1091" t="str">
            <v>521 - COMITE DEL PUEBLOREFRIGERACIÓN</v>
          </cell>
          <cell r="B1091" t="str">
            <v>STEVEN ALEJANDRO BENALCAZAR QMI.xlsx</v>
          </cell>
          <cell r="C1091" t="str">
            <v>CRECOS</v>
          </cell>
          <cell r="D1091" t="str">
            <v>521 - COMITE DEL PUEBLO</v>
          </cell>
          <cell r="E1091" t="str">
            <v>STEVEN ALEJANDRO BENALCAZAR</v>
          </cell>
          <cell r="F1091" t="str">
            <v>REFRIGERACIÓN</v>
          </cell>
          <cell r="G1091">
            <v>1</v>
          </cell>
          <cell r="H1091" t="e">
            <v>#REF!</v>
          </cell>
        </row>
        <row r="1092">
          <cell r="A1092" t="str">
            <v>203 - SANGOLQUICOCINAS</v>
          </cell>
          <cell r="B1092" t="str">
            <v>STEVEN ALEJANDRO BENALCAZAR QMI.xlsx</v>
          </cell>
          <cell r="C1092" t="str">
            <v>CRECOS</v>
          </cell>
          <cell r="D1092" t="str">
            <v>203 - SANGOLQUI</v>
          </cell>
          <cell r="E1092" t="str">
            <v>STEVEN ALEJANDRO BENALCAZAR</v>
          </cell>
          <cell r="F1092" t="str">
            <v>COCINAS</v>
          </cell>
          <cell r="G1092">
            <v>4</v>
          </cell>
          <cell r="H1092" t="e">
            <v>#REF!</v>
          </cell>
          <cell r="I1092">
            <v>1</v>
          </cell>
        </row>
        <row r="1093">
          <cell r="A1093" t="str">
            <v>203 - SANGOLQUIGLOBALES</v>
          </cell>
          <cell r="B1093" t="str">
            <v>STEVEN ALEJANDRO BENALCAZAR QMI.xlsx</v>
          </cell>
          <cell r="C1093" t="str">
            <v>CRECOS</v>
          </cell>
          <cell r="D1093" t="str">
            <v>203 - SANGOLQUI</v>
          </cell>
          <cell r="E1093" t="str">
            <v>STEVEN ALEJANDRO BENALCAZAR</v>
          </cell>
          <cell r="F1093" t="str">
            <v>GLOBALES</v>
          </cell>
          <cell r="G1093">
            <v>0</v>
          </cell>
          <cell r="H1093" t="e">
            <v>#REF!</v>
          </cell>
        </row>
        <row r="1094">
          <cell r="A1094" t="str">
            <v>203 - SANGOLQUILAVADO</v>
          </cell>
          <cell r="B1094" t="str">
            <v>STEVEN ALEJANDRO BENALCAZAR QMI.xlsx</v>
          </cell>
          <cell r="C1094" t="str">
            <v>CRECOS</v>
          </cell>
          <cell r="D1094" t="str">
            <v>203 - SANGOLQUI</v>
          </cell>
          <cell r="E1094" t="str">
            <v>STEVEN ALEJANDRO BENALCAZAR</v>
          </cell>
          <cell r="F1094" t="str">
            <v>LAVADO</v>
          </cell>
          <cell r="G1094">
            <v>0</v>
          </cell>
          <cell r="H1094" t="e">
            <v>#REF!</v>
          </cell>
        </row>
        <row r="1095">
          <cell r="A1095" t="str">
            <v>203 - SANGOLQUIREFRIGERACIÓN</v>
          </cell>
          <cell r="B1095" t="str">
            <v>STEVEN ALEJANDRO BENALCAZAR QMI.xlsx</v>
          </cell>
          <cell r="C1095" t="str">
            <v>CRECOS</v>
          </cell>
          <cell r="D1095" t="str">
            <v>203 - SANGOLQUI</v>
          </cell>
          <cell r="E1095" t="str">
            <v>STEVEN ALEJANDRO BENALCAZAR</v>
          </cell>
          <cell r="F1095" t="str">
            <v>REFRIGERACIÓN</v>
          </cell>
          <cell r="G1095">
            <v>1</v>
          </cell>
          <cell r="H1095" t="e">
            <v>#REF!</v>
          </cell>
          <cell r="I1095">
            <v>2</v>
          </cell>
        </row>
        <row r="1096">
          <cell r="A1096" t="str">
            <v>32 - CALDERONCOCINAS</v>
          </cell>
          <cell r="B1096" t="str">
            <v>STEVEN ALEJANDRO BENALCAZAR QMI.xlsx</v>
          </cell>
          <cell r="C1096" t="str">
            <v>LA GANGA</v>
          </cell>
          <cell r="D1096" t="str">
            <v>32 - CALDERON</v>
          </cell>
          <cell r="E1096" t="str">
            <v>STEVEN ALEJANDRO BENALCAZAR</v>
          </cell>
          <cell r="F1096" t="str">
            <v>COCINAS</v>
          </cell>
          <cell r="G1096">
            <v>3</v>
          </cell>
          <cell r="H1096" t="e">
            <v>#REF!</v>
          </cell>
        </row>
        <row r="1097">
          <cell r="A1097" t="str">
            <v>32 - CALDERONGLOBALES</v>
          </cell>
          <cell r="B1097" t="str">
            <v>STEVEN ALEJANDRO BENALCAZAR QMI.xlsx</v>
          </cell>
          <cell r="C1097" t="str">
            <v>LA GANGA</v>
          </cell>
          <cell r="D1097" t="str">
            <v>32 - CALDERON</v>
          </cell>
          <cell r="E1097" t="str">
            <v>STEVEN ALEJANDRO BENALCAZAR</v>
          </cell>
          <cell r="F1097" t="str">
            <v>GLOBALES</v>
          </cell>
          <cell r="G1097">
            <v>1</v>
          </cell>
          <cell r="H1097" t="e">
            <v>#REF!</v>
          </cell>
        </row>
        <row r="1098">
          <cell r="A1098" t="str">
            <v>32 - CALDERONLAVADO</v>
          </cell>
          <cell r="B1098" t="str">
            <v>STEVEN ALEJANDRO BENALCAZAR QMI.xlsx</v>
          </cell>
          <cell r="C1098" t="str">
            <v>LA GANGA</v>
          </cell>
          <cell r="D1098" t="str">
            <v>32 - CALDERON</v>
          </cell>
          <cell r="E1098" t="str">
            <v>STEVEN ALEJANDRO BENALCAZAR</v>
          </cell>
          <cell r="F1098" t="str">
            <v>LAVADO</v>
          </cell>
          <cell r="G1098">
            <v>2</v>
          </cell>
          <cell r="H1098" t="e">
            <v>#REF!</v>
          </cell>
        </row>
        <row r="1099">
          <cell r="A1099" t="str">
            <v>32 - CALDERONREFRIGERACIÓN</v>
          </cell>
          <cell r="B1099" t="str">
            <v>STEVEN ALEJANDRO BENALCAZAR QMI.xlsx</v>
          </cell>
          <cell r="C1099" t="str">
            <v>LA GANGA</v>
          </cell>
          <cell r="D1099" t="str">
            <v>32 - CALDERON</v>
          </cell>
          <cell r="E1099" t="str">
            <v>STEVEN ALEJANDRO BENALCAZAR</v>
          </cell>
          <cell r="F1099" t="str">
            <v>REFRIGERACIÓN</v>
          </cell>
          <cell r="G1099">
            <v>3</v>
          </cell>
          <cell r="H1099" t="e">
            <v>#REF!</v>
          </cell>
        </row>
        <row r="1100">
          <cell r="A1100" t="str">
            <v>20 - CARAPUNGOCOCINAS</v>
          </cell>
          <cell r="B1100" t="str">
            <v>STEVEN ALEJANDRO BENALCAZAR QMI.xlsx</v>
          </cell>
          <cell r="C1100" t="str">
            <v>LA GANGA</v>
          </cell>
          <cell r="D1100" t="str">
            <v>20 - CARAPUNGO</v>
          </cell>
          <cell r="E1100" t="str">
            <v>STEVEN ALEJANDRO BENALCAZAR</v>
          </cell>
          <cell r="F1100" t="str">
            <v>COCINAS</v>
          </cell>
          <cell r="G1100">
            <v>2</v>
          </cell>
          <cell r="H1100" t="e">
            <v>#REF!</v>
          </cell>
        </row>
        <row r="1101">
          <cell r="A1101" t="str">
            <v>20 - CARAPUNGOGLOBALES</v>
          </cell>
          <cell r="B1101" t="str">
            <v>STEVEN ALEJANDRO BENALCAZAR QMI.xlsx</v>
          </cell>
          <cell r="C1101" t="str">
            <v>LA GANGA</v>
          </cell>
          <cell r="D1101" t="str">
            <v>20 - CARAPUNGO</v>
          </cell>
          <cell r="E1101" t="str">
            <v>STEVEN ALEJANDRO BENALCAZAR</v>
          </cell>
          <cell r="F1101" t="str">
            <v>GLOBALES</v>
          </cell>
          <cell r="G1101">
            <v>0</v>
          </cell>
          <cell r="H1101" t="e">
            <v>#REF!</v>
          </cell>
        </row>
        <row r="1102">
          <cell r="A1102" t="str">
            <v>20 - CARAPUNGOLAVADO</v>
          </cell>
          <cell r="B1102" t="str">
            <v>STEVEN ALEJANDRO BENALCAZAR QMI.xlsx</v>
          </cell>
          <cell r="C1102" t="str">
            <v>LA GANGA</v>
          </cell>
          <cell r="D1102" t="str">
            <v>20 - CARAPUNGO</v>
          </cell>
          <cell r="E1102" t="str">
            <v>STEVEN ALEJANDRO BENALCAZAR</v>
          </cell>
          <cell r="F1102" t="str">
            <v>LAVADO</v>
          </cell>
          <cell r="G1102">
            <v>0</v>
          </cell>
          <cell r="H1102" t="e">
            <v>#REF!</v>
          </cell>
        </row>
        <row r="1103">
          <cell r="A1103" t="str">
            <v>20 - CARAPUNGOREFRIGERACIÓN</v>
          </cell>
          <cell r="B1103" t="str">
            <v>STEVEN ALEJANDRO BENALCAZAR QMI.xlsx</v>
          </cell>
          <cell r="C1103" t="str">
            <v>LA GANGA</v>
          </cell>
          <cell r="D1103" t="str">
            <v>20 - CARAPUNGO</v>
          </cell>
          <cell r="E1103" t="str">
            <v>STEVEN ALEJANDRO BENALCAZAR</v>
          </cell>
          <cell r="F1103" t="str">
            <v>REFRIGERACIÓN</v>
          </cell>
          <cell r="G1103">
            <v>1</v>
          </cell>
          <cell r="H1103" t="e">
            <v>#REF!</v>
          </cell>
        </row>
        <row r="1104">
          <cell r="A1104" t="str">
            <v>36 - CARCELEN ALTOCOCINAS</v>
          </cell>
          <cell r="B1104" t="str">
            <v>STEVEN ALEJANDRO BENALCAZAR QMI.xlsx</v>
          </cell>
          <cell r="C1104" t="str">
            <v>LA GANGA</v>
          </cell>
          <cell r="D1104" t="str">
            <v>36 - CARCELEN ALTO</v>
          </cell>
          <cell r="E1104" t="str">
            <v>STEVEN ALEJANDRO BENALCAZAR</v>
          </cell>
          <cell r="F1104" t="str">
            <v>COCINAS</v>
          </cell>
          <cell r="G1104">
            <v>2</v>
          </cell>
          <cell r="H1104" t="e">
            <v>#REF!</v>
          </cell>
        </row>
        <row r="1105">
          <cell r="A1105" t="str">
            <v>36 - CARCELEN ALTOGLOBALES</v>
          </cell>
          <cell r="B1105" t="str">
            <v>STEVEN ALEJANDRO BENALCAZAR QMI.xlsx</v>
          </cell>
          <cell r="C1105" t="str">
            <v>LA GANGA</v>
          </cell>
          <cell r="D1105" t="str">
            <v>36 - CARCELEN ALTO</v>
          </cell>
          <cell r="E1105" t="str">
            <v>STEVEN ALEJANDRO BENALCAZAR</v>
          </cell>
          <cell r="F1105" t="str">
            <v>GLOBALES</v>
          </cell>
          <cell r="G1105">
            <v>2</v>
          </cell>
          <cell r="H1105" t="e">
            <v>#REF!</v>
          </cell>
        </row>
        <row r="1106">
          <cell r="A1106" t="str">
            <v>36 - CARCELEN ALTOLAVADO</v>
          </cell>
          <cell r="B1106" t="str">
            <v>STEVEN ALEJANDRO BENALCAZAR QMI.xlsx</v>
          </cell>
          <cell r="C1106" t="str">
            <v>LA GANGA</v>
          </cell>
          <cell r="D1106" t="str">
            <v>36 - CARCELEN ALTO</v>
          </cell>
          <cell r="E1106" t="str">
            <v>STEVEN ALEJANDRO BENALCAZAR</v>
          </cell>
          <cell r="F1106" t="str">
            <v>LAVADO</v>
          </cell>
          <cell r="G1106">
            <v>0</v>
          </cell>
          <cell r="H1106" t="e">
            <v>#REF!</v>
          </cell>
        </row>
        <row r="1107">
          <cell r="A1107" t="str">
            <v>36 - CARCELEN ALTOREFRIGERACIÓN</v>
          </cell>
          <cell r="B1107" t="str">
            <v>STEVEN ALEJANDRO BENALCAZAR QMI.xlsx</v>
          </cell>
          <cell r="C1107" t="str">
            <v>LA GANGA</v>
          </cell>
          <cell r="D1107" t="str">
            <v>36 - CARCELEN ALTO</v>
          </cell>
          <cell r="E1107" t="str">
            <v>STEVEN ALEJANDRO BENALCAZAR</v>
          </cell>
          <cell r="F1107" t="str">
            <v>REFRIGERACIÓN</v>
          </cell>
          <cell r="G1107">
            <v>1</v>
          </cell>
          <cell r="H1107" t="e">
            <v>#REF!</v>
          </cell>
        </row>
        <row r="1108">
          <cell r="A1108" t="str">
            <v>19 - COMITE DEL PUEBLO 1COCINAS</v>
          </cell>
          <cell r="B1108" t="str">
            <v>STEVEN ALEJANDRO BENALCAZAR QMI.xlsx</v>
          </cell>
          <cell r="C1108" t="str">
            <v>LA GANGA</v>
          </cell>
          <cell r="D1108" t="str">
            <v>19 - COMITE DEL PUEBLO 1</v>
          </cell>
          <cell r="E1108" t="str">
            <v>STEVEN ALEJANDRO BENALCAZAR</v>
          </cell>
          <cell r="F1108" t="str">
            <v>COCINAS</v>
          </cell>
          <cell r="G1108">
            <v>1</v>
          </cell>
          <cell r="H1108" t="e">
            <v>#REF!</v>
          </cell>
          <cell r="I1108">
            <v>1</v>
          </cell>
        </row>
        <row r="1109">
          <cell r="A1109" t="str">
            <v>19 - COMITE DEL PUEBLO 1GLOBALES</v>
          </cell>
          <cell r="B1109" t="str">
            <v>STEVEN ALEJANDRO BENALCAZAR QMI.xlsx</v>
          </cell>
          <cell r="C1109" t="str">
            <v>LA GANGA</v>
          </cell>
          <cell r="D1109" t="str">
            <v>19 - COMITE DEL PUEBLO 1</v>
          </cell>
          <cell r="E1109" t="str">
            <v>STEVEN ALEJANDRO BENALCAZAR</v>
          </cell>
          <cell r="F1109" t="str">
            <v>GLOBALES</v>
          </cell>
          <cell r="G1109">
            <v>1</v>
          </cell>
          <cell r="H1109" t="e">
            <v>#REF!</v>
          </cell>
        </row>
        <row r="1110">
          <cell r="A1110" t="str">
            <v>19 - COMITE DEL PUEBLO 1LAVADO</v>
          </cell>
          <cell r="B1110" t="str">
            <v>STEVEN ALEJANDRO BENALCAZAR QMI.xlsx</v>
          </cell>
          <cell r="C1110" t="str">
            <v>LA GANGA</v>
          </cell>
          <cell r="D1110" t="str">
            <v>19 - COMITE DEL PUEBLO 1</v>
          </cell>
          <cell r="E1110" t="str">
            <v>STEVEN ALEJANDRO BENALCAZAR</v>
          </cell>
          <cell r="F1110" t="str">
            <v>LAVADO</v>
          </cell>
          <cell r="G1110">
            <v>2</v>
          </cell>
          <cell r="H1110" t="e">
            <v>#REF!</v>
          </cell>
        </row>
        <row r="1111">
          <cell r="A1111" t="str">
            <v>19 - COMITE DEL PUEBLO 1REFRIGERACIÓN</v>
          </cell>
          <cell r="B1111" t="str">
            <v>STEVEN ALEJANDRO BENALCAZAR QMI.xlsx</v>
          </cell>
          <cell r="C1111" t="str">
            <v>LA GANGA</v>
          </cell>
          <cell r="D1111" t="str">
            <v>19 - COMITE DEL PUEBLO 1</v>
          </cell>
          <cell r="E1111" t="str">
            <v>STEVEN ALEJANDRO BENALCAZAR</v>
          </cell>
          <cell r="F1111" t="str">
            <v>REFRIGERACIÓN</v>
          </cell>
          <cell r="G1111">
            <v>0</v>
          </cell>
          <cell r="H1111" t="e">
            <v>#REF!</v>
          </cell>
          <cell r="I1111">
            <v>2</v>
          </cell>
        </row>
        <row r="1112">
          <cell r="A1112" t="str">
            <v>NACOCINAS</v>
          </cell>
          <cell r="B1112" t="str">
            <v>STEVEN ALEJANDRO BENALCAZAR QMI.xlsx</v>
          </cell>
          <cell r="C1112" t="str">
            <v>LA GANGA</v>
          </cell>
          <cell r="D1112" t="str">
            <v>NA</v>
          </cell>
          <cell r="E1112" t="str">
            <v>STEVEN ALEJANDRO BENALCAZAR</v>
          </cell>
          <cell r="F1112" t="str">
            <v>COCINAS</v>
          </cell>
          <cell r="G1112">
            <v>3</v>
          </cell>
          <cell r="H1112" t="e">
            <v>#REF!</v>
          </cell>
          <cell r="I1112">
            <v>1</v>
          </cell>
        </row>
        <row r="1113">
          <cell r="A1113" t="str">
            <v>NAGLOBALES</v>
          </cell>
          <cell r="B1113" t="str">
            <v>STEVEN ALEJANDRO BENALCAZAR QMI.xlsx</v>
          </cell>
          <cell r="C1113" t="str">
            <v>LA GANGA</v>
          </cell>
          <cell r="D1113" t="str">
            <v>NA</v>
          </cell>
          <cell r="E1113" t="str">
            <v>STEVEN ALEJANDRO BENALCAZAR</v>
          </cell>
          <cell r="F1113" t="str">
            <v>GLOBALES</v>
          </cell>
          <cell r="G1113">
            <v>0</v>
          </cell>
          <cell r="H1113" t="e">
            <v>#REF!</v>
          </cell>
        </row>
        <row r="1114">
          <cell r="A1114" t="str">
            <v>NAREFRIGERACIÓN</v>
          </cell>
          <cell r="B1114" t="str">
            <v>STEVEN ALEJANDRO BENALCAZAR QMI.xlsx</v>
          </cell>
          <cell r="C1114" t="str">
            <v>LA GANGA</v>
          </cell>
          <cell r="D1114" t="str">
            <v>NA</v>
          </cell>
          <cell r="E1114" t="str">
            <v>STEVEN ALEJANDRO BENALCAZAR</v>
          </cell>
          <cell r="F1114" t="str">
            <v>REFRIGERACIÓN</v>
          </cell>
          <cell r="G1114">
            <v>1</v>
          </cell>
          <cell r="H1114" t="e">
            <v>#REF!</v>
          </cell>
        </row>
        <row r="1115">
          <cell r="A1115" t="str">
            <v>28 - POMASQUICOCINAS</v>
          </cell>
          <cell r="B1115" t="str">
            <v>STEVEN ALEJANDRO BENALCAZAR QMI.xlsx</v>
          </cell>
          <cell r="C1115" t="str">
            <v>LA GANGA</v>
          </cell>
          <cell r="D1115" t="str">
            <v>28 - POMASQUI</v>
          </cell>
          <cell r="E1115" t="str">
            <v>STEVEN ALEJANDRO BENALCAZAR</v>
          </cell>
          <cell r="F1115" t="str">
            <v>COCINAS</v>
          </cell>
          <cell r="G1115">
            <v>5</v>
          </cell>
          <cell r="H1115" t="e">
            <v>#REF!</v>
          </cell>
          <cell r="I1115">
            <v>1</v>
          </cell>
        </row>
        <row r="1116">
          <cell r="A1116" t="str">
            <v>28 - POMASQUIGLOBALES</v>
          </cell>
          <cell r="B1116" t="str">
            <v>STEVEN ALEJANDRO BENALCAZAR QMI.xlsx</v>
          </cell>
          <cell r="C1116" t="str">
            <v>LA GANGA</v>
          </cell>
          <cell r="D1116" t="str">
            <v>28 - POMASQUI</v>
          </cell>
          <cell r="E1116" t="str">
            <v>STEVEN ALEJANDRO BENALCAZAR</v>
          </cell>
          <cell r="F1116" t="str">
            <v>GLOBALES</v>
          </cell>
          <cell r="G1116">
            <v>0</v>
          </cell>
          <cell r="H1116" t="e">
            <v>#REF!</v>
          </cell>
        </row>
        <row r="1117">
          <cell r="A1117" t="str">
            <v>28 - POMASQUIREFRIGERACIÓN</v>
          </cell>
          <cell r="B1117" t="str">
            <v>STEVEN ALEJANDRO BENALCAZAR QMI.xlsx</v>
          </cell>
          <cell r="C1117" t="str">
            <v>LA GANGA</v>
          </cell>
          <cell r="D1117" t="str">
            <v>28 - POMASQUI</v>
          </cell>
          <cell r="E1117" t="str">
            <v>STEVEN ALEJANDRO BENALCAZAR</v>
          </cell>
          <cell r="F1117" t="str">
            <v>REFRIGERACIÓN</v>
          </cell>
          <cell r="G1117">
            <v>3</v>
          </cell>
          <cell r="H1117" t="e">
            <v>#REF!</v>
          </cell>
        </row>
        <row r="1118">
          <cell r="A1118" t="str">
            <v>34 - SAN ANTONIO DE PICHINCHACOCINAS</v>
          </cell>
          <cell r="B1118" t="str">
            <v>STEVEN ALEJANDRO BENALCAZAR QMI.xlsx</v>
          </cell>
          <cell r="C1118" t="str">
            <v>LA GANGA</v>
          </cell>
          <cell r="D1118" t="str">
            <v>34 - SAN ANTONIO DE PICHINCHA</v>
          </cell>
          <cell r="E1118" t="str">
            <v>STEVEN ALEJANDRO BENALCAZAR</v>
          </cell>
          <cell r="F1118" t="str">
            <v>COCINAS</v>
          </cell>
          <cell r="G1118">
            <v>0</v>
          </cell>
          <cell r="H1118" t="e">
            <v>#REF!</v>
          </cell>
        </row>
        <row r="1119">
          <cell r="A1119" t="str">
            <v>34 - SAN ANTONIO DE PICHINCHAGLOBALES</v>
          </cell>
          <cell r="B1119" t="str">
            <v>STEVEN ALEJANDRO BENALCAZAR QMI.xlsx</v>
          </cell>
          <cell r="C1119" t="str">
            <v>LA GANGA</v>
          </cell>
          <cell r="D1119" t="str">
            <v>34 - SAN ANTONIO DE PICHINCHA</v>
          </cell>
          <cell r="E1119" t="str">
            <v>STEVEN ALEJANDRO BENALCAZAR</v>
          </cell>
          <cell r="F1119" t="str">
            <v>GLOBALES</v>
          </cell>
          <cell r="G1119">
            <v>1</v>
          </cell>
          <cell r="H1119" t="e">
            <v>#REF!</v>
          </cell>
        </row>
        <row r="1120">
          <cell r="A1120" t="str">
            <v>34 - SAN ANTONIO DE PICHINCHAREFRIGERACIÓN</v>
          </cell>
          <cell r="B1120" t="str">
            <v>STEVEN ALEJANDRO BENALCAZAR QMI.xlsx</v>
          </cell>
          <cell r="C1120" t="str">
            <v>LA GANGA</v>
          </cell>
          <cell r="D1120" t="str">
            <v>34 - SAN ANTONIO DE PICHINCHA</v>
          </cell>
          <cell r="E1120" t="str">
            <v>STEVEN ALEJANDRO BENALCAZAR</v>
          </cell>
          <cell r="F1120" t="str">
            <v>REFRIGERACIÓN</v>
          </cell>
          <cell r="G1120">
            <v>0</v>
          </cell>
          <cell r="H1120" t="e">
            <v>#REF!</v>
          </cell>
        </row>
        <row r="1121">
          <cell r="A1121" t="str">
            <v>208 - SANGOLQUICOCINAS</v>
          </cell>
          <cell r="B1121" t="str">
            <v>STEVEN ALEJANDRO BENALCAZAR QMI.xlsx</v>
          </cell>
          <cell r="C1121" t="str">
            <v>LA GANGA</v>
          </cell>
          <cell r="D1121" t="str">
            <v>208 - SANGOLQUI</v>
          </cell>
          <cell r="E1121" t="str">
            <v>STEVEN ALEJANDRO BENALCAZAR</v>
          </cell>
          <cell r="F1121" t="str">
            <v>COCINAS</v>
          </cell>
          <cell r="G1121">
            <v>5</v>
          </cell>
          <cell r="H1121" t="e">
            <v>#REF!</v>
          </cell>
          <cell r="I1121">
            <v>2</v>
          </cell>
        </row>
        <row r="1122">
          <cell r="A1122" t="str">
            <v>208 - SANGOLQUIGLOBALES</v>
          </cell>
          <cell r="B1122" t="str">
            <v>STEVEN ALEJANDRO BENALCAZAR QMI.xlsx</v>
          </cell>
          <cell r="C1122" t="str">
            <v>LA GANGA</v>
          </cell>
          <cell r="D1122" t="str">
            <v>208 - SANGOLQUI</v>
          </cell>
          <cell r="E1122" t="str">
            <v>STEVEN ALEJANDRO BENALCAZAR</v>
          </cell>
          <cell r="F1122" t="str">
            <v>GLOBALES</v>
          </cell>
          <cell r="G1122">
            <v>2</v>
          </cell>
          <cell r="H1122" t="e">
            <v>#REF!</v>
          </cell>
        </row>
        <row r="1123">
          <cell r="A1123" t="str">
            <v>208 - SANGOLQUILAVADO</v>
          </cell>
          <cell r="B1123" t="str">
            <v>STEVEN ALEJANDRO BENALCAZAR QMI.xlsx</v>
          </cell>
          <cell r="C1123" t="str">
            <v>LA GANGA</v>
          </cell>
          <cell r="D1123" t="str">
            <v>208 - SANGOLQUI</v>
          </cell>
          <cell r="E1123" t="str">
            <v>STEVEN ALEJANDRO BENALCAZAR</v>
          </cell>
          <cell r="F1123" t="str">
            <v>LAVADO</v>
          </cell>
          <cell r="G1123">
            <v>1</v>
          </cell>
          <cell r="H1123" t="e">
            <v>#REF!</v>
          </cell>
        </row>
        <row r="1124">
          <cell r="A1124" t="str">
            <v>208 - SANGOLQUIREFRIGERACIÓN</v>
          </cell>
          <cell r="B1124" t="str">
            <v>STEVEN ALEJANDRO BENALCAZAR QMI.xlsx</v>
          </cell>
          <cell r="C1124" t="str">
            <v>LA GANGA</v>
          </cell>
          <cell r="D1124" t="str">
            <v>208 - SANGOLQUI</v>
          </cell>
          <cell r="E1124" t="str">
            <v>STEVEN ALEJANDRO BENALCAZAR</v>
          </cell>
          <cell r="F1124" t="str">
            <v>REFRIGERACIÓN</v>
          </cell>
          <cell r="G1124">
            <v>1</v>
          </cell>
          <cell r="H1124" t="e">
            <v>#REF!</v>
          </cell>
          <cell r="I1124">
            <v>1</v>
          </cell>
        </row>
        <row r="1125">
          <cell r="A1125" t="str">
            <v>214 - SANGOLQUI 2COCINAS</v>
          </cell>
          <cell r="B1125" t="str">
            <v>STEVEN ALEJANDRO BENALCAZAR QMI.xlsx</v>
          </cell>
          <cell r="C1125" t="str">
            <v>LA GANGA</v>
          </cell>
          <cell r="D1125" t="str">
            <v>214 - SANGOLQUI 2</v>
          </cell>
          <cell r="E1125" t="str">
            <v>STEVEN ALEJANDRO BENALCAZAR</v>
          </cell>
          <cell r="F1125" t="str">
            <v>COCINAS</v>
          </cell>
          <cell r="G1125">
            <v>2</v>
          </cell>
          <cell r="H1125" t="e">
            <v>#REF!</v>
          </cell>
          <cell r="I1125">
            <v>1</v>
          </cell>
        </row>
        <row r="1126">
          <cell r="A1126" t="str">
            <v>214 - SANGOLQUI 2GLOBALES</v>
          </cell>
          <cell r="B1126" t="str">
            <v>STEVEN ALEJANDRO BENALCAZAR QMI.xlsx</v>
          </cell>
          <cell r="C1126" t="str">
            <v>LA GANGA</v>
          </cell>
          <cell r="D1126" t="str">
            <v>214 - SANGOLQUI 2</v>
          </cell>
          <cell r="E1126" t="str">
            <v>STEVEN ALEJANDRO BENALCAZAR</v>
          </cell>
          <cell r="F1126" t="str">
            <v>GLOBALES</v>
          </cell>
          <cell r="G1126">
            <v>0</v>
          </cell>
          <cell r="H1126" t="e">
            <v>#REF!</v>
          </cell>
        </row>
        <row r="1127">
          <cell r="A1127" t="str">
            <v>214 - SANGOLQUI 2LAVADO</v>
          </cell>
          <cell r="B1127" t="str">
            <v>STEVEN ALEJANDRO BENALCAZAR QMI.xlsx</v>
          </cell>
          <cell r="C1127" t="str">
            <v>LA GANGA</v>
          </cell>
          <cell r="D1127" t="str">
            <v>214 - SANGOLQUI 2</v>
          </cell>
          <cell r="E1127" t="str">
            <v>STEVEN ALEJANDRO BENALCAZAR</v>
          </cell>
          <cell r="F1127" t="str">
            <v>LAVADO</v>
          </cell>
          <cell r="G1127">
            <v>1</v>
          </cell>
          <cell r="H1127" t="e">
            <v>#REF!</v>
          </cell>
        </row>
        <row r="1128">
          <cell r="A1128" t="str">
            <v>214 - SANGOLQUI 2REFRIGERACIÓN</v>
          </cell>
          <cell r="B1128" t="str">
            <v>STEVEN ALEJANDRO BENALCAZAR QMI.xlsx</v>
          </cell>
          <cell r="C1128" t="str">
            <v>LA GANGA</v>
          </cell>
          <cell r="D1128" t="str">
            <v>214 - SANGOLQUI 2</v>
          </cell>
          <cell r="E1128" t="str">
            <v>STEVEN ALEJANDRO BENALCAZAR</v>
          </cell>
          <cell r="F1128" t="str">
            <v>REFRIGERACIÓN</v>
          </cell>
          <cell r="G1128">
            <v>1</v>
          </cell>
          <cell r="H1128" t="e">
            <v>#REF!</v>
          </cell>
        </row>
        <row r="1129">
          <cell r="A1129" t="str">
            <v>235 - SANGOLQUI 3AIRES</v>
          </cell>
          <cell r="B1129" t="str">
            <v>STEVEN ALEJANDRO BENALCAZAR QMI.xlsx</v>
          </cell>
          <cell r="C1129" t="str">
            <v>LA GANGA</v>
          </cell>
          <cell r="D1129" t="str">
            <v>235 - SANGOLQUI 3</v>
          </cell>
          <cell r="E1129" t="str">
            <v>STEVEN ALEJANDRO BENALCAZAR</v>
          </cell>
          <cell r="F1129" t="str">
            <v>AIRES</v>
          </cell>
          <cell r="G1129">
            <v>0</v>
          </cell>
          <cell r="H1129" t="e">
            <v>#REF!</v>
          </cell>
        </row>
        <row r="1130">
          <cell r="A1130" t="str">
            <v>235 - SANGOLQUI 3COCINAS</v>
          </cell>
          <cell r="B1130" t="str">
            <v>STEVEN ALEJANDRO BENALCAZAR QMI.xlsx</v>
          </cell>
          <cell r="C1130" t="str">
            <v>LA GANGA</v>
          </cell>
          <cell r="D1130" t="str">
            <v>235 - SANGOLQUI 3</v>
          </cell>
          <cell r="E1130" t="str">
            <v>STEVEN ALEJANDRO BENALCAZAR</v>
          </cell>
          <cell r="F1130" t="str">
            <v>COCINAS</v>
          </cell>
          <cell r="G1130">
            <v>2</v>
          </cell>
          <cell r="H1130" t="e">
            <v>#REF!</v>
          </cell>
        </row>
        <row r="1131">
          <cell r="A1131" t="str">
            <v>235 - SANGOLQUI 3GLOBALES</v>
          </cell>
          <cell r="B1131" t="str">
            <v>STEVEN ALEJANDRO BENALCAZAR QMI.xlsx</v>
          </cell>
          <cell r="C1131" t="str">
            <v>LA GANGA</v>
          </cell>
          <cell r="D1131" t="str">
            <v>235 - SANGOLQUI 3</v>
          </cell>
          <cell r="E1131" t="str">
            <v>STEVEN ALEJANDRO BENALCAZAR</v>
          </cell>
          <cell r="F1131" t="str">
            <v>GLOBALES</v>
          </cell>
          <cell r="G1131">
            <v>2</v>
          </cell>
          <cell r="H1131" t="e">
            <v>#REF!</v>
          </cell>
        </row>
        <row r="1132">
          <cell r="A1132" t="str">
            <v>235 - SANGOLQUI 3LAVADO</v>
          </cell>
          <cell r="B1132" t="str">
            <v>STEVEN ALEJANDRO BENALCAZAR QMI.xlsx</v>
          </cell>
          <cell r="C1132" t="str">
            <v>LA GANGA</v>
          </cell>
          <cell r="D1132" t="str">
            <v>235 - SANGOLQUI 3</v>
          </cell>
          <cell r="E1132" t="str">
            <v>STEVEN ALEJANDRO BENALCAZAR</v>
          </cell>
          <cell r="F1132" t="str">
            <v>LAVADO</v>
          </cell>
          <cell r="G1132">
            <v>0</v>
          </cell>
          <cell r="H1132" t="e">
            <v>#REF!</v>
          </cell>
        </row>
        <row r="1133">
          <cell r="A1133" t="str">
            <v>235 - SANGOLQUI 3REFRIGERACIÓN</v>
          </cell>
          <cell r="B1133" t="str">
            <v>STEVEN ALEJANDRO BENALCAZAR QMI.xlsx</v>
          </cell>
          <cell r="C1133" t="str">
            <v>LA GANGA</v>
          </cell>
          <cell r="D1133" t="str">
            <v>235 - SANGOLQUI 3</v>
          </cell>
          <cell r="E1133" t="str">
            <v>STEVEN ALEJANDRO BENALCAZAR</v>
          </cell>
          <cell r="F1133" t="str">
            <v>REFRIGERACIÓN</v>
          </cell>
          <cell r="G1133">
            <v>2</v>
          </cell>
          <cell r="H1133" t="e">
            <v>#REF!</v>
          </cell>
        </row>
        <row r="1134">
          <cell r="A1134" t="str">
            <v>69 - UIO.CALDERONCOCINAS</v>
          </cell>
          <cell r="B1134" t="str">
            <v>STEVEN ALEJANDRO BENALCAZAR QMI.xlsx</v>
          </cell>
          <cell r="C1134" t="str">
            <v>JAHER</v>
          </cell>
          <cell r="D1134" t="str">
            <v>69 - UIO.CALDERON</v>
          </cell>
          <cell r="E1134" t="str">
            <v>STEVEN ALEJANDRO BENALCAZAR</v>
          </cell>
          <cell r="F1134" t="str">
            <v>COCINAS</v>
          </cell>
          <cell r="G1134">
            <v>5</v>
          </cell>
          <cell r="H1134" t="e">
            <v>#REF!</v>
          </cell>
          <cell r="I1134">
            <v>3</v>
          </cell>
        </row>
        <row r="1135">
          <cell r="A1135" t="str">
            <v>69 - UIO.CALDERONLAVADO</v>
          </cell>
          <cell r="B1135" t="str">
            <v>STEVEN ALEJANDRO BENALCAZAR QMI.xlsx</v>
          </cell>
          <cell r="C1135" t="str">
            <v>JAHER</v>
          </cell>
          <cell r="D1135" t="str">
            <v>69 - UIO.CALDERON</v>
          </cell>
          <cell r="E1135" t="str">
            <v>STEVEN ALEJANDRO BENALCAZAR</v>
          </cell>
          <cell r="F1135" t="str">
            <v>LAVADO</v>
          </cell>
          <cell r="G1135">
            <v>0</v>
          </cell>
          <cell r="H1135" t="e">
            <v>#REF!</v>
          </cell>
        </row>
        <row r="1136">
          <cell r="A1136" t="str">
            <v>69 - UIO.CALDERONREFRIGERACIÓN</v>
          </cell>
          <cell r="B1136" t="str">
            <v>STEVEN ALEJANDRO BENALCAZAR QMI.xlsx</v>
          </cell>
          <cell r="C1136" t="str">
            <v>JAHER</v>
          </cell>
          <cell r="D1136" t="str">
            <v>69 - UIO.CALDERON</v>
          </cell>
          <cell r="E1136" t="str">
            <v>STEVEN ALEJANDRO BENALCAZAR</v>
          </cell>
          <cell r="F1136" t="str">
            <v>REFRIGERACIÓN</v>
          </cell>
          <cell r="G1136">
            <v>3</v>
          </cell>
          <cell r="H1136" t="e">
            <v>#REF!</v>
          </cell>
          <cell r="I1136">
            <v>1</v>
          </cell>
        </row>
        <row r="1137">
          <cell r="A1137" t="str">
            <v>NACOCINAS</v>
          </cell>
          <cell r="B1137" t="str">
            <v>STEVEN ALEJANDRO BENALCAZAR QMI.xlsx</v>
          </cell>
          <cell r="C1137" t="str">
            <v>ALMACENES JAPON</v>
          </cell>
          <cell r="D1137" t="str">
            <v>NA</v>
          </cell>
          <cell r="E1137" t="str">
            <v>STEVEN ALEJANDRO BENALCAZAR</v>
          </cell>
          <cell r="F1137" t="str">
            <v>COCINAS</v>
          </cell>
          <cell r="G1137">
            <v>4</v>
          </cell>
          <cell r="H1137" t="e">
            <v>#REF!</v>
          </cell>
        </row>
        <row r="1138">
          <cell r="A1138" t="str">
            <v>NAREFRIGERACIÓN</v>
          </cell>
          <cell r="B1138" t="str">
            <v>STEVEN ALEJANDRO BENALCAZAR QMI.xlsx</v>
          </cell>
          <cell r="C1138" t="str">
            <v>ALMACENES JAPON</v>
          </cell>
          <cell r="D1138" t="str">
            <v>NA</v>
          </cell>
          <cell r="E1138" t="str">
            <v>STEVEN ALEJANDRO BENALCAZAR</v>
          </cell>
          <cell r="F1138" t="str">
            <v>REFRIGERACIÓN</v>
          </cell>
          <cell r="G1138">
            <v>4</v>
          </cell>
          <cell r="H1138" t="e">
            <v>#REF!</v>
          </cell>
        </row>
        <row r="1139">
          <cell r="A1139" t="str">
            <v>94338 - JAPON TUMBACO IICOCINAS</v>
          </cell>
          <cell r="B1139" t="str">
            <v>STEVEN ALEJANDRO BENALCAZAR QMI.xlsx</v>
          </cell>
          <cell r="C1139" t="str">
            <v>ALMACENES JAPON</v>
          </cell>
          <cell r="D1139" t="str">
            <v>94338 - JAPON TUMBACO II</v>
          </cell>
          <cell r="E1139" t="str">
            <v>STEVEN ALEJANDRO BENALCAZAR</v>
          </cell>
          <cell r="F1139" t="str">
            <v>COCINAS</v>
          </cell>
          <cell r="G1139">
            <v>3</v>
          </cell>
          <cell r="H1139" t="e">
            <v>#REF!</v>
          </cell>
        </row>
        <row r="1140">
          <cell r="A1140" t="str">
            <v>94338 - JAPON TUMBACO IIGLOBALES</v>
          </cell>
          <cell r="B1140" t="str">
            <v>STEVEN ALEJANDRO BENALCAZAR QMI.xlsx</v>
          </cell>
          <cell r="C1140" t="str">
            <v>ALMACENES JAPON</v>
          </cell>
          <cell r="D1140" t="str">
            <v>94338 - JAPON TUMBACO II</v>
          </cell>
          <cell r="E1140" t="str">
            <v>STEVEN ALEJANDRO BENALCAZAR</v>
          </cell>
          <cell r="F1140" t="str">
            <v>GLOBALES</v>
          </cell>
          <cell r="G1140">
            <v>0</v>
          </cell>
          <cell r="H1140" t="e">
            <v>#REF!</v>
          </cell>
        </row>
        <row r="1141">
          <cell r="A1141" t="str">
            <v>94338 - JAPON TUMBACO IILAVADO</v>
          </cell>
          <cell r="B1141" t="str">
            <v>STEVEN ALEJANDRO BENALCAZAR QMI.xlsx</v>
          </cell>
          <cell r="C1141" t="str">
            <v>ALMACENES JAPON</v>
          </cell>
          <cell r="D1141" t="str">
            <v>94338 - JAPON TUMBACO II</v>
          </cell>
          <cell r="E1141" t="str">
            <v>STEVEN ALEJANDRO BENALCAZAR</v>
          </cell>
          <cell r="F1141" t="str">
            <v>LAVADO</v>
          </cell>
          <cell r="G1141">
            <v>0</v>
          </cell>
          <cell r="H1141" t="e">
            <v>#REF!</v>
          </cell>
        </row>
        <row r="1142">
          <cell r="A1142" t="str">
            <v>94338 - JAPON TUMBACO IIREFRIGERACIÓN</v>
          </cell>
          <cell r="B1142" t="str">
            <v>STEVEN ALEJANDRO BENALCAZAR QMI.xlsx</v>
          </cell>
          <cell r="C1142" t="str">
            <v>ALMACENES JAPON</v>
          </cell>
          <cell r="D1142" t="str">
            <v>94338 - JAPON TUMBACO II</v>
          </cell>
          <cell r="E1142" t="str">
            <v>STEVEN ALEJANDRO BENALCAZAR</v>
          </cell>
          <cell r="F1142" t="str">
            <v>REFRIGERACIÓN</v>
          </cell>
          <cell r="G1142">
            <v>2</v>
          </cell>
          <cell r="H1142" t="e">
            <v>#REF!</v>
          </cell>
        </row>
        <row r="1143">
          <cell r="A1143" t="str">
            <v>65 - MIN QUITO CALDERON - BODEGACOCINAS</v>
          </cell>
          <cell r="B1143" t="str">
            <v>STEVEN ALEJANDRO BENALCAZAR QMI.xlsx</v>
          </cell>
          <cell r="C1143" t="str">
            <v>MARCIMEX</v>
          </cell>
          <cell r="D1143" t="str">
            <v>65 - MIN QUITO CALDERON - BODEGA</v>
          </cell>
          <cell r="E1143" t="str">
            <v>STEVEN ALEJANDRO BENALCAZAR</v>
          </cell>
          <cell r="F1143" t="str">
            <v>COCINAS</v>
          </cell>
          <cell r="G1143">
            <v>0</v>
          </cell>
          <cell r="H1143" t="e">
            <v>#REF!</v>
          </cell>
        </row>
        <row r="1144">
          <cell r="A1144" t="str">
            <v>65 - MIN QUITO CALDERON - BODEGAREFRIGERACIÓN</v>
          </cell>
          <cell r="B1144" t="str">
            <v>STEVEN ALEJANDRO BENALCAZAR QMI.xlsx</v>
          </cell>
          <cell r="C1144" t="str">
            <v>MARCIMEX</v>
          </cell>
          <cell r="D1144" t="str">
            <v>65 - MIN QUITO CALDERON - BODEGA</v>
          </cell>
          <cell r="E1144" t="str">
            <v>STEVEN ALEJANDRO BENALCAZAR</v>
          </cell>
          <cell r="F1144" t="str">
            <v>REFRIGERACIÓN</v>
          </cell>
          <cell r="G1144">
            <v>1</v>
          </cell>
          <cell r="H1144" t="e">
            <v>#REF!</v>
          </cell>
        </row>
        <row r="1145">
          <cell r="A1145" t="str">
            <v>62 - MIN QUITO TUMBACO - BODEGACOCINAS</v>
          </cell>
          <cell r="B1145" t="str">
            <v>STEVEN ALEJANDRO BENALCAZAR QMI.xlsx</v>
          </cell>
          <cell r="C1145" t="str">
            <v>MARCIMEX</v>
          </cell>
          <cell r="D1145" t="str">
            <v>62 - MIN QUITO TUMBACO - BODEGA</v>
          </cell>
          <cell r="E1145" t="str">
            <v>STEVEN ALEJANDRO BENALCAZAR</v>
          </cell>
          <cell r="F1145" t="str">
            <v>COCINAS</v>
          </cell>
          <cell r="G1145">
            <v>2</v>
          </cell>
          <cell r="H1145" t="e">
            <v>#REF!</v>
          </cell>
          <cell r="I1145">
            <v>2</v>
          </cell>
        </row>
        <row r="1146">
          <cell r="A1146" t="str">
            <v>62 - MIN QUITO TUMBACO - BODEGAREFRIGERACIÓN</v>
          </cell>
          <cell r="B1146" t="str">
            <v>STEVEN ALEJANDRO BENALCAZAR QMI.xlsx</v>
          </cell>
          <cell r="C1146" t="str">
            <v>MARCIMEX</v>
          </cell>
          <cell r="D1146" t="str">
            <v>62 - MIN QUITO TUMBACO - BODEGA</v>
          </cell>
          <cell r="E1146" t="str">
            <v>STEVEN ALEJANDRO BENALCAZAR</v>
          </cell>
          <cell r="F1146" t="str">
            <v>REFRIGERACIÓN</v>
          </cell>
          <cell r="G1146">
            <v>2</v>
          </cell>
          <cell r="H1146" t="e">
            <v>#REF!</v>
          </cell>
        </row>
        <row r="1147">
          <cell r="A1147" t="str">
            <v>NACOCINAS</v>
          </cell>
          <cell r="B1147" t="str">
            <v>STEVEN ALEJANDRO BENALCAZAR QMI.xlsx</v>
          </cell>
          <cell r="C1147" t="str">
            <v>ORVE</v>
          </cell>
          <cell r="D1147" t="str">
            <v>NA</v>
          </cell>
          <cell r="E1147" t="str">
            <v>STEVEN ALEJANDRO BENALCAZAR</v>
          </cell>
          <cell r="F1147" t="str">
            <v>COCINAS</v>
          </cell>
          <cell r="G1147">
            <v>8</v>
          </cell>
          <cell r="H1147" t="e">
            <v>#REF!</v>
          </cell>
          <cell r="I1147">
            <v>2</v>
          </cell>
        </row>
        <row r="1148">
          <cell r="A1148" t="str">
            <v>NAREFRIGERACIÓN</v>
          </cell>
          <cell r="B1148" t="str">
            <v>STEVEN ALEJANDRO BENALCAZAR QMI.xlsx</v>
          </cell>
          <cell r="C1148" t="str">
            <v>ORVE</v>
          </cell>
          <cell r="D1148" t="str">
            <v>NA</v>
          </cell>
          <cell r="E1148" t="str">
            <v>STEVEN ALEJANDRO BENALCAZAR</v>
          </cell>
          <cell r="F1148" t="str">
            <v>REFRIGERACIÓN</v>
          </cell>
          <cell r="G1148">
            <v>6</v>
          </cell>
          <cell r="H1148" t="e">
            <v>#REF!</v>
          </cell>
        </row>
        <row r="1149">
          <cell r="A1149" t="str">
            <v>89 - ORVE CARAPUNGOCOCINAS</v>
          </cell>
          <cell r="B1149" t="str">
            <v>STEVEN ALEJANDRO BENALCAZAR QMI.xlsx</v>
          </cell>
          <cell r="C1149" t="str">
            <v>ORVE</v>
          </cell>
          <cell r="D1149" t="str">
            <v>89 - ORVE CARAPUNGO</v>
          </cell>
          <cell r="E1149" t="str">
            <v>STEVEN ALEJANDRO BENALCAZAR</v>
          </cell>
          <cell r="F1149" t="str">
            <v>COCINAS</v>
          </cell>
          <cell r="G1149">
            <v>1</v>
          </cell>
          <cell r="H1149" t="e">
            <v>#REF!</v>
          </cell>
        </row>
        <row r="1150">
          <cell r="A1150" t="str">
            <v>89 - ORVE CARAPUNGOREFRIGERACIÓN</v>
          </cell>
          <cell r="B1150" t="str">
            <v>STEVEN ALEJANDRO BENALCAZAR QMI.xlsx</v>
          </cell>
          <cell r="C1150" t="str">
            <v>ORVE</v>
          </cell>
          <cell r="D1150" t="str">
            <v>89 - ORVE CARAPUNGO</v>
          </cell>
          <cell r="E1150" t="str">
            <v>STEVEN ALEJANDRO BENALCAZAR</v>
          </cell>
          <cell r="F1150" t="str">
            <v>REFRIGERACIÓN</v>
          </cell>
          <cell r="G1150">
            <v>2</v>
          </cell>
          <cell r="H1150" t="e">
            <v>#REF!</v>
          </cell>
        </row>
        <row r="1151">
          <cell r="A1151" t="str">
            <v>83 - ORVE COMITÉ DEL PUEBLOCOCINAS</v>
          </cell>
          <cell r="B1151" t="str">
            <v>STEVEN ALEJANDRO BENALCAZAR QMI.xlsx</v>
          </cell>
          <cell r="C1151" t="str">
            <v>ORVE HOGAR</v>
          </cell>
          <cell r="D1151" t="str">
            <v>83 - ORVE COMITÉ DEL PUEBLO</v>
          </cell>
          <cell r="E1151" t="str">
            <v>STEVEN ALEJANDRO BENALCAZAR</v>
          </cell>
          <cell r="F1151" t="str">
            <v>COCINAS</v>
          </cell>
          <cell r="G1151">
            <v>3</v>
          </cell>
          <cell r="H1151" t="e">
            <v>#REF!</v>
          </cell>
        </row>
        <row r="1152">
          <cell r="A1152" t="str">
            <v>83 - ORVE COMITÉ DEL PUEBLOGLOBALES</v>
          </cell>
          <cell r="B1152" t="str">
            <v>STEVEN ALEJANDRO BENALCAZAR QMI.xlsx</v>
          </cell>
          <cell r="C1152" t="str">
            <v>ORVE HOGAR</v>
          </cell>
          <cell r="D1152" t="str">
            <v>83 - ORVE COMITÉ DEL PUEBLO</v>
          </cell>
          <cell r="E1152" t="str">
            <v>STEVEN ALEJANDRO BENALCAZAR</v>
          </cell>
          <cell r="F1152" t="str">
            <v>GLOBALES</v>
          </cell>
          <cell r="G1152">
            <v>0</v>
          </cell>
          <cell r="H1152" t="e">
            <v>#REF!</v>
          </cell>
        </row>
        <row r="1153">
          <cell r="A1153" t="str">
            <v>83 - ORVE COMITÉ DEL PUEBLOLAVADO</v>
          </cell>
          <cell r="B1153" t="str">
            <v>STEVEN ALEJANDRO BENALCAZAR QMI.xlsx</v>
          </cell>
          <cell r="C1153" t="str">
            <v>ORVE HOGAR</v>
          </cell>
          <cell r="D1153" t="str">
            <v>83 - ORVE COMITÉ DEL PUEBLO</v>
          </cell>
          <cell r="E1153" t="str">
            <v>STEVEN ALEJANDRO BENALCAZAR</v>
          </cell>
          <cell r="F1153" t="str">
            <v>LAVADO</v>
          </cell>
          <cell r="G1153">
            <v>0</v>
          </cell>
          <cell r="H1153" t="e">
            <v>#REF!</v>
          </cell>
        </row>
        <row r="1154">
          <cell r="A1154" t="str">
            <v>83 - ORVE COMITÉ DEL PUEBLOREFRIGERACIÓN</v>
          </cell>
          <cell r="B1154" t="str">
            <v>STEVEN ALEJANDRO BENALCAZAR QMI.xlsx</v>
          </cell>
          <cell r="C1154" t="str">
            <v>ORVE HOGAR</v>
          </cell>
          <cell r="D1154" t="str">
            <v>83 - ORVE COMITÉ DEL PUEBLO</v>
          </cell>
          <cell r="E1154" t="str">
            <v>STEVEN ALEJANDRO BENALCAZAR</v>
          </cell>
          <cell r="F1154" t="str">
            <v>REFRIGERACIÓN</v>
          </cell>
          <cell r="G1154">
            <v>3</v>
          </cell>
          <cell r="H1154" t="e">
            <v>#REF!</v>
          </cell>
        </row>
        <row r="1155">
          <cell r="A1155" t="str">
            <v>286 - ORVE SANGOLQUICOCINAS</v>
          </cell>
          <cell r="B1155" t="str">
            <v>STEVEN ALEJANDRO BENALCAZAR QMI.xlsx</v>
          </cell>
          <cell r="C1155" t="str">
            <v>ORVE HOGAR</v>
          </cell>
          <cell r="D1155" t="str">
            <v>286 - ORVE SANGOLQUI</v>
          </cell>
          <cell r="E1155" t="str">
            <v>STEVEN ALEJANDRO BENALCAZAR</v>
          </cell>
          <cell r="F1155" t="str">
            <v>COCINAS</v>
          </cell>
          <cell r="G1155">
            <v>1</v>
          </cell>
          <cell r="H1155" t="e">
            <v>#REF!</v>
          </cell>
        </row>
        <row r="1156">
          <cell r="A1156" t="str">
            <v>286 - ORVE SANGOLQUIGLOBALES</v>
          </cell>
          <cell r="B1156" t="str">
            <v>STEVEN ALEJANDRO BENALCAZAR QMI.xlsx</v>
          </cell>
          <cell r="C1156" t="str">
            <v>ORVE HOGAR</v>
          </cell>
          <cell r="D1156" t="str">
            <v>286 - ORVE SANGOLQUI</v>
          </cell>
          <cell r="E1156" t="str">
            <v>STEVEN ALEJANDRO BENALCAZAR</v>
          </cell>
          <cell r="F1156" t="str">
            <v>GLOBALES</v>
          </cell>
          <cell r="G1156">
            <v>0</v>
          </cell>
          <cell r="H1156" t="e">
            <v>#REF!</v>
          </cell>
        </row>
        <row r="1157">
          <cell r="A1157" t="str">
            <v>286 - ORVE SANGOLQUILAVADO</v>
          </cell>
          <cell r="B1157" t="str">
            <v>STEVEN ALEJANDRO BENALCAZAR QMI.xlsx</v>
          </cell>
          <cell r="C1157" t="str">
            <v>ORVE HOGAR</v>
          </cell>
          <cell r="D1157" t="str">
            <v>286 - ORVE SANGOLQUI</v>
          </cell>
          <cell r="E1157" t="str">
            <v>STEVEN ALEJANDRO BENALCAZAR</v>
          </cell>
          <cell r="F1157" t="str">
            <v>LAVADO</v>
          </cell>
          <cell r="G1157">
            <v>0</v>
          </cell>
          <cell r="H1157" t="e">
            <v>#REF!</v>
          </cell>
        </row>
        <row r="1158">
          <cell r="A1158" t="str">
            <v>286 - ORVE SANGOLQUIREFRIGERACIÓN</v>
          </cell>
          <cell r="B1158" t="str">
            <v>STEVEN ALEJANDRO BENALCAZAR QMI.xlsx</v>
          </cell>
          <cell r="C1158" t="str">
            <v>ORVE HOGAR</v>
          </cell>
          <cell r="D1158" t="str">
            <v>286 - ORVE SANGOLQUI</v>
          </cell>
          <cell r="E1158" t="str">
            <v>STEVEN ALEJANDRO BENALCAZAR</v>
          </cell>
          <cell r="F1158" t="str">
            <v>REFRIGERACIÓN</v>
          </cell>
          <cell r="G1158">
            <v>1</v>
          </cell>
          <cell r="H1158" t="e">
            <v>#REF!</v>
          </cell>
          <cell r="I1158">
            <v>1</v>
          </cell>
        </row>
        <row r="1159">
          <cell r="A1159" t="str">
            <v>91 - ORVE TUMBACOCOCINAS</v>
          </cell>
          <cell r="B1159" t="str">
            <v>STEVEN ALEJANDRO BENALCAZAR QMI.xlsx</v>
          </cell>
          <cell r="C1159" t="str">
            <v>ORVE HOGAR</v>
          </cell>
          <cell r="D1159" t="str">
            <v>91 - ORVE TUMBACO</v>
          </cell>
          <cell r="E1159" t="str">
            <v>STEVEN ALEJANDRO BENALCAZAR</v>
          </cell>
          <cell r="F1159" t="str">
            <v>COCINAS</v>
          </cell>
          <cell r="G1159">
            <v>3</v>
          </cell>
          <cell r="H1159" t="e">
            <v>#REF!</v>
          </cell>
          <cell r="I1159">
            <v>3</v>
          </cell>
        </row>
        <row r="1160">
          <cell r="A1160" t="str">
            <v>91 - ORVE TUMBACOGLOBALES</v>
          </cell>
          <cell r="B1160" t="str">
            <v>STEVEN ALEJANDRO BENALCAZAR QMI.xlsx</v>
          </cell>
          <cell r="C1160" t="str">
            <v>ORVE HOGAR</v>
          </cell>
          <cell r="D1160" t="str">
            <v>91 - ORVE TUMBACO</v>
          </cell>
          <cell r="E1160" t="str">
            <v>STEVEN ALEJANDRO BENALCAZAR</v>
          </cell>
          <cell r="F1160" t="str">
            <v>GLOBALES</v>
          </cell>
          <cell r="G1160">
            <v>0</v>
          </cell>
          <cell r="H1160" t="e">
            <v>#REF!</v>
          </cell>
        </row>
        <row r="1161">
          <cell r="A1161" t="str">
            <v>91 - ORVE TUMBACOLAVADO</v>
          </cell>
          <cell r="B1161" t="str">
            <v>STEVEN ALEJANDRO BENALCAZAR QMI.xlsx</v>
          </cell>
          <cell r="C1161" t="str">
            <v>ORVE HOGAR</v>
          </cell>
          <cell r="D1161" t="str">
            <v>91 - ORVE TUMBACO</v>
          </cell>
          <cell r="E1161" t="str">
            <v>STEVEN ALEJANDRO BENALCAZAR</v>
          </cell>
          <cell r="F1161" t="str">
            <v>LAVADO</v>
          </cell>
          <cell r="G1161">
            <v>0</v>
          </cell>
          <cell r="H1161" t="e">
            <v>#REF!</v>
          </cell>
        </row>
        <row r="1162">
          <cell r="A1162" t="str">
            <v>91 - ORVE TUMBACOREFRIGERACIÓN</v>
          </cell>
          <cell r="B1162" t="str">
            <v>STEVEN ALEJANDRO BENALCAZAR QMI.xlsx</v>
          </cell>
          <cell r="C1162" t="str">
            <v>ORVE HOGAR</v>
          </cell>
          <cell r="D1162" t="str">
            <v>91 - ORVE TUMBACO</v>
          </cell>
          <cell r="E1162" t="str">
            <v>STEVEN ALEJANDRO BENALCAZAR</v>
          </cell>
          <cell r="F1162" t="str">
            <v>REFRIGERACIÓN</v>
          </cell>
          <cell r="G1162">
            <v>3</v>
          </cell>
          <cell r="H1162" t="e">
            <v>#REF!</v>
          </cell>
        </row>
        <row r="1163">
          <cell r="A1163" t="str">
            <v>151 - POINT CALDERONCOCINAS</v>
          </cell>
          <cell r="B1163" t="str">
            <v>STEVEN ALEJANDRO BENALCAZAR QMI.xlsx</v>
          </cell>
          <cell r="C1163" t="str">
            <v>POINT</v>
          </cell>
          <cell r="D1163" t="str">
            <v>151 - POINT CALDERON</v>
          </cell>
          <cell r="E1163" t="str">
            <v>STEVEN ALEJANDRO BENALCAZAR</v>
          </cell>
          <cell r="F1163" t="str">
            <v>COCINAS</v>
          </cell>
          <cell r="G1163">
            <v>6</v>
          </cell>
          <cell r="H1163" t="e">
            <v>#REF!</v>
          </cell>
        </row>
        <row r="1164">
          <cell r="A1164" t="str">
            <v>151 - POINT CALDERONGLOBALES</v>
          </cell>
          <cell r="B1164" t="str">
            <v>STEVEN ALEJANDRO BENALCAZAR QMI.xlsx</v>
          </cell>
          <cell r="C1164" t="str">
            <v>POINT</v>
          </cell>
          <cell r="D1164" t="str">
            <v>151 - POINT CALDERON</v>
          </cell>
          <cell r="E1164" t="str">
            <v>STEVEN ALEJANDRO BENALCAZAR</v>
          </cell>
          <cell r="F1164" t="str">
            <v>GLOBALES</v>
          </cell>
          <cell r="G1164">
            <v>0</v>
          </cell>
          <cell r="H1164" t="e">
            <v>#REF!</v>
          </cell>
        </row>
        <row r="1165">
          <cell r="A1165" t="str">
            <v>151 - POINT CALDERONLAVADO</v>
          </cell>
          <cell r="B1165" t="str">
            <v>STEVEN ALEJANDRO BENALCAZAR QMI.xlsx</v>
          </cell>
          <cell r="C1165" t="str">
            <v>POINT</v>
          </cell>
          <cell r="D1165" t="str">
            <v>151 - POINT CALDERON</v>
          </cell>
          <cell r="E1165" t="str">
            <v>STEVEN ALEJANDRO BENALCAZAR</v>
          </cell>
          <cell r="F1165" t="str">
            <v>LAVADO</v>
          </cell>
          <cell r="G1165">
            <v>0</v>
          </cell>
          <cell r="H1165" t="e">
            <v>#REF!</v>
          </cell>
        </row>
        <row r="1166">
          <cell r="A1166" t="str">
            <v>151 - POINT CALDERONREFRIGERACIÓN</v>
          </cell>
          <cell r="B1166" t="str">
            <v>STEVEN ALEJANDRO BENALCAZAR QMI.xlsx</v>
          </cell>
          <cell r="C1166" t="str">
            <v>POINT</v>
          </cell>
          <cell r="D1166" t="str">
            <v>151 - POINT CALDERON</v>
          </cell>
          <cell r="E1166" t="str">
            <v>STEVEN ALEJANDRO BENALCAZAR</v>
          </cell>
          <cell r="F1166" t="str">
            <v>REFRIGERACIÓN</v>
          </cell>
          <cell r="G1166">
            <v>3</v>
          </cell>
          <cell r="H1166" t="e">
            <v>#REF!</v>
          </cell>
        </row>
        <row r="1167">
          <cell r="A1167" t="str">
            <v>152 - POINT CARAPUNGOCOCINAS</v>
          </cell>
          <cell r="B1167" t="str">
            <v>STEVEN ALEJANDRO BENALCAZAR QMI.xlsx</v>
          </cell>
          <cell r="C1167" t="str">
            <v>POINT</v>
          </cell>
          <cell r="D1167" t="str">
            <v>152 - POINT CARAPUNGO</v>
          </cell>
          <cell r="E1167" t="str">
            <v>STEVEN ALEJANDRO BENALCAZAR</v>
          </cell>
          <cell r="F1167" t="str">
            <v>COCINAS</v>
          </cell>
          <cell r="G1167">
            <v>5</v>
          </cell>
          <cell r="H1167" t="e">
            <v>#REF!</v>
          </cell>
        </row>
        <row r="1168">
          <cell r="A1168" t="str">
            <v>152 - POINT CARAPUNGOLAVADO</v>
          </cell>
          <cell r="B1168" t="str">
            <v>STEVEN ALEJANDRO BENALCAZAR QMI.xlsx</v>
          </cell>
          <cell r="C1168" t="str">
            <v>POINT</v>
          </cell>
          <cell r="D1168" t="str">
            <v>152 - POINT CARAPUNGO</v>
          </cell>
          <cell r="E1168" t="str">
            <v>STEVEN ALEJANDRO BENALCAZAR</v>
          </cell>
          <cell r="F1168" t="str">
            <v>LAVADO</v>
          </cell>
          <cell r="G1168">
            <v>0</v>
          </cell>
          <cell r="H1168" t="e">
            <v>#REF!</v>
          </cell>
        </row>
        <row r="1169">
          <cell r="A1169" t="str">
            <v>152 - POINT CARAPUNGOREFRIGERACIÓN</v>
          </cell>
          <cell r="B1169" t="str">
            <v>STEVEN ALEJANDRO BENALCAZAR QMI.xlsx</v>
          </cell>
          <cell r="C1169" t="str">
            <v>POINT</v>
          </cell>
          <cell r="D1169" t="str">
            <v>152 - POINT CARAPUNGO</v>
          </cell>
          <cell r="E1169" t="str">
            <v>STEVEN ALEJANDRO BENALCAZAR</v>
          </cell>
          <cell r="F1169" t="str">
            <v>REFRIGERACIÓN</v>
          </cell>
          <cell r="G1169">
            <v>2</v>
          </cell>
          <cell r="H1169" t="e">
            <v>#REF!</v>
          </cell>
        </row>
        <row r="1170">
          <cell r="A1170" t="str">
            <v>153 - POINT COMITÉ DEL PUEBLOCOCINAS</v>
          </cell>
          <cell r="B1170" t="str">
            <v>STEVEN ALEJANDRO BENALCAZAR QMI.xlsx</v>
          </cell>
          <cell r="C1170" t="str">
            <v>POINT</v>
          </cell>
          <cell r="D1170" t="str">
            <v>153 - POINT COMITÉ DEL PUEBLO</v>
          </cell>
          <cell r="E1170" t="str">
            <v>STEVEN ALEJANDRO BENALCAZAR</v>
          </cell>
          <cell r="F1170" t="str">
            <v>COCINAS</v>
          </cell>
          <cell r="G1170">
            <v>5</v>
          </cell>
          <cell r="H1170" t="e">
            <v>#REF!</v>
          </cell>
          <cell r="I1170">
            <v>1</v>
          </cell>
        </row>
        <row r="1171">
          <cell r="A1171" t="str">
            <v>153 - POINT COMITÉ DEL PUEBLOLAVADO</v>
          </cell>
          <cell r="B1171" t="str">
            <v>STEVEN ALEJANDRO BENALCAZAR QMI.xlsx</v>
          </cell>
          <cell r="C1171" t="str">
            <v>POINT</v>
          </cell>
          <cell r="D1171" t="str">
            <v>153 - POINT COMITÉ DEL PUEBLO</v>
          </cell>
          <cell r="E1171" t="str">
            <v>STEVEN ALEJANDRO BENALCAZAR</v>
          </cell>
          <cell r="F1171" t="str">
            <v>LAVADO</v>
          </cell>
          <cell r="G1171">
            <v>1</v>
          </cell>
          <cell r="H1171" t="e">
            <v>#REF!</v>
          </cell>
        </row>
        <row r="1172">
          <cell r="A1172" t="str">
            <v>153 - POINT COMITÉ DEL PUEBLOREFRIGERACIÓN</v>
          </cell>
          <cell r="B1172" t="str">
            <v>STEVEN ALEJANDRO BENALCAZAR QMI.xlsx</v>
          </cell>
          <cell r="C1172" t="str">
            <v>POINT</v>
          </cell>
          <cell r="D1172" t="str">
            <v>153 - POINT COMITÉ DEL PUEBLO</v>
          </cell>
          <cell r="E1172" t="str">
            <v>STEVEN ALEJANDRO BENALCAZAR</v>
          </cell>
          <cell r="F1172" t="str">
            <v>REFRIGERACIÓN</v>
          </cell>
          <cell r="G1172">
            <v>3</v>
          </cell>
          <cell r="H1172" t="e">
            <v>#REF!</v>
          </cell>
          <cell r="I1172">
            <v>1</v>
          </cell>
        </row>
        <row r="1173">
          <cell r="A1173" t="str">
            <v>387 - POINT SAN ANTONIOCOCINAS</v>
          </cell>
          <cell r="B1173" t="str">
            <v>STEVEN ALEJANDRO BENALCAZAR QMI.xlsx</v>
          </cell>
          <cell r="C1173" t="str">
            <v>POINT</v>
          </cell>
          <cell r="D1173" t="str">
            <v>387 - POINT SAN ANTONIO</v>
          </cell>
          <cell r="E1173" t="str">
            <v>STEVEN ALEJANDRO BENALCAZAR</v>
          </cell>
          <cell r="F1173" t="str">
            <v>COCINAS</v>
          </cell>
          <cell r="G1173">
            <v>6</v>
          </cell>
          <cell r="H1173" t="e">
            <v>#REF!</v>
          </cell>
          <cell r="I1173">
            <v>1</v>
          </cell>
        </row>
        <row r="1174">
          <cell r="A1174" t="str">
            <v>387 - POINT SAN ANTONIOGLOBALES</v>
          </cell>
          <cell r="B1174" t="str">
            <v>STEVEN ALEJANDRO BENALCAZAR QMI.xlsx</v>
          </cell>
          <cell r="C1174" t="str">
            <v>POINT</v>
          </cell>
          <cell r="D1174" t="str">
            <v>387 - POINT SAN ANTONIO</v>
          </cell>
          <cell r="E1174" t="str">
            <v>STEVEN ALEJANDRO BENALCAZAR</v>
          </cell>
          <cell r="F1174" t="str">
            <v>GLOBALES</v>
          </cell>
          <cell r="G1174">
            <v>0</v>
          </cell>
          <cell r="H1174" t="e">
            <v>#REF!</v>
          </cell>
        </row>
        <row r="1175">
          <cell r="A1175" t="str">
            <v>387 - POINT SAN ANTONIOLAVADO</v>
          </cell>
          <cell r="B1175" t="str">
            <v>STEVEN ALEJANDRO BENALCAZAR QMI.xlsx</v>
          </cell>
          <cell r="C1175" t="str">
            <v>POINT</v>
          </cell>
          <cell r="D1175" t="str">
            <v>387 - POINT SAN ANTONIO</v>
          </cell>
          <cell r="E1175" t="str">
            <v>STEVEN ALEJANDRO BENALCAZAR</v>
          </cell>
          <cell r="F1175" t="str">
            <v>LAVADO</v>
          </cell>
          <cell r="G1175">
            <v>0</v>
          </cell>
          <cell r="H1175" t="e">
            <v>#REF!</v>
          </cell>
        </row>
        <row r="1176">
          <cell r="A1176" t="str">
            <v>387 - POINT SAN ANTONIOREFRIGERACIÓN</v>
          </cell>
          <cell r="B1176" t="str">
            <v>STEVEN ALEJANDRO BENALCAZAR QMI.xlsx</v>
          </cell>
          <cell r="C1176" t="str">
            <v>POINT</v>
          </cell>
          <cell r="D1176" t="str">
            <v>387 - POINT SAN ANTONIO</v>
          </cell>
          <cell r="E1176" t="str">
            <v>STEVEN ALEJANDRO BENALCAZAR</v>
          </cell>
          <cell r="F1176" t="str">
            <v>REFRIGERACIÓN</v>
          </cell>
          <cell r="G1176">
            <v>2</v>
          </cell>
          <cell r="H1176" t="e">
            <v>#REF!</v>
          </cell>
          <cell r="I1176">
            <v>1</v>
          </cell>
        </row>
        <row r="1177">
          <cell r="A1177" t="str">
            <v>376 - POINT SANGOLQUICOCINAS</v>
          </cell>
          <cell r="B1177" t="str">
            <v>STEVEN ALEJANDRO BENALCAZAR QMI.xlsx</v>
          </cell>
          <cell r="C1177" t="str">
            <v>POINT</v>
          </cell>
          <cell r="D1177" t="str">
            <v>376 - POINT SANGOLQUI</v>
          </cell>
          <cell r="E1177" t="str">
            <v>STEVEN ALEJANDRO BENALCAZAR</v>
          </cell>
          <cell r="F1177" t="str">
            <v>COCINAS</v>
          </cell>
          <cell r="G1177">
            <v>3</v>
          </cell>
          <cell r="H1177" t="e">
            <v>#REF!</v>
          </cell>
          <cell r="I1177">
            <v>1</v>
          </cell>
        </row>
        <row r="1178">
          <cell r="A1178" t="str">
            <v>376 - POINT SANGOLQUIGLOBALES</v>
          </cell>
          <cell r="B1178" t="str">
            <v>STEVEN ALEJANDRO BENALCAZAR QMI.xlsx</v>
          </cell>
          <cell r="C1178" t="str">
            <v>POINT</v>
          </cell>
          <cell r="D1178" t="str">
            <v>376 - POINT SANGOLQUI</v>
          </cell>
          <cell r="E1178" t="str">
            <v>STEVEN ALEJANDRO BENALCAZAR</v>
          </cell>
          <cell r="F1178" t="str">
            <v>GLOBALES</v>
          </cell>
          <cell r="G1178">
            <v>0</v>
          </cell>
          <cell r="H1178" t="e">
            <v>#REF!</v>
          </cell>
        </row>
        <row r="1179">
          <cell r="A1179" t="str">
            <v>376 - POINT SANGOLQUILAVADO</v>
          </cell>
          <cell r="B1179" t="str">
            <v>STEVEN ALEJANDRO BENALCAZAR QMI.xlsx</v>
          </cell>
          <cell r="C1179" t="str">
            <v>POINT</v>
          </cell>
          <cell r="D1179" t="str">
            <v>376 - POINT SANGOLQUI</v>
          </cell>
          <cell r="E1179" t="str">
            <v>STEVEN ALEJANDRO BENALCAZAR</v>
          </cell>
          <cell r="F1179" t="str">
            <v>LAVADO</v>
          </cell>
          <cell r="G1179">
            <v>1</v>
          </cell>
          <cell r="H1179" t="e">
            <v>#REF!</v>
          </cell>
        </row>
        <row r="1180">
          <cell r="A1180" t="str">
            <v>376 - POINT SANGOLQUIREFRIGERACIÓN</v>
          </cell>
          <cell r="B1180" t="str">
            <v>STEVEN ALEJANDRO BENALCAZAR QMI.xlsx</v>
          </cell>
          <cell r="C1180" t="str">
            <v>POINT</v>
          </cell>
          <cell r="D1180" t="str">
            <v>376 - POINT SANGOLQUI</v>
          </cell>
          <cell r="E1180" t="str">
            <v>STEVEN ALEJANDRO BENALCAZAR</v>
          </cell>
          <cell r="F1180" t="str">
            <v>REFRIGERACIÓN</v>
          </cell>
          <cell r="G1180">
            <v>1</v>
          </cell>
          <cell r="H1180" t="e">
            <v>#REF!</v>
          </cell>
        </row>
        <row r="1181">
          <cell r="A1181" t="str">
            <v>182 - 1753-TIENDA BARATODO SANGOLQUI 1753COCINAS</v>
          </cell>
          <cell r="B1181" t="str">
            <v>STEVEN ALEJANDRO BENALCAZAR QMI.xlsx</v>
          </cell>
          <cell r="C1181" t="str">
            <v>BARATODO</v>
          </cell>
          <cell r="D1181" t="str">
            <v>182 - 1753-TIENDA BARATODO SANGOLQUI 1753</v>
          </cell>
          <cell r="E1181" t="str">
            <v>STEVEN ALEJANDRO BENALCAZAR</v>
          </cell>
          <cell r="F1181" t="str">
            <v>COCINAS</v>
          </cell>
          <cell r="G1181">
            <v>4</v>
          </cell>
          <cell r="H1181" t="e">
            <v>#REF!</v>
          </cell>
        </row>
        <row r="1182">
          <cell r="A1182" t="str">
            <v>182 - 1753-TIENDA BARATODO SANGOLQUI 1753EMPOTRE</v>
          </cell>
          <cell r="B1182" t="str">
            <v>STEVEN ALEJANDRO BENALCAZAR QMI.xlsx</v>
          </cell>
          <cell r="C1182" t="str">
            <v>BARATODO</v>
          </cell>
          <cell r="D1182" t="str">
            <v>182 - 1753-TIENDA BARATODO SANGOLQUI 1753</v>
          </cell>
          <cell r="E1182" t="str">
            <v>STEVEN ALEJANDRO BENALCAZAR</v>
          </cell>
          <cell r="F1182" t="str">
            <v>EMPOTRE</v>
          </cell>
          <cell r="G1182">
            <v>0</v>
          </cell>
          <cell r="H1182" t="e">
            <v>#REF!</v>
          </cell>
        </row>
        <row r="1183">
          <cell r="A1183" t="str">
            <v>182 - 1753-TIENDA BARATODO SANGOLQUI 1753GLOBALES</v>
          </cell>
          <cell r="B1183" t="str">
            <v>STEVEN ALEJANDRO BENALCAZAR QMI.xlsx</v>
          </cell>
          <cell r="C1183" t="str">
            <v>BARATODO</v>
          </cell>
          <cell r="D1183" t="str">
            <v>182 - 1753-TIENDA BARATODO SANGOLQUI 1753</v>
          </cell>
          <cell r="E1183" t="str">
            <v>STEVEN ALEJANDRO BENALCAZAR</v>
          </cell>
          <cell r="F1183" t="str">
            <v>GLOBALES</v>
          </cell>
          <cell r="G1183">
            <v>0</v>
          </cell>
          <cell r="H1183" t="e">
            <v>#REF!</v>
          </cell>
        </row>
        <row r="1184">
          <cell r="A1184" t="str">
            <v>182 - 1753-TIENDA BARATODO SANGOLQUI 1753LAVADO</v>
          </cell>
          <cell r="B1184" t="str">
            <v>STEVEN ALEJANDRO BENALCAZAR QMI.xlsx</v>
          </cell>
          <cell r="C1184" t="str">
            <v>BARATODO</v>
          </cell>
          <cell r="D1184" t="str">
            <v>182 - 1753-TIENDA BARATODO SANGOLQUI 1753</v>
          </cell>
          <cell r="E1184" t="str">
            <v>STEVEN ALEJANDRO BENALCAZAR</v>
          </cell>
          <cell r="F1184" t="str">
            <v>LAVADO</v>
          </cell>
          <cell r="G1184">
            <v>0</v>
          </cell>
          <cell r="H1184" t="e">
            <v>#REF!</v>
          </cell>
        </row>
        <row r="1185">
          <cell r="A1185" t="str">
            <v>182 - 1753-TIENDA BARATODO SANGOLQUI 1753REFRIGERACIÓN</v>
          </cell>
          <cell r="B1185" t="str">
            <v>STEVEN ALEJANDRO BENALCAZAR QMI.xlsx</v>
          </cell>
          <cell r="C1185" t="str">
            <v>BARATODO</v>
          </cell>
          <cell r="D1185" t="str">
            <v>182 - 1753-TIENDA BARATODO SANGOLQUI 1753</v>
          </cell>
          <cell r="E1185" t="str">
            <v>STEVEN ALEJANDRO BENALCAZAR</v>
          </cell>
          <cell r="F1185" t="str">
            <v>REFRIGERACIÓN</v>
          </cell>
          <cell r="G1185">
            <v>2</v>
          </cell>
          <cell r="H1185" t="e">
            <v>#REF!</v>
          </cell>
        </row>
        <row r="1186">
          <cell r="A1186" t="str">
            <v>485 - ALBORADAAIRES</v>
          </cell>
          <cell r="B1186" t="str">
            <v>TAMAYO GOMEZ.EDWIN LEONARDO.xlsx</v>
          </cell>
          <cell r="C1186" t="str">
            <v>CRECOS</v>
          </cell>
          <cell r="D1186" t="str">
            <v>485 - ALBORADA</v>
          </cell>
          <cell r="E1186" t="str">
            <v>EDWIN LEONARDO TAMAYO</v>
          </cell>
          <cell r="F1186" t="str">
            <v>AIRES</v>
          </cell>
          <cell r="G1186">
            <v>1</v>
          </cell>
          <cell r="H1186" t="e">
            <v>#REF!</v>
          </cell>
          <cell r="I1186">
            <v>1</v>
          </cell>
        </row>
        <row r="1187">
          <cell r="A1187" t="str">
            <v>485 - ALBORADACOCINAS</v>
          </cell>
          <cell r="B1187" t="str">
            <v>TAMAYO GOMEZ.EDWIN LEONARDO.xlsx</v>
          </cell>
          <cell r="C1187" t="str">
            <v>CRECOS</v>
          </cell>
          <cell r="D1187" t="str">
            <v>485 - ALBORADA</v>
          </cell>
          <cell r="E1187" t="str">
            <v>EDWIN LEONARDO TAMAYO</v>
          </cell>
          <cell r="F1187" t="str">
            <v>COCINAS</v>
          </cell>
          <cell r="G1187">
            <v>13</v>
          </cell>
          <cell r="H1187" t="e">
            <v>#REF!</v>
          </cell>
          <cell r="I1187">
            <v>15</v>
          </cell>
        </row>
        <row r="1188">
          <cell r="A1188" t="str">
            <v>485 - ALBORADAEMPOTRE</v>
          </cell>
          <cell r="B1188" t="str">
            <v>TAMAYO GOMEZ.EDWIN LEONARDO.xlsx</v>
          </cell>
          <cell r="C1188" t="str">
            <v>CRECOS</v>
          </cell>
          <cell r="D1188" t="str">
            <v>485 - ALBORADA</v>
          </cell>
          <cell r="E1188" t="str">
            <v>EDWIN LEONARDO TAMAYO</v>
          </cell>
          <cell r="F1188" t="str">
            <v>EMPOTRE</v>
          </cell>
          <cell r="G1188">
            <v>0</v>
          </cell>
          <cell r="H1188" t="e">
            <v>#REF!</v>
          </cell>
        </row>
        <row r="1189">
          <cell r="A1189" t="str">
            <v>485 - ALBORADAGLOBALES</v>
          </cell>
          <cell r="B1189" t="str">
            <v>TAMAYO GOMEZ.EDWIN LEONARDO.xlsx</v>
          </cell>
          <cell r="C1189" t="str">
            <v>CRECOS</v>
          </cell>
          <cell r="D1189" t="str">
            <v>485 - ALBORADA</v>
          </cell>
          <cell r="E1189" t="str">
            <v>EDWIN LEONARDO TAMAYO</v>
          </cell>
          <cell r="F1189" t="str">
            <v>GLOBALES</v>
          </cell>
          <cell r="G1189">
            <v>0</v>
          </cell>
          <cell r="H1189" t="e">
            <v>#REF!</v>
          </cell>
        </row>
        <row r="1190">
          <cell r="A1190" t="str">
            <v>485 - ALBORADALAVADO</v>
          </cell>
          <cell r="B1190" t="str">
            <v>TAMAYO GOMEZ.EDWIN LEONARDO.xlsx</v>
          </cell>
          <cell r="C1190" t="str">
            <v>CRECOS</v>
          </cell>
          <cell r="D1190" t="str">
            <v>485 - ALBORADA</v>
          </cell>
          <cell r="E1190" t="str">
            <v>EDWIN LEONARDO TAMAYO</v>
          </cell>
          <cell r="F1190" t="str">
            <v>LAVADO</v>
          </cell>
          <cell r="G1190">
            <v>1</v>
          </cell>
          <cell r="H1190" t="e">
            <v>#REF!</v>
          </cell>
          <cell r="I1190">
            <v>1</v>
          </cell>
        </row>
        <row r="1191">
          <cell r="A1191" t="str">
            <v>485 - ALBORADAREFRIGERACIÓN</v>
          </cell>
          <cell r="B1191" t="str">
            <v>TAMAYO GOMEZ.EDWIN LEONARDO.xlsx</v>
          </cell>
          <cell r="C1191" t="str">
            <v>CRECOS</v>
          </cell>
          <cell r="D1191" t="str">
            <v>485 - ALBORADA</v>
          </cell>
          <cell r="E1191" t="str">
            <v>EDWIN LEONARDO TAMAYO</v>
          </cell>
          <cell r="F1191" t="str">
            <v>REFRIGERACIÓN</v>
          </cell>
          <cell r="G1191">
            <v>8</v>
          </cell>
          <cell r="H1191" t="e">
            <v>#REF!</v>
          </cell>
          <cell r="I1191">
            <v>9</v>
          </cell>
        </row>
        <row r="1192">
          <cell r="A1192" t="str">
            <v>402 - POINT ALBORADACOCINAS</v>
          </cell>
          <cell r="B1192" t="str">
            <v>TAMAYO GOMEZ.EDWIN LEONARDO.xlsx</v>
          </cell>
          <cell r="C1192" t="str">
            <v>POINT</v>
          </cell>
          <cell r="D1192" t="str">
            <v>402 - POINT ALBORADA</v>
          </cell>
          <cell r="E1192" t="str">
            <v>EDWIN LEONARDO TAMAYO</v>
          </cell>
          <cell r="F1192" t="str">
            <v>COCINAS</v>
          </cell>
          <cell r="G1192">
            <v>4</v>
          </cell>
          <cell r="H1192" t="e">
            <v>#REF!</v>
          </cell>
          <cell r="I1192">
            <v>2</v>
          </cell>
        </row>
        <row r="1193">
          <cell r="A1193" t="str">
            <v>402 - POINT ALBORADAREFRIGERACIÓN</v>
          </cell>
          <cell r="B1193" t="str">
            <v>TAMAYO GOMEZ.EDWIN LEONARDO.xlsx</v>
          </cell>
          <cell r="C1193" t="str">
            <v>POINT</v>
          </cell>
          <cell r="D1193" t="str">
            <v>402 - POINT ALBORADA</v>
          </cell>
          <cell r="E1193" t="str">
            <v>EDWIN LEONARDO TAMAYO</v>
          </cell>
          <cell r="F1193" t="str">
            <v>REFRIGERACIÓN</v>
          </cell>
          <cell r="G1193">
            <v>1</v>
          </cell>
          <cell r="H1193" t="e">
            <v>#REF!</v>
          </cell>
          <cell r="I1193">
            <v>2</v>
          </cell>
        </row>
        <row r="1194">
          <cell r="A1194" t="str">
            <v>467 - TIENDA ALBORADA 924AIRES</v>
          </cell>
          <cell r="B1194" t="str">
            <v>TORRES MARQUEZ LEONEL STALYN (2).xlsx</v>
          </cell>
          <cell r="C1194" t="str">
            <v>ARTEFACTA</v>
          </cell>
          <cell r="D1194" t="str">
            <v>467 - TIENDA ALBORADA 924</v>
          </cell>
          <cell r="E1194" t="str">
            <v>LEONEL STALIN TORRES</v>
          </cell>
          <cell r="F1194" t="str">
            <v>AIRES</v>
          </cell>
          <cell r="G1194">
            <v>3</v>
          </cell>
          <cell r="H1194" t="e">
            <v>#REF!</v>
          </cell>
        </row>
        <row r="1195">
          <cell r="A1195" t="str">
            <v>467 - TIENDA ALBORADA 924COCINAS</v>
          </cell>
          <cell r="B1195" t="str">
            <v>TORRES MARQUEZ LEONEL STALYN (2).xlsx</v>
          </cell>
          <cell r="C1195" t="str">
            <v>ARTEFACTA</v>
          </cell>
          <cell r="D1195" t="str">
            <v>467 - TIENDA ALBORADA 924</v>
          </cell>
          <cell r="E1195" t="str">
            <v>LEONEL STALIN TORRES</v>
          </cell>
          <cell r="F1195" t="str">
            <v>COCINAS</v>
          </cell>
          <cell r="G1195">
            <v>9</v>
          </cell>
          <cell r="H1195" t="e">
            <v>#REF!</v>
          </cell>
        </row>
        <row r="1196">
          <cell r="A1196" t="str">
            <v>467 - TIENDA ALBORADA 924EMPOTRE</v>
          </cell>
          <cell r="B1196" t="str">
            <v>TORRES MARQUEZ LEONEL STALYN (2).xlsx</v>
          </cell>
          <cell r="C1196" t="str">
            <v>ARTEFACTA</v>
          </cell>
          <cell r="D1196" t="str">
            <v>467 - TIENDA ALBORADA 924</v>
          </cell>
          <cell r="E1196" t="str">
            <v>LEONEL STALIN TORRES</v>
          </cell>
          <cell r="F1196" t="str">
            <v>EMPOTRE</v>
          </cell>
          <cell r="G1196">
            <v>0</v>
          </cell>
          <cell r="H1196" t="e">
            <v>#REF!</v>
          </cell>
        </row>
        <row r="1197">
          <cell r="A1197" t="str">
            <v>467 - TIENDA ALBORADA 924GLOBALES</v>
          </cell>
          <cell r="B1197" t="str">
            <v>TORRES MARQUEZ LEONEL STALYN (2).xlsx</v>
          </cell>
          <cell r="C1197" t="str">
            <v>ARTEFACTA</v>
          </cell>
          <cell r="D1197" t="str">
            <v>467 - TIENDA ALBORADA 924</v>
          </cell>
          <cell r="E1197" t="str">
            <v>LEONEL STALIN TORRES</v>
          </cell>
          <cell r="F1197" t="str">
            <v>GLOBALES</v>
          </cell>
          <cell r="G1197">
            <v>1</v>
          </cell>
          <cell r="H1197" t="e">
            <v>#REF!</v>
          </cell>
        </row>
        <row r="1198">
          <cell r="A1198" t="str">
            <v>467 - TIENDA ALBORADA 924LAVADO</v>
          </cell>
          <cell r="B1198" t="str">
            <v>TORRES MARQUEZ LEONEL STALYN (2).xlsx</v>
          </cell>
          <cell r="C1198" t="str">
            <v>ARTEFACTA</v>
          </cell>
          <cell r="D1198" t="str">
            <v>467 - TIENDA ALBORADA 924</v>
          </cell>
          <cell r="E1198" t="str">
            <v>LEONEL STALIN TORRES</v>
          </cell>
          <cell r="F1198" t="str">
            <v>LAVADO</v>
          </cell>
          <cell r="G1198">
            <v>1</v>
          </cell>
          <cell r="H1198" t="e">
            <v>#REF!</v>
          </cell>
        </row>
        <row r="1199">
          <cell r="A1199" t="str">
            <v>467 - TIENDA ALBORADA 924REFRIGERACIÓN</v>
          </cell>
          <cell r="B1199" t="str">
            <v>TORRES MARQUEZ LEONEL STALYN (2).xlsx</v>
          </cell>
          <cell r="C1199" t="str">
            <v>ARTEFACTA</v>
          </cell>
          <cell r="D1199" t="str">
            <v>467 - TIENDA ALBORADA 924</v>
          </cell>
          <cell r="E1199" t="str">
            <v>LEONEL STALIN TORRES</v>
          </cell>
          <cell r="F1199" t="str">
            <v>REFRIGERACIÓN</v>
          </cell>
          <cell r="G1199">
            <v>6</v>
          </cell>
          <cell r="H1199" t="e">
            <v>#REF!</v>
          </cell>
        </row>
        <row r="1200">
          <cell r="A1200" t="str">
            <v>893 - MIN GUAYAQUIL LA ALBORADA 1  (119)COCINAS</v>
          </cell>
          <cell r="B1200" t="str">
            <v>TORRES MARQUEZ LEONEL STALYN (2).xlsx</v>
          </cell>
          <cell r="C1200" t="str">
            <v>MARCIMEX</v>
          </cell>
          <cell r="D1200" t="str">
            <v>893 - MIN GUAYAQUIL LA ALBORADA 1  (119)</v>
          </cell>
          <cell r="E1200" t="str">
            <v>LEONEL STALIN TORRES</v>
          </cell>
          <cell r="F1200" t="str">
            <v>COCINAS</v>
          </cell>
          <cell r="G1200">
            <v>1</v>
          </cell>
          <cell r="H1200" t="e">
            <v>#REF!</v>
          </cell>
        </row>
        <row r="1201">
          <cell r="A1201" t="str">
            <v>893 - MIN GUAYAQUIL LA ALBORADA 1  (119)LAVADO</v>
          </cell>
          <cell r="B1201" t="str">
            <v>TORRES MARQUEZ LEONEL STALYN (2).xlsx</v>
          </cell>
          <cell r="C1201" t="str">
            <v>MARCIMEX</v>
          </cell>
          <cell r="D1201" t="str">
            <v>893 - MIN GUAYAQUIL LA ALBORADA 1  (119)</v>
          </cell>
          <cell r="E1201" t="str">
            <v>LEONEL STALIN TORRES</v>
          </cell>
          <cell r="F1201" t="str">
            <v>LAVADO</v>
          </cell>
          <cell r="G1201">
            <v>1</v>
          </cell>
          <cell r="H1201" t="e">
            <v>#REF!</v>
          </cell>
        </row>
        <row r="1202">
          <cell r="A1202" t="str">
            <v>893 - MIN GUAYAQUIL LA ALBORADA 1  (119)REFRIGERACIÓN</v>
          </cell>
          <cell r="B1202" t="str">
            <v>TORRES MARQUEZ LEONEL STALYN (2).xlsx</v>
          </cell>
          <cell r="C1202" t="str">
            <v>MARCIMEX</v>
          </cell>
          <cell r="D1202" t="str">
            <v>893 - MIN GUAYAQUIL LA ALBORADA 1  (119)</v>
          </cell>
          <cell r="E1202" t="str">
            <v>LEONEL STALIN TORRES</v>
          </cell>
          <cell r="F1202" t="str">
            <v>REFRIGERACIÓN</v>
          </cell>
          <cell r="G1202">
            <v>1</v>
          </cell>
          <cell r="H1202" t="e">
            <v>#REF!</v>
          </cell>
        </row>
        <row r="1203">
          <cell r="A1203" t="str">
            <v>496 - MALL DEL SURAIRES</v>
          </cell>
          <cell r="B1203" t="str">
            <v>TORRES ROSERO LEIDY DIANA Septf.xlsx</v>
          </cell>
          <cell r="C1203" t="str">
            <v>CRECOS</v>
          </cell>
          <cell r="D1203" t="str">
            <v>496 - MALL DEL SUR</v>
          </cell>
          <cell r="E1203" t="str">
            <v>LEIDY DIANA TORRES</v>
          </cell>
          <cell r="F1203" t="str">
            <v>AIRES</v>
          </cell>
          <cell r="G1203">
            <v>3</v>
          </cell>
          <cell r="H1203" t="e">
            <v>#REF!</v>
          </cell>
          <cell r="I1203">
            <v>2</v>
          </cell>
        </row>
        <row r="1204">
          <cell r="A1204" t="str">
            <v>496 - MALL DEL SURCOCINAS</v>
          </cell>
          <cell r="B1204" t="str">
            <v>TORRES ROSERO LEIDY DIANA Septf.xlsx</v>
          </cell>
          <cell r="C1204" t="str">
            <v>CRECOS</v>
          </cell>
          <cell r="D1204" t="str">
            <v>496 - MALL DEL SUR</v>
          </cell>
          <cell r="E1204" t="str">
            <v>LEIDY DIANA TORRES</v>
          </cell>
          <cell r="F1204" t="str">
            <v>COCINAS</v>
          </cell>
          <cell r="G1204">
            <v>33</v>
          </cell>
          <cell r="H1204" t="e">
            <v>#REF!</v>
          </cell>
          <cell r="I1204">
            <v>17</v>
          </cell>
        </row>
        <row r="1205">
          <cell r="A1205" t="str">
            <v>496 - MALL DEL SUREMPOTRE</v>
          </cell>
          <cell r="B1205" t="str">
            <v>TORRES ROSERO LEIDY DIANA Septf.xlsx</v>
          </cell>
          <cell r="C1205" t="str">
            <v>CRECOS</v>
          </cell>
          <cell r="D1205" t="str">
            <v>496 - MALL DEL SUR</v>
          </cell>
          <cell r="E1205" t="str">
            <v>LEIDY DIANA TORRES</v>
          </cell>
          <cell r="F1205" t="str">
            <v>EMPOTRE</v>
          </cell>
          <cell r="G1205">
            <v>0</v>
          </cell>
          <cell r="H1205" t="e">
            <v>#REF!</v>
          </cell>
        </row>
        <row r="1206">
          <cell r="A1206" t="str">
            <v>496 - MALL DEL SURGLOBALES</v>
          </cell>
          <cell r="B1206" t="str">
            <v>TORRES ROSERO LEIDY DIANA Septf.xlsx</v>
          </cell>
          <cell r="C1206" t="str">
            <v>CRECOS</v>
          </cell>
          <cell r="D1206" t="str">
            <v>496 - MALL DEL SUR</v>
          </cell>
          <cell r="E1206" t="str">
            <v>LEIDY DIANA TORRES</v>
          </cell>
          <cell r="F1206" t="str">
            <v>GLOBALES</v>
          </cell>
          <cell r="G1206">
            <v>0</v>
          </cell>
          <cell r="H1206" t="e">
            <v>#REF!</v>
          </cell>
        </row>
        <row r="1207">
          <cell r="A1207" t="str">
            <v>496 - MALL DEL SURLAVADO</v>
          </cell>
          <cell r="B1207" t="str">
            <v>TORRES ROSERO LEIDY DIANA Septf.xlsx</v>
          </cell>
          <cell r="C1207" t="str">
            <v>CRECOS</v>
          </cell>
          <cell r="D1207" t="str">
            <v>496 - MALL DEL SUR</v>
          </cell>
          <cell r="E1207" t="str">
            <v>LEIDY DIANA TORRES</v>
          </cell>
          <cell r="F1207" t="str">
            <v>LAVADO</v>
          </cell>
          <cell r="G1207">
            <v>5</v>
          </cell>
          <cell r="H1207" t="e">
            <v>#REF!</v>
          </cell>
          <cell r="I1207">
            <v>2</v>
          </cell>
        </row>
        <row r="1208">
          <cell r="A1208" t="str">
            <v>496 - MALL DEL SURREFRIGERACIÓN</v>
          </cell>
          <cell r="B1208" t="str">
            <v>TORRES ROSERO LEIDY DIANA Septf.xlsx</v>
          </cell>
          <cell r="C1208" t="str">
            <v>CRECOS</v>
          </cell>
          <cell r="D1208" t="str">
            <v>496 - MALL DEL SUR</v>
          </cell>
          <cell r="E1208" t="str">
            <v>LEIDY DIANA TORRES</v>
          </cell>
          <cell r="F1208" t="str">
            <v>REFRIGERACIÓN</v>
          </cell>
          <cell r="G1208">
            <v>24</v>
          </cell>
          <cell r="H1208" t="e">
            <v>#REF!</v>
          </cell>
          <cell r="I1208">
            <v>16</v>
          </cell>
        </row>
        <row r="1209">
          <cell r="A1209" t="str">
            <v>648 - ORVE MALL DEL SURCOCINAS</v>
          </cell>
          <cell r="B1209" t="str">
            <v>TORRES ROSERO LEIDY DIANA Septf.xlsx</v>
          </cell>
          <cell r="C1209" t="str">
            <v>ORVE</v>
          </cell>
          <cell r="D1209" t="str">
            <v>648 - ORVE MALL DEL SUR</v>
          </cell>
          <cell r="E1209" t="str">
            <v>LEIDY DIANA TORRES</v>
          </cell>
          <cell r="F1209" t="str">
            <v>COCINAS</v>
          </cell>
          <cell r="G1209">
            <v>4</v>
          </cell>
          <cell r="H1209" t="e">
            <v>#REF!</v>
          </cell>
          <cell r="I1209">
            <v>3</v>
          </cell>
        </row>
        <row r="1210">
          <cell r="A1210" t="str">
            <v>648 - ORVE MALL DEL SURREFRIGERACIÓN</v>
          </cell>
          <cell r="B1210" t="str">
            <v>TORRES ROSERO LEIDY DIANA Septf.xlsx</v>
          </cell>
          <cell r="C1210" t="str">
            <v>ORVE</v>
          </cell>
          <cell r="D1210" t="str">
            <v>648 - ORVE MALL DEL SUR</v>
          </cell>
          <cell r="E1210" t="str">
            <v>LEIDY DIANA TORRES</v>
          </cell>
          <cell r="F1210" t="str">
            <v>REFRIGERACIÓN</v>
          </cell>
          <cell r="G1210">
            <v>5</v>
          </cell>
          <cell r="H1210" t="e">
            <v>#REF!</v>
          </cell>
          <cell r="I1210">
            <v>2</v>
          </cell>
        </row>
        <row r="1211">
          <cell r="A1211" t="str">
            <v>959 - ALM ESPAÑA MILAGROAIRES</v>
          </cell>
          <cell r="B1211" t="str">
            <v>VARGAS VARGAS LINA LISBETH.xlsx</v>
          </cell>
          <cell r="C1211" t="str">
            <v>ALMACENES ESPAÑA</v>
          </cell>
          <cell r="D1211" t="str">
            <v>959 - ALM ESPAÑA MILAGRO</v>
          </cell>
          <cell r="E1211" t="str">
            <v>LINA LISBETH VARGAS</v>
          </cell>
          <cell r="F1211" t="str">
            <v>AIRES</v>
          </cell>
          <cell r="G1211">
            <v>3</v>
          </cell>
          <cell r="H1211" t="e">
            <v>#REF!</v>
          </cell>
        </row>
        <row r="1212">
          <cell r="A1212" t="str">
            <v>959 - ALM ESPAÑA MILAGROCOCINAS</v>
          </cell>
          <cell r="B1212" t="str">
            <v>VARGAS VARGAS LINA LISBETH.xlsx</v>
          </cell>
          <cell r="C1212" t="str">
            <v>ALMACENES ESPAÑA</v>
          </cell>
          <cell r="D1212" t="str">
            <v>959 - ALM ESPAÑA MILAGRO</v>
          </cell>
          <cell r="E1212" t="str">
            <v>LINA LISBETH VARGAS</v>
          </cell>
          <cell r="F1212" t="str">
            <v>COCINAS</v>
          </cell>
          <cell r="G1212">
            <v>11</v>
          </cell>
          <cell r="H1212" t="e">
            <v>#REF!</v>
          </cell>
        </row>
        <row r="1213">
          <cell r="A1213" t="str">
            <v>959 - ALM ESPAÑA MILAGROGLOBALES</v>
          </cell>
          <cell r="B1213" t="str">
            <v>VARGAS VARGAS LINA LISBETH.xlsx</v>
          </cell>
          <cell r="C1213" t="str">
            <v>ALMACENES ESPAÑA</v>
          </cell>
          <cell r="D1213" t="str">
            <v>959 - ALM ESPAÑA MILAGRO</v>
          </cell>
          <cell r="E1213" t="str">
            <v>LINA LISBETH VARGAS</v>
          </cell>
          <cell r="F1213" t="str">
            <v>GLOBALES</v>
          </cell>
          <cell r="G1213">
            <v>3</v>
          </cell>
          <cell r="H1213" t="e">
            <v>#REF!</v>
          </cell>
        </row>
        <row r="1214">
          <cell r="A1214" t="str">
            <v>959 - ALM ESPAÑA MILAGROLAVADO</v>
          </cell>
          <cell r="B1214" t="str">
            <v>VARGAS VARGAS LINA LISBETH.xlsx</v>
          </cell>
          <cell r="C1214" t="str">
            <v>ALMACENES ESPAÑA</v>
          </cell>
          <cell r="D1214" t="str">
            <v>959 - ALM ESPAÑA MILAGRO</v>
          </cell>
          <cell r="E1214" t="str">
            <v>LINA LISBETH VARGAS</v>
          </cell>
          <cell r="F1214" t="str">
            <v>LAVADO</v>
          </cell>
          <cell r="G1214">
            <v>5</v>
          </cell>
          <cell r="H1214" t="e">
            <v>#REF!</v>
          </cell>
        </row>
        <row r="1215">
          <cell r="A1215" t="str">
            <v>959 - ALM ESPAÑA MILAGROREFRIGERACIÓN</v>
          </cell>
          <cell r="B1215" t="str">
            <v>VARGAS VARGAS LINA LISBETH.xlsx</v>
          </cell>
          <cell r="C1215" t="str">
            <v>ALMACENES ESPAÑA</v>
          </cell>
          <cell r="D1215" t="str">
            <v>959 - ALM ESPAÑA MILAGRO</v>
          </cell>
          <cell r="E1215" t="str">
            <v>LINA LISBETH VARGAS</v>
          </cell>
          <cell r="F1215" t="str">
            <v>REFRIGERACIÓN</v>
          </cell>
          <cell r="G1215">
            <v>6</v>
          </cell>
          <cell r="H1215" t="e">
            <v>#REF!</v>
          </cell>
        </row>
        <row r="1216">
          <cell r="A1216" t="str">
            <v>474 - TIENDA MILAGRO 952AIRES</v>
          </cell>
          <cell r="B1216" t="str">
            <v>VARGAS VARGAS LINA LISBETH.xlsx</v>
          </cell>
          <cell r="C1216" t="str">
            <v>ARTEFACTA</v>
          </cell>
          <cell r="D1216" t="str">
            <v>474 - TIENDA MILAGRO 952</v>
          </cell>
          <cell r="E1216" t="str">
            <v>LINA LISBETH VARGAS</v>
          </cell>
          <cell r="F1216" t="str">
            <v>AIRES</v>
          </cell>
          <cell r="G1216">
            <v>2</v>
          </cell>
          <cell r="H1216" t="e">
            <v>#REF!</v>
          </cell>
        </row>
        <row r="1217">
          <cell r="A1217" t="str">
            <v>474 - TIENDA MILAGRO 952COCINAS</v>
          </cell>
          <cell r="B1217" t="str">
            <v>VARGAS VARGAS LINA LISBETH.xlsx</v>
          </cell>
          <cell r="C1217" t="str">
            <v>ARTEFACTA</v>
          </cell>
          <cell r="D1217" t="str">
            <v>474 - TIENDA MILAGRO 952</v>
          </cell>
          <cell r="E1217" t="str">
            <v>LINA LISBETH VARGAS</v>
          </cell>
          <cell r="F1217" t="str">
            <v>COCINAS</v>
          </cell>
          <cell r="G1217">
            <v>11</v>
          </cell>
          <cell r="H1217" t="e">
            <v>#REF!</v>
          </cell>
          <cell r="I1217">
            <v>3</v>
          </cell>
        </row>
        <row r="1218">
          <cell r="A1218" t="str">
            <v>474 - TIENDA MILAGRO 952EMPOTRE</v>
          </cell>
          <cell r="B1218" t="str">
            <v>VARGAS VARGAS LINA LISBETH.xlsx</v>
          </cell>
          <cell r="C1218" t="str">
            <v>ARTEFACTA</v>
          </cell>
          <cell r="D1218" t="str">
            <v>474 - TIENDA MILAGRO 952</v>
          </cell>
          <cell r="E1218" t="str">
            <v>LINA LISBETH VARGAS</v>
          </cell>
          <cell r="F1218" t="str">
            <v>EMPOTRE</v>
          </cell>
          <cell r="G1218">
            <v>0</v>
          </cell>
          <cell r="H1218" t="e">
            <v>#REF!</v>
          </cell>
        </row>
        <row r="1219">
          <cell r="A1219" t="str">
            <v>474 - TIENDA MILAGRO 952GLOBALES</v>
          </cell>
          <cell r="B1219" t="str">
            <v>VARGAS VARGAS LINA LISBETH.xlsx</v>
          </cell>
          <cell r="C1219" t="str">
            <v>ARTEFACTA</v>
          </cell>
          <cell r="D1219" t="str">
            <v>474 - TIENDA MILAGRO 952</v>
          </cell>
          <cell r="E1219" t="str">
            <v>LINA LISBETH VARGAS</v>
          </cell>
          <cell r="F1219" t="str">
            <v>GLOBALES</v>
          </cell>
          <cell r="G1219">
            <v>4</v>
          </cell>
          <cell r="H1219" t="e">
            <v>#REF!</v>
          </cell>
        </row>
        <row r="1220">
          <cell r="A1220" t="str">
            <v>474 - TIENDA MILAGRO 952LAVADO</v>
          </cell>
          <cell r="B1220" t="str">
            <v>VARGAS VARGAS LINA LISBETH.xlsx</v>
          </cell>
          <cell r="C1220" t="str">
            <v>ARTEFACTA</v>
          </cell>
          <cell r="D1220" t="str">
            <v>474 - TIENDA MILAGRO 952</v>
          </cell>
          <cell r="E1220" t="str">
            <v>LINA LISBETH VARGAS</v>
          </cell>
          <cell r="F1220" t="str">
            <v>LAVADO</v>
          </cell>
          <cell r="G1220">
            <v>8</v>
          </cell>
          <cell r="H1220" t="e">
            <v>#REF!</v>
          </cell>
        </row>
        <row r="1221">
          <cell r="A1221" t="str">
            <v>474 - TIENDA MILAGRO 952REFRIGERACIÓN</v>
          </cell>
          <cell r="B1221" t="str">
            <v>VARGAS VARGAS LINA LISBETH.xlsx</v>
          </cell>
          <cell r="C1221" t="str">
            <v>ARTEFACTA</v>
          </cell>
          <cell r="D1221" t="str">
            <v>474 - TIENDA MILAGRO 952</v>
          </cell>
          <cell r="E1221" t="str">
            <v>LINA LISBETH VARGAS</v>
          </cell>
          <cell r="F1221" t="str">
            <v>REFRIGERACIÓN</v>
          </cell>
          <cell r="G1221">
            <v>10</v>
          </cell>
          <cell r="H1221" t="e">
            <v>#REF!</v>
          </cell>
          <cell r="I1221">
            <v>6</v>
          </cell>
        </row>
        <row r="1222">
          <cell r="A1222" t="str">
            <v>476 - TIENDA MILAGRO 959AIRES</v>
          </cell>
          <cell r="B1222" t="str">
            <v>VARGAS VARGAS LINA LISBETH.xlsx</v>
          </cell>
          <cell r="C1222" t="str">
            <v>ARTEFACTA</v>
          </cell>
          <cell r="D1222" t="str">
            <v>476 - TIENDA MILAGRO 959</v>
          </cell>
          <cell r="E1222" t="str">
            <v>LINA LISBETH VARGAS</v>
          </cell>
          <cell r="F1222" t="str">
            <v>AIRES</v>
          </cell>
          <cell r="G1222">
            <v>2</v>
          </cell>
          <cell r="H1222" t="e">
            <v>#REF!</v>
          </cell>
        </row>
        <row r="1223">
          <cell r="A1223" t="str">
            <v>476 - TIENDA MILAGRO 959COCINAS</v>
          </cell>
          <cell r="B1223" t="str">
            <v>VARGAS VARGAS LINA LISBETH.xlsx</v>
          </cell>
          <cell r="C1223" t="str">
            <v>ARTEFACTA</v>
          </cell>
          <cell r="D1223" t="str">
            <v>476 - TIENDA MILAGRO 959</v>
          </cell>
          <cell r="E1223" t="str">
            <v>LINA LISBETH VARGAS</v>
          </cell>
          <cell r="F1223" t="str">
            <v>COCINAS</v>
          </cell>
          <cell r="G1223">
            <v>9</v>
          </cell>
          <cell r="H1223" t="e">
            <v>#REF!</v>
          </cell>
          <cell r="I1223">
            <v>5</v>
          </cell>
        </row>
        <row r="1224">
          <cell r="A1224" t="str">
            <v>476 - TIENDA MILAGRO 959EMPOTRE</v>
          </cell>
          <cell r="B1224" t="str">
            <v>VARGAS VARGAS LINA LISBETH.xlsx</v>
          </cell>
          <cell r="C1224" t="str">
            <v>ARTEFACTA</v>
          </cell>
          <cell r="D1224" t="str">
            <v>476 - TIENDA MILAGRO 959</v>
          </cell>
          <cell r="E1224" t="str">
            <v>LINA LISBETH VARGAS</v>
          </cell>
          <cell r="F1224" t="str">
            <v>EMPOTRE</v>
          </cell>
          <cell r="G1224">
            <v>0</v>
          </cell>
          <cell r="H1224" t="e">
            <v>#REF!</v>
          </cell>
        </row>
        <row r="1225">
          <cell r="A1225" t="str">
            <v>476 - TIENDA MILAGRO 959GLOBALES</v>
          </cell>
          <cell r="B1225" t="str">
            <v>VARGAS VARGAS LINA LISBETH.xlsx</v>
          </cell>
          <cell r="C1225" t="str">
            <v>ARTEFACTA</v>
          </cell>
          <cell r="D1225" t="str">
            <v>476 - TIENDA MILAGRO 959</v>
          </cell>
          <cell r="E1225" t="str">
            <v>LINA LISBETH VARGAS</v>
          </cell>
          <cell r="F1225" t="str">
            <v>GLOBALES</v>
          </cell>
          <cell r="G1225">
            <v>2</v>
          </cell>
          <cell r="H1225" t="e">
            <v>#REF!</v>
          </cell>
        </row>
        <row r="1226">
          <cell r="A1226" t="str">
            <v>476 - TIENDA MILAGRO 959LAVADO</v>
          </cell>
          <cell r="B1226" t="str">
            <v>VARGAS VARGAS LINA LISBETH.xlsx</v>
          </cell>
          <cell r="C1226" t="str">
            <v>ARTEFACTA</v>
          </cell>
          <cell r="D1226" t="str">
            <v>476 - TIENDA MILAGRO 959</v>
          </cell>
          <cell r="E1226" t="str">
            <v>LINA LISBETH VARGAS</v>
          </cell>
          <cell r="F1226" t="str">
            <v>LAVADO</v>
          </cell>
          <cell r="G1226">
            <v>3</v>
          </cell>
          <cell r="H1226" t="e">
            <v>#REF!</v>
          </cell>
        </row>
        <row r="1227">
          <cell r="A1227" t="str">
            <v>476 - TIENDA MILAGRO 959REFRIGERACIÓN</v>
          </cell>
          <cell r="B1227" t="str">
            <v>VARGAS VARGAS LINA LISBETH.xlsx</v>
          </cell>
          <cell r="C1227" t="str">
            <v>ARTEFACTA</v>
          </cell>
          <cell r="D1227" t="str">
            <v>476 - TIENDA MILAGRO 959</v>
          </cell>
          <cell r="E1227" t="str">
            <v>LINA LISBETH VARGAS</v>
          </cell>
          <cell r="F1227" t="str">
            <v>REFRIGERACIÓN</v>
          </cell>
          <cell r="G1227">
            <v>8</v>
          </cell>
          <cell r="H1227" t="e">
            <v>#REF!</v>
          </cell>
          <cell r="I1227">
            <v>7</v>
          </cell>
        </row>
        <row r="1228">
          <cell r="A1228" t="str">
            <v>513 - PORTETEAIRES</v>
          </cell>
          <cell r="B1228" t="str">
            <v>venta ganga Portete 26 al 30 septiembre .xlsx</v>
          </cell>
          <cell r="C1228" t="str">
            <v>LA GANGA</v>
          </cell>
          <cell r="D1228" t="str">
            <v>513 - PORTETE</v>
          </cell>
          <cell r="E1228" t="str">
            <v>MARÍA GABRIELA VALDIVIEZO</v>
          </cell>
          <cell r="F1228" t="str">
            <v>AIRES</v>
          </cell>
          <cell r="G1228">
            <v>2</v>
          </cell>
          <cell r="H1228" t="e">
            <v>#REF!</v>
          </cell>
          <cell r="I1228">
            <v>0</v>
          </cell>
        </row>
        <row r="1229">
          <cell r="A1229" t="str">
            <v>513 - PORTETECOCINAS</v>
          </cell>
          <cell r="B1229" t="str">
            <v>venta ganga Portete 26 al 30 septiembre .xlsx</v>
          </cell>
          <cell r="C1229" t="str">
            <v>LA GANGA</v>
          </cell>
          <cell r="D1229" t="str">
            <v>513 - PORTETE</v>
          </cell>
          <cell r="E1229" t="str">
            <v>MARÍA GABRIELA VALDIVIEZO</v>
          </cell>
          <cell r="F1229" t="str">
            <v>COCINAS</v>
          </cell>
          <cell r="G1229">
            <v>18</v>
          </cell>
          <cell r="H1229" t="e">
            <v>#REF!</v>
          </cell>
          <cell r="I1229">
            <v>1</v>
          </cell>
        </row>
        <row r="1230">
          <cell r="A1230" t="str">
            <v>513 - PORTETEEMPOTRE</v>
          </cell>
          <cell r="B1230" t="str">
            <v>venta ganga Portete 26 al 30 septiembre .xlsx</v>
          </cell>
          <cell r="C1230" t="str">
            <v>LA GANGA</v>
          </cell>
          <cell r="D1230" t="str">
            <v>513 - PORTETE</v>
          </cell>
          <cell r="E1230" t="str">
            <v>MARÍA GABRIELA VALDIVIEZO</v>
          </cell>
          <cell r="F1230" t="str">
            <v>EMPOTRE</v>
          </cell>
          <cell r="G1230">
            <v>0</v>
          </cell>
          <cell r="H1230" t="e">
            <v>#REF!</v>
          </cell>
          <cell r="I1230">
            <v>0</v>
          </cell>
        </row>
        <row r="1231">
          <cell r="A1231" t="str">
            <v>513 - PORTETEGLOBALES</v>
          </cell>
          <cell r="B1231" t="str">
            <v>venta ganga Portete 26 al 30 septiembre .xlsx</v>
          </cell>
          <cell r="C1231" t="str">
            <v>LA GANGA</v>
          </cell>
          <cell r="D1231" t="str">
            <v>513 - PORTETE</v>
          </cell>
          <cell r="E1231" t="str">
            <v>MARÍA GABRIELA VALDIVIEZO</v>
          </cell>
          <cell r="F1231" t="str">
            <v>GLOBALES</v>
          </cell>
          <cell r="G1231">
            <v>3</v>
          </cell>
          <cell r="H1231" t="e">
            <v>#REF!</v>
          </cell>
          <cell r="I1231">
            <v>1</v>
          </cell>
        </row>
        <row r="1232">
          <cell r="A1232" t="str">
            <v>513 - PORTETELAVADO</v>
          </cell>
          <cell r="B1232" t="str">
            <v>venta ganga Portete 26 al 30 septiembre .xlsx</v>
          </cell>
          <cell r="C1232" t="str">
            <v>LA GANGA</v>
          </cell>
          <cell r="D1232" t="str">
            <v>513 - PORTETE</v>
          </cell>
          <cell r="E1232" t="str">
            <v>MARÍA GABRIELA VALDIVIEZO</v>
          </cell>
          <cell r="F1232" t="str">
            <v>LAVADO</v>
          </cell>
          <cell r="G1232">
            <v>5</v>
          </cell>
          <cell r="H1232" t="e">
            <v>#REF!</v>
          </cell>
          <cell r="I1232">
            <v>1</v>
          </cell>
        </row>
        <row r="1233">
          <cell r="A1233" t="str">
            <v>513 - PORTETEREFRIGERACIÓN</v>
          </cell>
          <cell r="B1233" t="str">
            <v>venta ganga Portete 26 al 30 septiembre .xlsx</v>
          </cell>
          <cell r="C1233" t="str">
            <v>LA GANGA</v>
          </cell>
          <cell r="D1233" t="str">
            <v>513 - PORTETE</v>
          </cell>
          <cell r="E1233" t="str">
            <v>MARÍA GABRIELA VALDIVIEZO</v>
          </cell>
          <cell r="F1233" t="str">
            <v>REFRIGERACIÓN</v>
          </cell>
          <cell r="G1233">
            <v>18</v>
          </cell>
          <cell r="H1233" t="e">
            <v>#REF!</v>
          </cell>
          <cell r="I1233">
            <v>0</v>
          </cell>
        </row>
        <row r="1234">
          <cell r="A1234" t="str">
            <v>269 - C.C. EL JARDINCOCINAS</v>
          </cell>
          <cell r="B1234" t="str">
            <v>VENTAS 25-30 SEP JARDIN QMI ESTEFANIA TORRES.xlsx</v>
          </cell>
          <cell r="C1234" t="str">
            <v>SUKASA</v>
          </cell>
          <cell r="D1234" t="str">
            <v>269 - C.C. EL JARDIN</v>
          </cell>
          <cell r="E1234" t="str">
            <v>ESTEFANIA CECIBEL TORRES</v>
          </cell>
          <cell r="F1234" t="str">
            <v>COCINAS</v>
          </cell>
          <cell r="G1234">
            <v>17</v>
          </cell>
          <cell r="H1234" t="e">
            <v>#REF!</v>
          </cell>
          <cell r="I1234">
            <v>10</v>
          </cell>
        </row>
        <row r="1235">
          <cell r="A1235" t="str">
            <v>269 - C.C. EL JARDINEMPOTRE</v>
          </cell>
          <cell r="B1235" t="str">
            <v>VENTAS 25-30 SEP JARDIN QMI ESTEFANIA TORRES.xlsx</v>
          </cell>
          <cell r="C1235" t="str">
            <v>SUKASA</v>
          </cell>
          <cell r="D1235" t="str">
            <v>269 - C.C. EL JARDIN</v>
          </cell>
          <cell r="E1235" t="str">
            <v>ESTEFANIA CECIBEL TORRES</v>
          </cell>
          <cell r="F1235" t="str">
            <v>EMPOTRE</v>
          </cell>
          <cell r="G1235">
            <v>5</v>
          </cell>
          <cell r="H1235" t="e">
            <v>#REF!</v>
          </cell>
          <cell r="I1235">
            <v>4</v>
          </cell>
        </row>
        <row r="1236">
          <cell r="A1236" t="str">
            <v>269 - C.C. EL JARDINGLOBALES</v>
          </cell>
          <cell r="B1236" t="str">
            <v>VENTAS 25-30 SEP JARDIN QMI ESTEFANIA TORRES.xlsx</v>
          </cell>
          <cell r="C1236" t="str">
            <v>SUKASA</v>
          </cell>
          <cell r="D1236" t="str">
            <v>269 - C.C. EL JARDIN</v>
          </cell>
          <cell r="E1236" t="str">
            <v>ESTEFANIA CECIBEL TORRES</v>
          </cell>
          <cell r="F1236" t="str">
            <v>GLOBALES</v>
          </cell>
          <cell r="G1236">
            <v>22</v>
          </cell>
          <cell r="H1236" t="e">
            <v>#REF!</v>
          </cell>
          <cell r="I1236">
            <v>7</v>
          </cell>
        </row>
        <row r="1237">
          <cell r="A1237" t="str">
            <v>269 - C.C. EL JARDINLAVADO</v>
          </cell>
          <cell r="B1237" t="str">
            <v>VENTAS 25-30 SEP JARDIN QMI ESTEFANIA TORRES.xlsx</v>
          </cell>
          <cell r="C1237" t="str">
            <v>SUKASA</v>
          </cell>
          <cell r="D1237" t="str">
            <v>269 - C.C. EL JARDIN</v>
          </cell>
          <cell r="E1237" t="str">
            <v>ESTEFANIA CECIBEL TORRES</v>
          </cell>
          <cell r="F1237" t="str">
            <v>LAVADO</v>
          </cell>
          <cell r="G1237">
            <v>26</v>
          </cell>
          <cell r="H1237" t="e">
            <v>#REF!</v>
          </cell>
          <cell r="I1237">
            <v>8</v>
          </cell>
        </row>
        <row r="1238">
          <cell r="A1238" t="str">
            <v>269 - C.C. EL JARDINREFRIGERACIÓN</v>
          </cell>
          <cell r="B1238" t="str">
            <v>VENTAS 25-30 SEP JARDIN QMI ESTEFANIA TORRES.xlsx</v>
          </cell>
          <cell r="C1238" t="str">
            <v>SUKASA</v>
          </cell>
          <cell r="D1238" t="str">
            <v>269 - C.C. EL JARDIN</v>
          </cell>
          <cell r="E1238" t="str">
            <v>ESTEFANIA CECIBEL TORRES</v>
          </cell>
          <cell r="F1238" t="str">
            <v>REFRIGERACIÓN</v>
          </cell>
          <cell r="G1238">
            <v>18</v>
          </cell>
          <cell r="H1238" t="e">
            <v>#REF!</v>
          </cell>
          <cell r="I1238">
            <v>9</v>
          </cell>
        </row>
        <row r="1239">
          <cell r="A1239" t="str">
            <v>22 - TUMBACOCOCINAS</v>
          </cell>
          <cell r="B1239" t="str">
            <v>ventas 26 al 30 .xlsx</v>
          </cell>
          <cell r="C1239" t="str">
            <v>LA GANGA</v>
          </cell>
          <cell r="D1239" t="str">
            <v>22 - TUMBACO</v>
          </cell>
          <cell r="E1239" t="str">
            <v>RONALD DAVID AQUINO</v>
          </cell>
          <cell r="F1239" t="str">
            <v>COCINAS</v>
          </cell>
          <cell r="G1239">
            <v>10</v>
          </cell>
          <cell r="H1239" t="e">
            <v>#REF!</v>
          </cell>
          <cell r="I1239">
            <v>3</v>
          </cell>
        </row>
        <row r="1240">
          <cell r="A1240" t="str">
            <v>22 - TUMBACOEMPOTRE</v>
          </cell>
          <cell r="B1240" t="str">
            <v>ventas 26 al 30 .xlsx</v>
          </cell>
          <cell r="C1240" t="str">
            <v>LA GANGA</v>
          </cell>
          <cell r="D1240" t="str">
            <v>22 - TUMBACO</v>
          </cell>
          <cell r="E1240" t="str">
            <v>RONALD DAVID AQUINO</v>
          </cell>
          <cell r="F1240" t="str">
            <v>EMPOTRE</v>
          </cell>
          <cell r="G1240">
            <v>0</v>
          </cell>
          <cell r="H1240" t="e">
            <v>#REF!</v>
          </cell>
        </row>
        <row r="1241">
          <cell r="A1241" t="str">
            <v>22 - TUMBACOGLOBALES</v>
          </cell>
          <cell r="B1241" t="str">
            <v>ventas 26 al 30 .xlsx</v>
          </cell>
          <cell r="C1241" t="str">
            <v>LA GANGA</v>
          </cell>
          <cell r="D1241" t="str">
            <v>22 - TUMBACO</v>
          </cell>
          <cell r="E1241" t="str">
            <v>RONALD DAVID AQUINO</v>
          </cell>
          <cell r="F1241" t="str">
            <v>GLOBALES</v>
          </cell>
          <cell r="G1241">
            <v>1</v>
          </cell>
          <cell r="H1241" t="e">
            <v>#REF!</v>
          </cell>
        </row>
        <row r="1242">
          <cell r="A1242" t="str">
            <v>22 - TUMBACOLAVADO</v>
          </cell>
          <cell r="B1242" t="str">
            <v>ventas 26 al 30 .xlsx</v>
          </cell>
          <cell r="C1242" t="str">
            <v>LA GANGA</v>
          </cell>
          <cell r="D1242" t="str">
            <v>22 - TUMBACO</v>
          </cell>
          <cell r="E1242" t="str">
            <v>RONALD DAVID AQUINO</v>
          </cell>
          <cell r="F1242" t="str">
            <v>LAVADO</v>
          </cell>
          <cell r="G1242">
            <v>0</v>
          </cell>
          <cell r="H1242" t="e">
            <v>#REF!</v>
          </cell>
        </row>
        <row r="1243">
          <cell r="A1243" t="str">
            <v>22 - TUMBACOREFRIGERACIÓN</v>
          </cell>
          <cell r="B1243" t="str">
            <v>ventas 26 al 30 .xlsx</v>
          </cell>
          <cell r="C1243" t="str">
            <v>LA GANGA</v>
          </cell>
          <cell r="D1243" t="str">
            <v>22 - TUMBACO</v>
          </cell>
          <cell r="E1243" t="str">
            <v>RONALD DAVID AQUINO</v>
          </cell>
          <cell r="F1243" t="str">
            <v>REFRIGERACIÓN</v>
          </cell>
          <cell r="G1243">
            <v>5</v>
          </cell>
          <cell r="H1243" t="e">
            <v>#REF!</v>
          </cell>
          <cell r="I1243">
            <v>3</v>
          </cell>
        </row>
        <row r="1244">
          <cell r="A1244" t="str">
            <v>127 - VEGA TUMBACOCOCINAS</v>
          </cell>
          <cell r="B1244" t="str">
            <v>ventas 26 al 30 .xlsx</v>
          </cell>
          <cell r="C1244" t="str">
            <v>IMPORTADORA VEGA</v>
          </cell>
          <cell r="D1244" t="str">
            <v>127 - VEGA TUMBACO</v>
          </cell>
          <cell r="E1244" t="str">
            <v>RONALD DAVID AQUINO</v>
          </cell>
          <cell r="F1244" t="str">
            <v>COCINAS</v>
          </cell>
          <cell r="G1244">
            <v>1</v>
          </cell>
          <cell r="H1244" t="e">
            <v>#REF!</v>
          </cell>
        </row>
        <row r="1245">
          <cell r="A1245" t="str">
            <v>127 - VEGA TUMBACOEMPOTRE</v>
          </cell>
          <cell r="B1245" t="str">
            <v>ventas 26 al 30 .xlsx</v>
          </cell>
          <cell r="C1245" t="str">
            <v>IMPORTADORA VEGA</v>
          </cell>
          <cell r="D1245" t="str">
            <v>127 - VEGA TUMBACO</v>
          </cell>
          <cell r="E1245" t="str">
            <v>RONALD DAVID AQUINO</v>
          </cell>
          <cell r="F1245" t="str">
            <v>EMPOTRE</v>
          </cell>
          <cell r="G1245">
            <v>8</v>
          </cell>
          <cell r="H1245" t="e">
            <v>#REF!</v>
          </cell>
          <cell r="I1245">
            <v>1</v>
          </cell>
        </row>
        <row r="1246">
          <cell r="A1246" t="str">
            <v>127 - VEGA TUMBACOGLOBALES</v>
          </cell>
          <cell r="B1246" t="str">
            <v>ventas 26 al 30 .xlsx</v>
          </cell>
          <cell r="C1246" t="str">
            <v>IMPORTADORA VEGA</v>
          </cell>
          <cell r="D1246" t="str">
            <v>127 - VEGA TUMBACO</v>
          </cell>
          <cell r="E1246" t="str">
            <v>RONALD DAVID AQUINO</v>
          </cell>
          <cell r="F1246" t="str">
            <v>GLOBALES</v>
          </cell>
          <cell r="G1246">
            <v>16</v>
          </cell>
          <cell r="H1246" t="e">
            <v>#REF!</v>
          </cell>
          <cell r="I1246">
            <v>1</v>
          </cell>
        </row>
        <row r="1247">
          <cell r="A1247" t="str">
            <v>127 - VEGA TUMBACOLAVADO</v>
          </cell>
          <cell r="B1247" t="str">
            <v>ventas 26 al 30 .xlsx</v>
          </cell>
          <cell r="C1247" t="str">
            <v>IMPORTADORA VEGA</v>
          </cell>
          <cell r="D1247" t="str">
            <v>127 - VEGA TUMBACO</v>
          </cell>
          <cell r="E1247" t="str">
            <v>RONALD DAVID AQUINO</v>
          </cell>
          <cell r="F1247" t="str">
            <v>LAVADO</v>
          </cell>
          <cell r="G1247">
            <v>11</v>
          </cell>
          <cell r="H1247" t="e">
            <v>#REF!</v>
          </cell>
          <cell r="I1247">
            <v>23</v>
          </cell>
        </row>
        <row r="1248">
          <cell r="A1248" t="str">
            <v>127 - VEGA TUMBACOREFRIGERACIÓN</v>
          </cell>
          <cell r="B1248" t="str">
            <v>ventas 26 al 30 .xlsx</v>
          </cell>
          <cell r="C1248" t="str">
            <v>IMPORTADORA VEGA</v>
          </cell>
          <cell r="D1248" t="str">
            <v>127 - VEGA TUMBACO</v>
          </cell>
          <cell r="E1248" t="str">
            <v>RONALD DAVID AQUINO</v>
          </cell>
          <cell r="F1248" t="str">
            <v>REFRIGERACIÓN</v>
          </cell>
          <cell r="G1248">
            <v>10</v>
          </cell>
          <cell r="H1248" t="e">
            <v>#REF!</v>
          </cell>
          <cell r="I1248">
            <v>2</v>
          </cell>
        </row>
        <row r="1249">
          <cell r="A1249" t="str">
            <v>288 - JAPON EL RECREO ICOCINAS</v>
          </cell>
          <cell r="B1249" t="str">
            <v>VENTAS 26-30 DANIELA JIMÉNEZ.xlsx</v>
          </cell>
          <cell r="C1249" t="str">
            <v>ALMACENES JAPON</v>
          </cell>
          <cell r="D1249" t="str">
            <v>288 - JAPON EL RECREO I</v>
          </cell>
          <cell r="E1249" t="str">
            <v>MAURA DANIELA JIMENEZ</v>
          </cell>
          <cell r="F1249" t="str">
            <v>COCINAS</v>
          </cell>
          <cell r="G1249">
            <v>9</v>
          </cell>
          <cell r="H1249" t="e">
            <v>#REF!</v>
          </cell>
        </row>
        <row r="1250">
          <cell r="A1250" t="str">
            <v>288 - JAPON EL RECREO IGLOBALES</v>
          </cell>
          <cell r="B1250" t="str">
            <v>VENTAS 26-30 DANIELA JIMÉNEZ.xlsx</v>
          </cell>
          <cell r="C1250" t="str">
            <v>ALMACENES JAPON</v>
          </cell>
          <cell r="D1250" t="str">
            <v>288 - JAPON EL RECREO I</v>
          </cell>
          <cell r="E1250" t="str">
            <v>MAURA DANIELA JIMENEZ</v>
          </cell>
          <cell r="F1250" t="str">
            <v>GLOBALES</v>
          </cell>
          <cell r="G1250">
            <v>0</v>
          </cell>
          <cell r="H1250" t="e">
            <v>#REF!</v>
          </cell>
        </row>
        <row r="1251">
          <cell r="A1251" t="str">
            <v>288 - JAPON EL RECREO ILAVADO</v>
          </cell>
          <cell r="B1251" t="str">
            <v>VENTAS 26-30 DANIELA JIMÉNEZ.xlsx</v>
          </cell>
          <cell r="C1251" t="str">
            <v>ALMACENES JAPON</v>
          </cell>
          <cell r="D1251" t="str">
            <v>288 - JAPON EL RECREO I</v>
          </cell>
          <cell r="E1251" t="str">
            <v>MAURA DANIELA JIMENEZ</v>
          </cell>
          <cell r="F1251" t="str">
            <v>LAVADO</v>
          </cell>
          <cell r="G1251">
            <v>0</v>
          </cell>
          <cell r="H1251" t="e">
            <v>#REF!</v>
          </cell>
        </row>
        <row r="1252">
          <cell r="A1252" t="str">
            <v>288 - JAPON EL RECREO IREFRIGERACIÓN</v>
          </cell>
          <cell r="B1252" t="str">
            <v>VENTAS 26-30 DANIELA JIMÉNEZ.xlsx</v>
          </cell>
          <cell r="C1252" t="str">
            <v>ALMACENES JAPON</v>
          </cell>
          <cell r="D1252" t="str">
            <v>288 - JAPON EL RECREO I</v>
          </cell>
          <cell r="E1252" t="str">
            <v>MAURA DANIELA JIMENEZ</v>
          </cell>
          <cell r="F1252" t="str">
            <v>REFRIGERACIÓN</v>
          </cell>
          <cell r="G1252">
            <v>11</v>
          </cell>
          <cell r="H1252" t="e">
            <v>#REF!</v>
          </cell>
          <cell r="I1252">
            <v>1</v>
          </cell>
        </row>
        <row r="1253">
          <cell r="A1253" t="str">
            <v>281 - ORVE EL RECREO IIICOCINAS</v>
          </cell>
          <cell r="B1253" t="str">
            <v>VENTAS 26-30 DANIELA JIMÉNEZ.xlsx</v>
          </cell>
          <cell r="C1253" t="str">
            <v>ORVE HOGAR</v>
          </cell>
          <cell r="D1253" t="str">
            <v>281 - ORVE EL RECREO III</v>
          </cell>
          <cell r="E1253" t="str">
            <v>MAURA DANIELA JIMENEZ</v>
          </cell>
          <cell r="F1253" t="str">
            <v>COCINAS</v>
          </cell>
          <cell r="G1253">
            <v>6</v>
          </cell>
          <cell r="H1253" t="e">
            <v>#REF!</v>
          </cell>
          <cell r="I1253">
            <v>2</v>
          </cell>
        </row>
        <row r="1254">
          <cell r="A1254" t="str">
            <v>281 - ORVE EL RECREO IIIGLOBALES</v>
          </cell>
          <cell r="B1254" t="str">
            <v>VENTAS 26-30 DANIELA JIMÉNEZ.xlsx</v>
          </cell>
          <cell r="C1254" t="str">
            <v>ORVE HOGAR</v>
          </cell>
          <cell r="D1254" t="str">
            <v>281 - ORVE EL RECREO III</v>
          </cell>
          <cell r="E1254" t="str">
            <v>MAURA DANIELA JIMENEZ</v>
          </cell>
          <cell r="F1254" t="str">
            <v>GLOBALES</v>
          </cell>
          <cell r="G1254">
            <v>0</v>
          </cell>
          <cell r="H1254" t="e">
            <v>#REF!</v>
          </cell>
        </row>
        <row r="1255">
          <cell r="A1255" t="str">
            <v>281 - ORVE EL RECREO IIILAVADO</v>
          </cell>
          <cell r="B1255" t="str">
            <v>VENTAS 26-30 DANIELA JIMÉNEZ.xlsx</v>
          </cell>
          <cell r="C1255" t="str">
            <v>ORVE HOGAR</v>
          </cell>
          <cell r="D1255" t="str">
            <v>281 - ORVE EL RECREO III</v>
          </cell>
          <cell r="E1255" t="str">
            <v>MAURA DANIELA JIMENEZ</v>
          </cell>
          <cell r="F1255" t="str">
            <v>LAVADO</v>
          </cell>
          <cell r="G1255">
            <v>0</v>
          </cell>
          <cell r="H1255" t="e">
            <v>#REF!</v>
          </cell>
        </row>
        <row r="1256">
          <cell r="A1256" t="str">
            <v>281 - ORVE EL RECREO IIIREFRIGERACIÓN</v>
          </cell>
          <cell r="B1256" t="str">
            <v>VENTAS 26-30 DANIELA JIMÉNEZ.xlsx</v>
          </cell>
          <cell r="C1256" t="str">
            <v>ORVE HOGAR</v>
          </cell>
          <cell r="D1256" t="str">
            <v>281 - ORVE EL RECREO III</v>
          </cell>
          <cell r="E1256" t="str">
            <v>MAURA DANIELA JIMENEZ</v>
          </cell>
          <cell r="F1256" t="str">
            <v>REFRIGERACIÓN</v>
          </cell>
          <cell r="G1256">
            <v>3</v>
          </cell>
          <cell r="H1256" t="e">
            <v>#REF!</v>
          </cell>
        </row>
        <row r="1257">
          <cell r="A1257" t="str">
            <v>391 - POINT RECREO 4COCINAS</v>
          </cell>
          <cell r="B1257" t="str">
            <v>VENTAS 26-30 DANIELA JIMÉNEZ.xlsx</v>
          </cell>
          <cell r="C1257" t="str">
            <v>POINT</v>
          </cell>
          <cell r="D1257" t="str">
            <v>391 - POINT RECREO 4</v>
          </cell>
          <cell r="E1257" t="str">
            <v>MAURA DANIELA JIMENEZ</v>
          </cell>
          <cell r="F1257" t="str">
            <v>COCINAS</v>
          </cell>
          <cell r="G1257">
            <v>15</v>
          </cell>
          <cell r="H1257" t="e">
            <v>#REF!</v>
          </cell>
          <cell r="I1257">
            <v>2</v>
          </cell>
        </row>
        <row r="1258">
          <cell r="A1258" t="str">
            <v>391 - POINT RECREO 4GLOBALES</v>
          </cell>
          <cell r="B1258" t="str">
            <v>VENTAS 26-30 DANIELA JIMÉNEZ.xlsx</v>
          </cell>
          <cell r="C1258" t="str">
            <v>POINT</v>
          </cell>
          <cell r="D1258" t="str">
            <v>391 - POINT RECREO 4</v>
          </cell>
          <cell r="E1258" t="str">
            <v>MAURA DANIELA JIMENEZ</v>
          </cell>
          <cell r="F1258" t="str">
            <v>GLOBALES</v>
          </cell>
          <cell r="G1258">
            <v>0</v>
          </cell>
          <cell r="H1258" t="e">
            <v>#REF!</v>
          </cell>
        </row>
        <row r="1259">
          <cell r="A1259" t="str">
            <v>391 - POINT RECREO 4LAVADO</v>
          </cell>
          <cell r="B1259" t="str">
            <v>VENTAS 26-30 DANIELA JIMÉNEZ.xlsx</v>
          </cell>
          <cell r="C1259" t="str">
            <v>POINT</v>
          </cell>
          <cell r="D1259" t="str">
            <v>391 - POINT RECREO 4</v>
          </cell>
          <cell r="E1259" t="str">
            <v>MAURA DANIELA JIMENEZ</v>
          </cell>
          <cell r="F1259" t="str">
            <v>LAVADO</v>
          </cell>
          <cell r="G1259">
            <v>7</v>
          </cell>
          <cell r="H1259" t="e">
            <v>#REF!</v>
          </cell>
          <cell r="I1259">
            <v>1</v>
          </cell>
        </row>
        <row r="1260">
          <cell r="A1260" t="str">
            <v>391 - POINT RECREO 4REFRIGERACIÓN</v>
          </cell>
          <cell r="B1260" t="str">
            <v>VENTAS 26-30 DANIELA JIMÉNEZ.xlsx</v>
          </cell>
          <cell r="C1260" t="str">
            <v>POINT</v>
          </cell>
          <cell r="D1260" t="str">
            <v>391 - POINT RECREO 4</v>
          </cell>
          <cell r="E1260" t="str">
            <v>MAURA DANIELA JIMENEZ</v>
          </cell>
          <cell r="F1260" t="str">
            <v>REFRIGERACIÓN</v>
          </cell>
          <cell r="G1260">
            <v>10</v>
          </cell>
          <cell r="H1260" t="e">
            <v>#REF!</v>
          </cell>
          <cell r="I1260">
            <v>3</v>
          </cell>
        </row>
        <row r="1261">
          <cell r="A1261" t="str">
            <v>174 - 1720-TIENDA RECREO 1720COCINAS</v>
          </cell>
          <cell r="B1261" t="str">
            <v>ventas 26_30 sep.xlsx</v>
          </cell>
          <cell r="C1261" t="str">
            <v>ARTEFACTA</v>
          </cell>
          <cell r="D1261" t="str">
            <v>174 - 1720-TIENDA RECREO 1720</v>
          </cell>
          <cell r="E1261" t="str">
            <v>ZOILA REBECA DELGADO</v>
          </cell>
          <cell r="F1261" t="str">
            <v>COCINAS</v>
          </cell>
          <cell r="G1261">
            <v>16</v>
          </cell>
          <cell r="H1261" t="e">
            <v>#REF!</v>
          </cell>
          <cell r="I1261">
            <v>2</v>
          </cell>
        </row>
        <row r="1262">
          <cell r="A1262" t="str">
            <v>174 - 1720-TIENDA RECREO 1720EMPOTRE</v>
          </cell>
          <cell r="B1262" t="str">
            <v>ventas 26_30 sep.xlsx</v>
          </cell>
          <cell r="C1262" t="str">
            <v>ARTEFACTA</v>
          </cell>
          <cell r="D1262" t="str">
            <v>174 - 1720-TIENDA RECREO 1720</v>
          </cell>
          <cell r="E1262" t="str">
            <v>ZOILA REBECA DELGADO</v>
          </cell>
          <cell r="F1262" t="str">
            <v>EMPOTRE</v>
          </cell>
          <cell r="G1262">
            <v>0</v>
          </cell>
          <cell r="H1262" t="e">
            <v>#REF!</v>
          </cell>
        </row>
        <row r="1263">
          <cell r="A1263" t="str">
            <v>174 - 1720-TIENDA RECREO 1720GLOBALES</v>
          </cell>
          <cell r="B1263" t="str">
            <v>ventas 26_30 sep.xlsx</v>
          </cell>
          <cell r="C1263" t="str">
            <v>ARTEFACTA</v>
          </cell>
          <cell r="D1263" t="str">
            <v>174 - 1720-TIENDA RECREO 1720</v>
          </cell>
          <cell r="E1263" t="str">
            <v>ZOILA REBECA DELGADO</v>
          </cell>
          <cell r="F1263" t="str">
            <v>GLOBALES</v>
          </cell>
          <cell r="G1263">
            <v>10</v>
          </cell>
          <cell r="H1263" t="e">
            <v>#REF!</v>
          </cell>
          <cell r="I1263">
            <v>5</v>
          </cell>
        </row>
        <row r="1264">
          <cell r="A1264" t="str">
            <v>174 - 1720-TIENDA RECREO 1720LAVADO</v>
          </cell>
          <cell r="B1264" t="str">
            <v>ventas 26_30 sep.xlsx</v>
          </cell>
          <cell r="C1264" t="str">
            <v>ARTEFACTA</v>
          </cell>
          <cell r="D1264" t="str">
            <v>174 - 1720-TIENDA RECREO 1720</v>
          </cell>
          <cell r="E1264" t="str">
            <v>ZOILA REBECA DELGADO</v>
          </cell>
          <cell r="F1264" t="str">
            <v>LAVADO</v>
          </cell>
          <cell r="G1264">
            <v>6</v>
          </cell>
          <cell r="H1264" t="e">
            <v>#REF!</v>
          </cell>
        </row>
        <row r="1265">
          <cell r="A1265" t="str">
            <v>174 - 1720-TIENDA RECREO 1720REFRIGERACIÓN</v>
          </cell>
          <cell r="B1265" t="str">
            <v>ventas 26_30 sep.xlsx</v>
          </cell>
          <cell r="C1265" t="str">
            <v>ARTEFACTA</v>
          </cell>
          <cell r="D1265" t="str">
            <v>174 - 1720-TIENDA RECREO 1720</v>
          </cell>
          <cell r="E1265" t="str">
            <v>ZOILA REBECA DELGADO</v>
          </cell>
          <cell r="F1265" t="str">
            <v>REFRIGERACIÓN</v>
          </cell>
          <cell r="G1265">
            <v>13</v>
          </cell>
          <cell r="H1265" t="e">
            <v>#REF!</v>
          </cell>
          <cell r="I1265">
            <v>3</v>
          </cell>
        </row>
        <row r="1266">
          <cell r="A1266" t="str">
            <v>234 - RECREO_2COCINAS</v>
          </cell>
          <cell r="B1266" t="str">
            <v>ventas 26_30 sep.xlsx</v>
          </cell>
          <cell r="C1266" t="str">
            <v>LA GANGA</v>
          </cell>
          <cell r="D1266" t="str">
            <v>234 - RECREO_2</v>
          </cell>
          <cell r="E1266" t="str">
            <v>ZOILA REBECA DELGADO</v>
          </cell>
          <cell r="F1266" t="str">
            <v>COCINAS</v>
          </cell>
          <cell r="G1266">
            <v>5</v>
          </cell>
          <cell r="H1266" t="e">
            <v>#REF!</v>
          </cell>
        </row>
        <row r="1267">
          <cell r="A1267" t="str">
            <v>234 - RECREO_2GLOBALES</v>
          </cell>
          <cell r="B1267" t="str">
            <v>ventas 26_30 sep.xlsx</v>
          </cell>
          <cell r="C1267" t="str">
            <v>LA GANGA</v>
          </cell>
          <cell r="D1267" t="str">
            <v>234 - RECREO_2</v>
          </cell>
          <cell r="E1267" t="str">
            <v>ZOILA REBECA DELGADO</v>
          </cell>
          <cell r="F1267" t="str">
            <v>GLOBALES</v>
          </cell>
          <cell r="G1267">
            <v>1</v>
          </cell>
          <cell r="H1267" t="e">
            <v>#REF!</v>
          </cell>
        </row>
        <row r="1268">
          <cell r="A1268" t="str">
            <v>234 - RECREO_2LAVADO</v>
          </cell>
          <cell r="B1268" t="str">
            <v>ventas 26_30 sep.xlsx</v>
          </cell>
          <cell r="C1268" t="str">
            <v>LA GANGA</v>
          </cell>
          <cell r="D1268" t="str">
            <v>234 - RECREO_2</v>
          </cell>
          <cell r="E1268" t="str">
            <v>ZOILA REBECA DELGADO</v>
          </cell>
          <cell r="F1268" t="str">
            <v>LAVADO</v>
          </cell>
          <cell r="G1268">
            <v>7</v>
          </cell>
          <cell r="H1268" t="e">
            <v>#REF!</v>
          </cell>
          <cell r="I1268">
            <v>0</v>
          </cell>
        </row>
        <row r="1269">
          <cell r="A1269" t="str">
            <v>234 - RECREO_2REFRIGERACIÓN</v>
          </cell>
          <cell r="B1269" t="str">
            <v>ventas 26_30 sep.xlsx</v>
          </cell>
          <cell r="C1269" t="str">
            <v>LA GANGA</v>
          </cell>
          <cell r="D1269" t="str">
            <v>234 - RECREO_2</v>
          </cell>
          <cell r="E1269" t="str">
            <v>ZOILA REBECA DELGADO</v>
          </cell>
          <cell r="F1269" t="str">
            <v>REFRIGERACIÓN</v>
          </cell>
          <cell r="G1269">
            <v>3</v>
          </cell>
          <cell r="H1269" t="e">
            <v>#REF!</v>
          </cell>
        </row>
        <row r="1270">
          <cell r="A1270" t="str">
            <v>942 - ORVE EL RECREO VCOCINAS</v>
          </cell>
          <cell r="B1270" t="str">
            <v>ventas 26_30 sep.xlsx</v>
          </cell>
          <cell r="C1270" t="str">
            <v>ORVE HOGAR</v>
          </cell>
          <cell r="D1270" t="str">
            <v>942 - ORVE EL RECREO V</v>
          </cell>
          <cell r="E1270" t="str">
            <v>ZOILA REBECA DELGADO</v>
          </cell>
          <cell r="F1270" t="str">
            <v>COCINAS</v>
          </cell>
          <cell r="G1270">
            <v>6</v>
          </cell>
          <cell r="H1270" t="e">
            <v>#REF!</v>
          </cell>
          <cell r="I1270">
            <v>1</v>
          </cell>
        </row>
        <row r="1271">
          <cell r="A1271" t="str">
            <v>942 - ORVE EL RECREO VGLOBALES</v>
          </cell>
          <cell r="B1271" t="str">
            <v>ventas 26_30 sep.xlsx</v>
          </cell>
          <cell r="C1271" t="str">
            <v>ORVE HOGAR</v>
          </cell>
          <cell r="D1271" t="str">
            <v>942 - ORVE EL RECREO V</v>
          </cell>
          <cell r="E1271" t="str">
            <v>ZOILA REBECA DELGADO</v>
          </cell>
          <cell r="F1271" t="str">
            <v>GLOBALES</v>
          </cell>
          <cell r="G1271">
            <v>0</v>
          </cell>
          <cell r="H1271" t="e">
            <v>#REF!</v>
          </cell>
        </row>
        <row r="1272">
          <cell r="A1272" t="str">
            <v>942 - ORVE EL RECREO VLAVADO</v>
          </cell>
          <cell r="B1272" t="str">
            <v>ventas 26_30 sep.xlsx</v>
          </cell>
          <cell r="C1272" t="str">
            <v>ORVE HOGAR</v>
          </cell>
          <cell r="D1272" t="str">
            <v>942 - ORVE EL RECREO V</v>
          </cell>
          <cell r="E1272" t="str">
            <v>ZOILA REBECA DELGADO</v>
          </cell>
          <cell r="F1272" t="str">
            <v>LAVADO</v>
          </cell>
          <cell r="G1272">
            <v>0</v>
          </cell>
          <cell r="H1272" t="e">
            <v>#REF!</v>
          </cell>
        </row>
        <row r="1273">
          <cell r="A1273" t="str">
            <v>942 - ORVE EL RECREO VREFRIGERACIÓN</v>
          </cell>
          <cell r="B1273" t="str">
            <v>ventas 26_30 sep.xlsx</v>
          </cell>
          <cell r="C1273" t="str">
            <v>ORVE HOGAR</v>
          </cell>
          <cell r="D1273" t="str">
            <v>942 - ORVE EL RECREO V</v>
          </cell>
          <cell r="E1273" t="str">
            <v>ZOILA REBECA DELGADO</v>
          </cell>
          <cell r="F1273" t="str">
            <v>REFRIGERACIÓN</v>
          </cell>
          <cell r="G1273">
            <v>6</v>
          </cell>
          <cell r="H1273" t="e">
            <v>#REF!</v>
          </cell>
          <cell r="I1273">
            <v>1</v>
          </cell>
        </row>
        <row r="1274">
          <cell r="A1274" t="str">
            <v>469 - TIENDA PORTETE 936AIRES</v>
          </cell>
          <cell r="B1274" t="str">
            <v>ventas Artefacta 24 sep 2022.xlsx</v>
          </cell>
          <cell r="C1274" t="str">
            <v>ARTEFACTA</v>
          </cell>
          <cell r="D1274" t="str">
            <v>469 - TIENDA PORTETE 936</v>
          </cell>
          <cell r="E1274" t="str">
            <v>LILIANA YADIRA AYALA</v>
          </cell>
          <cell r="F1274" t="str">
            <v>AIRES</v>
          </cell>
          <cell r="G1274">
            <v>3</v>
          </cell>
          <cell r="H1274" t="e">
            <v>#REF!</v>
          </cell>
        </row>
        <row r="1275">
          <cell r="A1275" t="str">
            <v>469 - TIENDA PORTETE 936COCINAS</v>
          </cell>
          <cell r="B1275" t="str">
            <v>ventas Artefacta 24 sep 2022.xlsx</v>
          </cell>
          <cell r="C1275" t="str">
            <v>ARTEFACTA</v>
          </cell>
          <cell r="D1275" t="str">
            <v>469 - TIENDA PORTETE 936</v>
          </cell>
          <cell r="E1275" t="str">
            <v>LILIANA YADIRA AYALA</v>
          </cell>
          <cell r="F1275" t="str">
            <v>COCINAS</v>
          </cell>
          <cell r="G1275">
            <v>24</v>
          </cell>
          <cell r="H1275" t="e">
            <v>#REF!</v>
          </cell>
          <cell r="I1275">
            <v>10</v>
          </cell>
        </row>
        <row r="1276">
          <cell r="A1276" t="str">
            <v>469 - TIENDA PORTETE 936EMPOTRE</v>
          </cell>
          <cell r="B1276" t="str">
            <v>ventas Artefacta 24 sep 2022.xlsx</v>
          </cell>
          <cell r="C1276" t="str">
            <v>ARTEFACTA</v>
          </cell>
          <cell r="D1276" t="str">
            <v>469 - TIENDA PORTETE 936</v>
          </cell>
          <cell r="E1276" t="str">
            <v>LILIANA YADIRA AYALA</v>
          </cell>
          <cell r="F1276" t="str">
            <v>EMPOTRE</v>
          </cell>
          <cell r="G1276">
            <v>0</v>
          </cell>
          <cell r="H1276" t="e">
            <v>#REF!</v>
          </cell>
        </row>
        <row r="1277">
          <cell r="A1277" t="str">
            <v>469 - TIENDA PORTETE 936GLOBALES</v>
          </cell>
          <cell r="B1277" t="str">
            <v>ventas Artefacta 24 sep 2022.xlsx</v>
          </cell>
          <cell r="C1277" t="str">
            <v>ARTEFACTA</v>
          </cell>
          <cell r="D1277" t="str">
            <v>469 - TIENDA PORTETE 936</v>
          </cell>
          <cell r="E1277" t="str">
            <v>LILIANA YADIRA AYALA</v>
          </cell>
          <cell r="F1277" t="str">
            <v>GLOBALES</v>
          </cell>
          <cell r="G1277">
            <v>8</v>
          </cell>
          <cell r="H1277" t="e">
            <v>#REF!</v>
          </cell>
          <cell r="I1277">
            <v>2</v>
          </cell>
        </row>
        <row r="1278">
          <cell r="A1278" t="str">
            <v>469 - TIENDA PORTETE 936LAVADO</v>
          </cell>
          <cell r="B1278" t="str">
            <v>ventas Artefacta 24 sep 2022.xlsx</v>
          </cell>
          <cell r="C1278" t="str">
            <v>ARTEFACTA</v>
          </cell>
          <cell r="D1278" t="str">
            <v>469 - TIENDA PORTETE 936</v>
          </cell>
          <cell r="E1278" t="str">
            <v>LILIANA YADIRA AYALA</v>
          </cell>
          <cell r="F1278" t="str">
            <v>LAVADO</v>
          </cell>
          <cell r="G1278">
            <v>5</v>
          </cell>
          <cell r="H1278" t="e">
            <v>#REF!</v>
          </cell>
          <cell r="I1278">
            <v>2</v>
          </cell>
        </row>
        <row r="1279">
          <cell r="A1279" t="str">
            <v>469 - TIENDA PORTETE 936REFRIGERACIÓN</v>
          </cell>
          <cell r="B1279" t="str">
            <v>ventas Artefacta 24 sep 2022.xlsx</v>
          </cell>
          <cell r="C1279" t="str">
            <v>ARTEFACTA</v>
          </cell>
          <cell r="D1279" t="str">
            <v>469 - TIENDA PORTETE 936</v>
          </cell>
          <cell r="E1279" t="str">
            <v>LILIANA YADIRA AYALA</v>
          </cell>
          <cell r="F1279" t="str">
            <v>REFRIGERACIÓN</v>
          </cell>
          <cell r="G1279">
            <v>16</v>
          </cell>
          <cell r="H1279" t="e">
            <v>#REF!</v>
          </cell>
          <cell r="I1279">
            <v>8</v>
          </cell>
        </row>
        <row r="1280">
          <cell r="A1280" t="str">
            <v>626 - GYE.PORTETE IIIAIRES</v>
          </cell>
          <cell r="B1280" t="str">
            <v>ventas Artefacta 24 sep 2022.xlsx</v>
          </cell>
          <cell r="C1280" t="str">
            <v>JAHER</v>
          </cell>
          <cell r="D1280" t="str">
            <v>626 - GYE.PORTETE III</v>
          </cell>
          <cell r="E1280" t="str">
            <v>LILIANA YADIRA AYALA</v>
          </cell>
          <cell r="F1280" t="str">
            <v>AIRES</v>
          </cell>
          <cell r="G1280">
            <v>0</v>
          </cell>
          <cell r="H1280" t="e">
            <v>#REF!</v>
          </cell>
        </row>
        <row r="1281">
          <cell r="A1281" t="str">
            <v>626 - GYE.PORTETE IIICOCINAS</v>
          </cell>
          <cell r="B1281" t="str">
            <v>ventas Artefacta 24 sep 2022.xlsx</v>
          </cell>
          <cell r="C1281" t="str">
            <v>JAHER</v>
          </cell>
          <cell r="D1281" t="str">
            <v>626 - GYE.PORTETE III</v>
          </cell>
          <cell r="E1281" t="str">
            <v>LILIANA YADIRA AYALA</v>
          </cell>
          <cell r="F1281" t="str">
            <v>COCINAS</v>
          </cell>
          <cell r="G1281">
            <v>6</v>
          </cell>
          <cell r="H1281" t="e">
            <v>#REF!</v>
          </cell>
          <cell r="I1281">
            <v>8</v>
          </cell>
        </row>
        <row r="1282">
          <cell r="A1282" t="str">
            <v>626 - GYE.PORTETE IIILAVADO</v>
          </cell>
          <cell r="B1282" t="str">
            <v>ventas Artefacta 24 sep 2022.xlsx</v>
          </cell>
          <cell r="C1282" t="str">
            <v>JAHER</v>
          </cell>
          <cell r="D1282" t="str">
            <v>626 - GYE.PORTETE III</v>
          </cell>
          <cell r="E1282" t="str">
            <v>LILIANA YADIRA AYALA</v>
          </cell>
          <cell r="F1282" t="str">
            <v>LAVADO</v>
          </cell>
          <cell r="G1282">
            <v>5</v>
          </cell>
          <cell r="H1282" t="e">
            <v>#REF!</v>
          </cell>
          <cell r="I1282">
            <v>2</v>
          </cell>
        </row>
        <row r="1283">
          <cell r="A1283" t="str">
            <v>626 - GYE.PORTETE IIIREFRIGERACIÓN</v>
          </cell>
          <cell r="B1283" t="str">
            <v>ventas Artefacta 24 sep 2022.xlsx</v>
          </cell>
          <cell r="C1283" t="str">
            <v>JAHER</v>
          </cell>
          <cell r="D1283" t="str">
            <v>626 - GYE.PORTETE III</v>
          </cell>
          <cell r="E1283" t="str">
            <v>LILIANA YADIRA AYALA</v>
          </cell>
          <cell r="F1283" t="str">
            <v>REFRIGERACIÓN</v>
          </cell>
          <cell r="G1283">
            <v>3</v>
          </cell>
          <cell r="H1283" t="e">
            <v>#REF!</v>
          </cell>
          <cell r="I1283">
            <v>3</v>
          </cell>
        </row>
        <row r="1284">
          <cell r="A1284" t="str">
            <v>70 - C.C. SCALAAIRES</v>
          </cell>
          <cell r="B1284" t="str">
            <v>Ventas Carolina Lenis.xlsx</v>
          </cell>
          <cell r="C1284" t="str">
            <v>SUKASA</v>
          </cell>
          <cell r="D1284" t="str">
            <v>70 - C.C. SCALA</v>
          </cell>
          <cell r="E1284" t="str">
            <v>CAROLINA LENIS</v>
          </cell>
          <cell r="F1284" t="str">
            <v>AIRES</v>
          </cell>
          <cell r="G1284">
            <v>0</v>
          </cell>
          <cell r="H1284" t="e">
            <v>#REF!</v>
          </cell>
          <cell r="I1284">
            <v>0</v>
          </cell>
        </row>
        <row r="1285">
          <cell r="A1285" t="str">
            <v>70 - C.C. SCALACOCINAS</v>
          </cell>
          <cell r="B1285" t="str">
            <v>Ventas Carolina Lenis.xlsx</v>
          </cell>
          <cell r="C1285" t="str">
            <v>SUKASA</v>
          </cell>
          <cell r="D1285" t="str">
            <v>70 - C.C. SCALA</v>
          </cell>
          <cell r="E1285" t="str">
            <v>CAROLINA LENIS</v>
          </cell>
          <cell r="F1285" t="str">
            <v>COCINAS</v>
          </cell>
          <cell r="G1285">
            <v>10</v>
          </cell>
          <cell r="H1285" t="e">
            <v>#REF!</v>
          </cell>
          <cell r="I1285">
            <v>3</v>
          </cell>
        </row>
        <row r="1286">
          <cell r="A1286" t="str">
            <v>70 - C.C. SCALAEMPOTRE</v>
          </cell>
          <cell r="B1286" t="str">
            <v>Ventas Carolina Lenis.xlsx</v>
          </cell>
          <cell r="C1286" t="str">
            <v>SUKASA</v>
          </cell>
          <cell r="D1286" t="str">
            <v>70 - C.C. SCALA</v>
          </cell>
          <cell r="E1286" t="str">
            <v>CAROLINA LENIS</v>
          </cell>
          <cell r="F1286" t="str">
            <v>EMPOTRE</v>
          </cell>
          <cell r="G1286">
            <v>12</v>
          </cell>
          <cell r="H1286" t="e">
            <v>#REF!</v>
          </cell>
          <cell r="I1286">
            <v>26</v>
          </cell>
        </row>
        <row r="1287">
          <cell r="A1287" t="str">
            <v>70 - C.C. SCALAGLOBALES</v>
          </cell>
          <cell r="B1287" t="str">
            <v>Ventas Carolina Lenis.xlsx</v>
          </cell>
          <cell r="C1287" t="str">
            <v>SUKASA</v>
          </cell>
          <cell r="D1287" t="str">
            <v>70 - C.C. SCALA</v>
          </cell>
          <cell r="E1287" t="str">
            <v>CAROLINA LENIS</v>
          </cell>
          <cell r="F1287" t="str">
            <v>GLOBALES</v>
          </cell>
          <cell r="G1287">
            <v>25</v>
          </cell>
          <cell r="H1287" t="e">
            <v>#REF!</v>
          </cell>
          <cell r="I1287">
            <v>10</v>
          </cell>
        </row>
        <row r="1288">
          <cell r="A1288" t="str">
            <v>70 - C.C. SCALALAVADO</v>
          </cell>
          <cell r="B1288" t="str">
            <v>Ventas Carolina Lenis.xlsx</v>
          </cell>
          <cell r="C1288" t="str">
            <v>SUKASA</v>
          </cell>
          <cell r="D1288" t="str">
            <v>70 - C.C. SCALA</v>
          </cell>
          <cell r="E1288" t="str">
            <v>CAROLINA LENIS</v>
          </cell>
          <cell r="F1288" t="str">
            <v>LAVADO</v>
          </cell>
          <cell r="G1288">
            <v>27</v>
          </cell>
          <cell r="H1288" t="e">
            <v>#REF!</v>
          </cell>
          <cell r="I1288">
            <v>26</v>
          </cell>
        </row>
        <row r="1289">
          <cell r="A1289" t="str">
            <v>70 - C.C. SCALAREFRIGERACIÓN</v>
          </cell>
          <cell r="B1289" t="str">
            <v>Ventas Carolina Lenis.xlsx</v>
          </cell>
          <cell r="C1289" t="str">
            <v>SUKASA</v>
          </cell>
          <cell r="D1289" t="str">
            <v>70 - C.C. SCALA</v>
          </cell>
          <cell r="E1289" t="str">
            <v>CAROLINA LENIS</v>
          </cell>
          <cell r="F1289" t="str">
            <v>REFRIGERACIÓN</v>
          </cell>
          <cell r="G1289">
            <v>20</v>
          </cell>
          <cell r="H1289" t="e">
            <v>#REF!</v>
          </cell>
          <cell r="I1289">
            <v>12</v>
          </cell>
        </row>
        <row r="1290">
          <cell r="A1290" t="str">
            <v>517 - C.C. CALIFORNIA 2AIRES</v>
          </cell>
          <cell r="B1290" t="str">
            <v>VENTAS DEL 1 AL 30 DE SEPTIEMBRE - DEYSI PAULINA ZAAMBRANO (3) (1).xlsx</v>
          </cell>
          <cell r="C1290" t="str">
            <v>LA GANGA</v>
          </cell>
          <cell r="D1290" t="str">
            <v>517 - C.C. CALIFORNIA 2</v>
          </cell>
          <cell r="E1290" t="str">
            <v>DEYSI PAULINA ZAAMBRANO</v>
          </cell>
          <cell r="F1290" t="str">
            <v>AIRES</v>
          </cell>
          <cell r="G1290">
            <v>8</v>
          </cell>
          <cell r="H1290" t="e">
            <v>#REF!</v>
          </cell>
          <cell r="I1290">
            <v>3</v>
          </cell>
        </row>
        <row r="1291">
          <cell r="A1291" t="str">
            <v>517 - C.C. CALIFORNIA 2COCINAS</v>
          </cell>
          <cell r="B1291" t="str">
            <v>VENTAS DEL 1 AL 30 DE SEPTIEMBRE - DEYSI PAULINA ZAAMBRANO (3) (1).xlsx</v>
          </cell>
          <cell r="C1291" t="str">
            <v>LA GANGA</v>
          </cell>
          <cell r="D1291" t="str">
            <v>517 - C.C. CALIFORNIA 2</v>
          </cell>
          <cell r="E1291" t="str">
            <v>DEYSI PAULINA ZAAMBRANO</v>
          </cell>
          <cell r="F1291" t="str">
            <v>COCINAS</v>
          </cell>
          <cell r="G1291">
            <v>67</v>
          </cell>
          <cell r="H1291" t="e">
            <v>#REF!</v>
          </cell>
          <cell r="I1291">
            <v>24</v>
          </cell>
        </row>
        <row r="1292">
          <cell r="A1292" t="str">
            <v>517 - C.C. CALIFORNIA 2EMPOTRE</v>
          </cell>
          <cell r="B1292" t="str">
            <v>VENTAS DEL 1 AL 30 DE SEPTIEMBRE - DEYSI PAULINA ZAAMBRANO (3) (1).xlsx</v>
          </cell>
          <cell r="C1292" t="str">
            <v>LA GANGA</v>
          </cell>
          <cell r="D1292" t="str">
            <v>517 - C.C. CALIFORNIA 2</v>
          </cell>
          <cell r="E1292" t="str">
            <v>DEYSI PAULINA ZAAMBRANO</v>
          </cell>
          <cell r="F1292" t="str">
            <v>EMPOTRE</v>
          </cell>
          <cell r="G1292">
            <v>0</v>
          </cell>
          <cell r="H1292" t="e">
            <v>#REF!</v>
          </cell>
          <cell r="I1292">
            <v>0</v>
          </cell>
        </row>
        <row r="1293">
          <cell r="A1293" t="str">
            <v>517 - C.C. CALIFORNIA 2GLOBALES</v>
          </cell>
          <cell r="B1293" t="str">
            <v>VENTAS DEL 1 AL 30 DE SEPTIEMBRE - DEYSI PAULINA ZAAMBRANO (3) (1).xlsx</v>
          </cell>
          <cell r="C1293" t="str">
            <v>LA GANGA</v>
          </cell>
          <cell r="D1293" t="str">
            <v>517 - C.C. CALIFORNIA 2</v>
          </cell>
          <cell r="E1293" t="str">
            <v>DEYSI PAULINA ZAAMBRANO</v>
          </cell>
          <cell r="F1293" t="str">
            <v>GLOBALES</v>
          </cell>
          <cell r="G1293">
            <v>5</v>
          </cell>
          <cell r="H1293" t="e">
            <v>#REF!</v>
          </cell>
          <cell r="I1293">
            <v>9</v>
          </cell>
        </row>
        <row r="1294">
          <cell r="A1294" t="str">
            <v>517 - C.C. CALIFORNIA 2LAVADO</v>
          </cell>
          <cell r="B1294" t="str">
            <v>VENTAS DEL 1 AL 30 DE SEPTIEMBRE - DEYSI PAULINA ZAAMBRANO (3) (1).xlsx</v>
          </cell>
          <cell r="C1294" t="str">
            <v>LA GANGA</v>
          </cell>
          <cell r="D1294" t="str">
            <v>517 - C.C. CALIFORNIA 2</v>
          </cell>
          <cell r="E1294" t="str">
            <v>DEYSI PAULINA ZAAMBRANO</v>
          </cell>
          <cell r="F1294" t="str">
            <v>LAVADO</v>
          </cell>
          <cell r="G1294">
            <v>10</v>
          </cell>
          <cell r="H1294" t="e">
            <v>#REF!</v>
          </cell>
          <cell r="I1294">
            <v>6</v>
          </cell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NTAS"/>
      <sheetName val="CARGA"/>
      <sheetName val="Hoja4"/>
      <sheetName val="RUTERO"/>
    </sheetNames>
    <sheetDataSet>
      <sheetData sheetId="0">
        <row r="2">
          <cell r="F2" t="str">
            <v>466 - TIENDA MALL DEL SOL 923AIRES</v>
          </cell>
          <cell r="G2">
            <v>4</v>
          </cell>
          <cell r="H2">
            <v>0</v>
          </cell>
          <cell r="I2">
            <v>0</v>
          </cell>
          <cell r="J2">
            <v>2</v>
          </cell>
          <cell r="K2">
            <v>2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</row>
        <row r="3">
          <cell r="F3" t="str">
            <v>466 - TIENDA MALL DEL SOL 923COCINAS</v>
          </cell>
          <cell r="G3">
            <v>7</v>
          </cell>
          <cell r="H3">
            <v>3</v>
          </cell>
          <cell r="I3">
            <v>0</v>
          </cell>
          <cell r="J3">
            <v>1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</row>
        <row r="4">
          <cell r="F4" t="str">
            <v>466 - TIENDA MALL DEL SOL 923EMPOTRE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F5" t="str">
            <v>466 - TIENDA MALL DEL SOL 923GLOBALES</v>
          </cell>
          <cell r="G5">
            <v>4</v>
          </cell>
          <cell r="H5">
            <v>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6">
          <cell r="F6" t="str">
            <v>466 - TIENDA MALL DEL SOL 923LAVADO</v>
          </cell>
          <cell r="G6">
            <v>2</v>
          </cell>
          <cell r="H6">
            <v>0</v>
          </cell>
          <cell r="I6">
            <v>6</v>
          </cell>
          <cell r="J6">
            <v>4</v>
          </cell>
          <cell r="K6">
            <v>3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</row>
        <row r="7">
          <cell r="F7" t="str">
            <v>466 - TIENDA MALL DEL SOL 923REFRIGERACIÓN</v>
          </cell>
          <cell r="G7">
            <v>5</v>
          </cell>
          <cell r="H7">
            <v>1</v>
          </cell>
          <cell r="I7">
            <v>3</v>
          </cell>
          <cell r="J7">
            <v>1</v>
          </cell>
          <cell r="K7">
            <v>3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F8" t="str">
            <v>497 - MANTAAIRES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9">
          <cell r="F9" t="str">
            <v>497 - MANTACOCINAS</v>
          </cell>
          <cell r="G9">
            <v>3</v>
          </cell>
          <cell r="H9">
            <v>2</v>
          </cell>
          <cell r="I9">
            <v>0</v>
          </cell>
          <cell r="J9">
            <v>1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F10" t="str">
            <v>497 - MANTAEMPOTRE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F11" t="str">
            <v>497 - MANTAGLOBALES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F12" t="str">
            <v>497 - MANTALAVADO</v>
          </cell>
          <cell r="G12">
            <v>0</v>
          </cell>
          <cell r="H12">
            <v>0</v>
          </cell>
          <cell r="I12">
            <v>1</v>
          </cell>
          <cell r="J12">
            <v>0</v>
          </cell>
          <cell r="K12">
            <v>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3">
          <cell r="F13" t="str">
            <v>497 - MANTAREFRIGERACIÓN</v>
          </cell>
          <cell r="G13">
            <v>1</v>
          </cell>
          <cell r="H13">
            <v>2</v>
          </cell>
          <cell r="I13">
            <v>1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0</v>
          </cell>
          <cell r="R13">
            <v>1</v>
          </cell>
        </row>
        <row r="14">
          <cell r="F14" t="str">
            <v>907 - MIN MANTA CENTRO (120)COCINAS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F15" t="str">
            <v>907 - MIN MANTA CENTRO (120)LAVADO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F16" t="str">
            <v>907 - MIN MANTA CENTRO (120)REFRIGERACIÓN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F17" t="str">
            <v>457 - Tienda Ventanas 820AIRES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F18" t="str">
            <v>457 - Tienda Ventanas 820COCINAS</v>
          </cell>
          <cell r="G18">
            <v>0</v>
          </cell>
          <cell r="H18">
            <v>1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F19" t="str">
            <v>457 - Tienda Ventanas 820GLOBALES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F20" t="str">
            <v>457 - Tienda Ventanas 820LAVADO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F21" t="str">
            <v>457 - Tienda Ventanas 820REFRIGERACIÓN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F22" t="str">
            <v>454 - TIENDA VINCES 816AIRES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F23" t="str">
            <v>454 - TIENDA VINCES 816COCINAS</v>
          </cell>
          <cell r="G23">
            <v>0</v>
          </cell>
          <cell r="H23">
            <v>2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F24" t="str">
            <v>454 - TIENDA VINCES 816EMPOTRE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F25" t="str">
            <v>454 - TIENDA VINCES 816GLOBALES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F26" t="str">
            <v>454 - TIENDA VINCES 816LAVADO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F27" t="str">
            <v>454 - TIENDA VINCES 816REFRIGERACIÓN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F28" t="str">
            <v>536 - VINCESAIRES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F29" t="str">
            <v>536 - VINCESCOCINAS</v>
          </cell>
          <cell r="G29">
            <v>2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F30" t="str">
            <v>536 - VINCESGLOBALES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F31" t="str">
            <v>536 - VINCESLAVADO</v>
          </cell>
          <cell r="G31">
            <v>0</v>
          </cell>
          <cell r="H31">
            <v>2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F32" t="str">
            <v>536 - VINCESREFRIGERACIÓN</v>
          </cell>
          <cell r="G32">
            <v>1</v>
          </cell>
          <cell r="H32">
            <v>3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F33" t="str">
            <v>486 - BABAHOYOAIRES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F34" t="str">
            <v>486 - BABAHOYOCOCINAS</v>
          </cell>
          <cell r="G34">
            <v>3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F35" t="str">
            <v>486 - BABAHOYOGLOBALES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F36" t="str">
            <v>486 - BABAHOYOLAVADO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F37" t="str">
            <v>486 - BABAHOYOREFRIGERACIÓN</v>
          </cell>
          <cell r="G37">
            <v>2</v>
          </cell>
          <cell r="H37">
            <v>1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F38" t="str">
            <v>511 - BABAHOYOAIRES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F39" t="str">
            <v>511 - BABAHOYOCOCINAS</v>
          </cell>
          <cell r="G39">
            <v>1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</row>
        <row r="40">
          <cell r="F40" t="str">
            <v>511 - BABAHOYOGLOBALES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F41" t="str">
            <v>511 - BABAHOYOLAVADO</v>
          </cell>
          <cell r="G41">
            <v>1</v>
          </cell>
          <cell r="H41">
            <v>1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F42" t="str">
            <v>511 - BABAHOYOREFRIGERACIÓN</v>
          </cell>
          <cell r="G42">
            <v>1</v>
          </cell>
          <cell r="H42">
            <v>1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F43" t="str">
            <v>1714 - TIENDA NACIONES UNIDASCOCINAS</v>
          </cell>
          <cell r="G43">
            <v>2</v>
          </cell>
          <cell r="H43">
            <v>2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F44" t="str">
            <v>1714 - TIENDA NACIONES UNIDASEMPOTRE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F45" t="str">
            <v>1714 - TIENDA NACIONES UNIDASGLOBALES</v>
          </cell>
          <cell r="G45">
            <v>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F46" t="str">
            <v>1714 - TIENDA NACIONES UNIDASLAVADO</v>
          </cell>
          <cell r="G46">
            <v>1</v>
          </cell>
          <cell r="H46">
            <v>0</v>
          </cell>
          <cell r="I46">
            <v>1</v>
          </cell>
          <cell r="J46">
            <v>1</v>
          </cell>
          <cell r="K46">
            <v>2</v>
          </cell>
          <cell r="L46">
            <v>3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F47" t="str">
            <v>1714 - TIENDA NACIONES UNIDASREFRIGERACIÓN</v>
          </cell>
          <cell r="G47">
            <v>2</v>
          </cell>
          <cell r="H47">
            <v>2</v>
          </cell>
          <cell r="I47">
            <v>1</v>
          </cell>
          <cell r="J47">
            <v>1</v>
          </cell>
          <cell r="K47">
            <v>3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</row>
        <row r="48">
          <cell r="F48" t="str">
            <v>77 - JAPON NNUU METROPOLITANCOCINAS</v>
          </cell>
          <cell r="G48">
            <v>0</v>
          </cell>
          <cell r="H48">
            <v>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F49" t="str">
            <v>77 - JAPON NNUU METROPOLITANGLOBALES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F50" t="str">
            <v>77 - JAPON NNUU METROPOLITANLAVADO</v>
          </cell>
          <cell r="G50">
            <v>0</v>
          </cell>
          <cell r="H50">
            <v>0</v>
          </cell>
          <cell r="I50">
            <v>2</v>
          </cell>
          <cell r="J50">
            <v>0</v>
          </cell>
          <cell r="K50">
            <v>1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F51" t="str">
            <v>77 - JAPON NNUU METROPOLITANREFRIGERACIÓN</v>
          </cell>
          <cell r="G51">
            <v>2</v>
          </cell>
          <cell r="H51">
            <v>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F52" t="str">
            <v>71 - EL BOSQUECOCINAS</v>
          </cell>
          <cell r="G52">
            <v>4</v>
          </cell>
          <cell r="H52">
            <v>1</v>
          </cell>
          <cell r="I52">
            <v>0</v>
          </cell>
          <cell r="J52">
            <v>1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F53" t="str">
            <v>71 - EL BOSQUEEMPOTRE</v>
          </cell>
          <cell r="G53">
            <v>2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</v>
          </cell>
          <cell r="P53">
            <v>0</v>
          </cell>
          <cell r="Q53">
            <v>0</v>
          </cell>
          <cell r="R53">
            <v>1</v>
          </cell>
        </row>
        <row r="54">
          <cell r="F54" t="str">
            <v>71 - EL BOSQUEGLOBALES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F55" t="str">
            <v>71 - EL BOSQUELAVADO</v>
          </cell>
          <cell r="G55">
            <v>6</v>
          </cell>
          <cell r="H55">
            <v>0</v>
          </cell>
          <cell r="I55">
            <v>0</v>
          </cell>
          <cell r="J55">
            <v>2</v>
          </cell>
          <cell r="K55">
            <v>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F56" t="str">
            <v>71 - EL BOSQUEREFRIGERACIÓN</v>
          </cell>
          <cell r="G56">
            <v>4</v>
          </cell>
          <cell r="H56">
            <v>1</v>
          </cell>
          <cell r="I56">
            <v>2</v>
          </cell>
          <cell r="J56">
            <v>3</v>
          </cell>
          <cell r="K56">
            <v>1</v>
          </cell>
          <cell r="L56">
            <v>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F57" t="str">
            <v>200 - RECREOCOCINAS</v>
          </cell>
          <cell r="G57">
            <v>9</v>
          </cell>
          <cell r="H57">
            <v>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F58" t="str">
            <v>200 - RECREOEMPOTRE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</row>
        <row r="59">
          <cell r="F59" t="str">
            <v>200 - RECREOGLOBALES</v>
          </cell>
          <cell r="G59">
            <v>1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F60" t="str">
            <v>200 - RECREOLAVADO</v>
          </cell>
          <cell r="G60">
            <v>4</v>
          </cell>
          <cell r="H60">
            <v>0</v>
          </cell>
          <cell r="I60">
            <v>5</v>
          </cell>
          <cell r="J60">
            <v>4</v>
          </cell>
          <cell r="K60">
            <v>2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F61" t="str">
            <v>200 - RECREOREFRIGERACIÓN</v>
          </cell>
          <cell r="G61">
            <v>7</v>
          </cell>
          <cell r="H61">
            <v>3</v>
          </cell>
          <cell r="I61">
            <v>2</v>
          </cell>
          <cell r="J61">
            <v>1</v>
          </cell>
          <cell r="K61">
            <v>1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F62" t="str">
            <v>271 - C.C.RECREOCOCINAS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F63" t="str">
            <v>271 - C.C.RECREOEMPOTRE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F64" t="str">
            <v>271 - C.C.RECREOGLOBALES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F65" t="str">
            <v>271 - C.C.RECREOLAVADO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F66" t="str">
            <v>271 - C.C.RECREOREFRIGERACIÓN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F67" t="str">
            <v>943 - JAPON EL RECREO IIICOCINAS</v>
          </cell>
          <cell r="G67">
            <v>1</v>
          </cell>
          <cell r="H67">
            <v>2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F68" t="str">
            <v>943 - JAPON EL RECREO IIIGLOBALES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F69" t="str">
            <v>943 - JAPON EL RECREO IIILAVADO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F70" t="str">
            <v>943 - JAPON EL RECREO IIIREFRIGERACIÓN</v>
          </cell>
          <cell r="G70">
            <v>0</v>
          </cell>
          <cell r="H70">
            <v>1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F71" t="str">
            <v>155 - POINT QUINCHECOCINAS</v>
          </cell>
          <cell r="G71">
            <v>1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F72" t="str">
            <v>155 - POINT QUINCHEGLOBALES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F73" t="str">
            <v>155 - POINT QUINCHELAVADO</v>
          </cell>
          <cell r="G73">
            <v>0</v>
          </cell>
          <cell r="H73">
            <v>0</v>
          </cell>
          <cell r="I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F74" t="str">
            <v>155 - POINT QUINCHEREFRIGERACIÓN</v>
          </cell>
          <cell r="G74">
            <v>1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F75" t="str">
            <v>1744 - TIENDA QUINCHECOCINAS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</row>
        <row r="76">
          <cell r="F76" t="str">
            <v>1744 - TIENDA QUINCHEGLOBALES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F77" t="str">
            <v>1744 - TIENDA QUINCHELAVADO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F78" t="str">
            <v>1744 - TIENDA QUINCHEREFRIGERACIÓN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</row>
        <row r="79">
          <cell r="F79" t="str">
            <v>177 - 1740-TIENDA GUAMANI 1740COCINAS</v>
          </cell>
          <cell r="G79">
            <v>1</v>
          </cell>
          <cell r="H79">
            <v>1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F80" t="str">
            <v>177 - 1740-TIENDA GUAMANI 1740GLOBALES</v>
          </cell>
          <cell r="G80">
            <v>1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F81" t="str">
            <v>177 - 1740-TIENDA GUAMANI 1740LAVADO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F82" t="str">
            <v>177 - 1740-TIENDA GUAMANI 1740REFRIGERACIÓN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F83" t="str">
            <v>178 - 1743-TIENDA CHILLOGALLO 1743COCINAS</v>
          </cell>
          <cell r="G83">
            <v>1</v>
          </cell>
          <cell r="H83">
            <v>1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F84" t="str">
            <v>178 - 1743-TIENDA CHILLOGALLO 1743GLOBALES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F85" t="str">
            <v>178 - 1743-TIENDA CHILLOGALLO 1743REFRIGERACIÓN</v>
          </cell>
          <cell r="G85">
            <v>0</v>
          </cell>
          <cell r="H85">
            <v>1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F86" t="str">
            <v>184 - 1768-TIENDA SATELITE NUEVA AURORA 1COCINAS</v>
          </cell>
          <cell r="G86">
            <v>1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F87" t="str">
            <v>184 - 1768-TIENDA SATELITE NUEVA AURORA 1EMPOTRE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F88" t="str">
            <v>184 - 1768-TIENDA SATELITE NUEVA AURORA 1GLOBALES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F89" t="str">
            <v>184 - 1768-TIENDA SATELITE NUEVA AURORA 1LAVADO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F90" t="str">
            <v>184 - 1768-TIENDA SATELITE NUEVA AURORA 1REFRIGERACIÓN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F91" t="str">
            <v>210 - MACHACHICOCINAS</v>
          </cell>
          <cell r="G91">
            <v>2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F92" t="str">
            <v>210 - MACHACHIGLOBALES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F93" t="str">
            <v>210 - MACHACHILAVADO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F94" t="str">
            <v>210 - MACHACHIREFRIGERACIÓN</v>
          </cell>
          <cell r="G94">
            <v>1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</row>
        <row r="95">
          <cell r="F95" t="str">
            <v>219 - CHILLOGALLOCOCINAS</v>
          </cell>
          <cell r="G95">
            <v>1</v>
          </cell>
          <cell r="H95">
            <v>1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F96" t="str">
            <v>219 - CHILLOGALLOGLOBALES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F97" t="str">
            <v>219 - CHILLOGALLOREFRIGERACIÓN</v>
          </cell>
          <cell r="G97">
            <v>0</v>
          </cell>
          <cell r="H97">
            <v>1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F98" t="str">
            <v>237 - GUAMANI 2COCINAS</v>
          </cell>
          <cell r="G98">
            <v>2</v>
          </cell>
          <cell r="H98">
            <v>1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F99" t="str">
            <v>237 - GUAMANI 2GLOBALES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F100" t="str">
            <v>237 - GUAMANI 2LAVADO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</row>
        <row r="101">
          <cell r="F101" t="str">
            <v>237 - GUAMANI 2REFRIGERACIÓN</v>
          </cell>
          <cell r="G101">
            <v>0</v>
          </cell>
          <cell r="H101">
            <v>1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F102" t="str">
            <v>243 - CHILLOGALLO 2COCINAS</v>
          </cell>
          <cell r="G102">
            <v>1</v>
          </cell>
          <cell r="H102">
            <v>1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</row>
        <row r="103">
          <cell r="F103" t="str">
            <v>243 - CHILLOGALLO 2GLOBALES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F104" t="str">
            <v>243 - CHILLOGALLO 2LAVADO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F105" t="str">
            <v>243 - CHILLOGALLO 2REFRIGERACIÓN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F106" t="str">
            <v>246 - NUEVA AURORACOCINAS</v>
          </cell>
          <cell r="G106">
            <v>2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F107" t="str">
            <v>246 - NUEVA AURORAGLOBALES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F108" t="str">
            <v>246 - NUEVA AURORAREFRIGERACIÓN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F109" t="str">
            <v>280 - ORVE MACHACHICOCINAS</v>
          </cell>
          <cell r="G109">
            <v>1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F110" t="str">
            <v>280 - ORVE MACHACHIREFRIGERACIÓN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F111" t="str">
            <v>283 - ORVE CHILLOGALLOCOCINAS</v>
          </cell>
          <cell r="G111">
            <v>1</v>
          </cell>
          <cell r="H111">
            <v>1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F112" t="str">
            <v>283 - ORVE CHILLOGALLOREFRIGERACIÓN</v>
          </cell>
          <cell r="G112">
            <v>1</v>
          </cell>
          <cell r="H112">
            <v>2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F113" t="str">
            <v>299 - ORVE NUEVA AURORACOCINAS</v>
          </cell>
          <cell r="G113">
            <v>1</v>
          </cell>
          <cell r="H113">
            <v>3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F114" t="str">
            <v>299 - ORVE NUEVA AURORAREFRIGERACIÓN</v>
          </cell>
          <cell r="G114">
            <v>0</v>
          </cell>
          <cell r="H114">
            <v>1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F115" t="str">
            <v>30 - EL QUINCHECOCINAS</v>
          </cell>
          <cell r="G115">
            <v>1</v>
          </cell>
          <cell r="H115">
            <v>2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F116" t="str">
            <v>30 - EL QUINCHEGLOBALES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F117" t="str">
            <v>30 - EL QUINCHEREFRIGERACIÓN</v>
          </cell>
          <cell r="G117">
            <v>0</v>
          </cell>
          <cell r="H117">
            <v>2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</row>
        <row r="118">
          <cell r="F118" t="str">
            <v>374 - POINT CHILLOGALLOCOCINAS</v>
          </cell>
          <cell r="G118">
            <v>2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F119" t="str">
            <v>374 - POINT CHILLOGALLOGLOBALES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</row>
        <row r="120">
          <cell r="F120" t="str">
            <v>374 - POINT CHILLOGALLOLAVADO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</row>
        <row r="121">
          <cell r="F121" t="str">
            <v>374 - POINT CHILLOGALLOREFRIGERACIÓN</v>
          </cell>
          <cell r="G121">
            <v>2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</row>
        <row r="122">
          <cell r="F122" t="str">
            <v>375 - POINT MACHACHICOCINAS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F123" t="str">
            <v>375 - POINT MACHACHIGLOBALES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</row>
        <row r="124">
          <cell r="F124" t="str">
            <v>375 - POINT MACHACHILAVADO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</row>
        <row r="125">
          <cell r="F125" t="str">
            <v>375 - POINT MACHACHIREFRIGERACIÓN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</row>
        <row r="126">
          <cell r="F126" t="str">
            <v>45 - GuayllabambaCOCINAS</v>
          </cell>
          <cell r="G126">
            <v>1</v>
          </cell>
          <cell r="H126">
            <v>1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F127" t="str">
            <v>45 - GuayllabambaGLOBALES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</row>
        <row r="128">
          <cell r="F128" t="str">
            <v>45 - GuayllabambaREFRIGERACIÓN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F129" t="str">
            <v>85 - ORVE EL QUINCHECOCINAS</v>
          </cell>
          <cell r="G129">
            <v>1</v>
          </cell>
          <cell r="H129">
            <v>1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F130" t="str">
            <v>85 - ORVE EL QUINCHEGLOBALES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F131" t="str">
            <v>85 - ORVE EL QUINCHELAVADO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F132" t="str">
            <v>85 - ORVE EL QUINCHEREFRIGERACIÓN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F133" t="str">
            <v>94331 - ORVE GUAMANICOCINAS</v>
          </cell>
          <cell r="G133">
            <v>1</v>
          </cell>
          <cell r="H133">
            <v>2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F134" t="str">
            <v>94331 - ORVE GUAMANIREFRIGERACIÓN</v>
          </cell>
          <cell r="G134">
            <v>0</v>
          </cell>
          <cell r="H134">
            <v>1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</row>
        <row r="135">
          <cell r="F135" t="str">
            <v>94334 - JAPON EL QUINCHE IICOCINAS</v>
          </cell>
          <cell r="G135">
            <v>3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F136" t="str">
            <v>94334 - JAPON EL QUINCHE IIGLOBALES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F137" t="str">
            <v>94334 - JAPON EL QUINCHE IILAVADO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F138" t="str">
            <v>94334 - JAPON EL QUINCHE IIREFRIGERACIÓN</v>
          </cell>
          <cell r="G138">
            <v>1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F139" t="str">
            <v>94336 - JAPON GUAMANI IICOCINAS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F140" t="str">
            <v>94336 - JAPON GUAMANI IIREFRIGERACIÓN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F141" t="str">
            <v>JAPON MACHACHI IICOCINAS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F142" t="str">
            <v>JAPON MACHACHI IIREFRIGERACIÓN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F143" t="str">
            <v>MIN MACHACHICOCINAS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F144" t="str">
            <v>MIN MACHACHIREFRIGERACIÓN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F145" t="str">
            <v>498 - MILAGROAIRES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F146" t="str">
            <v>498 - MILAGROCOCINAS</v>
          </cell>
          <cell r="G146">
            <v>1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F147" t="str">
            <v>498 - MILAGROEMPOTRE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F148" t="str">
            <v>498 - MILAGROGLOBALES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F149" t="str">
            <v>498 - MILAGROLAVADO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F150" t="str">
            <v>498 - MILAGROREFRIGERACIÓN</v>
          </cell>
          <cell r="G150">
            <v>2</v>
          </cell>
          <cell r="H150">
            <v>1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F151" t="str">
            <v>510 - MILAGROAIRES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F152" t="str">
            <v>510 - MILAGROCOCINAS</v>
          </cell>
          <cell r="G152">
            <v>0</v>
          </cell>
          <cell r="H152">
            <v>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F153" t="str">
            <v>510 - MILAGROGLOBALES</v>
          </cell>
          <cell r="G153">
            <v>1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</row>
        <row r="154">
          <cell r="F154" t="str">
            <v>510 - MILAGROLAVADO</v>
          </cell>
          <cell r="G154">
            <v>0</v>
          </cell>
          <cell r="H154">
            <v>1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</row>
        <row r="155">
          <cell r="F155" t="str">
            <v>510 - MILAGROREFRIGERACIÓN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F156" t="str">
            <v>399 - POINT MILAGROAIRES</v>
          </cell>
          <cell r="G156">
            <v>0</v>
          </cell>
          <cell r="H156">
            <v>1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</row>
        <row r="157">
          <cell r="F157" t="str">
            <v>399 - POINT MILAGROCOCINAS</v>
          </cell>
          <cell r="G157">
            <v>2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F158" t="str">
            <v>399 - POINT MILAGROGLOBALES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</row>
        <row r="159">
          <cell r="F159" t="str">
            <v>399 - POINT MILAGROLAVADO</v>
          </cell>
          <cell r="G159">
            <v>0</v>
          </cell>
          <cell r="H159">
            <v>1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</row>
        <row r="160">
          <cell r="F160" t="str">
            <v>399 - POINT MILAGROREFRIGERACIÓN</v>
          </cell>
          <cell r="G160">
            <v>0</v>
          </cell>
          <cell r="H160">
            <v>1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1">
          <cell r="F161" t="str">
            <v>201 - LA PRENSACOCINAS</v>
          </cell>
          <cell r="G161">
            <v>2</v>
          </cell>
          <cell r="H161">
            <v>2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F162" t="str">
            <v>201 - LA PRENSAGLOBALES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F163" t="str">
            <v>201 - LA PRENSALAVADO</v>
          </cell>
          <cell r="G163">
            <v>0</v>
          </cell>
          <cell r="H163">
            <v>0</v>
          </cell>
          <cell r="I163">
            <v>3</v>
          </cell>
          <cell r="J163">
            <v>5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</row>
        <row r="164">
          <cell r="F164" t="str">
            <v>201 - LA PRENSAREFRIGERACIÓN</v>
          </cell>
          <cell r="G164">
            <v>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F165" t="str">
            <v>180 - 1749-TIENDA BARATODO PRENSA 1749COCINAS</v>
          </cell>
          <cell r="G165">
            <v>1</v>
          </cell>
          <cell r="H165">
            <v>1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</row>
        <row r="166">
          <cell r="F166" t="str">
            <v>180 - 1749-TIENDA BARATODO PRENSA 1749EMPOTRE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</row>
        <row r="167">
          <cell r="F167" t="str">
            <v>180 - 1749-TIENDA BARATODO PRENSA 1749GLOBALES</v>
          </cell>
          <cell r="G167">
            <v>2</v>
          </cell>
          <cell r="H167">
            <v>1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</row>
        <row r="168">
          <cell r="F168" t="str">
            <v>180 - 1749-TIENDA BARATODO PRENSA 1749LAVADO</v>
          </cell>
          <cell r="G168">
            <v>0</v>
          </cell>
          <cell r="H168">
            <v>0</v>
          </cell>
          <cell r="I168">
            <v>1</v>
          </cell>
          <cell r="J168">
            <v>1</v>
          </cell>
          <cell r="K168">
            <v>0</v>
          </cell>
          <cell r="L168">
            <v>5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F169" t="str">
            <v>180 - 1749-TIENDA BARATODO PRENSA 1749REFRIGERACIÓN</v>
          </cell>
          <cell r="G169">
            <v>2</v>
          </cell>
          <cell r="H169">
            <v>1</v>
          </cell>
          <cell r="I169">
            <v>0</v>
          </cell>
          <cell r="J169">
            <v>1</v>
          </cell>
          <cell r="K169">
            <v>1</v>
          </cell>
          <cell r="L169">
            <v>2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F170" t="str">
            <v>465 - TIENDA MALL DEL SUR 921AIRES</v>
          </cell>
          <cell r="G170">
            <v>2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F171" t="str">
            <v>465 - TIENDA MALL DEL SUR 921COCINAS</v>
          </cell>
          <cell r="G171">
            <v>7</v>
          </cell>
          <cell r="H171">
            <v>4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</row>
        <row r="172">
          <cell r="F172" t="str">
            <v>465 - TIENDA MALL DEL SUR 921EMPOTRE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F173" t="str">
            <v>465 - TIENDA MALL DEL SUR 921GLOBALES</v>
          </cell>
          <cell r="G173">
            <v>5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</row>
        <row r="174">
          <cell r="F174" t="str">
            <v>465 - TIENDA MALL DEL SUR 921LAVADO</v>
          </cell>
          <cell r="G174">
            <v>2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</row>
        <row r="175">
          <cell r="F175" t="str">
            <v>465 - TIENDA MALL DEL SUR 921REFRIGERACIÓN</v>
          </cell>
          <cell r="G175">
            <v>7</v>
          </cell>
          <cell r="H175">
            <v>1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F176" t="str">
            <v>517 - C.C. CALIFORNIA 2AIRES</v>
          </cell>
          <cell r="G176">
            <v>0</v>
          </cell>
          <cell r="H176">
            <v>1</v>
          </cell>
          <cell r="I176">
            <v>0</v>
          </cell>
          <cell r="J176">
            <v>1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F177" t="str">
            <v>517 - C.C. CALIFORNIA 2COCINAS</v>
          </cell>
          <cell r="G177">
            <v>6</v>
          </cell>
          <cell r="H177">
            <v>9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F178" t="str">
            <v>517 - C.C. CALIFORNIA 2EMPOTRE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79">
          <cell r="F179" t="str">
            <v>517 - C.C. CALIFORNIA 2GLOBALES</v>
          </cell>
          <cell r="G179">
            <v>0</v>
          </cell>
          <cell r="H179">
            <v>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F180" t="str">
            <v>517 - C.C. CALIFORNIA 2LAVADO</v>
          </cell>
          <cell r="G180">
            <v>0</v>
          </cell>
          <cell r="H180">
            <v>0</v>
          </cell>
          <cell r="I180">
            <v>2</v>
          </cell>
          <cell r="J180">
            <v>2</v>
          </cell>
          <cell r="K180">
            <v>2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F181" t="str">
            <v>517 - C.C. CALIFORNIA 2REFRIGERACIÓN</v>
          </cell>
          <cell r="G181">
            <v>4</v>
          </cell>
          <cell r="H181">
            <v>7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F182" t="str">
            <v>895 - MIN GUAYAQUIL PARQUE CALIFORNIA (106)COCINAS</v>
          </cell>
          <cell r="G182">
            <v>3</v>
          </cell>
          <cell r="H182">
            <v>9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</row>
        <row r="183">
          <cell r="F183" t="str">
            <v>895 - MIN GUAYAQUIL PARQUE CALIFORNIA (106)LAVADO</v>
          </cell>
          <cell r="G183">
            <v>0</v>
          </cell>
          <cell r="H183">
            <v>3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F184" t="str">
            <v>895 - MIN GUAYAQUIL PARQUE CALIFORNIA (106)REFRIGERACIÓN</v>
          </cell>
          <cell r="G184">
            <v>3</v>
          </cell>
          <cell r="H184">
            <v>20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</row>
        <row r="185">
          <cell r="F185" t="str">
            <v>496 - MALL DEL SURAIRES</v>
          </cell>
          <cell r="G185">
            <v>1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</row>
        <row r="186">
          <cell r="F186" t="str">
            <v>496 - MALL DEL SURCOCINAS</v>
          </cell>
          <cell r="G186">
            <v>9</v>
          </cell>
          <cell r="H186">
            <v>7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F187" t="str">
            <v>496 - MALL DEL SUREMPOTRE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</row>
        <row r="188">
          <cell r="F188" t="str">
            <v>496 - MALL DEL SURGLOBALES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</row>
        <row r="189">
          <cell r="F189" t="str">
            <v>496 - MALL DEL SURLAVADO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</row>
        <row r="190">
          <cell r="F190" t="str">
            <v>496 - MALL DEL SURREFRIGERACIÓN</v>
          </cell>
          <cell r="G190">
            <v>12</v>
          </cell>
          <cell r="H190">
            <v>3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F191" t="str">
            <v>808 - ALM ESPAÑA LUIS CORDERO 2AIRES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</row>
        <row r="192">
          <cell r="F192" t="str">
            <v>808 - ALM ESPAÑA LUIS CORDERO 2COCINAS</v>
          </cell>
          <cell r="G192">
            <v>7</v>
          </cell>
          <cell r="H192">
            <v>3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</row>
        <row r="193">
          <cell r="F193" t="str">
            <v>808 - ALM ESPAÑA LUIS CORDERO 2EMPOTRE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</row>
        <row r="194">
          <cell r="F194" t="str">
            <v>808 - ALM ESPAÑA LUIS CORDERO 2GLOBALES</v>
          </cell>
          <cell r="G194">
            <v>1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</row>
        <row r="195">
          <cell r="F195" t="str">
            <v>808 - ALM ESPAÑA LUIS CORDERO 2LAVADO</v>
          </cell>
          <cell r="G195">
            <v>2</v>
          </cell>
          <cell r="H195">
            <v>0</v>
          </cell>
          <cell r="I195">
            <v>0</v>
          </cell>
          <cell r="J195">
            <v>1</v>
          </cell>
          <cell r="K195">
            <v>2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F196" t="str">
            <v>808 - ALM ESPAÑA LUIS CORDERO 2REFRIGERACIÓN</v>
          </cell>
          <cell r="G196">
            <v>6</v>
          </cell>
          <cell r="H196">
            <v>3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7">
          <cell r="F197" t="str">
            <v>418 - TIENDA CUENCA 111COCINAS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</row>
        <row r="198">
          <cell r="F198" t="str">
            <v>418 - TIENDA CUENCA 111GLOBALES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F199" t="str">
            <v>418 - TIENDA CUENCA 111REFRIGERACIÓN</v>
          </cell>
          <cell r="G199">
            <v>0</v>
          </cell>
          <cell r="H199">
            <v>0</v>
          </cell>
          <cell r="I199">
            <v>0</v>
          </cell>
          <cell r="J199">
            <v>1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</row>
        <row r="200">
          <cell r="F200" t="str">
            <v>605 - CUE.LUIS CORDERO IIICOCINAS</v>
          </cell>
          <cell r="G200">
            <v>0</v>
          </cell>
          <cell r="H200">
            <v>1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</row>
        <row r="201">
          <cell r="F201" t="str">
            <v>605 - CUE.LUIS CORDERO IIIGLOBALES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F202" t="str">
            <v>605 - CUE.LUIS CORDERO IIIREFRIGERACIÓN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F203" t="str">
            <v>781 - ALMA. ESPAÑA ARENALCOCINAS</v>
          </cell>
          <cell r="G203">
            <v>2</v>
          </cell>
          <cell r="H203">
            <v>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F204" t="str">
            <v>781 - ALMA. ESPAÑA ARENALGLOBALES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</row>
        <row r="205">
          <cell r="F205" t="str">
            <v>781 - ALMA. ESPAÑA ARENALLAVADO</v>
          </cell>
          <cell r="G205">
            <v>2</v>
          </cell>
          <cell r="H205">
            <v>0</v>
          </cell>
          <cell r="I205">
            <v>0</v>
          </cell>
          <cell r="J205">
            <v>2</v>
          </cell>
          <cell r="K205">
            <v>2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</row>
        <row r="206">
          <cell r="F206" t="str">
            <v>781 - ALMA. ESPAÑA ARENALREFRIGERACIÓN</v>
          </cell>
          <cell r="G206">
            <v>2</v>
          </cell>
          <cell r="H206">
            <v>3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</row>
        <row r="207">
          <cell r="F207" t="str">
            <v>420 - TIENDA CUENCA 122COCINAS</v>
          </cell>
          <cell r="G207">
            <v>0</v>
          </cell>
          <cell r="H207">
            <v>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</row>
        <row r="208">
          <cell r="F208" t="str">
            <v>420 - TIENDA CUENCA 122EMPOTRE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</row>
        <row r="209">
          <cell r="F209" t="str">
            <v>420 - TIENDA CUENCA 122GLOBALES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</row>
        <row r="210">
          <cell r="F210" t="str">
            <v>420 - TIENDA CUENCA 122REFRIGERACIÓN</v>
          </cell>
          <cell r="G210">
            <v>0</v>
          </cell>
          <cell r="H210">
            <v>2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1">
          <cell r="F211" t="str">
            <v>602 - CUE.EL ARENALCOCINAS</v>
          </cell>
          <cell r="G211">
            <v>0</v>
          </cell>
          <cell r="H211">
            <v>1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</row>
        <row r="212">
          <cell r="F212" t="str">
            <v>602 - CUE.EL ARENALGLOBALES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F213" t="str">
            <v>602 - CUE.EL ARENALREFRIGERACIÓN</v>
          </cell>
          <cell r="G213">
            <v>1</v>
          </cell>
          <cell r="H213">
            <v>1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F214" t="str">
            <v>603 - CUE.EL ARENAL 2COCINAS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</row>
        <row r="215">
          <cell r="F215" t="str">
            <v>603 - CUE.EL ARENAL 2GLOBALES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</row>
        <row r="216">
          <cell r="F216" t="str">
            <v>603 - CUE.EL ARENAL 2REFRIGERACIÓN</v>
          </cell>
          <cell r="G216">
            <v>2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</row>
        <row r="217">
          <cell r="F217" t="str">
            <v>1741 - TIENDA TUMBACOCOCINAS</v>
          </cell>
          <cell r="G217">
            <v>2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</row>
        <row r="218">
          <cell r="F218" t="str">
            <v>1741 - TIENDA TUMBACOGLOBALES</v>
          </cell>
          <cell r="G218">
            <v>1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</row>
        <row r="219">
          <cell r="F219" t="str">
            <v>1741 - TIENDA TUMBACOLAVADO</v>
          </cell>
          <cell r="G219">
            <v>1</v>
          </cell>
          <cell r="H219">
            <v>0</v>
          </cell>
          <cell r="I219">
            <v>1</v>
          </cell>
          <cell r="J219">
            <v>0</v>
          </cell>
          <cell r="K219">
            <v>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0">
          <cell r="F220" t="str">
            <v>1741 - TIENDA TUMBACOREFRIGERACIÓN</v>
          </cell>
          <cell r="G220">
            <v>1</v>
          </cell>
          <cell r="H220">
            <v>2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F221" t="str">
            <v>157 - POINT TUMBACOCOCINAS</v>
          </cell>
          <cell r="G221">
            <v>2</v>
          </cell>
          <cell r="H221">
            <v>1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F222" t="str">
            <v>157 - POINT TUMBACOGLOBALES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F223" t="str">
            <v>157 - POINT TUMBACOLAVADO</v>
          </cell>
          <cell r="G223">
            <v>1</v>
          </cell>
          <cell r="H223">
            <v>1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F224" t="str">
            <v>157 - POINT TUMBACOREFRIGERACIÓN</v>
          </cell>
          <cell r="G224">
            <v>1</v>
          </cell>
          <cell r="H224">
            <v>1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</row>
        <row r="225">
          <cell r="F225" t="str">
            <v>75 - TUMBACOAIRES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</row>
        <row r="226">
          <cell r="F226" t="str">
            <v>75 - TUMBACOCOCINAS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F227" t="str">
            <v>75 - TUMBACOEMPOTRE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F228" t="str">
            <v>75 - TUMBACOGLOBALES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F229" t="str">
            <v>75 - TUMBACOLAVADO</v>
          </cell>
          <cell r="G229">
            <v>0</v>
          </cell>
          <cell r="H229">
            <v>0</v>
          </cell>
          <cell r="I229">
            <v>0</v>
          </cell>
          <cell r="J229">
            <v>1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</row>
        <row r="230">
          <cell r="F230" t="str">
            <v>75 - TUMBACOREFRIGERACIÓN</v>
          </cell>
          <cell r="G230">
            <v>1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F231" t="str">
            <v>441 - TIENDA MACHALA 713AIRES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F232" t="str">
            <v>441 - TIENDA MACHALA 713COCINAS</v>
          </cell>
          <cell r="G232">
            <v>4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F233" t="str">
            <v>441 - TIENDA MACHALA 713EMPOTRE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</row>
        <row r="234">
          <cell r="F234" t="str">
            <v>441 - TIENDA MACHALA 713GLOBALES</v>
          </cell>
          <cell r="G234">
            <v>2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</row>
        <row r="235">
          <cell r="F235" t="str">
            <v>441 - TIENDA MACHALA 713LAVADO</v>
          </cell>
          <cell r="G235">
            <v>1</v>
          </cell>
          <cell r="H235">
            <v>0</v>
          </cell>
          <cell r="I235">
            <v>2</v>
          </cell>
          <cell r="J235">
            <v>0</v>
          </cell>
          <cell r="K235">
            <v>3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</row>
        <row r="236">
          <cell r="F236" t="str">
            <v>441 - TIENDA MACHALA 713REFRIGERACIÓN</v>
          </cell>
          <cell r="G236">
            <v>2</v>
          </cell>
          <cell r="H236">
            <v>0</v>
          </cell>
          <cell r="I236">
            <v>2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</row>
        <row r="237">
          <cell r="F237" t="str">
            <v>446 - TIENDA BARATODO MACHALA 719AIRES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</row>
        <row r="238">
          <cell r="F238" t="str">
            <v>446 - TIENDA BARATODO MACHALA 719COCINAS</v>
          </cell>
          <cell r="G238">
            <v>3</v>
          </cell>
          <cell r="H238">
            <v>1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</row>
        <row r="239">
          <cell r="F239" t="str">
            <v>446 - TIENDA BARATODO MACHALA 719EMPOTRE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</row>
        <row r="240">
          <cell r="F240" t="str">
            <v>446 - TIENDA BARATODO MACHALA 719GLOBALES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</row>
        <row r="241">
          <cell r="F241" t="str">
            <v>446 - TIENDA BARATODO MACHALA 719LAVADO</v>
          </cell>
          <cell r="G241">
            <v>2</v>
          </cell>
          <cell r="H241">
            <v>0</v>
          </cell>
          <cell r="I241">
            <v>0</v>
          </cell>
          <cell r="J241">
            <v>0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F242" t="str">
            <v>446 - TIENDA BARATODO MACHALA 719REFRIGERACIÓN</v>
          </cell>
          <cell r="G242">
            <v>1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F243" t="str">
            <v>156015 - TIENDA C.C PORTAL SHOPPINGAIRES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F244" t="str">
            <v>156015 - TIENDA C.C PORTAL SHOPPINGCOCINAS</v>
          </cell>
          <cell r="G244">
            <v>1</v>
          </cell>
          <cell r="H244">
            <v>5</v>
          </cell>
          <cell r="I244">
            <v>1</v>
          </cell>
          <cell r="J244">
            <v>1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F245" t="str">
            <v>156015 - TIENDA C.C PORTAL SHOPPINGEMPOTRE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</row>
        <row r="246">
          <cell r="F246" t="str">
            <v>156015 - TIENDA C.C PORTAL SHOPPINGGLOBALES</v>
          </cell>
          <cell r="G246">
            <v>4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3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F247" t="str">
            <v>156015 - TIENDA C.C PORTAL SHOPPINGLAVADO</v>
          </cell>
          <cell r="G247">
            <v>0</v>
          </cell>
          <cell r="H247">
            <v>0</v>
          </cell>
          <cell r="I247">
            <v>0</v>
          </cell>
          <cell r="J247">
            <v>1</v>
          </cell>
          <cell r="K247">
            <v>1</v>
          </cell>
          <cell r="L247">
            <v>2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F248" t="str">
            <v>156015 - TIENDA C.C PORTAL SHOPPINGREFRIGERACIÓN</v>
          </cell>
          <cell r="G248">
            <v>3</v>
          </cell>
          <cell r="H248">
            <v>1</v>
          </cell>
          <cell r="I248">
            <v>0</v>
          </cell>
          <cell r="J248">
            <v>0</v>
          </cell>
          <cell r="K248">
            <v>3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</row>
        <row r="249">
          <cell r="F249" t="str">
            <v>389 - POINT PORTAL SHOIPPINGCOCINAS</v>
          </cell>
          <cell r="G249">
            <v>2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F250" t="str">
            <v>389 - POINT PORTAL SHOIPPINGLAVADO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</row>
        <row r="251">
          <cell r="F251" t="str">
            <v>389 - POINT PORTAL SHOIPPINGREFRIGERACIÓN</v>
          </cell>
          <cell r="G251">
            <v>1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F252" t="str">
            <v>645 - TODOHOGAR PORTAL SHOPPINGCOCINAS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</row>
        <row r="253">
          <cell r="F253" t="str">
            <v>645 - TODOHOGAR PORTAL SHOPPINGEMPOTRE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</row>
        <row r="254">
          <cell r="F254" t="str">
            <v>645 - TODOHOGAR PORTAL SHOPPINGGLOBALES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</row>
        <row r="255">
          <cell r="F255" t="str">
            <v>645 - TODOHOGAR PORTAL SHOPPINGLAVADO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</row>
        <row r="256">
          <cell r="F256" t="str">
            <v>645 - TODOHOGAR PORTAL SHOPPINGREFRIGERACIÓN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</row>
        <row r="257">
          <cell r="F257" t="str">
            <v>393 - POINT MANTA CENTROAIRES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</row>
        <row r="258">
          <cell r="F258" t="str">
            <v>393 - POINT MANTA CENTROCOCINAS</v>
          </cell>
          <cell r="G258">
            <v>0</v>
          </cell>
          <cell r="H258">
            <v>2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</row>
        <row r="259">
          <cell r="F259" t="str">
            <v>393 - POINT MANTA CENTROGLOBALES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</row>
        <row r="260">
          <cell r="F260" t="str">
            <v>393 - POINT MANTA CENTROLAVADO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</row>
        <row r="261">
          <cell r="F261" t="str">
            <v>393 - POINT MANTA CENTROREFRIGERACIÓN</v>
          </cell>
          <cell r="G261">
            <v>2</v>
          </cell>
          <cell r="H261">
            <v>1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</row>
        <row r="262">
          <cell r="F262" t="str">
            <v>514 - MANTAAIRES</v>
          </cell>
          <cell r="G262">
            <v>0</v>
          </cell>
          <cell r="H262">
            <v>1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</row>
        <row r="263">
          <cell r="F263" t="str">
            <v>514 - MANTACOCINAS</v>
          </cell>
          <cell r="G263">
            <v>1</v>
          </cell>
          <cell r="H263">
            <v>1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4">
          <cell r="F264" t="str">
            <v>514 - MANTAGLOBALES</v>
          </cell>
          <cell r="G264">
            <v>1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</row>
        <row r="265">
          <cell r="F265" t="str">
            <v>514 - MANTALAVADO</v>
          </cell>
          <cell r="G265">
            <v>1</v>
          </cell>
          <cell r="H265">
            <v>1</v>
          </cell>
          <cell r="I265">
            <v>0</v>
          </cell>
          <cell r="J265">
            <v>1</v>
          </cell>
          <cell r="K265">
            <v>1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</row>
        <row r="266">
          <cell r="F266" t="str">
            <v>514 - MANTAREFRIGERACIÓN</v>
          </cell>
          <cell r="G266">
            <v>0</v>
          </cell>
          <cell r="H266">
            <v>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1</v>
          </cell>
          <cell r="R266">
            <v>1</v>
          </cell>
        </row>
        <row r="267">
          <cell r="F267" t="str">
            <v>631 - MAN.MEGACOCINAS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</row>
        <row r="268">
          <cell r="F268" t="str">
            <v>631 - MAN.MEGALAVADO</v>
          </cell>
          <cell r="G268">
            <v>0</v>
          </cell>
          <cell r="H268">
            <v>2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</row>
        <row r="269">
          <cell r="F269" t="str">
            <v>631 - MAN.MEGAREFRIGERACIÓN</v>
          </cell>
          <cell r="G269">
            <v>1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</row>
        <row r="270">
          <cell r="F270" t="str">
            <v>641 - TODOHOGAR MANTAAIRES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2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</row>
        <row r="271">
          <cell r="F271" t="str">
            <v>641 - TODOHOGAR MANTACOCINAS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</row>
        <row r="272">
          <cell r="F272" t="str">
            <v>641 - TODOHOGAR MANTAEMPOTRE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</row>
        <row r="273">
          <cell r="F273" t="str">
            <v>641 - TODOHOGAR MANTAGLOBALES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</row>
        <row r="274">
          <cell r="F274" t="str">
            <v>641 - TODOHOGAR MANTALAVADO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</row>
        <row r="275">
          <cell r="F275" t="str">
            <v>641 - TODOHOGAR MANTAREFRIGERACIÓN</v>
          </cell>
          <cell r="G275">
            <v>0</v>
          </cell>
          <cell r="H275">
            <v>1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</row>
        <row r="276">
          <cell r="F276" t="str">
            <v>453 - TIENDA QUEVEDO 811AIRES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</row>
        <row r="277">
          <cell r="F277" t="str">
            <v>453 - TIENDA QUEVEDO 811COCINAS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</row>
        <row r="278">
          <cell r="F278" t="str">
            <v>453 - TIENDA QUEVEDO 811GLOBALES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</row>
        <row r="279">
          <cell r="F279" t="str">
            <v>453 - TIENDA QUEVEDO 811LAVADO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</row>
        <row r="280">
          <cell r="F280" t="str">
            <v>453 - TIENDA QUEVEDO 811REFRIGERACIÓN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</row>
        <row r="281">
          <cell r="F281" t="str">
            <v>458 - TIENDA QUEVEDO 821AIRES</v>
          </cell>
          <cell r="G281">
            <v>1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</row>
        <row r="282">
          <cell r="F282" t="str">
            <v>458 - TIENDA QUEVEDO 821COCINAS</v>
          </cell>
          <cell r="G282">
            <v>1</v>
          </cell>
          <cell r="H282">
            <v>1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</row>
        <row r="283">
          <cell r="F283" t="str">
            <v>458 - TIENDA QUEVEDO 821EMPOTRE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</row>
        <row r="284">
          <cell r="F284" t="str">
            <v>458 - TIENDA QUEVEDO 821GLOBALES</v>
          </cell>
          <cell r="G284">
            <v>1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</row>
        <row r="285">
          <cell r="F285" t="str">
            <v>458 - TIENDA QUEVEDO 821LAVADO</v>
          </cell>
          <cell r="G285">
            <v>1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</row>
        <row r="286">
          <cell r="F286" t="str">
            <v>458 - TIENDA QUEVEDO 821REFRIGERACIÓN</v>
          </cell>
          <cell r="G286">
            <v>0</v>
          </cell>
          <cell r="H286">
            <v>2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</row>
        <row r="287">
          <cell r="F287" t="str">
            <v>504 - QUEVEDOAIRES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</row>
        <row r="288">
          <cell r="F288" t="str">
            <v>504 - QUEVEDOCOCINAS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</row>
        <row r="289">
          <cell r="F289" t="str">
            <v>504 - QUEVEDOGLOBALES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</row>
        <row r="290">
          <cell r="F290" t="str">
            <v>504 - QUEVEDOLAVADO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</row>
        <row r="291">
          <cell r="F291" t="str">
            <v>504 - QUEVEDOREFRIGERACIÓN</v>
          </cell>
          <cell r="G291">
            <v>3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</row>
        <row r="292">
          <cell r="F292" t="str">
            <v>515 - QUEVEDOAIRES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F293" t="str">
            <v>515 - QUEVEDOCOCINAS</v>
          </cell>
          <cell r="G293">
            <v>2</v>
          </cell>
          <cell r="H293">
            <v>1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4">
          <cell r="F294" t="str">
            <v>515 - QUEVEDOGLOBALES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</row>
        <row r="295">
          <cell r="F295" t="str">
            <v>515 - QUEVEDOLAVADO</v>
          </cell>
          <cell r="G295">
            <v>0</v>
          </cell>
          <cell r="H295">
            <v>2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</row>
        <row r="296">
          <cell r="F296" t="str">
            <v>515 - QUEVEDOREFRIGERACIÓN</v>
          </cell>
          <cell r="G296">
            <v>0</v>
          </cell>
          <cell r="H296">
            <v>1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</row>
        <row r="297">
          <cell r="F297" t="str">
            <v>386 - POINT QUEVEDOAIRES</v>
          </cell>
          <cell r="G297">
            <v>0</v>
          </cell>
          <cell r="H297">
            <v>1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</row>
        <row r="298">
          <cell r="F298" t="str">
            <v>386 - POINT QUEVEDOCOCINAS</v>
          </cell>
          <cell r="G298">
            <v>1</v>
          </cell>
          <cell r="H298">
            <v>1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</row>
        <row r="299">
          <cell r="F299" t="str">
            <v>386 - POINT QUEVEDOGLOBALES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</row>
        <row r="300">
          <cell r="F300" t="str">
            <v>386 - POINT QUEVEDOLAVADO</v>
          </cell>
          <cell r="G300">
            <v>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F301" t="str">
            <v>386 - POINT QUEVEDOREFRIGERACIÓN</v>
          </cell>
          <cell r="G301">
            <v>0</v>
          </cell>
          <cell r="H301">
            <v>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</row>
        <row r="302">
          <cell r="F302" t="str">
            <v>468 - TIENDA PARQUE CALIFORNIA 932AIRES</v>
          </cell>
          <cell r="G302">
            <v>1</v>
          </cell>
          <cell r="H302">
            <v>0</v>
          </cell>
          <cell r="I302">
            <v>0</v>
          </cell>
          <cell r="J302">
            <v>10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</row>
        <row r="303">
          <cell r="F303" t="str">
            <v>468 - TIENDA PARQUE CALIFORNIA 932COCINAS</v>
          </cell>
          <cell r="G303">
            <v>6</v>
          </cell>
          <cell r="H303">
            <v>4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</row>
        <row r="304">
          <cell r="F304" t="str">
            <v>468 - TIENDA PARQUE CALIFORNIA 932EMPOTRE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</row>
        <row r="305">
          <cell r="F305" t="str">
            <v>468 - TIENDA PARQUE CALIFORNIA 932GLOBALES</v>
          </cell>
          <cell r="G305">
            <v>4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</row>
        <row r="306">
          <cell r="F306" t="str">
            <v>468 - TIENDA PARQUE CALIFORNIA 932LAVADO</v>
          </cell>
          <cell r="G306">
            <v>2</v>
          </cell>
          <cell r="H306">
            <v>0</v>
          </cell>
          <cell r="I306">
            <v>2</v>
          </cell>
          <cell r="J306">
            <v>2</v>
          </cell>
          <cell r="K306">
            <v>3</v>
          </cell>
          <cell r="L306">
            <v>3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</row>
        <row r="307">
          <cell r="F307" t="str">
            <v>468 - TIENDA PARQUE CALIFORNIA 932REFRIGERACIÓN</v>
          </cell>
          <cell r="G307">
            <v>3</v>
          </cell>
          <cell r="H307">
            <v>2</v>
          </cell>
          <cell r="I307">
            <v>3</v>
          </cell>
          <cell r="J307">
            <v>1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</row>
        <row r="308">
          <cell r="F308" t="str">
            <v>563 - VILLA CLUBAIRES</v>
          </cell>
          <cell r="G308">
            <v>0</v>
          </cell>
          <cell r="H308">
            <v>1</v>
          </cell>
          <cell r="I308">
            <v>0</v>
          </cell>
          <cell r="J308">
            <v>2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F309" t="str">
            <v>563 - VILLA CLUBCOCINAS</v>
          </cell>
          <cell r="G309">
            <v>1</v>
          </cell>
          <cell r="H309">
            <v>2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0">
          <cell r="F310" t="str">
            <v>563 - VILLA CLUBEMPOTRE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</row>
        <row r="311">
          <cell r="F311" t="str">
            <v>563 - VILLA CLUBGLOBALES</v>
          </cell>
          <cell r="G311">
            <v>0</v>
          </cell>
          <cell r="H311">
            <v>0</v>
          </cell>
          <cell r="I311">
            <v>1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</row>
        <row r="312">
          <cell r="F312" t="str">
            <v>563 - VILLA CLUBLAVADO</v>
          </cell>
          <cell r="G312">
            <v>0</v>
          </cell>
          <cell r="H312">
            <v>0</v>
          </cell>
          <cell r="I312">
            <v>1</v>
          </cell>
          <cell r="J312">
            <v>0</v>
          </cell>
          <cell r="K312">
            <v>1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</row>
        <row r="313">
          <cell r="F313" t="str">
            <v>563 - VILLA CLUBREFRIGERACIÓN</v>
          </cell>
          <cell r="G313">
            <v>0</v>
          </cell>
          <cell r="H313">
            <v>1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</row>
        <row r="314">
          <cell r="F314" t="str">
            <v>640 - SUKOCINAAIRES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</row>
        <row r="315">
          <cell r="F315" t="str">
            <v>640 - SUKOCINACOCINAS</v>
          </cell>
          <cell r="G315">
            <v>3</v>
          </cell>
          <cell r="H315">
            <v>1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F316" t="str">
            <v>640 - SUKOCINAEMPOTRE</v>
          </cell>
          <cell r="G316">
            <v>6</v>
          </cell>
          <cell r="H316">
            <v>0</v>
          </cell>
          <cell r="I316">
            <v>1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7</v>
          </cell>
          <cell r="P316">
            <v>0</v>
          </cell>
          <cell r="Q316">
            <v>0</v>
          </cell>
          <cell r="R316">
            <v>7</v>
          </cell>
        </row>
        <row r="317">
          <cell r="F317" t="str">
            <v>640 - SUKOCINAGLOBALES</v>
          </cell>
          <cell r="G317">
            <v>4</v>
          </cell>
          <cell r="H317">
            <v>0</v>
          </cell>
          <cell r="I317">
            <v>1</v>
          </cell>
          <cell r="J317">
            <v>0</v>
          </cell>
          <cell r="K317">
            <v>0</v>
          </cell>
          <cell r="L317">
            <v>2</v>
          </cell>
          <cell r="M317">
            <v>0</v>
          </cell>
          <cell r="N317">
            <v>0</v>
          </cell>
          <cell r="O317">
            <v>2</v>
          </cell>
          <cell r="P317">
            <v>0</v>
          </cell>
          <cell r="Q317">
            <v>0</v>
          </cell>
          <cell r="R317">
            <v>2</v>
          </cell>
        </row>
        <row r="318">
          <cell r="F318" t="str">
            <v>640 - SUKOCINALAVADO</v>
          </cell>
          <cell r="G318">
            <v>1</v>
          </cell>
          <cell r="H318">
            <v>0</v>
          </cell>
          <cell r="I318">
            <v>0</v>
          </cell>
          <cell r="J318">
            <v>1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</row>
        <row r="319">
          <cell r="F319" t="str">
            <v>640 - SUKOCINAREFRIGERACIÓN</v>
          </cell>
          <cell r="G319">
            <v>1</v>
          </cell>
          <cell r="H319">
            <v>0</v>
          </cell>
          <cell r="I319">
            <v>0</v>
          </cell>
          <cell r="J319">
            <v>1</v>
          </cell>
          <cell r="K319">
            <v>0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0">
          <cell r="F320" t="str">
            <v>722 - VEGA SAMBORONDONAIRES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</row>
        <row r="321">
          <cell r="F321" t="str">
            <v>722 - VEGA SAMBORONDONCOCINAS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</row>
        <row r="322">
          <cell r="F322" t="str">
            <v>722 - VEGA SAMBORONDONEMPOTRE</v>
          </cell>
          <cell r="G322">
            <v>1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</row>
        <row r="323">
          <cell r="F323" t="str">
            <v>722 - VEGA SAMBORONDONGLOBALES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</row>
        <row r="324">
          <cell r="F324" t="str">
            <v>722 - VEGA SAMBORONDONLAVADO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</row>
        <row r="325">
          <cell r="F325" t="str">
            <v>722 - VEGA SAMBORONDONREFRIGERACIÓN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</row>
        <row r="326">
          <cell r="F326" t="str">
            <v>495 - MACHALAAIRES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</row>
        <row r="327">
          <cell r="F327" t="str">
            <v>495 - MACHALACOCINAS</v>
          </cell>
          <cell r="G327">
            <v>3</v>
          </cell>
          <cell r="H327">
            <v>1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</row>
        <row r="328">
          <cell r="F328" t="str">
            <v>495 - MACHALAEMPOTRE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</row>
        <row r="329">
          <cell r="F329" t="str">
            <v>495 - MACHALAGLOBALES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</row>
        <row r="330">
          <cell r="F330" t="str">
            <v>495 - MACHALALAVADO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</row>
        <row r="331">
          <cell r="F331" t="str">
            <v>495 - MACHALAREFRIGERACIÓN</v>
          </cell>
          <cell r="G331">
            <v>3</v>
          </cell>
          <cell r="H331">
            <v>2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F332" t="str">
            <v>395 - POINT MACHALAAIRES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</row>
        <row r="333">
          <cell r="F333" t="str">
            <v>395 - POINT MACHALACOCINAS</v>
          </cell>
          <cell r="G333">
            <v>1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</row>
        <row r="334">
          <cell r="F334" t="str">
            <v>395 - POINT MACHALAGLOBALES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</row>
        <row r="335">
          <cell r="F335" t="str">
            <v>395 - POINT MACHALALAVADO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</row>
        <row r="336">
          <cell r="F336" t="str">
            <v>395 - POINT MACHALAREFRIGERACIÓN</v>
          </cell>
          <cell r="G336">
            <v>1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</row>
        <row r="337">
          <cell r="F337" t="str">
            <v>414 - TIENDA RIOCENTRO EL DORADO 1059AIRES</v>
          </cell>
          <cell r="G337">
            <v>0</v>
          </cell>
          <cell r="H337">
            <v>1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</row>
        <row r="338">
          <cell r="F338" t="str">
            <v>414 - TIENDA RIOCENTRO EL DORADO 1059COCINAS</v>
          </cell>
          <cell r="G338">
            <v>2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</row>
        <row r="339">
          <cell r="F339" t="str">
            <v>414 - TIENDA RIOCENTRO EL DORADO 1059EMPOTRE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</row>
        <row r="340">
          <cell r="F340" t="str">
            <v>414 - TIENDA RIOCENTRO EL DORADO 1059GLOBALES</v>
          </cell>
          <cell r="G340">
            <v>0</v>
          </cell>
          <cell r="H340">
            <v>1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</row>
        <row r="341">
          <cell r="F341" t="str">
            <v>414 - TIENDA RIOCENTRO EL DORADO 1059LAVADO</v>
          </cell>
          <cell r="G341">
            <v>1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</row>
        <row r="342">
          <cell r="F342" t="str">
            <v>414 - TIENDA RIOCENTRO EL DORADO 1059REF</v>
          </cell>
          <cell r="G342">
            <v>1</v>
          </cell>
          <cell r="H342">
            <v>1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</row>
        <row r="343">
          <cell r="F343" t="str">
            <v>492 - EL DORADOAIRES</v>
          </cell>
          <cell r="G343">
            <v>4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</row>
        <row r="344">
          <cell r="F344" t="str">
            <v>492 - EL DORADOCOCINAS</v>
          </cell>
          <cell r="G344">
            <v>2</v>
          </cell>
          <cell r="H344">
            <v>6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</row>
        <row r="345">
          <cell r="F345" t="str">
            <v>492 - EL DORADOEMPOTRE</v>
          </cell>
          <cell r="G345">
            <v>0</v>
          </cell>
          <cell r="H345">
            <v>1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</row>
        <row r="346">
          <cell r="F346" t="str">
            <v>492 - EL DORADOGLOBALES</v>
          </cell>
          <cell r="G346">
            <v>0</v>
          </cell>
          <cell r="H346">
            <v>1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</row>
        <row r="347">
          <cell r="F347" t="str">
            <v>492 - EL DORADOLAVADO</v>
          </cell>
          <cell r="G347">
            <v>1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F348" t="str">
            <v>492 - EL DORADOREF</v>
          </cell>
          <cell r="G348">
            <v>2</v>
          </cell>
          <cell r="H348">
            <v>3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</row>
        <row r="349">
          <cell r="F349" t="str">
            <v>467 - TIENDA ALBORADA 924AIRES</v>
          </cell>
          <cell r="G349">
            <v>2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</row>
        <row r="350">
          <cell r="F350" t="str">
            <v>467 - TIENDA ALBORADA 924COCINAS</v>
          </cell>
          <cell r="G350">
            <v>1</v>
          </cell>
          <cell r="H350">
            <v>0</v>
          </cell>
          <cell r="I350">
            <v>0</v>
          </cell>
          <cell r="J350">
            <v>1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</row>
        <row r="351">
          <cell r="F351" t="str">
            <v>467 - TIENDA ALBORADA 924EMPOTRE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2">
          <cell r="F352" t="str">
            <v>467 - TIENDA ALBORADA 924GLOBALES</v>
          </cell>
          <cell r="G352">
            <v>0</v>
          </cell>
          <cell r="H352">
            <v>0</v>
          </cell>
          <cell r="I352">
            <v>0</v>
          </cell>
          <cell r="J352">
            <v>1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</row>
        <row r="353">
          <cell r="F353" t="str">
            <v>467 - TIENDA ALBORADA 924LAVADO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2</v>
          </cell>
          <cell r="L353">
            <v>0</v>
          </cell>
          <cell r="M353">
            <v>1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1</v>
          </cell>
        </row>
        <row r="354">
          <cell r="F354" t="str">
            <v>467 - TIENDA ALBORADA 924REFRIGERACIÓN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</row>
        <row r="355">
          <cell r="F355" t="str">
            <v>893 - MIN GUAYAQUIL LA ALBORADA 1 (119)COCINAS</v>
          </cell>
          <cell r="G355">
            <v>2</v>
          </cell>
          <cell r="H355">
            <v>6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</row>
        <row r="356">
          <cell r="F356" t="str">
            <v>893 - MIN GUAYAQUIL LA ALBORADA 1 (119)LAVADO</v>
          </cell>
          <cell r="G356">
            <v>1</v>
          </cell>
          <cell r="H356">
            <v>0</v>
          </cell>
          <cell r="I356">
            <v>0</v>
          </cell>
          <cell r="J356">
            <v>5</v>
          </cell>
          <cell r="K356">
            <v>3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</row>
        <row r="357">
          <cell r="F357" t="str">
            <v>893 - MIN GUAYAQUIL LA ALBORADA 1 (119)REFRIGERACIÓN</v>
          </cell>
          <cell r="G357">
            <v>0</v>
          </cell>
          <cell r="H357">
            <v>2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</row>
        <row r="358">
          <cell r="F358" t="str">
            <v>474 - TIENDA MILAGRO 952AIRES</v>
          </cell>
          <cell r="G358">
            <v>1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</row>
        <row r="359">
          <cell r="F359" t="str">
            <v>474 - TIENDA MILAGRO 952COCINAS</v>
          </cell>
          <cell r="G359">
            <v>2</v>
          </cell>
          <cell r="H359">
            <v>3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1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1</v>
          </cell>
        </row>
        <row r="360">
          <cell r="F360" t="str">
            <v>474 - TIENDA MILAGRO 952GLOBALES</v>
          </cell>
          <cell r="G360">
            <v>1</v>
          </cell>
          <cell r="H360">
            <v>2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</row>
        <row r="361">
          <cell r="F361" t="str">
            <v>474 - TIENDA MILAGRO 952LAVADO</v>
          </cell>
          <cell r="G361">
            <v>2</v>
          </cell>
          <cell r="H361">
            <v>0</v>
          </cell>
          <cell r="I361">
            <v>0</v>
          </cell>
          <cell r="J361">
            <v>1</v>
          </cell>
          <cell r="K361">
            <v>3</v>
          </cell>
          <cell r="L361">
            <v>4</v>
          </cell>
          <cell r="M361">
            <v>1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1</v>
          </cell>
        </row>
        <row r="362">
          <cell r="F362" t="str">
            <v>474 - TIENDA MILAGRO 952REFRIGERACIÓN</v>
          </cell>
          <cell r="G362">
            <v>1</v>
          </cell>
          <cell r="H362">
            <v>1</v>
          </cell>
          <cell r="I362">
            <v>0</v>
          </cell>
          <cell r="J362">
            <v>0</v>
          </cell>
          <cell r="K362">
            <v>2</v>
          </cell>
          <cell r="L362">
            <v>3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</row>
        <row r="363">
          <cell r="F363" t="str">
            <v>959 - ALM ESPAÑA MILAGROAIRES</v>
          </cell>
          <cell r="G363">
            <v>2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</row>
        <row r="364">
          <cell r="F364" t="str">
            <v>959 - ALM ESPAÑA MILAGROCOCINAS</v>
          </cell>
          <cell r="G364">
            <v>6</v>
          </cell>
          <cell r="H364">
            <v>2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1</v>
          </cell>
          <cell r="R364">
            <v>1</v>
          </cell>
        </row>
        <row r="365">
          <cell r="F365" t="str">
            <v>959 - ALM ESPAÑA MILAGROGLOBALES</v>
          </cell>
          <cell r="G365">
            <v>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</row>
        <row r="366">
          <cell r="F366" t="str">
            <v>959 - ALM ESPAÑA MILAGROLAVADO</v>
          </cell>
          <cell r="G366">
            <v>1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3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</row>
        <row r="367">
          <cell r="F367" t="str">
            <v>959 - ALM ESPAÑA MILAGROREFRIGERACIÓN</v>
          </cell>
          <cell r="G367">
            <v>5</v>
          </cell>
          <cell r="H367">
            <v>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1</v>
          </cell>
          <cell r="R367">
            <v>1</v>
          </cell>
        </row>
        <row r="368">
          <cell r="F368" t="str">
            <v>186 - 1811-TIENDA AMBATO 1811COCINAS</v>
          </cell>
          <cell r="G368">
            <v>1</v>
          </cell>
          <cell r="H368">
            <v>1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</row>
        <row r="369">
          <cell r="F369" t="str">
            <v>186 - 1811-TIENDA AMBATO 1811GLOBALES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</row>
        <row r="370">
          <cell r="F370" t="str">
            <v>186 - 1811-TIENDA AMBATO 1811LAVADO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</row>
        <row r="371">
          <cell r="F371" t="str">
            <v>186 - 1811-TIENDA AMBATO 1811REFRIGERACIÓN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</row>
        <row r="372">
          <cell r="F372" t="str">
            <v>188 - 1819-TIENDA AMBATO 1819COCINAS</v>
          </cell>
          <cell r="G372">
            <v>2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1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1</v>
          </cell>
        </row>
        <row r="373">
          <cell r="F373" t="str">
            <v>188 - 1819-TIENDA AMBATO 1819GLOBALES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</row>
        <row r="374">
          <cell r="F374" t="str">
            <v>188 - 1819-TIENDA AMBATO 1819REFRIGERACIÓN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</row>
        <row r="375">
          <cell r="F375" t="str">
            <v>187 - 1818-TIENDA AMBATO NORTE 1818COCINAS</v>
          </cell>
          <cell r="G375">
            <v>1</v>
          </cell>
          <cell r="H375">
            <v>1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</row>
        <row r="376">
          <cell r="F376" t="str">
            <v>187 - 1818-TIENDA AMBATO NORTE 1818EMPOTRE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</row>
        <row r="377">
          <cell r="F377" t="str">
            <v>187 - 1818-TIENDA AMBATO NORTE 1818GLOBALES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1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1</v>
          </cell>
        </row>
        <row r="378">
          <cell r="F378" t="str">
            <v>187 - 1818-TIENDA AMBATO NORTE 1818LAVADO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2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</row>
        <row r="379">
          <cell r="F379" t="str">
            <v>187 - 1818-TIENDA AMBATO NORTE 1818REFRIGERACIÓN</v>
          </cell>
          <cell r="G379">
            <v>1</v>
          </cell>
          <cell r="H379">
            <v>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</row>
        <row r="380">
          <cell r="F380" t="str">
            <v>193 - 501-TIENDA LATACUNGA 501COCINAS</v>
          </cell>
          <cell r="G380">
            <v>1</v>
          </cell>
          <cell r="H380">
            <v>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</row>
        <row r="381">
          <cell r="F381" t="str">
            <v>193 - 501-TIENDA LATACUNGA 501GLOBALES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</row>
        <row r="382">
          <cell r="F382" t="str">
            <v>193 - 501-TIENDA LATACUNGA 501LAVADO</v>
          </cell>
          <cell r="G382">
            <v>1</v>
          </cell>
          <cell r="H382">
            <v>0</v>
          </cell>
          <cell r="I382">
            <v>0</v>
          </cell>
          <cell r="J382">
            <v>0</v>
          </cell>
          <cell r="K382">
            <v>1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</row>
        <row r="383">
          <cell r="F383" t="str">
            <v>193 - 501-TIENDA LATACUNGA 501REFRIGERACIÓN</v>
          </cell>
          <cell r="G383">
            <v>0</v>
          </cell>
          <cell r="H383">
            <v>1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</row>
        <row r="384">
          <cell r="F384" t="str">
            <v>194 - 504-TIENDA LATACUNGA 504COCINAS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</row>
        <row r="385">
          <cell r="F385" t="str">
            <v>194 - 504-TIENDA LATACUNGA 504GLOBALES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</row>
        <row r="386">
          <cell r="F386" t="str">
            <v>194 - 504-TIENDA LATACUNGA 504REFRIGERACIÓN</v>
          </cell>
          <cell r="G386">
            <v>0</v>
          </cell>
          <cell r="H386">
            <v>1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</row>
        <row r="387">
          <cell r="F387" t="str">
            <v>NACOCINAS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</row>
        <row r="388">
          <cell r="F388" t="str">
            <v>NAGLOBALES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</row>
        <row r="389">
          <cell r="F389" t="str">
            <v>NAREFRIGERACIÓN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</row>
        <row r="390">
          <cell r="F390" t="str">
            <v>205 - AMBATO 1COCINAS</v>
          </cell>
          <cell r="G390">
            <v>1</v>
          </cell>
          <cell r="H390">
            <v>1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</row>
        <row r="391">
          <cell r="F391" t="str">
            <v>205 - AMBATO 1GLOBALES</v>
          </cell>
          <cell r="G391">
            <v>0</v>
          </cell>
          <cell r="H391">
            <v>1</v>
          </cell>
          <cell r="I391">
            <v>0</v>
          </cell>
          <cell r="J391">
            <v>1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</row>
        <row r="392">
          <cell r="F392" t="str">
            <v>205 - AMBATO 1LAVADO</v>
          </cell>
          <cell r="G392">
            <v>0</v>
          </cell>
          <cell r="H392">
            <v>0</v>
          </cell>
          <cell r="I392">
            <v>2</v>
          </cell>
          <cell r="J392">
            <v>0</v>
          </cell>
          <cell r="K392">
            <v>3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</row>
        <row r="393">
          <cell r="F393" t="str">
            <v>205 - AMBATO 1REFRIGERACIÓN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</row>
        <row r="394">
          <cell r="F394" t="str">
            <v>209 - LATACUNGACOCINAS</v>
          </cell>
          <cell r="G394">
            <v>0</v>
          </cell>
          <cell r="H394">
            <v>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</row>
        <row r="395">
          <cell r="F395" t="str">
            <v>209 - LATACUNGAGLOBALES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</row>
        <row r="396">
          <cell r="F396" t="str">
            <v>209 - LATACUNGALAVADO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</row>
        <row r="397">
          <cell r="F397" t="str">
            <v>209 - LATACUNGAREFRIGERACIÓN</v>
          </cell>
          <cell r="G397">
            <v>1</v>
          </cell>
          <cell r="H397">
            <v>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</row>
        <row r="398">
          <cell r="F398" t="str">
            <v>248 - LATACUNGA 2COCINAS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F399" t="str">
            <v>248 - LATACUNGA 2GLOBALES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</row>
        <row r="400">
          <cell r="F400" t="str">
            <v>248 - LATACUNGA 2LAVADO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</row>
        <row r="401">
          <cell r="F401" t="str">
            <v>248 - LATACUNGA 2REFRIGERACIÓN</v>
          </cell>
          <cell r="G401">
            <v>1</v>
          </cell>
          <cell r="H401">
            <v>1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</row>
        <row r="402">
          <cell r="F402" t="str">
            <v>241 - LATACUNGA 3COCINAS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</row>
        <row r="403">
          <cell r="F403" t="str">
            <v>241 - LATACUNGA 3GLOBALES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</row>
        <row r="404">
          <cell r="F404" t="str">
            <v>241 - LATACUNGA 3REFRIGERACIÓN</v>
          </cell>
          <cell r="G404">
            <v>1</v>
          </cell>
          <cell r="H404">
            <v>1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</row>
        <row r="405">
          <cell r="F405" t="str">
            <v>263 - LAT. LATACUNGA IICOCINAS</v>
          </cell>
          <cell r="G405">
            <v>0</v>
          </cell>
          <cell r="H405">
            <v>1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</row>
        <row r="406">
          <cell r="F406" t="str">
            <v>263 - LAT. LATACUNGA IILAVADO</v>
          </cell>
          <cell r="G406">
            <v>0</v>
          </cell>
          <cell r="H406">
            <v>0</v>
          </cell>
          <cell r="I406">
            <v>0</v>
          </cell>
          <cell r="J406">
            <v>1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F407" t="str">
            <v>263 - LAT. LATACUNGA IIREFRIGERACIÓN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</row>
        <row r="408">
          <cell r="F408" t="str">
            <v>295 - JAPON LATACUNGACOCINAS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</row>
        <row r="409">
          <cell r="F409" t="str">
            <v>295 - JAPON LATACUNGAREFRIGERACIÓN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</row>
        <row r="410">
          <cell r="F410" t="str">
            <v>250 - MIN AMBATO CEVALLOS - BODEGA.COCINAS</v>
          </cell>
          <cell r="G410">
            <v>0</v>
          </cell>
          <cell r="H410">
            <v>2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</row>
        <row r="411">
          <cell r="F411" t="str">
            <v>250 - MIN AMBATO CEVALLOS - BODEGA.REFRIGERACIÓN</v>
          </cell>
          <cell r="G411">
            <v>1</v>
          </cell>
          <cell r="H411">
            <v>3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F412" t="str">
            <v>253 - MIN LATACUNGA 1- BODEGACOCINAS</v>
          </cell>
          <cell r="G412">
            <v>0</v>
          </cell>
          <cell r="H412">
            <v>1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</row>
        <row r="413">
          <cell r="F413" t="str">
            <v>253 - MIN LATACUNGA 1- BODEGAREFRIGERACIÓN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</row>
        <row r="414">
          <cell r="F414" t="str">
            <v>957 - ORVE HOGAR LATACUNGA IICOCINAS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</row>
        <row r="415">
          <cell r="F415" t="str">
            <v>957 - ORVE HOGAR LATACUNGA IIREFRIGERACIÓN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</row>
        <row r="416">
          <cell r="F416" t="str">
            <v>392 - POINT AMBATO 3COCINAS</v>
          </cell>
          <cell r="G416">
            <v>0</v>
          </cell>
          <cell r="H416">
            <v>3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</row>
        <row r="417">
          <cell r="F417" t="str">
            <v>392 - POINT AMBATO 3GLOBALES</v>
          </cell>
          <cell r="G417">
            <v>0</v>
          </cell>
          <cell r="H417">
            <v>1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</row>
        <row r="418">
          <cell r="F418" t="str">
            <v>392 - POINT AMBATO 3LAVADO</v>
          </cell>
          <cell r="G418">
            <v>0</v>
          </cell>
          <cell r="H418">
            <v>1</v>
          </cell>
          <cell r="I418">
            <v>1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</row>
        <row r="419">
          <cell r="F419" t="str">
            <v>392 - POINT AMBATO 3REFRIGERACIÓN</v>
          </cell>
          <cell r="G419">
            <v>0</v>
          </cell>
          <cell r="H419">
            <v>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</row>
        <row r="420">
          <cell r="F420" t="str">
            <v>1725 - TIENDA SANTO DOMINGOCOCINAS</v>
          </cell>
          <cell r="G420">
            <v>2</v>
          </cell>
          <cell r="H420">
            <v>2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F421" t="str">
            <v>1725 - TIENDA SANTO DOMINGOGLOBALES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</row>
        <row r="422">
          <cell r="F422" t="str">
            <v>1725 - TIENDA SANTO DOMINGOLAVADO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</row>
        <row r="423">
          <cell r="F423" t="str">
            <v>1725 - TIENDA SANTO DOMINGOREFRIGERACIÓN</v>
          </cell>
          <cell r="G423">
            <v>1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</row>
        <row r="424">
          <cell r="F424" t="str">
            <v>1735 - TIENDA SANTO DOMINGOAIRES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</row>
        <row r="425">
          <cell r="F425" t="str">
            <v>1735 - TIENDA SANTO DOMINGOCOCINAS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F426" t="str">
            <v>1735 - TIENDA SANTO DOMINGOGLOBALES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</row>
        <row r="427">
          <cell r="F427" t="str">
            <v>1735 - TIENDA SANTO DOMINGOLAVADO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</row>
        <row r="428">
          <cell r="F428" t="str">
            <v>1735 - TIENDA SANTO DOMINGOREFRIGERACIÓN</v>
          </cell>
          <cell r="G428">
            <v>1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</row>
        <row r="429">
          <cell r="F429" t="str">
            <v>517 - CRÉDITOS ECONÓMICOS SANTO DOMINGO 3COCINAS</v>
          </cell>
          <cell r="G429">
            <v>2</v>
          </cell>
          <cell r="H429">
            <v>1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</row>
        <row r="430">
          <cell r="F430" t="str">
            <v>517 - CRÉDITOS ECONÓMICOS SANTO DOMINGO 3GLOBALES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</row>
        <row r="431">
          <cell r="F431" t="str">
            <v>517 - CRÉDITOS ECONÓMICOS SANTO DOMINGO 3LAVADO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</row>
        <row r="432">
          <cell r="F432" t="str">
            <v>517 - CRÉDITOS ECONÓMICOS SANTO DOMINGO 3REFRIGERACIÓN</v>
          </cell>
          <cell r="G432">
            <v>5</v>
          </cell>
          <cell r="H432">
            <v>2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</row>
        <row r="433">
          <cell r="F433" t="str">
            <v>8 - STO. DOMINGOCOCINAS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</row>
        <row r="434">
          <cell r="F434" t="str">
            <v>8 - STO. DOMINGOGLOBALES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</row>
        <row r="435">
          <cell r="F435" t="str">
            <v>8 - STO. DOMINGOLAVADO</v>
          </cell>
          <cell r="G435">
            <v>0</v>
          </cell>
          <cell r="H435">
            <v>1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</row>
        <row r="436">
          <cell r="F436" t="str">
            <v>8 - STO. DOMINGOREFRIGERACIÓN</v>
          </cell>
          <cell r="G436">
            <v>0</v>
          </cell>
          <cell r="H436">
            <v>1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</row>
        <row r="437">
          <cell r="F437" t="str">
            <v>40 - SANTO DOMINGO 3COCINAS</v>
          </cell>
          <cell r="G437">
            <v>2</v>
          </cell>
          <cell r="H437">
            <v>1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</row>
        <row r="438">
          <cell r="F438" t="str">
            <v>40 - SANTO DOMINGO 3GLOBALES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</row>
        <row r="439">
          <cell r="F439" t="str">
            <v>40 - SANTO DOMINGO 3LAVADO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</row>
        <row r="440">
          <cell r="F440" t="str">
            <v>40 - SANTO DOMINGO 3REFRIGERACIÓN</v>
          </cell>
          <cell r="G440">
            <v>1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</row>
        <row r="441">
          <cell r="F441" t="str">
            <v>159 - POINT STO DOMINGOCOCINAS</v>
          </cell>
          <cell r="G441">
            <v>2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</row>
        <row r="442">
          <cell r="F442" t="str">
            <v>159 - POINT STO DOMINGOGLOBALES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</row>
        <row r="443">
          <cell r="F443" t="str">
            <v>159 - POINT STO DOMINGOLAVADO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</row>
        <row r="444">
          <cell r="F444" t="str">
            <v>159 - POINT STO DOMINGOREFRIGERACIÓN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</row>
        <row r="445">
          <cell r="F445" t="str">
            <v>390 - POINT STO DOMINGO 2COCINAS</v>
          </cell>
          <cell r="G445">
            <v>4</v>
          </cell>
          <cell r="H445">
            <v>2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</row>
        <row r="446">
          <cell r="F446" t="str">
            <v>390 - POINT STO DOMINGO 2GLOBALES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</row>
        <row r="447">
          <cell r="F447" t="str">
            <v>390 - POINT STO DOMINGO 2LAVADO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</row>
        <row r="448">
          <cell r="F448" t="str">
            <v>390 - POINT STO DOMINGO 2REFRIGERACIÓN</v>
          </cell>
          <cell r="G448">
            <v>1</v>
          </cell>
          <cell r="H448">
            <v>1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</row>
        <row r="449">
          <cell r="F449" t="str">
            <v>1 - GANGA PORTOVIEJOAIRES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</row>
        <row r="450">
          <cell r="F450" t="str">
            <v>1 - GANGA PORTOVIEJOCOCINAS</v>
          </cell>
          <cell r="G450">
            <v>1</v>
          </cell>
          <cell r="H450">
            <v>2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</row>
        <row r="451">
          <cell r="F451" t="str">
            <v>1 - GANGA PORTOVIEJOGLOBALES</v>
          </cell>
          <cell r="G451">
            <v>1</v>
          </cell>
          <cell r="H451">
            <v>0</v>
          </cell>
          <cell r="I451">
            <v>1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</row>
        <row r="452">
          <cell r="F452" t="str">
            <v>1 - GANGA PORTOVIEJOLAVADO</v>
          </cell>
          <cell r="G452">
            <v>2</v>
          </cell>
          <cell r="H452">
            <v>0</v>
          </cell>
          <cell r="I452">
            <v>0</v>
          </cell>
          <cell r="J452">
            <v>0</v>
          </cell>
          <cell r="K452">
            <v>1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</row>
        <row r="453">
          <cell r="F453" t="str">
            <v>1 - GANGA PORTOVIEJOREFRIGERACIÓN</v>
          </cell>
          <cell r="G453">
            <v>1</v>
          </cell>
          <cell r="H453">
            <v>2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</row>
        <row r="454">
          <cell r="F454" t="str">
            <v>422 - TIENDA PORTOVIEJO 1311AIRES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</row>
        <row r="455">
          <cell r="F455" t="str">
            <v>422 - TIENDA PORTOVIEJO 1311COCINAS</v>
          </cell>
          <cell r="G455">
            <v>0</v>
          </cell>
          <cell r="H455">
            <v>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</row>
        <row r="456">
          <cell r="F456" t="str">
            <v>422 - TIENDA PORTOVIEJO 1311EMPOTRE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</row>
        <row r="457">
          <cell r="F457" t="str">
            <v>422 - TIENDA PORTOVIEJO 1311GLOBALES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</row>
        <row r="458">
          <cell r="F458" t="str">
            <v>422 - TIENDA PORTOVIEJO 1311LAVADO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1</v>
          </cell>
          <cell r="L458">
            <v>2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</row>
        <row r="459">
          <cell r="F459" t="str">
            <v>422 - TIENDA PORTOVIEJO 1311REFRIGERACIÓN</v>
          </cell>
          <cell r="G459">
            <v>0</v>
          </cell>
          <cell r="H459">
            <v>1</v>
          </cell>
          <cell r="I459">
            <v>0</v>
          </cell>
          <cell r="J459">
            <v>0</v>
          </cell>
          <cell r="K459">
            <v>1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</row>
        <row r="460">
          <cell r="F460" t="str">
            <v>425 - TIENDA PORTOVIEJO 1318AIRES</v>
          </cell>
          <cell r="G460">
            <v>0</v>
          </cell>
          <cell r="H460">
            <v>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</row>
        <row r="461">
          <cell r="F461" t="str">
            <v>425 - TIENDA PORTOVIEJO 1318COCINAS</v>
          </cell>
          <cell r="G461">
            <v>0</v>
          </cell>
          <cell r="H461">
            <v>1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</row>
        <row r="462">
          <cell r="F462" t="str">
            <v>425 - TIENDA PORTOVIEJO 1318EMPOTRE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F463" t="str">
            <v>425 - TIENDA PORTOVIEJO 1318GLOBALES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</row>
        <row r="464">
          <cell r="F464" t="str">
            <v>425 - TIENDA PORTOVIEJO 1318LAVADO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1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</row>
        <row r="465">
          <cell r="F465" t="str">
            <v>425 - TIENDA PORTOVIEJO 1318REFRIGERACIÓN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</row>
        <row r="466">
          <cell r="F466" t="str">
            <v>431 - TIENDA BARATODO PORTOVIEJO 1327AIRES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F467" t="str">
            <v>431 - TIENDA BARATODO PORTOVIEJO 1327COCINAS</v>
          </cell>
          <cell r="G467">
            <v>1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</row>
        <row r="468">
          <cell r="F468" t="str">
            <v>431 - TIENDA BARATODO PORTOVIEJO 1327LAVADO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1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</row>
        <row r="469">
          <cell r="F469" t="str">
            <v>431 - TIENDA BARATODO PORTOVIEJO 1327REFRIGERACIÓN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</row>
        <row r="470">
          <cell r="F470" t="str">
            <v>510 - PORTOVIEJO 2AIRES</v>
          </cell>
          <cell r="G470">
            <v>1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</row>
        <row r="471">
          <cell r="F471" t="str">
            <v>510 - PORTOVIEJO 2COCINAS</v>
          </cell>
          <cell r="G471">
            <v>1</v>
          </cell>
          <cell r="H471">
            <v>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</row>
        <row r="472">
          <cell r="F472" t="str">
            <v>510 - PORTOVIEJO 2GLOBALES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</row>
        <row r="473">
          <cell r="F473" t="str">
            <v>510 - PORTOVIEJO 2LAVADO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</row>
        <row r="474">
          <cell r="F474" t="str">
            <v>510 - PORTOVIEJO 2REFRIGERACIÓN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1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</row>
        <row r="475">
          <cell r="F475" t="str">
            <v>514 - PORTOVIEJO 3AIRES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</row>
        <row r="476">
          <cell r="F476" t="str">
            <v>514 - PORTOVIEJO 3COCINAS</v>
          </cell>
          <cell r="G476">
            <v>1</v>
          </cell>
          <cell r="H476">
            <v>2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</row>
        <row r="477">
          <cell r="F477" t="str">
            <v>514 - PORTOVIEJO 3GLOBALES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</row>
        <row r="478">
          <cell r="F478" t="str">
            <v>514 - PORTOVIEJO 3LAVADO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</row>
        <row r="479">
          <cell r="F479" t="str">
            <v>514 - PORTOVIEJO 3REFRIGERACIÓN</v>
          </cell>
          <cell r="G479">
            <v>1</v>
          </cell>
          <cell r="H479">
            <v>1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</row>
        <row r="480">
          <cell r="F480" t="str">
            <v>642 - TODOHOGAR PORTOVIEJOAIRES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</row>
        <row r="481">
          <cell r="F481" t="str">
            <v>642 - TODOHOGAR PORTOVIEJOCOCINAS</v>
          </cell>
          <cell r="G481">
            <v>2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</row>
        <row r="482">
          <cell r="F482" t="str">
            <v>642 - TODOHOGAR PORTOVIEJOEMPOTRE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</row>
        <row r="483">
          <cell r="F483" t="str">
            <v>642 - TODOHOGAR PORTOVIEJOGLOBALES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</row>
        <row r="484">
          <cell r="F484" t="str">
            <v>642 - TODOHOGAR PORTOVIEJOLAVADO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2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</row>
        <row r="485">
          <cell r="F485" t="str">
            <v>642 - TODOHOGAR PORTOVIEJOREFRIGERACIÓN</v>
          </cell>
          <cell r="G485">
            <v>2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</row>
        <row r="486">
          <cell r="F486" t="str">
            <v>917 - Min Portoviejo Chile (130)COCINAS</v>
          </cell>
          <cell r="G486">
            <v>2</v>
          </cell>
          <cell r="H486">
            <v>2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</row>
        <row r="487">
          <cell r="F487" t="str">
            <v>917 - Min Portoviejo Chile (130)LAVADO</v>
          </cell>
          <cell r="G487">
            <v>1</v>
          </cell>
          <cell r="H487">
            <v>1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</row>
        <row r="488">
          <cell r="F488" t="str">
            <v>917 - Min Portoviejo Chile (130)REFRIGERACIÓN</v>
          </cell>
          <cell r="G488">
            <v>0</v>
          </cell>
          <cell r="H488">
            <v>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</row>
        <row r="489">
          <cell r="F489" t="str">
            <v>195 - 602-TIENDA RIOBAMBA 602COCINAS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</row>
        <row r="490">
          <cell r="F490" t="str">
            <v>195 - 602-TIENDA RIOBAMBA 602GLOBALES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</row>
        <row r="491">
          <cell r="F491" t="str">
            <v>195 - 602-TIENDA RIOBAMBA 602REFRIGERACIÓN</v>
          </cell>
          <cell r="G491">
            <v>0</v>
          </cell>
          <cell r="H491">
            <v>1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</row>
        <row r="492">
          <cell r="F492" t="str">
            <v>196 - 605-TIENDA RIOBAMBA 605COCINAS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</row>
        <row r="493">
          <cell r="F493" t="str">
            <v>196 - 605-TIENDA RIOBAMBA 605EMPOTRE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</row>
        <row r="494">
          <cell r="F494" t="str">
            <v>196 - 605-TIENDA RIOBAMBA 605GLOBALES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</row>
        <row r="495">
          <cell r="F495" t="str">
            <v>196 - 605-TIENDA RIOBAMBA 605REFRIGERACIÓN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</row>
        <row r="496">
          <cell r="F496" t="str">
            <v>207 - RIOBAMBACOCINAS</v>
          </cell>
          <cell r="G496">
            <v>1</v>
          </cell>
          <cell r="H496">
            <v>1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</row>
        <row r="497">
          <cell r="F497" t="str">
            <v>207 - RIOBAMBAGLOBALES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</row>
        <row r="498">
          <cell r="F498" t="str">
            <v>207 - RIOBAMBAREFRIGERACIÓN</v>
          </cell>
          <cell r="G498">
            <v>0</v>
          </cell>
          <cell r="H498">
            <v>1</v>
          </cell>
          <cell r="I498">
            <v>0</v>
          </cell>
          <cell r="J498">
            <v>1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</row>
        <row r="499">
          <cell r="F499" t="str">
            <v>233 - RIOBAMBA_2COCINAS</v>
          </cell>
          <cell r="G499">
            <v>0</v>
          </cell>
          <cell r="H499">
            <v>2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</row>
        <row r="500">
          <cell r="F500" t="str">
            <v>233 - RIOBAMBA_2GLOBALES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</row>
        <row r="501">
          <cell r="F501" t="str">
            <v>233 - RIOBAMBA_2LAVADO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</row>
        <row r="502">
          <cell r="F502" t="str">
            <v>233 - RIOBAMBA_2REFRIGERACIÓN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</row>
        <row r="503">
          <cell r="F503" t="str">
            <v>274 - MULTIPLAZA RIOBAMBACOCINAS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</row>
        <row r="504">
          <cell r="F504" t="str">
            <v>274 - MULTIPLAZA RIOBAMBAEMPOTRE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</row>
        <row r="505">
          <cell r="F505" t="str">
            <v>274 - MULTIPLAZA RIOBAMBAGLOBALES</v>
          </cell>
          <cell r="G505">
            <v>0</v>
          </cell>
          <cell r="H505">
            <v>0</v>
          </cell>
          <cell r="I505">
            <v>1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</row>
        <row r="506">
          <cell r="F506" t="str">
            <v>274 - MULTIPLAZA RIOBAMBALAVADO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</row>
        <row r="507">
          <cell r="F507" t="str">
            <v>274 - MULTIPLAZA RIOBAMBAREFRIGERACIÓN</v>
          </cell>
          <cell r="G507">
            <v>2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</row>
        <row r="508">
          <cell r="F508" t="str">
            <v>287 - ORVE RIOBAMBA (PL)COCINAS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</row>
        <row r="509">
          <cell r="F509" t="str">
            <v>287 - ORVE RIOBAMBA (PL)REFRIGERACIÓN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</row>
        <row r="510">
          <cell r="F510" t="str">
            <v>296 - JAPON RIOBAMBACOCINAS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</row>
        <row r="511">
          <cell r="F511" t="str">
            <v>296 - JAPON RIOBAMBAREFRIGERACIÓN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</row>
        <row r="512">
          <cell r="F512" t="str">
            <v>381 - Point RiobambaCOCINAS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</row>
        <row r="513">
          <cell r="F513" t="str">
            <v>381 - Point RiobambaGLOBALES</v>
          </cell>
          <cell r="G513">
            <v>0</v>
          </cell>
          <cell r="H513">
            <v>3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</row>
        <row r="514">
          <cell r="F514" t="str">
            <v>381 - Point RiobambaLAVADO</v>
          </cell>
          <cell r="G514">
            <v>0</v>
          </cell>
          <cell r="H514">
            <v>1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</row>
        <row r="515">
          <cell r="F515" t="str">
            <v>381 - Point RiobambaREFRIGERACIÓN</v>
          </cell>
          <cell r="G515">
            <v>2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</row>
        <row r="516">
          <cell r="F516" t="str">
            <v>571 - CITY MALLAIRES</v>
          </cell>
          <cell r="G516">
            <v>1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</row>
        <row r="517">
          <cell r="F517" t="str">
            <v>571 - CITY MALLCOCINAS</v>
          </cell>
          <cell r="G517">
            <v>6</v>
          </cell>
          <cell r="H517">
            <v>2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</row>
        <row r="518">
          <cell r="F518" t="str">
            <v>571 - CITY MALLEMPOTRE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</row>
        <row r="519">
          <cell r="F519" t="str">
            <v>571 - CITY MALLGLOBALES</v>
          </cell>
          <cell r="G519">
            <v>0</v>
          </cell>
          <cell r="H519">
            <v>0</v>
          </cell>
          <cell r="I519">
            <v>1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</row>
        <row r="520">
          <cell r="F520" t="str">
            <v>571 - CITY MALLLAVADO</v>
          </cell>
          <cell r="G520">
            <v>0</v>
          </cell>
          <cell r="H520">
            <v>0</v>
          </cell>
          <cell r="I520">
            <v>7</v>
          </cell>
          <cell r="J520">
            <v>1</v>
          </cell>
          <cell r="K520">
            <v>2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</row>
        <row r="521">
          <cell r="F521" t="str">
            <v>571 - CITY MALLREFRIGERACIÓN</v>
          </cell>
          <cell r="G521">
            <v>4</v>
          </cell>
          <cell r="H521">
            <v>3</v>
          </cell>
          <cell r="I521">
            <v>2</v>
          </cell>
          <cell r="J521">
            <v>0</v>
          </cell>
          <cell r="K521">
            <v>1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</row>
        <row r="522">
          <cell r="F522" t="str">
            <v>662 - JAPON CITY MALLCOCINAS</v>
          </cell>
          <cell r="G522">
            <v>1</v>
          </cell>
          <cell r="H522">
            <v>1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</row>
        <row r="523">
          <cell r="F523" t="str">
            <v>662 - JAPON CITY MALLGLOBALES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</row>
        <row r="524">
          <cell r="F524" t="str">
            <v>662 - JAPON CITY MALLLAVADO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</row>
        <row r="525">
          <cell r="F525" t="str">
            <v>662 - JAPON CITY MALLREFRIGERACIÓN</v>
          </cell>
          <cell r="G525">
            <v>1</v>
          </cell>
          <cell r="H525">
            <v>1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</row>
        <row r="526">
          <cell r="F526" t="str">
            <v>813 - ALMACENES ESPAÑA LUIS CORDERO 1AIRES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</row>
        <row r="527">
          <cell r="F527" t="str">
            <v>813 - ALMACENES ESPAÑA LUIS CORDERO 1COCINAS</v>
          </cell>
          <cell r="G527">
            <v>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</row>
        <row r="528">
          <cell r="F528" t="str">
            <v>813 - ALMACENES ESPAÑA LUIS CORDERO 1EMPOTRE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</row>
        <row r="529">
          <cell r="F529" t="str">
            <v>813 - ALMACENES ESPAÑA LUIS CORDERO 1GLOBALES</v>
          </cell>
          <cell r="G529">
            <v>1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</row>
        <row r="530">
          <cell r="F530" t="str">
            <v>813 - ALMACENES ESPAÑA LUIS CORDERO 1LAVADO</v>
          </cell>
          <cell r="G530">
            <v>1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</row>
        <row r="531">
          <cell r="F531" t="str">
            <v>813 - ALMACENES ESPAÑA LUIS CORDERO 1REFRIGERACIÓN</v>
          </cell>
          <cell r="G531">
            <v>1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</row>
        <row r="532">
          <cell r="F532" t="str">
            <v>531 - CUENCACOCINAS</v>
          </cell>
          <cell r="G532">
            <v>1</v>
          </cell>
          <cell r="H532">
            <v>2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</row>
        <row r="533">
          <cell r="F533" t="str">
            <v>531 - CUENCAGLOBALES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F534" t="str">
            <v>531 - CUENCALAVADO</v>
          </cell>
          <cell r="G534">
            <v>0</v>
          </cell>
          <cell r="H534">
            <v>0</v>
          </cell>
          <cell r="I534">
            <v>4</v>
          </cell>
          <cell r="J534">
            <v>0</v>
          </cell>
          <cell r="K534">
            <v>3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</row>
        <row r="535">
          <cell r="F535" t="str">
            <v>531 - CUENCAREFRIGERACIÓN</v>
          </cell>
          <cell r="G535">
            <v>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</row>
        <row r="536">
          <cell r="F536" t="str">
            <v>819 - Solis LamarCOCINAS</v>
          </cell>
          <cell r="G536">
            <v>4</v>
          </cell>
          <cell r="H536">
            <v>4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</row>
        <row r="537">
          <cell r="F537" t="str">
            <v>819 - Solis LamarEMPOTRE</v>
          </cell>
          <cell r="G537">
            <v>0</v>
          </cell>
          <cell r="H537">
            <v>5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</row>
        <row r="538">
          <cell r="F538" t="str">
            <v>819 - Solis LamarGLOBALES</v>
          </cell>
          <cell r="G538">
            <v>2</v>
          </cell>
          <cell r="H538">
            <v>1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</row>
        <row r="539">
          <cell r="F539" t="str">
            <v>819 - Solis LamarLAVADO</v>
          </cell>
          <cell r="G539">
            <v>6</v>
          </cell>
          <cell r="H539">
            <v>1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</row>
        <row r="540">
          <cell r="F540" t="str">
            <v>819 - Solis LamarREFRIGERACIÓN</v>
          </cell>
          <cell r="G540">
            <v>4</v>
          </cell>
          <cell r="H540">
            <v>3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</row>
        <row r="541">
          <cell r="F541" t="str">
            <v>Sangurima COCINAS</v>
          </cell>
          <cell r="G541">
            <v>2</v>
          </cell>
          <cell r="H541">
            <v>1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</row>
        <row r="542">
          <cell r="F542" t="str">
            <v>Sangurima EMPOTRE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</row>
        <row r="543">
          <cell r="F543" t="str">
            <v>Sangurima GLOBALES</v>
          </cell>
          <cell r="G543">
            <v>0</v>
          </cell>
          <cell r="H543">
            <v>1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</row>
        <row r="544">
          <cell r="F544" t="str">
            <v>Sangurima LAVADO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</row>
        <row r="545">
          <cell r="F545" t="str">
            <v>Sangurima REFRIGERACIÓN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</row>
        <row r="546">
          <cell r="F546" t="str">
            <v>151 - POINT CALDERONCOCINAS</v>
          </cell>
          <cell r="G546">
            <v>0</v>
          </cell>
          <cell r="H546">
            <v>1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</row>
        <row r="547">
          <cell r="F547" t="str">
            <v>151 - POINT CALDERONGLOBALES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</row>
        <row r="548">
          <cell r="F548" t="str">
            <v>151 - POINT CALDERONLAVADO</v>
          </cell>
          <cell r="G548">
            <v>0</v>
          </cell>
          <cell r="H548">
            <v>0</v>
          </cell>
          <cell r="I548">
            <v>0</v>
          </cell>
          <cell r="J548">
            <v>1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</row>
        <row r="549">
          <cell r="F549" t="str">
            <v>151 - POINT CALDERONREFRIGERACIÓN</v>
          </cell>
          <cell r="G549">
            <v>1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</row>
        <row r="550">
          <cell r="F550" t="str">
            <v>152 - POINT CARAPUNGOCOCINAS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</row>
        <row r="551">
          <cell r="F551" t="str">
            <v>152 - POINT CARAPUNGOLAVADO</v>
          </cell>
          <cell r="G551">
            <v>0</v>
          </cell>
          <cell r="H551">
            <v>0</v>
          </cell>
          <cell r="I551">
            <v>0</v>
          </cell>
          <cell r="J551">
            <v>1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</row>
        <row r="552">
          <cell r="F552" t="str">
            <v>152 - POINT CARAPUNGOREFRIGERACIÓN</v>
          </cell>
          <cell r="G552">
            <v>2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</row>
        <row r="553">
          <cell r="F553" t="str">
            <v>153 - POINT COMITÉ DEL PUEBLOCOCINAS</v>
          </cell>
          <cell r="G553">
            <v>2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</row>
        <row r="554">
          <cell r="F554" t="str">
            <v>153 - POINT COMITÉ DEL PUEBLOLAVADO</v>
          </cell>
          <cell r="G554">
            <v>0</v>
          </cell>
          <cell r="H554">
            <v>1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</row>
        <row r="555">
          <cell r="F555" t="str">
            <v>153 - POINT COMITÉ DEL PUEBLOREFRIGERACIÓN</v>
          </cell>
          <cell r="G555">
            <v>1</v>
          </cell>
          <cell r="H555">
            <v>1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</row>
        <row r="556">
          <cell r="F556" t="str">
            <v>1742 - TIENDA COMITE PUEBLOCOCINAS</v>
          </cell>
          <cell r="G556">
            <v>0</v>
          </cell>
          <cell r="H556">
            <v>1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</row>
        <row r="557">
          <cell r="F557" t="str">
            <v>1742 - TIENDA COMITE PUEBLOEMPOTRE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</row>
        <row r="558">
          <cell r="F558" t="str">
            <v>1742 - TIENDA COMITE PUEBLOGLOBALES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</row>
        <row r="559">
          <cell r="F559" t="str">
            <v>1742 - TIENDA COMITE PUEBLOLAVADO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</row>
        <row r="560">
          <cell r="F560" t="str">
            <v>1742 - TIENDA COMITE PUEBLOREFRIGERACIÓN</v>
          </cell>
          <cell r="G560">
            <v>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</row>
        <row r="561">
          <cell r="F561" t="str">
            <v>1792 - TIENDA CALDERONCOCINAS</v>
          </cell>
          <cell r="G561">
            <v>1</v>
          </cell>
          <cell r="H561">
            <v>3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</row>
        <row r="562">
          <cell r="F562" t="str">
            <v>1792 - TIENDA CALDERONGLOBALES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</row>
        <row r="563">
          <cell r="F563" t="str">
            <v>1792 - TIENDA CALDERONLAVADO</v>
          </cell>
          <cell r="G563">
            <v>0</v>
          </cell>
          <cell r="H563">
            <v>0</v>
          </cell>
          <cell r="I563">
            <v>1</v>
          </cell>
          <cell r="J563">
            <v>0</v>
          </cell>
          <cell r="K563">
            <v>1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</row>
        <row r="564">
          <cell r="F564" t="str">
            <v>1792 - TIENDA CALDERONREFRIGERACIÓN</v>
          </cell>
          <cell r="G564">
            <v>0</v>
          </cell>
          <cell r="H564">
            <v>1</v>
          </cell>
          <cell r="I564">
            <v>0</v>
          </cell>
          <cell r="J564">
            <v>0</v>
          </cell>
          <cell r="K564">
            <v>0</v>
          </cell>
          <cell r="L564">
            <v>1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</row>
        <row r="565">
          <cell r="F565" t="str">
            <v>1807 - Tienda Satelite PifoCOCINAS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F566" t="str">
            <v>1807 - Tienda Satelite PifoGLOBALES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F567" t="str">
            <v>1807 - Tienda Satelite PifoLAVADO</v>
          </cell>
          <cell r="G567">
            <v>0</v>
          </cell>
          <cell r="H567">
            <v>0</v>
          </cell>
          <cell r="I567">
            <v>2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F568" t="str">
            <v>1807 - Tienda Satelite PifoREFRIGERACIÓN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</row>
        <row r="569">
          <cell r="F569" t="str">
            <v>182 - 1753-TIENDA BARATODO SANGOLQUI 1753COCINAS</v>
          </cell>
          <cell r="G569">
            <v>0</v>
          </cell>
          <cell r="H569">
            <v>1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</row>
        <row r="570">
          <cell r="F570" t="str">
            <v>182 - 1753-TIENDA BARATODO SANGOLQUI 1753EMPOTRE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</row>
        <row r="571">
          <cell r="F571" t="str">
            <v>182 - 1753-TIENDA BARATODO SANGOLQUI 1753GLOBALES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</row>
        <row r="572">
          <cell r="F572" t="str">
            <v>182 - 1753-TIENDA BARATODO SANGOLQUI 1753LAVADO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</row>
        <row r="573">
          <cell r="F573" t="str">
            <v>182 - 1753-TIENDA BARATODO SANGOLQUI 1753REFRIGERACIÓN</v>
          </cell>
          <cell r="G573">
            <v>1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</row>
        <row r="574">
          <cell r="F574" t="str">
            <v>19 - COMITE DEL PUEBLO 1COCINAS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</row>
        <row r="575">
          <cell r="F575" t="str">
            <v>19 - COMITE DEL PUEBLO 1GLOBALES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</row>
        <row r="576">
          <cell r="F576" t="str">
            <v>19 - COMITE DEL PUEBLO 1LAVADO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</row>
        <row r="577">
          <cell r="F577" t="str">
            <v>19 - COMITE DEL PUEBLO 1REFRIGERACIÓN</v>
          </cell>
          <cell r="G577">
            <v>0</v>
          </cell>
          <cell r="H577">
            <v>1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</row>
        <row r="578">
          <cell r="F578" t="str">
            <v>20 - CARAPUNGOCOCINAS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</row>
        <row r="579">
          <cell r="F579" t="str">
            <v>20 - CARAPUNGOGLOBALES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</row>
        <row r="580">
          <cell r="F580" t="str">
            <v>20 - CARAPUNGOLAVADO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</row>
        <row r="581">
          <cell r="F581" t="str">
            <v>20 - CARAPUNGOREFRIGERACIÓN</v>
          </cell>
          <cell r="G581">
            <v>0</v>
          </cell>
          <cell r="H581">
            <v>1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</row>
        <row r="582">
          <cell r="F582" t="str">
            <v>203 - SANGOLQUICOCINAS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</row>
        <row r="583">
          <cell r="F583" t="str">
            <v>203 - SANGOLQUIGLOBALES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</row>
        <row r="584">
          <cell r="F584" t="str">
            <v>203 - SANGOLQUILAVADO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</row>
        <row r="585">
          <cell r="F585" t="str">
            <v>203 - SANGOLQUIREFRIGERACIÓN</v>
          </cell>
          <cell r="G585">
            <v>2</v>
          </cell>
          <cell r="H585">
            <v>1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F586" t="str">
            <v>208 - SANGOLQUICOCINAS</v>
          </cell>
          <cell r="G586">
            <v>2</v>
          </cell>
          <cell r="H586">
            <v>3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</row>
        <row r="587">
          <cell r="F587" t="str">
            <v>208 - SANGOLQUIGLOBALES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</row>
        <row r="588">
          <cell r="F588" t="str">
            <v>208 - SANGOLQUILAVADO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</row>
        <row r="589">
          <cell r="F589" t="str">
            <v>208 - SANGOLQUIREFRIGERACIÓN</v>
          </cell>
          <cell r="G589">
            <v>2</v>
          </cell>
          <cell r="H589">
            <v>1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</row>
        <row r="590">
          <cell r="F590" t="str">
            <v>214 - SANGOLQUI 2COCINAS</v>
          </cell>
          <cell r="G590">
            <v>1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</row>
        <row r="591">
          <cell r="F591" t="str">
            <v>214 - SANGOLQUI 2GLOBALES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</row>
        <row r="592">
          <cell r="F592" t="str">
            <v>214 - SANGOLQUI 2LAVADO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</row>
        <row r="593">
          <cell r="F593" t="str">
            <v>214 - SANGOLQUI 2REFRIGERACIÓN</v>
          </cell>
          <cell r="G593">
            <v>1</v>
          </cell>
          <cell r="H593">
            <v>1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</row>
        <row r="594">
          <cell r="F594" t="str">
            <v>235 - SANGOLQUI 3AIRES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</row>
        <row r="595">
          <cell r="F595" t="str">
            <v>235 - SANGOLQUI 3COCINAS</v>
          </cell>
          <cell r="G595">
            <v>1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</row>
        <row r="596">
          <cell r="F596" t="str">
            <v>235 - SANGOLQUI 3GLOBALES</v>
          </cell>
          <cell r="G596">
            <v>0</v>
          </cell>
          <cell r="H596">
            <v>2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</row>
        <row r="597">
          <cell r="F597" t="str">
            <v>235 - SANGOLQUI 3LAVADO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F598" t="str">
            <v>235 - SANGOLQUI 3REFRIGERACIÓN</v>
          </cell>
          <cell r="G598">
            <v>2</v>
          </cell>
          <cell r="H598">
            <v>3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</row>
        <row r="599">
          <cell r="F599" t="str">
            <v>28 - POMASQUICOCINAS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</row>
        <row r="600">
          <cell r="F600" t="str">
            <v>28 - POMASQUIGLOBALES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</row>
        <row r="601">
          <cell r="F601" t="str">
            <v>28 - POMASQUIREFRIGERACIÓN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</row>
        <row r="602">
          <cell r="F602" t="str">
            <v>286 - ORVE SANGOLQUICOCINAS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</row>
        <row r="603">
          <cell r="F603" t="str">
            <v>286 - ORVE SANGOLQUIGLOBALES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</row>
        <row r="604">
          <cell r="F604" t="str">
            <v>286 - ORVE SANGOLQUILAVADO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</row>
        <row r="605">
          <cell r="F605" t="str">
            <v>286 - ORVE SANGOLQUIREFRIGERACIÓN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</row>
        <row r="606">
          <cell r="F606" t="str">
            <v>32 - CALDERONCOCINAS</v>
          </cell>
          <cell r="G606">
            <v>1</v>
          </cell>
          <cell r="H606">
            <v>4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F607" t="str">
            <v>32 - CALDERONGLOBALES</v>
          </cell>
          <cell r="G607">
            <v>2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</row>
        <row r="608">
          <cell r="F608" t="str">
            <v>32 - CALDERONLAVADO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</row>
        <row r="609">
          <cell r="F609" t="str">
            <v>32 - CALDERONREFRIGERACIÓN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</row>
        <row r="610">
          <cell r="F610" t="str">
            <v>34 - SAN ANTONIO DE PICHINCHACOCINAS</v>
          </cell>
          <cell r="G610">
            <v>0</v>
          </cell>
          <cell r="H610">
            <v>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</row>
        <row r="611">
          <cell r="F611" t="str">
            <v>34 - SAN ANTONIO DE PICHINCHAGLOBALES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F612" t="str">
            <v>34 - SAN ANTONIO DE PICHINCHAREFRIGERACIÓN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</row>
        <row r="613">
          <cell r="F613" t="str">
            <v>36 - CARCELEN ALTOCOCINAS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</row>
        <row r="614">
          <cell r="F614" t="str">
            <v>36 - CARCELEN ALTOGLOBALES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F615" t="str">
            <v>36 - CARCELEN ALTOLAVADO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F616" t="str">
            <v>36 - CARCELEN ALTOREFRIGERACIÓN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</row>
        <row r="617">
          <cell r="F617" t="str">
            <v>376 - POINT SANGOLQUICOCINAS</v>
          </cell>
          <cell r="G617">
            <v>2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</row>
        <row r="618">
          <cell r="F618" t="str">
            <v>376 - POINT SANGOLQUIGLOBALES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</row>
        <row r="619">
          <cell r="F619" t="str">
            <v>376 - POINT SANGOLQUILAVADO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</row>
        <row r="620">
          <cell r="F620" t="str">
            <v>376 - POINT SANGOLQUIREFRIGERACIÓN</v>
          </cell>
          <cell r="G620">
            <v>2</v>
          </cell>
          <cell r="H620">
            <v>2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</row>
        <row r="621">
          <cell r="F621" t="str">
            <v>387 - POINT SAN ANTONIOCOCINAS</v>
          </cell>
          <cell r="G621">
            <v>1</v>
          </cell>
          <cell r="H621">
            <v>3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</row>
        <row r="622">
          <cell r="F622" t="str">
            <v>387 - POINT SAN ANTONIOGLOBALES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</row>
        <row r="623">
          <cell r="F623" t="str">
            <v>387 - POINT SAN ANTONIOLAVADO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</row>
        <row r="624">
          <cell r="F624" t="str">
            <v>387 - POINT SAN ANTONIOREFRIGERACIÓN</v>
          </cell>
          <cell r="G624">
            <v>2</v>
          </cell>
          <cell r="H624">
            <v>1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</row>
        <row r="625">
          <cell r="F625" t="str">
            <v>44 - PifoCOCINAS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</row>
        <row r="626">
          <cell r="F626" t="str">
            <v>44 - PifoGLOBALES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</row>
        <row r="627">
          <cell r="F627" t="str">
            <v>44 - PifoREFRIGERACIÓN</v>
          </cell>
          <cell r="G627">
            <v>0</v>
          </cell>
          <cell r="H627">
            <v>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</row>
        <row r="628">
          <cell r="F628" t="str">
            <v>519 - Créditos Económicos CalderonAIRES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</row>
        <row r="629">
          <cell r="F629" t="str">
            <v>519 - Créditos Económicos CalderonCOCINAS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</row>
        <row r="630">
          <cell r="F630" t="str">
            <v>519 - Créditos Económicos CalderonGLOBALES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</row>
        <row r="631">
          <cell r="F631" t="str">
            <v>519 - Créditos Económicos CalderonLAVADO</v>
          </cell>
          <cell r="G631">
            <v>0</v>
          </cell>
          <cell r="H631">
            <v>0</v>
          </cell>
          <cell r="I631">
            <v>1</v>
          </cell>
          <cell r="J631">
            <v>2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</row>
        <row r="632">
          <cell r="F632" t="str">
            <v>519 - Créditos Económicos CalderonREFRIGERACIÓN</v>
          </cell>
          <cell r="G632">
            <v>3</v>
          </cell>
          <cell r="H632">
            <v>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</row>
        <row r="633">
          <cell r="F633" t="str">
            <v>521 - Créditos Económicos Comite Del PuebloAIRES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</row>
        <row r="634">
          <cell r="F634" t="str">
            <v>521 - Créditos Económicos Comite Del PuebloCOCINAS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F635" t="str">
            <v>521 - Créditos Económicos Comite Del PuebloGLOBALES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</row>
        <row r="636">
          <cell r="F636" t="str">
            <v>521 - Créditos Económicos Comite Del PuebloREFRIGERACIÓN</v>
          </cell>
          <cell r="G636">
            <v>0</v>
          </cell>
          <cell r="H636">
            <v>2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</row>
        <row r="637">
          <cell r="F637" t="str">
            <v>62 - MIN QUITO TUMBACO - BODEGACOCINAS</v>
          </cell>
          <cell r="G637">
            <v>1</v>
          </cell>
          <cell r="H637">
            <v>2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</v>
          </cell>
          <cell r="R637">
            <v>3</v>
          </cell>
        </row>
        <row r="638">
          <cell r="F638" t="str">
            <v>62 - MIN QUITO TUMBACO - BODEGAREFRIGERACIÓN</v>
          </cell>
          <cell r="G638">
            <v>2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</row>
        <row r="639">
          <cell r="F639" t="str">
            <v>65 - MIN QUITO CALDERON - BODEGALAVADO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</row>
        <row r="640">
          <cell r="F640" t="str">
            <v>65 - MIN QUITO CALDERON - BODEGAREFRIGERACIÓN</v>
          </cell>
          <cell r="G640">
            <v>0</v>
          </cell>
          <cell r="H640">
            <v>1</v>
          </cell>
          <cell r="I640">
            <v>0</v>
          </cell>
          <cell r="J640">
            <v>0</v>
          </cell>
          <cell r="K640">
            <v>1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</row>
        <row r="641">
          <cell r="F641" t="str">
            <v>69 - UIO.CALDERONCOCINAS</v>
          </cell>
          <cell r="G641">
            <v>2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1</v>
          </cell>
          <cell r="R641">
            <v>1</v>
          </cell>
        </row>
        <row r="642">
          <cell r="F642" t="str">
            <v>69 - UIO.CALDERONLAVADO</v>
          </cell>
          <cell r="G642">
            <v>0</v>
          </cell>
          <cell r="H642">
            <v>0</v>
          </cell>
          <cell r="I642">
            <v>2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F643" t="str">
            <v>69 - UIO.CALDERONREFRIGERACIÓN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F644" t="str">
            <v>83 - ORVE COMITÉ DEL PUEBLOCOCINAS</v>
          </cell>
          <cell r="G644">
            <v>3</v>
          </cell>
          <cell r="H644">
            <v>2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F645" t="str">
            <v>83 - ORVE COMITÉ DEL PUEBLOGLOBALES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F646" t="str">
            <v>83 - ORVE COMITÉ DEL PUEBLOLAVADO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F647" t="str">
            <v>83 - ORVE COMITÉ DEL PUEBLOREFRIGERACIÓN</v>
          </cell>
          <cell r="G647">
            <v>1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F648" t="str">
            <v>89 - ORVE CARAPUNGOCOCINAS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F649" t="str">
            <v>89 - ORVE CARAPUNGOREFRIGERACIÓN</v>
          </cell>
          <cell r="G649">
            <v>0</v>
          </cell>
          <cell r="H649">
            <v>1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F650" t="str">
            <v>91 - ORVE TUMBACOCOCINAS</v>
          </cell>
          <cell r="G650">
            <v>1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F651" t="str">
            <v>91 - ORVE TUMBACOGLOBALES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F652" t="str">
            <v>91 - ORVE TUMBACOLAVADO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F653" t="str">
            <v>91 - ORVE TUMBACOREFRIGERACIÓN</v>
          </cell>
          <cell r="G653">
            <v>0</v>
          </cell>
          <cell r="H653">
            <v>3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F654" t="str">
            <v>94337 - Japon San Antonio IiiCOCINAS</v>
          </cell>
          <cell r="G654">
            <v>0</v>
          </cell>
          <cell r="H654">
            <v>1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F655" t="str">
            <v>94337 - Japon San Antonio IiiREFRIGERACIÓN</v>
          </cell>
          <cell r="G655">
            <v>0</v>
          </cell>
          <cell r="H655">
            <v>1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F656" t="str">
            <v>94338 - JAPON TUMBACO IICOCINAS</v>
          </cell>
          <cell r="G656">
            <v>0</v>
          </cell>
          <cell r="H656">
            <v>2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F657" t="str">
            <v>94338 - JAPON TUMBACO IIGLOBALES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F658" t="str">
            <v>94338 - JAPON TUMBACO IILAVADO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F659" t="str">
            <v>94338 - JAPON TUMBACO IIREFRIGERACIÓN</v>
          </cell>
          <cell r="G659">
            <v>1</v>
          </cell>
          <cell r="H659">
            <v>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F660" t="str">
            <v>JAPON CALDERONCOCINAS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F661" t="str">
            <v>JAPON CALDERONREFRIGERACIÓN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F662" t="str">
            <v>ORVE CALDERONCOCINAS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F663" t="str">
            <v>ORVE CALDERONREFRIGERACIÓN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F664" t="str">
            <v>ORVE PIFOCOCINAS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F665" t="str">
            <v>ORVE PIFOREFRIGERACIÓN</v>
          </cell>
          <cell r="G665">
            <v>0</v>
          </cell>
          <cell r="H665">
            <v>2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F666" t="str">
            <v>ORVE SAN ANTONIO COCINAS</v>
          </cell>
          <cell r="G666">
            <v>0</v>
          </cell>
          <cell r="H666">
            <v>0</v>
          </cell>
          <cell r="I666">
            <v>0</v>
          </cell>
          <cell r="J666">
            <v>1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F667" t="str">
            <v>ORVE SAN ANTONIO REFRIGERACIÓN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F668" t="str">
            <v>1013 - TIENDA IBARRACOCINAS</v>
          </cell>
          <cell r="G668">
            <v>2</v>
          </cell>
          <cell r="H668">
            <v>3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F669" t="str">
            <v>1013 - TIENDA IBARRAEMPOTRE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F670" t="str">
            <v>1013 - TIENDA IBARRAGLOBALES</v>
          </cell>
          <cell r="G670">
            <v>1</v>
          </cell>
          <cell r="H670">
            <v>1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1</v>
          </cell>
          <cell r="R670">
            <v>1</v>
          </cell>
        </row>
        <row r="671">
          <cell r="F671" t="str">
            <v>1013 - TIENDA IBARRALAVADO</v>
          </cell>
          <cell r="G671">
            <v>1</v>
          </cell>
          <cell r="H671">
            <v>0</v>
          </cell>
          <cell r="I671">
            <v>1</v>
          </cell>
          <cell r="J671">
            <v>1</v>
          </cell>
          <cell r="K671">
            <v>3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F672" t="str">
            <v>1013 - TIENDA IBARRAREFRIGERACIÓN</v>
          </cell>
          <cell r="G672">
            <v>0</v>
          </cell>
          <cell r="H672">
            <v>1</v>
          </cell>
          <cell r="I672">
            <v>0</v>
          </cell>
          <cell r="J672">
            <v>0</v>
          </cell>
          <cell r="K672">
            <v>1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F673" t="str">
            <v>31 - IBARRA 2COCINAS</v>
          </cell>
          <cell r="G673">
            <v>2</v>
          </cell>
          <cell r="H673">
            <v>1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F674" t="str">
            <v>31 - IBARRA 2GLOBALES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F675" t="str">
            <v>31 - IBARRA 2LAVADO</v>
          </cell>
          <cell r="G675">
            <v>0</v>
          </cell>
          <cell r="H675">
            <v>0</v>
          </cell>
          <cell r="I675">
            <v>0</v>
          </cell>
          <cell r="J675">
            <v>1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F676" t="str">
            <v>31 - IBARRA 2REFRIGERACIÓN</v>
          </cell>
          <cell r="G676">
            <v>2</v>
          </cell>
          <cell r="H676">
            <v>1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F677" t="str">
            <v>94322 - JAPON IBARRA 2COCINAS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F678" t="str">
            <v>94322 - JAPON IBARRA 2GLOBALES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F679" t="str">
            <v>94322 - JAPON IBARRA 2LAVADO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F680" t="str">
            <v>94322 - JAPON IBARRA 2REFRIGERACIÓN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F681" t="str">
            <v>94321 - ORVE HOGAR IBARRA 2COCINAS</v>
          </cell>
          <cell r="G681">
            <v>1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F682" t="str">
            <v>94321 - ORVE HOGAR IBARRA 2GLOBALES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F683" t="str">
            <v>94321 - ORVE HOGAR IBARRA 2LAVADO</v>
          </cell>
          <cell r="G683">
            <v>0</v>
          </cell>
          <cell r="H683">
            <v>0</v>
          </cell>
          <cell r="I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F684" t="str">
            <v>94321 - ORVE HOGAR IBARRA 2REFRIGERACIÓN</v>
          </cell>
          <cell r="G684">
            <v>0</v>
          </cell>
          <cell r="H684">
            <v>1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F685" t="str">
            <v>959 - ORVE HOGAR IBARRA IIICOCINAS</v>
          </cell>
          <cell r="G685">
            <v>0</v>
          </cell>
          <cell r="H685">
            <v>1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F686" t="str">
            <v>959 - ORVE HOGAR IBARRA IIIGLOBALES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F687" t="str">
            <v>959 - ORVE HOGAR IBARRA IIILAVADO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F688" t="str">
            <v>959 - ORVE HOGAR IBARRA IIIREFRIGERACIÓN</v>
          </cell>
          <cell r="G688">
            <v>0</v>
          </cell>
          <cell r="H688">
            <v>1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F689" t="str">
            <v>158 - POINT IBARRACOCINAS</v>
          </cell>
          <cell r="G689">
            <v>3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F690" t="str">
            <v>158 - POINT IBARRAGLOBALES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F691" t="str">
            <v>158 - POINT IBARRALAVADO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F692" t="str">
            <v>158 - POINT IBARRAREFRIGERACIÓN</v>
          </cell>
          <cell r="G692">
            <v>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F693" t="str">
            <v>520 - CRÉDITOS ECONÓMICOS PORTAL SHOPPINGCOCINAS</v>
          </cell>
          <cell r="G693">
            <v>3</v>
          </cell>
          <cell r="H693">
            <v>4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F694" t="str">
            <v>520 - CRÉDITOS ECONÓMICOS PORTAL SHOPPINGLAVADO</v>
          </cell>
          <cell r="G694">
            <v>1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</row>
        <row r="695">
          <cell r="F695" t="str">
            <v>520 - CRÉDITOS ECONÓMICOS PORTAL SHOPPINGREFRIGERACIÓN</v>
          </cell>
          <cell r="G695">
            <v>4</v>
          </cell>
          <cell r="H695">
            <v>3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</row>
        <row r="696">
          <cell r="F696" t="str">
            <v>967 - LA GANGA PORTAL SHOPPINGCOCINAS</v>
          </cell>
          <cell r="G696">
            <v>1</v>
          </cell>
          <cell r="H696">
            <v>3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</row>
        <row r="697">
          <cell r="F697" t="str">
            <v>967 - LA GANGA PORTAL SHOPPINGEMPOTRE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F698" t="str">
            <v>967 - LA GANGA PORTAL SHOPPINGGLOBALES</v>
          </cell>
          <cell r="G698">
            <v>3</v>
          </cell>
          <cell r="H698">
            <v>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F699" t="str">
            <v>967 - LA GANGA PORTAL SHOPPINGLAVADO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F700" t="str">
            <v>967 - LA GANGA PORTAL SHOPPINGREFRIGERACIÓN</v>
          </cell>
          <cell r="G700">
            <v>1</v>
          </cell>
          <cell r="H700">
            <v>1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</row>
        <row r="701">
          <cell r="F701" t="str">
            <v>1018 - Tienda IbarraCOCINAS</v>
          </cell>
          <cell r="G701">
            <v>3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</row>
        <row r="702">
          <cell r="F702" t="str">
            <v>1018 - Tienda IbarraGLOBALES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</row>
        <row r="703">
          <cell r="F703" t="str">
            <v>1018 - Tienda IbarraREFRIGERACIÓN</v>
          </cell>
          <cell r="G703">
            <v>1</v>
          </cell>
          <cell r="H703">
            <v>1</v>
          </cell>
          <cell r="I703">
            <v>0</v>
          </cell>
          <cell r="J703">
            <v>1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</row>
        <row r="704">
          <cell r="F704" t="str">
            <v>CRECOS IBARRACOCINAS</v>
          </cell>
          <cell r="G704">
            <v>0</v>
          </cell>
          <cell r="H704">
            <v>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</row>
        <row r="705">
          <cell r="F705" t="str">
            <v>CRECOS IBARRAREFRIGERACIÓN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2</v>
          </cell>
          <cell r="Q705">
            <v>0</v>
          </cell>
          <cell r="R705">
            <v>2</v>
          </cell>
        </row>
        <row r="706">
          <cell r="F706" t="str">
            <v>5 - IBARRACOCINAS</v>
          </cell>
          <cell r="G706">
            <v>2</v>
          </cell>
          <cell r="H706">
            <v>1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</row>
        <row r="707">
          <cell r="F707" t="str">
            <v>5 - IBARRAGLOBALES</v>
          </cell>
          <cell r="G707">
            <v>0</v>
          </cell>
          <cell r="H707">
            <v>1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F708" t="str">
            <v>5 - IBARRALAVADO</v>
          </cell>
          <cell r="G708">
            <v>0</v>
          </cell>
          <cell r="H708">
            <v>0</v>
          </cell>
          <cell r="I708">
            <v>1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F709" t="str">
            <v>5 - IBARRAREFRIGERACIÓN</v>
          </cell>
          <cell r="G709">
            <v>1</v>
          </cell>
          <cell r="H709">
            <v>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</row>
        <row r="710">
          <cell r="F710" t="str">
            <v>49 - IBARRA 3COCINAS</v>
          </cell>
          <cell r="G710">
            <v>3</v>
          </cell>
          <cell r="H710">
            <v>4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1">
          <cell r="F711" t="str">
            <v>49 - IBARRA 3GLOBALES</v>
          </cell>
          <cell r="G711">
            <v>1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</row>
        <row r="712">
          <cell r="F712" t="str">
            <v>49 - IBARRA 3LAVADO</v>
          </cell>
          <cell r="G712">
            <v>0</v>
          </cell>
          <cell r="H712">
            <v>0</v>
          </cell>
          <cell r="I712">
            <v>0</v>
          </cell>
          <cell r="J712">
            <v>1</v>
          </cell>
          <cell r="K712">
            <v>3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</row>
        <row r="713">
          <cell r="F713" t="str">
            <v>49 - IBARRA 3REFRIGERACIÓN</v>
          </cell>
          <cell r="G713">
            <v>3</v>
          </cell>
          <cell r="H713">
            <v>1</v>
          </cell>
          <cell r="I713">
            <v>0</v>
          </cell>
          <cell r="J713">
            <v>0</v>
          </cell>
          <cell r="K713">
            <v>1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F714" t="str">
            <v>947 - JAPON 2 IBARRACOCINAS</v>
          </cell>
          <cell r="G714">
            <v>0</v>
          </cell>
          <cell r="H714">
            <v>1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</row>
        <row r="715">
          <cell r="F715" t="str">
            <v>947 - JAPON 2 IBARRAGLOBALES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F716" t="str">
            <v>947 - JAPON 2 IBARRALAVADO</v>
          </cell>
          <cell r="G716">
            <v>0</v>
          </cell>
          <cell r="H716">
            <v>0</v>
          </cell>
          <cell r="I716">
            <v>0</v>
          </cell>
          <cell r="J716">
            <v>1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</row>
        <row r="717">
          <cell r="F717" t="str">
            <v>947 - JAPON 2 IBARRAREFRIGERACIÓN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</row>
        <row r="718">
          <cell r="F718" t="str">
            <v>1101 - TIENDA BARATODO IBARRACOCINAS</v>
          </cell>
          <cell r="G718">
            <v>3</v>
          </cell>
          <cell r="H718">
            <v>1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1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1</v>
          </cell>
        </row>
        <row r="719">
          <cell r="F719" t="str">
            <v>1101 - TIENDA BARATODO IBARRAGLOBALES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</row>
        <row r="720">
          <cell r="F720" t="str">
            <v>1101 - TIENDA BARATODO IBARRALAVADO</v>
          </cell>
          <cell r="G720">
            <v>2</v>
          </cell>
          <cell r="H720">
            <v>0</v>
          </cell>
          <cell r="I720">
            <v>1</v>
          </cell>
          <cell r="J720">
            <v>1</v>
          </cell>
          <cell r="K720">
            <v>1</v>
          </cell>
          <cell r="L720">
            <v>1</v>
          </cell>
          <cell r="M720">
            <v>1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1</v>
          </cell>
        </row>
        <row r="721">
          <cell r="F721" t="str">
            <v>1101 - TIENDA BARATODO IBARRAREFRIGERACIÓN</v>
          </cell>
          <cell r="G721">
            <v>1</v>
          </cell>
          <cell r="H721">
            <v>1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</row>
        <row r="722">
          <cell r="F722" t="str">
            <v>74 - PLAZA SHOPPING IBARRACOCINAS</v>
          </cell>
          <cell r="G722">
            <v>4</v>
          </cell>
          <cell r="H722">
            <v>3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</row>
        <row r="723">
          <cell r="F723" t="str">
            <v>74 - PLAZA SHOPPING IBARRAEMPOTRE</v>
          </cell>
          <cell r="G723">
            <v>0</v>
          </cell>
          <cell r="H723">
            <v>3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</row>
        <row r="724">
          <cell r="F724" t="str">
            <v>74 - PLAZA SHOPPING IBARRAGLOBALES</v>
          </cell>
          <cell r="G724">
            <v>3</v>
          </cell>
          <cell r="H724">
            <v>2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</row>
        <row r="725">
          <cell r="F725" t="str">
            <v>74 - PLAZA SHOPPING IBARRALAVADO</v>
          </cell>
          <cell r="G725">
            <v>3</v>
          </cell>
          <cell r="H725">
            <v>0</v>
          </cell>
          <cell r="I725">
            <v>2</v>
          </cell>
          <cell r="J725">
            <v>1</v>
          </cell>
          <cell r="K725">
            <v>1</v>
          </cell>
          <cell r="L725">
            <v>1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</row>
        <row r="726">
          <cell r="F726" t="str">
            <v>74 - PLAZA SHOPPING IBARRAREFRIGERACIÓN</v>
          </cell>
          <cell r="G726">
            <v>2</v>
          </cell>
          <cell r="H726">
            <v>2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</row>
        <row r="727">
          <cell r="F727" t="str">
            <v>810 - ALMACENES ESPAÑA GRAN COLOMBIACOCINAS</v>
          </cell>
          <cell r="G727">
            <v>2</v>
          </cell>
          <cell r="H727">
            <v>1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</row>
        <row r="728">
          <cell r="F728" t="str">
            <v>810 - ALMACENES ESPAÑA GRAN COLOMBIAEMPOTRE</v>
          </cell>
          <cell r="G728">
            <v>1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</row>
        <row r="729">
          <cell r="F729" t="str">
            <v>810 - ALMACENES ESPAÑA GRAN COLOMBIAGLOBALES</v>
          </cell>
          <cell r="G729">
            <v>1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</row>
        <row r="730">
          <cell r="F730" t="str">
            <v>810 - ALMACENES ESPAÑA  GRAN COLOMBIALAVADO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</row>
        <row r="731">
          <cell r="F731" t="str">
            <v>810 - ALMACENES ESPAÑA GRAN COLOMBIAREFRIGERACIÓN</v>
          </cell>
          <cell r="G731">
            <v>2</v>
          </cell>
          <cell r="H731">
            <v>2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</row>
        <row r="732">
          <cell r="F732" t="str">
            <v>529 - CREDITOS GRAN COLOMBIACOCINAS</v>
          </cell>
          <cell r="G732">
            <v>1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</row>
        <row r="733">
          <cell r="F733" t="str">
            <v>529 - CREDITOS GRAN COLOMBIAREFRIGERACIÓN</v>
          </cell>
          <cell r="G733">
            <v>1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</row>
        <row r="734">
          <cell r="F734" t="str">
            <v>604 - CUE.LUIS CORDEROCOCINAS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F735" t="str">
            <v>604 - CUE.LUIS CORDEROLAVADO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</row>
        <row r="736">
          <cell r="F736" t="str">
            <v>604 - CUE.LUIS CORDEROREFRIGERACIÓN</v>
          </cell>
          <cell r="G736">
            <v>1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  <row r="737">
          <cell r="F737" t="str">
            <v>529 - CREDITOS GRAN COLOMBIALAVADO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F738" t="str">
            <v>173 - 1719-TIENDA PRENSA 1719AIRES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</row>
        <row r="739">
          <cell r="F739" t="str">
            <v>173 - 1719-TIENDA PRENSA 1719COCINAS</v>
          </cell>
          <cell r="G739">
            <v>1</v>
          </cell>
          <cell r="H739">
            <v>3</v>
          </cell>
          <cell r="I739">
            <v>0</v>
          </cell>
          <cell r="J739">
            <v>1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F740" t="str">
            <v>173 - 1719-TIENDA PRENSA 1719EMPOTRE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</row>
        <row r="741">
          <cell r="F741" t="str">
            <v>173 - 1719-TIENDA PRENSA 1719GLOBALES</v>
          </cell>
          <cell r="G741">
            <v>2</v>
          </cell>
          <cell r="H741">
            <v>1</v>
          </cell>
          <cell r="I741">
            <v>0</v>
          </cell>
          <cell r="J741">
            <v>0</v>
          </cell>
          <cell r="K741">
            <v>0</v>
          </cell>
          <cell r="L741">
            <v>1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</row>
        <row r="742">
          <cell r="F742" t="str">
            <v>173 - 1719-TIENDA PRENSA 1719LAVADO</v>
          </cell>
          <cell r="G742">
            <v>1</v>
          </cell>
          <cell r="H742">
            <v>0</v>
          </cell>
          <cell r="I742">
            <v>3</v>
          </cell>
          <cell r="J742">
            <v>0</v>
          </cell>
          <cell r="K742">
            <v>1</v>
          </cell>
          <cell r="L742">
            <v>2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</row>
        <row r="743">
          <cell r="F743" t="str">
            <v>173 - 1719-TIENDA PRENSA 1719REFRIGERACIÓN</v>
          </cell>
          <cell r="G743">
            <v>0</v>
          </cell>
          <cell r="H743">
            <v>2</v>
          </cell>
          <cell r="I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</row>
        <row r="744">
          <cell r="F744" t="str">
            <v>244 - COTOCOLLAO 2COCINAS</v>
          </cell>
          <cell r="G744">
            <v>1</v>
          </cell>
          <cell r="H744">
            <v>4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</row>
        <row r="745">
          <cell r="F745" t="str">
            <v>244 - COTOCOLLAO 2EMPOTRE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F746" t="str">
            <v>244 - COTOCOLLAO 2GLOBALES</v>
          </cell>
          <cell r="G746">
            <v>0</v>
          </cell>
          <cell r="H746">
            <v>1</v>
          </cell>
          <cell r="I746">
            <v>1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F747" t="str">
            <v>244 - COTOCOLLAO 2LAVADO</v>
          </cell>
          <cell r="G747">
            <v>1</v>
          </cell>
          <cell r="H747">
            <v>0</v>
          </cell>
          <cell r="I747">
            <v>2</v>
          </cell>
          <cell r="J747">
            <v>2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F748" t="str">
            <v>244 - COTOCOLLAO 2REFRIGERACIÓN</v>
          </cell>
          <cell r="G748">
            <v>2</v>
          </cell>
          <cell r="H748">
            <v>7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F749" t="str">
            <v>522 - CRÉDITOS ECONÓMICOS NACIONES UNIDASCOCINAS</v>
          </cell>
          <cell r="G749">
            <v>1</v>
          </cell>
          <cell r="H749">
            <v>4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F750" t="str">
            <v>522 - CRÉDITOS ECONÓMICOS NACIONES UNIDASGLOBALES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F751" t="str">
            <v>522 - CRÉDITOS ECONÓMICOS NACIONES UNIDASREFRIGERACIÓN</v>
          </cell>
          <cell r="G751">
            <v>1</v>
          </cell>
          <cell r="H751">
            <v>0</v>
          </cell>
          <cell r="I751">
            <v>0</v>
          </cell>
          <cell r="J751">
            <v>0</v>
          </cell>
          <cell r="K751">
            <v>4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F752" t="str">
            <v>48 - NACIONES UNIDAS 2COCINAS</v>
          </cell>
          <cell r="G752">
            <v>2</v>
          </cell>
          <cell r="H752">
            <v>3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F753" t="str">
            <v>48 - NACIONES UNIDAS 2GLOBALES</v>
          </cell>
          <cell r="G753">
            <v>0</v>
          </cell>
          <cell r="H753">
            <v>4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F754" t="str">
            <v>48 - NACIONES UNIDAS 2LAVADO</v>
          </cell>
          <cell r="G754">
            <v>1</v>
          </cell>
          <cell r="H754">
            <v>0</v>
          </cell>
          <cell r="I754">
            <v>1</v>
          </cell>
          <cell r="J754">
            <v>1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F755" t="str">
            <v>48 - NACIONES UNIDAS 2REFRIGERACIÓN</v>
          </cell>
          <cell r="G755">
            <v>1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F756" t="str">
            <v>522 - CRÉDITOS ECONÓMICOS NACIONES UNIDASLAVADO</v>
          </cell>
          <cell r="G756">
            <v>0</v>
          </cell>
          <cell r="H756">
            <v>0</v>
          </cell>
          <cell r="I756">
            <v>0</v>
          </cell>
          <cell r="J756">
            <v>2</v>
          </cell>
          <cell r="K756">
            <v>4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F757" t="str">
            <v>330 - VEGA BOSQUECOCINAS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F758" t="str">
            <v>330 - VEGA BOSQUEEMPOTRE</v>
          </cell>
          <cell r="G758">
            <v>10</v>
          </cell>
          <cell r="H758">
            <v>1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5</v>
          </cell>
          <cell r="O758">
            <v>0</v>
          </cell>
          <cell r="P758">
            <v>0</v>
          </cell>
          <cell r="Q758">
            <v>2</v>
          </cell>
          <cell r="R758">
            <v>7</v>
          </cell>
        </row>
        <row r="759">
          <cell r="F759" t="str">
            <v>330 - VEGA BOSQUEGLOBALES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F760" t="str">
            <v>330 - VEGA BOSQUELAVADO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F761" t="str">
            <v>330 - VEGA BOSQUEREFRIGERACIÓN</v>
          </cell>
          <cell r="G761">
            <v>9</v>
          </cell>
          <cell r="H761">
            <v>1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F762" t="str">
            <v>217 - COTOCOLLAOAIRES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F763" t="str">
            <v>217 - COTOCOLLAOCOCINAS</v>
          </cell>
          <cell r="G763">
            <v>4</v>
          </cell>
          <cell r="H763">
            <v>3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F764" t="str">
            <v>217 - COTOCOLLAOEMPOTRE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F765" t="str">
            <v>217 - COTOCOLLAOGLOBALES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F766" t="str">
            <v>217 - COTOCOLLAOLAVADO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4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F767" t="str">
            <v>217 - COTOCOLLAOREFRIGERACIÓN</v>
          </cell>
          <cell r="G767">
            <v>1</v>
          </cell>
          <cell r="H767">
            <v>1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F768" t="str">
            <v>276 - ORVE LA PRENSACOCINAS</v>
          </cell>
          <cell r="G768">
            <v>3</v>
          </cell>
          <cell r="H768">
            <v>3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F769" t="str">
            <v>276 - ORVE LA PRENSAGLOBALES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F770" t="str">
            <v>276 - ORVE LA PRENSALAVADO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F771" t="str">
            <v>276 - ORVE LA PRENSAREFRIGERACIÓN</v>
          </cell>
          <cell r="G771">
            <v>1</v>
          </cell>
          <cell r="H771">
            <v>2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F772" t="str">
            <v>368 - POINT PRENSACOCINAS</v>
          </cell>
          <cell r="G772">
            <v>2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</row>
        <row r="773">
          <cell r="F773" t="str">
            <v>368 - POINT PRENSAGLOBALES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</row>
        <row r="774">
          <cell r="F774" t="str">
            <v>368 - POINT PRENSALAVADO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</row>
        <row r="775">
          <cell r="F775" t="str">
            <v>368 - POINT PRENSAREFRIGERACIÓN</v>
          </cell>
          <cell r="G775">
            <v>4</v>
          </cell>
          <cell r="H775">
            <v>2</v>
          </cell>
          <cell r="I775">
            <v>0</v>
          </cell>
          <cell r="J775">
            <v>0</v>
          </cell>
          <cell r="K775">
            <v>1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</row>
        <row r="776">
          <cell r="F776" t="str">
            <v>17 - NACIONES UNIDASCOCINAS</v>
          </cell>
          <cell r="G776">
            <v>0</v>
          </cell>
          <cell r="H776">
            <v>2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</row>
        <row r="777">
          <cell r="F777" t="str">
            <v>17 - NACIONES UNIDASEMPOTRE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</row>
        <row r="778">
          <cell r="F778" t="str">
            <v>17 - NACIONES UNIDASGLOBALES</v>
          </cell>
          <cell r="G778">
            <v>2</v>
          </cell>
          <cell r="H778">
            <v>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</row>
        <row r="779">
          <cell r="F779" t="str">
            <v>17 - NACIONES UNIDASLAVADO</v>
          </cell>
          <cell r="G779">
            <v>1</v>
          </cell>
          <cell r="H779">
            <v>0</v>
          </cell>
          <cell r="I779">
            <v>8</v>
          </cell>
          <cell r="J779">
            <v>3</v>
          </cell>
          <cell r="K779">
            <v>4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</row>
        <row r="780">
          <cell r="F780" t="str">
            <v>17 - NACIONES UNIDASREFRIGERACIÓN</v>
          </cell>
          <cell r="G780">
            <v>0</v>
          </cell>
          <cell r="H780">
            <v>3</v>
          </cell>
          <cell r="I780">
            <v>1</v>
          </cell>
          <cell r="J780">
            <v>1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</row>
        <row r="781">
          <cell r="F781" t="str">
            <v>88 - ORVE NACIONES UNIDASCOCINAS</v>
          </cell>
          <cell r="G781">
            <v>2</v>
          </cell>
          <cell r="H781">
            <v>1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</row>
        <row r="782">
          <cell r="F782" t="str">
            <v>88 - ORVE NACIONES UNIDASGLOBALES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</row>
        <row r="783">
          <cell r="F783" t="str">
            <v>88 - ORVE NACIONES UNIDASLAVADO</v>
          </cell>
          <cell r="G783">
            <v>0</v>
          </cell>
          <cell r="H783">
            <v>1</v>
          </cell>
          <cell r="I783">
            <v>2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</row>
        <row r="784">
          <cell r="F784" t="str">
            <v>88 - ORVE NACIONES UNIDASREFRIGERACIÓN</v>
          </cell>
          <cell r="G784">
            <v>3</v>
          </cell>
          <cell r="H784">
            <v>4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</row>
        <row r="785">
          <cell r="F785" t="str">
            <v>499 - MUCHO LOTEAIRES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</row>
        <row r="786">
          <cell r="F786" t="str">
            <v>499 - MUCHO LOTECOCINAS</v>
          </cell>
          <cell r="G786">
            <v>0</v>
          </cell>
          <cell r="H786">
            <v>1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</row>
        <row r="787">
          <cell r="F787" t="str">
            <v>499 - MUCHO LOTEGLOBALES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</row>
        <row r="788">
          <cell r="F788" t="str">
            <v>499 - MUCHO LOTELAVADO</v>
          </cell>
          <cell r="G788">
            <v>1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</row>
        <row r="789">
          <cell r="F789" t="str">
            <v>499 - MUCHO LOTEREFRIGERACIÓN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</row>
        <row r="790">
          <cell r="F790" t="str">
            <v>505 - RIOCENTRO NORTEAIRES</v>
          </cell>
          <cell r="G790">
            <v>1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</row>
        <row r="791">
          <cell r="F791" t="str">
            <v>505 - RIOCENTRO NORTECOCINAS</v>
          </cell>
          <cell r="G791">
            <v>2</v>
          </cell>
          <cell r="H791">
            <v>3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</row>
        <row r="792">
          <cell r="F792" t="str">
            <v>505 - RIOCENTRO NORTEGLOBALES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</row>
        <row r="793">
          <cell r="F793" t="str">
            <v>505 - RIOCENTRO NORTELAVADO</v>
          </cell>
          <cell r="G793">
            <v>0</v>
          </cell>
          <cell r="H793">
            <v>0</v>
          </cell>
          <cell r="I793">
            <v>0</v>
          </cell>
          <cell r="J793">
            <v>3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</row>
        <row r="794">
          <cell r="F794" t="str">
            <v>505 - RIOCENTRO NORTEREFRIGERACIÓN</v>
          </cell>
          <cell r="G794">
            <v>1</v>
          </cell>
          <cell r="H794">
            <v>1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</row>
        <row r="795">
          <cell r="F795" t="str">
            <v>559 - RIOCENTRO NORTEAIRES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</row>
        <row r="796">
          <cell r="F796" t="str">
            <v>559 - RIOCENTRO NORTECOCINAS</v>
          </cell>
          <cell r="G796">
            <v>2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</row>
        <row r="797">
          <cell r="F797" t="str">
            <v>559 - RIOCENTRO NORTEGLOBALES</v>
          </cell>
          <cell r="G797">
            <v>2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F798" t="str">
            <v>559 - RIOCENTRO NORTELAVADO</v>
          </cell>
          <cell r="G798">
            <v>1</v>
          </cell>
          <cell r="H798">
            <v>0</v>
          </cell>
          <cell r="I798">
            <v>3</v>
          </cell>
          <cell r="J798">
            <v>2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F799" t="str">
            <v>559 - RIOCENTRO NORTEREFRIGERACIÓN</v>
          </cell>
          <cell r="G799">
            <v>1</v>
          </cell>
          <cell r="H799">
            <v>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F800" t="str">
            <v>953 - ARTEFACTA RIOCENTRO NORTEAIRES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1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F801" t="str">
            <v>953 - ARTEFACTA RIOCENTRO NORTECOCINAS</v>
          </cell>
          <cell r="G801">
            <v>2</v>
          </cell>
          <cell r="H801">
            <v>5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F802" t="str">
            <v>953 - ARTEFACTA RIOCENTRO NORTEGLOBALES</v>
          </cell>
          <cell r="G802">
            <v>1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</row>
        <row r="803">
          <cell r="F803" t="str">
            <v>953 - ARTEFACTA RIOCENTRO NORTELAVADO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3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F804" t="str">
            <v>953 - ARTEFACTA RIOCENTRO NORTEREFRIGERACIÓN</v>
          </cell>
          <cell r="G804">
            <v>0</v>
          </cell>
          <cell r="H804">
            <v>0</v>
          </cell>
          <cell r="I804">
            <v>1</v>
          </cell>
          <cell r="J804">
            <v>1</v>
          </cell>
          <cell r="K804">
            <v>2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F805" t="str">
            <v>532 - MALL DEL SURAIRES</v>
          </cell>
          <cell r="G805">
            <v>0</v>
          </cell>
          <cell r="H805">
            <v>0</v>
          </cell>
          <cell r="I805">
            <v>0</v>
          </cell>
          <cell r="J805">
            <v>1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F806" t="str">
            <v>532 - MALL DEL SURCOCINAS</v>
          </cell>
          <cell r="G806">
            <v>4</v>
          </cell>
          <cell r="H806">
            <v>7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F807" t="str">
            <v>532 - MALL DEL SUREMPOTRE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F808" t="str">
            <v>532 - MALL DEL SURGLOBALES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</row>
        <row r="809">
          <cell r="F809" t="str">
            <v>532 - MALL DEL SURLAVADO</v>
          </cell>
          <cell r="G809">
            <v>4</v>
          </cell>
          <cell r="H809">
            <v>0</v>
          </cell>
          <cell r="I809">
            <v>0</v>
          </cell>
          <cell r="J809">
            <v>6</v>
          </cell>
          <cell r="K809">
            <v>1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F810" t="str">
            <v>532 - MALL DEL SURREFRIGERACIÓN</v>
          </cell>
          <cell r="G810">
            <v>3</v>
          </cell>
          <cell r="H810">
            <v>2</v>
          </cell>
          <cell r="I810">
            <v>2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F811" t="str">
            <v>269 - C.C. EL JARDINCOCINAS</v>
          </cell>
          <cell r="G811">
            <v>2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F812" t="str">
            <v>269 - C.C. EL JARDINEMPOTRE</v>
          </cell>
          <cell r="G812">
            <v>3</v>
          </cell>
          <cell r="H812">
            <v>2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6</v>
          </cell>
          <cell r="P812">
            <v>0</v>
          </cell>
          <cell r="Q812">
            <v>0</v>
          </cell>
          <cell r="R812">
            <v>6</v>
          </cell>
        </row>
        <row r="813">
          <cell r="F813" t="str">
            <v>269 - C.C. EL JARDINGLOBALES</v>
          </cell>
          <cell r="G813">
            <v>1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2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F814" t="str">
            <v>269 - C.C. EL JARDINLAVADO</v>
          </cell>
          <cell r="G814">
            <v>4</v>
          </cell>
          <cell r="H814">
            <v>0</v>
          </cell>
          <cell r="I814">
            <v>4</v>
          </cell>
          <cell r="J814">
            <v>2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F815" t="str">
            <v>269 - C.C. EL JARDINREFRIGERACIÓN</v>
          </cell>
          <cell r="G815">
            <v>2</v>
          </cell>
          <cell r="H815">
            <v>2</v>
          </cell>
          <cell r="I815">
            <v>1</v>
          </cell>
          <cell r="J815">
            <v>3</v>
          </cell>
          <cell r="K815">
            <v>0</v>
          </cell>
          <cell r="L815">
            <v>2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F816" t="str">
            <v>174 - 1720-TIENDA RECREO 1720COCINAS</v>
          </cell>
          <cell r="G816">
            <v>2</v>
          </cell>
          <cell r="H816">
            <v>1</v>
          </cell>
          <cell r="I816">
            <v>0</v>
          </cell>
          <cell r="J816">
            <v>1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</row>
        <row r="817">
          <cell r="F817" t="str">
            <v>174 - 1720-TIENDA RECREO 1720EMPOTRE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F818" t="str">
            <v>174 - 1720-TIENDA RECREO 1720GLOBALES</v>
          </cell>
          <cell r="G818">
            <v>2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F819" t="str">
            <v>174 - 1720-TIENDA RECREO 1720LAVADO</v>
          </cell>
          <cell r="G819">
            <v>1</v>
          </cell>
          <cell r="H819">
            <v>0</v>
          </cell>
          <cell r="I819">
            <v>4</v>
          </cell>
          <cell r="J819">
            <v>1</v>
          </cell>
          <cell r="K819">
            <v>0</v>
          </cell>
          <cell r="L819">
            <v>2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F820" t="str">
            <v>174 - 1720-TIENDA RECREO 1720REFRIGERACIÓN</v>
          </cell>
          <cell r="G820">
            <v>5</v>
          </cell>
          <cell r="H820">
            <v>0</v>
          </cell>
          <cell r="I820">
            <v>1</v>
          </cell>
          <cell r="J820">
            <v>1</v>
          </cell>
          <cell r="K820">
            <v>2</v>
          </cell>
          <cell r="L820">
            <v>2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F821" t="str">
            <v>234 - RECREO_2COCINAS</v>
          </cell>
          <cell r="G821">
            <v>0</v>
          </cell>
          <cell r="H821">
            <v>1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F822" t="str">
            <v>234 - RECREO_2GLOBALES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F823" t="str">
            <v>234 - RECREO_2LAVADO</v>
          </cell>
          <cell r="G823">
            <v>0</v>
          </cell>
          <cell r="H823">
            <v>1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</row>
        <row r="824">
          <cell r="F824" t="str">
            <v>234 - RECREO_2REFRIGERACIÓN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</row>
        <row r="825">
          <cell r="F825" t="str">
            <v>942 - ORVE EL RECREO VCOCINAS</v>
          </cell>
          <cell r="G825">
            <v>1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</row>
        <row r="826">
          <cell r="F826" t="str">
            <v>942 - ORVE EL RECREO VGLOBALES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</row>
        <row r="827">
          <cell r="F827" t="str">
            <v>942 - ORVE EL RECREO VLAVADO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</row>
        <row r="828">
          <cell r="F828" t="str">
            <v>942 - ORVE EL RECREO VREFRIGERACIÓN</v>
          </cell>
          <cell r="G828">
            <v>1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</row>
        <row r="829">
          <cell r="F829" t="str">
            <v>185 - 1790-TIENDA RECREO 1790COCINAS</v>
          </cell>
          <cell r="G829">
            <v>0</v>
          </cell>
          <cell r="H829">
            <v>5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</row>
        <row r="830">
          <cell r="F830" t="str">
            <v>185 - 1790-TIENDA RECREO 1790GLOBALES</v>
          </cell>
          <cell r="G830">
            <v>2</v>
          </cell>
          <cell r="H830">
            <v>2</v>
          </cell>
          <cell r="I830">
            <v>0</v>
          </cell>
          <cell r="J830">
            <v>0</v>
          </cell>
          <cell r="K830">
            <v>0</v>
          </cell>
          <cell r="L830">
            <v>1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</row>
        <row r="831">
          <cell r="F831" t="str">
            <v>185 - 1790-TIENDA RECREO 1790LAVADO</v>
          </cell>
          <cell r="G831">
            <v>0</v>
          </cell>
          <cell r="H831">
            <v>0</v>
          </cell>
          <cell r="I831">
            <v>1</v>
          </cell>
          <cell r="J831">
            <v>2</v>
          </cell>
          <cell r="K831">
            <v>3</v>
          </cell>
          <cell r="L831">
            <v>3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</row>
        <row r="832">
          <cell r="F832" t="str">
            <v>185 - 1790-TIENDA RECREO 1790REFRIGERACIÓN</v>
          </cell>
          <cell r="G832">
            <v>2</v>
          </cell>
          <cell r="H832">
            <v>2</v>
          </cell>
          <cell r="I832">
            <v>0</v>
          </cell>
          <cell r="J832">
            <v>0</v>
          </cell>
          <cell r="K832">
            <v>0</v>
          </cell>
          <cell r="L832">
            <v>3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F833" t="str">
            <v>206 - QUIRECREOCOCINAS</v>
          </cell>
          <cell r="G833">
            <v>3</v>
          </cell>
          <cell r="H833">
            <v>3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</row>
        <row r="834">
          <cell r="F834" t="str">
            <v>206 - QUIRECREOEMPOTRE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</row>
        <row r="835">
          <cell r="F835" t="str">
            <v>206 - QUIRECREOGLOBALES</v>
          </cell>
          <cell r="G835">
            <v>0</v>
          </cell>
          <cell r="H835">
            <v>0</v>
          </cell>
          <cell r="I835">
            <v>1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</row>
        <row r="836">
          <cell r="F836" t="str">
            <v>206 - QUIRECREOLAVADO</v>
          </cell>
          <cell r="G836">
            <v>0</v>
          </cell>
          <cell r="H836">
            <v>0</v>
          </cell>
          <cell r="I836">
            <v>4</v>
          </cell>
          <cell r="J836">
            <v>0</v>
          </cell>
          <cell r="K836">
            <v>4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</row>
        <row r="837">
          <cell r="F837" t="str">
            <v>206 - QUIRECREOREFRIGERACIÓN</v>
          </cell>
          <cell r="G837">
            <v>0</v>
          </cell>
          <cell r="H837">
            <v>1</v>
          </cell>
          <cell r="I837">
            <v>1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</row>
        <row r="838">
          <cell r="F838" t="str">
            <v>70 - C.C. SCALAAIRES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</row>
        <row r="839">
          <cell r="F839" t="str">
            <v>70 - C.C. SCALACOCINAS</v>
          </cell>
          <cell r="G839">
            <v>2</v>
          </cell>
          <cell r="H839">
            <v>1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</row>
        <row r="840">
          <cell r="F840" t="str">
            <v>70 - C.C. SCALAEMPOTRE</v>
          </cell>
          <cell r="G840">
            <v>5</v>
          </cell>
          <cell r="H840">
            <v>2</v>
          </cell>
          <cell r="I840">
            <v>1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8</v>
          </cell>
          <cell r="P840">
            <v>0</v>
          </cell>
          <cell r="Q840">
            <v>0</v>
          </cell>
          <cell r="R840">
            <v>8</v>
          </cell>
        </row>
        <row r="841">
          <cell r="F841" t="str">
            <v>70 - C.C. SCALAGLOBALES</v>
          </cell>
          <cell r="G841">
            <v>2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2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</row>
        <row r="842">
          <cell r="F842" t="str">
            <v>70 - C.C. SCALALAVADO</v>
          </cell>
          <cell r="G842">
            <v>4</v>
          </cell>
          <cell r="H842">
            <v>0</v>
          </cell>
          <cell r="I842">
            <v>6</v>
          </cell>
          <cell r="J842">
            <v>3</v>
          </cell>
          <cell r="K842">
            <v>0</v>
          </cell>
          <cell r="L842">
            <v>2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</row>
        <row r="843">
          <cell r="F843" t="str">
            <v>70 - C.C. SCALAREFRIGERACIÓN</v>
          </cell>
          <cell r="G843">
            <v>3</v>
          </cell>
          <cell r="H843">
            <v>0</v>
          </cell>
          <cell r="I843">
            <v>0</v>
          </cell>
          <cell r="J843">
            <v>1</v>
          </cell>
          <cell r="K843">
            <v>0</v>
          </cell>
          <cell r="L843">
            <v>2</v>
          </cell>
          <cell r="M843">
            <v>0</v>
          </cell>
          <cell r="N843">
            <v>0</v>
          </cell>
          <cell r="O843">
            <v>1</v>
          </cell>
          <cell r="P843">
            <v>0</v>
          </cell>
          <cell r="Q843">
            <v>0</v>
          </cell>
          <cell r="R843">
            <v>1</v>
          </cell>
        </row>
        <row r="844">
          <cell r="F844" t="str">
            <v>288 - JAPON EL RECREO ICOCINAS</v>
          </cell>
          <cell r="G844">
            <v>3</v>
          </cell>
          <cell r="H844">
            <v>5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</row>
        <row r="845">
          <cell r="F845" t="str">
            <v>288 - JAPON EL RECREO IGLOBALES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</row>
        <row r="846">
          <cell r="F846" t="str">
            <v>288 - JAPON EL RECREO ILAVADO</v>
          </cell>
          <cell r="G846">
            <v>0</v>
          </cell>
          <cell r="H846">
            <v>0</v>
          </cell>
          <cell r="I846">
            <v>0</v>
          </cell>
          <cell r="J846">
            <v>10</v>
          </cell>
          <cell r="K846">
            <v>3</v>
          </cell>
          <cell r="L846">
            <v>1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</row>
        <row r="847">
          <cell r="F847" t="str">
            <v>288 - JAPON EL RECREO IREFRIGERACIÓN</v>
          </cell>
          <cell r="G847">
            <v>6</v>
          </cell>
          <cell r="H847">
            <v>1</v>
          </cell>
          <cell r="I847">
            <v>0</v>
          </cell>
          <cell r="J847">
            <v>0</v>
          </cell>
          <cell r="K847">
            <v>0</v>
          </cell>
          <cell r="L847">
            <v>1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1</v>
          </cell>
          <cell r="R847">
            <v>1</v>
          </cell>
        </row>
        <row r="848">
          <cell r="F848" t="str">
            <v>281 - ORVE EL RECREO IIICOCINAS</v>
          </cell>
          <cell r="G848">
            <v>1</v>
          </cell>
          <cell r="H848">
            <v>2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</row>
        <row r="849">
          <cell r="F849" t="str">
            <v>281 - ORVE EL RECREO IIIGLOBALES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</row>
        <row r="850">
          <cell r="F850" t="str">
            <v>281 - ORVE EL RECREO IIILAVADO</v>
          </cell>
          <cell r="G850">
            <v>0</v>
          </cell>
          <cell r="H850">
            <v>1</v>
          </cell>
          <cell r="I850">
            <v>0</v>
          </cell>
          <cell r="J850">
            <v>3</v>
          </cell>
          <cell r="K850">
            <v>1</v>
          </cell>
          <cell r="L850">
            <v>1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</row>
        <row r="851">
          <cell r="F851" t="str">
            <v>281 - ORVE EL RECREO IIIREFRIGERACIÓN</v>
          </cell>
          <cell r="G851">
            <v>1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</row>
        <row r="852">
          <cell r="F852" t="str">
            <v>391 - POINT RECREO 4COCINAS</v>
          </cell>
          <cell r="G852">
            <v>2</v>
          </cell>
          <cell r="H852">
            <v>3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</row>
        <row r="853">
          <cell r="F853" t="str">
            <v>391 - POINT RECREO 4GLOBALES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</row>
        <row r="854">
          <cell r="F854" t="str">
            <v>391 - POINT RECREO 4LAVADO</v>
          </cell>
          <cell r="G854">
            <v>5</v>
          </cell>
          <cell r="H854">
            <v>1</v>
          </cell>
          <cell r="I854">
            <v>0</v>
          </cell>
          <cell r="J854">
            <v>0</v>
          </cell>
          <cell r="K854">
            <v>1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</row>
        <row r="855">
          <cell r="F855" t="str">
            <v>391 - POINT RECREO 4REFRIGERACIÓN</v>
          </cell>
          <cell r="G855">
            <v>3</v>
          </cell>
          <cell r="H855">
            <v>2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</row>
        <row r="856">
          <cell r="F856" t="str">
            <v>179 - 1745-TIENDA SAN RAFAEL 1745COCINAS</v>
          </cell>
          <cell r="G856">
            <v>0</v>
          </cell>
          <cell r="H856">
            <v>3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</row>
        <row r="857">
          <cell r="F857" t="str">
            <v>179 - 1745-TIENDA SAN RAFAEL 1745GLOBALES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</row>
        <row r="858">
          <cell r="F858" t="str">
            <v>179 - 1745-TIENDA SAN RAFAEL 1745LAVADO</v>
          </cell>
          <cell r="G858">
            <v>0</v>
          </cell>
          <cell r="H858">
            <v>0</v>
          </cell>
          <cell r="I858">
            <v>2</v>
          </cell>
          <cell r="J858">
            <v>0</v>
          </cell>
          <cell r="K858">
            <v>1</v>
          </cell>
          <cell r="L858">
            <v>3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</row>
        <row r="859">
          <cell r="F859" t="str">
            <v>179 - 1745-TIENDA SAN RAFAEL 1745REFRIGERACIÓN</v>
          </cell>
          <cell r="G859">
            <v>0</v>
          </cell>
          <cell r="H859">
            <v>3</v>
          </cell>
          <cell r="I859">
            <v>0</v>
          </cell>
          <cell r="J859">
            <v>0</v>
          </cell>
          <cell r="K859">
            <v>1</v>
          </cell>
          <cell r="L859">
            <v>2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</row>
        <row r="860">
          <cell r="F860" t="str">
            <v>181 - 1752-TIENDA VALLE DE LOS CHILLOS 1752COCINAS</v>
          </cell>
          <cell r="G860">
            <v>1</v>
          </cell>
          <cell r="H860">
            <v>4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</row>
        <row r="861">
          <cell r="F861" t="str">
            <v>181 - 1752-TIENDA VALLE DE LOS CHILLOS 1752GLOBALES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</row>
        <row r="862">
          <cell r="F862" t="str">
            <v>181 - 1752-TIENDA VALLE DE LOS CHILLOS 1752LAVADO</v>
          </cell>
          <cell r="G862">
            <v>0</v>
          </cell>
          <cell r="H862">
            <v>0</v>
          </cell>
          <cell r="I862">
            <v>1</v>
          </cell>
          <cell r="J862">
            <v>2</v>
          </cell>
          <cell r="K862">
            <v>1</v>
          </cell>
          <cell r="L862">
            <v>1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</row>
        <row r="863">
          <cell r="F863" t="str">
            <v>181 - 1752-TIENDA VALLE DE LOS CHILLOS 1752REFRIGERACIÓN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F864" t="str">
            <v>377 - POINT SAN LUIS SHOPPINGCOCINAS</v>
          </cell>
          <cell r="G864">
            <v>0</v>
          </cell>
          <cell r="H864">
            <v>1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F865" t="str">
            <v>377 - POINT SAN LUIS SHOPPINGGLOBALES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F866" t="str">
            <v>377 - POINT SAN LUIS SHOPPINGLAVADO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F867" t="str">
            <v>377 - POINT SAN LUIS SHOPPINGREFRIGERACIÓN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F868" t="str">
            <v>273 - LOS CHILLOSCOCINAS</v>
          </cell>
          <cell r="G868">
            <v>1</v>
          </cell>
          <cell r="H868">
            <v>1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F869" t="str">
            <v>273 - LOS CHILLOSEMPOTRE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F870" t="str">
            <v>273 - LOS CHILLOSGLOBALES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F871" t="str">
            <v>273 - LOS CHILLOSLAVADO</v>
          </cell>
          <cell r="G871">
            <v>0</v>
          </cell>
          <cell r="H871">
            <v>1</v>
          </cell>
          <cell r="I871">
            <v>1</v>
          </cell>
          <cell r="J871">
            <v>1</v>
          </cell>
          <cell r="K871">
            <v>1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F872" t="str">
            <v>273 - LOS CHILLOSREFRIGERACIÓN</v>
          </cell>
          <cell r="G872">
            <v>2</v>
          </cell>
          <cell r="H872">
            <v>1</v>
          </cell>
          <cell r="I872">
            <v>0</v>
          </cell>
          <cell r="J872">
            <v>0</v>
          </cell>
          <cell r="K872">
            <v>1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F873" t="str">
            <v>960 - ALM ESPAÑA BABAHOYOAIRES</v>
          </cell>
          <cell r="G873">
            <v>3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F874" t="str">
            <v>960 - ALM ESPAÑA BABAHOYOCOCINAS</v>
          </cell>
          <cell r="G874">
            <v>2</v>
          </cell>
          <cell r="H874">
            <v>1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F875" t="str">
            <v>960 - ALM ESPAÑA BABAHOYOGLOBALES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F876" t="str">
            <v>960 - ALM ESPAÑA BABAHOYOLAVADO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</row>
        <row r="877">
          <cell r="F877" t="str">
            <v>960 - ALM ESPAÑA BABAHOYOREFRIGERACIÓN</v>
          </cell>
          <cell r="G877">
            <v>3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</row>
        <row r="878">
          <cell r="F878" t="str">
            <v>477 - TIENDA BABAHOYO 960AIRES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</row>
        <row r="879">
          <cell r="F879" t="str">
            <v>477 - TIENDA BABAHOYO 960COCINAS</v>
          </cell>
          <cell r="G879">
            <v>1</v>
          </cell>
          <cell r="H879">
            <v>2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</row>
        <row r="880">
          <cell r="F880" t="str">
            <v>477 - TIENDA BABAHOYO 960GLOBALES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F881" t="str">
            <v>477 - TIENDA BABAHOYO 960LAVADO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</row>
        <row r="882">
          <cell r="F882" t="str">
            <v>477 - TIENDA BABAHOYO 960REFRIGERACIÓN</v>
          </cell>
          <cell r="G882">
            <v>0</v>
          </cell>
          <cell r="H882">
            <v>1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</row>
        <row r="883">
          <cell r="F883" t="str">
            <v>397 - POINT BABAHOYOAIRES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</row>
        <row r="884">
          <cell r="F884" t="str">
            <v>397 - POINT BABAHOYOCOCINAS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</row>
        <row r="885">
          <cell r="F885" t="str">
            <v>397 - POINT BABAHOYOGLOBALES</v>
          </cell>
          <cell r="G885">
            <v>0</v>
          </cell>
          <cell r="H885">
            <v>1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</row>
        <row r="886">
          <cell r="F886" t="str">
            <v>397 - POINT BABAHOYOLAVADO</v>
          </cell>
          <cell r="G886">
            <v>0</v>
          </cell>
          <cell r="H886">
            <v>2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</row>
        <row r="887">
          <cell r="F887" t="str">
            <v>397 - POINT BABAHOYOREFRIGERACIÓN</v>
          </cell>
          <cell r="G887">
            <v>1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</row>
        <row r="888">
          <cell r="F888" t="str">
            <v>408 - TIENDA BARATODO BABAHOYO 1033AIRES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</row>
        <row r="889">
          <cell r="F889" t="str">
            <v>408 - TIENDA BARATODO BABAHOYO 1033COCINAS</v>
          </cell>
          <cell r="G889">
            <v>0</v>
          </cell>
          <cell r="H889">
            <v>1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</row>
        <row r="890">
          <cell r="F890" t="str">
            <v>408 - TIENDA BARATODO BABAHOYO 1033GLOBALES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</row>
        <row r="891">
          <cell r="F891" t="str">
            <v>408 - TIENDA BARATODO BABAHOYO 1033LAVADO</v>
          </cell>
          <cell r="G891">
            <v>1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</row>
        <row r="892">
          <cell r="F892" t="str">
            <v>408 - TIENDA BARATODO BABAHOYO 1033REFRIGERACIÓN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</row>
        <row r="893">
          <cell r="F893" t="str">
            <v>278 - ORVE CONDADOCOCINAS</v>
          </cell>
          <cell r="G893">
            <v>1</v>
          </cell>
          <cell r="H893">
            <v>1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</row>
        <row r="894">
          <cell r="F894" t="str">
            <v>278 - ORVE CONDADOGLOBALES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</row>
        <row r="895">
          <cell r="F895" t="str">
            <v>278 - ORVE CONDADOLAVADO</v>
          </cell>
          <cell r="G895">
            <v>0</v>
          </cell>
          <cell r="H895">
            <v>0</v>
          </cell>
          <cell r="I895">
            <v>3</v>
          </cell>
          <cell r="J895">
            <v>2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</row>
        <row r="896">
          <cell r="F896" t="str">
            <v>278 - ORVE CONDADOREFRIGERACIÓN</v>
          </cell>
          <cell r="G896">
            <v>1</v>
          </cell>
          <cell r="H896">
            <v>2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</row>
        <row r="897">
          <cell r="F897" t="str">
            <v>270 - C.C.CONDADOCOCINAS</v>
          </cell>
          <cell r="G897">
            <v>1</v>
          </cell>
          <cell r="H897">
            <v>1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</row>
        <row r="898">
          <cell r="F898" t="str">
            <v>270 - C.C.CONDADOEMPOTRE</v>
          </cell>
          <cell r="G898">
            <v>1</v>
          </cell>
          <cell r="H898">
            <v>2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1</v>
          </cell>
          <cell r="P898">
            <v>0</v>
          </cell>
          <cell r="Q898">
            <v>0</v>
          </cell>
          <cell r="R898">
            <v>1</v>
          </cell>
        </row>
        <row r="899">
          <cell r="F899" t="str">
            <v>270 - C.C.CONDADOGLOBALES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1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</row>
        <row r="900">
          <cell r="F900" t="str">
            <v>270 - C.C.CONDADOLAVADO</v>
          </cell>
          <cell r="G900">
            <v>1</v>
          </cell>
          <cell r="H900">
            <v>0</v>
          </cell>
          <cell r="I900">
            <v>0</v>
          </cell>
          <cell r="J900">
            <v>1</v>
          </cell>
          <cell r="K900">
            <v>1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</row>
        <row r="901">
          <cell r="F901" t="str">
            <v>270 - C.C.CONDADOREFRIGERACIÓN</v>
          </cell>
          <cell r="G901">
            <v>1</v>
          </cell>
          <cell r="H901">
            <v>0</v>
          </cell>
          <cell r="I901">
            <v>1</v>
          </cell>
          <cell r="J901">
            <v>0</v>
          </cell>
          <cell r="K901">
            <v>0</v>
          </cell>
          <cell r="L901">
            <v>1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</row>
        <row r="902">
          <cell r="F902" t="str">
            <v>202 - QUICENTRO SURCOCINAS</v>
          </cell>
          <cell r="G902">
            <v>10</v>
          </cell>
          <cell r="H902">
            <v>2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</row>
        <row r="903">
          <cell r="F903" t="str">
            <v>202 - QUICENTRO SUREMPOTRE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</row>
        <row r="904">
          <cell r="F904" t="str">
            <v>202 - QUICENTRO SURGLOBALES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</row>
        <row r="905">
          <cell r="F905" t="str">
            <v>202 - QUICENTRO SURLAVADO</v>
          </cell>
          <cell r="G905">
            <v>1</v>
          </cell>
          <cell r="H905">
            <v>0</v>
          </cell>
          <cell r="I905">
            <v>0</v>
          </cell>
          <cell r="J905">
            <v>0</v>
          </cell>
          <cell r="K905">
            <v>1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1</v>
          </cell>
          <cell r="Q905">
            <v>0</v>
          </cell>
          <cell r="R905">
            <v>1</v>
          </cell>
        </row>
        <row r="906">
          <cell r="F906" t="str">
            <v>202 - QUICENTRO SURREFRIGERACIÓN</v>
          </cell>
          <cell r="G906">
            <v>4</v>
          </cell>
          <cell r="H906">
            <v>1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</row>
        <row r="907">
          <cell r="F907" t="str">
            <v>277 - ORVE QUICENTRO SURCOCINAS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</row>
        <row r="908">
          <cell r="F908" t="str">
            <v>277 - ORVE QUICENTRO SURGLOBALES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</row>
        <row r="909">
          <cell r="F909" t="str">
            <v>277 - ORVE QUICENTRO SURLAVADO</v>
          </cell>
          <cell r="G909">
            <v>0</v>
          </cell>
          <cell r="H909">
            <v>0</v>
          </cell>
          <cell r="I909">
            <v>0</v>
          </cell>
          <cell r="J909">
            <v>3</v>
          </cell>
          <cell r="K909">
            <v>2</v>
          </cell>
          <cell r="L909">
            <v>1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</row>
        <row r="910">
          <cell r="F910" t="str">
            <v>277 - ORVE QUICENTRO SURREFRIGERACIÓN</v>
          </cell>
          <cell r="G910">
            <v>0</v>
          </cell>
          <cell r="H910">
            <v>1</v>
          </cell>
          <cell r="I910">
            <v>0</v>
          </cell>
          <cell r="J910">
            <v>1</v>
          </cell>
          <cell r="K910">
            <v>1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</v>
          </cell>
          <cell r="Q910">
            <v>0</v>
          </cell>
          <cell r="R910">
            <v>1</v>
          </cell>
        </row>
        <row r="911">
          <cell r="F911" t="str">
            <v>371 - POINT QUICENTRO SURCOCINAS</v>
          </cell>
          <cell r="G911">
            <v>2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</row>
        <row r="912">
          <cell r="F912" t="str">
            <v>371 - POINT QUICENTRO SURGLOBALES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</row>
        <row r="913">
          <cell r="F913" t="str">
            <v>371 - POINT QUICENTRO SURLAVADO</v>
          </cell>
          <cell r="G913">
            <v>1</v>
          </cell>
          <cell r="H913">
            <v>2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</row>
        <row r="914">
          <cell r="F914" t="str">
            <v>371 - POINT QUICENTRO SURREFRIGERACIÓN</v>
          </cell>
          <cell r="G914">
            <v>0</v>
          </cell>
          <cell r="H914">
            <v>1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</row>
        <row r="915">
          <cell r="F915" t="str">
            <v>ARTEFACTA QUICENTRO SURCOCINAS</v>
          </cell>
          <cell r="G915">
            <v>0</v>
          </cell>
          <cell r="H915">
            <v>1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</row>
        <row r="916">
          <cell r="F916" t="str">
            <v>ARTEFACTA QUICENTRO SURGLOBALES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</row>
        <row r="917">
          <cell r="F917" t="str">
            <v>ARTEFACTA QUICENTRO SURLAVADO</v>
          </cell>
          <cell r="G917">
            <v>0</v>
          </cell>
          <cell r="H917">
            <v>0</v>
          </cell>
          <cell r="I917">
            <v>2</v>
          </cell>
          <cell r="J917">
            <v>0</v>
          </cell>
          <cell r="K917">
            <v>0</v>
          </cell>
          <cell r="L917">
            <v>1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</row>
        <row r="918">
          <cell r="F918" t="str">
            <v>ARTEFACTA QUICENTRO SURREFRIGERACIÓN</v>
          </cell>
          <cell r="G918">
            <v>1</v>
          </cell>
          <cell r="H918">
            <v>1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</row>
        <row r="919">
          <cell r="F919" t="str">
            <v>957 - ALM ESPAÑA 1AIRES</v>
          </cell>
          <cell r="G919">
            <v>6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</row>
        <row r="920">
          <cell r="F920" t="str">
            <v>957 - ALM ESPAÑA 1COCINAS</v>
          </cell>
          <cell r="G920">
            <v>6</v>
          </cell>
          <cell r="H920">
            <v>2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</row>
        <row r="921">
          <cell r="F921" t="str">
            <v>957 - ALM ESPAÑA 1EMPOTRE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</row>
        <row r="922">
          <cell r="F922" t="str">
            <v>957 - ALM ESPAÑA 1GLOBALES</v>
          </cell>
          <cell r="G922">
            <v>1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</row>
        <row r="923">
          <cell r="F923" t="str">
            <v>957 - ALM ESPAÑA 1LAVADO</v>
          </cell>
          <cell r="G923">
            <v>3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</row>
        <row r="924">
          <cell r="F924" t="str">
            <v>957 - ALM ESPAÑA 1REFRIGERACIÓN</v>
          </cell>
          <cell r="G924">
            <v>6</v>
          </cell>
          <cell r="H924">
            <v>2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</row>
        <row r="925">
          <cell r="F925" t="str">
            <v>423 - TIENDA MANTA 1313AIRES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</row>
        <row r="926">
          <cell r="F926" t="str">
            <v>423 - TIENDA MANTA 1313COCINAS</v>
          </cell>
          <cell r="G926">
            <v>9</v>
          </cell>
          <cell r="H926">
            <v>7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</row>
        <row r="927">
          <cell r="F927" t="str">
            <v>423 - TIENDA MANTA 1313EMPOTRE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</row>
        <row r="928">
          <cell r="F928" t="str">
            <v>423 - TIENDA MANTA 1313GLOBALES</v>
          </cell>
          <cell r="G928">
            <v>2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</row>
        <row r="929">
          <cell r="F929" t="str">
            <v>423 - TIENDA MANTA 1313LAVADO</v>
          </cell>
          <cell r="G929">
            <v>4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</row>
        <row r="930">
          <cell r="F930" t="str">
            <v>423 - TIENDA MANTA 1313REFRIGERACIÓN</v>
          </cell>
          <cell r="G930">
            <v>3</v>
          </cell>
          <cell r="H930">
            <v>3</v>
          </cell>
          <cell r="I930">
            <v>0</v>
          </cell>
          <cell r="J930">
            <v>1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</row>
        <row r="931">
          <cell r="F931" t="str">
            <v>239 - QUICENTROSURCOCINAS</v>
          </cell>
          <cell r="G931">
            <v>2</v>
          </cell>
          <cell r="H931">
            <v>2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</row>
        <row r="932">
          <cell r="F932" t="str">
            <v>239 - QUICENTROSURGLOBALES</v>
          </cell>
          <cell r="G932">
            <v>1</v>
          </cell>
          <cell r="H932">
            <v>2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</row>
        <row r="933">
          <cell r="F933" t="str">
            <v>239 - QUICENTROSURLAVADO</v>
          </cell>
          <cell r="G933">
            <v>0</v>
          </cell>
          <cell r="H933">
            <v>0</v>
          </cell>
          <cell r="I933">
            <v>5</v>
          </cell>
          <cell r="J933">
            <v>2</v>
          </cell>
          <cell r="K933">
            <v>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</row>
        <row r="934">
          <cell r="F934" t="str">
            <v>239 - QUICENTROSURREFRIGERACIÓN</v>
          </cell>
          <cell r="G934">
            <v>5</v>
          </cell>
          <cell r="H934">
            <v>2</v>
          </cell>
          <cell r="I934">
            <v>0</v>
          </cell>
          <cell r="J934">
            <v>0</v>
          </cell>
          <cell r="K934">
            <v>2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</row>
        <row r="935">
          <cell r="F935" t="str">
            <v>289 - JAPON QUICENTRO SUR 3COCINAS</v>
          </cell>
          <cell r="G935">
            <v>2</v>
          </cell>
          <cell r="H935">
            <v>4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</row>
        <row r="936">
          <cell r="F936" t="str">
            <v>289 - JAPON QUICENTRO SUR 3GLOBALES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</row>
        <row r="937">
          <cell r="F937" t="str">
            <v>289 - JAPON QUICENTRO SUR 3LAVADO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</row>
        <row r="938">
          <cell r="F938" t="str">
            <v>289 - JAPON QUICENTRO SUR 3REFRIGERACIÓN</v>
          </cell>
          <cell r="G938">
            <v>1</v>
          </cell>
          <cell r="H938">
            <v>3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</row>
        <row r="939">
          <cell r="F939" t="str">
            <v>275 - C.C.QUICENTRO SURCOCINAS</v>
          </cell>
          <cell r="G939">
            <v>1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</row>
        <row r="940">
          <cell r="F940" t="str">
            <v>275 - C.C.QUICENTRO SUREMPOTRE</v>
          </cell>
          <cell r="G940">
            <v>1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</row>
        <row r="941">
          <cell r="F941" t="str">
            <v>275 - C.C.QUICENTRO SURGLOBALES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</row>
        <row r="942">
          <cell r="F942" t="str">
            <v>275 - C.C.QUICENTRO SURLAVADO</v>
          </cell>
          <cell r="G942">
            <v>2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</row>
        <row r="943">
          <cell r="F943" t="str">
            <v>275 - C.C.QUICENTRO SURREFRIGERACIÓN</v>
          </cell>
          <cell r="G943">
            <v>1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</row>
        <row r="944">
          <cell r="F944" t="str">
            <v>384 - CALIFORNIAAIRES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</row>
        <row r="945">
          <cell r="F945" t="str">
            <v>384 - CALIFORNIACOCINAS</v>
          </cell>
          <cell r="G945">
            <v>1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</row>
        <row r="946">
          <cell r="F946" t="str">
            <v>384 - CALIFORNIAGLOBALES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</row>
        <row r="947">
          <cell r="F947" t="str">
            <v>384 - CALIFORNIALAVADO</v>
          </cell>
          <cell r="G947">
            <v>1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</row>
        <row r="948">
          <cell r="F948" t="str">
            <v>384 - CALIFORNIAREFRIGERACIÓN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</row>
        <row r="949">
          <cell r="F949" t="str">
            <v>487 - CALIFORNIAAIRES</v>
          </cell>
          <cell r="G949">
            <v>4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</row>
        <row r="950">
          <cell r="F950" t="str">
            <v>487 - CALIFORNIACOCINAS</v>
          </cell>
          <cell r="G950">
            <v>3</v>
          </cell>
          <cell r="H950">
            <v>9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</row>
        <row r="951">
          <cell r="F951" t="str">
            <v>487 - CALIFORNIAGLOBALES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</row>
        <row r="952">
          <cell r="F952" t="str">
            <v>487 - CALIFORNIALAVADO</v>
          </cell>
          <cell r="G952">
            <v>4</v>
          </cell>
          <cell r="H952">
            <v>0</v>
          </cell>
          <cell r="I952">
            <v>3</v>
          </cell>
          <cell r="J952">
            <v>4</v>
          </cell>
          <cell r="K952">
            <v>1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</row>
        <row r="953">
          <cell r="F953" t="str">
            <v>487 - CALIFORNIAREFRIGERACIÓN</v>
          </cell>
          <cell r="G953">
            <v>7</v>
          </cell>
          <cell r="H953">
            <v>1</v>
          </cell>
          <cell r="I953">
            <v>1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</row>
        <row r="954">
          <cell r="F954" t="str">
            <v>22 - TUMBACOCOCINAS</v>
          </cell>
          <cell r="G954">
            <v>1</v>
          </cell>
          <cell r="H954">
            <v>1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</row>
        <row r="955">
          <cell r="F955" t="str">
            <v>22 - TUMBACOEMPOTRE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</row>
        <row r="956">
          <cell r="F956" t="str">
            <v>22 - TUMBACOGLOBALES</v>
          </cell>
          <cell r="G956">
            <v>1</v>
          </cell>
          <cell r="H956">
            <v>1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</row>
        <row r="957">
          <cell r="F957" t="str">
            <v>22 - TUMBACOLAVADO</v>
          </cell>
          <cell r="G957">
            <v>0</v>
          </cell>
          <cell r="H957">
            <v>0</v>
          </cell>
          <cell r="I957">
            <v>2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</row>
        <row r="958">
          <cell r="F958" t="str">
            <v>22 - TUMBACOREFRIGERACIÓN</v>
          </cell>
          <cell r="G958">
            <v>1</v>
          </cell>
          <cell r="H958">
            <v>2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</row>
        <row r="959">
          <cell r="F959" t="str">
            <v>127 - VEGA TUMBACOCOCINAS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</row>
        <row r="960">
          <cell r="F960" t="str">
            <v>127 - VEGA TUMBACOEMPOTRE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</row>
        <row r="961">
          <cell r="F961" t="str">
            <v>127 - VEGA TUMBACOGLOBALES</v>
          </cell>
          <cell r="G961">
            <v>1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</row>
        <row r="962">
          <cell r="F962" t="str">
            <v>127 - VEGA TUMBACOLAVADO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</row>
        <row r="963">
          <cell r="F963" t="str">
            <v>127 - VEGA TUMBACOREFRIGERACIÓN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</row>
        <row r="964">
          <cell r="F964" t="str">
            <v>616 - GYE.CALIFORNIA IIAIRES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</row>
        <row r="965">
          <cell r="F965" t="str">
            <v>616 - GYE.CALIFORNIA IICOCINAS</v>
          </cell>
          <cell r="G965">
            <v>1</v>
          </cell>
          <cell r="H965">
            <v>1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</row>
        <row r="966">
          <cell r="F966" t="str">
            <v>616 - GYE.CALIFORNIA IIEMPOTRE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</row>
        <row r="967">
          <cell r="F967" t="str">
            <v>616 - GYE.CALIFORNIA IIGLOBALES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</row>
        <row r="968">
          <cell r="F968" t="str">
            <v>616 - GYE.CALIFORNIA IILAVADO</v>
          </cell>
          <cell r="G968">
            <v>1</v>
          </cell>
          <cell r="H968">
            <v>3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</row>
        <row r="969">
          <cell r="F969" t="str">
            <v>616 - GYE.CALIFORNIA IIREFRIGERACIÓN</v>
          </cell>
          <cell r="G969">
            <v>2</v>
          </cell>
          <cell r="H969">
            <v>3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</row>
        <row r="970">
          <cell r="F970" t="str">
            <v>947 - GYE.CALIFORNIA IIICOCINAS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</row>
        <row r="971">
          <cell r="F971" t="str">
            <v>947 - GYE.CALIFORNIA IIIGLOBALES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</row>
        <row r="972">
          <cell r="F972" t="str">
            <v>947 - GYE.CALIFORNIA IIILAVADO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</row>
        <row r="973">
          <cell r="F973" t="str">
            <v>947 - GYE.CALIFORNIA IIIREFRIGERACIÓN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</row>
        <row r="974">
          <cell r="F974" t="str">
            <v>956 - ALM ESPAÑA CALIFORNIAAIRES</v>
          </cell>
          <cell r="G974">
            <v>4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</row>
        <row r="975">
          <cell r="F975" t="str">
            <v>956 - ALM ESPAÑA CALIFORNIACOCINAS</v>
          </cell>
          <cell r="G975">
            <v>5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</row>
        <row r="976">
          <cell r="F976" t="str">
            <v>956 - ALM ESPAÑA CALIFORNIAEMPOTRE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</row>
        <row r="977">
          <cell r="F977" t="str">
            <v>956 - ALM ESPAÑA CALIFORNIAGLOBALES</v>
          </cell>
          <cell r="G977">
            <v>2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</row>
        <row r="978">
          <cell r="F978" t="str">
            <v>956 - ALM ESPAÑA CALIFORNIALAVADO</v>
          </cell>
          <cell r="G978">
            <v>6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</row>
        <row r="979">
          <cell r="F979" t="str">
            <v>956 - ALM ESPAÑA CALIFORNIAREFRIGERACIÓN</v>
          </cell>
          <cell r="G979">
            <v>6</v>
          </cell>
          <cell r="H979">
            <v>3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</row>
        <row r="980">
          <cell r="F980" t="str">
            <v>491 - DURANAIRES</v>
          </cell>
          <cell r="G980">
            <v>2</v>
          </cell>
          <cell r="H980">
            <v>0</v>
          </cell>
          <cell r="I980">
            <v>0</v>
          </cell>
          <cell r="J980">
            <v>0</v>
          </cell>
          <cell r="K980">
            <v>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1</v>
          </cell>
          <cell r="Q980">
            <v>0</v>
          </cell>
          <cell r="R980">
            <v>1</v>
          </cell>
        </row>
        <row r="981">
          <cell r="F981" t="str">
            <v>491 - DURANCOCINAS</v>
          </cell>
          <cell r="G981">
            <v>3</v>
          </cell>
          <cell r="H981">
            <v>3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</row>
        <row r="982">
          <cell r="F982" t="str">
            <v>491 - DURANGLOBALES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</row>
        <row r="983">
          <cell r="F983" t="str">
            <v>491 - DURANLAVADO</v>
          </cell>
          <cell r="G983">
            <v>0</v>
          </cell>
          <cell r="H983">
            <v>0</v>
          </cell>
          <cell r="I983">
            <v>0</v>
          </cell>
          <cell r="J983">
            <v>2</v>
          </cell>
          <cell r="K983">
            <v>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</row>
        <row r="984">
          <cell r="F984" t="str">
            <v>491 - DURANREFRIGERACIÓN</v>
          </cell>
          <cell r="G984">
            <v>3</v>
          </cell>
          <cell r="H984">
            <v>2</v>
          </cell>
          <cell r="I984">
            <v>0</v>
          </cell>
          <cell r="J984">
            <v>1</v>
          </cell>
          <cell r="K984">
            <v>1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</row>
        <row r="985">
          <cell r="F985" t="str">
            <v>609 - GYE. DURAN IIIAIRES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</row>
        <row r="986">
          <cell r="F986" t="str">
            <v>609 - GYE. DURAN IIICOCINAS</v>
          </cell>
          <cell r="G986">
            <v>1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</row>
        <row r="987">
          <cell r="F987" t="str">
            <v>609 - GYE. DURAN IIIGLOBALES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</row>
        <row r="988">
          <cell r="F988" t="str">
            <v>609 - GYE. DURAN IIILAVADO</v>
          </cell>
          <cell r="G988">
            <v>1</v>
          </cell>
          <cell r="H988">
            <v>2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</row>
        <row r="989">
          <cell r="F989" t="str">
            <v>609 - GYE. DURAN IIIREFRIGERACIÓN</v>
          </cell>
          <cell r="G989">
            <v>1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</row>
        <row r="990">
          <cell r="F990" t="str">
            <v>521 - ALBORADAAIRES</v>
          </cell>
          <cell r="G990">
            <v>0</v>
          </cell>
          <cell r="H990">
            <v>1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</row>
        <row r="991">
          <cell r="F991" t="str">
            <v>521 - ALBORADACOCINAS</v>
          </cell>
          <cell r="G991">
            <v>4</v>
          </cell>
          <cell r="H991">
            <v>2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</row>
        <row r="992">
          <cell r="F992" t="str">
            <v>521 - ALBORADAEMPOTRE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</row>
        <row r="993">
          <cell r="F993" t="str">
            <v>521 - ALBORADAGLOBALES</v>
          </cell>
          <cell r="G993">
            <v>1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</row>
        <row r="994">
          <cell r="F994" t="str">
            <v>521 - ALBORADALAVADO</v>
          </cell>
          <cell r="G994">
            <v>0</v>
          </cell>
          <cell r="H994">
            <v>1</v>
          </cell>
          <cell r="I994">
            <v>7</v>
          </cell>
          <cell r="J994">
            <v>1</v>
          </cell>
          <cell r="K994">
            <v>5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</row>
        <row r="995">
          <cell r="F995" t="str">
            <v>521 - ALBORADAREFRIGERACIÓN</v>
          </cell>
          <cell r="G995">
            <v>4</v>
          </cell>
          <cell r="H995">
            <v>3</v>
          </cell>
          <cell r="I995">
            <v>2</v>
          </cell>
          <cell r="J995">
            <v>1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</row>
        <row r="996">
          <cell r="F996" t="str">
            <v>653 - ORVE ALBORADACOCINAS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</row>
        <row r="997">
          <cell r="F997" t="str">
            <v>653 - ORVE ALBORADAREFRIGERACIÓN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</row>
        <row r="998">
          <cell r="F998" t="str">
            <v>519 - MACHALAAIRES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</row>
        <row r="999">
          <cell r="F999" t="str">
            <v>519 - MACHALACOCINAS</v>
          </cell>
          <cell r="G999">
            <v>0</v>
          </cell>
          <cell r="H999">
            <v>2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</row>
        <row r="1000">
          <cell r="F1000" t="str">
            <v>519 - MACHALAEMPOTRE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</row>
        <row r="1001">
          <cell r="F1001" t="str">
            <v>519 - MACHALAGLOBALES</v>
          </cell>
          <cell r="G1001">
            <v>0</v>
          </cell>
          <cell r="H1001">
            <v>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</row>
        <row r="1002">
          <cell r="F1002" t="str">
            <v>519 - MACHALALAVADO</v>
          </cell>
          <cell r="G1002">
            <v>0</v>
          </cell>
          <cell r="H1002">
            <v>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</row>
        <row r="1003">
          <cell r="F1003" t="str">
            <v>519 - MACHALAREFRIGERACIÓN</v>
          </cell>
          <cell r="G1003">
            <v>0</v>
          </cell>
          <cell r="H1003">
            <v>0</v>
          </cell>
          <cell r="I1003">
            <v>1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</row>
        <row r="1004">
          <cell r="F1004" t="str">
            <v>966 - LA GANGA 2AIRES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</row>
        <row r="1005">
          <cell r="F1005" t="str">
            <v>966 - LA GANGA 2COCINAS</v>
          </cell>
          <cell r="G1005">
            <v>3</v>
          </cell>
          <cell r="H1005">
            <v>2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</row>
        <row r="1006">
          <cell r="F1006" t="str">
            <v>966 - LA GANGA 2EMPOTRE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</row>
        <row r="1007">
          <cell r="F1007" t="str">
            <v>966 - LA GANGA 2GLOBALES</v>
          </cell>
          <cell r="G1007">
            <v>0</v>
          </cell>
          <cell r="H1007">
            <v>1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</row>
        <row r="1008">
          <cell r="F1008" t="str">
            <v>966 - LA GANGA 2LAVADO</v>
          </cell>
          <cell r="G1008">
            <v>0</v>
          </cell>
          <cell r="H1008">
            <v>0</v>
          </cell>
          <cell r="I1008">
            <v>4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</row>
        <row r="1009">
          <cell r="F1009" t="str">
            <v>966 - LA GANGA 2REFRIGERACIÓN</v>
          </cell>
          <cell r="G1009">
            <v>0</v>
          </cell>
          <cell r="H1009">
            <v>3</v>
          </cell>
          <cell r="I1009">
            <v>1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</row>
        <row r="1010">
          <cell r="F1010" t="str">
            <v>814 - ALMACENES ESPAÑA COLISEOCOCINAS</v>
          </cell>
          <cell r="G1010">
            <v>1</v>
          </cell>
          <cell r="H1010">
            <v>2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</row>
        <row r="1011">
          <cell r="F1011" t="str">
            <v>814 - ALMACENES ESPAÑA COLISEOEMPOTRE</v>
          </cell>
          <cell r="G1011">
            <v>0</v>
          </cell>
          <cell r="H1011">
            <v>0</v>
          </cell>
          <cell r="I1011">
            <v>0</v>
          </cell>
          <cell r="J1011">
            <v>2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</row>
        <row r="1012">
          <cell r="F1012" t="str">
            <v>814 - ALMACENES ESPAÑA COLISEOGLOBALES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</row>
        <row r="1013">
          <cell r="F1013" t="str">
            <v>814 - ALMACENES ESPAÑA COLISEOLAVADO</v>
          </cell>
          <cell r="G1013">
            <v>1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</row>
        <row r="1014">
          <cell r="F1014" t="str">
            <v>814 - ALMACENES ESPAÑA COLISEOREFRIGERACIÓN</v>
          </cell>
          <cell r="G1014">
            <v>0</v>
          </cell>
          <cell r="H1014">
            <v>1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</row>
        <row r="1015">
          <cell r="F1015" t="str">
            <v>639 - SUKASA CUENCACOCINAS</v>
          </cell>
          <cell r="G1015">
            <v>1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</row>
        <row r="1016">
          <cell r="F1016" t="str">
            <v>639 - SUKASA CUENCAEMPOTRE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</row>
        <row r="1017">
          <cell r="F1017" t="str">
            <v>639 - SUKASA CUENCAGLOBALES</v>
          </cell>
          <cell r="G1017">
            <v>1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</row>
        <row r="1018">
          <cell r="F1018" t="str">
            <v>639 - SUKASA CUENCALAVADO</v>
          </cell>
          <cell r="G1018">
            <v>0</v>
          </cell>
          <cell r="H1018">
            <v>0</v>
          </cell>
          <cell r="I1018">
            <v>0</v>
          </cell>
          <cell r="J1018">
            <v>1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</row>
        <row r="1019">
          <cell r="F1019" t="str">
            <v>639 - SUKASA CUENCAREFRIGERACIÓN</v>
          </cell>
          <cell r="G1019">
            <v>1</v>
          </cell>
          <cell r="H1019">
            <v>1</v>
          </cell>
          <cell r="I1019">
            <v>0</v>
          </cell>
          <cell r="J1019">
            <v>1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1</v>
          </cell>
          <cell r="R1019">
            <v>1</v>
          </cell>
        </row>
        <row r="1020">
          <cell r="F1020" t="str">
            <v>721 - VEGA CUENCACOCINAS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</row>
        <row r="1021">
          <cell r="F1021" t="str">
            <v>721 - VEGA CUENCAEMPOTRE</v>
          </cell>
          <cell r="G1021">
            <v>2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5</v>
          </cell>
          <cell r="O1021">
            <v>4</v>
          </cell>
          <cell r="P1021">
            <v>0</v>
          </cell>
          <cell r="Q1021">
            <v>0</v>
          </cell>
          <cell r="R1021">
            <v>9</v>
          </cell>
        </row>
        <row r="1022">
          <cell r="F1022" t="str">
            <v>721 - VEGA CUENCAGLOBALES</v>
          </cell>
          <cell r="G1022">
            <v>2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3</v>
          </cell>
          <cell r="O1022">
            <v>2</v>
          </cell>
          <cell r="P1022">
            <v>0</v>
          </cell>
          <cell r="Q1022">
            <v>0</v>
          </cell>
          <cell r="R1022">
            <v>5</v>
          </cell>
        </row>
        <row r="1023">
          <cell r="F1023" t="str">
            <v>721 - VEGA CUENCALAVADO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</row>
        <row r="1024">
          <cell r="F1024" t="str">
            <v>721 - VEGA CUENCAREFRIGERACIÓN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</row>
        <row r="1025">
          <cell r="F1025" t="str">
            <v>501 - POLICENTROAIRES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2</v>
          </cell>
          <cell r="Q1025">
            <v>0</v>
          </cell>
          <cell r="R1025">
            <v>2</v>
          </cell>
        </row>
        <row r="1026">
          <cell r="F1026" t="str">
            <v>501 - POLICENTROCOCINAS</v>
          </cell>
          <cell r="G1026">
            <v>2</v>
          </cell>
          <cell r="H1026">
            <v>4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</row>
        <row r="1027">
          <cell r="F1027" t="str">
            <v>501 - POLICENTROGLOBALES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</row>
        <row r="1028">
          <cell r="F1028" t="str">
            <v>501 - POLICENTROLAVADO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</row>
        <row r="1029">
          <cell r="F1029" t="str">
            <v>501 - POLICENTROREFRIGERACIÓN</v>
          </cell>
          <cell r="G1029">
            <v>1</v>
          </cell>
          <cell r="H1029">
            <v>2</v>
          </cell>
          <cell r="I1029">
            <v>2</v>
          </cell>
          <cell r="J1029">
            <v>0</v>
          </cell>
          <cell r="K1029">
            <v>1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</row>
        <row r="1030">
          <cell r="F1030" t="str">
            <v>638 - SUKASA GUAYAQUILAIRES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</row>
        <row r="1031">
          <cell r="F1031" t="str">
            <v>638 - SUKASA GUAYAQUILCOCINAS</v>
          </cell>
          <cell r="G1031">
            <v>1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</row>
        <row r="1032">
          <cell r="F1032" t="str">
            <v>638 - SUKASA GUAYAQUILEMPOTRE</v>
          </cell>
          <cell r="G1032">
            <v>3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1</v>
          </cell>
          <cell r="M1032">
            <v>0</v>
          </cell>
          <cell r="N1032">
            <v>0</v>
          </cell>
          <cell r="O1032">
            <v>2</v>
          </cell>
          <cell r="P1032">
            <v>0</v>
          </cell>
          <cell r="Q1032">
            <v>0</v>
          </cell>
          <cell r="R1032">
            <v>2</v>
          </cell>
        </row>
        <row r="1033">
          <cell r="F1033" t="str">
            <v>638 - SUKASA GUAYAQUILGLOBALES</v>
          </cell>
          <cell r="G1033">
            <v>0</v>
          </cell>
          <cell r="H1033">
            <v>2</v>
          </cell>
          <cell r="I1033">
            <v>1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</row>
        <row r="1034">
          <cell r="F1034" t="str">
            <v>638 - SUKASA GUAYAQUILLAVADO</v>
          </cell>
          <cell r="G1034">
            <v>3</v>
          </cell>
          <cell r="H1034">
            <v>0</v>
          </cell>
          <cell r="I1034">
            <v>4</v>
          </cell>
          <cell r="J1034">
            <v>2</v>
          </cell>
          <cell r="K1034">
            <v>1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</row>
        <row r="1035">
          <cell r="F1035" t="str">
            <v>638 - SUKASA GUAYAQUILREFRIGERACIÓN</v>
          </cell>
          <cell r="G1035">
            <v>0</v>
          </cell>
          <cell r="H1035">
            <v>0</v>
          </cell>
          <cell r="I1035">
            <v>0</v>
          </cell>
          <cell r="J1035">
            <v>1</v>
          </cell>
          <cell r="K1035">
            <v>0</v>
          </cell>
          <cell r="L1035">
            <v>1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</row>
        <row r="1036">
          <cell r="F1036" t="str">
            <v>402 - POINT ALBORADACOCINAS</v>
          </cell>
          <cell r="G1036">
            <v>1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</row>
        <row r="1037">
          <cell r="F1037" t="str">
            <v>402 - POINT ALBORADAREFRIGERACIÓN</v>
          </cell>
          <cell r="G1037">
            <v>1</v>
          </cell>
          <cell r="H1037">
            <v>1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</row>
        <row r="1038">
          <cell r="F1038" t="str">
            <v>485 - ALBORADAAIRES</v>
          </cell>
          <cell r="G1038">
            <v>0</v>
          </cell>
          <cell r="H1038">
            <v>0</v>
          </cell>
          <cell r="I1038">
            <v>0</v>
          </cell>
          <cell r="J1038">
            <v>7</v>
          </cell>
          <cell r="K1038">
            <v>3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2</v>
          </cell>
          <cell r="Q1038">
            <v>0</v>
          </cell>
          <cell r="R1038">
            <v>2</v>
          </cell>
        </row>
        <row r="1039">
          <cell r="F1039" t="str">
            <v>485 - ALBORADACOCINAS</v>
          </cell>
          <cell r="G1039">
            <v>3</v>
          </cell>
          <cell r="H1039">
            <v>1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</row>
        <row r="1040">
          <cell r="F1040" t="str">
            <v>485 - ALBORADAEMPOTRE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</row>
        <row r="1041">
          <cell r="F1041" t="str">
            <v>485 - ALBORADAGLOBALES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</row>
        <row r="1042">
          <cell r="F1042" t="str">
            <v>485 - ALBORADALAVADO</v>
          </cell>
          <cell r="G1042">
            <v>0</v>
          </cell>
          <cell r="H1042">
            <v>0</v>
          </cell>
          <cell r="I1042">
            <v>1</v>
          </cell>
          <cell r="J1042">
            <v>3</v>
          </cell>
          <cell r="K1042">
            <v>1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</row>
        <row r="1043">
          <cell r="F1043" t="str">
            <v>485 - ALBORADAREFRIGERACIÓN</v>
          </cell>
          <cell r="G1043">
            <v>4</v>
          </cell>
          <cell r="H1043">
            <v>0</v>
          </cell>
          <cell r="I1043">
            <v>0</v>
          </cell>
          <cell r="J1043">
            <v>0</v>
          </cell>
          <cell r="K1043">
            <v>2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</row>
        <row r="1044">
          <cell r="F1044" t="str">
            <v>416 - TIENDA CITY MALL 1063AIRES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2</v>
          </cell>
          <cell r="L1044">
            <v>0</v>
          </cell>
          <cell r="M1044">
            <v>1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1</v>
          </cell>
        </row>
        <row r="1045">
          <cell r="F1045" t="str">
            <v>416 - TIENDA CITY MALL 1063COCINAS</v>
          </cell>
          <cell r="G1045">
            <v>2</v>
          </cell>
          <cell r="H1045">
            <v>3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</row>
        <row r="1046">
          <cell r="F1046" t="str">
            <v>416 - TIENDA CITY MALL 1063EMPOTRE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</row>
        <row r="1047">
          <cell r="F1047" t="str">
            <v>416 - TIENDA CITY MALL 1063GLOBALES</v>
          </cell>
          <cell r="G1047">
            <v>0</v>
          </cell>
          <cell r="H1047">
            <v>0</v>
          </cell>
          <cell r="I1047">
            <v>3</v>
          </cell>
          <cell r="J1047">
            <v>1</v>
          </cell>
          <cell r="K1047">
            <v>1</v>
          </cell>
          <cell r="L1047">
            <v>3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</row>
        <row r="1048">
          <cell r="F1048" t="str">
            <v>416 - TIENDA CITY MALL 1063LAVADO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2</v>
          </cell>
          <cell r="L1048">
            <v>3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</row>
        <row r="1049">
          <cell r="F1049" t="str">
            <v>416 - TIENDA CITY MALL 1063REFRIGERACIÓN</v>
          </cell>
          <cell r="G1049">
            <v>0</v>
          </cell>
          <cell r="H1049">
            <v>0</v>
          </cell>
          <cell r="I1049">
            <v>2</v>
          </cell>
          <cell r="J1049">
            <v>0</v>
          </cell>
          <cell r="K1049">
            <v>2</v>
          </cell>
          <cell r="L1049">
            <v>1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</row>
        <row r="1050">
          <cell r="F1050" t="str">
            <v>644 - TODOHOGAR CITYAIRES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</row>
        <row r="1051">
          <cell r="F1051" t="str">
            <v>644 - TODOHOGAR CITYCOCINAS</v>
          </cell>
          <cell r="G1051">
            <v>1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</row>
        <row r="1052">
          <cell r="F1052" t="str">
            <v>644 - TODOHOGAR CITYEMPOTRE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</row>
        <row r="1053">
          <cell r="F1053" t="str">
            <v>644 - TODOHOGAR CITYGLOBALES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1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</row>
        <row r="1054">
          <cell r="F1054" t="str">
            <v>644 - TODOHOGAR CITYLAVADO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</row>
        <row r="1055">
          <cell r="F1055" t="str">
            <v>644 - TODOHOGAR CITYREFRIGERACIÓN</v>
          </cell>
          <cell r="G1055">
            <v>1</v>
          </cell>
          <cell r="H1055">
            <v>1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</row>
        <row r="1056">
          <cell r="F1056" t="str">
            <v>176 - 1734-TIENDA CONDADO 1734COCINAS</v>
          </cell>
          <cell r="G1056">
            <v>0</v>
          </cell>
          <cell r="H1056">
            <v>1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</row>
        <row r="1057">
          <cell r="F1057" t="str">
            <v>176 - 1734-TIENDA CONDADO 1734EMPOTRE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</row>
        <row r="1058">
          <cell r="F1058" t="str">
            <v>176 - 1734-TIENDA CONDADO 1734GLOBALES</v>
          </cell>
          <cell r="G1058">
            <v>1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</row>
        <row r="1059">
          <cell r="F1059" t="str">
            <v>176 - 1734-TIENDA CONDADO 1734LAVADO</v>
          </cell>
          <cell r="G1059">
            <v>0</v>
          </cell>
          <cell r="H1059">
            <v>0</v>
          </cell>
          <cell r="I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</row>
        <row r="1060">
          <cell r="F1060" t="str">
            <v>176 - 1734-TIENDA CONDADO 1734REFRIGERACIÓN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</row>
        <row r="1061">
          <cell r="F1061" t="str">
            <v>290 - JAPON CONDADOCOCINAS</v>
          </cell>
          <cell r="G1061">
            <v>0</v>
          </cell>
          <cell r="H1061">
            <v>6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</row>
        <row r="1062">
          <cell r="F1062" t="str">
            <v>290 - JAPON CONDADOGLOBALES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</row>
        <row r="1063">
          <cell r="F1063" t="str">
            <v>290 - JAPON CONDADOLAVADO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</row>
        <row r="1064">
          <cell r="F1064" t="str">
            <v>290 - JAPON CONDADOREFRIGERACIÓN</v>
          </cell>
          <cell r="G1064">
            <v>0</v>
          </cell>
          <cell r="H1064">
            <v>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</row>
        <row r="1065">
          <cell r="F1065" t="str">
            <v>72 - ELOY ALFAROCOCINAS</v>
          </cell>
          <cell r="G1065">
            <v>1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</row>
        <row r="1066">
          <cell r="F1066" t="str">
            <v>72 - ELOY ALFAROEMPOTRE</v>
          </cell>
          <cell r="G1066">
            <v>0</v>
          </cell>
          <cell r="H1066">
            <v>2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1</v>
          </cell>
          <cell r="R1066">
            <v>1</v>
          </cell>
        </row>
        <row r="1067">
          <cell r="F1067" t="str">
            <v>72 - ELOY ALFAROGLOBALES</v>
          </cell>
          <cell r="G1067">
            <v>0</v>
          </cell>
          <cell r="H1067">
            <v>0</v>
          </cell>
          <cell r="I1067">
            <v>1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</row>
        <row r="1068">
          <cell r="F1068" t="str">
            <v>72 - ELOY ALFAROLAVADO</v>
          </cell>
          <cell r="G1068">
            <v>1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</row>
        <row r="1069">
          <cell r="F1069" t="str">
            <v>72 - ELOY ALFAROREFRIGERACIÓN</v>
          </cell>
          <cell r="G1069">
            <v>0</v>
          </cell>
          <cell r="H1069">
            <v>0</v>
          </cell>
          <cell r="I1069">
            <v>1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</row>
        <row r="1070">
          <cell r="F1070" t="str">
            <v>513 - PORTETEAIRES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</row>
        <row r="1071">
          <cell r="F1071" t="str">
            <v>513 - PORTETECOCINAS</v>
          </cell>
          <cell r="G1071">
            <v>9</v>
          </cell>
          <cell r="H1071">
            <v>2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</row>
        <row r="1072">
          <cell r="F1072" t="str">
            <v>513 - PORTETEEMPOTRE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</row>
        <row r="1073">
          <cell r="F1073" t="str">
            <v>513 - PORTETEGLOBALES</v>
          </cell>
          <cell r="G1073">
            <v>3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</row>
        <row r="1074">
          <cell r="F1074" t="str">
            <v>513 - PORTETELAVADO</v>
          </cell>
          <cell r="G1074">
            <v>0</v>
          </cell>
          <cell r="H1074">
            <v>2</v>
          </cell>
          <cell r="I1074">
            <v>2</v>
          </cell>
          <cell r="J1074">
            <v>2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</row>
        <row r="1075">
          <cell r="F1075" t="str">
            <v>513 - PORTETEREFRIGERACIÓN</v>
          </cell>
          <cell r="G1075">
            <v>8</v>
          </cell>
          <cell r="H1075">
            <v>1</v>
          </cell>
          <cell r="I1075">
            <v>2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</row>
        <row r="1076">
          <cell r="F1076" t="str">
            <v>198 - AMBATOCOCINAS</v>
          </cell>
          <cell r="G1076">
            <v>2</v>
          </cell>
          <cell r="H1076">
            <v>1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</row>
        <row r="1077">
          <cell r="F1077" t="str">
            <v>198 - AMBATOGLOBALES</v>
          </cell>
          <cell r="G1077">
            <v>0</v>
          </cell>
          <cell r="H1077">
            <v>0</v>
          </cell>
          <cell r="I1077">
            <v>1</v>
          </cell>
          <cell r="J1077">
            <v>0</v>
          </cell>
          <cell r="K1077">
            <v>1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</row>
        <row r="1078">
          <cell r="F1078" t="str">
            <v>198 - AMBATOREFRIGERACIÓN</v>
          </cell>
          <cell r="G1078">
            <v>0</v>
          </cell>
          <cell r="H1078">
            <v>1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</row>
        <row r="1079">
          <cell r="F1079" t="str">
            <v>215 - AMBATO 2COCINAS</v>
          </cell>
          <cell r="G1079">
            <v>3</v>
          </cell>
          <cell r="H1079">
            <v>2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</row>
        <row r="1080">
          <cell r="F1080" t="str">
            <v>215 - AMBATO 2EMPOTRE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</row>
        <row r="1081">
          <cell r="F1081" t="str">
            <v>215 - AMBATO 2GLOBALES</v>
          </cell>
          <cell r="G1081">
            <v>2</v>
          </cell>
          <cell r="H1081">
            <v>0</v>
          </cell>
          <cell r="I1081">
            <v>1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</row>
        <row r="1082">
          <cell r="F1082" t="str">
            <v>215 - AMBATO 2LAVADO</v>
          </cell>
          <cell r="G1082">
            <v>0</v>
          </cell>
          <cell r="H1082">
            <v>0</v>
          </cell>
          <cell r="I1082">
            <v>2</v>
          </cell>
          <cell r="J1082">
            <v>1</v>
          </cell>
          <cell r="K1082">
            <v>2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</row>
        <row r="1083">
          <cell r="F1083" t="str">
            <v>215 - AMBATO 2REFRIGERACIÓN</v>
          </cell>
          <cell r="G1083">
            <v>5</v>
          </cell>
          <cell r="H1083">
            <v>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</row>
        <row r="1084">
          <cell r="F1084" t="str">
            <v>258 - AMB.CEVALLOSCOCINAS</v>
          </cell>
          <cell r="G1084">
            <v>1</v>
          </cell>
          <cell r="H1084">
            <v>1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</row>
        <row r="1085">
          <cell r="F1085" t="str">
            <v>258 - AMB.CEVALLOSREFRIGERACIÓN</v>
          </cell>
          <cell r="G1085">
            <v>1</v>
          </cell>
          <cell r="H1085">
            <v>1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</row>
        <row r="1086">
          <cell r="F1086" t="str">
            <v>279 - ORVE AMBATO ICOCINAS</v>
          </cell>
          <cell r="G1086">
            <v>1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</row>
        <row r="1087">
          <cell r="F1087" t="str">
            <v>279 - ORVE AMBATO IGLOBALES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</row>
        <row r="1088">
          <cell r="F1088" t="str">
            <v>279 - ORVE AMBATO ILAVADO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</row>
        <row r="1089">
          <cell r="F1089" t="str">
            <v>279 - ORVE AMBATO IREFRIGERACIÓN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</row>
        <row r="1090">
          <cell r="F1090" t="str">
            <v>378 - POINT AMBATOCOCINAS</v>
          </cell>
          <cell r="G1090">
            <v>2</v>
          </cell>
          <cell r="H1090">
            <v>2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</row>
        <row r="1091">
          <cell r="F1091" t="str">
            <v>378 - POINT AMBATOGLOBALES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</row>
        <row r="1092">
          <cell r="F1092" t="str">
            <v>378 - POINT AMBATOLAVADO</v>
          </cell>
          <cell r="G1092">
            <v>1</v>
          </cell>
          <cell r="H1092">
            <v>1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</row>
        <row r="1093">
          <cell r="F1093" t="str">
            <v>378 - POINT AMBATOREFRIGERACIÓN</v>
          </cell>
          <cell r="G1093">
            <v>2</v>
          </cell>
          <cell r="H1093">
            <v>2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</row>
        <row r="1094">
          <cell r="F1094" t="str">
            <v>2081 - BARATODO EXPRESS AMBATOCOCINAS</v>
          </cell>
          <cell r="G1094">
            <v>0</v>
          </cell>
          <cell r="H1094">
            <v>1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</row>
        <row r="1095">
          <cell r="F1095" t="str">
            <v>2081 - BARATODO EXPRESS AMBATOEMPOTRE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</row>
        <row r="1096">
          <cell r="F1096" t="str">
            <v>2081 - BARATODO EXPRESS AMBATOGLOBALES</v>
          </cell>
          <cell r="G1096">
            <v>1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</row>
        <row r="1097">
          <cell r="F1097" t="str">
            <v>2081 - BARATODO EXPRESS AMBATOLAVADO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</row>
        <row r="1098">
          <cell r="F1098" t="str">
            <v>2081 - BARATODO EXPRESS AMBATOREFRIGERACIÓN</v>
          </cell>
          <cell r="G1098">
            <v>0</v>
          </cell>
          <cell r="H1098">
            <v>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</row>
        <row r="1099">
          <cell r="F1099" t="str">
            <v>272 - C.C. LOS ANDES AMBATOCOCINAS</v>
          </cell>
          <cell r="G1099">
            <v>2</v>
          </cell>
          <cell r="H1099">
            <v>2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</row>
        <row r="1100">
          <cell r="F1100" t="str">
            <v>272 - C.C. LOS ANDES AMBATOEMPOTRE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</row>
        <row r="1101">
          <cell r="F1101" t="str">
            <v>272 - C.C. LOS ANDES AMBATOGLOBALES</v>
          </cell>
          <cell r="G1101">
            <v>0</v>
          </cell>
          <cell r="H1101">
            <v>1</v>
          </cell>
          <cell r="I1101">
            <v>1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</row>
        <row r="1102">
          <cell r="F1102" t="str">
            <v>272 - C.C. LOS ANDES AMBATOLAVADO</v>
          </cell>
          <cell r="G1102">
            <v>2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</row>
        <row r="1103">
          <cell r="F1103" t="str">
            <v>272 - C.C. LOS ANDES AMBATOREFRIGERACIÓN</v>
          </cell>
          <cell r="G1103">
            <v>2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</row>
        <row r="1104">
          <cell r="F1104" t="str">
            <v>463 - TIENDA DURAN OUTLET 917AIRES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</row>
        <row r="1105">
          <cell r="F1105" t="str">
            <v>463 - TIENDA DURAN OUTLET 917COCINAS</v>
          </cell>
          <cell r="G1105">
            <v>2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</row>
        <row r="1106">
          <cell r="F1106" t="str">
            <v>463 - TIENDA DURAN OUTLET 917EMPOTRE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</row>
        <row r="1107">
          <cell r="F1107" t="str">
            <v>463 - TIENDA DURAN OUTLET 917GLOBALES</v>
          </cell>
          <cell r="G1107">
            <v>1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</row>
        <row r="1108">
          <cell r="F1108" t="str">
            <v>463 - TIENDA DURAN OUTLET 917LAVADO</v>
          </cell>
          <cell r="G1108">
            <v>2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</row>
        <row r="1109">
          <cell r="F1109" t="str">
            <v>463 - TIENDA DURAN OUTLET 917REFRIGERACIÓN</v>
          </cell>
          <cell r="G1109">
            <v>2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</row>
        <row r="1110">
          <cell r="F1110" t="str">
            <v>407 - TIENDA BARATODO DURAN 1032AIRES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</row>
        <row r="1111">
          <cell r="F1111" t="str">
            <v>407 - TIENDA BARATODO DURAN 1032COCINAS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</row>
        <row r="1112">
          <cell r="F1112" t="str">
            <v>407 - TIENDA BARATODO DURAN 1032EMPOTRE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</row>
        <row r="1113">
          <cell r="F1113" t="str">
            <v>407 - TIENDA BARATODO DURAN 1032GLOBALES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</row>
        <row r="1114">
          <cell r="F1114" t="str">
            <v>407 - TIENDA BARATODO DURAN 1032LAVADO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</row>
        <row r="1115">
          <cell r="F1115" t="str">
            <v>407 - TIENDA BARATODO DURAN 1032REFRIGERACIÓN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</row>
        <row r="1116">
          <cell r="F1116" t="str">
            <v>445 - TIENDA PASAJE 718AIRES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</row>
        <row r="1117">
          <cell r="F1117" t="str">
            <v>445 - TIENDA PASAJE 718COCINAS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</row>
        <row r="1118">
          <cell r="F1118" t="str">
            <v>445 - TIENDA PASAJE 718GLOBALES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</row>
        <row r="1119">
          <cell r="F1119" t="str">
            <v>445 - TIENDA PASAJE 718LAVADO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</row>
        <row r="1120">
          <cell r="F1120" t="str">
            <v>445 - TIENDA PASAJE 718REFRIGERACIÓN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</row>
        <row r="1121">
          <cell r="F1121" t="str">
            <v>444 - TIENDA SANTA ROSA 717AIRES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</row>
        <row r="1122">
          <cell r="F1122" t="str">
            <v>444 - TIENDA SANTA ROSA 717COCINAS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</row>
        <row r="1123">
          <cell r="F1123" t="str">
            <v>444 - TIENDA SANTA ROSA 717EMPOTRE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</row>
        <row r="1124">
          <cell r="F1124" t="str">
            <v>444 - TIENDA SANTA ROSA 717GLOBALES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</row>
        <row r="1125">
          <cell r="F1125" t="str">
            <v>444 - TIENDA SANTA ROSA 717LAVADO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</row>
        <row r="1126">
          <cell r="F1126" t="str">
            <v>444 - TIENDA SANTA ROSA 717REFRIGERACIÓN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</row>
        <row r="1127">
          <cell r="F1127" t="str">
            <v>537 - PASAJEAIRES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</row>
        <row r="1128">
          <cell r="F1128" t="str">
            <v>537 - PASAJECOCINAS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</row>
        <row r="1129">
          <cell r="F1129" t="str">
            <v>537 - PASAJEGLOBALES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</row>
        <row r="1130">
          <cell r="F1130" t="str">
            <v>537 - PASAJELAVADO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</row>
        <row r="1131">
          <cell r="F1131" t="str">
            <v>537 - PASAJEREFRIGERACIÓN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</row>
        <row r="1132">
          <cell r="F1132" t="str">
            <v>544 - PIÑASAIRES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</row>
        <row r="1133">
          <cell r="F1133" t="str">
            <v>544 - PIÑASCOCINAS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</row>
        <row r="1134">
          <cell r="F1134" t="str">
            <v>544 - PIÑASGLOBALES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</row>
        <row r="1135">
          <cell r="F1135" t="str">
            <v>544 - PIÑASLAVADO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</row>
        <row r="1136">
          <cell r="F1136" t="str">
            <v>544 - PIÑASREFRIGERACIÓN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</row>
        <row r="1137">
          <cell r="F1137" t="str">
            <v>530 - STA. ROSAAIRES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</row>
        <row r="1138">
          <cell r="F1138" t="str">
            <v>530 - STA. ROSACOCINAS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</row>
        <row r="1139">
          <cell r="F1139" t="str">
            <v>530 - STA. ROSAGLOBALES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</row>
        <row r="1140">
          <cell r="F1140" t="str">
            <v>530 - STA. ROSALAVADO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</row>
        <row r="1141">
          <cell r="F1141" t="str">
            <v>530 - STA. ROSAREFRIGERACIÓN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</row>
        <row r="1142">
          <cell r="F1142" t="str">
            <v>634 - MCH.MACHALA IICOCINAS</v>
          </cell>
          <cell r="G1142">
            <v>1</v>
          </cell>
          <cell r="H1142">
            <v>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</row>
        <row r="1143">
          <cell r="F1143" t="str">
            <v>634 - MCH.MACHALA IIGLOBALES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</row>
        <row r="1144">
          <cell r="F1144" t="str">
            <v>634 - MCH.MACHALA IILAVADO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</row>
        <row r="1145">
          <cell r="F1145" t="str">
            <v>634 - MCH.MACHALA IIREFRIGERACIÓN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</row>
        <row r="1146">
          <cell r="F1146" t="str">
            <v>905 - MIN MACHALA PAEZ (31)COCINAS</v>
          </cell>
          <cell r="G1146">
            <v>1</v>
          </cell>
          <cell r="H1146">
            <v>8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</row>
        <row r="1147">
          <cell r="F1147" t="str">
            <v>905 - MIN MACHALA PAEZ (31)LAVADO</v>
          </cell>
          <cell r="G1147">
            <v>2</v>
          </cell>
          <cell r="H1147">
            <v>2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</row>
        <row r="1148">
          <cell r="F1148" t="str">
            <v>905 - MIN MACHALA PAEZ (31)REFRIGERACIÓN</v>
          </cell>
          <cell r="G1148">
            <v>2</v>
          </cell>
          <cell r="H1148">
            <v>3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</row>
        <row r="1149">
          <cell r="F1149" t="str">
            <v>906 - Min Machala Rocafuerte (30)COCINAS</v>
          </cell>
          <cell r="G1149">
            <v>1</v>
          </cell>
          <cell r="H1149">
            <v>16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</row>
        <row r="1150">
          <cell r="F1150" t="str">
            <v>906 - Min Machala Rocafuerte (30)LAVADO</v>
          </cell>
          <cell r="G1150">
            <v>1</v>
          </cell>
          <cell r="H1150">
            <v>5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</row>
        <row r="1151">
          <cell r="F1151" t="str">
            <v>906 - Min Machala Rocafuerte (30)REFRIGERACIÓN</v>
          </cell>
          <cell r="G1151">
            <v>1</v>
          </cell>
          <cell r="H1151">
            <v>2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</row>
        <row r="1152">
          <cell r="F1152" t="str">
            <v>914 - MIN PASAJE JUAN MONTALVO (40)COCINAS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</row>
        <row r="1153">
          <cell r="F1153" t="str">
            <v>914 - MIN PASAJE JUAN MONTALVO (40)LAVADO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</row>
        <row r="1154">
          <cell r="F1154" t="str">
            <v>914 - MIN PASAJE JUAN MONTALVO (40)REFRIGERACIÓN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</row>
        <row r="1155">
          <cell r="F1155" t="str">
            <v>915 - MIN PIÑAS1 (45)COCINAS</v>
          </cell>
          <cell r="G1155">
            <v>3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</row>
        <row r="1156">
          <cell r="F1156" t="str">
            <v>915 - MIN PIÑAS1 (45)EMPOTRE</v>
          </cell>
          <cell r="G1156">
            <v>1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</row>
        <row r="1157">
          <cell r="F1157" t="str">
            <v>915 - MIN PIÑAS1 (45)REFRIGERACIÓN</v>
          </cell>
          <cell r="G1157">
            <v>1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</row>
        <row r="1158">
          <cell r="F1158" t="str">
            <v>923 - MIN SANTA ROSA (35)COCINAS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</row>
        <row r="1159">
          <cell r="F1159" t="str">
            <v>923 - MIN SANTA ROSA (35)REFRIGERACIÓN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</row>
        <row r="1160">
          <cell r="F1160" t="str">
            <v>643 - TODOHOGAR MACHALAAIRES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</row>
        <row r="1161">
          <cell r="F1161" t="str">
            <v>643 - TODOHOGAR MACHALACOCINAS</v>
          </cell>
          <cell r="G1161">
            <v>1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</row>
        <row r="1162">
          <cell r="F1162" t="str">
            <v>643 - TODOHOGAR MACHALAEMPOTRE</v>
          </cell>
          <cell r="G1162">
            <v>1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</row>
        <row r="1163">
          <cell r="F1163" t="str">
            <v>643 - TODOHOGAR MACHALAGLOBALES</v>
          </cell>
          <cell r="G1163">
            <v>1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</row>
        <row r="1164">
          <cell r="F1164" t="str">
            <v>643 - TODOHOGAR MACHALALAVADO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</row>
        <row r="1165">
          <cell r="F1165" t="str">
            <v>643 - TODOHOGAR MACHALAREFRIGERACIÓN</v>
          </cell>
          <cell r="G1165">
            <v>0</v>
          </cell>
          <cell r="H1165">
            <v>1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</row>
        <row r="1166">
          <cell r="F1166" t="str">
            <v>404 - TIENDA BARATODO CALIFORNIA 1025AIRES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</row>
        <row r="1167">
          <cell r="F1167" t="str">
            <v>404 - TIENDA BARATODO CALIFORNIA 1025COCINAS</v>
          </cell>
          <cell r="G1167">
            <v>5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</row>
        <row r="1168">
          <cell r="F1168" t="str">
            <v>404 - TIENDA BARATODO CALIFORNIA 1025EMPOTRE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</row>
        <row r="1169">
          <cell r="F1169" t="str">
            <v>404 - TIENDA BARATODO CALIFORNIA 1025GLOBALES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</row>
        <row r="1170">
          <cell r="F1170" t="str">
            <v>404 - TIENDA BARATODO CALIFORNIA 1025LAVADO</v>
          </cell>
          <cell r="G1170">
            <v>1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</row>
        <row r="1171">
          <cell r="F1171" t="str">
            <v>404 - TIENDA BARATODO CALIFORNIA 1025REFRIGERACIÓN</v>
          </cell>
          <cell r="G1171">
            <v>4</v>
          </cell>
          <cell r="H1171">
            <v>1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</row>
        <row r="1172">
          <cell r="F1172" t="str">
            <v>647 - ORVE PARQUE CALIFORNIACOCINAS</v>
          </cell>
          <cell r="G1172">
            <v>1</v>
          </cell>
          <cell r="H1172">
            <v>2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</row>
        <row r="1173">
          <cell r="F1173" t="str">
            <v>647 - ORVE PARQUE CALIFORNIAGLOBALES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</row>
        <row r="1174">
          <cell r="F1174" t="str">
            <v>647 - ORVE PARQUE CALIFORNIALAVADO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</row>
        <row r="1175">
          <cell r="F1175" t="str">
            <v>647 - ORVE PARQUE CALIFORNIAREFRIGERACIÓN</v>
          </cell>
          <cell r="G1175">
            <v>3</v>
          </cell>
          <cell r="H1175">
            <v>2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</row>
        <row r="1176">
          <cell r="F1176" t="str">
            <v>663 - JAPON PARQUE CALIFORNIACOCINAS</v>
          </cell>
          <cell r="G1176">
            <v>2</v>
          </cell>
          <cell r="H1176">
            <v>2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</row>
        <row r="1177">
          <cell r="F1177" t="str">
            <v>663 - JAPON PARQUE CALIFORNIAGLOBALES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</row>
        <row r="1178">
          <cell r="F1178" t="str">
            <v>663 - JAPON PARQUE CALIFORNIALAVADO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</row>
        <row r="1179">
          <cell r="F1179" t="str">
            <v>663 - JAPON PARQUE CALIFORNIAREFRIGERACIÓN</v>
          </cell>
          <cell r="G1179">
            <v>2</v>
          </cell>
          <cell r="H1179">
            <v>2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</row>
        <row r="1180">
          <cell r="F1180" t="str">
            <v>580 - MALL DEL FORTINAIRES</v>
          </cell>
          <cell r="G1180">
            <v>0</v>
          </cell>
          <cell r="H1180">
            <v>2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</row>
        <row r="1181">
          <cell r="F1181" t="str">
            <v>580 - MALL DEL FORTINCOCINAS</v>
          </cell>
          <cell r="G1181">
            <v>6</v>
          </cell>
          <cell r="H1181">
            <v>3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</row>
        <row r="1182">
          <cell r="F1182" t="str">
            <v>580 - MALL DEL FORTINEMPOTRE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</row>
        <row r="1183">
          <cell r="F1183" t="str">
            <v>580 - MALL DEL FORTINGLOBALES</v>
          </cell>
          <cell r="G1183">
            <v>2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</row>
        <row r="1184">
          <cell r="F1184" t="str">
            <v>580 - MALL DEL FORTINLAVADO</v>
          </cell>
          <cell r="G1184">
            <v>1</v>
          </cell>
          <cell r="H1184">
            <v>1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</row>
        <row r="1185">
          <cell r="F1185" t="str">
            <v>580 - MALL DEL FORTINREFRIGERACIÓN</v>
          </cell>
          <cell r="G1185">
            <v>2</v>
          </cell>
          <cell r="H1185">
            <v>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</row>
        <row r="1186">
          <cell r="F1186" t="str">
            <v>455 - TIENDA BUENA FE 817AIRES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</row>
        <row r="1187">
          <cell r="F1187" t="str">
            <v>455 - TIENDA BUENA FE 817COCINAS</v>
          </cell>
          <cell r="G1187">
            <v>2</v>
          </cell>
          <cell r="H1187">
            <v>1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</row>
        <row r="1188">
          <cell r="F1188" t="str">
            <v>455 - TIENDA BUENA FE 817EMPOTRE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</row>
        <row r="1189">
          <cell r="F1189" t="str">
            <v>455 - TIENDA BUENA FE 817GLOBALES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</row>
        <row r="1190">
          <cell r="F1190" t="str">
            <v>455 - TIENDA BUENA FE 817LAVADO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</row>
        <row r="1191">
          <cell r="F1191" t="str">
            <v>455 - TIENDA BUENA FE 817REFRIGERACIÓN</v>
          </cell>
          <cell r="G1191">
            <v>1</v>
          </cell>
          <cell r="H1191">
            <v>2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</row>
        <row r="1192">
          <cell r="F1192" t="str">
            <v>456 - TIENDA EMPALME 818AIRES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</row>
        <row r="1193">
          <cell r="F1193" t="str">
            <v>456 - TIENDA EMPALME 818COCINAS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</row>
        <row r="1194">
          <cell r="F1194" t="str">
            <v>456 - TIENDA EMPALME 818GLOBALES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</row>
        <row r="1195">
          <cell r="F1195" t="str">
            <v>456 - TIENDA EMPALME 818LAVADO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</row>
        <row r="1196">
          <cell r="F1196" t="str">
            <v>456 - TIENDA EMPALME 818REFRIGERACIÓN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</row>
        <row r="1197">
          <cell r="F1197" t="str">
            <v>410 - TIENDA SATELITE BALZAR 1039AIRES</v>
          </cell>
          <cell r="G1197">
            <v>2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</row>
        <row r="1198">
          <cell r="F1198" t="str">
            <v>410 - TIENDA SATELITE BALZAR 1039COCINAS</v>
          </cell>
          <cell r="G1198">
            <v>3</v>
          </cell>
          <cell r="H1198">
            <v>1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</row>
        <row r="1199">
          <cell r="F1199" t="str">
            <v>410 - TIENDA SATELITE BALZAR 1039GLOBALES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</row>
        <row r="1200">
          <cell r="F1200" t="str">
            <v>410 - TIENDA SATELITE BALZAR 1039LAVADO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</row>
        <row r="1201">
          <cell r="F1201" t="str">
            <v>410 - TIENDA SATELITE BALZAR 1039REFRIGERACIÓN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</row>
        <row r="1202">
          <cell r="F1202" t="str">
            <v>528 - CREDITOS EL EMPALME AIRES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</row>
        <row r="1203">
          <cell r="F1203" t="str">
            <v>528 - Creditos El EmpalmeCOCINAS</v>
          </cell>
          <cell r="G1203">
            <v>1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</row>
        <row r="1204">
          <cell r="F1204" t="str">
            <v>528 - CREDITOS EL EMPALME GLOBALES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</row>
        <row r="1205">
          <cell r="F1205" t="str">
            <v>528 - Creditos El EmpalmeREFRIGERACIÓN</v>
          </cell>
          <cell r="G1205">
            <v>1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</row>
        <row r="1206">
          <cell r="F1206" t="str">
            <v>542 - BALZARAIRES</v>
          </cell>
          <cell r="G1206">
            <v>1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</row>
        <row r="1207">
          <cell r="F1207" t="str">
            <v>542 - BALZARCOCINAS</v>
          </cell>
          <cell r="G1207">
            <v>1</v>
          </cell>
          <cell r="H1207">
            <v>1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</row>
        <row r="1208">
          <cell r="F1208" t="str">
            <v>542 - BALZARGLOBALES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</row>
        <row r="1209">
          <cell r="F1209" t="str">
            <v>542 - BALZARLAVADO</v>
          </cell>
          <cell r="G1209">
            <v>1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</row>
        <row r="1210">
          <cell r="F1210" t="str">
            <v>542 - BALZARREFRIGERACIÓN</v>
          </cell>
          <cell r="G1210">
            <v>0</v>
          </cell>
          <cell r="H1210">
            <v>2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</row>
        <row r="1211">
          <cell r="F1211" t="str">
            <v>527 - BUENA FECOCINAS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</row>
        <row r="1212">
          <cell r="F1212" t="str">
            <v>527 - BUENA FEGLOBALES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</row>
        <row r="1213">
          <cell r="F1213" t="str">
            <v>527 - BUENA FELAVADO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</row>
        <row r="1214">
          <cell r="F1214" t="str">
            <v>527 - BUENA FEREFRIGERACIÓN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</row>
        <row r="1215">
          <cell r="F1215" t="str">
            <v>538 - EL EMPALME 2COCINAS</v>
          </cell>
          <cell r="G1215">
            <v>4</v>
          </cell>
          <cell r="H1215">
            <v>1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</row>
        <row r="1216">
          <cell r="F1216" t="str">
            <v>538 - EL EMPALME 2LAVADO</v>
          </cell>
          <cell r="G1216">
            <v>0</v>
          </cell>
          <cell r="H1216">
            <v>1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</row>
        <row r="1217">
          <cell r="F1217" t="str">
            <v>538 - EL EMPALME 2REFRIGERACIÓN</v>
          </cell>
          <cell r="G1217">
            <v>0</v>
          </cell>
          <cell r="H1217">
            <v>2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</row>
        <row r="1218">
          <cell r="F1218" t="str">
            <v>538 - EL EMPALME 2AIRES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</row>
        <row r="1219">
          <cell r="F1219" t="str">
            <v>538 - EL EMPALME 2GLOBALES</v>
          </cell>
          <cell r="G1219">
            <v>1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</row>
        <row r="1220">
          <cell r="F1220" t="str">
            <v>958 - JAHER BUENA FECOCINAS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</row>
        <row r="1221">
          <cell r="F1221" t="str">
            <v>958 - JAHER BUENA FELAVADO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</row>
        <row r="1222">
          <cell r="F1222" t="str">
            <v>958 - JAHER BUENA FEREFRIGERACIÓN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</row>
        <row r="1223">
          <cell r="F1223" t="str">
            <v>945 - Min Balzar MarcimexCOCINAS</v>
          </cell>
          <cell r="G1223">
            <v>3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</row>
        <row r="1224">
          <cell r="F1224" t="str">
            <v>945 - Min Balzar MarcimexLAVADO</v>
          </cell>
          <cell r="G1224">
            <v>1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</row>
        <row r="1225">
          <cell r="F1225" t="str">
            <v>945 - Min Balzar MarcimexREFRIGERACIÓN</v>
          </cell>
          <cell r="G1225">
            <v>1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</row>
        <row r="1226">
          <cell r="F1226" t="str">
            <v>889 - MIN EL EMPALME 1 (118)COCINAS</v>
          </cell>
          <cell r="G1226">
            <v>3</v>
          </cell>
          <cell r="H1226">
            <v>1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</row>
        <row r="1227">
          <cell r="F1227" t="str">
            <v>889 - MIN EL EMPALME 1 (118)LAVADO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</row>
        <row r="1228">
          <cell r="F1228" t="str">
            <v>889 - MIN EL EMPALME 1 (118)REFRIGERACIÓN</v>
          </cell>
          <cell r="G1228">
            <v>3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</row>
        <row r="1229">
          <cell r="F1229" t="str">
            <v>507 - SALINASAIRES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</row>
        <row r="1230">
          <cell r="F1230" t="str">
            <v>507 - SALINASCOCINAS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</row>
        <row r="1231">
          <cell r="F1231" t="str">
            <v>507 - SALINASGLOBALES</v>
          </cell>
          <cell r="G1231">
            <v>2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</row>
        <row r="1232">
          <cell r="F1232" t="str">
            <v>507 - SALINASLAVADO</v>
          </cell>
          <cell r="G1232">
            <v>0</v>
          </cell>
          <cell r="H1232">
            <v>1</v>
          </cell>
          <cell r="I1232">
            <v>1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</row>
        <row r="1233">
          <cell r="F1233" t="str">
            <v>507 - SALINASREFRIGERACIÓN</v>
          </cell>
          <cell r="G1233">
            <v>4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</row>
        <row r="1234">
          <cell r="F1234" t="str">
            <v>524 - LIBERTAD 2 SHOPPINGAIRES</v>
          </cell>
          <cell r="G1234">
            <v>2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</row>
        <row r="1235">
          <cell r="F1235" t="str">
            <v>524 - LIBERTAD 2 SHOPPINGCOCINAS</v>
          </cell>
          <cell r="G1235">
            <v>2</v>
          </cell>
          <cell r="H1235">
            <v>1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</row>
        <row r="1236">
          <cell r="F1236" t="str">
            <v>524 - LIBERTAD 2 SHOPPINGEMPOTRE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</row>
        <row r="1237">
          <cell r="F1237" t="str">
            <v>524 - LIBERTAD 2 SHOPPINGGLOBALES</v>
          </cell>
          <cell r="G1237">
            <v>1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</row>
        <row r="1238">
          <cell r="F1238" t="str">
            <v>524 - LIBERTAD 2 SHOPPINGLAVADO</v>
          </cell>
          <cell r="G1238">
            <v>1</v>
          </cell>
          <cell r="H1238">
            <v>2</v>
          </cell>
          <cell r="I1238">
            <v>2</v>
          </cell>
          <cell r="J1238">
            <v>1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</row>
        <row r="1239">
          <cell r="F1239" t="str">
            <v>524 - LIBERTAD 2 SHOPPINGREFRIGERACIÓN</v>
          </cell>
          <cell r="G1239">
            <v>2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</row>
        <row r="1240">
          <cell r="F1240" t="str">
            <v>513 - SALINAS CE GYSAIRES</v>
          </cell>
          <cell r="G1240">
            <v>1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</row>
        <row r="1241">
          <cell r="F1241" t="str">
            <v>513 - SALINAS CE GYSCOCINAS</v>
          </cell>
          <cell r="G1241">
            <v>10</v>
          </cell>
          <cell r="H1241">
            <v>3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</row>
        <row r="1242">
          <cell r="F1242" t="str">
            <v>513 - SALINAS CE GYSEMPOTRE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</row>
        <row r="1243">
          <cell r="F1243" t="str">
            <v>513 - SALINAS CE GYSGLOBALES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</row>
        <row r="1244">
          <cell r="F1244" t="str">
            <v>513 - SALINAS CE GYSLAVADO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</row>
        <row r="1245">
          <cell r="F1245" t="str">
            <v>513 - SALINAS CE GYSREFRIGERACIÓN</v>
          </cell>
          <cell r="G1245">
            <v>2</v>
          </cell>
          <cell r="H1245">
            <v>1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</row>
        <row r="1246">
          <cell r="F1246" t="str">
            <v>962 - ALMACENES ESPAÑA LIBERTADCOCINAS</v>
          </cell>
          <cell r="G1246">
            <v>3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</row>
        <row r="1247">
          <cell r="F1247" t="str">
            <v>962 - ALMACENES ESPAÑA LIBERTADGLOBALES</v>
          </cell>
          <cell r="G1247">
            <v>2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</row>
        <row r="1248">
          <cell r="F1248" t="str">
            <v>962 - ALMACENES ESPAÑA LIBERTADLAVADO</v>
          </cell>
          <cell r="G1248">
            <v>2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</row>
        <row r="1249">
          <cell r="F1249" t="str">
            <v>962 - ALMACENES ESPAÑA LIBERTADREFRIGERACIÓN</v>
          </cell>
          <cell r="G1249">
            <v>2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</row>
        <row r="1250">
          <cell r="F1250" t="str">
            <v>900 - MIN LIBERTAD 3COCINAS</v>
          </cell>
          <cell r="G1250">
            <v>2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</row>
        <row r="1251">
          <cell r="F1251" t="str">
            <v>406 - TIENDA BARATODO 9 DE OCTUBRE 1AIRES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</row>
        <row r="1252">
          <cell r="F1252" t="str">
            <v>406 - TIENDA BARATODO 9 DE OCTUBRE 1COCINAS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</row>
        <row r="1253">
          <cell r="F1253" t="str">
            <v>406 - TIENDA BARATODO 9 DE OCTUBRE 1EMPOTRE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</row>
        <row r="1254">
          <cell r="F1254" t="str">
            <v>406 - TIENDA BARATODO 9 DE OCTUBRE 1GLOBALES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</row>
        <row r="1255">
          <cell r="F1255" t="str">
            <v>406 - TIENDA BARATODO 9 DE OCTUBRE 1LAVADO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</row>
        <row r="1256">
          <cell r="F1256" t="str">
            <v>406 - TIENDA BARATODO 9 DE OCTUBRE 1REFRIGERACIÓN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</row>
        <row r="1257">
          <cell r="F1257" t="str">
            <v>483 - 9 DE OCTUBRE 2AIRES</v>
          </cell>
          <cell r="G1257">
            <v>3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</row>
        <row r="1258">
          <cell r="F1258" t="str">
            <v>483 - 9 DE OCTUBRE 2COCINAS</v>
          </cell>
          <cell r="G1258">
            <v>6</v>
          </cell>
          <cell r="H1258">
            <v>6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</row>
        <row r="1259">
          <cell r="F1259" t="str">
            <v>483 - 9 DE OCTUBRE 2GLOBALES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</row>
        <row r="1260">
          <cell r="F1260" t="str">
            <v>483 - 9 DE OCTUBRE 2LAVADO</v>
          </cell>
          <cell r="G1260">
            <v>0</v>
          </cell>
          <cell r="H1260">
            <v>0</v>
          </cell>
          <cell r="I1260">
            <v>0</v>
          </cell>
          <cell r="J1260">
            <v>1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</row>
        <row r="1261">
          <cell r="F1261" t="str">
            <v>483 - 9 DE OCTUBRE 2REFRIGERACIÓN</v>
          </cell>
          <cell r="G1261">
            <v>5</v>
          </cell>
          <cell r="H1261">
            <v>1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</row>
        <row r="1262">
          <cell r="F1262" t="str">
            <v>469 - TIENDA PORTETE 936AIRES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</row>
        <row r="1263">
          <cell r="F1263" t="str">
            <v>469 - TIENDA PORTETE 936COCINAS</v>
          </cell>
          <cell r="G1263">
            <v>4</v>
          </cell>
          <cell r="H1263">
            <v>2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</row>
        <row r="1264">
          <cell r="F1264" t="str">
            <v>469 - TIENDA PORTETE 936EMPOTRE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</row>
        <row r="1265">
          <cell r="F1265" t="str">
            <v>469 - TIENDA PORTETE 936GLOBALES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</row>
        <row r="1266">
          <cell r="F1266" t="str">
            <v>469 - TIENDA PORTETE 936LAVADO</v>
          </cell>
          <cell r="G1266">
            <v>0</v>
          </cell>
          <cell r="H1266">
            <v>0</v>
          </cell>
          <cell r="I1266">
            <v>0</v>
          </cell>
          <cell r="J1266">
            <v>1</v>
          </cell>
          <cell r="K1266">
            <v>2</v>
          </cell>
          <cell r="L1266">
            <v>1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</row>
        <row r="1267">
          <cell r="F1267" t="str">
            <v>469 - TIENDA PORTETE 936REFRIGERACIÓN</v>
          </cell>
          <cell r="G1267">
            <v>3</v>
          </cell>
          <cell r="H1267">
            <v>0</v>
          </cell>
          <cell r="I1267">
            <v>0</v>
          </cell>
          <cell r="J1267">
            <v>1</v>
          </cell>
          <cell r="K1267">
            <v>2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</row>
        <row r="1268">
          <cell r="F1268" t="str">
            <v>626 - GYE.PORTETE IIIAIRES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</row>
        <row r="1269">
          <cell r="F1269" t="str">
            <v>626 - GYE.PORTETE IIICOCINAS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</row>
        <row r="1270">
          <cell r="F1270" t="str">
            <v>626 - GYE.PORTETE IIILAVADO</v>
          </cell>
          <cell r="G1270">
            <v>1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</row>
        <row r="1271">
          <cell r="F1271" t="str">
            <v>626 - GYE.PORTETE IIIREFRIGERACIÓN</v>
          </cell>
          <cell r="G1271">
            <v>1</v>
          </cell>
          <cell r="H1271">
            <v>1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</row>
        <row r="1272">
          <cell r="F1272" t="str">
            <v>560 - 9 DE OCTUBRE Y BOYACÁAIRES</v>
          </cell>
          <cell r="G1272">
            <v>2</v>
          </cell>
          <cell r="H1272">
            <v>1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</row>
        <row r="1273">
          <cell r="F1273" t="str">
            <v>560 - 9 DE OCTUBRE Y BOYACÁCOCINAS</v>
          </cell>
          <cell r="G1273">
            <v>8</v>
          </cell>
          <cell r="H1273">
            <v>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</row>
        <row r="1274">
          <cell r="F1274" t="str">
            <v>560 - 9 DE OCTUBRE Y BOYACÁEMPOTRE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</row>
        <row r="1275">
          <cell r="F1275" t="str">
            <v>560 - 9 DE OCTUBRE Y BOYACÁGLOBALES</v>
          </cell>
          <cell r="G1275">
            <v>3</v>
          </cell>
          <cell r="H1275">
            <v>1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</row>
        <row r="1276">
          <cell r="F1276" t="str">
            <v>560 - 9 DE OCTUBRE Y BOYACÁLAVADO</v>
          </cell>
          <cell r="G1276">
            <v>1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</row>
        <row r="1277">
          <cell r="F1277" t="str">
            <v>560 - 9 DE OCTUBRE Y BOYACÁREFRIGERACIÓN</v>
          </cell>
          <cell r="G1277">
            <v>13</v>
          </cell>
          <cell r="H1277">
            <v>3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</row>
        <row r="1278">
          <cell r="F1278" t="str">
            <v>614 - GYE.9 DE OCTUBRE IAIRES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</row>
        <row r="1279">
          <cell r="F1279" t="str">
            <v>614 - GYE.9 DE OCTUBRE ICOCINAS</v>
          </cell>
          <cell r="G1279">
            <v>2</v>
          </cell>
          <cell r="H1279">
            <v>1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</row>
        <row r="1280">
          <cell r="F1280" t="str">
            <v>614 - GYE.9 DE OCTUBRE IEMPOTRE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</row>
        <row r="1281">
          <cell r="F1281" t="str">
            <v>614 - GYE.9 DE OCTUBRE IGLOBALES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</row>
        <row r="1282">
          <cell r="F1282" t="str">
            <v>614 - GYE.9 DE OCTUBRE ILAVADO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</row>
        <row r="1283">
          <cell r="F1283" t="str">
            <v>614 - GYE.9 DE OCTUBRE IREFRIGERACIÓN</v>
          </cell>
          <cell r="G1283">
            <v>2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</row>
        <row r="1284">
          <cell r="F1284" t="str">
            <v>472 - TIENDA LIBERTAD 940AIRES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</row>
        <row r="1285">
          <cell r="F1285" t="str">
            <v>472 - TIENDA LIBERTAD 940COCINAS</v>
          </cell>
          <cell r="G1285">
            <v>4</v>
          </cell>
          <cell r="H1285">
            <v>2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</row>
        <row r="1286">
          <cell r="F1286" t="str">
            <v>472 - TIENDA LIBERTAD 940EMPOTRE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</row>
        <row r="1287">
          <cell r="F1287" t="str">
            <v>472 - TIENDA LIBERTAD 940GLOBALES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</row>
        <row r="1288">
          <cell r="F1288" t="str">
            <v>472 - TIENDA LIBERTAD 940LAVADO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</row>
        <row r="1289">
          <cell r="F1289" t="str">
            <v>472 - TIENDA LIBERTAD 940REFRIGERACIÓN</v>
          </cell>
          <cell r="G1289">
            <v>2</v>
          </cell>
          <cell r="H1289">
            <v>1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</row>
        <row r="1290">
          <cell r="F1290" t="str">
            <v>525 - LIBERTAD 1 CENTROAIRES</v>
          </cell>
          <cell r="G1290">
            <v>1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</row>
        <row r="1291">
          <cell r="F1291" t="str">
            <v>525 - LIBERTAD 1 CENTROCOCINAS</v>
          </cell>
          <cell r="G1291">
            <v>10</v>
          </cell>
          <cell r="H1291">
            <v>3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</row>
        <row r="1292">
          <cell r="F1292" t="str">
            <v>525 - LIBERTAD 1 CENTROEMPOTRE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</row>
        <row r="1293">
          <cell r="F1293" t="str">
            <v>525 - LIBERTAD 1 CENTROGLOBALES</v>
          </cell>
          <cell r="G1293">
            <v>1</v>
          </cell>
          <cell r="H1293">
            <v>1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</row>
        <row r="1294">
          <cell r="F1294" t="str">
            <v>525 - LIBERTAD 1 CENTROLAVADO</v>
          </cell>
          <cell r="G1294">
            <v>2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</row>
        <row r="1295">
          <cell r="F1295" t="str">
            <v>525 - LIBERTAD 1 CENTROREFRIGERACIÓN</v>
          </cell>
          <cell r="G1295">
            <v>4</v>
          </cell>
          <cell r="H1295">
            <v>2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</row>
        <row r="1296">
          <cell r="F1296" t="str">
            <v>403 - POINT DAULEAIRES</v>
          </cell>
          <cell r="G1296">
            <v>0</v>
          </cell>
          <cell r="H1296">
            <v>0</v>
          </cell>
          <cell r="I1296">
            <v>0</v>
          </cell>
          <cell r="J1296">
            <v>2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</row>
        <row r="1297">
          <cell r="F1297" t="str">
            <v>403 - POINT DAULECOCINAS</v>
          </cell>
          <cell r="G1297">
            <v>5</v>
          </cell>
          <cell r="H1297">
            <v>3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</row>
        <row r="1298">
          <cell r="F1298" t="str">
            <v>403 - POINT DAULEGLOBALES</v>
          </cell>
          <cell r="G1298">
            <v>1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</row>
        <row r="1299">
          <cell r="F1299" t="str">
            <v>403 - POINT DAULELAVADO</v>
          </cell>
          <cell r="G1299">
            <v>2</v>
          </cell>
          <cell r="H1299">
            <v>2</v>
          </cell>
          <cell r="I1299">
            <v>0</v>
          </cell>
          <cell r="J1299">
            <v>3</v>
          </cell>
          <cell r="K1299">
            <v>2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</row>
        <row r="1300">
          <cell r="F1300" t="str">
            <v>403 - POINT DAULEREFRIGERACIÓN</v>
          </cell>
          <cell r="G1300">
            <v>3</v>
          </cell>
          <cell r="H1300">
            <v>1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</row>
        <row r="1301">
          <cell r="F1301" t="str">
            <v>409 - TIENDA SATELITE PEDRO CARBO 10AIRES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2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</row>
        <row r="1302">
          <cell r="F1302" t="str">
            <v>409 - TIENDA SATELITE PEDRO CARBO 10COCINAS</v>
          </cell>
          <cell r="G1302">
            <v>4</v>
          </cell>
          <cell r="H1302">
            <v>2</v>
          </cell>
          <cell r="I1302">
            <v>0</v>
          </cell>
          <cell r="J1302">
            <v>0</v>
          </cell>
          <cell r="K1302">
            <v>0</v>
          </cell>
          <cell r="L1302">
            <v>1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</row>
        <row r="1303">
          <cell r="F1303" t="str">
            <v>409 - TIENDA SATELITE PEDRO CARBO 10EMPOTRE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</row>
        <row r="1304">
          <cell r="F1304" t="str">
            <v>409 - TIENDA SATELITE PEDRO CARBO 10GLOBALES</v>
          </cell>
          <cell r="G1304">
            <v>1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</row>
        <row r="1305">
          <cell r="F1305" t="str">
            <v>409 - TIENDA SATELITE PEDRO CARBO 10LAVADO</v>
          </cell>
          <cell r="G1305">
            <v>2</v>
          </cell>
          <cell r="H1305">
            <v>1</v>
          </cell>
          <cell r="I1305">
            <v>0</v>
          </cell>
          <cell r="J1305">
            <v>0</v>
          </cell>
          <cell r="K1305">
            <v>0</v>
          </cell>
          <cell r="L1305">
            <v>2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</row>
        <row r="1306">
          <cell r="F1306" t="str">
            <v>409 - TIENDA SATELITE PEDRO CARBO 10REFRIGERACIÓN</v>
          </cell>
          <cell r="G1306">
            <v>2</v>
          </cell>
          <cell r="H1306">
            <v>1</v>
          </cell>
          <cell r="I1306">
            <v>0</v>
          </cell>
          <cell r="J1306">
            <v>0</v>
          </cell>
          <cell r="K1306">
            <v>0</v>
          </cell>
          <cell r="L1306">
            <v>3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</row>
        <row r="1307">
          <cell r="F1307" t="str">
            <v>443 - TIENDA NARANJAL 716AIRES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3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</row>
        <row r="1308">
          <cell r="F1308" t="str">
            <v>443 - TIENDA NARANJAL 716COCINAS</v>
          </cell>
          <cell r="G1308">
            <v>2</v>
          </cell>
          <cell r="H1308">
            <v>3</v>
          </cell>
          <cell r="I1308">
            <v>0</v>
          </cell>
          <cell r="J1308">
            <v>0</v>
          </cell>
          <cell r="K1308">
            <v>0</v>
          </cell>
          <cell r="L1308">
            <v>1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</row>
        <row r="1309">
          <cell r="F1309" t="str">
            <v>443 - TIENDA NARANJAL 716EMPOTRE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1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</row>
        <row r="1310">
          <cell r="F1310" t="str">
            <v>443 - TIENDA NARANJAL 716GLOBALES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</row>
        <row r="1311">
          <cell r="F1311" t="str">
            <v>443 - TIENDA NARANJAL 716LAVADO</v>
          </cell>
          <cell r="G1311">
            <v>1</v>
          </cell>
          <cell r="H1311">
            <v>1</v>
          </cell>
          <cell r="I1311">
            <v>0</v>
          </cell>
          <cell r="J1311">
            <v>0</v>
          </cell>
          <cell r="K1311">
            <v>0</v>
          </cell>
          <cell r="L1311">
            <v>2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</row>
        <row r="1312">
          <cell r="F1312" t="str">
            <v>443 - TIENDA NARANJAL 716REFRIGERACIÓN</v>
          </cell>
          <cell r="G1312">
            <v>1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</row>
        <row r="1313">
          <cell r="F1313" t="str">
            <v>471 - TIENDA DAULE 938AIRES</v>
          </cell>
          <cell r="G1313">
            <v>1</v>
          </cell>
          <cell r="H1313">
            <v>2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</row>
        <row r="1314">
          <cell r="F1314" t="str">
            <v>471 - TIENDA DAULE 938COCINAS</v>
          </cell>
          <cell r="G1314">
            <v>3</v>
          </cell>
          <cell r="H1314">
            <v>4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</row>
        <row r="1315">
          <cell r="F1315" t="str">
            <v>471 - TIENDA DAULE 938EMPOTRE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</row>
        <row r="1316">
          <cell r="F1316" t="str">
            <v>471 - TIENDA DAULE 938GLOBALES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</row>
        <row r="1317">
          <cell r="F1317" t="str">
            <v>471 - TIENDA DAULE 938LAVADO</v>
          </cell>
          <cell r="G1317">
            <v>2</v>
          </cell>
          <cell r="H1317">
            <v>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</row>
        <row r="1318">
          <cell r="F1318" t="str">
            <v>471 - TIENDA DAULE 938REFRIGERACIÓN</v>
          </cell>
          <cell r="G1318">
            <v>3</v>
          </cell>
          <cell r="H1318">
            <v>1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</row>
        <row r="1319">
          <cell r="F1319" t="str">
            <v>479 - TIENDA PASCUALES 965AIRES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</row>
        <row r="1320">
          <cell r="F1320" t="str">
            <v>479 - TIENDA PASCUALES 965COCINAS</v>
          </cell>
          <cell r="G1320">
            <v>3</v>
          </cell>
          <cell r="H1320">
            <v>1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</row>
        <row r="1321">
          <cell r="F1321" t="str">
            <v>479 - TIENDA PASCUALES 965GLOBALES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</row>
        <row r="1322">
          <cell r="F1322" t="str">
            <v>479 - TIENDA PASCUALES 965LAVADO</v>
          </cell>
          <cell r="G1322">
            <v>1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</row>
        <row r="1323">
          <cell r="F1323" t="str">
            <v>479 - TIENDA PASCUALES 965REFRIGERACIÓN</v>
          </cell>
          <cell r="G1323">
            <v>1</v>
          </cell>
          <cell r="H1323">
            <v>2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</row>
        <row r="1324">
          <cell r="F1324" t="str">
            <v>480 - TIENDA FLORIDA 967AIRES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</row>
        <row r="1325">
          <cell r="F1325" t="str">
            <v>480 - TIENDA FLORIDA 967COCINAS</v>
          </cell>
          <cell r="G1325">
            <v>2</v>
          </cell>
          <cell r="H1325">
            <v>2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</row>
        <row r="1326">
          <cell r="F1326" t="str">
            <v>480 - TIENDA FLORIDA 967GLOBALES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</row>
        <row r="1327">
          <cell r="F1327" t="str">
            <v>480 - TIENDA FLORIDA 967LAVADO</v>
          </cell>
          <cell r="G1327">
            <v>1</v>
          </cell>
          <cell r="H1327">
            <v>1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</row>
        <row r="1328">
          <cell r="F1328" t="str">
            <v>480 - TIENDA FLORIDA 967REFRIGERACIÓN</v>
          </cell>
          <cell r="G1328">
            <v>1</v>
          </cell>
          <cell r="H1328">
            <v>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</row>
        <row r="1329">
          <cell r="F1329" t="str">
            <v>481 - TIENDA FORTIN 968AIRES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</row>
        <row r="1330">
          <cell r="F1330" t="str">
            <v>481 - TIENDA FORTIN 968COCINAS</v>
          </cell>
          <cell r="G1330">
            <v>2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</row>
        <row r="1331">
          <cell r="F1331" t="str">
            <v>481 - TIENDA FORTIN 968GLOBALES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</row>
        <row r="1332">
          <cell r="F1332" t="str">
            <v>481 - TIENDA FORTIN 968LAVADO</v>
          </cell>
          <cell r="G1332">
            <v>1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</row>
        <row r="1333">
          <cell r="F1333" t="str">
            <v>481 - TIENDA FORTIN 968REFRIGERACIÓN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</row>
        <row r="1334">
          <cell r="F1334" t="str">
            <v>488 - CASUARINACOCINAS</v>
          </cell>
          <cell r="G1334">
            <v>1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</row>
        <row r="1335">
          <cell r="F1335" t="str">
            <v>488 - CASUARINAGLOBALES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</row>
        <row r="1336">
          <cell r="F1336" t="str">
            <v>488 - CASUARINALAVADO</v>
          </cell>
          <cell r="G1336">
            <v>1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</row>
        <row r="1337">
          <cell r="F1337" t="str">
            <v>488 - CASUARINAREFRIGERACIÓN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</row>
        <row r="1338">
          <cell r="F1338" t="str">
            <v>490 - DAULEAIRES</v>
          </cell>
          <cell r="G1338">
            <v>1</v>
          </cell>
          <cell r="H1338">
            <v>2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</row>
        <row r="1339">
          <cell r="F1339" t="str">
            <v>490 - DAULECOCINAS</v>
          </cell>
          <cell r="G1339">
            <v>4</v>
          </cell>
          <cell r="H1339">
            <v>5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</row>
        <row r="1340">
          <cell r="F1340" t="str">
            <v>490 - DAULEGLOBALES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</row>
        <row r="1341">
          <cell r="F1341" t="str">
            <v>490 - DAULELAVADO</v>
          </cell>
          <cell r="G1341">
            <v>1</v>
          </cell>
          <cell r="H1341">
            <v>2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</row>
        <row r="1342">
          <cell r="F1342" t="str">
            <v>490 - DAULEREFRIGERACIÓN</v>
          </cell>
          <cell r="G1342">
            <v>2</v>
          </cell>
          <cell r="H1342">
            <v>2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</row>
        <row r="1343">
          <cell r="F1343" t="str">
            <v>516 - DAULECOCINAS</v>
          </cell>
          <cell r="G1343">
            <v>5</v>
          </cell>
          <cell r="H1343">
            <v>3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</row>
        <row r="1344">
          <cell r="F1344" t="str">
            <v>516 - DAULEGLOBALES</v>
          </cell>
          <cell r="G1344">
            <v>1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</row>
        <row r="1345">
          <cell r="F1345" t="str">
            <v>516 - DAULELAVADO</v>
          </cell>
          <cell r="G1345">
            <v>2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</row>
        <row r="1346">
          <cell r="F1346" t="str">
            <v>516 - DAULEREFRIGERACIÓN</v>
          </cell>
          <cell r="G1346">
            <v>2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</row>
        <row r="1347">
          <cell r="F1347" t="str">
            <v>526 - CREDITOS NARANJALAIRES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</row>
        <row r="1348">
          <cell r="F1348" t="str">
            <v>526 - CREDITOS NARANJALCOCINAS</v>
          </cell>
          <cell r="G1348">
            <v>3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</row>
        <row r="1349">
          <cell r="F1349" t="str">
            <v>526 - CREDITOS NARANJALGLOBALES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</row>
        <row r="1350">
          <cell r="F1350" t="str">
            <v>526 - CREDITOS NARANJALLAVADO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</row>
        <row r="1351">
          <cell r="F1351" t="str">
            <v>526 - CREDITOS NARANJALREFRIGERACIÓN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</row>
        <row r="1352">
          <cell r="F1352" t="str">
            <v>529 - NARANJALCOCINAS</v>
          </cell>
          <cell r="G1352">
            <v>2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</row>
        <row r="1353">
          <cell r="F1353" t="str">
            <v>529 - NARANJALGLOBALES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</row>
        <row r="1354">
          <cell r="F1354" t="str">
            <v>529 - NARANJALLAVADO</v>
          </cell>
          <cell r="G1354">
            <v>1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</row>
        <row r="1355">
          <cell r="F1355" t="str">
            <v>529 - NARANJALREFRIGERACIÓN</v>
          </cell>
          <cell r="G1355">
            <v>0</v>
          </cell>
          <cell r="H1355">
            <v>3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</row>
        <row r="1356">
          <cell r="F1356" t="str">
            <v>548 - SANTA LUCIACOCINAS</v>
          </cell>
          <cell r="G1356">
            <v>2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</row>
        <row r="1357">
          <cell r="F1357" t="str">
            <v>548 - SANTA LUCIAGLOBALES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</row>
        <row r="1358">
          <cell r="F1358" t="str">
            <v>548 - SANTA LUCIALAVADO</v>
          </cell>
          <cell r="G1358">
            <v>1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</row>
        <row r="1359">
          <cell r="F1359" t="str">
            <v>548 - SANTA LUCIAREFRIGERACIÓN</v>
          </cell>
          <cell r="G1359">
            <v>1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</row>
        <row r="1360">
          <cell r="F1360" t="str">
            <v>549 - PEDRO CARBOAIRES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</row>
        <row r="1361">
          <cell r="F1361" t="str">
            <v>549 - PEDRO CARBOCOCINAS</v>
          </cell>
          <cell r="G1361">
            <v>4</v>
          </cell>
          <cell r="H1361">
            <v>2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</row>
        <row r="1362">
          <cell r="F1362" t="str">
            <v>549 - PEDRO CARBOGLOBALES</v>
          </cell>
          <cell r="G1362">
            <v>1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</row>
        <row r="1363">
          <cell r="F1363" t="str">
            <v>549 - PEDRO CARBOLAVADO</v>
          </cell>
          <cell r="G1363">
            <v>1</v>
          </cell>
          <cell r="H1363">
            <v>2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</row>
        <row r="1364">
          <cell r="F1364" t="str">
            <v>549 - PEDRO CARBOREFRIGERACIÓN</v>
          </cell>
          <cell r="G1364">
            <v>2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</row>
        <row r="1365">
          <cell r="F1365" t="str">
            <v>565 - PASCUALESAIRES</v>
          </cell>
          <cell r="G1365">
            <v>1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</row>
        <row r="1366">
          <cell r="F1366" t="str">
            <v>565 - PASCUALESCOCINAS</v>
          </cell>
          <cell r="G1366">
            <v>5</v>
          </cell>
          <cell r="H1366">
            <v>2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</row>
        <row r="1367">
          <cell r="F1367" t="str">
            <v>565 - PASCUALESGLOBALES</v>
          </cell>
          <cell r="G1367">
            <v>3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</row>
        <row r="1368">
          <cell r="F1368" t="str">
            <v>565 - PASCUALESLAVADO</v>
          </cell>
          <cell r="G1368">
            <v>2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</row>
        <row r="1369">
          <cell r="F1369" t="str">
            <v>565 - PASCUALESREFRIGERACIÓN</v>
          </cell>
          <cell r="G1369">
            <v>2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</row>
        <row r="1370">
          <cell r="F1370" t="str">
            <v>568 - ColimesCOCINAS</v>
          </cell>
          <cell r="G1370">
            <v>2</v>
          </cell>
          <cell r="H1370">
            <v>1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</row>
        <row r="1371">
          <cell r="F1371" t="str">
            <v>568 - ColimesGLOBALES</v>
          </cell>
          <cell r="G1371">
            <v>0</v>
          </cell>
          <cell r="H1371">
            <v>2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</row>
        <row r="1372">
          <cell r="F1372" t="str">
            <v>568 - ColimesLAVADO</v>
          </cell>
          <cell r="G1372">
            <v>1</v>
          </cell>
          <cell r="H1372">
            <v>1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</row>
        <row r="1373">
          <cell r="F1373" t="str">
            <v>568 - ColimesREFRIGERACIÓN</v>
          </cell>
          <cell r="G1373">
            <v>1</v>
          </cell>
          <cell r="H1373">
            <v>2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</row>
        <row r="1374">
          <cell r="F1374" t="str">
            <v>572 - LOMAS DE SARGENTILLOCOCINAS</v>
          </cell>
          <cell r="G1374">
            <v>2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</row>
        <row r="1375">
          <cell r="F1375" t="str">
            <v>572 - LOMAS DE SARGENTILLOGLOBALES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</row>
        <row r="1376">
          <cell r="F1376" t="str">
            <v>572 - LOMAS DE SARGENTILLOLAVADO</v>
          </cell>
          <cell r="G1376">
            <v>1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</row>
        <row r="1377">
          <cell r="F1377" t="str">
            <v>572 - LOMAS DE SARGENTILLOREFRIGERACIÓN</v>
          </cell>
          <cell r="G1377">
            <v>2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</row>
        <row r="1378">
          <cell r="F1378" t="str">
            <v>595 - GANGA PARAISOAIRES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</row>
        <row r="1379">
          <cell r="F1379" t="str">
            <v>595 - GANGA PARAISOCOCINAS</v>
          </cell>
          <cell r="G1379">
            <v>1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</row>
        <row r="1380">
          <cell r="F1380" t="str">
            <v>595 - GANGA PARAISOGLOBALES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</row>
        <row r="1381">
          <cell r="F1381" t="str">
            <v>595 - GANGA PARAISOLAVADO</v>
          </cell>
          <cell r="G1381">
            <v>1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</row>
        <row r="1382">
          <cell r="F1382" t="str">
            <v>595 - GANGA PARAISOREFRIGERACIÓN</v>
          </cell>
          <cell r="G1382">
            <v>1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</row>
        <row r="1383">
          <cell r="F1383" t="str">
            <v>596 - GANGA BASTIONCOCINAS</v>
          </cell>
          <cell r="G1383">
            <v>0</v>
          </cell>
          <cell r="H1383">
            <v>1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</row>
        <row r="1384">
          <cell r="F1384" t="str">
            <v>596 - GANGA BASTIONEMPOTRE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</row>
        <row r="1385">
          <cell r="F1385" t="str">
            <v>596 - GANGA BASTIONGLOBALES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</row>
        <row r="1386">
          <cell r="F1386" t="str">
            <v>596 - GANGA BASTIONLAVADO</v>
          </cell>
          <cell r="G1386">
            <v>1</v>
          </cell>
          <cell r="H1386">
            <v>1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</row>
        <row r="1387">
          <cell r="F1387" t="str">
            <v>596 - GANGA BASTIONREFRIGERACIÓN</v>
          </cell>
          <cell r="G1387">
            <v>1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</row>
        <row r="1388">
          <cell r="F1388" t="str">
            <v>597 - GANGA FLORIDACOCINAS</v>
          </cell>
          <cell r="G1388">
            <v>1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</row>
        <row r="1389">
          <cell r="F1389" t="str">
            <v>597 - GANGA FLORIDAGLOBALES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</row>
        <row r="1390">
          <cell r="F1390" t="str">
            <v>597 - GANGA FLORIDALAVADO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</row>
        <row r="1391">
          <cell r="F1391" t="str">
            <v>597 - GANGA FLORIDAREFRIGERACIÓN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</row>
        <row r="1392">
          <cell r="F1392" t="str">
            <v>619 - GYE FLORIDA IICOCINAS</v>
          </cell>
          <cell r="G1392">
            <v>4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</row>
        <row r="1393">
          <cell r="F1393" t="str">
            <v>619 - GYE FLORIDA IILAVADO</v>
          </cell>
          <cell r="G1393">
            <v>1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</row>
        <row r="1394">
          <cell r="F1394" t="str">
            <v>619 - GYE FLORIDA IIREFRIGERACIÓN</v>
          </cell>
          <cell r="G1394">
            <v>2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</row>
        <row r="1395">
          <cell r="F1395" t="str">
            <v>620 - GYE.FORTINCOCINAS</v>
          </cell>
          <cell r="G1395">
            <v>3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</row>
        <row r="1396">
          <cell r="F1396" t="str">
            <v>620 - GYE.FORTINLAVADO</v>
          </cell>
          <cell r="G1396">
            <v>2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</row>
        <row r="1397">
          <cell r="F1397" t="str">
            <v>620 - GYE.FORTINREFRIGERACIÓN</v>
          </cell>
          <cell r="G1397">
            <v>2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</row>
        <row r="1398">
          <cell r="F1398" t="str">
            <v>625 - GYE.PASCUALESCOCINAS</v>
          </cell>
          <cell r="G1398">
            <v>4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</row>
        <row r="1399">
          <cell r="F1399" t="str">
            <v>625 - GYE.PASCUALESLAVADO</v>
          </cell>
          <cell r="G1399">
            <v>2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</row>
        <row r="1400">
          <cell r="F1400" t="str">
            <v>625 - GYE.PASCUALESREFRIGERACIÓN</v>
          </cell>
          <cell r="G1400">
            <v>2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</row>
        <row r="1401">
          <cell r="F1401" t="str">
            <v>887 - MIN DAULE (107)COCINAS</v>
          </cell>
          <cell r="G1401">
            <v>1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</row>
        <row r="1402">
          <cell r="F1402" t="str">
            <v>887 - MIN DAULE (107)LAVADO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</row>
        <row r="1403">
          <cell r="F1403" t="str">
            <v>887 - MIN DAULE (107)REFRIGERACIÓN</v>
          </cell>
          <cell r="G1403">
            <v>1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</row>
        <row r="1404">
          <cell r="F1404" t="str">
            <v>892 - MIN GUAYAQUIL FORTIN 1 (152)COCINAS</v>
          </cell>
          <cell r="G1404">
            <v>2</v>
          </cell>
          <cell r="H1404">
            <v>4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</row>
        <row r="1405">
          <cell r="F1405" t="str">
            <v>892 - MIN GUAYAQUIL FORTIN 1 (152)LAVADO</v>
          </cell>
          <cell r="G1405">
            <v>3</v>
          </cell>
          <cell r="H1405">
            <v>3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</row>
        <row r="1406">
          <cell r="F1406" t="str">
            <v>892 - MIN GUAYAQUIL FORTIN 1 (152)REFRIGERACIÓN</v>
          </cell>
          <cell r="G1406">
            <v>2</v>
          </cell>
          <cell r="H1406">
            <v>6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</row>
        <row r="1407">
          <cell r="F1407" t="str">
            <v>894 - MIN GUAYAQUIL LA FLORIDA - COMERCIALCOCINAS</v>
          </cell>
          <cell r="G1407">
            <v>3</v>
          </cell>
          <cell r="H1407">
            <v>4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</row>
        <row r="1408">
          <cell r="F1408" t="str">
            <v>894 - MIN GUAYAQUIL LA FLORIDA - COMERCIALLAVADO</v>
          </cell>
          <cell r="G1408">
            <v>2</v>
          </cell>
          <cell r="H1408">
            <v>3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</row>
        <row r="1409">
          <cell r="F1409" t="str">
            <v>894 - MIN GUAYAQUIL LA FLORIDA - COMERCIALREFRIGERACIÓN</v>
          </cell>
          <cell r="G1409">
            <v>2</v>
          </cell>
          <cell r="H1409">
            <v>6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</row>
        <row r="1410">
          <cell r="F1410" t="str">
            <v>912 - MIN NARANJAL (114)COCINAS</v>
          </cell>
          <cell r="G1410">
            <v>0</v>
          </cell>
          <cell r="H1410">
            <v>3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</row>
        <row r="1411">
          <cell r="F1411" t="str">
            <v>912 - MIN NARANJAL (114)LAVADO</v>
          </cell>
          <cell r="G1411">
            <v>0</v>
          </cell>
          <cell r="H1411">
            <v>4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</row>
        <row r="1412">
          <cell r="F1412" t="str">
            <v>912 - MIN NARANJAL (114)REFRIGERACIÓN</v>
          </cell>
          <cell r="G1412">
            <v>0</v>
          </cell>
          <cell r="H1412">
            <v>5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</row>
        <row r="1413">
          <cell r="F1413" t="str">
            <v>927 - MIN GUAYAQUIL PASCUALESCOCINAS</v>
          </cell>
          <cell r="G1413">
            <v>2</v>
          </cell>
          <cell r="H1413">
            <v>5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</row>
        <row r="1414">
          <cell r="F1414" t="str">
            <v>927 - MIN GUAYAQUIL PASCUALESLAVADO</v>
          </cell>
          <cell r="G1414">
            <v>2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</row>
        <row r="1415">
          <cell r="F1415" t="str">
            <v>927 - MIN GUAYAQUIL PASCUALESREFRIGERACIÓN</v>
          </cell>
          <cell r="G1415">
            <v>0</v>
          </cell>
          <cell r="H1415">
            <v>4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</row>
        <row r="1416">
          <cell r="F1416" t="str">
            <v>948 - GYE.PARAISO DE LA FLORCOCINAS</v>
          </cell>
          <cell r="G1416">
            <v>3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</row>
        <row r="1417">
          <cell r="F1417" t="str">
            <v>948 - GYE.PARAISO DE LA FLORGLOBALES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</row>
        <row r="1418">
          <cell r="F1418" t="str">
            <v>948 - GYE.PARAISO DE LA FLORLAVADO</v>
          </cell>
          <cell r="G1418">
            <v>1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</row>
        <row r="1419">
          <cell r="F1419" t="str">
            <v>948 - GYE.PARAISO DE LA FLORREFRIGERACIÓN</v>
          </cell>
          <cell r="G1419">
            <v>2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</row>
        <row r="1420">
          <cell r="F1420" t="str">
            <v>952 - ORVE LA FLORIDACOCINAS</v>
          </cell>
          <cell r="G1420">
            <v>2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</row>
        <row r="1421">
          <cell r="F1421" t="str">
            <v>952 - ORVE LA FLORIDAREFRIGERACIÓN</v>
          </cell>
          <cell r="G1421">
            <v>1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</row>
        <row r="1422">
          <cell r="F1422" t="str">
            <v>960 - EL FORTÍNCOCINAS</v>
          </cell>
          <cell r="G1422">
            <v>1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</row>
        <row r="1423">
          <cell r="F1423" t="str">
            <v>960 - EL FORTÍNGLOBALES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</row>
        <row r="1424">
          <cell r="F1424" t="str">
            <v>960 - EL FORTÍNLAVADO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</row>
        <row r="1425">
          <cell r="F1425" t="str">
            <v>960 - EL FORTÍNREFRIGERACIÓN</v>
          </cell>
          <cell r="G1425">
            <v>1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</row>
        <row r="1426">
          <cell r="F1426" t="str">
            <v>ARTEFACTA TIENDA SATELITE COLIMES 2016AIRES</v>
          </cell>
          <cell r="G1426">
            <v>0</v>
          </cell>
          <cell r="H1426">
            <v>1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</row>
        <row r="1427">
          <cell r="F1427" t="str">
            <v>ARTEFACTA TIENDA SATELITE COLIMES 2016COCINAS</v>
          </cell>
          <cell r="G1427">
            <v>2</v>
          </cell>
          <cell r="H1427">
            <v>2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</row>
        <row r="1428">
          <cell r="F1428" t="str">
            <v>ARTEFACTA TIENDA SATELITE COLIMES 2016GLOBALES</v>
          </cell>
          <cell r="G1428">
            <v>0</v>
          </cell>
          <cell r="H1428">
            <v>1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</row>
        <row r="1429">
          <cell r="F1429" t="str">
            <v>ARTEFACTA TIENDA SATELITE COLIMES 2016LAVADO</v>
          </cell>
          <cell r="G1429">
            <v>1</v>
          </cell>
          <cell r="H1429">
            <v>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</row>
        <row r="1430">
          <cell r="F1430" t="str">
            <v>ARTEFACTA TIENDA SATELITE COLIMES 2016REFRIGERACIÓN</v>
          </cell>
          <cell r="G1430">
            <v>0</v>
          </cell>
          <cell r="H1430">
            <v>1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</row>
        <row r="1431">
          <cell r="F1431" t="str">
            <v>MIN GUAYAQUIL PEDRO CARBOCOCINAS</v>
          </cell>
          <cell r="G1431">
            <v>0</v>
          </cell>
          <cell r="H1431">
            <v>5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</row>
        <row r="1432">
          <cell r="F1432" t="str">
            <v>MIN GUAYAQUIL PEDRO CARBOLAVADO</v>
          </cell>
          <cell r="G1432">
            <v>0</v>
          </cell>
          <cell r="H1432">
            <v>3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</row>
        <row r="1433">
          <cell r="F1433" t="str">
            <v>MIN GUAYAQUIL PEDRO CARBOREFRIGERACIÓN</v>
          </cell>
          <cell r="G1433">
            <v>0</v>
          </cell>
          <cell r="H1433">
            <v>3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</row>
        <row r="1434">
          <cell r="F1434" t="str">
            <v>ORVE SANTA LUCIACOCINAS</v>
          </cell>
          <cell r="G1434">
            <v>1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</row>
        <row r="1435">
          <cell r="F1435" t="str">
            <v>ORVE SANTA LUCIAREFRIGERACIÓN</v>
          </cell>
          <cell r="G1435">
            <v>1</v>
          </cell>
          <cell r="H1435">
            <v>1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</row>
        <row r="1436">
          <cell r="F1436" t="str">
            <v>POINT PEDRO CARBOAIRES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</row>
        <row r="1437">
          <cell r="F1437" t="str">
            <v>POINT PEDRO CARBOCOCINAS</v>
          </cell>
          <cell r="G1437">
            <v>6</v>
          </cell>
          <cell r="H1437">
            <v>4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</row>
        <row r="1438">
          <cell r="F1438" t="str">
            <v>POINT PEDRO CARBOGLOBALES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</row>
        <row r="1439">
          <cell r="F1439" t="str">
            <v>POINT PEDRO CARBOLAVADO</v>
          </cell>
          <cell r="G1439">
            <v>1</v>
          </cell>
          <cell r="H1439">
            <v>1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</row>
        <row r="1440">
          <cell r="F1440" t="str">
            <v>POINT PEDRO CARBOREFRIGERACIÓN</v>
          </cell>
          <cell r="G1440">
            <v>1</v>
          </cell>
          <cell r="H1440">
            <v>3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</row>
        <row r="1441">
          <cell r="F1441" t="str">
            <v>520 - 9 DE OCTUBRE 2 GARCIA AVILESAIRES</v>
          </cell>
          <cell r="G1441">
            <v>0</v>
          </cell>
          <cell r="H1441">
            <v>1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</row>
        <row r="1442">
          <cell r="F1442" t="str">
            <v>520 - 9 DE OCTUBRE 2 GARCIA AVILESCOCINAS</v>
          </cell>
          <cell r="G1442">
            <v>2</v>
          </cell>
          <cell r="H1442">
            <v>1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</row>
        <row r="1443">
          <cell r="F1443" t="str">
            <v>520 - 9 DE OCTUBRE 2 GARCIA AVILESGLOBALES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</row>
        <row r="1444">
          <cell r="F1444" t="str">
            <v>520 - 9 DE OCTUBRE 2 GARCIA AVILESLAVADO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</row>
        <row r="1445">
          <cell r="F1445" t="str">
            <v>520 - 9 DE OCTUBRE 2 GARCIA AVILESREFRIGERACIÓN</v>
          </cell>
          <cell r="G1445">
            <v>2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</row>
        <row r="1446">
          <cell r="F1446" t="str">
            <v>645 - ORVE 9 DE OCTUBRE Y BOYACACOCINAS</v>
          </cell>
          <cell r="G1446">
            <v>1</v>
          </cell>
          <cell r="H1446">
            <v>5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</row>
        <row r="1447">
          <cell r="F1447" t="str">
            <v>645 - ORVE 9 DE OCTUBRE Y BOYACAGLOBALES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</row>
        <row r="1448">
          <cell r="F1448" t="str">
            <v>645 - ORVE 9 DE OCTUBRE Y BOYACALAVADO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</row>
        <row r="1449">
          <cell r="F1449" t="str">
            <v>645 - ORVE 9 DE OCTUBRE Y BOYACAREFRIGERACIÓN</v>
          </cell>
          <cell r="G1449">
            <v>1</v>
          </cell>
          <cell r="H1449">
            <v>2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</row>
        <row r="1450">
          <cell r="F1450" t="str">
            <v>482 - 9 DE OCTUBRE 1AIRES</v>
          </cell>
          <cell r="G1450">
            <v>4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</row>
        <row r="1451">
          <cell r="F1451" t="str">
            <v>482 - 9 DE OCTUBRE 1COCINAS</v>
          </cell>
          <cell r="G1451">
            <v>6</v>
          </cell>
          <cell r="H1451">
            <v>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</row>
        <row r="1452">
          <cell r="F1452" t="str">
            <v>482 - 9 DE OCTUBRE 1GLOBALES</v>
          </cell>
          <cell r="G1452">
            <v>0</v>
          </cell>
          <cell r="H1452">
            <v>10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</row>
        <row r="1453">
          <cell r="F1453" t="str">
            <v>482 - 9 DE OCTUBRE 1LAVADO</v>
          </cell>
          <cell r="G1453">
            <v>5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</row>
        <row r="1454">
          <cell r="F1454" t="str">
            <v>482 - 9 DE OCTUBRE 1REFRIGERACIÓN</v>
          </cell>
          <cell r="G1454">
            <v>8</v>
          </cell>
          <cell r="H1454">
            <v>8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</row>
        <row r="1455">
          <cell r="F1455" t="str">
            <v>385 - 9 DE OCTUBREAIRES</v>
          </cell>
          <cell r="G1455">
            <v>1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</row>
        <row r="1456">
          <cell r="F1456" t="str">
            <v>385 - 9 DE OCTUBRECOCINAS</v>
          </cell>
          <cell r="G1456">
            <v>1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</row>
        <row r="1457">
          <cell r="F1457" t="str">
            <v>385 - 9 DE OCTUBREGLOBALES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</row>
        <row r="1458">
          <cell r="F1458" t="str">
            <v>385 - 9 DE OCTUBRELAVADO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</row>
        <row r="1459">
          <cell r="F1459" t="str">
            <v>385 - 9 DE OCTUBREREFRIGERACIÓN</v>
          </cell>
          <cell r="G1459">
            <v>1</v>
          </cell>
          <cell r="H1459">
            <v>1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</row>
        <row r="1460">
          <cell r="F1460" t="str">
            <v>473 - TIENDA PLAYAS 945AIRES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</row>
        <row r="1461">
          <cell r="F1461" t="str">
            <v>473 - TIENDA PLAYAS 945COCINAS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</row>
        <row r="1462">
          <cell r="F1462" t="str">
            <v>473 - TIENDA PLAYAS 945GLOBALES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</row>
        <row r="1463">
          <cell r="F1463" t="str">
            <v>473 - TIENDA PLAYAS 945LAVADO</v>
          </cell>
          <cell r="G1463">
            <v>2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</row>
        <row r="1464">
          <cell r="F1464" t="str">
            <v>473 - TIENDA PLAYAS 945REFRIGERACIÓN</v>
          </cell>
          <cell r="G1464">
            <v>2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</row>
        <row r="1465">
          <cell r="F1465" t="str">
            <v>500 - PLAYASAIRES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</row>
        <row r="1466">
          <cell r="F1466" t="str">
            <v>500 - PLAYASCOCINAS</v>
          </cell>
          <cell r="G1466">
            <v>8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</row>
        <row r="1467">
          <cell r="F1467" t="str">
            <v>500 - PLAYASEMPOTRE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</row>
        <row r="1468">
          <cell r="F1468" t="str">
            <v>500 - PLAYASGLOBALES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</row>
        <row r="1469">
          <cell r="F1469" t="str">
            <v>500 - PLAYASLAVADO</v>
          </cell>
          <cell r="G1469">
            <v>2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</row>
        <row r="1470">
          <cell r="F1470" t="str">
            <v>500 - PLAYASREFRIGERACIÓN</v>
          </cell>
          <cell r="G1470">
            <v>7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</row>
        <row r="1471">
          <cell r="F1471" t="str">
            <v>518 - PLAYASAIRES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</row>
        <row r="1472">
          <cell r="F1472" t="str">
            <v>518 - PLAYASCOCINAS</v>
          </cell>
          <cell r="G1472">
            <v>4</v>
          </cell>
          <cell r="H1472">
            <v>4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</row>
        <row r="1473">
          <cell r="F1473" t="str">
            <v>518 - PLAYASGLOBALES</v>
          </cell>
          <cell r="G1473">
            <v>1</v>
          </cell>
          <cell r="H1473">
            <v>2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</row>
        <row r="1474">
          <cell r="F1474" t="str">
            <v>518 - PLAYASLAVADO</v>
          </cell>
          <cell r="G1474">
            <v>1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</row>
        <row r="1475">
          <cell r="F1475" t="str">
            <v>518 - PLAYASREFRIGERACIÓN</v>
          </cell>
          <cell r="G1475">
            <v>5</v>
          </cell>
          <cell r="H1475">
            <v>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</row>
        <row r="1476">
          <cell r="F1476" t="str">
            <v>509 - BAHIAAIRES</v>
          </cell>
          <cell r="G1476">
            <v>0</v>
          </cell>
          <cell r="H1476">
            <v>1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</row>
        <row r="1477">
          <cell r="F1477" t="str">
            <v>509 - BAHIACOCINAS</v>
          </cell>
          <cell r="G1477">
            <v>26</v>
          </cell>
          <cell r="H1477">
            <v>5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</row>
        <row r="1478">
          <cell r="F1478" t="str">
            <v>509 - BAHIAGLOBALES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</row>
        <row r="1479">
          <cell r="F1479" t="str">
            <v>509 - BAHIALAVADO</v>
          </cell>
          <cell r="G1479">
            <v>1</v>
          </cell>
          <cell r="H1479">
            <v>0</v>
          </cell>
          <cell r="I1479">
            <v>2</v>
          </cell>
          <cell r="J1479">
            <v>0</v>
          </cell>
          <cell r="K1479">
            <v>2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</row>
        <row r="1480">
          <cell r="F1480" t="str">
            <v>509 - BAHIAREFRIGERACIÓN</v>
          </cell>
          <cell r="G1480">
            <v>1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</row>
        <row r="1481">
          <cell r="F1481" t="str">
            <v>961 - ALMACENES ESPAÑA BOYACAAIRES</v>
          </cell>
          <cell r="G1481">
            <v>1</v>
          </cell>
          <cell r="H1481">
            <v>2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</row>
        <row r="1482">
          <cell r="F1482" t="str">
            <v>961 - ALMACENES ESPAÑA BOYACACOCINAS</v>
          </cell>
          <cell r="G1482">
            <v>8</v>
          </cell>
          <cell r="H1482">
            <v>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</row>
        <row r="1483">
          <cell r="F1483" t="str">
            <v>961 - ALMACENES ESPAÑA BOYACAGLOBALES</v>
          </cell>
          <cell r="G1483">
            <v>2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</row>
        <row r="1484">
          <cell r="F1484" t="str">
            <v>961 - ALMACENES ESPAÑA BOYACALAVADO</v>
          </cell>
          <cell r="G1484">
            <v>2</v>
          </cell>
          <cell r="H1484">
            <v>1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</row>
        <row r="1485">
          <cell r="F1485" t="str">
            <v>961 - ALMACENES ESPAÑA BOYACAREFRIGERACIÓN</v>
          </cell>
          <cell r="G1485">
            <v>11</v>
          </cell>
          <cell r="H1485">
            <v>7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</row>
        <row r="1486">
          <cell r="F1486" t="str">
            <v>872 - ALMACENES ESPAÑA GYE 9 DE OCTUBREAIRES</v>
          </cell>
          <cell r="G1486">
            <v>3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</row>
        <row r="1487">
          <cell r="F1487" t="str">
            <v>872 - ALMACENES ESPAÑA GYE 9 DE OCTUBRECOCINAS</v>
          </cell>
          <cell r="G1487">
            <v>6</v>
          </cell>
          <cell r="H1487">
            <v>2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</row>
        <row r="1488">
          <cell r="F1488" t="str">
            <v>872 - ALMACENES ESPAÑA GYE 9 DE OCTUBREGLOBALES</v>
          </cell>
          <cell r="G1488">
            <v>1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</row>
        <row r="1489">
          <cell r="F1489" t="str">
            <v>872 - ALMACENES ESPAÑA GYE 9 DE OCTUBRELAVADO</v>
          </cell>
          <cell r="G1489">
            <v>4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</row>
        <row r="1490">
          <cell r="F1490" t="str">
            <v>872 - ALMACENES ESPAÑA GYE 9 DE OCTUBREREFRIGERACIÓN</v>
          </cell>
          <cell r="G1490">
            <v>6</v>
          </cell>
          <cell r="H1490">
            <v>2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</row>
        <row r="1491">
          <cell r="F1491" t="str">
            <v>394 - POINT LA LIBERTAD 2AIRES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</row>
        <row r="1492">
          <cell r="F1492" t="str">
            <v>394 - POINT LA LIBERTAD 2COCINAS</v>
          </cell>
          <cell r="G1492">
            <v>0</v>
          </cell>
          <cell r="H1492">
            <v>1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</row>
        <row r="1493">
          <cell r="F1493" t="str">
            <v>394 - POINT LA LIBERTAD 2GLOBALES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</row>
        <row r="1494">
          <cell r="F1494" t="str">
            <v>394 - POINT LA LIBERTAD 2LAVADO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</row>
        <row r="1495">
          <cell r="F1495" t="str">
            <v>394 - POINT LA LIBERTAD 2REFRIGERACIÓN</v>
          </cell>
          <cell r="G1495">
            <v>0</v>
          </cell>
          <cell r="H1495">
            <v>2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</row>
        <row r="1496">
          <cell r="F1496" t="str">
            <v>439 - TIENDA BARATODO LIBERTAD 2625AIRES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</row>
        <row r="1497">
          <cell r="F1497" t="str">
            <v>439 - TIENDA BARATODO LIBERTAD 2625COCINAS</v>
          </cell>
          <cell r="G1497">
            <v>4</v>
          </cell>
          <cell r="H1497">
            <v>1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1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1</v>
          </cell>
        </row>
        <row r="1498">
          <cell r="F1498" t="str">
            <v>439 - TIENDA BARATODO LIBERTAD 2625EMPOTRE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</row>
        <row r="1499">
          <cell r="F1499" t="str">
            <v>439 - TIENDA BARATODO LIBERTAD 2625GLOBALES</v>
          </cell>
          <cell r="G1499">
            <v>2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</row>
        <row r="1500">
          <cell r="F1500" t="str">
            <v>439 - TIENDA BARATODO LIBERTAD 2625LAVADO</v>
          </cell>
          <cell r="G1500">
            <v>1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2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</row>
        <row r="1501">
          <cell r="F1501" t="str">
            <v>439 - TIENDA BARATODO LIBERTAD 2625REFRIGERACIÓN</v>
          </cell>
          <cell r="G1501">
            <v>2</v>
          </cell>
          <cell r="H1501">
            <v>1</v>
          </cell>
          <cell r="I1501">
            <v>0</v>
          </cell>
          <cell r="J1501">
            <v>0</v>
          </cell>
          <cell r="K1501">
            <v>0</v>
          </cell>
          <cell r="L1501">
            <v>1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</row>
      </sheetData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o (Enr-Nov)"/>
      <sheetName val="La Ganga"/>
      <sheetName val="Unicomer"/>
      <sheetName val="Crecos"/>
      <sheetName val="Point"/>
      <sheetName val="ComoHogar"/>
      <sheetName val="Icesa"/>
      <sheetName val="Comandato"/>
      <sheetName val="Corporación Jarrin"/>
      <sheetName val="La Favorita"/>
      <sheetName val="Almespaña DIC 27"/>
      <sheetName val="Retail Mapping 2022  Ranking"/>
    </sheetNames>
    <sheetDataSet>
      <sheetData sheetId="0"/>
      <sheetData sheetId="1"/>
      <sheetData sheetId="2">
        <row r="3">
          <cell r="DY3" t="str">
            <v>TIENDA MALL DEL SOL 923</v>
          </cell>
          <cell r="DZ3">
            <v>3012079.0544999987</v>
          </cell>
          <cell r="EA3">
            <v>1</v>
          </cell>
        </row>
        <row r="4">
          <cell r="DY4" t="str">
            <v>TIENDA RIOCENTRO EL DORADO 1059</v>
          </cell>
          <cell r="DZ4">
            <v>1796056.2784000009</v>
          </cell>
          <cell r="EA4">
            <v>2</v>
          </cell>
        </row>
        <row r="5">
          <cell r="DY5" t="str">
            <v>TIENDA ONLINE ARTEFACTA 5000</v>
          </cell>
          <cell r="DZ5">
            <v>1446120.699</v>
          </cell>
          <cell r="EA5">
            <v>3</v>
          </cell>
        </row>
        <row r="6">
          <cell r="DY6" t="str">
            <v>TIENDA MALL DEL SUR 921</v>
          </cell>
          <cell r="DZ6">
            <v>1430404.3939999992</v>
          </cell>
          <cell r="EA6">
            <v>4</v>
          </cell>
        </row>
        <row r="7">
          <cell r="DY7" t="str">
            <v>TIENDA NACIONES UNIDAS 1714</v>
          </cell>
          <cell r="DZ7">
            <v>1395408.2288000002</v>
          </cell>
          <cell r="EA7">
            <v>5</v>
          </cell>
        </row>
        <row r="8">
          <cell r="DY8" t="str">
            <v>TIENDA CITY MALL 1063</v>
          </cell>
          <cell r="DZ8">
            <v>1249369.8359999999</v>
          </cell>
          <cell r="EA8">
            <v>6</v>
          </cell>
        </row>
        <row r="9">
          <cell r="DY9" t="str">
            <v>TIENDA RECREO 1720</v>
          </cell>
          <cell r="DZ9">
            <v>1221690.2905000004</v>
          </cell>
          <cell r="EA9">
            <v>7</v>
          </cell>
        </row>
        <row r="10">
          <cell r="DY10" t="str">
            <v>PORTAL SHOPPING 3521</v>
          </cell>
          <cell r="DZ10">
            <v>1211820.1387000005</v>
          </cell>
          <cell r="EA10">
            <v>8</v>
          </cell>
        </row>
        <row r="11">
          <cell r="DY11" t="str">
            <v>TIENDA 9 DE OCTUBRE 911</v>
          </cell>
          <cell r="DZ11">
            <v>1173983.5835000002</v>
          </cell>
          <cell r="EA11">
            <v>9</v>
          </cell>
        </row>
        <row r="12">
          <cell r="DY12" t="str">
            <v>TIENDA PARQUE CALIFORNIA 932</v>
          </cell>
          <cell r="DZ12">
            <v>1094438.1274000001</v>
          </cell>
          <cell r="EA12">
            <v>10</v>
          </cell>
        </row>
        <row r="13">
          <cell r="DY13" t="str">
            <v>TIENDA PRENSA 1719</v>
          </cell>
          <cell r="DZ13">
            <v>924682.23730000015</v>
          </cell>
          <cell r="EA13">
            <v>11</v>
          </cell>
        </row>
        <row r="14">
          <cell r="DY14" t="str">
            <v>TIENDA IBARRA 1013</v>
          </cell>
          <cell r="DZ14">
            <v>863878.4663999998</v>
          </cell>
          <cell r="EA14">
            <v>12</v>
          </cell>
        </row>
        <row r="15">
          <cell r="DY15" t="str">
            <v>TIENDA MANTA 1313</v>
          </cell>
          <cell r="DZ15">
            <v>799986.97219999973</v>
          </cell>
          <cell r="EA15">
            <v>13</v>
          </cell>
        </row>
        <row r="16">
          <cell r="DY16" t="str">
            <v>TIENDA LIBERTAD 940</v>
          </cell>
          <cell r="DZ16">
            <v>778001.39679999999</v>
          </cell>
          <cell r="EA16">
            <v>14</v>
          </cell>
        </row>
        <row r="17">
          <cell r="DY17" t="str">
            <v>TIENDA PORTETE 936</v>
          </cell>
          <cell r="DZ17">
            <v>757128.78680000012</v>
          </cell>
          <cell r="EA17">
            <v>15</v>
          </cell>
        </row>
        <row r="18">
          <cell r="DY18" t="str">
            <v>TIENDA MILAGRO 952</v>
          </cell>
          <cell r="DZ18">
            <v>736303.9171000002</v>
          </cell>
          <cell r="EA18">
            <v>16</v>
          </cell>
        </row>
        <row r="19">
          <cell r="DY19" t="str">
            <v>TIENDA ALBORADA 924</v>
          </cell>
          <cell r="DZ19">
            <v>660639.82170000009</v>
          </cell>
          <cell r="EA19">
            <v>17</v>
          </cell>
        </row>
        <row r="20">
          <cell r="DY20" t="str">
            <v>TIENDA CUENCA 111</v>
          </cell>
          <cell r="DZ20">
            <v>642951.3925999999</v>
          </cell>
          <cell r="EA20">
            <v>18</v>
          </cell>
        </row>
        <row r="21">
          <cell r="DY21" t="str">
            <v>TIENDA BARATODO LIBERTAD 2625</v>
          </cell>
          <cell r="DZ21">
            <v>634613.50120000017</v>
          </cell>
          <cell r="EA21">
            <v>19</v>
          </cell>
        </row>
        <row r="22">
          <cell r="DY22" t="str">
            <v>TIENDA DURAN OUTLET 917</v>
          </cell>
          <cell r="DZ22">
            <v>567131.88260000013</v>
          </cell>
          <cell r="EA22">
            <v>20</v>
          </cell>
        </row>
        <row r="23">
          <cell r="DY23" t="str">
            <v>TIENDA BARATODO DURAN 1032</v>
          </cell>
          <cell r="DZ23">
            <v>488348.09770000004</v>
          </cell>
          <cell r="EA23">
            <v>21</v>
          </cell>
        </row>
        <row r="24">
          <cell r="DY24" t="str">
            <v>TIENDA MACHALA 713</v>
          </cell>
          <cell r="DZ24">
            <v>471015.64219999977</v>
          </cell>
          <cell r="EA24">
            <v>22</v>
          </cell>
        </row>
        <row r="25">
          <cell r="DY25" t="str">
            <v>TIENDA BARATODO PRENSA 1749</v>
          </cell>
          <cell r="DZ25">
            <v>435687.17200000002</v>
          </cell>
          <cell r="EA25">
            <v>23</v>
          </cell>
        </row>
        <row r="26">
          <cell r="DY26" t="str">
            <v>9 DE OCTUBRE</v>
          </cell>
          <cell r="DZ26">
            <v>395020.45450000011</v>
          </cell>
          <cell r="EA26">
            <v>24</v>
          </cell>
        </row>
        <row r="27">
          <cell r="DY27" t="str">
            <v>TIENDA PARQUE CALIFORNIA</v>
          </cell>
          <cell r="DZ27">
            <v>394818.42739999981</v>
          </cell>
          <cell r="EA27">
            <v>25</v>
          </cell>
        </row>
        <row r="28">
          <cell r="DY28" t="str">
            <v>TIENDA RIOCENTRO SUR 1026</v>
          </cell>
          <cell r="DZ28">
            <v>384212.68119999999</v>
          </cell>
          <cell r="EA28">
            <v>26</v>
          </cell>
        </row>
        <row r="29">
          <cell r="DY29" t="str">
            <v>TIENDA RECREO 1790</v>
          </cell>
          <cell r="DZ29">
            <v>378446.56610000005</v>
          </cell>
          <cell r="EA29">
            <v>27</v>
          </cell>
        </row>
        <row r="30">
          <cell r="DY30" t="str">
            <v>TIENDA SAN RAFAEL 1745</v>
          </cell>
          <cell r="DZ30">
            <v>376683.99070000002</v>
          </cell>
          <cell r="EA30">
            <v>28</v>
          </cell>
        </row>
        <row r="31">
          <cell r="DY31" t="str">
            <v>TIENDA BARATODO MACHALA 719</v>
          </cell>
          <cell r="DZ31">
            <v>363570.25819999992</v>
          </cell>
          <cell r="EA31">
            <v>29</v>
          </cell>
        </row>
        <row r="32">
          <cell r="DY32" t="str">
            <v>TIENDA AMBATO NORTE 1818</v>
          </cell>
          <cell r="DZ32">
            <v>357533.14520000003</v>
          </cell>
          <cell r="EA32">
            <v>30</v>
          </cell>
        </row>
        <row r="33">
          <cell r="DY33" t="str">
            <v>TIENDA QUEVEDO 821</v>
          </cell>
          <cell r="DZ33">
            <v>355962.59240000008</v>
          </cell>
          <cell r="EA33">
            <v>31</v>
          </cell>
        </row>
        <row r="34">
          <cell r="DY34" t="str">
            <v>TIENDA ESCOBEDO 1024</v>
          </cell>
          <cell r="DZ34">
            <v>351985.83549999993</v>
          </cell>
          <cell r="EA34">
            <v>32</v>
          </cell>
        </row>
        <row r="35">
          <cell r="DY35" t="str">
            <v>TIENDA VALLE DE LOS CHILLOS 1752</v>
          </cell>
          <cell r="DZ35">
            <v>338750.20460000006</v>
          </cell>
          <cell r="EA35">
            <v>33</v>
          </cell>
        </row>
        <row r="36">
          <cell r="DY36" t="str">
            <v>TIENDA COCA 1602</v>
          </cell>
          <cell r="DZ36">
            <v>312740.42570000008</v>
          </cell>
          <cell r="EA36">
            <v>34</v>
          </cell>
        </row>
        <row r="37">
          <cell r="DY37" t="str">
            <v>TIENDA SATELITE MACAS 1604</v>
          </cell>
          <cell r="DZ37">
            <v>297158.76749999996</v>
          </cell>
          <cell r="EA37">
            <v>35</v>
          </cell>
        </row>
        <row r="38">
          <cell r="DY38" t="str">
            <v>TIENDA BARATODO CALIFORNIA 1025</v>
          </cell>
          <cell r="DZ38">
            <v>296586.1176</v>
          </cell>
          <cell r="EA38">
            <v>36</v>
          </cell>
        </row>
        <row r="39">
          <cell r="DY39" t="str">
            <v>TIENDA TUMBACO 1741</v>
          </cell>
          <cell r="DZ39">
            <v>294035.38449999993</v>
          </cell>
          <cell r="EA39">
            <v>37</v>
          </cell>
        </row>
        <row r="40">
          <cell r="DY40" t="str">
            <v>TIENDA MILAGRO 959</v>
          </cell>
          <cell r="DZ40">
            <v>290664.05070000002</v>
          </cell>
          <cell r="EA40">
            <v>38</v>
          </cell>
        </row>
        <row r="41">
          <cell r="DY41" t="str">
            <v>TIENDA BABAHOYO 960</v>
          </cell>
          <cell r="DZ41">
            <v>288235.27350000007</v>
          </cell>
          <cell r="EA41">
            <v>39</v>
          </cell>
        </row>
        <row r="42">
          <cell r="DY42" t="str">
            <v>TIENDA SATELITE BALZAR 1039</v>
          </cell>
          <cell r="DZ42">
            <v>286789.9964</v>
          </cell>
          <cell r="EA42">
            <v>40</v>
          </cell>
        </row>
        <row r="43">
          <cell r="DY43" t="str">
            <v>TIENDA PLAYAS 945</v>
          </cell>
          <cell r="DZ43">
            <v>286261.07899999991</v>
          </cell>
          <cell r="EA43">
            <v>41</v>
          </cell>
        </row>
        <row r="44">
          <cell r="DY44" t="str">
            <v>TIENDA VENTANAS 820</v>
          </cell>
          <cell r="DZ44">
            <v>280522.93270000006</v>
          </cell>
          <cell r="EA44">
            <v>42</v>
          </cell>
        </row>
        <row r="45">
          <cell r="DY45" t="str">
            <v>TIENDA CUENCA 122</v>
          </cell>
          <cell r="DZ45">
            <v>277334.50949999999</v>
          </cell>
          <cell r="EA45">
            <v>43</v>
          </cell>
        </row>
        <row r="46">
          <cell r="DY46" t="str">
            <v>TIENDA OTAVALO 1015</v>
          </cell>
          <cell r="DZ46">
            <v>265714.91739999998</v>
          </cell>
          <cell r="EA46">
            <v>44</v>
          </cell>
        </row>
        <row r="47">
          <cell r="DY47" t="str">
            <v>TIENDA BARATODO IBARRA 1101</v>
          </cell>
          <cell r="DZ47">
            <v>264254.27360000007</v>
          </cell>
          <cell r="EA47">
            <v>45</v>
          </cell>
        </row>
        <row r="48">
          <cell r="DY48" t="str">
            <v>TIENDA LOJA 726</v>
          </cell>
          <cell r="DZ48">
            <v>259041.97170000011</v>
          </cell>
          <cell r="EA48">
            <v>46</v>
          </cell>
        </row>
        <row r="49">
          <cell r="DY49" t="str">
            <v>TIENDA PORTOVIEJO 1311</v>
          </cell>
          <cell r="DZ49">
            <v>252456.46259999997</v>
          </cell>
          <cell r="EA49">
            <v>47</v>
          </cell>
        </row>
        <row r="50">
          <cell r="DY50" t="str">
            <v>TIENDA BARATODO SANGOLQUI 1753</v>
          </cell>
          <cell r="DZ50">
            <v>241192.61850000001</v>
          </cell>
          <cell r="EA50">
            <v>48</v>
          </cell>
        </row>
        <row r="51">
          <cell r="DY51" t="str">
            <v>TIENDA VINCES 816</v>
          </cell>
          <cell r="DZ51">
            <v>239768.44159999999</v>
          </cell>
          <cell r="EA51">
            <v>49</v>
          </cell>
        </row>
        <row r="52">
          <cell r="DY52" t="str">
            <v>TIENDA LOJA 725</v>
          </cell>
          <cell r="DZ52">
            <v>225385.75660000005</v>
          </cell>
          <cell r="EA52">
            <v>50</v>
          </cell>
        </row>
        <row r="53">
          <cell r="DY53" t="str">
            <v>TIENDA LAGO AGRIO 1603</v>
          </cell>
          <cell r="DZ53">
            <v>222944.73540000003</v>
          </cell>
          <cell r="EA53">
            <v>51</v>
          </cell>
        </row>
        <row r="54">
          <cell r="DY54" t="str">
            <v>TIENDA COMITE PUEBLO 1742</v>
          </cell>
          <cell r="DZ54">
            <v>220569.45060000004</v>
          </cell>
          <cell r="EA54">
            <v>52</v>
          </cell>
        </row>
        <row r="55">
          <cell r="DY55" t="str">
            <v>SUPERVISOR 917 DURAN</v>
          </cell>
          <cell r="DZ55">
            <v>216593.7721</v>
          </cell>
          <cell r="EA55">
            <v>53</v>
          </cell>
        </row>
        <row r="56">
          <cell r="DY56" t="str">
            <v>TIENDA BARATODO 9 DE OCTUBRE 1</v>
          </cell>
          <cell r="DZ56">
            <v>216005.12269999998</v>
          </cell>
          <cell r="EA56">
            <v>54</v>
          </cell>
        </row>
        <row r="57">
          <cell r="DY57" t="str">
            <v>TIENDA CAYAMBE 1021</v>
          </cell>
          <cell r="DZ57">
            <v>211081.31790000002</v>
          </cell>
          <cell r="EA57">
            <v>55</v>
          </cell>
        </row>
        <row r="58">
          <cell r="DY58" t="str">
            <v>TIENDA TRONCAL 970</v>
          </cell>
          <cell r="DZ58">
            <v>210206.11049999998</v>
          </cell>
          <cell r="EA58">
            <v>56</v>
          </cell>
        </row>
        <row r="59">
          <cell r="DY59" t="str">
            <v>TIENDA SATELITE MONTALVO 2040</v>
          </cell>
          <cell r="DZ59">
            <v>202000.50780000005</v>
          </cell>
          <cell r="EA59">
            <v>57</v>
          </cell>
        </row>
        <row r="60">
          <cell r="DY60" t="str">
            <v>TIENDA SATELITE PEDRO CARBO 10</v>
          </cell>
          <cell r="DZ60">
            <v>199914.84969999993</v>
          </cell>
          <cell r="EA60">
            <v>58</v>
          </cell>
        </row>
        <row r="61">
          <cell r="DY61" t="str">
            <v>TIENDA PUYO 1601</v>
          </cell>
          <cell r="DZ61">
            <v>199024.27559999999</v>
          </cell>
          <cell r="EA61">
            <v>59</v>
          </cell>
        </row>
        <row r="62">
          <cell r="DY62" t="str">
            <v>TIENDA SATELITE PUERTO LOPEZ 1</v>
          </cell>
          <cell r="DZ62">
            <v>197951.24280000001</v>
          </cell>
          <cell r="EA62">
            <v>60</v>
          </cell>
        </row>
        <row r="63">
          <cell r="DY63" t="str">
            <v>TIENDA SATELITE MONTANITA 2015</v>
          </cell>
          <cell r="DZ63">
            <v>197122.60009999995</v>
          </cell>
          <cell r="EA63">
            <v>61</v>
          </cell>
        </row>
        <row r="64">
          <cell r="DY64" t="str">
            <v>TIENDA TULCAN 401</v>
          </cell>
          <cell r="DZ64">
            <v>194480.76469999997</v>
          </cell>
          <cell r="EA64">
            <v>62</v>
          </cell>
        </row>
        <row r="65">
          <cell r="DY65" t="str">
            <v>TIENDA QUEVEDO 811</v>
          </cell>
          <cell r="DZ65">
            <v>193371.47529999996</v>
          </cell>
          <cell r="EA65">
            <v>63</v>
          </cell>
        </row>
        <row r="66">
          <cell r="DY66" t="str">
            <v>BARATODO EXPRESS AMBATO 2081</v>
          </cell>
          <cell r="DZ66">
            <v>193371.01060000001</v>
          </cell>
          <cell r="EA66">
            <v>64</v>
          </cell>
        </row>
        <row r="67">
          <cell r="DY67" t="str">
            <v>TIENDA BARATODO MANTA 1328</v>
          </cell>
          <cell r="DZ67">
            <v>190457.17110000007</v>
          </cell>
          <cell r="EA67">
            <v>65</v>
          </cell>
        </row>
        <row r="68">
          <cell r="DY68" t="str">
            <v>TIENDA NARANJAL 716</v>
          </cell>
          <cell r="DZ68">
            <v>190148.29169999997</v>
          </cell>
          <cell r="EA68">
            <v>66</v>
          </cell>
        </row>
        <row r="69">
          <cell r="DY69" t="str">
            <v>TIENDA GRAN ESMERALDAS 1739</v>
          </cell>
          <cell r="DZ69">
            <v>188092.99040000001</v>
          </cell>
          <cell r="EA69">
            <v>67</v>
          </cell>
        </row>
        <row r="70">
          <cell r="DY70" t="str">
            <v>TIENDA RIOBAMBA 602</v>
          </cell>
          <cell r="DZ70">
            <v>183810.50900000002</v>
          </cell>
          <cell r="EA70">
            <v>68</v>
          </cell>
        </row>
        <row r="71">
          <cell r="DY71" t="str">
            <v>TIENDA SANTO DOMINGO 1725</v>
          </cell>
          <cell r="DZ71">
            <v>178345.76200000005</v>
          </cell>
          <cell r="EA71">
            <v>69</v>
          </cell>
        </row>
        <row r="72">
          <cell r="DY72" t="str">
            <v>TIENDA SATELITE NARANJITO 1042</v>
          </cell>
          <cell r="DZ72">
            <v>175628.65319999994</v>
          </cell>
          <cell r="EA72">
            <v>70</v>
          </cell>
        </row>
        <row r="73">
          <cell r="DY73" t="str">
            <v>TIENDA SATELITE CALUMA 2058</v>
          </cell>
          <cell r="DZ73">
            <v>175273.3953</v>
          </cell>
          <cell r="EA73">
            <v>71</v>
          </cell>
        </row>
        <row r="74">
          <cell r="DY74" t="str">
            <v>TIENDA DAULE 938</v>
          </cell>
          <cell r="DZ74">
            <v>175198.34229999999</v>
          </cell>
          <cell r="EA74">
            <v>72</v>
          </cell>
        </row>
        <row r="75">
          <cell r="DY75" t="str">
            <v>TIENDA SANTO DOMINGO 1735</v>
          </cell>
          <cell r="DZ75">
            <v>174752.6973</v>
          </cell>
          <cell r="EA75">
            <v>73</v>
          </cell>
        </row>
        <row r="76">
          <cell r="DY76" t="str">
            <v>TIENDA RIOBAMBA 605</v>
          </cell>
          <cell r="DZ76">
            <v>172929.46950000004</v>
          </cell>
          <cell r="EA76">
            <v>74</v>
          </cell>
        </row>
        <row r="77">
          <cell r="DY77" t="str">
            <v>TIENDA MITAD DEL MUNDO 1763</v>
          </cell>
          <cell r="DZ77">
            <v>169431.26340000003</v>
          </cell>
          <cell r="EA77">
            <v>75</v>
          </cell>
        </row>
        <row r="78">
          <cell r="DY78" t="str">
            <v>TIENDA BARATODO BABAHOYO 1033</v>
          </cell>
          <cell r="DZ78">
            <v>167652.49169999998</v>
          </cell>
          <cell r="EA78">
            <v>76</v>
          </cell>
        </row>
        <row r="79">
          <cell r="DY79" t="str">
            <v>EL RECREO</v>
          </cell>
          <cell r="DZ79">
            <v>166441.4148</v>
          </cell>
          <cell r="EA79">
            <v>77</v>
          </cell>
        </row>
        <row r="80">
          <cell r="DY80" t="str">
            <v>TIENDA SATELITE TENA 2042</v>
          </cell>
          <cell r="DZ80">
            <v>164539.43590000001</v>
          </cell>
          <cell r="EA80">
            <v>78</v>
          </cell>
        </row>
        <row r="81">
          <cell r="DY81" t="str">
            <v>TIENDA CALDERON 1792</v>
          </cell>
          <cell r="DZ81">
            <v>160731.11320000002</v>
          </cell>
          <cell r="EA81">
            <v>79</v>
          </cell>
        </row>
        <row r="82">
          <cell r="DY82" t="str">
            <v>TIENDA VENEZUELA 1718</v>
          </cell>
          <cell r="DZ82">
            <v>159681.10689999998</v>
          </cell>
          <cell r="EA82">
            <v>80</v>
          </cell>
        </row>
        <row r="83">
          <cell r="DY83" t="str">
            <v>TIENDA EMPALME 818</v>
          </cell>
          <cell r="DZ83">
            <v>159194.04129999995</v>
          </cell>
          <cell r="EA83">
            <v>81</v>
          </cell>
        </row>
        <row r="84">
          <cell r="DY84" t="str">
            <v>TIENDA BARATODO ESMERALDAS 180</v>
          </cell>
          <cell r="DZ84">
            <v>155337.65479999999</v>
          </cell>
          <cell r="EA84">
            <v>82</v>
          </cell>
        </row>
        <row r="85">
          <cell r="DY85" t="str">
            <v>TIENDA SATELITE RICAURTE 2045</v>
          </cell>
          <cell r="DZ85">
            <v>154786.3156</v>
          </cell>
          <cell r="EA85">
            <v>83</v>
          </cell>
        </row>
        <row r="86">
          <cell r="DY86" t="str">
            <v>TIENDA GYE Y OLMEDO 1713</v>
          </cell>
          <cell r="DZ86">
            <v>154405.959</v>
          </cell>
          <cell r="EA86">
            <v>84</v>
          </cell>
        </row>
        <row r="87">
          <cell r="DY87" t="str">
            <v>TIENDA FLORIDA 967</v>
          </cell>
          <cell r="DZ87">
            <v>151856.07679999998</v>
          </cell>
          <cell r="EA87">
            <v>85</v>
          </cell>
        </row>
        <row r="88">
          <cell r="DY88" t="str">
            <v>TIENDA CONDADO 1734</v>
          </cell>
          <cell r="DZ88">
            <v>148857.29060000001</v>
          </cell>
          <cell r="EA88">
            <v>86</v>
          </cell>
        </row>
        <row r="89">
          <cell r="DY89" t="str">
            <v>TIENDA CARAPUNGO 1716</v>
          </cell>
          <cell r="DZ89">
            <v>147498.18709999995</v>
          </cell>
          <cell r="EA89">
            <v>87</v>
          </cell>
        </row>
        <row r="90">
          <cell r="DY90" t="str">
            <v>TIENDA SAMBORONDON 1085</v>
          </cell>
          <cell r="DZ90">
            <v>144981.83690000005</v>
          </cell>
          <cell r="EA90">
            <v>88</v>
          </cell>
        </row>
        <row r="91">
          <cell r="DY91" t="str">
            <v>TIENDA SATELITE SALITRE 1061</v>
          </cell>
          <cell r="DZ91">
            <v>144279.28230000005</v>
          </cell>
          <cell r="EA91">
            <v>89</v>
          </cell>
        </row>
        <row r="92">
          <cell r="DY92" t="str">
            <v>TIENDA SATELITE FLAVIO ALFARO 2064</v>
          </cell>
          <cell r="DZ92">
            <v>143709.54819999996</v>
          </cell>
          <cell r="EA92">
            <v>90</v>
          </cell>
        </row>
        <row r="93">
          <cell r="DY93" t="str">
            <v>TIENDA PASAJE 718</v>
          </cell>
          <cell r="DZ93">
            <v>141246.05139999997</v>
          </cell>
          <cell r="EA93">
            <v>91</v>
          </cell>
        </row>
        <row r="94">
          <cell r="DY94" t="str">
            <v>TIENDA IBARRA 1018</v>
          </cell>
          <cell r="DZ94">
            <v>137441.231</v>
          </cell>
          <cell r="EA94">
            <v>92</v>
          </cell>
        </row>
        <row r="95">
          <cell r="DY95" t="str">
            <v>TIENDA QUINCHE 1744</v>
          </cell>
          <cell r="DZ95">
            <v>132127.10150000005</v>
          </cell>
          <cell r="EA95">
            <v>93</v>
          </cell>
        </row>
        <row r="96">
          <cell r="DY96" t="str">
            <v>TIENDA SATELITE GUARANDA 610</v>
          </cell>
          <cell r="DZ96">
            <v>131444.70890000003</v>
          </cell>
          <cell r="EA96">
            <v>94</v>
          </cell>
        </row>
        <row r="97">
          <cell r="DY97" t="str">
            <v>TIENDA SANTA ELENA 1002</v>
          </cell>
          <cell r="DZ97">
            <v>131413.6361</v>
          </cell>
          <cell r="EA97">
            <v>95</v>
          </cell>
        </row>
        <row r="98">
          <cell r="DY98" t="str">
            <v>TIENDA LATACUNGA 501</v>
          </cell>
          <cell r="DZ98">
            <v>130309.7159</v>
          </cell>
          <cell r="EA98">
            <v>96</v>
          </cell>
        </row>
        <row r="99">
          <cell r="DY99" t="str">
            <v>TIENDA SATELITE ROCAFUERTE 3349</v>
          </cell>
          <cell r="DZ99">
            <v>127972.20429999998</v>
          </cell>
          <cell r="EA99">
            <v>97</v>
          </cell>
        </row>
        <row r="100">
          <cell r="DY100" t="str">
            <v>TIENDA BAHIA DE CARAQUEZ 1320</v>
          </cell>
          <cell r="DZ100">
            <v>127461.31099999996</v>
          </cell>
          <cell r="EA100">
            <v>98</v>
          </cell>
        </row>
        <row r="101">
          <cell r="DY101" t="str">
            <v>TIENDA SATELITE EL TRIUNFO 2062</v>
          </cell>
          <cell r="DZ101">
            <v>121830.245</v>
          </cell>
          <cell r="EA101">
            <v>99</v>
          </cell>
        </row>
        <row r="102">
          <cell r="DY102" t="str">
            <v>TIENDA CARMEN 421</v>
          </cell>
          <cell r="DZ102">
            <v>121263.71420000002</v>
          </cell>
          <cell r="EA102">
            <v>100</v>
          </cell>
        </row>
        <row r="103">
          <cell r="DY103" t="str">
            <v>TIENDA MICHELENA 1755</v>
          </cell>
          <cell r="DZ103">
            <v>119589.5145</v>
          </cell>
          <cell r="EA103">
            <v>101</v>
          </cell>
        </row>
        <row r="104">
          <cell r="DY104" t="str">
            <v>TIENDA SATELITE SAN VICENTE 2095</v>
          </cell>
          <cell r="DZ104">
            <v>119241.3507</v>
          </cell>
          <cell r="EA104">
            <v>102</v>
          </cell>
        </row>
        <row r="105">
          <cell r="DY105" t="str">
            <v>TIENDA CHONE 1322</v>
          </cell>
          <cell r="DZ105">
            <v>116380.96470000001</v>
          </cell>
          <cell r="EA105">
            <v>103</v>
          </cell>
        </row>
        <row r="106">
          <cell r="DY106" t="str">
            <v>TIENDA CONCORDIA 1733</v>
          </cell>
          <cell r="DZ106">
            <v>115392.58380000001</v>
          </cell>
          <cell r="EA106">
            <v>104</v>
          </cell>
        </row>
        <row r="107">
          <cell r="DY107" t="str">
            <v>TELEVENTAS ARTEFACTA LA PRENSA 2 3340</v>
          </cell>
          <cell r="DZ107">
            <v>114545.31970000001</v>
          </cell>
          <cell r="EA107">
            <v>105</v>
          </cell>
        </row>
        <row r="108">
          <cell r="DY108" t="str">
            <v>TIENDA BUENA FE 817</v>
          </cell>
          <cell r="DZ108">
            <v>114364.24889999999</v>
          </cell>
          <cell r="EA108">
            <v>106</v>
          </cell>
        </row>
        <row r="109">
          <cell r="DY109" t="str">
            <v>TIENDA AMBATO 1819</v>
          </cell>
          <cell r="DZ109">
            <v>113431.6332</v>
          </cell>
          <cell r="EA109">
            <v>107</v>
          </cell>
        </row>
        <row r="110">
          <cell r="DY110" t="str">
            <v>TIENDA SATELITE BABA 1048</v>
          </cell>
          <cell r="DZ110">
            <v>110612.5474</v>
          </cell>
          <cell r="EA110">
            <v>108</v>
          </cell>
        </row>
        <row r="111">
          <cell r="DY111" t="str">
            <v>TIENDA LATACUNGA 504</v>
          </cell>
          <cell r="DZ111">
            <v>110407.10209999999</v>
          </cell>
          <cell r="EA111">
            <v>109</v>
          </cell>
        </row>
        <row r="112">
          <cell r="DY112" t="str">
            <v>TIENDA SATELITE TOSAGUA 2098</v>
          </cell>
          <cell r="DZ112">
            <v>109946.46430000001</v>
          </cell>
          <cell r="EA112">
            <v>110</v>
          </cell>
        </row>
        <row r="113">
          <cell r="DY113" t="str">
            <v>TIENDA MACHACHI 1727</v>
          </cell>
          <cell r="DZ113">
            <v>108507.83969999998</v>
          </cell>
          <cell r="EA113">
            <v>111</v>
          </cell>
        </row>
        <row r="114">
          <cell r="DY114" t="str">
            <v>TIENDA SATELITE COLIMES 2016</v>
          </cell>
          <cell r="DZ114">
            <v>108270.0784</v>
          </cell>
          <cell r="EA114">
            <v>112</v>
          </cell>
        </row>
        <row r="115">
          <cell r="DY115" t="str">
            <v>TIENDA SATELITE SAN JUAN 824</v>
          </cell>
          <cell r="DZ115">
            <v>106028.42790000001</v>
          </cell>
          <cell r="EA115">
            <v>113</v>
          </cell>
        </row>
        <row r="116">
          <cell r="DY116" t="str">
            <v>TIENDA QUININDE 1738</v>
          </cell>
          <cell r="DZ116">
            <v>105423.62169999999</v>
          </cell>
          <cell r="EA116">
            <v>114</v>
          </cell>
        </row>
        <row r="117">
          <cell r="DY117" t="str">
            <v>TIENDA PORTOVIEJO 1318</v>
          </cell>
          <cell r="DZ117">
            <v>104448.5094</v>
          </cell>
          <cell r="EA117">
            <v>115</v>
          </cell>
        </row>
        <row r="118">
          <cell r="DY118" t="str">
            <v>TIENDA FORTIN 968</v>
          </cell>
          <cell r="DZ118">
            <v>103982.15879999999</v>
          </cell>
          <cell r="EA118">
            <v>116</v>
          </cell>
        </row>
        <row r="119">
          <cell r="DY119" t="str">
            <v>TIENDA SATELITE PIFO 1807</v>
          </cell>
          <cell r="DZ119">
            <v>103117.10310000002</v>
          </cell>
          <cell r="EA119">
            <v>117</v>
          </cell>
        </row>
        <row r="120">
          <cell r="DY120" t="str">
            <v>TELEVENTAS BARATODO LIBERTAD 3324</v>
          </cell>
          <cell r="DZ120">
            <v>102019.49269999999</v>
          </cell>
          <cell r="EA120">
            <v>118</v>
          </cell>
        </row>
        <row r="121">
          <cell r="DY121" t="str">
            <v>TIENDA SATELITE SIMON BOLIVAR 2046</v>
          </cell>
          <cell r="DZ121">
            <v>101537.8956</v>
          </cell>
          <cell r="EA121">
            <v>119</v>
          </cell>
        </row>
        <row r="122">
          <cell r="DY122" t="str">
            <v>TIENDA CATAMAYO 729</v>
          </cell>
          <cell r="DZ122">
            <v>99392.653800000015</v>
          </cell>
          <cell r="EA122">
            <v>120</v>
          </cell>
        </row>
        <row r="123">
          <cell r="DY123" t="str">
            <v>TIENDA SATELITE MANA 822</v>
          </cell>
          <cell r="DZ123">
            <v>98701.987200000018</v>
          </cell>
          <cell r="EA123">
            <v>121</v>
          </cell>
        </row>
        <row r="124">
          <cell r="DY124" t="str">
            <v>TIENDA BARATODO PORTOVIEJO 1327</v>
          </cell>
          <cell r="DZ124">
            <v>97211.24940000003</v>
          </cell>
          <cell r="EA124">
            <v>122</v>
          </cell>
        </row>
        <row r="125">
          <cell r="DY125" t="str">
            <v>TIENDA AMBATO 1811</v>
          </cell>
          <cell r="DZ125">
            <v>93415.846400000009</v>
          </cell>
          <cell r="EA125">
            <v>123</v>
          </cell>
        </row>
        <row r="126">
          <cell r="DY126" t="str">
            <v>TIENDA SATELITE UNION 1764</v>
          </cell>
          <cell r="DZ126">
            <v>92700.47129999999</v>
          </cell>
          <cell r="EA126">
            <v>124</v>
          </cell>
        </row>
        <row r="127">
          <cell r="DY127" t="str">
            <v>TIENDA SATELITE NUEVA AURORA 1</v>
          </cell>
          <cell r="DZ127">
            <v>91871.369599999976</v>
          </cell>
          <cell r="EA127">
            <v>125</v>
          </cell>
        </row>
        <row r="128">
          <cell r="DY128" t="str">
            <v>TIENDA SATELITE JOYA DE LOS SACHAS 2065</v>
          </cell>
          <cell r="DZ128">
            <v>90881.985000000001</v>
          </cell>
          <cell r="EA128">
            <v>126</v>
          </cell>
        </row>
        <row r="129">
          <cell r="DY129" t="str">
            <v>TIENDA PEDERNALES 1321</v>
          </cell>
          <cell r="DZ129">
            <v>90335.740700000024</v>
          </cell>
          <cell r="EA129">
            <v>127</v>
          </cell>
        </row>
        <row r="130">
          <cell r="DY130" t="str">
            <v>TIENDA BARATODO EXPRESS NUEVA AURORA 3350</v>
          </cell>
          <cell r="DZ130">
            <v>89678.616400000014</v>
          </cell>
          <cell r="EA130">
            <v>128</v>
          </cell>
        </row>
        <row r="131">
          <cell r="DY131" t="str">
            <v>TIENDA SATELITE JIPIJAPA 1335</v>
          </cell>
          <cell r="DZ131">
            <v>88918.315999999992</v>
          </cell>
          <cell r="EA131">
            <v>129</v>
          </cell>
        </row>
        <row r="132">
          <cell r="DY132" t="str">
            <v>TIENDA SATELITE MOCACHE 2034</v>
          </cell>
          <cell r="DZ132">
            <v>83574.929600000032</v>
          </cell>
          <cell r="EA132">
            <v>130</v>
          </cell>
        </row>
        <row r="133">
          <cell r="DY133" t="str">
            <v>TIENDA PELILEO 1820</v>
          </cell>
          <cell r="DZ133">
            <v>83504.821899999981</v>
          </cell>
          <cell r="EA133">
            <v>131</v>
          </cell>
        </row>
        <row r="134">
          <cell r="DY134" t="str">
            <v>TIENDA GUAMANI 1740</v>
          </cell>
          <cell r="DZ134">
            <v>81472.387299999988</v>
          </cell>
          <cell r="EA134">
            <v>132</v>
          </cell>
        </row>
        <row r="135">
          <cell r="DY135" t="str">
            <v>TIENDA PASCUALES 965</v>
          </cell>
          <cell r="DZ135">
            <v>81320.014800000019</v>
          </cell>
          <cell r="EA135">
            <v>133</v>
          </cell>
        </row>
        <row r="136">
          <cell r="DY136" t="str">
            <v>TIENDA ARTEFACTA BABAHOYO 1 3351</v>
          </cell>
          <cell r="DZ136">
            <v>80739.265400000004</v>
          </cell>
          <cell r="EA136">
            <v>134</v>
          </cell>
        </row>
        <row r="137">
          <cell r="DY137" t="str">
            <v>TIENDA SATELITE CALCETA 2032</v>
          </cell>
          <cell r="DZ137">
            <v>78993.272500000036</v>
          </cell>
          <cell r="EA137">
            <v>135</v>
          </cell>
        </row>
        <row r="138">
          <cell r="DY138" t="str">
            <v>TIENDA MACHALA 714</v>
          </cell>
          <cell r="DZ138">
            <v>76960.804299999974</v>
          </cell>
          <cell r="EA138">
            <v>136</v>
          </cell>
        </row>
        <row r="139">
          <cell r="DY139" t="str">
            <v>TIENDA SATELITE GUABO 731</v>
          </cell>
          <cell r="DZ139">
            <v>75667.581200000001</v>
          </cell>
          <cell r="EA139">
            <v>137</v>
          </cell>
        </row>
        <row r="140">
          <cell r="DY140" t="str">
            <v>TIENDA LA LUCHA DE LOS POBRES 3348</v>
          </cell>
          <cell r="DZ140">
            <v>75414.081099999996</v>
          </cell>
          <cell r="EA140">
            <v>138</v>
          </cell>
        </row>
        <row r="141">
          <cell r="DY141" t="str">
            <v>TIENDA SATELITE MONTECRISTI 13</v>
          </cell>
          <cell r="DZ141">
            <v>75036.014899999995</v>
          </cell>
          <cell r="EA141">
            <v>139</v>
          </cell>
        </row>
        <row r="142">
          <cell r="DY142" t="str">
            <v>TIENDA CHILLOGALLO 1743</v>
          </cell>
          <cell r="DZ142">
            <v>72013.524300000019</v>
          </cell>
          <cell r="EA142">
            <v>140</v>
          </cell>
        </row>
        <row r="143">
          <cell r="DY143" t="str">
            <v>TIENDA SATELITE QUINSALOMA 2063</v>
          </cell>
          <cell r="DZ143">
            <v>70123.681599999996</v>
          </cell>
          <cell r="EA143">
            <v>141</v>
          </cell>
        </row>
        <row r="144">
          <cell r="DY144" t="str">
            <v>TIENDA BARATODO EXPRESS LAS CUADRAS 2057</v>
          </cell>
          <cell r="DZ144">
            <v>64872.472900000015</v>
          </cell>
          <cell r="EA144">
            <v>142</v>
          </cell>
        </row>
        <row r="145">
          <cell r="DY145" t="str">
            <v>TIENDA SATELITE SALCEDO 1825</v>
          </cell>
          <cell r="DZ145">
            <v>61870.539200000014</v>
          </cell>
          <cell r="EA145">
            <v>143</v>
          </cell>
        </row>
        <row r="146">
          <cell r="DY146" t="str">
            <v>TIENDA SANTA ROSA 717</v>
          </cell>
          <cell r="DZ146">
            <v>56926.276200000008</v>
          </cell>
          <cell r="EA146">
            <v>144</v>
          </cell>
        </row>
        <row r="147">
          <cell r="DY147" t="str">
            <v>TIENDA SATELITE SANTA ROSA 717</v>
          </cell>
          <cell r="DZ147">
            <v>52858.778100000003</v>
          </cell>
          <cell r="EA147">
            <v>145</v>
          </cell>
        </row>
        <row r="148">
          <cell r="DY148" t="str">
            <v>TELEVENTAS BARATODO BABAHOYO 3310</v>
          </cell>
          <cell r="DZ148">
            <v>52282.380500000007</v>
          </cell>
          <cell r="EA148">
            <v>146</v>
          </cell>
        </row>
        <row r="149">
          <cell r="DY149" t="str">
            <v>TIENDA 1018 IBARRA</v>
          </cell>
          <cell r="DZ149">
            <v>45756.476500000012</v>
          </cell>
          <cell r="EA149">
            <v>147</v>
          </cell>
        </row>
        <row r="150">
          <cell r="DY150" t="str">
            <v>TIENDA SATELITE PILLARO 2096</v>
          </cell>
          <cell r="DZ150">
            <v>43938.988899999989</v>
          </cell>
          <cell r="EA150">
            <v>148</v>
          </cell>
        </row>
        <row r="151">
          <cell r="DY151" t="str">
            <v>TIENDA 1744 CARAPUNGO</v>
          </cell>
          <cell r="DZ151">
            <v>41898.875200000009</v>
          </cell>
          <cell r="EA151">
            <v>149</v>
          </cell>
        </row>
        <row r="152">
          <cell r="DY152" t="str">
            <v>TIENDA 967  FLORIDA</v>
          </cell>
          <cell r="DZ152">
            <v>40691.097499999996</v>
          </cell>
          <cell r="EA152">
            <v>150</v>
          </cell>
        </row>
        <row r="153">
          <cell r="DY153" t="str">
            <v>TIENDA 1318 PORTOVIEJO</v>
          </cell>
          <cell r="DZ153">
            <v>39944.022600000004</v>
          </cell>
          <cell r="EA153">
            <v>151</v>
          </cell>
        </row>
        <row r="154">
          <cell r="DY154" t="str">
            <v>TIENDA PEDREGAL 964</v>
          </cell>
          <cell r="DZ154">
            <v>37008.191800000008</v>
          </cell>
          <cell r="EA154">
            <v>152</v>
          </cell>
        </row>
        <row r="155">
          <cell r="DY155" t="str">
            <v>TIENDA 1740 GUAMANI</v>
          </cell>
          <cell r="DZ155">
            <v>34432.37019999999</v>
          </cell>
          <cell r="EA155">
            <v>153</v>
          </cell>
        </row>
        <row r="156">
          <cell r="DY156" t="str">
            <v>TIENDA 1743 CHILLOGALLO</v>
          </cell>
          <cell r="DZ156">
            <v>29991.496900000006</v>
          </cell>
          <cell r="EA156">
            <v>154</v>
          </cell>
        </row>
        <row r="157">
          <cell r="DY157" t="str">
            <v>TIENDA 965  PASCUALES</v>
          </cell>
          <cell r="DZ157">
            <v>29929.694700000004</v>
          </cell>
          <cell r="EA157">
            <v>155</v>
          </cell>
        </row>
        <row r="158">
          <cell r="DY158" t="str">
            <v>TIENDA ESMERALDAS 1731</v>
          </cell>
          <cell r="DZ158">
            <v>24267.096000000001</v>
          </cell>
          <cell r="EA158">
            <v>156</v>
          </cell>
        </row>
        <row r="159">
          <cell r="DY159" t="str">
            <v>TIENDA SAN AGUSTIN 1750</v>
          </cell>
          <cell r="DZ159">
            <v>18328.831599999998</v>
          </cell>
          <cell r="EA159">
            <v>157</v>
          </cell>
        </row>
        <row r="160">
          <cell r="DY160" t="str">
            <v>TIENDA SATELITE CAMILO PONCE 1</v>
          </cell>
          <cell r="DZ160">
            <v>18063.173699999996</v>
          </cell>
          <cell r="EA160">
            <v>158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en Mangui" refreshedDate="44881.676133449073" createdVersion="6" refreshedVersion="6" minRefreshableVersion="3" recordCount="1680">
  <cacheSource type="worksheet">
    <worksheetSource name="Tabla5"/>
  </cacheSource>
  <cacheFields count="105">
    <cacheField name="CLAVE" numFmtId="0">
      <sharedItems/>
    </cacheField>
    <cacheField name="Source.Name" numFmtId="0">
      <sharedItems containsBlank="1"/>
    </cacheField>
    <cacheField name="PROMOTOR" numFmtId="0">
      <sharedItems/>
    </cacheField>
    <cacheField name="CLIENTE HIJO" numFmtId="0">
      <sharedItems containsBlank="1"/>
    </cacheField>
    <cacheField name="TIENDA HMPV" numFmtId="0">
      <sharedItems containsBlank="1" count="385">
        <s v="454 - TIENDA VINCES 816"/>
        <s v="457 - Tienda Ventanas 820"/>
        <s v="536 - VINCES"/>
        <s v="185 - 1790-TIENDA RECREO 1790"/>
        <s v="206 - QUIRECREO"/>
        <s v="499 - MUCHO LOTE"/>
        <s v="580 - MALL DEL FORTIN"/>
        <s v="486 - BABAHOYO"/>
        <s v="511 - BABAHOYO"/>
        <s v="77 - JAPON NNUU METROPOLITAN"/>
        <s v="1714 - TIENDA NACIONES UNIDAS"/>
        <s v="956 - ALM ESPAÑA CALIFORNIA"/>
        <s v="616 - GYE.CALIFORNIA II"/>
        <s v="521 - ALBORADA"/>
        <s v="653 - ORVE ALBORADA"/>
        <s v="71 - EL BOSQUE"/>
        <s v="943 - JAPON EL RECREO III"/>
        <s v="200 - RECREO"/>
        <s v="271 - C.C.RECREO"/>
        <s v="953 - ARTEFACTA RIOCENTRO NORTE"/>
        <s v="505 - RIOCENTRO NORTE"/>
        <s v="559 - RIOCENTRO NORTE"/>
        <s v="466 - TIENDA MALL DEL SOL 923"/>
        <s v="498 - MILAGRO"/>
        <s v="510 - MILAGRO"/>
        <s v="399 - POINT MILAGRO"/>
        <s v="520 - CRÉDITOS ECONÓMICOS PORTAL SHOPPING"/>
        <s v="967 - LA GANGA PORTAL SHOPPING"/>
        <s v="404 - TIENDA BARATODO CALIFORNIA 1025"/>
        <s v="647 - ORVE PARQUE CALIFORNIA"/>
        <s v="663 - JAPON PARQUE CALIFORNIA"/>
        <s v="513 - SALINAS CE GYS"/>
        <s v="525 - LIBERTAD 1 CENTRO"/>
        <s v="70 - C.C. SCALA"/>
        <s v="94322 - JAPON IBARRA 2"/>
        <s v="1013 - TIENDA IBARRA"/>
        <s v="31 - IBARRA 2"/>
        <s v="94321 - ORVE HOGAR IBARRA 2"/>
        <s v="959 - ORVE HOGAR IBARRA III"/>
        <s v="158 - POINT IBARRA"/>
        <s v="814 - ALMACENES ESPAÑA COLISEO"/>
        <s v="721 - VEGA CUENCA"/>
        <s v="639 - SUKASA CUENCA"/>
        <s v="81 - JAPON VELASCO"/>
        <s v="1018 - Tienda Ibarra"/>
        <s v="1101 - TIENDA BARATODO IBARRA"/>
        <s v="531 - Créditos Económicos Ibarra"/>
        <s v="49 - IBARRA 3"/>
        <s v="5 - IBARRA"/>
        <s v="74 - PLAZA SHOPPING IBARRA"/>
        <s v="487 - CALIFORNIA"/>
        <s v="384 - CALIFORNIA"/>
        <s v="517 - C.C. CALIFORNIA 2"/>
        <s v="895 - MIN GUAYAQUIL PARQUE CALIFORNIA (106)"/>
        <s v="179 - 1745-TIENDA SAN RAFAEL 1745"/>
        <s v="181 - 1752-TIENDA VALLE DE LOS CHILLOS 1752"/>
        <s v="377 - POINT SAN LUIS SHOPPING"/>
        <s v="273 - LOS CHILLOS"/>
        <s v="473 - TIENDA PLAYAS 945"/>
        <s v="500 - PLAYAS"/>
        <s v="518 - PLAYAS"/>
        <s v="964 - ALM ESPAÑA LA TRONCAL CENTRO"/>
        <s v="405 - TIENDA RIOCENTRO SUR 1026"/>
        <s v="417 - TIENDA SAMBORONDON 1085"/>
        <s v="871 - TIENDA TRONCAL 970"/>
        <s v="493 - LA TRONCAL"/>
        <s v="506 - RIOCENTRO SUR"/>
        <s v="622 - TRC.LA TRONCAL"/>
        <s v="637 - SAMBORONDON"/>
        <s v="523 - TRONCAL 2"/>
        <s v="533 - GANGA RIOCENTRO SUR"/>
        <s v="540 - SAMBORONDON"/>
        <s v="587 - LA 38 Y PORTETE"/>
        <s v="589 - GANGA PEDREGAL"/>
        <s v="963 - La 29"/>
        <s v="921 - MIN SAMBORONDON"/>
        <s v="485 - ALBORADA"/>
        <s v="402 - POINT ALBORADA"/>
        <s v="441 - TIENDA MACHALA 713"/>
        <s v="446 - TIENDA BARATODO MACHALA 719"/>
        <s v="614 - GYE.9 DE OCTUBRE I"/>
        <s v="560 - 9 DE OCTUBRE Y BOYACÁ"/>
        <s v="439 - TIENDA BARATODO LIBERTAD 2625"/>
        <s v="394 - POINT LA LIBERTAD 2"/>
        <s v="269 - C.C. EL JARDIN"/>
        <s v="2081 - BARATODO EXPRESS AMBATO"/>
        <s v="198 - AMBATO"/>
        <s v="258 - AMB.CEVALLOS"/>
        <s v="215 - AMBATO 2"/>
        <s v="279 - ORVE AMBATO I"/>
        <s v="378 - POINT AMBATO"/>
        <s v="272 - C.C. LOS ANDES AMBATO"/>
        <s v="414 - TIENDA RIOCENTRO EL DORADO 1059"/>
        <s v="492 - EL DORADO"/>
        <s v="631 - MAN.MEGA"/>
        <s v="514 - MANTA"/>
        <s v="393 - POINT MANTA CENTRO"/>
        <s v="641 - TODOHOGAR MANTA"/>
        <s v="813 - ALMACENES ESPAÑA LUIS CORDERO 1"/>
        <s v="531 - CUENCA"/>
        <s v="819 - Solis Lamar"/>
        <s v="180 - 1749-TIENDA BARATODO PRENSA 1749"/>
        <s v="201 - LA PRENSA"/>
        <s v="453 - TIENDA QUEVEDO 811"/>
        <s v="458 - TIENDA QUEVEDO 821"/>
        <s v="504 - QUEVEDO"/>
        <s v="515 - QUEVEDO"/>
        <s v="386 - POINT QUEVEDO"/>
        <s v="410 - TIENDA SATELITE BALZAR 1039"/>
        <s v="455 - TIENDA BUENA FE 817"/>
        <s v="456 - TIENDA EMPALME 818"/>
        <s v="528 - Creditos El Empalme"/>
        <s v="958 - JAHER BUENA FE"/>
        <s v="527 - BUENA FE"/>
        <s v="538 - EL EMPALME 2"/>
        <s v="542 - BALZAR"/>
        <s v="889 - MIN EL EMPALME 1 (118)"/>
        <s v="945 - Min Balzar Marcimex"/>
        <s v="468 - TIENDA PARQUE CALIFORNIA 932"/>
        <s v="507 - SALINAS"/>
        <s v="524 - LIBERTAD 2 SHOPPING"/>
        <s v="960 - ALM ESPAÑA BABAHOYO"/>
        <s v="477 - TIENDA BABAHOYO 960"/>
        <s v="408 - TIENDA BARATODO BABAHOYO 1033"/>
        <s v="397 - POINT BABAHOYO"/>
        <s v="722 - VEGA SAMBORONDON"/>
        <s v="563 - VILLA CLUB"/>
        <s v="640 - SUKOCINA"/>
        <s v="173 - 1719-TIENDA PRENSA 1719"/>
        <s v="244 - COTOCOLLAO 2"/>
        <s v="509 - BAHIA"/>
        <s v="465 - TIENDA MALL DEL SUR 921"/>
        <s v="463 - TIENDA DURAN OUTLET 917"/>
        <s v="407 - TIENDA BARATODO DURAN 1032"/>
        <s v="532 - MALL DEL SUR"/>
        <s v="290 - JAPON CONDADO"/>
        <s v="176 - 1734-TIENDA CONDADO 1734"/>
        <s v="72 - ELOY ALFARO"/>
        <s v="957 - ALM ESPAÑA 1"/>
        <s v="423 - TIENDA MANTA 1313"/>
        <s v="495 - MACHALA"/>
        <s v="395 - POINT MACHALA"/>
        <s v="520 - 9 DE OCTUBRE 2 GARCIA AVILES"/>
        <s v="645 - ORVE 9 DE OCTUBRE Y BOYACA"/>
        <s v="416 - TIENDA CITY MALL 1063"/>
        <s v="644 - TODOHOGAR CITY"/>
        <s v="496 - MALL DEL SUR"/>
        <s v="648 - ORVE MALL DEL SUR"/>
        <s v="467 - TIENDA ALBORADA 924"/>
        <s v="893 - MIN GUAYAQUIL LA ALBORADA 1 (119)"/>
        <s v="469 - TIENDA PORTETE 936"/>
        <s v="626 - GYE.PORTETE III"/>
        <s v="959 - ALM ESPAÑA MILAGRO"/>
        <s v="474 - TIENDA MILAGRO 952"/>
        <s v="476 - TIENDA MILAGRO 959"/>
        <s v="483 - 9 DE OCTUBRE 2"/>
        <s v="385 - 9 DE OCTUBRE"/>
        <s v="406 - TIENDA BARATODO 9 DE OCTUBRE 1"/>
        <s v="482 - 9 DE OCTUBRE 1"/>
        <s v="497 - MANTA"/>
        <s v="907 - MIN MANTA CENTRO (120)"/>
        <s v="94323 - JAPON CAYAMBE"/>
        <s v="1015 - TIENDA OTAVALO"/>
        <s v="1021 - TIENDA CAYAMBE"/>
        <s v="11 - QCAYAMBE"/>
        <s v="38 - CAYAMBE 2"/>
        <s v="9 - OTAVALO"/>
        <s v="84 - ORVE CAYAMBE"/>
        <s v="87 - ORVE OTAVALO"/>
        <s v="156 - POINT CAYAMBE"/>
        <s v="382 - POINT OTAVALO"/>
        <s v="776 - ALM. ESPAÑA SANGURIMA"/>
        <s v="781 - ALMA. ESPAÑA ARENAL"/>
        <s v="420 - TIENDA CUENCA 122"/>
        <s v="602 - CUE.EL ARENAL"/>
        <s v="603 - CUE.EL ARENAL 2"/>
        <s v="330 - VEGA BOSQUE"/>
        <s v="810 - ALMACENES ESPAÑA GRAN COLOMBIA"/>
        <s v="529 - CREDITOS GRAN COLOMBIA"/>
        <s v="604 - CUE.LUIS CORDERO"/>
        <s v="872 - ALMACENES ESPAÑA GYE 9 DE OCTUBRE"/>
        <s v="961 - ALMACENES ESPAÑA BOYACA"/>
        <s v="513 - PORTETE"/>
        <s v="295 - JAPON LATACUNGA"/>
        <s v="186 - 1811-TIENDA AMBATO 1811"/>
        <s v="187 - 1818-TIENDA AMBATO NORTE 1818"/>
        <s v="188 - 1819-TIENDA AMBATO 1819"/>
        <s v="193 - 501-TIENDA LATACUNGA 501"/>
        <s v="194 - 504-TIENDA LATACUNGA 504"/>
        <m/>
        <s v="263 - LAT. LATACUNGA II"/>
        <s v="205 - AMBATO 1"/>
        <s v="209 - LATACUNGA"/>
        <s v="241 - LATACUNGA 3"/>
        <s v="248 - LATACUNGA 2"/>
        <s v="250 - MIN AMBATO CEVALLOS - BODEGA."/>
        <s v="253 - MIN LATACUNGA 1- BODEGA"/>
        <s v="957 - ORVE HOGAR LATACUNGA II"/>
        <s v="392 - POINT AMBATO 3"/>
        <s v="288 - JAPON EL RECREO I"/>
        <s v="281 - ORVE EL RECREO III"/>
        <s v="391 - POINT RECREO 4"/>
        <s v="962 - ALMACENES ESPAÑA LIBERTAD"/>
        <s v="472 - TIENDA LIBERTAD 940"/>
        <s v="278 - ORVE CONDADO"/>
        <s v="270 - C.C.CONDADO"/>
        <s v="422 - TIENDA PORTOVIEJO 1311"/>
        <s v="425 - TIENDA PORTOVIEJO 1318"/>
        <s v="431 - TIENDA BARATODO PORTOVIEJO 1327"/>
        <s v="510 - PORTOVIEJO 2"/>
        <s v="1 - GANGA PORTOVIEJO"/>
        <s v="642 - TODOHOGAR PORTOVIEJO"/>
        <s v="638 - SUKASA GUAYAQUIL"/>
        <s v="296 - JAPON RIOBAMBA"/>
        <s v="195 - 602-TIENDA RIOBAMBA 602"/>
        <s v="196 - 605-TIENDA RIOBAMBA 605"/>
        <s v="207 - RIOBAMBA"/>
        <s v="233 - RIOBAMBA_2"/>
        <s v="274 - MULTIPLAZA RIOBAMBA"/>
        <s v="662 - JAPON CITY MALL"/>
        <s v="571 - CITY MALL"/>
        <s v="444 - Tienda Santa Rosa 717"/>
        <s v="445 - Tienda Pasaje 718"/>
        <s v="634 - MCH.MACHALA II"/>
        <s v="530 - STA. ROSA"/>
        <s v="537 - PASAJE"/>
        <s v="544 - PIÑAS"/>
        <s v="905 - MIN MACHALA PAEZ (31)"/>
        <s v="906 - Min Machala Rocafuerte (30)"/>
        <s v="914 - MIN PASAJE JUAN MONTALVO (40)"/>
        <s v="915 - MIN PIÑAS1 (45)"/>
        <s v="923 - MIN SANTA ROSA (35)"/>
        <s v="643 - TODOHOGAR MACHALA"/>
        <s v="808 - ALM ESPAÑA LUIS CORDERO 2"/>
        <s v="418 - TIENDA CUENCA 111"/>
        <s v="605 - CUE.LUIS CORDERO III"/>
        <s v="17 - NACIONES UNIDAS"/>
        <s v="88 - ORVE NACIONES UNIDAS"/>
        <s v="202 - QUICENTRO SUR"/>
        <s v="277 - ORVE QUICENTRO SUR"/>
        <s v="371 - POINT QUICENTRO SUR"/>
        <s v="127 - VEGA TUMBACO"/>
        <s v="22 - TUMBACO"/>
        <s v="1741 - TIENDA TUMBACO"/>
        <s v="157 - POINT TUMBACO"/>
        <s v="75 - TUMBACO"/>
        <s v="502 - PORTETE"/>
        <s v="660 - ORVE PORTETE Y LA 17"/>
        <s v="217 - COTOCOLLAO"/>
        <s v="276 - ORVE LA PRENSA"/>
        <s v="368 - POINT PRENSA"/>
        <s v="289 - JAPON QUICENTRO SUR 3"/>
        <s v="239 - QUICENTROSUR"/>
        <s v="275 - C.C.QUICENTRO SUR"/>
        <s v="462 - TIENDA 9 DE OCTUBRE 911"/>
        <s v="891 - MIN GUAYAQUIL 9 DE OCTUBRE (105)"/>
        <s v="156015 - TIENDA C.C PORTAL SHOPPING"/>
        <s v="389 - POINT PORTAL SHOIPPING"/>
        <s v="645 - TODOHOGAR PORTAL SHOPPING"/>
        <s v="94338 - JAPON TUMBACO II"/>
        <s v="1742 - TIENDA COMITE PUEBLO"/>
        <s v="1792 - TIENDA CALDERON"/>
        <s v="182 - 1753-TIENDA BARATODO SANGOLQUI 1753"/>
        <s v="203 - SANGOLQUI"/>
        <s v="519 - Créditos Económicos Calderon"/>
        <s v="521 - Créditos Económicos Comite Del Pueblo"/>
        <s v="69 - UIO.CALDERON"/>
        <s v="19 - COMITE DEL PUEBLO 1"/>
        <s v="20 - CARAPUNGO"/>
        <s v="208 - SANGOLQUI"/>
        <s v="214 - SANGOLQUI 2"/>
        <s v="235 - SANGOLQUI 3"/>
        <s v="28 - POMASQUI"/>
        <s v="32 - CALDERON"/>
        <s v="34 - SAN ANTONIO DE PICHINCHA"/>
        <s v="36 - CARCELEN ALTO"/>
        <s v="62 - MIN QUITO TUMBACO - BODEGA"/>
        <s v="65 - MIN QUITO CALDERON - BODEGA"/>
        <s v="286 - ORVE SANGOLQUI"/>
        <s v="83 - ORVE COMITÉ DEL PUEBLO"/>
        <s v="89 - ORVE CARAPUNGO"/>
        <s v="91 - ORVE TUMBACO"/>
        <s v="151 - POINT CALDERON"/>
        <s v="152 - POINT CARAPUNGO"/>
        <s v="153 - POINT COMITÉ DEL PUEBLO"/>
        <s v="376 - POINT SANGOLQUI"/>
        <s v="387 - POINT SAN ANTONIO"/>
        <s v="522 - CRÉDITOS ECONÓMICOS NACIONES UNIDAS"/>
        <s v="48 - NACIONES UNIDAS 2"/>
        <s v="491 - DURAN"/>
        <s v="609 - GYE. DURAN III"/>
        <s v="519 - MACHALA"/>
        <s v="966 - LA GANGA 2"/>
        <s v="1725 - TIENDA SANTO DOMINGO"/>
        <s v="1735 - TIENDA SANTO DOMINGO"/>
        <s v="517 - CRÉDITOS ECONÓMICOS SANTO DOMINGO 3"/>
        <s v="40 - SANTO DOMINGO 3"/>
        <s v="8 - STO. DOMINGO"/>
        <s v="159 - POINT STO DOMINGO"/>
        <s v="390 - POINT STO DOMINGO 2"/>
        <s v="174 - 1720-TIENDA RECREO 1720"/>
        <s v="234 - RECREO_2"/>
        <s v="942 - ORVE EL RECREO V"/>
        <s v="471 - TIENDA DAULE 938"/>
        <s v="480 - TIENDA FLORIDA 967"/>
        <s v="481 - TIENDA FORTIN 968"/>
        <s v="443 - TIENDA NARANJAL 716"/>
        <s v="479 - TIENDA PASCUALES 965"/>
        <s v="409 - TIENDA SATELITE PEDRO CARBO 10"/>
        <s v="488 - CASUARINA"/>
        <s v="490 - DAULE"/>
        <s v="526 - CREDITOS NARANJAL"/>
        <s v="596 - GANGA BASTION"/>
        <s v="516 - DAULE"/>
        <s v="597 - GANGA FLORIDA"/>
        <s v="572 - LOMAS DE SARGENTILLO"/>
        <s v="529 - NARANJAL"/>
        <s v="595 - GANGA PARAISO"/>
        <s v="565 - PASCUALES"/>
        <s v="549 - PEDRO CARBO"/>
        <s v="960 - EL FORTÍN"/>
        <s v="548 - SANTA LUCIA"/>
        <s v="619 - GYE FLORIDA II"/>
        <s v="620 - GYE.FORTIN"/>
        <s v="948 - GYE.PARAISO DE LA FLOR"/>
        <s v="625 - GYE.PASCUALES"/>
        <s v="887 - MIN DAULE (107)"/>
        <s v="892 - MIN GUAYAQUIL FORTIN 1 (152)"/>
        <s v="894 - MIN GUAYAQUIL LA FLORIDA - COMERCIAL"/>
        <s v="927 - MIN GUAYAQUIL PASCUALES"/>
        <s v="912 - MIN NARANJAL (114)"/>
        <s v="952 - ORVE LA FLORIDA"/>
        <s v="403 - POINT DAULE"/>
        <s v="178 - 1743-TIENDA CHILLOGALLO 1743"/>
        <s v="177 - 1740-TIENDA GUAMANI 1740"/>
        <s v="1744 - TIENDA QUINCHE"/>
        <s v="184 - 1768-TIENDA SATELITE NUEVA AURORA 1"/>
        <s v="219 - CHILLOGALLO"/>
        <s v="243 - CHILLOGALLO 2"/>
        <s v="30 - EL QUINCHE"/>
        <s v="237 - GUAMANI 2"/>
        <s v="210 - MACHACHI"/>
        <s v="246 - NUEVA AURORA"/>
        <s v="94334 - JAPON EL QUINCHE II"/>
        <s v="94336 - JAPON GUAMANI II"/>
        <s v="MIN MACHACHI"/>
        <s v="283 - ORVE CHILLOGALLO"/>
        <s v="85 - ORVE EL QUINCHE"/>
        <s v="94331 - ORVE GUAMANI"/>
        <s v="280 - ORVE MACHACHI"/>
        <s v="299 - ORVE NUEVA AURORA"/>
        <s v="374 - POINT CHILLOGALLO"/>
        <s v="375 - POINT MACHACHI"/>
        <s v="155 - POINT QUINCHE"/>
        <s v="94337 - Japon San Antonio Iii"/>
        <s v="ARTEFACTA QUICENTRO SUR"/>
        <s v="ARTEFACTA TIENDA SATELITE COLIMES 2016"/>
        <s v="1807 - Tienda Satelite Pifo"/>
        <s v="523 - CREDITOS ECONOMICOS LATACUNGA"/>
        <s v="501 - POLICENTRO"/>
        <s v="568 - Colimes"/>
        <s v="45 - Guayllabamba"/>
        <s v="44 - Pifo"/>
        <s v="947 - GYE.CALIFORNIA III"/>
        <s v="JAPON CALDERON"/>
        <s v="287 - ORVE RIOBAMBA (PL)"/>
        <s v="884 - MIN CUENCA BORRERO (1)"/>
        <s v="MIN GUAYAQUIL PEDRO CARBO"/>
        <s v="896 - MIN GUAYAQUIL PORTETE"/>
        <s v="900 - MIN LIBERTAD 3"/>
        <s v="JAPON MACHACHI II"/>
        <s v="917 - MIN PORTOVIEJO CHILE (130)"/>
        <s v="ORVE CALDERON"/>
        <s v="ORVE PIFO"/>
        <s v="ORVE SAN ANTONIO"/>
        <s v="ORVE SANTA LUCIA"/>
        <s v="POINT PORTETE"/>
        <s v="POINT IBARRA 3"/>
        <s v="380 - Point Latacunga"/>
        <s v="POINT LATACUNGA 2"/>
        <s v="POINT PEDRO CARBO"/>
        <s v="381 - Point Riobamba"/>
        <s v="775 - VEGA CHILLOS"/>
        <s v="514 - PORTOVIEJO 3"/>
        <s v="885 - MIN CUENCA GRAN COLOMBIA  (15)"/>
      </sharedItems>
    </cacheField>
    <cacheField name="Cobertura Mes" numFmtId="0">
      <sharedItems containsBlank="1" count="3">
        <s v="CON COBERTURA"/>
        <s v="SIN COBERTURA"/>
        <m/>
      </sharedItems>
    </cacheField>
    <cacheField name="LINEA" numFmtId="0">
      <sharedItems/>
    </cacheField>
    <cacheField name="AVANCE" numFmtId="9">
      <sharedItems containsSemiMixedTypes="0" containsString="0" containsNumber="1" minValue="0" maxValue="9.5"/>
    </cacheField>
    <cacheField name="CUOTA" numFmtId="0">
      <sharedItems containsString="0" containsBlank="1" containsNumber="1" containsInteger="1" minValue="0" maxValue="100"/>
    </cacheField>
    <cacheField name="VENTAS MABE" numFmtId="0">
      <sharedItems containsString="0" containsBlank="1" containsNumber="1" containsInteger="1" minValue="0" maxValue="75"/>
    </cacheField>
    <cacheField name="VENTAS INDURAMA" numFmtId="0">
      <sharedItems containsString="0" containsBlank="1" containsNumber="1" containsInteger="1" minValue="0" maxValue="33"/>
    </cacheField>
    <cacheField name="VENTAS WHIRLPOOL" numFmtId="0">
      <sharedItems containsString="0" containsBlank="1" containsNumber="1" containsInteger="1" minValue="0" maxValue="52"/>
    </cacheField>
    <cacheField name="VENTAS LG" numFmtId="0">
      <sharedItems containsString="0" containsBlank="1" containsNumber="1" containsInteger="1" minValue="0" maxValue="25"/>
    </cacheField>
    <cacheField name="VENTAS SAMSUNG" numFmtId="0">
      <sharedItems containsString="0" containsBlank="1" containsNumber="1" containsInteger="1" minValue="0" maxValue="18"/>
    </cacheField>
    <cacheField name="VENTAS ELECTROLUX" numFmtId="0">
      <sharedItems containsString="0" containsBlank="1" containsNumber="1" containsInteger="1" minValue="0" maxValue="14"/>
    </cacheField>
    <cacheField name="MASTERTECH" numFmtId="0">
      <sharedItems containsString="0" containsBlank="1" containsNumber="1" containsInteger="1" minValue="0" maxValue="4"/>
    </cacheField>
    <cacheField name="HOVE" numFmtId="0">
      <sharedItems containsString="0" containsBlank="1" containsNumber="1" containsInteger="1" minValue="0" maxValue="10"/>
    </cacheField>
    <cacheField name="TEKA" numFmtId="0">
      <sharedItems containsString="0" containsBlank="1" containsNumber="1" containsInteger="1" minValue="0" maxValue="22"/>
    </cacheField>
    <cacheField name="SMC" numFmtId="0">
      <sharedItems containsString="0" containsBlank="1" containsNumber="1" containsInteger="1" minValue="0" maxValue="12"/>
    </cacheField>
    <cacheField name="OTROS" numFmtId="0">
      <sharedItems containsString="0" containsBlank="1" containsNumber="1" containsInteger="1" minValue="0" maxValue="10"/>
    </cacheField>
    <cacheField name="SHARE CADENA S1" numFmtId="0">
      <sharedItems containsString="0" containsBlank="1" containsNumber="1" minValue="0" maxValue="0.75"/>
    </cacheField>
    <cacheField name="SHARE CADENA S2" numFmtId="0">
      <sharedItems containsString="0" containsBlank="1" containsNumber="1" minValue="0" maxValue="1"/>
    </cacheField>
    <cacheField name="SHARE CADENA S3" numFmtId="9">
      <sharedItems containsSemiMixedTypes="0" containsString="0" containsNumber="1" minValue="0" maxValue="1"/>
    </cacheField>
    <cacheField name="SHARE CADENA S4" numFmtId="9">
      <sharedItems containsMixedTypes="1" containsNumber="1" containsInteger="1" minValue="0" maxValue="0"/>
    </cacheField>
    <cacheField name="RETAIL MAPPING" numFmtId="0">
      <sharedItems/>
    </cacheField>
    <cacheField name="VENTA TOTAL" numFmtId="1">
      <sharedItems containsSemiMixedTypes="0" containsString="0" containsNumber="1" containsInteger="1" minValue="0" maxValue="96"/>
    </cacheField>
    <cacheField name="VENTA SEMANA 37" numFmtId="1">
      <sharedItems containsString="0" containsBlank="1" containsNumber="1" containsInteger="1" minValue="0" maxValue="68"/>
    </cacheField>
    <cacheField name="TOTAL VENTA 38 SEMANA" numFmtId="1">
      <sharedItems containsString="0" containsBlank="1" containsNumber="1" containsInteger="1" minValue="0" maxValue="75"/>
    </cacheField>
    <cacheField name="VENTA ACUM 38" numFmtId="1">
      <sharedItems containsString="0" containsBlank="1" containsNumber="1" containsInteger="1" minValue="0" maxValue="86"/>
    </cacheField>
    <cacheField name="venta total 39 acum" numFmtId="1">
      <sharedItems containsString="0" containsBlank="1" containsNumber="1" containsInteger="1" minValue="0" maxValue="26"/>
    </cacheField>
    <cacheField name="venta mabe 39" numFmtId="0">
      <sharedItems containsString="0" containsBlank="1" containsNumber="1" containsInteger="1" minValue="0" maxValue="22"/>
    </cacheField>
    <cacheField name="VENTA ACU 39" numFmtId="1">
      <sharedItems containsString="0" containsBlank="1" containsNumber="1" containsInteger="1" minValue="0" maxValue="26"/>
    </cacheField>
    <cacheField name="venta mabe total" numFmtId="0">
      <sharedItems containsString="0" containsBlank="1" containsNumber="1" containsInteger="1" minValue="0" maxValue="77"/>
    </cacheField>
    <cacheField name="MARKERT SHARE" numFmtId="9">
      <sharedItems containsSemiMixedTypes="0" containsString="0" containsNumber="1" minValue="0" maxValue="8.5"/>
    </cacheField>
    <cacheField name="ESTRUCTURA PROMOTOR" numFmtId="0">
      <sharedItems containsMixedTypes="1" containsNumber="1" containsInteger="1" minValue="0" maxValue="0"/>
    </cacheField>
    <cacheField name="SHARE REAL 37" numFmtId="0">
      <sharedItems containsString="0" containsBlank="1" containsNumber="1" minValue="2.9399999999999999E-2" maxValue="1"/>
    </cacheField>
    <cacheField name="SHARE REAL 38" numFmtId="9">
      <sharedItems containsBlank="1" containsMixedTypes="1" containsNumber="1" minValue="0" maxValue="1"/>
    </cacheField>
    <cacheField name="CANAL" numFmtId="0">
      <sharedItems containsMixedTypes="1" containsNumber="1" containsInteger="1" minValue="0" maxValue="0"/>
    </cacheField>
    <cacheField name="PDV" numFmtId="0">
      <sharedItems containsMixedTypes="1" containsNumber="1" containsInteger="1" minValue="0" maxValue="0"/>
    </cacheField>
    <cacheField name="RANKING" numFmtId="0">
      <sharedItems containsString="0" containsBlank="1" containsNumber="1" containsInteger="1" minValue="21" maxValue="122"/>
    </cacheField>
    <cacheField name="SUPERVISOR" numFmtId="0">
      <sharedItems containsMixedTypes="1" containsNumber="1" containsInteger="1" minValue="0" maxValue="0"/>
    </cacheField>
    <cacheField name="VENTA TOTAL SEMANA 37" numFmtId="0">
      <sharedItems containsBlank="1" containsMixedTypes="1" containsNumber="1" containsInteger="1" minValue="0" maxValue="77"/>
    </cacheField>
    <cacheField name="VENTA MABE 1 SEMANA OCT" numFmtId="0">
      <sharedItems containsString="0" containsBlank="1" containsNumber="1" containsInteger="1" minValue="0" maxValue="16"/>
    </cacheField>
    <cacheField name="VENTA INDURAMA 1 SEMANA OCT" numFmtId="0">
      <sharedItems containsString="0" containsBlank="1" containsNumber="1" containsInteger="1" minValue="0" maxValue="12"/>
    </cacheField>
    <cacheField name="VENTAS WHIRLPOOL 1 SEMANA OCT" numFmtId="0">
      <sharedItems containsString="0" containsBlank="1" containsNumber="1" containsInteger="1" minValue="0" maxValue="10"/>
    </cacheField>
    <cacheField name="VENTAS LG 1 SEMANA OCT" numFmtId="0">
      <sharedItems containsString="0" containsBlank="1" containsNumber="1" containsInteger="1" minValue="0" maxValue="22"/>
    </cacheField>
    <cacheField name="VENTAS SAMSUNG 1 SEMANA OCT" numFmtId="0">
      <sharedItems containsString="0" containsBlank="1" containsNumber="1" containsInteger="1" minValue="0" maxValue="12"/>
    </cacheField>
    <cacheField name="VENTAS ELECTROLUX 1 SEMANA OCT" numFmtId="0">
      <sharedItems containsString="0" containsBlank="1" containsNumber="1" containsInteger="1" minValue="0" maxValue="4"/>
    </cacheField>
    <cacheField name="VENTAS OTROS 1 SEMANA OCT" numFmtId="0">
      <sharedItems containsString="0" containsBlank="1" containsNumber="1" containsInteger="1" minValue="0" maxValue="11"/>
    </cacheField>
    <cacheField name="VENTA TOTAL 1 SEMANA OCT" numFmtId="0">
      <sharedItems containsSemiMixedTypes="0" containsString="0" containsNumber="1" containsInteger="1" minValue="0" maxValue="34"/>
    </cacheField>
    <cacheField name="CUOTA OCT" numFmtId="1">
      <sharedItems containsString="0" containsBlank="1" containsNumber="1" minValue="0" maxValue="101"/>
    </cacheField>
    <cacheField name="VENTA MABE 2 SEMANA OCT" numFmtId="0">
      <sharedItems containsString="0" containsBlank="1" containsNumber="1" containsInteger="1" minValue="0" maxValue="16"/>
    </cacheField>
    <cacheField name="VENTA INDURAMA 2 SEMANA OCT" numFmtId="0">
      <sharedItems containsString="0" containsBlank="1" containsNumber="1" containsInteger="1" minValue="0" maxValue="12"/>
    </cacheField>
    <cacheField name="VENTAS WHIRLPOOL 2 SEMANA OCT" numFmtId="0">
      <sharedItems containsString="0" containsBlank="1" containsNumber="1" containsInteger="1" minValue="0" maxValue="13"/>
    </cacheField>
    <cacheField name="VENTAS LG 2 SEMANA OCT" numFmtId="0">
      <sharedItems containsString="0" containsBlank="1" containsNumber="1" containsInteger="1" minValue="0" maxValue="10"/>
    </cacheField>
    <cacheField name="VENTAS SAMSUNG 2 SEMANA OCT" numFmtId="0">
      <sharedItems containsString="0" containsBlank="1" containsNumber="1" containsInteger="1" minValue="0" maxValue="18"/>
    </cacheField>
    <cacheField name="VENTAS ELECTROLUX 2 SEMANA OCT" numFmtId="0">
      <sharedItems containsString="0" containsBlank="1" containsNumber="1" containsInteger="1" minValue="0" maxValue="11"/>
    </cacheField>
    <cacheField name="VENTAS OTROS 2 SEMANA OCT" numFmtId="0">
      <sharedItems containsString="0" containsBlank="1" containsNumber="1" containsInteger="1" minValue="0" maxValue="10"/>
    </cacheField>
    <cacheField name="VENTA TOTAL 2 SEMANA OCT" numFmtId="0">
      <sharedItems containsSemiMixedTypes="0" containsString="0" containsNumber="1" containsInteger="1" minValue="0" maxValue="27"/>
    </cacheField>
    <cacheField name="DIAS TRABAJO" numFmtId="0">
      <sharedItems containsBlank="1" containsMixedTypes="1" containsNumber="1" containsInteger="1" minValue="0" maxValue="0"/>
    </cacheField>
    <cacheField name="PROMOTORO OCT" numFmtId="0">
      <sharedItems containsMixedTypes="1" containsNumber="1" containsInteger="1" minValue="0" maxValue="0"/>
    </cacheField>
    <cacheField name="HORAS SEMANA" numFmtId="0">
      <sharedItems containsString="0" containsBlank="1" containsNumber="1" minValue="0" maxValue="40"/>
    </cacheField>
    <cacheField name="VENTA MABE 3 SEMANA OCT" numFmtId="0">
      <sharedItems containsBlank="1" containsMixedTypes="1" containsNumber="1" containsInteger="1" minValue="0" maxValue="15"/>
    </cacheField>
    <cacheField name="VENTA INDURAMA 3 SEMANA OCT" numFmtId="0">
      <sharedItems containsBlank="1" containsMixedTypes="1" containsNumber="1" containsInteger="1" minValue="0" maxValue="11"/>
    </cacheField>
    <cacheField name="VENTAS WHIRLPOOL 3 SEMANA OCT" numFmtId="0">
      <sharedItems containsString="0" containsBlank="1" containsNumber="1" containsInteger="1" minValue="0" maxValue="12"/>
    </cacheField>
    <cacheField name="VENTAS LG 3 SEMANA OCT" numFmtId="0">
      <sharedItems containsString="0" containsBlank="1" containsNumber="1" containsInteger="1" minValue="0" maxValue="14"/>
    </cacheField>
    <cacheField name="VENTAS SAMSUNG 3 SEMANA OCT" numFmtId="0">
      <sharedItems containsString="0" containsBlank="1" containsNumber="1" containsInteger="1" minValue="0" maxValue="12"/>
    </cacheField>
    <cacheField name="VENTAS ELECTROLUX 3 SEMANA OCT" numFmtId="0">
      <sharedItems containsString="0" containsBlank="1" containsNumber="1" containsInteger="1" minValue="0" maxValue="5"/>
    </cacheField>
    <cacheField name="VENTAS OTROS 3 SEMANA OCT" numFmtId="0">
      <sharedItems containsString="0" containsBlank="1" containsNumber="1" containsInteger="1" minValue="0" maxValue="5"/>
    </cacheField>
    <cacheField name="VENTA TOTAL 3 SEMANA OCT" numFmtId="0">
      <sharedItems containsSemiMixedTypes="0" containsString="0" containsNumber="1" containsInteger="1" minValue="0" maxValue="31"/>
    </cacheField>
    <cacheField name="SHARE OBJETIVO" numFmtId="9">
      <sharedItems containsString="0" containsBlank="1" containsNumber="1" minValue="0" maxValue="0.5"/>
    </cacheField>
    <cacheField name="VENTA MABE 4 SEMANA OCT" numFmtId="0">
      <sharedItems containsString="0" containsBlank="1" containsNumber="1" containsInteger="1" minValue="0" maxValue="23"/>
    </cacheField>
    <cacheField name="VENTA INDURAMA 4 SEMANA OCT" numFmtId="0">
      <sharedItems containsString="0" containsBlank="1" containsNumber="1" containsInteger="1" minValue="0" maxValue="15"/>
    </cacheField>
    <cacheField name="VENTAS WHIRLPOOL 4 SEMANA OCT" numFmtId="0">
      <sharedItems containsString="0" containsBlank="1" containsNumber="1" containsInteger="1" minValue="0" maxValue="16"/>
    </cacheField>
    <cacheField name="VENTAS LG 4 SEMANA OCT" numFmtId="0">
      <sharedItems containsString="0" containsBlank="1" containsNumber="1" containsInteger="1" minValue="0" maxValue="7"/>
    </cacheField>
    <cacheField name="VENTAS SAMSUNG 4 SEMANA OCT" numFmtId="0">
      <sharedItems containsString="0" containsBlank="1" containsNumber="1" containsInteger="1" minValue="0" maxValue="8"/>
    </cacheField>
    <cacheField name="VENTAS ELECTROLUX 4 SEMANA OCT" numFmtId="0">
      <sharedItems containsString="0" containsBlank="1" containsNumber="1" containsInteger="1" minValue="0" maxValue="8"/>
    </cacheField>
    <cacheField name="VENTAS OTROS 4 SEMANA OCT" numFmtId="0">
      <sharedItems containsString="0" containsBlank="1" containsNumber="1" containsInteger="1" minValue="0" maxValue="11"/>
    </cacheField>
    <cacheField name="VENTA TOTAL 4 SEMANA OCT" numFmtId="0">
      <sharedItems containsSemiMixedTypes="0" containsString="0" containsNumber="1" containsInteger="1" minValue="0" maxValue="32"/>
    </cacheField>
    <cacheField name="Promociones" numFmtId="0">
      <sharedItems containsBlank="1"/>
    </cacheField>
    <cacheField name="Incentivos " numFmtId="0">
      <sharedItems containsBlank="1"/>
    </cacheField>
    <cacheField name="Capacitación" numFmtId="0">
      <sharedItems containsBlank="1"/>
    </cacheField>
    <cacheField name="Perfil " numFmtId="0">
      <sharedItems containsBlank="1"/>
    </cacheField>
    <cacheField name="Exhibición PDV – POP" numFmtId="0">
      <sharedItems containsBlank="1"/>
    </cacheField>
    <cacheField name="Falta de stock de algún producto" numFmtId="0">
      <sharedItems containsBlank="1"/>
    </cacheField>
    <cacheField name="Relacionamiento en PDV" numFmtId="0">
      <sharedItems containsBlank="1"/>
    </cacheField>
    <cacheField name="Columna1" numFmtId="9">
      <sharedItems containsSemiMixedTypes="0" containsString="0" containsNumber="1" minValue="0" maxValue="1"/>
    </cacheField>
    <cacheField name="CLUSTER" numFmtId="0">
      <sharedItems containsBlank="1" containsMixedTypes="1" containsNumber="1" containsInteger="1" minValue="0" maxValue="0"/>
    </cacheField>
    <cacheField name="VENTA MABE 1 SEMANA NOV" numFmtId="0">
      <sharedItems containsString="0" containsBlank="1" containsNumber="1" containsInteger="1" minValue="0" maxValue="9"/>
    </cacheField>
    <cacheField name="VENTA INDURAMA 1 SEMANA NOV" numFmtId="0">
      <sharedItems containsString="0" containsBlank="1" containsNumber="1" containsInteger="1" minValue="0" maxValue="10"/>
    </cacheField>
    <cacheField name="VENTAS WHIRLPOOL 1 SEMANA NOV" numFmtId="0">
      <sharedItems containsBlank="1" containsMixedTypes="1" containsNumber="1" containsInteger="1" minValue="0" maxValue="6"/>
    </cacheField>
    <cacheField name="VENTAS LG 1 SEMANA NOV" numFmtId="0">
      <sharedItems containsString="0" containsBlank="1" containsNumber="1" containsInteger="1" minValue="0" maxValue="7"/>
    </cacheField>
    <cacheField name="VENTAS SAMSUNG 1 SEMANA NOV" numFmtId="0">
      <sharedItems containsString="0" containsBlank="1" containsNumber="1" containsInteger="1" minValue="0" maxValue="7"/>
    </cacheField>
    <cacheField name="VENTAS ELECTROLUX 1 SEMANA NOV" numFmtId="0">
      <sharedItems containsString="0" containsBlank="1" containsNumber="1" containsInteger="1" minValue="0" maxValue="4"/>
    </cacheField>
    <cacheField name="VENTAS OTROS 1 SEMANA NOV" numFmtId="0">
      <sharedItems containsString="0" containsBlank="1" containsNumber="1" containsInteger="1" minValue="0" maxValue="5"/>
    </cacheField>
    <cacheField name="VENTA TOTAL 1 SEMANA NOV" numFmtId="0">
      <sharedItems containsSemiMixedTypes="0" containsString="0" containsNumber="1" containsInteger="1" minValue="0" maxValue="14"/>
    </cacheField>
    <cacheField name="VENTA MABE 2 SEMANA NOV" numFmtId="0">
      <sharedItems containsSemiMixedTypes="0" containsString="0" containsNumber="1" containsInteger="1" minValue="0" maxValue="26"/>
    </cacheField>
    <cacheField name="VENTA INDURAMA 2 SEMANA NOV" numFmtId="0">
      <sharedItems containsSemiMixedTypes="0" containsString="0" containsNumber="1" containsInteger="1" minValue="0" maxValue="20"/>
    </cacheField>
    <cacheField name="VENTAS WHIRLPOOL 2 SEMANA NOV" numFmtId="0">
      <sharedItems containsSemiMixedTypes="0" containsString="0" containsNumber="1" containsInteger="1" minValue="0" maxValue="8"/>
    </cacheField>
    <cacheField name="VENTAS LG 2 SEMANA NOV" numFmtId="0">
      <sharedItems containsSemiMixedTypes="0" containsString="0" containsNumber="1" containsInteger="1" minValue="0" maxValue="10"/>
    </cacheField>
    <cacheField name="VENTAS SAMSUNG 2 SEMANA NOV" numFmtId="0">
      <sharedItems containsSemiMixedTypes="0" containsString="0" containsNumber="1" containsInteger="1" minValue="0" maxValue="5"/>
    </cacheField>
    <cacheField name="VENTAS ELECTROLUX 2 SEMANA NOV" numFmtId="0">
      <sharedItems containsSemiMixedTypes="0" containsString="0" containsNumber="1" containsInteger="1" minValue="0" maxValue="5"/>
    </cacheField>
    <cacheField name="VENTAS OTROS 2 SEMANA NOV" numFmtId="0">
      <sharedItems containsSemiMixedTypes="0" containsString="0" containsNumber="1" containsInteger="1" minValue="0" maxValue="9"/>
    </cacheField>
    <cacheField name="VENTA TOTAL 2 SEMANA NOV" numFmtId="0">
      <sharedItems containsSemiMixedTypes="0" containsString="0" containsNumber="1" containsInteger="1" minValue="0" maxValue="31"/>
    </cacheField>
    <cacheField name="CUOTA NOV" numFmtId="1">
      <sharedItems containsSemiMixedTypes="0" containsString="0" containsNumber="1" minValue="0" maxValue="1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0">
  <r>
    <s v="454 - TIENDA VINCES 816AIRES"/>
    <s v="GOMEZ HERRERA ADRIANA KAROLINA (1).xlsx"/>
    <s v="ADRIANA KAROLINA GOMEZ"/>
    <s v="ARTEFACTA"/>
    <x v="0"/>
    <x v="0"/>
    <s v="AIRES"/>
    <n v="0"/>
    <n v="1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TROPIMOTOS VINCES 827"/>
    <m/>
    <s v="ANNY SUAREZ"/>
    <n v="0"/>
    <n v="0"/>
    <n v="0"/>
    <n v="0"/>
    <n v="0"/>
    <n v="0"/>
    <n v="0"/>
    <n v="0"/>
    <n v="0"/>
    <n v="1.6430020283975666"/>
    <n v="1"/>
    <n v="0"/>
    <n v="0"/>
    <n v="0"/>
    <n v="0"/>
    <n v="0"/>
    <n v="0"/>
    <n v="1"/>
    <s v="MJVS"/>
    <s v="ADRIANA KAROLINA GOMEZ"/>
    <n v="18.999999999999993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.8255578093306295"/>
  </r>
  <r>
    <s v="454 - TIENDA VINCES 816COCINAS"/>
    <s v="GOMEZ HERRERA ADRIANA KAROLINA (1).xlsx"/>
    <s v="ADRIANA KAROLINA GOMEZ"/>
    <s v="ARTEFACTA"/>
    <x v="0"/>
    <x v="0"/>
    <s v="COCINAS"/>
    <n v="0.4"/>
    <n v="5"/>
    <n v="2"/>
    <n v="2"/>
    <n v="0"/>
    <n v="0"/>
    <n v="0"/>
    <n v="0"/>
    <n v="0"/>
    <n v="0"/>
    <n v="0"/>
    <n v="0"/>
    <n v="0"/>
    <m/>
    <n v="0.5"/>
    <n v="0.5"/>
    <e v="#REF!"/>
    <s v="ORO"/>
    <n v="5"/>
    <n v="2"/>
    <n v="2"/>
    <n v="4"/>
    <n v="1"/>
    <n v="1"/>
    <n v="1"/>
    <n v="6"/>
    <n v="1"/>
    <s v="PROM. B"/>
    <m/>
    <m/>
    <s v="CADENAS"/>
    <s v="ARTEFACTA TIENDA TROPIMOTOS VINCES 827"/>
    <m/>
    <s v="ANNY SUAREZ"/>
    <n v="4"/>
    <n v="0"/>
    <n v="2"/>
    <n v="0"/>
    <n v="0"/>
    <n v="0"/>
    <n v="0"/>
    <n v="0"/>
    <n v="2"/>
    <n v="5.1509509388020236"/>
    <n v="0"/>
    <n v="0"/>
    <n v="0"/>
    <n v="0"/>
    <n v="0"/>
    <n v="0"/>
    <n v="0"/>
    <n v="0"/>
    <s v="MJVS"/>
    <s v="ADRIANA KAROLINA GOMEZ"/>
    <n v="18.999999999999993"/>
    <n v="2"/>
    <n v="0"/>
    <n v="0"/>
    <n v="0"/>
    <n v="0"/>
    <n v="0"/>
    <n v="0"/>
    <n v="2"/>
    <n v="0.4"/>
    <n v="0"/>
    <n v="1"/>
    <n v="0"/>
    <n v="0"/>
    <n v="0"/>
    <n v="0"/>
    <n v="0"/>
    <n v="1"/>
    <m/>
    <m/>
    <m/>
    <m/>
    <m/>
    <m/>
    <m/>
    <n v="0.4"/>
    <s v="mayor 40%"/>
    <n v="1"/>
    <n v="0"/>
    <n v="0"/>
    <n v="0"/>
    <n v="0"/>
    <n v="0"/>
    <n v="0"/>
    <n v="1"/>
    <n v="0"/>
    <n v="2"/>
    <n v="0"/>
    <n v="0"/>
    <n v="0"/>
    <n v="0"/>
    <n v="0"/>
    <n v="2"/>
    <n v="22"/>
  </r>
  <r>
    <s v="454 - TIENDA VINCES 816EMPOTRE"/>
    <s v="GOMEZ HERRERA ADRIANA KAROLINA (1).xlsx"/>
    <s v="ADRIANA KAROLINA GOMEZ"/>
    <s v="ARTEFACTA"/>
    <x v="0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TROPIMOTOS VINCES 827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VS"/>
    <s v="ADRIANA KAROLINA GOMEZ"/>
    <n v="18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54 - TIENDA VINCES 816GLOBALES"/>
    <s v="GOMEZ HERRERA ADRIANA KAROLINA (1).xlsx"/>
    <s v="ADRIANA KAROLINA GOMEZ"/>
    <s v="ARTEFACTA"/>
    <x v="0"/>
    <x v="0"/>
    <s v="GLOBALES"/>
    <n v="0.5"/>
    <n v="2"/>
    <n v="1"/>
    <n v="0"/>
    <n v="0"/>
    <n v="0"/>
    <n v="0"/>
    <n v="0"/>
    <n v="0"/>
    <n v="0"/>
    <n v="0"/>
    <n v="0"/>
    <n v="0"/>
    <m/>
    <n v="1"/>
    <n v="1"/>
    <e v="#REF!"/>
    <s v="ORO"/>
    <n v="1"/>
    <n v="0"/>
    <n v="1"/>
    <n v="1"/>
    <n v="0"/>
    <n v="0"/>
    <n v="0"/>
    <n v="0"/>
    <n v="0"/>
    <s v="PROM. B"/>
    <m/>
    <m/>
    <s v="CADENAS"/>
    <s v="ARTEFACTA TIENDA TROPIMOTOS VINCES 827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JVS"/>
    <s v="ADRIANA KAROLINA GOMEZ"/>
    <n v="18.999999999999993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1"/>
    <s v="mayor 40%"/>
    <n v="0"/>
    <n v="1"/>
    <n v="0"/>
    <n v="0"/>
    <n v="0"/>
    <n v="0"/>
    <n v="0"/>
    <n v="1"/>
    <n v="0"/>
    <n v="0"/>
    <n v="0"/>
    <n v="0"/>
    <n v="0"/>
    <n v="0"/>
    <n v="0"/>
    <n v="0"/>
    <n v="3.3109959588030198"/>
  </r>
  <r>
    <s v="454 - TIENDA VINCES 816LAVADO"/>
    <s v="GOMEZ HERRERA ADRIANA KAROLINA (1).xlsx"/>
    <s v="ADRIANA KAROLINA GOMEZ"/>
    <s v="ARTEFACTA"/>
    <x v="0"/>
    <x v="0"/>
    <s v="LAVADO"/>
    <n v="0.75"/>
    <n v="4"/>
    <n v="3"/>
    <n v="1"/>
    <n v="0"/>
    <n v="0"/>
    <n v="0"/>
    <n v="0"/>
    <n v="0"/>
    <n v="0"/>
    <n v="0"/>
    <n v="0"/>
    <n v="0"/>
    <m/>
    <n v="0.75"/>
    <n v="0.75"/>
    <e v="#REF!"/>
    <s v="ORO"/>
    <n v="5"/>
    <n v="2"/>
    <n v="3"/>
    <n v="4"/>
    <n v="1"/>
    <n v="1"/>
    <n v="1"/>
    <n v="3"/>
    <n v="3"/>
    <s v="PROM. B"/>
    <m/>
    <m/>
    <s v="CADENAS"/>
    <s v="ARTEFACTA TIENDA TROPIMOTOS VINCES 827"/>
    <m/>
    <s v="ANNY SUAREZ"/>
    <n v="2"/>
    <n v="0"/>
    <n v="0"/>
    <n v="0"/>
    <n v="0"/>
    <n v="0"/>
    <n v="0"/>
    <n v="0"/>
    <n v="0"/>
    <n v="3.6609867272750094"/>
    <n v="1"/>
    <n v="0"/>
    <n v="0"/>
    <n v="0"/>
    <n v="0"/>
    <n v="0"/>
    <n v="0"/>
    <n v="1"/>
    <s v="MJVS"/>
    <s v="ADRIANA KAROLINA GOMEZ"/>
    <n v="18.999999999999993"/>
    <n v="1"/>
    <n v="0"/>
    <n v="0"/>
    <n v="0"/>
    <n v="0"/>
    <n v="0"/>
    <n v="0"/>
    <n v="1"/>
    <n v="0.12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0.975453663370425"/>
  </r>
  <r>
    <s v="454 - TIENDA VINCES 816REFRIGERACIÓN"/>
    <s v="GOMEZ HERRERA ADRIANA KAROLINA (1).xlsx"/>
    <s v="ADRIANA KAROLINA GOMEZ"/>
    <s v="ARTEFACTA"/>
    <x v="0"/>
    <x v="0"/>
    <s v="REFRIGERACIÓN"/>
    <n v="0.1111111111111111"/>
    <n v="9"/>
    <n v="1"/>
    <n v="4"/>
    <n v="0"/>
    <n v="0"/>
    <n v="0"/>
    <n v="0"/>
    <n v="0"/>
    <n v="0"/>
    <n v="0"/>
    <n v="0"/>
    <n v="0"/>
    <m/>
    <n v="0.33333333333333331"/>
    <n v="0.33333333333333331"/>
    <e v="#REF!"/>
    <s v="ORO"/>
    <n v="5"/>
    <n v="1"/>
    <n v="1"/>
    <n v="3"/>
    <n v="2"/>
    <n v="0"/>
    <n v="2"/>
    <n v="4"/>
    <n v="0.25"/>
    <s v="PROM. B"/>
    <m/>
    <m/>
    <s v="CADENAS"/>
    <s v="ARTEFACTA TIENDA TROPIMOTOS VINCES 827"/>
    <m/>
    <s v="ANNY SUAREZ"/>
    <n v="3"/>
    <n v="0"/>
    <n v="1"/>
    <n v="0"/>
    <n v="0"/>
    <n v="0"/>
    <n v="0"/>
    <n v="0"/>
    <n v="1"/>
    <n v="5.6997814844006651"/>
    <n v="0"/>
    <n v="1"/>
    <n v="0"/>
    <n v="0"/>
    <n v="0"/>
    <n v="0"/>
    <n v="0"/>
    <n v="1"/>
    <s v="MJVS"/>
    <s v="ADRIANA KAROLINA GOMEZ"/>
    <n v="18.999999999999993"/>
    <n v="1"/>
    <n v="1"/>
    <n v="0"/>
    <n v="0"/>
    <n v="0"/>
    <n v="0"/>
    <n v="0"/>
    <n v="2"/>
    <n v="0.2"/>
    <n v="0"/>
    <n v="0"/>
    <n v="0"/>
    <n v="0"/>
    <n v="0"/>
    <n v="0"/>
    <n v="0"/>
    <n v="0"/>
    <s v="ALTO"/>
    <m/>
    <m/>
    <m/>
    <m/>
    <m/>
    <m/>
    <n v="0.25"/>
    <s v="menor de 30%"/>
    <n v="1"/>
    <n v="0"/>
    <n v="0"/>
    <n v="0"/>
    <n v="0"/>
    <n v="0"/>
    <n v="0"/>
    <n v="1"/>
    <n v="0"/>
    <n v="2"/>
    <n v="0"/>
    <n v="0"/>
    <n v="0"/>
    <n v="0"/>
    <n v="0"/>
    <n v="2"/>
    <n v="12.042332092671295"/>
  </r>
  <r>
    <s v="457 - Tienda Ventanas 820AIRES"/>
    <s v="GOMEZ HERRERA ADRIANA KAROLINA (1).xlsx"/>
    <s v="ADRIANA KAROLINA GOMEZ"/>
    <s v="ARTEFACTA"/>
    <x v="1"/>
    <x v="0"/>
    <s v="AIRES"/>
    <n v="0"/>
    <n v="0"/>
    <n v="4"/>
    <n v="0"/>
    <n v="0"/>
    <n v="1"/>
    <n v="0"/>
    <n v="0"/>
    <n v="0"/>
    <n v="0"/>
    <n v="0"/>
    <n v="0"/>
    <n v="0"/>
    <m/>
    <n v="0.8"/>
    <n v="0.8"/>
    <e v="#REF!"/>
    <s v="PLATINO"/>
    <n v="5"/>
    <n v="1"/>
    <n v="4"/>
    <n v="5"/>
    <n v="0"/>
    <n v="0"/>
    <n v="0"/>
    <n v="1"/>
    <n v="0"/>
    <s v="PROM. B"/>
    <m/>
    <m/>
    <s v="CADENAS"/>
    <s v="ARTEFACTA TIENDA VENTANAS 820"/>
    <m/>
    <s v="ANNY SUAREZ"/>
    <n v="1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ADRIANA KAROLINA GOMEZ"/>
    <n v="2.9999999999999987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135902636916857"/>
  </r>
  <r>
    <s v="457 - Tienda Ventanas 820COCINAS"/>
    <s v="GOMEZ HERRERA ADRIANA KAROLINA (1).xlsx"/>
    <s v="ADRIANA KAROLINA GOMEZ"/>
    <s v="ARTEFACTA"/>
    <x v="1"/>
    <x v="0"/>
    <s v="COCINAS"/>
    <n v="0"/>
    <n v="5"/>
    <n v="0"/>
    <n v="2"/>
    <n v="0"/>
    <n v="0"/>
    <n v="0"/>
    <n v="0"/>
    <n v="0"/>
    <n v="0"/>
    <n v="0"/>
    <n v="0"/>
    <n v="0"/>
    <m/>
    <n v="0"/>
    <n v="0"/>
    <e v="#REF!"/>
    <s v="PLATINO"/>
    <n v="2"/>
    <n v="0"/>
    <n v="0"/>
    <n v="2"/>
    <n v="0"/>
    <n v="0"/>
    <n v="0"/>
    <n v="0"/>
    <n v="0"/>
    <s v="PROM. B"/>
    <m/>
    <m/>
    <s v="CADENAS"/>
    <s v="ARTEFACTA TIENDA VENTANAS 820"/>
    <m/>
    <s v="ANNY SUAREZ"/>
    <n v="2"/>
    <n v="1"/>
    <n v="1"/>
    <n v="0"/>
    <n v="0"/>
    <n v="0"/>
    <n v="0"/>
    <n v="0"/>
    <n v="2"/>
    <n v="5.1058102651832904"/>
    <n v="0"/>
    <n v="0"/>
    <n v="0"/>
    <n v="0"/>
    <n v="0"/>
    <n v="0"/>
    <n v="0"/>
    <n v="0"/>
    <s v="W"/>
    <s v="ADRIANA KAROLINA GOMEZ"/>
    <n v="2.9999999999999987"/>
    <n v="1"/>
    <n v="0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0.66666666666666663"/>
    <s v="mayor 40%"/>
    <n v="0"/>
    <n v="0"/>
    <n v="0"/>
    <n v="0"/>
    <n v="0"/>
    <n v="0"/>
    <n v="0"/>
    <n v="0"/>
    <n v="0"/>
    <n v="1"/>
    <n v="0"/>
    <n v="0"/>
    <n v="0"/>
    <n v="0"/>
    <n v="0"/>
    <n v="1"/>
    <n v="12.567398414869832"/>
  </r>
  <r>
    <s v="457 - Tienda Ventanas 820GLOBALES"/>
    <s v="GOMEZ HERRERA ADRIANA KAROLINA (1).xlsx"/>
    <s v="ADRIANA KAROLINA GOMEZ"/>
    <s v="ARTEFACTA"/>
    <x v="1"/>
    <x v="0"/>
    <s v="GLOBALES"/>
    <n v="0"/>
    <n v="0"/>
    <n v="2"/>
    <n v="0"/>
    <n v="0"/>
    <n v="0"/>
    <n v="0"/>
    <n v="0"/>
    <n v="0"/>
    <n v="0"/>
    <n v="0"/>
    <n v="0"/>
    <n v="0"/>
    <m/>
    <n v="1"/>
    <n v="1"/>
    <e v="#REF!"/>
    <s v="PLATINO"/>
    <n v="2"/>
    <n v="0"/>
    <n v="2"/>
    <n v="2"/>
    <n v="0"/>
    <n v="0"/>
    <n v="0"/>
    <n v="0"/>
    <n v="0"/>
    <s v="PROM. B"/>
    <m/>
    <m/>
    <s v="CADENAS"/>
    <s v="ARTEFACTA TIENDA VENTANAS 820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ADRIANA KAROLINA GOMEZ"/>
    <n v="2.999999999999998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.60462670872765489"/>
  </r>
  <r>
    <s v="457 - Tienda Ventanas 820LAVADO"/>
    <s v="GOMEZ HERRERA ADRIANA KAROLINA (1).xlsx"/>
    <s v="ADRIANA KAROLINA GOMEZ"/>
    <s v="ARTEFACTA"/>
    <x v="1"/>
    <x v="0"/>
    <s v="LAVADO"/>
    <n v="0.5"/>
    <n v="2"/>
    <n v="1"/>
    <n v="0"/>
    <n v="0"/>
    <n v="0"/>
    <n v="0"/>
    <n v="0"/>
    <n v="0"/>
    <n v="0"/>
    <n v="0"/>
    <n v="0"/>
    <n v="0"/>
    <m/>
    <n v="1"/>
    <n v="1"/>
    <e v="#REF!"/>
    <s v="PLATINO"/>
    <n v="1"/>
    <n v="1"/>
    <n v="1"/>
    <n v="1"/>
    <n v="0"/>
    <n v="0"/>
    <n v="0"/>
    <n v="1"/>
    <n v="0"/>
    <s v="PROM. B"/>
    <m/>
    <m/>
    <s v="CADENAS"/>
    <s v="ARTEFACTA TIENDA VENTANAS 820"/>
    <m/>
    <s v="ANNY SUAREZ"/>
    <n v="1"/>
    <n v="1"/>
    <n v="0"/>
    <n v="0"/>
    <n v="0"/>
    <n v="0"/>
    <n v="0"/>
    <n v="0"/>
    <n v="1"/>
    <n v="1.507465122995592"/>
    <n v="0"/>
    <n v="0"/>
    <n v="0"/>
    <n v="0"/>
    <n v="0"/>
    <n v="0"/>
    <n v="0"/>
    <n v="0"/>
    <s v="W"/>
    <s v="ADRIANA KAROLINA GOMEZ"/>
    <n v="2.9999999999999987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3.5174186203230478"/>
  </r>
  <r>
    <s v="457 - Tienda Ventanas 820REFRIGERACIÓN"/>
    <s v="GOMEZ HERRERA ADRIANA KAROLINA (1).xlsx"/>
    <s v="ADRIANA KAROLINA GOMEZ"/>
    <s v="ARTEFACTA"/>
    <x v="1"/>
    <x v="0"/>
    <s v="REFRIGERACIÓN"/>
    <n v="0.33333333333333331"/>
    <n v="3"/>
    <n v="1"/>
    <n v="2"/>
    <n v="0"/>
    <n v="0"/>
    <n v="0"/>
    <n v="0"/>
    <n v="0"/>
    <n v="0"/>
    <n v="0"/>
    <n v="0"/>
    <n v="0"/>
    <m/>
    <n v="0.33333333333333331"/>
    <n v="0.33333333333333331"/>
    <e v="#REF!"/>
    <s v="PLATINO"/>
    <n v="3"/>
    <n v="1"/>
    <n v="1"/>
    <n v="3"/>
    <n v="0"/>
    <n v="0"/>
    <n v="0"/>
    <n v="1"/>
    <n v="0.5"/>
    <s v="PROM. B"/>
    <m/>
    <m/>
    <s v="CADENAS"/>
    <s v="ARTEFACTA TIENDA VENTANAS 820"/>
    <m/>
    <s v="ANNY SUAREZ"/>
    <n v="3"/>
    <n v="0"/>
    <n v="2"/>
    <n v="0"/>
    <n v="0"/>
    <n v="0"/>
    <n v="0"/>
    <n v="0"/>
    <n v="2"/>
    <n v="2.7580445054509939"/>
    <n v="0"/>
    <n v="0"/>
    <n v="0"/>
    <n v="0"/>
    <n v="0"/>
    <n v="0"/>
    <n v="0"/>
    <n v="0"/>
    <s v="W"/>
    <s v="ADRIANA KAROLINA GOMEZ"/>
    <n v="2.9999999999999987"/>
    <n v="0"/>
    <n v="0"/>
    <n v="0"/>
    <n v="0"/>
    <n v="0"/>
    <n v="0"/>
    <n v="0"/>
    <n v="0"/>
    <n v="0.2"/>
    <n v="1"/>
    <n v="0"/>
    <n v="0"/>
    <n v="0"/>
    <n v="0"/>
    <n v="0"/>
    <n v="0"/>
    <n v="1"/>
    <m/>
    <m/>
    <m/>
    <m/>
    <m/>
    <m/>
    <m/>
    <n v="0.33333333333333331"/>
    <n v="0"/>
    <n v="0"/>
    <n v="0"/>
    <n v="0"/>
    <n v="0"/>
    <n v="0"/>
    <n v="0"/>
    <n v="0"/>
    <n v="0"/>
    <n v="0"/>
    <n v="0"/>
    <n v="0"/>
    <n v="0"/>
    <n v="0"/>
    <n v="0"/>
    <n v="0"/>
    <n v="0"/>
    <n v="8.1255444394583307"/>
  </r>
  <r>
    <s v="536 - VINCESAIRES"/>
    <s v="GOMEZ HERRERA ADRIANA KAROLINA (1).xlsx"/>
    <s v="ADRIANA KAROLINA GOMEZ"/>
    <s v="LA GANGA"/>
    <x v="2"/>
    <x v="0"/>
    <s v="AIRES"/>
    <n v="0.5"/>
    <n v="2"/>
    <n v="1"/>
    <n v="4"/>
    <n v="0"/>
    <n v="0"/>
    <n v="0"/>
    <n v="0"/>
    <n v="0"/>
    <n v="0"/>
    <n v="0"/>
    <n v="0"/>
    <n v="0"/>
    <m/>
    <n v="0.2"/>
    <n v="0.2"/>
    <e v="#REF!"/>
    <s v="PLATINO"/>
    <n v="5"/>
    <n v="0"/>
    <n v="1"/>
    <n v="5"/>
    <n v="0"/>
    <n v="0"/>
    <n v="0"/>
    <n v="0"/>
    <n v="0.25"/>
    <s v="PROM. B"/>
    <m/>
    <m/>
    <s v="CADENAS"/>
    <s v="GANGA VINCES"/>
    <m/>
    <s v="ANNY SUAREZ"/>
    <n v="1"/>
    <n v="0"/>
    <n v="0"/>
    <n v="0"/>
    <n v="0"/>
    <n v="0"/>
    <n v="0"/>
    <n v="0"/>
    <n v="0"/>
    <n v="3.0155210643015513"/>
    <n v="0"/>
    <n v="0"/>
    <n v="0"/>
    <n v="0"/>
    <n v="0"/>
    <n v="0"/>
    <n v="0"/>
    <n v="0"/>
    <s v="MWJVS"/>
    <s v="ADRIANA KAROLINA GOMEZ"/>
    <n v="17.999999999999993"/>
    <n v="0"/>
    <n v="0"/>
    <n v="0"/>
    <n v="0"/>
    <n v="0"/>
    <n v="0"/>
    <n v="0"/>
    <n v="0"/>
    <n v="0.17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541019955654086"/>
  </r>
  <r>
    <s v="536 - VINCESCOCINAS"/>
    <s v="GOMEZ HERRERA ADRIANA KAROLINA (1).xlsx"/>
    <s v="ADRIANA KAROLINA GOMEZ"/>
    <s v="LA GANGA"/>
    <x v="2"/>
    <x v="0"/>
    <s v="COCINAS"/>
    <n v="0.18181818181818182"/>
    <n v="11"/>
    <n v="2"/>
    <n v="4"/>
    <n v="0"/>
    <n v="0"/>
    <n v="0"/>
    <n v="0"/>
    <n v="0"/>
    <n v="0"/>
    <n v="0"/>
    <n v="0"/>
    <n v="0"/>
    <m/>
    <n v="0.33333333333333331"/>
    <n v="0.33333333333333331"/>
    <e v="#REF!"/>
    <s v="PLATINO"/>
    <n v="7"/>
    <n v="2"/>
    <n v="2"/>
    <n v="6"/>
    <n v="1"/>
    <n v="1"/>
    <n v="1"/>
    <n v="6"/>
    <n v="0.5"/>
    <s v="PROM. B"/>
    <m/>
    <m/>
    <s v="CADENAS"/>
    <s v="GANGA VINCES"/>
    <m/>
    <s v="ANNY SUAREZ"/>
    <n v="6"/>
    <n v="2"/>
    <n v="0"/>
    <n v="0"/>
    <n v="0"/>
    <n v="0"/>
    <n v="0"/>
    <n v="0"/>
    <n v="2"/>
    <n v="9.914224271099032"/>
    <n v="1"/>
    <n v="2"/>
    <n v="0"/>
    <n v="0"/>
    <n v="0"/>
    <n v="0"/>
    <n v="0"/>
    <n v="3"/>
    <s v="MWJVS"/>
    <s v="ADRIANA KAROLINA GOMEZ"/>
    <n v="17.999999999999993"/>
    <n v="1"/>
    <n v="2"/>
    <n v="0"/>
    <n v="0"/>
    <n v="0"/>
    <n v="0"/>
    <n v="0"/>
    <n v="3"/>
    <n v="0.4"/>
    <n v="1"/>
    <n v="1"/>
    <n v="0"/>
    <n v="0"/>
    <n v="0"/>
    <n v="0"/>
    <n v="0"/>
    <n v="2"/>
    <m/>
    <m/>
    <m/>
    <m/>
    <m/>
    <m/>
    <m/>
    <n v="0.5"/>
    <s v="mayor 40%"/>
    <n v="3"/>
    <n v="0"/>
    <n v="0"/>
    <n v="0"/>
    <n v="0"/>
    <n v="0"/>
    <n v="0"/>
    <n v="3"/>
    <n v="2"/>
    <n v="0"/>
    <n v="0"/>
    <n v="0"/>
    <n v="0"/>
    <n v="0"/>
    <n v="0"/>
    <n v="2"/>
    <n v="27.204309304386044"/>
  </r>
  <r>
    <s v="536 - VINCESGLOBALES"/>
    <s v="GOMEZ HERRERA ADRIANA KAROLINA (1).xlsx"/>
    <s v="ADRIANA KAROLINA GOMEZ"/>
    <s v="LA GANGA"/>
    <x v="2"/>
    <x v="0"/>
    <s v="GLOBALES"/>
    <n v="0.5"/>
    <n v="4"/>
    <n v="2"/>
    <n v="3"/>
    <n v="0"/>
    <n v="0"/>
    <n v="0"/>
    <n v="0"/>
    <n v="0"/>
    <n v="0"/>
    <n v="0"/>
    <n v="0"/>
    <n v="0"/>
    <m/>
    <n v="0.66666666666666663"/>
    <n v="0.66666666666666663"/>
    <e v="#REF!"/>
    <s v="PLATINO"/>
    <n v="5"/>
    <n v="2"/>
    <n v="2"/>
    <n v="3"/>
    <n v="2"/>
    <n v="0"/>
    <n v="2"/>
    <n v="3"/>
    <n v="0.66666666666666663"/>
    <s v="PROM. B"/>
    <m/>
    <m/>
    <s v="CADENAS"/>
    <s v="GANGA VINCES"/>
    <m/>
    <s v="ANNY SUAREZ"/>
    <n v="3"/>
    <n v="0"/>
    <n v="1"/>
    <n v="0"/>
    <n v="0"/>
    <n v="0"/>
    <n v="0"/>
    <n v="0"/>
    <n v="1"/>
    <n v="3.7534278976755524"/>
    <n v="1"/>
    <n v="1"/>
    <n v="0"/>
    <n v="0"/>
    <n v="0"/>
    <n v="0"/>
    <n v="0"/>
    <n v="2"/>
    <s v="MWJVS"/>
    <s v="ADRIANA KAROLINA GOMEZ"/>
    <n v="17.999999999999993"/>
    <n v="1"/>
    <n v="1"/>
    <n v="0"/>
    <n v="0"/>
    <n v="0"/>
    <n v="0"/>
    <n v="0"/>
    <n v="2"/>
    <n v="0"/>
    <n v="1"/>
    <n v="1"/>
    <n v="0"/>
    <n v="0"/>
    <n v="0"/>
    <n v="0"/>
    <n v="0"/>
    <n v="2"/>
    <m/>
    <m/>
    <m/>
    <m/>
    <m/>
    <m/>
    <m/>
    <n v="0.42857142857142855"/>
    <s v="30% a 40%"/>
    <n v="0"/>
    <n v="0"/>
    <n v="0"/>
    <n v="0"/>
    <n v="0"/>
    <n v="0"/>
    <n v="0"/>
    <n v="0"/>
    <n v="0"/>
    <n v="0"/>
    <n v="0"/>
    <n v="0"/>
    <n v="0"/>
    <n v="0"/>
    <n v="0"/>
    <n v="0"/>
    <n v="1.7637378038922051"/>
  </r>
  <r>
    <s v="536 - VINCESLAVADO"/>
    <s v="GOMEZ HERRERA ADRIANA KAROLINA (1).xlsx"/>
    <s v="ADRIANA KAROLINA GOMEZ"/>
    <s v="LA GANGA"/>
    <x v="2"/>
    <x v="0"/>
    <s v="LAVADO"/>
    <n v="0.5"/>
    <n v="4"/>
    <n v="2"/>
    <n v="1"/>
    <n v="3"/>
    <n v="0"/>
    <n v="0"/>
    <n v="0"/>
    <n v="0"/>
    <n v="0"/>
    <n v="0"/>
    <n v="0"/>
    <n v="0"/>
    <m/>
    <n v="0.4"/>
    <n v="0.4"/>
    <e v="#REF!"/>
    <s v="PLATINO"/>
    <n v="7"/>
    <n v="1"/>
    <n v="2"/>
    <n v="5"/>
    <n v="2"/>
    <n v="1"/>
    <n v="2"/>
    <n v="2"/>
    <n v="2"/>
    <s v="PROM. B"/>
    <m/>
    <m/>
    <s v="CADENAS"/>
    <s v="GANGA VINCES"/>
    <m/>
    <s v="ANNY SUAREZ"/>
    <n v="4"/>
    <n v="1"/>
    <n v="0"/>
    <n v="0"/>
    <n v="0"/>
    <n v="0"/>
    <n v="0"/>
    <n v="0"/>
    <n v="1"/>
    <n v="6.7017656577194025"/>
    <n v="0"/>
    <n v="1"/>
    <n v="0"/>
    <n v="0"/>
    <n v="0"/>
    <n v="0"/>
    <n v="0"/>
    <n v="1"/>
    <s v="MWJVS"/>
    <s v="ADRIANA KAROLINA GOMEZ"/>
    <n v="17.999999999999993"/>
    <n v="1"/>
    <n v="1"/>
    <n v="0"/>
    <n v="0"/>
    <n v="0"/>
    <n v="0"/>
    <n v="0"/>
    <n v="2"/>
    <n v="0.05"/>
    <n v="1"/>
    <n v="0"/>
    <n v="0"/>
    <n v="0"/>
    <n v="0"/>
    <n v="0"/>
    <n v="0"/>
    <n v="1"/>
    <m/>
    <m/>
    <m/>
    <m/>
    <m/>
    <m/>
    <m/>
    <n v="0.6"/>
    <s v="mayor 40%"/>
    <n v="1"/>
    <n v="0"/>
    <n v="0"/>
    <n v="0"/>
    <n v="0"/>
    <n v="0"/>
    <n v="0"/>
    <n v="1"/>
    <n v="0"/>
    <n v="2"/>
    <n v="0"/>
    <n v="0"/>
    <n v="0"/>
    <n v="0"/>
    <n v="0"/>
    <n v="2"/>
    <n v="6.7988926962370755"/>
  </r>
  <r>
    <s v="536 - VINCESREFRIGERACIÓN"/>
    <s v="GOMEZ HERRERA ADRIANA KAROLINA (1).xlsx"/>
    <s v="ADRIANA KAROLINA GOMEZ"/>
    <s v="LA GANGA"/>
    <x v="2"/>
    <x v="0"/>
    <s v="REFRIGERACIÓN"/>
    <n v="0.2857142857142857"/>
    <n v="7"/>
    <n v="2"/>
    <n v="4"/>
    <n v="0"/>
    <n v="0"/>
    <n v="0"/>
    <n v="0"/>
    <n v="0"/>
    <n v="0"/>
    <n v="0"/>
    <n v="0"/>
    <n v="0"/>
    <m/>
    <n v="0.33333333333333331"/>
    <n v="0.33333333333333331"/>
    <e v="#REF!"/>
    <s v="PLATINO"/>
    <n v="6"/>
    <n v="0"/>
    <n v="2"/>
    <n v="6"/>
    <n v="0"/>
    <n v="0"/>
    <n v="0"/>
    <n v="2"/>
    <n v="0.5"/>
    <s v="PROM. B"/>
    <m/>
    <m/>
    <s v="CADENAS"/>
    <s v="GANGA VINCES"/>
    <m/>
    <s v="ANNY SUAREZ"/>
    <n v="3"/>
    <n v="0"/>
    <n v="2"/>
    <n v="0"/>
    <n v="0"/>
    <n v="0"/>
    <n v="0"/>
    <n v="0"/>
    <n v="2"/>
    <n v="4.2181256683120854"/>
    <n v="1"/>
    <n v="2"/>
    <n v="0"/>
    <n v="0"/>
    <n v="0"/>
    <n v="0"/>
    <n v="0"/>
    <n v="3"/>
    <s v="MWJVS"/>
    <s v="ADRIANA KAROLINA GOMEZ"/>
    <n v="17.999999999999993"/>
    <n v="0"/>
    <n v="2"/>
    <n v="0"/>
    <n v="0"/>
    <n v="0"/>
    <n v="0"/>
    <n v="0"/>
    <n v="2"/>
    <n v="0.28000000000000003"/>
    <n v="2"/>
    <n v="2"/>
    <n v="0"/>
    <n v="0"/>
    <n v="0"/>
    <n v="0"/>
    <n v="0"/>
    <n v="4"/>
    <m/>
    <m/>
    <m/>
    <m/>
    <m/>
    <m/>
    <s v="ALTO"/>
    <n v="0.27272727272727271"/>
    <s v="menor de 30%"/>
    <n v="0"/>
    <n v="0"/>
    <n v="0"/>
    <n v="0"/>
    <n v="0"/>
    <n v="0"/>
    <n v="0"/>
    <n v="0"/>
    <n v="1"/>
    <n v="3"/>
    <n v="0"/>
    <n v="0"/>
    <n v="0"/>
    <n v="0"/>
    <n v="0"/>
    <n v="4"/>
    <n v="13.726309226932669"/>
  </r>
  <r>
    <s v="185 - 1790-TIENDA RECREO 1790COCINAS"/>
    <s v="1-7 sep ADRIANA MARIN - ARTEFACTA RECREO 1720- VENTAS SEMANA 5 MARZO.xlsx"/>
    <s v="ADRIANA MARIBEL MARIN"/>
    <s v="ARTEFACTA"/>
    <x v="3"/>
    <x v="0"/>
    <s v="COCINAS"/>
    <n v="0.14285714285714285"/>
    <n v="14"/>
    <n v="2"/>
    <n v="13"/>
    <n v="0"/>
    <n v="2"/>
    <n v="0"/>
    <n v="0"/>
    <n v="0"/>
    <n v="0"/>
    <n v="0"/>
    <n v="0"/>
    <n v="0"/>
    <m/>
    <n v="0.22222222222222221"/>
    <n v="0.22222222222222221"/>
    <e v="#REF!"/>
    <s v="PLATINO"/>
    <n v="20"/>
    <n v="1"/>
    <n v="2"/>
    <n v="9"/>
    <n v="11"/>
    <n v="3"/>
    <n v="11"/>
    <n v="4"/>
    <n v="0.15384615384615385"/>
    <s v="PROM. B"/>
    <m/>
    <m/>
    <s v="CADENAS"/>
    <s v="ARTEFACTA TIENDA RECREO 1790"/>
    <m/>
    <s v="JUAN CARLOS FIGUEROA"/>
    <n v="7"/>
    <n v="1"/>
    <n v="5"/>
    <n v="0"/>
    <n v="1"/>
    <n v="0"/>
    <n v="0"/>
    <n v="0"/>
    <n v="7"/>
    <n v="11.89023763554987"/>
    <n v="0"/>
    <n v="5"/>
    <n v="0"/>
    <n v="0"/>
    <n v="0"/>
    <n v="0"/>
    <n v="0"/>
    <n v="5"/>
    <s v="MWJVS"/>
    <s v="ADRIANA MARIBEL MARIN"/>
    <n v="20"/>
    <n v="3"/>
    <n v="1"/>
    <n v="0"/>
    <n v="0"/>
    <n v="0"/>
    <n v="0"/>
    <n v="0"/>
    <n v="4"/>
    <n v="0.4"/>
    <n v="3"/>
    <n v="4"/>
    <n v="0"/>
    <n v="1"/>
    <n v="0"/>
    <n v="1"/>
    <n v="0"/>
    <n v="9"/>
    <s v=""/>
    <s v=""/>
    <s v=""/>
    <s v=""/>
    <s v=""/>
    <s v=""/>
    <s v=""/>
    <n v="0.28000000000000003"/>
    <s v="mayor 40%"/>
    <n v="3"/>
    <n v="1"/>
    <n v="0"/>
    <n v="0"/>
    <n v="0"/>
    <n v="0"/>
    <n v="0"/>
    <n v="4"/>
    <n v="0"/>
    <n v="5"/>
    <n v="0"/>
    <n v="0"/>
    <n v="0"/>
    <n v="0"/>
    <n v="0"/>
    <n v="5"/>
    <n v="29"/>
  </r>
  <r>
    <s v="185 - 1790-TIENDA RECREO 1790GLOBALES"/>
    <s v="1-7 sep ADRIANA MARIN - ARTEFACTA RECREO 1720- VENTAS SEMANA 5 MARZO.xlsx"/>
    <s v="ADRIANA MARIBEL MARIN"/>
    <s v="ARTEFACTA"/>
    <x v="3"/>
    <x v="0"/>
    <s v="GLOBALES"/>
    <n v="0.5"/>
    <n v="2"/>
    <n v="1"/>
    <n v="0"/>
    <n v="0"/>
    <n v="0"/>
    <n v="0"/>
    <n v="0"/>
    <n v="0"/>
    <n v="0"/>
    <n v="0"/>
    <n v="0"/>
    <n v="0"/>
    <m/>
    <n v="1"/>
    <n v="1"/>
    <e v="#REF!"/>
    <s v="PLATINO"/>
    <n v="2"/>
    <n v="0"/>
    <n v="1"/>
    <n v="1"/>
    <n v="1"/>
    <n v="1"/>
    <n v="1"/>
    <n v="1"/>
    <n v="0"/>
    <s v="PROM. B"/>
    <m/>
    <m/>
    <s v="CADENAS"/>
    <s v="ARTEFACTA TIENDA RECREO 1790"/>
    <m/>
    <s v="JUAN CARLOS FIGUEROA"/>
    <n v="0"/>
    <n v="0"/>
    <n v="0"/>
    <n v="0"/>
    <n v="0"/>
    <n v="0"/>
    <n v="0"/>
    <n v="0"/>
    <n v="0"/>
    <n v="2.1652363669255896"/>
    <n v="0"/>
    <n v="0"/>
    <n v="0"/>
    <n v="0"/>
    <n v="0"/>
    <n v="0"/>
    <n v="0"/>
    <n v="0"/>
    <s v="MWJVS"/>
    <s v="ADRIANA MARIBEL MARIN"/>
    <n v="20"/>
    <n v="2"/>
    <n v="0"/>
    <n v="0"/>
    <n v="0"/>
    <n v="0"/>
    <n v="0"/>
    <n v="0"/>
    <n v="2"/>
    <n v="0"/>
    <n v="1"/>
    <n v="0"/>
    <n v="0"/>
    <n v="0"/>
    <n v="0"/>
    <n v="1"/>
    <n v="0"/>
    <n v="2"/>
    <s v=""/>
    <s v=""/>
    <s v=""/>
    <s v=""/>
    <s v=""/>
    <s v=""/>
    <s v=""/>
    <n v="0.75"/>
    <s v="30% a 40%"/>
    <n v="1"/>
    <n v="2"/>
    <n v="0"/>
    <n v="0"/>
    <n v="0"/>
    <n v="0"/>
    <n v="0"/>
    <n v="3"/>
    <n v="2"/>
    <n v="2"/>
    <n v="0"/>
    <n v="0"/>
    <n v="0"/>
    <n v="1"/>
    <n v="0"/>
    <n v="5"/>
    <n v="4"/>
  </r>
  <r>
    <s v="185 - 1790-TIENDA RECREO 1790LAVADO"/>
    <s v="1-7 sep ADRIANA MARIN - ARTEFACTA RECREO 1720- VENTAS SEMANA 5 MARZO.xlsx"/>
    <s v="ADRIANA MARIBEL MARIN"/>
    <s v="ARTEFACTA"/>
    <x v="3"/>
    <x v="0"/>
    <s v="LAVADO"/>
    <n v="0.14285714285714285"/>
    <n v="7"/>
    <n v="1"/>
    <n v="0"/>
    <n v="6"/>
    <n v="5"/>
    <n v="11"/>
    <n v="7"/>
    <n v="0"/>
    <n v="0"/>
    <n v="0"/>
    <n v="0"/>
    <n v="0"/>
    <m/>
    <n v="5.5555555555555552E-2"/>
    <n v="5.5555555555555552E-2"/>
    <e v="#REF!"/>
    <s v="PLATINO"/>
    <n v="22"/>
    <n v="1"/>
    <n v="1"/>
    <n v="18"/>
    <n v="4"/>
    <n v="1"/>
    <n v="4"/>
    <n v="2"/>
    <n v="0"/>
    <s v="PROM. B"/>
    <m/>
    <m/>
    <s v="CADENAS"/>
    <s v="ARTEFACTA TIENDA RECREO 1790"/>
    <m/>
    <s v="JUAN CARLOS FIGUEROA"/>
    <n v="16"/>
    <n v="1"/>
    <n v="0"/>
    <n v="0"/>
    <n v="1"/>
    <n v="2"/>
    <n v="1"/>
    <n v="0"/>
    <n v="5"/>
    <n v="5.5270316661856143"/>
    <n v="1"/>
    <n v="0"/>
    <n v="1"/>
    <n v="1"/>
    <n v="2"/>
    <n v="2"/>
    <n v="0"/>
    <n v="7"/>
    <s v="MWJVS"/>
    <s v="ADRIANA MARIBEL MARIN"/>
    <n v="20"/>
    <n v="0"/>
    <n v="0"/>
    <n v="3"/>
    <n v="7"/>
    <n v="2"/>
    <n v="5"/>
    <n v="0"/>
    <n v="17"/>
    <n v="0.12"/>
    <n v="0"/>
    <n v="0"/>
    <n v="3"/>
    <n v="7"/>
    <n v="5"/>
    <n v="8"/>
    <n v="0"/>
    <n v="23"/>
    <m/>
    <s v="ALTO"/>
    <m/>
    <s v="ALTO"/>
    <m/>
    <m/>
    <m/>
    <n v="3.8461538461538464E-2"/>
    <s v="menor de 30%"/>
    <n v="0"/>
    <n v="0"/>
    <n v="1"/>
    <n v="2"/>
    <n v="7"/>
    <n v="4"/>
    <n v="0"/>
    <n v="14"/>
    <n v="0"/>
    <n v="0"/>
    <n v="1"/>
    <n v="2"/>
    <n v="3"/>
    <n v="3"/>
    <n v="0"/>
    <n v="9"/>
    <n v="13"/>
  </r>
  <r>
    <s v="185 - 1790-TIENDA RECREO 1790REFRIGERACIÓN"/>
    <s v="1-7 sep ADRIANA MARIN - ARTEFACTA RECREO 1720- VENTAS SEMANA 5 MARZO.xlsx"/>
    <s v="ADRIANA MARIBEL MARIN"/>
    <s v="ARTEFACTA"/>
    <x v="3"/>
    <x v="0"/>
    <s v="REFRIGERACIÓN"/>
    <n v="0.14285714285714285"/>
    <n v="7"/>
    <n v="1"/>
    <n v="3"/>
    <n v="5"/>
    <n v="2"/>
    <n v="6"/>
    <n v="6"/>
    <n v="0"/>
    <n v="0"/>
    <n v="0"/>
    <n v="0"/>
    <n v="0"/>
    <m/>
    <n v="9.0909090909090912E-2"/>
    <n v="9.0909090909090912E-2"/>
    <e v="#REF!"/>
    <s v="PLATINO"/>
    <n v="24"/>
    <n v="0"/>
    <n v="1"/>
    <n v="11"/>
    <n v="13"/>
    <n v="1"/>
    <n v="13"/>
    <n v="1"/>
    <n v="0.33333333333333331"/>
    <s v="PROM. B"/>
    <m/>
    <m/>
    <s v="CADENAS"/>
    <s v="ARTEFACTA TIENDA RECREO 1790"/>
    <m/>
    <s v="JUAN CARLOS FIGUEROA"/>
    <n v="4"/>
    <n v="0"/>
    <n v="3"/>
    <n v="0"/>
    <n v="0"/>
    <n v="1"/>
    <n v="0"/>
    <n v="0"/>
    <n v="4"/>
    <n v="5.8892911942373107"/>
    <n v="0"/>
    <n v="5"/>
    <n v="0"/>
    <n v="0"/>
    <n v="0"/>
    <n v="1"/>
    <n v="0"/>
    <n v="6"/>
    <s v="MWJVS"/>
    <s v="ADRIANA MARIBEL MARIN"/>
    <n v="20"/>
    <n v="1"/>
    <n v="1"/>
    <n v="0"/>
    <n v="0"/>
    <n v="1"/>
    <n v="2"/>
    <n v="0"/>
    <n v="5"/>
    <n v="0.2"/>
    <n v="0"/>
    <n v="2"/>
    <n v="0"/>
    <n v="1"/>
    <n v="1"/>
    <n v="0"/>
    <n v="0"/>
    <n v="4"/>
    <m/>
    <s v="ALTO"/>
    <m/>
    <s v="ALTO"/>
    <m/>
    <m/>
    <m/>
    <n v="5.2631578947368418E-2"/>
    <s v="menor de 30%"/>
    <n v="2"/>
    <n v="4"/>
    <n v="2"/>
    <n v="1"/>
    <n v="1"/>
    <n v="0"/>
    <n v="0"/>
    <n v="10"/>
    <n v="2"/>
    <n v="2"/>
    <n v="0"/>
    <n v="0"/>
    <n v="0"/>
    <n v="3"/>
    <n v="0"/>
    <n v="7"/>
    <n v="14"/>
  </r>
  <r>
    <s v="206 - QUIRECREOCOCINAS"/>
    <s v="1-7 sep ADRIANA MARIN - ARTEFACTA RECREO 1720- VENTAS SEMANA 5 MARZO.xlsx"/>
    <s v="ADRIANA MARIBEL MARIN"/>
    <s v="LA GANGA"/>
    <x v="4"/>
    <x v="0"/>
    <s v="COCINAS"/>
    <n v="0"/>
    <n v="14"/>
    <n v="0"/>
    <n v="9"/>
    <n v="0"/>
    <n v="0"/>
    <n v="0"/>
    <n v="0"/>
    <n v="0"/>
    <n v="0"/>
    <n v="0"/>
    <n v="0"/>
    <n v="0"/>
    <m/>
    <n v="0"/>
    <n v="0"/>
    <e v="#REF!"/>
    <s v="PLATINO"/>
    <n v="16"/>
    <n v="0"/>
    <n v="0"/>
    <n v="7"/>
    <n v="9"/>
    <n v="0"/>
    <n v="9"/>
    <n v="0"/>
    <n v="0"/>
    <s v="PROM. B"/>
    <m/>
    <m/>
    <s v="CADENAS"/>
    <s v="GANGA QUIRECREO"/>
    <m/>
    <s v="JUAN CARLOS FIGUEROA"/>
    <n v="4"/>
    <n v="3"/>
    <n v="1"/>
    <n v="0"/>
    <n v="1"/>
    <n v="0"/>
    <n v="0"/>
    <n v="0"/>
    <n v="5"/>
    <n v="13.302425671599575"/>
    <n v="0"/>
    <n v="1"/>
    <n v="0"/>
    <n v="0"/>
    <n v="0"/>
    <n v="0"/>
    <n v="0"/>
    <n v="1"/>
    <s v="MWJVS"/>
    <s v="ADRIANA MARIBEL MARIN"/>
    <n v="20"/>
    <n v="1"/>
    <n v="3"/>
    <n v="0"/>
    <n v="0"/>
    <n v="0"/>
    <n v="0"/>
    <n v="0"/>
    <n v="4"/>
    <n v="0.4"/>
    <n v="0"/>
    <n v="2"/>
    <n v="0"/>
    <n v="0"/>
    <n v="0"/>
    <n v="0"/>
    <n v="0"/>
    <n v="2"/>
    <s v=""/>
    <s v=""/>
    <s v=""/>
    <s v=""/>
    <s v=""/>
    <s v=""/>
    <s v=""/>
    <n v="0.33333333333333331"/>
    <s v="30% a 40%"/>
    <n v="2"/>
    <n v="1"/>
    <n v="0"/>
    <n v="0"/>
    <n v="0"/>
    <n v="0"/>
    <n v="0"/>
    <n v="3"/>
    <n v="3"/>
    <n v="3"/>
    <n v="0"/>
    <n v="0"/>
    <n v="0"/>
    <n v="0"/>
    <n v="0"/>
    <n v="6"/>
    <n v="27.08756113045116"/>
  </r>
  <r>
    <s v="206 - QUIRECREOEMPOTRE"/>
    <s v="1-7 sep ADRIANA MARIN - ARTEFACTA RECREO 1720- VENTAS SEMANA 5 MARZO.xlsx"/>
    <s v="ADRIANA MARIBEL MARIN"/>
    <s v="LA GANGA"/>
    <x v="4"/>
    <x v="0"/>
    <s v="EMPOTRE"/>
    <n v="0"/>
    <n v="0"/>
    <n v="2"/>
    <n v="1"/>
    <n v="0"/>
    <n v="0"/>
    <n v="0"/>
    <n v="0"/>
    <n v="0"/>
    <n v="0"/>
    <n v="0"/>
    <n v="0"/>
    <n v="0"/>
    <m/>
    <n v="0.66666666666666663"/>
    <n v="0.66666666666666663"/>
    <e v="#REF!"/>
    <s v="PLATINO"/>
    <n v="3"/>
    <n v="0"/>
    <n v="2"/>
    <n v="3"/>
    <n v="0"/>
    <n v="0"/>
    <n v="0"/>
    <n v="0"/>
    <n v="2"/>
    <s v="PROM. B"/>
    <m/>
    <m/>
    <s v="CADENAS"/>
    <s v="GANGA QUIRECREO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ADRIANA MARIBEL MARIN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6 - QUIRECREOGLOBALES"/>
    <s v="1-7 sep ADRIANA MARIN - ARTEFACTA RECREO 1720- VENTAS SEMANA 5 MARZO.xlsx"/>
    <s v="ADRIANA MARIBEL MARIN"/>
    <s v="LA GANGA"/>
    <x v="4"/>
    <x v="0"/>
    <s v="GLOBALES"/>
    <n v="0"/>
    <n v="0"/>
    <n v="1"/>
    <n v="0"/>
    <n v="0"/>
    <n v="0"/>
    <n v="0"/>
    <n v="0"/>
    <n v="0"/>
    <n v="0"/>
    <n v="0"/>
    <n v="0"/>
    <n v="0"/>
    <m/>
    <n v="1"/>
    <n v="1"/>
    <e v="#REF!"/>
    <s v="PLATINO"/>
    <n v="2"/>
    <n v="1"/>
    <n v="1"/>
    <n v="1"/>
    <n v="1"/>
    <n v="1"/>
    <n v="1"/>
    <n v="3"/>
    <n v="0"/>
    <s v="PROM. B"/>
    <m/>
    <m/>
    <s v="CADENAS"/>
    <s v="GANGA QUIRECREO"/>
    <m/>
    <s v="JUAN CARLOS FIGUERO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ADRIANA MARIBEL MARIN"/>
    <n v="20"/>
    <n v="1"/>
    <n v="1"/>
    <n v="0"/>
    <n v="0"/>
    <n v="0"/>
    <n v="0"/>
    <n v="0"/>
    <n v="2"/>
    <n v="0"/>
    <n v="1"/>
    <n v="0"/>
    <n v="3"/>
    <n v="0"/>
    <n v="0"/>
    <n v="0"/>
    <n v="0"/>
    <n v="4"/>
    <s v=""/>
    <s v=""/>
    <s v=""/>
    <s v=""/>
    <s v=""/>
    <s v=""/>
    <s v=""/>
    <n v="0.33333333333333331"/>
    <s v="mayor 40%"/>
    <n v="0"/>
    <n v="1"/>
    <n v="0"/>
    <n v="0"/>
    <n v="0"/>
    <n v="0"/>
    <n v="0"/>
    <n v="1"/>
    <n v="0"/>
    <n v="0"/>
    <n v="1"/>
    <n v="0"/>
    <n v="0"/>
    <n v="0"/>
    <n v="0"/>
    <n v="1"/>
    <n v="0.19351192752721441"/>
  </r>
  <r>
    <s v="206 - QUIRECREOLAVADO"/>
    <s v="1-7 sep ADRIANA MARIN - ARTEFACTA RECREO 1720- VENTAS SEMANA 5 MARZO.xlsx"/>
    <s v="ADRIANA MARIBEL MARIN"/>
    <s v="LA GANGA"/>
    <x v="4"/>
    <x v="0"/>
    <s v="LAVADO"/>
    <n v="0.16666666666666666"/>
    <n v="6"/>
    <n v="1"/>
    <n v="0"/>
    <n v="32"/>
    <n v="3"/>
    <n v="9"/>
    <n v="0"/>
    <n v="0"/>
    <n v="0"/>
    <n v="0"/>
    <n v="0"/>
    <n v="0"/>
    <m/>
    <n v="3.4482758620689655E-2"/>
    <n v="3.4482758620689655E-2"/>
    <e v="#REF!"/>
    <s v="PLATINO"/>
    <n v="40"/>
    <n v="1"/>
    <n v="1"/>
    <n v="29"/>
    <n v="11"/>
    <n v="1"/>
    <n v="11"/>
    <n v="2"/>
    <n v="0"/>
    <s v="PROM. B"/>
    <m/>
    <m/>
    <s v="CADENAS"/>
    <s v="GANGA QUIRECREO"/>
    <m/>
    <s v="JUAN CARLOS FIGUEROA"/>
    <n v="21"/>
    <n v="0"/>
    <n v="0"/>
    <n v="2"/>
    <n v="1"/>
    <n v="2"/>
    <n v="0"/>
    <n v="0"/>
    <n v="5"/>
    <n v="10.034874808380174"/>
    <n v="1"/>
    <n v="0"/>
    <n v="5"/>
    <n v="7"/>
    <n v="4"/>
    <n v="0"/>
    <n v="0"/>
    <n v="17"/>
    <s v="MWJVS"/>
    <s v="ADRIANA MARIBEL MARIN"/>
    <n v="20"/>
    <n v="2"/>
    <n v="1"/>
    <n v="4"/>
    <n v="2"/>
    <n v="4"/>
    <n v="0"/>
    <n v="0"/>
    <n v="13"/>
    <n v="0.05"/>
    <n v="6"/>
    <n v="0"/>
    <n v="6"/>
    <n v="1"/>
    <n v="4"/>
    <n v="0"/>
    <n v="0"/>
    <n v="17"/>
    <m/>
    <s v="ALTO"/>
    <m/>
    <s v="ALTO"/>
    <m/>
    <m/>
    <m/>
    <n v="0.17307692307692307"/>
    <s v="menor de 30%"/>
    <n v="0"/>
    <n v="0"/>
    <n v="0"/>
    <n v="0"/>
    <n v="3"/>
    <n v="0"/>
    <n v="0"/>
    <n v="3"/>
    <n v="0"/>
    <n v="0"/>
    <n v="4"/>
    <n v="0"/>
    <n v="4"/>
    <n v="0"/>
    <n v="0"/>
    <n v="8"/>
    <n v="8.4664239482200649"/>
  </r>
  <r>
    <s v="206 - QUIRECREOREFRIGERACIÓN"/>
    <s v="1-7 sep ADRIANA MARIN - ARTEFACTA RECREO 1720- VENTAS SEMANA 5 MARZO.xlsx"/>
    <s v="ADRIANA MARIBEL MARIN"/>
    <s v="LA GANGA"/>
    <x v="4"/>
    <x v="0"/>
    <s v="REFRIGERACIÓN"/>
    <n v="0.2"/>
    <n v="10"/>
    <n v="2"/>
    <n v="9"/>
    <n v="2"/>
    <n v="5"/>
    <n v="4"/>
    <n v="0"/>
    <n v="0"/>
    <n v="0"/>
    <n v="0"/>
    <n v="0"/>
    <n v="0"/>
    <m/>
    <n v="0.125"/>
    <n v="0.125"/>
    <e v="#REF!"/>
    <s v="PLATINO"/>
    <n v="17"/>
    <n v="1"/>
    <n v="2"/>
    <n v="16"/>
    <n v="1"/>
    <n v="2"/>
    <n v="1"/>
    <n v="3"/>
    <n v="0.22222222222222221"/>
    <s v="PROM. B"/>
    <m/>
    <m/>
    <s v="CADENAS"/>
    <s v="GANGA QUIRECREO"/>
    <m/>
    <s v="JUAN CARLOS FIGUEROA"/>
    <n v="9"/>
    <n v="3"/>
    <n v="1"/>
    <n v="1"/>
    <n v="1"/>
    <n v="0"/>
    <n v="0"/>
    <n v="0"/>
    <n v="6"/>
    <n v="9.41122088696223"/>
    <n v="0"/>
    <n v="1"/>
    <n v="1"/>
    <n v="1"/>
    <n v="0"/>
    <n v="0"/>
    <n v="0"/>
    <n v="3"/>
    <s v="MWJVS"/>
    <s v="ADRIANA MARIBEL MARIN"/>
    <n v="20"/>
    <n v="2"/>
    <n v="1"/>
    <n v="1"/>
    <n v="1"/>
    <n v="0"/>
    <n v="0"/>
    <n v="0"/>
    <n v="5"/>
    <n v="0.28000000000000003"/>
    <n v="1"/>
    <n v="2"/>
    <n v="1"/>
    <n v="0"/>
    <n v="0"/>
    <n v="0"/>
    <n v="0"/>
    <n v="4"/>
    <s v=""/>
    <s v=""/>
    <s v=""/>
    <s v=""/>
    <s v=""/>
    <s v=""/>
    <s v=""/>
    <n v="0.33333333333333331"/>
    <s v="30% a 40%"/>
    <n v="0"/>
    <n v="0"/>
    <n v="0"/>
    <n v="0"/>
    <n v="0"/>
    <n v="0"/>
    <n v="0"/>
    <n v="0"/>
    <n v="0"/>
    <n v="1"/>
    <n v="1"/>
    <n v="0"/>
    <n v="0"/>
    <n v="0"/>
    <n v="0"/>
    <n v="2"/>
    <n v="17.379002987580559"/>
  </r>
  <r>
    <s v="499 - MUCHO LOTEAIRES"/>
    <s v="ALEXANDRA JAZMIN VERA.xlsx"/>
    <s v="ALEXANDRA JAZMIN VERA"/>
    <s v="CRECOS"/>
    <x v="5"/>
    <x v="0"/>
    <s v="AIRES"/>
    <n v="1"/>
    <n v="1"/>
    <n v="1"/>
    <n v="1"/>
    <n v="0"/>
    <n v="0"/>
    <n v="0"/>
    <n v="0"/>
    <n v="0"/>
    <n v="0"/>
    <n v="0"/>
    <n v="0"/>
    <n v="0"/>
    <m/>
    <n v="0.5"/>
    <n v="0.5"/>
    <e v="#REF!"/>
    <s v="PLATINO"/>
    <n v="2"/>
    <n v="0"/>
    <n v="1"/>
    <n v="2"/>
    <n v="0"/>
    <n v="0"/>
    <n v="0"/>
    <n v="0"/>
    <n v="1"/>
    <s v="PROM. B"/>
    <m/>
    <m/>
    <s v="CADENAS"/>
    <s v="CRECOS MUCHO LOTE"/>
    <m/>
    <s v="MANUEL GIL"/>
    <n v="0"/>
    <n v="0"/>
    <n v="0"/>
    <n v="0"/>
    <n v="0"/>
    <n v="0"/>
    <n v="0"/>
    <n v="0"/>
    <n v="0"/>
    <n v="1.5555555555555558"/>
    <n v="1"/>
    <n v="0"/>
    <n v="0"/>
    <n v="0"/>
    <n v="0"/>
    <n v="0"/>
    <n v="0"/>
    <n v="1"/>
    <s v="MJS"/>
    <s v="MARIA FERNANDA BOHORQUEZ"/>
    <n v="8.9999999999999964"/>
    <n v="1"/>
    <n v="0"/>
    <n v="0"/>
    <n v="0"/>
    <n v="0"/>
    <n v="0"/>
    <n v="0"/>
    <n v="1"/>
    <n v="0.22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2.592592592592593"/>
  </r>
  <r>
    <s v="499 - MUCHO LOTECOCINAS"/>
    <s v="ALEXANDRA JAZMIN VERA.xlsx"/>
    <s v="ALEXANDRA JAZMIN VERA"/>
    <s v="CRECOS"/>
    <x v="5"/>
    <x v="0"/>
    <s v="COCINAS"/>
    <n v="0.2857142857142857"/>
    <n v="7"/>
    <n v="2"/>
    <n v="11"/>
    <n v="0"/>
    <n v="0"/>
    <n v="0"/>
    <n v="0"/>
    <n v="0"/>
    <n v="0"/>
    <n v="0"/>
    <n v="0"/>
    <n v="0"/>
    <m/>
    <n v="0.2857142857142857"/>
    <n v="0.2857142857142857"/>
    <e v="#REF!"/>
    <s v="PLATINO"/>
    <n v="18"/>
    <n v="1"/>
    <n v="2"/>
    <n v="7"/>
    <n v="11"/>
    <n v="5"/>
    <n v="11"/>
    <n v="6"/>
    <n v="0.18181818181818182"/>
    <s v="PROM. B"/>
    <n v="0.2"/>
    <n v="0.2727"/>
    <s v="CADENAS"/>
    <s v="CRECOS MUCHO LOTE"/>
    <m/>
    <s v="MANUEL GIL"/>
    <n v="4"/>
    <n v="0"/>
    <n v="1"/>
    <n v="0"/>
    <n v="0"/>
    <n v="0"/>
    <n v="0"/>
    <n v="0"/>
    <n v="1"/>
    <n v="8.6036859022232264"/>
    <n v="1"/>
    <n v="1"/>
    <n v="0"/>
    <n v="0"/>
    <n v="0"/>
    <n v="0"/>
    <n v="0"/>
    <n v="2"/>
    <s v="MJS"/>
    <s v="MARIA FERNANDA BOHORQUEZ"/>
    <n v="8.9999999999999964"/>
    <n v="0"/>
    <n v="2"/>
    <n v="0"/>
    <n v="0"/>
    <n v="0"/>
    <n v="0"/>
    <n v="1"/>
    <n v="3"/>
    <n v="0.45"/>
    <n v="1"/>
    <n v="2"/>
    <n v="0"/>
    <n v="0"/>
    <n v="0"/>
    <n v="0"/>
    <n v="0"/>
    <n v="3"/>
    <s v=""/>
    <s v=""/>
    <s v=""/>
    <s v=""/>
    <s v=""/>
    <s v=""/>
    <s v=""/>
    <n v="0.22222222222222221"/>
    <s v="30% a 40%"/>
    <n v="0"/>
    <n v="1"/>
    <n v="0"/>
    <n v="0"/>
    <n v="0"/>
    <n v="0"/>
    <n v="0"/>
    <n v="1"/>
    <n v="0"/>
    <n v="1"/>
    <n v="0"/>
    <n v="0"/>
    <n v="0"/>
    <n v="0"/>
    <n v="0"/>
    <n v="1"/>
    <n v="22"/>
  </r>
  <r>
    <s v="499 - MUCHO LOTEGLOBALES"/>
    <s v="ALEXANDRA JAZMIN VERA.xlsx"/>
    <s v="ALEXANDRA JAZMIN VERA"/>
    <s v="CRECOS"/>
    <x v="5"/>
    <x v="0"/>
    <s v="GLOBALES"/>
    <n v="0"/>
    <n v="0"/>
    <n v="0"/>
    <n v="2"/>
    <n v="0"/>
    <n v="0"/>
    <n v="0"/>
    <n v="0"/>
    <n v="0"/>
    <n v="0"/>
    <n v="0"/>
    <n v="0"/>
    <n v="0"/>
    <m/>
    <n v="0"/>
    <n v="0"/>
    <e v="#REF!"/>
    <s v="PLATINO"/>
    <n v="2"/>
    <n v="0"/>
    <n v="0"/>
    <n v="1"/>
    <n v="1"/>
    <n v="0"/>
    <n v="1"/>
    <n v="1"/>
    <n v="0"/>
    <s v="PROM. B"/>
    <m/>
    <m/>
    <s v="CADENAS"/>
    <s v="CRECOS MUCHO LOTE"/>
    <m/>
    <s v="MANUEL GIL"/>
    <n v="1"/>
    <n v="0"/>
    <n v="0"/>
    <n v="0"/>
    <n v="0"/>
    <n v="0"/>
    <n v="0"/>
    <n v="0"/>
    <n v="0"/>
    <n v="0"/>
    <n v="0"/>
    <n v="1"/>
    <n v="0"/>
    <n v="0"/>
    <n v="0"/>
    <n v="0"/>
    <n v="0"/>
    <n v="1"/>
    <s v="MJS"/>
    <s v="MARIA FERNANDA BOHORQUEZ"/>
    <n v="8.999999999999996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99 - MUCHO LOTELAVADO"/>
    <s v="ALEXANDRA JAZMIN VERA.xlsx"/>
    <s v="ALEXANDRA JAZMIN VERA"/>
    <s v="CRECOS"/>
    <x v="5"/>
    <x v="0"/>
    <s v="LAVADO"/>
    <n v="1"/>
    <n v="2"/>
    <n v="2"/>
    <n v="0"/>
    <n v="0"/>
    <n v="0"/>
    <n v="0"/>
    <n v="0"/>
    <n v="0"/>
    <n v="0"/>
    <n v="0"/>
    <n v="0"/>
    <n v="0"/>
    <m/>
    <n v="1"/>
    <n v="1"/>
    <e v="#REF!"/>
    <s v="PLATINO"/>
    <n v="6"/>
    <n v="1"/>
    <n v="2"/>
    <n v="2"/>
    <n v="4"/>
    <n v="4"/>
    <n v="4"/>
    <n v="5"/>
    <n v="0"/>
    <s v="PROM. B"/>
    <n v="0.16669999999999999"/>
    <n v="0.222"/>
    <s v="CADENAS"/>
    <s v="CRECOS MUCHO LOTE"/>
    <m/>
    <s v="MANUEL GIL"/>
    <n v="1"/>
    <n v="0"/>
    <n v="0"/>
    <n v="0"/>
    <n v="0"/>
    <n v="0"/>
    <n v="0"/>
    <n v="0"/>
    <n v="0"/>
    <n v="1.5079491255961845"/>
    <n v="1"/>
    <n v="0"/>
    <n v="0"/>
    <n v="0"/>
    <n v="0"/>
    <n v="0"/>
    <n v="0"/>
    <n v="1"/>
    <s v="MJS"/>
    <s v="MARIA FERNANDA BOHORQUEZ"/>
    <n v="8.9999999999999964"/>
    <n v="0"/>
    <n v="1"/>
    <n v="0"/>
    <n v="0"/>
    <n v="0"/>
    <n v="0"/>
    <n v="0"/>
    <n v="1"/>
    <n v="7.0000000000000007E-2"/>
    <n v="0"/>
    <n v="0"/>
    <n v="0"/>
    <n v="0"/>
    <n v="0"/>
    <n v="0"/>
    <n v="0"/>
    <n v="0"/>
    <s v=""/>
    <s v=""/>
    <s v=""/>
    <s v=""/>
    <s v=""/>
    <s v=""/>
    <s v=""/>
    <n v="0.5"/>
    <s v="mayor 40%"/>
    <n v="1"/>
    <n v="0"/>
    <n v="0"/>
    <n v="0"/>
    <n v="0"/>
    <n v="0"/>
    <n v="0"/>
    <n v="1"/>
    <n v="1"/>
    <n v="0"/>
    <n v="0"/>
    <n v="0"/>
    <n v="0"/>
    <n v="0"/>
    <n v="0"/>
    <n v="1"/>
    <n v="2.572776781788046"/>
  </r>
  <r>
    <s v="499 - MUCHO LOTEREFRIGERACIÓN"/>
    <s v="ALEXANDRA JAZMIN VERA.xlsx"/>
    <s v="ALEXANDRA JAZMIN VERA"/>
    <s v="CRECOS"/>
    <x v="5"/>
    <x v="0"/>
    <s v="REFRIGERACIÓN"/>
    <n v="0.125"/>
    <n v="8"/>
    <n v="1"/>
    <n v="10"/>
    <n v="0"/>
    <n v="0"/>
    <n v="0"/>
    <n v="0"/>
    <n v="0"/>
    <n v="0"/>
    <n v="0"/>
    <n v="0"/>
    <n v="0"/>
    <m/>
    <n v="0.2"/>
    <n v="0.2"/>
    <e v="#REF!"/>
    <s v="PLATINO"/>
    <n v="12"/>
    <n v="1"/>
    <n v="1"/>
    <n v="5"/>
    <n v="7"/>
    <n v="1"/>
    <n v="7"/>
    <n v="2"/>
    <n v="0.1"/>
    <s v="PROM. B"/>
    <n v="0.28570000000000001"/>
    <n v="0.2"/>
    <s v="CADENAS"/>
    <s v="CRECOS MUCHO LOTE"/>
    <m/>
    <s v="MANUEL GIL"/>
    <n v="3"/>
    <n v="0"/>
    <n v="0"/>
    <n v="0"/>
    <n v="0"/>
    <n v="0"/>
    <n v="0"/>
    <n v="0"/>
    <n v="0"/>
    <n v="7.2467774208282529"/>
    <n v="1"/>
    <n v="2"/>
    <n v="0"/>
    <n v="0"/>
    <n v="0"/>
    <n v="0"/>
    <n v="0"/>
    <n v="3"/>
    <s v="MJS"/>
    <s v="MARIA FERNANDA BOHORQUEZ"/>
    <n v="8.9999999999999964"/>
    <n v="1"/>
    <n v="0"/>
    <n v="0"/>
    <n v="0"/>
    <n v="0"/>
    <n v="0"/>
    <n v="0"/>
    <n v="1"/>
    <n v="0.4"/>
    <n v="1"/>
    <n v="0"/>
    <n v="0"/>
    <n v="0"/>
    <n v="0"/>
    <n v="0"/>
    <n v="0"/>
    <n v="1"/>
    <s v=""/>
    <s v=""/>
    <s v=""/>
    <s v=""/>
    <s v=""/>
    <s v=""/>
    <s v=""/>
    <n v="0.6"/>
    <s v="30% a 40%"/>
    <n v="0"/>
    <n v="0"/>
    <n v="0"/>
    <n v="0"/>
    <n v="0"/>
    <n v="0"/>
    <n v="0"/>
    <n v="0"/>
    <n v="0"/>
    <n v="0"/>
    <n v="0"/>
    <n v="0"/>
    <n v="0"/>
    <n v="0"/>
    <n v="0"/>
    <n v="0"/>
    <n v="21"/>
  </r>
  <r>
    <s v="580 - MALL DEL FORTINAIRES"/>
    <s v="ALEXANDRA JAZMIN VERA.xlsx"/>
    <s v="ALEXANDRA JAZMIN VERA"/>
    <s v="LA GANGA"/>
    <x v="6"/>
    <x v="0"/>
    <s v="AIRES"/>
    <n v="0.5"/>
    <n v="2"/>
    <n v="1"/>
    <n v="8"/>
    <n v="0"/>
    <n v="0"/>
    <n v="0"/>
    <n v="0"/>
    <n v="0"/>
    <n v="0"/>
    <n v="0"/>
    <n v="0"/>
    <n v="0"/>
    <m/>
    <n v="0.1111111111111111"/>
    <n v="0.1111111111111111"/>
    <e v="#REF!"/>
    <s v="PLATINO"/>
    <n v="18"/>
    <n v="1"/>
    <n v="1"/>
    <n v="9"/>
    <n v="9"/>
    <n v="1"/>
    <n v="9"/>
    <n v="2"/>
    <n v="0.125"/>
    <s v="PROM. B"/>
    <m/>
    <m/>
    <s v="CADENAS"/>
    <s v="GANGA MALL DEL FORTIN"/>
    <m/>
    <s v="MANUEL GIL"/>
    <n v="4"/>
    <n v="1"/>
    <n v="0"/>
    <n v="0"/>
    <n v="0"/>
    <n v="0"/>
    <n v="0"/>
    <n v="0"/>
    <n v="1"/>
    <n v="2.1286031042128597"/>
    <n v="0"/>
    <n v="0"/>
    <n v="0"/>
    <n v="0"/>
    <n v="0"/>
    <n v="0"/>
    <n v="0"/>
    <n v="0"/>
    <s v="MWJVS"/>
    <s v="ALEXANDRA JAZMIN VERA"/>
    <n v="40"/>
    <n v="0"/>
    <n v="1"/>
    <n v="0"/>
    <n v="0"/>
    <n v="0"/>
    <n v="0"/>
    <n v="0"/>
    <n v="1"/>
    <n v="0.17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0"/>
    <s v=""/>
    <n v="0"/>
    <n v="0"/>
    <n v="0"/>
    <n v="0"/>
    <n v="0"/>
    <n v="0"/>
    <n v="2"/>
    <n v="0"/>
    <n v="0"/>
    <n v="0"/>
    <n v="0"/>
    <n v="0"/>
    <n v="2"/>
    <n v="2"/>
  </r>
  <r>
    <s v="580 - MALL DEL FORTINCOCINAS"/>
    <s v="ALEXANDRA JAZMIN VERA.xlsx"/>
    <s v="ALEXANDRA JAZMIN VERA"/>
    <s v="LA GANGA"/>
    <x v="6"/>
    <x v="0"/>
    <s v="COCINAS"/>
    <n v="0.59090909090909094"/>
    <n v="22"/>
    <n v="13"/>
    <n v="14"/>
    <n v="0"/>
    <n v="0"/>
    <n v="0"/>
    <n v="0"/>
    <n v="0"/>
    <n v="0"/>
    <n v="0"/>
    <n v="0"/>
    <n v="0"/>
    <m/>
    <n v="0.65"/>
    <n v="0.65"/>
    <e v="#REF!"/>
    <s v="PLATINO"/>
    <n v="21"/>
    <n v="11"/>
    <n v="13"/>
    <n v="20"/>
    <n v="1"/>
    <n v="1"/>
    <n v="1"/>
    <n v="12"/>
    <n v="0.9285714285714286"/>
    <s v="PROM. B"/>
    <m/>
    <m/>
    <s v="CADENAS"/>
    <s v="GANGA MALL DEL FORTIN"/>
    <m/>
    <s v="MANUEL GIL"/>
    <n v="16"/>
    <n v="4"/>
    <n v="2"/>
    <n v="0"/>
    <n v="0"/>
    <n v="0"/>
    <n v="0"/>
    <n v="0"/>
    <n v="6"/>
    <n v="20.720353212715686"/>
    <n v="8"/>
    <n v="1"/>
    <n v="0"/>
    <n v="0"/>
    <n v="0"/>
    <n v="0"/>
    <n v="0"/>
    <n v="9"/>
    <s v="MWJVS"/>
    <s v="ALEXANDRA JAZMIN VERA"/>
    <n v="40"/>
    <n v="2"/>
    <n v="2"/>
    <n v="0"/>
    <n v="0"/>
    <n v="0"/>
    <n v="0"/>
    <n v="0"/>
    <n v="4"/>
    <n v="0.4"/>
    <n v="1"/>
    <n v="1"/>
    <n v="0"/>
    <n v="0"/>
    <n v="0"/>
    <n v="0"/>
    <n v="0"/>
    <n v="2"/>
    <s v=""/>
    <s v=""/>
    <s v=""/>
    <s v=""/>
    <s v=""/>
    <s v=""/>
    <s v=""/>
    <n v="0.7142857142857143"/>
    <s v="mayor 40%"/>
    <n v="5"/>
    <n v="1"/>
    <s v=""/>
    <n v="0"/>
    <n v="0"/>
    <n v="0"/>
    <n v="0"/>
    <n v="6"/>
    <n v="6"/>
    <n v="3"/>
    <n v="0"/>
    <n v="0"/>
    <n v="0"/>
    <n v="0"/>
    <n v="0"/>
    <n v="9"/>
    <n v="35"/>
  </r>
  <r>
    <s v="580 - MALL DEL FORTINEMPOTRE"/>
    <s v="ALEXANDRA JAZMIN VERA.xlsx"/>
    <s v="ALEXANDRA JAZMIN VERA"/>
    <s v="LA GANGA"/>
    <x v="6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MALL DEL FORTIN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ALEXANDRA JAZMIN VERA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80 - MALL DEL FORTINGLOBALES"/>
    <s v="ALEXANDRA JAZMIN VERA.xlsx"/>
    <s v="ALEXANDRA JAZMIN VERA"/>
    <s v="LA GANGA"/>
    <x v="6"/>
    <x v="0"/>
    <s v="GLOBALES"/>
    <n v="1.6666666666666667"/>
    <n v="3"/>
    <n v="5"/>
    <n v="6"/>
    <n v="0"/>
    <n v="0"/>
    <n v="0"/>
    <n v="0"/>
    <n v="0"/>
    <n v="0"/>
    <n v="0"/>
    <n v="0"/>
    <n v="0"/>
    <m/>
    <n v="0.625"/>
    <n v="0.625"/>
    <e v="#REF!"/>
    <s v="PLATINO"/>
    <n v="16"/>
    <n v="2"/>
    <n v="5"/>
    <n v="8"/>
    <n v="8"/>
    <n v="5"/>
    <n v="8"/>
    <n v="7"/>
    <n v="0.83333333333333337"/>
    <s v="PROM. B"/>
    <m/>
    <m/>
    <s v="CADENAS"/>
    <s v="GANGA MALL DEL FORTIN"/>
    <m/>
    <s v="MANUEL GIL"/>
    <n v="5"/>
    <n v="0"/>
    <n v="1"/>
    <n v="0"/>
    <n v="0"/>
    <n v="0"/>
    <n v="0"/>
    <n v="0"/>
    <n v="1"/>
    <n v="2"/>
    <n v="1"/>
    <n v="0"/>
    <n v="0"/>
    <n v="0"/>
    <n v="0"/>
    <n v="0"/>
    <n v="0"/>
    <n v="1"/>
    <s v="MWJVS"/>
    <s v="ALEXANDRA JAZMIN VERA"/>
    <n v="40"/>
    <n v="2"/>
    <n v="0"/>
    <n v="0"/>
    <n v="0"/>
    <n v="0"/>
    <n v="0"/>
    <n v="0"/>
    <n v="2"/>
    <n v="0"/>
    <n v="1"/>
    <n v="1"/>
    <n v="0"/>
    <n v="0"/>
    <n v="0"/>
    <n v="0"/>
    <n v="0"/>
    <n v="2"/>
    <s v=""/>
    <s v=""/>
    <s v=""/>
    <s v=""/>
    <s v=""/>
    <s v=""/>
    <s v=""/>
    <n v="0.66666666666666663"/>
    <s v="mayor 40%"/>
    <n v="0"/>
    <n v="0"/>
    <s v=""/>
    <n v="0"/>
    <n v="0"/>
    <n v="0"/>
    <n v="0"/>
    <n v="0"/>
    <n v="2"/>
    <n v="0"/>
    <n v="0"/>
    <n v="0"/>
    <n v="0"/>
    <n v="0"/>
    <n v="0"/>
    <n v="2"/>
    <n v="1.2250873297306848"/>
  </r>
  <r>
    <s v="580 - MALL DEL FORTINLAVADO"/>
    <s v="ALEXANDRA JAZMIN VERA.xlsx"/>
    <s v="ALEXANDRA JAZMIN VERA"/>
    <s v="LA GANGA"/>
    <x v="6"/>
    <x v="0"/>
    <s v="LAVADO"/>
    <n v="0.5"/>
    <n v="4"/>
    <n v="2"/>
    <n v="10"/>
    <n v="0"/>
    <n v="0"/>
    <n v="0"/>
    <n v="0"/>
    <n v="0"/>
    <n v="0"/>
    <n v="0"/>
    <n v="0"/>
    <n v="0"/>
    <m/>
    <n v="0.2857142857142857"/>
    <n v="0.2857142857142857"/>
    <e v="#REF!"/>
    <s v="PLATINO"/>
    <n v="14"/>
    <n v="2"/>
    <n v="2"/>
    <n v="7"/>
    <n v="7"/>
    <n v="2"/>
    <n v="7"/>
    <n v="4"/>
    <n v="0.2"/>
    <s v="PROM. B"/>
    <m/>
    <m/>
    <s v="CADENAS"/>
    <s v="GANGA MALL DEL FORTIN"/>
    <m/>
    <s v="MANUEL GIL"/>
    <n v="5"/>
    <n v="1"/>
    <n v="2"/>
    <n v="0"/>
    <n v="0"/>
    <n v="0"/>
    <n v="0"/>
    <n v="0"/>
    <n v="3"/>
    <n v="6.1884637350085692"/>
    <n v="2"/>
    <n v="1"/>
    <n v="0"/>
    <n v="0"/>
    <n v="0"/>
    <n v="0"/>
    <n v="0"/>
    <n v="3"/>
    <s v="MWJVS"/>
    <s v="ALEXANDRA JAZMIN VERA"/>
    <n v="40"/>
    <n v="0"/>
    <n v="0"/>
    <n v="0"/>
    <n v="0"/>
    <n v="0"/>
    <n v="0"/>
    <n v="0"/>
    <n v="0"/>
    <n v="0.05"/>
    <n v="3"/>
    <n v="0"/>
    <n v="0"/>
    <n v="0"/>
    <n v="0"/>
    <n v="0"/>
    <n v="0"/>
    <n v="3"/>
    <s v=""/>
    <s v=""/>
    <s v=""/>
    <s v=""/>
    <s v=""/>
    <s v=""/>
    <s v=""/>
    <n v="0.66666666666666663"/>
    <s v="mayor 40%"/>
    <n v="1"/>
    <n v="0"/>
    <s v=""/>
    <n v="0"/>
    <n v="0"/>
    <n v="0"/>
    <n v="0"/>
    <n v="1"/>
    <n v="1"/>
    <n v="1"/>
    <n v="0"/>
    <n v="0"/>
    <n v="0"/>
    <n v="0"/>
    <n v="0"/>
    <n v="2"/>
    <n v="5.9510949883274744"/>
  </r>
  <r>
    <s v="580 - MALL DEL FORTINREFRIGERACIÓN"/>
    <s v="ALEXANDRA JAZMIN VERA.xlsx"/>
    <s v="ALEXANDRA JAZMIN VERA"/>
    <s v="LA GANGA"/>
    <x v="6"/>
    <x v="0"/>
    <s v="REFRIGERACIÓN"/>
    <n v="0.2"/>
    <n v="10"/>
    <n v="2"/>
    <n v="12"/>
    <n v="1"/>
    <n v="1"/>
    <n v="2"/>
    <n v="0"/>
    <n v="0"/>
    <n v="0"/>
    <n v="0"/>
    <n v="0"/>
    <n v="0"/>
    <m/>
    <n v="0.13333333333333333"/>
    <n v="0.13333333333333333"/>
    <e v="#REF!"/>
    <s v="PLATINO"/>
    <n v="18"/>
    <n v="2"/>
    <n v="2"/>
    <n v="15"/>
    <n v="3"/>
    <n v="6"/>
    <n v="3"/>
    <n v="23"/>
    <n v="0.16666666666666666"/>
    <s v="PROM. B"/>
    <m/>
    <m/>
    <s v="CADENAS"/>
    <s v="GANGA MALL DEL FORTIN"/>
    <m/>
    <s v="MANUEL GIL"/>
    <n v="15"/>
    <n v="3"/>
    <n v="2"/>
    <n v="0"/>
    <n v="0"/>
    <n v="0"/>
    <n v="0"/>
    <n v="0"/>
    <n v="5"/>
    <n v="8.7744950538461843"/>
    <n v="2"/>
    <n v="3"/>
    <n v="0"/>
    <n v="0"/>
    <n v="0"/>
    <n v="0"/>
    <n v="0"/>
    <n v="5"/>
    <s v="MWJVS"/>
    <s v="ALEXANDRA JAZMIN VERA"/>
    <n v="40"/>
    <n v="1"/>
    <n v="3"/>
    <n v="0"/>
    <n v="0"/>
    <n v="0"/>
    <n v="0"/>
    <n v="0"/>
    <n v="4"/>
    <n v="0.28000000000000003"/>
    <n v="3"/>
    <n v="1"/>
    <n v="0"/>
    <n v="0"/>
    <n v="0"/>
    <n v="0"/>
    <n v="0"/>
    <n v="4"/>
    <s v=""/>
    <s v=""/>
    <s v=""/>
    <s v=""/>
    <s v=""/>
    <s v=""/>
    <s v=""/>
    <n v="0.5"/>
    <s v="mayor 40%"/>
    <n v="2"/>
    <n v="0"/>
    <s v=""/>
    <n v="0"/>
    <n v="0"/>
    <n v="0"/>
    <n v="0"/>
    <n v="2"/>
    <n v="2"/>
    <n v="1"/>
    <n v="0"/>
    <n v="0"/>
    <n v="0"/>
    <n v="0"/>
    <n v="0"/>
    <n v="3"/>
    <n v="14.4704252316657"/>
  </r>
  <r>
    <s v="486 - BABAHOYOAIRES"/>
    <s v="ALEXANDRA MARIANELA CHIRIBOGA.xlsx"/>
    <s v="ALEXANDRA MARIANELA CHIRIBOGA"/>
    <s v="CRECOS"/>
    <x v="7"/>
    <x v="0"/>
    <s v="AIRES"/>
    <n v="1"/>
    <n v="1"/>
    <n v="1"/>
    <n v="0"/>
    <n v="0"/>
    <n v="0"/>
    <n v="0"/>
    <n v="0"/>
    <n v="0"/>
    <n v="0"/>
    <n v="0"/>
    <n v="0"/>
    <n v="0"/>
    <m/>
    <n v="1"/>
    <n v="1"/>
    <e v="#REF!"/>
    <s v="PLATA"/>
    <n v="2"/>
    <n v="0"/>
    <n v="1"/>
    <n v="1"/>
    <n v="1"/>
    <n v="1"/>
    <n v="1"/>
    <n v="1"/>
    <n v="0"/>
    <s v="PROM. B"/>
    <m/>
    <n v="0.5"/>
    <s v="CADENAS"/>
    <s v="CRECOS BABAHOYO"/>
    <m/>
    <s v="ANNY SUAREZ"/>
    <n v="0"/>
    <n v="0"/>
    <n v="0"/>
    <n v="0"/>
    <n v="0"/>
    <n v="0"/>
    <n v="0"/>
    <n v="0"/>
    <n v="0"/>
    <n v="2.2222222222222223"/>
    <n v="0"/>
    <n v="0"/>
    <n v="0"/>
    <n v="0"/>
    <n v="0"/>
    <n v="0"/>
    <n v="0"/>
    <n v="0"/>
    <s v="MWJVS"/>
    <s v="ALEXANDRA MARIANELA CHIRIBOGA"/>
    <n v="14.999999999999995"/>
    <n v="0"/>
    <n v="0"/>
    <n v="0"/>
    <n v="0"/>
    <n v="0"/>
    <n v="0"/>
    <n v="0"/>
    <n v="0"/>
    <n v="0.2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037037037037042"/>
  </r>
  <r>
    <s v="486 - BABAHOYOCOCINAS"/>
    <s v="ALEXANDRA MARIANELA CHIRIBOGA.xlsx"/>
    <s v="ALEXANDRA MARIANELA CHIRIBOGA"/>
    <s v="CRECOS"/>
    <x v="7"/>
    <x v="0"/>
    <s v="COCINAS"/>
    <n v="0.44444444444444442"/>
    <n v="9"/>
    <n v="4"/>
    <n v="4"/>
    <n v="0"/>
    <n v="0"/>
    <n v="0"/>
    <n v="0"/>
    <n v="0"/>
    <n v="0"/>
    <n v="0"/>
    <n v="0"/>
    <n v="0"/>
    <m/>
    <n v="0.66666666666666663"/>
    <n v="0.66666666666666663"/>
    <e v="#REF!"/>
    <s v="PLATA"/>
    <n v="12"/>
    <n v="3"/>
    <n v="4"/>
    <n v="6"/>
    <n v="6"/>
    <n v="4"/>
    <n v="6"/>
    <n v="7"/>
    <n v="1"/>
    <s v="PROM. B"/>
    <n v="0.75"/>
    <n v="0.66669999999999996"/>
    <s v="CADENAS"/>
    <s v="CRECOS BABAHOYO"/>
    <m/>
    <s v="ANNY SUAREZ"/>
    <n v="4"/>
    <n v="2"/>
    <n v="2"/>
    <n v="0"/>
    <n v="0"/>
    <n v="0"/>
    <n v="0"/>
    <n v="0"/>
    <n v="4"/>
    <n v="7.888589517502469"/>
    <n v="1"/>
    <n v="0"/>
    <n v="0"/>
    <n v="0"/>
    <n v="0"/>
    <n v="0"/>
    <n v="0"/>
    <n v="1"/>
    <s v="MWJVS"/>
    <s v="ALEXANDRA MARIANELA CHIRIBOGA"/>
    <n v="14.999999999999995"/>
    <n v="1"/>
    <n v="1"/>
    <n v="0"/>
    <n v="0"/>
    <n v="0"/>
    <n v="0"/>
    <n v="0"/>
    <n v="2"/>
    <n v="0.45"/>
    <n v="1"/>
    <n v="0"/>
    <n v="0"/>
    <n v="0"/>
    <n v="0"/>
    <n v="0"/>
    <n v="0"/>
    <n v="1"/>
    <m/>
    <m/>
    <m/>
    <m/>
    <m/>
    <m/>
    <m/>
    <n v="0.625"/>
    <s v="mayor 40%"/>
    <n v="2"/>
    <n v="1"/>
    <n v="0"/>
    <n v="0"/>
    <n v="0"/>
    <n v="0"/>
    <n v="0"/>
    <n v="3"/>
    <n v="3"/>
    <n v="0"/>
    <n v="0"/>
    <n v="0"/>
    <n v="0"/>
    <n v="0"/>
    <n v="0"/>
    <n v="3"/>
    <n v="22"/>
  </r>
  <r>
    <s v="486 - BABAHOYOGLOBALES"/>
    <s v="ALEXANDRA MARIANELA CHIRIBOGA.xlsx"/>
    <s v="ALEXANDRA MARIANELA CHIRIBOGA"/>
    <s v="CRECOS"/>
    <x v="7"/>
    <x v="0"/>
    <s v="GLOBALES"/>
    <n v="0"/>
    <n v="0"/>
    <n v="1"/>
    <n v="0"/>
    <n v="0"/>
    <n v="0"/>
    <n v="0"/>
    <n v="0"/>
    <n v="0"/>
    <n v="0"/>
    <n v="0"/>
    <n v="0"/>
    <n v="0"/>
    <m/>
    <n v="1"/>
    <n v="1"/>
    <e v="#REF!"/>
    <s v="PLATA"/>
    <n v="2"/>
    <n v="0"/>
    <n v="1"/>
    <n v="1"/>
    <n v="1"/>
    <n v="1"/>
    <n v="1"/>
    <n v="1"/>
    <n v="0"/>
    <s v="PROM. B"/>
    <m/>
    <m/>
    <s v="CADENAS"/>
    <s v="CRECOS BABAHOYO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ALEXANDRA MARIANELA CHIRIBOGA"/>
    <n v="14.99999999999999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86 - BABAHOYOLAVADO"/>
    <s v="ALEXANDRA MARIANELA CHIRIBOGA.xlsx"/>
    <s v="ALEXANDRA MARIANELA CHIRIBOGA"/>
    <s v="CRECOS"/>
    <x v="7"/>
    <x v="0"/>
    <s v="LAVADO"/>
    <n v="0"/>
    <n v="2"/>
    <n v="0"/>
    <n v="2"/>
    <n v="0"/>
    <n v="4"/>
    <n v="0"/>
    <n v="0"/>
    <n v="0"/>
    <n v="0"/>
    <n v="0"/>
    <n v="0"/>
    <n v="0"/>
    <m/>
    <n v="0"/>
    <n v="0"/>
    <e v="#REF!"/>
    <s v="PLATA"/>
    <n v="6"/>
    <n v="0"/>
    <n v="0"/>
    <n v="4"/>
    <n v="2"/>
    <n v="0"/>
    <n v="2"/>
    <n v="2"/>
    <n v="0"/>
    <s v="PROM. B"/>
    <m/>
    <m/>
    <s v="CADENAS"/>
    <s v="CRECOS BABAHOYO"/>
    <m/>
    <s v="ANNY SUAREZ"/>
    <n v="4"/>
    <n v="0"/>
    <n v="0"/>
    <n v="0"/>
    <n v="2"/>
    <n v="0"/>
    <n v="0"/>
    <n v="0"/>
    <n v="2"/>
    <n v="1"/>
    <n v="0"/>
    <n v="0"/>
    <n v="0"/>
    <n v="2"/>
    <n v="0"/>
    <n v="0"/>
    <n v="0"/>
    <n v="2"/>
    <s v="MWJVS"/>
    <s v="ALEXANDRA MARIANELA CHIRIBOGA"/>
    <n v="14.999999999999995"/>
    <n v="0"/>
    <n v="0"/>
    <n v="0"/>
    <n v="2"/>
    <n v="0"/>
    <n v="0"/>
    <n v="0"/>
    <n v="2"/>
    <n v="7.0000000000000007E-2"/>
    <n v="0"/>
    <n v="0"/>
    <n v="0"/>
    <n v="2"/>
    <n v="0"/>
    <n v="0"/>
    <n v="0"/>
    <n v="2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192774752224067"/>
  </r>
  <r>
    <s v="486 - BABAHOYOREFRIGERACIÓN"/>
    <s v="ALEXANDRA MARIANELA CHIRIBOGA.xlsx"/>
    <s v="ALEXANDRA MARIANELA CHIRIBOGA"/>
    <s v="CRECOS"/>
    <x v="7"/>
    <x v="0"/>
    <s v="REFRIGERACIÓN"/>
    <n v="1"/>
    <n v="8"/>
    <n v="8"/>
    <n v="9"/>
    <n v="0"/>
    <n v="0"/>
    <n v="0"/>
    <n v="0"/>
    <n v="0"/>
    <n v="0"/>
    <n v="0"/>
    <n v="0"/>
    <n v="0"/>
    <m/>
    <n v="0.72727272727272729"/>
    <n v="0.72727272727272729"/>
    <e v="#REF!"/>
    <s v="PLATA"/>
    <n v="25"/>
    <n v="4"/>
    <n v="8"/>
    <n v="11"/>
    <n v="14"/>
    <n v="8"/>
    <n v="14"/>
    <n v="12"/>
    <n v="0.88888888888888884"/>
    <s v="PROM. B"/>
    <n v="0.8"/>
    <n v="0.8"/>
    <s v="CADENAS"/>
    <s v="CRECOS BABAHOYO"/>
    <m/>
    <s v="ANNY SUAREZ"/>
    <n v="6"/>
    <n v="3"/>
    <n v="2"/>
    <n v="0"/>
    <n v="0"/>
    <n v="0"/>
    <n v="0"/>
    <n v="0"/>
    <n v="5"/>
    <n v="6.3596374317493698"/>
    <n v="0"/>
    <n v="0"/>
    <n v="0"/>
    <n v="0"/>
    <n v="0"/>
    <n v="0"/>
    <n v="0"/>
    <n v="0"/>
    <s v="MWJVS"/>
    <s v="ALEXANDRA MARIANELA CHIRIBOGA"/>
    <n v="14.999999999999995"/>
    <n v="2"/>
    <n v="1"/>
    <n v="0"/>
    <n v="0"/>
    <n v="0"/>
    <n v="0"/>
    <n v="0"/>
    <n v="3"/>
    <n v="0.4"/>
    <n v="0"/>
    <n v="0"/>
    <n v="0"/>
    <n v="0"/>
    <n v="0"/>
    <n v="0"/>
    <n v="0"/>
    <n v="0"/>
    <m/>
    <m/>
    <m/>
    <m/>
    <m/>
    <m/>
    <m/>
    <n v="0.625"/>
    <s v="mayor 40%"/>
    <n v="0"/>
    <n v="0"/>
    <n v="0"/>
    <n v="0"/>
    <n v="0"/>
    <n v="0"/>
    <n v="0"/>
    <n v="0"/>
    <n v="2"/>
    <n v="1"/>
    <n v="0"/>
    <n v="0"/>
    <n v="0"/>
    <n v="0"/>
    <n v="0"/>
    <n v="3"/>
    <n v="17"/>
  </r>
  <r>
    <s v="511 - BABAHOYOAIRES"/>
    <s v="ALEXANDRA MARIANELA CHIRIBOGA.xlsx"/>
    <s v="ALEXANDRA MARIANELA CHIRIBOGA"/>
    <s v="LA GANGA"/>
    <x v="8"/>
    <x v="0"/>
    <s v="AIRES"/>
    <n v="0"/>
    <n v="1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BABAHOYO"/>
    <m/>
    <s v="ANNY SUAREZ"/>
    <n v="0"/>
    <n v="0"/>
    <n v="0"/>
    <n v="0"/>
    <n v="0"/>
    <n v="0"/>
    <n v="0"/>
    <n v="0"/>
    <n v="0"/>
    <n v="1"/>
    <n v="1"/>
    <n v="0"/>
    <n v="0"/>
    <n v="0"/>
    <n v="0"/>
    <n v="0"/>
    <n v="0"/>
    <n v="1"/>
    <s v="MWJVS"/>
    <s v="ALEXANDRA MARIANELA CHIRIBOGA"/>
    <n v="24.999999999999996"/>
    <n v="0"/>
    <n v="1"/>
    <n v="0"/>
    <n v="0"/>
    <n v="0"/>
    <n v="0"/>
    <n v="0"/>
    <n v="1"/>
    <n v="0.17"/>
    <n v="0"/>
    <n v="0"/>
    <n v="0"/>
    <n v="0"/>
    <n v="0"/>
    <n v="0"/>
    <n v="0"/>
    <n v="0"/>
    <m/>
    <m/>
    <m/>
    <m/>
    <m/>
    <m/>
    <m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1.330376940133037"/>
  </r>
  <r>
    <s v="511 - BABAHOYOCOCINAS"/>
    <s v="ALEXANDRA MARIANELA CHIRIBOGA.xlsx"/>
    <s v="ALEXANDRA MARIANELA CHIRIBOGA"/>
    <s v="LA GANGA"/>
    <x v="8"/>
    <x v="0"/>
    <s v="COCINAS"/>
    <n v="0.36363636363636365"/>
    <n v="11"/>
    <n v="4"/>
    <n v="12"/>
    <n v="0"/>
    <n v="0"/>
    <n v="0"/>
    <n v="0"/>
    <n v="0"/>
    <n v="0"/>
    <n v="0"/>
    <n v="0"/>
    <n v="0"/>
    <m/>
    <n v="0.44444444444444442"/>
    <n v="0.44444444444444442"/>
    <e v="#REF!"/>
    <s v="PLATINO"/>
    <n v="20"/>
    <n v="2"/>
    <n v="4"/>
    <n v="9"/>
    <n v="11"/>
    <n v="4"/>
    <n v="11"/>
    <n v="6"/>
    <n v="0.33333333333333331"/>
    <s v="PROM. B"/>
    <m/>
    <m/>
    <s v="CADENAS"/>
    <s v="GANGA BABAHOYO"/>
    <m/>
    <s v="ANNY SUAREZ"/>
    <n v="7"/>
    <n v="1"/>
    <n v="0"/>
    <n v="0"/>
    <n v="0"/>
    <n v="0"/>
    <n v="0"/>
    <n v="0"/>
    <n v="1"/>
    <n v="10.572426034513921"/>
    <n v="0"/>
    <n v="3"/>
    <n v="0"/>
    <n v="0"/>
    <n v="0"/>
    <n v="0"/>
    <n v="0"/>
    <n v="3"/>
    <s v="MWJVS"/>
    <s v="ALEXANDRA MARIANELA CHIRIBOGA"/>
    <n v="24.999999999999996"/>
    <n v="1"/>
    <n v="1"/>
    <n v="0"/>
    <n v="0"/>
    <n v="0"/>
    <n v="0"/>
    <n v="0"/>
    <n v="2"/>
    <n v="0.4"/>
    <n v="0"/>
    <n v="0"/>
    <n v="0"/>
    <n v="0"/>
    <n v="0"/>
    <n v="0"/>
    <n v="0"/>
    <n v="0"/>
    <m/>
    <m/>
    <m/>
    <m/>
    <m/>
    <m/>
    <m/>
    <n v="0.33333333333333331"/>
    <s v="30% a 40%"/>
    <n v="4"/>
    <n v="2"/>
    <n v="0"/>
    <n v="0"/>
    <n v="0"/>
    <n v="0"/>
    <n v="0"/>
    <n v="6"/>
    <n v="1"/>
    <n v="1"/>
    <n v="0"/>
    <n v="0"/>
    <n v="0"/>
    <n v="0"/>
    <n v="0"/>
    <n v="2"/>
    <n v="24.523258884568001"/>
  </r>
  <r>
    <s v="511 - BABAHOYOGLOBALES"/>
    <s v="ALEXANDRA MARIANELA CHIRIBOGA.xlsx"/>
    <s v="ALEXANDRA MARIANELA CHIRIBOGA"/>
    <s v="LA GANGA"/>
    <x v="8"/>
    <x v="0"/>
    <s v="GLOBALES"/>
    <n v="4"/>
    <n v="1"/>
    <n v="4"/>
    <n v="0"/>
    <n v="0"/>
    <n v="0"/>
    <n v="1"/>
    <n v="0"/>
    <n v="0"/>
    <n v="0"/>
    <n v="0"/>
    <n v="0"/>
    <n v="0"/>
    <m/>
    <n v="0.8"/>
    <n v="0.8"/>
    <e v="#REF!"/>
    <s v="PLATINO"/>
    <n v="7"/>
    <n v="2"/>
    <n v="4"/>
    <n v="5"/>
    <n v="2"/>
    <n v="2"/>
    <n v="2"/>
    <n v="6"/>
    <n v="0"/>
    <s v="PROM. B"/>
    <m/>
    <m/>
    <s v="CADENAS"/>
    <s v="GANGA BABAHOYO"/>
    <m/>
    <s v="ANNY SUAREZ"/>
    <n v="2"/>
    <n v="1"/>
    <n v="0"/>
    <n v="0"/>
    <n v="0"/>
    <n v="0"/>
    <n v="0"/>
    <n v="0"/>
    <n v="1"/>
    <n v="1"/>
    <n v="0"/>
    <n v="1"/>
    <n v="0"/>
    <n v="0"/>
    <n v="0"/>
    <n v="0"/>
    <n v="0"/>
    <n v="1"/>
    <s v="MWJVS"/>
    <s v="ALEXANDRA MARIANELA CHIRIBOGA"/>
    <n v="24.999999999999996"/>
    <n v="0"/>
    <n v="2"/>
    <n v="0"/>
    <n v="0"/>
    <n v="0"/>
    <n v="0"/>
    <n v="0"/>
    <n v="2"/>
    <n v="0"/>
    <n v="0"/>
    <n v="0"/>
    <n v="0"/>
    <n v="0"/>
    <n v="0"/>
    <n v="0"/>
    <n v="0"/>
    <n v="0"/>
    <m/>
    <m/>
    <m/>
    <m/>
    <m/>
    <s v="ALTO"/>
    <m/>
    <n v="0.25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0.51121514648977817"/>
  </r>
  <r>
    <s v="511 - BABAHOYOLAVADO"/>
    <s v="ALEXANDRA MARIANELA CHIRIBOGA.xlsx"/>
    <s v="ALEXANDRA MARIANELA CHIRIBOGA"/>
    <s v="LA GANGA"/>
    <x v="8"/>
    <x v="0"/>
    <s v="LAVADO"/>
    <n v="2"/>
    <n v="3"/>
    <n v="6"/>
    <n v="8"/>
    <n v="4"/>
    <n v="0"/>
    <n v="0"/>
    <n v="0"/>
    <n v="0"/>
    <n v="0"/>
    <n v="0"/>
    <n v="0"/>
    <n v="0"/>
    <m/>
    <n v="0.5"/>
    <n v="0.5"/>
    <e v="#REF!"/>
    <s v="PLATINO"/>
    <n v="24"/>
    <n v="4"/>
    <n v="6"/>
    <n v="12"/>
    <n v="12"/>
    <n v="6"/>
    <n v="12"/>
    <n v="10"/>
    <n v="0.75"/>
    <s v="PROM. B"/>
    <m/>
    <m/>
    <s v="CADENAS"/>
    <s v="GANGA BABAHOYO"/>
    <m/>
    <s v="ANNY SUAREZ"/>
    <n v="10"/>
    <n v="0"/>
    <n v="0"/>
    <n v="2"/>
    <n v="0"/>
    <n v="0"/>
    <n v="0"/>
    <n v="0"/>
    <n v="2"/>
    <n v="4.9722777460498788"/>
    <n v="1"/>
    <n v="0"/>
    <n v="2"/>
    <n v="0"/>
    <n v="0"/>
    <n v="0"/>
    <n v="0"/>
    <n v="3"/>
    <s v="MWJVS"/>
    <s v="ALEXANDRA MARIANELA CHIRIBOGA"/>
    <n v="24.999999999999996"/>
    <n v="1"/>
    <n v="0"/>
    <n v="2"/>
    <n v="0"/>
    <n v="0"/>
    <n v="0"/>
    <n v="0"/>
    <n v="3"/>
    <n v="0.05"/>
    <n v="1"/>
    <n v="0"/>
    <n v="2"/>
    <n v="0"/>
    <n v="0"/>
    <n v="0"/>
    <n v="0"/>
    <n v="3"/>
    <m/>
    <m/>
    <m/>
    <m/>
    <m/>
    <s v="MEDIO"/>
    <m/>
    <n v="0.27272727272727271"/>
    <s v="menor de 30%"/>
    <n v="0"/>
    <n v="2"/>
    <n v="0"/>
    <n v="0"/>
    <n v="0"/>
    <n v="0"/>
    <n v="0"/>
    <n v="2"/>
    <n v="1"/>
    <n v="1"/>
    <n v="0"/>
    <n v="0"/>
    <n v="0"/>
    <n v="0"/>
    <n v="0"/>
    <n v="2"/>
    <n v="5.0443397423694423"/>
  </r>
  <r>
    <s v="511 - BABAHOYOREFRIGERACIÓN"/>
    <s v="ALEXANDRA MARIANELA CHIRIBOGA.xlsx"/>
    <s v="ALEXANDRA MARIANELA CHIRIBOGA"/>
    <s v="LA GANGA"/>
    <x v="8"/>
    <x v="0"/>
    <s v="REFRIGERACIÓN"/>
    <n v="0.5714285714285714"/>
    <n v="7"/>
    <n v="4"/>
    <n v="12"/>
    <n v="0"/>
    <n v="0"/>
    <n v="0"/>
    <n v="0"/>
    <n v="0"/>
    <n v="0"/>
    <n v="0"/>
    <n v="0"/>
    <n v="0"/>
    <m/>
    <n v="0.4"/>
    <n v="0.4"/>
    <e v="#REF!"/>
    <s v="PLATINO"/>
    <n v="21"/>
    <n v="2"/>
    <n v="4"/>
    <n v="10"/>
    <n v="11"/>
    <n v="5"/>
    <n v="11"/>
    <n v="7"/>
    <n v="0.33333333333333331"/>
    <s v="PROM. B"/>
    <m/>
    <m/>
    <s v="CADENAS"/>
    <s v="GANGA BABAHOYO"/>
    <m/>
    <s v="ANNY SUAREZ"/>
    <n v="8"/>
    <n v="0"/>
    <n v="1"/>
    <n v="0"/>
    <n v="0"/>
    <n v="0"/>
    <n v="0"/>
    <n v="0"/>
    <n v="1"/>
    <n v="3.7940177029952595"/>
    <n v="1"/>
    <n v="0"/>
    <n v="0"/>
    <n v="0"/>
    <n v="0"/>
    <n v="0"/>
    <n v="0"/>
    <n v="1"/>
    <s v="MWJVS"/>
    <s v="ALEXANDRA MARIANELA CHIRIBOGA"/>
    <n v="24.999999999999996"/>
    <n v="1"/>
    <n v="3"/>
    <n v="0"/>
    <n v="0"/>
    <n v="0"/>
    <n v="0"/>
    <n v="0"/>
    <n v="4"/>
    <n v="0.28000000000000003"/>
    <n v="1"/>
    <n v="1"/>
    <n v="0"/>
    <n v="0"/>
    <n v="0"/>
    <n v="0"/>
    <n v="0"/>
    <n v="2"/>
    <m/>
    <m/>
    <m/>
    <m/>
    <m/>
    <m/>
    <m/>
    <n v="0.375"/>
    <s v="30% a 40%"/>
    <n v="2"/>
    <n v="0"/>
    <n v="0"/>
    <n v="0"/>
    <n v="0"/>
    <n v="0"/>
    <n v="0"/>
    <n v="2"/>
    <n v="1"/>
    <n v="1"/>
    <n v="0"/>
    <n v="0"/>
    <n v="0"/>
    <n v="0"/>
    <n v="0"/>
    <n v="2"/>
    <n v="7.7063652749314855"/>
  </r>
  <r>
    <s v="77 - JAPON NNUU METROPOLITANCOCINAS"/>
    <s v="ALISON ROSERO VENTAS 01 AL 17 SEP.xlsx"/>
    <s v="ALISON PAMELA ROSERO"/>
    <s v="ALMACENES JAPON"/>
    <x v="9"/>
    <x v="0"/>
    <s v="COCINAS"/>
    <n v="0.5"/>
    <n v="4"/>
    <n v="2"/>
    <n v="3"/>
    <n v="0"/>
    <n v="0"/>
    <n v="0"/>
    <n v="0"/>
    <n v="0"/>
    <n v="0"/>
    <n v="0"/>
    <n v="0"/>
    <n v="0"/>
    <m/>
    <n v="0.5"/>
    <n v="0.5"/>
    <e v="#REF!"/>
    <s v="BRONCE"/>
    <n v="6"/>
    <n v="2"/>
    <n v="2"/>
    <n v="4"/>
    <n v="2"/>
    <n v="1"/>
    <n v="2"/>
    <n v="6"/>
    <n v="0.66666666666666663"/>
    <s v="PROM. B"/>
    <m/>
    <m/>
    <s v="CADENAS"/>
    <s v="JAPON NACIONES UNIDAS"/>
    <m/>
    <s v="MARIA JOSE AREVALO"/>
    <n v="4"/>
    <n v="1"/>
    <n v="2"/>
    <n v="0"/>
    <n v="0"/>
    <n v="0"/>
    <n v="0"/>
    <n v="0"/>
    <n v="3"/>
    <n v="3"/>
    <n v="1"/>
    <n v="1"/>
    <n v="0"/>
    <n v="0"/>
    <n v="0"/>
    <n v="0"/>
    <n v="0"/>
    <n v="2"/>
    <s v="MWJVS"/>
    <s v="ALISON PAMELA ROSERO"/>
    <n v="9.9999999999999982"/>
    <n v="0"/>
    <n v="0"/>
    <n v="0"/>
    <n v="0"/>
    <n v="0"/>
    <n v="0"/>
    <n v="0"/>
    <n v="0"/>
    <n v="0.5"/>
    <n v="0"/>
    <n v="1"/>
    <n v="0"/>
    <n v="0"/>
    <n v="0"/>
    <n v="0"/>
    <n v="0"/>
    <n v="1"/>
    <m/>
    <m/>
    <m/>
    <m/>
    <m/>
    <m/>
    <m/>
    <n v="0.33333333333333331"/>
    <s v="30% a 40%"/>
    <n v="0"/>
    <n v="1"/>
    <n v="0"/>
    <n v="0"/>
    <n v="0"/>
    <n v="0"/>
    <n v="0"/>
    <n v="1"/>
    <n v="0"/>
    <n v="1"/>
    <n v="0"/>
    <n v="0"/>
    <n v="0"/>
    <n v="0"/>
    <n v="0"/>
    <n v="1"/>
    <n v="4.7003435647676213"/>
  </r>
  <r>
    <s v="77 - JAPON NNUU METROPOLITANGLOBALES"/>
    <s v="ALISON ROSERO VENTAS 01 AL 17 SEP.xlsx"/>
    <s v="ALISON PAMELA ROSERO"/>
    <s v="ALMACENES JAPON"/>
    <x v="9"/>
    <x v="0"/>
    <s v="GLOBALES"/>
    <n v="0"/>
    <n v="0"/>
    <n v="2"/>
    <n v="4"/>
    <n v="0"/>
    <n v="0"/>
    <n v="0"/>
    <n v="0"/>
    <n v="0"/>
    <n v="0"/>
    <n v="0"/>
    <n v="0"/>
    <n v="0"/>
    <m/>
    <n v="0.33333333333333331"/>
    <n v="0.33333333333333331"/>
    <e v="#REF!"/>
    <s v="BRONCE"/>
    <n v="6"/>
    <n v="0"/>
    <n v="2"/>
    <n v="6"/>
    <n v="0"/>
    <n v="0"/>
    <n v="0"/>
    <n v="0"/>
    <n v="0.5"/>
    <s v="PROM. B"/>
    <m/>
    <m/>
    <s v="CADENAS"/>
    <s v="JAPON NACIONES UNIDAS"/>
    <m/>
    <s v="MARIA JOSE AREVALO"/>
    <n v="1"/>
    <n v="0"/>
    <n v="0"/>
    <n v="0"/>
    <n v="0"/>
    <n v="0"/>
    <n v="0"/>
    <n v="0"/>
    <n v="0"/>
    <n v="0"/>
    <n v="1"/>
    <n v="0"/>
    <n v="0"/>
    <n v="0"/>
    <n v="0"/>
    <n v="0"/>
    <n v="0"/>
    <n v="1"/>
    <s v="MWJVS"/>
    <s v="ALISON PAMELA ROSERO"/>
    <n v="9.9999999999999982"/>
    <n v="0"/>
    <n v="0"/>
    <n v="0"/>
    <n v="0"/>
    <n v="0"/>
    <n v="0"/>
    <n v="0"/>
    <n v="0"/>
    <n v="0"/>
    <n v="0"/>
    <n v="0"/>
    <n v="1"/>
    <n v="0"/>
    <n v="0"/>
    <n v="0"/>
    <n v="0"/>
    <n v="1"/>
    <m/>
    <m/>
    <m/>
    <m/>
    <m/>
    <m/>
    <m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77 - JAPON NNUU METROPOLITANLAVADO"/>
    <s v="ALISON ROSERO VENTAS 01 AL 17 SEP.xlsx"/>
    <s v="ALISON PAMELA ROSERO"/>
    <s v="ALMACENES JAPON"/>
    <x v="9"/>
    <x v="0"/>
    <s v="LAVADO"/>
    <n v="0"/>
    <n v="0"/>
    <n v="0"/>
    <n v="0"/>
    <n v="0"/>
    <n v="5"/>
    <n v="2"/>
    <n v="1"/>
    <n v="0"/>
    <n v="0"/>
    <n v="0"/>
    <n v="0"/>
    <n v="0"/>
    <m/>
    <n v="0"/>
    <n v="0"/>
    <e v="#REF!"/>
    <s v="BRONCE"/>
    <n v="8"/>
    <n v="0"/>
    <n v="0"/>
    <n v="5"/>
    <n v="3"/>
    <n v="0"/>
    <n v="3"/>
    <n v="0"/>
    <n v="0"/>
    <s v="PROM. B"/>
    <m/>
    <m/>
    <s v="CADENAS"/>
    <s v="JAPON NACIONES UNIDAS"/>
    <m/>
    <s v="MARIA JOSE AREVALO"/>
    <n v="2"/>
    <n v="0"/>
    <n v="0"/>
    <n v="0"/>
    <n v="0"/>
    <n v="0"/>
    <n v="0"/>
    <n v="0"/>
    <n v="0"/>
    <n v="0"/>
    <n v="0"/>
    <n v="0"/>
    <n v="0"/>
    <n v="3"/>
    <n v="1"/>
    <n v="0"/>
    <n v="0"/>
    <n v="4"/>
    <s v="MWJVS"/>
    <s v="ALISON PAMELA ROSERO"/>
    <n v="9.9999999999999982"/>
    <n v="0"/>
    <n v="0"/>
    <n v="1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0"/>
    <n v="0"/>
    <n v="0"/>
    <n v="0"/>
    <n v="1"/>
    <n v="1"/>
    <n v="0"/>
    <n v="0"/>
    <n v="0"/>
    <n v="2"/>
    <n v="0"/>
    <n v="0"/>
    <n v="2"/>
    <n v="0"/>
    <n v="1"/>
    <n v="0"/>
    <n v="0"/>
    <n v="3"/>
    <n v="0"/>
  </r>
  <r>
    <s v="77 - JAPON NNUU METROPOLITANREFRIGERACIÓN"/>
    <s v="ALISON ROSERO VENTAS 01 AL 17 SEP.xlsx"/>
    <s v="ALISON PAMELA ROSERO"/>
    <s v="ALMACENES JAPON"/>
    <x v="9"/>
    <x v="0"/>
    <s v="REFRIGERACIÓN"/>
    <n v="1"/>
    <n v="3"/>
    <n v="3"/>
    <n v="7"/>
    <n v="0"/>
    <n v="0"/>
    <n v="0"/>
    <n v="0"/>
    <n v="0"/>
    <n v="0"/>
    <n v="0"/>
    <n v="0"/>
    <n v="0"/>
    <m/>
    <n v="0.3"/>
    <n v="0.3"/>
    <e v="#REF!"/>
    <s v="BRONCE"/>
    <n v="10"/>
    <n v="2"/>
    <n v="3"/>
    <n v="10"/>
    <n v="0"/>
    <n v="0"/>
    <n v="0"/>
    <n v="5"/>
    <n v="0.42857142857142855"/>
    <s v="PROM. B"/>
    <m/>
    <m/>
    <s v="CADENAS"/>
    <s v="JAPON NACIONES UNIDAS"/>
    <m/>
    <s v="MARIA JOSE AREVALO"/>
    <n v="6"/>
    <n v="0"/>
    <n v="1"/>
    <n v="0"/>
    <n v="0"/>
    <n v="0"/>
    <n v="0"/>
    <n v="0"/>
    <n v="1"/>
    <n v="2"/>
    <n v="0"/>
    <n v="2"/>
    <n v="0"/>
    <n v="0"/>
    <n v="0"/>
    <n v="0"/>
    <n v="0"/>
    <n v="2"/>
    <s v="MWJVS"/>
    <s v="ALISON PAMELA ROSERO"/>
    <n v="9.9999999999999982"/>
    <n v="0"/>
    <n v="0"/>
    <n v="0"/>
    <n v="0"/>
    <n v="0"/>
    <n v="1"/>
    <n v="0"/>
    <n v="1"/>
    <n v="0.4"/>
    <n v="1"/>
    <n v="1"/>
    <n v="0"/>
    <n v="0"/>
    <n v="0"/>
    <n v="0"/>
    <n v="0"/>
    <n v="2"/>
    <m/>
    <m/>
    <s v="MEDIO "/>
    <m/>
    <m/>
    <m/>
    <m/>
    <n v="0.16666666666666666"/>
    <n v="0"/>
    <n v="0"/>
    <n v="2"/>
    <n v="0"/>
    <n v="2"/>
    <n v="0"/>
    <n v="0"/>
    <n v="0"/>
    <n v="4"/>
    <n v="2"/>
    <n v="2"/>
    <n v="0"/>
    <n v="0"/>
    <n v="0"/>
    <n v="0"/>
    <n v="0"/>
    <n v="4"/>
    <n v="5"/>
  </r>
  <r>
    <s v="1714 - TIENDA NACIONES UNIDASCOCINAS"/>
    <s v="ALISON ROSERO VENTAS 01 AL 17 SEP.xlsx"/>
    <s v="ALISON PAMELA ROSERO"/>
    <s v="ARTEFACTA"/>
    <x v="10"/>
    <x v="0"/>
    <s v="COCINAS"/>
    <n v="0.7"/>
    <n v="10"/>
    <n v="7"/>
    <n v="6"/>
    <n v="1"/>
    <n v="0"/>
    <n v="0"/>
    <n v="0"/>
    <n v="1"/>
    <n v="0"/>
    <n v="0"/>
    <n v="0"/>
    <n v="0"/>
    <m/>
    <n v="0.5"/>
    <n v="0.5"/>
    <e v="#REF!"/>
    <s v="ORO"/>
    <n v="15"/>
    <n v="4"/>
    <n v="7"/>
    <n v="14"/>
    <n v="1"/>
    <n v="0"/>
    <n v="1"/>
    <n v="9"/>
    <n v="1.1666666666666667"/>
    <s v="PROM. B"/>
    <m/>
    <m/>
    <s v="CADENAS"/>
    <s v="ARTEFACTA TIENDA NACIONES UNIDAS"/>
    <m/>
    <s v="MARIA JOSE AREVALO"/>
    <n v="8"/>
    <n v="2"/>
    <n v="1"/>
    <n v="0"/>
    <n v="0"/>
    <n v="0"/>
    <n v="0"/>
    <n v="0"/>
    <n v="3"/>
    <n v="10.171296136591574"/>
    <n v="0"/>
    <n v="3"/>
    <n v="0"/>
    <n v="0"/>
    <n v="0"/>
    <n v="0"/>
    <n v="1"/>
    <n v="4"/>
    <s v="MWJVS"/>
    <s v="ALISON PAMELA ROSERO"/>
    <n v="29"/>
    <n v="1"/>
    <n v="2"/>
    <n v="0"/>
    <n v="0"/>
    <n v="0"/>
    <n v="0"/>
    <n v="0"/>
    <n v="3"/>
    <n v="0.4"/>
    <n v="1"/>
    <n v="3"/>
    <n v="0"/>
    <n v="0"/>
    <n v="0"/>
    <n v="0"/>
    <n v="0"/>
    <n v="4"/>
    <m/>
    <s v="ALTO"/>
    <m/>
    <m/>
    <m/>
    <m/>
    <m/>
    <n v="0.2857142857142857"/>
    <s v="menor de 30%"/>
    <n v="0"/>
    <n v="0"/>
    <n v="0"/>
    <n v="0"/>
    <n v="0"/>
    <n v="0"/>
    <n v="0"/>
    <n v="0"/>
    <n v="2"/>
    <n v="2"/>
    <n v="0"/>
    <n v="0"/>
    <n v="0"/>
    <n v="1"/>
    <n v="0"/>
    <n v="5"/>
    <n v="21.776717051032776"/>
  </r>
  <r>
    <s v="1714 - TIENDA NACIONES UNIDASEMPOTRE"/>
    <s v="ALISON ROSERO VENTAS 01 AL 17 SEP.xlsx"/>
    <s v="ALISON PAMELA ROSERO"/>
    <s v="ARTEFACTA"/>
    <x v="10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NACIONES UNIDAS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ALISON PAMELA ROSERO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14 - TIENDA NACIONES UNIDASGLOBALES"/>
    <s v="ALISON ROSERO VENTAS 01 AL 17 SEP.xlsx"/>
    <s v="ALISON PAMELA ROSERO"/>
    <s v="ARTEFACTA"/>
    <x v="10"/>
    <x v="0"/>
    <s v="GLOBALES"/>
    <n v="0.5"/>
    <n v="6"/>
    <n v="3"/>
    <n v="3"/>
    <n v="3"/>
    <n v="0"/>
    <n v="0"/>
    <n v="0"/>
    <n v="0"/>
    <n v="0"/>
    <n v="0"/>
    <n v="0"/>
    <n v="0"/>
    <m/>
    <n v="0.42857142857142855"/>
    <n v="0.42857142857142855"/>
    <e v="#REF!"/>
    <s v="ORO"/>
    <n v="9"/>
    <n v="2"/>
    <n v="3"/>
    <n v="7"/>
    <n v="2"/>
    <n v="0"/>
    <n v="2"/>
    <n v="7"/>
    <n v="1"/>
    <s v="PROM. B"/>
    <m/>
    <m/>
    <s v="CADENAS"/>
    <s v="ARTEFACTA TIENDA NACIONES UNIDAS"/>
    <m/>
    <s v="MARIA JOSE AREVALO"/>
    <n v="6"/>
    <n v="0"/>
    <n v="1"/>
    <n v="0"/>
    <n v="1"/>
    <n v="0"/>
    <n v="0"/>
    <n v="0"/>
    <n v="2"/>
    <n v="4.3304727338511793"/>
    <n v="1"/>
    <n v="1"/>
    <n v="0"/>
    <n v="0"/>
    <n v="0"/>
    <n v="0"/>
    <n v="0"/>
    <n v="2"/>
    <s v="MWJVS"/>
    <s v="ALISON PAMELA ROSERO"/>
    <n v="29"/>
    <n v="0"/>
    <n v="1"/>
    <n v="1"/>
    <n v="0"/>
    <n v="0"/>
    <n v="0"/>
    <n v="0"/>
    <n v="2"/>
    <n v="0"/>
    <n v="1"/>
    <n v="1"/>
    <n v="0"/>
    <n v="0"/>
    <n v="0"/>
    <n v="0"/>
    <n v="0"/>
    <n v="2"/>
    <m/>
    <s v="ALTO"/>
    <m/>
    <m/>
    <m/>
    <m/>
    <m/>
    <n v="0.25"/>
    <s v="menor de 30%"/>
    <n v="1"/>
    <n v="0"/>
    <n v="0"/>
    <n v="0"/>
    <n v="0"/>
    <n v="0"/>
    <n v="0"/>
    <n v="1"/>
    <n v="1"/>
    <n v="0"/>
    <n v="0"/>
    <n v="0"/>
    <n v="0"/>
    <n v="1"/>
    <n v="0"/>
    <n v="2"/>
    <n v="10.769326046114482"/>
  </r>
  <r>
    <s v="1714 - TIENDA NACIONES UNIDASLAVADO"/>
    <s v="ALISON ROSERO VENTAS 01 AL 17 SEP.xlsx"/>
    <s v="ALISON PAMELA ROSERO"/>
    <s v="ARTEFACTA"/>
    <x v="10"/>
    <x v="0"/>
    <s v="LAVADO"/>
    <n v="0.42857142857142855"/>
    <n v="7"/>
    <n v="3"/>
    <n v="7"/>
    <n v="16"/>
    <n v="2"/>
    <n v="6"/>
    <n v="2"/>
    <n v="0"/>
    <n v="0"/>
    <n v="0"/>
    <n v="0"/>
    <n v="0"/>
    <m/>
    <n v="0.12"/>
    <n v="0.12"/>
    <e v="#REF!"/>
    <s v="ORO"/>
    <n v="31"/>
    <n v="3"/>
    <n v="3"/>
    <n v="25"/>
    <n v="6"/>
    <n v="0"/>
    <n v="6"/>
    <n v="10"/>
    <n v="0.42857142857142855"/>
    <s v="PROM. B"/>
    <m/>
    <m/>
    <s v="CADENAS"/>
    <s v="ARTEFACTA TIENDA NACIONES UNIDAS"/>
    <m/>
    <s v="MARIA JOSE AREVALO"/>
    <n v="18"/>
    <n v="0"/>
    <n v="1"/>
    <n v="3"/>
    <n v="6"/>
    <n v="1"/>
    <n v="0"/>
    <n v="0"/>
    <n v="11"/>
    <n v="5.9570982370214436"/>
    <n v="0"/>
    <n v="0"/>
    <n v="5"/>
    <n v="1"/>
    <n v="2"/>
    <n v="0"/>
    <n v="0"/>
    <n v="8"/>
    <s v="MWJVS"/>
    <s v="ALISON PAMELA ROSERO"/>
    <n v="29"/>
    <n v="0"/>
    <n v="0"/>
    <n v="5"/>
    <n v="0"/>
    <n v="0"/>
    <n v="1"/>
    <n v="0"/>
    <n v="6"/>
    <n v="0.12"/>
    <n v="1"/>
    <n v="0"/>
    <n v="9"/>
    <n v="1"/>
    <n v="3"/>
    <n v="3"/>
    <n v="0"/>
    <n v="17"/>
    <m/>
    <s v="ALTO"/>
    <m/>
    <m/>
    <m/>
    <m/>
    <m/>
    <n v="2.3809523809523808E-2"/>
    <n v="0"/>
    <n v="0"/>
    <n v="0"/>
    <n v="0"/>
    <n v="0"/>
    <n v="2"/>
    <n v="1"/>
    <n v="0"/>
    <n v="3"/>
    <n v="1"/>
    <n v="0"/>
    <n v="1"/>
    <n v="1"/>
    <n v="2"/>
    <n v="3"/>
    <n v="0"/>
    <n v="8"/>
    <n v="14.005196711476097"/>
  </r>
  <r>
    <s v="1714 - TIENDA NACIONES UNIDASREFRIGERACIÓN"/>
    <s v="ALISON ROSERO VENTAS 01 AL 17 SEP.xlsx"/>
    <s v="ALISON PAMELA ROSERO"/>
    <s v="ARTEFACTA"/>
    <x v="10"/>
    <x v="0"/>
    <s v="REFRIGERACIÓN"/>
    <n v="1.1428571428571428"/>
    <n v="7"/>
    <n v="8"/>
    <n v="3"/>
    <n v="4"/>
    <n v="0"/>
    <n v="4"/>
    <n v="4"/>
    <n v="0"/>
    <n v="0"/>
    <n v="0"/>
    <n v="0"/>
    <n v="0"/>
    <m/>
    <n v="0.42105263157894735"/>
    <n v="0.42105263157894735"/>
    <e v="#REF!"/>
    <s v="ORO"/>
    <n v="23"/>
    <n v="4"/>
    <n v="8"/>
    <n v="19"/>
    <n v="4"/>
    <n v="0"/>
    <n v="4"/>
    <n v="13"/>
    <n v="2.6666666666666665"/>
    <s v="PROM. B"/>
    <m/>
    <m/>
    <s v="CADENAS"/>
    <s v="ARTEFACTA TIENDA NACIONES UNIDAS"/>
    <m/>
    <s v="MARIA JOSE AREVALO"/>
    <n v="14"/>
    <n v="0"/>
    <n v="2"/>
    <n v="1"/>
    <n v="1"/>
    <n v="1"/>
    <n v="0"/>
    <n v="0"/>
    <n v="5"/>
    <n v="3.7347358973682128"/>
    <n v="1"/>
    <n v="4"/>
    <n v="4"/>
    <n v="0"/>
    <n v="2"/>
    <n v="3"/>
    <n v="1"/>
    <n v="15"/>
    <s v="MWJVS"/>
    <s v="ALISON PAMELA ROSERO"/>
    <n v="29"/>
    <n v="0"/>
    <n v="0"/>
    <n v="0"/>
    <n v="1"/>
    <n v="1"/>
    <n v="0"/>
    <n v="0"/>
    <n v="2"/>
    <n v="0.2"/>
    <n v="2"/>
    <n v="5"/>
    <n v="1"/>
    <n v="2"/>
    <n v="3"/>
    <n v="3"/>
    <n v="0"/>
    <n v="16"/>
    <m/>
    <s v="ALTO"/>
    <m/>
    <m/>
    <m/>
    <m/>
    <m/>
    <n v="7.8947368421052627E-2"/>
    <s v="menor de 30%"/>
    <n v="1"/>
    <n v="2"/>
    <n v="0"/>
    <n v="0"/>
    <n v="1"/>
    <n v="2"/>
    <n v="0"/>
    <n v="6"/>
    <n v="2"/>
    <n v="2"/>
    <n v="1"/>
    <n v="1"/>
    <n v="3"/>
    <n v="3"/>
    <n v="0"/>
    <n v="12"/>
    <n v="8.732278884728407"/>
  </r>
  <r>
    <s v="956 - ALM ESPAÑA CALIFORNIAAIRES"/>
    <s v="AMBAR ESPIN QMI. SEPTIEMBRExlsx.xlsx"/>
    <s v="AMBAR NOEMI ESPIN"/>
    <s v="ALMACENES ESPAÑA"/>
    <x v="11"/>
    <x v="0"/>
    <s v="AIRES"/>
    <n v="1.7"/>
    <n v="10"/>
    <n v="17"/>
    <n v="0"/>
    <n v="0"/>
    <n v="0"/>
    <n v="0"/>
    <n v="0"/>
    <n v="0"/>
    <n v="0"/>
    <n v="0"/>
    <n v="0"/>
    <n v="0"/>
    <m/>
    <n v="1"/>
    <n v="1"/>
    <e v="#REF!"/>
    <s v="PLATINO"/>
    <n v="19"/>
    <n v="8"/>
    <n v="17"/>
    <n v="17"/>
    <n v="2"/>
    <n v="2"/>
    <n v="2"/>
    <n v="10"/>
    <n v="0"/>
    <s v="PROM. B"/>
    <m/>
    <m/>
    <s v="CADENAS"/>
    <s v="ALM ESPAÑA CALIFORNIA"/>
    <m/>
    <s v="MANUEL GIL"/>
    <n v="8"/>
    <n v="0"/>
    <n v="0"/>
    <n v="0"/>
    <n v="0"/>
    <n v="0"/>
    <n v="0"/>
    <n v="0"/>
    <n v="0"/>
    <n v="23"/>
    <n v="3"/>
    <n v="0"/>
    <n v="0"/>
    <n v="0"/>
    <n v="0"/>
    <n v="0"/>
    <n v="0"/>
    <n v="3"/>
    <s v="MWJVS"/>
    <s v="LUIS ALBERTO HERNANDEZ"/>
    <n v="27.999999999999996"/>
    <n v="3"/>
    <n v="0"/>
    <n v="0"/>
    <n v="0"/>
    <n v="0"/>
    <n v="0"/>
    <n v="0"/>
    <n v="3"/>
    <n v="0.35"/>
    <n v="0"/>
    <n v="0"/>
    <n v="0"/>
    <n v="0"/>
    <n v="0"/>
    <n v="0"/>
    <n v="0"/>
    <n v="0"/>
    <s v=""/>
    <s v=""/>
    <s v=""/>
    <s v=""/>
    <s v=""/>
    <s v=""/>
    <s v=""/>
    <n v="1"/>
    <s v="mayor 40%"/>
    <n v="8"/>
    <n v="1"/>
    <s v=""/>
    <n v="0"/>
    <n v="0"/>
    <n v="0"/>
    <n v="0"/>
    <n v="9"/>
    <n v="4"/>
    <n v="0"/>
    <n v="0"/>
    <n v="0"/>
    <n v="0"/>
    <n v="0"/>
    <n v="0"/>
    <n v="4"/>
    <n v="20"/>
  </r>
  <r>
    <s v="956 - ALM ESPAÑA CALIFORNIACOCINAS"/>
    <s v="AMBAR ESPIN QMI. SEPTIEMBRExlsx.xlsx"/>
    <s v="AMBAR NOEMI ESPIN"/>
    <s v="ALMACENES ESPAÑA"/>
    <x v="11"/>
    <x v="0"/>
    <s v="COCINAS"/>
    <n v="0.2"/>
    <n v="100"/>
    <n v="20"/>
    <n v="15"/>
    <n v="0"/>
    <n v="0"/>
    <n v="0"/>
    <n v="0"/>
    <n v="0"/>
    <n v="0"/>
    <n v="0"/>
    <n v="0"/>
    <n v="0"/>
    <m/>
    <n v="0.5714285714285714"/>
    <n v="0.5714285714285714"/>
    <e v="#REF!"/>
    <s v="PLATINO"/>
    <n v="37"/>
    <n v="11"/>
    <n v="20"/>
    <n v="35"/>
    <n v="2"/>
    <n v="2"/>
    <n v="2"/>
    <n v="13"/>
    <n v="1.3333333333333333"/>
    <s v="PROM. B"/>
    <m/>
    <m/>
    <s v="CADENAS"/>
    <s v="ALM ESPAÑA CALIFORNIA"/>
    <m/>
    <s v="MANUEL GIL"/>
    <n v="23"/>
    <n v="0"/>
    <n v="0"/>
    <n v="0"/>
    <n v="0"/>
    <n v="0"/>
    <n v="0"/>
    <n v="0"/>
    <n v="0"/>
    <n v="101"/>
    <n v="6"/>
    <n v="2"/>
    <n v="0"/>
    <n v="0"/>
    <n v="0"/>
    <n v="0"/>
    <n v="0"/>
    <n v="8"/>
    <s v="MWJVS"/>
    <s v="LUIS ALBERTO HERNANDEZ"/>
    <n v="27.999999999999996"/>
    <n v="5"/>
    <n v="0"/>
    <n v="0"/>
    <n v="0"/>
    <n v="0"/>
    <n v="0"/>
    <n v="0"/>
    <n v="5"/>
    <n v="0.5"/>
    <n v="1"/>
    <n v="1"/>
    <n v="0"/>
    <n v="0"/>
    <n v="0"/>
    <n v="0"/>
    <n v="0"/>
    <n v="2"/>
    <s v=""/>
    <s v=""/>
    <s v=""/>
    <s v=""/>
    <s v=""/>
    <s v=""/>
    <s v=""/>
    <n v="0.8"/>
    <s v="mayor 40%"/>
    <n v="8"/>
    <n v="6"/>
    <s v=""/>
    <n v="0"/>
    <n v="0"/>
    <n v="0"/>
    <n v="0"/>
    <n v="14"/>
    <n v="5"/>
    <n v="0"/>
    <n v="0"/>
    <n v="0"/>
    <n v="0"/>
    <n v="0"/>
    <n v="0"/>
    <n v="5"/>
    <n v="140"/>
  </r>
  <r>
    <s v="956 - ALM ESPAÑA CALIFORNIAEMPOTRE"/>
    <s v="AMBAR ESPIN QMI. SEPTIEMBRExlsx.xlsx"/>
    <s v="AMBAR NOEMI ESPIN"/>
    <s v="ALMACENES ESPAÑA"/>
    <x v="11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ALM ESPAÑA CALIFORNIA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UIS ALBERTO HERNANDEZ"/>
    <n v="27.999999999999996"/>
    <n v="0"/>
    <n v="0"/>
    <n v="0"/>
    <n v="0"/>
    <n v="0"/>
    <n v="0"/>
    <n v="0"/>
    <n v="0"/>
    <n v="0.3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956 - ALM ESPAÑA CALIFORNIAGLOBALES"/>
    <s v="AMBAR ESPIN QMI. SEPTIEMBRExlsx.xlsx"/>
    <s v="AMBAR NOEMI ESPIN"/>
    <s v="ALMACENES ESPAÑA"/>
    <x v="11"/>
    <x v="0"/>
    <s v="GLOBALES"/>
    <n v="8.3333333333333329E-2"/>
    <n v="24"/>
    <n v="2"/>
    <n v="8"/>
    <n v="0"/>
    <n v="0"/>
    <n v="0"/>
    <n v="0"/>
    <n v="0"/>
    <n v="0"/>
    <n v="0"/>
    <n v="0"/>
    <n v="0"/>
    <m/>
    <n v="0.2"/>
    <n v="0.2"/>
    <e v="#REF!"/>
    <s v="PLATINO"/>
    <n v="22"/>
    <n v="1"/>
    <n v="2"/>
    <n v="10"/>
    <n v="12"/>
    <n v="4"/>
    <n v="12"/>
    <n v="5"/>
    <n v="0.25"/>
    <s v="PROM. B"/>
    <m/>
    <m/>
    <s v="CADENAS"/>
    <s v="ALM ESPAÑA CALIFORNIA"/>
    <m/>
    <s v="MANUEL GIL"/>
    <n v="6"/>
    <n v="0"/>
    <n v="0"/>
    <n v="0"/>
    <n v="0"/>
    <n v="0"/>
    <n v="0"/>
    <n v="0"/>
    <n v="0"/>
    <n v="16.972521551724139"/>
    <n v="1"/>
    <n v="0"/>
    <n v="0"/>
    <n v="0"/>
    <n v="0"/>
    <n v="7"/>
    <n v="0"/>
    <n v="8"/>
    <s v="MWJVS"/>
    <s v="LUIS ALBERTO HERNANDEZ"/>
    <n v="27.999999999999996"/>
    <n v="1"/>
    <n v="0"/>
    <n v="0"/>
    <n v="0"/>
    <n v="0"/>
    <n v="0"/>
    <n v="0"/>
    <n v="1"/>
    <n v="0"/>
    <n v="5"/>
    <n v="1"/>
    <n v="0"/>
    <n v="0"/>
    <n v="0"/>
    <n v="0"/>
    <n v="0"/>
    <n v="6"/>
    <m/>
    <m/>
    <m/>
    <s v="BAJO"/>
    <m/>
    <m/>
    <m/>
    <n v="0.46666666666666667"/>
    <s v="menor de 30%"/>
    <n v="0"/>
    <n v="0"/>
    <s v=""/>
    <n v="0"/>
    <n v="0"/>
    <n v="0"/>
    <n v="0"/>
    <n v="0"/>
    <n v="2"/>
    <n v="0"/>
    <n v="0"/>
    <n v="0"/>
    <n v="0"/>
    <n v="0"/>
    <n v="0"/>
    <n v="2"/>
    <n v="16.982136936339522"/>
  </r>
  <r>
    <s v="956 - ALM ESPAÑA CALIFORNIALAVADO"/>
    <s v="AMBAR ESPIN QMI. SEPTIEMBRExlsx.xlsx"/>
    <s v="AMBAR NOEMI ESPIN"/>
    <s v="ALMACENES ESPAÑA"/>
    <x v="11"/>
    <x v="0"/>
    <s v="LAVADO"/>
    <n v="0.38461538461538464"/>
    <n v="39"/>
    <n v="15"/>
    <n v="5"/>
    <n v="0"/>
    <n v="0"/>
    <n v="0"/>
    <n v="0"/>
    <n v="0"/>
    <n v="0"/>
    <n v="0"/>
    <n v="0"/>
    <n v="0"/>
    <m/>
    <n v="0.75"/>
    <n v="0.75"/>
    <e v="#REF!"/>
    <s v="PLATINO"/>
    <n v="23"/>
    <n v="13"/>
    <n v="15"/>
    <n v="20"/>
    <n v="3"/>
    <n v="2"/>
    <n v="3"/>
    <n v="27"/>
    <n v="3"/>
    <s v="PROM. B"/>
    <m/>
    <m/>
    <s v="CADENAS"/>
    <s v="ALM ESPAÑA CALIFORNIA"/>
    <m/>
    <s v="MANUEL GIL"/>
    <n v="13"/>
    <n v="0"/>
    <n v="0"/>
    <n v="0"/>
    <n v="0"/>
    <n v="0"/>
    <n v="0"/>
    <n v="0"/>
    <n v="0"/>
    <n v="57.830210670346403"/>
    <n v="5"/>
    <n v="3"/>
    <n v="0"/>
    <n v="0"/>
    <n v="0"/>
    <n v="0"/>
    <n v="0"/>
    <n v="8"/>
    <s v="MWJVS"/>
    <s v="LUIS ALBERTO HERNANDEZ"/>
    <n v="27.999999999999996"/>
    <n v="3"/>
    <n v="1"/>
    <n v="0"/>
    <n v="0"/>
    <n v="0"/>
    <n v="4"/>
    <n v="0"/>
    <n v="8"/>
    <n v="0.35"/>
    <n v="8"/>
    <n v="1"/>
    <n v="0"/>
    <n v="0"/>
    <n v="0"/>
    <n v="4"/>
    <n v="0"/>
    <n v="13"/>
    <s v=""/>
    <s v=""/>
    <s v=""/>
    <s v=""/>
    <s v=""/>
    <s v=""/>
    <s v=""/>
    <n v="0.55172413793103448"/>
    <s v="mayor 40%"/>
    <n v="3"/>
    <n v="0"/>
    <s v=""/>
    <n v="0"/>
    <n v="0"/>
    <n v="0"/>
    <n v="0"/>
    <n v="3"/>
    <n v="6"/>
    <n v="0"/>
    <n v="0"/>
    <n v="0"/>
    <n v="0"/>
    <n v="0"/>
    <n v="0"/>
    <n v="6"/>
    <n v="64.705805705720806"/>
  </r>
  <r>
    <s v="956 - ALM ESPAÑA CALIFORNIAREFRIGERACIÓN"/>
    <s v="AMBAR ESPIN QMI. SEPTIEMBRExlsx.xlsx"/>
    <s v="AMBAR NOEMI ESPIN"/>
    <s v="ALMACENES ESPAÑA"/>
    <x v="11"/>
    <x v="0"/>
    <s v="REFRIGERACIÓN"/>
    <n v="0.38805970149253732"/>
    <n v="67"/>
    <n v="26"/>
    <n v="9"/>
    <n v="0"/>
    <n v="0"/>
    <n v="0"/>
    <n v="0"/>
    <n v="0"/>
    <n v="0"/>
    <n v="0"/>
    <n v="0"/>
    <n v="0"/>
    <m/>
    <n v="0.74285714285714288"/>
    <n v="0.74285714285714288"/>
    <e v="#REF!"/>
    <s v="PLATINO"/>
    <n v="36"/>
    <n v="18"/>
    <n v="26"/>
    <n v="35"/>
    <n v="1"/>
    <n v="1"/>
    <n v="1"/>
    <n v="19"/>
    <n v="2.8888888888888888"/>
    <s v="PROM. B"/>
    <m/>
    <m/>
    <s v="CADENAS"/>
    <s v="ALM ESPAÑA CALIFORNIA"/>
    <m/>
    <s v="MANUEL GIL"/>
    <n v="25"/>
    <n v="0"/>
    <n v="0"/>
    <n v="0"/>
    <n v="0"/>
    <n v="0"/>
    <n v="0"/>
    <n v="0"/>
    <n v="0"/>
    <n v="67.066126138100614"/>
    <n v="11"/>
    <n v="3"/>
    <n v="0"/>
    <n v="0"/>
    <n v="0"/>
    <n v="0"/>
    <n v="0"/>
    <n v="14"/>
    <s v="MWJVS"/>
    <s v="LUIS ALBERTO HERNANDEZ"/>
    <n v="27.999999999999996"/>
    <n v="0"/>
    <n v="0"/>
    <n v="0"/>
    <n v="0"/>
    <n v="0"/>
    <n v="0"/>
    <n v="0"/>
    <n v="0"/>
    <n v="0.5"/>
    <n v="8"/>
    <n v="2"/>
    <n v="0"/>
    <n v="0"/>
    <n v="0"/>
    <n v="0"/>
    <n v="0"/>
    <n v="10"/>
    <s v=""/>
    <s v=""/>
    <s v=""/>
    <s v=""/>
    <s v=""/>
    <s v=""/>
    <s v=""/>
    <n v="0.79166666666666663"/>
    <s v="mayor 40%"/>
    <n v="7"/>
    <n v="2"/>
    <s v=""/>
    <n v="0"/>
    <n v="0"/>
    <n v="0"/>
    <n v="0"/>
    <n v="9"/>
    <n v="6"/>
    <n v="3"/>
    <n v="0"/>
    <n v="0"/>
    <n v="0"/>
    <n v="0"/>
    <n v="0"/>
    <n v="9"/>
    <n v="100"/>
  </r>
  <r>
    <s v="616 - GYE.CALIFORNIA IIAIRES"/>
    <s v="AMBAR ESPIN QMI. SEPTIEMBRExlsx.xlsx"/>
    <s v="AMBAR NOEMI ESPIN"/>
    <s v="JAHER"/>
    <x v="12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JAHER CALIFORNIA II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"/>
    <s v="LUIS ALBERTO HERNANDEZ"/>
    <n v="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616 - GYE.CALIFORNIA IICOCINAS"/>
    <s v="AMBAR ESPIN QMI. SEPTIEMBRExlsx.xlsx"/>
    <s v="AMBAR NOEMI ESPIN"/>
    <s v="JAHER"/>
    <x v="12"/>
    <x v="0"/>
    <s v="COCINAS"/>
    <n v="1.2"/>
    <n v="5"/>
    <n v="6"/>
    <n v="4"/>
    <n v="0"/>
    <n v="0"/>
    <n v="0"/>
    <n v="0"/>
    <n v="0"/>
    <n v="0"/>
    <n v="0"/>
    <n v="0"/>
    <n v="0"/>
    <m/>
    <n v="0.75"/>
    <n v="0.75"/>
    <e v="#REF!"/>
    <s v="PLATA"/>
    <n v="16"/>
    <n v="3"/>
    <n v="6"/>
    <n v="8"/>
    <n v="8"/>
    <n v="6"/>
    <n v="8"/>
    <n v="9"/>
    <n v="1.5"/>
    <s v="PROM. B"/>
    <m/>
    <m/>
    <s v="CADENAS"/>
    <s v="JAHER CALIFORNIA II"/>
    <m/>
    <s v="MANUEL GIL"/>
    <n v="5"/>
    <n v="0"/>
    <n v="0"/>
    <n v="0"/>
    <n v="0"/>
    <n v="0"/>
    <n v="0"/>
    <n v="0"/>
    <n v="0"/>
    <n v="6.6392946595168851"/>
    <n v="0"/>
    <n v="0"/>
    <n v="0"/>
    <n v="0"/>
    <n v="0"/>
    <n v="0"/>
    <n v="0"/>
    <n v="0"/>
    <s v="MWJ"/>
    <s v="LUIS ALBERTO HERNANDEZ"/>
    <n v="6"/>
    <n v="1"/>
    <n v="1"/>
    <n v="0"/>
    <n v="0"/>
    <n v="0"/>
    <n v="0"/>
    <n v="0"/>
    <n v="2"/>
    <n v="0.42"/>
    <n v="3"/>
    <n v="1"/>
    <n v="0"/>
    <n v="0"/>
    <n v="0"/>
    <n v="0"/>
    <n v="0"/>
    <n v="4"/>
    <s v=""/>
    <s v=""/>
    <s v=""/>
    <s v=""/>
    <s v=""/>
    <s v=""/>
    <s v=""/>
    <n v="0.66666666666666663"/>
    <s v="mayor 40%"/>
    <n v="1"/>
    <n v="2"/>
    <s v=""/>
    <n v="0"/>
    <n v="0"/>
    <n v="0"/>
    <n v="0"/>
    <n v="3"/>
    <n v="1"/>
    <n v="1"/>
    <n v="0"/>
    <n v="0"/>
    <n v="0"/>
    <n v="0"/>
    <n v="0"/>
    <n v="2"/>
    <n v="11"/>
  </r>
  <r>
    <s v="616 - GYE.CALIFORNIA IIEMPOTRE"/>
    <s v="AMBAR ESPIN QMI. SEPTIEMBRExlsx.xlsx"/>
    <s v="AMBAR NOEMI ESPIN"/>
    <s v="JAHER"/>
    <x v="12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JAHER CALIFORNIA II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"/>
    <s v="LUIS ALBERTO HERNANDEZ"/>
    <n v="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616 - GYE.CALIFORNIA IIGLOBALES"/>
    <s v="AMBAR ESPIN QMI. SEPTIEMBRExlsx.xlsx"/>
    <s v="AMBAR NOEMI ESPIN"/>
    <s v="JAHER"/>
    <x v="12"/>
    <x v="0"/>
    <s v="GLOBALES"/>
    <n v="0"/>
    <n v="0"/>
    <n v="0"/>
    <n v="6"/>
    <n v="0"/>
    <n v="0"/>
    <n v="0"/>
    <n v="0"/>
    <n v="0"/>
    <n v="0"/>
    <n v="0"/>
    <n v="0"/>
    <n v="0"/>
    <m/>
    <n v="0"/>
    <n v="0"/>
    <e v="#REF!"/>
    <s v="PLATA"/>
    <n v="6"/>
    <n v="0"/>
    <n v="0"/>
    <n v="3"/>
    <n v="3"/>
    <n v="0"/>
    <n v="3"/>
    <n v="0"/>
    <n v="0"/>
    <s v="PROM. B"/>
    <m/>
    <m/>
    <s v="CADENAS"/>
    <s v="JAHER CALIFORNIA II"/>
    <m/>
    <s v="MANUEL GIL"/>
    <n v="2"/>
    <n v="0"/>
    <n v="0"/>
    <n v="0"/>
    <n v="0"/>
    <n v="0"/>
    <n v="0"/>
    <n v="0"/>
    <n v="0"/>
    <n v="0"/>
    <n v="0"/>
    <n v="0"/>
    <n v="0"/>
    <n v="0"/>
    <n v="0"/>
    <n v="0"/>
    <n v="0"/>
    <n v="0"/>
    <s v="MWJ"/>
    <s v="LUIS ALBERTO HERNANDEZ"/>
    <n v="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616 - GYE.CALIFORNIA IILAVADO"/>
    <s v="AMBAR ESPIN QMI. SEPTIEMBRExlsx.xlsx"/>
    <s v="AMBAR NOEMI ESPIN"/>
    <s v="JAHER"/>
    <x v="12"/>
    <x v="0"/>
    <s v="LAVADO"/>
    <n v="0.75"/>
    <n v="8"/>
    <n v="6"/>
    <n v="12"/>
    <n v="0"/>
    <n v="0"/>
    <n v="0"/>
    <n v="0"/>
    <n v="0"/>
    <n v="0"/>
    <n v="0"/>
    <n v="0"/>
    <n v="0"/>
    <m/>
    <n v="0.54545454545454541"/>
    <n v="0.54545454545454541"/>
    <e v="#REF!"/>
    <s v="PLATA"/>
    <n v="25"/>
    <n v="6"/>
    <n v="6"/>
    <n v="11"/>
    <n v="14"/>
    <n v="7"/>
    <n v="14"/>
    <n v="13"/>
    <n v="0.5"/>
    <s v="PROM. B"/>
    <m/>
    <m/>
    <s v="CADENAS"/>
    <s v="JAHER CALIFORNIA II"/>
    <m/>
    <s v="MANUEL GIL"/>
    <n v="8"/>
    <n v="0"/>
    <n v="0"/>
    <n v="0"/>
    <n v="0"/>
    <n v="0"/>
    <n v="0"/>
    <n v="0"/>
    <n v="0"/>
    <n v="5.767179621314499"/>
    <n v="0"/>
    <n v="0"/>
    <n v="0"/>
    <n v="0"/>
    <n v="0"/>
    <n v="0"/>
    <n v="0"/>
    <n v="0"/>
    <s v="MWJ"/>
    <s v="LUIS ALBERTO HERNANDEZ"/>
    <n v="6"/>
    <n v="0"/>
    <n v="1"/>
    <n v="0"/>
    <n v="0"/>
    <n v="0"/>
    <n v="0"/>
    <n v="0"/>
    <n v="1"/>
    <n v="0.25"/>
    <n v="1"/>
    <n v="0"/>
    <n v="0"/>
    <n v="0"/>
    <n v="0"/>
    <n v="0"/>
    <n v="0"/>
    <n v="1"/>
    <s v=""/>
    <s v=""/>
    <s v=""/>
    <s v=""/>
    <s v=""/>
    <s v=""/>
    <s v=""/>
    <n v="0.5"/>
    <n v="0"/>
    <n v="1"/>
    <n v="2"/>
    <s v=""/>
    <n v="0"/>
    <n v="0"/>
    <n v="0"/>
    <n v="0"/>
    <n v="3"/>
    <n v="1"/>
    <n v="3"/>
    <n v="0"/>
    <n v="0"/>
    <n v="0"/>
    <n v="0"/>
    <n v="0"/>
    <n v="4"/>
    <n v="2.6214452824156815"/>
  </r>
  <r>
    <s v="616 - GYE.CALIFORNIA IIREFRIGERACIÓN"/>
    <s v="AMBAR ESPIN QMI. SEPTIEMBRExlsx.xlsx"/>
    <s v="AMBAR NOEMI ESPIN"/>
    <s v="JAHER"/>
    <x v="12"/>
    <x v="0"/>
    <s v="REFRIGERACIÓN"/>
    <n v="1.75"/>
    <n v="4"/>
    <n v="7"/>
    <n v="9"/>
    <n v="0"/>
    <n v="0"/>
    <n v="0"/>
    <n v="0"/>
    <n v="0"/>
    <n v="0"/>
    <n v="0"/>
    <n v="0"/>
    <n v="0"/>
    <m/>
    <n v="0.63636363636363635"/>
    <n v="0.63636363636363635"/>
    <e v="#REF!"/>
    <s v="PLATA"/>
    <n v="21"/>
    <n v="4"/>
    <n v="7"/>
    <n v="11"/>
    <n v="10"/>
    <n v="5"/>
    <n v="10"/>
    <n v="9"/>
    <n v="0.77777777777777779"/>
    <s v="PROM. B"/>
    <m/>
    <m/>
    <s v="CADENAS"/>
    <s v="JAHER CALIFORNIA II"/>
    <m/>
    <s v="MANUEL GIL"/>
    <n v="6"/>
    <n v="0"/>
    <n v="0"/>
    <n v="0"/>
    <n v="0"/>
    <n v="0"/>
    <n v="0"/>
    <n v="0"/>
    <n v="0"/>
    <n v="5.7470984856858625"/>
    <n v="1"/>
    <n v="0"/>
    <n v="0"/>
    <n v="0"/>
    <n v="0"/>
    <n v="0"/>
    <n v="0"/>
    <n v="1"/>
    <s v="MWJ"/>
    <s v="LUIS ALBERTO HERNANDEZ"/>
    <n v="6"/>
    <n v="2"/>
    <n v="1"/>
    <n v="0"/>
    <n v="0"/>
    <n v="0"/>
    <n v="0"/>
    <n v="0"/>
    <n v="3"/>
    <n v="0.35"/>
    <n v="2"/>
    <n v="3"/>
    <n v="0"/>
    <n v="0"/>
    <n v="0"/>
    <n v="0"/>
    <n v="0"/>
    <n v="5"/>
    <s v=""/>
    <s v=""/>
    <s v=""/>
    <s v=""/>
    <s v=""/>
    <s v=""/>
    <s v=""/>
    <n v="0.55555555555555558"/>
    <s v="mayor 40%"/>
    <n v="0"/>
    <n v="2"/>
    <s v=""/>
    <n v="0"/>
    <n v="0"/>
    <n v="0"/>
    <n v="0"/>
    <n v="2"/>
    <n v="2"/>
    <n v="3"/>
    <n v="0"/>
    <n v="0"/>
    <n v="0"/>
    <n v="0"/>
    <n v="0"/>
    <n v="5"/>
    <n v="6.4965181828230349"/>
  </r>
  <r>
    <s v="521 - ALBORADAAIRES"/>
    <s v="BURGOS ARBELAEZ ANDERSON FRANCISCO.xlsx"/>
    <s v="ANDERSON FRANCISCO BURGOS"/>
    <s v="LA GANGA"/>
    <x v="13"/>
    <x v="0"/>
    <s v="AIRES"/>
    <n v="0.5"/>
    <n v="6"/>
    <n v="3"/>
    <n v="4"/>
    <n v="4"/>
    <n v="6"/>
    <n v="4"/>
    <n v="0"/>
    <n v="0"/>
    <n v="0"/>
    <n v="0"/>
    <n v="0"/>
    <n v="0"/>
    <m/>
    <n v="0.25"/>
    <n v="0.25"/>
    <e v="#REF!"/>
    <s v="PLATINO"/>
    <n v="24"/>
    <n v="2"/>
    <n v="3"/>
    <n v="12"/>
    <n v="12"/>
    <n v="3"/>
    <n v="12"/>
    <n v="5"/>
    <n v="0.75"/>
    <s v="PROM. B"/>
    <m/>
    <m/>
    <s v="CADENAS"/>
    <s v="GANGA ALBORADA 2"/>
    <m/>
    <s v="MANUEL GIL"/>
    <n v="11"/>
    <n v="0"/>
    <n v="0"/>
    <n v="0"/>
    <n v="0"/>
    <n v="0"/>
    <n v="0"/>
    <n v="0"/>
    <n v="0"/>
    <n v="7.2727272727272698"/>
    <n v="1"/>
    <n v="0"/>
    <n v="0"/>
    <n v="0"/>
    <n v="0"/>
    <n v="0"/>
    <n v="0"/>
    <n v="1"/>
    <s v="MWJVS"/>
    <s v="WILIAN FABRICIO CABAL"/>
    <n v="35.999999999999993"/>
    <n v="0"/>
    <n v="0"/>
    <n v="0"/>
    <n v="1"/>
    <n v="0"/>
    <n v="0"/>
    <n v="0"/>
    <n v="1"/>
    <n v="0.17"/>
    <n v="0"/>
    <n v="1"/>
    <n v="0"/>
    <n v="0"/>
    <n v="0"/>
    <n v="0"/>
    <n v="0"/>
    <n v="1"/>
    <s v=""/>
    <s v=""/>
    <s v=""/>
    <s v=""/>
    <s v=""/>
    <s v=""/>
    <s v=""/>
    <n v="0.33333333333333331"/>
    <s v="mayor 40%"/>
    <n v="0"/>
    <n v="0"/>
    <n v="0"/>
    <n v="0"/>
    <n v="0"/>
    <n v="0"/>
    <n v="0"/>
    <n v="0"/>
    <n v="0"/>
    <n v="1"/>
    <n v="0"/>
    <n v="0"/>
    <n v="0"/>
    <n v="0"/>
    <n v="0"/>
    <n v="1"/>
    <n v="8"/>
  </r>
  <r>
    <s v="521 - ALBORADACOCINAS"/>
    <s v="BURGOS ARBELAEZ ANDERSON FRANCISCO.xlsx"/>
    <s v="ANDERSON FRANCISCO BURGOS"/>
    <s v="LA GANGA"/>
    <x v="13"/>
    <x v="0"/>
    <s v="COCINAS"/>
    <n v="0.125"/>
    <n v="24"/>
    <n v="3"/>
    <n v="13"/>
    <n v="0"/>
    <n v="0"/>
    <n v="0"/>
    <n v="0"/>
    <n v="0"/>
    <n v="0"/>
    <n v="0"/>
    <n v="0"/>
    <n v="0"/>
    <m/>
    <n v="0.23076923076923078"/>
    <n v="0.23076923076923078"/>
    <e v="#REF!"/>
    <s v="PLATINO"/>
    <n v="19"/>
    <n v="0"/>
    <n v="3"/>
    <n v="13"/>
    <n v="6"/>
    <n v="6"/>
    <n v="6"/>
    <n v="6"/>
    <n v="0.23076923076923078"/>
    <s v="PROM. B"/>
    <m/>
    <m/>
    <s v="CADENAS"/>
    <s v="GANGA ALBORADA 2"/>
    <m/>
    <s v="MANUEL GIL"/>
    <n v="6"/>
    <n v="0"/>
    <n v="0"/>
    <n v="0"/>
    <n v="0"/>
    <n v="0"/>
    <n v="0"/>
    <n v="0"/>
    <n v="0"/>
    <n v="25.083822198032788"/>
    <n v="1"/>
    <n v="5"/>
    <n v="0"/>
    <n v="0"/>
    <n v="0"/>
    <n v="0"/>
    <n v="0"/>
    <n v="6"/>
    <s v="MWJVS"/>
    <s v="WILIAN FABRICIO CABAL"/>
    <n v="35.999999999999993"/>
    <n v="2"/>
    <n v="3"/>
    <n v="0"/>
    <n v="0"/>
    <n v="0"/>
    <n v="0"/>
    <n v="0"/>
    <n v="5"/>
    <n v="0.4"/>
    <n v="3"/>
    <n v="0"/>
    <n v="0"/>
    <n v="0"/>
    <n v="0"/>
    <n v="0"/>
    <n v="0"/>
    <n v="3"/>
    <m/>
    <m/>
    <m/>
    <s v="MEDIO"/>
    <m/>
    <m/>
    <m/>
    <n v="0.42857142857142855"/>
    <s v="menor de 30%"/>
    <n v="5"/>
    <n v="1"/>
    <n v="0"/>
    <n v="0"/>
    <n v="0"/>
    <n v="0"/>
    <n v="0"/>
    <n v="6"/>
    <n v="4"/>
    <n v="2"/>
    <n v="0"/>
    <n v="0"/>
    <n v="0"/>
    <n v="0"/>
    <n v="0"/>
    <n v="6"/>
    <n v="35"/>
  </r>
  <r>
    <s v="521 - ALBORADAEMPOTRE"/>
    <s v="BURGOS ARBELAEZ ANDERSON FRANCISCO.xlsx"/>
    <s v="ANDERSON FRANCISCO BURGOS"/>
    <s v="LA GANGA"/>
    <x v="13"/>
    <x v="0"/>
    <s v="EMPOTRE"/>
    <n v="0"/>
    <n v="0"/>
    <n v="0"/>
    <n v="3"/>
    <n v="0"/>
    <n v="0"/>
    <n v="0"/>
    <n v="0"/>
    <n v="1"/>
    <n v="0"/>
    <n v="0"/>
    <n v="0"/>
    <n v="0"/>
    <m/>
    <n v="0"/>
    <n v="0"/>
    <e v="#REF!"/>
    <s v="PLATINO"/>
    <n v="4"/>
    <n v="0"/>
    <n v="0"/>
    <n v="4"/>
    <n v="0"/>
    <n v="0"/>
    <n v="0"/>
    <n v="0"/>
    <n v="0"/>
    <s v="PROM. B"/>
    <m/>
    <m/>
    <s v="CADENAS"/>
    <s v="GANGA ALBORADA 2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WILIAN FABRICIO CABAL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21 - ALBORADAGLOBALES"/>
    <s v="BURGOS ARBELAEZ ANDERSON FRANCISCO.xlsx"/>
    <s v="ANDERSON FRANCISCO BURGOS"/>
    <s v="LA GANGA"/>
    <x v="13"/>
    <x v="0"/>
    <s v="GLOBALES"/>
    <n v="2"/>
    <n v="4"/>
    <n v="8"/>
    <n v="2"/>
    <n v="2"/>
    <n v="0"/>
    <n v="0"/>
    <n v="0"/>
    <n v="0"/>
    <n v="0"/>
    <n v="0"/>
    <n v="0"/>
    <n v="0"/>
    <m/>
    <n v="0.8"/>
    <n v="0.8"/>
    <e v="#REF!"/>
    <s v="PLATINO"/>
    <n v="22"/>
    <n v="5"/>
    <n v="8"/>
    <n v="10"/>
    <n v="12"/>
    <n v="2"/>
    <n v="12"/>
    <n v="7"/>
    <n v="4"/>
    <s v="PROM. B"/>
    <m/>
    <m/>
    <s v="CADENAS"/>
    <s v="GANGA ALBORADA 2"/>
    <m/>
    <s v="MANUEL GIL"/>
    <n v="6"/>
    <n v="0"/>
    <n v="0"/>
    <n v="0"/>
    <n v="0"/>
    <n v="0"/>
    <n v="0"/>
    <n v="0"/>
    <n v="0"/>
    <n v="3.1770321896256379"/>
    <n v="0"/>
    <n v="0"/>
    <n v="0"/>
    <n v="0"/>
    <n v="0"/>
    <n v="0"/>
    <n v="0"/>
    <n v="0"/>
    <s v="MWJVS"/>
    <s v="WILIAN FABRICIO CABAL"/>
    <n v="35.999999999999993"/>
    <n v="0"/>
    <n v="2"/>
    <n v="0"/>
    <n v="0"/>
    <n v="0"/>
    <n v="0"/>
    <n v="0"/>
    <n v="2"/>
    <n v="0"/>
    <n v="1"/>
    <n v="0"/>
    <n v="0"/>
    <n v="0"/>
    <n v="0"/>
    <n v="0"/>
    <n v="0"/>
    <n v="1"/>
    <s v=""/>
    <s v=""/>
    <s v=""/>
    <s v=""/>
    <s v=""/>
    <s v=""/>
    <s v=""/>
    <n v="0.33333333333333331"/>
    <n v="0"/>
    <n v="1"/>
    <n v="1"/>
    <n v="0"/>
    <n v="0"/>
    <n v="0"/>
    <n v="0"/>
    <n v="0"/>
    <n v="2"/>
    <n v="1"/>
    <n v="0"/>
    <n v="0"/>
    <n v="0"/>
    <n v="0"/>
    <n v="0"/>
    <n v="0"/>
    <n v="1"/>
    <n v="1.588516094812819"/>
  </r>
  <r>
    <s v="521 - ALBORADALAVADO"/>
    <s v="BURGOS ARBELAEZ ANDERSON FRANCISCO.xlsx"/>
    <s v="ANDERSON FRANCISCO BURGOS"/>
    <s v="LA GANGA"/>
    <x v="13"/>
    <x v="0"/>
    <s v="LAVADO"/>
    <n v="0"/>
    <n v="3"/>
    <n v="0"/>
    <n v="4"/>
    <n v="12"/>
    <n v="8"/>
    <n v="7"/>
    <n v="0"/>
    <n v="0"/>
    <n v="0"/>
    <n v="0"/>
    <n v="0"/>
    <n v="0"/>
    <m/>
    <n v="0"/>
    <n v="0"/>
    <e v="#REF!"/>
    <s v="PLATINO"/>
    <n v="27"/>
    <n v="0"/>
    <n v="0"/>
    <n v="22"/>
    <n v="5"/>
    <n v="2"/>
    <n v="5"/>
    <n v="2"/>
    <n v="0"/>
    <s v="PROM. B"/>
    <m/>
    <m/>
    <s v="CADENAS"/>
    <s v="GANGA ALBORADA 2"/>
    <m/>
    <s v="MANUEL GIL"/>
    <n v="13"/>
    <n v="0"/>
    <n v="0"/>
    <n v="0"/>
    <n v="0"/>
    <n v="0"/>
    <n v="0"/>
    <n v="0"/>
    <n v="0"/>
    <n v="3.7294879116695228"/>
    <n v="1"/>
    <n v="0"/>
    <n v="7"/>
    <n v="2"/>
    <n v="4"/>
    <n v="0"/>
    <n v="0"/>
    <n v="14"/>
    <s v="MWJVS"/>
    <s v="WILIAN FABRICIO CABAL"/>
    <n v="35.999999999999993"/>
    <n v="0"/>
    <n v="0"/>
    <n v="0"/>
    <n v="2"/>
    <n v="1"/>
    <n v="0"/>
    <n v="0"/>
    <n v="3"/>
    <n v="0.05"/>
    <n v="0"/>
    <n v="1"/>
    <n v="1"/>
    <n v="0"/>
    <n v="1"/>
    <n v="0"/>
    <n v="0"/>
    <n v="3"/>
    <s v="ALTO"/>
    <m/>
    <m/>
    <m/>
    <m/>
    <m/>
    <m/>
    <n v="0.05"/>
    <s v="menor de 30%"/>
    <n v="0"/>
    <n v="0"/>
    <n v="1"/>
    <n v="0"/>
    <n v="2"/>
    <n v="0"/>
    <n v="0"/>
    <n v="3"/>
    <n v="0"/>
    <n v="1"/>
    <n v="7"/>
    <n v="1"/>
    <n v="5"/>
    <n v="0"/>
    <n v="0"/>
    <n v="14"/>
    <n v="4.595849155536853"/>
  </r>
  <r>
    <s v="521 - ALBORADAREFRIGERACIÓN"/>
    <s v="BURGOS ARBELAEZ ANDERSON FRANCISCO.xlsx"/>
    <s v="ANDERSON FRANCISCO BURGOS"/>
    <s v="LA GANGA"/>
    <x v="13"/>
    <x v="0"/>
    <s v="REFRIGERACIÓN"/>
    <n v="0.375"/>
    <n v="16"/>
    <n v="6"/>
    <n v="10"/>
    <n v="8"/>
    <n v="0"/>
    <n v="8"/>
    <n v="0"/>
    <n v="0"/>
    <n v="0"/>
    <n v="0"/>
    <n v="0"/>
    <n v="0"/>
    <m/>
    <n v="0.2857142857142857"/>
    <n v="0.2857142857142857"/>
    <e v="#REF!"/>
    <s v="PLATINO"/>
    <n v="28"/>
    <n v="2"/>
    <n v="6"/>
    <n v="21"/>
    <n v="7"/>
    <n v="9"/>
    <n v="7"/>
    <n v="11"/>
    <n v="0.6"/>
    <s v="PROM. B"/>
    <m/>
    <m/>
    <s v="CADENAS"/>
    <s v="GANGA ALBORADA 2"/>
    <m/>
    <s v="MANUEL GIL"/>
    <n v="13"/>
    <n v="0"/>
    <n v="0"/>
    <n v="0"/>
    <n v="0"/>
    <n v="0"/>
    <n v="0"/>
    <n v="0"/>
    <n v="0"/>
    <n v="13.727783752999184"/>
    <n v="2"/>
    <n v="4"/>
    <n v="4"/>
    <n v="1"/>
    <n v="1"/>
    <n v="0"/>
    <n v="0"/>
    <n v="12"/>
    <s v="MWJVS"/>
    <s v="WILIAN FABRICIO CABAL"/>
    <n v="35.999999999999993"/>
    <n v="0"/>
    <n v="0"/>
    <n v="1"/>
    <n v="0"/>
    <n v="0"/>
    <n v="0"/>
    <n v="0"/>
    <n v="1"/>
    <n v="0.28000000000000003"/>
    <n v="1"/>
    <n v="1"/>
    <n v="3"/>
    <n v="0"/>
    <n v="0"/>
    <n v="0"/>
    <n v="0"/>
    <n v="5"/>
    <m/>
    <m/>
    <m/>
    <m/>
    <m/>
    <m/>
    <s v="MEDIO"/>
    <n v="0.16666666666666666"/>
    <s v="menor de 30%"/>
    <n v="1"/>
    <n v="0"/>
    <n v="3"/>
    <n v="0"/>
    <n v="2"/>
    <n v="0"/>
    <n v="0"/>
    <n v="6"/>
    <n v="4"/>
    <n v="3"/>
    <n v="2"/>
    <n v="1"/>
    <n v="0"/>
    <n v="0"/>
    <n v="0"/>
    <n v="10"/>
    <n v="22.805441260433913"/>
  </r>
  <r>
    <s v="653 - ORVE ALBORADACOCINAS"/>
    <s v="BURGOS ARBELAEZ ANDERSON FRANCISCO.xlsx"/>
    <s v="ANDERSON FRANCISCO BURGOS"/>
    <s v="ORVE HOGAR"/>
    <x v="14"/>
    <x v="0"/>
    <s v="COCINAS"/>
    <n v="0"/>
    <n v="4"/>
    <n v="0"/>
    <n v="6"/>
    <n v="0"/>
    <n v="0"/>
    <n v="0"/>
    <n v="0"/>
    <n v="0"/>
    <n v="0"/>
    <n v="0"/>
    <n v="0"/>
    <n v="0"/>
    <m/>
    <n v="0"/>
    <n v="0"/>
    <e v="#REF!"/>
    <s v="BRONCE"/>
    <n v="6"/>
    <n v="0"/>
    <n v="0"/>
    <n v="3"/>
    <n v="3"/>
    <n v="0"/>
    <n v="3"/>
    <n v="0"/>
    <n v="0"/>
    <s v="PROM. B"/>
    <m/>
    <m/>
    <s v="CADENAS"/>
    <s v="ORVE ALBORADA"/>
    <m/>
    <s v="MANUEL GIL"/>
    <n v="1"/>
    <n v="0"/>
    <n v="0"/>
    <n v="0"/>
    <n v="0"/>
    <n v="0"/>
    <n v="0"/>
    <n v="0"/>
    <n v="0"/>
    <n v="3"/>
    <n v="0"/>
    <n v="2"/>
    <n v="0"/>
    <n v="0"/>
    <n v="0"/>
    <n v="0"/>
    <n v="0"/>
    <n v="2"/>
    <s v="MV"/>
    <s v="WILIAN FABRICIO CABAL"/>
    <n v="3.9999999999999991"/>
    <n v="1"/>
    <n v="2"/>
    <n v="0"/>
    <n v="0"/>
    <n v="0"/>
    <n v="0"/>
    <n v="0"/>
    <n v="3"/>
    <n v="0.5"/>
    <n v="1"/>
    <n v="0"/>
    <n v="0"/>
    <n v="0"/>
    <n v="0"/>
    <n v="0"/>
    <n v="0"/>
    <n v="1"/>
    <m/>
    <m/>
    <s v="ALTO"/>
    <m/>
    <m/>
    <m/>
    <m/>
    <n v="0.33333333333333331"/>
    <s v="menor de 30%"/>
    <n v="0"/>
    <n v="1"/>
    <n v="0"/>
    <n v="0"/>
    <n v="0"/>
    <n v="0"/>
    <n v="0"/>
    <n v="1"/>
    <n v="0"/>
    <n v="0"/>
    <n v="0"/>
    <n v="0"/>
    <n v="0"/>
    <n v="0"/>
    <n v="0"/>
    <n v="0"/>
    <n v="5.4006871295352425"/>
  </r>
  <r>
    <s v="653 - ORVE ALBORADAREFRIGERACIÓN"/>
    <s v="BURGOS ARBELAEZ ANDERSON FRANCISCO.xlsx"/>
    <s v="ANDERSON FRANCISCO BURGOS"/>
    <s v="ORVE HOGAR"/>
    <x v="14"/>
    <x v="0"/>
    <s v="REFRIGERACIÓN"/>
    <n v="0"/>
    <n v="3"/>
    <n v="0"/>
    <n v="4"/>
    <n v="0"/>
    <n v="0"/>
    <n v="0"/>
    <n v="0"/>
    <n v="0"/>
    <n v="0"/>
    <n v="0"/>
    <n v="0"/>
    <n v="0"/>
    <m/>
    <n v="0"/>
    <n v="0"/>
    <e v="#REF!"/>
    <s v="BRONCE"/>
    <n v="4"/>
    <n v="0"/>
    <n v="0"/>
    <n v="2"/>
    <n v="2"/>
    <n v="0"/>
    <n v="2"/>
    <n v="2"/>
    <n v="0"/>
    <s v="PROM. B"/>
    <m/>
    <m/>
    <s v="CADENAS"/>
    <s v="ORVE ALBORADA"/>
    <m/>
    <s v="MANUEL GIL"/>
    <n v="2"/>
    <n v="0"/>
    <n v="0"/>
    <n v="0"/>
    <n v="0"/>
    <n v="0"/>
    <n v="0"/>
    <n v="0"/>
    <n v="0"/>
    <n v="3.3322302514576432"/>
    <n v="1"/>
    <n v="1"/>
    <n v="0"/>
    <n v="0"/>
    <n v="0"/>
    <n v="0"/>
    <n v="0"/>
    <n v="2"/>
    <s v="MV"/>
    <s v="WILIAN FABRICIO CABAL"/>
    <n v="3.9999999999999991"/>
    <n v="0"/>
    <n v="0"/>
    <n v="0"/>
    <n v="0"/>
    <n v="0"/>
    <n v="0"/>
    <n v="0"/>
    <n v="0"/>
    <n v="0.4"/>
    <n v="0"/>
    <n v="1"/>
    <n v="0"/>
    <n v="0"/>
    <n v="0"/>
    <n v="0"/>
    <n v="0"/>
    <n v="1"/>
    <s v=""/>
    <s v=""/>
    <s v=""/>
    <s v=""/>
    <s v=""/>
    <s v=""/>
    <s v=""/>
    <n v="0.33333333333333331"/>
    <s v="mayor 40%"/>
    <n v="1"/>
    <n v="1"/>
    <n v="0"/>
    <n v="0"/>
    <n v="0"/>
    <n v="0"/>
    <n v="0"/>
    <n v="2"/>
    <n v="0"/>
    <n v="0"/>
    <n v="0"/>
    <n v="0"/>
    <n v="0"/>
    <n v="0"/>
    <n v="0"/>
    <n v="0"/>
    <n v="3.3322302514576432"/>
  </r>
  <r>
    <s v="71 - EL BOSQUECOCINAS"/>
    <s v="ALVAREZ LA CRUZ ANGEL JESUS.xlsx"/>
    <s v="ANGEL JESUS ALVAREZ"/>
    <s v="SUKASA"/>
    <x v="15"/>
    <x v="0"/>
    <s v="COCINAS"/>
    <n v="0.52631578947368418"/>
    <n v="19"/>
    <n v="10"/>
    <n v="8"/>
    <n v="0"/>
    <n v="2"/>
    <n v="0"/>
    <n v="1"/>
    <n v="0"/>
    <n v="0"/>
    <n v="0"/>
    <n v="0"/>
    <n v="0"/>
    <m/>
    <n v="0.66666666666666663"/>
    <n v="0.66666666666666663"/>
    <e v="#REF!"/>
    <s v="PLATINO"/>
    <n v="17"/>
    <n v="7"/>
    <n v="10"/>
    <n v="15"/>
    <n v="2"/>
    <n v="1"/>
    <n v="2"/>
    <n v="8"/>
    <n v="1.25"/>
    <s v="PROM. B"/>
    <m/>
    <m/>
    <s v="ESPECIALIZADOS"/>
    <s v="SUKASA EL BOSQUE"/>
    <m/>
    <s v="MARIA JOSE AREVALO"/>
    <n v="9"/>
    <n v="2"/>
    <n v="0"/>
    <n v="0"/>
    <n v="1"/>
    <n v="0"/>
    <n v="0"/>
    <n v="0"/>
    <n v="3"/>
    <n v="14"/>
    <n v="5"/>
    <n v="1"/>
    <n v="0"/>
    <n v="1"/>
    <n v="0"/>
    <n v="0"/>
    <n v="0"/>
    <n v="7"/>
    <s v="MWJVS"/>
    <s v="ANGEL JESUS ALVAREZ"/>
    <n v="40"/>
    <n v="4"/>
    <n v="0"/>
    <n v="0"/>
    <n v="0"/>
    <n v="0"/>
    <n v="0"/>
    <n v="0"/>
    <n v="4"/>
    <n v="0.5"/>
    <n v="1"/>
    <n v="0"/>
    <n v="1"/>
    <n v="0"/>
    <n v="2"/>
    <n v="0"/>
    <n v="0"/>
    <n v="4"/>
    <m/>
    <m/>
    <m/>
    <m/>
    <m/>
    <m/>
    <m/>
    <n v="0.66666666666666663"/>
    <s v="mayor 40%"/>
    <n v="3"/>
    <n v="1"/>
    <n v="0"/>
    <n v="0"/>
    <n v="0"/>
    <n v="0"/>
    <n v="0"/>
    <n v="4"/>
    <n v="4"/>
    <n v="1"/>
    <n v="0"/>
    <n v="1"/>
    <n v="0"/>
    <n v="0"/>
    <n v="0"/>
    <n v="6"/>
    <n v="26.363636363636367"/>
  </r>
  <r>
    <s v="71 - EL BOSQUEEMPOTRE"/>
    <s v="ALVAREZ LA CRUZ ANGEL JESUS.xlsx"/>
    <s v="ANGEL JESUS ALVAREZ"/>
    <s v="SUKASA"/>
    <x v="15"/>
    <x v="0"/>
    <s v="EMPOTRE"/>
    <n v="0.8571428571428571"/>
    <n v="7"/>
    <n v="6"/>
    <n v="11"/>
    <n v="2"/>
    <n v="0"/>
    <n v="0"/>
    <n v="0"/>
    <n v="0"/>
    <n v="10"/>
    <n v="0"/>
    <n v="0"/>
    <n v="0"/>
    <m/>
    <n v="0.27272727272727271"/>
    <n v="0.27272727272727271"/>
    <e v="#REF!"/>
    <s v="PLATINO"/>
    <n v="29"/>
    <n v="3"/>
    <n v="6"/>
    <n v="22"/>
    <n v="7"/>
    <n v="8"/>
    <n v="7"/>
    <n v="11"/>
    <n v="0.54545454545454541"/>
    <s v="PROM. B"/>
    <m/>
    <m/>
    <s v="ESPECIALIZADOS"/>
    <s v="SUKASA EL BOSQUE"/>
    <m/>
    <s v="MARIA JOSE AREVALO"/>
    <n v="16"/>
    <n v="1"/>
    <n v="0"/>
    <n v="0"/>
    <n v="0"/>
    <n v="0"/>
    <n v="0"/>
    <n v="6"/>
    <n v="7"/>
    <n v="8.8986212489862115"/>
    <n v="3"/>
    <n v="0"/>
    <n v="1"/>
    <n v="0"/>
    <n v="0"/>
    <n v="0"/>
    <n v="7"/>
    <n v="11"/>
    <s v="MWJVS"/>
    <s v="ANGEL JESUS ALVAREZ"/>
    <n v="40"/>
    <n v="1"/>
    <n v="1"/>
    <n v="0"/>
    <n v="0"/>
    <n v="0"/>
    <n v="0"/>
    <n v="2"/>
    <n v="4"/>
    <n v="0.3"/>
    <n v="5"/>
    <n v="0"/>
    <n v="0"/>
    <n v="0"/>
    <n v="0"/>
    <n v="0"/>
    <n v="2"/>
    <n v="7"/>
    <m/>
    <m/>
    <m/>
    <m/>
    <m/>
    <s v="MEDIO"/>
    <m/>
    <n v="0.34482758620689657"/>
    <s v="menor de 30%"/>
    <n v="0"/>
    <n v="0"/>
    <n v="0"/>
    <n v="0"/>
    <n v="0"/>
    <n v="0"/>
    <n v="1"/>
    <n v="1"/>
    <n v="2"/>
    <n v="0"/>
    <n v="1"/>
    <n v="0"/>
    <n v="0"/>
    <n v="0"/>
    <n v="1"/>
    <n v="4"/>
    <n v="10.23983315954119"/>
  </r>
  <r>
    <s v="71 - EL BOSQUEGLOBALES"/>
    <s v="ALVAREZ LA CRUZ ANGEL JESUS.xlsx"/>
    <s v="ANGEL JESUS ALVAREZ"/>
    <s v="SUKASA"/>
    <x v="15"/>
    <x v="0"/>
    <s v="GLOBALES"/>
    <n v="0.3888888888888889"/>
    <n v="18"/>
    <n v="7"/>
    <n v="6"/>
    <n v="0"/>
    <n v="0"/>
    <n v="0"/>
    <n v="0"/>
    <n v="0"/>
    <n v="5"/>
    <n v="0"/>
    <n v="0"/>
    <n v="0"/>
    <m/>
    <n v="0.5"/>
    <n v="0.5"/>
    <e v="#REF!"/>
    <s v="PLATINO"/>
    <n v="18"/>
    <n v="4"/>
    <n v="7"/>
    <n v="14"/>
    <n v="4"/>
    <n v="9"/>
    <n v="4"/>
    <n v="13"/>
    <n v="1.1666666666666667"/>
    <s v="PROM. B"/>
    <m/>
    <m/>
    <s v="ESPECIALIZADOS"/>
    <s v="SUKASA EL BOSQUE"/>
    <m/>
    <s v="MARIA JOSE AREVALO"/>
    <n v="6"/>
    <n v="0"/>
    <n v="2"/>
    <n v="0"/>
    <n v="0"/>
    <n v="0"/>
    <n v="0"/>
    <n v="0"/>
    <n v="2"/>
    <n v="13.740570148138927"/>
    <n v="3"/>
    <n v="2"/>
    <n v="0"/>
    <n v="0"/>
    <n v="0"/>
    <n v="0"/>
    <n v="0"/>
    <n v="5"/>
    <s v="MWJVS"/>
    <s v="ANGEL JESUS ALVAREZ"/>
    <n v="40"/>
    <n v="0"/>
    <n v="0"/>
    <n v="0"/>
    <n v="0"/>
    <n v="0"/>
    <n v="0"/>
    <n v="0"/>
    <n v="0"/>
    <n v="0"/>
    <n v="1"/>
    <n v="0"/>
    <n v="0"/>
    <n v="0"/>
    <n v="0"/>
    <n v="0"/>
    <n v="0"/>
    <n v="1"/>
    <m/>
    <m/>
    <m/>
    <m/>
    <m/>
    <m/>
    <m/>
    <n v="0.5"/>
    <s v="mayor 40%"/>
    <n v="1"/>
    <n v="0"/>
    <n v="0"/>
    <n v="0"/>
    <n v="0"/>
    <n v="0"/>
    <n v="0"/>
    <n v="1"/>
    <n v="4"/>
    <n v="0"/>
    <n v="0"/>
    <n v="0"/>
    <n v="0"/>
    <n v="0"/>
    <n v="0"/>
    <n v="4"/>
    <n v="18.607275807042324"/>
  </r>
  <r>
    <s v="71 - EL BOSQUELAVADO"/>
    <s v="ALVAREZ LA CRUZ ANGEL JESUS.xlsx"/>
    <s v="ANGEL JESUS ALVAREZ"/>
    <s v="SUKASA"/>
    <x v="15"/>
    <x v="0"/>
    <s v="LAVADO"/>
    <n v="0.76923076923076927"/>
    <n v="26"/>
    <n v="20"/>
    <n v="0"/>
    <n v="13"/>
    <n v="16"/>
    <n v="6"/>
    <n v="6"/>
    <n v="0"/>
    <n v="0"/>
    <n v="0"/>
    <n v="0"/>
    <n v="0"/>
    <m/>
    <n v="0.37037037037037035"/>
    <n v="0.37037037037037035"/>
    <e v="#REF!"/>
    <s v="PLATINO"/>
    <n v="61"/>
    <n v="10"/>
    <n v="20"/>
    <n v="54"/>
    <n v="7"/>
    <n v="3"/>
    <n v="7"/>
    <n v="13"/>
    <n v="0"/>
    <s v="PROM. B"/>
    <m/>
    <m/>
    <s v="ESPECIALIZADOS"/>
    <s v="SUKASA EL BOSQUE"/>
    <m/>
    <s v="MARIA JOSE AREVALO"/>
    <n v="24"/>
    <n v="6"/>
    <n v="0"/>
    <n v="2"/>
    <n v="1"/>
    <n v="2"/>
    <n v="0"/>
    <n v="0"/>
    <n v="11"/>
    <n v="20.423999999999999"/>
    <n v="9"/>
    <n v="0"/>
    <n v="7"/>
    <n v="6"/>
    <n v="2"/>
    <n v="0"/>
    <n v="0"/>
    <n v="24"/>
    <s v="MWJVS"/>
    <s v="ANGEL JESUS ALVAREZ"/>
    <n v="40"/>
    <n v="0"/>
    <n v="0"/>
    <n v="2"/>
    <n v="0"/>
    <n v="2"/>
    <n v="1"/>
    <n v="0"/>
    <n v="5"/>
    <n v="0.25"/>
    <n v="2"/>
    <n v="0"/>
    <n v="5"/>
    <n v="5"/>
    <n v="8"/>
    <n v="0"/>
    <n v="0"/>
    <n v="20"/>
    <s v="ALTO"/>
    <m/>
    <m/>
    <m/>
    <m/>
    <m/>
    <m/>
    <n v="0.28333333333333333"/>
    <s v="30% a 40%"/>
    <n v="2"/>
    <n v="0"/>
    <n v="2"/>
    <n v="3"/>
    <n v="2"/>
    <n v="0"/>
    <n v="0"/>
    <n v="9"/>
    <n v="6"/>
    <n v="0"/>
    <n v="0"/>
    <n v="2"/>
    <n v="1"/>
    <n v="0"/>
    <n v="0"/>
    <n v="9"/>
    <n v="37.295999999999999"/>
  </r>
  <r>
    <s v="71 - EL BOSQUEREFRIGERACIÓN"/>
    <s v="ALVAREZ LA CRUZ ANGEL JESUS.xlsx"/>
    <s v="ANGEL JESUS ALVAREZ"/>
    <s v="SUKASA"/>
    <x v="15"/>
    <x v="0"/>
    <s v="REFRIGERACIÓN"/>
    <n v="0.52941176470588236"/>
    <n v="17"/>
    <n v="9"/>
    <n v="8"/>
    <n v="9"/>
    <n v="10"/>
    <n v="4"/>
    <n v="6"/>
    <n v="0"/>
    <n v="0"/>
    <n v="0"/>
    <n v="0"/>
    <n v="0"/>
    <m/>
    <n v="0.28125"/>
    <n v="0.28125"/>
    <e v="#REF!"/>
    <s v="PLATINO"/>
    <n v="35"/>
    <n v="5"/>
    <n v="9"/>
    <n v="32"/>
    <n v="3"/>
    <n v="1"/>
    <n v="3"/>
    <n v="6"/>
    <n v="1.125"/>
    <s v="PROM. B"/>
    <m/>
    <m/>
    <s v="ESPECIALIZADOS"/>
    <s v="SUKASA EL BOSQUE"/>
    <m/>
    <s v="MARIA JOSE AREVALO"/>
    <n v="17"/>
    <n v="4"/>
    <n v="0"/>
    <n v="2"/>
    <n v="3"/>
    <n v="2"/>
    <n v="0"/>
    <n v="1"/>
    <n v="12"/>
    <n v="13.959219524436918"/>
    <n v="10"/>
    <n v="2"/>
    <n v="2"/>
    <n v="7"/>
    <n v="2"/>
    <n v="3"/>
    <n v="1"/>
    <n v="27"/>
    <s v="MWJVS"/>
    <s v="ANGEL JESUS ALVAREZ"/>
    <n v="40"/>
    <n v="2"/>
    <n v="1"/>
    <n v="0"/>
    <n v="0"/>
    <n v="0"/>
    <n v="1"/>
    <n v="0"/>
    <n v="4"/>
    <n v="0.4"/>
    <n v="5"/>
    <n v="1"/>
    <n v="1"/>
    <n v="0"/>
    <n v="0"/>
    <n v="2"/>
    <n v="0"/>
    <n v="9"/>
    <m/>
    <m/>
    <m/>
    <m/>
    <m/>
    <m/>
    <m/>
    <n v="0.40384615384615385"/>
    <s v="30% a 40%"/>
    <n v="3"/>
    <n v="1"/>
    <n v="1"/>
    <n v="1"/>
    <n v="0"/>
    <n v="0"/>
    <n v="0"/>
    <n v="6"/>
    <n v="4"/>
    <n v="1"/>
    <n v="2"/>
    <n v="3"/>
    <n v="1"/>
    <n v="1"/>
    <n v="0"/>
    <n v="12"/>
    <n v="13.959219524436918"/>
  </r>
  <r>
    <s v="943 - JAPON EL RECREO IIICOCINAS"/>
    <s v="ENRIQUEZ GONZALEZ BRYAN ALEXANDER.xlsx"/>
    <s v="BRYAN ALEXANDER ENRIQUEZ"/>
    <s v="ALMACENES JAPON"/>
    <x v="16"/>
    <x v="0"/>
    <s v="COCINAS"/>
    <n v="1.2"/>
    <n v="5"/>
    <n v="6"/>
    <n v="4"/>
    <n v="0"/>
    <n v="0"/>
    <n v="0"/>
    <n v="0"/>
    <n v="0"/>
    <n v="0"/>
    <n v="0"/>
    <n v="0"/>
    <n v="0"/>
    <n v="0.75"/>
    <n v="0.6"/>
    <n v="0.6"/>
    <e v="#REF!"/>
    <s v="BRONCE"/>
    <n v="10"/>
    <n v="3"/>
    <n v="6"/>
    <n v="10"/>
    <n v="0"/>
    <n v="0"/>
    <n v="0"/>
    <n v="7"/>
    <n v="1.5"/>
    <s v="PROM. B"/>
    <m/>
    <m/>
    <s v="CADENAS"/>
    <s v="JAPON EL RECREO III"/>
    <m/>
    <s v="JUAN CARLOS FIGUEROA"/>
    <n v="4"/>
    <n v="1"/>
    <n v="2"/>
    <n v="0"/>
    <n v="0"/>
    <n v="0"/>
    <n v="0"/>
    <n v="0"/>
    <n v="3"/>
    <n v="3"/>
    <n v="0"/>
    <n v="2"/>
    <n v="0"/>
    <n v="0"/>
    <n v="0"/>
    <n v="0"/>
    <n v="0"/>
    <n v="2"/>
    <s v="MWJVS"/>
    <s v="BRYAN ALEXANDER ENRIQUEZ"/>
    <n v="7.0000000000000036"/>
    <n v="0"/>
    <n v="1"/>
    <n v="0"/>
    <n v="0"/>
    <n v="0"/>
    <n v="0"/>
    <n v="0"/>
    <n v="1"/>
    <n v="0.5"/>
    <n v="3"/>
    <n v="3"/>
    <n v="0"/>
    <n v="0"/>
    <n v="0"/>
    <n v="0"/>
    <n v="0"/>
    <n v="6"/>
    <m/>
    <m/>
    <m/>
    <m/>
    <s v="ALTO"/>
    <m/>
    <m/>
    <n v="0.33333333333333331"/>
    <s v="menor de 30%"/>
    <n v="0"/>
    <n v="2"/>
    <s v=""/>
    <n v="0"/>
    <n v="0"/>
    <n v="0"/>
    <n v="0"/>
    <n v="2"/>
    <n v="1"/>
    <n v="2"/>
    <n v="0"/>
    <n v="0"/>
    <n v="0"/>
    <n v="0"/>
    <n v="0"/>
    <n v="3"/>
    <n v="7.8754294559595266"/>
  </r>
  <r>
    <s v="943 - JAPON EL RECREO IIIGLOBALES"/>
    <s v="ENRIQUEZ GONZALEZ BRYAN ALEXANDER.xlsx"/>
    <s v="BRYAN ALEXANDER ENRIQUEZ"/>
    <s v="ALMACENES JAPON"/>
    <x v="16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B"/>
    <m/>
    <m/>
    <s v="CADENAS"/>
    <s v="JAPON EL RECREO III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BRYAN ALEXANDER ENRIQUEZ"/>
    <n v="7.000000000000003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943 - JAPON EL RECREO IIILAVADO"/>
    <s v="ENRIQUEZ GONZALEZ BRYAN ALEXANDER.xlsx"/>
    <s v="BRYAN ALEXANDER ENRIQUEZ"/>
    <s v="ALMACENES JAPON"/>
    <x v="16"/>
    <x v="0"/>
    <s v="LAVADO"/>
    <n v="0"/>
    <n v="0"/>
    <n v="0"/>
    <n v="0"/>
    <n v="0"/>
    <n v="2"/>
    <n v="0"/>
    <n v="0"/>
    <n v="0"/>
    <n v="0"/>
    <n v="0"/>
    <n v="0"/>
    <n v="0"/>
    <m/>
    <n v="0"/>
    <n v="0"/>
    <e v="#REF!"/>
    <s v="BRONCE"/>
    <n v="2"/>
    <n v="0"/>
    <n v="0"/>
    <n v="2"/>
    <n v="0"/>
    <n v="0"/>
    <n v="0"/>
    <n v="0"/>
    <n v="0"/>
    <s v="PROM. B"/>
    <m/>
    <m/>
    <s v="CADENAS"/>
    <s v="JAPON EL RECREO III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BRYAN ALEXANDER ENRIQUEZ"/>
    <n v="7.0000000000000036"/>
    <n v="0"/>
    <n v="0"/>
    <n v="0"/>
    <n v="1"/>
    <n v="0"/>
    <n v="0"/>
    <n v="0"/>
    <n v="1"/>
    <n v="0"/>
    <n v="0"/>
    <n v="0"/>
    <n v="0"/>
    <n v="1"/>
    <n v="0"/>
    <n v="0"/>
    <n v="0"/>
    <n v="1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943 - JAPON EL RECREO IIIREFRIGERACIÓN"/>
    <s v="ENRIQUEZ GONZALEZ BRYAN ALEXANDER.xlsx"/>
    <s v="BRYAN ALEXANDER ENRIQUEZ"/>
    <s v="ALMACENES JAPON"/>
    <x v="16"/>
    <x v="0"/>
    <s v="REFRIGERACIÓN"/>
    <n v="0.66666666666666663"/>
    <n v="3"/>
    <n v="2"/>
    <n v="3"/>
    <n v="0"/>
    <n v="1"/>
    <n v="0"/>
    <n v="0"/>
    <n v="0"/>
    <n v="0"/>
    <n v="0"/>
    <n v="0"/>
    <n v="0"/>
    <n v="0.4"/>
    <n v="0.33333333333333331"/>
    <n v="0.33333333333333331"/>
    <e v="#REF!"/>
    <s v="BRONCE"/>
    <n v="6"/>
    <n v="2"/>
    <n v="2"/>
    <n v="6"/>
    <n v="0"/>
    <n v="0"/>
    <n v="0"/>
    <n v="7"/>
    <n v="0.66666666666666663"/>
    <s v="PROM. B"/>
    <m/>
    <m/>
    <s v="CADENAS"/>
    <s v="JAPON EL RECREO III"/>
    <m/>
    <s v="JUAN CARLOS FIGUEROA"/>
    <n v="5"/>
    <n v="1"/>
    <n v="3"/>
    <n v="0"/>
    <n v="0"/>
    <n v="0"/>
    <n v="0"/>
    <n v="0"/>
    <n v="4"/>
    <n v="2"/>
    <n v="0"/>
    <n v="1"/>
    <n v="0"/>
    <n v="0"/>
    <n v="0"/>
    <n v="0"/>
    <n v="0"/>
    <n v="1"/>
    <s v="MWJVS"/>
    <s v="BRYAN ALEXANDER ENRIQUEZ"/>
    <n v="7.0000000000000036"/>
    <n v="0"/>
    <n v="1"/>
    <n v="0"/>
    <n v="0"/>
    <n v="0"/>
    <n v="0"/>
    <n v="0"/>
    <n v="1"/>
    <n v="0.4"/>
    <n v="1"/>
    <n v="0"/>
    <n v="0"/>
    <n v="0"/>
    <n v="0"/>
    <n v="0"/>
    <n v="0"/>
    <n v="1"/>
    <m/>
    <s v="ALTO"/>
    <m/>
    <m/>
    <s v="ALTO"/>
    <m/>
    <m/>
    <n v="0.2857142857142857"/>
    <s v="menor de 30%"/>
    <n v="2"/>
    <n v="1"/>
    <s v=""/>
    <n v="0"/>
    <n v="0"/>
    <n v="0"/>
    <n v="0"/>
    <n v="3"/>
    <n v="0"/>
    <n v="1"/>
    <n v="0"/>
    <n v="0"/>
    <n v="0"/>
    <n v="0"/>
    <n v="0"/>
    <n v="1"/>
    <n v="7"/>
  </r>
  <r>
    <s v="200 - RECREOCOCINAS"/>
    <s v="ENRIQUEZ GONZALEZ BRYAN ALEXANDER.xlsx"/>
    <s v="BRYAN ALEXANDER ENRIQUEZ"/>
    <s v="CRECOS"/>
    <x v="17"/>
    <x v="0"/>
    <s v="COCINAS"/>
    <n v="0.5"/>
    <n v="22"/>
    <n v="11"/>
    <n v="11"/>
    <n v="0"/>
    <n v="1"/>
    <n v="0"/>
    <n v="0"/>
    <n v="0"/>
    <n v="0"/>
    <n v="0"/>
    <n v="0"/>
    <n v="0"/>
    <n v="0.56000000000000005"/>
    <n v="0.52380952380952384"/>
    <n v="0.52380952380952384"/>
    <e v="#REF!"/>
    <s v="PLATINO"/>
    <n v="29"/>
    <n v="9"/>
    <n v="11"/>
    <n v="21"/>
    <n v="8"/>
    <n v="6"/>
    <n v="8"/>
    <n v="15"/>
    <n v="1"/>
    <s v="PROM. B"/>
    <n v="0.5"/>
    <n v="0.45"/>
    <s v="CADENAS"/>
    <s v="CRECOS RECREO"/>
    <m/>
    <s v="JUAN CARLOS FIGUEROA"/>
    <n v="16"/>
    <n v="5"/>
    <n v="3"/>
    <n v="0"/>
    <n v="1"/>
    <n v="0"/>
    <n v="0"/>
    <n v="0"/>
    <n v="9"/>
    <n v="22.023750341794887"/>
    <n v="5"/>
    <n v="2"/>
    <n v="0"/>
    <n v="0"/>
    <n v="0"/>
    <n v="0"/>
    <n v="0"/>
    <n v="7"/>
    <s v="MWJVS"/>
    <s v="BRYAN ALEXANDER ENRIQUEZ"/>
    <n v="21.999999999999993"/>
    <n v="1"/>
    <n v="2"/>
    <n v="0"/>
    <n v="0"/>
    <n v="0"/>
    <n v="0"/>
    <n v="0"/>
    <n v="3"/>
    <n v="0.45"/>
    <n v="2"/>
    <n v="2"/>
    <n v="0"/>
    <n v="0"/>
    <n v="0"/>
    <n v="0"/>
    <n v="0"/>
    <n v="4"/>
    <s v=""/>
    <s v=""/>
    <s v=""/>
    <s v=""/>
    <s v=""/>
    <s v=""/>
    <s v=""/>
    <n v="0.56521739130434778"/>
    <s v="mayor 40%"/>
    <n v="5"/>
    <n v="3"/>
    <s v=""/>
    <n v="0"/>
    <n v="0"/>
    <n v="0"/>
    <n v="0"/>
    <n v="8"/>
    <n v="9"/>
    <n v="2"/>
    <n v="0"/>
    <n v="0"/>
    <n v="0"/>
    <n v="0"/>
    <n v="0"/>
    <n v="11"/>
    <n v="54"/>
  </r>
  <r>
    <s v="200 - RECREOEMPOTRE"/>
    <s v="ENRIQUEZ GONZALEZ BRYAN ALEXANDER.xlsx"/>
    <s v="BRYAN ALEXANDER ENRIQUEZ"/>
    <s v="CRECOS"/>
    <x v="17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RECREO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BRYAN ALEXANDER ENRIQUEZ"/>
    <n v="21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200 - RECREOGLOBALES"/>
    <s v="ENRIQUEZ GONZALEZ BRYAN ALEXANDER.xlsx"/>
    <s v="BRYAN ALEXANDER ENRIQUEZ"/>
    <s v="CRECOS"/>
    <x v="17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RECREO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BRYAN ALEXANDER ENRIQUEZ"/>
    <n v="21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1"/>
    <n v="0"/>
    <n v="0"/>
    <n v="0"/>
    <n v="0"/>
    <n v="0"/>
    <n v="0"/>
    <n v="1"/>
    <n v="0"/>
  </r>
  <r>
    <s v="200 - RECREOLAVADO"/>
    <s v="ENRIQUEZ GONZALEZ BRYAN ALEXANDER.xlsx"/>
    <s v="BRYAN ALEXANDER ENRIQUEZ"/>
    <s v="CRECOS"/>
    <x v="17"/>
    <x v="0"/>
    <s v="LAVADO"/>
    <n v="0.1111111111111111"/>
    <n v="9"/>
    <n v="1"/>
    <n v="0"/>
    <n v="20"/>
    <n v="8"/>
    <n v="14"/>
    <n v="0"/>
    <n v="0"/>
    <n v="0"/>
    <n v="0"/>
    <n v="0"/>
    <n v="0"/>
    <n v="0.06"/>
    <n v="3.4482758620689655E-2"/>
    <n v="3.4482758620689655E-2"/>
    <e v="#REF!"/>
    <s v="PLATINO"/>
    <n v="42"/>
    <n v="1"/>
    <n v="1"/>
    <n v="29"/>
    <n v="13"/>
    <n v="0"/>
    <n v="13"/>
    <n v="1"/>
    <n v="0"/>
    <s v="PROM. B"/>
    <n v="2.9399999999999999E-2"/>
    <n v="2.98E-2"/>
    <s v="CADENAS"/>
    <s v="CRECOS RECREO"/>
    <m/>
    <s v="JUAN CARLOS FIGUEROA"/>
    <n v="18"/>
    <n v="4"/>
    <n v="0"/>
    <n v="3"/>
    <n v="4"/>
    <n v="2"/>
    <n v="0"/>
    <n v="0"/>
    <n v="13"/>
    <n v="7.27351005573784"/>
    <n v="0"/>
    <n v="0"/>
    <n v="3"/>
    <n v="5"/>
    <n v="5"/>
    <n v="0"/>
    <n v="0"/>
    <n v="13"/>
    <s v="MWJVS"/>
    <s v="BRYAN ALEXANDER ENRIQUEZ"/>
    <n v="21.999999999999993"/>
    <n v="0"/>
    <n v="0"/>
    <n v="2"/>
    <n v="1"/>
    <n v="1"/>
    <n v="0"/>
    <n v="0"/>
    <n v="4"/>
    <n v="7.0000000000000007E-2"/>
    <n v="2"/>
    <n v="0"/>
    <n v="4"/>
    <n v="3"/>
    <n v="4"/>
    <n v="0"/>
    <n v="0"/>
    <n v="13"/>
    <m/>
    <m/>
    <s v="ALTO"/>
    <s v="ALTO"/>
    <m/>
    <m/>
    <m/>
    <n v="0.13953488372093023"/>
    <s v="menor de 30%"/>
    <n v="1"/>
    <n v="0"/>
    <n v="3"/>
    <n v="2"/>
    <n v="2"/>
    <n v="0"/>
    <n v="0"/>
    <n v="8"/>
    <n v="4"/>
    <n v="0"/>
    <n v="5"/>
    <n v="4"/>
    <n v="2"/>
    <n v="0"/>
    <n v="0"/>
    <n v="15"/>
    <n v="9.3516557859486511"/>
  </r>
  <r>
    <s v="200 - RECREOREFRIGERACIÓN"/>
    <s v="ENRIQUEZ GONZALEZ BRYAN ALEXANDER.xlsx"/>
    <s v="BRYAN ALEXANDER ENRIQUEZ"/>
    <s v="CRECOS"/>
    <x v="17"/>
    <x v="0"/>
    <s v="REFRIGERACIÓN"/>
    <n v="0.7857142857142857"/>
    <n v="14"/>
    <n v="11"/>
    <n v="8"/>
    <n v="4"/>
    <n v="0"/>
    <n v="5"/>
    <n v="0"/>
    <n v="0"/>
    <n v="0"/>
    <n v="0"/>
    <n v="0"/>
    <n v="0"/>
    <n v="0.56999999999999995"/>
    <n v="0.5"/>
    <n v="0.5"/>
    <e v="#REF!"/>
    <s v="PLATINO"/>
    <n v="32"/>
    <n v="8"/>
    <n v="11"/>
    <n v="22"/>
    <n v="10"/>
    <n v="4"/>
    <n v="10"/>
    <n v="12"/>
    <n v="1.375"/>
    <s v="PROM. B"/>
    <n v="0.36359999999999998"/>
    <n v="0.40739999999999998"/>
    <s v="CADENAS"/>
    <s v="CRECOS RECREO"/>
    <m/>
    <s v="JUAN CARLOS FIGUEROA"/>
    <n v="14"/>
    <n v="2"/>
    <n v="1"/>
    <n v="0"/>
    <n v="0"/>
    <n v="1"/>
    <n v="0"/>
    <n v="0"/>
    <n v="4"/>
    <n v="13.621896663770436"/>
    <n v="3"/>
    <n v="2"/>
    <n v="0"/>
    <n v="1"/>
    <n v="2"/>
    <n v="0"/>
    <n v="0"/>
    <n v="8"/>
    <s v="MWJVS"/>
    <s v="BRYAN ALEXANDER ENRIQUEZ"/>
    <n v="21.999999999999993"/>
    <n v="1"/>
    <n v="1"/>
    <n v="0"/>
    <n v="0"/>
    <n v="0"/>
    <n v="0"/>
    <n v="0"/>
    <n v="2"/>
    <n v="0.4"/>
    <n v="2"/>
    <n v="3"/>
    <n v="0"/>
    <n v="0"/>
    <n v="1"/>
    <n v="0"/>
    <n v="0"/>
    <n v="6"/>
    <s v=""/>
    <s v=""/>
    <s v=""/>
    <s v=""/>
    <s v=""/>
    <s v=""/>
    <s v=""/>
    <n v="0.4"/>
    <s v="mayor 40%"/>
    <n v="2"/>
    <n v="2"/>
    <s v=""/>
    <n v="0"/>
    <n v="0"/>
    <n v="0"/>
    <n v="0"/>
    <n v="4"/>
    <n v="7"/>
    <n v="3"/>
    <n v="2"/>
    <n v="1"/>
    <n v="1"/>
    <n v="0"/>
    <n v="0"/>
    <n v="14"/>
    <n v="30"/>
  </r>
  <r>
    <s v="271 - C.C.RECREOCOCINAS"/>
    <s v="ENRIQUEZ GONZALEZ BRYAN ALEXANDER.xlsx"/>
    <s v="BRYAN ALEXANDER ENRIQUEZ"/>
    <s v="TODOHOGAR"/>
    <x v="18"/>
    <x v="0"/>
    <s v="COCINAS"/>
    <n v="0.4"/>
    <n v="5"/>
    <n v="2"/>
    <n v="2"/>
    <n v="0"/>
    <n v="0"/>
    <n v="0"/>
    <n v="0"/>
    <n v="0"/>
    <n v="0"/>
    <n v="0"/>
    <n v="0"/>
    <n v="0"/>
    <m/>
    <n v="0.5"/>
    <n v="0.5"/>
    <e v="#REF!"/>
    <s v="PLATINO"/>
    <n v="4"/>
    <n v="0"/>
    <n v="2"/>
    <n v="4"/>
    <n v="0"/>
    <n v="0"/>
    <n v="0"/>
    <n v="2"/>
    <n v="1"/>
    <s v="PROM. B"/>
    <m/>
    <m/>
    <s v="ESPECIALIZADOS"/>
    <s v="TODOHOGAR C.C.RECREO"/>
    <m/>
    <s v="JUAN CARLOS FIGUEROA"/>
    <n v="0"/>
    <n v="0"/>
    <n v="0"/>
    <n v="0"/>
    <n v="0"/>
    <n v="0"/>
    <n v="0"/>
    <n v="0"/>
    <n v="0"/>
    <n v="4.4848484848484844"/>
    <n v="0"/>
    <n v="0"/>
    <n v="0"/>
    <n v="0"/>
    <n v="0"/>
    <n v="0"/>
    <n v="0"/>
    <n v="0"/>
    <s v="MWJVS"/>
    <s v="BRYAN ALEXANDER ENRIQUEZ"/>
    <n v="10.999999999999996"/>
    <n v="0"/>
    <n v="0"/>
    <n v="0"/>
    <n v="0"/>
    <n v="0"/>
    <n v="0"/>
    <n v="0"/>
    <n v="0"/>
    <n v="0.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6.8181818181818175"/>
  </r>
  <r>
    <s v="271 - C.C.RECREOEMPOTRE"/>
    <s v="ENRIQUEZ GONZALEZ BRYAN ALEXANDER.xlsx"/>
    <s v="BRYAN ALEXANDER ENRIQUEZ"/>
    <s v="TODOHOGAR"/>
    <x v="18"/>
    <x v="0"/>
    <s v="EMPOTRE"/>
    <n v="0"/>
    <n v="0"/>
    <n v="0"/>
    <n v="3"/>
    <n v="0"/>
    <n v="0"/>
    <n v="2"/>
    <n v="0"/>
    <n v="0"/>
    <n v="0"/>
    <n v="0"/>
    <n v="0"/>
    <n v="0"/>
    <m/>
    <n v="0"/>
    <n v="0"/>
    <e v="#REF!"/>
    <s v="PLATINO"/>
    <n v="4"/>
    <n v="0"/>
    <n v="0"/>
    <n v="4"/>
    <n v="0"/>
    <n v="0"/>
    <n v="0"/>
    <n v="0"/>
    <n v="0"/>
    <s v="PROM. B"/>
    <m/>
    <m/>
    <s v="ESPECIALIZADOS"/>
    <s v="TODOHOGAR C.C.RECREO"/>
    <m/>
    <s v="JUAN CARLOS FIGUEROA"/>
    <n v="0"/>
    <n v="0"/>
    <n v="0"/>
    <n v="0"/>
    <n v="0"/>
    <n v="0"/>
    <n v="0"/>
    <n v="0"/>
    <n v="0"/>
    <n v="0"/>
    <n v="2"/>
    <n v="0"/>
    <n v="0"/>
    <n v="0"/>
    <n v="0"/>
    <n v="0"/>
    <n v="0"/>
    <n v="2"/>
    <s v="MWJVS"/>
    <s v="BRYAN ALEXANDER ENRIQUEZ"/>
    <n v="10.999999999999996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0.65693430656934304"/>
  </r>
  <r>
    <s v="271 - C.C.RECREOGLOBALES"/>
    <s v="ENRIQUEZ GONZALEZ BRYAN ALEXANDER.xlsx"/>
    <s v="BRYAN ALEXANDER ENRIQUEZ"/>
    <s v="TODOHOGAR"/>
    <x v="18"/>
    <x v="0"/>
    <s v="GLOBALES"/>
    <n v="1"/>
    <n v="4"/>
    <n v="4"/>
    <n v="2"/>
    <n v="0"/>
    <n v="0"/>
    <n v="0"/>
    <n v="0"/>
    <n v="0"/>
    <n v="0"/>
    <n v="0"/>
    <n v="0"/>
    <n v="0"/>
    <m/>
    <n v="0"/>
    <n v="0"/>
    <e v="#REF!"/>
    <s v="PLATINO"/>
    <n v="2"/>
    <n v="0"/>
    <n v="0"/>
    <n v="1"/>
    <n v="1"/>
    <n v="1"/>
    <n v="1"/>
    <n v="4"/>
    <n v="2"/>
    <s v="PROM. B"/>
    <m/>
    <m/>
    <s v="ESPECIALIZADOS"/>
    <s v="TODOHOGAR C.C.RECREO"/>
    <m/>
    <s v="JUAN CARLOS FIGUEROA"/>
    <n v="0"/>
    <n v="0"/>
    <n v="0"/>
    <n v="0"/>
    <n v="0"/>
    <n v="0"/>
    <n v="0"/>
    <n v="0"/>
    <n v="0"/>
    <n v="3.6732851985559565"/>
    <n v="0"/>
    <n v="0"/>
    <n v="0"/>
    <n v="0"/>
    <n v="0"/>
    <n v="0"/>
    <n v="0"/>
    <n v="0"/>
    <s v="MWJVS"/>
    <s v="BRYAN ALEXANDER ENRIQUEZ"/>
    <n v="10.99999999999999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4.0306859205776169"/>
  </r>
  <r>
    <s v="271 - C.C.RECREOLAVADO"/>
    <s v="ENRIQUEZ GONZALEZ BRYAN ALEXANDER.xlsx"/>
    <s v="BRYAN ALEXANDER ENRIQUEZ"/>
    <s v="TODOHOGAR"/>
    <x v="18"/>
    <x v="0"/>
    <s v="LAVADO"/>
    <n v="0.38461538461538464"/>
    <n v="13"/>
    <n v="5"/>
    <n v="0"/>
    <n v="0"/>
    <n v="1"/>
    <n v="0"/>
    <n v="2"/>
    <n v="0"/>
    <n v="0"/>
    <n v="0"/>
    <n v="0"/>
    <n v="0"/>
    <n v="0.5"/>
    <n v="0.625"/>
    <n v="0.625"/>
    <e v="#REF!"/>
    <s v="PLATINO"/>
    <n v="8"/>
    <n v="1"/>
    <n v="5"/>
    <n v="8"/>
    <n v="0"/>
    <n v="0"/>
    <n v="0"/>
    <n v="5"/>
    <n v="0"/>
    <s v="PROM. B"/>
    <m/>
    <m/>
    <s v="ESPECIALIZADOS"/>
    <s v="TODOHOGAR C.C.RECREO"/>
    <m/>
    <s v="JUAN CARLOS FIGUEROA"/>
    <n v="2"/>
    <n v="0"/>
    <n v="0"/>
    <n v="0"/>
    <n v="0"/>
    <n v="0"/>
    <n v="0"/>
    <n v="0"/>
    <n v="0"/>
    <n v="10.672000000000001"/>
    <n v="0"/>
    <n v="0"/>
    <n v="0"/>
    <n v="0"/>
    <n v="0"/>
    <n v="0"/>
    <n v="0"/>
    <n v="0"/>
    <s v="MWJVS"/>
    <s v="BRYAN ALEXANDER ENRIQUEZ"/>
    <n v="10.999999999999996"/>
    <n v="1"/>
    <n v="0"/>
    <n v="0"/>
    <n v="1"/>
    <n v="0"/>
    <n v="0"/>
    <n v="0"/>
    <n v="2"/>
    <n v="0.25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0"/>
    <s v=""/>
    <n v="0"/>
    <n v="0"/>
    <n v="0"/>
    <n v="0"/>
    <n v="0"/>
    <n v="0"/>
    <n v="0"/>
    <n v="0"/>
    <n v="0"/>
    <n v="0"/>
    <n v="0"/>
    <n v="0"/>
    <n v="0"/>
    <n v="12"/>
  </r>
  <r>
    <s v="271 - C.C.RECREOREFRIGERACIÓN"/>
    <s v="ENRIQUEZ GONZALEZ BRYAN ALEXANDER.xlsx"/>
    <s v="BRYAN ALEXANDER ENRIQUEZ"/>
    <s v="TODOHOGAR"/>
    <x v="18"/>
    <x v="0"/>
    <s v="REFRIGERACIÓN"/>
    <n v="0.5"/>
    <n v="4"/>
    <n v="2"/>
    <n v="2"/>
    <n v="0"/>
    <n v="0"/>
    <n v="0"/>
    <n v="0"/>
    <n v="0"/>
    <n v="0"/>
    <n v="0"/>
    <n v="0"/>
    <n v="0"/>
    <m/>
    <n v="0.5"/>
    <n v="0.5"/>
    <e v="#REF!"/>
    <s v="PLATINO"/>
    <n v="4"/>
    <n v="0"/>
    <n v="2"/>
    <n v="4"/>
    <n v="0"/>
    <n v="0"/>
    <n v="0"/>
    <n v="2"/>
    <n v="1"/>
    <s v="PROM. B"/>
    <m/>
    <m/>
    <s v="ESPECIALIZADOS"/>
    <s v="TODOHOGAR C.C.RECREO"/>
    <m/>
    <s v="JUAN CARLOS FIGUEROA"/>
    <n v="0"/>
    <n v="0"/>
    <n v="0"/>
    <n v="0"/>
    <n v="0"/>
    <n v="0"/>
    <n v="0"/>
    <n v="0"/>
    <n v="0"/>
    <n v="3.68944099378882"/>
    <n v="2"/>
    <n v="0"/>
    <n v="0"/>
    <n v="0"/>
    <n v="0"/>
    <n v="0"/>
    <n v="0"/>
    <n v="2"/>
    <s v="MWJVS"/>
    <s v="BRYAN ALEXANDER ENRIQUEZ"/>
    <n v="10.999999999999996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5.633540372670808"/>
  </r>
  <r>
    <s v="953 - ARTEFACTA RIOCENTRO NORTEAIRES"/>
    <s v="BRYAN MERCHAN.xlsx"/>
    <s v="BRYAN MERCHAN"/>
    <s v="ARTEFACTA"/>
    <x v="19"/>
    <x v="0"/>
    <s v="AIRES"/>
    <n v="1.5"/>
    <n v="2"/>
    <n v="3"/>
    <n v="0"/>
    <n v="0"/>
    <n v="1"/>
    <n v="1"/>
    <n v="0"/>
    <n v="1"/>
    <n v="0"/>
    <n v="0"/>
    <n v="0"/>
    <n v="0"/>
    <m/>
    <n v="0.75"/>
    <n v="0.75"/>
    <e v="#REF!"/>
    <s v="SIN CLASIF"/>
    <n v="6"/>
    <n v="1"/>
    <n v="3"/>
    <n v="4"/>
    <n v="2"/>
    <n v="0"/>
    <n v="2"/>
    <n v="1"/>
    <n v="0"/>
    <s v="PROM. B"/>
    <m/>
    <m/>
    <s v="CADENAS"/>
    <s v="ARTEFACTA RIOCENTRO NORTE"/>
    <m/>
    <s v="MANUEL GIL"/>
    <n v="3"/>
    <n v="0"/>
    <n v="0"/>
    <n v="0"/>
    <n v="0"/>
    <n v="0"/>
    <n v="0"/>
    <n v="0"/>
    <n v="0"/>
    <n v="5.2941176470588243"/>
    <n v="2"/>
    <n v="0"/>
    <n v="0"/>
    <n v="4"/>
    <n v="0"/>
    <n v="0"/>
    <n v="0"/>
    <n v="6"/>
    <s v="MWJVS"/>
    <s v="MARIA FERNANDA BOHORQUEZ"/>
    <n v="9.4999999999999982"/>
    <n v="0"/>
    <n v="0"/>
    <n v="0"/>
    <n v="0"/>
    <n v="0"/>
    <n v="0"/>
    <n v="0"/>
    <n v="0"/>
    <n v="0.15"/>
    <n v="0"/>
    <n v="0"/>
    <n v="0"/>
    <n v="0"/>
    <n v="0"/>
    <n v="0"/>
    <n v="0"/>
    <n v="0"/>
    <s v=""/>
    <s v=""/>
    <s v=""/>
    <s v=""/>
    <s v=""/>
    <s v=""/>
    <s v=""/>
    <n v="0.33333333333333331"/>
    <s v="30% a 40%"/>
    <n v="0"/>
    <n v="0"/>
    <n v="0"/>
    <n v="0"/>
    <n v="1"/>
    <n v="0"/>
    <n v="0"/>
    <n v="1"/>
    <n v="0"/>
    <n v="0"/>
    <n v="0"/>
    <n v="0"/>
    <n v="1"/>
    <n v="0"/>
    <n v="0"/>
    <n v="1"/>
    <n v="5.8823529411764719"/>
  </r>
  <r>
    <s v="953 - ARTEFACTA RIOCENTRO NORTECOCINAS"/>
    <s v="BRYAN MERCHAN.xlsx"/>
    <s v="BRYAN MERCHAN"/>
    <s v="ARTEFACTA"/>
    <x v="19"/>
    <x v="0"/>
    <s v="COCINAS"/>
    <n v="1"/>
    <n v="3"/>
    <n v="3"/>
    <n v="10"/>
    <n v="0"/>
    <n v="1"/>
    <n v="0"/>
    <n v="0"/>
    <n v="0"/>
    <n v="0"/>
    <n v="0"/>
    <n v="0"/>
    <n v="1"/>
    <m/>
    <n v="0.23076923076923078"/>
    <n v="0.23076923076923078"/>
    <e v="#REF!"/>
    <s v="SIN CLASIF"/>
    <n v="15"/>
    <n v="1"/>
    <n v="3"/>
    <n v="13"/>
    <n v="2"/>
    <n v="0"/>
    <n v="2"/>
    <n v="4"/>
    <n v="0.3"/>
    <s v="PROM. B"/>
    <m/>
    <m/>
    <s v="CADENAS"/>
    <s v="ARTEFACTA RIOCENTRO NORTE"/>
    <m/>
    <s v="MANUEL GIL"/>
    <n v="10"/>
    <n v="0"/>
    <n v="0"/>
    <n v="0"/>
    <n v="0"/>
    <n v="0"/>
    <n v="0"/>
    <n v="0"/>
    <n v="0"/>
    <n v="4.9137552417427832"/>
    <n v="0"/>
    <n v="0"/>
    <n v="0"/>
    <n v="0"/>
    <n v="0"/>
    <n v="0"/>
    <n v="0"/>
    <n v="0"/>
    <s v="MWJVS"/>
    <s v="MARIA FERNANDA BOHORQUEZ"/>
    <n v="9.4999999999999982"/>
    <n v="1"/>
    <n v="0"/>
    <n v="0"/>
    <n v="0"/>
    <n v="0"/>
    <n v="0"/>
    <n v="0"/>
    <n v="1"/>
    <n v="0.4"/>
    <n v="0"/>
    <n v="0"/>
    <n v="0"/>
    <n v="0"/>
    <n v="0"/>
    <n v="0"/>
    <n v="0"/>
    <n v="0"/>
    <s v=""/>
    <s v=""/>
    <s v=""/>
    <s v=""/>
    <s v=""/>
    <s v=""/>
    <s v=""/>
    <n v="1"/>
    <s v="mayor 40%"/>
    <n v="1"/>
    <n v="3"/>
    <n v="0"/>
    <n v="0"/>
    <n v="0"/>
    <n v="0"/>
    <n v="0"/>
    <n v="4"/>
    <n v="2"/>
    <n v="5"/>
    <n v="0"/>
    <n v="0"/>
    <n v="0"/>
    <n v="0"/>
    <n v="0"/>
    <n v="7"/>
    <n v="11.79301258018268"/>
  </r>
  <r>
    <s v="953 - ARTEFACTA RIOCENTRO NORTEGLOBALES"/>
    <s v="BRYAN MERCHAN.xlsx"/>
    <s v="BRYAN MERCHAN"/>
    <s v="ARTEFACTA"/>
    <x v="19"/>
    <x v="0"/>
    <s v="GLOBALES"/>
    <n v="0"/>
    <n v="0"/>
    <n v="0"/>
    <n v="1"/>
    <n v="0"/>
    <n v="0"/>
    <n v="0"/>
    <n v="0"/>
    <n v="0"/>
    <n v="0"/>
    <n v="0"/>
    <n v="0"/>
    <n v="0"/>
    <m/>
    <n v="0"/>
    <n v="0"/>
    <e v="#REF!"/>
    <s v="SIN CLASIF"/>
    <n v="1"/>
    <n v="0"/>
    <n v="0"/>
    <n v="1"/>
    <n v="0"/>
    <n v="0"/>
    <n v="0"/>
    <n v="0"/>
    <n v="0"/>
    <s v="PROM. B"/>
    <m/>
    <m/>
    <s v="CADENAS"/>
    <s v="ARTEFACTA RIOCENTRO NORTE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RIA FERNANDA BOHORQUEZ"/>
    <n v="9.4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1"/>
    <n v="0"/>
    <n v="0"/>
    <n v="0"/>
    <n v="0"/>
    <n v="0"/>
    <n v="0"/>
    <n v="1"/>
    <n v="1"/>
    <n v="0"/>
    <n v="0"/>
    <n v="0"/>
    <n v="0"/>
    <n v="0"/>
    <n v="0"/>
    <n v="1"/>
    <n v="0.60462670872765489"/>
  </r>
  <r>
    <s v="953 - ARTEFACTA RIOCENTRO NORTELAVADO"/>
    <s v="BRYAN MERCHAN.xlsx"/>
    <s v="BRYAN MERCHAN"/>
    <s v="ARTEFACTA"/>
    <x v="19"/>
    <x v="0"/>
    <s v="LAVADO"/>
    <n v="0"/>
    <n v="2"/>
    <n v="0"/>
    <n v="0"/>
    <n v="6"/>
    <n v="0"/>
    <n v="6"/>
    <n v="0"/>
    <n v="0"/>
    <n v="0"/>
    <n v="0"/>
    <n v="0"/>
    <n v="0"/>
    <m/>
    <n v="0"/>
    <n v="0"/>
    <e v="#REF!"/>
    <s v="SIN CLASIF"/>
    <n v="13"/>
    <n v="0"/>
    <n v="0"/>
    <n v="10"/>
    <n v="3"/>
    <n v="1"/>
    <n v="3"/>
    <n v="7"/>
    <n v="0"/>
    <s v="PROM. B"/>
    <m/>
    <m/>
    <s v="CADENAS"/>
    <s v="ARTEFACTA RIOCENTRO NORTE"/>
    <m/>
    <s v="MANUEL GIL"/>
    <n v="10"/>
    <n v="0"/>
    <n v="0"/>
    <n v="0"/>
    <n v="0"/>
    <n v="0"/>
    <n v="0"/>
    <n v="0"/>
    <n v="0"/>
    <n v="0"/>
    <n v="0"/>
    <n v="0"/>
    <n v="2"/>
    <n v="1"/>
    <n v="1"/>
    <n v="0"/>
    <n v="0"/>
    <n v="4"/>
    <s v="MWJVS"/>
    <s v="MARIA FERNANDA BOHORQUEZ"/>
    <n v="9.4999999999999982"/>
    <n v="1"/>
    <n v="0"/>
    <n v="0"/>
    <n v="0"/>
    <n v="0"/>
    <n v="0"/>
    <n v="0"/>
    <n v="1"/>
    <n v="0.12"/>
    <n v="0"/>
    <n v="0"/>
    <n v="0"/>
    <n v="0"/>
    <n v="0"/>
    <n v="0"/>
    <n v="0"/>
    <n v="0"/>
    <m/>
    <m/>
    <m/>
    <m/>
    <m/>
    <m/>
    <s v="ALTO"/>
    <n v="0.2"/>
    <s v="menor de 30%"/>
    <n v="0"/>
    <n v="0"/>
    <n v="0"/>
    <n v="0"/>
    <n v="0"/>
    <n v="0"/>
    <n v="0"/>
    <n v="0"/>
    <n v="0"/>
    <n v="0"/>
    <n v="0"/>
    <n v="0"/>
    <n v="3"/>
    <n v="0"/>
    <n v="0"/>
    <n v="3"/>
    <n v="0.9754536633704245"/>
  </r>
  <r>
    <s v="953 - ARTEFACTA RIOCENTRO NORTEREFRIGERACIÓN"/>
    <s v="BRYAN MERCHAN.xlsx"/>
    <s v="BRYAN MERCHAN"/>
    <s v="ARTEFACTA"/>
    <x v="19"/>
    <x v="0"/>
    <s v="REFRIGERACIÓN"/>
    <n v="0"/>
    <n v="2"/>
    <n v="0"/>
    <n v="2"/>
    <n v="1"/>
    <n v="0"/>
    <n v="8"/>
    <n v="0"/>
    <n v="0"/>
    <n v="0"/>
    <n v="0"/>
    <n v="0"/>
    <n v="0"/>
    <m/>
    <n v="0"/>
    <n v="0"/>
    <e v="#REF!"/>
    <s v="SIN CLASIF"/>
    <n v="11"/>
    <n v="0"/>
    <n v="0"/>
    <n v="9"/>
    <n v="2"/>
    <n v="0"/>
    <n v="2"/>
    <n v="2"/>
    <n v="0"/>
    <s v="PROM. B"/>
    <m/>
    <m/>
    <s v="CADENAS"/>
    <s v="ARTEFACTA RIOCENTRO NORTE"/>
    <m/>
    <s v="MANUEL GIL"/>
    <n v="9"/>
    <n v="0"/>
    <n v="0"/>
    <n v="0"/>
    <n v="0"/>
    <n v="0"/>
    <n v="0"/>
    <n v="0"/>
    <n v="0"/>
    <n v="2.5568833246251668"/>
    <n v="0"/>
    <n v="0"/>
    <n v="0"/>
    <n v="0"/>
    <n v="0"/>
    <n v="0"/>
    <n v="0"/>
    <n v="0"/>
    <s v="MWJVS"/>
    <s v="MARIA FERNANDA BOHORQUEZ"/>
    <n v="9.4999999999999982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1"/>
    <n v="1"/>
    <n v="2"/>
    <n v="0"/>
    <n v="0"/>
    <n v="4"/>
    <n v="0"/>
    <n v="0"/>
    <n v="1"/>
    <n v="1"/>
    <n v="2"/>
    <n v="0"/>
    <n v="0"/>
    <n v="4"/>
    <n v="6.0001528684537249"/>
  </r>
  <r>
    <s v="505 - RIOCENTRO NORTEAIRES"/>
    <s v="BRYAN MERCHAN.xlsx"/>
    <s v="BRYAN MERCHAN"/>
    <s v="CRECOS"/>
    <x v="20"/>
    <x v="0"/>
    <s v="AIRES"/>
    <n v="0"/>
    <n v="1"/>
    <n v="0"/>
    <m/>
    <n v="0"/>
    <n v="5"/>
    <n v="0"/>
    <n v="0"/>
    <n v="0"/>
    <n v="0"/>
    <n v="0"/>
    <n v="0"/>
    <n v="0"/>
    <m/>
    <n v="0"/>
    <n v="0"/>
    <n v="0"/>
    <s v="PLATA"/>
    <n v="5"/>
    <n v="0"/>
    <n v="0"/>
    <n v="5"/>
    <m/>
    <m/>
    <m/>
    <n v="0"/>
    <n v="0"/>
    <s v="PROM. B"/>
    <m/>
    <m/>
    <s v="CADENAS"/>
    <s v="CRECOS RIOCENTRO NORTE"/>
    <m/>
    <s v="MANUEL GIL"/>
    <n v="0"/>
    <n v="0"/>
    <n v="0"/>
    <n v="0"/>
    <n v="0"/>
    <n v="0"/>
    <n v="0"/>
    <n v="0"/>
    <n v="0"/>
    <n v="1.7777777777777777"/>
    <n v="0"/>
    <n v="0"/>
    <n v="0"/>
    <n v="0"/>
    <n v="0"/>
    <n v="0"/>
    <n v="0"/>
    <n v="0"/>
    <s v="MWJVS"/>
    <s v="MARIA FERNANDA BOHORQUEZ"/>
    <n v="9.4999999999999982"/>
    <n v="0"/>
    <n v="0"/>
    <n v="0"/>
    <n v="0"/>
    <n v="0"/>
    <n v="0"/>
    <n v="0"/>
    <n v="0"/>
    <n v="0.22"/>
    <m/>
    <m/>
    <m/>
    <m/>
    <m/>
    <m/>
    <m/>
    <n v="0"/>
    <s v=""/>
    <s v=""/>
    <s v=""/>
    <s v=""/>
    <s v=""/>
    <s v=""/>
    <s v="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.9629629629629628"/>
  </r>
  <r>
    <s v="505 - RIOCENTRO NORTECOCINAS"/>
    <s v="BRYAN MERCHAN.xlsx"/>
    <s v="BRYAN MERCHAN"/>
    <s v="CRECOS"/>
    <x v="20"/>
    <x v="0"/>
    <s v="COCINAS"/>
    <n v="1.2"/>
    <n v="5"/>
    <n v="6"/>
    <m/>
    <n v="0"/>
    <n v="0"/>
    <n v="0"/>
    <n v="0"/>
    <n v="0"/>
    <n v="0"/>
    <n v="0"/>
    <n v="0"/>
    <n v="0"/>
    <m/>
    <n v="0.6"/>
    <n v="0.6"/>
    <n v="0"/>
    <s v="PLATA"/>
    <n v="10"/>
    <n v="4"/>
    <n v="6"/>
    <n v="10"/>
    <m/>
    <m/>
    <m/>
    <n v="7"/>
    <n v="0"/>
    <s v="PROM. B"/>
    <n v="0.2727"/>
    <n v="0.25"/>
    <s v="CADENAS"/>
    <s v="CRECOS RIOCENTRO NORTE"/>
    <m/>
    <s v="MANUEL GIL"/>
    <n v="8"/>
    <n v="0"/>
    <n v="0"/>
    <n v="0"/>
    <n v="0"/>
    <n v="0"/>
    <n v="0"/>
    <n v="0"/>
    <n v="0"/>
    <n v="6.8134010663069322"/>
    <n v="1"/>
    <n v="1"/>
    <n v="0"/>
    <n v="0"/>
    <n v="0"/>
    <n v="0"/>
    <n v="1"/>
    <n v="3"/>
    <s v="MWJVS"/>
    <s v="MARIA FERNANDA BOHORQUEZ"/>
    <n v="9.4999999999999982"/>
    <n v="1"/>
    <n v="1"/>
    <n v="0"/>
    <n v="0"/>
    <n v="0"/>
    <n v="0"/>
    <n v="1"/>
    <n v="3"/>
    <n v="0.45"/>
    <n v="1"/>
    <n v="3"/>
    <m/>
    <m/>
    <m/>
    <m/>
    <m/>
    <n v="4"/>
    <s v=""/>
    <s v=""/>
    <s v=""/>
    <s v=""/>
    <s v=""/>
    <s v=""/>
    <s v=""/>
    <n v="0.3"/>
    <s v="mayor 40%"/>
    <n v="0"/>
    <n v="0"/>
    <n v="0"/>
    <n v="0"/>
    <n v="0"/>
    <n v="0"/>
    <n v="0"/>
    <n v="0"/>
    <n v="2"/>
    <n v="3"/>
    <n v="0"/>
    <n v="0"/>
    <n v="0"/>
    <n v="0"/>
    <n v="0"/>
    <n v="5"/>
    <n v="16"/>
  </r>
  <r>
    <s v="505 - RIOCENTRO NORTEGLOBALES"/>
    <s v="BRYAN MERCHAN.xlsx"/>
    <s v="BRYAN MERCHAN"/>
    <s v="CRECOS"/>
    <x v="20"/>
    <x v="0"/>
    <s v="GLOBALES"/>
    <n v="0"/>
    <n v="0"/>
    <n v="0"/>
    <m/>
    <n v="0"/>
    <n v="0"/>
    <n v="0"/>
    <n v="0"/>
    <n v="0"/>
    <n v="0"/>
    <n v="0"/>
    <n v="0"/>
    <n v="0"/>
    <m/>
    <n v="0"/>
    <n v="0"/>
    <n v="0"/>
    <s v="PLATA"/>
    <n v="0"/>
    <n v="0"/>
    <n v="0"/>
    <n v="0"/>
    <m/>
    <m/>
    <m/>
    <n v="0"/>
    <n v="0"/>
    <s v="PROM. B"/>
    <m/>
    <m/>
    <s v="CADENAS"/>
    <s v="CRECOS RIOCENTRO NORTE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RIA FERNANDA BOHORQUEZ"/>
    <n v="9.4999999999999982"/>
    <n v="0"/>
    <n v="0"/>
    <n v="0"/>
    <n v="0"/>
    <n v="0"/>
    <n v="0"/>
    <n v="0"/>
    <n v="0"/>
    <n v="0"/>
    <m/>
    <m/>
    <m/>
    <m/>
    <m/>
    <m/>
    <m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05 - RIOCENTRO NORTELAVADO"/>
    <s v="BRYAN MERCHAN.xlsx"/>
    <s v="BRYAN MERCHAN"/>
    <s v="CRECOS"/>
    <x v="20"/>
    <x v="0"/>
    <s v="LAVADO"/>
    <n v="0"/>
    <n v="2"/>
    <n v="0"/>
    <m/>
    <n v="2"/>
    <n v="5"/>
    <n v="1"/>
    <n v="0"/>
    <n v="0"/>
    <n v="0"/>
    <n v="0"/>
    <n v="0"/>
    <n v="0"/>
    <m/>
    <n v="0"/>
    <n v="0"/>
    <n v="0"/>
    <s v="PLATA"/>
    <n v="8"/>
    <n v="0"/>
    <n v="0"/>
    <n v="8"/>
    <m/>
    <m/>
    <m/>
    <n v="0"/>
    <n v="0"/>
    <s v="PROM. B"/>
    <m/>
    <m/>
    <s v="CADENAS"/>
    <s v="CRECOS RIOCENTRO NORTE"/>
    <m/>
    <s v="MANUEL GIL"/>
    <n v="7"/>
    <n v="0"/>
    <n v="0"/>
    <n v="0"/>
    <n v="0"/>
    <n v="0"/>
    <n v="0"/>
    <n v="0"/>
    <n v="0"/>
    <n v="1"/>
    <n v="0"/>
    <n v="0"/>
    <n v="1"/>
    <n v="1"/>
    <n v="0"/>
    <n v="0"/>
    <n v="0"/>
    <n v="2"/>
    <s v="MWJVS"/>
    <s v="MARIA FERNANDA BOHORQUEZ"/>
    <n v="9.4999999999999982"/>
    <n v="0"/>
    <n v="0"/>
    <n v="0"/>
    <n v="0"/>
    <n v="0"/>
    <n v="0"/>
    <n v="0"/>
    <n v="0"/>
    <n v="7.0000000000000007E-2"/>
    <m/>
    <m/>
    <m/>
    <m/>
    <m/>
    <m/>
    <m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1.7517015401542113"/>
  </r>
  <r>
    <s v="505 - RIOCENTRO NORTEREFRIGERACIÓN"/>
    <s v="BRYAN MERCHAN.xlsx"/>
    <s v="BRYAN MERCHAN"/>
    <s v="CRECOS"/>
    <x v="20"/>
    <x v="0"/>
    <s v="REFRIGERACIÓN"/>
    <n v="1"/>
    <n v="4"/>
    <n v="4"/>
    <m/>
    <n v="2"/>
    <n v="0"/>
    <n v="0"/>
    <n v="0"/>
    <n v="0"/>
    <n v="0"/>
    <n v="0"/>
    <n v="0"/>
    <n v="0"/>
    <m/>
    <n v="0.4"/>
    <n v="0.4"/>
    <n v="0"/>
    <s v="PLATA"/>
    <n v="10"/>
    <n v="1"/>
    <n v="4"/>
    <n v="10"/>
    <m/>
    <m/>
    <m/>
    <n v="4"/>
    <n v="0"/>
    <s v="PROM. B"/>
    <n v="0.16669999999999999"/>
    <n v="0.16669999999999999"/>
    <s v="CADENAS"/>
    <s v="CRECOS RIOCENTRO NORTE"/>
    <m/>
    <s v="MANUEL GIL"/>
    <n v="4"/>
    <n v="0"/>
    <n v="0"/>
    <n v="0"/>
    <n v="0"/>
    <n v="0"/>
    <n v="0"/>
    <n v="0"/>
    <n v="0"/>
    <n v="3.9167488887574629"/>
    <n v="1"/>
    <n v="0"/>
    <n v="0"/>
    <n v="0"/>
    <n v="1"/>
    <n v="0"/>
    <n v="0"/>
    <n v="2"/>
    <s v="MWJVS"/>
    <s v="MARIA FERNANDA BOHORQUEZ"/>
    <n v="9.4999999999999982"/>
    <n v="0"/>
    <n v="1"/>
    <n v="0"/>
    <n v="0"/>
    <n v="1"/>
    <n v="0"/>
    <n v="0"/>
    <n v="2"/>
    <n v="0.4"/>
    <m/>
    <n v="1"/>
    <m/>
    <m/>
    <m/>
    <m/>
    <m/>
    <n v="1"/>
    <s v=""/>
    <s v=""/>
    <s v=""/>
    <s v=""/>
    <s v=""/>
    <s v=""/>
    <s v=""/>
    <n v="0.2"/>
    <s v="mayor 40%"/>
    <n v="0"/>
    <n v="0"/>
    <n v="0"/>
    <n v="0"/>
    <n v="0"/>
    <n v="0"/>
    <n v="0"/>
    <n v="0"/>
    <n v="1"/>
    <n v="1"/>
    <n v="0"/>
    <n v="0"/>
    <n v="0"/>
    <n v="0"/>
    <n v="0"/>
    <n v="2"/>
    <n v="11"/>
  </r>
  <r>
    <s v="559 - RIOCENTRO NORTEAIRES"/>
    <s v="BRYAN MERCHAN.xlsx"/>
    <s v="BRYAN MERCHAN"/>
    <s v="LA GANGA"/>
    <x v="21"/>
    <x v="0"/>
    <s v="AIRES"/>
    <n v="1"/>
    <n v="1"/>
    <n v="1"/>
    <m/>
    <n v="1"/>
    <n v="0"/>
    <n v="0"/>
    <n v="0"/>
    <n v="0"/>
    <n v="0"/>
    <n v="0"/>
    <n v="0"/>
    <n v="0"/>
    <m/>
    <n v="0.5"/>
    <n v="0.5"/>
    <n v="0"/>
    <s v="PLATINO"/>
    <n v="2"/>
    <n v="0"/>
    <n v="1"/>
    <n v="2"/>
    <m/>
    <m/>
    <m/>
    <n v="0"/>
    <n v="0"/>
    <s v="PROM. B"/>
    <m/>
    <m/>
    <s v="CADENAS"/>
    <s v="GANGA RIOCENTRO NORTE"/>
    <m/>
    <s v="MANUEL GIL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MARIA FERNANDA BOHORQUEZ"/>
    <n v="11.999999999999993"/>
    <n v="0"/>
    <n v="0"/>
    <n v="0"/>
    <n v="0"/>
    <n v="0"/>
    <n v="0"/>
    <n v="0"/>
    <n v="0"/>
    <n v="0.17"/>
    <m/>
    <n v="2"/>
    <m/>
    <m/>
    <m/>
    <m/>
    <m/>
    <n v="2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28159645232815"/>
  </r>
  <r>
    <s v="559 - RIOCENTRO NORTECOCINAS"/>
    <s v="BRYAN MERCHAN.xlsx"/>
    <s v="BRYAN MERCHAN"/>
    <s v="LA GANGA"/>
    <x v="21"/>
    <x v="0"/>
    <s v="COCINAS"/>
    <n v="0"/>
    <n v="13"/>
    <n v="0"/>
    <m/>
    <n v="0"/>
    <n v="0"/>
    <n v="0"/>
    <n v="0"/>
    <n v="0"/>
    <n v="0"/>
    <n v="0"/>
    <n v="0"/>
    <n v="0"/>
    <m/>
    <n v="0"/>
    <n v="0"/>
    <n v="0"/>
    <s v="PLATINO"/>
    <n v="5"/>
    <n v="0"/>
    <n v="0"/>
    <n v="5"/>
    <m/>
    <m/>
    <m/>
    <n v="3"/>
    <n v="0"/>
    <s v="PROM. B"/>
    <m/>
    <m/>
    <s v="CADENAS"/>
    <s v="GANGA RIOCENTRO NORTE"/>
    <m/>
    <s v="MANUEL GIL"/>
    <n v="5"/>
    <n v="0"/>
    <n v="0"/>
    <n v="0"/>
    <n v="0"/>
    <n v="0"/>
    <n v="0"/>
    <n v="0"/>
    <n v="0"/>
    <n v="12.424012801561929"/>
    <n v="0"/>
    <n v="0"/>
    <n v="0"/>
    <n v="0"/>
    <n v="0"/>
    <n v="0"/>
    <n v="0"/>
    <n v="0"/>
    <s v="MWJVS"/>
    <s v="MARIA FERNANDA BOHORQUEZ"/>
    <n v="11.999999999999993"/>
    <n v="0"/>
    <n v="1"/>
    <n v="0"/>
    <n v="0"/>
    <n v="0"/>
    <n v="0"/>
    <n v="0"/>
    <n v="1"/>
    <n v="0.4"/>
    <n v="1"/>
    <n v="3"/>
    <m/>
    <m/>
    <m/>
    <m/>
    <m/>
    <n v="4"/>
    <s v=""/>
    <s v=""/>
    <s v=""/>
    <s v=""/>
    <s v=""/>
    <s v=""/>
    <s v=""/>
    <n v="0.2"/>
    <s v="mayor 40%"/>
    <n v="1"/>
    <n v="0"/>
    <n v="0"/>
    <n v="0"/>
    <n v="0"/>
    <n v="0"/>
    <n v="0"/>
    <n v="1"/>
    <n v="2"/>
    <n v="0"/>
    <n v="0"/>
    <n v="0"/>
    <n v="0"/>
    <n v="0"/>
    <n v="0"/>
    <n v="2"/>
    <n v="28.556930096605452"/>
  </r>
  <r>
    <s v="559 - RIOCENTRO NORTEGLOBALES"/>
    <s v="BRYAN MERCHAN.xlsx"/>
    <s v="BRYAN MERCHAN"/>
    <s v="LA GANGA"/>
    <x v="21"/>
    <x v="0"/>
    <s v="GLOBALES"/>
    <n v="5.5"/>
    <n v="2"/>
    <n v="11"/>
    <m/>
    <n v="2"/>
    <n v="0"/>
    <n v="0"/>
    <n v="0"/>
    <n v="0"/>
    <n v="0"/>
    <n v="0"/>
    <n v="0"/>
    <n v="0"/>
    <m/>
    <n v="0.7857142857142857"/>
    <n v="0.7857142857142857"/>
    <n v="0"/>
    <s v="PLATINO"/>
    <n v="14"/>
    <n v="7"/>
    <n v="11"/>
    <n v="14"/>
    <m/>
    <m/>
    <m/>
    <n v="9"/>
    <n v="0"/>
    <s v="PROM. B"/>
    <m/>
    <m/>
    <s v="CADENAS"/>
    <s v="GANGA RIOCENTRO NORTE"/>
    <m/>
    <s v="MANUEL GIL"/>
    <n v="9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MARIA FERNANDA BOHORQUEZ"/>
    <n v="11.999999999999993"/>
    <n v="0"/>
    <n v="0"/>
    <n v="0"/>
    <n v="0"/>
    <n v="0"/>
    <n v="0"/>
    <n v="0"/>
    <n v="0"/>
    <n v="0"/>
    <m/>
    <m/>
    <m/>
    <m/>
    <m/>
    <m/>
    <m/>
    <n v="0"/>
    <s v=""/>
    <s v=""/>
    <s v=""/>
    <s v=""/>
    <s v=""/>
    <s v=""/>
    <s v="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.74130751091264879"/>
  </r>
  <r>
    <s v="559 - RIOCENTRO NORTELAVADO"/>
    <s v="BRYAN MERCHAN.xlsx"/>
    <s v="BRYAN MERCHAN"/>
    <s v="LA GANGA"/>
    <x v="21"/>
    <x v="0"/>
    <s v="LAVADO"/>
    <n v="0.25"/>
    <n v="4"/>
    <n v="1"/>
    <m/>
    <n v="28"/>
    <n v="3"/>
    <n v="3"/>
    <n v="0"/>
    <n v="0"/>
    <n v="0"/>
    <n v="0"/>
    <n v="0"/>
    <n v="0"/>
    <m/>
    <n v="4.7619047619047616E-2"/>
    <n v="4.7619047619047616E-2"/>
    <n v="0"/>
    <s v="PLATINO"/>
    <n v="21"/>
    <n v="0"/>
    <n v="1"/>
    <n v="21"/>
    <m/>
    <m/>
    <m/>
    <n v="3"/>
    <n v="0"/>
    <s v="PROM. B"/>
    <m/>
    <m/>
    <s v="CADENAS"/>
    <s v="GANGA RIOCENTRO NORTE"/>
    <m/>
    <s v="MANUEL GIL"/>
    <n v="4"/>
    <n v="0"/>
    <n v="0"/>
    <n v="0"/>
    <n v="0"/>
    <n v="0"/>
    <n v="0"/>
    <n v="0"/>
    <n v="0"/>
    <n v="5.2823837506387328"/>
    <n v="0"/>
    <n v="0"/>
    <n v="0"/>
    <n v="2"/>
    <n v="1"/>
    <n v="0"/>
    <n v="0"/>
    <n v="3"/>
    <s v="MWJVS"/>
    <s v="MARIA FERNANDA BOHORQUEZ"/>
    <n v="11.999999999999993"/>
    <n v="0"/>
    <n v="0"/>
    <n v="0"/>
    <n v="0"/>
    <n v="0"/>
    <n v="0"/>
    <n v="0"/>
    <n v="0"/>
    <n v="0.05"/>
    <m/>
    <m/>
    <m/>
    <m/>
    <m/>
    <m/>
    <m/>
    <n v="0"/>
    <s v=""/>
    <s v=""/>
    <s v=""/>
    <s v=""/>
    <s v=""/>
    <s v=""/>
    <s v=""/>
    <n v="0"/>
    <n v="0"/>
    <n v="0"/>
    <n v="0"/>
    <n v="3"/>
    <n v="2"/>
    <n v="0"/>
    <n v="0"/>
    <n v="0"/>
    <n v="5"/>
    <n v="1"/>
    <n v="0"/>
    <n v="3"/>
    <n v="2"/>
    <n v="0"/>
    <n v="0"/>
    <n v="0"/>
    <n v="6"/>
    <n v="5.6603619986574092"/>
  </r>
  <r>
    <s v="559 - RIOCENTRO NORTEREFRIGERACIÓN"/>
    <s v="BRYAN MERCHAN.xlsx"/>
    <s v="BRYAN MERCHAN"/>
    <s v="LA GANGA"/>
    <x v="21"/>
    <x v="0"/>
    <s v="REFRIGERACIÓN"/>
    <n v="2"/>
    <n v="4"/>
    <n v="8"/>
    <m/>
    <n v="2"/>
    <n v="3"/>
    <n v="2"/>
    <n v="0"/>
    <n v="0"/>
    <n v="0"/>
    <n v="0"/>
    <n v="0"/>
    <n v="0"/>
    <m/>
    <n v="0.30769230769230771"/>
    <n v="0.30769230769230771"/>
    <n v="0"/>
    <s v="PLATINO"/>
    <n v="26"/>
    <n v="1"/>
    <n v="8"/>
    <n v="26"/>
    <m/>
    <m/>
    <m/>
    <n v="4"/>
    <n v="0"/>
    <s v="PROM. B"/>
    <m/>
    <m/>
    <s v="CADENAS"/>
    <s v="GANGA RIOCENTRO NORTE"/>
    <m/>
    <s v="MANUEL GIL"/>
    <n v="7"/>
    <n v="0"/>
    <n v="0"/>
    <n v="0"/>
    <n v="0"/>
    <n v="0"/>
    <n v="0"/>
    <n v="0"/>
    <n v="0"/>
    <n v="2"/>
    <n v="0"/>
    <n v="0"/>
    <n v="0"/>
    <n v="0"/>
    <n v="0"/>
    <n v="0"/>
    <n v="0"/>
    <n v="0"/>
    <s v="MWJVS"/>
    <s v="MARIA FERNANDA BOHORQUEZ"/>
    <n v="11.999999999999993"/>
    <n v="0"/>
    <n v="0"/>
    <n v="0"/>
    <n v="0"/>
    <n v="0"/>
    <n v="0"/>
    <n v="0"/>
    <n v="0"/>
    <n v="0.28000000000000003"/>
    <m/>
    <n v="1"/>
    <m/>
    <m/>
    <m/>
    <m/>
    <m/>
    <n v="1"/>
    <s v=""/>
    <s v=""/>
    <s v=""/>
    <s v=""/>
    <s v=""/>
    <s v=""/>
    <s v=""/>
    <n v="0"/>
    <n v="0"/>
    <n v="1"/>
    <n v="1"/>
    <n v="0"/>
    <n v="0"/>
    <n v="0"/>
    <n v="0"/>
    <n v="0"/>
    <n v="2"/>
    <n v="1"/>
    <n v="1"/>
    <n v="0"/>
    <n v="0"/>
    <n v="0"/>
    <n v="0"/>
    <n v="0"/>
    <n v="2"/>
    <n v="6.8464477610239456"/>
  </r>
  <r>
    <s v="466 - TIENDA MALL DEL SOL 923AIRES"/>
    <s v="MONSERRATE  BYRON(1)..xlsx"/>
    <s v="BYRON ALEXANDER MONSERRATE"/>
    <s v="ARTEFACTA"/>
    <x v="22"/>
    <x v="0"/>
    <s v="AIRES"/>
    <n v="0.63636363636363635"/>
    <n v="11"/>
    <n v="7"/>
    <n v="0"/>
    <n v="0"/>
    <n v="12"/>
    <n v="9"/>
    <n v="5"/>
    <n v="0"/>
    <n v="0"/>
    <n v="0"/>
    <n v="0"/>
    <n v="0"/>
    <m/>
    <n v="0.25925925925925924"/>
    <n v="0.25925925925925924"/>
    <e v="#REF!"/>
    <s v="ORO"/>
    <n v="34"/>
    <n v="7"/>
    <n v="7"/>
    <n v="27"/>
    <n v="7"/>
    <n v="8"/>
    <n v="7"/>
    <n v="15"/>
    <n v="0"/>
    <s v="PROM. B"/>
    <m/>
    <m/>
    <s v="CADENAS"/>
    <s v="ARTEFACTA TIENDA MALL DEL SOL 923"/>
    <m/>
    <s v="MANUEL GIL"/>
    <n v="15"/>
    <n v="5"/>
    <n v="0"/>
    <n v="0"/>
    <n v="3"/>
    <n v="3"/>
    <n v="1"/>
    <n v="0"/>
    <n v="12"/>
    <n v="10"/>
    <n v="1"/>
    <n v="0"/>
    <n v="0"/>
    <n v="3"/>
    <n v="0"/>
    <n v="0"/>
    <n v="0"/>
    <n v="4"/>
    <s v="MWJVS"/>
    <s v="BYRON ALEXANDER MONSERRATE"/>
    <n v="38.999999999999993"/>
    <n v="7"/>
    <n v="0"/>
    <n v="0"/>
    <n v="3"/>
    <n v="0"/>
    <n v="0"/>
    <n v="0"/>
    <n v="10"/>
    <n v="0.15"/>
    <n v="3"/>
    <n v="0"/>
    <n v="0"/>
    <n v="3"/>
    <n v="4"/>
    <n v="0"/>
    <n v="0"/>
    <n v="10"/>
    <s v=""/>
    <s v=""/>
    <s v=""/>
    <s v=""/>
    <s v=""/>
    <s v=""/>
    <s v=""/>
    <n v="0.44444444444444442"/>
    <s v="mayor 40%"/>
    <n v="1"/>
    <n v="0"/>
    <s v=""/>
    <n v="0"/>
    <n v="2"/>
    <n v="0"/>
    <n v="0"/>
    <n v="3"/>
    <n v="4"/>
    <n v="0"/>
    <n v="0"/>
    <n v="2"/>
    <n v="2"/>
    <n v="0"/>
    <n v="0"/>
    <n v="8"/>
    <n v="20"/>
  </r>
  <r>
    <s v="466 - TIENDA MALL DEL SOL 923COCINAS"/>
    <s v="MONSERRATE  BYRON(1)..xlsx"/>
    <s v="BYRON ALEXANDER MONSERRATE"/>
    <s v="ARTEFACTA"/>
    <x v="22"/>
    <x v="0"/>
    <s v="COCINAS"/>
    <n v="0.54166666666666663"/>
    <n v="24"/>
    <n v="13"/>
    <n v="13"/>
    <n v="1"/>
    <n v="2"/>
    <n v="0"/>
    <n v="0"/>
    <n v="0"/>
    <n v="0"/>
    <n v="0"/>
    <n v="0"/>
    <n v="0"/>
    <m/>
    <n v="0.5"/>
    <n v="0.5"/>
    <e v="#REF!"/>
    <s v="ORO"/>
    <n v="32"/>
    <n v="10"/>
    <n v="13"/>
    <n v="26"/>
    <n v="6"/>
    <n v="4"/>
    <n v="6"/>
    <n v="14"/>
    <n v="1"/>
    <s v="PROM. B"/>
    <m/>
    <m/>
    <s v="CADENAS"/>
    <s v="ARTEFACTA TIENDA MALL DEL SOL 923"/>
    <m/>
    <s v="MANUEL GIL"/>
    <n v="21"/>
    <n v="7"/>
    <n v="6"/>
    <n v="0"/>
    <n v="0"/>
    <n v="0"/>
    <n v="0"/>
    <n v="0"/>
    <n v="13"/>
    <n v="23.043481057487408"/>
    <n v="5"/>
    <n v="4"/>
    <n v="0"/>
    <n v="3"/>
    <n v="0"/>
    <n v="0"/>
    <n v="0"/>
    <n v="12"/>
    <s v="MWJVS"/>
    <s v="BYRON ALEXANDER MONSERRATE"/>
    <n v="38.999999999999993"/>
    <n v="6"/>
    <n v="3"/>
    <n v="0"/>
    <n v="2"/>
    <n v="0"/>
    <n v="0"/>
    <n v="0"/>
    <n v="11"/>
    <n v="0.4"/>
    <n v="5"/>
    <n v="4"/>
    <n v="0"/>
    <n v="0"/>
    <n v="0"/>
    <n v="0"/>
    <n v="0"/>
    <n v="9"/>
    <s v=""/>
    <s v=""/>
    <s v=""/>
    <s v=""/>
    <s v=""/>
    <s v=""/>
    <s v=""/>
    <n v="0.51111111111111107"/>
    <s v="mayor 40%"/>
    <n v="2"/>
    <n v="1"/>
    <s v=""/>
    <n v="0"/>
    <n v="0"/>
    <n v="0"/>
    <n v="0"/>
    <n v="3"/>
    <n v="7"/>
    <n v="3"/>
    <n v="0"/>
    <n v="1"/>
    <n v="0"/>
    <n v="0"/>
    <n v="0"/>
    <n v="11"/>
    <n v="42.304354537969779"/>
  </r>
  <r>
    <s v="466 - TIENDA MALL DEL SOL 923EMPOTRE"/>
    <s v="MONSERRATE  BYRON(1)..xlsx"/>
    <s v="BYRON ALEXANDER MONSERRATE"/>
    <s v="ARTEFACTA"/>
    <x v="22"/>
    <x v="0"/>
    <s v="EMPOTRE"/>
    <n v="0"/>
    <n v="0"/>
    <n v="7"/>
    <n v="2"/>
    <n v="0"/>
    <n v="0"/>
    <n v="0"/>
    <n v="0"/>
    <n v="0"/>
    <n v="0"/>
    <n v="0"/>
    <n v="0"/>
    <n v="0"/>
    <m/>
    <n v="0.875"/>
    <n v="0.875"/>
    <e v="#REF!"/>
    <s v="ORO"/>
    <n v="13"/>
    <n v="3"/>
    <n v="7"/>
    <n v="8"/>
    <n v="5"/>
    <n v="4"/>
    <n v="5"/>
    <n v="11"/>
    <n v="3.5"/>
    <s v="PROM. B"/>
    <m/>
    <m/>
    <s v="CADENAS"/>
    <s v="ARTEFACTA TIENDA MALL DEL SOL 923"/>
    <m/>
    <s v="MANUEL GIL"/>
    <n v="4"/>
    <n v="0"/>
    <n v="1"/>
    <n v="0"/>
    <n v="0"/>
    <n v="0"/>
    <n v="0"/>
    <n v="0"/>
    <n v="1"/>
    <n v="0"/>
    <n v="2"/>
    <n v="1"/>
    <n v="0"/>
    <n v="0"/>
    <n v="0"/>
    <n v="0"/>
    <n v="0"/>
    <n v="3"/>
    <s v="MWJVS"/>
    <s v="BYRON ALEXANDER MONSERRATE"/>
    <n v="38.999999999999993"/>
    <n v="2"/>
    <n v="2"/>
    <n v="0"/>
    <n v="0"/>
    <n v="0"/>
    <n v="0"/>
    <n v="0"/>
    <n v="4"/>
    <n v="0"/>
    <n v="0"/>
    <n v="2"/>
    <n v="0"/>
    <n v="0"/>
    <n v="0"/>
    <n v="0"/>
    <n v="0"/>
    <n v="2"/>
    <s v=""/>
    <s v=""/>
    <s v=""/>
    <s v=""/>
    <s v=""/>
    <s v=""/>
    <s v=""/>
    <n v="0.4"/>
    <s v="mayor 40%"/>
    <n v="0"/>
    <n v="1"/>
    <s v=""/>
    <n v="0"/>
    <n v="0"/>
    <n v="0"/>
    <n v="0"/>
    <n v="1"/>
    <n v="0"/>
    <n v="0"/>
    <n v="0"/>
    <n v="0"/>
    <n v="0"/>
    <n v="0"/>
    <n v="0"/>
    <n v="0"/>
    <n v="0"/>
  </r>
  <r>
    <s v="466 - TIENDA MALL DEL SOL 923GLOBALES"/>
    <s v="MONSERRATE  BYRON(1)..xlsx"/>
    <s v="BYRON ALEXANDER MONSERRATE"/>
    <s v="ARTEFACTA"/>
    <x v="22"/>
    <x v="0"/>
    <s v="GLOBALES"/>
    <n v="1"/>
    <n v="12"/>
    <n v="12"/>
    <n v="2"/>
    <n v="2"/>
    <n v="0"/>
    <n v="0"/>
    <n v="0"/>
    <n v="0"/>
    <n v="0"/>
    <n v="0"/>
    <n v="0"/>
    <n v="0"/>
    <m/>
    <n v="0.8571428571428571"/>
    <n v="0.8571428571428571"/>
    <e v="#REF!"/>
    <s v="ORO"/>
    <n v="18"/>
    <n v="9"/>
    <n v="12"/>
    <n v="14"/>
    <n v="4"/>
    <n v="4"/>
    <n v="4"/>
    <n v="13"/>
    <n v="6"/>
    <s v="PROM. B"/>
    <m/>
    <m/>
    <s v="CADENAS"/>
    <s v="ARTEFACTA TIENDA MALL DEL SOL 923"/>
    <m/>
    <s v="MANUEL GIL"/>
    <n v="11"/>
    <n v="3"/>
    <n v="0"/>
    <n v="0"/>
    <n v="0"/>
    <n v="0"/>
    <n v="0"/>
    <n v="0"/>
    <n v="3"/>
    <n v="8"/>
    <n v="6"/>
    <n v="0"/>
    <n v="0"/>
    <n v="0"/>
    <n v="0"/>
    <n v="0"/>
    <n v="0"/>
    <n v="6"/>
    <s v="MWJVS"/>
    <s v="BYRON ALEXANDER MONSERRATE"/>
    <n v="38.999999999999993"/>
    <n v="3"/>
    <n v="0"/>
    <n v="0"/>
    <n v="0"/>
    <n v="0"/>
    <n v="0"/>
    <n v="0"/>
    <n v="3"/>
    <n v="0"/>
    <n v="4"/>
    <n v="0"/>
    <n v="0"/>
    <n v="0"/>
    <n v="0"/>
    <n v="0"/>
    <n v="0"/>
    <n v="4"/>
    <s v=""/>
    <s v=""/>
    <s v=""/>
    <s v=""/>
    <s v=""/>
    <s v=""/>
    <s v=""/>
    <n v="1"/>
    <s v="mayor 40%"/>
    <n v="2"/>
    <n v="0"/>
    <s v=""/>
    <n v="0"/>
    <n v="0"/>
    <n v="0"/>
    <n v="0"/>
    <n v="2"/>
    <n v="4"/>
    <n v="1"/>
    <n v="0"/>
    <n v="0"/>
    <n v="0"/>
    <n v="0"/>
    <n v="0"/>
    <n v="5"/>
    <n v="13.843947850256999"/>
  </r>
  <r>
    <s v="466 - TIENDA MALL DEL SOL 923LAVADO"/>
    <s v="MONSERRATE  BYRON(1)..xlsx"/>
    <s v="BYRON ALEXANDER MONSERRATE"/>
    <s v="ARTEFACTA"/>
    <x v="22"/>
    <x v="0"/>
    <s v="LAVADO"/>
    <n v="0.61111111111111116"/>
    <n v="18"/>
    <n v="11"/>
    <n v="0"/>
    <n v="28"/>
    <n v="15"/>
    <n v="14"/>
    <n v="0"/>
    <n v="0"/>
    <n v="0"/>
    <n v="0"/>
    <n v="0"/>
    <n v="0"/>
    <m/>
    <n v="0.18965517241379309"/>
    <n v="0.18965517241379309"/>
    <e v="#REF!"/>
    <s v="ORO"/>
    <n v="72"/>
    <n v="7"/>
    <n v="11"/>
    <n v="58"/>
    <n v="14"/>
    <n v="4"/>
    <n v="14"/>
    <n v="11"/>
    <n v="0"/>
    <s v="PROM. B"/>
    <m/>
    <m/>
    <s v="CADENAS"/>
    <s v="ARTEFACTA TIENDA MALL DEL SOL 923"/>
    <m/>
    <s v="MANUEL GIL"/>
    <n v="37"/>
    <n v="6"/>
    <n v="0"/>
    <n v="6"/>
    <n v="2"/>
    <n v="4"/>
    <n v="0"/>
    <n v="0"/>
    <n v="18"/>
    <n v="14.940421381277416"/>
    <n v="5"/>
    <n v="0"/>
    <n v="8"/>
    <n v="3"/>
    <n v="7"/>
    <n v="0"/>
    <n v="0"/>
    <n v="23"/>
    <s v="MWJVS"/>
    <s v="BYRON ALEXANDER MONSERRATE"/>
    <n v="38.999999999999993"/>
    <n v="4"/>
    <n v="0"/>
    <n v="7"/>
    <n v="3"/>
    <n v="4"/>
    <n v="0"/>
    <n v="0"/>
    <n v="18"/>
    <n v="0.12"/>
    <n v="2"/>
    <n v="0"/>
    <n v="4"/>
    <n v="2"/>
    <n v="2"/>
    <n v="0"/>
    <n v="0"/>
    <n v="10"/>
    <s v="MEDIO"/>
    <m/>
    <m/>
    <m/>
    <m/>
    <m/>
    <m/>
    <n v="0.24637681159420291"/>
    <s v="menor de 30%"/>
    <n v="0"/>
    <n v="0"/>
    <n v="1"/>
    <n v="1"/>
    <n v="1"/>
    <n v="0"/>
    <n v="0"/>
    <n v="3"/>
    <n v="2"/>
    <n v="0"/>
    <n v="6"/>
    <n v="4"/>
    <n v="3"/>
    <n v="0"/>
    <n v="0"/>
    <n v="15"/>
    <n v="23.749728588385047"/>
  </r>
  <r>
    <s v="466 - TIENDA MALL DEL SOL 923REFRIGERACIÓN"/>
    <s v="MONSERRATE  BYRON(1)..xlsx"/>
    <s v="BYRON ALEXANDER MONSERRATE"/>
    <s v="ARTEFACTA"/>
    <x v="22"/>
    <x v="0"/>
    <s v="REFRIGERACIÓN"/>
    <n v="0.6"/>
    <n v="20"/>
    <n v="12"/>
    <n v="12"/>
    <n v="13"/>
    <n v="5"/>
    <n v="11"/>
    <n v="4"/>
    <n v="0"/>
    <n v="0"/>
    <n v="0"/>
    <n v="0"/>
    <n v="0"/>
    <m/>
    <n v="0.25"/>
    <n v="0.25"/>
    <e v="#REF!"/>
    <s v="ORO"/>
    <n v="57"/>
    <n v="10"/>
    <n v="12"/>
    <n v="48"/>
    <n v="9"/>
    <n v="4"/>
    <n v="9"/>
    <n v="14"/>
    <n v="1"/>
    <s v="PROM. B"/>
    <m/>
    <m/>
    <s v="CADENAS"/>
    <s v="ARTEFACTA TIENDA MALL DEL SOL 923"/>
    <m/>
    <s v="MANUEL GIL"/>
    <n v="35"/>
    <n v="2"/>
    <n v="4"/>
    <n v="8"/>
    <n v="1"/>
    <n v="2"/>
    <n v="1"/>
    <n v="0"/>
    <n v="18"/>
    <n v="13.944789156332899"/>
    <n v="1"/>
    <n v="5"/>
    <n v="6"/>
    <n v="0"/>
    <n v="4"/>
    <n v="1"/>
    <n v="0"/>
    <n v="17"/>
    <s v="MWJVS"/>
    <s v="BYRON ALEXANDER MONSERRATE"/>
    <n v="38.999999999999993"/>
    <n v="2"/>
    <n v="2"/>
    <n v="4"/>
    <n v="0"/>
    <n v="3"/>
    <n v="1"/>
    <n v="0"/>
    <n v="12"/>
    <n v="0.2"/>
    <n v="3"/>
    <n v="1"/>
    <n v="3"/>
    <n v="0"/>
    <n v="1"/>
    <n v="1"/>
    <n v="0"/>
    <n v="9"/>
    <s v="MEDIO"/>
    <m/>
    <m/>
    <m/>
    <m/>
    <m/>
    <m/>
    <n v="0.14285714285714285"/>
    <s v="menor de 30%"/>
    <n v="1"/>
    <n v="3"/>
    <n v="1"/>
    <n v="0"/>
    <n v="1"/>
    <n v="1"/>
    <n v="0"/>
    <n v="7"/>
    <n v="5"/>
    <n v="1"/>
    <n v="3"/>
    <n v="1"/>
    <n v="3"/>
    <n v="1"/>
    <n v="0"/>
    <n v="14"/>
    <n v="25"/>
  </r>
  <r>
    <s v="498 - MILAGROAIRES"/>
    <s v="REPORTE DE VENTAS 1 al 18 DE septiembre .xlsx"/>
    <s v="CAMILO STEVEN RIVERA"/>
    <s v="CRECOS"/>
    <x v="23"/>
    <x v="0"/>
    <s v="AIRES"/>
    <n v="0"/>
    <n v="2"/>
    <n v="0"/>
    <n v="0"/>
    <n v="0"/>
    <n v="0"/>
    <n v="0"/>
    <n v="0"/>
    <n v="0"/>
    <n v="0"/>
    <n v="0"/>
    <n v="0"/>
    <n v="0"/>
    <m/>
    <n v="0"/>
    <n v="0"/>
    <n v="0"/>
    <s v="PLATINO"/>
    <n v="0"/>
    <n v="0"/>
    <n v="0"/>
    <n v="0"/>
    <n v="0"/>
    <n v="0"/>
    <n v="0"/>
    <n v="0"/>
    <n v="0"/>
    <s v="PROM. B"/>
    <m/>
    <m/>
    <s v="CADENAS"/>
    <s v="CRECOS MILAGRO"/>
    <m/>
    <s v="ANNY SUAREZ"/>
    <n v="0"/>
    <n v="0"/>
    <n v="0"/>
    <n v="0"/>
    <n v="0"/>
    <n v="0"/>
    <n v="0"/>
    <n v="0"/>
    <n v="0"/>
    <n v="3.7777777777777777"/>
    <n v="1"/>
    <n v="0"/>
    <n v="0"/>
    <n v="0"/>
    <n v="0"/>
    <n v="0"/>
    <n v="0"/>
    <n v="1"/>
    <s v="MWJVS"/>
    <s v="CAMILO STEVEN RIVERA"/>
    <n v="15"/>
    <n v="0"/>
    <n v="0"/>
    <n v="0"/>
    <n v="0"/>
    <n v="0"/>
    <n v="0"/>
    <n v="0"/>
    <n v="0"/>
    <n v="0.22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6.2962962962962967"/>
  </r>
  <r>
    <s v="498 - MILAGROCOCINAS"/>
    <s v="REPORTE DE VENTAS 1 al 18 DE septiembre .xlsx"/>
    <s v="CAMILO STEVEN RIVERA"/>
    <s v="CRECOS"/>
    <x v="23"/>
    <x v="0"/>
    <s v="COCINAS"/>
    <n v="0.6"/>
    <n v="10"/>
    <n v="6"/>
    <n v="3"/>
    <n v="0"/>
    <n v="0"/>
    <n v="0"/>
    <n v="0"/>
    <n v="0"/>
    <n v="0"/>
    <n v="0"/>
    <n v="0"/>
    <n v="0"/>
    <m/>
    <n v="0.66666666666666663"/>
    <n v="0.66666666666666663"/>
    <n v="0"/>
    <s v="PLATINO"/>
    <n v="10"/>
    <n v="6"/>
    <n v="6"/>
    <n v="9"/>
    <n v="1"/>
    <n v="1"/>
    <n v="1"/>
    <n v="8"/>
    <n v="2"/>
    <s v="PROM. B"/>
    <n v="0.7"/>
    <n v="0.63639999999999997"/>
    <s v="CADENAS"/>
    <s v="CRECOS MILAGRO"/>
    <m/>
    <s v="ANNY SUAREZ"/>
    <n v="9"/>
    <n v="4"/>
    <n v="1"/>
    <n v="0"/>
    <n v="0"/>
    <n v="0"/>
    <n v="0"/>
    <n v="0"/>
    <n v="5"/>
    <n v="11.516667248402975"/>
    <n v="5"/>
    <n v="0"/>
    <n v="0"/>
    <n v="0"/>
    <n v="0"/>
    <n v="0"/>
    <n v="0"/>
    <n v="5"/>
    <s v="MWJVS"/>
    <s v="CAMILO STEVEN RIVERA"/>
    <n v="15"/>
    <n v="1"/>
    <n v="1"/>
    <n v="0"/>
    <n v="0"/>
    <n v="0"/>
    <n v="0"/>
    <n v="0"/>
    <n v="2"/>
    <n v="0.45"/>
    <n v="3"/>
    <n v="1"/>
    <n v="0"/>
    <n v="0"/>
    <n v="0"/>
    <n v="0"/>
    <n v="0"/>
    <n v="4"/>
    <m/>
    <m/>
    <m/>
    <m/>
    <m/>
    <m/>
    <m/>
    <n v="0.8125"/>
    <s v="mayor 40%"/>
    <n v="1"/>
    <n v="0"/>
    <n v="0"/>
    <n v="0"/>
    <n v="0"/>
    <n v="0"/>
    <n v="0"/>
    <n v="1"/>
    <n v="1"/>
    <n v="0"/>
    <n v="0"/>
    <n v="0"/>
    <n v="0"/>
    <n v="0"/>
    <n v="0"/>
    <n v="1"/>
    <n v="29"/>
  </r>
  <r>
    <s v="498 - MILAGROEMPOTRE"/>
    <s v="REPORTE DE VENTAS 1 al 18 DE septiembre .xlsx"/>
    <s v="CAMILO STEVEN RIVERA"/>
    <s v="CRECOS"/>
    <x v="23"/>
    <x v="0"/>
    <s v="EMPOTRE"/>
    <n v="0"/>
    <n v="0"/>
    <n v="0"/>
    <n v="0"/>
    <n v="0"/>
    <n v="0"/>
    <n v="0"/>
    <n v="0"/>
    <n v="0"/>
    <n v="0"/>
    <n v="0"/>
    <n v="0"/>
    <n v="0"/>
    <m/>
    <n v="0"/>
    <n v="0"/>
    <n v="0"/>
    <s v="PLATINO"/>
    <n v="0"/>
    <n v="0"/>
    <n v="0"/>
    <n v="0"/>
    <n v="0"/>
    <n v="0"/>
    <n v="0"/>
    <n v="0"/>
    <n v="0"/>
    <s v="PROM. B"/>
    <m/>
    <m/>
    <s v="CADENAS"/>
    <s v="CRECOS MILAGRO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MILO STEVEN RIVERA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98 - MILAGROGLOBALES"/>
    <s v="REPORTE DE VENTAS 1 al 18 DE septiembre .xlsx"/>
    <s v="CAMILO STEVEN RIVERA"/>
    <s v="CRECOS"/>
    <x v="23"/>
    <x v="0"/>
    <s v="GLOBALES"/>
    <n v="0"/>
    <n v="0"/>
    <n v="1"/>
    <n v="0"/>
    <n v="0"/>
    <n v="0"/>
    <n v="0"/>
    <n v="0"/>
    <n v="0"/>
    <n v="0"/>
    <n v="0"/>
    <n v="0"/>
    <n v="0"/>
    <m/>
    <n v="1"/>
    <n v="1"/>
    <n v="0"/>
    <s v="PLATINO"/>
    <n v="1"/>
    <n v="0"/>
    <n v="1"/>
    <n v="1"/>
    <n v="0"/>
    <n v="0"/>
    <n v="0"/>
    <n v="0"/>
    <n v="0"/>
    <s v="PROM. B"/>
    <m/>
    <m/>
    <s v="CADENAS"/>
    <s v="CRECOS MILAGRO"/>
    <m/>
    <s v="ANNY SUAREZ"/>
    <n v="0"/>
    <n v="0"/>
    <n v="1"/>
    <n v="0"/>
    <n v="0"/>
    <n v="0"/>
    <n v="0"/>
    <n v="0"/>
    <n v="1"/>
    <n v="0"/>
    <n v="0"/>
    <n v="0"/>
    <n v="0"/>
    <n v="0"/>
    <n v="0"/>
    <n v="0"/>
    <n v="0"/>
    <n v="0"/>
    <s v="MWJVS"/>
    <s v="CAMILO STEVEN RIVERA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98 - MILAGROLAVADO"/>
    <s v="REPORTE DE VENTAS 1 al 18 DE septiembre .xlsx"/>
    <s v="CAMILO STEVEN RIVERA"/>
    <s v="CRECOS"/>
    <x v="23"/>
    <x v="0"/>
    <s v="LAVADO"/>
    <n v="0"/>
    <n v="1"/>
    <n v="0"/>
    <n v="0"/>
    <n v="0"/>
    <n v="0"/>
    <n v="0"/>
    <n v="0"/>
    <n v="0"/>
    <n v="0"/>
    <n v="0"/>
    <n v="0"/>
    <n v="0"/>
    <m/>
    <n v="0"/>
    <n v="0"/>
    <n v="0"/>
    <s v="PLATINO"/>
    <n v="0"/>
    <n v="0"/>
    <n v="0"/>
    <n v="0"/>
    <n v="0"/>
    <n v="0"/>
    <n v="0"/>
    <n v="0"/>
    <n v="0"/>
    <s v="PROM. B"/>
    <m/>
    <m/>
    <s v="CADENAS"/>
    <s v="CRECOS MILAGRO"/>
    <m/>
    <s v="ANNY SUAREZ"/>
    <n v="0"/>
    <n v="0"/>
    <n v="0"/>
    <n v="0"/>
    <n v="1"/>
    <n v="0"/>
    <n v="0"/>
    <n v="0"/>
    <n v="1"/>
    <n v="1"/>
    <n v="1"/>
    <n v="0"/>
    <n v="0"/>
    <n v="1"/>
    <n v="0"/>
    <n v="0"/>
    <n v="0"/>
    <n v="2"/>
    <s v="MWJVS"/>
    <s v="CAMILO STEVEN RIVERA"/>
    <n v="15"/>
    <n v="0"/>
    <n v="0"/>
    <n v="0"/>
    <n v="1"/>
    <n v="0"/>
    <n v="0"/>
    <n v="0"/>
    <n v="1"/>
    <n v="7.0000000000000007E-2"/>
    <n v="0"/>
    <n v="0"/>
    <n v="0"/>
    <n v="1"/>
    <n v="0"/>
    <n v="0"/>
    <n v="0"/>
    <n v="1"/>
    <m/>
    <m/>
    <m/>
    <m/>
    <m/>
    <m/>
    <m/>
    <n v="0.2"/>
    <s v="mayor 40%"/>
    <n v="1"/>
    <n v="0"/>
    <n v="0"/>
    <n v="0"/>
    <n v="0"/>
    <n v="0"/>
    <n v="0"/>
    <n v="1"/>
    <n v="0"/>
    <n v="0"/>
    <n v="0"/>
    <n v="0"/>
    <n v="0"/>
    <n v="0"/>
    <n v="0"/>
    <n v="0"/>
    <n v="1.2884348679092108"/>
  </r>
  <r>
    <s v="498 - MILAGROREFRIGERACIÓN"/>
    <s v="REPORTE DE VENTAS 1 al 18 DE septiembre .xlsx"/>
    <s v="CAMILO STEVEN RIVERA"/>
    <s v="CRECOS"/>
    <x v="23"/>
    <x v="0"/>
    <s v="REFRIGERACIÓN"/>
    <n v="1"/>
    <n v="8"/>
    <n v="8"/>
    <n v="2"/>
    <n v="0"/>
    <n v="0"/>
    <n v="0"/>
    <n v="0"/>
    <n v="0"/>
    <n v="0"/>
    <n v="0"/>
    <n v="0"/>
    <n v="0"/>
    <m/>
    <n v="0.8"/>
    <n v="0.8"/>
    <n v="0"/>
    <s v="PLATINO"/>
    <n v="10"/>
    <n v="5"/>
    <n v="8"/>
    <n v="10"/>
    <n v="0"/>
    <n v="0"/>
    <n v="0"/>
    <n v="5"/>
    <n v="4"/>
    <s v="PROM. B"/>
    <n v="0.3"/>
    <n v="0.25"/>
    <s v="CADENAS"/>
    <s v="CRECOS MILAGRO"/>
    <m/>
    <s v="ANNY SUAREZ"/>
    <n v="7"/>
    <n v="3"/>
    <n v="1"/>
    <n v="0"/>
    <n v="0"/>
    <n v="0"/>
    <n v="0"/>
    <n v="0"/>
    <n v="4"/>
    <n v="7.9353551294266342"/>
    <n v="5"/>
    <n v="1"/>
    <n v="0"/>
    <n v="0"/>
    <n v="0"/>
    <n v="0"/>
    <n v="0"/>
    <n v="6"/>
    <s v="MWJVS"/>
    <s v="CAMILO STEVEN RIVERA"/>
    <n v="15"/>
    <n v="0"/>
    <n v="1"/>
    <n v="0"/>
    <n v="0"/>
    <n v="0"/>
    <n v="0"/>
    <n v="0"/>
    <n v="1"/>
    <n v="0.4"/>
    <n v="1"/>
    <n v="2"/>
    <n v="0"/>
    <n v="0"/>
    <n v="0"/>
    <n v="0"/>
    <n v="0"/>
    <n v="3"/>
    <m/>
    <m/>
    <m/>
    <m/>
    <m/>
    <m/>
    <m/>
    <n v="0.6428571428571429"/>
    <s v="mayor 40%"/>
    <n v="1"/>
    <n v="1"/>
    <n v="0"/>
    <n v="0"/>
    <n v="0"/>
    <n v="0"/>
    <n v="0"/>
    <n v="2"/>
    <n v="2"/>
    <n v="1"/>
    <n v="0"/>
    <n v="0"/>
    <n v="0"/>
    <n v="0"/>
    <n v="0"/>
    <n v="3"/>
    <n v="24"/>
  </r>
  <r>
    <s v="510 - MILAGROAIRES"/>
    <s v="REPORTE DE VENTAS 1 al 18 DE septiembre .xlsx"/>
    <s v="CAMILO STEVEN RIVERA"/>
    <s v="LA GANGA"/>
    <x v="24"/>
    <x v="0"/>
    <s v="AIRES"/>
    <n v="0.5"/>
    <n v="2"/>
    <n v="1"/>
    <n v="1"/>
    <n v="0"/>
    <n v="0"/>
    <n v="0"/>
    <n v="0"/>
    <n v="0"/>
    <n v="0"/>
    <n v="0"/>
    <n v="0"/>
    <n v="0"/>
    <m/>
    <n v="1"/>
    <n v="1"/>
    <n v="0"/>
    <s v="PLATINO"/>
    <n v="2"/>
    <n v="0"/>
    <n v="1"/>
    <n v="1"/>
    <n v="1"/>
    <n v="0"/>
    <n v="1"/>
    <n v="0"/>
    <n v="1"/>
    <s v="PROM. B"/>
    <m/>
    <m/>
    <s v="CADENAS"/>
    <s v="GANGA MILAGRO"/>
    <m/>
    <s v="ANNY SUAREZ"/>
    <n v="0"/>
    <n v="0"/>
    <n v="0"/>
    <n v="0"/>
    <n v="0"/>
    <n v="0"/>
    <n v="0"/>
    <n v="0"/>
    <n v="0"/>
    <n v="2.4833702882483362"/>
    <n v="0"/>
    <n v="0"/>
    <n v="0"/>
    <n v="0"/>
    <n v="0"/>
    <n v="0"/>
    <n v="0"/>
    <n v="0"/>
    <s v="MWJVS"/>
    <s v="CAMILO STEVEN RIVERA"/>
    <n v="14.999999999999996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563192904656301"/>
  </r>
  <r>
    <s v="510 - MILAGROCOCINAS"/>
    <s v="REPORTE DE VENTAS 1 al 18 DE septiembre .xlsx"/>
    <s v="CAMILO STEVEN RIVERA"/>
    <s v="LA GANGA"/>
    <x v="24"/>
    <x v="0"/>
    <s v="COCINAS"/>
    <n v="0.5714285714285714"/>
    <n v="7"/>
    <n v="4"/>
    <n v="7"/>
    <n v="0"/>
    <n v="0"/>
    <n v="0"/>
    <n v="0"/>
    <n v="0"/>
    <n v="0"/>
    <n v="0"/>
    <n v="0"/>
    <n v="0"/>
    <m/>
    <n v="0.44444444444444442"/>
    <n v="0.44444444444444442"/>
    <n v="0"/>
    <s v="PLATINO"/>
    <n v="13"/>
    <n v="2"/>
    <n v="4"/>
    <n v="9"/>
    <n v="4"/>
    <n v="2"/>
    <n v="4"/>
    <n v="7"/>
    <n v="0.5714285714285714"/>
    <s v="PROM. B"/>
    <m/>
    <m/>
    <s v="CADENAS"/>
    <s v="GANGA MILAGRO"/>
    <m/>
    <s v="ANNY SUAREZ"/>
    <n v="7"/>
    <n v="0"/>
    <n v="5"/>
    <n v="0"/>
    <n v="0"/>
    <n v="0"/>
    <n v="0"/>
    <n v="0"/>
    <n v="5"/>
    <n v="6.491924970955262"/>
    <n v="2"/>
    <n v="1"/>
    <n v="0"/>
    <n v="0"/>
    <n v="0"/>
    <n v="0"/>
    <n v="0"/>
    <n v="3"/>
    <s v="MWJVS"/>
    <s v="CAMILO STEVEN RIVERA"/>
    <n v="14.999999999999996"/>
    <n v="0"/>
    <n v="2"/>
    <n v="0"/>
    <n v="0"/>
    <n v="0"/>
    <n v="0"/>
    <n v="0"/>
    <n v="2"/>
    <n v="0.4"/>
    <n v="6"/>
    <n v="1"/>
    <n v="0"/>
    <n v="0"/>
    <n v="0"/>
    <n v="0"/>
    <n v="0"/>
    <n v="7"/>
    <s v="MEDIO"/>
    <m/>
    <m/>
    <m/>
    <m/>
    <m/>
    <m/>
    <n v="0.47058823529411764"/>
    <s v="menor de 30%"/>
    <n v="3"/>
    <n v="1"/>
    <n v="0"/>
    <n v="0"/>
    <n v="0"/>
    <n v="0"/>
    <n v="0"/>
    <n v="4"/>
    <n v="0"/>
    <n v="1"/>
    <n v="0"/>
    <n v="0"/>
    <n v="0"/>
    <n v="0"/>
    <n v="0"/>
    <n v="1"/>
    <n v="14.797162459446374"/>
  </r>
  <r>
    <s v="510 - MILAGROGLOBALES"/>
    <s v="REPORTE DE VENTAS 1 al 18 DE septiembre .xlsx"/>
    <s v="CAMILO STEVEN RIVERA"/>
    <s v="LA GANGA"/>
    <x v="24"/>
    <x v="0"/>
    <s v="GLOBALES"/>
    <n v="0.66666666666666663"/>
    <n v="3"/>
    <n v="2"/>
    <n v="2"/>
    <n v="0"/>
    <n v="0"/>
    <n v="0"/>
    <n v="0"/>
    <n v="0"/>
    <n v="0"/>
    <n v="0"/>
    <n v="0"/>
    <n v="0"/>
    <m/>
    <n v="0.5"/>
    <n v="0.5"/>
    <n v="0"/>
    <s v="PLATINO"/>
    <n v="5"/>
    <n v="1"/>
    <n v="2"/>
    <n v="4"/>
    <n v="1"/>
    <n v="1"/>
    <n v="1"/>
    <n v="3"/>
    <n v="1"/>
    <s v="PROM. B"/>
    <m/>
    <m/>
    <s v="CADENAS"/>
    <s v="GANGA MILAGRO"/>
    <m/>
    <s v="ANNY SUAREZ"/>
    <n v="3"/>
    <n v="0"/>
    <n v="0"/>
    <n v="0"/>
    <n v="0"/>
    <n v="0"/>
    <n v="0"/>
    <n v="0"/>
    <n v="0"/>
    <n v="2.6944171678003399"/>
    <n v="1"/>
    <n v="0"/>
    <n v="0"/>
    <n v="0"/>
    <n v="0"/>
    <n v="0"/>
    <n v="0"/>
    <n v="1"/>
    <s v="MWJVS"/>
    <s v="CAMILO STEVEN RIVERA"/>
    <n v="14.999999999999996"/>
    <n v="2"/>
    <n v="1"/>
    <n v="0"/>
    <n v="0"/>
    <n v="0"/>
    <n v="0"/>
    <n v="0"/>
    <n v="3"/>
    <n v="0"/>
    <n v="1"/>
    <n v="0"/>
    <n v="0"/>
    <n v="0"/>
    <n v="0"/>
    <n v="0"/>
    <n v="0"/>
    <n v="1"/>
    <m/>
    <m/>
    <m/>
    <m/>
    <m/>
    <m/>
    <m/>
    <n v="0.8"/>
    <s v="mayor 40%"/>
    <n v="0"/>
    <n v="1"/>
    <n v="0"/>
    <n v="0"/>
    <n v="0"/>
    <n v="0"/>
    <n v="0"/>
    <n v="1"/>
    <n v="1"/>
    <n v="0"/>
    <n v="0"/>
    <n v="0"/>
    <n v="0"/>
    <n v="0"/>
    <n v="0"/>
    <n v="1"/>
    <n v="1.2342324389545989"/>
  </r>
  <r>
    <s v="510 - MILAGROLAVADO"/>
    <s v="REPORTE DE VENTAS 1 al 18 DE septiembre .xlsx"/>
    <s v="CAMILO STEVEN RIVERA"/>
    <s v="LA GANGA"/>
    <x v="24"/>
    <x v="0"/>
    <s v="LAVADO"/>
    <n v="0.2"/>
    <n v="5"/>
    <n v="1"/>
    <n v="1"/>
    <n v="0"/>
    <n v="0"/>
    <n v="0"/>
    <n v="0"/>
    <n v="0"/>
    <n v="0"/>
    <n v="0"/>
    <n v="0"/>
    <n v="0"/>
    <m/>
    <n v="0.5"/>
    <n v="0.5"/>
    <n v="0"/>
    <s v="PLATINO"/>
    <n v="3"/>
    <n v="0"/>
    <n v="1"/>
    <n v="2"/>
    <n v="1"/>
    <n v="1"/>
    <n v="1"/>
    <n v="1"/>
    <n v="1"/>
    <s v="PROM. B"/>
    <m/>
    <m/>
    <s v="CADENAS"/>
    <s v="GANGA MILAGRO"/>
    <m/>
    <s v="ANNY SUAREZ"/>
    <n v="0"/>
    <n v="1"/>
    <n v="1"/>
    <n v="0"/>
    <n v="0"/>
    <n v="0"/>
    <n v="0"/>
    <n v="0"/>
    <n v="2"/>
    <n v="6.917951646678091"/>
    <n v="0"/>
    <n v="0"/>
    <n v="0"/>
    <n v="0"/>
    <n v="0"/>
    <n v="0"/>
    <n v="0"/>
    <n v="0"/>
    <s v="MWJVS"/>
    <s v="CAMILO STEVEN RIVERA"/>
    <n v="14.999999999999996"/>
    <n v="0"/>
    <n v="1"/>
    <n v="0"/>
    <n v="0"/>
    <n v="0"/>
    <n v="0"/>
    <n v="0"/>
    <n v="1"/>
    <n v="0.05"/>
    <n v="1"/>
    <n v="0"/>
    <n v="0"/>
    <n v="0"/>
    <n v="0"/>
    <n v="0"/>
    <n v="0"/>
    <n v="1"/>
    <m/>
    <m/>
    <m/>
    <m/>
    <m/>
    <m/>
    <m/>
    <n v="0.5"/>
    <s v="30% a 40%"/>
    <n v="0"/>
    <n v="1"/>
    <n v="0"/>
    <n v="0"/>
    <n v="0"/>
    <n v="0"/>
    <n v="0"/>
    <n v="1"/>
    <n v="0"/>
    <n v="1"/>
    <n v="0"/>
    <n v="0"/>
    <n v="0"/>
    <n v="0"/>
    <n v="0"/>
    <n v="1"/>
    <n v="7.0182118154705284"/>
  </r>
  <r>
    <s v="510 - MILAGROREFRIGERACIÓN"/>
    <s v="REPORTE DE VENTAS 1 al 18 DE septiembre .xlsx"/>
    <s v="CAMILO STEVEN RIVERA"/>
    <s v="LA GANGA"/>
    <x v="24"/>
    <x v="0"/>
    <s v="REFRIGERACIÓN"/>
    <n v="0.6"/>
    <n v="5"/>
    <n v="3"/>
    <n v="2"/>
    <n v="0"/>
    <n v="0"/>
    <n v="0"/>
    <n v="0"/>
    <n v="0"/>
    <n v="0"/>
    <n v="0"/>
    <n v="0"/>
    <n v="0"/>
    <m/>
    <n v="0.6"/>
    <n v="0.6"/>
    <n v="0"/>
    <s v="PLATINO"/>
    <n v="6"/>
    <n v="0"/>
    <n v="3"/>
    <n v="5"/>
    <n v="1"/>
    <n v="1"/>
    <n v="1"/>
    <n v="2"/>
    <n v="1.5"/>
    <s v="PROM. B"/>
    <m/>
    <m/>
    <s v="CADENAS"/>
    <s v="GANGA MILAGRO"/>
    <m/>
    <s v="ANNY SUAREZ"/>
    <n v="2"/>
    <n v="2"/>
    <n v="0"/>
    <n v="0"/>
    <n v="0"/>
    <n v="0"/>
    <n v="0"/>
    <n v="0"/>
    <n v="2"/>
    <n v="4.2181256683120854"/>
    <n v="1"/>
    <n v="1"/>
    <n v="0"/>
    <n v="0"/>
    <n v="0"/>
    <n v="0"/>
    <n v="0"/>
    <n v="2"/>
    <s v="MWJVS"/>
    <s v="CAMILO STEVEN RIVERA"/>
    <n v="14.999999999999996"/>
    <n v="0"/>
    <n v="1"/>
    <n v="0"/>
    <n v="0"/>
    <n v="0"/>
    <n v="0"/>
    <n v="0"/>
    <n v="1"/>
    <n v="0.28000000000000003"/>
    <n v="0"/>
    <n v="0"/>
    <n v="0"/>
    <n v="0"/>
    <n v="0"/>
    <n v="0"/>
    <n v="0"/>
    <n v="0"/>
    <m/>
    <m/>
    <m/>
    <m/>
    <m/>
    <m/>
    <m/>
    <n v="0.6"/>
    <s v="mayor 40%"/>
    <n v="1"/>
    <n v="0"/>
    <n v="0"/>
    <n v="0"/>
    <n v="0"/>
    <n v="0"/>
    <n v="0"/>
    <n v="1"/>
    <n v="0"/>
    <n v="0"/>
    <n v="0"/>
    <n v="0"/>
    <n v="0"/>
    <n v="0"/>
    <n v="0"/>
    <n v="0"/>
    <n v="7.949147979252178"/>
  </r>
  <r>
    <s v="399 - POINT MILAGROAIRES"/>
    <s v="REPORTE DE VENTAS 1 al 18 DE septiembre .xlsx"/>
    <s v="CAMILO STEVEN RIVERA"/>
    <s v="POINT"/>
    <x v="25"/>
    <x v="0"/>
    <s v="AIRES"/>
    <n v="0"/>
    <n v="0"/>
    <n v="0"/>
    <n v="1"/>
    <n v="0"/>
    <n v="0"/>
    <n v="0"/>
    <n v="0"/>
    <n v="0"/>
    <n v="0"/>
    <n v="0"/>
    <n v="0"/>
    <n v="0"/>
    <m/>
    <n v="0"/>
    <n v="0"/>
    <n v="0"/>
    <s v="PLATINO"/>
    <n v="1"/>
    <n v="0"/>
    <n v="0"/>
    <n v="1"/>
    <n v="0"/>
    <n v="0"/>
    <n v="0"/>
    <n v="0"/>
    <n v="0"/>
    <s v="PROM. B"/>
    <m/>
    <m/>
    <s v="CADENAS"/>
    <s v="POINT MILAGRO"/>
    <m/>
    <s v="ANNY SUARE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MILO STEVEN RIVERA"/>
    <n v="9.999999999999994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</r>
  <r>
    <s v="399 - POINT MILAGROCOCINAS"/>
    <s v="REPORTE DE VENTAS 1 al 18 DE septiembre .xlsx"/>
    <s v="CAMILO STEVEN RIVERA"/>
    <s v="POINT"/>
    <x v="25"/>
    <x v="0"/>
    <s v="COCINAS"/>
    <n v="0.18181818181818182"/>
    <n v="11"/>
    <n v="2"/>
    <n v="1"/>
    <n v="0"/>
    <n v="0"/>
    <n v="0"/>
    <n v="0"/>
    <n v="0"/>
    <n v="0"/>
    <n v="0"/>
    <n v="0"/>
    <n v="0"/>
    <m/>
    <n v="0.66666666666666663"/>
    <n v="0.66666666666666663"/>
    <n v="0"/>
    <s v="PLATINO"/>
    <n v="3"/>
    <n v="2"/>
    <n v="2"/>
    <n v="3"/>
    <n v="0"/>
    <n v="0"/>
    <n v="0"/>
    <n v="4"/>
    <n v="2"/>
    <s v="PROM. B"/>
    <m/>
    <m/>
    <s v="CADENAS"/>
    <s v="POINT MILAGRO"/>
    <m/>
    <s v="ANNY SUAREZ"/>
    <n v="3"/>
    <n v="0"/>
    <n v="1"/>
    <n v="0"/>
    <n v="0"/>
    <n v="0"/>
    <n v="0"/>
    <n v="0"/>
    <n v="1"/>
    <n v="9.5583516521765759"/>
    <n v="0"/>
    <n v="1"/>
    <n v="0"/>
    <n v="0"/>
    <n v="0"/>
    <n v="0"/>
    <n v="0"/>
    <n v="1"/>
    <s v="MWJVS"/>
    <s v="CAMILO STEVEN RIVERA"/>
    <n v="9.9999999999999947"/>
    <n v="1"/>
    <n v="0"/>
    <n v="0"/>
    <n v="0"/>
    <n v="0"/>
    <n v="0"/>
    <n v="0"/>
    <n v="1"/>
    <n v="0.5"/>
    <n v="1"/>
    <n v="2"/>
    <n v="0"/>
    <n v="0"/>
    <n v="0"/>
    <n v="0"/>
    <n v="0"/>
    <n v="3"/>
    <m/>
    <m/>
    <m/>
    <m/>
    <m/>
    <m/>
    <m/>
    <n v="0.33333333333333331"/>
    <s v="30% a 40%"/>
    <n v="0"/>
    <n v="0"/>
    <n v="0"/>
    <n v="0"/>
    <n v="0"/>
    <n v="0"/>
    <n v="0"/>
    <n v="0"/>
    <n v="2"/>
    <n v="0"/>
    <n v="0"/>
    <n v="0"/>
    <n v="0"/>
    <n v="0"/>
    <n v="0"/>
    <n v="2"/>
    <n v="11.629327843481502"/>
  </r>
  <r>
    <s v="399 - POINT MILAGROGLOBALES"/>
    <s v="REPORTE DE VENTAS 1 al 18 DE septiembre .xlsx"/>
    <s v="CAMILO STEVEN RIVERA"/>
    <s v="POINT"/>
    <x v="25"/>
    <x v="0"/>
    <s v="GLOBALES"/>
    <n v="0"/>
    <n v="0"/>
    <n v="0"/>
    <n v="1"/>
    <n v="0"/>
    <n v="0"/>
    <n v="0"/>
    <n v="0"/>
    <n v="0"/>
    <n v="0"/>
    <n v="0"/>
    <n v="0"/>
    <n v="0"/>
    <m/>
    <n v="0"/>
    <n v="0"/>
    <n v="0"/>
    <s v="PLATINO"/>
    <n v="1"/>
    <n v="0"/>
    <n v="0"/>
    <n v="1"/>
    <n v="0"/>
    <n v="0"/>
    <n v="0"/>
    <n v="0"/>
    <n v="0"/>
    <s v="PROM. B"/>
    <m/>
    <m/>
    <s v="CADENAS"/>
    <s v="POINT MILAGRO"/>
    <m/>
    <s v="ANNY SUARE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MILO STEVEN RIVERA"/>
    <n v="9.9999999999999947"/>
    <n v="0"/>
    <n v="0"/>
    <n v="0"/>
    <n v="0"/>
    <n v="0"/>
    <n v="0"/>
    <n v="0"/>
    <n v="0"/>
    <n v="0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9 - POINT MILAGROLAVADO"/>
    <s v="REPORTE DE VENTAS 1 al 18 DE septiembre .xlsx"/>
    <s v="CAMILO STEVEN RIVERA"/>
    <s v="POINT"/>
    <x v="25"/>
    <x v="0"/>
    <s v="LAVADO"/>
    <n v="0.5"/>
    <n v="8"/>
    <n v="4"/>
    <n v="5"/>
    <n v="0"/>
    <n v="0"/>
    <n v="0"/>
    <n v="0"/>
    <n v="0"/>
    <n v="0"/>
    <n v="0"/>
    <n v="0"/>
    <n v="0"/>
    <m/>
    <n v="0.44444444444444442"/>
    <n v="0.44444444444444442"/>
    <n v="0"/>
    <s v="PLATINO"/>
    <n v="9"/>
    <n v="3"/>
    <n v="4"/>
    <n v="9"/>
    <n v="0"/>
    <n v="0"/>
    <n v="0"/>
    <n v="6"/>
    <n v="0.8"/>
    <s v="PROM. B"/>
    <m/>
    <m/>
    <s v="CADENAS"/>
    <s v="POINT MILAGRO"/>
    <m/>
    <s v="ANNY SUAREZ"/>
    <n v="8"/>
    <n v="0"/>
    <n v="2"/>
    <n v="0"/>
    <n v="0"/>
    <n v="0"/>
    <n v="0"/>
    <n v="0"/>
    <n v="2"/>
    <n v="7.4568288854003146"/>
    <n v="1"/>
    <n v="0"/>
    <n v="0"/>
    <n v="0"/>
    <n v="0"/>
    <n v="0"/>
    <n v="0"/>
    <n v="1"/>
    <s v="MWJVS"/>
    <s v="CAMILO STEVEN RIVERA"/>
    <n v="9.9999999999999947"/>
    <n v="0"/>
    <n v="0"/>
    <n v="0"/>
    <n v="0"/>
    <n v="0"/>
    <n v="0"/>
    <n v="0"/>
    <n v="0"/>
    <n v="0.3"/>
    <n v="0"/>
    <n v="1"/>
    <n v="0"/>
    <n v="0"/>
    <n v="0"/>
    <n v="0"/>
    <n v="0"/>
    <n v="1"/>
    <m/>
    <m/>
    <m/>
    <m/>
    <s v="ALTO"/>
    <m/>
    <m/>
    <n v="0.25"/>
    <s v="30% a 40%"/>
    <n v="4"/>
    <n v="1"/>
    <n v="0"/>
    <n v="0"/>
    <n v="0"/>
    <n v="0"/>
    <n v="0"/>
    <n v="5"/>
    <n v="0"/>
    <n v="1"/>
    <n v="0"/>
    <n v="0"/>
    <n v="0"/>
    <n v="0"/>
    <n v="0"/>
    <n v="1"/>
    <n v="7.4568288854003146"/>
  </r>
  <r>
    <s v="399 - POINT MILAGROREFRIGERACIÓN"/>
    <s v="REPORTE DE VENTAS 1 al 18 DE septiembre .xlsx"/>
    <s v="CAMILO STEVEN RIVERA"/>
    <s v="POINT"/>
    <x v="25"/>
    <x v="0"/>
    <s v="REFRIGERACIÓN"/>
    <n v="0.2"/>
    <n v="10"/>
    <n v="2"/>
    <n v="1"/>
    <n v="0"/>
    <n v="0"/>
    <n v="0"/>
    <n v="0"/>
    <n v="0"/>
    <n v="0"/>
    <n v="0"/>
    <n v="0"/>
    <n v="0"/>
    <m/>
    <n v="0.66666666666666663"/>
    <n v="0.66666666666666663"/>
    <n v="0"/>
    <s v="PLATINO"/>
    <n v="3"/>
    <n v="2"/>
    <n v="2"/>
    <n v="3"/>
    <n v="0"/>
    <n v="0"/>
    <n v="0"/>
    <n v="3"/>
    <n v="2"/>
    <s v="PROM. B"/>
    <m/>
    <m/>
    <s v="CADENAS"/>
    <s v="POINT MILAGRO"/>
    <m/>
    <s v="ANNY SUAREZ"/>
    <n v="3"/>
    <n v="0"/>
    <n v="1"/>
    <n v="0"/>
    <n v="0"/>
    <n v="0"/>
    <n v="0"/>
    <n v="0"/>
    <n v="1"/>
    <n v="9.9010791382819114"/>
    <n v="0"/>
    <n v="1"/>
    <n v="0"/>
    <n v="0"/>
    <n v="0"/>
    <n v="0"/>
    <n v="0"/>
    <n v="1"/>
    <s v="MWJVS"/>
    <s v="CAMILO STEVEN RIVERA"/>
    <n v="9.9999999999999947"/>
    <n v="2"/>
    <n v="1"/>
    <n v="0"/>
    <n v="0"/>
    <n v="0"/>
    <n v="0"/>
    <n v="0"/>
    <n v="3"/>
    <n v="0.4"/>
    <n v="1"/>
    <n v="1"/>
    <n v="0"/>
    <n v="0"/>
    <n v="0"/>
    <n v="0"/>
    <n v="0"/>
    <n v="2"/>
    <m/>
    <m/>
    <m/>
    <m/>
    <m/>
    <m/>
    <m/>
    <n v="0.42857142857142855"/>
    <s v="30% a 40%"/>
    <n v="0"/>
    <n v="0"/>
    <n v="0"/>
    <n v="0"/>
    <n v="0"/>
    <n v="0"/>
    <n v="0"/>
    <n v="0"/>
    <n v="0"/>
    <n v="1"/>
    <n v="0"/>
    <n v="0"/>
    <n v="0"/>
    <n v="0"/>
    <n v="0"/>
    <n v="1"/>
    <n v="9.9631878144043533"/>
  </r>
  <r>
    <s v="520 - CRÉDITOS ECONÓMICOS PORTAL SHOPPINGCOCINAS"/>
    <s v="ARACELY GUACHI (1).xlsx"/>
    <s v="CARLA ARACELY GUACHI"/>
    <s v="CRECOS"/>
    <x v="26"/>
    <x v="0"/>
    <s v="COCINAS"/>
    <n v="1.4444444444444444"/>
    <n v="9"/>
    <n v="13"/>
    <n v="20"/>
    <n v="0"/>
    <n v="0"/>
    <n v="0"/>
    <n v="0"/>
    <n v="0"/>
    <n v="0"/>
    <n v="0"/>
    <n v="0"/>
    <n v="0"/>
    <m/>
    <n v="0.44827586206896552"/>
    <n v="0.44827586206896552"/>
    <e v="#REF!"/>
    <s v="PLATINO"/>
    <n v="36"/>
    <n v="8"/>
    <n v="13"/>
    <n v="29"/>
    <n v="7"/>
    <n v="3"/>
    <n v="7"/>
    <n v="11"/>
    <n v="0.65"/>
    <s v="PROM. B"/>
    <n v="0.375"/>
    <n v="0.4118"/>
    <s v="CADENAS"/>
    <s v="CRECOS PORTAL SHOPPING"/>
    <m/>
    <s v="MARIA JOSE AREVALO"/>
    <n v="22"/>
    <n v="3"/>
    <n v="0"/>
    <n v="0"/>
    <n v="0"/>
    <n v="0"/>
    <n v="0"/>
    <n v="0"/>
    <n v="3"/>
    <n v="10.841541947118596"/>
    <n v="1"/>
    <n v="1"/>
    <n v="0"/>
    <n v="1"/>
    <n v="0"/>
    <n v="0"/>
    <n v="0"/>
    <n v="3"/>
    <s v="MWJVS"/>
    <s v="RUTH MARIAM LEON"/>
    <n v="19"/>
    <n v="3"/>
    <n v="3"/>
    <n v="0"/>
    <n v="1"/>
    <n v="0"/>
    <n v="0"/>
    <n v="0"/>
    <n v="7"/>
    <n v="0.45"/>
    <n v="4"/>
    <n v="3"/>
    <n v="0"/>
    <n v="1"/>
    <n v="0"/>
    <n v="0"/>
    <n v="0"/>
    <n v="8"/>
    <m/>
    <m/>
    <m/>
    <m/>
    <m/>
    <m/>
    <m/>
    <n v="0.52380952380952384"/>
    <s v="mayor 40%"/>
    <n v="2"/>
    <n v="4"/>
    <n v="0"/>
    <n v="0"/>
    <n v="0"/>
    <n v="0"/>
    <n v="0"/>
    <n v="6"/>
    <n v="3"/>
    <n v="4"/>
    <n v="0"/>
    <n v="0"/>
    <n v="0"/>
    <n v="0"/>
    <n v="0"/>
    <n v="7"/>
    <n v="32"/>
  </r>
  <r>
    <s v="520 - CRÉDITOS ECONÓMICOS PORTAL SHOPPINGLAVADO"/>
    <s v="ARACELY GUACHI (1).xlsx"/>
    <s v="CARLA ARACELY GUACHI"/>
    <s v="CRECOS"/>
    <x v="26"/>
    <x v="0"/>
    <s v="LAVADO"/>
    <n v="0"/>
    <n v="2"/>
    <n v="0"/>
    <n v="0"/>
    <n v="0"/>
    <n v="0"/>
    <n v="0"/>
    <n v="0"/>
    <n v="0"/>
    <n v="0"/>
    <n v="0"/>
    <n v="0"/>
    <n v="0"/>
    <m/>
    <n v="0"/>
    <n v="0"/>
    <e v="#REF!"/>
    <s v="PLATINO"/>
    <n v="2"/>
    <n v="0"/>
    <n v="0"/>
    <n v="0"/>
    <n v="2"/>
    <n v="2"/>
    <n v="2"/>
    <n v="2"/>
    <n v="0"/>
    <s v="PROM. B"/>
    <m/>
    <n v="5.5599999999999997E-2"/>
    <s v="CADENAS"/>
    <s v="CRECOS PORTAL SHOPPING"/>
    <m/>
    <s v="MARIA JOSE AREVALO"/>
    <n v="0"/>
    <n v="0"/>
    <n v="0"/>
    <n v="0"/>
    <n v="0"/>
    <n v="0"/>
    <n v="0"/>
    <n v="0"/>
    <n v="0"/>
    <n v="1"/>
    <n v="0"/>
    <n v="0"/>
    <n v="2"/>
    <n v="3"/>
    <n v="1"/>
    <n v="0"/>
    <n v="0"/>
    <n v="6"/>
    <s v="MWJVS"/>
    <s v="RUTH MARIAM LEON"/>
    <n v="19"/>
    <n v="1"/>
    <n v="0"/>
    <n v="2"/>
    <n v="4"/>
    <n v="2"/>
    <n v="0"/>
    <n v="0"/>
    <n v="9"/>
    <n v="7.0000000000000007E-2"/>
    <n v="1"/>
    <n v="0"/>
    <n v="2"/>
    <n v="5"/>
    <n v="3"/>
    <n v="0"/>
    <n v="0"/>
    <n v="11"/>
    <m/>
    <m/>
    <m/>
    <s v="ALTO"/>
    <m/>
    <m/>
    <m/>
    <n v="7.6923076923076927E-2"/>
    <s v="menor de 30%"/>
    <n v="0"/>
    <n v="0"/>
    <n v="0"/>
    <n v="0"/>
    <n v="0"/>
    <n v="0"/>
    <n v="0"/>
    <n v="0"/>
    <n v="1"/>
    <n v="0"/>
    <n v="0"/>
    <n v="0"/>
    <n v="0"/>
    <n v="0"/>
    <n v="0"/>
    <n v="1"/>
    <n v="2.4234097743089249"/>
  </r>
  <r>
    <s v="520 - CRÉDITOS ECONÓMICOS PORTAL SHOPPINGREFRIGERACIÓN"/>
    <s v="ARACELY GUACHI (1).xlsx"/>
    <s v="CARLA ARACELY GUACHI"/>
    <s v="CRECOS"/>
    <x v="26"/>
    <x v="0"/>
    <s v="REFRIGERACIÓN"/>
    <n v="0.25"/>
    <n v="16"/>
    <n v="4"/>
    <n v="9"/>
    <n v="0"/>
    <n v="0"/>
    <n v="0"/>
    <n v="0"/>
    <n v="0"/>
    <n v="0"/>
    <n v="0"/>
    <n v="0"/>
    <n v="0"/>
    <m/>
    <n v="0.4"/>
    <n v="0.4"/>
    <e v="#REF!"/>
    <s v="PLATINO"/>
    <n v="15"/>
    <n v="3"/>
    <n v="4"/>
    <n v="10"/>
    <n v="5"/>
    <n v="6"/>
    <n v="5"/>
    <n v="9"/>
    <n v="0.44444444444444442"/>
    <s v="PROM. B"/>
    <n v="0.25"/>
    <n v="0.29409999999999997"/>
    <s v="CADENAS"/>
    <s v="CRECOS PORTAL SHOPPING"/>
    <m/>
    <s v="MARIA JOSE AREVALO"/>
    <n v="9"/>
    <n v="2"/>
    <n v="3"/>
    <n v="0"/>
    <n v="0"/>
    <n v="0"/>
    <n v="0"/>
    <n v="0"/>
    <n v="5"/>
    <n v="15.384767179244548"/>
    <n v="0"/>
    <n v="0"/>
    <n v="0"/>
    <n v="1"/>
    <n v="1"/>
    <n v="0"/>
    <n v="0"/>
    <n v="2"/>
    <s v="MWJVS"/>
    <s v="RUTH MARIAM LEON"/>
    <n v="19"/>
    <n v="1"/>
    <n v="3"/>
    <n v="0"/>
    <n v="1"/>
    <n v="1"/>
    <n v="0"/>
    <n v="0"/>
    <n v="6"/>
    <n v="0.4"/>
    <n v="2"/>
    <n v="3"/>
    <n v="0"/>
    <n v="1"/>
    <n v="1"/>
    <n v="0"/>
    <n v="0"/>
    <n v="7"/>
    <m/>
    <m/>
    <m/>
    <s v="ALTO"/>
    <m/>
    <m/>
    <m/>
    <n v="0.25"/>
    <s v="menor de 30%"/>
    <n v="5"/>
    <n v="2"/>
    <n v="0"/>
    <n v="0"/>
    <n v="0"/>
    <n v="0"/>
    <n v="0"/>
    <n v="7"/>
    <n v="4"/>
    <n v="3"/>
    <n v="0"/>
    <n v="0"/>
    <n v="0"/>
    <n v="0"/>
    <n v="0"/>
    <n v="7"/>
    <n v="32"/>
  </r>
  <r>
    <s v="967 - LA GANGA PORTAL SHOPPINGCOCINAS"/>
    <s v="ARACELY GUACHI (1).xlsx"/>
    <s v="CARLA ARACELY GUACHI"/>
    <s v="LA GANGA"/>
    <x v="27"/>
    <x v="0"/>
    <s v="COCINAS"/>
    <n v="0.8571428571428571"/>
    <n v="7"/>
    <n v="6"/>
    <n v="9"/>
    <n v="0"/>
    <n v="0"/>
    <n v="0"/>
    <n v="0"/>
    <n v="0"/>
    <n v="0"/>
    <n v="0"/>
    <n v="0"/>
    <n v="0"/>
    <m/>
    <n v="0.6"/>
    <n v="0.6"/>
    <e v="#REF!"/>
    <s v="PLATA"/>
    <n v="24"/>
    <n v="4"/>
    <n v="6"/>
    <n v="10"/>
    <n v="14"/>
    <n v="9"/>
    <n v="14"/>
    <n v="13"/>
    <n v="0.66666666666666663"/>
    <s v="PROM. B"/>
    <m/>
    <m/>
    <s v="CADENAS"/>
    <s v="GANGA EL PORTAL"/>
    <m/>
    <s v="MARIA JOSE AREVALO"/>
    <n v="6"/>
    <n v="1"/>
    <n v="1"/>
    <n v="0"/>
    <n v="0"/>
    <n v="0"/>
    <n v="0"/>
    <n v="0"/>
    <n v="2"/>
    <n v="6.8094076439213591"/>
    <n v="1"/>
    <n v="1"/>
    <n v="0"/>
    <n v="0"/>
    <n v="0"/>
    <n v="0"/>
    <n v="0"/>
    <n v="2"/>
    <s v="MWJVS"/>
    <s v="RUTH MARIAM LEON"/>
    <n v="20"/>
    <n v="1"/>
    <n v="0"/>
    <n v="0"/>
    <n v="0"/>
    <n v="0"/>
    <n v="0"/>
    <n v="0"/>
    <n v="1"/>
    <n v="0.4"/>
    <n v="3"/>
    <n v="2"/>
    <n v="0"/>
    <n v="0"/>
    <n v="0"/>
    <n v="0"/>
    <n v="0"/>
    <n v="5"/>
    <m/>
    <m/>
    <m/>
    <m/>
    <m/>
    <m/>
    <m/>
    <n v="0.6"/>
    <s v="mayor 40%"/>
    <n v="2"/>
    <n v="2"/>
    <n v="0"/>
    <n v="0"/>
    <n v="0"/>
    <n v="0"/>
    <n v="0"/>
    <n v="4"/>
    <n v="1"/>
    <n v="3"/>
    <n v="0"/>
    <n v="0"/>
    <n v="0"/>
    <n v="0"/>
    <n v="0"/>
    <n v="4"/>
    <n v="15.656772862625077"/>
  </r>
  <r>
    <s v="967 - LA GANGA PORTAL SHOPPINGEMPOTRE"/>
    <s v="ARACELY GUACHI (1).xlsx"/>
    <s v="CARLA ARACELY GUACHI"/>
    <s v="LA GANGA"/>
    <x v="27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GANGA EL PORTAL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UTH MARIAM LEON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67 - LA GANGA PORTAL SHOPPINGGLOBALES"/>
    <s v="ARACELY GUACHI (1).xlsx"/>
    <s v="CARLA ARACELY GUACHI"/>
    <s v="LA GANGA"/>
    <x v="27"/>
    <x v="0"/>
    <s v="GLOBALES"/>
    <n v="2"/>
    <n v="1"/>
    <n v="2"/>
    <n v="0"/>
    <n v="0"/>
    <n v="0"/>
    <n v="0"/>
    <n v="0"/>
    <n v="0"/>
    <n v="0"/>
    <n v="0"/>
    <n v="0"/>
    <n v="0"/>
    <m/>
    <n v="1"/>
    <n v="1"/>
    <e v="#REF!"/>
    <s v="PLATA"/>
    <n v="5"/>
    <n v="2"/>
    <n v="2"/>
    <n v="2"/>
    <n v="3"/>
    <n v="3"/>
    <n v="3"/>
    <n v="7"/>
    <n v="0"/>
    <s v="PROM. B"/>
    <m/>
    <m/>
    <s v="CADENAS"/>
    <s v="GANGA EL PORTAL"/>
    <m/>
    <s v="MARIA JOSE AREVALO"/>
    <n v="2"/>
    <n v="1"/>
    <n v="1"/>
    <n v="0"/>
    <n v="0"/>
    <n v="0"/>
    <n v="0"/>
    <n v="0"/>
    <n v="2"/>
    <n v="1"/>
    <n v="1"/>
    <n v="0"/>
    <n v="0"/>
    <n v="0"/>
    <n v="0"/>
    <n v="0"/>
    <n v="0"/>
    <n v="1"/>
    <s v="MWJVS"/>
    <s v="RUTH MARIAM LEON"/>
    <n v="20"/>
    <n v="1"/>
    <n v="0"/>
    <n v="0"/>
    <n v="0"/>
    <n v="0"/>
    <n v="0"/>
    <n v="0"/>
    <n v="1"/>
    <n v="0"/>
    <n v="1"/>
    <n v="0"/>
    <n v="0"/>
    <n v="0"/>
    <n v="0"/>
    <n v="0"/>
    <n v="0"/>
    <n v="1"/>
    <m/>
    <m/>
    <m/>
    <m/>
    <m/>
    <m/>
    <m/>
    <n v="0.8"/>
    <s v="mayor 40%"/>
    <n v="0"/>
    <n v="0"/>
    <n v="0"/>
    <n v="0"/>
    <n v="0"/>
    <n v="0"/>
    <n v="0"/>
    <n v="0"/>
    <n v="3"/>
    <n v="1"/>
    <n v="0"/>
    <n v="0"/>
    <n v="0"/>
    <n v="0"/>
    <n v="0"/>
    <n v="4"/>
    <n v="0.31770321896256376"/>
  </r>
  <r>
    <s v="967 - LA GANGA PORTAL SHOPPINGLAVADO"/>
    <s v="ARACELY GUACHI (1).xlsx"/>
    <s v="CARLA ARACELY GUACHI"/>
    <s v="LA GANGA"/>
    <x v="27"/>
    <x v="0"/>
    <s v="LAVADO"/>
    <n v="1.5"/>
    <n v="2"/>
    <n v="3"/>
    <n v="1"/>
    <n v="0"/>
    <n v="0"/>
    <n v="0"/>
    <n v="0"/>
    <n v="1"/>
    <n v="0"/>
    <n v="0"/>
    <n v="0"/>
    <n v="0"/>
    <m/>
    <n v="0.6"/>
    <n v="0.6"/>
    <e v="#REF!"/>
    <s v="PLATA"/>
    <n v="5"/>
    <n v="0"/>
    <n v="3"/>
    <n v="5"/>
    <n v="0"/>
    <n v="0"/>
    <n v="0"/>
    <n v="0"/>
    <n v="3"/>
    <s v="PROM. B"/>
    <m/>
    <m/>
    <s v="CADENAS"/>
    <s v="GANGA EL PORTAL"/>
    <m/>
    <s v="MARIA JOSE AREVALO"/>
    <n v="0"/>
    <n v="0"/>
    <n v="0"/>
    <n v="0"/>
    <n v="0"/>
    <n v="0"/>
    <n v="0"/>
    <n v="0"/>
    <n v="0"/>
    <n v="2.2587187020950434"/>
    <n v="0"/>
    <n v="0"/>
    <n v="1"/>
    <n v="0"/>
    <n v="1"/>
    <n v="0"/>
    <n v="0"/>
    <n v="2"/>
    <s v="MWJVS"/>
    <s v="RUTH MARIAM LEON"/>
    <n v="20"/>
    <n v="1"/>
    <n v="0"/>
    <n v="1"/>
    <n v="0"/>
    <n v="1"/>
    <n v="0"/>
    <n v="0"/>
    <n v="3"/>
    <n v="0.05"/>
    <n v="1"/>
    <n v="0"/>
    <n v="1"/>
    <n v="0"/>
    <n v="2"/>
    <n v="0"/>
    <n v="0"/>
    <n v="4"/>
    <m/>
    <m/>
    <m/>
    <s v="ALTO"/>
    <m/>
    <m/>
    <m/>
    <n v="0.22222222222222221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967 - LA GANGA PORTAL SHOPPINGREFRIGERACIÓN"/>
    <s v="ARACELY GUACHI (1).xlsx"/>
    <s v="CARLA ARACELY GUACHI"/>
    <s v="LA GANGA"/>
    <x v="27"/>
    <x v="0"/>
    <s v="REFRIGERACIÓN"/>
    <n v="0.6"/>
    <n v="5"/>
    <n v="3"/>
    <n v="11"/>
    <n v="0"/>
    <n v="0"/>
    <n v="0"/>
    <n v="0"/>
    <n v="0"/>
    <n v="0"/>
    <n v="0"/>
    <n v="0"/>
    <n v="0"/>
    <m/>
    <n v="0.375"/>
    <n v="0.375"/>
    <e v="#REF!"/>
    <s v="PLATA"/>
    <n v="18"/>
    <n v="3"/>
    <n v="3"/>
    <n v="8"/>
    <n v="10"/>
    <n v="4"/>
    <n v="10"/>
    <n v="7"/>
    <n v="0.27272727272727271"/>
    <s v="PROM. B"/>
    <m/>
    <m/>
    <s v="CADENAS"/>
    <s v="GANGA EL PORTAL"/>
    <m/>
    <s v="MARIA JOSE AREVALO"/>
    <n v="7"/>
    <n v="2"/>
    <n v="1"/>
    <n v="0"/>
    <n v="0"/>
    <n v="0"/>
    <n v="0"/>
    <n v="0"/>
    <n v="3"/>
    <n v="7"/>
    <n v="1"/>
    <n v="1"/>
    <n v="0"/>
    <n v="0"/>
    <n v="0"/>
    <n v="0"/>
    <n v="0"/>
    <n v="2"/>
    <s v="MWJVS"/>
    <s v="RUTH MARIAM LEON"/>
    <n v="20"/>
    <n v="2"/>
    <n v="0"/>
    <n v="0"/>
    <n v="0"/>
    <n v="0"/>
    <n v="0"/>
    <n v="0"/>
    <n v="2"/>
    <n v="0.28000000000000003"/>
    <n v="2"/>
    <n v="2"/>
    <n v="0"/>
    <n v="0"/>
    <n v="0"/>
    <n v="0"/>
    <n v="0"/>
    <n v="4"/>
    <m/>
    <m/>
    <m/>
    <m/>
    <m/>
    <m/>
    <m/>
    <n v="0.63636363636363635"/>
    <s v="mayor 40%"/>
    <n v="1"/>
    <n v="0"/>
    <n v="0"/>
    <n v="0"/>
    <n v="0"/>
    <n v="0"/>
    <n v="0"/>
    <n v="1"/>
    <n v="1"/>
    <n v="1"/>
    <n v="0"/>
    <n v="0"/>
    <n v="0"/>
    <n v="0"/>
    <n v="0"/>
    <n v="2"/>
    <n v="8"/>
  </r>
  <r>
    <s v="404 - TIENDA BARATODO CALIFORNIA 1025AIRES"/>
    <s v="VENTASDEL1AL17DESEPALARCONCOQUECARLOSANDRES.xlsx"/>
    <s v="CARLOS ANDRES ALARCON"/>
    <s v="BARATODO"/>
    <x v="28"/>
    <x v="0"/>
    <s v="AIRES"/>
    <n v="0.5"/>
    <n v="2"/>
    <n v="1"/>
    <n v="0"/>
    <n v="0"/>
    <n v="0"/>
    <n v="0"/>
    <n v="0"/>
    <n v="0"/>
    <n v="0"/>
    <n v="0"/>
    <n v="0"/>
    <n v="0"/>
    <m/>
    <n v="1"/>
    <n v="1"/>
    <e v="#REF!"/>
    <s v="PLATINO"/>
    <n v="2"/>
    <n v="1"/>
    <n v="1"/>
    <n v="1"/>
    <n v="1"/>
    <n v="1"/>
    <n v="1"/>
    <n v="2"/>
    <n v="0"/>
    <s v="PROM. B"/>
    <m/>
    <m/>
    <s v="CADENAS"/>
    <s v="TIENDA BARATODO CALIFORNIA 1025"/>
    <n v="36"/>
    <s v="MANUEL GIL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OS ANDRES ALARCON"/>
    <n v="29.999999999999993"/>
    <n v="0"/>
    <n v="0"/>
    <n v="0"/>
    <n v="0"/>
    <n v="0"/>
    <n v="0"/>
    <n v="0"/>
    <n v="0"/>
    <n v="0.15"/>
    <n v="2"/>
    <n v="0"/>
    <n v="0"/>
    <n v="0"/>
    <n v="0"/>
    <n v="0"/>
    <n v="0"/>
    <n v="2"/>
    <s v=""/>
    <s v=""/>
    <s v=""/>
    <s v=""/>
    <s v=""/>
    <s v=""/>
    <s v=""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04 - TIENDA BARATODO CALIFORNIA 1025COCINAS"/>
    <s v="VENTASDEL1AL17DESEPALARCONCOQUECARLOSANDRES.xlsx"/>
    <s v="CARLOS ANDRES ALARCON"/>
    <s v="BARATODO"/>
    <x v="28"/>
    <x v="0"/>
    <s v="COCINAS"/>
    <n v="0.77777777777777779"/>
    <n v="9"/>
    <n v="7"/>
    <n v="3"/>
    <n v="0"/>
    <n v="0"/>
    <n v="0"/>
    <n v="0"/>
    <n v="0"/>
    <n v="0"/>
    <n v="0"/>
    <n v="0"/>
    <n v="0"/>
    <m/>
    <n v="0.875"/>
    <n v="0.875"/>
    <e v="#REF!"/>
    <s v="PLATINO"/>
    <n v="20"/>
    <n v="5"/>
    <n v="7"/>
    <n v="8"/>
    <n v="12"/>
    <n v="3"/>
    <n v="12"/>
    <n v="12"/>
    <n v="2.3333333333333335"/>
    <s v="PROM. B"/>
    <m/>
    <m/>
    <s v="CADENAS"/>
    <s v="TIENDA BARATODO CALIFORNIA 1025"/>
    <n v="36"/>
    <s v="MANUEL GIL"/>
    <n v="6"/>
    <n v="1"/>
    <n v="0"/>
    <n v="0"/>
    <n v="0"/>
    <n v="0"/>
    <n v="0"/>
    <n v="0"/>
    <n v="1"/>
    <n v="3"/>
    <n v="0"/>
    <n v="1"/>
    <n v="0"/>
    <n v="0"/>
    <n v="0"/>
    <n v="0"/>
    <n v="0"/>
    <n v="1"/>
    <s v="MWJVS"/>
    <s v="CARLOS ANDRES ALARCON"/>
    <n v="29.999999999999993"/>
    <n v="0"/>
    <n v="0"/>
    <n v="0"/>
    <n v="0"/>
    <n v="0"/>
    <n v="0"/>
    <n v="0"/>
    <n v="0"/>
    <n v="0.4"/>
    <n v="3"/>
    <n v="3"/>
    <n v="0"/>
    <n v="0"/>
    <n v="0"/>
    <n v="0"/>
    <n v="0"/>
    <n v="6"/>
    <s v=""/>
    <s v=""/>
    <s v=""/>
    <s v=""/>
    <s v=""/>
    <s v=""/>
    <s v=""/>
    <n v="0.5"/>
    <s v="mayor 40%"/>
    <n v="4"/>
    <n v="0"/>
    <s v=""/>
    <n v="0"/>
    <n v="0"/>
    <n v="0"/>
    <n v="0"/>
    <n v="4"/>
    <n v="5"/>
    <n v="0"/>
    <n v="0"/>
    <n v="0"/>
    <n v="0"/>
    <n v="0"/>
    <n v="0"/>
    <n v="5"/>
    <n v="15"/>
  </r>
  <r>
    <s v="404 - TIENDA BARATODO CALIFORNIA 1025EMPOTRE"/>
    <s v="VENTASDEL1AL17DESEPALARCONCOQUECARLOSANDRES.xlsx"/>
    <s v="CARLOS ANDRES ALARCON"/>
    <s v="BARATODO"/>
    <x v="28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TIENDA BARATODO CALIFORNIA 1025"/>
    <n v="36"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OS ANDRES ALARCON"/>
    <n v="29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04 - TIENDA BARATODO CALIFORNIA 1025GLOBALES"/>
    <s v="VENTASDEL1AL17DESEPALARCONCOQUECARLOSANDRES.xlsx"/>
    <s v="CARLOS ANDRES ALARCON"/>
    <s v="BARATODO"/>
    <x v="28"/>
    <x v="0"/>
    <s v="GLOBALES"/>
    <n v="0.5"/>
    <n v="2"/>
    <n v="1"/>
    <n v="0"/>
    <n v="0"/>
    <n v="0"/>
    <n v="0"/>
    <n v="0"/>
    <n v="0"/>
    <n v="0"/>
    <n v="0"/>
    <n v="0"/>
    <n v="0"/>
    <m/>
    <n v="1"/>
    <n v="1"/>
    <e v="#REF!"/>
    <s v="PLATINO"/>
    <n v="3"/>
    <n v="1"/>
    <n v="1"/>
    <n v="1"/>
    <n v="2"/>
    <n v="2"/>
    <n v="2"/>
    <n v="3"/>
    <n v="0"/>
    <s v="PROM. B"/>
    <m/>
    <m/>
    <s v="CADENAS"/>
    <s v="TIENDA BARATODO CALIFORNIA 1025"/>
    <n v="36"/>
    <s v="MANUEL GIL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OS ANDRES ALARCON"/>
    <n v="29.999999999999993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04 - TIENDA BARATODO CALIFORNIA 1025LAVADO"/>
    <s v="VENTASDEL1AL17DESEPALARCONCOQUECARLOSANDRES.xlsx"/>
    <s v="CARLOS ANDRES ALARCON"/>
    <s v="BARATODO"/>
    <x v="28"/>
    <x v="0"/>
    <s v="LAVADO"/>
    <n v="4"/>
    <n v="1"/>
    <n v="4"/>
    <n v="0"/>
    <n v="0"/>
    <n v="0"/>
    <n v="0"/>
    <n v="2"/>
    <n v="0"/>
    <n v="0"/>
    <n v="0"/>
    <n v="0"/>
    <n v="0"/>
    <m/>
    <n v="0.8"/>
    <n v="0.8"/>
    <e v="#REF!"/>
    <s v="PLATINO"/>
    <n v="12"/>
    <n v="4"/>
    <n v="4"/>
    <n v="5"/>
    <n v="7"/>
    <n v="6"/>
    <n v="7"/>
    <n v="13"/>
    <n v="0"/>
    <s v="PROM. B"/>
    <m/>
    <m/>
    <s v="CADENAS"/>
    <s v="TIENDA BARATODO CALIFORNIA 1025"/>
    <n v="36"/>
    <s v="MANUEL GIL"/>
    <n v="5"/>
    <n v="2"/>
    <n v="0"/>
    <n v="0"/>
    <n v="0"/>
    <n v="0"/>
    <n v="2"/>
    <n v="0"/>
    <n v="4"/>
    <n v="0"/>
    <n v="0"/>
    <n v="0"/>
    <n v="0"/>
    <n v="0"/>
    <n v="0"/>
    <n v="0"/>
    <n v="0"/>
    <n v="0"/>
    <s v="MWJVS"/>
    <s v="CARLOS ANDRES ALARCON"/>
    <n v="29.999999999999993"/>
    <n v="0"/>
    <n v="0"/>
    <n v="0"/>
    <n v="0"/>
    <n v="0"/>
    <n v="0"/>
    <n v="0"/>
    <n v="0"/>
    <n v="0.12"/>
    <n v="1"/>
    <n v="0"/>
    <n v="0"/>
    <n v="0"/>
    <n v="0"/>
    <n v="0"/>
    <n v="0"/>
    <n v="1"/>
    <s v=""/>
    <s v=""/>
    <s v=""/>
    <s v=""/>
    <s v=""/>
    <s v=""/>
    <s v=""/>
    <n v="0.6"/>
    <s v="mayor 40%"/>
    <n v="2"/>
    <n v="0"/>
    <s v=""/>
    <n v="0"/>
    <n v="0"/>
    <n v="0"/>
    <n v="0"/>
    <n v="2"/>
    <n v="1"/>
    <n v="0"/>
    <n v="0"/>
    <n v="0"/>
    <n v="0"/>
    <n v="0"/>
    <n v="0"/>
    <n v="1"/>
    <n v="3"/>
  </r>
  <r>
    <s v="404 - TIENDA BARATODO CALIFORNIA 1025REFRIGERACIÓN"/>
    <s v="VENTASDEL1AL17DESEPALARCONCOQUECARLOSANDRES.xlsx"/>
    <s v="CARLOS ANDRES ALARCON"/>
    <s v="BARATODO"/>
    <x v="28"/>
    <x v="0"/>
    <s v="REFRIGERACIÓN"/>
    <n v="0.22222222222222221"/>
    <n v="9"/>
    <n v="2"/>
    <n v="7"/>
    <n v="0"/>
    <n v="2"/>
    <n v="0"/>
    <n v="0"/>
    <n v="0"/>
    <n v="0"/>
    <n v="0"/>
    <n v="0"/>
    <n v="0"/>
    <m/>
    <n v="0.33333333333333331"/>
    <n v="0.33333333333333331"/>
    <e v="#REF!"/>
    <s v="PLATINO"/>
    <n v="14"/>
    <n v="2"/>
    <n v="2"/>
    <n v="6"/>
    <n v="8"/>
    <n v="3"/>
    <n v="8"/>
    <n v="7"/>
    <n v="0.2857142857142857"/>
    <s v="PROM. B"/>
    <m/>
    <m/>
    <s v="CADENAS"/>
    <s v="TIENDA BARATODO CALIFORNIA 1025"/>
    <n v="36"/>
    <s v="MANUEL GIL"/>
    <n v="6"/>
    <n v="0"/>
    <n v="1"/>
    <n v="0"/>
    <n v="0"/>
    <n v="0"/>
    <n v="0"/>
    <n v="0"/>
    <n v="1"/>
    <n v="3"/>
    <n v="1"/>
    <n v="2"/>
    <n v="0"/>
    <n v="0"/>
    <n v="0"/>
    <n v="0"/>
    <n v="0"/>
    <n v="3"/>
    <s v="MWJVS"/>
    <s v="CARLOS ANDRES ALARCON"/>
    <n v="29.999999999999993"/>
    <n v="2"/>
    <n v="1"/>
    <n v="0"/>
    <n v="0"/>
    <n v="0"/>
    <n v="0"/>
    <n v="0"/>
    <n v="3"/>
    <n v="0.2"/>
    <n v="1"/>
    <n v="1"/>
    <n v="0"/>
    <n v="0"/>
    <n v="0"/>
    <n v="0"/>
    <n v="0"/>
    <n v="2"/>
    <s v=""/>
    <s v=""/>
    <s v=""/>
    <s v=""/>
    <s v=""/>
    <s v=""/>
    <s v=""/>
    <n v="0.44444444444444442"/>
    <s v="mayor 40%"/>
    <n v="2"/>
    <n v="1"/>
    <s v=""/>
    <n v="0"/>
    <n v="0"/>
    <n v="0"/>
    <n v="0"/>
    <n v="3"/>
    <n v="4"/>
    <n v="1"/>
    <n v="0"/>
    <n v="0"/>
    <n v="0"/>
    <n v="0"/>
    <n v="0"/>
    <n v="5"/>
    <n v="14"/>
  </r>
  <r>
    <s v="647 - ORVE PARQUE CALIFORNIACOCINAS"/>
    <s v="VENTASDEL1AL17DESEPALARCONCOQUECARLOSANDRES.xlsx"/>
    <s v="CARLOS ANDRES ALARCON"/>
    <s v="ORVE HOGAR"/>
    <x v="29"/>
    <x v="0"/>
    <s v="COCINAS"/>
    <n v="0.5"/>
    <n v="4"/>
    <n v="2"/>
    <n v="10"/>
    <n v="0"/>
    <n v="0"/>
    <n v="0"/>
    <n v="0"/>
    <n v="0"/>
    <n v="0"/>
    <n v="0"/>
    <n v="0"/>
    <n v="0"/>
    <m/>
    <n v="0.14285714285714285"/>
    <n v="0.14285714285714285"/>
    <e v="#REF!"/>
    <s v="BRONCE"/>
    <n v="16"/>
    <n v="1"/>
    <n v="2"/>
    <n v="14"/>
    <n v="2"/>
    <n v="1"/>
    <n v="2"/>
    <n v="3"/>
    <n v="0.2"/>
    <s v="PROM. B"/>
    <m/>
    <m/>
    <s v="CADENAS"/>
    <s v="ORVE HOGAR CALIFORNIA "/>
    <m/>
    <s v="MANUEL GIL"/>
    <n v="4"/>
    <n v="0"/>
    <n v="1"/>
    <n v="0"/>
    <n v="0"/>
    <n v="0"/>
    <n v="0"/>
    <n v="0"/>
    <n v="1"/>
    <n v="2"/>
    <n v="1"/>
    <n v="0"/>
    <n v="0"/>
    <n v="0"/>
    <n v="0"/>
    <n v="0"/>
    <n v="0"/>
    <n v="1"/>
    <s v="MJV"/>
    <s v="CARLOS ANDRES ALARCON"/>
    <n v="6"/>
    <n v="0"/>
    <n v="0"/>
    <n v="0"/>
    <n v="0"/>
    <n v="0"/>
    <n v="0"/>
    <n v="0"/>
    <n v="0"/>
    <n v="0.5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1"/>
    <s v=""/>
    <n v="0"/>
    <n v="0"/>
    <n v="0"/>
    <n v="0"/>
    <n v="1"/>
    <n v="1"/>
    <n v="2"/>
    <n v="0"/>
    <n v="0"/>
    <n v="0"/>
    <n v="0"/>
    <n v="0"/>
    <n v="3"/>
    <n v="6"/>
  </r>
  <r>
    <s v="647 - ORVE PARQUE CALIFORNIAREFRIGERACIÓN"/>
    <s v="VENTASDEL1AL17DESEPALARCONCOQUECARLOSANDRES.xlsx"/>
    <s v="CARLOS ANDRES ALARCON"/>
    <s v="ORVE HOGAR"/>
    <x v="29"/>
    <x v="0"/>
    <s v="REFRIGERACIÓN"/>
    <n v="1.3333333333333333"/>
    <n v="3"/>
    <n v="4"/>
    <n v="8"/>
    <n v="1"/>
    <n v="0"/>
    <n v="0"/>
    <n v="0"/>
    <n v="0"/>
    <n v="0"/>
    <n v="0"/>
    <n v="0"/>
    <n v="0"/>
    <m/>
    <n v="0.33333333333333331"/>
    <n v="0.33333333333333331"/>
    <e v="#REF!"/>
    <s v="BRONCE"/>
    <n v="14"/>
    <n v="0"/>
    <n v="4"/>
    <n v="12"/>
    <n v="2"/>
    <n v="1"/>
    <n v="2"/>
    <n v="1"/>
    <n v="0.5"/>
    <s v="PROM. B"/>
    <m/>
    <m/>
    <s v="CADENAS"/>
    <s v="ORVE HOGAR CALIFORNIA "/>
    <m/>
    <s v="MANUEL GIL"/>
    <n v="1"/>
    <n v="1"/>
    <n v="2"/>
    <n v="0"/>
    <n v="0"/>
    <n v="0"/>
    <n v="0"/>
    <n v="0"/>
    <n v="3"/>
    <n v="2.9990545012494083"/>
    <n v="1"/>
    <n v="0"/>
    <n v="0"/>
    <n v="0"/>
    <n v="0"/>
    <n v="0"/>
    <n v="0"/>
    <n v="1"/>
    <s v="MJV"/>
    <s v="CARLOS ANDRES ALARCON"/>
    <n v="6"/>
    <n v="0"/>
    <n v="1"/>
    <n v="0"/>
    <n v="0"/>
    <n v="0"/>
    <n v="0"/>
    <n v="0"/>
    <n v="1"/>
    <n v="0.4"/>
    <n v="0"/>
    <n v="0"/>
    <n v="0"/>
    <n v="0"/>
    <n v="0"/>
    <n v="0"/>
    <n v="0"/>
    <n v="0"/>
    <s v=""/>
    <s v=""/>
    <s v=""/>
    <s v=""/>
    <s v=""/>
    <s v=""/>
    <s v=""/>
    <n v="0.4"/>
    <s v="30% a 40%"/>
    <n v="1"/>
    <n v="0"/>
    <s v=""/>
    <n v="0"/>
    <n v="0"/>
    <n v="0"/>
    <n v="0"/>
    <n v="1"/>
    <n v="3"/>
    <n v="2"/>
    <n v="0"/>
    <n v="0"/>
    <n v="0"/>
    <n v="0"/>
    <n v="0"/>
    <n v="5"/>
    <n v="3.9990545012494083"/>
  </r>
  <r>
    <s v="663 - JAPON PARQUE CALIFORNIACOCINAS"/>
    <s v="VENTASDEL1AL17DESEPALARCONCOQUECARLOSANDRES.xlsx"/>
    <s v="CARLOS ANDRES ALARCON"/>
    <s v="ORVE HOGAR"/>
    <x v="30"/>
    <x v="0"/>
    <s v="COCINAS"/>
    <n v="0.2857142857142857"/>
    <n v="7"/>
    <n v="2"/>
    <n v="5"/>
    <n v="0"/>
    <n v="0"/>
    <n v="0"/>
    <n v="0"/>
    <n v="0"/>
    <n v="0"/>
    <n v="0"/>
    <n v="0"/>
    <n v="0"/>
    <m/>
    <n v="0.5"/>
    <n v="0.5"/>
    <e v="#REF!"/>
    <s v="BRONCE"/>
    <n v="9"/>
    <n v="2"/>
    <n v="2"/>
    <n v="4"/>
    <n v="5"/>
    <n v="2"/>
    <n v="5"/>
    <n v="5"/>
    <n v="0.4"/>
    <s v="PROM. B"/>
    <m/>
    <m/>
    <s v="CADENAS"/>
    <s v="ALMACENES JAPON"/>
    <m/>
    <s v="MANUEL GIL"/>
    <n v="4"/>
    <n v="1"/>
    <n v="1"/>
    <n v="0"/>
    <n v="0"/>
    <n v="0"/>
    <n v="0"/>
    <n v="0"/>
    <n v="2"/>
    <n v="4.148601200588967"/>
    <n v="0"/>
    <n v="0"/>
    <n v="0"/>
    <n v="0"/>
    <n v="0"/>
    <n v="0"/>
    <n v="0"/>
    <n v="0"/>
    <s v="MJ"/>
    <s v="CARLOS ANDRES ALARCON"/>
    <n v="4"/>
    <n v="0"/>
    <n v="0"/>
    <n v="0"/>
    <n v="0"/>
    <n v="0"/>
    <n v="0"/>
    <n v="0"/>
    <n v="0"/>
    <n v="0.5"/>
    <n v="1"/>
    <n v="1"/>
    <n v="0"/>
    <n v="0"/>
    <n v="0"/>
    <n v="0"/>
    <n v="0"/>
    <n v="2"/>
    <s v=""/>
    <s v=""/>
    <s v=""/>
    <s v=""/>
    <s v=""/>
    <s v=""/>
    <s v=""/>
    <n v="0.5"/>
    <s v="mayor 40%"/>
    <n v="1"/>
    <n v="4"/>
    <s v=""/>
    <n v="0"/>
    <n v="0"/>
    <n v="0"/>
    <n v="0"/>
    <n v="5"/>
    <n v="2"/>
    <n v="2"/>
    <n v="0"/>
    <n v="0"/>
    <n v="0"/>
    <n v="0"/>
    <n v="0"/>
    <n v="4"/>
    <n v="10.101030694302864"/>
  </r>
  <r>
    <s v="663 - JAPON PARQUE CALIFORNIAGLOBALES"/>
    <s v="VENTASDEL1AL17DESEPALARCONCOQUECARLOSANDRES.xlsx"/>
    <s v="CARLOS ANDRES ALARCON"/>
    <s v="ORVE HOGAR"/>
    <x v="30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B"/>
    <m/>
    <m/>
    <s v="CADENAS"/>
    <s v="ALMACENES JAPON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CARLOS ANDRES ALARCON"/>
    <n v="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663 - JAPON PARQUE CALIFORNIALAVADO"/>
    <s v="VENTASDEL1AL17DESEPALARCONCOQUECARLOSANDRES.xlsx"/>
    <s v="CARLOS ANDRES ALARCON"/>
    <s v="ORVE HOGAR"/>
    <x v="30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B"/>
    <m/>
    <m/>
    <s v="CADENAS"/>
    <s v="ALMACENES JAPON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CARLOS ANDRES ALARCON"/>
    <n v="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663 - JAPON PARQUE CALIFORNIAREFRIGERACIÓN"/>
    <s v="VENTASDEL1AL17DESEPALARCONCOQUECARLOSANDRES.xlsx"/>
    <s v="CARLOS ANDRES ALARCON"/>
    <s v="ORVE HOGAR"/>
    <x v="30"/>
    <x v="0"/>
    <s v="REFRIGERACIÓN"/>
    <n v="1"/>
    <n v="5"/>
    <n v="5"/>
    <n v="3"/>
    <n v="0"/>
    <n v="0"/>
    <n v="0"/>
    <n v="0"/>
    <n v="0"/>
    <n v="0"/>
    <n v="0"/>
    <n v="0"/>
    <n v="0"/>
    <m/>
    <n v="1"/>
    <n v="1"/>
    <e v="#REF!"/>
    <s v="BRONCE"/>
    <n v="13"/>
    <n v="5"/>
    <n v="5"/>
    <n v="5"/>
    <n v="8"/>
    <n v="5"/>
    <n v="8"/>
    <n v="10"/>
    <n v="1.6666666666666667"/>
    <s v="PROM. B"/>
    <m/>
    <m/>
    <s v="CADENAS"/>
    <s v="ALMACENES JAPON"/>
    <m/>
    <s v="MANUEL GIL"/>
    <n v="5"/>
    <n v="1"/>
    <n v="1"/>
    <n v="0"/>
    <n v="0"/>
    <n v="0"/>
    <n v="0"/>
    <n v="0"/>
    <n v="2"/>
    <n v="2"/>
    <n v="3"/>
    <n v="3"/>
    <n v="0"/>
    <n v="0"/>
    <n v="0"/>
    <n v="0"/>
    <n v="0"/>
    <n v="6"/>
    <s v="MJ"/>
    <s v="CARLOS ANDRES ALARCON"/>
    <n v="4"/>
    <n v="0"/>
    <n v="0"/>
    <n v="0"/>
    <n v="0"/>
    <n v="0"/>
    <n v="0"/>
    <n v="0"/>
    <n v="0"/>
    <n v="0.4"/>
    <n v="1"/>
    <n v="1"/>
    <n v="0"/>
    <n v="0"/>
    <n v="0"/>
    <n v="0"/>
    <n v="0"/>
    <n v="2"/>
    <s v=""/>
    <s v=""/>
    <s v=""/>
    <s v=""/>
    <s v=""/>
    <s v=""/>
    <s v=""/>
    <n v="0.5"/>
    <s v="mayor 40%"/>
    <n v="0"/>
    <n v="0"/>
    <s v=""/>
    <n v="0"/>
    <n v="0"/>
    <n v="0"/>
    <n v="0"/>
    <n v="0"/>
    <n v="2"/>
    <n v="2"/>
    <n v="0"/>
    <n v="0"/>
    <n v="0"/>
    <n v="0"/>
    <n v="0"/>
    <n v="4"/>
    <n v="6"/>
  </r>
  <r>
    <s v="513 - SALINAS CE GYSAIRES"/>
    <s v="SEQUERA MARTINISI CARLOS ENRIQUE.xlsx"/>
    <s v="CARLOS ENRIQUE SEQUERA"/>
    <s v="CRECOS"/>
    <x v="31"/>
    <x v="0"/>
    <s v="AIRES"/>
    <n v="0.5"/>
    <n v="2"/>
    <n v="1"/>
    <n v="0"/>
    <n v="0"/>
    <n v="0"/>
    <n v="0"/>
    <n v="0"/>
    <n v="0"/>
    <n v="0"/>
    <n v="0"/>
    <n v="0"/>
    <n v="0"/>
    <m/>
    <n v="1"/>
    <n v="1"/>
    <e v="#REF!"/>
    <s v="PLATINO"/>
    <n v="1"/>
    <n v="1"/>
    <n v="1"/>
    <n v="1"/>
    <n v="0"/>
    <n v="0"/>
    <n v="0"/>
    <n v="2"/>
    <n v="0"/>
    <s v="PROM. B"/>
    <m/>
    <m/>
    <s v="CADENAS"/>
    <s v="CRECOS LA LIBERTAD"/>
    <m/>
    <s v="XIOMARA DELGADO"/>
    <n v="1"/>
    <n v="0"/>
    <n v="0"/>
    <n v="0"/>
    <n v="0"/>
    <n v="0"/>
    <n v="0"/>
    <n v="0"/>
    <n v="0"/>
    <n v="4.4444444444444446"/>
    <n v="2"/>
    <n v="0"/>
    <n v="0"/>
    <n v="0"/>
    <n v="0"/>
    <n v="0"/>
    <n v="0"/>
    <n v="2"/>
    <s v="MWJVS"/>
    <s v="CARLOS ENRIQUE SEQUERA"/>
    <n v="24.999999999999993"/>
    <n v="2"/>
    <n v="0"/>
    <n v="0"/>
    <n v="0"/>
    <n v="0"/>
    <n v="0"/>
    <n v="0"/>
    <n v="2"/>
    <n v="0.22"/>
    <n v="2"/>
    <n v="0"/>
    <n v="0"/>
    <n v="0"/>
    <n v="0"/>
    <n v="0"/>
    <n v="0"/>
    <n v="2"/>
    <m/>
    <m/>
    <m/>
    <m/>
    <m/>
    <m/>
    <m/>
    <n v="1"/>
    <s v="mayor 40%"/>
    <n v="1"/>
    <n v="0"/>
    <n v="0"/>
    <n v="0"/>
    <n v="0"/>
    <n v="0"/>
    <n v="0"/>
    <n v="1"/>
    <n v="1"/>
    <n v="0"/>
    <n v="0"/>
    <n v="0"/>
    <n v="0"/>
    <n v="0"/>
    <n v="0"/>
    <n v="1"/>
    <n v="3"/>
  </r>
  <r>
    <s v="513 - SALINAS CE GYSCOCINAS"/>
    <s v="SEQUERA MARTINISI CARLOS ENRIQUE.xlsx"/>
    <s v="CARLOS ENRIQUE SEQUERA"/>
    <s v="CRECOS"/>
    <x v="31"/>
    <x v="0"/>
    <s v="COCINAS"/>
    <n v="0.7857142857142857"/>
    <n v="28"/>
    <n v="22"/>
    <n v="11"/>
    <n v="0"/>
    <n v="0"/>
    <n v="0"/>
    <n v="0"/>
    <n v="0"/>
    <n v="0"/>
    <n v="0"/>
    <n v="0"/>
    <n v="0"/>
    <m/>
    <n v="0.6875"/>
    <n v="0.6875"/>
    <e v="#REF!"/>
    <s v="PLATINO"/>
    <n v="37"/>
    <n v="13"/>
    <n v="22"/>
    <n v="32"/>
    <n v="5"/>
    <n v="4"/>
    <n v="5"/>
    <n v="17"/>
    <n v="2"/>
    <s v="PROM. B"/>
    <m/>
    <n v="0.61760000000000004"/>
    <s v="CADENAS"/>
    <s v="CRECOS LA LIBERTAD"/>
    <m/>
    <s v="XIOMARA DELGADO"/>
    <n v="21"/>
    <n v="3"/>
    <n v="2"/>
    <n v="0"/>
    <n v="0"/>
    <n v="0"/>
    <n v="0"/>
    <n v="0"/>
    <n v="5"/>
    <n v="27.152255423118831"/>
    <n v="3"/>
    <n v="2"/>
    <n v="0"/>
    <n v="0"/>
    <n v="0"/>
    <n v="0"/>
    <n v="0"/>
    <n v="5"/>
    <s v="MWJVS"/>
    <s v="CARLOS ENRIQUE SEQUERA"/>
    <n v="24.999999999999993"/>
    <n v="3"/>
    <n v="3"/>
    <n v="0"/>
    <n v="0"/>
    <n v="0"/>
    <n v="0"/>
    <n v="0"/>
    <n v="6"/>
    <n v="0.45"/>
    <n v="4"/>
    <n v="4"/>
    <n v="0"/>
    <n v="0"/>
    <n v="0"/>
    <n v="0"/>
    <n v="0"/>
    <n v="8"/>
    <m/>
    <m/>
    <m/>
    <m/>
    <m/>
    <m/>
    <m/>
    <n v="0.54166666666666663"/>
    <s v="mayor 40%"/>
    <n v="2"/>
    <n v="1"/>
    <n v="0"/>
    <n v="0"/>
    <n v="0"/>
    <n v="0"/>
    <n v="0"/>
    <n v="3"/>
    <n v="10"/>
    <n v="3"/>
    <n v="0"/>
    <n v="0"/>
    <n v="0"/>
    <n v="0"/>
    <n v="0"/>
    <n v="13"/>
    <n v="53"/>
  </r>
  <r>
    <s v="513 - SALINAS CE GYSEMPOTRE"/>
    <s v="SEQUERA MARTINISI CARLOS ENRIQUE.xlsx"/>
    <s v="CARLOS ENRIQUE SEQUERA"/>
    <s v="CRECOS"/>
    <x v="31"/>
    <x v="0"/>
    <s v="EMPOTRE"/>
    <n v="0"/>
    <n v="0"/>
    <n v="1"/>
    <n v="1"/>
    <n v="0"/>
    <n v="0"/>
    <n v="0"/>
    <n v="0"/>
    <n v="0"/>
    <n v="0"/>
    <n v="0"/>
    <n v="0"/>
    <n v="0"/>
    <m/>
    <n v="0.5"/>
    <n v="0.5"/>
    <e v="#REF!"/>
    <s v="PLATINO"/>
    <n v="2"/>
    <n v="0"/>
    <n v="1"/>
    <n v="2"/>
    <n v="0"/>
    <n v="0"/>
    <n v="0"/>
    <n v="0"/>
    <n v="1"/>
    <s v="PROM. B"/>
    <m/>
    <m/>
    <s v="CADENAS"/>
    <s v="CRECOS LA LIBERTAD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OS ENRIQUE SEQUERA"/>
    <n v="24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13 - SALINAS CE GYSGLOBALES"/>
    <s v="SEQUERA MARTINISI CARLOS ENRIQUE.xlsx"/>
    <s v="CARLOS ENRIQUE SEQUERA"/>
    <s v="CRECOS"/>
    <x v="31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LA LIBERTAD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OS ENRIQUE SEQUERA"/>
    <n v="24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13 - SALINAS CE GYSLAVADO"/>
    <s v="SEQUERA MARTINISI CARLOS ENRIQUE.xlsx"/>
    <s v="CARLOS ENRIQUE SEQUERA"/>
    <s v="CRECOS"/>
    <x v="31"/>
    <x v="0"/>
    <s v="LAVADO"/>
    <n v="0.66666666666666663"/>
    <n v="3"/>
    <n v="2"/>
    <n v="0"/>
    <n v="3"/>
    <n v="12"/>
    <n v="0"/>
    <n v="0"/>
    <n v="0"/>
    <n v="0"/>
    <n v="0"/>
    <n v="0"/>
    <n v="0"/>
    <m/>
    <n v="0.15384615384615385"/>
    <n v="0.15384615384615385"/>
    <e v="#REF!"/>
    <s v="PLATINO"/>
    <n v="17"/>
    <n v="1"/>
    <n v="2"/>
    <n v="13"/>
    <n v="4"/>
    <n v="0"/>
    <n v="4"/>
    <n v="1"/>
    <n v="0"/>
    <s v="PROM. B"/>
    <m/>
    <m/>
    <s v="CADENAS"/>
    <s v="CRECOS LA LIBERTAD"/>
    <m/>
    <s v="XIOMARA DELGADO"/>
    <n v="8"/>
    <n v="0"/>
    <n v="0"/>
    <n v="0"/>
    <n v="0"/>
    <n v="0"/>
    <n v="0"/>
    <n v="0"/>
    <n v="0"/>
    <n v="2.0105988341282459"/>
    <n v="0"/>
    <n v="1"/>
    <n v="0"/>
    <n v="0"/>
    <n v="0"/>
    <n v="0"/>
    <n v="0"/>
    <n v="1"/>
    <s v="MWJVS"/>
    <s v="CARLOS ENRIQUE SEQUERA"/>
    <n v="24.999999999999993"/>
    <n v="1"/>
    <n v="1"/>
    <n v="0"/>
    <n v="0"/>
    <n v="0"/>
    <n v="0"/>
    <n v="0"/>
    <n v="2"/>
    <n v="7.0000000000000007E-2"/>
    <n v="1"/>
    <n v="1"/>
    <n v="0"/>
    <n v="0"/>
    <n v="0"/>
    <n v="0"/>
    <n v="0"/>
    <n v="2"/>
    <m/>
    <m/>
    <m/>
    <m/>
    <m/>
    <m/>
    <m/>
    <n v="0.4"/>
    <s v="30% a 40%"/>
    <n v="1"/>
    <n v="0"/>
    <n v="0"/>
    <n v="0"/>
    <n v="0"/>
    <n v="0"/>
    <n v="0"/>
    <n v="1"/>
    <n v="0"/>
    <n v="0"/>
    <n v="0"/>
    <n v="0"/>
    <n v="0"/>
    <n v="0"/>
    <n v="0"/>
    <n v="0"/>
    <n v="2.7963839935053953"/>
  </r>
  <r>
    <s v="513 - SALINAS CE GYSREFRIGERACIÓN"/>
    <s v="SEQUERA MARTINISI CARLOS ENRIQUE.xlsx"/>
    <s v="CARLOS ENRIQUE SEQUERA"/>
    <s v="CRECOS"/>
    <x v="31"/>
    <x v="0"/>
    <s v="REFRIGERACIÓN"/>
    <n v="0.5"/>
    <n v="20"/>
    <n v="10"/>
    <n v="5"/>
    <n v="0"/>
    <n v="0"/>
    <n v="0"/>
    <n v="0"/>
    <n v="0"/>
    <n v="0"/>
    <n v="0"/>
    <n v="0"/>
    <n v="0"/>
    <m/>
    <n v="0.7142857142857143"/>
    <n v="0.7142857142857143"/>
    <e v="#REF!"/>
    <s v="PLATINO"/>
    <n v="17"/>
    <n v="6"/>
    <n v="10"/>
    <n v="14"/>
    <n v="3"/>
    <n v="2"/>
    <n v="3"/>
    <n v="8"/>
    <n v="2"/>
    <s v="PROM. B"/>
    <m/>
    <n v="0.5"/>
    <s v="CADENAS"/>
    <s v="CRECOS LA LIBERTAD"/>
    <m/>
    <s v="XIOMARA DELGADO"/>
    <n v="8"/>
    <n v="4"/>
    <n v="4"/>
    <n v="0"/>
    <n v="0"/>
    <n v="0"/>
    <n v="0"/>
    <n v="0"/>
    <n v="8"/>
    <n v="23.524933448104399"/>
    <n v="4"/>
    <n v="3"/>
    <n v="0"/>
    <n v="0"/>
    <n v="0"/>
    <n v="0"/>
    <n v="0"/>
    <n v="7"/>
    <s v="MWJVS"/>
    <s v="CARLOS ENRIQUE SEQUERA"/>
    <n v="24.999999999999993"/>
    <n v="4"/>
    <n v="4"/>
    <n v="0"/>
    <n v="0"/>
    <n v="0"/>
    <n v="0"/>
    <n v="0"/>
    <n v="8"/>
    <n v="0.4"/>
    <n v="6"/>
    <n v="4"/>
    <n v="0"/>
    <n v="0"/>
    <n v="0"/>
    <n v="0"/>
    <n v="0"/>
    <n v="10"/>
    <m/>
    <m/>
    <m/>
    <m/>
    <m/>
    <m/>
    <m/>
    <n v="0.54545454545454541"/>
    <s v="mayor 40%"/>
    <n v="3"/>
    <n v="0"/>
    <n v="0"/>
    <n v="0"/>
    <n v="0"/>
    <n v="0"/>
    <n v="0"/>
    <n v="3"/>
    <n v="2"/>
    <n v="1"/>
    <n v="0"/>
    <n v="0"/>
    <n v="0"/>
    <n v="0"/>
    <n v="0"/>
    <n v="3"/>
    <n v="32"/>
  </r>
  <r>
    <s v="525 - LIBERTAD 1 CENTROAIRES"/>
    <s v="SEQUERA MARTINISI CARLOS ENRIQUE.xlsx"/>
    <s v="CARLOS ENRIQUE SEQUERA"/>
    <s v="LA GANGA"/>
    <x v="32"/>
    <x v="0"/>
    <s v="AIRES"/>
    <n v="0"/>
    <n v="2"/>
    <n v="0"/>
    <n v="2"/>
    <n v="0"/>
    <n v="0"/>
    <n v="0"/>
    <n v="0"/>
    <n v="0"/>
    <n v="0"/>
    <n v="0"/>
    <n v="0"/>
    <n v="0"/>
    <m/>
    <n v="0"/>
    <n v="0"/>
    <e v="#REF!"/>
    <s v="PLATINO"/>
    <n v="2"/>
    <n v="0"/>
    <n v="0"/>
    <n v="2"/>
    <n v="0"/>
    <n v="0"/>
    <n v="0"/>
    <n v="0"/>
    <n v="0"/>
    <s v="PROM. B"/>
    <m/>
    <m/>
    <s v="CADENAS"/>
    <s v="GANGA LIBERTAD 1 CENTRO"/>
    <m/>
    <s v="XIOMARA DELGADO"/>
    <n v="1"/>
    <n v="0"/>
    <n v="1"/>
    <n v="0"/>
    <n v="0"/>
    <n v="0"/>
    <n v="0"/>
    <n v="0"/>
    <n v="1"/>
    <n v="1.7738359201773828"/>
    <n v="0"/>
    <n v="1"/>
    <n v="0"/>
    <n v="0"/>
    <n v="0"/>
    <n v="0"/>
    <n v="0"/>
    <n v="1"/>
    <s v="MWJVS"/>
    <s v="CARLOS ENRIQUE SEQUERA"/>
    <n v="14.999999999999995"/>
    <n v="0"/>
    <n v="1"/>
    <n v="0"/>
    <n v="0"/>
    <n v="0"/>
    <n v="0"/>
    <n v="0"/>
    <n v="1"/>
    <n v="0.17"/>
    <n v="0"/>
    <n v="1"/>
    <n v="0"/>
    <n v="0"/>
    <n v="0"/>
    <n v="0"/>
    <n v="0"/>
    <n v="1"/>
    <m/>
    <m/>
    <m/>
    <m/>
    <m/>
    <m/>
    <m/>
    <n v="0"/>
    <n v="0"/>
    <n v="1"/>
    <n v="0"/>
    <n v="0"/>
    <n v="0"/>
    <n v="0"/>
    <n v="0"/>
    <n v="0"/>
    <n v="1"/>
    <n v="1"/>
    <n v="0"/>
    <n v="0"/>
    <n v="0"/>
    <n v="0"/>
    <n v="0"/>
    <n v="0"/>
    <n v="1"/>
    <n v="3.3259423503325931"/>
  </r>
  <r>
    <s v="525 - LIBERTAD 1 CENTROCOCINAS"/>
    <s v="SEQUERA MARTINISI CARLOS ENRIQUE.xlsx"/>
    <s v="CARLOS ENRIQUE SEQUERA"/>
    <s v="LA GANGA"/>
    <x v="32"/>
    <x v="0"/>
    <s v="COCINAS"/>
    <n v="0.61538461538461542"/>
    <n v="13"/>
    <n v="8"/>
    <n v="12"/>
    <n v="0"/>
    <n v="0"/>
    <n v="0"/>
    <n v="0"/>
    <n v="0"/>
    <n v="0"/>
    <n v="0"/>
    <n v="0"/>
    <n v="0"/>
    <m/>
    <n v="0.44444444444444442"/>
    <n v="0.44444444444444442"/>
    <e v="#REF!"/>
    <s v="PLATINO"/>
    <n v="21"/>
    <n v="7"/>
    <n v="8"/>
    <n v="18"/>
    <n v="3"/>
    <n v="1"/>
    <n v="3"/>
    <n v="8"/>
    <n v="0.66666666666666663"/>
    <s v="PROM. B"/>
    <m/>
    <m/>
    <s v="CADENAS"/>
    <s v="GANGA LIBERTAD 1 CENTRO"/>
    <m/>
    <s v="XIOMARA DELGADO"/>
    <n v="14"/>
    <n v="6"/>
    <n v="8"/>
    <n v="0"/>
    <n v="0"/>
    <n v="0"/>
    <n v="0"/>
    <n v="0"/>
    <n v="14"/>
    <n v="11.887606827823692"/>
    <n v="3"/>
    <n v="9"/>
    <n v="0"/>
    <n v="0"/>
    <n v="0"/>
    <n v="0"/>
    <n v="0"/>
    <n v="12"/>
    <s v="MWJVS"/>
    <s v="CARLOS ENRIQUE SEQUERA"/>
    <n v="14.999999999999995"/>
    <n v="2"/>
    <n v="1"/>
    <n v="0"/>
    <n v="0"/>
    <n v="0"/>
    <n v="0"/>
    <n v="0"/>
    <n v="3"/>
    <n v="0.4"/>
    <n v="5"/>
    <n v="3"/>
    <n v="0"/>
    <n v="0"/>
    <n v="0"/>
    <n v="0"/>
    <n v="0"/>
    <n v="8"/>
    <m/>
    <m/>
    <m/>
    <m/>
    <m/>
    <m/>
    <m/>
    <n v="0.43243243243243246"/>
    <s v="mayor 40%"/>
    <n v="4"/>
    <n v="1"/>
    <n v="0"/>
    <n v="0"/>
    <n v="0"/>
    <n v="0"/>
    <n v="0"/>
    <n v="5"/>
    <n v="10"/>
    <n v="3"/>
    <n v="0"/>
    <n v="0"/>
    <n v="0"/>
    <n v="0"/>
    <n v="0"/>
    <n v="13"/>
    <n v="27.573885010403071"/>
  </r>
  <r>
    <s v="525 - LIBERTAD 1 CENTROEMPOTRE"/>
    <s v="SEQUERA MARTINISI CARLOS ENRIQUE.xlsx"/>
    <s v="CARLOS ENRIQUE SEQUERA"/>
    <s v="LA GANGA"/>
    <x v="32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LIBERTAD 1 CENTRO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OS ENRIQUE SEQUERA"/>
    <n v="14.99999999999999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25 - LIBERTAD 1 CENTROGLOBALES"/>
    <s v="SEQUERA MARTINISI CARLOS ENRIQUE.xlsx"/>
    <s v="CARLOS ENRIQUE SEQUERA"/>
    <s v="LA GANGA"/>
    <x v="32"/>
    <x v="0"/>
    <s v="GLOBALES"/>
    <n v="1"/>
    <n v="4"/>
    <n v="4"/>
    <n v="0"/>
    <n v="0"/>
    <n v="0"/>
    <n v="0"/>
    <n v="0"/>
    <n v="0"/>
    <n v="0"/>
    <n v="0"/>
    <n v="0"/>
    <n v="0"/>
    <m/>
    <n v="1"/>
    <n v="1"/>
    <e v="#REF!"/>
    <s v="PLATINO"/>
    <n v="5"/>
    <n v="4"/>
    <n v="4"/>
    <n v="4"/>
    <n v="1"/>
    <n v="1"/>
    <n v="1"/>
    <n v="9"/>
    <n v="0"/>
    <s v="PROM. B"/>
    <m/>
    <m/>
    <s v="CADENAS"/>
    <s v="GANGA LIBERTAD 1 CENTRO"/>
    <m/>
    <s v="XIOMARA DELGADO"/>
    <n v="4"/>
    <n v="2"/>
    <n v="0"/>
    <n v="0"/>
    <n v="0"/>
    <n v="0"/>
    <n v="0"/>
    <n v="0"/>
    <n v="2"/>
    <n v="3.7534278976755524"/>
    <n v="4"/>
    <n v="0"/>
    <n v="0"/>
    <n v="0"/>
    <n v="0"/>
    <n v="0"/>
    <n v="0"/>
    <n v="4"/>
    <s v="MWJVS"/>
    <s v="CARLOS ENRIQUE SEQUERA"/>
    <n v="14.999999999999995"/>
    <n v="2"/>
    <n v="0"/>
    <n v="0"/>
    <n v="0"/>
    <n v="0"/>
    <n v="0"/>
    <n v="0"/>
    <n v="2"/>
    <n v="0"/>
    <n v="2"/>
    <n v="3"/>
    <n v="0"/>
    <n v="0"/>
    <n v="0"/>
    <n v="0"/>
    <n v="0"/>
    <n v="5"/>
    <m/>
    <m/>
    <m/>
    <m/>
    <m/>
    <m/>
    <m/>
    <n v="0.76923076923076927"/>
    <s v="mayor 40%"/>
    <n v="0"/>
    <n v="1"/>
    <n v="0"/>
    <n v="0"/>
    <n v="0"/>
    <n v="0"/>
    <n v="0"/>
    <n v="1"/>
    <n v="1"/>
    <n v="1"/>
    <n v="0"/>
    <n v="0"/>
    <n v="0"/>
    <n v="0"/>
    <n v="0"/>
    <n v="2"/>
    <n v="1.8604937676558122"/>
  </r>
  <r>
    <s v="525 - LIBERTAD 1 CENTROLAVADO"/>
    <s v="SEQUERA MARTINISI CARLOS ENRIQUE.xlsx"/>
    <s v="CARLOS ENRIQUE SEQUERA"/>
    <s v="LA GANGA"/>
    <x v="32"/>
    <x v="0"/>
    <s v="LAVADO"/>
    <n v="0.66666666666666663"/>
    <n v="3"/>
    <n v="2"/>
    <n v="2"/>
    <n v="0"/>
    <n v="0"/>
    <n v="0"/>
    <n v="0"/>
    <n v="0"/>
    <n v="0"/>
    <n v="0"/>
    <n v="0"/>
    <n v="0"/>
    <m/>
    <n v="0.5"/>
    <n v="0.5"/>
    <e v="#REF!"/>
    <s v="PLATINO"/>
    <n v="4"/>
    <n v="2"/>
    <n v="2"/>
    <n v="4"/>
    <n v="0"/>
    <n v="0"/>
    <n v="0"/>
    <n v="6"/>
    <n v="1"/>
    <s v="PROM. B"/>
    <m/>
    <m/>
    <s v="CADENAS"/>
    <s v="GANGA LIBERTAD 1 CENTRO"/>
    <m/>
    <s v="XIOMARA DELGADO"/>
    <n v="4"/>
    <n v="0"/>
    <n v="0"/>
    <n v="0"/>
    <n v="0"/>
    <n v="0"/>
    <n v="0"/>
    <n v="0"/>
    <n v="0"/>
    <n v="4.5399057681324972"/>
    <n v="0"/>
    <n v="0"/>
    <n v="0"/>
    <n v="0"/>
    <n v="0"/>
    <n v="0"/>
    <n v="0"/>
    <n v="0"/>
    <s v="MWJVS"/>
    <s v="CARLOS ENRIQUE SEQUERA"/>
    <n v="14.999999999999995"/>
    <n v="0"/>
    <n v="0"/>
    <n v="0"/>
    <n v="0"/>
    <n v="0"/>
    <n v="0"/>
    <n v="0"/>
    <n v="0"/>
    <n v="0.05"/>
    <n v="1"/>
    <n v="1"/>
    <n v="0"/>
    <n v="0"/>
    <n v="0"/>
    <n v="0"/>
    <n v="0"/>
    <n v="2"/>
    <m/>
    <m/>
    <m/>
    <m/>
    <m/>
    <m/>
    <m/>
    <n v="0.5"/>
    <n v="0"/>
    <n v="1"/>
    <n v="0"/>
    <n v="0"/>
    <n v="0"/>
    <n v="0"/>
    <n v="0"/>
    <n v="0"/>
    <n v="1"/>
    <n v="2"/>
    <n v="0"/>
    <n v="0"/>
    <n v="0"/>
    <n v="0"/>
    <n v="0"/>
    <n v="0"/>
    <n v="2"/>
    <n v="4.6057015039025346"/>
  </r>
  <r>
    <s v="525 - LIBERTAD 1 CENTROREFRIGERACIÓN"/>
    <s v="SEQUERA MARTINISI CARLOS ENRIQUE.xlsx"/>
    <s v="CARLOS ENRIQUE SEQUERA"/>
    <s v="LA GANGA"/>
    <x v="32"/>
    <x v="0"/>
    <s v="REFRIGERACIÓN"/>
    <n v="0.875"/>
    <n v="8"/>
    <n v="7"/>
    <n v="12"/>
    <n v="0"/>
    <n v="0"/>
    <n v="0"/>
    <n v="0"/>
    <n v="0"/>
    <n v="0"/>
    <n v="0"/>
    <n v="0"/>
    <n v="0"/>
    <m/>
    <n v="0.41176470588235292"/>
    <n v="0.41176470588235292"/>
    <e v="#REF!"/>
    <s v="PLATINO"/>
    <n v="21"/>
    <n v="7"/>
    <n v="7"/>
    <n v="17"/>
    <n v="4"/>
    <n v="2"/>
    <n v="4"/>
    <n v="9"/>
    <n v="0.58333333333333337"/>
    <s v="PROM. B"/>
    <m/>
    <m/>
    <s v="CADENAS"/>
    <s v="GANGA LIBERTAD 1 CENTRO"/>
    <m/>
    <s v="XIOMARA DELGADO"/>
    <n v="15"/>
    <n v="1"/>
    <n v="2"/>
    <n v="0"/>
    <n v="0"/>
    <n v="0"/>
    <n v="0"/>
    <n v="0"/>
    <n v="3"/>
    <n v="4.6778579066423829"/>
    <n v="2"/>
    <n v="4"/>
    <n v="0"/>
    <n v="0"/>
    <n v="0"/>
    <n v="0"/>
    <n v="0"/>
    <n v="6"/>
    <s v="MWJVS"/>
    <s v="CARLOS ENRIQUE SEQUERA"/>
    <n v="14.999999999999995"/>
    <n v="2"/>
    <n v="5"/>
    <n v="0"/>
    <n v="0"/>
    <n v="0"/>
    <n v="0"/>
    <n v="0"/>
    <n v="7"/>
    <n v="0.28000000000000003"/>
    <n v="4"/>
    <n v="6"/>
    <n v="0"/>
    <n v="0"/>
    <n v="0"/>
    <n v="0"/>
    <n v="0"/>
    <n v="10"/>
    <m/>
    <m/>
    <m/>
    <m/>
    <m/>
    <m/>
    <m/>
    <n v="0.34615384615384615"/>
    <s v="mayor 40%"/>
    <n v="2"/>
    <n v="1"/>
    <n v="0"/>
    <n v="0"/>
    <n v="0"/>
    <n v="0"/>
    <n v="0"/>
    <n v="3"/>
    <n v="4"/>
    <n v="2"/>
    <n v="0"/>
    <n v="0"/>
    <n v="0"/>
    <n v="0"/>
    <n v="0"/>
    <n v="6"/>
    <n v="11.377853918136879"/>
  </r>
  <r>
    <s v="70 - C.C. SCALAAIRES"/>
    <s v="Ventas Carolina Lenis.xlsx"/>
    <s v="CAROLINA LENIS"/>
    <s v="SUKASA"/>
    <x v="33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ESPECIALIZADOS"/>
    <s v="SUKASA C.C. SCALA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OLINA LENIS"/>
    <n v="38.999999999999993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70 - C.C. SCALACOCINAS"/>
    <s v="Ventas Carolina Lenis.xlsx"/>
    <s v="CAROLINA LENIS"/>
    <s v="SUKASA"/>
    <x v="33"/>
    <x v="0"/>
    <s v="COCINAS"/>
    <n v="0.3"/>
    <n v="10"/>
    <n v="3"/>
    <n v="2"/>
    <n v="2"/>
    <n v="2"/>
    <n v="0"/>
    <n v="0"/>
    <n v="0"/>
    <n v="0"/>
    <n v="0"/>
    <n v="0"/>
    <n v="0"/>
    <m/>
    <n v="0.5"/>
    <n v="0.5"/>
    <e v="#REF!"/>
    <s v="PLATINO"/>
    <n v="12"/>
    <n v="2"/>
    <n v="3"/>
    <n v="6"/>
    <n v="6"/>
    <n v="3"/>
    <n v="6"/>
    <n v="5"/>
    <n v="1.5"/>
    <s v="PROM. B"/>
    <m/>
    <m/>
    <s v="ESPECIALIZADOS"/>
    <s v="SUKASA C.C. SCALA"/>
    <m/>
    <s v="JUAN CARLOS FIGUEROA"/>
    <n v="4"/>
    <n v="3"/>
    <n v="1"/>
    <n v="0"/>
    <n v="0"/>
    <n v="0"/>
    <n v="0"/>
    <n v="0"/>
    <n v="4"/>
    <n v="9.8106060606060606"/>
    <n v="0"/>
    <n v="1"/>
    <n v="0"/>
    <n v="0"/>
    <n v="0"/>
    <n v="0"/>
    <n v="0"/>
    <n v="1"/>
    <s v="MWJVS"/>
    <s v="CAROLINA LENIS"/>
    <n v="38.999999999999993"/>
    <n v="3"/>
    <n v="1"/>
    <n v="0"/>
    <n v="0"/>
    <n v="0"/>
    <n v="0"/>
    <n v="0"/>
    <n v="4"/>
    <n v="0.5"/>
    <n v="0"/>
    <n v="0"/>
    <n v="1"/>
    <n v="1"/>
    <n v="0"/>
    <n v="0"/>
    <n v="0"/>
    <n v="2"/>
    <s v=""/>
    <s v=""/>
    <s v=""/>
    <s v=""/>
    <s v=""/>
    <s v=""/>
    <s v=""/>
    <n v="0.54545454545454541"/>
    <s v="mayor 40%"/>
    <n v="1"/>
    <n v="0"/>
    <n v="0"/>
    <n v="0"/>
    <n v="0"/>
    <n v="0"/>
    <n v="0"/>
    <n v="1"/>
    <n v="2"/>
    <n v="1"/>
    <n v="0"/>
    <n v="0"/>
    <n v="0"/>
    <n v="0"/>
    <n v="0"/>
    <n v="3"/>
    <n v="13.09090909090909"/>
  </r>
  <r>
    <s v="70 - C.C. SCALAEMPOTRE"/>
    <s v="Ventas Carolina Lenis.xlsx"/>
    <s v="CAROLINA LENIS"/>
    <s v="SUKASA"/>
    <x v="33"/>
    <x v="0"/>
    <s v="EMPOTRE"/>
    <n v="1.9166666666666667"/>
    <n v="12"/>
    <n v="23"/>
    <n v="8"/>
    <n v="8"/>
    <n v="0"/>
    <n v="0"/>
    <n v="5"/>
    <n v="0"/>
    <n v="0"/>
    <n v="21"/>
    <n v="0"/>
    <n v="0"/>
    <m/>
    <n v="0.39655172413793105"/>
    <n v="0.39655172413793105"/>
    <e v="#REF!"/>
    <s v="PLATINO"/>
    <n v="70"/>
    <n v="13"/>
    <n v="23"/>
    <n v="58"/>
    <n v="12"/>
    <n v="3"/>
    <n v="12"/>
    <n v="16"/>
    <n v="2.875"/>
    <s v="PROM. B"/>
    <m/>
    <m/>
    <s v="ESPECIALIZADOS"/>
    <s v="SUKASA C.C. SCALA"/>
    <m/>
    <s v="JUAN CARLOS FIGUEROA"/>
    <n v="25"/>
    <n v="6"/>
    <n v="2"/>
    <n v="1"/>
    <n v="0"/>
    <n v="0"/>
    <n v="0"/>
    <n v="11"/>
    <n v="20"/>
    <n v="15.502838605028387"/>
    <n v="5"/>
    <n v="1"/>
    <n v="0"/>
    <n v="0"/>
    <n v="0"/>
    <n v="0"/>
    <n v="4"/>
    <n v="10"/>
    <s v="MWJVS"/>
    <s v="CAROLINA LENIS"/>
    <n v="38.999999999999993"/>
    <n v="4"/>
    <n v="1"/>
    <n v="0"/>
    <n v="0"/>
    <n v="0"/>
    <n v="4"/>
    <n v="5"/>
    <n v="14"/>
    <n v="0.3"/>
    <n v="9"/>
    <n v="7"/>
    <n v="2"/>
    <n v="0"/>
    <n v="0"/>
    <n v="3"/>
    <n v="11"/>
    <n v="32"/>
    <s v=""/>
    <s v=""/>
    <s v=""/>
    <s v=""/>
    <s v=""/>
    <s v=""/>
    <s v=""/>
    <n v="0.31578947368421051"/>
    <s v="30% a 40%"/>
    <n v="0"/>
    <n v="0"/>
    <n v="0"/>
    <n v="0"/>
    <n v="0"/>
    <n v="0"/>
    <n v="3"/>
    <n v="3"/>
    <n v="5"/>
    <n v="2"/>
    <n v="1"/>
    <n v="0"/>
    <n v="0"/>
    <n v="0"/>
    <n v="8"/>
    <n v="16"/>
    <n v="17.445255474452559"/>
  </r>
  <r>
    <s v="70 - C.C. SCALAGLOBALES"/>
    <s v="Ventas Carolina Lenis.xlsx"/>
    <s v="CAROLINA LENIS"/>
    <s v="SUKASA"/>
    <x v="33"/>
    <x v="0"/>
    <s v="GLOBALES"/>
    <n v="0.4"/>
    <n v="25"/>
    <n v="10"/>
    <n v="2"/>
    <n v="0"/>
    <n v="0"/>
    <n v="0"/>
    <n v="4"/>
    <n v="0"/>
    <n v="0"/>
    <n v="5"/>
    <n v="0"/>
    <n v="0"/>
    <m/>
    <n v="0.55555555555555558"/>
    <n v="0.55555555555555558"/>
    <e v="#REF!"/>
    <s v="PLATINO"/>
    <n v="20"/>
    <n v="9"/>
    <n v="10"/>
    <n v="18"/>
    <n v="2"/>
    <n v="0"/>
    <n v="2"/>
    <n v="9"/>
    <n v="5"/>
    <s v="PROM. B"/>
    <m/>
    <m/>
    <s v="ESPECIALIZADOS"/>
    <s v="SUKASA C.C. SCALA"/>
    <m/>
    <s v="JUAN CARLOS FIGUEROA"/>
    <n v="9"/>
    <n v="1"/>
    <n v="0"/>
    <n v="0"/>
    <n v="0"/>
    <n v="0"/>
    <n v="0"/>
    <n v="3"/>
    <n v="4"/>
    <n v="18.508854101829954"/>
    <n v="4"/>
    <n v="0"/>
    <n v="0"/>
    <n v="0"/>
    <n v="0"/>
    <n v="0"/>
    <n v="4"/>
    <n v="8"/>
    <s v="MWJVS"/>
    <s v="CAROLINA LENIS"/>
    <n v="38.999999999999993"/>
    <n v="2"/>
    <n v="2"/>
    <n v="0"/>
    <n v="0"/>
    <n v="0"/>
    <n v="0"/>
    <n v="0"/>
    <n v="4"/>
    <n v="0"/>
    <n v="2"/>
    <n v="0"/>
    <n v="0"/>
    <n v="0"/>
    <n v="0"/>
    <n v="0"/>
    <n v="0"/>
    <n v="2"/>
    <s v=""/>
    <s v=""/>
    <s v=""/>
    <s v=""/>
    <s v=""/>
    <s v=""/>
    <s v=""/>
    <n v="0.5"/>
    <s v="mayor 40%"/>
    <n v="0"/>
    <n v="0"/>
    <n v="0"/>
    <n v="0"/>
    <n v="0"/>
    <n v="0"/>
    <n v="1"/>
    <n v="1"/>
    <n v="2"/>
    <n v="0"/>
    <n v="0"/>
    <n v="0"/>
    <n v="0"/>
    <n v="2"/>
    <n v="0"/>
    <n v="4"/>
    <n v="22.720177366190548"/>
  </r>
  <r>
    <s v="70 - C.C. SCALALAVADO"/>
    <s v="Ventas Carolina Lenis.xlsx"/>
    <s v="CAROLINA LENIS"/>
    <s v="SUKASA"/>
    <x v="33"/>
    <x v="0"/>
    <s v="LAVADO"/>
    <n v="0.88888888888888884"/>
    <n v="27"/>
    <n v="24"/>
    <n v="0"/>
    <n v="13"/>
    <n v="25"/>
    <n v="6"/>
    <n v="0"/>
    <n v="0"/>
    <n v="0"/>
    <n v="0"/>
    <n v="0"/>
    <n v="0"/>
    <m/>
    <n v="0.39344262295081966"/>
    <n v="0.39344262295081966"/>
    <e v="#REF!"/>
    <s v="PLATINO"/>
    <n v="70"/>
    <n v="12"/>
    <n v="24"/>
    <n v="61"/>
    <n v="9"/>
    <n v="2"/>
    <n v="9"/>
    <n v="14"/>
    <n v="0"/>
    <s v="PROM. B"/>
    <m/>
    <m/>
    <s v="ESPECIALIZADOS"/>
    <s v="SUKASA C.C. SCALA"/>
    <m/>
    <s v="JUAN CARLOS FIGUEROA"/>
    <n v="28"/>
    <n v="11"/>
    <n v="0"/>
    <n v="5"/>
    <n v="11"/>
    <n v="6"/>
    <n v="0"/>
    <n v="0"/>
    <n v="33"/>
    <n v="21.343999999999998"/>
    <n v="4"/>
    <n v="0"/>
    <n v="7"/>
    <n v="6"/>
    <n v="3"/>
    <n v="1"/>
    <n v="0"/>
    <n v="21"/>
    <s v="MWJVS"/>
    <s v="CAROLINA LENIS"/>
    <n v="38.999999999999993"/>
    <n v="2"/>
    <n v="0"/>
    <n v="2"/>
    <n v="4"/>
    <n v="0"/>
    <n v="1"/>
    <n v="0"/>
    <n v="9"/>
    <n v="0.25"/>
    <n v="10"/>
    <n v="0"/>
    <n v="2"/>
    <n v="4"/>
    <n v="6"/>
    <n v="0"/>
    <n v="0"/>
    <n v="22"/>
    <m/>
    <m/>
    <m/>
    <m/>
    <s v="ALTO"/>
    <m/>
    <m/>
    <n v="0.31764705882352939"/>
    <s v="menor de 30%"/>
    <n v="5"/>
    <n v="0"/>
    <n v="3"/>
    <n v="2"/>
    <n v="2"/>
    <n v="0"/>
    <n v="0"/>
    <n v="12"/>
    <n v="4"/>
    <n v="0"/>
    <n v="6"/>
    <n v="3"/>
    <n v="0"/>
    <n v="2"/>
    <n v="0"/>
    <n v="15"/>
    <n v="38.975999999999999"/>
  </r>
  <r>
    <s v="70 - C.C. SCALAREFRIGERACIÓN"/>
    <s v="Ventas Carolina Lenis.xlsx"/>
    <s v="CAROLINA LENIS"/>
    <s v="SUKASA"/>
    <x v="33"/>
    <x v="0"/>
    <s v="REFRIGERACIÓN"/>
    <n v="0.45"/>
    <n v="20"/>
    <n v="9"/>
    <n v="4"/>
    <n v="2"/>
    <n v="13"/>
    <n v="4"/>
    <n v="9"/>
    <n v="0"/>
    <n v="0"/>
    <n v="1"/>
    <n v="0"/>
    <n v="0"/>
    <m/>
    <n v="0.28125"/>
    <n v="0.28125"/>
    <e v="#REF!"/>
    <s v="PLATINO"/>
    <n v="40"/>
    <n v="4"/>
    <n v="9"/>
    <n v="32"/>
    <n v="8"/>
    <n v="3"/>
    <n v="8"/>
    <n v="7"/>
    <n v="2.25"/>
    <s v="PROM. B"/>
    <m/>
    <m/>
    <s v="ESPECIALIZADOS"/>
    <s v="SUKASA C.C. SCALA"/>
    <m/>
    <s v="JUAN CARLOS FIGUEROA"/>
    <n v="18"/>
    <n v="7"/>
    <n v="0"/>
    <n v="1"/>
    <n v="8"/>
    <n v="1"/>
    <n v="1"/>
    <n v="0"/>
    <n v="18"/>
    <n v="16.838509316770189"/>
    <n v="3"/>
    <n v="2"/>
    <n v="0"/>
    <n v="3"/>
    <n v="1"/>
    <n v="1"/>
    <n v="1"/>
    <n v="11"/>
    <s v="MWJVS"/>
    <s v="CAROLINA LENIS"/>
    <n v="38.999999999999993"/>
    <n v="4"/>
    <n v="1"/>
    <n v="0"/>
    <n v="2"/>
    <n v="1"/>
    <n v="0"/>
    <n v="1"/>
    <n v="9"/>
    <n v="0.4"/>
    <n v="9"/>
    <n v="2"/>
    <n v="1"/>
    <n v="3"/>
    <n v="0"/>
    <n v="1"/>
    <n v="1"/>
    <n v="17"/>
    <s v=""/>
    <s v=""/>
    <s v=""/>
    <s v=""/>
    <s v=""/>
    <s v=""/>
    <s v=""/>
    <n v="0.41818181818181815"/>
    <s v="30% a 40%"/>
    <n v="0"/>
    <n v="1"/>
    <n v="1"/>
    <n v="1"/>
    <n v="1"/>
    <n v="0"/>
    <n v="0"/>
    <n v="4"/>
    <n v="3"/>
    <n v="0"/>
    <n v="0"/>
    <n v="1"/>
    <n v="0"/>
    <n v="2"/>
    <n v="1"/>
    <n v="7"/>
    <n v="18.76629650542694"/>
  </r>
  <r>
    <s v="94322 - JAPON IBARRA 2COCINAS"/>
    <s v="CINTHYA ANAHI DONOSO pdf.xlsx"/>
    <s v="CINTHYA ANAHI DONOSO"/>
    <s v="ALMACENES JAPON"/>
    <x v="34"/>
    <x v="0"/>
    <s v="COCINAS"/>
    <n v="0.4"/>
    <n v="5"/>
    <n v="2"/>
    <n v="1"/>
    <n v="0"/>
    <n v="0"/>
    <n v="0"/>
    <n v="0"/>
    <n v="0"/>
    <n v="0"/>
    <n v="0"/>
    <n v="0"/>
    <n v="0"/>
    <m/>
    <n v="0.66666666666666663"/>
    <n v="0.66666666666666663"/>
    <e v="#REF!"/>
    <s v="ORO"/>
    <n v="3"/>
    <n v="1"/>
    <n v="2"/>
    <n v="3"/>
    <n v="0"/>
    <n v="0"/>
    <n v="0"/>
    <n v="1"/>
    <n v="2"/>
    <s v="PROM. M"/>
    <m/>
    <m/>
    <s v="CADENAS"/>
    <s v="JAPON IBARRA II"/>
    <m/>
    <s v="MARIA JOSE AREVALO"/>
    <n v="2"/>
    <n v="0"/>
    <n v="1"/>
    <n v="0"/>
    <n v="0"/>
    <n v="0"/>
    <n v="0"/>
    <n v="0"/>
    <n v="1"/>
    <n v="2"/>
    <n v="0"/>
    <n v="0"/>
    <n v="0"/>
    <n v="0"/>
    <n v="0"/>
    <n v="0"/>
    <n v="0"/>
    <n v="0"/>
    <s v="W"/>
    <s v="CINTHYA ANAHI DONOSO"/>
    <n v="2.0000000000000009"/>
    <n v="0"/>
    <n v="1"/>
    <n v="0"/>
    <n v="0"/>
    <n v="0"/>
    <n v="0"/>
    <n v="0"/>
    <n v="1"/>
    <n v="0.5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108522612788322"/>
  </r>
  <r>
    <s v="94322 - JAPON IBARRA 2GLOBALES"/>
    <s v="CINTHYA ANAHI DONOSO pdf.xlsx"/>
    <s v="CINTHYA ANAHI DONOSO"/>
    <s v="ALMACENES JAPON"/>
    <x v="34"/>
    <x v="0"/>
    <s v="GLOBALES"/>
    <n v="0"/>
    <n v="0"/>
    <n v="1"/>
    <n v="0"/>
    <n v="0"/>
    <n v="0"/>
    <n v="0"/>
    <n v="0"/>
    <n v="0"/>
    <n v="0"/>
    <n v="0"/>
    <n v="0"/>
    <n v="0"/>
    <m/>
    <n v="1"/>
    <n v="1"/>
    <e v="#REF!"/>
    <s v="ORO"/>
    <n v="1"/>
    <n v="0"/>
    <n v="1"/>
    <n v="1"/>
    <n v="0"/>
    <n v="0"/>
    <n v="0"/>
    <n v="0"/>
    <n v="0"/>
    <s v="PROM. M"/>
    <m/>
    <m/>
    <s v="CADENAS"/>
    <s v="JAPON IBARRA II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CINTHYA ANAHI DONOSO"/>
    <n v="2.0000000000000009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4322 - JAPON IBARRA 2LAVADO"/>
    <s v="CINTHYA ANAHI DONOSO pdf.xlsx"/>
    <s v="CINTHYA ANAHI DONOSO"/>
    <s v="ALMACENES JAPON"/>
    <x v="34"/>
    <x v="0"/>
    <s v="LAVADO"/>
    <n v="0"/>
    <n v="0"/>
    <n v="0"/>
    <n v="0"/>
    <n v="0"/>
    <n v="2"/>
    <n v="1"/>
    <n v="0"/>
    <n v="0"/>
    <n v="0"/>
    <n v="0"/>
    <n v="0"/>
    <n v="0"/>
    <m/>
    <n v="0"/>
    <n v="0"/>
    <e v="#REF!"/>
    <s v="ORO"/>
    <n v="3"/>
    <n v="0"/>
    <n v="0"/>
    <n v="2"/>
    <n v="1"/>
    <n v="0"/>
    <n v="1"/>
    <n v="0"/>
    <n v="0"/>
    <s v="PROM. M"/>
    <m/>
    <m/>
    <s v="CADENAS"/>
    <s v="JAPON IBARRA II"/>
    <m/>
    <s v="MARIA JOSE AREVALO"/>
    <n v="1"/>
    <n v="0"/>
    <n v="0"/>
    <n v="0"/>
    <n v="1"/>
    <n v="0"/>
    <n v="0"/>
    <n v="0"/>
    <n v="1"/>
    <n v="0"/>
    <n v="0"/>
    <n v="0"/>
    <n v="0"/>
    <n v="1"/>
    <n v="0"/>
    <n v="0"/>
    <n v="0"/>
    <n v="1"/>
    <s v="W"/>
    <s v="CINTHYA ANAHI DONOSO"/>
    <n v="2.0000000000000009"/>
    <n v="0"/>
    <n v="0"/>
    <n v="0"/>
    <n v="1"/>
    <n v="0"/>
    <n v="0"/>
    <n v="0"/>
    <n v="1"/>
    <n v="0"/>
    <n v="0"/>
    <n v="0"/>
    <n v="0"/>
    <n v="1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4322 - JAPON IBARRA 2REFRIGERACIÓN"/>
    <s v="CINTHYA ANAHI DONOSO pdf.xlsx"/>
    <s v="CINTHYA ANAHI DONOSO"/>
    <s v="ALMACENES JAPON"/>
    <x v="34"/>
    <x v="0"/>
    <s v="REFRIGERACIÓN"/>
    <n v="1"/>
    <n v="1"/>
    <n v="1"/>
    <n v="1"/>
    <n v="0"/>
    <n v="0"/>
    <n v="0"/>
    <n v="0"/>
    <n v="0"/>
    <n v="0"/>
    <n v="0"/>
    <n v="0"/>
    <n v="0"/>
    <m/>
    <n v="0.5"/>
    <n v="0.5"/>
    <e v="#REF!"/>
    <s v="ORO"/>
    <n v="2"/>
    <n v="1"/>
    <n v="1"/>
    <n v="2"/>
    <n v="0"/>
    <n v="0"/>
    <n v="0"/>
    <n v="1"/>
    <n v="1"/>
    <s v="PROM. M"/>
    <m/>
    <m/>
    <s v="CADENAS"/>
    <s v="JAPON IBARRA II"/>
    <m/>
    <s v="MARIA JOSE AREVALO"/>
    <n v="2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CINTHYA ANAHI DONOSO"/>
    <n v="2.0000000000000009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665878751041174"/>
  </r>
  <r>
    <s v="1013 - TIENDA IBARRACOCINAS"/>
    <s v="CINTHYA ANAHI DONOSO pdf.xlsx"/>
    <s v="CINTHYA ANAHI DONOSO"/>
    <s v="ARTEFACTA"/>
    <x v="35"/>
    <x v="0"/>
    <s v="COCINAS"/>
    <n v="0.72727272727272729"/>
    <n v="11"/>
    <n v="8"/>
    <n v="8"/>
    <n v="0"/>
    <n v="0"/>
    <n v="0"/>
    <n v="0"/>
    <n v="0"/>
    <n v="0"/>
    <n v="0"/>
    <n v="0"/>
    <n v="0"/>
    <m/>
    <n v="0.53333333333333333"/>
    <n v="0.53333333333333333"/>
    <e v="#REF!"/>
    <s v="ORO"/>
    <n v="18"/>
    <n v="6"/>
    <n v="8"/>
    <n v="15"/>
    <n v="3"/>
    <n v="2"/>
    <n v="3"/>
    <n v="11"/>
    <n v="1"/>
    <s v="PROM. M"/>
    <m/>
    <m/>
    <s v="CADENAS"/>
    <s v="ARTEFACTA TIENDA IBARRA 1013"/>
    <m/>
    <s v="MARIA JOSE AREVALO"/>
    <n v="11"/>
    <n v="0"/>
    <n v="3"/>
    <n v="0"/>
    <n v="0"/>
    <n v="0"/>
    <n v="0"/>
    <n v="0"/>
    <n v="3"/>
    <n v="11.082342212890389"/>
    <n v="2"/>
    <n v="3"/>
    <n v="0"/>
    <n v="0"/>
    <n v="0"/>
    <n v="0"/>
    <n v="0"/>
    <n v="5"/>
    <s v="LJVS"/>
    <s v="CINTHYA ANAHI DONOSO"/>
    <n v="15.999999999999996"/>
    <n v="3"/>
    <n v="4"/>
    <n v="0"/>
    <n v="0"/>
    <n v="0"/>
    <n v="0"/>
    <n v="0"/>
    <n v="7"/>
    <n v="0.4"/>
    <n v="5"/>
    <n v="5"/>
    <n v="0"/>
    <n v="0"/>
    <n v="0"/>
    <n v="0"/>
    <n v="0"/>
    <n v="10"/>
    <m/>
    <m/>
    <m/>
    <m/>
    <m/>
    <m/>
    <m/>
    <n v="0.4"/>
    <s v="30% a 40%"/>
    <n v="5"/>
    <n v="1"/>
    <n v="0"/>
    <n v="0"/>
    <n v="0"/>
    <n v="0"/>
    <n v="0"/>
    <n v="6"/>
    <n v="2"/>
    <n v="3"/>
    <n v="0"/>
    <n v="0"/>
    <n v="0"/>
    <n v="0"/>
    <n v="0"/>
    <n v="5"/>
    <n v="26.597621310936933"/>
  </r>
  <r>
    <s v="1013 - TIENDA IBARRAEMPOTRE"/>
    <s v="CINTHYA ANAHI DONOSO pdf.xlsx"/>
    <s v="CINTHYA ANAHI DONOSO"/>
    <s v="ARTEFACTA"/>
    <x v="35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M"/>
    <m/>
    <m/>
    <s v="CADENAS"/>
    <s v="ARTEFACTA TIENDA IBARRA 1013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JVS"/>
    <s v="CINTHYA ANAHI DONOSO"/>
    <n v="15.99999999999999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13 - TIENDA IBARRAGLOBALES"/>
    <s v="CINTHYA ANAHI DONOSO pdf.xlsx"/>
    <s v="CINTHYA ANAHI DONOSO"/>
    <s v="ARTEFACTA"/>
    <x v="35"/>
    <x v="0"/>
    <s v="GLOBALES"/>
    <n v="0"/>
    <n v="6"/>
    <n v="0"/>
    <n v="1"/>
    <n v="0"/>
    <n v="0"/>
    <n v="0"/>
    <n v="0"/>
    <n v="0"/>
    <n v="0"/>
    <n v="0"/>
    <n v="0"/>
    <n v="5"/>
    <m/>
    <n v="0"/>
    <n v="0"/>
    <e v="#REF!"/>
    <s v="ORO"/>
    <n v="6"/>
    <n v="0"/>
    <n v="0"/>
    <n v="6"/>
    <n v="0"/>
    <n v="0"/>
    <n v="0"/>
    <n v="2"/>
    <n v="0"/>
    <s v="PROM. M"/>
    <m/>
    <m/>
    <s v="CADENAS"/>
    <s v="ARTEFACTA TIENDA IBARRA 1013"/>
    <m/>
    <s v="MARIA JOSE AREVALO"/>
    <n v="6"/>
    <n v="1"/>
    <n v="1"/>
    <n v="0"/>
    <n v="0"/>
    <n v="0"/>
    <n v="0"/>
    <n v="1"/>
    <n v="3"/>
    <n v="4.9491116958299193"/>
    <n v="0"/>
    <n v="2"/>
    <n v="0"/>
    <n v="0"/>
    <n v="0"/>
    <n v="0"/>
    <n v="4"/>
    <n v="6"/>
    <s v="LJVS"/>
    <s v="CINTHYA ANAHI DONOSO"/>
    <n v="15.999999999999996"/>
    <n v="0"/>
    <n v="1"/>
    <n v="0"/>
    <n v="0"/>
    <n v="0"/>
    <n v="0"/>
    <n v="3"/>
    <n v="4"/>
    <n v="0"/>
    <n v="2"/>
    <n v="3"/>
    <n v="0"/>
    <n v="1"/>
    <n v="0"/>
    <n v="0"/>
    <n v="1"/>
    <n v="7"/>
    <m/>
    <m/>
    <m/>
    <m/>
    <m/>
    <s v="MEDIO"/>
    <m/>
    <n v="0.15"/>
    <s v="menor de 30%"/>
    <n v="1"/>
    <n v="0"/>
    <n v="0"/>
    <n v="0"/>
    <n v="0"/>
    <n v="0"/>
    <n v="0"/>
    <n v="1"/>
    <n v="1"/>
    <n v="1"/>
    <n v="0"/>
    <n v="0"/>
    <n v="0"/>
    <n v="0"/>
    <n v="1"/>
    <n v="3"/>
    <n v="10.502850100387494"/>
  </r>
  <r>
    <s v="1013 - TIENDA IBARRALAVADO"/>
    <s v="CINTHYA ANAHI DONOSO pdf.xlsx"/>
    <s v="CINTHYA ANAHI DONOSO"/>
    <s v="ARTEFACTA"/>
    <x v="35"/>
    <x v="0"/>
    <s v="LAVADO"/>
    <n v="0"/>
    <n v="3"/>
    <n v="0"/>
    <n v="0"/>
    <n v="7"/>
    <n v="0"/>
    <n v="1"/>
    <n v="2"/>
    <n v="0"/>
    <n v="0"/>
    <n v="0"/>
    <n v="0"/>
    <n v="0"/>
    <m/>
    <n v="0"/>
    <n v="0"/>
    <e v="#REF!"/>
    <s v="ORO"/>
    <n v="10"/>
    <n v="0"/>
    <n v="0"/>
    <n v="10"/>
    <n v="0"/>
    <n v="0"/>
    <n v="0"/>
    <n v="7"/>
    <n v="0"/>
    <s v="PROM. M"/>
    <m/>
    <m/>
    <s v="CADENAS"/>
    <s v="ARTEFACTA TIENDA IBARRA 1013"/>
    <m/>
    <s v="MARIA JOSE AREVALO"/>
    <n v="10"/>
    <n v="0"/>
    <n v="0"/>
    <n v="3"/>
    <n v="1"/>
    <n v="4"/>
    <n v="0"/>
    <n v="0"/>
    <n v="8"/>
    <n v="2.5769875837791991"/>
    <n v="1"/>
    <n v="0"/>
    <n v="3"/>
    <n v="1"/>
    <n v="1"/>
    <n v="0"/>
    <n v="0"/>
    <n v="6"/>
    <s v="LJVS"/>
    <s v="CINTHYA ANAHI DONOSO"/>
    <n v="15.999999999999996"/>
    <n v="1"/>
    <n v="0"/>
    <n v="3"/>
    <n v="1"/>
    <n v="2"/>
    <n v="0"/>
    <n v="0"/>
    <n v="7"/>
    <n v="0.12"/>
    <n v="1"/>
    <n v="0"/>
    <n v="5"/>
    <n v="6"/>
    <n v="0"/>
    <n v="0"/>
    <n v="0"/>
    <n v="12"/>
    <m/>
    <m/>
    <m/>
    <s v="ALTO"/>
    <m/>
    <m/>
    <m/>
    <n v="9.0909090909090912E-2"/>
    <s v="menor de 30%"/>
    <n v="0"/>
    <n v="0"/>
    <n v="3"/>
    <n v="1"/>
    <n v="1"/>
    <n v="0"/>
    <n v="0"/>
    <n v="5"/>
    <n v="1"/>
    <n v="0"/>
    <n v="1"/>
    <n v="1"/>
    <n v="3"/>
    <n v="0"/>
    <n v="0"/>
    <n v="6"/>
    <n v="6.0129710288181322"/>
  </r>
  <r>
    <s v="1013 - TIENDA IBARRAREFRIGERACIÓN"/>
    <s v="CINTHYA ANAHI DONOSO pdf.xlsx"/>
    <s v="CINTHYA ANAHI DONOSO"/>
    <s v="ARTEFACTA"/>
    <x v="35"/>
    <x v="0"/>
    <s v="REFRIGERACIÓN"/>
    <n v="0.33333333333333331"/>
    <n v="6"/>
    <n v="2"/>
    <n v="4"/>
    <n v="1"/>
    <n v="0"/>
    <n v="3"/>
    <n v="0"/>
    <n v="0"/>
    <n v="0"/>
    <n v="0"/>
    <n v="0"/>
    <n v="0"/>
    <m/>
    <n v="0.25"/>
    <n v="0.25"/>
    <e v="#REF!"/>
    <s v="ORO"/>
    <n v="10"/>
    <n v="2"/>
    <n v="2"/>
    <n v="8"/>
    <n v="2"/>
    <n v="0"/>
    <n v="2"/>
    <n v="4"/>
    <n v="0.5"/>
    <s v="PROM. M"/>
    <m/>
    <m/>
    <s v="CADENAS"/>
    <s v="ARTEFACTA TIENDA IBARRA 1013"/>
    <m/>
    <s v="MARIA JOSE AREVALO"/>
    <n v="8"/>
    <n v="1"/>
    <n v="0"/>
    <n v="0"/>
    <n v="1"/>
    <n v="0"/>
    <n v="0"/>
    <n v="1"/>
    <n v="3"/>
    <n v="4.5122089646418715"/>
    <n v="0"/>
    <n v="2"/>
    <n v="1"/>
    <n v="0"/>
    <n v="0"/>
    <n v="0"/>
    <n v="0"/>
    <n v="3"/>
    <s v="LJVS"/>
    <s v="CINTHYA ANAHI DONOSO"/>
    <n v="15.999999999999996"/>
    <n v="1"/>
    <n v="1"/>
    <n v="0"/>
    <n v="0"/>
    <n v="0"/>
    <n v="0"/>
    <n v="0"/>
    <n v="2"/>
    <n v="0.2"/>
    <n v="0"/>
    <n v="2"/>
    <n v="0"/>
    <n v="0"/>
    <n v="0"/>
    <n v="0"/>
    <n v="0"/>
    <n v="2"/>
    <m/>
    <s v="ALTO"/>
    <m/>
    <m/>
    <m/>
    <m/>
    <m/>
    <n v="0.2"/>
    <s v="menor de 30%"/>
    <n v="0"/>
    <n v="4"/>
    <n v="0"/>
    <n v="0"/>
    <n v="0"/>
    <n v="0"/>
    <n v="0"/>
    <n v="4"/>
    <n v="0"/>
    <n v="1"/>
    <n v="0"/>
    <n v="0"/>
    <n v="1"/>
    <n v="0"/>
    <n v="0"/>
    <n v="2"/>
    <n v="10.588650370359591"/>
  </r>
  <r>
    <s v="31 - IBARRA 2COCINAS"/>
    <s v="CINTHYA ANAHI DONOSO pdf.xlsx"/>
    <s v="CINTHYA ANAHI DONOSO"/>
    <s v="LA GANGA"/>
    <x v="36"/>
    <x v="0"/>
    <s v="COCINAS"/>
    <n v="0.25"/>
    <n v="8"/>
    <n v="2"/>
    <n v="7"/>
    <n v="0"/>
    <n v="0"/>
    <n v="0"/>
    <n v="0"/>
    <n v="0"/>
    <n v="0"/>
    <n v="0"/>
    <n v="0"/>
    <n v="0"/>
    <m/>
    <n v="0.25"/>
    <n v="0.25"/>
    <e v="#REF!"/>
    <s v="PLATA"/>
    <n v="10"/>
    <n v="2"/>
    <n v="2"/>
    <n v="8"/>
    <n v="2"/>
    <n v="1"/>
    <n v="2"/>
    <n v="6"/>
    <n v="0.2857142857142857"/>
    <s v="PROM. M"/>
    <m/>
    <m/>
    <s v="CADENAS"/>
    <s v="GANGA IBARRA 2"/>
    <m/>
    <s v="MARIA JOSE AREVALO"/>
    <n v="8"/>
    <n v="0"/>
    <n v="2"/>
    <n v="0"/>
    <n v="0"/>
    <n v="0"/>
    <n v="0"/>
    <n v="0"/>
    <n v="2"/>
    <n v="7.4872148754162584"/>
    <n v="1"/>
    <n v="1"/>
    <n v="0"/>
    <n v="0"/>
    <n v="0"/>
    <n v="0"/>
    <n v="0"/>
    <n v="2"/>
    <s v="LJVS"/>
    <s v="CINTHYA ANAHI DONOSO"/>
    <n v="8.0000000000000036"/>
    <n v="2"/>
    <n v="2"/>
    <n v="1"/>
    <n v="0"/>
    <n v="0"/>
    <n v="0"/>
    <n v="0"/>
    <n v="5"/>
    <n v="0.4"/>
    <n v="2"/>
    <n v="3"/>
    <n v="0"/>
    <n v="0"/>
    <n v="0"/>
    <n v="0"/>
    <n v="0"/>
    <n v="5"/>
    <m/>
    <m/>
    <m/>
    <m/>
    <m/>
    <m/>
    <m/>
    <n v="0.35714285714285715"/>
    <s v="30% a 40%"/>
    <n v="0"/>
    <n v="0"/>
    <n v="0"/>
    <n v="0"/>
    <n v="0"/>
    <n v="0"/>
    <n v="0"/>
    <n v="0"/>
    <n v="2"/>
    <n v="1"/>
    <n v="0"/>
    <n v="0"/>
    <n v="0"/>
    <n v="0"/>
    <n v="0"/>
    <n v="3"/>
    <n v="18.288114558301821"/>
  </r>
  <r>
    <s v="31 - IBARRA 2GLOBALES"/>
    <s v="CINTHYA ANAHI DONOSO pdf.xlsx"/>
    <s v="CINTHYA ANAHI DONOSO"/>
    <s v="LA GANGA"/>
    <x v="36"/>
    <x v="0"/>
    <s v="GLOBALES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1"/>
    <n v="0"/>
    <n v="0"/>
    <n v="0"/>
    <n v="1"/>
    <n v="1"/>
    <n v="1"/>
    <n v="1"/>
    <n v="0"/>
    <s v="PROM. M"/>
    <m/>
    <m/>
    <s v="CADENAS"/>
    <s v="GANGA IBARRA 2"/>
    <m/>
    <s v="MARIA JOSE AREVALO"/>
    <n v="0"/>
    <n v="0"/>
    <n v="0"/>
    <n v="0"/>
    <n v="0"/>
    <n v="0"/>
    <n v="0"/>
    <n v="0"/>
    <n v="0"/>
    <n v="0"/>
    <n v="1"/>
    <n v="0"/>
    <n v="0"/>
    <n v="0"/>
    <n v="0"/>
    <n v="0"/>
    <n v="0"/>
    <n v="1"/>
    <s v="LJVS"/>
    <s v="CINTHYA ANAHI DONOSO"/>
    <n v="8.000000000000003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4053140735022569"/>
  </r>
  <r>
    <s v="31 - IBARRA 2LAVADO"/>
    <s v="CINTHYA ANAHI DONOSO pdf.xlsx"/>
    <s v="CINTHYA ANAHI DONOSO"/>
    <s v="LA GANGA"/>
    <x v="36"/>
    <x v="0"/>
    <s v="LAVADO"/>
    <n v="0"/>
    <n v="0"/>
    <n v="0"/>
    <n v="0"/>
    <n v="1"/>
    <n v="2"/>
    <n v="0"/>
    <n v="0"/>
    <n v="0"/>
    <n v="0"/>
    <n v="0"/>
    <n v="0"/>
    <n v="0"/>
    <m/>
    <n v="0"/>
    <n v="0"/>
    <e v="#REF!"/>
    <s v="PLATA"/>
    <n v="3"/>
    <n v="0"/>
    <n v="0"/>
    <n v="2"/>
    <n v="1"/>
    <n v="0"/>
    <n v="1"/>
    <n v="2"/>
    <n v="0"/>
    <s v="PROM. M"/>
    <m/>
    <m/>
    <s v="CADENAS"/>
    <s v="GANGA IBARRA 2"/>
    <m/>
    <s v="MARIA JOSE AREVALO"/>
    <n v="2"/>
    <n v="0"/>
    <n v="0"/>
    <n v="1"/>
    <n v="0"/>
    <n v="1"/>
    <n v="0"/>
    <n v="0"/>
    <n v="2"/>
    <n v="0"/>
    <n v="0"/>
    <n v="0"/>
    <n v="1"/>
    <n v="0"/>
    <n v="0"/>
    <n v="0"/>
    <n v="0"/>
    <n v="1"/>
    <s v="LJVS"/>
    <s v="CINTHYA ANAHI DONOSO"/>
    <n v="8.0000000000000036"/>
    <n v="1"/>
    <n v="0"/>
    <n v="1"/>
    <n v="1"/>
    <n v="0"/>
    <n v="0"/>
    <n v="0"/>
    <n v="3"/>
    <n v="0.05"/>
    <n v="1"/>
    <n v="0"/>
    <n v="1"/>
    <n v="0"/>
    <n v="0"/>
    <n v="0"/>
    <n v="0"/>
    <n v="2"/>
    <m/>
    <m/>
    <m/>
    <s v="ALTO"/>
    <m/>
    <m/>
    <m/>
    <n v="0.25"/>
    <s v="menor de 30%"/>
    <n v="0"/>
    <n v="0"/>
    <n v="0"/>
    <n v="1"/>
    <n v="0"/>
    <n v="0"/>
    <n v="0"/>
    <n v="1"/>
    <n v="0"/>
    <n v="0"/>
    <n v="0"/>
    <n v="1"/>
    <n v="0"/>
    <n v="0"/>
    <n v="0"/>
    <n v="1"/>
    <n v="0.4582907511497189"/>
  </r>
  <r>
    <s v="31 - IBARRA 2REFRIGERACIÓN"/>
    <s v="CINTHYA ANAHI DONOSO pdf.xlsx"/>
    <s v="CINTHYA ANAHI DONOSO"/>
    <s v="LA GANGA"/>
    <x v="36"/>
    <x v="0"/>
    <s v="REFRIGERACIÓN"/>
    <n v="0.33333333333333331"/>
    <n v="3"/>
    <n v="1"/>
    <n v="2"/>
    <n v="0"/>
    <n v="0"/>
    <n v="0"/>
    <n v="0"/>
    <n v="0"/>
    <n v="0"/>
    <n v="0"/>
    <n v="0"/>
    <n v="0"/>
    <m/>
    <n v="0.33333333333333331"/>
    <n v="0.33333333333333331"/>
    <e v="#REF!"/>
    <s v="PLATA"/>
    <n v="4"/>
    <n v="0"/>
    <n v="1"/>
    <n v="3"/>
    <n v="1"/>
    <n v="1"/>
    <n v="1"/>
    <n v="2"/>
    <n v="0.5"/>
    <s v="PROM. M"/>
    <m/>
    <m/>
    <s v="CADENAS"/>
    <s v="GANGA IBARRA 2"/>
    <m/>
    <s v="MARIA JOSE AREVALO"/>
    <n v="2"/>
    <n v="0"/>
    <n v="0"/>
    <n v="0"/>
    <n v="0"/>
    <n v="0"/>
    <n v="0"/>
    <n v="0"/>
    <n v="0"/>
    <n v="2"/>
    <n v="1"/>
    <n v="0"/>
    <n v="0"/>
    <n v="0"/>
    <n v="0"/>
    <n v="0"/>
    <n v="0"/>
    <n v="1"/>
    <s v="LJVS"/>
    <s v="CINTHYA ANAHI DONOSO"/>
    <n v="8.0000000000000036"/>
    <n v="1"/>
    <n v="2"/>
    <n v="0"/>
    <n v="0"/>
    <n v="0"/>
    <n v="0"/>
    <n v="0"/>
    <n v="3"/>
    <n v="0.28000000000000003"/>
    <n v="2"/>
    <n v="1"/>
    <n v="0"/>
    <n v="0"/>
    <n v="0"/>
    <n v="0"/>
    <n v="0"/>
    <n v="3"/>
    <m/>
    <m/>
    <m/>
    <m/>
    <m/>
    <m/>
    <m/>
    <n v="0.5714285714285714"/>
    <s v="mayor 40%"/>
    <n v="0"/>
    <n v="0"/>
    <n v="0"/>
    <n v="0"/>
    <n v="0"/>
    <n v="0"/>
    <n v="0"/>
    <n v="0"/>
    <n v="2"/>
    <n v="1"/>
    <n v="0"/>
    <n v="0"/>
    <n v="0"/>
    <n v="0"/>
    <n v="0"/>
    <n v="3"/>
    <n v="4.5642985073492977"/>
  </r>
  <r>
    <s v="94321 - ORVE HOGAR IBARRA 2COCINAS"/>
    <s v="CINTHYA ANAHI DONOSO pdf.xlsx"/>
    <s v="CINTHYA ANAHI DONOSO"/>
    <s v="ORVE HOGAR"/>
    <x v="37"/>
    <x v="0"/>
    <s v="COCINAS"/>
    <n v="1.5"/>
    <n v="2"/>
    <n v="3"/>
    <n v="2"/>
    <n v="0"/>
    <n v="0"/>
    <n v="0"/>
    <n v="0"/>
    <n v="0"/>
    <n v="0"/>
    <n v="0"/>
    <n v="0"/>
    <n v="0"/>
    <m/>
    <n v="0.6"/>
    <n v="0.6"/>
    <e v="#REF!"/>
    <s v="BRONCE"/>
    <n v="5"/>
    <n v="3"/>
    <n v="3"/>
    <n v="5"/>
    <n v="0"/>
    <n v="0"/>
    <n v="0"/>
    <n v="3"/>
    <n v="1.5"/>
    <s v="PROM. M"/>
    <m/>
    <m/>
    <s v="CADENAS"/>
    <s v="ORVE IBARRA II"/>
    <m/>
    <s v="MARIA JOSE AREVALO"/>
    <n v="5"/>
    <n v="0"/>
    <n v="1"/>
    <n v="0"/>
    <n v="0"/>
    <n v="0"/>
    <n v="0"/>
    <n v="0"/>
    <n v="1"/>
    <n v="6"/>
    <n v="0"/>
    <n v="0"/>
    <n v="0"/>
    <n v="0"/>
    <n v="0"/>
    <n v="0"/>
    <n v="0"/>
    <n v="0"/>
    <s v="W"/>
    <s v="CINTHYA ANAHI DONOSO"/>
    <n v="2.0000000000000009"/>
    <n v="2"/>
    <n v="0"/>
    <n v="0"/>
    <n v="0"/>
    <n v="0"/>
    <n v="0"/>
    <n v="0"/>
    <n v="2"/>
    <n v="0.5"/>
    <n v="0"/>
    <n v="0"/>
    <n v="0"/>
    <n v="0"/>
    <n v="0"/>
    <n v="0"/>
    <n v="0"/>
    <n v="0"/>
    <m/>
    <m/>
    <m/>
    <m/>
    <m/>
    <m/>
    <m/>
    <n v="0.66666666666666663"/>
    <s v="mayor 40%"/>
    <n v="0"/>
    <n v="0"/>
    <n v="0"/>
    <n v="0"/>
    <n v="0"/>
    <n v="0"/>
    <n v="0"/>
    <n v="0"/>
    <n v="1"/>
    <n v="0"/>
    <n v="0"/>
    <n v="0"/>
    <n v="0"/>
    <n v="0"/>
    <n v="0"/>
    <n v="1"/>
    <n v="7.4395970673017873"/>
  </r>
  <r>
    <s v="94321 - ORVE HOGAR IBARRA 2GLOBALES"/>
    <s v="CINTHYA ANAHI DONOSO pdf.xlsx"/>
    <s v="CINTHYA ANAHI DONOSO"/>
    <s v="ORVE HOGAR"/>
    <x v="37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M"/>
    <m/>
    <m/>
    <s v="CADENAS"/>
    <s v="ORVE IBARRA II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CINTHYA ANAHI DONOSO"/>
    <n v="2.0000000000000009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4321 - ORVE HOGAR IBARRA 2LAVADO"/>
    <s v="CINTHYA ANAHI DONOSO pdf.xlsx"/>
    <s v="CINTHYA ANAHI DONOSO"/>
    <s v="ORVE HOGAR"/>
    <x v="37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M"/>
    <m/>
    <m/>
    <s v="CADENAS"/>
    <s v="ORVE IBARRA II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CINTHYA ANAHI DONOSO"/>
    <n v="2.0000000000000009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s v="94321 - ORVE HOGAR IBARRA 2REFRIGERACIÓN"/>
    <s v="CINTHYA ANAHI DONOSO pdf.xlsx"/>
    <s v="CINTHYA ANAHI DONOSO"/>
    <s v="ORVE HOGAR"/>
    <x v="37"/>
    <x v="0"/>
    <s v="REFRIGERACIÓN"/>
    <n v="0.33333333333333331"/>
    <n v="3"/>
    <n v="1"/>
    <n v="2"/>
    <n v="0"/>
    <n v="0"/>
    <n v="0"/>
    <n v="0"/>
    <n v="0"/>
    <n v="0"/>
    <n v="0"/>
    <n v="0"/>
    <n v="0"/>
    <m/>
    <n v="0.33333333333333331"/>
    <n v="0.33333333333333331"/>
    <e v="#REF!"/>
    <s v="BRONCE"/>
    <n v="3"/>
    <n v="1"/>
    <n v="1"/>
    <n v="3"/>
    <n v="0"/>
    <n v="0"/>
    <n v="0"/>
    <n v="1"/>
    <n v="0.5"/>
    <s v="PROM. M"/>
    <m/>
    <m/>
    <s v="CADENAS"/>
    <s v="ORVE IBARRA II"/>
    <m/>
    <s v="MARIA JOSE AREVALO"/>
    <n v="3"/>
    <n v="0"/>
    <n v="0"/>
    <n v="0"/>
    <n v="0"/>
    <n v="0"/>
    <n v="0"/>
    <n v="0"/>
    <n v="0"/>
    <n v="4"/>
    <n v="0"/>
    <n v="0"/>
    <n v="0"/>
    <n v="0"/>
    <n v="0"/>
    <n v="0"/>
    <n v="0"/>
    <n v="0"/>
    <s v="W"/>
    <s v="CINTHYA ANAHI DONOSO"/>
    <n v="2.0000000000000009"/>
    <n v="0"/>
    <n v="0"/>
    <n v="0"/>
    <n v="0"/>
    <n v="0"/>
    <n v="0"/>
    <n v="0"/>
    <n v="0"/>
    <n v="0.4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6.8297282102652765"/>
  </r>
  <r>
    <s v="959 - ORVE HOGAR IBARRA IIICOCINAS"/>
    <s v="CINTHYA ANAHI DONOSO pdf.xlsx"/>
    <s v="CINTHYA ANAHI DONOSO"/>
    <s v="ORVE HOGAR"/>
    <x v="38"/>
    <x v="0"/>
    <s v="COCINAS"/>
    <n v="0.5"/>
    <n v="2"/>
    <n v="1"/>
    <n v="1"/>
    <n v="0"/>
    <n v="0"/>
    <n v="0"/>
    <n v="0"/>
    <n v="0"/>
    <n v="0"/>
    <n v="0"/>
    <n v="0"/>
    <n v="0"/>
    <m/>
    <n v="1"/>
    <n v="1"/>
    <e v="#REF!"/>
    <s v="BRONCE"/>
    <n v="3"/>
    <n v="0"/>
    <n v="1"/>
    <n v="1"/>
    <n v="2"/>
    <n v="1"/>
    <n v="2"/>
    <n v="1"/>
    <n v="1"/>
    <s v="PROM. M"/>
    <m/>
    <m/>
    <s v="CADENAS"/>
    <s v="ORVE IBARRA III"/>
    <m/>
    <s v="MARIA JOSE AREVALO"/>
    <n v="0"/>
    <n v="0"/>
    <n v="2"/>
    <n v="0"/>
    <n v="0"/>
    <n v="0"/>
    <n v="0"/>
    <n v="0"/>
    <n v="2"/>
    <n v="7.0403767698584119"/>
    <n v="1"/>
    <n v="1"/>
    <n v="0"/>
    <n v="0"/>
    <n v="0"/>
    <n v="0"/>
    <n v="0"/>
    <n v="2"/>
    <s v="W"/>
    <s v="CINTHYA ANAHI DONOSO"/>
    <n v="1.9999999999999982"/>
    <n v="1"/>
    <n v="0"/>
    <n v="0"/>
    <n v="0"/>
    <n v="0"/>
    <n v="0"/>
    <n v="0"/>
    <n v="1"/>
    <n v="0.5"/>
    <n v="1"/>
    <n v="0"/>
    <n v="0"/>
    <n v="0"/>
    <n v="0"/>
    <n v="0"/>
    <n v="0"/>
    <n v="1"/>
    <m/>
    <m/>
    <m/>
    <m/>
    <m/>
    <m/>
    <m/>
    <n v="0.5"/>
    <s v="30% a 40%"/>
    <n v="0"/>
    <n v="1"/>
    <n v="0"/>
    <n v="0"/>
    <n v="0"/>
    <n v="0"/>
    <n v="0"/>
    <n v="1"/>
    <n v="0"/>
    <n v="1"/>
    <n v="0"/>
    <n v="0"/>
    <n v="0"/>
    <n v="0"/>
    <n v="0"/>
    <n v="1"/>
    <n v="6.5693185173628752"/>
  </r>
  <r>
    <s v="959 - ORVE HOGAR IBARRA IIIGLOBALES"/>
    <s v="CINTHYA ANAHI DONOSO pdf.xlsx"/>
    <s v="CINTHYA ANAHI DONOSO"/>
    <s v="ORVE HOGAR"/>
    <x v="38"/>
    <x v="0"/>
    <s v="GLOBALES"/>
    <n v="0"/>
    <n v="0"/>
    <n v="1"/>
    <n v="0"/>
    <n v="3"/>
    <n v="1"/>
    <n v="2"/>
    <n v="0"/>
    <n v="0"/>
    <n v="0"/>
    <n v="0"/>
    <n v="0"/>
    <n v="0"/>
    <m/>
    <n v="0.14285714285714285"/>
    <n v="0.14285714285714285"/>
    <e v="#REF!"/>
    <s v="BRONCE"/>
    <n v="7"/>
    <n v="0"/>
    <n v="1"/>
    <n v="7"/>
    <n v="0"/>
    <n v="0"/>
    <n v="0"/>
    <n v="0"/>
    <n v="0"/>
    <s v="PROM. M"/>
    <m/>
    <m/>
    <s v="CADENAS"/>
    <s v="ORVE IBARRA III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CINTHYA ANAHI DONOSO"/>
    <n v="1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59 - ORVE HOGAR IBARRA IIILAVADO"/>
    <s v="CINTHYA ANAHI DONOSO pdf.xlsx"/>
    <s v="CINTHYA ANAHI DONOSO"/>
    <s v="ORVE HOGAR"/>
    <x v="38"/>
    <x v="0"/>
    <s v="LAVADO"/>
    <n v="0"/>
    <n v="0"/>
    <n v="0"/>
    <n v="0"/>
    <n v="0"/>
    <n v="1"/>
    <n v="0"/>
    <n v="0"/>
    <n v="0"/>
    <n v="0"/>
    <n v="0"/>
    <n v="0"/>
    <n v="0"/>
    <m/>
    <n v="0"/>
    <n v="0"/>
    <e v="#REF!"/>
    <s v="BRONCE"/>
    <n v="1"/>
    <n v="0"/>
    <n v="0"/>
    <n v="0"/>
    <n v="1"/>
    <n v="0"/>
    <n v="1"/>
    <n v="0"/>
    <n v="0"/>
    <s v="PROM. M"/>
    <m/>
    <m/>
    <s v="CADENAS"/>
    <s v="ORVE IBARRA III"/>
    <m/>
    <s v="MARIA JOSE AREVALO"/>
    <n v="0"/>
    <n v="0"/>
    <n v="0"/>
    <n v="0"/>
    <n v="1"/>
    <n v="0"/>
    <n v="0"/>
    <n v="0"/>
    <n v="1"/>
    <n v="0"/>
    <n v="0"/>
    <n v="0"/>
    <n v="0"/>
    <n v="1"/>
    <n v="0"/>
    <n v="0"/>
    <n v="0"/>
    <n v="1"/>
    <s v="W"/>
    <s v="CINTHYA ANAHI DONOSO"/>
    <n v="1.9999999999999982"/>
    <n v="0"/>
    <n v="0"/>
    <n v="0"/>
    <n v="1"/>
    <n v="0"/>
    <n v="0"/>
    <n v="0"/>
    <n v="1"/>
    <n v="0"/>
    <n v="0"/>
    <n v="0"/>
    <n v="0"/>
    <n v="1"/>
    <n v="0"/>
    <n v="0"/>
    <n v="0"/>
    <n v="1"/>
    <m/>
    <m/>
    <m/>
    <m/>
    <m/>
    <m/>
    <m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s v="959 - ORVE HOGAR IBARRA IIIREFRIGERACIÓN"/>
    <s v="CINTHYA ANAHI DONOSO pdf.xlsx"/>
    <s v="CINTHYA ANAHI DONOSO"/>
    <s v="ORVE HOGAR"/>
    <x v="38"/>
    <x v="0"/>
    <s v="REFRIGERACIÓN"/>
    <n v="0.5"/>
    <n v="2"/>
    <n v="1"/>
    <n v="3"/>
    <n v="0"/>
    <n v="0"/>
    <n v="0"/>
    <n v="0"/>
    <n v="0"/>
    <n v="0"/>
    <n v="0"/>
    <n v="0"/>
    <n v="0"/>
    <m/>
    <n v="0.25"/>
    <n v="0.25"/>
    <e v="#REF!"/>
    <s v="BRONCE"/>
    <n v="4"/>
    <n v="1"/>
    <n v="1"/>
    <n v="4"/>
    <n v="0"/>
    <n v="0"/>
    <n v="0"/>
    <n v="2"/>
    <n v="0.33333333333333331"/>
    <s v="PROM. M"/>
    <m/>
    <m/>
    <s v="CADENAS"/>
    <s v="ORVE IBARRA III"/>
    <m/>
    <s v="MARIA JOSE AREVALO"/>
    <n v="4"/>
    <n v="1"/>
    <n v="0"/>
    <n v="0"/>
    <n v="0"/>
    <n v="0"/>
    <n v="0"/>
    <n v="0"/>
    <n v="1"/>
    <n v="4"/>
    <n v="0"/>
    <n v="0"/>
    <n v="0"/>
    <n v="0"/>
    <n v="0"/>
    <n v="0"/>
    <n v="0"/>
    <n v="0"/>
    <s v="W"/>
    <s v="CINTHYA ANAHI DONOSO"/>
    <n v="1.9999999999999982"/>
    <n v="0"/>
    <n v="1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0.5"/>
    <s v="mayor 40%"/>
    <n v="0"/>
    <n v="1"/>
    <n v="0"/>
    <n v="0"/>
    <n v="0"/>
    <n v="0"/>
    <n v="0"/>
    <n v="1"/>
    <n v="0"/>
    <n v="1"/>
    <n v="0"/>
    <n v="0"/>
    <n v="0"/>
    <n v="0"/>
    <n v="0"/>
    <n v="1"/>
    <n v="5.6599291699058476"/>
  </r>
  <r>
    <s v="158 - POINT IBARRACOCINAS"/>
    <s v="CINTHYA ANAHI DONOSO pdf.xlsx"/>
    <s v="CINTHYA ANAHI DONOSO"/>
    <s v="POINT"/>
    <x v="39"/>
    <x v="0"/>
    <s v="COCINAS"/>
    <n v="0.7"/>
    <n v="10"/>
    <n v="7"/>
    <n v="4"/>
    <n v="0"/>
    <n v="0"/>
    <n v="0"/>
    <n v="0"/>
    <n v="0"/>
    <n v="0"/>
    <n v="0"/>
    <n v="0"/>
    <n v="1"/>
    <m/>
    <n v="0.58333333333333337"/>
    <n v="0.58333333333333337"/>
    <e v="#REF!"/>
    <s v="PLATINO"/>
    <n v="13"/>
    <n v="5"/>
    <n v="7"/>
    <n v="12"/>
    <n v="1"/>
    <n v="1"/>
    <n v="1"/>
    <n v="9"/>
    <n v="1.75"/>
    <s v="PROM. M"/>
    <m/>
    <m/>
    <s v="CADENAS"/>
    <s v="POINT IBARRA"/>
    <m/>
    <s v="MARIA JOSE AREVALO"/>
    <n v="10"/>
    <n v="2"/>
    <n v="0"/>
    <n v="0"/>
    <n v="0"/>
    <n v="0"/>
    <n v="0"/>
    <n v="0"/>
    <n v="2"/>
    <n v="9.346518040837795"/>
    <n v="2"/>
    <n v="0"/>
    <n v="0"/>
    <n v="0"/>
    <n v="0"/>
    <n v="0"/>
    <n v="0"/>
    <n v="2"/>
    <s v="LJVS"/>
    <s v="CINTHYA ANAHI DONOSO"/>
    <n v="7.9999999999999982"/>
    <n v="1"/>
    <n v="0"/>
    <n v="0"/>
    <n v="0"/>
    <n v="0"/>
    <n v="0"/>
    <n v="0"/>
    <n v="1"/>
    <n v="0.5"/>
    <n v="1"/>
    <n v="0"/>
    <n v="0"/>
    <n v="0"/>
    <n v="0"/>
    <n v="0"/>
    <n v="0"/>
    <n v="1"/>
    <m/>
    <m/>
    <m/>
    <m/>
    <m/>
    <m/>
    <m/>
    <n v="1"/>
    <s v="mayor 40%"/>
    <n v="1"/>
    <n v="0"/>
    <n v="0"/>
    <n v="0"/>
    <n v="0"/>
    <n v="0"/>
    <n v="0"/>
    <n v="1"/>
    <n v="3"/>
    <n v="0"/>
    <n v="0"/>
    <n v="0"/>
    <n v="0"/>
    <n v="0"/>
    <n v="0"/>
    <n v="3"/>
    <n v="11.371596949685983"/>
  </r>
  <r>
    <s v="158 - POINT IBARRAGLOBALES"/>
    <s v="CINTHYA ANAHI DONOSO pdf.xlsx"/>
    <s v="CINTHYA ANAHI DONOSO"/>
    <s v="POINT"/>
    <x v="39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M"/>
    <m/>
    <m/>
    <s v="CADENAS"/>
    <s v="POINT IBARRA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JVS"/>
    <s v="CINTHYA ANAHI DONOSO"/>
    <n v="7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58 - POINT IBARRALAVADO"/>
    <s v="CINTHYA ANAHI DONOSO pdf.xlsx"/>
    <s v="CINTHYA ANAHI DONOSO"/>
    <s v="POINT"/>
    <x v="39"/>
    <x v="0"/>
    <s v="LAVADO"/>
    <n v="0"/>
    <n v="1"/>
    <n v="0"/>
    <n v="1"/>
    <n v="0"/>
    <n v="0"/>
    <n v="0"/>
    <n v="0"/>
    <n v="0"/>
    <n v="0"/>
    <n v="0"/>
    <n v="0"/>
    <n v="0"/>
    <m/>
    <n v="0"/>
    <n v="0"/>
    <e v="#REF!"/>
    <s v="PLATINO"/>
    <n v="1"/>
    <n v="0"/>
    <n v="0"/>
    <n v="1"/>
    <n v="0"/>
    <n v="0"/>
    <n v="0"/>
    <n v="0"/>
    <n v="0"/>
    <s v="PROM. M"/>
    <m/>
    <m/>
    <s v="CADENAS"/>
    <s v="POINT IBARRA"/>
    <m/>
    <s v="MARIA JOSE AREVALO"/>
    <n v="1"/>
    <n v="0"/>
    <n v="0"/>
    <n v="0"/>
    <n v="0"/>
    <n v="0"/>
    <n v="0"/>
    <n v="0"/>
    <n v="0"/>
    <n v="2"/>
    <n v="0"/>
    <n v="0"/>
    <n v="0"/>
    <n v="0"/>
    <n v="0"/>
    <n v="0"/>
    <n v="0"/>
    <n v="0"/>
    <s v="LJVS"/>
    <s v="CINTHYA ANAHI DONOSO"/>
    <n v="7.9999999999999982"/>
    <n v="0"/>
    <n v="0"/>
    <n v="0"/>
    <n v="0"/>
    <n v="0"/>
    <n v="0"/>
    <n v="0"/>
    <n v="0"/>
    <n v="0.3"/>
    <n v="3"/>
    <n v="0"/>
    <n v="0"/>
    <n v="0"/>
    <n v="0"/>
    <n v="0"/>
    <n v="0"/>
    <n v="3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.2829606749236457"/>
  </r>
  <r>
    <s v="158 - POINT IBARRAREFRIGERACIÓN"/>
    <s v="CINTHYA ANAHI DONOSO pdf.xlsx"/>
    <s v="CINTHYA ANAHI DONOSO"/>
    <s v="POINT"/>
    <x v="39"/>
    <x v="0"/>
    <s v="REFRIGERACIÓN"/>
    <n v="2.5"/>
    <n v="4"/>
    <n v="10"/>
    <n v="2"/>
    <n v="0"/>
    <n v="0"/>
    <n v="0"/>
    <n v="0"/>
    <n v="0"/>
    <n v="0"/>
    <n v="0"/>
    <n v="0"/>
    <n v="0"/>
    <m/>
    <n v="0.83333333333333337"/>
    <n v="0.83333333333333337"/>
    <e v="#REF!"/>
    <s v="PLATINO"/>
    <n v="13"/>
    <n v="8"/>
    <n v="10"/>
    <n v="12"/>
    <n v="1"/>
    <n v="1"/>
    <n v="1"/>
    <n v="11"/>
    <n v="5"/>
    <s v="PROM. M"/>
    <m/>
    <m/>
    <s v="CADENAS"/>
    <s v="POINT IBARRA"/>
    <m/>
    <s v="MARIA JOSE AREVALO"/>
    <n v="10"/>
    <n v="3"/>
    <n v="0"/>
    <n v="0"/>
    <n v="0"/>
    <n v="0"/>
    <n v="0"/>
    <n v="0"/>
    <n v="3"/>
    <n v="5.1108296744801827"/>
    <n v="1"/>
    <n v="0"/>
    <n v="0"/>
    <n v="0"/>
    <n v="0"/>
    <n v="0"/>
    <n v="0"/>
    <n v="1"/>
    <s v="LJVS"/>
    <s v="CINTHYA ANAHI DONOSO"/>
    <n v="7.9999999999999982"/>
    <n v="1"/>
    <n v="0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2"/>
    <n v="0"/>
    <n v="0"/>
    <n v="0"/>
    <n v="0"/>
    <n v="0"/>
    <n v="0"/>
    <n v="2"/>
    <n v="5.0760550688586354"/>
  </r>
  <r>
    <s v="814 - ALMACENES ESPAÑA COLISEOCOCINAS"/>
    <s v="MUÑOZ HOYOS CHRISTIAN HERNÁN.xlsx"/>
    <s v="CRISTIAN HERNAN MUÑOZ"/>
    <s v="ALMACENES ESPAÑA"/>
    <x v="40"/>
    <x v="0"/>
    <s v="COCINAS"/>
    <n v="0.25"/>
    <n v="4"/>
    <n v="1"/>
    <n v="5"/>
    <n v="0"/>
    <n v="0"/>
    <n v="0"/>
    <n v="0"/>
    <n v="0"/>
    <n v="0"/>
    <n v="0"/>
    <n v="0"/>
    <n v="0"/>
    <m/>
    <n v="0.25"/>
    <n v="0.25"/>
    <e v="#REF!"/>
    <s v="ORO"/>
    <n v="6"/>
    <n v="1"/>
    <n v="1"/>
    <n v="4"/>
    <n v="2"/>
    <n v="0"/>
    <n v="2"/>
    <n v="3"/>
    <n v="0.2"/>
    <s v="PROM. B"/>
    <m/>
    <m/>
    <s v="CADENAS"/>
    <s v="ALM ESPAÑA COLISEO"/>
    <m/>
    <s v="MARIA JOSE AREVALO"/>
    <n v="4"/>
    <n v="0"/>
    <n v="0"/>
    <n v="0"/>
    <n v="0"/>
    <n v="0"/>
    <n v="0"/>
    <n v="0"/>
    <n v="0"/>
    <n v="4.7768814653127079"/>
    <n v="1"/>
    <n v="0"/>
    <n v="0"/>
    <n v="0"/>
    <n v="0"/>
    <n v="0"/>
    <n v="0"/>
    <n v="1"/>
    <s v="MWJVS"/>
    <s v="CRISTIAN HERNAN MUÑOZ"/>
    <n v="9.9999999999999947"/>
    <n v="0"/>
    <n v="0"/>
    <n v="0"/>
    <n v="0"/>
    <n v="0"/>
    <n v="0"/>
    <n v="0"/>
    <n v="0"/>
    <n v="0.5"/>
    <n v="2"/>
    <n v="2"/>
    <n v="0"/>
    <n v="0"/>
    <n v="0"/>
    <n v="0"/>
    <n v="0"/>
    <n v="4"/>
    <m/>
    <m/>
    <m/>
    <m/>
    <m/>
    <m/>
    <m/>
    <n v="0.6"/>
    <s v="mayor 40%"/>
    <n v="1"/>
    <n v="1"/>
    <n v="0"/>
    <n v="0"/>
    <n v="0"/>
    <n v="0"/>
    <n v="0"/>
    <n v="2"/>
    <n v="1"/>
    <n v="2"/>
    <n v="0"/>
    <n v="0"/>
    <n v="0"/>
    <n v="0"/>
    <n v="0"/>
    <n v="3"/>
    <n v="7.4974869590855553"/>
  </r>
  <r>
    <s v="814 - ALMACENES ESPAÑA COLISEOEMPOTRE"/>
    <s v="MUÑOZ HOYOS CHRISTIAN HERNÁN.xlsx"/>
    <s v="CRISTIAN HERNAN MUÑOZ"/>
    <s v="ALMACENES ESPAÑA"/>
    <x v="40"/>
    <x v="0"/>
    <s v="EMPOTRE"/>
    <n v="3"/>
    <n v="2"/>
    <n v="6"/>
    <n v="4"/>
    <n v="0"/>
    <n v="0"/>
    <n v="0"/>
    <n v="0"/>
    <n v="0"/>
    <n v="0"/>
    <n v="0"/>
    <n v="0"/>
    <n v="0"/>
    <m/>
    <n v="0.6"/>
    <n v="0.6"/>
    <e v="#REF!"/>
    <s v="ORO"/>
    <n v="10"/>
    <n v="2"/>
    <n v="6"/>
    <n v="10"/>
    <n v="0"/>
    <n v="0"/>
    <n v="0"/>
    <n v="2"/>
    <n v="1.5"/>
    <s v="PROM. B"/>
    <m/>
    <m/>
    <s v="CADENAS"/>
    <s v="ALM ESPAÑA COLISEO"/>
    <m/>
    <s v="MARIA JOSE AREVALO"/>
    <n v="3"/>
    <n v="0"/>
    <n v="0"/>
    <n v="0"/>
    <n v="0"/>
    <n v="0"/>
    <n v="0"/>
    <n v="0"/>
    <n v="0"/>
    <n v="0"/>
    <n v="0"/>
    <n v="2"/>
    <n v="0"/>
    <n v="0"/>
    <n v="0"/>
    <n v="0"/>
    <n v="0"/>
    <n v="2"/>
    <s v="MWJVS"/>
    <s v="CRISTIAN HERNAN MUÑOZ"/>
    <n v="9.9999999999999947"/>
    <n v="0"/>
    <n v="2"/>
    <n v="0"/>
    <n v="0"/>
    <n v="0"/>
    <n v="0"/>
    <n v="0"/>
    <n v="2"/>
    <n v="0.35"/>
    <n v="0"/>
    <n v="1"/>
    <n v="0"/>
    <n v="0"/>
    <n v="0"/>
    <n v="0"/>
    <n v="0"/>
    <n v="1"/>
    <m/>
    <m/>
    <m/>
    <m/>
    <m/>
    <m/>
    <m/>
    <n v="0"/>
    <n v="0"/>
    <n v="3"/>
    <n v="0"/>
    <n v="0"/>
    <n v="0"/>
    <n v="0"/>
    <n v="0"/>
    <n v="0"/>
    <n v="3"/>
    <n v="0"/>
    <n v="0"/>
    <n v="0"/>
    <n v="2"/>
    <n v="0"/>
    <n v="0"/>
    <n v="0"/>
    <n v="2"/>
    <n v="0"/>
  </r>
  <r>
    <s v="814 - ALMACENES ESPAÑA COLISEOGLOBALES"/>
    <s v="MUÑOZ HOYOS CHRISTIAN HERNÁN.xlsx"/>
    <s v="CRISTIAN HERNAN MUÑOZ"/>
    <s v="ALMACENES ESPAÑA"/>
    <x v="40"/>
    <x v="0"/>
    <s v="GLOBALES"/>
    <n v="0"/>
    <n v="6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LM ESPAÑA COLISEO"/>
    <m/>
    <s v="MARIA JOSE AREVALO"/>
    <n v="0"/>
    <n v="0"/>
    <n v="0"/>
    <n v="0"/>
    <n v="0"/>
    <n v="0"/>
    <n v="0"/>
    <n v="0"/>
    <n v="0"/>
    <n v="3.5240384615384617"/>
    <n v="1"/>
    <n v="0"/>
    <n v="0"/>
    <n v="0"/>
    <n v="0"/>
    <n v="0"/>
    <n v="0"/>
    <n v="1"/>
    <s v="MWJVS"/>
    <s v="CRISTIAN HERNAN MUÑOZ"/>
    <n v="9.999999999999994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3.9878542510121457"/>
  </r>
  <r>
    <s v="814 - ALMACENES ESPAÑA COLISEOLAVADO"/>
    <s v="MUÑOZ HOYOS CHRISTIAN HERNÁN.xlsx"/>
    <s v="CRISTIAN HERNAN MUÑOZ"/>
    <s v="ALMACENES ESPAÑA"/>
    <x v="40"/>
    <x v="0"/>
    <s v="LAVADO"/>
    <n v="1"/>
    <n v="6"/>
    <n v="6"/>
    <n v="0"/>
    <n v="0"/>
    <n v="2"/>
    <n v="1"/>
    <n v="0"/>
    <n v="0"/>
    <n v="0"/>
    <n v="0"/>
    <n v="0"/>
    <n v="0"/>
    <m/>
    <n v="0.66666666666666663"/>
    <n v="0.66666666666666663"/>
    <e v="#REF!"/>
    <s v="ORO"/>
    <n v="9"/>
    <n v="6"/>
    <n v="6"/>
    <n v="9"/>
    <n v="0"/>
    <n v="0"/>
    <n v="0"/>
    <n v="8"/>
    <n v="0"/>
    <s v="PROM. B"/>
    <m/>
    <m/>
    <s v="CADENAS"/>
    <s v="ALM ESPAÑA COLISEO"/>
    <m/>
    <s v="MARIA JOSE AREVALO"/>
    <n v="9"/>
    <n v="0"/>
    <n v="0"/>
    <n v="1"/>
    <n v="1"/>
    <n v="1"/>
    <n v="0"/>
    <n v="0"/>
    <n v="3"/>
    <n v="8.9204295678944199"/>
    <n v="3"/>
    <n v="0"/>
    <n v="0"/>
    <n v="4"/>
    <n v="3"/>
    <n v="0"/>
    <n v="0"/>
    <n v="10"/>
    <s v="MWJVS"/>
    <s v="CRISTIAN HERNAN MUÑOZ"/>
    <n v="9.9999999999999947"/>
    <n v="0"/>
    <n v="0"/>
    <n v="0"/>
    <n v="0"/>
    <n v="3"/>
    <n v="0"/>
    <n v="0"/>
    <n v="3"/>
    <n v="0.35"/>
    <n v="5"/>
    <n v="0"/>
    <n v="0"/>
    <n v="1"/>
    <n v="2"/>
    <n v="0"/>
    <n v="0"/>
    <n v="8"/>
    <m/>
    <m/>
    <s v="MEDIO"/>
    <m/>
    <m/>
    <m/>
    <m/>
    <n v="0.33333333333333331"/>
    <s v="menor de 30%"/>
    <n v="3"/>
    <n v="0"/>
    <n v="0"/>
    <n v="0"/>
    <n v="0"/>
    <n v="0"/>
    <n v="0"/>
    <n v="3"/>
    <n v="1"/>
    <n v="0"/>
    <n v="0"/>
    <n v="0"/>
    <n v="0"/>
    <n v="0"/>
    <n v="0"/>
    <n v="1"/>
    <n v="10.37553354966947"/>
  </r>
  <r>
    <s v="814 - ALMACENES ESPAÑA COLISEOREFRIGERACIÓN"/>
    <s v="MUÑOZ HOYOS CHRISTIAN HERNÁN.xlsx"/>
    <s v="CRISTIAN HERNAN MUÑOZ"/>
    <s v="ALMACENES ESPAÑA"/>
    <x v="40"/>
    <x v="0"/>
    <s v="REFRIGERACIÓN"/>
    <n v="0.5"/>
    <n v="4"/>
    <n v="2"/>
    <n v="4"/>
    <n v="0"/>
    <n v="0"/>
    <n v="0"/>
    <n v="0"/>
    <n v="0"/>
    <n v="0"/>
    <n v="0"/>
    <n v="0"/>
    <n v="0"/>
    <m/>
    <n v="0.33333333333333331"/>
    <n v="0.33333333333333331"/>
    <e v="#REF!"/>
    <s v="ORO"/>
    <n v="6"/>
    <n v="2"/>
    <n v="2"/>
    <n v="6"/>
    <n v="0"/>
    <n v="0"/>
    <n v="0"/>
    <n v="3"/>
    <n v="0.5"/>
    <s v="PROM. B"/>
    <m/>
    <m/>
    <s v="CADENAS"/>
    <s v="ALM ESPAÑA COLISEO"/>
    <m/>
    <s v="MARIA JOSE AREVALO"/>
    <n v="6"/>
    <n v="2"/>
    <n v="2"/>
    <n v="0"/>
    <n v="0"/>
    <n v="0"/>
    <n v="0"/>
    <n v="0"/>
    <n v="4"/>
    <n v="4.2530524714930342"/>
    <n v="2"/>
    <n v="0"/>
    <n v="0"/>
    <n v="1"/>
    <n v="0"/>
    <n v="0"/>
    <n v="0"/>
    <n v="3"/>
    <s v="MWJVS"/>
    <s v="CRISTIAN HERNAN MUÑOZ"/>
    <n v="9.9999999999999947"/>
    <n v="0"/>
    <n v="0"/>
    <n v="0"/>
    <n v="1"/>
    <n v="0"/>
    <n v="0"/>
    <n v="1"/>
    <n v="2"/>
    <n v="0.5"/>
    <n v="1"/>
    <n v="1"/>
    <n v="0"/>
    <n v="0"/>
    <n v="0"/>
    <n v="0"/>
    <n v="0"/>
    <n v="2"/>
    <m/>
    <m/>
    <m/>
    <m/>
    <m/>
    <m/>
    <m/>
    <n v="0.45454545454545453"/>
    <s v="mayor 40%"/>
    <n v="0"/>
    <n v="1"/>
    <n v="0"/>
    <n v="0"/>
    <n v="0"/>
    <n v="0"/>
    <n v="0"/>
    <n v="1"/>
    <n v="0"/>
    <n v="1"/>
    <n v="0"/>
    <n v="0"/>
    <n v="0"/>
    <n v="0"/>
    <n v="0"/>
    <n v="1"/>
    <n v="5.3780288917654104"/>
  </r>
  <r>
    <s v="721 - VEGA CUENCACOCINAS"/>
    <s v="MUÑOZ HOYOS CHRISTIAN HERNÁN.xlsx"/>
    <s v="CRISTIAN HERNAN MUÑOZ"/>
    <s v="IMPORTADORA VEGA"/>
    <x v="41"/>
    <x v="0"/>
    <s v="COCINAS"/>
    <n v="0"/>
    <n v="2"/>
    <n v="0"/>
    <n v="0"/>
    <n v="0"/>
    <n v="0"/>
    <n v="0"/>
    <n v="0"/>
    <n v="0"/>
    <n v="4"/>
    <n v="1"/>
    <n v="0"/>
    <n v="0"/>
    <m/>
    <n v="0"/>
    <n v="0"/>
    <e v="#REF!"/>
    <s v="PLATINO"/>
    <n v="5"/>
    <n v="0"/>
    <n v="0"/>
    <n v="5"/>
    <n v="0"/>
    <n v="0"/>
    <n v="0"/>
    <n v="0"/>
    <n v="0"/>
    <s v="PROM. B"/>
    <m/>
    <m/>
    <s v="ESPECIALIZADOS"/>
    <s v="VEGA CUENCA"/>
    <m/>
    <s v="MARIA JOSE AREVALO"/>
    <n v="4"/>
    <n v="0"/>
    <n v="1"/>
    <n v="0"/>
    <n v="0"/>
    <n v="0"/>
    <n v="0"/>
    <n v="1"/>
    <n v="2"/>
    <n v="0"/>
    <n v="0"/>
    <n v="0"/>
    <n v="0"/>
    <n v="0"/>
    <n v="0"/>
    <n v="0"/>
    <n v="1"/>
    <n v="1"/>
    <s v="MWJVS"/>
    <s v="CRISTIAN HERNAN MUÑOZ"/>
    <n v="13.999999999999998"/>
    <n v="0"/>
    <n v="0"/>
    <n v="0"/>
    <n v="0"/>
    <n v="0"/>
    <n v="0"/>
    <n v="1"/>
    <n v="1"/>
    <n v="0.2"/>
    <n v="0"/>
    <n v="0"/>
    <n v="0"/>
    <n v="0"/>
    <n v="0"/>
    <n v="0"/>
    <n v="2"/>
    <n v="2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721 - VEGA CUENCAEMPOTRE"/>
    <s v="MUÑOZ HOYOS CHRISTIAN HERNÁN.xlsx"/>
    <s v="CRISTIAN HERNAN MUÑOZ"/>
    <s v="IMPORTADORA VEGA"/>
    <x v="41"/>
    <x v="0"/>
    <s v="EMPOTRE"/>
    <n v="0.375"/>
    <n v="8"/>
    <n v="3"/>
    <n v="0"/>
    <n v="0"/>
    <n v="0"/>
    <n v="2"/>
    <n v="0"/>
    <n v="0"/>
    <n v="2"/>
    <n v="0"/>
    <n v="0"/>
    <n v="0"/>
    <m/>
    <n v="0.42857142857142855"/>
    <n v="0.42857142857142855"/>
    <e v="#REF!"/>
    <s v="PLATINO"/>
    <n v="10"/>
    <n v="3"/>
    <n v="3"/>
    <n v="7"/>
    <n v="3"/>
    <n v="1"/>
    <n v="3"/>
    <n v="8"/>
    <n v="0"/>
    <s v="PROM. B"/>
    <m/>
    <m/>
    <s v="ESPECIALIZADOS"/>
    <s v="VEGA CUENCA"/>
    <m/>
    <s v="MARIA JOSE AREVALO"/>
    <n v="5"/>
    <n v="0"/>
    <n v="0"/>
    <n v="0"/>
    <n v="0"/>
    <n v="0"/>
    <n v="0"/>
    <n v="4"/>
    <n v="4"/>
    <n v="7.9238779463997435"/>
    <n v="5"/>
    <n v="0"/>
    <n v="0"/>
    <n v="0"/>
    <n v="0"/>
    <n v="0"/>
    <n v="3"/>
    <n v="8"/>
    <s v="MWJVS"/>
    <s v="CRISTIAN HERNAN MUÑOZ"/>
    <n v="13.999999999999998"/>
    <n v="8"/>
    <n v="0"/>
    <n v="0"/>
    <n v="0"/>
    <n v="0"/>
    <n v="0"/>
    <n v="2"/>
    <n v="10"/>
    <n v="0.35"/>
    <n v="3"/>
    <n v="0"/>
    <n v="0"/>
    <n v="0"/>
    <n v="0"/>
    <n v="0"/>
    <n v="6"/>
    <n v="9"/>
    <m/>
    <m/>
    <m/>
    <m/>
    <m/>
    <m/>
    <m/>
    <n v="0.5161290322580645"/>
    <s v="mayor 40%"/>
    <n v="4"/>
    <n v="0"/>
    <n v="0"/>
    <n v="0"/>
    <n v="0"/>
    <n v="0"/>
    <n v="4"/>
    <n v="8"/>
    <n v="2"/>
    <n v="0"/>
    <n v="0"/>
    <n v="0"/>
    <n v="0"/>
    <n v="0"/>
    <n v="9"/>
    <n v="11"/>
    <n v="23.278997206272553"/>
  </r>
  <r>
    <s v="721 - VEGA CUENCAGLOBALES"/>
    <s v="MUÑOZ HOYOS CHRISTIAN HERNÁN.xlsx"/>
    <s v="CRISTIAN HERNAN MUÑOZ"/>
    <s v="IMPORTADORA VEGA"/>
    <x v="41"/>
    <x v="0"/>
    <s v="GLOBALES"/>
    <n v="0"/>
    <n v="11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ESPECIALIZADOS"/>
    <s v="VEGA CUENCA"/>
    <m/>
    <s v="MARIA JOSE AREVALO"/>
    <n v="0"/>
    <n v="0"/>
    <n v="0"/>
    <n v="0"/>
    <n v="0"/>
    <n v="0"/>
    <n v="0"/>
    <n v="0"/>
    <n v="0"/>
    <n v="9.742690058479532"/>
    <n v="2"/>
    <n v="0"/>
    <n v="0"/>
    <n v="0"/>
    <n v="0"/>
    <n v="0"/>
    <n v="0"/>
    <n v="2"/>
    <s v="MWJVS"/>
    <s v="CRISTIAN HERNAN MUÑOZ"/>
    <n v="13.999999999999998"/>
    <n v="4"/>
    <n v="0"/>
    <n v="0"/>
    <n v="0"/>
    <n v="0"/>
    <n v="0"/>
    <n v="0"/>
    <n v="4"/>
    <n v="0"/>
    <n v="2"/>
    <n v="0"/>
    <n v="0"/>
    <n v="0"/>
    <n v="0"/>
    <n v="0"/>
    <n v="0"/>
    <n v="2"/>
    <m/>
    <m/>
    <m/>
    <m/>
    <m/>
    <m/>
    <m/>
    <n v="1"/>
    <s v="mayor 40%"/>
    <n v="6"/>
    <n v="0"/>
    <n v="0"/>
    <n v="0"/>
    <n v="0"/>
    <n v="0"/>
    <n v="1"/>
    <n v="7"/>
    <n v="2"/>
    <n v="0"/>
    <n v="0"/>
    <n v="0"/>
    <n v="0"/>
    <n v="0"/>
    <n v="5"/>
    <n v="7"/>
    <n v="15.497076023391815"/>
  </r>
  <r>
    <s v="721 - VEGA CUENCALAVADO"/>
    <s v="MUÑOZ HOYOS CHRISTIAN HERNÁN.xlsx"/>
    <s v="CRISTIAN HERNAN MUÑOZ"/>
    <s v="IMPORTADORA VEGA"/>
    <x v="41"/>
    <x v="0"/>
    <s v="LAVADO"/>
    <n v="1.8571428571428572"/>
    <n v="7"/>
    <n v="13"/>
    <n v="0"/>
    <n v="0"/>
    <n v="0"/>
    <n v="0"/>
    <n v="0"/>
    <n v="0"/>
    <n v="0"/>
    <n v="0"/>
    <n v="0"/>
    <n v="0"/>
    <m/>
    <n v="1"/>
    <n v="1"/>
    <e v="#REF!"/>
    <s v="PLATINO"/>
    <n v="13"/>
    <n v="1"/>
    <n v="13"/>
    <n v="13"/>
    <n v="0"/>
    <n v="0"/>
    <n v="0"/>
    <n v="1"/>
    <n v="0"/>
    <s v="PROM. B"/>
    <m/>
    <m/>
    <s v="ESPECIALIZADOS"/>
    <s v="VEGA CUENCA"/>
    <m/>
    <s v="MARIA JOSE AREVALO"/>
    <n v="1"/>
    <n v="0"/>
    <n v="0"/>
    <n v="0"/>
    <n v="0"/>
    <n v="0"/>
    <n v="0"/>
    <n v="0"/>
    <n v="0"/>
    <n v="7.3080168776371313"/>
    <n v="0"/>
    <n v="0"/>
    <n v="0"/>
    <n v="0"/>
    <n v="0"/>
    <n v="0"/>
    <n v="0"/>
    <n v="0"/>
    <s v="MWJVS"/>
    <s v="CRISTIAN HERNAN MUÑOZ"/>
    <n v="13.999999999999998"/>
    <n v="1"/>
    <n v="0"/>
    <n v="0"/>
    <n v="0"/>
    <n v="0"/>
    <n v="0"/>
    <n v="0"/>
    <n v="1"/>
    <n v="0.3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7.4050632911392409"/>
  </r>
  <r>
    <s v="721 - VEGA CUENCAREFRIGERACIÓN"/>
    <s v="MUÑOZ HOYOS CHRISTIAN HERNÁN.xlsx"/>
    <s v="CRISTIAN HERNAN MUÑOZ"/>
    <s v="IMPORTADORA VEGA"/>
    <x v="41"/>
    <x v="0"/>
    <s v="REFRIGERACIÓN"/>
    <n v="0.1111111111111111"/>
    <n v="9"/>
    <n v="1"/>
    <n v="1"/>
    <n v="0"/>
    <n v="0"/>
    <n v="0"/>
    <n v="0"/>
    <n v="0"/>
    <n v="0"/>
    <n v="0"/>
    <n v="0"/>
    <n v="0"/>
    <m/>
    <n v="0.5"/>
    <n v="0.5"/>
    <e v="#REF!"/>
    <s v="PLATINO"/>
    <n v="2"/>
    <n v="1"/>
    <n v="1"/>
    <n v="2"/>
    <n v="0"/>
    <n v="0"/>
    <n v="0"/>
    <n v="2"/>
    <n v="1"/>
    <s v="PROM. B"/>
    <m/>
    <m/>
    <s v="ESPECIALIZADOS"/>
    <s v="VEGA CUENCA"/>
    <m/>
    <s v="MARIA JOSE AREVALO"/>
    <n v="2"/>
    <n v="0"/>
    <n v="0"/>
    <n v="0"/>
    <n v="0"/>
    <n v="0"/>
    <n v="0"/>
    <n v="0"/>
    <n v="0"/>
    <n v="7.6260504201680677"/>
    <n v="1"/>
    <n v="0"/>
    <n v="0"/>
    <n v="0"/>
    <n v="0"/>
    <n v="0"/>
    <n v="0"/>
    <n v="1"/>
    <s v="MWJVS"/>
    <s v="CRISTIAN HERNAN MUÑOZ"/>
    <n v="13.999999999999998"/>
    <n v="5"/>
    <n v="0"/>
    <n v="0"/>
    <n v="0"/>
    <n v="0"/>
    <n v="0"/>
    <n v="0"/>
    <n v="5"/>
    <n v="0.4"/>
    <n v="4"/>
    <n v="0"/>
    <n v="0"/>
    <n v="0"/>
    <n v="0"/>
    <n v="0"/>
    <n v="0"/>
    <n v="4"/>
    <m/>
    <m/>
    <m/>
    <m/>
    <m/>
    <m/>
    <m/>
    <n v="1"/>
    <s v="mayor 40%"/>
    <n v="2"/>
    <n v="1"/>
    <n v="0"/>
    <n v="0"/>
    <n v="0"/>
    <n v="0"/>
    <n v="0"/>
    <n v="3"/>
    <n v="0"/>
    <n v="0"/>
    <n v="0"/>
    <n v="0"/>
    <n v="0"/>
    <n v="0"/>
    <n v="0"/>
    <n v="0"/>
    <n v="14.264705882352944"/>
  </r>
  <r>
    <s v="639 - SUKASA CUENCACOCINAS"/>
    <s v="MUÑOZ HOYOS CHRISTIAN HERNÁN.xlsx"/>
    <s v="CRISTIAN HERNAN MUÑOZ"/>
    <s v="SUKASA"/>
    <x v="42"/>
    <x v="0"/>
    <s v="COCINAS"/>
    <n v="0"/>
    <n v="6"/>
    <n v="0"/>
    <n v="2"/>
    <n v="0"/>
    <n v="2"/>
    <n v="0"/>
    <n v="0"/>
    <n v="0"/>
    <n v="0"/>
    <n v="0"/>
    <n v="0"/>
    <n v="0"/>
    <m/>
    <n v="0"/>
    <n v="0"/>
    <e v="#REF!"/>
    <s v="PLATINO"/>
    <n v="5"/>
    <n v="0"/>
    <n v="0"/>
    <n v="4"/>
    <n v="1"/>
    <n v="1"/>
    <n v="1"/>
    <n v="1"/>
    <n v="0"/>
    <s v="PROM. B"/>
    <m/>
    <m/>
    <s v="ESPECIALIZADOS"/>
    <s v="SUKASA CUENCA"/>
    <m/>
    <s v="MARIA JOSE AREVALO"/>
    <n v="2"/>
    <n v="0"/>
    <n v="0"/>
    <n v="0"/>
    <n v="0"/>
    <n v="0"/>
    <n v="0"/>
    <n v="0"/>
    <n v="0"/>
    <n v="5"/>
    <n v="0"/>
    <n v="0"/>
    <n v="0"/>
    <n v="0"/>
    <n v="0"/>
    <n v="0"/>
    <n v="0"/>
    <n v="0"/>
    <s v="MWJVS"/>
    <s v="CRISTIAN HERNAN MUÑOZ"/>
    <n v="13.999999999999998"/>
    <n v="0"/>
    <n v="0"/>
    <n v="0"/>
    <n v="0"/>
    <n v="0"/>
    <n v="0"/>
    <n v="1"/>
    <n v="1"/>
    <n v="0.5"/>
    <n v="0"/>
    <n v="0"/>
    <n v="0"/>
    <n v="0"/>
    <n v="0"/>
    <n v="0"/>
    <n v="0"/>
    <n v="0"/>
    <m/>
    <m/>
    <m/>
    <m/>
    <m/>
    <m/>
    <m/>
    <n v="0"/>
    <n v="0"/>
    <n v="2"/>
    <n v="0"/>
    <n v="0"/>
    <n v="0"/>
    <n v="0"/>
    <n v="0"/>
    <n v="0"/>
    <n v="2"/>
    <n v="1"/>
    <n v="0"/>
    <n v="0"/>
    <n v="0"/>
    <n v="0"/>
    <n v="0"/>
    <n v="0"/>
    <n v="1"/>
    <n v="7.2727272727272716"/>
  </r>
  <r>
    <s v="639 - SUKASA CUENCAEMPOTRE"/>
    <s v="MUÑOZ HOYOS CHRISTIAN HERNÁN.xlsx"/>
    <s v="CRISTIAN HERNAN MUÑOZ"/>
    <s v="SUKASA"/>
    <x v="42"/>
    <x v="0"/>
    <s v="EMPOTRE"/>
    <n v="0.6"/>
    <n v="5"/>
    <n v="3"/>
    <n v="0"/>
    <n v="1"/>
    <n v="0"/>
    <n v="0"/>
    <n v="0"/>
    <n v="0"/>
    <n v="0"/>
    <n v="0"/>
    <n v="0"/>
    <n v="0"/>
    <m/>
    <n v="0.75"/>
    <n v="0.75"/>
    <e v="#REF!"/>
    <s v="PLATINO"/>
    <n v="4"/>
    <n v="2"/>
    <n v="3"/>
    <n v="4"/>
    <n v="0"/>
    <n v="0"/>
    <n v="0"/>
    <n v="2"/>
    <n v="0"/>
    <s v="PROM. B"/>
    <m/>
    <m/>
    <s v="ESPECIALIZADOS"/>
    <s v="SUKASA CUENCA"/>
    <m/>
    <s v="MARIA JOSE AREVALO"/>
    <n v="2"/>
    <n v="1"/>
    <n v="0"/>
    <n v="0"/>
    <n v="0"/>
    <n v="0"/>
    <n v="0"/>
    <n v="0"/>
    <n v="1"/>
    <n v="7.0656934306569354"/>
    <n v="1"/>
    <n v="0"/>
    <n v="0"/>
    <n v="0"/>
    <n v="0"/>
    <n v="0"/>
    <n v="0"/>
    <n v="1"/>
    <s v="MWJVS"/>
    <s v="CRISTIAN HERNAN MUÑOZ"/>
    <n v="13.999999999999998"/>
    <n v="0"/>
    <n v="0"/>
    <n v="0"/>
    <n v="0"/>
    <n v="0"/>
    <n v="0"/>
    <n v="0"/>
    <n v="0"/>
    <n v="0.3"/>
    <n v="1"/>
    <n v="0"/>
    <n v="0"/>
    <n v="0"/>
    <n v="0"/>
    <n v="0"/>
    <n v="3"/>
    <n v="4"/>
    <m/>
    <m/>
    <m/>
    <m/>
    <m/>
    <m/>
    <m/>
    <n v="0.5"/>
    <s v="mayor 40%"/>
    <n v="1"/>
    <n v="0"/>
    <n v="0"/>
    <n v="0"/>
    <n v="0"/>
    <n v="0"/>
    <n v="0"/>
    <n v="1"/>
    <n v="0"/>
    <n v="0"/>
    <n v="0"/>
    <n v="0"/>
    <n v="0"/>
    <n v="0"/>
    <n v="0"/>
    <n v="0"/>
    <n v="7.5703858185610011"/>
  </r>
  <r>
    <s v="639 - SUKASA CUENCAGLOBALES"/>
    <s v="MUÑOZ HOYOS CHRISTIAN HERNÁN.xlsx"/>
    <s v="CRISTIAN HERNAN MUÑOZ"/>
    <s v="SUKASA"/>
    <x v="42"/>
    <x v="0"/>
    <s v="GLOBALES"/>
    <n v="9.0909090909090912E-2"/>
    <n v="11"/>
    <n v="1"/>
    <n v="2"/>
    <n v="0"/>
    <n v="0"/>
    <n v="0"/>
    <n v="0"/>
    <n v="0"/>
    <n v="0"/>
    <n v="0"/>
    <n v="0"/>
    <n v="0"/>
    <m/>
    <n v="0.33333333333333331"/>
    <n v="0.33333333333333331"/>
    <e v="#REF!"/>
    <s v="PLATINO"/>
    <n v="3"/>
    <n v="0"/>
    <n v="1"/>
    <n v="3"/>
    <n v="0"/>
    <n v="0"/>
    <n v="0"/>
    <n v="0"/>
    <n v="0.5"/>
    <s v="PROM. B"/>
    <m/>
    <m/>
    <s v="ESPECIALIZADOS"/>
    <s v="SUKASA CUENCA"/>
    <m/>
    <s v="MARIA JOSE AREVALO"/>
    <n v="0"/>
    <n v="1"/>
    <n v="0"/>
    <n v="0"/>
    <n v="0"/>
    <n v="0"/>
    <n v="0"/>
    <n v="0"/>
    <n v="1"/>
    <n v="7.0554276111041956"/>
    <n v="0"/>
    <n v="0"/>
    <n v="0"/>
    <n v="0"/>
    <n v="0"/>
    <n v="0"/>
    <n v="0"/>
    <n v="0"/>
    <s v="MWJVS"/>
    <s v="CRISTIAN HERNAN MUÑOZ"/>
    <n v="13.999999999999998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1"/>
    <n v="0"/>
    <n v="0"/>
    <n v="0"/>
    <n v="0"/>
    <n v="0"/>
    <n v="0"/>
    <n v="1"/>
    <n v="11.424030764401191"/>
  </r>
  <r>
    <s v="639 - SUKASA CUENCALAVADO"/>
    <s v="MUÑOZ HOYOS CHRISTIAN HERNÁN.xlsx"/>
    <s v="CRISTIAN HERNAN MUÑOZ"/>
    <s v="SUKASA"/>
    <x v="42"/>
    <x v="0"/>
    <s v="LAVADO"/>
    <n v="0.41666666666666669"/>
    <n v="12"/>
    <n v="5"/>
    <n v="0"/>
    <n v="2"/>
    <n v="6"/>
    <n v="0"/>
    <n v="0"/>
    <n v="0"/>
    <n v="0"/>
    <n v="0"/>
    <n v="0"/>
    <n v="0"/>
    <m/>
    <n v="0.38461538461538464"/>
    <n v="0.38461538461538464"/>
    <e v="#REF!"/>
    <s v="PLATINO"/>
    <n v="13"/>
    <n v="2"/>
    <n v="5"/>
    <n v="13"/>
    <n v="0"/>
    <n v="0"/>
    <n v="0"/>
    <n v="2"/>
    <n v="0"/>
    <s v="PROM. B"/>
    <m/>
    <m/>
    <s v="ESPECIALIZADOS"/>
    <s v="SUKASA CUENCA"/>
    <m/>
    <s v="MARIA JOSE AREVALO"/>
    <n v="5"/>
    <n v="6"/>
    <n v="0"/>
    <n v="0"/>
    <n v="0"/>
    <n v="0"/>
    <n v="0"/>
    <n v="0"/>
    <n v="6"/>
    <n v="9.4639999999999986"/>
    <n v="1"/>
    <n v="0"/>
    <n v="0"/>
    <n v="0"/>
    <n v="0"/>
    <n v="0"/>
    <n v="0"/>
    <n v="1"/>
    <s v="MWJVS"/>
    <s v="CRISTIAN HERNAN MUÑOZ"/>
    <n v="13.999999999999998"/>
    <n v="0"/>
    <n v="0"/>
    <n v="0"/>
    <n v="0"/>
    <n v="0"/>
    <n v="0"/>
    <n v="0"/>
    <n v="0"/>
    <n v="0.25"/>
    <n v="0"/>
    <n v="0"/>
    <n v="1"/>
    <n v="0"/>
    <n v="0"/>
    <n v="0"/>
    <n v="0"/>
    <n v="1"/>
    <m/>
    <m/>
    <m/>
    <m/>
    <m/>
    <m/>
    <m/>
    <n v="0.875"/>
    <s v="mayor 40%"/>
    <n v="1"/>
    <n v="0"/>
    <n v="1"/>
    <n v="1"/>
    <n v="0"/>
    <n v="0"/>
    <n v="1"/>
    <n v="4"/>
    <n v="0"/>
    <n v="0"/>
    <n v="0"/>
    <n v="1"/>
    <n v="0"/>
    <n v="0"/>
    <n v="0"/>
    <n v="1"/>
    <n v="17.808"/>
  </r>
  <r>
    <s v="639 - SUKASA CUENCAREFRIGERACIÓN"/>
    <s v="MUÑOZ HOYOS CHRISTIAN HERNÁN.xlsx"/>
    <s v="CRISTIAN HERNAN MUÑOZ"/>
    <s v="SUKASA"/>
    <x v="42"/>
    <x v="0"/>
    <s v="REFRIGERACIÓN"/>
    <n v="1"/>
    <n v="3"/>
    <n v="3"/>
    <n v="0"/>
    <n v="1"/>
    <n v="4"/>
    <n v="1"/>
    <n v="1"/>
    <n v="0"/>
    <n v="2"/>
    <n v="0"/>
    <n v="0"/>
    <n v="0"/>
    <m/>
    <n v="0.3"/>
    <n v="0.3"/>
    <e v="#REF!"/>
    <s v="PLATINO"/>
    <n v="12"/>
    <n v="1"/>
    <n v="3"/>
    <n v="10"/>
    <n v="2"/>
    <n v="0"/>
    <n v="2"/>
    <n v="2"/>
    <n v="0"/>
    <s v="PROM. B"/>
    <m/>
    <m/>
    <s v="ESPECIALIZADOS"/>
    <s v="SUKASA CUENCA"/>
    <m/>
    <s v="MARIA JOSE AREVALO"/>
    <n v="4"/>
    <n v="0"/>
    <n v="0"/>
    <n v="0"/>
    <n v="1"/>
    <n v="0"/>
    <n v="0"/>
    <n v="0"/>
    <n v="1"/>
    <n v="2.6894409937888204"/>
    <n v="1"/>
    <n v="0"/>
    <n v="0"/>
    <n v="1"/>
    <n v="0"/>
    <n v="0"/>
    <n v="0"/>
    <n v="2"/>
    <s v="MWJVS"/>
    <s v="CRISTIAN HERNAN MUÑOZ"/>
    <n v="13.999999999999998"/>
    <n v="0"/>
    <n v="0"/>
    <n v="0"/>
    <n v="1"/>
    <n v="0"/>
    <n v="0"/>
    <n v="0"/>
    <n v="1"/>
    <n v="0.4"/>
    <n v="2"/>
    <n v="1"/>
    <n v="0"/>
    <n v="1"/>
    <n v="0"/>
    <n v="0"/>
    <n v="0"/>
    <n v="4"/>
    <m/>
    <m/>
    <m/>
    <m/>
    <m/>
    <m/>
    <s v="ALTO"/>
    <n v="0.375"/>
    <s v="menor de 30%"/>
    <n v="1"/>
    <n v="1"/>
    <n v="0"/>
    <n v="0"/>
    <n v="0"/>
    <n v="0"/>
    <n v="0"/>
    <n v="2"/>
    <n v="1"/>
    <n v="1"/>
    <n v="0"/>
    <n v="1"/>
    <n v="0"/>
    <n v="0"/>
    <n v="1"/>
    <n v="4"/>
    <n v="2.3229813664596279"/>
  </r>
  <r>
    <s v="81 - JAPON VELASCOCOCINAS"/>
    <s v="CRISTIAN ISRAEL CHAVEZ QMI 17 SEPTIEMBRE.xlsx"/>
    <s v="CRISTIAN ISRAEL CHAVEZ"/>
    <s v="ALMACENES JAPON"/>
    <x v="43"/>
    <x v="0"/>
    <s v="COCINAS"/>
    <n v="0.33333333333333331"/>
    <n v="3"/>
    <n v="1"/>
    <m/>
    <n v="0"/>
    <n v="0"/>
    <n v="0"/>
    <n v="0"/>
    <n v="0"/>
    <n v="0"/>
    <n v="0"/>
    <n v="0"/>
    <n v="0"/>
    <m/>
    <n v="8.3333333333333329E-2"/>
    <n v="8.3333333333333329E-2"/>
    <n v="0"/>
    <s v="BRONCE"/>
    <n v="12"/>
    <n v="0"/>
    <n v="1"/>
    <n v="12"/>
    <m/>
    <m/>
    <m/>
    <n v="2"/>
    <n v="0"/>
    <s v="PROM. M"/>
    <m/>
    <m/>
    <s v="CADENAS"/>
    <s v="JAPON IBARRA"/>
    <m/>
    <s v="MARIA JOSE AREVALO"/>
    <n v="2"/>
    <n v="0"/>
    <n v="0"/>
    <n v="0"/>
    <n v="0"/>
    <n v="0"/>
    <n v="0"/>
    <n v="0"/>
    <n v="0"/>
    <n v="3"/>
    <n v="0"/>
    <n v="0"/>
    <n v="0"/>
    <n v="0"/>
    <n v="0"/>
    <n v="0"/>
    <n v="0"/>
    <n v="0"/>
    <s v="W"/>
    <s v="CRISTIAN ISRAEL CHAVEZ"/>
    <n v="1.9999999999999996"/>
    <n v="0"/>
    <n v="0"/>
    <n v="0"/>
    <n v="0"/>
    <n v="0"/>
    <n v="0"/>
    <n v="0"/>
    <n v="0"/>
    <n v="0.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713573853190217"/>
  </r>
  <r>
    <s v="81 - JAPON VELASCOGLOBALES"/>
    <s v="CRISTIAN ISRAEL CHAVEZ QMI 17 SEPTIEMBRE.xlsx"/>
    <s v="CRISTIAN ISRAEL CHAVEZ"/>
    <s v="ALMACENES JAPON"/>
    <x v="43"/>
    <x v="0"/>
    <s v="GLOBALES"/>
    <n v="0"/>
    <n v="0"/>
    <n v="0"/>
    <m/>
    <n v="0"/>
    <n v="0"/>
    <n v="0"/>
    <n v="0"/>
    <n v="0"/>
    <n v="0"/>
    <n v="0"/>
    <n v="0"/>
    <n v="0"/>
    <m/>
    <n v="0"/>
    <n v="0"/>
    <n v="0"/>
    <s v="BRONCE"/>
    <n v="0"/>
    <n v="0"/>
    <n v="0"/>
    <n v="0"/>
    <m/>
    <m/>
    <m/>
    <n v="0"/>
    <n v="0"/>
    <s v="PROM. M"/>
    <m/>
    <m/>
    <s v="CADENAS"/>
    <s v="JAPON IBARRA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CRISTIAN ISRAEL CHAVEZ"/>
    <n v="1.999999999999999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1 - JAPON VELASCOLAVADO"/>
    <s v="CRISTIAN ISRAEL CHAVEZ QMI 17 SEPTIEMBRE.xlsx"/>
    <s v="CRISTIAN ISRAEL CHAVEZ"/>
    <s v="ALMACENES JAPON"/>
    <x v="43"/>
    <x v="0"/>
    <s v="LAVADO"/>
    <n v="0"/>
    <n v="0"/>
    <n v="0"/>
    <m/>
    <n v="0"/>
    <n v="0"/>
    <n v="0"/>
    <n v="0"/>
    <n v="0"/>
    <n v="0"/>
    <n v="0"/>
    <n v="0"/>
    <n v="0"/>
    <m/>
    <n v="0"/>
    <n v="0"/>
    <n v="0"/>
    <s v="BRONCE"/>
    <n v="0"/>
    <n v="0"/>
    <n v="0"/>
    <n v="0"/>
    <m/>
    <m/>
    <m/>
    <n v="0"/>
    <n v="0"/>
    <s v="PROM. M"/>
    <m/>
    <m/>
    <s v="CADENAS"/>
    <s v="JAPON IBARRA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CRISTIAN ISRAEL CHAVEZ"/>
    <n v="1.9999999999999996"/>
    <n v="0"/>
    <n v="0"/>
    <n v="1"/>
    <n v="1"/>
    <n v="0"/>
    <n v="0"/>
    <n v="0"/>
    <n v="2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1 - JAPON VELASCOREFRIGERACIÓN"/>
    <s v="CRISTIAN ISRAEL CHAVEZ QMI 17 SEPTIEMBRE.xlsx"/>
    <s v="CRISTIAN ISRAEL CHAVEZ"/>
    <s v="ALMACENES JAPON"/>
    <x v="43"/>
    <x v="0"/>
    <s v="REFRIGERACIÓN"/>
    <n v="1.5"/>
    <n v="2"/>
    <n v="3"/>
    <m/>
    <n v="0"/>
    <n v="0"/>
    <n v="0"/>
    <n v="0"/>
    <n v="0"/>
    <n v="0"/>
    <n v="0"/>
    <n v="0"/>
    <n v="0"/>
    <m/>
    <n v="0.6"/>
    <n v="0.6"/>
    <n v="0"/>
    <s v="BRONCE"/>
    <n v="5"/>
    <n v="0"/>
    <n v="3"/>
    <n v="5"/>
    <m/>
    <m/>
    <m/>
    <n v="2"/>
    <n v="0"/>
    <s v="PROM. M"/>
    <m/>
    <m/>
    <s v="CADENAS"/>
    <s v="JAPON IBARRA"/>
    <m/>
    <s v="MARIA JOSE AREVALO"/>
    <n v="2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CRISTIAN ISRAEL CHAVEZ"/>
    <n v="1.9999999999999996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992908759370565"/>
  </r>
  <r>
    <s v="1018 - Tienda IbarraCOCINAS"/>
    <s v="CRISTIAN ISRAEL CHAVEZ QMI 17 SEPTIEMBRE.xlsx"/>
    <s v="CRISTIAN ISRAEL CHAVEZ"/>
    <s v="ARTEFACTA"/>
    <x v="44"/>
    <x v="0"/>
    <s v="COCINAS"/>
    <n v="0.5"/>
    <n v="2"/>
    <n v="1"/>
    <m/>
    <n v="0"/>
    <n v="0"/>
    <n v="0"/>
    <n v="0"/>
    <n v="0"/>
    <n v="0"/>
    <n v="0"/>
    <n v="0"/>
    <n v="0"/>
    <m/>
    <n v="0.5"/>
    <n v="0.5"/>
    <n v="0"/>
    <s v="BRONCE"/>
    <n v="2"/>
    <n v="0"/>
    <n v="1"/>
    <n v="2"/>
    <m/>
    <m/>
    <m/>
    <n v="0"/>
    <n v="0"/>
    <s v="PROM. M"/>
    <m/>
    <m/>
    <s v="CADENAS"/>
    <s v="Tienda Ibarra 1018"/>
    <m/>
    <s v="MARIA JOSE AREVALO"/>
    <n v="1"/>
    <n v="0"/>
    <n v="1"/>
    <n v="0"/>
    <n v="0"/>
    <n v="0"/>
    <n v="0"/>
    <n v="0"/>
    <n v="1"/>
    <n v="1"/>
    <n v="1"/>
    <n v="0"/>
    <n v="0"/>
    <n v="0"/>
    <n v="0"/>
    <n v="0"/>
    <n v="0"/>
    <n v="1"/>
    <s v="W"/>
    <s v="CRISTIAN ISRAEL CHAVEZ"/>
    <n v="2.0000000000000009"/>
    <n v="0"/>
    <n v="0"/>
    <n v="0"/>
    <n v="0"/>
    <n v="0"/>
    <n v="0"/>
    <n v="0"/>
    <n v="0"/>
    <n v="0.4"/>
    <n v="0"/>
    <n v="1"/>
    <n v="0"/>
    <n v="0"/>
    <n v="0"/>
    <n v="0"/>
    <n v="0"/>
    <n v="1"/>
    <m/>
    <m/>
    <m/>
    <m/>
    <m/>
    <m/>
    <m/>
    <n v="0.33333333333333331"/>
    <s v="mayor 40%"/>
    <n v="0"/>
    <n v="0"/>
    <n v="0"/>
    <n v="0"/>
    <n v="0"/>
    <n v="0"/>
    <n v="0"/>
    <n v="0"/>
    <n v="3"/>
    <n v="0"/>
    <n v="0"/>
    <n v="0"/>
    <n v="0"/>
    <n v="0"/>
    <n v="0"/>
    <n v="3"/>
    <n v="5"/>
  </r>
  <r>
    <s v="1018 - Tienda IbarraGLOBALES"/>
    <s v="CRISTIAN ISRAEL CHAVEZ QMI 17 SEPTIEMBRE.xlsx"/>
    <s v="CRISTIAN ISRAEL CHAVEZ"/>
    <s v="ARTEFACTA"/>
    <x v="44"/>
    <x v="0"/>
    <s v="GLOBALES"/>
    <n v="1"/>
    <n v="1"/>
    <n v="1"/>
    <m/>
    <n v="0"/>
    <n v="0"/>
    <n v="0"/>
    <n v="0"/>
    <n v="0"/>
    <n v="0"/>
    <n v="0"/>
    <n v="0"/>
    <n v="0"/>
    <m/>
    <n v="1"/>
    <n v="1"/>
    <n v="0"/>
    <s v="BRONCE"/>
    <n v="1"/>
    <n v="0"/>
    <n v="1"/>
    <n v="1"/>
    <m/>
    <m/>
    <m/>
    <n v="0"/>
    <n v="0"/>
    <s v="PROM. M"/>
    <m/>
    <m/>
    <s v="CADENAS"/>
    <s v="Tienda Ibarra 1018"/>
    <m/>
    <s v="MARIA JOSE AREVALO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CRISTIAN ISRAEL CHAVEZ"/>
    <n v="2.0000000000000009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</r>
  <r>
    <s v="1018 - Tienda IbarraREFRIGERACIÓN"/>
    <s v="CRISTIAN ISRAEL CHAVEZ QMI 17 SEPTIEMBRE.xlsx"/>
    <s v="CRISTIAN ISRAEL CHAVEZ"/>
    <s v="ARTEFACTA"/>
    <x v="44"/>
    <x v="0"/>
    <s v="REFRIGERACIÓN"/>
    <n v="4"/>
    <n v="1"/>
    <n v="4"/>
    <m/>
    <n v="0"/>
    <n v="0"/>
    <n v="0"/>
    <n v="0"/>
    <n v="0"/>
    <n v="0"/>
    <n v="0"/>
    <n v="0"/>
    <n v="0"/>
    <m/>
    <n v="0.5714285714285714"/>
    <n v="0.5714285714285714"/>
    <n v="0"/>
    <s v="BRONCE"/>
    <n v="7"/>
    <n v="1"/>
    <n v="4"/>
    <n v="7"/>
    <m/>
    <m/>
    <m/>
    <n v="3"/>
    <n v="0"/>
    <s v="PROM. M"/>
    <m/>
    <m/>
    <s v="CADENAS"/>
    <s v="Tienda Ibarra 1018"/>
    <m/>
    <s v="MARIA JOSE AREVALO"/>
    <n v="2"/>
    <n v="1"/>
    <n v="3"/>
    <n v="0"/>
    <n v="0"/>
    <n v="0"/>
    <n v="0"/>
    <n v="0"/>
    <n v="4"/>
    <n v="1"/>
    <n v="0"/>
    <n v="0"/>
    <n v="0"/>
    <n v="0"/>
    <n v="0"/>
    <n v="0"/>
    <n v="0"/>
    <n v="0"/>
    <s v="W"/>
    <s v="CRISTIAN ISRAEL CHAVEZ"/>
    <n v="2.0000000000000009"/>
    <n v="0"/>
    <n v="0"/>
    <n v="0"/>
    <n v="0"/>
    <n v="1"/>
    <n v="0"/>
    <n v="0"/>
    <n v="1"/>
    <n v="0.2"/>
    <n v="1"/>
    <n v="0"/>
    <n v="0"/>
    <n v="0"/>
    <n v="1"/>
    <n v="0"/>
    <n v="0"/>
    <n v="2"/>
    <m/>
    <m/>
    <m/>
    <m/>
    <m/>
    <m/>
    <s v="ALTO"/>
    <n v="0.2857142857142857"/>
    <s v="menor de 30%"/>
    <n v="0"/>
    <n v="0"/>
    <n v="0"/>
    <n v="0"/>
    <n v="0"/>
    <n v="0"/>
    <n v="0"/>
    <n v="0"/>
    <n v="1"/>
    <n v="1"/>
    <n v="0"/>
    <n v="1"/>
    <n v="0"/>
    <n v="0"/>
    <n v="0"/>
    <n v="3"/>
    <n v="5"/>
  </r>
  <r>
    <s v="1101 - TIENDA BARATODO IBARRACOCINAS"/>
    <s v="CRISTIAN ISRAEL CHAVEZ QMI 17 SEPTIEMBRE.xlsx"/>
    <s v="CRISTIAN ISRAEL CHAVEZ"/>
    <s v="BARATODO"/>
    <x v="45"/>
    <x v="0"/>
    <s v="COCINAS"/>
    <n v="1.3333333333333333"/>
    <n v="3"/>
    <n v="4"/>
    <n v="8"/>
    <n v="0"/>
    <n v="0"/>
    <n v="0"/>
    <n v="0"/>
    <n v="0"/>
    <n v="0"/>
    <n v="0"/>
    <n v="0"/>
    <n v="0"/>
    <m/>
    <n v="0.5"/>
    <n v="0.5"/>
    <e v="#REF!"/>
    <s v="ORO"/>
    <n v="20"/>
    <n v="3"/>
    <n v="4"/>
    <n v="8"/>
    <n v="12"/>
    <n v="8"/>
    <n v="12"/>
    <n v="11"/>
    <n v="0.5"/>
    <s v="PROM. M"/>
    <m/>
    <m/>
    <s v="CADENAS"/>
    <s v="TIENDA BARATODO IBARRA"/>
    <n v="45"/>
    <s v="MARIA JOSE AREVALO"/>
    <n v="7"/>
    <n v="3"/>
    <n v="1"/>
    <n v="0"/>
    <n v="0"/>
    <n v="0"/>
    <n v="0"/>
    <n v="0"/>
    <n v="4"/>
    <n v="3.5828480374174623"/>
    <n v="4"/>
    <n v="1"/>
    <n v="0"/>
    <n v="0"/>
    <n v="0"/>
    <n v="0"/>
    <n v="0"/>
    <n v="5"/>
    <s v="LJVS"/>
    <s v="CRISTIAN ISRAEL CHAVEZ"/>
    <n v="7.9999999999999956"/>
    <n v="1"/>
    <n v="1"/>
    <n v="0"/>
    <n v="0"/>
    <n v="0"/>
    <n v="0"/>
    <n v="0"/>
    <n v="2"/>
    <n v="0.4"/>
    <n v="2"/>
    <n v="0"/>
    <n v="0"/>
    <n v="0"/>
    <n v="0"/>
    <n v="0"/>
    <n v="0"/>
    <n v="2"/>
    <m/>
    <m/>
    <m/>
    <m/>
    <m/>
    <m/>
    <m/>
    <n v="0.76923076923076927"/>
    <s v="mayor 40%"/>
    <n v="4"/>
    <n v="2"/>
    <n v="0"/>
    <n v="0"/>
    <n v="0"/>
    <n v="0"/>
    <n v="0"/>
    <n v="6"/>
    <n v="3"/>
    <n v="1"/>
    <n v="0"/>
    <n v="0"/>
    <n v="0"/>
    <n v="0"/>
    <n v="1"/>
    <n v="5"/>
    <n v="12.247493703990703"/>
  </r>
  <r>
    <s v="1101 - TIENDA BARATODO IBARRAGLOBALES"/>
    <s v="CRISTIAN ISRAEL CHAVEZ QMI 17 SEPTIEMBRE.xlsx"/>
    <s v="CRISTIAN ISRAEL CHAVEZ"/>
    <s v="BARATODO"/>
    <x v="45"/>
    <x v="0"/>
    <s v="GLOBALES"/>
    <n v="0"/>
    <n v="0"/>
    <n v="4"/>
    <n v="0"/>
    <n v="0"/>
    <n v="0"/>
    <n v="0"/>
    <n v="0"/>
    <n v="0"/>
    <n v="0"/>
    <n v="0"/>
    <n v="0"/>
    <n v="0"/>
    <m/>
    <n v="1"/>
    <n v="1"/>
    <e v="#REF!"/>
    <s v="ORO"/>
    <n v="8"/>
    <n v="3"/>
    <n v="4"/>
    <n v="4"/>
    <n v="4"/>
    <n v="4"/>
    <n v="4"/>
    <n v="7"/>
    <n v="0"/>
    <s v="PROM. M"/>
    <m/>
    <m/>
    <s v="CADENAS"/>
    <s v="TIENDA BARATODO IBARRA"/>
    <n v="45"/>
    <s v="MARIA JOSE AREVALO"/>
    <n v="3"/>
    <n v="2"/>
    <n v="0"/>
    <n v="0"/>
    <n v="0"/>
    <n v="0"/>
    <n v="0"/>
    <n v="0"/>
    <n v="2"/>
    <n v="0"/>
    <n v="0"/>
    <n v="0"/>
    <n v="0"/>
    <n v="0"/>
    <n v="0"/>
    <n v="0"/>
    <n v="0"/>
    <n v="0"/>
    <s v="LJVS"/>
    <s v="CRISTIAN ISRAEL CHAVEZ"/>
    <n v="7.9999999999999956"/>
    <n v="0"/>
    <n v="0"/>
    <n v="0"/>
    <n v="0"/>
    <n v="0"/>
    <n v="0"/>
    <n v="0"/>
    <n v="0"/>
    <n v="0"/>
    <n v="1"/>
    <n v="0"/>
    <n v="0"/>
    <n v="0"/>
    <n v="0"/>
    <n v="0"/>
    <n v="0"/>
    <n v="1"/>
    <m/>
    <m/>
    <m/>
    <m/>
    <m/>
    <m/>
    <m/>
    <n v="1"/>
    <s v="mayor 40%"/>
    <n v="1"/>
    <n v="0"/>
    <n v="0"/>
    <n v="0"/>
    <n v="0"/>
    <n v="0"/>
    <n v="0"/>
    <n v="1"/>
    <n v="0"/>
    <n v="0"/>
    <n v="0"/>
    <n v="0"/>
    <n v="0"/>
    <n v="0"/>
    <n v="0"/>
    <n v="0"/>
    <n v="0"/>
  </r>
  <r>
    <s v="1101 - TIENDA BARATODO IBARRALAVADO"/>
    <m/>
    <s v="CRISTIAN ISRAEL CHAVEZ"/>
    <s v="BARATODO"/>
    <x v="45"/>
    <x v="0"/>
    <s v="LAVADO"/>
    <n v="0"/>
    <n v="0"/>
    <n v="8"/>
    <n v="0"/>
    <n v="0"/>
    <n v="0"/>
    <n v="4"/>
    <n v="0"/>
    <n v="0"/>
    <n v="0"/>
    <n v="0"/>
    <n v="0"/>
    <n v="0"/>
    <m/>
    <n v="0.72727272727272729"/>
    <n v="0.72727272727272729"/>
    <e v="#REF!"/>
    <s v="ORO"/>
    <n v="16"/>
    <n v="0"/>
    <n v="8"/>
    <n v="11"/>
    <n v="5"/>
    <n v="4"/>
    <n v="5"/>
    <n v="7"/>
    <n v="0"/>
    <s v="PROM. M"/>
    <m/>
    <m/>
    <s v="CADENAS"/>
    <s v="TIENDA BARATODO IBARRA"/>
    <m/>
    <s v="MARIA JOSE AREVALO"/>
    <e v="#N/A"/>
    <n v="2"/>
    <n v="0"/>
    <n v="0"/>
    <n v="0"/>
    <n v="2"/>
    <n v="0"/>
    <n v="0"/>
    <n v="4"/>
    <n v="0"/>
    <n v="3"/>
    <n v="0"/>
    <n v="0"/>
    <n v="0"/>
    <n v="2"/>
    <n v="0"/>
    <n v="0"/>
    <n v="5"/>
    <s v="LJVS"/>
    <s v="CRISTIAN ISRAEL CHAVEZ"/>
    <n v="7.9999999999999956"/>
    <n v="0"/>
    <n v="0"/>
    <n v="2"/>
    <n v="1"/>
    <n v="0"/>
    <n v="0"/>
    <n v="0"/>
    <n v="3"/>
    <n v="0.12"/>
    <n v="0"/>
    <n v="0"/>
    <n v="1"/>
    <n v="2"/>
    <n v="0"/>
    <n v="0"/>
    <n v="0"/>
    <n v="3"/>
    <m/>
    <m/>
    <m/>
    <s v="ALTO"/>
    <m/>
    <m/>
    <m/>
    <n v="0.33333333333333331"/>
    <s v="menor de 30%"/>
    <n v="6"/>
    <n v="0"/>
    <n v="0"/>
    <n v="1"/>
    <n v="1"/>
    <n v="0"/>
    <n v="1"/>
    <n v="9"/>
    <n v="2"/>
    <n v="0"/>
    <n v="1"/>
    <n v="1"/>
    <n v="1"/>
    <n v="1"/>
    <n v="1"/>
    <n v="7"/>
    <n v="0"/>
  </r>
  <r>
    <s v="1101 - TIENDA BARATODO IBARRAREFRIGERACIÓN"/>
    <s v="CRISTIAN ISRAEL CHAVEZ QMI 17 SEPTIEMBRE.xlsx"/>
    <s v="CRISTIAN ISRAEL CHAVEZ"/>
    <s v="BARATODO"/>
    <x v="45"/>
    <x v="0"/>
    <s v="REFRIGERACIÓN"/>
    <n v="1"/>
    <n v="3"/>
    <n v="3"/>
    <n v="8"/>
    <n v="2"/>
    <n v="0"/>
    <n v="0"/>
    <n v="0"/>
    <n v="0"/>
    <n v="0"/>
    <n v="0"/>
    <n v="0"/>
    <n v="0"/>
    <m/>
    <n v="0.375"/>
    <n v="0.375"/>
    <e v="#REF!"/>
    <s v="ORO"/>
    <n v="16"/>
    <n v="2"/>
    <n v="3"/>
    <n v="8"/>
    <n v="8"/>
    <n v="3"/>
    <n v="8"/>
    <n v="5"/>
    <n v="0.375"/>
    <s v="PROM. M"/>
    <m/>
    <m/>
    <s v="CADENAS"/>
    <s v="TIENDA BARATODO IBARRA"/>
    <n v="45"/>
    <s v="MARIA JOSE AREVALO"/>
    <n v="5"/>
    <n v="0"/>
    <n v="1"/>
    <n v="0"/>
    <n v="0"/>
    <n v="1"/>
    <n v="0"/>
    <n v="0"/>
    <n v="2"/>
    <n v="1"/>
    <n v="2"/>
    <n v="1"/>
    <n v="0"/>
    <n v="0"/>
    <n v="1"/>
    <n v="0"/>
    <n v="0"/>
    <n v="4"/>
    <s v="LJVS"/>
    <s v="CRISTIAN ISRAEL CHAVEZ"/>
    <n v="7.9999999999999956"/>
    <n v="0"/>
    <n v="2"/>
    <n v="0"/>
    <n v="0"/>
    <n v="0"/>
    <n v="0"/>
    <n v="0"/>
    <n v="2"/>
    <n v="0.2"/>
    <n v="2"/>
    <n v="0"/>
    <n v="0"/>
    <n v="0"/>
    <n v="0"/>
    <n v="0"/>
    <n v="0"/>
    <n v="2"/>
    <m/>
    <m/>
    <m/>
    <m/>
    <m/>
    <m/>
    <m/>
    <n v="0.4"/>
    <n v="0"/>
    <n v="0"/>
    <n v="0"/>
    <n v="0"/>
    <n v="0"/>
    <n v="0"/>
    <n v="0"/>
    <n v="0"/>
    <n v="0"/>
    <n v="1"/>
    <n v="1"/>
    <n v="0"/>
    <n v="0"/>
    <n v="0"/>
    <n v="0"/>
    <n v="0"/>
    <n v="2"/>
    <n v="8"/>
  </r>
  <r>
    <s v="531 - Créditos Económicos IbarraCOCINAS"/>
    <s v="CRISTIAN ISRAEL CHAVEZ QMI 17 SEPTIEMBRE.xlsx"/>
    <s v="CRISTIAN ISRAEL CHAVEZ"/>
    <s v="CRECOS"/>
    <x v="46"/>
    <x v="0"/>
    <s v="COCINAS"/>
    <n v="0.66666666666666663"/>
    <n v="3"/>
    <n v="2"/>
    <m/>
    <n v="0"/>
    <n v="0"/>
    <n v="0"/>
    <n v="0"/>
    <n v="0"/>
    <n v="0"/>
    <n v="0"/>
    <n v="1"/>
    <n v="0"/>
    <m/>
    <n v="0.66666666666666663"/>
    <n v="0.66666666666666663"/>
    <n v="0"/>
    <s v="SIN CLASIF"/>
    <n v="3"/>
    <n v="1"/>
    <n v="2"/>
    <n v="3"/>
    <m/>
    <m/>
    <m/>
    <n v="1"/>
    <n v="0"/>
    <s v="PROM. M"/>
    <n v="0.2"/>
    <n v="0.28570000000000001"/>
    <s v="CADENAS"/>
    <s v="CRECOS IBARRA"/>
    <m/>
    <s v="MARIA JOSE AREVALO"/>
    <n v="2"/>
    <n v="0"/>
    <n v="0"/>
    <n v="0"/>
    <n v="0"/>
    <n v="0"/>
    <n v="0"/>
    <n v="1"/>
    <n v="1"/>
    <n v="4.0027649769585247"/>
    <n v="0"/>
    <n v="0"/>
    <n v="0"/>
    <n v="0"/>
    <n v="0"/>
    <n v="0"/>
    <n v="1"/>
    <n v="1"/>
    <s v="W"/>
    <s v="CRISTIAN ISRAEL CHAVEZ"/>
    <n v="2.0000000000000009"/>
    <n v="2"/>
    <n v="1"/>
    <n v="0"/>
    <n v="0"/>
    <n v="0"/>
    <n v="0"/>
    <n v="1"/>
    <n v="4"/>
    <n v="0.45"/>
    <n v="0"/>
    <n v="0"/>
    <n v="0"/>
    <n v="0"/>
    <n v="0"/>
    <n v="0"/>
    <n v="1"/>
    <n v="1"/>
    <m/>
    <m/>
    <m/>
    <m/>
    <m/>
    <m/>
    <m/>
    <n v="0.2857142857142857"/>
    <n v="0"/>
    <n v="3"/>
    <n v="0"/>
    <n v="0"/>
    <n v="0"/>
    <n v="0"/>
    <n v="0"/>
    <n v="0"/>
    <n v="3"/>
    <n v="0"/>
    <n v="0"/>
    <n v="0"/>
    <n v="0"/>
    <n v="0"/>
    <n v="0"/>
    <n v="0"/>
    <n v="0"/>
    <n v="10"/>
  </r>
  <r>
    <s v="531 - Créditos Económicos IbarraLAVADO"/>
    <s v="CRISTIAN ISRAEL CHAVEZ QMI 17 SEPTIEMBRE.xlsx"/>
    <s v="CRISTIAN ISRAEL CHAVEZ"/>
    <s v="CRECOS"/>
    <x v="46"/>
    <x v="0"/>
    <s v="LAVADO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M"/>
    <m/>
    <m/>
    <s v="CADENAS"/>
    <s v="CRECOS IBARRA"/>
    <m/>
    <s v="MARIA JOSE AREVALO"/>
    <m/>
    <m/>
    <m/>
    <m/>
    <m/>
    <m/>
    <m/>
    <m/>
    <n v="0"/>
    <m/>
    <m/>
    <m/>
    <m/>
    <m/>
    <m/>
    <m/>
    <m/>
    <n v="0"/>
    <m/>
    <s v="CRISTIAN ISRAEL CHAVEZ"/>
    <m/>
    <m/>
    <m/>
    <m/>
    <m/>
    <m/>
    <m/>
    <m/>
    <n v="0"/>
    <m/>
    <m/>
    <m/>
    <m/>
    <m/>
    <m/>
    <m/>
    <m/>
    <n v="0"/>
    <m/>
    <m/>
    <m/>
    <m/>
    <m/>
    <m/>
    <m/>
    <n v="0"/>
    <m/>
    <m/>
    <m/>
    <m/>
    <m/>
    <m/>
    <m/>
    <m/>
    <n v="0"/>
    <n v="0"/>
    <n v="0"/>
    <n v="0"/>
    <n v="0"/>
    <n v="0"/>
    <n v="0"/>
    <n v="0"/>
    <n v="0"/>
    <n v="1"/>
  </r>
  <r>
    <s v="531 - Créditos Económicos IbarraREFRIGERACIÓN"/>
    <s v="CRISTIAN ISRAEL CHAVEZ QMI 17 SEPTIEMBRE.xlsx"/>
    <s v="CRISTIAN ISRAEL CHAVEZ"/>
    <s v="CRECOS"/>
    <x v="46"/>
    <x v="0"/>
    <s v="REFRIGERACIÓN"/>
    <n v="2"/>
    <n v="1"/>
    <n v="2"/>
    <m/>
    <n v="0"/>
    <n v="0"/>
    <n v="0"/>
    <n v="0"/>
    <n v="0"/>
    <n v="0"/>
    <n v="0"/>
    <n v="0"/>
    <n v="0"/>
    <m/>
    <n v="1"/>
    <n v="1"/>
    <n v="0"/>
    <s v="SIN CLASIF"/>
    <n v="2"/>
    <n v="1"/>
    <n v="2"/>
    <n v="2"/>
    <m/>
    <m/>
    <m/>
    <n v="1"/>
    <n v="0"/>
    <s v="PROM. M"/>
    <n v="0.25"/>
    <n v="0.4"/>
    <s v="CADENAS"/>
    <s v="CRECOS IBARRA"/>
    <m/>
    <s v="MARIA JOSE AREVALO"/>
    <n v="1"/>
    <n v="0"/>
    <n v="1"/>
    <n v="0"/>
    <n v="0"/>
    <n v="0"/>
    <n v="0"/>
    <n v="0"/>
    <n v="1"/>
    <n v="4"/>
    <n v="0"/>
    <n v="0"/>
    <n v="0"/>
    <n v="0"/>
    <n v="0"/>
    <n v="0"/>
    <n v="0"/>
    <n v="0"/>
    <s v="W"/>
    <s v="CRISTIAN ISRAEL CHAVEZ"/>
    <n v="2.0000000000000009"/>
    <n v="1"/>
    <n v="1"/>
    <n v="0"/>
    <n v="0"/>
    <n v="0"/>
    <n v="0"/>
    <n v="0"/>
    <n v="2"/>
    <n v="0.4"/>
    <n v="0"/>
    <n v="0"/>
    <n v="0"/>
    <n v="0"/>
    <n v="0"/>
    <n v="0"/>
    <n v="0"/>
    <n v="0"/>
    <m/>
    <m/>
    <m/>
    <m/>
    <m/>
    <m/>
    <m/>
    <n v="0.33333333333333331"/>
    <n v="0"/>
    <n v="0"/>
    <n v="0"/>
    <n v="0"/>
    <n v="0"/>
    <n v="0"/>
    <n v="0"/>
    <n v="1"/>
    <n v="1"/>
    <n v="0"/>
    <n v="0"/>
    <n v="0"/>
    <n v="0"/>
    <n v="0"/>
    <n v="0"/>
    <n v="0"/>
    <n v="0"/>
    <n v="8"/>
  </r>
  <r>
    <s v="49 - IBARRA 3COCINAS"/>
    <s v="CRISTIAN ISRAEL CHAVEZ QMI 17 SEPTIEMBRE.xlsx"/>
    <s v="CRISTIAN ISRAEL CHAVEZ"/>
    <s v="LA GANGA"/>
    <x v="47"/>
    <x v="0"/>
    <s v="COCINAS"/>
    <n v="0.6"/>
    <n v="5"/>
    <n v="3"/>
    <n v="9"/>
    <n v="0"/>
    <n v="0"/>
    <n v="0"/>
    <n v="0"/>
    <n v="0"/>
    <n v="0"/>
    <n v="0"/>
    <n v="0"/>
    <n v="0"/>
    <m/>
    <n v="0.25"/>
    <n v="0.25"/>
    <e v="#REF!"/>
    <s v="BRONCE"/>
    <n v="26"/>
    <n v="1"/>
    <n v="3"/>
    <n v="12"/>
    <n v="14"/>
    <n v="5"/>
    <n v="14"/>
    <n v="6"/>
    <n v="0.33333333333333331"/>
    <s v="PROM. M"/>
    <m/>
    <m/>
    <s v="CADENAS"/>
    <s v="GANGA IBARRA 3"/>
    <m/>
    <s v="MARIA JOSE AREVALO"/>
    <n v="9"/>
    <n v="3"/>
    <n v="0"/>
    <n v="0"/>
    <n v="0"/>
    <n v="0"/>
    <n v="0"/>
    <n v="0"/>
    <n v="3"/>
    <n v="5.1947378818143406"/>
    <n v="3"/>
    <n v="1"/>
    <n v="0"/>
    <n v="0"/>
    <n v="0"/>
    <n v="0"/>
    <n v="0"/>
    <n v="4"/>
    <s v="LJVS"/>
    <s v="CRISTIAN ISRAEL CHAVEZ"/>
    <n v="12"/>
    <n v="0"/>
    <n v="0"/>
    <n v="0"/>
    <n v="0"/>
    <n v="0"/>
    <n v="0"/>
    <n v="0"/>
    <n v="0"/>
    <n v="0.4"/>
    <n v="6"/>
    <n v="3"/>
    <n v="0"/>
    <n v="0"/>
    <n v="0"/>
    <n v="0"/>
    <n v="0"/>
    <n v="9"/>
    <m/>
    <m/>
    <m/>
    <m/>
    <m/>
    <m/>
    <m/>
    <n v="0.75"/>
    <s v="mayor 40%"/>
    <n v="0"/>
    <n v="0"/>
    <n v="0"/>
    <n v="0"/>
    <n v="0"/>
    <n v="0"/>
    <n v="0"/>
    <n v="0"/>
    <n v="3"/>
    <n v="4"/>
    <n v="0"/>
    <n v="0"/>
    <n v="0"/>
    <n v="0"/>
    <n v="0"/>
    <n v="7"/>
    <n v="11.766787255237437"/>
  </r>
  <r>
    <s v="49 - IBARRA 3GLOBALES"/>
    <s v="CRISTIAN ISRAEL CHAVEZ QMI 17 SEPTIEMBRE.xlsx"/>
    <s v="CRISTIAN ISRAEL CHAVEZ"/>
    <s v="LA GANGA"/>
    <x v="47"/>
    <x v="0"/>
    <s v="GLOBALES"/>
    <n v="1"/>
    <n v="2"/>
    <n v="2"/>
    <n v="0"/>
    <n v="0"/>
    <n v="0"/>
    <n v="0"/>
    <n v="0"/>
    <n v="0"/>
    <n v="0"/>
    <n v="0"/>
    <n v="0"/>
    <n v="0"/>
    <m/>
    <n v="1"/>
    <n v="1"/>
    <e v="#REF!"/>
    <s v="BRONCE"/>
    <n v="4"/>
    <n v="1"/>
    <n v="2"/>
    <n v="2"/>
    <n v="2"/>
    <n v="2"/>
    <n v="2"/>
    <n v="3"/>
    <n v="0"/>
    <s v="PROM. M"/>
    <m/>
    <m/>
    <s v="CADENAS"/>
    <s v="GANGA IBARRA 3"/>
    <m/>
    <s v="MARIA JOSE AREVALO"/>
    <n v="1"/>
    <n v="1"/>
    <n v="0"/>
    <n v="0"/>
    <n v="0"/>
    <n v="0"/>
    <n v="0"/>
    <n v="0"/>
    <n v="1"/>
    <n v="2"/>
    <n v="0"/>
    <n v="0"/>
    <n v="0"/>
    <n v="0"/>
    <n v="0"/>
    <n v="0"/>
    <n v="0"/>
    <n v="0"/>
    <s v="LJVS"/>
    <s v="CRISTIAN ISRAEL CHAVEZ"/>
    <n v="12"/>
    <n v="0"/>
    <n v="0"/>
    <n v="0"/>
    <n v="0"/>
    <n v="0"/>
    <n v="0"/>
    <n v="0"/>
    <n v="0"/>
    <n v="0"/>
    <n v="3"/>
    <n v="0"/>
    <n v="0"/>
    <n v="0"/>
    <n v="0"/>
    <n v="0"/>
    <n v="0"/>
    <n v="3"/>
    <m/>
    <m/>
    <m/>
    <m/>
    <m/>
    <m/>
    <m/>
    <n v="1"/>
    <s v="mayor 40%"/>
    <n v="0"/>
    <n v="0"/>
    <n v="0"/>
    <n v="0"/>
    <n v="0"/>
    <n v="0"/>
    <n v="0"/>
    <n v="0"/>
    <n v="1"/>
    <n v="0"/>
    <n v="0"/>
    <n v="0"/>
    <n v="0"/>
    <n v="0"/>
    <n v="0"/>
    <n v="1"/>
    <n v="0.52950536493760636"/>
  </r>
  <r>
    <s v="49 - IBARRA 3LAVADO"/>
    <s v="CRISTIAN ISRAEL CHAVEZ QMI 17 SEPTIEMBRE.xlsx"/>
    <s v="CRISTIAN ISRAEL CHAVEZ"/>
    <s v="LA GANGA"/>
    <x v="47"/>
    <x v="0"/>
    <s v="LAVADO"/>
    <n v="0"/>
    <n v="1"/>
    <n v="0"/>
    <n v="0"/>
    <n v="8"/>
    <n v="0"/>
    <n v="8"/>
    <n v="0"/>
    <n v="0"/>
    <n v="0"/>
    <n v="0"/>
    <n v="0"/>
    <n v="0"/>
    <m/>
    <n v="0"/>
    <n v="0"/>
    <e v="#REF!"/>
    <s v="BRONCE"/>
    <n v="18"/>
    <n v="0"/>
    <n v="0"/>
    <n v="8"/>
    <n v="10"/>
    <n v="2"/>
    <n v="10"/>
    <n v="2"/>
    <n v="0"/>
    <s v="PROM. M"/>
    <m/>
    <m/>
    <s v="CADENAS"/>
    <s v="GANGA IBARRA 3"/>
    <m/>
    <s v="MARIA JOSE AREVALO"/>
    <n v="6"/>
    <n v="1"/>
    <n v="0"/>
    <n v="0"/>
    <n v="0"/>
    <n v="1"/>
    <n v="0"/>
    <n v="0"/>
    <n v="2"/>
    <n v="1"/>
    <n v="0"/>
    <n v="0"/>
    <n v="0"/>
    <n v="0"/>
    <n v="1"/>
    <n v="0"/>
    <n v="0"/>
    <n v="1"/>
    <s v="LJVS"/>
    <s v="CRISTIAN ISRAEL CHAVEZ"/>
    <n v="12"/>
    <n v="0"/>
    <n v="0"/>
    <n v="2"/>
    <n v="0"/>
    <n v="0"/>
    <n v="0"/>
    <n v="0"/>
    <n v="2"/>
    <n v="0.05"/>
    <n v="1"/>
    <n v="0"/>
    <n v="2"/>
    <n v="0"/>
    <n v="0"/>
    <n v="0"/>
    <n v="0"/>
    <n v="3"/>
    <s v="MEDIO"/>
    <m/>
    <m/>
    <m/>
    <m/>
    <m/>
    <m/>
    <n v="0.25"/>
    <s v="menor de 30%"/>
    <n v="0"/>
    <n v="0"/>
    <n v="0"/>
    <n v="0"/>
    <n v="0"/>
    <n v="0"/>
    <n v="0"/>
    <n v="0"/>
    <n v="0"/>
    <n v="0"/>
    <n v="0"/>
    <n v="1"/>
    <n v="3"/>
    <n v="0"/>
    <n v="0"/>
    <n v="4"/>
    <n v="2"/>
  </r>
  <r>
    <s v="49 - IBARRA 3REFRIGERACIÓN"/>
    <s v="CRISTIAN ISRAEL CHAVEZ QMI 17 SEPTIEMBRE.xlsx"/>
    <s v="CRISTIAN ISRAEL CHAVEZ"/>
    <s v="LA GANGA"/>
    <x v="47"/>
    <x v="0"/>
    <s v="REFRIGERACIÓN"/>
    <n v="2.5"/>
    <n v="2"/>
    <n v="5"/>
    <n v="12"/>
    <n v="0"/>
    <n v="0"/>
    <n v="0"/>
    <n v="0"/>
    <n v="0"/>
    <n v="0"/>
    <n v="0"/>
    <n v="0"/>
    <n v="0"/>
    <m/>
    <n v="0.45454545454545453"/>
    <n v="0.45454545454545453"/>
    <e v="#REF!"/>
    <s v="BRONCE"/>
    <n v="23"/>
    <n v="3"/>
    <n v="5"/>
    <n v="11"/>
    <n v="12"/>
    <n v="6"/>
    <n v="12"/>
    <n v="9"/>
    <n v="0.41666666666666669"/>
    <s v="PROM. M"/>
    <m/>
    <m/>
    <s v="CADENAS"/>
    <s v="GANGA IBARRA 3"/>
    <m/>
    <s v="MARIA JOSE AREVALO"/>
    <n v="8"/>
    <n v="0"/>
    <n v="1"/>
    <n v="0"/>
    <n v="0"/>
    <n v="0"/>
    <n v="0"/>
    <n v="0"/>
    <n v="1"/>
    <n v="2"/>
    <n v="1"/>
    <n v="1"/>
    <n v="0"/>
    <n v="0"/>
    <n v="0"/>
    <n v="0"/>
    <n v="0"/>
    <n v="2"/>
    <s v="LJVS"/>
    <s v="CRISTIAN ISRAEL CHAVEZ"/>
    <n v="12"/>
    <n v="0"/>
    <n v="2"/>
    <n v="0"/>
    <n v="0"/>
    <n v="0"/>
    <n v="0"/>
    <n v="0"/>
    <n v="2"/>
    <n v="0.28000000000000003"/>
    <n v="4"/>
    <n v="0"/>
    <n v="0"/>
    <n v="0"/>
    <n v="0"/>
    <n v="0"/>
    <n v="0"/>
    <n v="4"/>
    <m/>
    <m/>
    <m/>
    <s v="ALTO"/>
    <m/>
    <m/>
    <m/>
    <n v="0.55555555555555558"/>
    <s v="menor de 30%"/>
    <n v="0"/>
    <n v="0"/>
    <n v="0"/>
    <n v="0"/>
    <n v="0"/>
    <n v="0"/>
    <n v="0"/>
    <n v="0"/>
    <n v="3"/>
    <n v="1"/>
    <n v="0"/>
    <n v="0"/>
    <n v="1"/>
    <n v="0"/>
    <n v="0"/>
    <n v="5"/>
    <n v="6"/>
  </r>
  <r>
    <s v="5 - IBARRACOCINAS"/>
    <s v="CRISTIAN ISRAEL CHAVEZ QMI 17 SEPTIEMBRE.xlsx"/>
    <s v="CRISTIAN ISRAEL CHAVEZ"/>
    <s v="LA GANGA"/>
    <x v="48"/>
    <x v="0"/>
    <s v="COCINAS"/>
    <n v="0.4"/>
    <n v="5"/>
    <n v="2"/>
    <n v="8"/>
    <n v="0"/>
    <n v="0"/>
    <n v="0"/>
    <n v="0"/>
    <n v="0"/>
    <n v="0"/>
    <n v="0"/>
    <n v="0"/>
    <n v="0"/>
    <m/>
    <n v="0.33333333333333331"/>
    <n v="0.33333333333333331"/>
    <e v="#REF!"/>
    <s v="BRONCE"/>
    <n v="12"/>
    <n v="2"/>
    <n v="2"/>
    <n v="6"/>
    <n v="6"/>
    <n v="2"/>
    <n v="6"/>
    <n v="4"/>
    <n v="0.25"/>
    <s v="PROM. M"/>
    <m/>
    <m/>
    <s v="CADENAS"/>
    <s v="GANGA IBARRA"/>
    <m/>
    <s v="MARIA JOSE AREVALO"/>
    <n v="4"/>
    <n v="1"/>
    <n v="0"/>
    <n v="0"/>
    <n v="1"/>
    <n v="0"/>
    <n v="0"/>
    <n v="0"/>
    <n v="2"/>
    <n v="4.7483038565925781"/>
    <n v="1"/>
    <n v="2"/>
    <n v="0"/>
    <n v="1"/>
    <n v="0"/>
    <n v="0"/>
    <n v="0"/>
    <n v="4"/>
    <s v="W"/>
    <s v="CRISTIAN ISRAEL CHAVEZ"/>
    <n v="1.9999999999999982"/>
    <n v="0"/>
    <n v="1"/>
    <n v="0"/>
    <n v="0"/>
    <n v="0"/>
    <n v="0"/>
    <n v="0"/>
    <n v="1"/>
    <n v="0.4"/>
    <n v="4"/>
    <n v="4"/>
    <n v="0"/>
    <n v="0"/>
    <n v="0"/>
    <n v="0"/>
    <n v="0"/>
    <n v="8"/>
    <m/>
    <m/>
    <m/>
    <s v="ALTO"/>
    <m/>
    <m/>
    <m/>
    <n v="0.4"/>
    <s v="menor de 30%"/>
    <n v="0"/>
    <n v="0"/>
    <n v="0"/>
    <n v="0"/>
    <n v="0"/>
    <n v="0"/>
    <n v="0"/>
    <n v="0"/>
    <n v="2"/>
    <n v="1"/>
    <n v="0"/>
    <n v="0"/>
    <n v="0"/>
    <n v="0"/>
    <n v="0"/>
    <n v="3"/>
    <n v="10.694373983148949"/>
  </r>
  <r>
    <s v="5 - IBARRAGLOBALES"/>
    <s v="CRISTIAN ISRAEL CHAVEZ QMI 17 SEPTIEMBRE.xlsx"/>
    <s v="CRISTIAN ISRAEL CHAVEZ"/>
    <s v="LA GANGA"/>
    <x v="48"/>
    <x v="0"/>
    <s v="GLOBALES"/>
    <n v="2"/>
    <n v="1"/>
    <n v="2"/>
    <n v="4"/>
    <n v="0"/>
    <n v="0"/>
    <n v="0"/>
    <n v="0"/>
    <n v="0"/>
    <n v="0"/>
    <n v="0"/>
    <n v="0"/>
    <n v="0"/>
    <m/>
    <n v="0.5"/>
    <n v="0.5"/>
    <e v="#REF!"/>
    <s v="BRONCE"/>
    <n v="8"/>
    <n v="1"/>
    <n v="2"/>
    <n v="4"/>
    <n v="4"/>
    <n v="2"/>
    <n v="4"/>
    <n v="3"/>
    <n v="0.5"/>
    <s v="PROM. M"/>
    <m/>
    <m/>
    <s v="CADENAS"/>
    <s v="GANGA IBARRA"/>
    <m/>
    <s v="MARIA JOSE AREVALO"/>
    <n v="3"/>
    <n v="1"/>
    <n v="0"/>
    <n v="0"/>
    <n v="0"/>
    <n v="0"/>
    <n v="0"/>
    <n v="0"/>
    <n v="1"/>
    <n v="1"/>
    <n v="0"/>
    <n v="0"/>
    <n v="0"/>
    <n v="0"/>
    <n v="0"/>
    <n v="0"/>
    <n v="0"/>
    <n v="0"/>
    <s v="W"/>
    <s v="CRISTIAN ISRAEL CHAVEZ"/>
    <n v="1.9999999999999982"/>
    <n v="0"/>
    <n v="2"/>
    <n v="0"/>
    <n v="0"/>
    <n v="0"/>
    <n v="0"/>
    <n v="0"/>
    <n v="2"/>
    <n v="0"/>
    <n v="0"/>
    <n v="0"/>
    <n v="0"/>
    <n v="0"/>
    <n v="0"/>
    <n v="0"/>
    <n v="0"/>
    <n v="0"/>
    <m/>
    <m/>
    <m/>
    <m/>
    <m/>
    <m/>
    <m/>
    <n v="0.33333333333333331"/>
    <s v="30% a 40%"/>
    <n v="0"/>
    <n v="1"/>
    <n v="0"/>
    <n v="0"/>
    <n v="0"/>
    <n v="0"/>
    <n v="0"/>
    <n v="1"/>
    <n v="0"/>
    <n v="1"/>
    <n v="0"/>
    <n v="0"/>
    <n v="0"/>
    <n v="0"/>
    <n v="0"/>
    <n v="1"/>
    <n v="0.62626132870121354"/>
  </r>
  <r>
    <s v="5 - IBARRALAVADO"/>
    <s v="CRISTIAN ISRAEL CHAVEZ QMI 17 SEPTIEMBRE.xlsx"/>
    <s v="CRISTIAN ISRAEL CHAVEZ"/>
    <s v="LA GANGA"/>
    <x v="48"/>
    <x v="0"/>
    <s v="LAVADO"/>
    <n v="1"/>
    <n v="2"/>
    <n v="2"/>
    <n v="0"/>
    <n v="6"/>
    <n v="0"/>
    <n v="6"/>
    <n v="0"/>
    <n v="0"/>
    <n v="0"/>
    <n v="0"/>
    <n v="0"/>
    <n v="0"/>
    <m/>
    <n v="0.18181818181818182"/>
    <n v="0.18181818181818182"/>
    <e v="#REF!"/>
    <s v="BRONCE"/>
    <n v="22"/>
    <n v="1"/>
    <n v="2"/>
    <n v="11"/>
    <n v="11"/>
    <n v="2"/>
    <n v="11"/>
    <n v="3"/>
    <n v="0"/>
    <s v="PROM. M"/>
    <m/>
    <m/>
    <s v="CADENAS"/>
    <s v="GANGA IBARRA"/>
    <m/>
    <s v="MARIA JOSE AREVALO"/>
    <n v="5"/>
    <n v="0"/>
    <n v="0"/>
    <n v="0"/>
    <n v="0"/>
    <n v="6"/>
    <n v="0"/>
    <n v="0"/>
    <n v="6"/>
    <n v="3.0236650485436893"/>
    <n v="0"/>
    <n v="0"/>
    <n v="1"/>
    <n v="0"/>
    <n v="6"/>
    <n v="0"/>
    <n v="0"/>
    <n v="7"/>
    <s v="W"/>
    <s v="CRISTIAN ISRAEL CHAVEZ"/>
    <n v="1.9999999999999982"/>
    <n v="0"/>
    <n v="0"/>
    <n v="2"/>
    <n v="0"/>
    <n v="2"/>
    <n v="0"/>
    <n v="0"/>
    <n v="4"/>
    <n v="0.05"/>
    <n v="1"/>
    <n v="0"/>
    <n v="0"/>
    <n v="0"/>
    <n v="0"/>
    <n v="0"/>
    <n v="0"/>
    <n v="1"/>
    <m/>
    <m/>
    <m/>
    <m/>
    <m/>
    <m/>
    <m/>
    <n v="5.5555555555555552E-2"/>
    <n v="0"/>
    <n v="0"/>
    <n v="0"/>
    <n v="0"/>
    <n v="0"/>
    <n v="0"/>
    <n v="0"/>
    <n v="0"/>
    <n v="0"/>
    <n v="0"/>
    <n v="0"/>
    <n v="1"/>
    <n v="0"/>
    <n v="0"/>
    <n v="0"/>
    <n v="0"/>
    <n v="1"/>
    <n v="2.9695750298075283"/>
  </r>
  <r>
    <s v="5 - IBARRAREFRIGERACIÓN"/>
    <s v="CRISTIAN ISRAEL CHAVEZ QMI 17 SEPTIEMBRE.xlsx"/>
    <s v="CRISTIAN ISRAEL CHAVEZ"/>
    <s v="LA GANGA"/>
    <x v="48"/>
    <x v="0"/>
    <s v="REFRIGERACIÓN"/>
    <n v="1"/>
    <n v="2"/>
    <n v="2"/>
    <n v="4"/>
    <n v="2"/>
    <n v="2"/>
    <n v="0"/>
    <n v="0"/>
    <n v="0"/>
    <n v="0"/>
    <n v="0"/>
    <n v="0"/>
    <n v="0"/>
    <m/>
    <n v="0.33333333333333331"/>
    <n v="0.33333333333333331"/>
    <e v="#REF!"/>
    <s v="BRONCE"/>
    <n v="13"/>
    <n v="2"/>
    <n v="2"/>
    <n v="6"/>
    <n v="7"/>
    <n v="3"/>
    <n v="7"/>
    <n v="5"/>
    <n v="0.5"/>
    <s v="PROM. M"/>
    <m/>
    <m/>
    <s v="CADENAS"/>
    <s v="GANGA IBARRA"/>
    <m/>
    <s v="MARIA JOSE AREVALO"/>
    <n v="3"/>
    <n v="0"/>
    <n v="0"/>
    <n v="0"/>
    <n v="0"/>
    <n v="0"/>
    <n v="0"/>
    <n v="0"/>
    <n v="0"/>
    <n v="2"/>
    <n v="0"/>
    <n v="2"/>
    <n v="0"/>
    <n v="0"/>
    <n v="0"/>
    <n v="0"/>
    <n v="0"/>
    <n v="2"/>
    <s v="W"/>
    <s v="CRISTIAN ISRAEL CHAVEZ"/>
    <n v="1.9999999999999982"/>
    <n v="0"/>
    <n v="1"/>
    <n v="1"/>
    <n v="0"/>
    <n v="1"/>
    <n v="0"/>
    <n v="0"/>
    <n v="3"/>
    <n v="0.28000000000000003"/>
    <n v="0"/>
    <n v="0"/>
    <n v="0"/>
    <n v="0"/>
    <n v="0"/>
    <n v="0"/>
    <n v="0"/>
    <n v="0"/>
    <m/>
    <m/>
    <m/>
    <m/>
    <m/>
    <m/>
    <m/>
    <n v="0"/>
    <n v="0"/>
    <n v="1"/>
    <n v="1"/>
    <n v="0"/>
    <n v="0"/>
    <n v="0"/>
    <n v="0"/>
    <n v="0"/>
    <n v="2"/>
    <n v="1"/>
    <n v="1"/>
    <n v="0"/>
    <n v="0"/>
    <n v="0"/>
    <n v="0"/>
    <n v="0"/>
    <n v="2"/>
    <n v="4"/>
  </r>
  <r>
    <s v="74 - PLAZA SHOPPING IBARRACOCINAS"/>
    <s v="CRISTIAN ISRAEL CHAVEZ QMI 17 SEPTIEMBRE.xlsx"/>
    <s v="CRISTIAN ISRAEL CHAVEZ"/>
    <s v="TODOHOGAR"/>
    <x v="49"/>
    <x v="0"/>
    <s v="COCINAS"/>
    <n v="1.9"/>
    <n v="10"/>
    <n v="19"/>
    <n v="9"/>
    <n v="2"/>
    <n v="0"/>
    <n v="0"/>
    <n v="0"/>
    <n v="0"/>
    <n v="0"/>
    <n v="0"/>
    <n v="0"/>
    <n v="0"/>
    <m/>
    <n v="0.76"/>
    <n v="0.76"/>
    <e v="#REF!"/>
    <s v="ORO"/>
    <n v="31"/>
    <n v="6"/>
    <n v="19"/>
    <n v="25"/>
    <n v="6"/>
    <n v="1"/>
    <n v="6"/>
    <n v="7"/>
    <n v="2.1111111111111112"/>
    <s v="PROM. M"/>
    <m/>
    <m/>
    <s v="ESPECIALIZADOS"/>
    <s v="TODOHOGAR PLAZA SHOPPING IBARRA"/>
    <m/>
    <s v="MARIA JOSE AREVALO"/>
    <n v="8"/>
    <n v="1"/>
    <n v="0"/>
    <n v="0"/>
    <n v="0"/>
    <n v="0"/>
    <n v="0"/>
    <n v="0"/>
    <n v="1"/>
    <n v="8.5681818181818183"/>
    <n v="3"/>
    <n v="0"/>
    <n v="0"/>
    <n v="0"/>
    <n v="0"/>
    <n v="0"/>
    <n v="0"/>
    <n v="3"/>
    <s v="LJVS"/>
    <s v="CRISTIAN ISRAEL CHAVEZ"/>
    <n v="11.999999999999996"/>
    <n v="1"/>
    <n v="0"/>
    <n v="0"/>
    <n v="0"/>
    <n v="0"/>
    <n v="0"/>
    <n v="0"/>
    <n v="1"/>
    <n v="0.5"/>
    <n v="4"/>
    <n v="2"/>
    <n v="0"/>
    <n v="0"/>
    <n v="0"/>
    <n v="0"/>
    <n v="1"/>
    <n v="7"/>
    <m/>
    <m/>
    <m/>
    <m/>
    <m/>
    <m/>
    <m/>
    <n v="0.75"/>
    <s v="mayor 40%"/>
    <n v="1"/>
    <n v="1"/>
    <n v="0"/>
    <n v="0"/>
    <n v="0"/>
    <n v="0"/>
    <n v="0"/>
    <n v="2"/>
    <n v="4"/>
    <n v="3"/>
    <n v="0"/>
    <n v="0"/>
    <n v="0"/>
    <n v="0"/>
    <n v="0"/>
    <n v="7"/>
    <n v="14.727272727272727"/>
  </r>
  <r>
    <s v="74 - PLAZA SHOPPING IBARRAEMPOTRE"/>
    <s v="CRISTIAN ISRAEL CHAVEZ QMI 17 SEPTIEMBRE.xlsx"/>
    <s v="CRISTIAN ISRAEL CHAVEZ"/>
    <s v="TODOHOGAR"/>
    <x v="49"/>
    <x v="0"/>
    <s v="EMPOTRE"/>
    <n v="0"/>
    <n v="1"/>
    <n v="0"/>
    <n v="7"/>
    <n v="1"/>
    <n v="0"/>
    <n v="0"/>
    <n v="0"/>
    <n v="0"/>
    <n v="0"/>
    <n v="0"/>
    <n v="0"/>
    <n v="0"/>
    <m/>
    <n v="0"/>
    <n v="0"/>
    <e v="#REF!"/>
    <s v="ORO"/>
    <n v="10"/>
    <n v="0"/>
    <n v="0"/>
    <n v="2"/>
    <n v="8"/>
    <n v="0"/>
    <n v="8"/>
    <n v="2"/>
    <n v="0"/>
    <s v="PROM. M"/>
    <m/>
    <m/>
    <s v="ESPECIALIZADOS"/>
    <s v="TODOHOGAR PLAZA SHOPPING IBARRA"/>
    <m/>
    <s v="MARIA JOSE AREVALO"/>
    <n v="2"/>
    <n v="0"/>
    <n v="2"/>
    <n v="0"/>
    <n v="0"/>
    <n v="0"/>
    <n v="0"/>
    <n v="0"/>
    <n v="2"/>
    <n v="1"/>
    <n v="0"/>
    <n v="2"/>
    <n v="0"/>
    <n v="0"/>
    <n v="0"/>
    <n v="0"/>
    <n v="0"/>
    <n v="2"/>
    <s v="LJVS"/>
    <s v="CRISTIAN ISRAEL CHAVEZ"/>
    <n v="11.999999999999996"/>
    <n v="0"/>
    <n v="0"/>
    <n v="0"/>
    <n v="0"/>
    <n v="0"/>
    <n v="0"/>
    <n v="0"/>
    <n v="0"/>
    <n v="0.3"/>
    <n v="1"/>
    <n v="0"/>
    <n v="0"/>
    <n v="0"/>
    <n v="0"/>
    <n v="0"/>
    <n v="0"/>
    <n v="1"/>
    <m/>
    <m/>
    <m/>
    <m/>
    <m/>
    <m/>
    <m/>
    <n v="0.2"/>
    <n v="0"/>
    <n v="0"/>
    <n v="0"/>
    <n v="0"/>
    <n v="0"/>
    <n v="0"/>
    <n v="0"/>
    <n v="0"/>
    <n v="0"/>
    <n v="0"/>
    <n v="3"/>
    <n v="0"/>
    <n v="0"/>
    <n v="0"/>
    <n v="0"/>
    <n v="0"/>
    <n v="3"/>
    <n v="0.98540145985401451"/>
  </r>
  <r>
    <s v="74 - PLAZA SHOPPING IBARRAGLOBALES"/>
    <s v="CRISTIAN ISRAEL CHAVEZ QMI 17 SEPTIEMBRE.xlsx"/>
    <s v="CRISTIAN ISRAEL CHAVEZ"/>
    <s v="TODOHOGAR"/>
    <x v="49"/>
    <x v="0"/>
    <s v="GLOBALES"/>
    <n v="1"/>
    <n v="6"/>
    <n v="6"/>
    <n v="0"/>
    <n v="0"/>
    <n v="0"/>
    <n v="0"/>
    <n v="0"/>
    <n v="0"/>
    <n v="0"/>
    <n v="0"/>
    <n v="0"/>
    <n v="0"/>
    <m/>
    <n v="1"/>
    <n v="1"/>
    <e v="#REF!"/>
    <s v="ORO"/>
    <n v="14"/>
    <n v="0"/>
    <n v="6"/>
    <n v="6"/>
    <n v="8"/>
    <n v="8"/>
    <n v="8"/>
    <n v="8"/>
    <n v="0"/>
    <s v="PROM. M"/>
    <m/>
    <m/>
    <s v="ESPECIALIZADOS"/>
    <s v="TODOHOGAR PLAZA SHOPPING IBARRA"/>
    <m/>
    <s v="MARIA JOSE AREVALO"/>
    <n v="0"/>
    <n v="1"/>
    <n v="0"/>
    <n v="0"/>
    <n v="0"/>
    <n v="0"/>
    <n v="0"/>
    <n v="0"/>
    <n v="1"/>
    <n v="6.3411552346570392"/>
    <n v="1"/>
    <n v="0"/>
    <n v="0"/>
    <n v="0"/>
    <n v="0"/>
    <n v="0"/>
    <n v="0"/>
    <n v="1"/>
    <s v="LJVS"/>
    <s v="CRISTIAN ISRAEL CHAVEZ"/>
    <n v="11.999999999999996"/>
    <n v="2"/>
    <n v="1"/>
    <n v="0"/>
    <n v="0"/>
    <n v="0"/>
    <n v="0"/>
    <n v="0"/>
    <n v="3"/>
    <n v="0"/>
    <n v="4"/>
    <n v="0"/>
    <n v="0"/>
    <n v="0"/>
    <n v="0"/>
    <n v="0"/>
    <n v="0"/>
    <n v="4"/>
    <m/>
    <m/>
    <m/>
    <m/>
    <m/>
    <m/>
    <m/>
    <n v="0.88888888888888884"/>
    <s v="mayor 40%"/>
    <n v="2"/>
    <n v="0"/>
    <n v="0"/>
    <n v="0"/>
    <n v="0"/>
    <n v="0"/>
    <n v="0"/>
    <n v="2"/>
    <n v="3"/>
    <n v="2"/>
    <n v="0"/>
    <n v="0"/>
    <n v="0"/>
    <n v="0"/>
    <n v="0"/>
    <n v="5"/>
    <n v="6.2587244283995176"/>
  </r>
  <r>
    <s v="74 - PLAZA SHOPPING IBARRALAVADO"/>
    <s v="CRISTIAN ISRAEL CHAVEZ QMI 17 SEPTIEMBRE.xlsx"/>
    <s v="CRISTIAN ISRAEL CHAVEZ"/>
    <s v="TODOHOGAR"/>
    <x v="49"/>
    <x v="0"/>
    <s v="LAVADO"/>
    <n v="0.9"/>
    <n v="10"/>
    <n v="9"/>
    <n v="0"/>
    <n v="8"/>
    <n v="8"/>
    <n v="4"/>
    <n v="0"/>
    <n v="0"/>
    <n v="0"/>
    <n v="0"/>
    <n v="0"/>
    <n v="0"/>
    <m/>
    <n v="0.45"/>
    <n v="0.45"/>
    <e v="#REF!"/>
    <s v="ORO"/>
    <n v="28"/>
    <n v="2"/>
    <n v="9"/>
    <n v="20"/>
    <n v="8"/>
    <n v="4"/>
    <n v="8"/>
    <n v="6"/>
    <n v="0"/>
    <s v="PROM. M"/>
    <m/>
    <m/>
    <s v="ESPECIALIZADOS"/>
    <s v="TODOHOGAR PLAZA SHOPPING IBARRA"/>
    <m/>
    <s v="MARIA JOSE AREVALO"/>
    <n v="4"/>
    <n v="3"/>
    <n v="0"/>
    <n v="1"/>
    <n v="2"/>
    <n v="0"/>
    <n v="0"/>
    <n v="0"/>
    <n v="6"/>
    <n v="7.727999999999998"/>
    <n v="2"/>
    <n v="0"/>
    <n v="1"/>
    <n v="2"/>
    <n v="0"/>
    <n v="0"/>
    <n v="0"/>
    <n v="5"/>
    <s v="LJVS"/>
    <s v="CRISTIAN ISRAEL CHAVEZ"/>
    <n v="11.999999999999996"/>
    <n v="0"/>
    <n v="0"/>
    <n v="1"/>
    <n v="1"/>
    <n v="1"/>
    <n v="1"/>
    <n v="0"/>
    <n v="4"/>
    <n v="0.25"/>
    <n v="2"/>
    <n v="0"/>
    <n v="0"/>
    <n v="1"/>
    <n v="1"/>
    <n v="0"/>
    <n v="0"/>
    <n v="4"/>
    <m/>
    <m/>
    <m/>
    <m/>
    <m/>
    <m/>
    <m/>
    <n v="0.36842105263157893"/>
    <s v="30% a 40%"/>
    <n v="2"/>
    <n v="0"/>
    <n v="0"/>
    <n v="0"/>
    <n v="0"/>
    <n v="0"/>
    <n v="0"/>
    <n v="2"/>
    <n v="3"/>
    <n v="0"/>
    <n v="2"/>
    <n v="1"/>
    <n v="1"/>
    <n v="1"/>
    <n v="0"/>
    <n v="8"/>
    <n v="15.415999999999999"/>
  </r>
  <r>
    <s v="74 - PLAZA SHOPPING IBARRAREFRIGERACIÓN"/>
    <s v="CRISTIAN ISRAEL CHAVEZ QMI 17 SEPTIEMBRE.xlsx"/>
    <s v="CRISTIAN ISRAEL CHAVEZ"/>
    <s v="TODOHOGAR"/>
    <x v="49"/>
    <x v="0"/>
    <s v="REFRIGERACIÓN"/>
    <n v="0.8"/>
    <n v="10"/>
    <n v="8"/>
    <n v="14"/>
    <n v="2"/>
    <n v="4"/>
    <n v="0"/>
    <n v="0"/>
    <n v="0"/>
    <n v="0"/>
    <n v="0"/>
    <n v="0"/>
    <n v="0"/>
    <m/>
    <n v="0.44444444444444442"/>
    <n v="0.44444444444444442"/>
    <e v="#REF!"/>
    <s v="ORO"/>
    <n v="21"/>
    <n v="2"/>
    <n v="8"/>
    <n v="18"/>
    <n v="3"/>
    <n v="3"/>
    <n v="3"/>
    <n v="5"/>
    <n v="0.5714285714285714"/>
    <s v="PROM. M"/>
    <m/>
    <m/>
    <s v="ESPECIALIZADOS"/>
    <s v="TODOHOGAR PLAZA SHOPPING IBARRA"/>
    <m/>
    <s v="MARIA JOSE AREVALO"/>
    <n v="5"/>
    <n v="1"/>
    <n v="1"/>
    <n v="0"/>
    <n v="1"/>
    <n v="0"/>
    <n v="0"/>
    <n v="0"/>
    <n v="3"/>
    <n v="7.3588681849551421"/>
    <n v="1"/>
    <n v="1"/>
    <n v="0"/>
    <n v="1"/>
    <n v="0"/>
    <n v="0"/>
    <n v="0"/>
    <n v="3"/>
    <s v="LJVS"/>
    <s v="CRISTIAN ISRAEL CHAVEZ"/>
    <n v="11.999999999999996"/>
    <n v="2"/>
    <n v="2"/>
    <n v="0"/>
    <n v="0"/>
    <n v="0"/>
    <n v="0"/>
    <n v="0"/>
    <n v="4"/>
    <n v="0.4"/>
    <n v="6"/>
    <n v="0"/>
    <n v="0"/>
    <n v="0"/>
    <n v="0"/>
    <n v="1"/>
    <n v="0"/>
    <n v="7"/>
    <m/>
    <m/>
    <m/>
    <s v="ALTO"/>
    <m/>
    <m/>
    <m/>
    <n v="0.58823529411764708"/>
    <s v="menor de 30%"/>
    <n v="3"/>
    <n v="0"/>
    <n v="0"/>
    <n v="0"/>
    <n v="0"/>
    <n v="0"/>
    <n v="0"/>
    <n v="3"/>
    <n v="2"/>
    <n v="2"/>
    <n v="0"/>
    <n v="0"/>
    <n v="0"/>
    <n v="0"/>
    <n v="0"/>
    <n v="4"/>
    <n v="10"/>
  </r>
  <r>
    <s v="487 - CALIFORNIAAIRES"/>
    <s v="Darwin Naranjo Ventas Final.xlsx"/>
    <s v="DARWIN STALIN NARANJO"/>
    <s v="CRECOS"/>
    <x v="50"/>
    <x v="0"/>
    <s v="AIRES"/>
    <n v="2.5"/>
    <n v="2"/>
    <n v="5"/>
    <n v="1"/>
    <n v="0"/>
    <n v="2"/>
    <n v="0"/>
    <n v="0"/>
    <n v="0"/>
    <n v="0"/>
    <n v="0"/>
    <n v="0"/>
    <n v="0"/>
    <m/>
    <n v="0.625"/>
    <n v="0.625"/>
    <e v="#REF!"/>
    <s v="PLATINO"/>
    <n v="8"/>
    <n v="5"/>
    <n v="5"/>
    <n v="8"/>
    <n v="0"/>
    <n v="0"/>
    <n v="0"/>
    <n v="7"/>
    <n v="5"/>
    <s v="PROM. B"/>
    <m/>
    <n v="0.28560000000000002"/>
    <s v="CADENAS"/>
    <s v="CRECOS CALIFORNIA"/>
    <m/>
    <s v="MANUEL GIL"/>
    <n v="6"/>
    <n v="0"/>
    <n v="0"/>
    <n v="0"/>
    <n v="0"/>
    <n v="0"/>
    <n v="0"/>
    <n v="0"/>
    <n v="0"/>
    <n v="4.4444444444444446"/>
    <n v="2"/>
    <n v="0"/>
    <n v="0"/>
    <n v="0"/>
    <n v="0"/>
    <n v="0"/>
    <n v="0"/>
    <n v="2"/>
    <s v="MWJVS"/>
    <s v="DARWIN STALIN NARANJO"/>
    <n v="35.999999999999993"/>
    <n v="2"/>
    <n v="0"/>
    <n v="0"/>
    <n v="0"/>
    <n v="0"/>
    <n v="0"/>
    <n v="0"/>
    <n v="2"/>
    <n v="0.22"/>
    <n v="3"/>
    <n v="0"/>
    <n v="0"/>
    <n v="0"/>
    <n v="0"/>
    <n v="0"/>
    <n v="0"/>
    <n v="3"/>
    <s v=""/>
    <s v=""/>
    <s v=""/>
    <s v=""/>
    <s v=""/>
    <s v=""/>
    <s v=""/>
    <n v="1"/>
    <s v="mayor 40%"/>
    <n v="1"/>
    <n v="0"/>
    <n v="0"/>
    <n v="0"/>
    <n v="0"/>
    <n v="0"/>
    <n v="0"/>
    <n v="1"/>
    <n v="4"/>
    <n v="0"/>
    <n v="0"/>
    <n v="0"/>
    <n v="0"/>
    <n v="0"/>
    <n v="0"/>
    <n v="4"/>
    <n v="7.4074074074074083"/>
  </r>
  <r>
    <s v="487 - CALIFORNIACOCINAS"/>
    <s v="Darwin Naranjo Ventas Final.xlsx"/>
    <s v="DARWIN STALIN NARANJO"/>
    <s v="CRECOS"/>
    <x v="50"/>
    <x v="0"/>
    <s v="COCINAS"/>
    <n v="0.67741935483870963"/>
    <n v="31"/>
    <n v="21"/>
    <n v="24"/>
    <n v="0"/>
    <n v="0"/>
    <n v="0"/>
    <n v="0"/>
    <n v="0"/>
    <n v="0"/>
    <n v="1"/>
    <n v="1"/>
    <n v="0"/>
    <m/>
    <n v="0.51219512195121952"/>
    <n v="0.51219512195121952"/>
    <e v="#REF!"/>
    <s v="PLATINO"/>
    <n v="67"/>
    <n v="19"/>
    <n v="21"/>
    <n v="41"/>
    <n v="26"/>
    <n v="9"/>
    <n v="26"/>
    <n v="44"/>
    <n v="0.875"/>
    <s v="PROM. B"/>
    <n v="0.48149999999999998"/>
    <n v="0.55259999999999998"/>
    <s v="CADENAS"/>
    <s v="CRECOS CALIFORNIA"/>
    <m/>
    <s v="MANUEL GIL"/>
    <n v="38"/>
    <n v="8"/>
    <n v="9"/>
    <n v="0"/>
    <n v="0"/>
    <n v="0"/>
    <n v="0"/>
    <n v="0"/>
    <n v="17"/>
    <n v="26.785894143438771"/>
    <n v="9"/>
    <n v="9"/>
    <n v="0"/>
    <n v="2"/>
    <n v="0"/>
    <n v="0"/>
    <n v="0"/>
    <n v="20"/>
    <s v="MWJVS"/>
    <s v="DARWIN STALIN NARANJO"/>
    <n v="35.999999999999993"/>
    <n v="4"/>
    <n v="3"/>
    <n v="0"/>
    <n v="0"/>
    <n v="0"/>
    <n v="0"/>
    <n v="0"/>
    <n v="7"/>
    <n v="0.45"/>
    <n v="3"/>
    <n v="8"/>
    <n v="0"/>
    <n v="0"/>
    <n v="0"/>
    <n v="0"/>
    <n v="0"/>
    <n v="11"/>
    <s v=""/>
    <s v=""/>
    <s v=""/>
    <s v=""/>
    <s v=""/>
    <s v=""/>
    <s v=""/>
    <n v="0.43636363636363634"/>
    <s v="mayor 40%"/>
    <n v="6"/>
    <n v="7"/>
    <n v="0"/>
    <n v="0"/>
    <n v="0"/>
    <n v="0"/>
    <n v="0"/>
    <n v="13"/>
    <n v="3"/>
    <n v="9"/>
    <n v="0"/>
    <n v="0"/>
    <n v="0"/>
    <n v="0"/>
    <n v="0"/>
    <n v="12"/>
    <n v="64"/>
  </r>
  <r>
    <s v="487 - CALIFORNIAGLOBALES"/>
    <s v="Darwin Naranjo Ventas Final.xlsx"/>
    <s v="DARWIN STALIN NARANJO"/>
    <s v="CRECOS"/>
    <x v="50"/>
    <x v="0"/>
    <s v="GLOBALES"/>
    <n v="0"/>
    <n v="0"/>
    <n v="0"/>
    <n v="1"/>
    <n v="0"/>
    <n v="0"/>
    <n v="0"/>
    <n v="0"/>
    <n v="0"/>
    <n v="0"/>
    <n v="0"/>
    <n v="0"/>
    <n v="0"/>
    <m/>
    <n v="0"/>
    <n v="0"/>
    <e v="#REF!"/>
    <s v="PLATINO"/>
    <n v="1"/>
    <n v="0"/>
    <n v="0"/>
    <n v="1"/>
    <n v="0"/>
    <n v="0"/>
    <n v="0"/>
    <n v="0"/>
    <n v="0"/>
    <s v="PROM. B"/>
    <m/>
    <m/>
    <s v="CADENAS"/>
    <s v="CRECOS CALIFORNIA"/>
    <m/>
    <s v="MANUEL GIL"/>
    <n v="0"/>
    <n v="0"/>
    <n v="0"/>
    <n v="0"/>
    <n v="0"/>
    <n v="0"/>
    <n v="0"/>
    <n v="0"/>
    <n v="0"/>
    <n v="0"/>
    <n v="0"/>
    <n v="0"/>
    <n v="0"/>
    <n v="2"/>
    <n v="1"/>
    <n v="0"/>
    <n v="0"/>
    <n v="3"/>
    <s v="MWJVS"/>
    <s v="DARWIN STALIN NARANJO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87 - CALIFORNIALAVADO"/>
    <s v="Darwin Naranjo Ventas Final.xlsx"/>
    <s v="DARWIN STALIN NARANJO"/>
    <s v="CRECOS"/>
    <x v="50"/>
    <x v="0"/>
    <s v="LAVADO"/>
    <n v="0.33333333333333331"/>
    <n v="6"/>
    <n v="2"/>
    <n v="0"/>
    <n v="25"/>
    <n v="12"/>
    <n v="4"/>
    <n v="0"/>
    <n v="0"/>
    <n v="0"/>
    <n v="0"/>
    <n v="0"/>
    <n v="0"/>
    <m/>
    <n v="5.8823529411764705E-2"/>
    <n v="5.8823529411764705E-2"/>
    <e v="#REF!"/>
    <s v="PLATINO"/>
    <n v="43"/>
    <n v="2"/>
    <n v="2"/>
    <n v="34"/>
    <n v="9"/>
    <n v="0"/>
    <n v="9"/>
    <n v="14"/>
    <n v="0"/>
    <s v="PROM. B"/>
    <n v="4.65E-2"/>
    <n v="0.55259999999999998"/>
    <s v="CADENAS"/>
    <s v="CRECOS CALIFORNIA"/>
    <m/>
    <s v="MANUEL GIL"/>
    <n v="34"/>
    <n v="3"/>
    <n v="0"/>
    <n v="3"/>
    <n v="4"/>
    <n v="0"/>
    <n v="0"/>
    <n v="0"/>
    <n v="10"/>
    <n v="4.8536477654124717"/>
    <n v="1"/>
    <n v="0"/>
    <n v="4"/>
    <n v="0"/>
    <n v="0"/>
    <n v="0"/>
    <n v="0"/>
    <n v="5"/>
    <s v="MWJVS"/>
    <s v="DARWIN STALIN NARANJO"/>
    <n v="35.999999999999993"/>
    <n v="0"/>
    <n v="0"/>
    <n v="3"/>
    <n v="3"/>
    <n v="1"/>
    <n v="0"/>
    <n v="0"/>
    <n v="7"/>
    <n v="7.0000000000000007E-2"/>
    <n v="0"/>
    <n v="0"/>
    <n v="4"/>
    <n v="6"/>
    <n v="1"/>
    <n v="0"/>
    <n v="0"/>
    <n v="11"/>
    <m/>
    <m/>
    <m/>
    <m/>
    <m/>
    <s v="MEDIO"/>
    <m/>
    <n v="0.12121212121212122"/>
    <s v="menor de 30%"/>
    <n v="3"/>
    <n v="0"/>
    <n v="1"/>
    <n v="1"/>
    <n v="1"/>
    <n v="0"/>
    <n v="0"/>
    <n v="6"/>
    <n v="4"/>
    <n v="0"/>
    <n v="3"/>
    <n v="4"/>
    <n v="1"/>
    <n v="0"/>
    <n v="0"/>
    <n v="12"/>
    <n v="6.5000427276627795"/>
  </r>
  <r>
    <s v="487 - CALIFORNIAREFRIGERACIÓN"/>
    <s v="Darwin Naranjo Ventas Final.xlsx"/>
    <s v="DARWIN STALIN NARANJO"/>
    <s v="CRECOS"/>
    <x v="50"/>
    <x v="0"/>
    <s v="REFRIGERACIÓN"/>
    <n v="0.65384615384615385"/>
    <n v="26"/>
    <n v="17"/>
    <n v="19"/>
    <n v="6"/>
    <n v="0"/>
    <n v="9"/>
    <n v="0"/>
    <n v="0"/>
    <n v="0"/>
    <n v="0"/>
    <n v="3"/>
    <n v="0"/>
    <m/>
    <n v="0.34693877551020408"/>
    <n v="0.34693877551020408"/>
    <e v="#REF!"/>
    <s v="PLATINO"/>
    <n v="60"/>
    <n v="15"/>
    <n v="17"/>
    <n v="49"/>
    <n v="11"/>
    <n v="6"/>
    <n v="11"/>
    <n v="30"/>
    <n v="0.89473684210526316"/>
    <s v="PROM. B"/>
    <n v="0.5161"/>
    <n v="0.55259999999999998"/>
    <s v="CADENAS"/>
    <s v="CRECOS CALIFORNIA"/>
    <m/>
    <s v="MANUEL GIL"/>
    <n v="47"/>
    <n v="10"/>
    <n v="6"/>
    <n v="1"/>
    <n v="1"/>
    <n v="2"/>
    <n v="0"/>
    <n v="0"/>
    <n v="20"/>
    <n v="23.95151021177896"/>
    <n v="7"/>
    <n v="7"/>
    <n v="0"/>
    <n v="0"/>
    <n v="0"/>
    <n v="0"/>
    <n v="0"/>
    <n v="14"/>
    <s v="MWJVS"/>
    <s v="DARWIN STALIN NARANJO"/>
    <n v="35.999999999999993"/>
    <n v="3"/>
    <n v="2"/>
    <n v="2"/>
    <n v="0"/>
    <n v="2"/>
    <n v="0"/>
    <n v="0"/>
    <n v="9"/>
    <n v="0.4"/>
    <n v="6"/>
    <n v="9"/>
    <n v="2"/>
    <n v="0"/>
    <n v="1"/>
    <n v="0"/>
    <n v="0"/>
    <n v="18"/>
    <s v=""/>
    <s v=""/>
    <s v=""/>
    <s v=""/>
    <s v=""/>
    <s v=""/>
    <s v=""/>
    <n v="0.42622950819672129"/>
    <s v="mayor 40%"/>
    <n v="6"/>
    <n v="2"/>
    <n v="0"/>
    <n v="0"/>
    <n v="0"/>
    <n v="0"/>
    <n v="0"/>
    <n v="8"/>
    <n v="7"/>
    <n v="1"/>
    <n v="1"/>
    <n v="0"/>
    <n v="0"/>
    <n v="0"/>
    <n v="0"/>
    <n v="9"/>
    <n v="46"/>
  </r>
  <r>
    <s v="384 - CALIFORNIAAIRES"/>
    <s v="Darwin Naranjo Ventas Final.xlsx"/>
    <s v="DARWIN STALIN NARANJO"/>
    <s v="POINT"/>
    <x v="51"/>
    <x v="0"/>
    <s v="AIRES"/>
    <n v="0"/>
    <n v="0"/>
    <n v="0"/>
    <n v="2"/>
    <n v="0"/>
    <n v="0"/>
    <n v="0"/>
    <n v="0"/>
    <n v="0"/>
    <n v="0"/>
    <n v="0"/>
    <n v="0"/>
    <n v="0"/>
    <m/>
    <n v="0"/>
    <n v="0"/>
    <e v="#REF!"/>
    <s v="PLATA"/>
    <n v="2"/>
    <n v="0"/>
    <n v="0"/>
    <n v="2"/>
    <n v="0"/>
    <n v="0"/>
    <n v="0"/>
    <n v="0"/>
    <n v="0"/>
    <s v="PROM. B"/>
    <m/>
    <m/>
    <s v="CADENAS"/>
    <s v="POINT CALIFORNIA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DARWIN STALIN NARANJO"/>
    <n v="3.999999999999999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384 - CALIFORNIACOCINAS"/>
    <s v="Darwin Naranjo Ventas Final.xlsx"/>
    <s v="DARWIN STALIN NARANJO"/>
    <s v="POINT"/>
    <x v="51"/>
    <x v="0"/>
    <s v="COCINAS"/>
    <n v="1"/>
    <n v="7"/>
    <n v="7"/>
    <n v="1"/>
    <n v="0"/>
    <n v="0"/>
    <n v="0"/>
    <n v="0"/>
    <n v="0"/>
    <n v="0"/>
    <n v="0"/>
    <n v="0"/>
    <n v="0"/>
    <m/>
    <n v="0.875"/>
    <n v="0.875"/>
    <e v="#REF!"/>
    <s v="PLATA"/>
    <n v="9"/>
    <n v="7"/>
    <n v="7"/>
    <n v="8"/>
    <n v="1"/>
    <n v="1"/>
    <n v="1"/>
    <n v="9"/>
    <n v="7"/>
    <s v="PROM. B"/>
    <m/>
    <m/>
    <s v="CADENAS"/>
    <s v="POINT CALIFORNIA"/>
    <m/>
    <s v="MANUEL GIL"/>
    <n v="8"/>
    <n v="1"/>
    <n v="0"/>
    <n v="0"/>
    <n v="0"/>
    <n v="0"/>
    <n v="0"/>
    <n v="0"/>
    <n v="1"/>
    <n v="6.7867995773026344"/>
    <n v="1"/>
    <n v="0"/>
    <n v="0"/>
    <n v="0"/>
    <n v="0"/>
    <n v="0"/>
    <n v="0"/>
    <n v="1"/>
    <s v="MJ"/>
    <s v="DARWIN STALIN NARANJO"/>
    <n v="3.9999999999999991"/>
    <n v="0"/>
    <n v="0"/>
    <n v="0"/>
    <n v="0"/>
    <n v="0"/>
    <n v="0"/>
    <n v="0"/>
    <n v="0"/>
    <n v="0.5"/>
    <n v="1"/>
    <n v="2"/>
    <n v="0"/>
    <n v="0"/>
    <n v="0"/>
    <n v="0"/>
    <n v="0"/>
    <n v="3"/>
    <s v=""/>
    <s v=""/>
    <s v=""/>
    <s v=""/>
    <s v=""/>
    <s v=""/>
    <s v=""/>
    <n v="0.6"/>
    <s v="mayor 40%"/>
    <n v="0"/>
    <n v="1"/>
    <n v="0"/>
    <n v="0"/>
    <n v="0"/>
    <n v="0"/>
    <n v="0"/>
    <n v="1"/>
    <n v="1"/>
    <n v="0"/>
    <n v="0"/>
    <n v="0"/>
    <n v="0"/>
    <n v="0"/>
    <n v="0"/>
    <n v="1"/>
    <n v="8.3930629216991779"/>
  </r>
  <r>
    <s v="384 - CALIFORNIAGLOBALES"/>
    <s v="Darwin Naranjo Ventas Final.xlsx"/>
    <s v="DARWIN STALIN NARANJO"/>
    <s v="POINT"/>
    <x v="51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POINT CALIFORNIA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DARWIN STALIN NARANJO"/>
    <n v="3.999999999999999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84 - CALIFORNIALAVADO"/>
    <s v="Darwin Naranjo Ventas Final.xlsx"/>
    <s v="DARWIN STALIN NARANJO"/>
    <s v="POINT"/>
    <x v="51"/>
    <x v="0"/>
    <s v="LAVADO"/>
    <n v="1"/>
    <n v="4"/>
    <n v="4"/>
    <n v="7"/>
    <n v="0"/>
    <n v="0"/>
    <n v="0"/>
    <n v="0"/>
    <n v="0"/>
    <n v="0"/>
    <n v="0"/>
    <n v="0"/>
    <n v="0"/>
    <m/>
    <n v="0.36363636363636365"/>
    <n v="0.36363636363636365"/>
    <e v="#REF!"/>
    <s v="PLATA"/>
    <n v="13"/>
    <n v="4"/>
    <n v="4"/>
    <n v="11"/>
    <n v="2"/>
    <n v="2"/>
    <n v="2"/>
    <n v="10"/>
    <n v="0.5714285714285714"/>
    <s v="PROM. B"/>
    <m/>
    <m/>
    <s v="CADENAS"/>
    <s v="POINT CALIFORNIA"/>
    <m/>
    <s v="MANUEL GIL"/>
    <n v="11"/>
    <n v="0"/>
    <n v="2"/>
    <n v="0"/>
    <n v="0"/>
    <n v="0"/>
    <n v="0"/>
    <n v="0"/>
    <n v="2"/>
    <n v="3.4088360618972864"/>
    <n v="0"/>
    <n v="0"/>
    <n v="0"/>
    <n v="0"/>
    <n v="0"/>
    <n v="0"/>
    <n v="0"/>
    <n v="0"/>
    <s v="MJ"/>
    <s v="DARWIN STALIN NARANJO"/>
    <n v="3.9999999999999991"/>
    <n v="0"/>
    <n v="2"/>
    <n v="0"/>
    <n v="0"/>
    <n v="0"/>
    <n v="0"/>
    <n v="0"/>
    <n v="2"/>
    <n v="0.3"/>
    <n v="1"/>
    <n v="1"/>
    <n v="0"/>
    <n v="1"/>
    <n v="0"/>
    <n v="0"/>
    <n v="0"/>
    <n v="3"/>
    <m/>
    <m/>
    <m/>
    <m/>
    <m/>
    <s v="MEDIO "/>
    <m/>
    <n v="0.14285714285714285"/>
    <n v="0"/>
    <n v="0"/>
    <n v="4"/>
    <n v="0"/>
    <n v="0"/>
    <n v="0"/>
    <n v="0"/>
    <n v="0"/>
    <n v="4"/>
    <n v="1"/>
    <n v="0"/>
    <n v="0"/>
    <n v="0"/>
    <n v="0"/>
    <n v="0"/>
    <n v="0"/>
    <n v="1"/>
    <n v="3.6234373663365878"/>
  </r>
  <r>
    <s v="384 - CALIFORNIAREFRIGERACIÓN"/>
    <s v="Darwin Naranjo Ventas Final.xlsx"/>
    <s v="DARWIN STALIN NARANJO"/>
    <s v="POINT"/>
    <x v="51"/>
    <x v="0"/>
    <s v="REFRIGERACIÓN"/>
    <n v="0.83333333333333337"/>
    <n v="6"/>
    <n v="5"/>
    <n v="5"/>
    <n v="0"/>
    <n v="0"/>
    <n v="0"/>
    <n v="0"/>
    <n v="0"/>
    <n v="0"/>
    <n v="0"/>
    <n v="0"/>
    <n v="0"/>
    <m/>
    <n v="0.5"/>
    <n v="0.5"/>
    <e v="#REF!"/>
    <s v="PLATA"/>
    <n v="10"/>
    <n v="5"/>
    <n v="5"/>
    <n v="10"/>
    <n v="0"/>
    <n v="0"/>
    <n v="0"/>
    <n v="7"/>
    <n v="1"/>
    <s v="PROM. B"/>
    <m/>
    <m/>
    <s v="CADENAS"/>
    <s v="POINT CALIFORNIA"/>
    <m/>
    <s v="MANUEL GIL"/>
    <n v="10"/>
    <n v="0"/>
    <n v="1"/>
    <n v="0"/>
    <n v="0"/>
    <n v="0"/>
    <n v="0"/>
    <n v="0"/>
    <n v="1"/>
    <n v="7.9573960148714624"/>
    <n v="1"/>
    <n v="1"/>
    <n v="0"/>
    <n v="0"/>
    <n v="0"/>
    <n v="0"/>
    <n v="0"/>
    <n v="2"/>
    <s v="MJ"/>
    <s v="DARWIN STALIN NARANJO"/>
    <n v="3.9999999999999991"/>
    <n v="0"/>
    <n v="3"/>
    <n v="0"/>
    <n v="0"/>
    <n v="0"/>
    <n v="0"/>
    <n v="0"/>
    <n v="3"/>
    <n v="0.4"/>
    <n v="0"/>
    <n v="0"/>
    <n v="0"/>
    <n v="0"/>
    <n v="0"/>
    <n v="0"/>
    <n v="0"/>
    <n v="0"/>
    <m/>
    <m/>
    <m/>
    <m/>
    <m/>
    <m/>
    <s v="ALTO"/>
    <n v="0.16666666666666666"/>
    <s v="menor de 30%"/>
    <n v="0"/>
    <n v="2"/>
    <n v="0"/>
    <n v="0"/>
    <n v="0"/>
    <n v="0"/>
    <n v="0"/>
    <n v="2"/>
    <n v="0"/>
    <n v="0"/>
    <n v="0"/>
    <n v="0"/>
    <n v="0"/>
    <n v="0"/>
    <n v="0"/>
    <n v="0"/>
    <n v="7.7152143970275482"/>
  </r>
  <r>
    <s v="517 - C.C. CALIFORNIA 2AIRES"/>
    <s v="DEYSI PAULINA ZAAMBRANO (3).xlsx"/>
    <s v="DEYSI PAULINA ZAMBRANO"/>
    <s v="LA GANGA"/>
    <x v="52"/>
    <x v="0"/>
    <s v="AIRES"/>
    <n v="0.125"/>
    <n v="8"/>
    <n v="1"/>
    <n v="0"/>
    <n v="0"/>
    <n v="0"/>
    <n v="0"/>
    <n v="0"/>
    <n v="0"/>
    <n v="0"/>
    <n v="0"/>
    <n v="0"/>
    <n v="0"/>
    <m/>
    <n v="1"/>
    <n v="1"/>
    <e v="#REF!"/>
    <s v="PLATINO"/>
    <n v="4"/>
    <n v="1"/>
    <n v="1"/>
    <n v="1"/>
    <n v="3"/>
    <n v="3"/>
    <n v="3"/>
    <n v="5"/>
    <n v="0"/>
    <s v="PROM. B"/>
    <m/>
    <m/>
    <s v="CADENAS"/>
    <s v="GANGA C.C. CALIFORNIA 2"/>
    <m/>
    <s v="MANUEL GIL"/>
    <n v="1"/>
    <n v="0"/>
    <n v="0"/>
    <n v="0"/>
    <n v="0"/>
    <n v="1"/>
    <n v="0"/>
    <n v="0"/>
    <n v="1"/>
    <n v="5"/>
    <n v="1"/>
    <n v="0"/>
    <n v="1"/>
    <n v="2"/>
    <n v="1"/>
    <n v="0"/>
    <n v="0"/>
    <n v="5"/>
    <s v="MWJVS"/>
    <s v="DEYSI PAULINA ZAMBRANO"/>
    <n v="35.999999999999993"/>
    <n v="0"/>
    <n v="1"/>
    <n v="0"/>
    <n v="0"/>
    <n v="0"/>
    <n v="0"/>
    <n v="0"/>
    <n v="1"/>
    <n v="0.17"/>
    <n v="0"/>
    <n v="0"/>
    <n v="0"/>
    <n v="1"/>
    <n v="2"/>
    <n v="0"/>
    <n v="0"/>
    <n v="3"/>
    <m/>
    <m/>
    <m/>
    <m/>
    <m/>
    <m/>
    <s v="MEDIO"/>
    <n v="0.1"/>
    <s v="menor de 30%"/>
    <n v="0"/>
    <n v="1"/>
    <n v="0"/>
    <n v="1"/>
    <n v="0"/>
    <n v="0"/>
    <n v="0"/>
    <n v="2"/>
    <n v="0"/>
    <n v="1"/>
    <n v="0"/>
    <n v="1"/>
    <n v="0"/>
    <n v="0"/>
    <n v="0"/>
    <n v="2"/>
    <n v="10"/>
  </r>
  <r>
    <s v="517 - C.C. CALIFORNIA 2COCINAS"/>
    <s v="DEYSI PAULINA ZAAMBRANO (3).xlsx"/>
    <s v="DEYSI PAULINA ZAMBRANO"/>
    <s v="LA GANGA"/>
    <x v="52"/>
    <x v="0"/>
    <s v="COCINAS"/>
    <n v="0.26865671641791045"/>
    <n v="67"/>
    <n v="18"/>
    <n v="33"/>
    <n v="0"/>
    <n v="0"/>
    <n v="0"/>
    <n v="0"/>
    <n v="0"/>
    <n v="0"/>
    <n v="0"/>
    <n v="0"/>
    <n v="0"/>
    <m/>
    <n v="0.375"/>
    <n v="0.375"/>
    <e v="#REF!"/>
    <s v="PLATINO"/>
    <n v="57"/>
    <n v="10"/>
    <n v="18"/>
    <n v="48"/>
    <n v="9"/>
    <n v="6"/>
    <n v="9"/>
    <n v="16"/>
    <n v="0.54545454545454541"/>
    <s v="PROM. B"/>
    <m/>
    <m/>
    <s v="CADENAS"/>
    <s v="GANGA C.C. CALIFORNIA 2"/>
    <m/>
    <s v="MANUEL GIL"/>
    <n v="32"/>
    <n v="5"/>
    <n v="9"/>
    <n v="0"/>
    <n v="0"/>
    <n v="0"/>
    <n v="0"/>
    <n v="0"/>
    <n v="14"/>
    <n v="44.0958783599947"/>
    <n v="3"/>
    <n v="6"/>
    <n v="0"/>
    <n v="0"/>
    <n v="0"/>
    <n v="0"/>
    <n v="0"/>
    <n v="9"/>
    <s v="MWJVS"/>
    <s v="DEYSI PAULINA ZAMBRANO"/>
    <n v="35.999999999999993"/>
    <n v="4"/>
    <n v="10"/>
    <n v="0"/>
    <n v="0"/>
    <n v="0"/>
    <n v="0"/>
    <n v="0"/>
    <n v="14"/>
    <n v="0.4"/>
    <n v="1"/>
    <n v="6"/>
    <n v="0"/>
    <n v="1"/>
    <n v="0"/>
    <n v="0"/>
    <n v="0"/>
    <n v="8"/>
    <m/>
    <m/>
    <m/>
    <m/>
    <m/>
    <m/>
    <s v="ALTO"/>
    <n v="0.28888888888888886"/>
    <s v="30% a 40%"/>
    <n v="7"/>
    <n v="3"/>
    <n v="0"/>
    <n v="0"/>
    <n v="0"/>
    <n v="0"/>
    <n v="0"/>
    <n v="10"/>
    <n v="6"/>
    <n v="9"/>
    <n v="0"/>
    <n v="0"/>
    <n v="0"/>
    <n v="0"/>
    <n v="0"/>
    <n v="15"/>
    <n v="65"/>
  </r>
  <r>
    <s v="517 - C.C. CALIFORNIA 2EMPOTRE"/>
    <s v="DEYSI PAULINA ZAAMBRANO (3).xlsx"/>
    <s v="DEYSI PAULINA ZAMBRANO"/>
    <s v="LA GANGA"/>
    <x v="52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C.C. CALIFORNIA 2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DEYSI PAULINA ZAMBRANO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17 - C.C. CALIFORNIA 2GLOBALES"/>
    <s v="DEYSI PAULINA ZAAMBRANO (3).xlsx"/>
    <s v="DEYSI PAULINA ZAMBRANO"/>
    <s v="LA GANGA"/>
    <x v="52"/>
    <x v="0"/>
    <s v="GLOBALES"/>
    <n v="1.8"/>
    <n v="5"/>
    <n v="9"/>
    <n v="11"/>
    <n v="1"/>
    <n v="0"/>
    <n v="0"/>
    <n v="0"/>
    <n v="0"/>
    <n v="0"/>
    <n v="0"/>
    <n v="0"/>
    <n v="0"/>
    <m/>
    <n v="0.5625"/>
    <n v="0.5625"/>
    <e v="#REF!"/>
    <s v="PLATINO"/>
    <n v="30"/>
    <n v="9"/>
    <n v="9"/>
    <n v="16"/>
    <n v="14"/>
    <n v="9"/>
    <n v="14"/>
    <n v="30"/>
    <n v="0.81818181818181823"/>
    <s v="PROM. B"/>
    <m/>
    <m/>
    <s v="CADENAS"/>
    <s v="GANGA C.C. CALIFORNIA 2"/>
    <m/>
    <s v="MANUEL GIL"/>
    <n v="16"/>
    <n v="2"/>
    <n v="1"/>
    <n v="0"/>
    <n v="0"/>
    <n v="0"/>
    <n v="0"/>
    <n v="0"/>
    <n v="3"/>
    <n v="4.0242407735258068"/>
    <n v="3"/>
    <n v="1"/>
    <n v="1"/>
    <n v="0"/>
    <n v="0"/>
    <n v="0"/>
    <n v="0"/>
    <n v="5"/>
    <s v="MWJVS"/>
    <s v="DEYSI PAULINA ZAMBRANO"/>
    <n v="35.999999999999993"/>
    <n v="2"/>
    <n v="4"/>
    <n v="0"/>
    <n v="0"/>
    <n v="0"/>
    <n v="0"/>
    <n v="0"/>
    <n v="6"/>
    <n v="0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0"/>
    <n v="0"/>
    <n v="0"/>
    <n v="0"/>
    <n v="0"/>
    <n v="0"/>
    <n v="0"/>
    <n v="0"/>
    <n v="3"/>
    <n v="0"/>
    <n v="0"/>
    <n v="0"/>
    <n v="0"/>
    <n v="0"/>
    <n v="3"/>
    <n v="2.302388278053725"/>
  </r>
  <r>
    <s v="517 - C.C. CALIFORNIA 2LAVADO"/>
    <s v="DEYSI PAULINA ZAAMBRANO (3).xlsx"/>
    <s v="DEYSI PAULINA ZAMBRANO"/>
    <s v="LA GANGA"/>
    <x v="52"/>
    <x v="0"/>
    <s v="LAVADO"/>
    <n v="0.5"/>
    <n v="10"/>
    <n v="5"/>
    <n v="10"/>
    <n v="9"/>
    <n v="13"/>
    <n v="9"/>
    <n v="0"/>
    <n v="0"/>
    <n v="0"/>
    <n v="0"/>
    <n v="0"/>
    <n v="0"/>
    <m/>
    <n v="0.15151515151515152"/>
    <n v="0.15151515151515152"/>
    <e v="#REF!"/>
    <s v="PLATINO"/>
    <n v="43"/>
    <n v="0"/>
    <n v="5"/>
    <n v="33"/>
    <n v="10"/>
    <n v="6"/>
    <n v="10"/>
    <n v="6"/>
    <n v="0.5"/>
    <s v="PROM. B"/>
    <m/>
    <m/>
    <s v="CADENAS"/>
    <s v="GANGA C.C. CALIFORNIA 2"/>
    <m/>
    <s v="MANUEL GIL"/>
    <n v="16"/>
    <n v="4"/>
    <n v="1"/>
    <n v="2"/>
    <n v="4"/>
    <n v="2"/>
    <n v="0"/>
    <n v="0"/>
    <n v="13"/>
    <n v="14.754133066103297"/>
    <n v="1"/>
    <n v="2"/>
    <n v="3"/>
    <n v="4"/>
    <n v="4"/>
    <n v="0"/>
    <n v="0"/>
    <n v="14"/>
    <s v="MWJVS"/>
    <s v="DEYSI PAULINA ZAMBRANO"/>
    <n v="35.999999999999993"/>
    <n v="0"/>
    <n v="1"/>
    <n v="2"/>
    <n v="6"/>
    <n v="2"/>
    <n v="0"/>
    <n v="0"/>
    <n v="11"/>
    <n v="0.05"/>
    <n v="1"/>
    <n v="0"/>
    <n v="1"/>
    <n v="3"/>
    <n v="0"/>
    <n v="0"/>
    <n v="0"/>
    <n v="5"/>
    <s v="MEDIO"/>
    <m/>
    <m/>
    <m/>
    <m/>
    <m/>
    <m/>
    <n v="0.13953488372093023"/>
    <s v="menor de 30%"/>
    <n v="3"/>
    <n v="1"/>
    <n v="1"/>
    <n v="0"/>
    <n v="1"/>
    <n v="0"/>
    <n v="0"/>
    <n v="6"/>
    <n v="0"/>
    <n v="0"/>
    <n v="2"/>
    <n v="2"/>
    <n v="2"/>
    <n v="0"/>
    <n v="0"/>
    <n v="6"/>
    <n v="14.967961081554071"/>
  </r>
  <r>
    <s v="517 - C.C. CALIFORNIA 2REFRIGERACIÓN"/>
    <s v="DEYSI PAULINA ZAAMBRANO (3).xlsx"/>
    <s v="DEYSI PAULINA ZAMBRANO"/>
    <s v="LA GANGA"/>
    <x v="52"/>
    <x v="0"/>
    <s v="REFRIGERACIÓN"/>
    <n v="0.54545454545454541"/>
    <n v="33"/>
    <n v="18"/>
    <n v="20"/>
    <n v="12"/>
    <n v="7"/>
    <n v="7"/>
    <n v="0"/>
    <n v="0"/>
    <n v="0"/>
    <n v="0"/>
    <n v="0"/>
    <n v="0"/>
    <m/>
    <n v="0.36734693877551022"/>
    <n v="0.36734693877551022"/>
    <e v="#REF!"/>
    <s v="PLATINO"/>
    <n v="55"/>
    <n v="13"/>
    <n v="18"/>
    <n v="49"/>
    <n v="6"/>
    <n v="3"/>
    <n v="6"/>
    <n v="16"/>
    <n v="0.9"/>
    <s v="PROM. B"/>
    <m/>
    <m/>
    <s v="CADENAS"/>
    <s v="GANGA C.C. CALIFORNIA 2"/>
    <m/>
    <s v="MANUEL GIL"/>
    <n v="33"/>
    <n v="5"/>
    <n v="2"/>
    <n v="2"/>
    <n v="3"/>
    <n v="0"/>
    <n v="0"/>
    <n v="0"/>
    <n v="12"/>
    <n v="30"/>
    <n v="9"/>
    <n v="4"/>
    <n v="0"/>
    <n v="1"/>
    <n v="0"/>
    <n v="0"/>
    <n v="0"/>
    <n v="14"/>
    <s v="MWJVS"/>
    <s v="DEYSI PAULINA ZAMBRANO"/>
    <n v="35.999999999999993"/>
    <n v="1"/>
    <n v="2"/>
    <n v="0"/>
    <n v="0"/>
    <n v="0"/>
    <n v="0"/>
    <n v="0"/>
    <n v="3"/>
    <n v="0.28000000000000003"/>
    <n v="4"/>
    <n v="3"/>
    <n v="1"/>
    <n v="0"/>
    <n v="0"/>
    <n v="0"/>
    <n v="0"/>
    <n v="8"/>
    <s v=""/>
    <s v=""/>
    <s v=""/>
    <s v=""/>
    <s v=""/>
    <s v=""/>
    <s v=""/>
    <n v="0.51351351351351349"/>
    <s v="mayor 40%"/>
    <n v="6"/>
    <n v="6"/>
    <n v="1"/>
    <n v="1"/>
    <n v="0"/>
    <n v="0"/>
    <n v="0"/>
    <n v="14"/>
    <n v="4"/>
    <n v="7"/>
    <n v="0"/>
    <n v="0"/>
    <n v="0"/>
    <n v="0"/>
    <n v="0"/>
    <n v="11"/>
    <n v="57.705505931201778"/>
  </r>
  <r>
    <s v="895 - MIN GUAYAQUIL PARQUE CALIFORNIA (106)COCINAS"/>
    <s v="DEYSI PAULINA ZAAMBRANO (3).xlsx"/>
    <s v="DEYSI PAULINA ZAMBRANO"/>
    <s v="MARCIMEX"/>
    <x v="53"/>
    <x v="0"/>
    <s v="COCINAS"/>
    <n v="1.1428571428571428"/>
    <n v="7"/>
    <n v="8"/>
    <m/>
    <n v="0"/>
    <n v="0"/>
    <n v="0"/>
    <n v="0"/>
    <n v="0"/>
    <n v="0"/>
    <n v="0"/>
    <n v="0"/>
    <n v="0"/>
    <m/>
    <n v="0.27586206896551724"/>
    <n v="0.27586206896551724"/>
    <n v="0"/>
    <s v="ORO"/>
    <n v="29"/>
    <n v="7"/>
    <n v="8"/>
    <n v="29"/>
    <m/>
    <m/>
    <m/>
    <n v="7"/>
    <n v="0"/>
    <s v="PROM. B"/>
    <m/>
    <m/>
    <s v="CADENAS"/>
    <s v="MIN GUAYAQUIL PARQUE CALIFORNIA"/>
    <m/>
    <s v="MANUEL GIL"/>
    <n v="20"/>
    <n v="2"/>
    <n v="10"/>
    <n v="0"/>
    <n v="0"/>
    <n v="0"/>
    <n v="0"/>
    <n v="0"/>
    <n v="12"/>
    <n v="10.454194715161258"/>
    <n v="1"/>
    <n v="6"/>
    <n v="0"/>
    <n v="1"/>
    <n v="0"/>
    <n v="0"/>
    <n v="0"/>
    <n v="8"/>
    <s v="MJ"/>
    <s v="DEYSI PAULINA ZAMBRANO"/>
    <n v="3.9999999999999991"/>
    <n v="1"/>
    <n v="7"/>
    <n v="0"/>
    <n v="0"/>
    <n v="0"/>
    <n v="0"/>
    <n v="0"/>
    <n v="8"/>
    <n v="0.15"/>
    <n v="2"/>
    <n v="3"/>
    <n v="0"/>
    <n v="0"/>
    <n v="0"/>
    <n v="0"/>
    <n v="0"/>
    <n v="5"/>
    <m/>
    <m/>
    <m/>
    <m/>
    <m/>
    <m/>
    <s v="ALTO"/>
    <n v="0.18181818181818182"/>
    <s v="menor de 30%"/>
    <n v="0"/>
    <n v="4"/>
    <n v="0"/>
    <n v="0"/>
    <n v="0"/>
    <n v="0"/>
    <n v="0"/>
    <n v="4"/>
    <n v="3"/>
    <n v="9"/>
    <n v="0"/>
    <n v="0"/>
    <n v="0"/>
    <n v="0"/>
    <n v="0"/>
    <n v="12"/>
    <n v="16.869268744919303"/>
  </r>
  <r>
    <s v="895 - MIN GUAYAQUIL PARQUE CALIFORNIA (106)LAVADO"/>
    <s v="DEYSI PAULINA ZAAMBRANO (3).xlsx"/>
    <s v="DEYSI PAULINA ZAMBRANO"/>
    <s v="MARCIMEX"/>
    <x v="53"/>
    <x v="0"/>
    <s v="LAVADO"/>
    <n v="1.1666666666666667"/>
    <n v="6"/>
    <n v="7"/>
    <m/>
    <n v="8"/>
    <n v="4"/>
    <n v="11"/>
    <n v="0"/>
    <n v="0"/>
    <n v="0"/>
    <n v="0"/>
    <n v="0"/>
    <n v="0"/>
    <m/>
    <n v="0.19444444444444445"/>
    <n v="0.19444444444444445"/>
    <n v="0"/>
    <s v="ORO"/>
    <n v="36"/>
    <n v="2"/>
    <n v="7"/>
    <n v="36"/>
    <m/>
    <m/>
    <m/>
    <n v="2"/>
    <n v="0"/>
    <s v="PROM. B"/>
    <m/>
    <m/>
    <s v="CADENAS"/>
    <s v="MIN GUAYAQUIL PARQUE CALIFORNIA"/>
    <m/>
    <s v="MANUEL GIL"/>
    <n v="18"/>
    <n v="2"/>
    <n v="6"/>
    <n v="4"/>
    <n v="1"/>
    <n v="2"/>
    <n v="0"/>
    <n v="0"/>
    <n v="15"/>
    <n v="9.2355864885953931"/>
    <n v="1"/>
    <n v="3"/>
    <n v="0"/>
    <n v="2"/>
    <n v="2"/>
    <n v="0"/>
    <n v="0"/>
    <n v="8"/>
    <s v="MJ"/>
    <s v="DEYSI PAULINA ZAMBRANO"/>
    <n v="3.9999999999999991"/>
    <n v="0"/>
    <n v="1"/>
    <n v="0"/>
    <n v="0"/>
    <n v="2"/>
    <n v="0"/>
    <n v="0"/>
    <n v="3"/>
    <n v="0.2"/>
    <n v="0"/>
    <n v="4"/>
    <n v="0"/>
    <n v="1"/>
    <n v="0"/>
    <n v="0"/>
    <n v="0"/>
    <n v="5"/>
    <m/>
    <m/>
    <m/>
    <m/>
    <m/>
    <m/>
    <s v="ALTO"/>
    <n v="9.6774193548387094E-2"/>
    <s v="menor de 30%"/>
    <n v="0"/>
    <n v="1"/>
    <n v="0"/>
    <n v="1"/>
    <n v="0"/>
    <n v="0"/>
    <n v="0"/>
    <n v="2"/>
    <n v="0"/>
    <n v="3"/>
    <n v="0"/>
    <n v="0"/>
    <n v="0"/>
    <n v="0"/>
    <n v="0"/>
    <n v="3"/>
    <n v="12.92982108403355"/>
  </r>
  <r>
    <s v="895 - MIN GUAYAQUIL PARQUE CALIFORNIA (106)REFRIGERACIÓN"/>
    <s v="DEYSI PAULINA ZAAMBRANO (3).xlsx"/>
    <s v="DEYSI PAULINA ZAMBRANO"/>
    <s v="MARCIMEX"/>
    <x v="53"/>
    <x v="0"/>
    <s v="REFRIGERACIÓN"/>
    <n v="0.5"/>
    <n v="2"/>
    <n v="1"/>
    <m/>
    <n v="1"/>
    <n v="2"/>
    <n v="3"/>
    <n v="0"/>
    <n v="0"/>
    <n v="0"/>
    <n v="0"/>
    <n v="0"/>
    <n v="0"/>
    <m/>
    <n v="4.7619047619047616E-2"/>
    <n v="4.7619047619047616E-2"/>
    <n v="0"/>
    <s v="ORO"/>
    <n v="21"/>
    <n v="1"/>
    <n v="1"/>
    <n v="21"/>
    <m/>
    <m/>
    <m/>
    <n v="1"/>
    <n v="0"/>
    <s v="PROM. B"/>
    <m/>
    <m/>
    <s v="CADENAS"/>
    <s v="MIN GUAYAQUIL PARQUE CALIFORNIA"/>
    <m/>
    <s v="MANUEL GIL"/>
    <n v="15"/>
    <n v="0"/>
    <n v="7"/>
    <n v="2"/>
    <n v="2"/>
    <n v="4"/>
    <n v="0"/>
    <n v="0"/>
    <n v="15"/>
    <n v="3.9329468387661346"/>
    <n v="0"/>
    <n v="5"/>
    <n v="2"/>
    <n v="0"/>
    <n v="1"/>
    <n v="0"/>
    <n v="0"/>
    <n v="8"/>
    <s v="MJ"/>
    <s v="DEYSI PAULINA ZAMBRANO"/>
    <n v="3.9999999999999991"/>
    <n v="0"/>
    <n v="8"/>
    <n v="0"/>
    <n v="0"/>
    <n v="1"/>
    <n v="0"/>
    <n v="0"/>
    <n v="9"/>
    <n v="0.15"/>
    <n v="0"/>
    <n v="3"/>
    <n v="1"/>
    <n v="0"/>
    <n v="1"/>
    <n v="0"/>
    <n v="0"/>
    <n v="5"/>
    <s v=""/>
    <s v=""/>
    <s v=""/>
    <s v=""/>
    <s v=""/>
    <s v=""/>
    <s v=""/>
    <n v="0"/>
    <n v="0"/>
    <n v="2"/>
    <n v="3"/>
    <n v="0"/>
    <n v="0"/>
    <n v="0"/>
    <n v="0"/>
    <n v="0"/>
    <n v="5"/>
    <n v="3"/>
    <n v="20"/>
    <n v="0"/>
    <n v="0"/>
    <n v="0"/>
    <n v="0"/>
    <n v="0"/>
    <n v="23"/>
    <n v="5.7837453511266688"/>
  </r>
  <r>
    <s v="179 - 1745-TIENDA SAN RAFAEL 1745COCINAS"/>
    <s v="CARRIÓN MALDONADO DIANA CAROLINA.xlsx"/>
    <s v="DIANA CAROLINA CARRION"/>
    <s v="ARTEFACTA"/>
    <x v="54"/>
    <x v="0"/>
    <s v="COCINAS"/>
    <n v="0.5"/>
    <n v="2"/>
    <n v="1"/>
    <n v="3"/>
    <n v="0"/>
    <n v="0"/>
    <n v="0"/>
    <n v="0"/>
    <n v="1"/>
    <n v="0"/>
    <n v="0"/>
    <n v="0"/>
    <n v="0"/>
    <m/>
    <n v="0.5"/>
    <n v="0.5"/>
    <e v="#REF!"/>
    <s v="ORO"/>
    <n v="5"/>
    <n v="0"/>
    <n v="1"/>
    <n v="2"/>
    <n v="3"/>
    <n v="0"/>
    <n v="3"/>
    <n v="0"/>
    <n v="0.33333333333333331"/>
    <s v="PROM. M"/>
    <m/>
    <m/>
    <s v="CADENAS"/>
    <s v="ARTEFACTA SAN RAFAEL"/>
    <m/>
    <s v="JUAN CARLOS FIGUEROA"/>
    <n v="0"/>
    <n v="0"/>
    <n v="3"/>
    <n v="0"/>
    <n v="0"/>
    <n v="0"/>
    <n v="0"/>
    <n v="0"/>
    <n v="3"/>
    <n v="3"/>
    <n v="1"/>
    <n v="3"/>
    <n v="0"/>
    <n v="0"/>
    <n v="0"/>
    <n v="2"/>
    <n v="0"/>
    <n v="6"/>
    <s v="MWJVS"/>
    <s v="DIANA CAROLINA CARRION"/>
    <n v="12.999999999999991"/>
    <n v="0"/>
    <n v="1"/>
    <n v="0"/>
    <n v="0"/>
    <n v="0"/>
    <n v="0"/>
    <n v="0"/>
    <n v="1"/>
    <n v="0.4"/>
    <n v="0"/>
    <n v="1"/>
    <n v="0"/>
    <n v="0"/>
    <n v="0"/>
    <n v="0"/>
    <n v="0"/>
    <n v="1"/>
    <m/>
    <m/>
    <m/>
    <m/>
    <s v="ALTO"/>
    <m/>
    <m/>
    <n v="9.0909090909090912E-2"/>
    <s v="menor de 30%"/>
    <n v="0"/>
    <n v="3"/>
    <n v="0"/>
    <n v="0"/>
    <n v="0"/>
    <n v="0"/>
    <n v="1"/>
    <n v="4"/>
    <n v="0"/>
    <n v="3"/>
    <n v="0"/>
    <n v="0"/>
    <n v="0"/>
    <n v="0"/>
    <n v="0"/>
    <n v="3"/>
    <n v="2.700164319801841"/>
  </r>
  <r>
    <s v="179 - 1745-TIENDA SAN RAFAEL 1745GLOBALES"/>
    <s v="CARRIÓN MALDONADO DIANA CAROLINA.xlsx"/>
    <s v="DIANA CAROLINA CARRION"/>
    <s v="ARTEFACTA"/>
    <x v="54"/>
    <x v="0"/>
    <s v="GLOBALES"/>
    <n v="0"/>
    <n v="1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M"/>
    <m/>
    <m/>
    <s v="CADENAS"/>
    <s v="ARTEFACTA SAN RAFAEL"/>
    <m/>
    <s v="JUAN CARLOS FIGUEROA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DIANA CAROLINA CARRION"/>
    <n v="12.99999999999999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745558479149596"/>
  </r>
  <r>
    <s v="179 - 1745-TIENDA SAN RAFAEL 1745LAVADO"/>
    <s v="CARRIÓN MALDONADO DIANA CAROLINA.xlsx"/>
    <s v="DIANA CAROLINA CARRION"/>
    <s v="ARTEFACTA"/>
    <x v="54"/>
    <x v="0"/>
    <s v="LAVADO"/>
    <n v="1"/>
    <n v="1"/>
    <n v="1"/>
    <n v="0"/>
    <n v="4"/>
    <n v="2"/>
    <n v="2"/>
    <n v="7"/>
    <n v="0"/>
    <n v="0"/>
    <n v="0"/>
    <n v="0"/>
    <n v="0"/>
    <m/>
    <n v="0.125"/>
    <n v="0.125"/>
    <e v="#REF!"/>
    <s v="ORO"/>
    <n v="16"/>
    <n v="1"/>
    <n v="1"/>
    <n v="8"/>
    <n v="8"/>
    <n v="0"/>
    <n v="8"/>
    <n v="9"/>
    <n v="0"/>
    <s v="PROM. M"/>
    <m/>
    <m/>
    <s v="CADENAS"/>
    <s v="ARTEFACTA SAN RAFAEL"/>
    <m/>
    <s v="JUAN CARLOS FIGUEROA"/>
    <n v="8"/>
    <n v="0"/>
    <n v="0"/>
    <n v="2"/>
    <n v="1"/>
    <n v="1"/>
    <n v="1"/>
    <n v="0"/>
    <n v="5"/>
    <n v="0"/>
    <n v="1"/>
    <n v="0"/>
    <n v="0"/>
    <n v="1"/>
    <n v="0"/>
    <n v="0"/>
    <n v="0"/>
    <n v="2"/>
    <s v="MWJVS"/>
    <s v="DIANA CAROLINA CARRION"/>
    <n v="12.999999999999991"/>
    <n v="0"/>
    <n v="0"/>
    <n v="3"/>
    <n v="0"/>
    <n v="1"/>
    <n v="1"/>
    <n v="0"/>
    <n v="5"/>
    <n v="0.12"/>
    <n v="0"/>
    <n v="0"/>
    <n v="1"/>
    <n v="1"/>
    <n v="1"/>
    <n v="2"/>
    <n v="0"/>
    <n v="5"/>
    <m/>
    <s v="ALTO"/>
    <s v="ALTO"/>
    <s v="ALTO"/>
    <m/>
    <m/>
    <s v="ALTO"/>
    <n v="5.8823529411764705E-2"/>
    <s v="menor de 30%"/>
    <n v="0"/>
    <n v="0"/>
    <n v="3"/>
    <n v="0"/>
    <n v="2"/>
    <n v="3"/>
    <n v="0"/>
    <n v="8"/>
    <n v="0"/>
    <n v="0"/>
    <n v="2"/>
    <n v="0"/>
    <n v="1"/>
    <n v="3"/>
    <n v="0"/>
    <n v="6"/>
    <n v="0.48772683168521225"/>
  </r>
  <r>
    <s v="179 - 1745-TIENDA SAN RAFAEL 1745REFRIGERACIÓN"/>
    <s v="CARRIÓN MALDONADO DIANA CAROLINA.xlsx"/>
    <s v="DIANA CAROLINA CARRION"/>
    <s v="ARTEFACTA"/>
    <x v="54"/>
    <x v="0"/>
    <s v="REFRIGERACIÓN"/>
    <n v="0"/>
    <n v="2"/>
    <n v="0"/>
    <n v="2"/>
    <n v="0"/>
    <n v="1"/>
    <n v="0"/>
    <n v="3"/>
    <n v="0"/>
    <n v="0"/>
    <n v="0"/>
    <n v="0"/>
    <n v="0"/>
    <m/>
    <n v="0"/>
    <n v="0"/>
    <e v="#REF!"/>
    <s v="ORO"/>
    <n v="7"/>
    <n v="0"/>
    <n v="0"/>
    <n v="3"/>
    <n v="4"/>
    <n v="0"/>
    <n v="4"/>
    <n v="3"/>
    <n v="0"/>
    <s v="PROM. M"/>
    <m/>
    <m/>
    <s v="CADENAS"/>
    <s v="ARTEFACTA SAN RAFAEL"/>
    <m/>
    <s v="JUAN CARLOS FIGUEROA"/>
    <n v="3"/>
    <n v="0"/>
    <n v="4"/>
    <n v="0"/>
    <n v="1"/>
    <n v="0"/>
    <n v="0"/>
    <n v="0"/>
    <n v="5"/>
    <n v="2"/>
    <n v="0"/>
    <n v="3"/>
    <n v="0"/>
    <n v="0"/>
    <n v="0"/>
    <n v="0"/>
    <n v="0"/>
    <n v="3"/>
    <s v="MWJVS"/>
    <s v="DIANA CAROLINA CARRION"/>
    <n v="12.999999999999991"/>
    <n v="0"/>
    <n v="1"/>
    <n v="0"/>
    <n v="0"/>
    <n v="0"/>
    <n v="1"/>
    <n v="0"/>
    <n v="2"/>
    <n v="0.2"/>
    <n v="0"/>
    <n v="0"/>
    <n v="0"/>
    <n v="0"/>
    <n v="0"/>
    <n v="1"/>
    <n v="0"/>
    <n v="1"/>
    <s v=""/>
    <s v=""/>
    <s v=""/>
    <s v=""/>
    <s v=""/>
    <s v=""/>
    <s v=""/>
    <n v="0"/>
    <n v="0"/>
    <n v="0"/>
    <n v="0"/>
    <n v="0"/>
    <n v="0"/>
    <n v="2"/>
    <n v="0"/>
    <n v="0"/>
    <n v="2"/>
    <n v="0"/>
    <n v="3"/>
    <n v="0"/>
    <n v="0"/>
    <n v="1"/>
    <n v="2"/>
    <n v="0"/>
    <n v="6"/>
    <n v="0.46295306244753326"/>
  </r>
  <r>
    <s v="181 - 1752-TIENDA VALLE DE LOS CHILLOS 1752COCINAS"/>
    <s v="CARRIÓN MALDONADO DIANA CAROLINA.xlsx"/>
    <s v="DIANA CAROLINA CARRION"/>
    <s v="ARTEFACTA"/>
    <x v="55"/>
    <x v="0"/>
    <s v="COCINAS"/>
    <n v="0.5"/>
    <n v="2"/>
    <n v="1"/>
    <n v="3"/>
    <n v="0"/>
    <n v="0"/>
    <n v="0"/>
    <n v="0"/>
    <n v="1"/>
    <n v="0"/>
    <n v="0"/>
    <n v="0"/>
    <n v="0"/>
    <m/>
    <n v="0.2"/>
    <n v="0.2"/>
    <e v="#REF!"/>
    <s v="BRONCE"/>
    <n v="5"/>
    <n v="1"/>
    <n v="1"/>
    <n v="5"/>
    <n v="0"/>
    <n v="0"/>
    <n v="0"/>
    <n v="6"/>
    <n v="0.33333333333333331"/>
    <s v="PROM. M"/>
    <m/>
    <m/>
    <s v="CADENAS"/>
    <s v="ARTEFACTA VALLE DE LOS CHILLOS"/>
    <m/>
    <s v="JUAN CARLOS FIGUEROA"/>
    <n v="5"/>
    <n v="0"/>
    <n v="4"/>
    <n v="0"/>
    <n v="0"/>
    <n v="0"/>
    <n v="0"/>
    <n v="0"/>
    <n v="4"/>
    <n v="3"/>
    <n v="0"/>
    <n v="3"/>
    <n v="0"/>
    <n v="0"/>
    <n v="0"/>
    <n v="1"/>
    <n v="0"/>
    <n v="4"/>
    <s v="MJ"/>
    <s v="DIANA CAROLINA CARRION"/>
    <n v="2.9999999999999987"/>
    <n v="1"/>
    <n v="5"/>
    <n v="0"/>
    <n v="0"/>
    <n v="0"/>
    <n v="0"/>
    <n v="0"/>
    <n v="6"/>
    <n v="0.4"/>
    <n v="0"/>
    <n v="1"/>
    <n v="0"/>
    <n v="0"/>
    <n v="0"/>
    <n v="0"/>
    <n v="0"/>
    <n v="1"/>
    <m/>
    <s v="ALTO"/>
    <s v="ALTO"/>
    <s v="ALTO"/>
    <m/>
    <m/>
    <s v="ALTO"/>
    <n v="6.6666666666666666E-2"/>
    <s v="menor de 30%"/>
    <n v="0"/>
    <n v="5"/>
    <n v="0"/>
    <n v="0"/>
    <n v="0"/>
    <n v="0"/>
    <n v="0"/>
    <n v="5"/>
    <n v="1"/>
    <n v="4"/>
    <n v="0"/>
    <n v="0"/>
    <n v="0"/>
    <n v="0"/>
    <n v="0"/>
    <n v="5"/>
    <n v="6"/>
  </r>
  <r>
    <s v="181 - 1752-TIENDA VALLE DE LOS CHILLOS 1752GLOBALES"/>
    <s v="CARRIÓN MALDONADO DIANA CAROLINA.xlsx"/>
    <s v="DIANA CAROLINA CARRION"/>
    <s v="ARTEFACTA"/>
    <x v="55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M"/>
    <m/>
    <m/>
    <s v="CADENAS"/>
    <s v="ARTEFACTA VALLE DE LOS CHILLOS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DIANA CAROLINA CARRION"/>
    <n v="2.9999999999999987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1 - 1752-TIENDA VALLE DE LOS CHILLOS 1752LAVADO"/>
    <s v="CARRIÓN MALDONADO DIANA CAROLINA.xlsx"/>
    <s v="DIANA CAROLINA CARRION"/>
    <s v="ARTEFACTA"/>
    <x v="55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M"/>
    <m/>
    <m/>
    <s v="CADENAS"/>
    <s v="ARTEFACTA VALLE DE LOS CHILLOS"/>
    <m/>
    <s v="JUAN CARLOS FIGUEROA"/>
    <n v="0"/>
    <n v="0"/>
    <n v="0"/>
    <n v="0"/>
    <n v="0"/>
    <n v="0"/>
    <n v="0"/>
    <n v="0"/>
    <n v="0"/>
    <n v="0"/>
    <n v="0"/>
    <n v="0"/>
    <n v="1"/>
    <n v="1"/>
    <n v="0"/>
    <n v="0"/>
    <n v="0"/>
    <n v="2"/>
    <s v="MJ"/>
    <s v="DIANA CAROLINA CARRION"/>
    <n v="2.9999999999999987"/>
    <n v="0"/>
    <n v="0"/>
    <n v="0"/>
    <n v="0"/>
    <n v="1"/>
    <n v="0"/>
    <n v="0"/>
    <n v="1"/>
    <n v="0.12"/>
    <n v="0"/>
    <n v="0"/>
    <n v="1"/>
    <n v="0"/>
    <n v="1"/>
    <n v="0"/>
    <n v="0"/>
    <n v="2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1"/>
    <n v="2"/>
    <n v="1"/>
    <n v="1"/>
    <n v="0"/>
    <n v="5"/>
    <n v="1"/>
  </r>
  <r>
    <s v="181 - 1752-TIENDA VALLE DE LOS CHILLOS 1752REFRIGERACIÓN"/>
    <s v="CARRIÓN MALDONADO DIANA CAROLINA.xlsx"/>
    <s v="DIANA CAROLINA CARRION"/>
    <s v="ARTEFACTA"/>
    <x v="55"/>
    <x v="0"/>
    <s v="REFRIGERACIÓN"/>
    <n v="0"/>
    <n v="2"/>
    <n v="0"/>
    <n v="1"/>
    <n v="0"/>
    <n v="0"/>
    <n v="0"/>
    <n v="0"/>
    <n v="0"/>
    <n v="0"/>
    <n v="0"/>
    <n v="0"/>
    <n v="0"/>
    <m/>
    <n v="0"/>
    <n v="0"/>
    <e v="#REF!"/>
    <s v="BRONCE"/>
    <n v="1"/>
    <n v="0"/>
    <n v="0"/>
    <n v="1"/>
    <n v="0"/>
    <n v="0"/>
    <n v="0"/>
    <n v="1"/>
    <n v="0"/>
    <s v="PROM. M"/>
    <m/>
    <m/>
    <s v="CADENAS"/>
    <s v="ARTEFACTA VALLE DE LOS CHILLOS"/>
    <m/>
    <s v="JUAN CARLOS FIGUEROA"/>
    <n v="1"/>
    <n v="0"/>
    <n v="3"/>
    <n v="0"/>
    <n v="0"/>
    <n v="0"/>
    <n v="0"/>
    <n v="0"/>
    <n v="3"/>
    <n v="2"/>
    <n v="0"/>
    <n v="0"/>
    <n v="0"/>
    <n v="0"/>
    <n v="0"/>
    <n v="0"/>
    <n v="0"/>
    <n v="0"/>
    <s v="MJ"/>
    <s v="DIANA CAROLINA CARRION"/>
    <n v="2.9999999999999987"/>
    <n v="0"/>
    <n v="5"/>
    <n v="0"/>
    <n v="0"/>
    <n v="0"/>
    <n v="0"/>
    <n v="0"/>
    <n v="5"/>
    <n v="0.2"/>
    <n v="0"/>
    <n v="3"/>
    <n v="0"/>
    <n v="0"/>
    <n v="0"/>
    <n v="0"/>
    <n v="0"/>
    <n v="3"/>
    <s v=""/>
    <s v=""/>
    <s v=""/>
    <s v=""/>
    <s v=""/>
    <s v=""/>
    <s v=""/>
    <n v="0"/>
    <n v="0"/>
    <n v="0"/>
    <n v="4"/>
    <n v="0"/>
    <n v="0"/>
    <n v="0"/>
    <n v="2"/>
    <n v="0"/>
    <n v="6"/>
    <n v="0"/>
    <n v="0"/>
    <n v="0"/>
    <n v="0"/>
    <n v="0"/>
    <n v="0"/>
    <n v="0"/>
    <n v="0"/>
    <n v="3"/>
  </r>
  <r>
    <s v="377 - POINT SAN LUIS SHOPPINGCOCINAS"/>
    <s v="CARRIÓN MALDONADO DIANA CAROLINA.xlsx"/>
    <s v="DIANA CAROLINA CARRION"/>
    <s v="POINT"/>
    <x v="56"/>
    <x v="0"/>
    <s v="COCINAS"/>
    <n v="0.2857142857142857"/>
    <n v="7"/>
    <n v="2"/>
    <n v="3"/>
    <n v="0"/>
    <n v="0"/>
    <n v="0"/>
    <n v="0"/>
    <n v="0"/>
    <n v="0"/>
    <n v="0"/>
    <n v="0"/>
    <n v="0"/>
    <m/>
    <n v="0.5"/>
    <n v="0.5"/>
    <e v="#REF!"/>
    <s v="PLATINO"/>
    <n v="5"/>
    <n v="2"/>
    <n v="2"/>
    <n v="4"/>
    <n v="1"/>
    <n v="0"/>
    <n v="1"/>
    <n v="6"/>
    <n v="0.66666666666666663"/>
    <s v="PROM. M"/>
    <m/>
    <m/>
    <s v="CADENAS"/>
    <s v="POINT SAN LUIS"/>
    <m/>
    <s v="JUAN CARLOS FIGUEROA"/>
    <n v="4"/>
    <n v="1"/>
    <n v="0"/>
    <n v="0"/>
    <n v="0"/>
    <n v="0"/>
    <n v="0"/>
    <n v="0"/>
    <n v="1"/>
    <n v="6.5728504099346248"/>
    <n v="1"/>
    <n v="1"/>
    <n v="0"/>
    <n v="0"/>
    <n v="0"/>
    <n v="0"/>
    <n v="0"/>
    <n v="2"/>
    <s v="WVS"/>
    <s v="DIANA CAROLINA CARRION"/>
    <n v="7.9999999999999982"/>
    <n v="0"/>
    <n v="0"/>
    <n v="0"/>
    <n v="0"/>
    <n v="0"/>
    <n v="0"/>
    <n v="0"/>
    <n v="0"/>
    <n v="0.5"/>
    <n v="0"/>
    <n v="0"/>
    <n v="0"/>
    <n v="0"/>
    <n v="0"/>
    <n v="0"/>
    <n v="0"/>
    <n v="0"/>
    <s v=""/>
    <s v=""/>
    <s v=""/>
    <s v=""/>
    <s v=""/>
    <s v=""/>
    <s v=""/>
    <n v="0.66666666666666663"/>
    <s v="mayor 40%"/>
    <n v="0"/>
    <n v="1"/>
    <n v="0"/>
    <n v="0"/>
    <n v="0"/>
    <n v="0"/>
    <n v="0"/>
    <n v="1"/>
    <n v="0"/>
    <n v="1"/>
    <n v="0"/>
    <n v="0"/>
    <n v="0"/>
    <n v="0"/>
    <n v="0"/>
    <n v="1"/>
    <n v="7.6713289949437771"/>
  </r>
  <r>
    <s v="377 - POINT SAN LUIS SHOPPINGGLOBALES"/>
    <s v="CARRIÓN MALDONADO DIANA CAROLINA.xlsx"/>
    <s v="DIANA CAROLINA CARRION"/>
    <s v="POINT"/>
    <x v="56"/>
    <x v="0"/>
    <s v="GLOBALES"/>
    <n v="0"/>
    <n v="0"/>
    <n v="0"/>
    <n v="2"/>
    <n v="0"/>
    <n v="0"/>
    <n v="0"/>
    <n v="0"/>
    <n v="0"/>
    <n v="0"/>
    <n v="0"/>
    <n v="0"/>
    <n v="0"/>
    <m/>
    <n v="0"/>
    <n v="0"/>
    <e v="#REF!"/>
    <s v="PLATINO"/>
    <n v="2"/>
    <n v="0"/>
    <n v="0"/>
    <n v="2"/>
    <n v="0"/>
    <n v="0"/>
    <n v="0"/>
    <n v="0"/>
    <n v="0"/>
    <s v="PROM. M"/>
    <m/>
    <m/>
    <s v="CADENAS"/>
    <s v="POINT SAN LUIS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VS"/>
    <s v="DIANA CAROLINA CARRION"/>
    <n v="7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77 - POINT SAN LUIS SHOPPINGLAVADO"/>
    <s v="CARRIÓN MALDONADO DIANA CAROLINA.xlsx"/>
    <s v="DIANA CAROLINA CARRION"/>
    <s v="POINT"/>
    <x v="56"/>
    <x v="0"/>
    <s v="LAVADO"/>
    <n v="0"/>
    <n v="4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M"/>
    <m/>
    <m/>
    <s v="CADENAS"/>
    <s v="POINT SAN LUIS"/>
    <m/>
    <s v="JUAN CARLOS FIGUEROA"/>
    <n v="0"/>
    <n v="0"/>
    <n v="0"/>
    <n v="0"/>
    <n v="0"/>
    <n v="0"/>
    <n v="0"/>
    <n v="0"/>
    <n v="0"/>
    <n v="3.6637492110246161"/>
    <n v="1"/>
    <n v="0"/>
    <n v="0"/>
    <n v="0"/>
    <n v="0"/>
    <n v="0"/>
    <n v="0"/>
    <n v="1"/>
    <s v="WVS"/>
    <s v="DIANA CAROLINA CARRION"/>
    <n v="7.9999999999999982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1"/>
    <s v="mayor 40%"/>
    <n v="1"/>
    <n v="0"/>
    <n v="0"/>
    <n v="1"/>
    <n v="0"/>
    <n v="0"/>
    <n v="0"/>
    <n v="2"/>
    <n v="0"/>
    <n v="0"/>
    <n v="0"/>
    <n v="0"/>
    <n v="0"/>
    <n v="0"/>
    <n v="0"/>
    <n v="0"/>
    <n v="4.966604823747681"/>
  </r>
  <r>
    <s v="377 - POINT SAN LUIS SHOPPINGREFRIGERACIÓN"/>
    <s v="CARRIÓN MALDONADO DIANA CAROLINA.xlsx"/>
    <s v="DIANA CAROLINA CARRION"/>
    <s v="POINT"/>
    <x v="56"/>
    <x v="0"/>
    <s v="REFRIGERACIÓN"/>
    <n v="0"/>
    <n v="3"/>
    <n v="0"/>
    <n v="1"/>
    <n v="0"/>
    <n v="0"/>
    <n v="0"/>
    <n v="0"/>
    <n v="0"/>
    <n v="0"/>
    <n v="0"/>
    <n v="0"/>
    <n v="0"/>
    <m/>
    <n v="0"/>
    <n v="0"/>
    <e v="#REF!"/>
    <s v="PLATINO"/>
    <n v="1"/>
    <n v="0"/>
    <n v="0"/>
    <n v="0"/>
    <n v="1"/>
    <n v="0"/>
    <n v="1"/>
    <n v="0"/>
    <n v="0"/>
    <s v="PROM. M"/>
    <m/>
    <m/>
    <s v="CADENAS"/>
    <s v="POINT SAN LUIS"/>
    <m/>
    <s v="JUAN CARLOS FIGUEROA"/>
    <n v="0"/>
    <n v="0"/>
    <n v="0"/>
    <n v="0"/>
    <n v="0"/>
    <n v="0"/>
    <n v="0"/>
    <n v="0"/>
    <n v="0"/>
    <n v="4.0415363661956825"/>
    <n v="0"/>
    <n v="0"/>
    <n v="0"/>
    <n v="0"/>
    <n v="0"/>
    <n v="0"/>
    <n v="0"/>
    <n v="0"/>
    <s v="WVS"/>
    <s v="DIANA CAROLINA CARRION"/>
    <n v="7.9999999999999982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6.0349243306169953"/>
  </r>
  <r>
    <s v="273 - LOS CHILLOSCOCINAS"/>
    <s v="CARRIÓN MALDONADO DIANA CAROLINA.xlsx"/>
    <s v="DIANA CAROLINA CARRION"/>
    <s v="TODOHOGAR"/>
    <x v="57"/>
    <x v="0"/>
    <s v="COCINAS"/>
    <n v="0.33333333333333331"/>
    <n v="6"/>
    <n v="2"/>
    <n v="0"/>
    <n v="0"/>
    <n v="0"/>
    <n v="0"/>
    <n v="0"/>
    <n v="0"/>
    <n v="0"/>
    <n v="1"/>
    <n v="0"/>
    <n v="0"/>
    <m/>
    <n v="0.66666666666666663"/>
    <n v="0.66666666666666663"/>
    <e v="#REF!"/>
    <s v="PLATINO"/>
    <n v="5"/>
    <n v="2"/>
    <n v="2"/>
    <n v="3"/>
    <n v="2"/>
    <n v="2"/>
    <n v="2"/>
    <n v="7"/>
    <n v="0"/>
    <s v="PROM. M"/>
    <m/>
    <m/>
    <s v="ESPECIALIZADOS"/>
    <s v="TODOHOGAR LOS CHILLOS"/>
    <m/>
    <s v="JUAN CARLOS FIGUEROA"/>
    <n v="3"/>
    <n v="2"/>
    <n v="2"/>
    <n v="0"/>
    <n v="0"/>
    <n v="0"/>
    <n v="0"/>
    <n v="0"/>
    <n v="4"/>
    <n v="6.6060606060606055"/>
    <n v="1"/>
    <n v="2"/>
    <n v="0"/>
    <n v="0"/>
    <n v="0"/>
    <n v="0"/>
    <n v="0"/>
    <n v="3"/>
    <s v="MJVS"/>
    <s v="DIANA CAROLINA CARRION"/>
    <n v="11.999999999999998"/>
    <n v="2"/>
    <n v="0"/>
    <n v="0"/>
    <n v="0"/>
    <n v="0"/>
    <n v="0"/>
    <n v="0"/>
    <n v="2"/>
    <n v="0.5"/>
    <n v="1"/>
    <n v="0"/>
    <n v="0"/>
    <n v="0"/>
    <n v="0"/>
    <n v="0"/>
    <n v="0"/>
    <n v="1"/>
    <s v=""/>
    <s v=""/>
    <s v=""/>
    <s v=""/>
    <s v=""/>
    <s v=""/>
    <s v=""/>
    <n v="0.6"/>
    <s v="mayor 40%"/>
    <n v="2"/>
    <n v="2"/>
    <n v="0"/>
    <n v="0"/>
    <n v="0"/>
    <n v="0"/>
    <n v="0"/>
    <n v="4"/>
    <n v="1"/>
    <n v="1"/>
    <n v="0"/>
    <n v="0"/>
    <n v="0"/>
    <n v="0"/>
    <n v="0"/>
    <n v="2"/>
    <n v="7.2727272727272734"/>
  </r>
  <r>
    <s v="273 - LOS CHILLOSEMPOTRE"/>
    <s v="CARRIÓN MALDONADO DIANA CAROLINA.xlsx"/>
    <s v="DIANA CAROLINA CARRION"/>
    <s v="TODOHOGAR"/>
    <x v="57"/>
    <x v="0"/>
    <s v="EMPOTRE"/>
    <n v="0"/>
    <n v="0"/>
    <n v="1"/>
    <n v="2"/>
    <n v="0"/>
    <n v="0"/>
    <n v="0"/>
    <n v="0"/>
    <n v="0"/>
    <n v="0"/>
    <n v="0"/>
    <n v="0"/>
    <n v="0"/>
    <m/>
    <n v="0.33333333333333331"/>
    <n v="0.33333333333333331"/>
    <e v="#REF!"/>
    <s v="PLATINO"/>
    <n v="3"/>
    <n v="0"/>
    <n v="1"/>
    <n v="3"/>
    <n v="0"/>
    <n v="0"/>
    <n v="0"/>
    <n v="1"/>
    <n v="0.5"/>
    <s v="PROM. M"/>
    <m/>
    <m/>
    <s v="ESPECIALIZADOS"/>
    <s v="TODOHOGAR LOS CHILLOS"/>
    <m/>
    <s v="JUAN CARLOS FIGUERO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JVS"/>
    <s v="DIANA CAROLINA CARRION"/>
    <n v="11.999999999999998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693430656934304"/>
  </r>
  <r>
    <s v="273 - LOS CHILLOSGLOBALES"/>
    <s v="CARRIÓN MALDONADO DIANA CAROLINA.xlsx"/>
    <s v="DIANA CAROLINA CARRION"/>
    <s v="TODOHOGAR"/>
    <x v="57"/>
    <x v="0"/>
    <s v="GLOBALES"/>
    <n v="0"/>
    <n v="7"/>
    <n v="0"/>
    <n v="0"/>
    <n v="0"/>
    <n v="0"/>
    <n v="0"/>
    <n v="0"/>
    <n v="0"/>
    <n v="0"/>
    <n v="0"/>
    <n v="0"/>
    <n v="0"/>
    <m/>
    <n v="0"/>
    <n v="0"/>
    <e v="#REF!"/>
    <s v="PLATINO"/>
    <n v="1"/>
    <n v="0"/>
    <n v="0"/>
    <n v="0"/>
    <n v="1"/>
    <n v="0"/>
    <n v="1"/>
    <n v="0"/>
    <n v="0"/>
    <s v="PROM. M"/>
    <m/>
    <m/>
    <s v="ESPECIALIZADOS"/>
    <s v="TODOHOGAR LOS CHILLOS"/>
    <m/>
    <s v="JUAN CARLOS FIGUEROA"/>
    <n v="0"/>
    <n v="0"/>
    <n v="0"/>
    <n v="0"/>
    <n v="0"/>
    <n v="0"/>
    <n v="0"/>
    <n v="0"/>
    <n v="0"/>
    <n v="7.1777978339350179"/>
    <n v="0"/>
    <n v="0"/>
    <n v="0"/>
    <n v="0"/>
    <n v="0"/>
    <n v="0"/>
    <n v="7"/>
    <n v="7"/>
    <s v="MJVS"/>
    <s v="DIANA CAROLINA CARRION"/>
    <n v="11.99999999999999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376805054151619"/>
  </r>
  <r>
    <s v="273 - LOS CHILLOSLAVADO"/>
    <s v="CARRIÓN MALDONADO DIANA CAROLINA.xlsx"/>
    <s v="DIANA CAROLINA CARRION"/>
    <s v="TODOHOGAR"/>
    <x v="57"/>
    <x v="0"/>
    <s v="LAVADO"/>
    <n v="0.125"/>
    <n v="16"/>
    <n v="2"/>
    <n v="1"/>
    <n v="0"/>
    <n v="0"/>
    <n v="1"/>
    <n v="0"/>
    <n v="0"/>
    <n v="0"/>
    <n v="0"/>
    <n v="0"/>
    <n v="0"/>
    <m/>
    <n v="1"/>
    <n v="1"/>
    <e v="#REF!"/>
    <s v="PLATINO"/>
    <n v="4"/>
    <n v="2"/>
    <n v="2"/>
    <n v="2"/>
    <n v="2"/>
    <n v="0"/>
    <n v="2"/>
    <n v="4"/>
    <n v="2"/>
    <s v="PROM. M"/>
    <m/>
    <m/>
    <s v="ESPECIALIZADOS"/>
    <s v="TODOHOGAR LOS CHILLOS"/>
    <m/>
    <s v="JUAN CARLOS FIGUEROA"/>
    <n v="2"/>
    <n v="2"/>
    <n v="0"/>
    <n v="1"/>
    <n v="1"/>
    <n v="1"/>
    <n v="1"/>
    <n v="0"/>
    <n v="6"/>
    <n v="12.96"/>
    <n v="1"/>
    <n v="0"/>
    <n v="0"/>
    <n v="0"/>
    <n v="2"/>
    <n v="0"/>
    <n v="0"/>
    <n v="3"/>
    <s v="MJVS"/>
    <s v="DIANA CAROLINA CARRION"/>
    <n v="11.999999999999998"/>
    <n v="2"/>
    <n v="0"/>
    <n v="1"/>
    <n v="1"/>
    <n v="0"/>
    <n v="1"/>
    <n v="0"/>
    <n v="5"/>
    <n v="0.25"/>
    <n v="1"/>
    <n v="0"/>
    <n v="2"/>
    <n v="0"/>
    <n v="1"/>
    <n v="0"/>
    <n v="0"/>
    <n v="4"/>
    <s v=""/>
    <s v=""/>
    <s v=""/>
    <s v=""/>
    <s v=""/>
    <s v=""/>
    <s v=""/>
    <n v="0.33333333333333331"/>
    <s v="30% a 40%"/>
    <n v="1"/>
    <n v="0"/>
    <n v="1"/>
    <n v="2"/>
    <n v="2"/>
    <n v="0"/>
    <n v="0"/>
    <n v="6"/>
    <n v="0"/>
    <n v="1"/>
    <n v="1"/>
    <n v="1"/>
    <n v="1"/>
    <n v="0"/>
    <n v="0"/>
    <n v="4"/>
    <n v="21.088000000000001"/>
  </r>
  <r>
    <s v="273 - LOS CHILLOSREFRIGERACIÓN"/>
    <s v="CARRIÓN MALDONADO DIANA CAROLINA.xlsx"/>
    <s v="DIANA CAROLINA CARRION"/>
    <s v="TODOHOGAR"/>
    <x v="57"/>
    <x v="0"/>
    <s v="REFRIGERACIÓN"/>
    <n v="0"/>
    <n v="7"/>
    <n v="0"/>
    <n v="2"/>
    <n v="0"/>
    <n v="0"/>
    <n v="0"/>
    <n v="0"/>
    <n v="0"/>
    <n v="0"/>
    <n v="0"/>
    <n v="0"/>
    <n v="0"/>
    <m/>
    <n v="0"/>
    <n v="0"/>
    <e v="#REF!"/>
    <s v="PLATINO"/>
    <n v="2"/>
    <n v="0"/>
    <n v="0"/>
    <n v="2"/>
    <n v="0"/>
    <n v="0"/>
    <n v="0"/>
    <n v="2"/>
    <n v="0"/>
    <s v="PROM. M"/>
    <m/>
    <m/>
    <s v="ESPECIALIZADOS"/>
    <s v="TODOHOGAR LOS CHILLOS"/>
    <m/>
    <s v="JUAN CARLOS FIGUEROA"/>
    <n v="2"/>
    <n v="0"/>
    <n v="0"/>
    <n v="0"/>
    <n v="0"/>
    <n v="0"/>
    <n v="0"/>
    <n v="0"/>
    <n v="0"/>
    <n v="5.3788819875776408"/>
    <n v="1"/>
    <n v="0"/>
    <n v="1"/>
    <n v="0"/>
    <n v="0"/>
    <n v="0"/>
    <n v="0"/>
    <n v="2"/>
    <s v="MJVS"/>
    <s v="DIANA CAROLINA CARRION"/>
    <n v="11.999999999999998"/>
    <n v="1"/>
    <n v="0"/>
    <n v="0"/>
    <n v="0"/>
    <n v="0"/>
    <n v="0"/>
    <n v="0"/>
    <n v="1"/>
    <n v="0.4"/>
    <n v="0"/>
    <n v="0"/>
    <n v="0"/>
    <n v="0"/>
    <n v="0"/>
    <n v="0"/>
    <n v="0"/>
    <n v="0"/>
    <s v=""/>
    <s v=""/>
    <s v=""/>
    <s v=""/>
    <s v=""/>
    <s v=""/>
    <s v=""/>
    <n v="0.66666666666666663"/>
    <s v="mayor 40%"/>
    <n v="0"/>
    <n v="0"/>
    <n v="0"/>
    <n v="0"/>
    <n v="0"/>
    <n v="0"/>
    <n v="0"/>
    <n v="0"/>
    <n v="2"/>
    <n v="1"/>
    <n v="0"/>
    <n v="0"/>
    <n v="1"/>
    <n v="0"/>
    <n v="0"/>
    <n v="4"/>
    <n v="5.8532530271660708"/>
  </r>
  <r>
    <s v="473 - TIENDA PLAYAS 945AIRES"/>
    <s v="ventas del 1 al 18 de septiembre Diana Andrade Gracia.xlsx"/>
    <s v="DIANA KATERIN ANDRADE"/>
    <s v="ARTEFACTA"/>
    <x v="58"/>
    <x v="0"/>
    <s v="AIRES"/>
    <n v="0"/>
    <n v="2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PLAYAS 945"/>
    <m/>
    <s v="XIOMARA DELGADO"/>
    <n v="0"/>
    <n v="0"/>
    <n v="0"/>
    <n v="0"/>
    <n v="0"/>
    <n v="0"/>
    <n v="0"/>
    <n v="0"/>
    <n v="0"/>
    <n v="2.9208924949290065"/>
    <n v="0"/>
    <n v="0"/>
    <n v="0"/>
    <n v="0"/>
    <n v="0"/>
    <n v="0"/>
    <n v="0"/>
    <n v="0"/>
    <s v="MWJVS"/>
    <s v="DIANA KATERIN ANDRADE"/>
    <n v="10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454361054766743"/>
  </r>
  <r>
    <s v="473 - TIENDA PLAYAS 945COCINAS"/>
    <s v="ventas del 1 al 18 de septiembre Diana Andrade Gracia.xlsx"/>
    <s v="DIANA KATERIN ANDRADE"/>
    <s v="ARTEFACTA"/>
    <x v="58"/>
    <x v="0"/>
    <s v="COCINAS"/>
    <n v="0.2857142857142857"/>
    <n v="7"/>
    <n v="2"/>
    <n v="0"/>
    <n v="0"/>
    <n v="0"/>
    <n v="0"/>
    <n v="0"/>
    <n v="0"/>
    <n v="0"/>
    <n v="0"/>
    <n v="0"/>
    <n v="0"/>
    <m/>
    <n v="1"/>
    <n v="1"/>
    <e v="#REF!"/>
    <s v="ORO"/>
    <n v="4"/>
    <n v="2"/>
    <n v="2"/>
    <n v="2"/>
    <n v="2"/>
    <n v="2"/>
    <n v="2"/>
    <n v="6"/>
    <n v="0"/>
    <s v="PROM. B"/>
    <m/>
    <m/>
    <s v="CADENAS"/>
    <s v="ARTEFACTA TIENDA PLAYAS 945"/>
    <m/>
    <s v="XIOMARA DELGADO"/>
    <n v="2"/>
    <n v="0"/>
    <n v="0"/>
    <n v="0"/>
    <n v="0"/>
    <n v="0"/>
    <n v="0"/>
    <n v="0"/>
    <n v="0"/>
    <n v="7.2247526397230697"/>
    <n v="0"/>
    <n v="1"/>
    <n v="0"/>
    <n v="0"/>
    <n v="0"/>
    <n v="0"/>
    <n v="0"/>
    <n v="1"/>
    <s v="MWJVS"/>
    <s v="DIANA KATERIN ANDRADE"/>
    <n v="10"/>
    <n v="1"/>
    <n v="3"/>
    <n v="0"/>
    <n v="0"/>
    <n v="0"/>
    <n v="0"/>
    <n v="0"/>
    <n v="4"/>
    <n v="0.4"/>
    <n v="1"/>
    <n v="3"/>
    <n v="0"/>
    <n v="0"/>
    <n v="0"/>
    <n v="0"/>
    <n v="0"/>
    <n v="4"/>
    <m/>
    <m/>
    <m/>
    <m/>
    <m/>
    <m/>
    <m/>
    <n v="0.22222222222222221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17.339406335335369"/>
  </r>
  <r>
    <s v="473 - TIENDA PLAYAS 945GLOBALES"/>
    <s v="ventas del 1 al 18 de septiembre Diana Andrade Gracia.xlsx"/>
    <s v="DIANA KATERIN ANDRADE"/>
    <s v="ARTEFACTA"/>
    <x v="58"/>
    <x v="0"/>
    <s v="GLOBALES"/>
    <n v="0.66666666666666663"/>
    <n v="3"/>
    <n v="2"/>
    <n v="0"/>
    <n v="0"/>
    <n v="0"/>
    <n v="0"/>
    <n v="0"/>
    <n v="0"/>
    <n v="0"/>
    <n v="0"/>
    <n v="0"/>
    <n v="0"/>
    <m/>
    <n v="1"/>
    <n v="1"/>
    <e v="#REF!"/>
    <s v="ORO"/>
    <n v="3"/>
    <n v="0"/>
    <n v="2"/>
    <n v="2"/>
    <n v="1"/>
    <n v="1"/>
    <n v="1"/>
    <n v="1"/>
    <n v="0"/>
    <s v="PROM. B"/>
    <m/>
    <m/>
    <s v="CADENAS"/>
    <s v="ARTEFACTA TIENDA PLAYAS 945"/>
    <m/>
    <s v="XIOMARA DELGADO"/>
    <n v="0"/>
    <n v="0"/>
    <n v="0"/>
    <n v="0"/>
    <n v="0"/>
    <n v="0"/>
    <n v="0"/>
    <n v="0"/>
    <n v="0"/>
    <n v="2.5465974049468496"/>
    <n v="0"/>
    <n v="2"/>
    <n v="0"/>
    <n v="0"/>
    <n v="0"/>
    <n v="0"/>
    <n v="0"/>
    <n v="2"/>
    <s v="MWJVS"/>
    <s v="DIANA KATERIN ANDRADE"/>
    <n v="10"/>
    <n v="0"/>
    <n v="2"/>
    <n v="0"/>
    <n v="0"/>
    <n v="0"/>
    <n v="0"/>
    <n v="0"/>
    <n v="2"/>
    <n v="0"/>
    <n v="0"/>
    <n v="2"/>
    <n v="0"/>
    <n v="0"/>
    <n v="0"/>
    <n v="0"/>
    <n v="0"/>
    <n v="2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025151425578805"/>
  </r>
  <r>
    <s v="473 - TIENDA PLAYAS 945LAVADO"/>
    <s v="ventas del 1 al 18 de septiembre Diana Andrade Gracia.xlsx"/>
    <s v="DIANA KATERIN ANDRADE"/>
    <s v="ARTEFACTA"/>
    <x v="58"/>
    <x v="0"/>
    <s v="LAVADO"/>
    <n v="0.4"/>
    <n v="5"/>
    <n v="2"/>
    <n v="0"/>
    <n v="0"/>
    <n v="0"/>
    <n v="0"/>
    <n v="0"/>
    <n v="0"/>
    <n v="0"/>
    <n v="0"/>
    <n v="0"/>
    <n v="0"/>
    <m/>
    <n v="1"/>
    <n v="1"/>
    <e v="#REF!"/>
    <s v="ORO"/>
    <n v="5"/>
    <n v="0"/>
    <n v="2"/>
    <n v="2"/>
    <n v="3"/>
    <n v="3"/>
    <n v="3"/>
    <n v="3"/>
    <n v="0"/>
    <s v="PROM. B"/>
    <m/>
    <m/>
    <s v="CADENAS"/>
    <s v="ARTEFACTA TIENDA PLAYAS 945"/>
    <m/>
    <s v="XIOMARA DELGADO"/>
    <n v="0"/>
    <n v="2"/>
    <n v="0"/>
    <n v="0"/>
    <n v="0"/>
    <n v="0"/>
    <n v="0"/>
    <n v="0"/>
    <n v="2"/>
    <n v="4.9014915803688686"/>
    <n v="0"/>
    <n v="0"/>
    <n v="0"/>
    <n v="0"/>
    <n v="0"/>
    <n v="0"/>
    <n v="0"/>
    <n v="0"/>
    <s v="MWJVS"/>
    <s v="DIANA KATERIN ANDRADE"/>
    <n v="10"/>
    <n v="1"/>
    <n v="0"/>
    <n v="0"/>
    <n v="0"/>
    <n v="0"/>
    <n v="0"/>
    <n v="0"/>
    <n v="1"/>
    <n v="0.12"/>
    <n v="1"/>
    <n v="0"/>
    <n v="0"/>
    <n v="0"/>
    <n v="0"/>
    <n v="0"/>
    <n v="0"/>
    <n v="1"/>
    <m/>
    <m/>
    <m/>
    <m/>
    <m/>
    <m/>
    <m/>
    <n v="1"/>
    <s v="mayor 40%"/>
    <n v="1"/>
    <n v="0"/>
    <n v="0"/>
    <n v="0"/>
    <n v="0"/>
    <n v="0"/>
    <n v="0"/>
    <n v="1"/>
    <n v="2"/>
    <n v="0"/>
    <n v="0"/>
    <n v="0"/>
    <n v="0"/>
    <n v="0"/>
    <n v="0"/>
    <n v="2"/>
    <n v="11.424378725813007"/>
  </r>
  <r>
    <s v="473 - TIENDA PLAYAS 945REFRIGERACIÓN"/>
    <s v="ventas del 1 al 18 de septiembre Diana Andrade Gracia.xlsx"/>
    <s v="DIANA KATERIN ANDRADE"/>
    <s v="ARTEFACTA"/>
    <x v="58"/>
    <x v="0"/>
    <s v="REFRIGERACIÓN"/>
    <n v="0.5"/>
    <n v="6"/>
    <n v="3"/>
    <n v="0"/>
    <n v="0"/>
    <n v="0"/>
    <n v="0"/>
    <n v="0"/>
    <n v="0"/>
    <n v="0"/>
    <n v="0"/>
    <n v="0"/>
    <n v="0"/>
    <m/>
    <n v="1"/>
    <n v="1"/>
    <e v="#REF!"/>
    <s v="ORO"/>
    <n v="6"/>
    <n v="2"/>
    <n v="3"/>
    <n v="3"/>
    <n v="3"/>
    <n v="3"/>
    <n v="3"/>
    <n v="5"/>
    <n v="0"/>
    <s v="PROM. B"/>
    <m/>
    <m/>
    <s v="CADENAS"/>
    <s v="ARTEFACTA TIENDA PLAYAS 945"/>
    <m/>
    <s v="XIOMARA DELGADO"/>
    <n v="2"/>
    <n v="1"/>
    <n v="0"/>
    <n v="0"/>
    <n v="0"/>
    <n v="0"/>
    <n v="0"/>
    <n v="0"/>
    <n v="1"/>
    <n v="4.5083232522773384"/>
    <n v="1"/>
    <n v="0"/>
    <n v="0"/>
    <n v="0"/>
    <n v="0"/>
    <n v="0"/>
    <n v="0"/>
    <n v="1"/>
    <s v="MWJVS"/>
    <s v="DIANA KATERIN ANDRADE"/>
    <n v="10"/>
    <n v="2"/>
    <n v="1"/>
    <n v="0"/>
    <n v="0"/>
    <n v="0"/>
    <n v="0"/>
    <n v="0"/>
    <n v="3"/>
    <n v="0.2"/>
    <n v="1"/>
    <n v="1"/>
    <n v="0"/>
    <n v="0"/>
    <n v="0"/>
    <n v="0"/>
    <n v="0"/>
    <n v="2"/>
    <m/>
    <m/>
    <m/>
    <m/>
    <m/>
    <m/>
    <m/>
    <n v="0.7142857142857143"/>
    <s v="mayor 40%"/>
    <n v="1"/>
    <n v="0"/>
    <n v="0"/>
    <n v="0"/>
    <n v="0"/>
    <n v="0"/>
    <n v="0"/>
    <n v="1"/>
    <n v="2"/>
    <n v="0"/>
    <n v="0"/>
    <n v="0"/>
    <n v="0"/>
    <n v="0"/>
    <n v="0"/>
    <n v="2"/>
    <n v="10.579531898677487"/>
  </r>
  <r>
    <s v="500 - PLAYASAIRES"/>
    <s v="ventas del 1 al 18 de septiembre Diana Andrade Gracia.xlsx"/>
    <s v="DIANA KATERIN ANDRADE"/>
    <s v="CRECOS"/>
    <x v="59"/>
    <x v="0"/>
    <s v="AIRES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CRECOS PLAYAS"/>
    <m/>
    <s v="XIOMARA DELGADO"/>
    <n v="0"/>
    <n v="0"/>
    <n v="0"/>
    <n v="0"/>
    <n v="0"/>
    <n v="0"/>
    <n v="0"/>
    <n v="0"/>
    <n v="0"/>
    <n v="1.5555555555555558"/>
    <n v="0"/>
    <n v="0"/>
    <n v="0"/>
    <n v="0"/>
    <n v="0"/>
    <n v="0"/>
    <n v="0"/>
    <n v="0"/>
    <s v="MWJVS"/>
    <s v="DIANA KATERIN ANDRADE"/>
    <n v="10"/>
    <n v="0"/>
    <n v="0"/>
    <n v="0"/>
    <n v="0"/>
    <n v="0"/>
    <n v="0"/>
    <n v="0"/>
    <n v="0"/>
    <n v="0.22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.592592592592593"/>
  </r>
  <r>
    <s v="500 - PLAYASCOCINAS"/>
    <s v="ventas del 1 al 18 de septiembre Diana Andrade Gracia.xlsx"/>
    <s v="DIANA KATERIN ANDRADE"/>
    <s v="CRECOS"/>
    <x v="59"/>
    <x v="0"/>
    <s v="COCINAS"/>
    <n v="0.5"/>
    <n v="8"/>
    <n v="4"/>
    <n v="0"/>
    <n v="0"/>
    <n v="0"/>
    <n v="0"/>
    <n v="0"/>
    <n v="0"/>
    <n v="0"/>
    <n v="0"/>
    <n v="0"/>
    <n v="0"/>
    <m/>
    <n v="1"/>
    <n v="1"/>
    <e v="#REF!"/>
    <s v="PLATA"/>
    <n v="11"/>
    <n v="2"/>
    <n v="4"/>
    <n v="4"/>
    <n v="7"/>
    <n v="7"/>
    <n v="7"/>
    <n v="9"/>
    <n v="0"/>
    <s v="PROM. B"/>
    <n v="0.33329999999999999"/>
    <n v="0.4118"/>
    <s v="CADENAS"/>
    <s v="CRECOS PLAYAS"/>
    <m/>
    <s v="XIOMARA DELGADO"/>
    <n v="2"/>
    <n v="1"/>
    <n v="0"/>
    <n v="0"/>
    <n v="0"/>
    <n v="0"/>
    <n v="0"/>
    <n v="0"/>
    <n v="1"/>
    <n v="8.3311360760605169"/>
    <n v="2"/>
    <n v="1"/>
    <n v="0"/>
    <n v="0"/>
    <n v="0"/>
    <n v="0"/>
    <n v="0"/>
    <n v="3"/>
    <s v="MWJVS"/>
    <s v="DIANA KATERIN ANDRADE"/>
    <n v="10"/>
    <n v="2"/>
    <n v="2"/>
    <n v="0"/>
    <n v="0"/>
    <n v="0"/>
    <n v="0"/>
    <n v="0"/>
    <n v="4"/>
    <n v="0.45"/>
    <n v="2"/>
    <n v="2"/>
    <n v="0"/>
    <n v="0"/>
    <n v="0"/>
    <n v="0"/>
    <n v="0"/>
    <n v="4"/>
    <m/>
    <m/>
    <m/>
    <m/>
    <m/>
    <m/>
    <m/>
    <n v="0.58333333333333337"/>
    <s v="mayor 40%"/>
    <n v="4"/>
    <n v="0"/>
    <n v="0"/>
    <n v="0"/>
    <n v="0"/>
    <n v="0"/>
    <n v="0"/>
    <n v="4"/>
    <n v="8"/>
    <n v="0"/>
    <n v="0"/>
    <n v="0"/>
    <n v="0"/>
    <n v="0"/>
    <n v="0"/>
    <n v="8"/>
    <n v="18"/>
  </r>
  <r>
    <s v="500 - PLAYASEMPOTRE"/>
    <s v="ventas del 1 al 18 de septiembre Diana Andrade Gracia.xlsx"/>
    <s v="DIANA KATERIN ANDRADE"/>
    <s v="CRECOS"/>
    <x v="59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CRECOS PLAYAS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DIANA KATERIN ANDRAD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00 - PLAYASGLOBALES"/>
    <s v="ventas del 1 al 18 de septiembre Diana Andrade Gracia.xlsx"/>
    <s v="DIANA KATERIN ANDRADE"/>
    <s v="CRECOS"/>
    <x v="59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CRECOS PLAYAS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DIANA KATERIN ANDRAD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00 - PLAYASLAVADO"/>
    <s v="ventas del 1 al 18 de septiembre Diana Andrade Gracia.xlsx"/>
    <s v="DIANA KATERIN ANDRADE"/>
    <s v="CRECOS"/>
    <x v="59"/>
    <x v="0"/>
    <s v="LAVADO"/>
    <n v="0"/>
    <n v="1"/>
    <n v="0"/>
    <n v="3"/>
    <n v="0"/>
    <n v="0"/>
    <n v="0"/>
    <n v="0"/>
    <n v="0"/>
    <n v="0"/>
    <n v="0"/>
    <n v="0"/>
    <n v="0"/>
    <m/>
    <n v="0"/>
    <n v="0"/>
    <e v="#REF!"/>
    <s v="PLATA"/>
    <n v="3"/>
    <n v="0"/>
    <n v="0"/>
    <n v="3"/>
    <n v="0"/>
    <n v="0"/>
    <n v="0"/>
    <n v="0"/>
    <n v="0"/>
    <s v="PROM. B"/>
    <m/>
    <m/>
    <s v="CADENAS"/>
    <s v="CRECOS PLAYAS"/>
    <m/>
    <s v="XIOMARA DELGADO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DIANA KATERIN ANDRADE"/>
    <n v="10"/>
    <n v="0"/>
    <n v="0"/>
    <n v="0"/>
    <n v="0"/>
    <n v="0"/>
    <n v="0"/>
    <n v="0"/>
    <n v="0"/>
    <n v="7.0000000000000007E-2"/>
    <n v="2"/>
    <n v="0"/>
    <n v="0"/>
    <n v="0"/>
    <n v="0"/>
    <n v="0"/>
    <n v="0"/>
    <n v="2"/>
    <m/>
    <m/>
    <m/>
    <m/>
    <m/>
    <m/>
    <m/>
    <n v="1"/>
    <n v="0"/>
    <n v="1"/>
    <n v="0"/>
    <n v="0"/>
    <n v="0"/>
    <n v="0"/>
    <n v="0"/>
    <n v="0"/>
    <n v="1"/>
    <n v="2"/>
    <n v="0"/>
    <n v="0"/>
    <n v="0"/>
    <n v="0"/>
    <n v="0"/>
    <n v="0"/>
    <n v="2"/>
    <n v="1.5079491255961848"/>
  </r>
  <r>
    <s v="500 - PLAYASREFRIGERACIÓN"/>
    <s v="ventas del 1 al 18 de septiembre Diana Andrade Gracia.xlsx"/>
    <s v="DIANA KATERIN ANDRADE"/>
    <s v="CRECOS"/>
    <x v="59"/>
    <x v="0"/>
    <s v="REFRIGERACIÓN"/>
    <n v="0.42857142857142855"/>
    <n v="7"/>
    <n v="3"/>
    <n v="1"/>
    <n v="0"/>
    <n v="0"/>
    <n v="0"/>
    <n v="0"/>
    <n v="0"/>
    <n v="0"/>
    <n v="0"/>
    <n v="0"/>
    <n v="0"/>
    <m/>
    <n v="0.75"/>
    <n v="0.75"/>
    <e v="#REF!"/>
    <s v="PLATA"/>
    <n v="6"/>
    <n v="2"/>
    <n v="3"/>
    <n v="4"/>
    <n v="2"/>
    <n v="2"/>
    <n v="2"/>
    <n v="6"/>
    <n v="3"/>
    <s v="PROM. B"/>
    <n v="0.33329999999999999"/>
    <n v="0.28570000000000001"/>
    <s v="CADENAS"/>
    <s v="CRECOS PLAYAS"/>
    <m/>
    <s v="XIOMARA DELGADO"/>
    <n v="2"/>
    <n v="1"/>
    <n v="0"/>
    <n v="0"/>
    <n v="0"/>
    <n v="0"/>
    <n v="0"/>
    <n v="0"/>
    <n v="1"/>
    <n v="7.0327333291549383"/>
    <n v="1"/>
    <n v="0"/>
    <n v="0"/>
    <n v="0"/>
    <n v="0"/>
    <n v="0"/>
    <n v="0"/>
    <n v="1"/>
    <s v="MWJVS"/>
    <s v="DIANA KATERIN ANDRADE"/>
    <n v="10"/>
    <n v="1"/>
    <n v="1"/>
    <n v="0"/>
    <n v="0"/>
    <n v="0"/>
    <n v="0"/>
    <n v="0"/>
    <n v="2"/>
    <n v="0.4"/>
    <n v="2"/>
    <n v="1"/>
    <n v="0"/>
    <n v="0"/>
    <n v="0"/>
    <n v="0"/>
    <n v="0"/>
    <n v="3"/>
    <m/>
    <m/>
    <m/>
    <m/>
    <m/>
    <m/>
    <m/>
    <n v="0.7142857142857143"/>
    <s v="mayor 40%"/>
    <n v="1"/>
    <n v="0"/>
    <n v="0"/>
    <n v="0"/>
    <n v="0"/>
    <n v="0"/>
    <n v="0"/>
    <n v="1"/>
    <n v="7"/>
    <n v="0"/>
    <n v="0"/>
    <n v="0"/>
    <n v="0"/>
    <n v="0"/>
    <n v="0"/>
    <n v="7"/>
    <n v="11"/>
  </r>
  <r>
    <s v="518 - PLAYASAIRES"/>
    <s v="ventas del 1 al 18 de septiembre Diana Andrade Gracia.xlsx"/>
    <s v="DIANA KATERIN ANDRADE"/>
    <s v="LA GANGA"/>
    <x v="60"/>
    <x v="0"/>
    <s v="AIRES"/>
    <n v="1"/>
    <n v="1"/>
    <n v="1"/>
    <n v="0"/>
    <n v="2"/>
    <n v="1"/>
    <n v="0"/>
    <n v="0"/>
    <n v="0"/>
    <n v="0"/>
    <n v="0"/>
    <n v="0"/>
    <n v="0"/>
    <m/>
    <n v="0.25"/>
    <n v="0.25"/>
    <e v="#REF!"/>
    <s v="PLATA"/>
    <n v="5"/>
    <n v="1"/>
    <n v="1"/>
    <n v="4"/>
    <n v="1"/>
    <n v="1"/>
    <n v="1"/>
    <n v="3"/>
    <n v="0"/>
    <s v="PROM. B"/>
    <m/>
    <m/>
    <s v="CADENAS"/>
    <s v="GANGA PLAYAS"/>
    <m/>
    <s v="XIOMARA DELGADO"/>
    <n v="1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DIANA KATERIN ANDRADE"/>
    <n v="19.999999999999996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518 - PLAYASCOCINAS"/>
    <s v="ventas del 1 al 18 de septiembre Diana Andrade Gracia.xlsx"/>
    <s v="DIANA KATERIN ANDRADE"/>
    <s v="LA GANGA"/>
    <x v="60"/>
    <x v="0"/>
    <s v="COCINAS"/>
    <n v="0.16666666666666666"/>
    <n v="6"/>
    <n v="1"/>
    <n v="0"/>
    <n v="0"/>
    <n v="0"/>
    <n v="0"/>
    <n v="0"/>
    <n v="0"/>
    <n v="0"/>
    <n v="0"/>
    <n v="0"/>
    <n v="0"/>
    <m/>
    <n v="1"/>
    <n v="1"/>
    <e v="#REF!"/>
    <s v="PLATA"/>
    <n v="3"/>
    <n v="0"/>
    <n v="1"/>
    <n v="1"/>
    <n v="2"/>
    <n v="2"/>
    <n v="2"/>
    <n v="2"/>
    <n v="0"/>
    <s v="PROM. B"/>
    <m/>
    <m/>
    <s v="CADENAS"/>
    <s v="GANGA PLAYAS"/>
    <m/>
    <s v="XIOMARA DELGADO"/>
    <n v="0"/>
    <n v="0"/>
    <n v="0"/>
    <n v="0"/>
    <n v="0"/>
    <n v="0"/>
    <n v="0"/>
    <n v="0"/>
    <n v="0"/>
    <n v="5.293023521963395"/>
    <n v="0"/>
    <n v="1"/>
    <n v="0"/>
    <n v="0"/>
    <n v="0"/>
    <n v="0"/>
    <n v="0"/>
    <n v="1"/>
    <s v="MWJVS"/>
    <s v="DIANA KATERIN ANDRADE"/>
    <n v="19.999999999999996"/>
    <n v="0"/>
    <n v="2"/>
    <n v="0"/>
    <n v="0"/>
    <n v="0"/>
    <n v="0"/>
    <n v="0"/>
    <n v="2"/>
    <n v="0.4"/>
    <n v="0"/>
    <n v="5"/>
    <n v="0"/>
    <n v="0"/>
    <n v="0"/>
    <n v="0"/>
    <n v="0"/>
    <n v="5"/>
    <m/>
    <m/>
    <m/>
    <m/>
    <m/>
    <m/>
    <m/>
    <n v="0"/>
    <n v="0"/>
    <n v="1"/>
    <n v="2"/>
    <n v="0"/>
    <n v="0"/>
    <n v="0"/>
    <n v="0"/>
    <n v="0"/>
    <n v="3"/>
    <n v="4"/>
    <n v="4"/>
    <n v="0"/>
    <n v="0"/>
    <n v="0"/>
    <n v="0"/>
    <n v="0"/>
    <n v="8"/>
    <n v="14"/>
  </r>
  <r>
    <s v="518 - PLAYASGLOBALES"/>
    <s v="ventas del 1 al 18 de septiembre Diana Andrade Gracia.xlsx"/>
    <s v="DIANA KATERIN ANDRADE"/>
    <s v="LA GANGA"/>
    <x v="60"/>
    <x v="0"/>
    <s v="GLOBALES"/>
    <n v="0.8"/>
    <n v="5"/>
    <n v="4"/>
    <n v="0"/>
    <n v="0"/>
    <n v="0"/>
    <n v="0"/>
    <n v="0"/>
    <n v="0"/>
    <n v="0"/>
    <n v="0"/>
    <n v="0"/>
    <n v="0"/>
    <m/>
    <n v="1"/>
    <n v="1"/>
    <e v="#REF!"/>
    <s v="PLATA"/>
    <n v="8"/>
    <n v="2"/>
    <n v="4"/>
    <n v="4"/>
    <n v="4"/>
    <n v="4"/>
    <n v="4"/>
    <n v="6"/>
    <n v="0"/>
    <s v="PROM. B"/>
    <m/>
    <m/>
    <s v="CADENAS"/>
    <s v="GANGA PLAYAS"/>
    <m/>
    <s v="XIOMARA DELGADO"/>
    <n v="2"/>
    <n v="0"/>
    <n v="0"/>
    <n v="0"/>
    <n v="0"/>
    <n v="0"/>
    <n v="0"/>
    <n v="0"/>
    <n v="0"/>
    <n v="4.0242407735258068"/>
    <n v="3"/>
    <n v="1"/>
    <n v="0"/>
    <n v="0"/>
    <n v="0"/>
    <n v="0"/>
    <n v="0"/>
    <n v="4"/>
    <s v="MWJVS"/>
    <s v="DIANA KATERIN ANDRADE"/>
    <n v="19.999999999999996"/>
    <n v="2"/>
    <n v="2"/>
    <n v="0"/>
    <n v="0"/>
    <n v="0"/>
    <n v="0"/>
    <n v="0"/>
    <n v="4"/>
    <n v="0"/>
    <n v="2"/>
    <n v="3"/>
    <n v="0"/>
    <n v="0"/>
    <n v="0"/>
    <n v="0"/>
    <n v="0"/>
    <n v="5"/>
    <m/>
    <m/>
    <m/>
    <m/>
    <m/>
    <m/>
    <m/>
    <n v="0.53846153846153844"/>
    <s v="mayor 40%"/>
    <n v="0"/>
    <n v="1"/>
    <n v="0"/>
    <n v="0"/>
    <n v="0"/>
    <n v="0"/>
    <n v="0"/>
    <n v="1"/>
    <n v="1"/>
    <n v="2"/>
    <n v="0"/>
    <n v="0"/>
    <n v="0"/>
    <n v="0"/>
    <n v="0"/>
    <n v="3"/>
    <n v="2"/>
  </r>
  <r>
    <s v="518 - PLAYASLAVADO"/>
    <s v="ventas del 1 al 18 de septiembre Diana Andrade Gracia.xlsx"/>
    <s v="DIANA KATERIN ANDRADE"/>
    <s v="LA GANGA"/>
    <x v="60"/>
    <x v="0"/>
    <s v="LAVADO"/>
    <n v="2"/>
    <n v="2"/>
    <n v="4"/>
    <n v="2"/>
    <n v="0"/>
    <n v="0"/>
    <n v="0"/>
    <n v="0"/>
    <n v="0"/>
    <n v="0"/>
    <n v="0"/>
    <n v="0"/>
    <n v="0"/>
    <m/>
    <n v="0.66666666666666663"/>
    <n v="0.66666666666666663"/>
    <e v="#REF!"/>
    <s v="PLATA"/>
    <n v="9"/>
    <n v="3"/>
    <n v="4"/>
    <n v="6"/>
    <n v="3"/>
    <n v="3"/>
    <n v="3"/>
    <n v="9"/>
    <n v="2"/>
    <s v="PROM. B"/>
    <m/>
    <m/>
    <s v="CADENAS"/>
    <s v="GANGA PLAYAS"/>
    <m/>
    <s v="XIOMARA DELGADO"/>
    <n v="3"/>
    <n v="0"/>
    <n v="0"/>
    <n v="0"/>
    <n v="0"/>
    <n v="0"/>
    <n v="0"/>
    <n v="0"/>
    <n v="0"/>
    <n v="2.8104178564629745"/>
    <n v="0"/>
    <n v="0"/>
    <n v="0"/>
    <n v="0"/>
    <n v="0"/>
    <n v="0"/>
    <n v="0"/>
    <n v="0"/>
    <s v="MWJVS"/>
    <s v="DIANA KATERIN ANDRADE"/>
    <n v="19.999999999999996"/>
    <n v="1"/>
    <n v="0"/>
    <n v="0"/>
    <n v="0"/>
    <n v="0"/>
    <n v="0"/>
    <n v="0"/>
    <n v="1"/>
    <n v="0.05"/>
    <n v="2"/>
    <n v="1"/>
    <n v="0"/>
    <n v="0"/>
    <n v="0"/>
    <n v="0"/>
    <n v="0"/>
    <n v="3"/>
    <m/>
    <m/>
    <m/>
    <m/>
    <m/>
    <m/>
    <m/>
    <n v="0.75"/>
    <s v="mayor 40%"/>
    <n v="1"/>
    <n v="0"/>
    <n v="0"/>
    <n v="0"/>
    <n v="0"/>
    <n v="0"/>
    <n v="0"/>
    <n v="1"/>
    <n v="1"/>
    <n v="0"/>
    <n v="0"/>
    <n v="0"/>
    <n v="0"/>
    <n v="0"/>
    <n v="0"/>
    <n v="1"/>
    <n v="3"/>
  </r>
  <r>
    <s v="518 - PLAYASREFRIGERACIÓN"/>
    <s v="ventas del 1 al 18 de septiembre Diana Andrade Gracia.xlsx"/>
    <s v="DIANA KATERIN ANDRADE"/>
    <s v="LA GANGA"/>
    <x v="60"/>
    <x v="0"/>
    <s v="REFRIGERACIÓN"/>
    <n v="0.25"/>
    <n v="4"/>
    <n v="1"/>
    <n v="0"/>
    <n v="0"/>
    <n v="0"/>
    <n v="0"/>
    <n v="0"/>
    <n v="0"/>
    <n v="0"/>
    <n v="0"/>
    <n v="0"/>
    <n v="0"/>
    <m/>
    <n v="1"/>
    <n v="1"/>
    <e v="#REF!"/>
    <s v="PLATA"/>
    <n v="2"/>
    <n v="1"/>
    <n v="1"/>
    <n v="1"/>
    <n v="1"/>
    <n v="1"/>
    <n v="1"/>
    <n v="2"/>
    <n v="0"/>
    <s v="PROM. B"/>
    <m/>
    <m/>
    <s v="CADENAS"/>
    <s v="GANGA PLAYAS"/>
    <m/>
    <s v="XIOMARA DELGADO"/>
    <n v="1"/>
    <n v="4"/>
    <n v="0"/>
    <n v="0"/>
    <n v="0"/>
    <n v="0"/>
    <n v="0"/>
    <n v="0"/>
    <n v="4"/>
    <n v="2"/>
    <n v="5"/>
    <n v="1"/>
    <n v="0"/>
    <n v="0"/>
    <n v="0"/>
    <n v="0"/>
    <n v="0"/>
    <n v="6"/>
    <s v="MWJVS"/>
    <s v="DIANA KATERIN ANDRADE"/>
    <n v="19.999999999999996"/>
    <n v="5"/>
    <n v="2"/>
    <n v="0"/>
    <n v="0"/>
    <n v="0"/>
    <n v="0"/>
    <n v="0"/>
    <n v="7"/>
    <n v="0.28000000000000003"/>
    <n v="5"/>
    <n v="3"/>
    <n v="0"/>
    <n v="0"/>
    <n v="0"/>
    <n v="0"/>
    <n v="0"/>
    <n v="8"/>
    <m/>
    <m/>
    <m/>
    <m/>
    <m/>
    <m/>
    <m/>
    <n v="0.76"/>
    <s v="mayor 40%"/>
    <n v="2"/>
    <n v="0"/>
    <n v="0"/>
    <n v="0"/>
    <n v="0"/>
    <n v="0"/>
    <n v="0"/>
    <n v="2"/>
    <n v="5"/>
    <n v="3"/>
    <n v="0"/>
    <n v="0"/>
    <n v="0"/>
    <n v="0"/>
    <n v="0"/>
    <n v="8"/>
    <n v="9"/>
  </r>
  <r>
    <s v="964 - ALM ESPAÑA LA TRONCAL CENTROAIRES"/>
    <m/>
    <s v="DIEGO ARMANDO MONSERRATE"/>
    <s v="ALMACENES ESPAÑA"/>
    <x v="61"/>
    <x v="0"/>
    <s v="AIRES"/>
    <n v="0"/>
    <n v="2"/>
    <n v="0"/>
    <n v="1"/>
    <n v="0"/>
    <n v="1"/>
    <n v="0"/>
    <n v="1"/>
    <n v="0"/>
    <n v="0"/>
    <n v="0"/>
    <n v="0"/>
    <n v="0"/>
    <m/>
    <n v="0"/>
    <n v="0"/>
    <e v="#REF!"/>
    <s v="PLATA"/>
    <n v="3"/>
    <n v="0"/>
    <n v="0"/>
    <n v="3"/>
    <n v="0"/>
    <n v="0"/>
    <n v="0"/>
    <n v="0"/>
    <n v="0"/>
    <s v="PROM. C"/>
    <m/>
    <m/>
    <s v="CADENAS"/>
    <s v="ALMACENES ESPAÑA"/>
    <m/>
    <s v="XIOMARA DELGADO"/>
    <e v="#N/A"/>
    <n v="0"/>
    <n v="0"/>
    <n v="0"/>
    <n v="0"/>
    <n v="0"/>
    <n v="0"/>
    <n v="0"/>
    <n v="0"/>
    <n v="4.117647058823529"/>
    <n v="1"/>
    <n v="0"/>
    <n v="0"/>
    <n v="0"/>
    <n v="0"/>
    <n v="0"/>
    <n v="0"/>
    <n v="1"/>
    <s v="J"/>
    <s v="DIEGO ARMANDO MONSERRATE"/>
    <n v="0.50000000000000022"/>
    <s v=""/>
    <s v=""/>
    <n v="0"/>
    <n v="0"/>
    <n v="0"/>
    <n v="0"/>
    <n v="0"/>
    <n v="0"/>
    <n v="0.3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17647058823529"/>
  </r>
  <r>
    <s v="964 - ALM ESPAÑA LA TRONCAL CENTROCOCINAS"/>
    <m/>
    <s v="DIEGO ARMANDO MONSERRATE"/>
    <s v="ALMACENES ESPAÑA"/>
    <x v="61"/>
    <x v="0"/>
    <s v="COCINAS"/>
    <n v="0"/>
    <n v="3"/>
    <n v="0"/>
    <n v="5"/>
    <n v="0"/>
    <n v="0"/>
    <n v="0"/>
    <n v="0"/>
    <n v="0"/>
    <n v="0"/>
    <n v="0"/>
    <n v="0"/>
    <n v="0"/>
    <m/>
    <n v="0"/>
    <n v="0"/>
    <e v="#REF!"/>
    <s v="PLATA"/>
    <n v="5"/>
    <n v="0"/>
    <n v="0"/>
    <n v="5"/>
    <n v="0"/>
    <n v="0"/>
    <n v="0"/>
    <n v="0"/>
    <n v="0"/>
    <s v="PROM. C"/>
    <m/>
    <m/>
    <s v="CADENAS"/>
    <s v="ALMACENES ESPAÑA"/>
    <m/>
    <s v="XIOMARA DELGADO"/>
    <e v="#N/A"/>
    <n v="0"/>
    <n v="0"/>
    <n v="0"/>
    <n v="0"/>
    <n v="0"/>
    <n v="0"/>
    <n v="0"/>
    <n v="0"/>
    <n v="3.7124225392707881"/>
    <n v="0"/>
    <n v="2"/>
    <n v="0"/>
    <n v="0"/>
    <n v="0"/>
    <n v="0"/>
    <n v="2"/>
    <n v="4"/>
    <s v="J"/>
    <s v="DIEGO ARMANDO MONSERRATE"/>
    <n v="0.50000000000000022"/>
    <s v=""/>
    <s v=""/>
    <n v="0"/>
    <n v="0"/>
    <n v="0"/>
    <n v="0"/>
    <n v="0"/>
    <n v="0"/>
    <n v="0.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481673522905961"/>
  </r>
  <r>
    <s v="964 - ALM ESPAÑA LA TRONCAL CENTROGLOBALES"/>
    <m/>
    <s v="DIEGO ARMANDO MONSERRATE"/>
    <s v="ALMACENES ESPAÑA"/>
    <x v="61"/>
    <x v="0"/>
    <s v="GLOBALES"/>
    <n v="0"/>
    <n v="2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ALMACENES ESPAÑA"/>
    <m/>
    <s v="XIOMARA DELGADO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DIEGO ARMANDO MONSERRATE"/>
    <n v="0.50000000000000022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222096188747731"/>
  </r>
  <r>
    <s v="964 - ALM ESPAÑA LA TRONCAL CENTROLAVADO"/>
    <m/>
    <s v="DIEGO ARMANDO MONSERRATE"/>
    <s v="ALMACENES ESPAÑA"/>
    <x v="61"/>
    <x v="0"/>
    <s v="LAVADO"/>
    <n v="0"/>
    <n v="2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ALMACENES ESPAÑA"/>
    <m/>
    <s v="XIOMARA DELGADO"/>
    <e v="#N/A"/>
    <n v="0"/>
    <n v="0"/>
    <n v="0"/>
    <n v="0"/>
    <n v="0"/>
    <n v="0"/>
    <n v="0"/>
    <n v="0"/>
    <n v="3.3629637077424399"/>
    <n v="1"/>
    <n v="0"/>
    <n v="0"/>
    <n v="1"/>
    <n v="1"/>
    <n v="0"/>
    <n v="0"/>
    <n v="3"/>
    <s v="J"/>
    <s v="DIEGO ARMANDO MONSERRATE"/>
    <n v="0.50000000000000022"/>
    <s v=""/>
    <s v=""/>
    <n v="0"/>
    <n v="0"/>
    <n v="0"/>
    <n v="0"/>
    <n v="0"/>
    <n v="0"/>
    <n v="0.3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366263419360441"/>
  </r>
  <r>
    <s v="964 - ALM ESPAÑA LA TRONCAL CENTROREFRIGERACIÓN"/>
    <m/>
    <s v="DIEGO ARMANDO MONSERRATE"/>
    <s v="ALMACENES ESPAÑA"/>
    <x v="61"/>
    <x v="0"/>
    <s v="REFRIGERACIÓN"/>
    <n v="0"/>
    <n v="2"/>
    <n v="0"/>
    <n v="3"/>
    <n v="0"/>
    <n v="0"/>
    <n v="0"/>
    <n v="0"/>
    <n v="0"/>
    <n v="0"/>
    <n v="0"/>
    <n v="0"/>
    <n v="0"/>
    <m/>
    <n v="0"/>
    <n v="0"/>
    <e v="#REF!"/>
    <s v="PLATA"/>
    <n v="3"/>
    <n v="0"/>
    <n v="0"/>
    <n v="3"/>
    <n v="0"/>
    <n v="0"/>
    <n v="0"/>
    <n v="0"/>
    <n v="0"/>
    <s v="PROM. C"/>
    <m/>
    <m/>
    <s v="CADENAS"/>
    <s v="ALMACENES ESPAÑA"/>
    <m/>
    <s v="XIOMARA DELGAD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J"/>
    <s v="DIEGO ARMANDO MONSERRATE"/>
    <n v="0.50000000000000022"/>
    <s v=""/>
    <s v=""/>
    <n v="0"/>
    <n v="0"/>
    <n v="0"/>
    <n v="0"/>
    <n v="0"/>
    <n v="0"/>
    <n v="0.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391559079795591"/>
  </r>
  <r>
    <s v="405 - TIENDA RIOCENTRO SUR 1026AIRES"/>
    <m/>
    <s v="DIEGO ARMANDO MONSERRATE"/>
    <s v="ARTEFACTA"/>
    <x v="62"/>
    <x v="0"/>
    <s v="AIRES"/>
    <n v="0"/>
    <n v="2"/>
    <n v="0"/>
    <n v="2"/>
    <n v="0"/>
    <n v="0"/>
    <n v="0"/>
    <n v="0"/>
    <n v="0"/>
    <n v="0"/>
    <n v="0"/>
    <n v="0"/>
    <n v="0"/>
    <m/>
    <n v="0"/>
    <n v="0"/>
    <e v="#REF!"/>
    <s v="ORO"/>
    <n v="2"/>
    <n v="0"/>
    <n v="0"/>
    <n v="2"/>
    <n v="0"/>
    <n v="0"/>
    <n v="0"/>
    <n v="0"/>
    <n v="0"/>
    <s v="PROM. C"/>
    <m/>
    <m/>
    <s v="CADENAS"/>
    <s v="ARTEFACTA TIENDA RIOCENTRO SUR 1026"/>
    <m/>
    <s v="XIOMARA DELGADO"/>
    <e v="#N/A"/>
    <n v="0"/>
    <n v="0"/>
    <n v="0"/>
    <n v="0"/>
    <n v="0"/>
    <n v="0"/>
    <n v="0"/>
    <n v="0"/>
    <n v="3.4685598377281952"/>
    <n v="0"/>
    <n v="0"/>
    <n v="0"/>
    <n v="0"/>
    <n v="0"/>
    <n v="0"/>
    <n v="0"/>
    <n v="0"/>
    <s v="VS"/>
    <s v="DIEGO ARMANDO MONSERRATE"/>
    <n v="4.4999999999999982"/>
    <n v="0"/>
    <s v="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s v="mayor 40%"/>
    <n v="0"/>
    <n v="0"/>
    <n v="0"/>
    <n v="0"/>
    <n v="0"/>
    <n v="0"/>
    <n v="0"/>
    <n v="0"/>
    <n v="0"/>
    <n v="0"/>
    <n v="0"/>
    <n v="0"/>
    <n v="0"/>
    <n v="0"/>
    <n v="0"/>
    <n v="0"/>
    <n v="3.8539553752535505"/>
  </r>
  <r>
    <s v="405 - TIENDA RIOCENTRO SUR 1026COCINAS"/>
    <m/>
    <s v="DIEGO ARMANDO MONSERRATE"/>
    <s v="ARTEFACTA"/>
    <x v="62"/>
    <x v="0"/>
    <s v="COCINAS"/>
    <n v="0.2"/>
    <n v="10"/>
    <n v="2"/>
    <n v="0"/>
    <n v="0"/>
    <n v="0"/>
    <n v="0"/>
    <n v="0"/>
    <n v="0"/>
    <n v="0"/>
    <n v="0"/>
    <n v="0"/>
    <n v="0"/>
    <m/>
    <n v="1"/>
    <n v="1"/>
    <e v="#REF!"/>
    <s v="ORO"/>
    <n v="5"/>
    <n v="0"/>
    <n v="2"/>
    <n v="2"/>
    <n v="3"/>
    <n v="3"/>
    <n v="3"/>
    <n v="5"/>
    <n v="0"/>
    <s v="PROM. C"/>
    <m/>
    <m/>
    <s v="CADENAS"/>
    <s v="ARTEFACTA TIENDA RIOCENTRO SUR 1026"/>
    <m/>
    <s v="XIOMARA DELGADO"/>
    <e v="#N/A"/>
    <n v="1"/>
    <n v="0"/>
    <n v="0"/>
    <n v="0"/>
    <n v="0"/>
    <n v="0"/>
    <n v="0"/>
    <n v="1"/>
    <n v="10.307439152032419"/>
    <n v="0"/>
    <n v="2"/>
    <n v="0"/>
    <n v="0"/>
    <n v="0"/>
    <n v="0"/>
    <n v="0"/>
    <n v="2"/>
    <s v="VS"/>
    <s v="DIEGO ARMANDO MONSERRATE"/>
    <n v="4.4999999999999982"/>
    <n v="0"/>
    <n v="2"/>
    <n v="0"/>
    <n v="0"/>
    <n v="0"/>
    <n v="0"/>
    <n v="0"/>
    <n v="2"/>
    <n v="0.4"/>
    <n v="0"/>
    <n v="2"/>
    <n v="0"/>
    <n v="0"/>
    <n v="0"/>
    <n v="0"/>
    <n v="0"/>
    <n v="2"/>
    <m/>
    <m/>
    <m/>
    <m/>
    <m/>
    <m/>
    <m/>
    <n v="0.14285714285714285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25.299727390875479"/>
  </r>
  <r>
    <s v="405 - TIENDA RIOCENTRO SUR 1026EMPOTRE"/>
    <m/>
    <s v="DIEGO ARMANDO MONSERRATE"/>
    <s v="ARTEFACTA"/>
    <x v="62"/>
    <x v="0"/>
    <s v="EMPOTRE"/>
    <n v="0"/>
    <n v="0"/>
    <n v="2"/>
    <n v="0"/>
    <n v="0"/>
    <n v="0"/>
    <n v="0"/>
    <n v="0"/>
    <n v="0"/>
    <n v="0"/>
    <n v="0"/>
    <n v="0"/>
    <n v="0"/>
    <m/>
    <n v="1"/>
    <n v="1"/>
    <e v="#REF!"/>
    <s v="ORO"/>
    <n v="2"/>
    <n v="0"/>
    <n v="2"/>
    <n v="2"/>
    <n v="0"/>
    <n v="0"/>
    <n v="0"/>
    <n v="0"/>
    <n v="0"/>
    <s v="PROM. C"/>
    <m/>
    <m/>
    <s v="CADENAS"/>
    <s v="ARTEFACTA TIENDA RIOCENTRO SUR 1026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S"/>
    <s v="DIEGO ARMANDO MONSERRATE"/>
    <n v="4.4999999999999982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05 - TIENDA RIOCENTRO SUR 1026GLOBALES"/>
    <m/>
    <s v="DIEGO ARMANDO MONSERRATE"/>
    <s v="ARTEFACTA"/>
    <x v="62"/>
    <x v="0"/>
    <s v="GLOBALES"/>
    <n v="0.25"/>
    <n v="4"/>
    <n v="1"/>
    <n v="0"/>
    <n v="0"/>
    <n v="0"/>
    <n v="1"/>
    <n v="1"/>
    <n v="0"/>
    <n v="0"/>
    <n v="0"/>
    <n v="0"/>
    <n v="0"/>
    <m/>
    <n v="0.33333333333333331"/>
    <n v="0.33333333333333331"/>
    <e v="#REF!"/>
    <s v="ORO"/>
    <n v="3"/>
    <n v="0"/>
    <n v="1"/>
    <n v="3"/>
    <n v="0"/>
    <n v="0"/>
    <n v="0"/>
    <n v="0"/>
    <n v="0"/>
    <s v="PROM. C"/>
    <m/>
    <m/>
    <s v="CADENAS"/>
    <s v="ARTEFACTA TIENDA RIOCENTRO SUR 1026"/>
    <m/>
    <s v="XIOMARA DELGADO"/>
    <e v="#N/A"/>
    <n v="0"/>
    <n v="0"/>
    <n v="0"/>
    <n v="0"/>
    <n v="0"/>
    <n v="0"/>
    <n v="0"/>
    <n v="0"/>
    <n v="3.0931948098936997"/>
    <n v="0"/>
    <n v="0"/>
    <n v="0"/>
    <n v="0"/>
    <n v="0"/>
    <n v="0"/>
    <n v="0"/>
    <n v="0"/>
    <s v="VS"/>
    <s v="DIEGO ARMANDO MONSERRATE"/>
    <n v="4.4999999999999982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583300873114631"/>
  </r>
  <r>
    <s v="405 - TIENDA RIOCENTRO SUR 1026LAVADO"/>
    <m/>
    <s v="DIEGO ARMANDO MONSERRATE"/>
    <s v="ARTEFACTA"/>
    <x v="62"/>
    <x v="0"/>
    <s v="LAVADO"/>
    <n v="0.2"/>
    <n v="5"/>
    <n v="1"/>
    <n v="0"/>
    <n v="0"/>
    <n v="0"/>
    <n v="0"/>
    <n v="0"/>
    <n v="0"/>
    <n v="0"/>
    <n v="0"/>
    <n v="0"/>
    <n v="0"/>
    <m/>
    <n v="1"/>
    <n v="1"/>
    <e v="#REF!"/>
    <s v="ORO"/>
    <n v="1"/>
    <n v="0"/>
    <n v="1"/>
    <n v="1"/>
    <n v="0"/>
    <n v="0"/>
    <n v="0"/>
    <n v="0"/>
    <n v="0"/>
    <s v="PROM. C"/>
    <m/>
    <m/>
    <s v="CADENAS"/>
    <s v="ARTEFACTA TIENDA RIOCENTRO SUR 1026"/>
    <m/>
    <s v="XIOMARA DELGADO"/>
    <e v="#N/A"/>
    <n v="0"/>
    <n v="0"/>
    <n v="0"/>
    <n v="0"/>
    <n v="0"/>
    <n v="0"/>
    <n v="0"/>
    <n v="0"/>
    <n v="4.1923585208392993"/>
    <n v="0"/>
    <n v="0"/>
    <n v="0"/>
    <n v="0"/>
    <n v="0"/>
    <n v="0"/>
    <n v="0"/>
    <n v="0"/>
    <s v="VS"/>
    <s v="DIEGO ARMANDO MONSERRATE"/>
    <n v="4.4999999999999982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0"/>
    <s v="mayor 40%"/>
    <n v="0"/>
    <n v="0"/>
    <n v="0"/>
    <n v="0"/>
    <n v="0"/>
    <n v="0"/>
    <n v="0"/>
    <n v="0"/>
    <n v="0"/>
    <n v="0"/>
    <n v="0"/>
    <n v="0"/>
    <n v="0"/>
    <n v="0"/>
    <n v="0"/>
    <n v="0"/>
    <n v="10.257025008036109"/>
  </r>
  <r>
    <s v="405 - TIENDA RIOCENTRO SUR 1026REFRIGERACIÓN"/>
    <m/>
    <s v="DIEGO ARMANDO MONSERRATE"/>
    <s v="ARTEFACTA"/>
    <x v="62"/>
    <x v="0"/>
    <s v="REFRIGERACIÓN"/>
    <n v="0.33333333333333331"/>
    <n v="6"/>
    <n v="2"/>
    <n v="3"/>
    <n v="0"/>
    <n v="0"/>
    <n v="0"/>
    <n v="0"/>
    <n v="1"/>
    <n v="0"/>
    <n v="0"/>
    <n v="0"/>
    <n v="0"/>
    <m/>
    <n v="0.33333333333333331"/>
    <n v="0.33333333333333331"/>
    <e v="#REF!"/>
    <s v="ORO"/>
    <n v="8"/>
    <n v="0"/>
    <n v="2"/>
    <n v="6"/>
    <n v="2"/>
    <n v="2"/>
    <n v="2"/>
    <n v="3"/>
    <n v="0.66666666666666663"/>
    <s v="PROM. C"/>
    <m/>
    <m/>
    <s v="CADENAS"/>
    <s v="ARTEFACTA TIENDA RIOCENTRO SUR 1026"/>
    <m/>
    <s v="XIOMARA DELGADO"/>
    <e v="#N/A"/>
    <n v="0"/>
    <n v="0"/>
    <n v="0"/>
    <n v="0"/>
    <n v="0"/>
    <n v="0"/>
    <n v="0"/>
    <n v="0"/>
    <n v="4.1564981530513636"/>
    <n v="1"/>
    <n v="0"/>
    <n v="0"/>
    <n v="0"/>
    <n v="0"/>
    <n v="0"/>
    <n v="0"/>
    <n v="1"/>
    <s v="VS"/>
    <s v="DIEGO ARMANDO MONSERRATE"/>
    <n v="4.4999999999999982"/>
    <n v="1"/>
    <s v=""/>
    <n v="0"/>
    <n v="0"/>
    <n v="0"/>
    <n v="0"/>
    <n v="0"/>
    <n v="1"/>
    <n v="0.2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9.6992181321929394"/>
  </r>
  <r>
    <s v="417 - TIENDA SAMBORONDON 1085AIRES"/>
    <m/>
    <s v="DIEGO ARMANDO MONSERRATE"/>
    <s v="ARTEFACTA"/>
    <x v="63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ARTEFACTA TIENDA SAMBORONDON 1085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DIEGO ARMANDO MONSERRATE"/>
    <n v="1.0000000000000004"/>
    <s v=""/>
    <s v="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283975659229214"/>
  </r>
  <r>
    <s v="417 - TIENDA SAMBORONDON 1085COCINAS"/>
    <m/>
    <s v="DIEGO ARMANDO MONSERRATE"/>
    <s v="ARTEFACTA"/>
    <x v="63"/>
    <x v="0"/>
    <s v="COCINAS"/>
    <n v="0"/>
    <n v="5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ARTEFACTA TIENDA SAMBORONDON 1085"/>
    <m/>
    <s v="XIOMARA DELGADO"/>
    <e v="#N/A"/>
    <n v="0"/>
    <n v="0"/>
    <n v="0"/>
    <n v="0"/>
    <n v="0"/>
    <n v="0"/>
    <n v="0"/>
    <n v="0"/>
    <n v="5.3842223881093023"/>
    <n v="0"/>
    <n v="1"/>
    <n v="0"/>
    <n v="0"/>
    <n v="0"/>
    <n v="0"/>
    <n v="0"/>
    <n v="1"/>
    <s v="J"/>
    <s v="DIEGO ARMANDO MONSERRATE"/>
    <n v="1.0000000000000004"/>
    <n v="0"/>
    <n v="1"/>
    <n v="0"/>
    <n v="0"/>
    <n v="0"/>
    <n v="0"/>
    <n v="0"/>
    <n v="1"/>
    <n v="0.4"/>
    <n v="0"/>
    <n v="1"/>
    <n v="0"/>
    <n v="0"/>
    <n v="0"/>
    <n v="0"/>
    <n v="0"/>
    <n v="1"/>
    <m/>
    <m/>
    <m/>
    <m/>
    <m/>
    <m/>
    <m/>
    <n v="0"/>
    <s v="mayor 40%"/>
    <n v="0"/>
    <n v="0"/>
    <n v="0"/>
    <n v="0"/>
    <n v="0"/>
    <n v="0"/>
    <n v="0"/>
    <n v="0"/>
    <n v="0"/>
    <n v="0"/>
    <n v="0"/>
    <n v="0"/>
    <n v="0"/>
    <n v="0"/>
    <n v="0"/>
    <n v="0"/>
    <n v="12.110337622636004"/>
  </r>
  <r>
    <s v="417 - TIENDA SAMBORONDON 1085EMPOTRE"/>
    <m/>
    <s v="DIEGO ARMANDO MONSERRATE"/>
    <s v="ARTEFACTA"/>
    <x v="63"/>
    <x v="0"/>
    <s v="EMPOTRE"/>
    <n v="0"/>
    <n v="0"/>
    <n v="0"/>
    <n v="1"/>
    <n v="0"/>
    <n v="0"/>
    <n v="0"/>
    <n v="0"/>
    <n v="0"/>
    <n v="0"/>
    <n v="0"/>
    <n v="0"/>
    <n v="0"/>
    <m/>
    <n v="0"/>
    <n v="0"/>
    <e v="#REF!"/>
    <s v="PLATA"/>
    <n v="1"/>
    <n v="0"/>
    <n v="0"/>
    <n v="1"/>
    <n v="0"/>
    <n v="0"/>
    <n v="0"/>
    <n v="0"/>
    <n v="0"/>
    <s v="PROM. C"/>
    <m/>
    <m/>
    <s v="CADENAS"/>
    <s v="ARTEFACTA TIENDA SAMBORONDON 1085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DIEGO ARMANDO MONSERRATE"/>
    <n v="1.0000000000000004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17 - TIENDA SAMBORONDON 1085GLOBALES"/>
    <m/>
    <s v="DIEGO ARMANDO MONSERRATE"/>
    <s v="ARTEFACTA"/>
    <x v="63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ARTEFACTA TIENDA SAMBORONDON 1085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DIEGO ARMANDO MONSERRATE"/>
    <n v="1.0000000000000004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863896197873991"/>
  </r>
  <r>
    <s v="417 - TIENDA SAMBORONDON 1085LAVADO"/>
    <m/>
    <s v="DIEGO ARMANDO MONSERRATE"/>
    <s v="ARTEFACTA"/>
    <x v="63"/>
    <x v="0"/>
    <s v="LAVADO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ARTEFACTA TIENDA SAMBORONDON 1085"/>
    <m/>
    <s v="XIOMARA DELGADO"/>
    <e v="#N/A"/>
    <n v="0"/>
    <n v="0"/>
    <n v="0"/>
    <n v="0"/>
    <n v="0"/>
    <n v="0"/>
    <n v="0"/>
    <n v="0"/>
    <n v="1"/>
    <n v="0"/>
    <n v="1"/>
    <n v="0"/>
    <n v="0"/>
    <n v="0"/>
    <n v="0"/>
    <n v="0"/>
    <n v="1"/>
    <s v="J"/>
    <s v="DIEGO ARMANDO MONSERRATE"/>
    <n v="1.0000000000000004"/>
    <n v="1"/>
    <n v="1"/>
    <n v="0"/>
    <n v="0"/>
    <n v="0"/>
    <n v="0"/>
    <n v="0"/>
    <n v="2"/>
    <n v="0.12"/>
    <n v="1"/>
    <n v="1"/>
    <n v="0"/>
    <n v="0"/>
    <n v="0"/>
    <n v="0"/>
    <n v="0"/>
    <n v="2"/>
    <m/>
    <m/>
    <m/>
    <m/>
    <m/>
    <m/>
    <m/>
    <n v="0.4"/>
    <s v="30% a 40%"/>
    <n v="0"/>
    <n v="0"/>
    <n v="0"/>
    <n v="0"/>
    <n v="0"/>
    <n v="0"/>
    <n v="0"/>
    <n v="0"/>
    <n v="0"/>
    <n v="0"/>
    <n v="0"/>
    <n v="0"/>
    <n v="0"/>
    <n v="0"/>
    <n v="0"/>
    <n v="0"/>
    <n v="3.0149302459911835"/>
  </r>
  <r>
    <s v="417 - TIENDA SAMBORONDON 1085REFRIGERACIÓN"/>
    <m/>
    <s v="DIEGO ARMANDO MONSERRATE"/>
    <s v="ARTEFACTA"/>
    <x v="63"/>
    <x v="0"/>
    <s v="REFRIGERACIÓN"/>
    <n v="0.33333333333333331"/>
    <n v="3"/>
    <n v="1"/>
    <n v="0"/>
    <n v="0"/>
    <n v="0"/>
    <n v="0"/>
    <n v="0"/>
    <n v="0"/>
    <n v="0"/>
    <n v="0"/>
    <n v="0"/>
    <n v="0"/>
    <m/>
    <n v="1"/>
    <n v="1"/>
    <e v="#REF!"/>
    <s v="PLATA"/>
    <n v="2"/>
    <n v="0"/>
    <n v="1"/>
    <n v="1"/>
    <n v="1"/>
    <n v="1"/>
    <n v="1"/>
    <n v="2"/>
    <n v="0"/>
    <s v="PROM. C"/>
    <m/>
    <m/>
    <s v="CADENAS"/>
    <s v="ARTEFACTA TIENDA SAMBORONDON 1085"/>
    <m/>
    <s v="XIOMARA DELGADO"/>
    <e v="#N/A"/>
    <n v="0"/>
    <n v="0"/>
    <n v="0"/>
    <n v="0"/>
    <n v="0"/>
    <n v="0"/>
    <n v="0"/>
    <n v="0"/>
    <n v="2"/>
    <n v="0"/>
    <n v="1"/>
    <n v="0"/>
    <n v="0"/>
    <n v="0"/>
    <n v="0"/>
    <n v="0"/>
    <n v="1"/>
    <s v="J"/>
    <s v="DIEGO ARMANDO MONSERRATE"/>
    <n v="1.0000000000000004"/>
    <n v="0"/>
    <n v="1"/>
    <n v="0"/>
    <n v="0"/>
    <n v="0"/>
    <n v="0"/>
    <n v="0"/>
    <n v="1"/>
    <n v="0.2"/>
    <n v="0"/>
    <n v="1"/>
    <n v="0"/>
    <n v="0"/>
    <n v="0"/>
    <n v="0"/>
    <n v="0"/>
    <n v="1"/>
    <m/>
    <m/>
    <m/>
    <m/>
    <m/>
    <m/>
    <m/>
    <n v="0"/>
    <s v="mayor 40%"/>
    <n v="0"/>
    <n v="0"/>
    <n v="0"/>
    <n v="0"/>
    <n v="0"/>
    <n v="0"/>
    <n v="0"/>
    <n v="0"/>
    <n v="0"/>
    <n v="0"/>
    <n v="0"/>
    <n v="0"/>
    <n v="0"/>
    <n v="0"/>
    <n v="0"/>
    <n v="0"/>
    <n v="4.6112936811111247"/>
  </r>
  <r>
    <s v="871 - TIENDA TRONCAL 970AIRES"/>
    <m/>
    <s v="DIEGO ARMANDO MONSERRATE"/>
    <s v="ARTEFACTA"/>
    <x v="64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RONCAL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DIEGO ARMANDO MONSERRATE"/>
    <n v="0.99999999999999978"/>
    <s v=""/>
    <s v="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71 - TIENDA TRONCAL 970COCINAS"/>
    <m/>
    <s v="DIEGO ARMANDO MONSERRATE"/>
    <s v="ARTEFACTA"/>
    <x v="64"/>
    <x v="0"/>
    <s v="COCINAS"/>
    <n v="0.5"/>
    <n v="2"/>
    <n v="1"/>
    <n v="0"/>
    <n v="0"/>
    <n v="0"/>
    <n v="0"/>
    <n v="0"/>
    <n v="0"/>
    <n v="0"/>
    <n v="0"/>
    <n v="0"/>
    <n v="0"/>
    <m/>
    <n v="1"/>
    <n v="1"/>
    <e v="#REF!"/>
    <s v="BRONCE"/>
    <n v="2"/>
    <n v="0"/>
    <n v="1"/>
    <n v="1"/>
    <n v="1"/>
    <n v="1"/>
    <n v="1"/>
    <n v="2"/>
    <n v="0"/>
    <s v="PROM. C"/>
    <m/>
    <m/>
    <s v="CADENAS"/>
    <s v="ARTEFACTA TRONCAL"/>
    <m/>
    <s v="XIOMARA DELGAD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J"/>
    <s v="DIEGO ARMANDO MONSERRATE"/>
    <n v="0.99999999999999978"/>
    <s v=""/>
    <s v="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s v="871 - TIENDA TRONCAL 970GLOBALES"/>
    <m/>
    <s v="DIEGO ARMANDO MONSERRATE"/>
    <s v="ARTEFACTA"/>
    <x v="64"/>
    <x v="0"/>
    <s v="GLOBALES"/>
    <n v="0"/>
    <n v="0"/>
    <n v="0"/>
    <n v="1"/>
    <n v="0"/>
    <n v="0"/>
    <n v="0"/>
    <n v="0"/>
    <n v="0"/>
    <n v="0"/>
    <n v="0"/>
    <n v="0"/>
    <n v="0"/>
    <m/>
    <n v="0"/>
    <n v="0"/>
    <e v="#REF!"/>
    <s v="BRONCE"/>
    <n v="1"/>
    <n v="0"/>
    <n v="0"/>
    <n v="1"/>
    <n v="0"/>
    <n v="0"/>
    <n v="0"/>
    <n v="0"/>
    <n v="0"/>
    <s v="PROM. C"/>
    <m/>
    <m/>
    <s v="CADENAS"/>
    <s v="ARTEFACTA TRONCAL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DIEGO ARMANDO MONSERRATE"/>
    <n v="0.99999999999999978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863896197873991"/>
  </r>
  <r>
    <s v="871 - TIENDA TRONCAL 970LAVADO"/>
    <m/>
    <s v="DIEGO ARMANDO MONSERRATE"/>
    <s v="ARTEFACTA"/>
    <x v="64"/>
    <x v="0"/>
    <s v="LAVADO"/>
    <n v="0"/>
    <n v="1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RONCAL"/>
    <m/>
    <s v="XIOMARA DELGADO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DIEGO ARMANDO MONSERRATE"/>
    <n v="0.99999999999999978"/>
    <n v="1"/>
    <s v=""/>
    <n v="0"/>
    <n v="0"/>
    <n v="0"/>
    <n v="0"/>
    <n v="0"/>
    <n v="1"/>
    <n v="0.12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.0149302459911835"/>
  </r>
  <r>
    <s v="871 - TIENDA TRONCAL 970REFRIGERACIÓN"/>
    <m/>
    <s v="DIEGO ARMANDO MONSERRATE"/>
    <s v="ARTEFACTA"/>
    <x v="64"/>
    <x v="0"/>
    <s v="REFRIGERACIÓN"/>
    <n v="0"/>
    <n v="2"/>
    <n v="0"/>
    <n v="0"/>
    <n v="1"/>
    <n v="1"/>
    <n v="0"/>
    <n v="0"/>
    <n v="0"/>
    <n v="0"/>
    <n v="0"/>
    <n v="0"/>
    <n v="0"/>
    <m/>
    <n v="0"/>
    <n v="0"/>
    <e v="#REF!"/>
    <s v="BRONCE"/>
    <n v="2"/>
    <n v="0"/>
    <n v="0"/>
    <n v="2"/>
    <n v="0"/>
    <n v="0"/>
    <n v="0"/>
    <n v="0"/>
    <n v="0"/>
    <s v="PROM. C"/>
    <m/>
    <m/>
    <s v="CADENAS"/>
    <s v="ARTEFACTA TRONCAL"/>
    <m/>
    <s v="XIOMARA DELGAD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J"/>
    <s v="DIEGO ARMANDO MONSERRATE"/>
    <n v="0.99999999999999978"/>
    <s v=""/>
    <s v="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493 - LA TRONCALCOCINAS"/>
    <m/>
    <s v="DIEGO ARMANDO MONSERRATE"/>
    <s v="CRECOS"/>
    <x v="65"/>
    <x v="0"/>
    <s v="COCINAS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n v="1"/>
    <s v="CADENAS"/>
    <s v="CRECOS TRONCAL"/>
    <m/>
    <s v="XIOMARA DELGAD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J"/>
    <s v="DIEGO ARMANDO MONSERRATE"/>
    <n v="0.49999999999999956"/>
    <s v=""/>
    <s v=""/>
    <n v="0"/>
    <n v="0"/>
    <n v="0"/>
    <n v="0"/>
    <n v="0"/>
    <n v="0"/>
    <n v="0.4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493 - LA TRONCALLAVADO"/>
    <m/>
    <s v="DIEGO ARMANDO MONSERRATE"/>
    <s v="CRECOS"/>
    <x v="65"/>
    <x v="0"/>
    <s v="LAVADO"/>
    <n v="0"/>
    <n v="0"/>
    <n v="3"/>
    <n v="4"/>
    <n v="0"/>
    <n v="0"/>
    <n v="0"/>
    <n v="0"/>
    <n v="1"/>
    <n v="0"/>
    <n v="0"/>
    <n v="0"/>
    <n v="0"/>
    <m/>
    <n v="0.375"/>
    <n v="0.375"/>
    <e v="#REF!"/>
    <s v="PLATA"/>
    <n v="8"/>
    <n v="0"/>
    <n v="3"/>
    <n v="8"/>
    <n v="0"/>
    <n v="0"/>
    <n v="0"/>
    <n v="0"/>
    <n v="0.75"/>
    <s v="PROM. C"/>
    <m/>
    <m/>
    <s v="CADENAS"/>
    <s v="CRECOS TRONCAL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DIEGO ARMANDO MONSERRATE"/>
    <n v="0.49999999999999956"/>
    <s v=""/>
    <s v=""/>
    <n v="0"/>
    <n v="0"/>
    <n v="0"/>
    <n v="0"/>
    <n v="0"/>
    <n v="0"/>
    <n v="7.0000000000000007E-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93 - LA TRONCALREFRIGERACIÓN"/>
    <m/>
    <s v="DIEGO ARMANDO MONSERRATE"/>
    <s v="CRECOS"/>
    <x v="65"/>
    <x v="0"/>
    <s v="REFRIGERACIÓN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n v="1"/>
    <s v="CADENAS"/>
    <s v="CRECOS TRONCAL"/>
    <m/>
    <s v="XIOMARA DELGADO"/>
    <e v="#N/A"/>
    <n v="0"/>
    <n v="0"/>
    <n v="0"/>
    <n v="0"/>
    <n v="0"/>
    <n v="0"/>
    <n v="0"/>
    <n v="0"/>
    <n v="4"/>
    <n v="0"/>
    <n v="0"/>
    <n v="0"/>
    <n v="0"/>
    <n v="0"/>
    <n v="0"/>
    <n v="0"/>
    <n v="0"/>
    <s v="J"/>
    <s v="DIEGO ARMANDO MONSERRATE"/>
    <n v="0.49999999999999956"/>
    <s v=""/>
    <s v="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s v="506 - RIOCENTRO SURAIRES"/>
    <m/>
    <s v="DIEGO ARMANDO MONSERRATE"/>
    <s v="CRECOS"/>
    <x v="66"/>
    <x v="0"/>
    <s v="AIRES"/>
    <n v="1"/>
    <n v="1"/>
    <n v="1"/>
    <n v="0"/>
    <n v="0"/>
    <n v="0"/>
    <n v="0"/>
    <n v="0"/>
    <n v="1"/>
    <n v="0"/>
    <n v="0"/>
    <n v="0"/>
    <n v="2"/>
    <m/>
    <n v="0.25"/>
    <n v="0.25"/>
    <e v="#REF!"/>
    <s v="BRONCE"/>
    <n v="4"/>
    <n v="0"/>
    <n v="1"/>
    <n v="4"/>
    <n v="0"/>
    <n v="0"/>
    <n v="0"/>
    <n v="0"/>
    <n v="0"/>
    <s v="PROM. C"/>
    <m/>
    <m/>
    <s v="CADENAS"/>
    <s v="CRECOS RIOCENTRO SUR"/>
    <m/>
    <s v="XIOMARA DELGADO"/>
    <e v="#N/A"/>
    <n v="0"/>
    <n v="0"/>
    <n v="0"/>
    <n v="0"/>
    <n v="0"/>
    <n v="0"/>
    <n v="0"/>
    <n v="0"/>
    <n v="1.5555555555555558"/>
    <n v="1"/>
    <n v="2"/>
    <n v="0"/>
    <n v="0"/>
    <n v="0"/>
    <n v="0"/>
    <n v="0"/>
    <n v="3"/>
    <s v="VS"/>
    <s v="DIEGO ARMANDO MONSERRATE"/>
    <n v="2.9999999999999973"/>
    <n v="1"/>
    <n v="1"/>
    <n v="0"/>
    <n v="0"/>
    <n v="0"/>
    <n v="0"/>
    <n v="0"/>
    <n v="2"/>
    <n v="0.22"/>
    <n v="1"/>
    <n v="1"/>
    <n v="0"/>
    <n v="0"/>
    <n v="0"/>
    <n v="0"/>
    <n v="0"/>
    <n v="2"/>
    <m/>
    <m/>
    <m/>
    <m/>
    <m/>
    <m/>
    <m/>
    <n v="0.42857142857142855"/>
    <s v="30% a 40%"/>
    <n v="0"/>
    <n v="0"/>
    <n v="0"/>
    <n v="0"/>
    <n v="0"/>
    <n v="0"/>
    <n v="0"/>
    <n v="0"/>
    <n v="0"/>
    <n v="0"/>
    <n v="0"/>
    <n v="0"/>
    <n v="0"/>
    <n v="0"/>
    <n v="0"/>
    <n v="0"/>
    <n v="2.592592592592593"/>
  </r>
  <r>
    <s v="506 - RIOCENTRO SURCOCINAS"/>
    <m/>
    <s v="DIEGO ARMANDO MONSERRATE"/>
    <s v="CRECOS"/>
    <x v="66"/>
    <x v="0"/>
    <s v="COCINAS"/>
    <n v="0.42857142857142855"/>
    <n v="7"/>
    <n v="3"/>
    <n v="16"/>
    <n v="0"/>
    <n v="0"/>
    <n v="0"/>
    <n v="0"/>
    <n v="0"/>
    <n v="0"/>
    <n v="0"/>
    <n v="0"/>
    <n v="0"/>
    <m/>
    <n v="0.21428571428571427"/>
    <n v="0.21428571428571427"/>
    <e v="#REF!"/>
    <s v="BRONCE"/>
    <n v="22"/>
    <n v="0"/>
    <n v="3"/>
    <n v="14"/>
    <n v="8"/>
    <n v="3"/>
    <n v="8"/>
    <n v="10"/>
    <n v="0.1875"/>
    <s v="PROM. C"/>
    <m/>
    <n v="0.15379999999999999"/>
    <s v="CADENAS"/>
    <s v="CRECOS RIOCENTRO SUR"/>
    <m/>
    <s v="XIOMARA DELGADO"/>
    <e v="#N/A"/>
    <n v="0"/>
    <n v="0"/>
    <n v="0"/>
    <n v="0"/>
    <n v="0"/>
    <n v="0"/>
    <n v="0"/>
    <n v="0"/>
    <n v="8.1510900428231281"/>
    <n v="2"/>
    <n v="4"/>
    <n v="0"/>
    <n v="0"/>
    <n v="0"/>
    <n v="0"/>
    <n v="0"/>
    <n v="6"/>
    <s v="VS"/>
    <s v="DIEGO ARMANDO MONSERRATE"/>
    <n v="2.9999999999999973"/>
    <n v="3"/>
    <n v="5"/>
    <n v="0"/>
    <n v="0"/>
    <n v="0"/>
    <n v="0"/>
    <n v="0"/>
    <n v="8"/>
    <n v="0.45"/>
    <n v="3"/>
    <n v="5"/>
    <n v="0"/>
    <n v="0"/>
    <n v="0"/>
    <n v="0"/>
    <n v="0"/>
    <n v="8"/>
    <m/>
    <m/>
    <m/>
    <m/>
    <m/>
    <m/>
    <m/>
    <n v="0.36363636363636365"/>
    <s v="30% a 40%"/>
    <n v="0"/>
    <n v="0"/>
    <n v="0"/>
    <n v="0"/>
    <n v="0"/>
    <n v="0"/>
    <n v="0"/>
    <n v="0"/>
    <n v="0"/>
    <n v="0"/>
    <n v="0"/>
    <n v="0"/>
    <n v="0"/>
    <n v="0"/>
    <n v="0"/>
    <n v="0"/>
    <n v="17"/>
  </r>
  <r>
    <s v="506 - RIOCENTRO SUREMPOTRE"/>
    <m/>
    <s v="DIEGO ARMANDO MONSERRATE"/>
    <s v="CRECOS"/>
    <x v="66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CRECOS RIOCENTRO SUR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S"/>
    <s v="DIEGO ARMANDO MONSERRATE"/>
    <n v="2.9999999999999973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06 - RIOCENTRO SURGLOBALES"/>
    <m/>
    <s v="DIEGO ARMANDO MONSERRATE"/>
    <s v="CRECOS"/>
    <x v="66"/>
    <x v="0"/>
    <s v="GLOBALES"/>
    <n v="0"/>
    <n v="0"/>
    <n v="1"/>
    <n v="0"/>
    <n v="0"/>
    <n v="0"/>
    <n v="0"/>
    <n v="0"/>
    <n v="0"/>
    <n v="0"/>
    <n v="0"/>
    <n v="0"/>
    <n v="0"/>
    <m/>
    <n v="1"/>
    <n v="1"/>
    <e v="#REF!"/>
    <s v="BRONCE"/>
    <n v="1"/>
    <n v="0"/>
    <n v="1"/>
    <n v="1"/>
    <n v="0"/>
    <n v="0"/>
    <n v="0"/>
    <n v="0"/>
    <n v="0"/>
    <s v="PROM. C"/>
    <m/>
    <m/>
    <s v="CADENAS"/>
    <s v="CRECOS RIOCENTRO SUR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S"/>
    <s v="DIEGO ARMANDO MONSERRATE"/>
    <n v="2.9999999999999973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06 - RIOCENTRO SURLAVADO"/>
    <m/>
    <s v="DIEGO ARMANDO MONSERRATE"/>
    <s v="CRECOS"/>
    <x v="66"/>
    <x v="0"/>
    <s v="LAVADO"/>
    <n v="0.5"/>
    <n v="2"/>
    <n v="1"/>
    <n v="2"/>
    <n v="0"/>
    <n v="0"/>
    <n v="0"/>
    <n v="0"/>
    <n v="0"/>
    <n v="0"/>
    <n v="0"/>
    <n v="0"/>
    <n v="0"/>
    <m/>
    <n v="0.33333333333333331"/>
    <n v="0.33333333333333331"/>
    <e v="#REF!"/>
    <s v="BRONCE"/>
    <n v="3"/>
    <n v="0"/>
    <n v="1"/>
    <n v="3"/>
    <n v="0"/>
    <n v="0"/>
    <n v="0"/>
    <n v="0"/>
    <n v="0.5"/>
    <s v="PROM. C"/>
    <m/>
    <m/>
    <s v="CADENAS"/>
    <s v="CRECOS RIOCENTRO SUR"/>
    <m/>
    <s v="XIOMARA DELGADO"/>
    <e v="#N/A"/>
    <n v="0"/>
    <n v="0"/>
    <n v="0"/>
    <n v="0"/>
    <n v="0"/>
    <n v="0"/>
    <n v="0"/>
    <n v="0"/>
    <n v="1"/>
    <n v="1"/>
    <n v="0"/>
    <n v="0"/>
    <n v="0"/>
    <n v="0"/>
    <n v="0"/>
    <n v="0"/>
    <n v="1"/>
    <s v="VS"/>
    <s v="DIEGO ARMANDO MONSERRATE"/>
    <n v="2.9999999999999973"/>
    <n v="1"/>
    <s v=""/>
    <n v="0"/>
    <n v="0"/>
    <n v="0"/>
    <n v="0"/>
    <n v="0"/>
    <n v="1"/>
    <n v="7.0000000000000007E-2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.7151845211920307"/>
  </r>
  <r>
    <s v="506 - RIOCENTRO SURREFRIGERACIÓN"/>
    <m/>
    <s v="DIEGO ARMANDO MONSERRATE"/>
    <s v="CRECOS"/>
    <x v="66"/>
    <x v="0"/>
    <s v="REFRIGERACIÓN"/>
    <n v="0.33333333333333331"/>
    <n v="6"/>
    <n v="2"/>
    <n v="6"/>
    <n v="0"/>
    <n v="0"/>
    <n v="0"/>
    <n v="0"/>
    <n v="0"/>
    <n v="0"/>
    <n v="0"/>
    <n v="0"/>
    <n v="0"/>
    <m/>
    <n v="0.4"/>
    <n v="0.4"/>
    <e v="#REF!"/>
    <s v="BRONCE"/>
    <n v="11"/>
    <n v="0"/>
    <n v="2"/>
    <n v="5"/>
    <n v="6"/>
    <n v="3"/>
    <n v="6"/>
    <n v="8"/>
    <n v="0.33333333333333331"/>
    <s v="PROM. C"/>
    <m/>
    <n v="0"/>
    <s v="CADENAS"/>
    <s v="CRECOS RIOCENTRO SUR"/>
    <m/>
    <s v="XIOMARA DELGADO"/>
    <e v="#N/A"/>
    <n v="0"/>
    <n v="0"/>
    <n v="0"/>
    <n v="0"/>
    <n v="0"/>
    <n v="0"/>
    <n v="0"/>
    <n v="0"/>
    <n v="6.0991479064976168"/>
    <n v="1"/>
    <n v="3"/>
    <n v="0"/>
    <n v="0"/>
    <n v="0"/>
    <n v="0"/>
    <n v="0"/>
    <n v="4"/>
    <s v="VS"/>
    <s v="DIEGO ARMANDO MONSERRATE"/>
    <n v="2.9999999999999973"/>
    <n v="2"/>
    <n v="3"/>
    <n v="0"/>
    <n v="0"/>
    <n v="0"/>
    <n v="0"/>
    <n v="0"/>
    <n v="5"/>
    <n v="0.4"/>
    <n v="2"/>
    <n v="3"/>
    <n v="0"/>
    <n v="0"/>
    <n v="0"/>
    <n v="0"/>
    <n v="0"/>
    <n v="5"/>
    <m/>
    <m/>
    <m/>
    <m/>
    <m/>
    <m/>
    <m/>
    <n v="0.35714285714285715"/>
    <s v="30% a 40%"/>
    <n v="0"/>
    <n v="0"/>
    <n v="0"/>
    <n v="0"/>
    <n v="0"/>
    <n v="0"/>
    <n v="0"/>
    <n v="0"/>
    <n v="0"/>
    <n v="0"/>
    <n v="0"/>
    <n v="0"/>
    <n v="0"/>
    <n v="0"/>
    <n v="0"/>
    <n v="0"/>
    <n v="18"/>
  </r>
  <r>
    <s v="622 - TRC.LA TRONCALCOCINAS"/>
    <m/>
    <s v="DIEGO ARMANDO MONSERRATE"/>
    <s v="JAHER"/>
    <x v="67"/>
    <x v="0"/>
    <s v="COCINAS"/>
    <n v="1"/>
    <n v="1"/>
    <n v="1"/>
    <n v="0"/>
    <n v="0"/>
    <n v="0"/>
    <n v="0"/>
    <n v="0"/>
    <n v="0"/>
    <n v="0"/>
    <n v="0"/>
    <n v="0"/>
    <n v="0"/>
    <m/>
    <n v="1"/>
    <n v="1"/>
    <e v="#REF!"/>
    <s v="BRONCE"/>
    <n v="1"/>
    <n v="0"/>
    <n v="1"/>
    <n v="1"/>
    <n v="0"/>
    <n v="0"/>
    <n v="0"/>
    <n v="0"/>
    <n v="0"/>
    <s v="PROM. C"/>
    <m/>
    <m/>
    <s v="CADENAS"/>
    <s v="JAHER TRONCAL"/>
    <m/>
    <s v="XIOMARA DELGADO"/>
    <e v="#N/A"/>
    <n v="0"/>
    <n v="0"/>
    <n v="0"/>
    <n v="0"/>
    <n v="0"/>
    <n v="0"/>
    <n v="0"/>
    <n v="0"/>
    <n v="6"/>
    <n v="0"/>
    <n v="0"/>
    <n v="0"/>
    <n v="0"/>
    <n v="0"/>
    <n v="0"/>
    <n v="0"/>
    <n v="0"/>
    <s v="J"/>
    <s v="DIEGO ARMANDO MONSERRATE"/>
    <n v="0.49999999999999956"/>
    <s v=""/>
    <s v=""/>
    <n v="0"/>
    <n v="0"/>
    <n v="0"/>
    <n v="0"/>
    <n v="0"/>
    <n v="0"/>
    <n v="0.4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693013586491322"/>
  </r>
  <r>
    <s v="622 - TRC.LA TRONCALLAVADO"/>
    <m/>
    <s v="DIEGO ARMANDO MONSERRATE"/>
    <s v="JAHER"/>
    <x v="67"/>
    <x v="0"/>
    <s v="LAVADO"/>
    <n v="0.5"/>
    <n v="2"/>
    <n v="1"/>
    <n v="0"/>
    <n v="0"/>
    <n v="0"/>
    <n v="0"/>
    <n v="0"/>
    <n v="0"/>
    <n v="0"/>
    <n v="0"/>
    <n v="0"/>
    <n v="0"/>
    <m/>
    <n v="1"/>
    <n v="1"/>
    <e v="#REF!"/>
    <s v="BRONCE"/>
    <n v="1"/>
    <n v="0"/>
    <n v="1"/>
    <n v="1"/>
    <n v="0"/>
    <n v="0"/>
    <n v="0"/>
    <n v="0"/>
    <n v="0"/>
    <s v="PROM. C"/>
    <m/>
    <m/>
    <s v="CADENAS"/>
    <s v="JAHER TRONCAL"/>
    <m/>
    <s v="XIOMARA DELGADO"/>
    <e v="#N/A"/>
    <n v="0"/>
    <n v="0"/>
    <n v="0"/>
    <n v="0"/>
    <n v="0"/>
    <n v="0"/>
    <n v="0"/>
    <n v="0"/>
    <n v="3"/>
    <n v="0"/>
    <n v="0"/>
    <n v="0"/>
    <n v="0"/>
    <n v="0"/>
    <n v="0"/>
    <n v="0"/>
    <n v="0"/>
    <s v="J"/>
    <s v="DIEGO ARMANDO MONSERRATE"/>
    <n v="0.49999999999999956"/>
    <s v=""/>
    <s v=""/>
    <n v="0"/>
    <n v="0"/>
    <n v="0"/>
    <n v="0"/>
    <n v="0"/>
    <n v="0"/>
    <n v="0.2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543920833514961"/>
  </r>
  <r>
    <s v="622 - TRC.LA TRONCALREFRIGERACIÓN"/>
    <m/>
    <s v="DIEGO ARMANDO MONSERRATE"/>
    <s v="JAHER"/>
    <x v="67"/>
    <x v="0"/>
    <s v="REFRIGERACIÓN"/>
    <n v="0"/>
    <n v="0"/>
    <n v="1"/>
    <n v="4"/>
    <n v="3"/>
    <n v="0"/>
    <n v="1"/>
    <n v="0"/>
    <n v="0"/>
    <n v="0"/>
    <n v="0"/>
    <n v="0"/>
    <n v="0"/>
    <m/>
    <n v="0.1111111111111111"/>
    <n v="0.1111111111111111"/>
    <e v="#REF!"/>
    <s v="BRONCE"/>
    <n v="9"/>
    <n v="0"/>
    <n v="1"/>
    <n v="9"/>
    <n v="0"/>
    <n v="0"/>
    <n v="0"/>
    <n v="0"/>
    <n v="0.25"/>
    <s v="PROM. C"/>
    <m/>
    <m/>
    <s v="CADENAS"/>
    <s v="JAHER TRONCAL"/>
    <m/>
    <s v="XIOMARA DELGADO"/>
    <e v="#N/A"/>
    <n v="0"/>
    <n v="0"/>
    <n v="0"/>
    <n v="0"/>
    <n v="0"/>
    <n v="0"/>
    <n v="0"/>
    <n v="0"/>
    <n v="4"/>
    <n v="0"/>
    <n v="0"/>
    <n v="0"/>
    <n v="0"/>
    <n v="0"/>
    <n v="0"/>
    <n v="0"/>
    <n v="0"/>
    <s v="J"/>
    <s v="DIEGO ARMANDO MONSERRATE"/>
    <n v="0.49999999999999956"/>
    <s v=""/>
    <s v=""/>
    <n v="0"/>
    <n v="0"/>
    <n v="0"/>
    <n v="0"/>
    <n v="0"/>
    <n v="0"/>
    <n v="0.3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637 - SAMBORONDONCOCINAS"/>
    <m/>
    <s v="DIEGO ARMANDO MONSERRATE"/>
    <s v="JAHER"/>
    <x v="68"/>
    <x v="0"/>
    <s v="COCINAS"/>
    <n v="1.2"/>
    <n v="5"/>
    <n v="6"/>
    <n v="6"/>
    <n v="0"/>
    <n v="0"/>
    <n v="0"/>
    <n v="0"/>
    <n v="0"/>
    <n v="0"/>
    <n v="0"/>
    <n v="0"/>
    <n v="0"/>
    <m/>
    <n v="0.5"/>
    <n v="0.5"/>
    <e v="#REF!"/>
    <s v="BRONCE"/>
    <n v="12"/>
    <n v="0"/>
    <n v="6"/>
    <n v="12"/>
    <n v="0"/>
    <n v="0"/>
    <n v="0"/>
    <n v="0"/>
    <n v="1"/>
    <s v="PROM. C"/>
    <m/>
    <m/>
    <s v="CADENAS"/>
    <s v="JAHER SAMBORONDON"/>
    <m/>
    <s v="XIOMARA DELGADO"/>
    <e v="#N/A"/>
    <n v="0"/>
    <n v="0"/>
    <n v="0"/>
    <n v="0"/>
    <n v="0"/>
    <n v="0"/>
    <n v="0"/>
    <n v="0"/>
    <n v="5.941947503405002"/>
    <n v="1"/>
    <n v="1"/>
    <n v="0"/>
    <n v="0"/>
    <n v="0"/>
    <n v="0"/>
    <n v="0"/>
    <n v="2"/>
    <s v="J"/>
    <s v="DIEGO ARMANDO MONSERRATE"/>
    <n v="0.50000000000000022"/>
    <n v="2"/>
    <n v="1"/>
    <n v="0"/>
    <n v="0"/>
    <n v="0"/>
    <n v="0"/>
    <n v="0"/>
    <n v="3"/>
    <n v="0.42"/>
    <n v="2"/>
    <n v="1"/>
    <n v="0"/>
    <n v="0"/>
    <n v="0"/>
    <n v="0"/>
    <n v="0"/>
    <n v="3"/>
    <m/>
    <m/>
    <m/>
    <m/>
    <m/>
    <m/>
    <m/>
    <n v="0.625"/>
    <s v="mayor 40%"/>
    <n v="0"/>
    <n v="0"/>
    <n v="0"/>
    <n v="0"/>
    <n v="0"/>
    <n v="0"/>
    <n v="0"/>
    <n v="0"/>
    <n v="0"/>
    <n v="0"/>
    <n v="0"/>
    <n v="0"/>
    <n v="0"/>
    <n v="0"/>
    <n v="0"/>
    <n v="0"/>
    <n v="4.8235745840764181"/>
  </r>
  <r>
    <s v="637 - SAMBORONDONGLOBALES"/>
    <m/>
    <s v="DIEGO ARMANDO MONSERRATE"/>
    <s v="JAHER"/>
    <x v="68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JAHER SAMBORONDON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DIEGO ARMANDO MONSERRATE"/>
    <n v="0.50000000000000022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37 - SAMBORONDONLAVADO"/>
    <m/>
    <s v="DIEGO ARMANDO MONSERRATE"/>
    <s v="JAHER"/>
    <x v="68"/>
    <x v="0"/>
    <s v="LAVADO"/>
    <n v="0.25"/>
    <n v="4"/>
    <n v="1"/>
    <n v="0"/>
    <n v="0"/>
    <n v="0"/>
    <n v="0"/>
    <n v="0"/>
    <n v="0"/>
    <n v="0"/>
    <n v="0"/>
    <n v="0"/>
    <n v="0"/>
    <m/>
    <n v="1"/>
    <n v="1"/>
    <e v="#REF!"/>
    <s v="BRONCE"/>
    <n v="1"/>
    <n v="0"/>
    <n v="1"/>
    <n v="1"/>
    <n v="0"/>
    <n v="0"/>
    <n v="0"/>
    <n v="0"/>
    <n v="0"/>
    <s v="PROM. C"/>
    <m/>
    <m/>
    <s v="CADENAS"/>
    <s v="JAHER SAMBORONDON"/>
    <m/>
    <s v="XIOMARA DELGADO"/>
    <e v="#N/A"/>
    <n v="0"/>
    <n v="0"/>
    <n v="0"/>
    <n v="0"/>
    <n v="0"/>
    <n v="0"/>
    <n v="0"/>
    <n v="0"/>
    <n v="2.6725954342676945"/>
    <n v="0"/>
    <n v="0"/>
    <n v="0"/>
    <n v="0"/>
    <n v="0"/>
    <n v="0"/>
    <n v="0"/>
    <n v="0"/>
    <s v="J"/>
    <s v="DIEGO ARMANDO MONSERRATE"/>
    <n v="0.50000000000000022"/>
    <n v="1"/>
    <s v=""/>
    <n v="0"/>
    <n v="0"/>
    <n v="0"/>
    <n v="0"/>
    <n v="0"/>
    <n v="1"/>
    <n v="0.25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.2148161064853158"/>
  </r>
  <r>
    <s v="637 - SAMBORONDONREFRIGERACIÓN"/>
    <m/>
    <s v="DIEGO ARMANDO MONSERRATE"/>
    <s v="JAHER"/>
    <x v="68"/>
    <x v="0"/>
    <s v="REFRIGERACIÓN"/>
    <n v="0.25"/>
    <n v="4"/>
    <n v="1"/>
    <n v="7"/>
    <n v="0"/>
    <n v="0"/>
    <n v="0"/>
    <n v="0"/>
    <n v="0"/>
    <n v="0"/>
    <n v="0"/>
    <n v="0"/>
    <n v="0"/>
    <m/>
    <n v="0.125"/>
    <n v="0.125"/>
    <e v="#REF!"/>
    <s v="BRONCE"/>
    <n v="8"/>
    <n v="0"/>
    <n v="1"/>
    <n v="8"/>
    <n v="0"/>
    <n v="0"/>
    <n v="0"/>
    <n v="0"/>
    <n v="0.14285714285714285"/>
    <s v="PROM. C"/>
    <m/>
    <m/>
    <s v="CADENAS"/>
    <s v="JAHER SAMBORONDON"/>
    <m/>
    <s v="XIOMARA DELGADO"/>
    <e v="#N/A"/>
    <n v="0"/>
    <n v="0"/>
    <n v="0"/>
    <n v="0"/>
    <n v="0"/>
    <n v="0"/>
    <n v="0"/>
    <n v="0"/>
    <n v="4.4831413277149039"/>
    <n v="1"/>
    <n v="2"/>
    <n v="0"/>
    <n v="0"/>
    <n v="0"/>
    <n v="0"/>
    <n v="0"/>
    <n v="3"/>
    <s v="J"/>
    <s v="DIEGO ARMANDO MONSERRATE"/>
    <n v="0.50000000000000022"/>
    <n v="1"/>
    <n v="2"/>
    <n v="0"/>
    <n v="0"/>
    <n v="0"/>
    <n v="0"/>
    <n v="0"/>
    <n v="3"/>
    <n v="0.35"/>
    <n v="1"/>
    <n v="2"/>
    <n v="0"/>
    <n v="0"/>
    <n v="0"/>
    <n v="0"/>
    <n v="0"/>
    <n v="3"/>
    <m/>
    <m/>
    <m/>
    <m/>
    <m/>
    <m/>
    <m/>
    <n v="0.33333333333333331"/>
    <s v="30% a 40%"/>
    <n v="0"/>
    <n v="0"/>
    <n v="0"/>
    <n v="0"/>
    <n v="0"/>
    <n v="0"/>
    <n v="0"/>
    <n v="0"/>
    <n v="0"/>
    <n v="0"/>
    <n v="0"/>
    <n v="0"/>
    <n v="0"/>
    <n v="0"/>
    <n v="0"/>
    <n v="0"/>
    <n v="5.3797695932578851"/>
  </r>
  <r>
    <s v="523 - TRONCAL 2COCINAS"/>
    <m/>
    <s v="DIEGO ARMANDO MONSERRATE"/>
    <s v="LA GANGA"/>
    <x v="69"/>
    <x v="0"/>
    <s v="COCINAS"/>
    <n v="0"/>
    <n v="0"/>
    <n v="0"/>
    <n v="3"/>
    <n v="0"/>
    <n v="0"/>
    <n v="0"/>
    <n v="0"/>
    <n v="0"/>
    <n v="0"/>
    <n v="0"/>
    <n v="0"/>
    <n v="0"/>
    <m/>
    <n v="0"/>
    <n v="0"/>
    <e v="#REF!"/>
    <s v="BRONCE"/>
    <n v="3"/>
    <n v="0"/>
    <n v="0"/>
    <n v="3"/>
    <n v="0"/>
    <n v="0"/>
    <n v="0"/>
    <n v="0"/>
    <n v="0"/>
    <s v="PROM. C"/>
    <m/>
    <m/>
    <s v="CADENAS"/>
    <s v="LA GANGA"/>
    <m/>
    <s v="XIOMARA DELGADO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DIEGO ARMANDO MONSERRATE"/>
    <n v="1.5"/>
    <s v=""/>
    <s v="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523 - TRONCAL 2EMPOTRE"/>
    <m/>
    <s v="DIEGO ARMANDO MONSERRATE"/>
    <s v="LA GANGA"/>
    <x v="69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LA GANGA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DIEGO ARMANDO MONSERRATE"/>
    <n v="1.5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23 - TRONCAL 2GLOBALES"/>
    <m/>
    <s v="DIEGO ARMANDO MONSERRATE"/>
    <s v="LA GANGA"/>
    <x v="69"/>
    <x v="0"/>
    <s v="GLOBALES"/>
    <n v="0"/>
    <n v="1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LA GANGA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DIEGO ARMANDO MONSERRATE"/>
    <n v="1.5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23 - TRONCAL 2LAVADO"/>
    <m/>
    <s v="DIEGO ARMANDO MONSERRATE"/>
    <s v="LA GANGA"/>
    <x v="69"/>
    <x v="0"/>
    <s v="LAVADO"/>
    <n v="2"/>
    <n v="1"/>
    <n v="2"/>
    <n v="5"/>
    <n v="0"/>
    <n v="0"/>
    <n v="0"/>
    <n v="0"/>
    <n v="0"/>
    <n v="0"/>
    <n v="0"/>
    <n v="0"/>
    <n v="0"/>
    <m/>
    <n v="0.2857142857142857"/>
    <n v="0.2857142857142857"/>
    <e v="#REF!"/>
    <s v="BRONCE"/>
    <n v="7"/>
    <n v="0"/>
    <n v="2"/>
    <n v="7"/>
    <n v="0"/>
    <n v="0"/>
    <n v="0"/>
    <n v="0"/>
    <n v="0.4"/>
    <s v="PROM. C"/>
    <m/>
    <m/>
    <s v="CADENAS"/>
    <s v="LA GANGA"/>
    <m/>
    <s v="XIOMARA DELGADO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DIEGO ARMANDO MONSERRATE"/>
    <n v="1.5"/>
    <s v=""/>
    <s v="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523 - TRONCAL 2REFRIGERACIÓN"/>
    <m/>
    <s v="DIEGO ARMANDO MONSERRATE"/>
    <s v="LA GANGA"/>
    <x v="69"/>
    <x v="0"/>
    <s v="REFRIGERACIÓN"/>
    <n v="0"/>
    <n v="1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LA GANGA"/>
    <m/>
    <s v="XIOMARA DELGAD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J"/>
    <s v="DIEGO ARMANDO MONSERRATE"/>
    <n v="1.5"/>
    <s v=""/>
    <s v="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533 - GANGA RIOCENTRO SURAIRES"/>
    <m/>
    <s v="DIEGO ARMANDO MONSERRATE"/>
    <s v="LA GANGA"/>
    <x v="70"/>
    <x v="0"/>
    <s v="AIRES"/>
    <n v="0"/>
    <n v="0"/>
    <n v="0"/>
    <n v="3"/>
    <n v="0"/>
    <n v="0"/>
    <n v="0"/>
    <n v="0"/>
    <n v="0"/>
    <n v="0"/>
    <n v="0"/>
    <n v="0"/>
    <n v="0"/>
    <m/>
    <n v="0"/>
    <n v="0"/>
    <e v="#REF!"/>
    <s v="PLATA"/>
    <n v="3"/>
    <n v="0"/>
    <n v="0"/>
    <n v="3"/>
    <n v="0"/>
    <n v="0"/>
    <n v="0"/>
    <n v="0"/>
    <n v="0"/>
    <s v="PROM. C"/>
    <m/>
    <m/>
    <s v="CADENAS"/>
    <s v="GANGA RIOCENTRO SUR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S"/>
    <s v="DIEGO ARMANDO MONSERRATE"/>
    <n v="4.5"/>
    <s v=""/>
    <s v="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259423503325924"/>
  </r>
  <r>
    <s v="533 - GANGA RIOCENTRO SURCOCINAS"/>
    <m/>
    <s v="DIEGO ARMANDO MONSERRATE"/>
    <s v="LA GANGA"/>
    <x v="70"/>
    <x v="0"/>
    <s v="COCINAS"/>
    <n v="0.25"/>
    <n v="8"/>
    <n v="2"/>
    <n v="0"/>
    <n v="0"/>
    <n v="0"/>
    <n v="0"/>
    <n v="0"/>
    <n v="0"/>
    <n v="0"/>
    <n v="0"/>
    <n v="0"/>
    <n v="0"/>
    <m/>
    <n v="1"/>
    <n v="1"/>
    <e v="#REF!"/>
    <s v="PLATA"/>
    <n v="5"/>
    <n v="0"/>
    <n v="2"/>
    <n v="2"/>
    <n v="3"/>
    <n v="3"/>
    <n v="3"/>
    <n v="5"/>
    <n v="0"/>
    <s v="PROM. C"/>
    <m/>
    <m/>
    <s v="CADENAS"/>
    <s v="GANGA RIOCENTRO SUR"/>
    <m/>
    <s v="XIOMARA DELGADO"/>
    <e v="#N/A"/>
    <n v="0"/>
    <n v="0"/>
    <n v="0"/>
    <n v="0"/>
    <n v="0"/>
    <n v="0"/>
    <n v="0"/>
    <n v="0"/>
    <n v="7.3708843693543837"/>
    <n v="0"/>
    <n v="1"/>
    <n v="0"/>
    <n v="0"/>
    <n v="0"/>
    <n v="0"/>
    <n v="0"/>
    <n v="1"/>
    <s v="VS"/>
    <s v="DIEGO ARMANDO MONSERRATE"/>
    <n v="4.5"/>
    <n v="1"/>
    <n v="1"/>
    <n v="0"/>
    <n v="0"/>
    <n v="0"/>
    <n v="0"/>
    <n v="0"/>
    <n v="2"/>
    <n v="0.4"/>
    <n v="1"/>
    <n v="1"/>
    <n v="0"/>
    <n v="0"/>
    <n v="0"/>
    <n v="0"/>
    <n v="0"/>
    <n v="2"/>
    <m/>
    <m/>
    <m/>
    <m/>
    <m/>
    <m/>
    <m/>
    <n v="0.4"/>
    <s v="30% a 40%"/>
    <n v="0"/>
    <n v="0"/>
    <n v="0"/>
    <n v="0"/>
    <n v="0"/>
    <n v="0"/>
    <n v="0"/>
    <n v="0"/>
    <n v="0"/>
    <n v="0"/>
    <n v="0"/>
    <n v="0"/>
    <n v="0"/>
    <n v="0"/>
    <n v="0"/>
    <n v="0"/>
    <n v="17.350545262437322"/>
  </r>
  <r>
    <s v="533 - GANGA RIOCENTRO SURGLOBALES"/>
    <m/>
    <s v="DIEGO ARMANDO MONSERRATE"/>
    <s v="LA GANGA"/>
    <x v="70"/>
    <x v="0"/>
    <s v="GLOBALES"/>
    <n v="0"/>
    <n v="3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RIOCENTRO SUR"/>
    <m/>
    <s v="XIOMARA DELGADO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VS"/>
    <s v="DIEGO ARMANDO MONSERRATE"/>
    <n v="4.5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891836545234199"/>
  </r>
  <r>
    <s v="533 - GANGA RIOCENTRO SURLAVADO"/>
    <m/>
    <s v="DIEGO ARMANDO MONSERRATE"/>
    <s v="LA GANGA"/>
    <x v="70"/>
    <x v="0"/>
    <s v="LAVADO"/>
    <n v="3"/>
    <n v="1"/>
    <n v="3"/>
    <n v="2"/>
    <n v="0"/>
    <n v="0"/>
    <n v="0"/>
    <n v="0"/>
    <n v="0"/>
    <n v="0"/>
    <n v="0"/>
    <n v="0"/>
    <n v="0"/>
    <m/>
    <n v="0.6"/>
    <n v="0.6"/>
    <e v="#REF!"/>
    <s v="PLATA"/>
    <n v="5"/>
    <n v="0"/>
    <n v="3"/>
    <n v="5"/>
    <n v="0"/>
    <n v="0"/>
    <n v="0"/>
    <n v="0"/>
    <n v="1.5"/>
    <s v="PROM. C"/>
    <m/>
    <m/>
    <s v="CADENAS"/>
    <s v="GANGA RIOCENTRO SUR"/>
    <m/>
    <s v="XIOMARA DELGADO"/>
    <e v="#N/A"/>
    <n v="0"/>
    <n v="0"/>
    <n v="0"/>
    <n v="0"/>
    <n v="0"/>
    <n v="0"/>
    <n v="0"/>
    <n v="0"/>
    <n v="1.7294879116695228"/>
    <n v="0"/>
    <n v="0"/>
    <n v="0"/>
    <n v="0"/>
    <n v="0"/>
    <n v="0"/>
    <n v="0"/>
    <n v="0"/>
    <s v="VS"/>
    <s v="DIEGO ARMANDO MONSERRATE"/>
    <n v="4.5"/>
    <s v=""/>
    <s v="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128437050173511"/>
  </r>
  <r>
    <s v="533 - GANGA RIOCENTRO SURREFRIGERACIÓN"/>
    <m/>
    <s v="DIEGO ARMANDO MONSERRATE"/>
    <s v="LA GANGA"/>
    <x v="70"/>
    <x v="0"/>
    <s v="REFRIGERACIÓN"/>
    <n v="0.5"/>
    <n v="4"/>
    <n v="2"/>
    <n v="0"/>
    <n v="0"/>
    <n v="0"/>
    <n v="0"/>
    <n v="0"/>
    <n v="0"/>
    <n v="0"/>
    <n v="0"/>
    <n v="0"/>
    <n v="0"/>
    <m/>
    <n v="1"/>
    <n v="1"/>
    <e v="#REF!"/>
    <s v="PLATA"/>
    <n v="4"/>
    <n v="0"/>
    <n v="2"/>
    <n v="2"/>
    <n v="2"/>
    <n v="2"/>
    <n v="2"/>
    <n v="4"/>
    <n v="0"/>
    <s v="PROM. C"/>
    <m/>
    <m/>
    <s v="CADENAS"/>
    <s v="GANGA RIOCENTRO SUR"/>
    <m/>
    <s v="XIOMARA DELGADO"/>
    <e v="#N/A"/>
    <n v="0"/>
    <n v="0"/>
    <n v="0"/>
    <n v="0"/>
    <n v="0"/>
    <n v="0"/>
    <n v="0"/>
    <n v="0"/>
    <n v="2"/>
    <n v="0"/>
    <n v="2"/>
    <n v="0"/>
    <n v="0"/>
    <n v="0"/>
    <n v="0"/>
    <n v="0"/>
    <n v="2"/>
    <s v="VS"/>
    <s v="DIEGO ARMANDO MONSERRATE"/>
    <n v="4.5"/>
    <s v=""/>
    <n v="2"/>
    <n v="0"/>
    <n v="0"/>
    <n v="0"/>
    <n v="0"/>
    <n v="0"/>
    <n v="2"/>
    <n v="0.28000000000000003"/>
    <n v="0"/>
    <n v="2"/>
    <n v="0"/>
    <n v="0"/>
    <n v="0"/>
    <n v="0"/>
    <n v="0"/>
    <n v="2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986330821841078"/>
  </r>
  <r>
    <s v="540 - SAMBORONDONAIRES"/>
    <m/>
    <s v="DIEGO ARMANDO MONSERRATE"/>
    <s v="LA GANGA"/>
    <x v="71"/>
    <x v="0"/>
    <s v="AIRES"/>
    <n v="0"/>
    <n v="0"/>
    <n v="2"/>
    <n v="0"/>
    <n v="7"/>
    <n v="1"/>
    <n v="1"/>
    <n v="0"/>
    <n v="0"/>
    <n v="0"/>
    <n v="0"/>
    <n v="0"/>
    <n v="0"/>
    <m/>
    <n v="0.18181818181818182"/>
    <n v="0.18181818181818182"/>
    <e v="#REF!"/>
    <s v="PLATA"/>
    <n v="11"/>
    <n v="0"/>
    <n v="2"/>
    <n v="11"/>
    <n v="0"/>
    <n v="0"/>
    <n v="0"/>
    <n v="0"/>
    <n v="0"/>
    <s v="PROM. C"/>
    <m/>
    <m/>
    <s v="CADENAS"/>
    <s v="GANGA SAMBORONDON"/>
    <m/>
    <s v="XIOMARA DELGADO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DIEGO ARMANDO MONSERRATE"/>
    <n v="1.5"/>
    <s v=""/>
    <s v="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778270509977784"/>
  </r>
  <r>
    <s v="540 - SAMBORONDONCOCINAS"/>
    <m/>
    <s v="DIEGO ARMANDO MONSERRATE"/>
    <s v="LA GANGA"/>
    <x v="71"/>
    <x v="0"/>
    <s v="COCINAS"/>
    <n v="1"/>
    <n v="5"/>
    <n v="5"/>
    <n v="2"/>
    <n v="2"/>
    <n v="0"/>
    <n v="0"/>
    <n v="0"/>
    <n v="0"/>
    <n v="0"/>
    <n v="0"/>
    <n v="1"/>
    <n v="0"/>
    <m/>
    <n v="0.45454545454545453"/>
    <n v="0.45454545454545453"/>
    <e v="#REF!"/>
    <s v="PLATA"/>
    <n v="16"/>
    <n v="0"/>
    <n v="5"/>
    <n v="11"/>
    <n v="5"/>
    <n v="5"/>
    <n v="5"/>
    <n v="8"/>
    <n v="2.5"/>
    <s v="PROM. C"/>
    <m/>
    <m/>
    <s v="CADENAS"/>
    <s v="GANGA SAMBORONDON"/>
    <m/>
    <s v="XIOMARA DELGADO"/>
    <e v="#N/A"/>
    <n v="0"/>
    <n v="0"/>
    <n v="0"/>
    <n v="0"/>
    <n v="0"/>
    <n v="0"/>
    <n v="0"/>
    <n v="0"/>
    <n v="4.6376979877395801"/>
    <n v="2"/>
    <n v="3"/>
    <n v="0"/>
    <n v="0"/>
    <n v="0"/>
    <n v="0"/>
    <n v="0"/>
    <n v="5"/>
    <s v="J"/>
    <s v="DIEGO ARMANDO MONSERRATE"/>
    <n v="1.5"/>
    <n v="2"/>
    <n v="3"/>
    <n v="0"/>
    <n v="0"/>
    <n v="0"/>
    <n v="0"/>
    <n v="0"/>
    <n v="5"/>
    <n v="0.4"/>
    <n v="2"/>
    <n v="3"/>
    <n v="0"/>
    <n v="0"/>
    <n v="0"/>
    <n v="0"/>
    <n v="0"/>
    <n v="5"/>
    <m/>
    <m/>
    <m/>
    <m/>
    <m/>
    <m/>
    <m/>
    <n v="0.4"/>
    <s v="30% a 40%"/>
    <n v="0"/>
    <n v="0"/>
    <n v="0"/>
    <n v="0"/>
    <n v="0"/>
    <n v="0"/>
    <n v="0"/>
    <n v="0"/>
    <n v="0"/>
    <n v="0"/>
    <n v="0"/>
    <n v="0"/>
    <n v="0"/>
    <n v="0"/>
    <n v="0"/>
    <n v="0"/>
    <n v="9.6989376902219409"/>
  </r>
  <r>
    <s v="540 - SAMBORONDONGLOBALES"/>
    <m/>
    <s v="DIEGO ARMANDO MONSERRATE"/>
    <s v="LA GANGA"/>
    <x v="71"/>
    <x v="0"/>
    <s v="GLOBALES"/>
    <n v="2"/>
    <n v="1"/>
    <n v="2"/>
    <n v="0"/>
    <n v="0"/>
    <n v="0"/>
    <n v="0"/>
    <n v="0"/>
    <n v="0"/>
    <n v="0"/>
    <n v="0"/>
    <n v="0"/>
    <n v="0"/>
    <m/>
    <n v="1"/>
    <n v="1"/>
    <e v="#REF!"/>
    <s v="PLATA"/>
    <n v="4"/>
    <n v="0"/>
    <n v="2"/>
    <n v="2"/>
    <n v="2"/>
    <n v="2"/>
    <n v="2"/>
    <n v="4"/>
    <n v="0"/>
    <s v="PROM. C"/>
    <m/>
    <m/>
    <s v="CADENAS"/>
    <s v="GANGA SAMBORONDON"/>
    <m/>
    <s v="XIOMARA DELGADO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DIEGO ARMANDO MONSERRATE"/>
    <n v="1.5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301729246482083"/>
  </r>
  <r>
    <s v="540 - SAMBORONDONLAVADO"/>
    <m/>
    <s v="DIEGO ARMANDO MONSERRATE"/>
    <s v="LA GANGA"/>
    <x v="71"/>
    <x v="0"/>
    <s v="LAVADO"/>
    <n v="1"/>
    <n v="1"/>
    <n v="1"/>
    <n v="0"/>
    <n v="0"/>
    <n v="0"/>
    <n v="0"/>
    <n v="0"/>
    <n v="0"/>
    <n v="0"/>
    <n v="0"/>
    <n v="0"/>
    <n v="2"/>
    <m/>
    <n v="0.33333333333333331"/>
    <n v="0.33333333333333331"/>
    <e v="#REF!"/>
    <s v="PLATA"/>
    <n v="4"/>
    <n v="0"/>
    <n v="1"/>
    <n v="3"/>
    <n v="1"/>
    <n v="1"/>
    <n v="1"/>
    <n v="2"/>
    <n v="0"/>
    <s v="PROM. C"/>
    <m/>
    <m/>
    <s v="CADENAS"/>
    <s v="GANGA SAMBORONDON"/>
    <m/>
    <s v="XIOMARA DELGADO"/>
    <e v="#N/A"/>
    <n v="0"/>
    <n v="0"/>
    <n v="0"/>
    <n v="0"/>
    <n v="0"/>
    <n v="0"/>
    <n v="0"/>
    <n v="0"/>
    <n v="1.7294879116695228"/>
    <n v="1"/>
    <n v="2"/>
    <n v="0"/>
    <n v="0"/>
    <n v="0"/>
    <n v="0"/>
    <n v="0"/>
    <n v="3"/>
    <s v="J"/>
    <s v="DIEGO ARMANDO MONSERRATE"/>
    <n v="1.5"/>
    <n v="1"/>
    <n v="2"/>
    <n v="0"/>
    <n v="0"/>
    <n v="0"/>
    <n v="0"/>
    <n v="0"/>
    <n v="3"/>
    <n v="0.05"/>
    <n v="1"/>
    <n v="2"/>
    <n v="0"/>
    <n v="0"/>
    <n v="0"/>
    <n v="0"/>
    <n v="0"/>
    <n v="3"/>
    <m/>
    <m/>
    <m/>
    <m/>
    <m/>
    <m/>
    <m/>
    <n v="0.33333333333333331"/>
    <s v="30% a 40%"/>
    <n v="0"/>
    <n v="0"/>
    <n v="0"/>
    <n v="0"/>
    <n v="0"/>
    <n v="0"/>
    <n v="0"/>
    <n v="0"/>
    <n v="0"/>
    <n v="0"/>
    <n v="0"/>
    <n v="0"/>
    <n v="0"/>
    <n v="0"/>
    <n v="0"/>
    <n v="0"/>
    <n v="1.7545529538676321"/>
  </r>
  <r>
    <s v="540 - SAMBORONDONREFRIGERACIÓN"/>
    <m/>
    <s v="DIEGO ARMANDO MONSERRATE"/>
    <s v="LA GANGA"/>
    <x v="71"/>
    <x v="0"/>
    <s v="REFRIGERACIÓN"/>
    <n v="6"/>
    <n v="1"/>
    <n v="6"/>
    <n v="1"/>
    <n v="4"/>
    <n v="4"/>
    <n v="0"/>
    <n v="0"/>
    <n v="0"/>
    <n v="0"/>
    <n v="0"/>
    <n v="0"/>
    <n v="0"/>
    <m/>
    <n v="0.4"/>
    <n v="0.4"/>
    <e v="#REF!"/>
    <s v="PLATA"/>
    <n v="18"/>
    <n v="0"/>
    <n v="6"/>
    <n v="15"/>
    <n v="3"/>
    <n v="3"/>
    <n v="3"/>
    <n v="6"/>
    <n v="6"/>
    <s v="PROM. C"/>
    <m/>
    <m/>
    <s v="CADENAS"/>
    <s v="GANGA SAMBORONDON"/>
    <m/>
    <s v="XIOMARA DELGADO"/>
    <e v="#N/A"/>
    <n v="0"/>
    <n v="0"/>
    <n v="0"/>
    <n v="0"/>
    <n v="0"/>
    <n v="0"/>
    <n v="0"/>
    <n v="0"/>
    <n v="2"/>
    <n v="2"/>
    <n v="3"/>
    <n v="0"/>
    <n v="0"/>
    <n v="0"/>
    <n v="0"/>
    <n v="0"/>
    <n v="5"/>
    <s v="J"/>
    <s v="DIEGO ARMANDO MONSERRATE"/>
    <n v="1.5"/>
    <n v="2"/>
    <n v="3"/>
    <n v="0"/>
    <n v="0"/>
    <n v="0"/>
    <n v="0"/>
    <n v="0"/>
    <n v="5"/>
    <n v="0.28000000000000003"/>
    <n v="2"/>
    <n v="3"/>
    <n v="0"/>
    <n v="0"/>
    <n v="0"/>
    <n v="0"/>
    <n v="0"/>
    <n v="5"/>
    <m/>
    <m/>
    <m/>
    <m/>
    <m/>
    <m/>
    <m/>
    <n v="0.4"/>
    <s v="30% a 40%"/>
    <n v="0"/>
    <n v="0"/>
    <n v="0"/>
    <n v="0"/>
    <n v="0"/>
    <n v="0"/>
    <n v="0"/>
    <n v="0"/>
    <n v="0"/>
    <n v="0"/>
    <n v="0"/>
    <n v="0"/>
    <n v="0"/>
    <n v="0"/>
    <n v="0"/>
    <n v="0"/>
    <n v="2.5651337193953436"/>
  </r>
  <r>
    <s v="587 - LA 38 Y PORTETECOCINAS"/>
    <m/>
    <s v="DIEGO ARMANDO MONSERRATE"/>
    <s v="LA GANGA"/>
    <x v="72"/>
    <x v="1"/>
    <s v="COCINAS"/>
    <n v="3"/>
    <n v="1"/>
    <n v="3"/>
    <n v="2"/>
    <n v="0"/>
    <n v="0"/>
    <n v="0"/>
    <n v="0"/>
    <n v="0"/>
    <n v="0"/>
    <n v="0"/>
    <n v="0"/>
    <n v="0"/>
    <m/>
    <n v="0.75"/>
    <n v="0.75"/>
    <e v="#REF!"/>
    <s v="PLATA"/>
    <n v="7"/>
    <n v="0"/>
    <n v="3"/>
    <n v="4"/>
    <n v="3"/>
    <n v="2"/>
    <n v="3"/>
    <n v="5"/>
    <n v="1.5"/>
    <s v="PROM. C"/>
    <m/>
    <m/>
    <s v="CADENAS"/>
    <s v="GANGA LA 38 AVA"/>
    <m/>
    <s v="XIOMARA DELGADO"/>
    <e v="#N/A"/>
    <n v="0"/>
    <n v="0"/>
    <n v="0"/>
    <n v="0"/>
    <n v="0"/>
    <n v="0"/>
    <n v="0"/>
    <n v="0"/>
    <n v="2"/>
    <n v="1"/>
    <n v="1"/>
    <n v="0"/>
    <n v="0"/>
    <n v="0"/>
    <n v="0"/>
    <n v="0"/>
    <n v="2"/>
    <s v="V"/>
    <s v="DIEGO ARMANDO MONSERRATE"/>
    <n v="1.2500000000000002"/>
    <n v="1"/>
    <n v="1"/>
    <n v="0"/>
    <n v="0"/>
    <n v="0"/>
    <n v="0"/>
    <n v="0"/>
    <n v="2"/>
    <n v="0.4"/>
    <n v="1"/>
    <n v="1"/>
    <n v="0"/>
    <n v="0"/>
    <n v="0"/>
    <n v="0"/>
    <n v="0"/>
    <n v="2"/>
    <m/>
    <m/>
    <m/>
    <m/>
    <m/>
    <m/>
    <m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87 - LA 38 Y PORTETEGLOBALES"/>
    <m/>
    <s v="DIEGO ARMANDO MONSERRATE"/>
    <s v="LA GANGA"/>
    <x v="72"/>
    <x v="1"/>
    <s v="GLOBALES"/>
    <n v="0"/>
    <n v="1"/>
    <n v="0"/>
    <n v="0"/>
    <n v="0"/>
    <n v="1"/>
    <n v="0"/>
    <n v="0"/>
    <n v="0"/>
    <n v="0"/>
    <n v="0"/>
    <n v="0"/>
    <n v="0"/>
    <m/>
    <n v="0"/>
    <n v="0"/>
    <e v="#REF!"/>
    <s v="PLATA"/>
    <n v="1"/>
    <n v="0"/>
    <n v="0"/>
    <n v="1"/>
    <n v="0"/>
    <n v="0"/>
    <n v="0"/>
    <n v="0"/>
    <n v="0"/>
    <s v="PROM. C"/>
    <m/>
    <m/>
    <s v="CADENAS"/>
    <s v="GANGA LA 38 AVA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DIEGO ARMANDO MONSERRATE"/>
    <n v="1.2500000000000002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87 - LA 38 Y PORTETELAVADO"/>
    <m/>
    <s v="DIEGO ARMANDO MONSERRATE"/>
    <s v="LA GANGA"/>
    <x v="72"/>
    <x v="1"/>
    <s v="LAVADO"/>
    <n v="3"/>
    <n v="1"/>
    <n v="3"/>
    <n v="5"/>
    <n v="0"/>
    <n v="0"/>
    <n v="0"/>
    <n v="0"/>
    <n v="0"/>
    <n v="0"/>
    <n v="0"/>
    <n v="0"/>
    <n v="0"/>
    <m/>
    <n v="0.42857142857142855"/>
    <n v="0.42857142857142855"/>
    <e v="#REF!"/>
    <s v="PLATA"/>
    <n v="8"/>
    <n v="0"/>
    <n v="3"/>
    <n v="7"/>
    <n v="1"/>
    <n v="0"/>
    <n v="1"/>
    <n v="1"/>
    <n v="0.6"/>
    <s v="PROM. C"/>
    <m/>
    <m/>
    <s v="CADENAS"/>
    <s v="GANGA LA 38 AVA"/>
    <m/>
    <s v="XIOMARA DELGADO"/>
    <e v="#N/A"/>
    <n v="0"/>
    <n v="0"/>
    <n v="0"/>
    <n v="0"/>
    <n v="0"/>
    <n v="0"/>
    <n v="0"/>
    <n v="0"/>
    <n v="1.7294879116695228"/>
    <n v="0"/>
    <n v="0"/>
    <n v="0"/>
    <n v="0"/>
    <n v="0"/>
    <n v="0"/>
    <n v="0"/>
    <n v="0"/>
    <s v="V"/>
    <s v="DIEGO ARMANDO MONSERRATE"/>
    <n v="1.2500000000000002"/>
    <s v=""/>
    <s v="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87 - LA 38 Y PORTETEREFRIGERACIÓN"/>
    <m/>
    <s v="DIEGO ARMANDO MONSERRATE"/>
    <s v="LA GANGA"/>
    <x v="72"/>
    <x v="1"/>
    <s v="REFRIGERACIÓN"/>
    <n v="2"/>
    <n v="1"/>
    <n v="2"/>
    <n v="4"/>
    <n v="0"/>
    <n v="0"/>
    <n v="0"/>
    <n v="0"/>
    <n v="0"/>
    <n v="0"/>
    <n v="0"/>
    <n v="0"/>
    <n v="0"/>
    <m/>
    <n v="0.5"/>
    <n v="0.5"/>
    <e v="#REF!"/>
    <s v="PLATA"/>
    <n v="8"/>
    <n v="0"/>
    <n v="2"/>
    <n v="4"/>
    <n v="4"/>
    <n v="2"/>
    <n v="4"/>
    <n v="6"/>
    <n v="0.5"/>
    <s v="PROM. C"/>
    <m/>
    <m/>
    <s v="CADENAS"/>
    <s v="GANGA LA 38 AVA"/>
    <m/>
    <s v="XIOMARA DELGAD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V"/>
    <s v="DIEGO ARMANDO MONSERRATE"/>
    <n v="1.2500000000000002"/>
    <s v=""/>
    <s v="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89 - GANGA PEDREGALAIRES"/>
    <m/>
    <s v="DIEGO ARMANDO MONSERRATE"/>
    <s v="LA GANGA"/>
    <x v="73"/>
    <x v="1"/>
    <s v="AIRES"/>
    <n v="0"/>
    <n v="0"/>
    <n v="0"/>
    <n v="2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PEDREGAL 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DIEGO ARMANDO MONSERRATE"/>
    <n v="1.9999999999999996"/>
    <s v=""/>
    <s v="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89 - GANGA PEDREGALCOCINAS"/>
    <m/>
    <s v="DIEGO ARMANDO MONSERRATE"/>
    <s v="LA GANGA"/>
    <x v="73"/>
    <x v="1"/>
    <s v="COCINAS"/>
    <n v="0"/>
    <n v="2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PEDREGAL "/>
    <m/>
    <s v="XIOMARA DELGAD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V"/>
    <s v="DIEGO ARMANDO MONSERRATE"/>
    <n v="1.9999999999999996"/>
    <s v=""/>
    <s v="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89 - GANGA PEDREGALGLOBALES"/>
    <m/>
    <s v="DIEGO ARMANDO MONSERRATE"/>
    <s v="LA GANGA"/>
    <x v="73"/>
    <x v="1"/>
    <s v="GLOBALES"/>
    <n v="0"/>
    <n v="1"/>
    <n v="0"/>
    <n v="2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PEDREGAL 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DIEGO ARMANDO MONSERRATE"/>
    <n v="1.9999999999999996"/>
    <s v=""/>
    <s v="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89 - GANGA PEDREGALLAVADO"/>
    <m/>
    <s v="DIEGO ARMANDO MONSERRATE"/>
    <s v="LA GANGA"/>
    <x v="73"/>
    <x v="1"/>
    <s v="LAVADO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PEDREGAL "/>
    <m/>
    <s v="XIOMARA DELGADO"/>
    <e v="#N/A"/>
    <n v="0"/>
    <n v="0"/>
    <n v="0"/>
    <n v="0"/>
    <n v="0"/>
    <n v="0"/>
    <n v="0"/>
    <n v="0"/>
    <n v="1.5133019227108326"/>
    <n v="0"/>
    <n v="0"/>
    <n v="0"/>
    <n v="0"/>
    <n v="0"/>
    <n v="0"/>
    <n v="0"/>
    <n v="0"/>
    <s v="V"/>
    <s v="DIEGO ARMANDO MONSERRATE"/>
    <n v="1.9999999999999996"/>
    <s v=""/>
    <s v="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89 - GANGA PEDREGALREFRIGERACIÓN"/>
    <m/>
    <s v="DIEGO ARMANDO MONSERRATE"/>
    <s v="LA GANGA"/>
    <x v="73"/>
    <x v="1"/>
    <s v="REFRIGERACIÓN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PEDREGAL "/>
    <m/>
    <s v="XIOMARA DELGAD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V"/>
    <s v="DIEGO ARMANDO MONSERRATE"/>
    <n v="1.9999999999999996"/>
    <s v=""/>
    <s v="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63 - La 29COCINAS"/>
    <m/>
    <s v="DIEGO ARMANDO MONSERRATE"/>
    <s v="LA GANGA"/>
    <x v="74"/>
    <x v="1"/>
    <s v="COCINAS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LA 29 "/>
    <m/>
    <s v="XIOMARA DELGADO"/>
    <e v="#N/A"/>
    <n v="0"/>
    <n v="0"/>
    <n v="0"/>
    <n v="0"/>
    <n v="0"/>
    <n v="0"/>
    <n v="0"/>
    <n v="0"/>
    <n v="2"/>
    <n v="0"/>
    <n v="1"/>
    <n v="0"/>
    <n v="0"/>
    <n v="0"/>
    <n v="0"/>
    <n v="0"/>
    <n v="1"/>
    <s v="V"/>
    <s v="DIEGO ARMANDO MONSERRATE"/>
    <n v="0.74999999999999933"/>
    <n v="1"/>
    <n v="1"/>
    <n v="0"/>
    <n v="0"/>
    <n v="0"/>
    <n v="0"/>
    <n v="0"/>
    <n v="2"/>
    <n v="0.4"/>
    <n v="1"/>
    <n v="1"/>
    <n v="0"/>
    <n v="0"/>
    <n v="0"/>
    <n v="0"/>
    <n v="0"/>
    <n v="2"/>
    <m/>
    <m/>
    <m/>
    <m/>
    <m/>
    <m/>
    <m/>
    <n v="0.4"/>
    <s v="30% a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63 - La 29LAVADO"/>
    <m/>
    <s v="DIEGO ARMANDO MONSERRATE"/>
    <s v="LA GANGA"/>
    <x v="74"/>
    <x v="1"/>
    <s v="LAVADO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LA 29 "/>
    <m/>
    <s v="XIOMARA DELGAD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DIEGO ARMANDO MONSERRATE"/>
    <n v="0.74999999999999933"/>
    <s v=""/>
    <s v="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63 - La 29REFRIGERACIÓN"/>
    <m/>
    <s v="DIEGO ARMANDO MONSERRATE"/>
    <s v="LA GANGA"/>
    <x v="74"/>
    <x v="1"/>
    <s v="REFRIGERACIÓN"/>
    <n v="0"/>
    <n v="0"/>
    <n v="2"/>
    <n v="2"/>
    <n v="0"/>
    <n v="0"/>
    <n v="0"/>
    <n v="0"/>
    <n v="0"/>
    <n v="0"/>
    <n v="0"/>
    <n v="0"/>
    <n v="0"/>
    <m/>
    <n v="0.5"/>
    <n v="0"/>
    <e v="#REF!"/>
    <s v="PLATA"/>
    <n v="0"/>
    <n v="0"/>
    <n v="0"/>
    <n v="0"/>
    <n v="0"/>
    <n v="0"/>
    <n v="0"/>
    <n v="0"/>
    <n v="1"/>
    <s v="PROM. C"/>
    <m/>
    <m/>
    <s v="CADENAS"/>
    <s v="GANGA LA 29 "/>
    <m/>
    <s v="XIOMARA DELGAD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V"/>
    <s v="DIEGO ARMANDO MONSERRATE"/>
    <n v="0.74999999999999933"/>
    <s v=""/>
    <s v="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21 - MIN SAMBORONDONCOCINAS"/>
    <m/>
    <s v="DIEGO ARMANDO MONSERRATE"/>
    <s v="MARCIMEX"/>
    <x v="75"/>
    <x v="0"/>
    <s v="COCINAS"/>
    <n v="0"/>
    <n v="0"/>
    <n v="1"/>
    <n v="0"/>
    <n v="0"/>
    <n v="0"/>
    <n v="0"/>
    <n v="0"/>
    <n v="0"/>
    <n v="0"/>
    <n v="0"/>
    <n v="0"/>
    <n v="0"/>
    <m/>
    <n v="1"/>
    <n v="1"/>
    <e v="#REF!"/>
    <s v="ORO"/>
    <n v="1"/>
    <n v="0"/>
    <n v="1"/>
    <n v="1"/>
    <n v="0"/>
    <n v="0"/>
    <n v="0"/>
    <n v="0"/>
    <n v="0"/>
    <s v="PROM. C"/>
    <m/>
    <m/>
    <s v="CADENAS"/>
    <s v="MIN SAMBORONDON"/>
    <m/>
    <s v="XIOMARA DELGADO"/>
    <e v="#N/A"/>
    <n v="0"/>
    <n v="0"/>
    <n v="0"/>
    <n v="0"/>
    <n v="0"/>
    <n v="0"/>
    <n v="0"/>
    <n v="0"/>
    <n v="2"/>
    <n v="1"/>
    <n v="2"/>
    <n v="0"/>
    <n v="0"/>
    <n v="0"/>
    <n v="0"/>
    <n v="0"/>
    <n v="3"/>
    <s v="J"/>
    <s v="DIEGO ARMANDO MONSERRATE"/>
    <n v="0.99999999999999978"/>
    <n v="1"/>
    <n v="2"/>
    <n v="0"/>
    <n v="0"/>
    <n v="0"/>
    <n v="0"/>
    <n v="0"/>
    <n v="3"/>
    <n v="0.15"/>
    <n v="1"/>
    <n v="2"/>
    <n v="0"/>
    <n v="0"/>
    <n v="0"/>
    <n v="0"/>
    <n v="0"/>
    <n v="3"/>
    <m/>
    <m/>
    <m/>
    <m/>
    <m/>
    <m/>
    <m/>
    <n v="0.33333333333333331"/>
    <s v="30% a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21 - MIN SAMBORONDONLAVADO"/>
    <m/>
    <s v="DIEGO ARMANDO MONSERRATE"/>
    <s v="MARCIMEX"/>
    <x v="75"/>
    <x v="0"/>
    <s v="LAVADO"/>
    <n v="0"/>
    <n v="2"/>
    <n v="0"/>
    <n v="0"/>
    <n v="0"/>
    <n v="0"/>
    <n v="0"/>
    <n v="0"/>
    <n v="0"/>
    <n v="0"/>
    <n v="0"/>
    <n v="0"/>
    <n v="0"/>
    <m/>
    <n v="0"/>
    <n v="0"/>
    <e v="#REF!"/>
    <s v="ORO"/>
    <n v="1"/>
    <n v="0"/>
    <n v="0"/>
    <n v="0"/>
    <n v="1"/>
    <n v="1"/>
    <n v="1"/>
    <n v="1"/>
    <n v="0"/>
    <s v="PROM. C"/>
    <m/>
    <m/>
    <s v="CADENAS"/>
    <s v="MIN SAMBORONDON"/>
    <m/>
    <s v="XIOMARA DELGADO"/>
    <e v="#N/A"/>
    <n v="0"/>
    <n v="0"/>
    <n v="0"/>
    <n v="0"/>
    <n v="0"/>
    <n v="0"/>
    <n v="0"/>
    <n v="0"/>
    <n v="3.848161036914747"/>
    <n v="1"/>
    <n v="1"/>
    <n v="0"/>
    <n v="0"/>
    <n v="0"/>
    <n v="0"/>
    <n v="0"/>
    <n v="2"/>
    <s v="J"/>
    <s v="DIEGO ARMANDO MONSERRATE"/>
    <n v="0.99999999999999978"/>
    <n v="1"/>
    <n v="1"/>
    <n v="0"/>
    <n v="0"/>
    <n v="0"/>
    <n v="0"/>
    <n v="0"/>
    <n v="2"/>
    <n v="0.2"/>
    <n v="1"/>
    <n v="1"/>
    <n v="0"/>
    <n v="0"/>
    <n v="0"/>
    <n v="0"/>
    <n v="0"/>
    <n v="2"/>
    <m/>
    <m/>
    <m/>
    <m/>
    <m/>
    <m/>
    <m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5.3874254516806461"/>
  </r>
  <r>
    <s v="921 - MIN SAMBORONDONREFRIGERACIÓN"/>
    <m/>
    <s v="DIEGO ARMANDO MONSERRATE"/>
    <s v="MARCIMEX"/>
    <x v="75"/>
    <x v="0"/>
    <s v="REFRIGERACIÓN"/>
    <n v="3"/>
    <n v="1"/>
    <n v="3"/>
    <n v="0"/>
    <n v="0"/>
    <n v="0"/>
    <n v="0"/>
    <n v="0"/>
    <n v="0"/>
    <n v="0"/>
    <n v="0"/>
    <n v="0"/>
    <n v="0"/>
    <m/>
    <n v="1"/>
    <n v="1"/>
    <e v="#REF!"/>
    <s v="ORO"/>
    <n v="4"/>
    <n v="0"/>
    <n v="3"/>
    <n v="3"/>
    <n v="1"/>
    <n v="1"/>
    <n v="1"/>
    <n v="2"/>
    <n v="0"/>
    <s v="PROM. C"/>
    <m/>
    <m/>
    <s v="CADENAS"/>
    <s v="MIN SAMBORONDON"/>
    <m/>
    <s v="XIOMARA DELGADO"/>
    <e v="#N/A"/>
    <n v="0"/>
    <n v="0"/>
    <n v="0"/>
    <n v="0"/>
    <n v="0"/>
    <n v="0"/>
    <n v="0"/>
    <n v="0"/>
    <n v="4"/>
    <n v="1"/>
    <n v="2"/>
    <n v="0"/>
    <n v="0"/>
    <n v="0"/>
    <n v="0"/>
    <n v="0"/>
    <n v="3"/>
    <s v="J"/>
    <s v="DIEGO ARMANDO MONSERRATE"/>
    <n v="0.99999999999999978"/>
    <n v="1"/>
    <n v="2"/>
    <n v="0"/>
    <n v="0"/>
    <n v="0"/>
    <n v="0"/>
    <n v="0"/>
    <n v="3"/>
    <n v="0.15"/>
    <n v="1"/>
    <n v="2"/>
    <n v="0"/>
    <n v="0"/>
    <n v="0"/>
    <n v="0"/>
    <n v="0"/>
    <n v="3"/>
    <m/>
    <m/>
    <m/>
    <m/>
    <m/>
    <m/>
    <m/>
    <n v="0.33333333333333331"/>
    <s v="30% a 40%"/>
    <n v="0"/>
    <n v="0"/>
    <n v="0"/>
    <n v="0"/>
    <n v="0"/>
    <n v="0"/>
    <n v="0"/>
    <n v="0"/>
    <n v="0"/>
    <n v="0"/>
    <n v="0"/>
    <n v="0"/>
    <n v="0"/>
    <n v="0"/>
    <n v="0"/>
    <n v="0"/>
    <n v="1.9370305549478601"/>
  </r>
  <r>
    <s v="485 - ALBORADAAIRES"/>
    <s v="TAMAYO GOMEZ EDWIN LEONARDO.xlsx"/>
    <s v="EDWIN LEONARDO TAMAYO"/>
    <s v="CRECOS"/>
    <x v="76"/>
    <x v="0"/>
    <s v="AIRES"/>
    <n v="1"/>
    <n v="1"/>
    <n v="1"/>
    <n v="0"/>
    <n v="0"/>
    <n v="10"/>
    <n v="3"/>
    <n v="0"/>
    <n v="0"/>
    <n v="0"/>
    <n v="0"/>
    <n v="12"/>
    <n v="0"/>
    <m/>
    <n v="4.3478260869565216E-2"/>
    <n v="4.3478260869565216E-2"/>
    <e v="#REF!"/>
    <s v="PLATINO"/>
    <n v="27"/>
    <n v="1"/>
    <n v="1"/>
    <n v="23"/>
    <n v="4"/>
    <n v="1"/>
    <n v="4"/>
    <n v="2"/>
    <n v="0"/>
    <s v="PROM. B"/>
    <m/>
    <m/>
    <s v="CADENAS"/>
    <s v="CRECOS ALBORADA"/>
    <m/>
    <s v="MANUEL GIL"/>
    <n v="18"/>
    <n v="0"/>
    <n v="0"/>
    <n v="0"/>
    <n v="0"/>
    <n v="0"/>
    <n v="0"/>
    <n v="1"/>
    <n v="1"/>
    <n v="3.5555555555555554"/>
    <n v="0"/>
    <n v="0"/>
    <n v="0"/>
    <n v="2"/>
    <n v="0"/>
    <n v="0"/>
    <n v="4"/>
    <n v="6"/>
    <s v="MWJVS"/>
    <s v="EDWIN LEONARDO TAMAYO"/>
    <n v="37"/>
    <n v="0"/>
    <n v="1"/>
    <n v="0"/>
    <n v="1"/>
    <n v="0"/>
    <n v="0"/>
    <n v="1"/>
    <n v="3"/>
    <n v="0.22"/>
    <n v="0"/>
    <n v="0"/>
    <n v="0"/>
    <n v="1"/>
    <n v="1"/>
    <n v="0"/>
    <n v="3"/>
    <n v="5"/>
    <s v=""/>
    <s v=""/>
    <s v=""/>
    <s v=""/>
    <s v=""/>
    <s v=""/>
    <s v=""/>
    <n v="0"/>
    <n v="0"/>
    <n v="0"/>
    <n v="0"/>
    <s v=""/>
    <n v="4"/>
    <n v="0"/>
    <n v="0"/>
    <n v="1"/>
    <n v="5"/>
    <n v="0"/>
    <n v="0"/>
    <n v="0"/>
    <n v="7"/>
    <n v="3"/>
    <n v="0"/>
    <n v="2"/>
    <n v="12"/>
    <n v="5.9259259259259256"/>
  </r>
  <r>
    <s v="485 - ALBORADACOCINAS"/>
    <s v="TAMAYO GOMEZ EDWIN LEONARDO.xlsx"/>
    <s v="EDWIN LEONARDO TAMAYO"/>
    <s v="CRECOS"/>
    <x v="76"/>
    <x v="0"/>
    <s v="COCINAS"/>
    <n v="1"/>
    <n v="13"/>
    <n v="13"/>
    <n v="13"/>
    <n v="0"/>
    <n v="2"/>
    <n v="0"/>
    <n v="0"/>
    <n v="0"/>
    <n v="0"/>
    <n v="0"/>
    <n v="0"/>
    <n v="0"/>
    <m/>
    <n v="0.65"/>
    <n v="0.65"/>
    <e v="#REF!"/>
    <s v="PLATINO"/>
    <n v="23"/>
    <n v="10"/>
    <n v="13"/>
    <n v="20"/>
    <n v="3"/>
    <n v="2"/>
    <n v="3"/>
    <n v="12"/>
    <n v="1"/>
    <s v="PROM. B"/>
    <n v="0.58819999999999995"/>
    <n v="0.61899999999999999"/>
    <s v="CADENAS"/>
    <s v="CRECOS ALBORADA"/>
    <m/>
    <s v="MANUEL GIL"/>
    <n v="16"/>
    <n v="7"/>
    <n v="2"/>
    <n v="0"/>
    <n v="0"/>
    <n v="0"/>
    <n v="0"/>
    <n v="0"/>
    <n v="9"/>
    <n v="14.405580197860868"/>
    <n v="1"/>
    <n v="1"/>
    <n v="0"/>
    <n v="0"/>
    <n v="0"/>
    <n v="0"/>
    <n v="0"/>
    <n v="2"/>
    <s v="MWJVS"/>
    <s v="EDWIN LEONARDO TAMAYO"/>
    <n v="37"/>
    <n v="4"/>
    <n v="4"/>
    <n v="0"/>
    <n v="0"/>
    <n v="0"/>
    <n v="0"/>
    <n v="0"/>
    <n v="8"/>
    <n v="0.45"/>
    <n v="2"/>
    <n v="2"/>
    <n v="0"/>
    <n v="0"/>
    <n v="0"/>
    <n v="0"/>
    <n v="1"/>
    <n v="5"/>
    <s v=""/>
    <s v=""/>
    <s v=""/>
    <s v=""/>
    <s v=""/>
    <s v=""/>
    <s v=""/>
    <n v="0.58333333333333337"/>
    <s v="mayor 40%"/>
    <n v="5"/>
    <n v="2"/>
    <s v=""/>
    <n v="0"/>
    <n v="0"/>
    <n v="0"/>
    <n v="0"/>
    <n v="7"/>
    <n v="3"/>
    <n v="1"/>
    <n v="0"/>
    <n v="0"/>
    <n v="0"/>
    <n v="0"/>
    <n v="0"/>
    <n v="4"/>
    <n v="36"/>
  </r>
  <r>
    <s v="485 - ALBORADAEMPOTRE"/>
    <s v="TAMAYO GOMEZ EDWIN LEONARDO.xlsx"/>
    <s v="EDWIN LEONARDO TAMAYO"/>
    <s v="CRECOS"/>
    <x v="76"/>
    <x v="0"/>
    <s v="EMPOTRE"/>
    <n v="0"/>
    <n v="0"/>
    <n v="1"/>
    <n v="0"/>
    <n v="0"/>
    <n v="0"/>
    <n v="0"/>
    <n v="0"/>
    <n v="0"/>
    <n v="0"/>
    <n v="0"/>
    <n v="0"/>
    <n v="0"/>
    <m/>
    <n v="1"/>
    <n v="1"/>
    <e v="#REF!"/>
    <s v="PLATINO"/>
    <n v="1"/>
    <n v="0"/>
    <n v="1"/>
    <n v="1"/>
    <n v="0"/>
    <n v="0"/>
    <n v="0"/>
    <n v="0"/>
    <n v="0"/>
    <s v="PROM. B"/>
    <m/>
    <m/>
    <s v="CADENAS"/>
    <s v="CRECOS ALBORADA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EDWIN LEONARDO TAMAYO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85 - ALBORADAGLOBALES"/>
    <s v="TAMAYO GOMEZ EDWIN LEONARDO.xlsx"/>
    <s v="EDWIN LEONARDO TAMAYO"/>
    <s v="CRECOS"/>
    <x v="76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ALBORADA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EDWIN LEONARDO TAMAYO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85 - ALBORADALAVADO"/>
    <s v="TAMAYO GOMEZ EDWIN LEONARDO.xlsx"/>
    <s v="EDWIN LEONARDO TAMAYO"/>
    <s v="CRECOS"/>
    <x v="76"/>
    <x v="0"/>
    <s v="LAVADO"/>
    <n v="1"/>
    <n v="1"/>
    <n v="1"/>
    <n v="0"/>
    <n v="34"/>
    <n v="9"/>
    <n v="5"/>
    <n v="0"/>
    <n v="0"/>
    <n v="0"/>
    <n v="0"/>
    <n v="1"/>
    <n v="0"/>
    <m/>
    <n v="2.4390243902439025E-2"/>
    <n v="2.4390243902439025E-2"/>
    <e v="#REF!"/>
    <s v="PLATINO"/>
    <n v="50"/>
    <n v="1"/>
    <n v="1"/>
    <n v="41"/>
    <n v="9"/>
    <n v="1"/>
    <n v="9"/>
    <n v="2"/>
    <n v="0"/>
    <s v="PROM. B"/>
    <n v="3.5700000000000003E-2"/>
    <n v="2.2700000000000001E-2"/>
    <s v="CADENAS"/>
    <s v="CRECOS ALBORADA"/>
    <m/>
    <s v="MANUEL GIL"/>
    <n v="26"/>
    <n v="0"/>
    <n v="0"/>
    <n v="9"/>
    <n v="4"/>
    <n v="3"/>
    <n v="0"/>
    <n v="0"/>
    <n v="16"/>
    <n v="1"/>
    <n v="1"/>
    <n v="0"/>
    <n v="13"/>
    <n v="3"/>
    <n v="4"/>
    <n v="0"/>
    <n v="0"/>
    <n v="21"/>
    <s v="MWJVS"/>
    <s v="EDWIN LEONARDO TAMAYO"/>
    <n v="37"/>
    <n v="0"/>
    <n v="0"/>
    <n v="4"/>
    <n v="2"/>
    <n v="1"/>
    <n v="0"/>
    <n v="0"/>
    <n v="7"/>
    <n v="7.0000000000000007E-2"/>
    <n v="0"/>
    <n v="0"/>
    <n v="4"/>
    <n v="5"/>
    <n v="0"/>
    <n v="0"/>
    <n v="0"/>
    <n v="9"/>
    <m/>
    <m/>
    <s v="ALTO"/>
    <m/>
    <m/>
    <m/>
    <m/>
    <n v="1.8867924528301886E-2"/>
    <s v="menor de 30%"/>
    <n v="0"/>
    <n v="0"/>
    <n v="1"/>
    <n v="2"/>
    <n v="1"/>
    <n v="0"/>
    <n v="2"/>
    <n v="6"/>
    <n v="0"/>
    <n v="0"/>
    <n v="1"/>
    <n v="3"/>
    <n v="1"/>
    <n v="0"/>
    <n v="0"/>
    <n v="5"/>
    <n v="1.6236859018296341"/>
  </r>
  <r>
    <s v="485 - ALBORADAREFRIGERACIÓN"/>
    <s v="TAMAYO GOMEZ EDWIN LEONARDO.xlsx"/>
    <s v="EDWIN LEONARDO TAMAYO"/>
    <s v="CRECOS"/>
    <x v="76"/>
    <x v="0"/>
    <s v="REFRIGERACIÓN"/>
    <n v="0.5"/>
    <n v="8"/>
    <n v="4"/>
    <n v="3"/>
    <n v="2"/>
    <n v="6"/>
    <n v="0"/>
    <n v="0"/>
    <n v="0"/>
    <n v="0"/>
    <n v="0"/>
    <n v="0"/>
    <n v="0"/>
    <m/>
    <n v="0.4"/>
    <n v="0.4"/>
    <e v="#REF!"/>
    <s v="PLATINO"/>
    <n v="18"/>
    <n v="1"/>
    <n v="4"/>
    <n v="10"/>
    <n v="8"/>
    <n v="9"/>
    <n v="8"/>
    <n v="10"/>
    <n v="1.3333333333333333"/>
    <s v="PROM. B"/>
    <n v="0.1429"/>
    <n v="0.36359999999999998"/>
    <s v="CADENAS"/>
    <s v="CRECOS ALBORADA"/>
    <m/>
    <s v="MANUEL GIL"/>
    <n v="6"/>
    <n v="6"/>
    <n v="2"/>
    <n v="0"/>
    <n v="1"/>
    <n v="0"/>
    <n v="0"/>
    <n v="0"/>
    <n v="9"/>
    <n v="8.154559824830887"/>
    <n v="0"/>
    <n v="2"/>
    <n v="1"/>
    <n v="0"/>
    <n v="0"/>
    <n v="0"/>
    <n v="0"/>
    <n v="3"/>
    <s v="MWJVS"/>
    <s v="EDWIN LEONARDO TAMAYO"/>
    <n v="37"/>
    <n v="3"/>
    <n v="2"/>
    <n v="0"/>
    <n v="0"/>
    <n v="1"/>
    <n v="0"/>
    <n v="0"/>
    <n v="6"/>
    <n v="0.4"/>
    <n v="3"/>
    <n v="6"/>
    <n v="0"/>
    <n v="0"/>
    <n v="0"/>
    <n v="0"/>
    <n v="1"/>
    <n v="10"/>
    <s v=""/>
    <s v=""/>
    <s v=""/>
    <s v=""/>
    <s v=""/>
    <s v=""/>
    <s v=""/>
    <n v="0.42857142857142855"/>
    <s v="mayor 40%"/>
    <n v="3"/>
    <n v="2"/>
    <s v=""/>
    <n v="0"/>
    <n v="2"/>
    <n v="0"/>
    <n v="0"/>
    <n v="7"/>
    <n v="4"/>
    <n v="0"/>
    <n v="0"/>
    <n v="0"/>
    <n v="2"/>
    <n v="0"/>
    <n v="0"/>
    <n v="6"/>
    <n v="21"/>
  </r>
  <r>
    <s v="402 - POINT ALBORADACOCINAS"/>
    <s v="TAMAYO GOMEZ EDWIN LEONARDO.xlsx"/>
    <s v="EDWIN LEONARDO TAMAYO"/>
    <s v="POINT"/>
    <x v="77"/>
    <x v="0"/>
    <s v="COCINAS"/>
    <n v="0.5"/>
    <n v="4"/>
    <n v="2"/>
    <n v="12"/>
    <n v="0"/>
    <n v="0"/>
    <n v="0"/>
    <n v="0"/>
    <n v="0"/>
    <n v="0"/>
    <n v="0"/>
    <n v="0"/>
    <n v="0"/>
    <m/>
    <n v="0.25"/>
    <n v="0.25"/>
    <e v="#REF!"/>
    <s v="BRONCE"/>
    <n v="16"/>
    <n v="2"/>
    <n v="2"/>
    <n v="8"/>
    <n v="8"/>
    <n v="2"/>
    <n v="8"/>
    <n v="4"/>
    <n v="0.16666666666666666"/>
    <s v="PROM. B"/>
    <m/>
    <m/>
    <s v="CADENAS"/>
    <s v="POINT ALBORADA"/>
    <m/>
    <s v="MANUEL GIL"/>
    <n v="7"/>
    <n v="0"/>
    <n v="0"/>
    <n v="0"/>
    <n v="0"/>
    <n v="0"/>
    <n v="0"/>
    <n v="0"/>
    <n v="0"/>
    <n v="4.2146436331321855"/>
    <n v="0"/>
    <n v="1"/>
    <n v="0"/>
    <n v="0"/>
    <n v="0"/>
    <n v="0"/>
    <n v="0"/>
    <n v="1"/>
    <s v="MJ"/>
    <s v="EDWIN LEONARDO TAMAYO"/>
    <n v="2.9999999999999987"/>
    <n v="1"/>
    <n v="1"/>
    <n v="0"/>
    <n v="0"/>
    <n v="0"/>
    <n v="0"/>
    <n v="0"/>
    <n v="2"/>
    <n v="0.5"/>
    <n v="0"/>
    <n v="2"/>
    <n v="0"/>
    <n v="0"/>
    <n v="0"/>
    <n v="0"/>
    <n v="0"/>
    <n v="2"/>
    <m/>
    <m/>
    <m/>
    <m/>
    <m/>
    <m/>
    <s v="MEDIO "/>
    <n v="0.2"/>
    <s v="30% a 40%"/>
    <n v="0"/>
    <n v="0"/>
    <s v=""/>
    <n v="0"/>
    <n v="0"/>
    <n v="0"/>
    <n v="0"/>
    <n v="0"/>
    <n v="1"/>
    <n v="0"/>
    <n v="0"/>
    <n v="0"/>
    <n v="0"/>
    <n v="0"/>
    <n v="0"/>
    <n v="1"/>
    <n v="6.6944830869774927"/>
  </r>
  <r>
    <s v="402 - POINT ALBORADAREFRIGERACIÓN"/>
    <s v="TAMAYO GOMEZ EDWIN LEONARDO.xlsx"/>
    <s v="EDWIN LEONARDO TAMAYO"/>
    <s v="POINT"/>
    <x v="77"/>
    <x v="0"/>
    <s v="REFRIGERACIÓN"/>
    <n v="2"/>
    <n v="1"/>
    <n v="2"/>
    <n v="10"/>
    <n v="0"/>
    <n v="0"/>
    <n v="0"/>
    <n v="0"/>
    <n v="0"/>
    <n v="0"/>
    <n v="0"/>
    <n v="0"/>
    <n v="0"/>
    <m/>
    <n v="0.2857142857142857"/>
    <n v="0.2857142857142857"/>
    <e v="#REF!"/>
    <s v="BRONCE"/>
    <n v="14"/>
    <n v="1"/>
    <n v="2"/>
    <n v="7"/>
    <n v="7"/>
    <n v="2"/>
    <n v="7"/>
    <n v="3"/>
    <n v="0.2"/>
    <s v="PROM. B"/>
    <m/>
    <m/>
    <s v="CADENAS"/>
    <s v="POINT ALBORADA"/>
    <m/>
    <s v="MANUEL GIL"/>
    <n v="6"/>
    <n v="2"/>
    <n v="0"/>
    <n v="0"/>
    <n v="0"/>
    <n v="0"/>
    <n v="0"/>
    <n v="0"/>
    <n v="2"/>
    <n v="1"/>
    <n v="0"/>
    <n v="1"/>
    <n v="0"/>
    <n v="0"/>
    <n v="0"/>
    <n v="0"/>
    <n v="0"/>
    <n v="1"/>
    <s v="MJ"/>
    <s v="EDWIN LEONARDO TAMAYO"/>
    <n v="2.9999999999999987"/>
    <n v="0"/>
    <n v="0"/>
    <n v="0"/>
    <n v="0"/>
    <n v="0"/>
    <n v="0"/>
    <n v="0"/>
    <n v="0"/>
    <n v="0.4"/>
    <n v="0"/>
    <n v="1"/>
    <n v="0"/>
    <n v="0"/>
    <n v="0"/>
    <n v="0"/>
    <n v="0"/>
    <n v="1"/>
    <s v=""/>
    <s v=""/>
    <s v=""/>
    <s v=""/>
    <s v=""/>
    <s v=""/>
    <s v=""/>
    <n v="0.5"/>
    <s v="mayor 40%"/>
    <n v="1"/>
    <n v="2"/>
    <s v=""/>
    <n v="0"/>
    <n v="0"/>
    <n v="0"/>
    <n v="0"/>
    <n v="3"/>
    <n v="1"/>
    <n v="1"/>
    <n v="0"/>
    <n v="0"/>
    <n v="0"/>
    <n v="0"/>
    <n v="0"/>
    <n v="2"/>
    <n v="2"/>
  </r>
  <r>
    <s v="441 - TIENDA MACHALA 713AIRES"/>
    <s v="LAZO SANJINEZ ELAYNE IVANOVA enviar.xlsx"/>
    <s v="ELAYNE IVANOVA LAZO"/>
    <s v="ARTEFACTA"/>
    <x v="78"/>
    <x v="0"/>
    <s v="AIRES"/>
    <n v="0"/>
    <n v="2"/>
    <n v="0"/>
    <n v="1"/>
    <n v="0"/>
    <n v="0"/>
    <n v="0"/>
    <n v="0"/>
    <n v="0"/>
    <n v="0"/>
    <n v="0"/>
    <n v="0"/>
    <n v="0"/>
    <m/>
    <n v="0"/>
    <n v="0"/>
    <e v="#REF!"/>
    <s v="PLATINO"/>
    <n v="1"/>
    <n v="0"/>
    <n v="0"/>
    <n v="0"/>
    <n v="1"/>
    <n v="0"/>
    <n v="1"/>
    <n v="0"/>
    <n v="0"/>
    <s v="PROM. B"/>
    <m/>
    <m/>
    <s v="CADENAS"/>
    <s v="ARTEFACTA TIENDA MACHALA 713"/>
    <m/>
    <s v="ANNY SUAREZ"/>
    <n v="0"/>
    <n v="0"/>
    <n v="0"/>
    <n v="0"/>
    <n v="0"/>
    <n v="0"/>
    <n v="0"/>
    <n v="0"/>
    <n v="0"/>
    <n v="2.3732251521298182"/>
    <n v="0"/>
    <n v="0"/>
    <n v="0"/>
    <n v="0"/>
    <n v="0"/>
    <n v="0"/>
    <n v="0"/>
    <n v="0"/>
    <s v="MWV"/>
    <s v="ELAYNE IVANOVA LAZO"/>
    <n v="8.9999999999999964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69168356997976"/>
  </r>
  <r>
    <s v="441 - TIENDA MACHALA 713COCINAS"/>
    <s v="LAZO SANJINEZ ELAYNE IVANOVA enviar.xlsx"/>
    <s v="ELAYNE IVANOVA LAZO"/>
    <s v="ARTEFACTA"/>
    <x v="78"/>
    <x v="0"/>
    <s v="COCINAS"/>
    <n v="0.7142857142857143"/>
    <n v="7"/>
    <n v="5"/>
    <n v="4"/>
    <n v="0"/>
    <n v="0"/>
    <n v="0"/>
    <n v="0"/>
    <n v="3"/>
    <n v="0"/>
    <n v="0"/>
    <n v="0"/>
    <n v="0"/>
    <m/>
    <n v="0.5"/>
    <n v="0.5"/>
    <e v="#REF!"/>
    <s v="PLATINO"/>
    <n v="19"/>
    <n v="4"/>
    <n v="5"/>
    <n v="10"/>
    <n v="9"/>
    <n v="5"/>
    <n v="9"/>
    <n v="9"/>
    <n v="1.25"/>
    <s v="PROM. B"/>
    <m/>
    <m/>
    <s v="CADENAS"/>
    <s v="ARTEFACTA TIENDA MACHALA 713"/>
    <m/>
    <s v="ANNY SUAREZ"/>
    <n v="8"/>
    <n v="0"/>
    <n v="0"/>
    <n v="0"/>
    <n v="0"/>
    <n v="0"/>
    <n v="0"/>
    <n v="0"/>
    <n v="0"/>
    <n v="7.246901737436561"/>
    <n v="0"/>
    <n v="0"/>
    <n v="0"/>
    <n v="0"/>
    <n v="0"/>
    <n v="0"/>
    <n v="0"/>
    <n v="0"/>
    <s v="MWV"/>
    <s v="ELAYNE IVANOVA LAZO"/>
    <n v="8.9999999999999964"/>
    <n v="0"/>
    <n v="1"/>
    <n v="0"/>
    <n v="0"/>
    <n v="0"/>
    <n v="0"/>
    <n v="0"/>
    <n v="1"/>
    <n v="0.4"/>
    <n v="1"/>
    <n v="0"/>
    <n v="0"/>
    <n v="0"/>
    <n v="0"/>
    <n v="0"/>
    <n v="0"/>
    <n v="1"/>
    <m/>
    <m/>
    <m/>
    <m/>
    <m/>
    <m/>
    <m/>
    <n v="0.5"/>
    <s v="mayor 40%"/>
    <n v="2"/>
    <n v="2"/>
    <n v="0"/>
    <n v="0"/>
    <n v="0"/>
    <n v="0"/>
    <n v="0"/>
    <n v="4"/>
    <n v="4"/>
    <n v="0"/>
    <n v="0"/>
    <n v="0"/>
    <n v="0"/>
    <n v="0"/>
    <n v="0"/>
    <n v="4"/>
    <n v="19.335703335868665"/>
  </r>
  <r>
    <s v="441 - TIENDA MACHALA 713EMPOTRE"/>
    <s v="LAZO SANJINEZ ELAYNE IVANOVA enviar.xlsx"/>
    <s v="ELAYNE IVANOVA LAZO"/>
    <s v="ARTEFACTA"/>
    <x v="78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ARTEFACTA TIENDA MACHALA 713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V"/>
    <s v="ELAYNE IVANOVA LAZO"/>
    <n v="8.9999999999999964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1"/>
    <s v="mayor 40%"/>
    <n v="1"/>
    <n v="1"/>
    <n v="0"/>
    <n v="0"/>
    <n v="0"/>
    <n v="0"/>
    <n v="0"/>
    <n v="2"/>
    <n v="0"/>
    <n v="0"/>
    <n v="0"/>
    <n v="0"/>
    <n v="0"/>
    <n v="0"/>
    <n v="0"/>
    <n v="0"/>
    <n v="0"/>
  </r>
  <r>
    <s v="441 - TIENDA MACHALA 713GLOBALES"/>
    <s v="LAZO SANJINEZ ELAYNE IVANOVA enviar.xlsx"/>
    <s v="ELAYNE IVANOVA LAZO"/>
    <s v="ARTEFACTA"/>
    <x v="78"/>
    <x v="0"/>
    <s v="GLOBALES"/>
    <n v="0.5"/>
    <n v="8"/>
    <n v="4"/>
    <n v="1"/>
    <n v="0"/>
    <n v="0"/>
    <n v="0"/>
    <n v="0"/>
    <n v="0"/>
    <n v="0"/>
    <n v="0"/>
    <n v="0"/>
    <n v="0"/>
    <m/>
    <n v="0.8"/>
    <n v="0.8"/>
    <e v="#REF!"/>
    <s v="PLATINO"/>
    <n v="9"/>
    <n v="4"/>
    <n v="4"/>
    <n v="5"/>
    <n v="4"/>
    <n v="4"/>
    <n v="4"/>
    <n v="8"/>
    <n v="4"/>
    <s v="PROM. B"/>
    <m/>
    <m/>
    <s v="CADENAS"/>
    <s v="ARTEFACTA TIENDA MACHALA 713"/>
    <m/>
    <s v="ANNY SUAREZ"/>
    <n v="4"/>
    <n v="0"/>
    <n v="0"/>
    <n v="0"/>
    <n v="0"/>
    <n v="0"/>
    <n v="0"/>
    <n v="0"/>
    <n v="0"/>
    <n v="6.9491116958299193"/>
    <n v="0"/>
    <n v="0"/>
    <n v="0"/>
    <n v="0"/>
    <n v="0"/>
    <n v="0"/>
    <n v="0"/>
    <n v="0"/>
    <s v="MWV"/>
    <s v="ELAYNE IVANOVA LAZO"/>
    <n v="8.999999999999996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11.652261513460251"/>
  </r>
  <r>
    <s v="441 - TIENDA MACHALA 713LAVADO"/>
    <s v="LAZO SANJINEZ ELAYNE IVANOVA enviar.xlsx"/>
    <s v="ELAYNE IVANOVA LAZO"/>
    <s v="ARTEFACTA"/>
    <x v="78"/>
    <x v="0"/>
    <s v="LAVADO"/>
    <n v="0.5"/>
    <n v="4"/>
    <n v="2"/>
    <n v="0"/>
    <n v="0"/>
    <n v="5"/>
    <n v="6"/>
    <n v="0"/>
    <n v="1"/>
    <n v="0"/>
    <n v="0"/>
    <n v="0"/>
    <n v="0"/>
    <m/>
    <n v="0.22222222222222221"/>
    <n v="0.22222222222222221"/>
    <e v="#REF!"/>
    <s v="PLATINO"/>
    <n v="17"/>
    <n v="2"/>
    <n v="2"/>
    <n v="9"/>
    <n v="8"/>
    <n v="2"/>
    <n v="8"/>
    <n v="4"/>
    <n v="0"/>
    <s v="PROM. B"/>
    <m/>
    <m/>
    <s v="CADENAS"/>
    <s v="ARTEFACTA TIENDA MACHALA 713"/>
    <m/>
    <s v="ANNY SUAREZ"/>
    <n v="8"/>
    <n v="1"/>
    <n v="0"/>
    <n v="0"/>
    <n v="0"/>
    <n v="1"/>
    <n v="0"/>
    <n v="0"/>
    <n v="2"/>
    <n v="2.7179917225194661"/>
    <n v="0"/>
    <n v="0"/>
    <n v="0"/>
    <n v="1"/>
    <n v="1"/>
    <n v="2"/>
    <n v="0"/>
    <n v="4"/>
    <s v="MWV"/>
    <s v="ELAYNE IVANOVA LAZO"/>
    <n v="8.9999999999999964"/>
    <n v="3"/>
    <n v="0"/>
    <n v="0"/>
    <n v="1"/>
    <n v="3"/>
    <n v="0"/>
    <n v="1"/>
    <n v="8"/>
    <n v="0.12"/>
    <n v="0"/>
    <n v="0"/>
    <n v="0"/>
    <n v="0"/>
    <n v="0"/>
    <n v="0"/>
    <n v="0"/>
    <n v="0"/>
    <m/>
    <m/>
    <m/>
    <m/>
    <m/>
    <s v="MEDIO"/>
    <m/>
    <n v="0.2857142857142857"/>
    <s v="menor de 30%"/>
    <n v="1"/>
    <n v="0"/>
    <n v="3"/>
    <n v="0"/>
    <n v="2"/>
    <n v="2"/>
    <n v="0"/>
    <n v="8"/>
    <n v="1"/>
    <n v="0"/>
    <n v="2"/>
    <n v="0"/>
    <n v="3"/>
    <n v="1"/>
    <n v="0"/>
    <n v="7"/>
    <n v="7.5001946528760808"/>
  </r>
  <r>
    <s v="441 - TIENDA MACHALA 713REFRIGERACIÓN"/>
    <s v="LAZO SANJINEZ ELAYNE IVANOVA enviar.xlsx"/>
    <s v="ELAYNE IVANOVA LAZO"/>
    <s v="ARTEFACTA"/>
    <x v="78"/>
    <x v="0"/>
    <s v="REFRIGERACIÓN"/>
    <n v="0.44444444444444442"/>
    <n v="9"/>
    <n v="4"/>
    <n v="7"/>
    <n v="1"/>
    <n v="0"/>
    <n v="0"/>
    <n v="2"/>
    <n v="0"/>
    <n v="0"/>
    <n v="0"/>
    <n v="0"/>
    <n v="0"/>
    <m/>
    <n v="0.5"/>
    <n v="0.5"/>
    <e v="#REF!"/>
    <s v="PLATINO"/>
    <n v="19"/>
    <n v="4"/>
    <n v="4"/>
    <n v="8"/>
    <n v="11"/>
    <n v="5"/>
    <n v="11"/>
    <n v="9"/>
    <n v="0.5714285714285714"/>
    <s v="PROM. B"/>
    <m/>
    <m/>
    <s v="CADENAS"/>
    <s v="ARTEFACTA TIENDA MACHALA 713"/>
    <m/>
    <s v="ANNY SUAREZ"/>
    <n v="7"/>
    <n v="0"/>
    <n v="0"/>
    <n v="1"/>
    <n v="2"/>
    <n v="0"/>
    <n v="1"/>
    <n v="0"/>
    <n v="4"/>
    <n v="5.895119762784109"/>
    <n v="2"/>
    <n v="2"/>
    <n v="1"/>
    <n v="0"/>
    <n v="0"/>
    <n v="0"/>
    <n v="0"/>
    <n v="5"/>
    <s v="MWV"/>
    <s v="ELAYNE IVANOVA LAZO"/>
    <n v="8.9999999999999964"/>
    <n v="0"/>
    <n v="0"/>
    <n v="0"/>
    <n v="0"/>
    <n v="1"/>
    <n v="0"/>
    <n v="0"/>
    <n v="1"/>
    <n v="0.2"/>
    <n v="1"/>
    <n v="0"/>
    <n v="0"/>
    <n v="0"/>
    <n v="0"/>
    <n v="0"/>
    <n v="0"/>
    <n v="1"/>
    <m/>
    <m/>
    <m/>
    <m/>
    <m/>
    <s v="MEDIO"/>
    <m/>
    <n v="0.27272727272727271"/>
    <s v="menor de 30%"/>
    <n v="1"/>
    <n v="0"/>
    <n v="0"/>
    <n v="1"/>
    <n v="1"/>
    <n v="1"/>
    <n v="0"/>
    <n v="4"/>
    <n v="2"/>
    <n v="0"/>
    <n v="2"/>
    <n v="0"/>
    <n v="0"/>
    <n v="0"/>
    <n v="0"/>
    <n v="4"/>
    <n v="13.833881043333376"/>
  </r>
  <r>
    <s v="446 - TIENDA BARATODO MACHALA 719AIRES"/>
    <s v="LAZO SANJINEZ ELAYNE IVANOVA enviar.xlsx"/>
    <s v="ELAYNE IVANOVA LAZO"/>
    <s v="BARATODO"/>
    <x v="79"/>
    <x v="0"/>
    <s v="AIRES"/>
    <n v="0"/>
    <n v="1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TIENDA BARATODO MACHALA 719"/>
    <n v="29"/>
    <s v="ANNY SUAREZ"/>
    <n v="0"/>
    <n v="0"/>
    <n v="0"/>
    <n v="0"/>
    <n v="0"/>
    <n v="0"/>
    <n v="0"/>
    <n v="0"/>
    <n v="0"/>
    <n v="1.8255578093306295"/>
    <n v="0"/>
    <n v="0"/>
    <n v="0"/>
    <n v="0"/>
    <n v="0"/>
    <n v="0"/>
    <n v="0"/>
    <n v="0"/>
    <s v="MWJVS"/>
    <s v="ELAYNE IVANOVA LAZO"/>
    <n v="30.999999999999993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283975659229214"/>
  </r>
  <r>
    <s v="446 - TIENDA BARATODO MACHALA 719COCINAS"/>
    <s v="LAZO SANJINEZ ELAYNE IVANOVA enviar.xlsx"/>
    <s v="ELAYNE IVANOVA LAZO"/>
    <s v="BARATODO"/>
    <x v="79"/>
    <x v="0"/>
    <s v="COCINAS"/>
    <n v="0.16666666666666666"/>
    <n v="12"/>
    <n v="2"/>
    <n v="6"/>
    <n v="0"/>
    <n v="0"/>
    <n v="0"/>
    <n v="0"/>
    <n v="0"/>
    <n v="0"/>
    <n v="0"/>
    <n v="0"/>
    <n v="0"/>
    <m/>
    <n v="0.4"/>
    <n v="0.4"/>
    <e v="#REF!"/>
    <s v="PLATINO"/>
    <n v="11"/>
    <n v="2"/>
    <n v="2"/>
    <n v="5"/>
    <n v="6"/>
    <n v="3"/>
    <n v="6"/>
    <n v="5"/>
    <n v="0.33333333333333331"/>
    <s v="PROM. B"/>
    <m/>
    <m/>
    <s v="CADENAS"/>
    <s v="TIENDA BARATODO MACHALA 719"/>
    <n v="29"/>
    <s v="ANNY SUAREZ"/>
    <n v="4"/>
    <n v="0"/>
    <n v="0"/>
    <n v="0"/>
    <n v="0"/>
    <n v="0"/>
    <n v="0"/>
    <n v="0"/>
    <n v="0"/>
    <n v="13.770565124046625"/>
    <n v="1"/>
    <n v="2"/>
    <n v="0"/>
    <n v="0"/>
    <n v="0"/>
    <n v="0"/>
    <n v="0"/>
    <n v="3"/>
    <s v="MWJVS"/>
    <s v="ELAYNE IVANOVA LAZO"/>
    <n v="30.999999999999993"/>
    <n v="0"/>
    <n v="1"/>
    <n v="0"/>
    <n v="0"/>
    <n v="0"/>
    <n v="0"/>
    <n v="0"/>
    <n v="1"/>
    <n v="0.4"/>
    <n v="1"/>
    <n v="0"/>
    <n v="0"/>
    <n v="0"/>
    <n v="0"/>
    <n v="0"/>
    <n v="0"/>
    <n v="1"/>
    <m/>
    <m/>
    <m/>
    <m/>
    <m/>
    <m/>
    <s v="ALTO"/>
    <n v="0.4"/>
    <s v="30% a 40%"/>
    <n v="0"/>
    <n v="0"/>
    <n v="0"/>
    <n v="0"/>
    <n v="0"/>
    <n v="0"/>
    <n v="0"/>
    <n v="0"/>
    <n v="3"/>
    <n v="1"/>
    <n v="0"/>
    <n v="0"/>
    <n v="0"/>
    <n v="0"/>
    <n v="0"/>
    <n v="4"/>
    <n v="30.768633627132289"/>
  </r>
  <r>
    <s v="446 - TIENDA BARATODO MACHALA 719EMPOTRE"/>
    <s v="LAZO SANJINEZ ELAYNE IVANOVA enviar.xlsx"/>
    <s v="ELAYNE IVANOVA LAZO"/>
    <s v="BARATODO"/>
    <x v="79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TIENDA BARATODO MACHALA 719"/>
    <n v="29"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ELAYNE IVANOVA LAZO"/>
    <n v="30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46 - TIENDA BARATODO MACHALA 719GLOBALES"/>
    <s v="LAZO SANJINEZ ELAYNE IVANOVA enviar.xlsx"/>
    <s v="ELAYNE IVANOVA LAZO"/>
    <s v="BARATODO"/>
    <x v="79"/>
    <x v="0"/>
    <s v="GLOBALES"/>
    <n v="0.16666666666666666"/>
    <n v="6"/>
    <n v="1"/>
    <n v="0"/>
    <n v="0"/>
    <n v="0"/>
    <n v="0"/>
    <n v="0"/>
    <n v="0"/>
    <n v="0"/>
    <n v="0"/>
    <n v="0"/>
    <n v="0"/>
    <m/>
    <n v="1"/>
    <n v="1"/>
    <e v="#REF!"/>
    <s v="PLATINO"/>
    <n v="1"/>
    <n v="0"/>
    <n v="1"/>
    <n v="1"/>
    <n v="0"/>
    <n v="0"/>
    <n v="0"/>
    <n v="0"/>
    <n v="0"/>
    <s v="PROM. B"/>
    <m/>
    <m/>
    <s v="CADENAS"/>
    <s v="TIENDA BARATODO MACHALA 719"/>
    <n v="29"/>
    <s v="ANNY SUAREZ"/>
    <n v="0"/>
    <n v="0"/>
    <n v="0"/>
    <n v="0"/>
    <n v="0"/>
    <n v="0"/>
    <n v="0"/>
    <n v="0"/>
    <n v="0"/>
    <n v="7.0230945292510354"/>
    <n v="1"/>
    <n v="0"/>
    <n v="0"/>
    <n v="0"/>
    <n v="0"/>
    <n v="0"/>
    <n v="0"/>
    <n v="1"/>
    <s v="MWJVS"/>
    <s v="ELAYNE IVANOVA LAZO"/>
    <n v="30.999999999999993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3.719069280278191"/>
  </r>
  <r>
    <s v="446 - TIENDA BARATODO MACHALA 719LAVADO"/>
    <s v="LAZO SANJINEZ ELAYNE IVANOVA enviar.xlsx"/>
    <s v="ELAYNE IVANOVA LAZO"/>
    <s v="BARATODO"/>
    <x v="79"/>
    <x v="0"/>
    <s v="LAVADO"/>
    <n v="0.5714285714285714"/>
    <n v="7"/>
    <n v="4"/>
    <n v="0"/>
    <n v="0"/>
    <n v="0"/>
    <n v="0"/>
    <n v="0"/>
    <n v="0"/>
    <n v="0"/>
    <n v="0"/>
    <n v="0"/>
    <n v="0"/>
    <m/>
    <n v="1"/>
    <n v="1"/>
    <e v="#REF!"/>
    <s v="PLATINO"/>
    <n v="8"/>
    <n v="3"/>
    <n v="4"/>
    <n v="4"/>
    <n v="4"/>
    <n v="4"/>
    <n v="4"/>
    <n v="7"/>
    <n v="0"/>
    <s v="PROM. B"/>
    <m/>
    <m/>
    <s v="CADENAS"/>
    <s v="TIENDA BARATODO MACHALA 719"/>
    <n v="29"/>
    <s v="ANNY SUAREZ"/>
    <n v="3"/>
    <n v="1"/>
    <n v="0"/>
    <n v="0"/>
    <n v="2"/>
    <n v="1"/>
    <n v="1"/>
    <n v="0"/>
    <n v="5"/>
    <n v="6.7284948157647744"/>
    <n v="0"/>
    <n v="0"/>
    <n v="0"/>
    <n v="0"/>
    <n v="0"/>
    <n v="0"/>
    <n v="0"/>
    <n v="0"/>
    <s v="MWJVS"/>
    <s v="ELAYNE IVANOVA LAZO"/>
    <n v="30.999999999999993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s v="ALTO"/>
    <n v="0.2"/>
    <s v="menor de 30%"/>
    <n v="0"/>
    <n v="0"/>
    <n v="0"/>
    <n v="0"/>
    <n v="0"/>
    <n v="0"/>
    <n v="0"/>
    <n v="0"/>
    <n v="2"/>
    <n v="0"/>
    <n v="0"/>
    <n v="0"/>
    <n v="1"/>
    <n v="1"/>
    <n v="0"/>
    <n v="4"/>
    <n v="14.849005724465083"/>
  </r>
  <r>
    <s v="446 - TIENDA BARATODO MACHALA 719REFRIGERACIÓN"/>
    <s v="LAZO SANJINEZ ELAYNE IVANOVA enviar.xlsx"/>
    <s v="ELAYNE IVANOVA LAZO"/>
    <s v="BARATODO"/>
    <x v="79"/>
    <x v="0"/>
    <s v="REFRIGERACIÓN"/>
    <n v="0.38461538461538464"/>
    <n v="13"/>
    <n v="5"/>
    <n v="10"/>
    <n v="0"/>
    <n v="0"/>
    <n v="0"/>
    <n v="0"/>
    <n v="0"/>
    <n v="0"/>
    <n v="0"/>
    <n v="0"/>
    <n v="0"/>
    <m/>
    <n v="0.5"/>
    <n v="0.5"/>
    <e v="#REF!"/>
    <s v="PLATINO"/>
    <n v="20"/>
    <n v="4"/>
    <n v="5"/>
    <n v="10"/>
    <n v="10"/>
    <n v="5"/>
    <n v="10"/>
    <n v="9"/>
    <n v="0.5"/>
    <s v="PROM. B"/>
    <m/>
    <m/>
    <s v="CADENAS"/>
    <s v="TIENDA BARATODO MACHALA 719"/>
    <n v="29"/>
    <s v="ANNY SUAREZ"/>
    <n v="8"/>
    <n v="0"/>
    <n v="1"/>
    <n v="0"/>
    <n v="0"/>
    <n v="0"/>
    <n v="0"/>
    <n v="0"/>
    <n v="1"/>
    <n v="10.215876161407071"/>
    <n v="1"/>
    <n v="1"/>
    <n v="1"/>
    <n v="0"/>
    <n v="0"/>
    <n v="0"/>
    <n v="0"/>
    <n v="3"/>
    <s v="MWJVS"/>
    <s v="ELAYNE IVANOVA LAZO"/>
    <n v="30.999999999999993"/>
    <n v="0"/>
    <n v="2"/>
    <n v="0"/>
    <n v="0"/>
    <n v="0"/>
    <n v="0"/>
    <n v="0"/>
    <n v="2"/>
    <n v="0.2"/>
    <n v="3"/>
    <n v="1"/>
    <n v="0"/>
    <n v="0"/>
    <n v="0"/>
    <n v="0"/>
    <n v="0"/>
    <n v="4"/>
    <m/>
    <m/>
    <m/>
    <m/>
    <m/>
    <m/>
    <s v="ALTO"/>
    <n v="0.4"/>
    <s v="30% a 40%"/>
    <n v="0"/>
    <n v="0"/>
    <n v="0"/>
    <n v="0"/>
    <n v="0"/>
    <n v="0"/>
    <n v="0"/>
    <n v="0"/>
    <n v="1"/>
    <n v="0"/>
    <n v="0"/>
    <n v="0"/>
    <n v="0"/>
    <n v="0"/>
    <n v="0"/>
    <n v="1"/>
    <n v="24"/>
  </r>
  <r>
    <s v="614 - GYE.9 DE OCTUBRE IAIRES"/>
    <s v="presupuesto septiembre .xlsx"/>
    <s v="ERIKA LIVISACA"/>
    <s v="JAHER"/>
    <x v="80"/>
    <x v="0"/>
    <s v="AIRES"/>
    <n v="0"/>
    <n v="0"/>
    <n v="1"/>
    <m/>
    <n v="0"/>
    <n v="0"/>
    <n v="0"/>
    <n v="0"/>
    <n v="0"/>
    <n v="0"/>
    <n v="0"/>
    <n v="0"/>
    <n v="0"/>
    <m/>
    <n v="1"/>
    <n v="1"/>
    <n v="0"/>
    <s v="ORO"/>
    <n v="1"/>
    <n v="0"/>
    <n v="1"/>
    <n v="1"/>
    <m/>
    <m/>
    <m/>
    <n v="0"/>
    <n v="0"/>
    <s v="PROM. B"/>
    <m/>
    <m/>
    <s v="CADENAS"/>
    <s v="JAHER 9 DE OCTUBRE I 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ERIKA LIVISACA"/>
    <n v="2.9999999999999987"/>
    <n v="0"/>
    <n v="1"/>
    <n v="0"/>
    <n v="0"/>
    <n v="0"/>
    <n v="0"/>
    <n v="0"/>
    <n v="1"/>
    <n v="0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14 - GYE.9 DE OCTUBRE ICOCINAS"/>
    <s v="presupuesto septiembre .xlsx"/>
    <s v="ERIKA LIVISACA"/>
    <s v="JAHER"/>
    <x v="80"/>
    <x v="0"/>
    <s v="COCINAS"/>
    <n v="0.5714285714285714"/>
    <n v="7"/>
    <n v="4"/>
    <m/>
    <n v="0"/>
    <n v="0"/>
    <n v="0"/>
    <n v="0"/>
    <n v="0"/>
    <n v="0"/>
    <n v="0"/>
    <n v="0"/>
    <n v="0"/>
    <m/>
    <n v="0.66666666666666663"/>
    <n v="0.66666666666666663"/>
    <n v="0"/>
    <s v="ORO"/>
    <n v="6"/>
    <n v="3"/>
    <n v="4"/>
    <n v="6"/>
    <m/>
    <m/>
    <m/>
    <n v="3"/>
    <n v="0"/>
    <s v="PROM. B"/>
    <m/>
    <m/>
    <s v="CADENAS"/>
    <s v="JAHER 9 DE OCTUBRE I "/>
    <m/>
    <s v="XIOMARA DELGADO"/>
    <n v="5"/>
    <n v="1"/>
    <n v="0"/>
    <n v="0"/>
    <n v="0"/>
    <n v="0"/>
    <n v="0"/>
    <n v="0"/>
    <n v="1"/>
    <n v="7.5900826514768696"/>
    <n v="3"/>
    <n v="7"/>
    <n v="0"/>
    <n v="0"/>
    <n v="0"/>
    <n v="0"/>
    <n v="0"/>
    <n v="10"/>
    <s v="MJ"/>
    <s v="ERIKA LIVISACA"/>
    <n v="2.9999999999999987"/>
    <n v="0"/>
    <n v="0"/>
    <n v="0"/>
    <n v="0"/>
    <n v="0"/>
    <n v="0"/>
    <n v="0"/>
    <n v="0"/>
    <n v="0.42"/>
    <n v="1"/>
    <n v="0"/>
    <n v="0"/>
    <n v="0"/>
    <n v="0"/>
    <n v="0"/>
    <n v="0"/>
    <n v="1"/>
    <m/>
    <m/>
    <m/>
    <m/>
    <m/>
    <m/>
    <m/>
    <n v="0.41666666666666669"/>
    <s v="30% a 40%"/>
    <n v="2"/>
    <n v="1"/>
    <n v="0"/>
    <n v="0"/>
    <n v="0"/>
    <n v="0"/>
    <n v="0"/>
    <n v="3"/>
    <n v="2"/>
    <n v="1"/>
    <n v="0"/>
    <n v="0"/>
    <n v="0"/>
    <n v="0"/>
    <n v="0"/>
    <n v="3"/>
    <n v="6.6921165023161393"/>
  </r>
  <r>
    <s v="614 - GYE.9 DE OCTUBRE IEMPOTRE"/>
    <s v="presupuesto septiembre .xlsx"/>
    <s v="ERIKA LIVISACA"/>
    <s v="JAHER"/>
    <x v="80"/>
    <x v="0"/>
    <s v="EMPOTRE"/>
    <n v="0"/>
    <n v="0"/>
    <n v="0"/>
    <m/>
    <n v="0"/>
    <n v="0"/>
    <n v="0"/>
    <n v="0"/>
    <n v="0"/>
    <n v="0"/>
    <n v="0"/>
    <n v="0"/>
    <n v="0"/>
    <m/>
    <n v="0"/>
    <n v="0"/>
    <n v="0"/>
    <s v="ORO"/>
    <n v="0"/>
    <n v="0"/>
    <n v="0"/>
    <n v="0"/>
    <m/>
    <m/>
    <m/>
    <n v="0"/>
    <n v="0"/>
    <s v="PROM. B"/>
    <m/>
    <m/>
    <s v="CADENAS"/>
    <s v="JAHER 9 DE OCTUBRE I 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ERIKA LIVISACA"/>
    <n v="2.999999999999998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14 - GYE.9 DE OCTUBRE IGLOBALES"/>
    <s v="presupuesto septiembre .xlsx"/>
    <s v="ERIKA LIVISACA"/>
    <s v="JAHER"/>
    <x v="80"/>
    <x v="0"/>
    <s v="GLOBALES"/>
    <n v="0"/>
    <n v="0"/>
    <n v="7"/>
    <m/>
    <n v="1"/>
    <n v="0"/>
    <n v="0"/>
    <n v="0"/>
    <n v="0"/>
    <n v="0"/>
    <n v="0"/>
    <n v="0"/>
    <n v="0"/>
    <m/>
    <n v="0.58333333333333337"/>
    <n v="0.58333333333333337"/>
    <n v="0"/>
    <s v="ORO"/>
    <n v="12"/>
    <n v="0"/>
    <n v="7"/>
    <n v="12"/>
    <m/>
    <m/>
    <m/>
    <n v="0"/>
    <n v="0"/>
    <s v="PROM. B"/>
    <m/>
    <m/>
    <s v="CADENAS"/>
    <s v="JAHER 9 DE OCTUBRE I "/>
    <m/>
    <s v="XIOMARA DELGADO"/>
    <n v="0"/>
    <n v="0"/>
    <n v="0"/>
    <n v="0"/>
    <n v="0"/>
    <n v="0"/>
    <n v="0"/>
    <n v="0"/>
    <n v="0"/>
    <n v="0"/>
    <n v="2"/>
    <n v="2"/>
    <n v="0"/>
    <n v="0"/>
    <n v="0"/>
    <n v="0"/>
    <n v="0"/>
    <n v="4"/>
    <s v="MJ"/>
    <s v="ERIKA LIVISACA"/>
    <n v="2.999999999999998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14 - GYE.9 DE OCTUBRE ILAVADO"/>
    <s v="presupuesto septiembre .xlsx"/>
    <s v="ERIKA LIVISACA"/>
    <s v="JAHER"/>
    <x v="80"/>
    <x v="0"/>
    <s v="LAVADO"/>
    <n v="0.14285714285714285"/>
    <n v="7"/>
    <n v="1"/>
    <m/>
    <n v="0"/>
    <n v="0"/>
    <n v="0"/>
    <n v="0"/>
    <n v="0"/>
    <n v="0"/>
    <n v="0"/>
    <n v="0"/>
    <n v="0"/>
    <m/>
    <n v="1"/>
    <n v="1"/>
    <n v="0"/>
    <s v="ORO"/>
    <n v="1"/>
    <n v="0"/>
    <n v="1"/>
    <n v="1"/>
    <m/>
    <m/>
    <m/>
    <n v="0"/>
    <n v="0"/>
    <s v="PROM. B"/>
    <m/>
    <m/>
    <s v="CADENAS"/>
    <s v="JAHER 9 DE OCTUBRE I "/>
    <m/>
    <s v="XIOMARA DELGADO"/>
    <n v="0"/>
    <n v="0"/>
    <n v="0"/>
    <n v="0"/>
    <n v="0"/>
    <n v="0"/>
    <n v="0"/>
    <n v="0"/>
    <n v="0"/>
    <n v="5.204527950942353"/>
    <n v="2"/>
    <n v="0"/>
    <n v="0"/>
    <n v="0"/>
    <n v="0"/>
    <n v="0"/>
    <n v="0"/>
    <n v="2"/>
    <s v="MJ"/>
    <s v="ERIKA LIVISACA"/>
    <n v="2.9999999999999987"/>
    <n v="1"/>
    <n v="0"/>
    <n v="0"/>
    <n v="0"/>
    <n v="0"/>
    <n v="0"/>
    <n v="0"/>
    <n v="1"/>
    <n v="0.2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2.3656945231556152"/>
  </r>
  <r>
    <s v="614 - GYE.9 DE OCTUBRE IREFRIGERACIÓN"/>
    <s v="presupuesto septiembre .xlsx"/>
    <s v="ERIKA LIVISACA"/>
    <s v="JAHER"/>
    <x v="80"/>
    <x v="0"/>
    <s v="REFRIGERACIÓN"/>
    <n v="1.3333333333333333"/>
    <n v="3"/>
    <n v="4"/>
    <m/>
    <n v="0"/>
    <n v="0"/>
    <n v="0"/>
    <n v="0"/>
    <n v="0"/>
    <n v="0"/>
    <n v="0"/>
    <n v="0"/>
    <n v="0"/>
    <m/>
    <n v="0.8"/>
    <n v="0.8"/>
    <n v="0"/>
    <s v="ORO"/>
    <n v="5"/>
    <n v="2"/>
    <n v="4"/>
    <n v="5"/>
    <m/>
    <m/>
    <m/>
    <n v="2"/>
    <n v="0"/>
    <s v="PROM. B"/>
    <m/>
    <m/>
    <s v="CADENAS"/>
    <s v="JAHER 9 DE OCTUBRE I "/>
    <m/>
    <s v="XIOMARA DELGADO"/>
    <n v="3"/>
    <n v="0"/>
    <n v="1"/>
    <n v="0"/>
    <n v="0"/>
    <n v="0"/>
    <n v="0"/>
    <n v="0"/>
    <n v="1"/>
    <n v="5.6064257028112454"/>
    <n v="3"/>
    <n v="2"/>
    <n v="0"/>
    <n v="0"/>
    <n v="0"/>
    <n v="0"/>
    <n v="0"/>
    <n v="5"/>
    <s v="MJ"/>
    <s v="ERIKA LIVISACA"/>
    <n v="2.9999999999999987"/>
    <n v="1"/>
    <n v="0"/>
    <n v="0"/>
    <n v="0"/>
    <n v="0"/>
    <n v="0"/>
    <n v="0"/>
    <n v="1"/>
    <n v="0.35"/>
    <n v="1"/>
    <n v="0"/>
    <n v="0"/>
    <n v="0"/>
    <n v="0"/>
    <n v="0"/>
    <n v="0"/>
    <n v="1"/>
    <m/>
    <m/>
    <m/>
    <m/>
    <m/>
    <m/>
    <m/>
    <n v="0.625"/>
    <s v="mayor 40%"/>
    <n v="2"/>
    <n v="0"/>
    <n v="0"/>
    <n v="0"/>
    <n v="0"/>
    <n v="0"/>
    <n v="0"/>
    <n v="2"/>
    <n v="2"/>
    <n v="0"/>
    <n v="0"/>
    <n v="0"/>
    <n v="0"/>
    <n v="0"/>
    <n v="0"/>
    <n v="2"/>
    <n v="5.927710843373494"/>
  </r>
  <r>
    <s v="560 - 9 DE OCTUBRE Y BOYACÁAIRES"/>
    <s v="presupuesto septiembre .xlsx"/>
    <s v="ERIKA LIVISACA"/>
    <s v="LA GANGA"/>
    <x v="81"/>
    <x v="0"/>
    <s v="AIRES"/>
    <n v="0.4"/>
    <n v="5"/>
    <n v="2"/>
    <n v="5"/>
    <n v="0"/>
    <n v="0"/>
    <n v="0"/>
    <n v="0"/>
    <n v="0"/>
    <n v="0"/>
    <n v="0"/>
    <n v="0"/>
    <n v="0"/>
    <m/>
    <n v="0.33333333333333331"/>
    <n v="0.33333333333333331"/>
    <e v="#REF!"/>
    <s v="PLATINO"/>
    <n v="7"/>
    <n v="1"/>
    <n v="2"/>
    <n v="6"/>
    <n v="1"/>
    <n v="0"/>
    <n v="1"/>
    <n v="1"/>
    <n v="0.4"/>
    <s v="PROM. B"/>
    <m/>
    <m/>
    <s v="CADENAS"/>
    <s v="GANGA 9 DE OCTUBRE 5"/>
    <m/>
    <s v="XIOMARA DELGADO"/>
    <n v="3"/>
    <n v="0"/>
    <n v="2"/>
    <n v="0"/>
    <n v="0"/>
    <n v="0"/>
    <n v="0"/>
    <n v="0"/>
    <n v="2"/>
    <n v="5.6762749445676244"/>
    <n v="0"/>
    <n v="0"/>
    <n v="0"/>
    <n v="0"/>
    <n v="0"/>
    <n v="0"/>
    <n v="0"/>
    <n v="0"/>
    <s v="MWJVS"/>
    <s v="ERIKA LIVISACA"/>
    <n v="37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1"/>
    <n v="1"/>
    <n v="0"/>
    <n v="0"/>
    <n v="0"/>
    <n v="0"/>
    <n v="0"/>
    <n v="2"/>
    <n v="2"/>
    <n v="1"/>
    <n v="0"/>
    <n v="0"/>
    <n v="0"/>
    <n v="0"/>
    <n v="0"/>
    <n v="3"/>
    <n v="10.643015521064296"/>
  </r>
  <r>
    <s v="560 - 9 DE OCTUBRE Y BOYACÁCOCINAS"/>
    <s v="presupuesto septiembre .xlsx"/>
    <s v="ERIKA LIVISACA"/>
    <s v="LA GANGA"/>
    <x v="81"/>
    <x v="0"/>
    <s v="COCINAS"/>
    <n v="0.60869565217391308"/>
    <n v="23"/>
    <n v="14"/>
    <n v="13"/>
    <n v="0"/>
    <n v="0"/>
    <n v="0"/>
    <n v="0"/>
    <n v="0"/>
    <n v="0"/>
    <n v="0"/>
    <n v="0"/>
    <n v="0"/>
    <m/>
    <n v="0.56000000000000005"/>
    <n v="0.56000000000000005"/>
    <e v="#REF!"/>
    <s v="PLATINO"/>
    <n v="32"/>
    <n v="10"/>
    <n v="14"/>
    <n v="25"/>
    <n v="7"/>
    <n v="5"/>
    <n v="7"/>
    <n v="15"/>
    <n v="1.0769230769230769"/>
    <s v="PROM. B"/>
    <m/>
    <m/>
    <s v="CADENAS"/>
    <s v="GANGA 9 DE OCTUBRE 5"/>
    <m/>
    <s v="XIOMARA DELGADO"/>
    <n v="17"/>
    <n v="3"/>
    <n v="2"/>
    <n v="0"/>
    <n v="0"/>
    <n v="0"/>
    <n v="0"/>
    <n v="0"/>
    <n v="5"/>
    <n v="21"/>
    <n v="4"/>
    <n v="2"/>
    <n v="0"/>
    <n v="0"/>
    <n v="0"/>
    <n v="0"/>
    <n v="0"/>
    <n v="6"/>
    <s v="MWJVS"/>
    <s v="ERIKA LIVISACA"/>
    <n v="37"/>
    <n v="4"/>
    <n v="4"/>
    <n v="0"/>
    <n v="0"/>
    <n v="0"/>
    <n v="0"/>
    <n v="0"/>
    <n v="8"/>
    <n v="0.4"/>
    <n v="0"/>
    <n v="1"/>
    <n v="0"/>
    <n v="0"/>
    <n v="0"/>
    <n v="0"/>
    <n v="0"/>
    <n v="1"/>
    <m/>
    <m/>
    <m/>
    <m/>
    <m/>
    <m/>
    <m/>
    <n v="0.55000000000000004"/>
    <s v="mayor 40%"/>
    <n v="2"/>
    <n v="1"/>
    <n v="0"/>
    <n v="0"/>
    <n v="0"/>
    <n v="0"/>
    <n v="0"/>
    <n v="3"/>
    <n v="8"/>
    <n v="2"/>
    <n v="0"/>
    <n v="0"/>
    <n v="0"/>
    <n v="0"/>
    <n v="0"/>
    <n v="10"/>
    <n v="48.50570015378505"/>
  </r>
  <r>
    <s v="560 - 9 DE OCTUBRE Y BOYACÁEMPOTRE"/>
    <s v="presupuesto septiembre .xlsx"/>
    <s v="ERIKA LIVISACA"/>
    <s v="LA GANGA"/>
    <x v="81"/>
    <x v="0"/>
    <s v="EMPOTRE"/>
    <n v="0"/>
    <n v="0"/>
    <n v="1"/>
    <n v="3"/>
    <n v="0"/>
    <n v="0"/>
    <n v="0"/>
    <n v="0"/>
    <n v="0"/>
    <n v="0"/>
    <n v="0"/>
    <n v="0"/>
    <n v="0"/>
    <m/>
    <n v="0.25"/>
    <n v="0.25"/>
    <e v="#REF!"/>
    <s v="PLATINO"/>
    <n v="4"/>
    <n v="0"/>
    <n v="1"/>
    <n v="4"/>
    <n v="0"/>
    <n v="0"/>
    <n v="0"/>
    <n v="0"/>
    <n v="0.33333333333333331"/>
    <s v="PROM. B"/>
    <m/>
    <m/>
    <s v="CADENAS"/>
    <s v="GANGA 9 DE OCTUBRE 5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ERIKA LIVISACA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60 - 9 DE OCTUBRE Y BOYACÁGLOBALES"/>
    <s v="presupuesto septiembre .xlsx"/>
    <s v="ERIKA LIVISACA"/>
    <s v="LA GANGA"/>
    <x v="81"/>
    <x v="0"/>
    <s v="GLOBALES"/>
    <n v="0.5"/>
    <n v="4"/>
    <n v="2"/>
    <n v="3"/>
    <n v="0"/>
    <n v="0"/>
    <n v="0"/>
    <n v="0"/>
    <n v="0"/>
    <n v="0"/>
    <n v="0"/>
    <n v="0"/>
    <n v="0"/>
    <m/>
    <n v="0.66666666666666663"/>
    <n v="0.66666666666666663"/>
    <e v="#REF!"/>
    <s v="PLATINO"/>
    <n v="5"/>
    <n v="1"/>
    <n v="2"/>
    <n v="3"/>
    <n v="2"/>
    <n v="0"/>
    <n v="2"/>
    <n v="1"/>
    <n v="0.66666666666666663"/>
    <s v="PROM. B"/>
    <m/>
    <m/>
    <s v="CADENAS"/>
    <s v="GANGA 9 DE OCTUBRE 5"/>
    <m/>
    <s v="XIOMARA DELGADO"/>
    <n v="2"/>
    <n v="0"/>
    <n v="0"/>
    <n v="0"/>
    <n v="0"/>
    <n v="0"/>
    <n v="0"/>
    <n v="0"/>
    <n v="0"/>
    <n v="4.3298236057254673"/>
    <n v="0"/>
    <n v="0"/>
    <n v="0"/>
    <n v="0"/>
    <n v="0"/>
    <n v="0"/>
    <n v="0"/>
    <n v="0"/>
    <s v="MWJVS"/>
    <s v="ERIKA LIVISACA"/>
    <n v="37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1"/>
    <s v="mayor 40%"/>
    <n v="1"/>
    <n v="0"/>
    <n v="0"/>
    <n v="0"/>
    <n v="0"/>
    <n v="0"/>
    <n v="0"/>
    <n v="1"/>
    <n v="3"/>
    <n v="1"/>
    <n v="0"/>
    <n v="0"/>
    <n v="0"/>
    <n v="0"/>
    <n v="0"/>
    <n v="4"/>
    <n v="2.0253569707937462"/>
  </r>
  <r>
    <s v="560 - 9 DE OCTUBRE Y BOYACÁLAVADO"/>
    <s v="presupuesto septiembre .xlsx"/>
    <s v="ERIKA LIVISACA"/>
    <s v="LA GANGA"/>
    <x v="81"/>
    <x v="0"/>
    <s v="LAVADO"/>
    <n v="0.83333333333333337"/>
    <n v="6"/>
    <n v="5"/>
    <n v="1"/>
    <n v="0"/>
    <n v="0"/>
    <n v="0"/>
    <n v="0"/>
    <n v="0"/>
    <n v="0"/>
    <n v="0"/>
    <n v="0"/>
    <n v="0"/>
    <m/>
    <n v="0.83333333333333337"/>
    <n v="0.83333333333333337"/>
    <e v="#REF!"/>
    <s v="PLATINO"/>
    <n v="6"/>
    <n v="4"/>
    <n v="5"/>
    <n v="6"/>
    <n v="0"/>
    <n v="0"/>
    <n v="0"/>
    <n v="4"/>
    <n v="5"/>
    <s v="PROM. B"/>
    <m/>
    <m/>
    <s v="CADENAS"/>
    <s v="GANGA 9 DE OCTUBRE 5"/>
    <m/>
    <s v="XIOMARA DELGADO"/>
    <n v="5"/>
    <n v="1"/>
    <n v="1"/>
    <n v="0"/>
    <n v="0"/>
    <n v="0"/>
    <n v="0"/>
    <n v="0"/>
    <n v="2"/>
    <n v="9.6347018942988534"/>
    <n v="0"/>
    <n v="0"/>
    <n v="0"/>
    <n v="0"/>
    <n v="0"/>
    <n v="0"/>
    <n v="0"/>
    <n v="0"/>
    <s v="MWJVS"/>
    <s v="ERIKA LIVISACA"/>
    <n v="37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.5"/>
    <s v="mayor 40%"/>
    <n v="1"/>
    <n v="0"/>
    <n v="0"/>
    <n v="0"/>
    <n v="0"/>
    <n v="0"/>
    <n v="0"/>
    <n v="1"/>
    <n v="1"/>
    <n v="0"/>
    <n v="0"/>
    <n v="0"/>
    <n v="0"/>
    <n v="0"/>
    <n v="0"/>
    <n v="1"/>
    <n v="9.5730462918432586"/>
  </r>
  <r>
    <s v="560 - 9 DE OCTUBRE Y BOYACÁREFRIGERACIÓN"/>
    <s v="presupuesto septiembre .xlsx"/>
    <s v="ERIKA LIVISACA"/>
    <s v="LA GANGA"/>
    <x v="81"/>
    <x v="0"/>
    <s v="REFRIGERACIÓN"/>
    <n v="1.0909090909090908"/>
    <n v="11"/>
    <n v="12"/>
    <n v="16"/>
    <n v="0"/>
    <n v="0"/>
    <n v="0"/>
    <n v="0"/>
    <n v="0"/>
    <n v="0"/>
    <n v="0"/>
    <n v="0"/>
    <n v="0"/>
    <m/>
    <n v="0.54545454545454541"/>
    <n v="0.54545454545454541"/>
    <e v="#REF!"/>
    <s v="PLATINO"/>
    <n v="31"/>
    <n v="7"/>
    <n v="12"/>
    <n v="22"/>
    <n v="9"/>
    <n v="3"/>
    <n v="9"/>
    <n v="10"/>
    <n v="0.75"/>
    <s v="PROM. B"/>
    <m/>
    <m/>
    <s v="CADENAS"/>
    <s v="GANGA 9 DE OCTUBRE 5"/>
    <m/>
    <s v="XIOMARA DELGADO"/>
    <n v="15"/>
    <n v="1"/>
    <n v="5"/>
    <n v="0"/>
    <n v="0"/>
    <n v="0"/>
    <n v="0"/>
    <n v="0"/>
    <n v="6"/>
    <n v="13"/>
    <n v="0"/>
    <n v="0"/>
    <n v="0"/>
    <n v="0"/>
    <n v="0"/>
    <n v="0"/>
    <n v="0"/>
    <n v="0"/>
    <s v="MWJVS"/>
    <s v="ERIKA LIVISACA"/>
    <n v="37"/>
    <n v="3"/>
    <n v="3"/>
    <n v="0"/>
    <n v="0"/>
    <n v="0"/>
    <n v="0"/>
    <n v="0"/>
    <n v="6"/>
    <n v="0.28000000000000003"/>
    <n v="2"/>
    <n v="4"/>
    <n v="0"/>
    <n v="0"/>
    <n v="0"/>
    <n v="0"/>
    <n v="0"/>
    <n v="6"/>
    <m/>
    <m/>
    <m/>
    <m/>
    <m/>
    <m/>
    <m/>
    <n v="0.33333333333333331"/>
    <s v="30% a 40%"/>
    <n v="5"/>
    <n v="0"/>
    <n v="0"/>
    <n v="0"/>
    <n v="0"/>
    <n v="0"/>
    <n v="0"/>
    <n v="5"/>
    <n v="13"/>
    <n v="3"/>
    <n v="0"/>
    <n v="0"/>
    <n v="0"/>
    <n v="0"/>
    <n v="0"/>
    <n v="16"/>
    <n v="20.175955294551137"/>
  </r>
  <r>
    <s v="439 - TIENDA BARATODO LIBERTAD 2625AIRES"/>
    <s v="septiembre%201al18 Erika Matias.xlsx"/>
    <s v="ERIKA VANESSA MATIAS"/>
    <s v="BARATODO"/>
    <x v="82"/>
    <x v="0"/>
    <s v="AIRES"/>
    <n v="0"/>
    <n v="3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TIENDA BARATODO LIBERTAD 2625"/>
    <m/>
    <s v="XIOMARA DELGADO"/>
    <n v="0"/>
    <n v="0"/>
    <n v="0"/>
    <n v="0"/>
    <n v="0"/>
    <n v="0"/>
    <n v="0"/>
    <n v="0"/>
    <n v="0"/>
    <n v="4.7464503042596364"/>
    <n v="1"/>
    <n v="0"/>
    <n v="0"/>
    <n v="0"/>
    <n v="0"/>
    <n v="0"/>
    <n v="0"/>
    <n v="1"/>
    <s v="MWJVS"/>
    <s v="ERIKA VANESSA MATIAS"/>
    <n v="22.999999999999993"/>
    <n v="1"/>
    <n v="0"/>
    <n v="0"/>
    <n v="0"/>
    <n v="0"/>
    <n v="0"/>
    <n v="0"/>
    <n v="1"/>
    <n v="0.1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5.2738336713995952"/>
  </r>
  <r>
    <s v="439 - TIENDA BARATODO LIBERTAD 2625COCINAS"/>
    <s v="septiembre%201al18 Erika Matias.xlsx"/>
    <s v="ERIKA VANESSA MATIAS"/>
    <s v="BARATODO"/>
    <x v="82"/>
    <x v="0"/>
    <s v="COCINAS"/>
    <n v="0.37037037037037035"/>
    <n v="27"/>
    <n v="10"/>
    <n v="8"/>
    <n v="0"/>
    <n v="0"/>
    <n v="0"/>
    <n v="0"/>
    <n v="0"/>
    <n v="0"/>
    <n v="0"/>
    <n v="0"/>
    <n v="0"/>
    <m/>
    <n v="0.58823529411764708"/>
    <n v="0.58823529411764708"/>
    <e v="#REF!"/>
    <s v="PLATINO"/>
    <n v="19"/>
    <n v="9"/>
    <n v="10"/>
    <n v="17"/>
    <n v="2"/>
    <n v="0"/>
    <n v="2"/>
    <n v="9"/>
    <n v="1.25"/>
    <s v="PROM. B"/>
    <m/>
    <m/>
    <s v="CADENAS"/>
    <s v="TIENDA BARATODO LIBERTAD 2625"/>
    <m/>
    <s v="XIOMARA DELGADO"/>
    <n v="14"/>
    <n v="2"/>
    <n v="1"/>
    <n v="0"/>
    <n v="0"/>
    <n v="0"/>
    <n v="0"/>
    <n v="1"/>
    <n v="4"/>
    <n v="27.300226516781755"/>
    <n v="5"/>
    <n v="5"/>
    <n v="0"/>
    <n v="0"/>
    <n v="0"/>
    <n v="0"/>
    <n v="1"/>
    <n v="11"/>
    <s v="MWJVS"/>
    <s v="ERIKA VANESSA MATIAS"/>
    <n v="22.999999999999993"/>
    <n v="3"/>
    <n v="1"/>
    <n v="0"/>
    <n v="0"/>
    <n v="0"/>
    <n v="0"/>
    <n v="1"/>
    <n v="5"/>
    <n v="0.4"/>
    <n v="2"/>
    <n v="2"/>
    <n v="0"/>
    <n v="0"/>
    <n v="0"/>
    <n v="0"/>
    <n v="1"/>
    <n v="5"/>
    <m/>
    <m/>
    <m/>
    <m/>
    <m/>
    <m/>
    <m/>
    <n v="0.48"/>
    <s v="mayor 40%"/>
    <n v="4"/>
    <n v="3"/>
    <n v="0"/>
    <n v="0"/>
    <n v="0"/>
    <n v="0"/>
    <n v="1"/>
    <n v="8"/>
    <n v="4"/>
    <n v="1"/>
    <n v="0"/>
    <n v="0"/>
    <n v="0"/>
    <n v="0"/>
    <n v="1"/>
    <n v="6"/>
    <n v="61.881860961720967"/>
  </r>
  <r>
    <s v="439 - TIENDA BARATODO LIBERTAD 2625EMPOTRE"/>
    <s v="septiembre%201al18 Erika Matias.xlsx"/>
    <s v="ERIKA VANESSA MATIAS"/>
    <s v="BARATODO"/>
    <x v="82"/>
    <x v="0"/>
    <s v="EMPOTRE"/>
    <n v="0"/>
    <n v="0"/>
    <n v="1"/>
    <n v="5"/>
    <n v="0"/>
    <n v="0"/>
    <n v="0"/>
    <n v="0"/>
    <n v="0"/>
    <n v="0"/>
    <n v="0"/>
    <n v="0"/>
    <n v="0"/>
    <m/>
    <n v="0.16666666666666666"/>
    <n v="0.16666666666666666"/>
    <e v="#REF!"/>
    <s v="PLATINO"/>
    <n v="7"/>
    <n v="0"/>
    <n v="1"/>
    <n v="6"/>
    <n v="1"/>
    <n v="1"/>
    <n v="1"/>
    <n v="1"/>
    <n v="0.2"/>
    <s v="PROM. B"/>
    <m/>
    <m/>
    <s v="CADENAS"/>
    <s v="TIENDA BARATODO LIBERTAD 2625"/>
    <m/>
    <s v="XIOMARA DELGADO"/>
    <n v="0"/>
    <n v="1"/>
    <n v="0"/>
    <n v="1"/>
    <n v="0"/>
    <n v="0"/>
    <n v="0"/>
    <n v="0"/>
    <n v="2"/>
    <n v="0"/>
    <n v="1"/>
    <n v="0"/>
    <n v="1"/>
    <n v="0"/>
    <n v="0"/>
    <n v="0"/>
    <n v="0"/>
    <n v="2"/>
    <s v="MWJVS"/>
    <s v="ERIKA VANESSA MATIAS"/>
    <n v="22.999999999999993"/>
    <n v="0"/>
    <n v="0"/>
    <n v="1"/>
    <n v="0"/>
    <n v="0"/>
    <n v="0"/>
    <n v="0"/>
    <n v="1"/>
    <n v="0"/>
    <n v="0"/>
    <n v="0"/>
    <n v="1"/>
    <n v="0"/>
    <n v="0"/>
    <n v="0"/>
    <n v="0"/>
    <n v="1"/>
    <m/>
    <m/>
    <m/>
    <m/>
    <m/>
    <m/>
    <m/>
    <n v="0.33333333333333331"/>
    <s v="30% a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39 - TIENDA BARATODO LIBERTAD 2625GLOBALES"/>
    <s v="septiembre%201al18 Erika Matias.xlsx"/>
    <s v="ERIKA VANESSA MATIAS"/>
    <s v="BARATODO"/>
    <x v="82"/>
    <x v="0"/>
    <s v="GLOBALES"/>
    <n v="0"/>
    <n v="7"/>
    <n v="0"/>
    <n v="1"/>
    <n v="0"/>
    <n v="0"/>
    <n v="0"/>
    <n v="0"/>
    <n v="0"/>
    <n v="0"/>
    <n v="0"/>
    <n v="0"/>
    <n v="0"/>
    <m/>
    <n v="0"/>
    <n v="0"/>
    <e v="#REF!"/>
    <s v="PLATINO"/>
    <n v="1"/>
    <n v="0"/>
    <n v="0"/>
    <n v="1"/>
    <n v="0"/>
    <n v="0"/>
    <n v="0"/>
    <n v="1"/>
    <n v="0"/>
    <s v="PROM. B"/>
    <m/>
    <m/>
    <s v="CADENAS"/>
    <s v="TIENDA BARATODO LIBERTAD 2625"/>
    <m/>
    <s v="XIOMARA DELGADO"/>
    <n v="1"/>
    <n v="0"/>
    <n v="0"/>
    <n v="0"/>
    <n v="0"/>
    <n v="0"/>
    <n v="0"/>
    <n v="0"/>
    <n v="0"/>
    <n v="6.4322648959872932"/>
    <n v="3"/>
    <n v="3"/>
    <n v="0"/>
    <n v="0"/>
    <n v="0"/>
    <n v="0"/>
    <n v="0"/>
    <n v="6"/>
    <s v="MWJVS"/>
    <s v="ERIKA VANESSA MATIAS"/>
    <n v="22.999999999999993"/>
    <n v="4"/>
    <n v="1"/>
    <n v="0"/>
    <n v="0"/>
    <n v="0"/>
    <n v="0"/>
    <n v="0"/>
    <n v="5"/>
    <n v="0"/>
    <n v="0"/>
    <n v="0"/>
    <n v="0"/>
    <n v="0"/>
    <n v="0"/>
    <n v="0"/>
    <n v="0"/>
    <n v="0"/>
    <m/>
    <m/>
    <m/>
    <m/>
    <m/>
    <m/>
    <m/>
    <n v="0.63636363636363635"/>
    <s v="mayor 40%"/>
    <n v="0"/>
    <n v="0"/>
    <n v="0"/>
    <n v="0"/>
    <n v="0"/>
    <n v="0"/>
    <n v="0"/>
    <n v="0"/>
    <n v="2"/>
    <n v="0"/>
    <n v="0"/>
    <n v="0"/>
    <n v="0"/>
    <n v="0"/>
    <n v="0"/>
    <n v="2"/>
    <n v="13.339085639889547"/>
  </r>
  <r>
    <s v="439 - TIENDA BARATODO LIBERTAD 2625LAVADO"/>
    <s v="septiembre%201al18 Erika Matias.xlsx"/>
    <s v="ERIKA VANESSA MATIAS"/>
    <s v="BARATODO"/>
    <x v="82"/>
    <x v="0"/>
    <s v="LAVADO"/>
    <n v="1.1428571428571428"/>
    <n v="7"/>
    <n v="8"/>
    <n v="0"/>
    <n v="8"/>
    <n v="3"/>
    <n v="1"/>
    <n v="9"/>
    <n v="0"/>
    <n v="0"/>
    <n v="0"/>
    <n v="0"/>
    <n v="0"/>
    <m/>
    <n v="0.32"/>
    <n v="0.32"/>
    <e v="#REF!"/>
    <s v="PLATINO"/>
    <n v="31"/>
    <n v="7"/>
    <n v="8"/>
    <n v="25"/>
    <n v="6"/>
    <n v="2"/>
    <n v="6"/>
    <n v="9"/>
    <n v="0"/>
    <s v="PROM. B"/>
    <m/>
    <m/>
    <s v="CADENAS"/>
    <s v="TIENDA BARATODO LIBERTAD 2625"/>
    <m/>
    <s v="XIOMARA DELGADO"/>
    <n v="20"/>
    <n v="3"/>
    <n v="0"/>
    <n v="2"/>
    <n v="0"/>
    <n v="0"/>
    <n v="2"/>
    <n v="0"/>
    <n v="7"/>
    <n v="6.5418138272667168"/>
    <n v="5"/>
    <n v="0"/>
    <n v="2"/>
    <n v="0"/>
    <n v="0"/>
    <n v="2"/>
    <n v="0"/>
    <n v="9"/>
    <s v="MWJVS"/>
    <s v="ERIKA VANESSA MATIAS"/>
    <n v="22.999999999999993"/>
    <n v="1"/>
    <n v="0"/>
    <n v="2"/>
    <n v="0"/>
    <n v="0"/>
    <n v="2"/>
    <n v="0"/>
    <n v="5"/>
    <n v="0.12"/>
    <n v="3"/>
    <n v="0"/>
    <n v="2"/>
    <n v="0"/>
    <n v="0"/>
    <n v="2"/>
    <n v="0"/>
    <n v="7"/>
    <m/>
    <m/>
    <m/>
    <m/>
    <m/>
    <m/>
    <m/>
    <n v="0.42857142857142855"/>
    <s v="mayor 40%"/>
    <n v="0"/>
    <n v="0"/>
    <n v="0"/>
    <n v="0"/>
    <n v="0"/>
    <n v="2"/>
    <n v="0"/>
    <n v="2"/>
    <n v="1"/>
    <n v="0"/>
    <n v="0"/>
    <n v="0"/>
    <n v="0"/>
    <n v="2"/>
    <n v="0"/>
    <n v="3"/>
    <n v="13"/>
  </r>
  <r>
    <s v="439 - TIENDA BARATODO LIBERTAD 2625REFRIGERACIÓN"/>
    <s v="septiembre%201al18 Erika Matias.xlsx"/>
    <s v="ERIKA VANESSA MATIAS"/>
    <s v="BARATODO"/>
    <x v="82"/>
    <x v="0"/>
    <s v="REFRIGERACIÓN"/>
    <n v="0.44444444444444442"/>
    <n v="18"/>
    <n v="8"/>
    <n v="7"/>
    <n v="1"/>
    <n v="0"/>
    <n v="0"/>
    <n v="4"/>
    <n v="0"/>
    <n v="0"/>
    <n v="0"/>
    <n v="0"/>
    <n v="0"/>
    <m/>
    <n v="0.44444444444444442"/>
    <n v="0.44444444444444442"/>
    <e v="#REF!"/>
    <s v="PLATINO"/>
    <n v="21"/>
    <n v="7"/>
    <n v="8"/>
    <n v="18"/>
    <n v="3"/>
    <n v="1"/>
    <n v="3"/>
    <n v="8"/>
    <n v="1.1428571428571428"/>
    <s v="PROM. B"/>
    <m/>
    <m/>
    <s v="CADENAS"/>
    <s v="TIENDA BARATODO LIBERTAD 2625"/>
    <m/>
    <s v="XIOMARA DELGADO"/>
    <n v="16"/>
    <n v="1"/>
    <n v="2"/>
    <n v="0"/>
    <n v="0"/>
    <n v="0"/>
    <n v="1"/>
    <n v="0"/>
    <n v="4"/>
    <n v="12.581306920013326"/>
    <n v="4"/>
    <n v="4"/>
    <n v="0"/>
    <n v="0"/>
    <n v="0"/>
    <n v="1"/>
    <n v="0"/>
    <n v="9"/>
    <s v="MWJVS"/>
    <s v="ERIKA VANESSA MATIAS"/>
    <n v="22.999999999999993"/>
    <n v="3"/>
    <n v="1"/>
    <n v="0"/>
    <n v="0"/>
    <n v="0"/>
    <n v="0"/>
    <n v="0"/>
    <n v="4"/>
    <n v="0.2"/>
    <n v="0"/>
    <n v="1"/>
    <n v="0"/>
    <n v="0"/>
    <n v="0"/>
    <n v="1"/>
    <n v="0"/>
    <n v="2"/>
    <m/>
    <m/>
    <m/>
    <m/>
    <m/>
    <m/>
    <m/>
    <n v="0.42105263157894735"/>
    <s v="mayor 40%"/>
    <n v="2"/>
    <n v="1"/>
    <n v="0"/>
    <n v="0"/>
    <n v="0"/>
    <n v="1"/>
    <n v="0"/>
    <n v="4"/>
    <n v="2"/>
    <n v="1"/>
    <n v="0"/>
    <n v="0"/>
    <n v="0"/>
    <n v="1"/>
    <n v="0"/>
    <n v="4"/>
    <n v="25.543058011949071"/>
  </r>
  <r>
    <s v="394 - POINT LA LIBERTAD 2AIRES"/>
    <s v="septiembre%201al18 Erika Matias.xlsx"/>
    <s v="ERIKA VANESSA MATIAS"/>
    <s v="POINT"/>
    <x v="83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POINT LIBERTAD 2"/>
    <m/>
    <s v="XIOMARA DELGADO"/>
    <n v="0"/>
    <n v="0"/>
    <n v="0"/>
    <n v="0"/>
    <n v="0"/>
    <n v="0"/>
    <n v="0"/>
    <n v="0"/>
    <n v="0"/>
    <n v="0"/>
    <n v="0"/>
    <n v="12"/>
    <n v="0"/>
    <n v="0"/>
    <n v="0"/>
    <n v="0"/>
    <n v="0"/>
    <n v="12"/>
    <s v="MWJVS"/>
    <s v="ERIKA VANESSA MATIAS"/>
    <n v="16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4 - POINT LA LIBERTAD 2COCINAS"/>
    <s v="septiembre%201al18 Erika Matias.xlsx"/>
    <s v="ERIKA VANESSA MATIAS"/>
    <s v="POINT"/>
    <x v="83"/>
    <x v="0"/>
    <s v="COCINAS"/>
    <n v="0.1"/>
    <n v="10"/>
    <n v="1"/>
    <n v="7"/>
    <n v="0"/>
    <n v="0"/>
    <n v="0"/>
    <n v="0"/>
    <n v="0"/>
    <n v="0"/>
    <n v="0"/>
    <n v="0"/>
    <n v="0"/>
    <m/>
    <n v="0.125"/>
    <n v="0.125"/>
    <e v="#REF!"/>
    <s v="PLATA"/>
    <n v="10"/>
    <n v="0"/>
    <n v="1"/>
    <n v="8"/>
    <n v="2"/>
    <n v="2"/>
    <n v="2"/>
    <n v="2"/>
    <n v="0.14285714285714285"/>
    <s v="PROM. B"/>
    <m/>
    <m/>
    <s v="CADENAS"/>
    <s v="POINT LIBERTAD 2"/>
    <m/>
    <s v="XIOMARA DELGADO"/>
    <n v="7"/>
    <n v="1"/>
    <n v="1"/>
    <n v="0"/>
    <n v="0"/>
    <n v="0"/>
    <n v="0"/>
    <n v="0"/>
    <n v="2"/>
    <n v="9.5552336930541859"/>
    <n v="1"/>
    <n v="3"/>
    <n v="0"/>
    <n v="0"/>
    <n v="0"/>
    <n v="0"/>
    <n v="0"/>
    <n v="4"/>
    <s v="MWJVS"/>
    <s v="ERIKA VANESSA MATIAS"/>
    <n v="16.999999999999993"/>
    <n v="1"/>
    <n v="2"/>
    <n v="0"/>
    <n v="0"/>
    <n v="0"/>
    <n v="0"/>
    <n v="0"/>
    <n v="3"/>
    <n v="0.5"/>
    <n v="0"/>
    <n v="0"/>
    <n v="0"/>
    <n v="0"/>
    <n v="0"/>
    <n v="0"/>
    <n v="0"/>
    <n v="0"/>
    <m/>
    <m/>
    <m/>
    <m/>
    <m/>
    <m/>
    <m/>
    <n v="0.33333333333333331"/>
    <s v="30% a 40%"/>
    <n v="0"/>
    <n v="1"/>
    <n v="0"/>
    <n v="0"/>
    <n v="0"/>
    <n v="0"/>
    <n v="0"/>
    <n v="1"/>
    <n v="0"/>
    <n v="1"/>
    <n v="0"/>
    <n v="0"/>
    <n v="0"/>
    <n v="0"/>
    <n v="0"/>
    <n v="1"/>
    <n v="13.95080978498294"/>
  </r>
  <r>
    <s v="394 - POINT LA LIBERTAD 2GLOBALES"/>
    <s v="septiembre%201al18 Erika Matias.xlsx"/>
    <s v="ERIKA VANESSA MATIAS"/>
    <s v="POINT"/>
    <x v="83"/>
    <x v="0"/>
    <s v="GLOBALES"/>
    <n v="0"/>
    <n v="0"/>
    <n v="0"/>
    <n v="2"/>
    <n v="0"/>
    <n v="0"/>
    <n v="0"/>
    <n v="0"/>
    <n v="0"/>
    <n v="0"/>
    <n v="0"/>
    <n v="0"/>
    <n v="0"/>
    <m/>
    <n v="0"/>
    <n v="0"/>
    <e v="#REF!"/>
    <s v="PLATA"/>
    <n v="2"/>
    <n v="0"/>
    <n v="0"/>
    <n v="2"/>
    <n v="0"/>
    <n v="0"/>
    <n v="0"/>
    <n v="0"/>
    <n v="0"/>
    <s v="PROM. B"/>
    <m/>
    <m/>
    <s v="CADENAS"/>
    <s v="POINT LIBERTAD 2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ERIKA VANESSA MATIAS"/>
    <n v="16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4 - POINT LA LIBERTAD 2LAVADO"/>
    <s v="septiembre%201al18 Erika Matias.xlsx"/>
    <s v="ERIKA VANESSA MATIAS"/>
    <s v="POINT"/>
    <x v="83"/>
    <x v="0"/>
    <s v="LAVADO"/>
    <n v="0.5"/>
    <n v="6"/>
    <n v="3"/>
    <n v="4"/>
    <n v="0"/>
    <n v="0"/>
    <n v="0"/>
    <n v="0"/>
    <n v="0"/>
    <n v="0"/>
    <n v="0"/>
    <n v="0"/>
    <n v="0"/>
    <m/>
    <n v="0.6"/>
    <n v="0.6"/>
    <e v="#REF!"/>
    <s v="PLATA"/>
    <n v="8"/>
    <n v="2"/>
    <n v="3"/>
    <n v="5"/>
    <n v="3"/>
    <n v="1"/>
    <n v="3"/>
    <n v="3"/>
    <n v="0.75"/>
    <s v="PROM. B"/>
    <m/>
    <m/>
    <s v="CADENAS"/>
    <s v="POINT LIBERTAD 2"/>
    <m/>
    <s v="XIOMARA DELGADO"/>
    <n v="3"/>
    <n v="0"/>
    <n v="1"/>
    <n v="0"/>
    <n v="0"/>
    <n v="0"/>
    <n v="0"/>
    <n v="0"/>
    <n v="1"/>
    <n v="5.3263063467145102"/>
    <n v="1"/>
    <n v="3"/>
    <n v="0"/>
    <n v="0"/>
    <n v="0"/>
    <n v="0"/>
    <n v="0"/>
    <n v="4"/>
    <s v="MWJVS"/>
    <s v="ERIKA VANESSA MATIAS"/>
    <n v="16.999999999999993"/>
    <n v="0"/>
    <n v="0"/>
    <n v="0"/>
    <n v="0"/>
    <n v="0"/>
    <n v="0"/>
    <n v="0"/>
    <n v="0"/>
    <n v="0.3"/>
    <n v="0"/>
    <n v="0"/>
    <n v="0"/>
    <n v="0"/>
    <n v="0"/>
    <n v="0"/>
    <n v="0"/>
    <n v="0"/>
    <s v="ALTO"/>
    <m/>
    <m/>
    <m/>
    <m/>
    <m/>
    <m/>
    <n v="0.2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5.3263063467145102"/>
  </r>
  <r>
    <s v="394 - POINT LA LIBERTAD 2REFRIGERACIÓN"/>
    <s v="septiembre%201al18 Erika Matias.xlsx"/>
    <s v="ERIKA VANESSA MATIAS"/>
    <s v="POINT"/>
    <x v="83"/>
    <x v="0"/>
    <s v="REFRIGERACIÓN"/>
    <n v="0.6"/>
    <n v="5"/>
    <n v="3"/>
    <n v="9"/>
    <n v="0"/>
    <n v="0"/>
    <n v="0"/>
    <n v="0"/>
    <n v="0"/>
    <n v="0"/>
    <n v="0"/>
    <n v="0"/>
    <n v="0"/>
    <m/>
    <n v="0.27272727272727271"/>
    <n v="0.27272727272727271"/>
    <e v="#REF!"/>
    <s v="PLATA"/>
    <n v="13"/>
    <n v="1"/>
    <n v="3"/>
    <n v="11"/>
    <n v="2"/>
    <n v="1"/>
    <n v="2"/>
    <n v="2"/>
    <n v="0.33333333333333331"/>
    <s v="PROM. B"/>
    <m/>
    <m/>
    <s v="CADENAS"/>
    <s v="POINT LIBERTAD 2"/>
    <m/>
    <s v="XIOMARA DELGADO"/>
    <n v="9"/>
    <n v="0"/>
    <n v="1"/>
    <n v="0"/>
    <n v="0"/>
    <n v="0"/>
    <n v="0"/>
    <n v="0"/>
    <n v="1"/>
    <n v="6.3310161039084205"/>
    <n v="0"/>
    <n v="2"/>
    <n v="0"/>
    <n v="0"/>
    <n v="0"/>
    <n v="0"/>
    <n v="0"/>
    <n v="2"/>
    <s v="MWJVS"/>
    <s v="ERIKA VANESSA MATIAS"/>
    <n v="16.999999999999993"/>
    <n v="1"/>
    <n v="1"/>
    <n v="0"/>
    <n v="0"/>
    <n v="0"/>
    <n v="0"/>
    <n v="0"/>
    <n v="2"/>
    <n v="0.4"/>
    <n v="1"/>
    <n v="0"/>
    <n v="0"/>
    <n v="0"/>
    <n v="0"/>
    <n v="0"/>
    <n v="0"/>
    <n v="1"/>
    <m/>
    <s v="ALTO"/>
    <m/>
    <m/>
    <m/>
    <m/>
    <m/>
    <n v="0.33333333333333331"/>
    <s v="menor de 30%"/>
    <n v="0"/>
    <n v="0"/>
    <n v="0"/>
    <n v="0"/>
    <n v="0"/>
    <n v="0"/>
    <n v="0"/>
    <n v="0"/>
    <n v="0"/>
    <n v="2"/>
    <n v="0"/>
    <n v="0"/>
    <n v="0"/>
    <n v="0"/>
    <n v="0"/>
    <n v="2"/>
    <n v="10.363445867287544"/>
  </r>
  <r>
    <s v="269 - C.C. EL JARDINCOCINAS"/>
    <s v="VENTAS 1-17 SEP JARDIN.xlsx"/>
    <s v="ESTEFANIA CECIBEL TORRES"/>
    <s v="SUKASA"/>
    <x v="84"/>
    <x v="0"/>
    <s v="COCINAS"/>
    <n v="0.52941176470588236"/>
    <n v="17"/>
    <n v="9"/>
    <n v="2"/>
    <n v="2"/>
    <n v="0"/>
    <n v="0"/>
    <n v="0"/>
    <n v="0"/>
    <n v="0"/>
    <n v="0"/>
    <n v="0"/>
    <n v="0"/>
    <m/>
    <n v="0.81818181818181823"/>
    <n v="0.81818181818181823"/>
    <e v="#REF!"/>
    <s v="PLATINO"/>
    <n v="23"/>
    <n v="5"/>
    <n v="9"/>
    <n v="11"/>
    <n v="12"/>
    <n v="1"/>
    <n v="12"/>
    <n v="6"/>
    <n v="4.5"/>
    <s v="PROM. B"/>
    <m/>
    <m/>
    <s v="ESPECIALIZADOS"/>
    <s v="SUKASA C.C. EL JARDIN"/>
    <m/>
    <s v="MARIA JOSE AREVALO"/>
    <n v="7"/>
    <n v="2"/>
    <n v="2"/>
    <n v="0"/>
    <n v="0"/>
    <n v="0"/>
    <n v="0"/>
    <n v="0"/>
    <n v="4"/>
    <n v="16.818181818181817"/>
    <n v="3"/>
    <n v="0"/>
    <n v="1"/>
    <n v="1"/>
    <n v="0"/>
    <n v="0"/>
    <n v="0"/>
    <n v="5"/>
    <s v="MWJVS"/>
    <s v="ESTEFANIA CECIBEL TORRES"/>
    <n v="40"/>
    <n v="1"/>
    <n v="0"/>
    <n v="2"/>
    <n v="1"/>
    <n v="0"/>
    <n v="0"/>
    <n v="0"/>
    <n v="4"/>
    <n v="0.5"/>
    <n v="2"/>
    <n v="0"/>
    <n v="0"/>
    <n v="0"/>
    <n v="0"/>
    <n v="1"/>
    <n v="0"/>
    <n v="3"/>
    <m/>
    <m/>
    <m/>
    <m/>
    <m/>
    <m/>
    <m/>
    <n v="0.5"/>
    <s v="mayor 40%"/>
    <n v="1"/>
    <n v="0"/>
    <n v="0"/>
    <n v="0"/>
    <n v="0"/>
    <n v="0"/>
    <n v="0"/>
    <n v="1"/>
    <n v="2"/>
    <n v="0"/>
    <n v="0"/>
    <n v="0"/>
    <n v="0"/>
    <n v="0"/>
    <n v="0"/>
    <n v="2"/>
    <n v="19.363636363636367"/>
  </r>
  <r>
    <s v="269 - C.C. EL JARDINEMPOTRE"/>
    <s v="VENTAS 1-17 SEP JARDIN.xlsx"/>
    <s v="ESTEFANIA CECIBEL TORRES"/>
    <s v="SUKASA"/>
    <x v="84"/>
    <x v="0"/>
    <s v="EMPOTRE"/>
    <n v="0.8"/>
    <n v="5"/>
    <n v="4"/>
    <n v="0"/>
    <n v="0"/>
    <n v="0"/>
    <n v="0"/>
    <n v="0"/>
    <n v="0"/>
    <n v="0"/>
    <n v="22"/>
    <n v="0"/>
    <n v="1"/>
    <m/>
    <n v="0.14814814814814814"/>
    <n v="0.14814814814814814"/>
    <e v="#REF!"/>
    <s v="PLATINO"/>
    <n v="32"/>
    <n v="3"/>
    <n v="4"/>
    <n v="27"/>
    <n v="5"/>
    <n v="4"/>
    <n v="5"/>
    <n v="7"/>
    <n v="0"/>
    <s v="PROM. B"/>
    <m/>
    <m/>
    <s v="ESPECIALIZADOS"/>
    <s v="SUKASA C.C. EL JARDIN"/>
    <m/>
    <s v="MARIA JOSE AREVALO"/>
    <n v="12"/>
    <n v="0"/>
    <n v="5"/>
    <n v="1"/>
    <n v="0"/>
    <n v="0"/>
    <n v="0"/>
    <n v="9"/>
    <n v="15"/>
    <n v="7.3714517437145179"/>
    <n v="0"/>
    <n v="0"/>
    <n v="0"/>
    <n v="0"/>
    <n v="0"/>
    <n v="0"/>
    <n v="8"/>
    <n v="8"/>
    <s v="MWJVS"/>
    <s v="ESTEFANIA CECIBEL TORRES"/>
    <n v="40"/>
    <n v="4"/>
    <n v="0"/>
    <n v="0"/>
    <n v="0"/>
    <n v="0"/>
    <n v="0"/>
    <n v="4"/>
    <n v="8"/>
    <n v="0.3"/>
    <n v="1"/>
    <n v="0"/>
    <n v="0"/>
    <n v="0"/>
    <n v="0"/>
    <n v="0"/>
    <n v="6"/>
    <n v="7"/>
    <m/>
    <m/>
    <m/>
    <m/>
    <m/>
    <s v="ALTO"/>
    <m/>
    <n v="0.13157894736842105"/>
    <s v="menor de 30%"/>
    <n v="3"/>
    <n v="0"/>
    <n v="0"/>
    <n v="0"/>
    <n v="0"/>
    <n v="0"/>
    <n v="4"/>
    <n v="7"/>
    <n v="3"/>
    <n v="2"/>
    <n v="0"/>
    <n v="0"/>
    <n v="0"/>
    <n v="0"/>
    <n v="6"/>
    <n v="11"/>
    <n v="8.2481751824817522"/>
  </r>
  <r>
    <s v="269 - C.C. EL JARDINGLOBALES"/>
    <s v="VENTAS 1-17 SEP JARDIN.xlsx"/>
    <s v="ESTEFANIA CECIBEL TORRES"/>
    <s v="SUKASA"/>
    <x v="84"/>
    <x v="0"/>
    <s v="GLOBALES"/>
    <n v="0.31818181818181818"/>
    <n v="22"/>
    <n v="7"/>
    <n v="7"/>
    <n v="2"/>
    <n v="2"/>
    <n v="2"/>
    <n v="5"/>
    <n v="0"/>
    <n v="0"/>
    <n v="0"/>
    <n v="0"/>
    <n v="0"/>
    <m/>
    <n v="0.3888888888888889"/>
    <n v="0.3888888888888889"/>
    <e v="#REF!"/>
    <s v="PLATINO"/>
    <n v="19"/>
    <n v="5"/>
    <n v="7"/>
    <n v="18"/>
    <n v="1"/>
    <n v="7"/>
    <n v="1"/>
    <n v="12"/>
    <n v="1"/>
    <s v="PROM. B"/>
    <m/>
    <m/>
    <s v="ESPECIALIZADOS"/>
    <s v="SUKASA C.C. EL JARDIN"/>
    <m/>
    <s v="MARIA JOSE AREVALO"/>
    <n v="12"/>
    <n v="0"/>
    <n v="0"/>
    <n v="0"/>
    <n v="0"/>
    <n v="0"/>
    <n v="0"/>
    <n v="0"/>
    <n v="0"/>
    <n v="20.107704157848872"/>
    <n v="2"/>
    <n v="1"/>
    <n v="1"/>
    <n v="2"/>
    <n v="0"/>
    <n v="2"/>
    <n v="0"/>
    <n v="8"/>
    <s v="MWJVS"/>
    <s v="ESTEFANIA CECIBEL TORRES"/>
    <n v="40"/>
    <n v="2"/>
    <n v="0"/>
    <n v="1"/>
    <n v="0"/>
    <n v="0"/>
    <n v="2"/>
    <n v="1"/>
    <n v="6"/>
    <n v="0"/>
    <n v="0"/>
    <n v="0"/>
    <n v="0"/>
    <n v="0"/>
    <n v="0"/>
    <n v="2"/>
    <n v="0"/>
    <n v="2"/>
    <m/>
    <m/>
    <m/>
    <m/>
    <m/>
    <s v="ALTO"/>
    <m/>
    <n v="0.25"/>
    <s v="menor de 30%"/>
    <n v="1"/>
    <n v="0"/>
    <n v="0"/>
    <n v="0"/>
    <n v="0"/>
    <n v="1"/>
    <n v="0"/>
    <n v="2"/>
    <n v="1"/>
    <n v="0"/>
    <n v="0"/>
    <n v="0"/>
    <n v="0"/>
    <n v="2"/>
    <n v="0"/>
    <n v="3"/>
    <n v="19.131416444304921"/>
  </r>
  <r>
    <s v="269 - C.C. EL JARDINLAVADO"/>
    <s v="VENTAS 1-17 SEP JARDIN.xlsx"/>
    <s v="ESTEFANIA CECIBEL TORRES"/>
    <s v="SUKASA"/>
    <x v="84"/>
    <x v="0"/>
    <s v="LAVADO"/>
    <n v="0.19230769230769232"/>
    <n v="26"/>
    <n v="5"/>
    <n v="0"/>
    <n v="22"/>
    <n v="22"/>
    <n v="8"/>
    <n v="8"/>
    <n v="0"/>
    <n v="0"/>
    <n v="0"/>
    <n v="0"/>
    <n v="0"/>
    <m/>
    <n v="9.2592592592592587E-2"/>
    <n v="9.2592592592592587E-2"/>
    <e v="#REF!"/>
    <s v="PLATINO"/>
    <n v="59"/>
    <n v="2"/>
    <n v="5"/>
    <n v="54"/>
    <n v="5"/>
    <n v="8"/>
    <n v="5"/>
    <n v="10"/>
    <n v="0"/>
    <s v="PROM. B"/>
    <m/>
    <m/>
    <s v="ESPECIALIZADOS"/>
    <s v="SUKASA C.C. EL JARDIN"/>
    <m/>
    <s v="MARIA JOSE AREVALO"/>
    <n v="31"/>
    <n v="5"/>
    <n v="0"/>
    <n v="4"/>
    <n v="6"/>
    <n v="0"/>
    <n v="0"/>
    <n v="0"/>
    <n v="15"/>
    <n v="20.608000000000001"/>
    <n v="0"/>
    <n v="0"/>
    <n v="4"/>
    <n v="7"/>
    <n v="0"/>
    <n v="1"/>
    <n v="0"/>
    <n v="12"/>
    <s v="MWJVS"/>
    <s v="ESTEFANIA CECIBEL TORRES"/>
    <n v="40"/>
    <n v="3"/>
    <n v="0"/>
    <n v="3"/>
    <n v="2"/>
    <n v="1"/>
    <n v="0"/>
    <n v="0"/>
    <n v="9"/>
    <n v="0.25"/>
    <n v="2"/>
    <n v="0"/>
    <n v="1"/>
    <n v="3"/>
    <n v="0"/>
    <n v="0"/>
    <n v="0"/>
    <n v="6"/>
    <m/>
    <m/>
    <m/>
    <m/>
    <m/>
    <s v="ALTO"/>
    <m/>
    <n v="0.23809523809523808"/>
    <s v="menor de 30%"/>
    <n v="1"/>
    <n v="0"/>
    <n v="3"/>
    <n v="7"/>
    <n v="1"/>
    <n v="0"/>
    <n v="0"/>
    <n v="12"/>
    <n v="4"/>
    <n v="0"/>
    <n v="4"/>
    <n v="2"/>
    <n v="0"/>
    <n v="0"/>
    <n v="0"/>
    <n v="10"/>
    <n v="37.632000000000005"/>
  </r>
  <r>
    <s v="269 - C.C. EL JARDINREFRIGERACIÓN"/>
    <s v="VENTAS 1-17 SEP JARDIN.xlsx"/>
    <s v="ESTEFANIA CECIBEL TORRES"/>
    <s v="SUKASA"/>
    <x v="84"/>
    <x v="0"/>
    <s v="REFRIGERACIÓN"/>
    <n v="0.5"/>
    <n v="18"/>
    <n v="9"/>
    <n v="10"/>
    <n v="4"/>
    <n v="9"/>
    <n v="0"/>
    <n v="12"/>
    <n v="0"/>
    <n v="0"/>
    <n v="2"/>
    <n v="0"/>
    <n v="0"/>
    <m/>
    <n v="0.25714285714285712"/>
    <n v="0.25714285714285712"/>
    <e v="#REF!"/>
    <s v="PLATINO"/>
    <n v="39"/>
    <n v="8"/>
    <n v="9"/>
    <n v="35"/>
    <n v="4"/>
    <n v="9"/>
    <n v="4"/>
    <n v="17"/>
    <n v="0.9"/>
    <s v="PROM. B"/>
    <m/>
    <m/>
    <s v="ESPECIALIZADOS"/>
    <s v="SUKASA C.C. EL JARDIN"/>
    <m/>
    <s v="MARIA JOSE AREVALO"/>
    <n v="25"/>
    <n v="2"/>
    <n v="2"/>
    <n v="2"/>
    <n v="3"/>
    <n v="1"/>
    <n v="0"/>
    <n v="0"/>
    <n v="10"/>
    <n v="15.360248447204974"/>
    <n v="2"/>
    <n v="1"/>
    <n v="1"/>
    <n v="3"/>
    <n v="0"/>
    <n v="3"/>
    <n v="0"/>
    <n v="10"/>
    <s v="MWJVS"/>
    <s v="ESTEFANIA CECIBEL TORRES"/>
    <n v="40"/>
    <n v="2"/>
    <n v="2"/>
    <n v="1"/>
    <n v="0"/>
    <n v="0"/>
    <n v="0"/>
    <n v="1"/>
    <n v="6"/>
    <n v="0.4"/>
    <n v="2"/>
    <n v="2"/>
    <n v="1"/>
    <n v="1"/>
    <n v="0"/>
    <n v="2"/>
    <n v="0"/>
    <n v="8"/>
    <s v="MEDIO "/>
    <m/>
    <m/>
    <m/>
    <m/>
    <m/>
    <m/>
    <n v="0.23529411764705882"/>
    <s v="menor de 30%"/>
    <n v="0"/>
    <n v="0"/>
    <n v="0"/>
    <n v="1"/>
    <n v="0"/>
    <n v="0"/>
    <n v="1"/>
    <n v="2"/>
    <n v="2"/>
    <n v="2"/>
    <n v="1"/>
    <n v="1"/>
    <n v="0"/>
    <n v="2"/>
    <n v="0"/>
    <n v="8"/>
    <n v="15.640127987954079"/>
  </r>
  <r>
    <s v="2081 - BARATODO EXPRESS AMBATOCOCINAS"/>
    <s v="FABIAN PAUL ALARCON excel.xlsx"/>
    <s v="FABIAN PAUL ALARCON"/>
    <s v="BARATODO"/>
    <x v="85"/>
    <x v="0"/>
    <s v="COCINAS"/>
    <n v="0.2"/>
    <n v="5"/>
    <n v="1"/>
    <n v="1"/>
    <n v="0"/>
    <n v="0"/>
    <n v="0"/>
    <n v="0"/>
    <n v="0"/>
    <n v="0"/>
    <n v="0"/>
    <n v="0"/>
    <n v="0"/>
    <m/>
    <n v="1"/>
    <n v="1"/>
    <e v="#REF!"/>
    <s v="BRONCE"/>
    <n v="3"/>
    <n v="1"/>
    <n v="1"/>
    <n v="1"/>
    <n v="2"/>
    <n v="1"/>
    <n v="2"/>
    <n v="3"/>
    <n v="1"/>
    <s v="PROM. C"/>
    <m/>
    <m/>
    <s v="CADENAS"/>
    <s v="TIENDA BARATODO EXPRESS AMBATO"/>
    <n v="64"/>
    <s v="JUAN CARLOS FIGUEROA"/>
    <n v="1"/>
    <n v="1"/>
    <n v="1"/>
    <n v="0"/>
    <n v="0"/>
    <n v="0"/>
    <n v="0"/>
    <n v="0"/>
    <n v="2"/>
    <n v="3"/>
    <n v="0"/>
    <n v="1"/>
    <n v="0"/>
    <n v="0"/>
    <n v="0"/>
    <n v="0"/>
    <n v="0"/>
    <n v="1"/>
    <s v="LJS"/>
    <s v="FABIAN PAUL ALARCON"/>
    <n v="6.0000000000000027"/>
    <n v="1"/>
    <n v="0"/>
    <n v="0"/>
    <n v="0"/>
    <n v="0"/>
    <n v="0"/>
    <n v="0"/>
    <n v="1"/>
    <n v="0.4"/>
    <n v="0"/>
    <n v="1"/>
    <n v="0"/>
    <n v="0"/>
    <n v="0"/>
    <n v="0"/>
    <n v="0"/>
    <n v="1"/>
    <s v=""/>
    <s v=""/>
    <s v=""/>
    <s v=""/>
    <s v=""/>
    <s v=""/>
    <s v=""/>
    <n v="0.4"/>
    <s v="mayor 40%"/>
    <n v="1"/>
    <n v="0"/>
    <n v="0"/>
    <n v="0"/>
    <n v="0"/>
    <n v="0"/>
    <n v="0"/>
    <n v="1"/>
    <n v="0"/>
    <n v="1"/>
    <n v="0"/>
    <n v="0"/>
    <n v="0"/>
    <n v="0"/>
    <n v="0"/>
    <n v="1"/>
    <n v="5"/>
  </r>
  <r>
    <s v="2081 - BARATODO EXPRESS AMBATOEMPOTRE"/>
    <s v="FABIAN PAUL ALARCON excel.xlsx"/>
    <s v="FABIAN PAUL ALARCON"/>
    <s v="BARATODO"/>
    <x v="85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TIENDA BARATODO EXPRESS AMBATO"/>
    <n v="64"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JS"/>
    <s v="FABIAN PAUL ALARCON"/>
    <n v="6.0000000000000027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81 - BARATODO EXPRESS AMBATOGLOBALES"/>
    <s v="FABIAN PAUL ALARCON excel.xlsx"/>
    <s v="FABIAN PAUL ALARCON"/>
    <s v="BARATODO"/>
    <x v="85"/>
    <x v="0"/>
    <s v="GLOBALES"/>
    <n v="1"/>
    <n v="2"/>
    <n v="2"/>
    <n v="0"/>
    <n v="0"/>
    <n v="0"/>
    <n v="0"/>
    <n v="0"/>
    <n v="0"/>
    <n v="0"/>
    <n v="0"/>
    <n v="0"/>
    <n v="0"/>
    <m/>
    <n v="1"/>
    <n v="1"/>
    <e v="#REF!"/>
    <s v="BRONCE"/>
    <n v="4"/>
    <n v="2"/>
    <n v="2"/>
    <n v="2"/>
    <n v="2"/>
    <n v="2"/>
    <n v="2"/>
    <n v="6"/>
    <n v="0"/>
    <s v="PROM. C"/>
    <m/>
    <m/>
    <s v="CADENAS"/>
    <s v="TIENDA BARATODO EXPRESS AMBATO"/>
    <n v="64"/>
    <s v="JUAN CARLOS FIGUEROA"/>
    <n v="2"/>
    <n v="1"/>
    <n v="0"/>
    <n v="0"/>
    <n v="0"/>
    <n v="0"/>
    <n v="0"/>
    <n v="0"/>
    <n v="1"/>
    <n v="0"/>
    <n v="3"/>
    <n v="0"/>
    <n v="0"/>
    <n v="0"/>
    <n v="0"/>
    <n v="0"/>
    <n v="0"/>
    <n v="3"/>
    <s v="LJS"/>
    <s v="FABIAN PAUL ALARCON"/>
    <n v="6.0000000000000027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1"/>
    <n v="0"/>
    <n v="0"/>
    <n v="0"/>
    <n v="0"/>
    <n v="0"/>
    <n v="1"/>
    <n v="1"/>
    <n v="0"/>
    <n v="0"/>
    <n v="0"/>
    <n v="0"/>
    <n v="0"/>
    <n v="0"/>
    <n v="1"/>
    <n v="0"/>
  </r>
  <r>
    <s v="2081 - BARATODO EXPRESS AMBATOLAVADO"/>
    <s v="FABIAN PAUL ALARCON excel.xlsx"/>
    <s v="FABIAN PAUL ALARCON"/>
    <s v="BARATODO"/>
    <x v="85"/>
    <x v="0"/>
    <s v="LAVADO"/>
    <n v="0"/>
    <n v="1"/>
    <n v="0"/>
    <n v="0"/>
    <n v="2"/>
    <n v="4"/>
    <n v="0"/>
    <n v="0"/>
    <n v="0"/>
    <n v="0"/>
    <n v="0"/>
    <n v="0"/>
    <n v="0"/>
    <m/>
    <n v="0"/>
    <n v="0"/>
    <e v="#REF!"/>
    <s v="BRONCE"/>
    <n v="6"/>
    <n v="0"/>
    <n v="0"/>
    <n v="3"/>
    <n v="3"/>
    <n v="0"/>
    <n v="3"/>
    <n v="0"/>
    <n v="0"/>
    <s v="PROM. C"/>
    <m/>
    <m/>
    <s v="CADENAS"/>
    <s v="TIENDA BARATODO EXPRESS AMBATO"/>
    <n v="64"/>
    <s v="JUAN CARLOS FIGUEROA"/>
    <n v="1"/>
    <n v="1"/>
    <n v="0"/>
    <n v="0"/>
    <n v="0"/>
    <n v="0"/>
    <n v="0"/>
    <n v="0"/>
    <n v="1"/>
    <n v="0"/>
    <n v="0"/>
    <n v="0"/>
    <n v="0"/>
    <n v="0"/>
    <n v="0"/>
    <n v="0"/>
    <n v="0"/>
    <n v="0"/>
    <s v="LJS"/>
    <s v="FABIAN PAUL ALARCON"/>
    <n v="6.0000000000000027"/>
    <n v="0"/>
    <n v="0"/>
    <n v="0"/>
    <n v="0"/>
    <n v="0"/>
    <n v="0"/>
    <n v="0"/>
    <n v="0"/>
    <n v="0.12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2081 - BARATODO EXPRESS AMBATOREFRIGERACIÓN"/>
    <s v="FABIAN PAUL ALARCON excel.xlsx"/>
    <s v="FABIAN PAUL ALARCON"/>
    <s v="BARATODO"/>
    <x v="85"/>
    <x v="0"/>
    <s v="REFRIGERACIÓN"/>
    <n v="4"/>
    <n v="1"/>
    <n v="4"/>
    <n v="1"/>
    <n v="0"/>
    <n v="0"/>
    <n v="0"/>
    <n v="0"/>
    <n v="0"/>
    <n v="0"/>
    <n v="0"/>
    <n v="0"/>
    <n v="0"/>
    <m/>
    <n v="1"/>
    <n v="1"/>
    <e v="#REF!"/>
    <s v="BRONCE"/>
    <n v="5"/>
    <n v="0"/>
    <n v="4"/>
    <n v="4"/>
    <n v="1"/>
    <n v="0"/>
    <n v="1"/>
    <n v="0"/>
    <n v="4"/>
    <s v="PROM. C"/>
    <m/>
    <m/>
    <s v="CADENAS"/>
    <s v="TIENDA BARATODO EXPRESS AMBATO"/>
    <n v="64"/>
    <s v="JUAN CARLOS FIGUEROA"/>
    <n v="0"/>
    <n v="2"/>
    <n v="1"/>
    <n v="0"/>
    <n v="0"/>
    <n v="0"/>
    <n v="0"/>
    <n v="0"/>
    <n v="3"/>
    <n v="2"/>
    <n v="1"/>
    <n v="2"/>
    <n v="0"/>
    <n v="0"/>
    <n v="0"/>
    <n v="0"/>
    <n v="0"/>
    <n v="3"/>
    <s v="LJS"/>
    <s v="FABIAN PAUL ALARCON"/>
    <n v="6.0000000000000027"/>
    <n v="1"/>
    <n v="1"/>
    <n v="0"/>
    <n v="0"/>
    <n v="0"/>
    <n v="0"/>
    <n v="0"/>
    <n v="2"/>
    <n v="0.2"/>
    <n v="0"/>
    <n v="1"/>
    <n v="0"/>
    <n v="0"/>
    <n v="0"/>
    <n v="0"/>
    <n v="0"/>
    <n v="1"/>
    <s v=""/>
    <s v=""/>
    <s v=""/>
    <s v=""/>
    <s v=""/>
    <s v=""/>
    <s v=""/>
    <n v="0.44444444444444442"/>
    <s v="mayor 40%"/>
    <n v="0"/>
    <n v="1"/>
    <n v="0"/>
    <n v="0"/>
    <n v="0"/>
    <n v="0"/>
    <n v="0"/>
    <n v="1"/>
    <n v="0"/>
    <n v="1"/>
    <n v="0"/>
    <n v="0"/>
    <n v="0"/>
    <n v="0"/>
    <n v="0"/>
    <n v="1"/>
    <n v="3"/>
  </r>
  <r>
    <s v="198 - AMBATOCOCINAS"/>
    <s v="FABIAN PAUL ALARCON excel.xlsx"/>
    <s v="FABIAN PAUL ALARCON"/>
    <s v="CRECOS"/>
    <x v="86"/>
    <x v="0"/>
    <s v="COCINAS"/>
    <n v="1.25"/>
    <n v="4"/>
    <n v="5"/>
    <n v="4"/>
    <n v="0"/>
    <n v="0"/>
    <n v="0"/>
    <n v="0"/>
    <n v="0"/>
    <n v="0"/>
    <n v="0"/>
    <n v="0"/>
    <n v="0"/>
    <m/>
    <n v="0.7142857142857143"/>
    <n v="0.7142857142857143"/>
    <e v="#REF!"/>
    <s v="PLATA"/>
    <n v="14"/>
    <n v="3"/>
    <n v="5"/>
    <n v="7"/>
    <n v="7"/>
    <n v="5"/>
    <n v="7"/>
    <n v="8"/>
    <n v="1.25"/>
    <s v="PROM. C"/>
    <n v="0.33329999999999999"/>
    <n v="0.33329999999999999"/>
    <s v="CADENAS"/>
    <s v="CRECOS AMBATO"/>
    <m/>
    <s v="JUAN CARLOS FIGUEROA"/>
    <n v="5"/>
    <n v="1"/>
    <n v="1"/>
    <n v="0"/>
    <n v="0"/>
    <n v="0"/>
    <n v="0"/>
    <n v="0"/>
    <n v="2"/>
    <n v="4.2456456722749181"/>
    <n v="2"/>
    <n v="1"/>
    <n v="0"/>
    <n v="0"/>
    <n v="0"/>
    <n v="0"/>
    <n v="0"/>
    <n v="3"/>
    <s v="LJS"/>
    <s v="FABIAN PAUL ALARCON"/>
    <n v="5.9999999999999947"/>
    <n v="1"/>
    <n v="1"/>
    <n v="0"/>
    <n v="0"/>
    <n v="0"/>
    <n v="0"/>
    <n v="0"/>
    <n v="2"/>
    <n v="0.45"/>
    <n v="0"/>
    <n v="0"/>
    <n v="0"/>
    <n v="0"/>
    <n v="0"/>
    <n v="0"/>
    <n v="0"/>
    <n v="0"/>
    <s v=""/>
    <s v=""/>
    <s v=""/>
    <s v=""/>
    <s v=""/>
    <s v=""/>
    <s v=""/>
    <n v="0.5714285714285714"/>
    <s v="mayor 40%"/>
    <n v="1"/>
    <n v="1"/>
    <n v="0"/>
    <n v="0"/>
    <n v="0"/>
    <n v="0"/>
    <n v="0"/>
    <n v="2"/>
    <n v="2"/>
    <n v="1"/>
    <n v="0"/>
    <n v="0"/>
    <n v="0"/>
    <n v="0"/>
    <n v="0"/>
    <n v="3"/>
    <n v="10"/>
  </r>
  <r>
    <s v="198 - AMBATOGLOBALES"/>
    <s v="FABIAN PAUL ALARCON excel.xlsx"/>
    <s v="FABIAN PAUL ALARCON"/>
    <s v="CRECOS"/>
    <x v="86"/>
    <x v="0"/>
    <s v="GLOBALES"/>
    <n v="0"/>
    <n v="0"/>
    <n v="0"/>
    <n v="1"/>
    <n v="0"/>
    <n v="0"/>
    <n v="2"/>
    <n v="0"/>
    <n v="0"/>
    <n v="0"/>
    <n v="0"/>
    <n v="0"/>
    <n v="0"/>
    <m/>
    <n v="0"/>
    <n v="0"/>
    <e v="#REF!"/>
    <s v="PLATA"/>
    <n v="3"/>
    <n v="0"/>
    <n v="0"/>
    <n v="2"/>
    <n v="1"/>
    <n v="0"/>
    <n v="1"/>
    <n v="1"/>
    <n v="0"/>
    <s v="PROM. C"/>
    <m/>
    <m/>
    <s v="CADENAS"/>
    <s v="CRECOS AMBATO"/>
    <m/>
    <s v="JUAN CARLOS FIGUEROA"/>
    <n v="2"/>
    <n v="0"/>
    <n v="0"/>
    <n v="1"/>
    <n v="1"/>
    <n v="1"/>
    <n v="0"/>
    <n v="0"/>
    <n v="3"/>
    <n v="0"/>
    <n v="0"/>
    <n v="0"/>
    <n v="2"/>
    <n v="2"/>
    <n v="2"/>
    <n v="0"/>
    <n v="0"/>
    <n v="6"/>
    <s v="LJS"/>
    <s v="FABIAN PAUL ALARCON"/>
    <n v="5.9999999999999947"/>
    <n v="0"/>
    <n v="0"/>
    <n v="0"/>
    <n v="1"/>
    <n v="1"/>
    <n v="0"/>
    <n v="0"/>
    <n v="2"/>
    <n v="0"/>
    <n v="0"/>
    <n v="0"/>
    <n v="0"/>
    <n v="0"/>
    <n v="1"/>
    <n v="0"/>
    <n v="0"/>
    <n v="1"/>
    <s v=""/>
    <s v=""/>
    <s v=""/>
    <s v=""/>
    <s v=""/>
    <s v=""/>
    <s v=""/>
    <n v="0"/>
    <n v="0"/>
    <n v="0"/>
    <n v="0"/>
    <n v="1"/>
    <n v="1"/>
    <n v="1"/>
    <n v="0"/>
    <n v="0"/>
    <n v="3"/>
    <n v="0"/>
    <n v="0"/>
    <n v="1"/>
    <n v="0"/>
    <n v="1"/>
    <n v="0"/>
    <n v="0"/>
    <n v="2"/>
    <n v="0"/>
  </r>
  <r>
    <s v="198 - AMBATOREFRIGERACIÓN"/>
    <s v="FABIAN PAUL ALARCON excel.xlsx"/>
    <s v="FABIAN PAUL ALARCON"/>
    <s v="CRECOS"/>
    <x v="86"/>
    <x v="0"/>
    <s v="REFRIGERACIÓN"/>
    <n v="1.3333333333333333"/>
    <n v="3"/>
    <n v="4"/>
    <n v="4"/>
    <n v="2"/>
    <n v="2"/>
    <n v="2"/>
    <n v="1"/>
    <n v="0"/>
    <n v="0"/>
    <n v="0"/>
    <n v="0"/>
    <n v="0"/>
    <m/>
    <n v="0.44444444444444442"/>
    <n v="0.44444444444444442"/>
    <e v="#REF!"/>
    <s v="PLATA"/>
    <n v="19"/>
    <n v="3"/>
    <n v="4"/>
    <n v="9"/>
    <n v="10"/>
    <n v="4"/>
    <n v="10"/>
    <n v="8"/>
    <n v="1"/>
    <s v="PROM. C"/>
    <n v="0.66669999999999996"/>
    <n v="0.4"/>
    <s v="CADENAS"/>
    <s v="CRECOS AMBATO"/>
    <m/>
    <s v="JUAN CARLOS FIGUEROA"/>
    <n v="7"/>
    <n v="1"/>
    <n v="1"/>
    <n v="0"/>
    <n v="0"/>
    <n v="0"/>
    <n v="0"/>
    <n v="0"/>
    <n v="2"/>
    <n v="5.8362072229290174"/>
    <n v="2"/>
    <n v="1"/>
    <n v="0"/>
    <n v="0"/>
    <n v="0"/>
    <n v="0"/>
    <n v="0"/>
    <n v="3"/>
    <s v="LJS"/>
    <s v="FABIAN PAUL ALARCON"/>
    <n v="5.9999999999999947"/>
    <n v="1"/>
    <n v="1"/>
    <n v="0"/>
    <n v="0"/>
    <n v="0"/>
    <n v="0"/>
    <n v="0"/>
    <n v="2"/>
    <n v="0.4"/>
    <n v="0"/>
    <n v="1"/>
    <n v="0"/>
    <n v="0"/>
    <n v="0"/>
    <n v="0"/>
    <n v="0"/>
    <n v="1"/>
    <s v=""/>
    <s v=""/>
    <s v=""/>
    <s v=""/>
    <s v=""/>
    <s v=""/>
    <s v=""/>
    <n v="0.5"/>
    <s v="mayor 40%"/>
    <n v="1"/>
    <n v="1"/>
    <n v="0"/>
    <n v="0"/>
    <n v="0"/>
    <n v="0"/>
    <n v="0"/>
    <n v="2"/>
    <n v="0"/>
    <n v="1"/>
    <n v="0"/>
    <n v="0"/>
    <n v="0"/>
    <n v="0"/>
    <n v="0"/>
    <n v="1"/>
    <n v="13"/>
  </r>
  <r>
    <s v="258 - AMB.CEVALLOSCOCINAS"/>
    <s v="FABIAN PAUL ALARCON excel.xlsx"/>
    <s v="FABIAN PAUL ALARCON"/>
    <s v="JAHER"/>
    <x v="87"/>
    <x v="0"/>
    <s v="COCINAS"/>
    <n v="1"/>
    <n v="6"/>
    <n v="6"/>
    <n v="8"/>
    <n v="0"/>
    <n v="0"/>
    <n v="0"/>
    <n v="0"/>
    <n v="0"/>
    <n v="0"/>
    <n v="0"/>
    <n v="0"/>
    <n v="0"/>
    <m/>
    <n v="0.6"/>
    <n v="0.6"/>
    <e v="#REF!"/>
    <s v="ORO"/>
    <n v="21"/>
    <n v="6"/>
    <n v="6"/>
    <n v="10"/>
    <n v="11"/>
    <n v="7"/>
    <n v="11"/>
    <n v="13"/>
    <n v="0.75"/>
    <s v="PROM. C"/>
    <m/>
    <m/>
    <s v="CADENAS"/>
    <s v="JAHER CEVALLOS"/>
    <m/>
    <s v="JUAN CARLOS FIGUEROA"/>
    <n v="8"/>
    <n v="3"/>
    <n v="2"/>
    <n v="0"/>
    <n v="0"/>
    <n v="0"/>
    <n v="0"/>
    <n v="0"/>
    <n v="5"/>
    <n v="6.2641643884972966"/>
    <n v="4"/>
    <n v="3"/>
    <n v="0"/>
    <n v="0"/>
    <n v="0"/>
    <n v="0"/>
    <n v="0"/>
    <n v="7"/>
    <s v="WV"/>
    <s v="FABIAN PAUL ALARCON"/>
    <n v="3.9999999999999991"/>
    <n v="0"/>
    <n v="0"/>
    <n v="0"/>
    <n v="0"/>
    <n v="0"/>
    <n v="0"/>
    <n v="0"/>
    <n v="0"/>
    <n v="0.42"/>
    <n v="1"/>
    <n v="1"/>
    <n v="0"/>
    <n v="0"/>
    <n v="0"/>
    <n v="0"/>
    <n v="0"/>
    <n v="2"/>
    <s v=""/>
    <s v=""/>
    <s v=""/>
    <s v=""/>
    <s v=""/>
    <s v=""/>
    <s v=""/>
    <n v="0.5714285714285714"/>
    <s v="mayor 40%"/>
    <n v="1"/>
    <n v="1"/>
    <n v="0"/>
    <n v="0"/>
    <n v="0"/>
    <n v="0"/>
    <n v="0"/>
    <n v="2"/>
    <n v="1"/>
    <n v="1"/>
    <n v="0"/>
    <n v="0"/>
    <n v="0"/>
    <n v="0"/>
    <n v="0"/>
    <n v="2"/>
    <n v="6.2641643884972966"/>
  </r>
  <r>
    <s v="258 - AMB.CEVALLOSREFRIGERACIÓN"/>
    <s v="FABIAN PAUL ALARCON excel.xlsx"/>
    <s v="FABIAN PAUL ALARCON"/>
    <s v="JAHER"/>
    <x v="87"/>
    <x v="0"/>
    <s v="REFRIGERACIÓN"/>
    <n v="4"/>
    <n v="2"/>
    <n v="8"/>
    <n v="9"/>
    <n v="0"/>
    <n v="0"/>
    <n v="4"/>
    <n v="0"/>
    <n v="0"/>
    <n v="0"/>
    <n v="0"/>
    <n v="0"/>
    <n v="0"/>
    <m/>
    <n v="0.5714285714285714"/>
    <n v="0.5714285714285714"/>
    <e v="#REF!"/>
    <s v="ORO"/>
    <n v="28"/>
    <n v="6"/>
    <n v="8"/>
    <n v="14"/>
    <n v="14"/>
    <n v="7"/>
    <n v="14"/>
    <n v="13"/>
    <n v="0.88888888888888884"/>
    <s v="PROM. C"/>
    <m/>
    <m/>
    <s v="CADENAS"/>
    <s v="JAHER CEVALLOS"/>
    <m/>
    <s v="JUAN CARLOS FIGUEROA"/>
    <n v="10"/>
    <n v="2"/>
    <n v="1"/>
    <n v="0"/>
    <n v="0"/>
    <n v="0"/>
    <n v="0"/>
    <n v="0"/>
    <n v="3"/>
    <n v="3.6653771047492723"/>
    <n v="3"/>
    <n v="2"/>
    <n v="0"/>
    <n v="0"/>
    <n v="0"/>
    <n v="0"/>
    <n v="0"/>
    <n v="5"/>
    <s v="WV"/>
    <s v="FABIAN PAUL ALARCON"/>
    <n v="3.9999999999999991"/>
    <n v="0"/>
    <n v="1"/>
    <n v="0"/>
    <n v="0"/>
    <n v="0"/>
    <n v="0"/>
    <n v="0"/>
    <n v="1"/>
    <n v="0.35"/>
    <n v="1"/>
    <n v="1"/>
    <n v="0"/>
    <n v="0"/>
    <n v="0"/>
    <n v="0"/>
    <n v="0"/>
    <n v="2"/>
    <s v=""/>
    <s v=""/>
    <s v=""/>
    <s v=""/>
    <s v=""/>
    <s v=""/>
    <s v=""/>
    <n v="0.54545454545454541"/>
    <s v="mayor 40%"/>
    <n v="1"/>
    <n v="1"/>
    <n v="0"/>
    <n v="0"/>
    <n v="0"/>
    <n v="0"/>
    <n v="0"/>
    <n v="2"/>
    <n v="1"/>
    <n v="1"/>
    <n v="0"/>
    <n v="0"/>
    <n v="0"/>
    <n v="0"/>
    <n v="0"/>
    <n v="2"/>
    <n v="3.9984525256991268"/>
  </r>
  <r>
    <s v="215 - AMBATO 2COCINAS"/>
    <s v="FABIAN PAUL ALARCON excel.xlsx"/>
    <s v="FABIAN PAUL ALARCON"/>
    <s v="LA GANGA"/>
    <x v="88"/>
    <x v="0"/>
    <s v="COCINAS"/>
    <n v="1.25"/>
    <n v="8"/>
    <n v="10"/>
    <n v="10"/>
    <n v="2"/>
    <n v="0"/>
    <n v="0"/>
    <n v="0"/>
    <n v="0"/>
    <n v="0"/>
    <n v="0"/>
    <n v="0"/>
    <n v="0"/>
    <m/>
    <n v="0.625"/>
    <n v="0.625"/>
    <e v="#REF!"/>
    <s v="ORO"/>
    <n v="30"/>
    <n v="8"/>
    <n v="10"/>
    <n v="16"/>
    <n v="14"/>
    <n v="8"/>
    <n v="14"/>
    <n v="16"/>
    <n v="1"/>
    <s v="PROM. C"/>
    <m/>
    <m/>
    <s v="CADENAS"/>
    <s v="GANGA AMBATO 2"/>
    <m/>
    <s v="JUAN CARLOS FIGUEROA"/>
    <n v="13"/>
    <n v="3"/>
    <n v="4"/>
    <n v="0"/>
    <n v="0"/>
    <n v="0"/>
    <n v="0"/>
    <n v="0"/>
    <n v="7"/>
    <n v="6.3860018443321582"/>
    <n v="4"/>
    <n v="5"/>
    <n v="0"/>
    <n v="0"/>
    <n v="0"/>
    <n v="0"/>
    <n v="0"/>
    <n v="9"/>
    <s v="LJS"/>
    <s v="FABIAN PAUL ALARCON"/>
    <n v="5.9999999999999982"/>
    <n v="3"/>
    <n v="2"/>
    <n v="0"/>
    <n v="0"/>
    <n v="0"/>
    <n v="0"/>
    <n v="0"/>
    <n v="5"/>
    <n v="0.4"/>
    <n v="1"/>
    <n v="2"/>
    <n v="0"/>
    <n v="0"/>
    <n v="0"/>
    <n v="0"/>
    <n v="0"/>
    <n v="3"/>
    <s v=""/>
    <s v=""/>
    <s v=""/>
    <s v=""/>
    <s v=""/>
    <s v=""/>
    <s v=""/>
    <n v="0.45833333333333331"/>
    <s v="mayor 40%"/>
    <n v="1"/>
    <n v="1"/>
    <n v="0"/>
    <n v="0"/>
    <n v="0"/>
    <n v="0"/>
    <n v="0"/>
    <n v="2"/>
    <n v="3"/>
    <n v="2"/>
    <n v="0"/>
    <n v="0"/>
    <n v="0"/>
    <n v="0"/>
    <n v="0"/>
    <n v="5"/>
    <n v="14.812643375762939"/>
  </r>
  <r>
    <s v="215 - AMBATO 2EMPOTRE"/>
    <s v="FABIAN PAUL ALARCON excel.xlsx"/>
    <s v="FABIAN PAUL ALARCON"/>
    <s v="LA GANGA"/>
    <x v="88"/>
    <x v="0"/>
    <s v="EMPOTRE"/>
    <n v="0"/>
    <n v="0"/>
    <n v="2"/>
    <n v="0"/>
    <n v="0"/>
    <n v="0"/>
    <n v="0"/>
    <n v="0"/>
    <n v="0"/>
    <n v="0"/>
    <n v="0"/>
    <n v="0"/>
    <n v="0"/>
    <m/>
    <n v="1"/>
    <n v="1"/>
    <e v="#REF!"/>
    <s v="ORO"/>
    <n v="2"/>
    <n v="0"/>
    <n v="2"/>
    <n v="2"/>
    <n v="0"/>
    <n v="0"/>
    <n v="0"/>
    <n v="0"/>
    <n v="0"/>
    <s v="PROM. C"/>
    <m/>
    <m/>
    <s v="CADENAS"/>
    <s v="GANGA AMBATO 2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JS"/>
    <s v="FABIAN PAUL ALARCON"/>
    <n v="5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5 - AMBATO 2GLOBALES"/>
    <s v="FABIAN PAUL ALARCON excel.xlsx"/>
    <s v="FABIAN PAUL ALARCON"/>
    <s v="LA GANGA"/>
    <x v="88"/>
    <x v="0"/>
    <s v="GLOBALES"/>
    <n v="1.5"/>
    <n v="2"/>
    <n v="3"/>
    <n v="6"/>
    <n v="0"/>
    <n v="1"/>
    <n v="0"/>
    <n v="0"/>
    <n v="0"/>
    <n v="0"/>
    <n v="0"/>
    <n v="0"/>
    <n v="0"/>
    <m/>
    <n v="0.42857142857142855"/>
    <n v="0.42857142857142855"/>
    <e v="#REF!"/>
    <s v="ORO"/>
    <n v="12"/>
    <n v="3"/>
    <n v="3"/>
    <n v="7"/>
    <n v="5"/>
    <n v="2"/>
    <n v="5"/>
    <n v="10"/>
    <n v="0.5"/>
    <s v="PROM. C"/>
    <m/>
    <m/>
    <s v="CADENAS"/>
    <s v="GANGA AMBATO 2"/>
    <m/>
    <s v="JUAN CARLOS FIGUEROA"/>
    <n v="5"/>
    <n v="1"/>
    <n v="1"/>
    <n v="0"/>
    <n v="0"/>
    <n v="0"/>
    <n v="0"/>
    <n v="0"/>
    <n v="2"/>
    <n v="1"/>
    <n v="2"/>
    <n v="1"/>
    <n v="0"/>
    <n v="0"/>
    <n v="0"/>
    <n v="0"/>
    <n v="0"/>
    <n v="3"/>
    <s v="LJS"/>
    <s v="FABIAN PAUL ALARCON"/>
    <n v="5.9999999999999982"/>
    <n v="1"/>
    <n v="1"/>
    <n v="0"/>
    <n v="0"/>
    <n v="0"/>
    <n v="0"/>
    <n v="0"/>
    <n v="2"/>
    <n v="0"/>
    <n v="1"/>
    <n v="1"/>
    <n v="0"/>
    <n v="0"/>
    <n v="0"/>
    <n v="0"/>
    <n v="0"/>
    <n v="2"/>
    <s v=""/>
    <s v=""/>
    <s v=""/>
    <s v=""/>
    <s v=""/>
    <s v=""/>
    <s v=""/>
    <n v="0.55555555555555558"/>
    <s v="mayor 40%"/>
    <n v="0"/>
    <n v="1"/>
    <n v="0"/>
    <n v="0"/>
    <n v="0"/>
    <n v="0"/>
    <n v="0"/>
    <n v="1"/>
    <n v="2"/>
    <n v="0"/>
    <n v="1"/>
    <n v="0"/>
    <n v="0"/>
    <n v="0"/>
    <n v="0"/>
    <n v="3"/>
    <n v="0.51121514648977817"/>
  </r>
  <r>
    <s v="215 - AMBATO 2LAVADO"/>
    <s v="FABIAN PAUL ALARCON excel.xlsx"/>
    <s v="FABIAN PAUL ALARCON"/>
    <s v="LA GANGA"/>
    <x v="88"/>
    <x v="0"/>
    <s v="LAVADO"/>
    <n v="2"/>
    <n v="2"/>
    <n v="4"/>
    <n v="0"/>
    <n v="6"/>
    <n v="6"/>
    <n v="6"/>
    <n v="0"/>
    <n v="0"/>
    <n v="0"/>
    <n v="0"/>
    <n v="0"/>
    <n v="0"/>
    <m/>
    <n v="0.33333333333333331"/>
    <n v="0.33333333333333331"/>
    <e v="#REF!"/>
    <s v="ORO"/>
    <n v="16"/>
    <n v="4"/>
    <n v="4"/>
    <n v="12"/>
    <n v="4"/>
    <n v="6"/>
    <n v="4"/>
    <n v="20"/>
    <n v="0"/>
    <s v="PROM. C"/>
    <m/>
    <m/>
    <s v="CADENAS"/>
    <s v="GANGA AMBATO 2"/>
    <m/>
    <s v="JUAN CARLOS FIGUEROA"/>
    <n v="12"/>
    <n v="1"/>
    <n v="0"/>
    <n v="2"/>
    <n v="2"/>
    <n v="3"/>
    <n v="0"/>
    <n v="0"/>
    <n v="8"/>
    <n v="1.5811030914665303"/>
    <n v="1"/>
    <n v="0"/>
    <n v="4"/>
    <n v="3"/>
    <n v="4"/>
    <n v="0"/>
    <n v="0"/>
    <n v="12"/>
    <s v="LJS"/>
    <s v="FABIAN PAUL ALARCON"/>
    <n v="5.9999999999999982"/>
    <n v="0"/>
    <n v="0"/>
    <n v="2"/>
    <n v="1"/>
    <n v="2"/>
    <n v="0"/>
    <n v="0"/>
    <n v="5"/>
    <n v="0.05"/>
    <n v="1"/>
    <n v="0"/>
    <n v="1"/>
    <n v="2"/>
    <n v="3"/>
    <n v="0"/>
    <n v="0"/>
    <n v="7"/>
    <m/>
    <s v="ALTO"/>
    <m/>
    <s v="ALTO"/>
    <m/>
    <m/>
    <m/>
    <n v="9.375E-2"/>
    <s v="menor de 30%"/>
    <n v="0"/>
    <n v="0"/>
    <n v="1"/>
    <n v="1"/>
    <n v="2"/>
    <n v="0"/>
    <n v="0"/>
    <n v="4"/>
    <n v="0"/>
    <n v="0"/>
    <n v="2"/>
    <n v="1"/>
    <n v="2"/>
    <n v="0"/>
    <n v="0"/>
    <n v="5"/>
    <n v="2.0426558674909243"/>
  </r>
  <r>
    <s v="215 - AMBATO 2REFRIGERACIÓN"/>
    <s v="FABIAN PAUL ALARCON excel.xlsx"/>
    <s v="FABIAN PAUL ALARCON"/>
    <s v="LA GANGA"/>
    <x v="88"/>
    <x v="0"/>
    <s v="REFRIGERACIÓN"/>
    <n v="0"/>
    <n v="5"/>
    <n v="0"/>
    <n v="10"/>
    <n v="2"/>
    <n v="4"/>
    <n v="4"/>
    <n v="0"/>
    <n v="0"/>
    <n v="0"/>
    <n v="0"/>
    <n v="0"/>
    <n v="0"/>
    <m/>
    <n v="0"/>
    <n v="0"/>
    <e v="#REF!"/>
    <s v="ORO"/>
    <n v="21"/>
    <n v="0"/>
    <n v="0"/>
    <n v="11"/>
    <n v="10"/>
    <n v="1"/>
    <n v="10"/>
    <n v="1"/>
    <n v="0"/>
    <s v="PROM. C"/>
    <m/>
    <m/>
    <s v="CADENAS"/>
    <s v="GANGA AMBATO 2"/>
    <m/>
    <s v="JUAN CARLOS FIGUEROA"/>
    <n v="9"/>
    <n v="7"/>
    <n v="2"/>
    <n v="1"/>
    <n v="0"/>
    <n v="0"/>
    <n v="0"/>
    <n v="0"/>
    <n v="10"/>
    <n v="2"/>
    <n v="8"/>
    <n v="5"/>
    <n v="1"/>
    <n v="0"/>
    <n v="0"/>
    <n v="0"/>
    <n v="0"/>
    <n v="14"/>
    <s v="LJS"/>
    <s v="FABIAN PAUL ALARCON"/>
    <n v="5.9999999999999982"/>
    <n v="3"/>
    <n v="2"/>
    <n v="0"/>
    <n v="0"/>
    <n v="0"/>
    <n v="0"/>
    <n v="0"/>
    <n v="5"/>
    <n v="0.28000000000000003"/>
    <n v="0"/>
    <n v="1"/>
    <n v="0"/>
    <n v="0"/>
    <n v="0"/>
    <n v="0"/>
    <n v="0"/>
    <n v="1"/>
    <s v=""/>
    <s v=""/>
    <s v=""/>
    <s v=""/>
    <s v=""/>
    <s v=""/>
    <s v=""/>
    <n v="0.6"/>
    <s v="mayor 40%"/>
    <n v="2"/>
    <n v="2"/>
    <n v="1"/>
    <n v="0"/>
    <n v="0"/>
    <n v="0"/>
    <n v="0"/>
    <n v="5"/>
    <n v="5"/>
    <n v="2"/>
    <n v="0"/>
    <n v="0"/>
    <n v="0"/>
    <n v="0"/>
    <n v="0"/>
    <n v="7"/>
    <n v="5.7746860843983718"/>
  </r>
  <r>
    <s v="279 - ORVE AMBATO ICOCINAS"/>
    <s v="FABIAN PAUL ALARCON excel.xlsx"/>
    <s v="FABIAN PAUL ALARCON"/>
    <s v="ORVE HOGAR"/>
    <x v="89"/>
    <x v="0"/>
    <s v="COCINAS"/>
    <n v="1"/>
    <n v="3"/>
    <n v="3"/>
    <n v="2"/>
    <n v="0"/>
    <n v="0"/>
    <n v="0"/>
    <n v="0"/>
    <n v="0"/>
    <n v="0"/>
    <n v="0"/>
    <n v="0"/>
    <n v="0"/>
    <m/>
    <n v="0.75"/>
    <n v="0.75"/>
    <e v="#REF!"/>
    <s v="BRONCE"/>
    <n v="8"/>
    <n v="1"/>
    <n v="3"/>
    <n v="4"/>
    <n v="4"/>
    <n v="3"/>
    <n v="4"/>
    <n v="6"/>
    <n v="1.5"/>
    <s v="PROM. C"/>
    <m/>
    <m/>
    <s v="CADENAS"/>
    <s v="ORVE AMBATO I"/>
    <m/>
    <s v="JUAN CARLOS FIGUEROA"/>
    <n v="2"/>
    <n v="1"/>
    <n v="0"/>
    <n v="0"/>
    <n v="0"/>
    <n v="0"/>
    <n v="0"/>
    <n v="0"/>
    <n v="1"/>
    <n v="6"/>
    <n v="1"/>
    <n v="0"/>
    <n v="0"/>
    <n v="0"/>
    <n v="0"/>
    <n v="0"/>
    <n v="0"/>
    <n v="1"/>
    <s v="WV"/>
    <s v="FABIAN PAUL ALARCON"/>
    <n v="3.9999999999999978"/>
    <n v="0"/>
    <n v="1"/>
    <n v="0"/>
    <n v="0"/>
    <n v="0"/>
    <n v="0"/>
    <n v="0"/>
    <n v="1"/>
    <n v="0.5"/>
    <n v="1"/>
    <n v="0"/>
    <n v="0"/>
    <n v="0"/>
    <n v="0"/>
    <n v="0"/>
    <n v="0"/>
    <n v="1"/>
    <s v=""/>
    <s v=""/>
    <s v=""/>
    <s v=""/>
    <s v=""/>
    <s v=""/>
    <s v=""/>
    <n v="0.75"/>
    <s v="mayor 40%"/>
    <n v="0"/>
    <n v="0"/>
    <n v="0"/>
    <n v="0"/>
    <n v="0"/>
    <n v="0"/>
    <n v="0"/>
    <n v="0"/>
    <n v="1"/>
    <n v="0"/>
    <n v="0"/>
    <n v="0"/>
    <n v="0"/>
    <n v="0"/>
    <n v="0"/>
    <n v="1"/>
    <n v="10.044753086419751"/>
  </r>
  <r>
    <s v="279 - ORVE AMBATO IGLOBALES"/>
    <s v="FABIAN PAUL ALARCON excel.xlsx"/>
    <s v="FABIAN PAUL ALARCON"/>
    <s v="ORVE HOGAR"/>
    <x v="89"/>
    <x v="0"/>
    <s v="GLOBALES"/>
    <n v="0"/>
    <n v="0"/>
    <n v="0"/>
    <n v="2"/>
    <n v="0"/>
    <n v="0"/>
    <n v="0"/>
    <n v="0"/>
    <n v="0"/>
    <n v="0"/>
    <n v="0"/>
    <n v="0"/>
    <n v="0"/>
    <m/>
    <n v="0"/>
    <n v="0"/>
    <e v="#REF!"/>
    <s v="BRONCE"/>
    <n v="2"/>
    <n v="0"/>
    <n v="0"/>
    <n v="1"/>
    <n v="1"/>
    <n v="0"/>
    <n v="1"/>
    <n v="1"/>
    <n v="0"/>
    <s v="PROM. C"/>
    <m/>
    <m/>
    <s v="CADENAS"/>
    <s v="ORVE AMBATO I"/>
    <m/>
    <s v="JUAN CARLOS FIGUEROA"/>
    <n v="1"/>
    <n v="0"/>
    <n v="0"/>
    <n v="0"/>
    <n v="0"/>
    <n v="0"/>
    <n v="0"/>
    <n v="0"/>
    <n v="0"/>
    <n v="0"/>
    <n v="0"/>
    <n v="1"/>
    <n v="0"/>
    <n v="0"/>
    <n v="0"/>
    <n v="0"/>
    <n v="0"/>
    <n v="1"/>
    <s v="WV"/>
    <s v="FABIAN PAUL ALARCON"/>
    <n v="3.999999999999997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9 - ORVE AMBATO ILAVADO"/>
    <s v="FABIAN PAUL ALARCON excel.xlsx"/>
    <s v="FABIAN PAUL ALARCON"/>
    <s v="ORVE HOGAR"/>
    <x v="89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ORVE AMBATO I"/>
    <m/>
    <s v="JUAN CARLOS FIGUEROA"/>
    <n v="0"/>
    <n v="0"/>
    <n v="0"/>
    <n v="0"/>
    <n v="1"/>
    <n v="1"/>
    <n v="0"/>
    <n v="0"/>
    <n v="2"/>
    <n v="0"/>
    <n v="0"/>
    <n v="0"/>
    <n v="0"/>
    <n v="2"/>
    <n v="2"/>
    <n v="0"/>
    <n v="0"/>
    <n v="4"/>
    <s v="WV"/>
    <s v="FABIAN PAUL ALARCON"/>
    <n v="3.9999999999999978"/>
    <n v="0"/>
    <n v="0"/>
    <n v="0"/>
    <n v="0"/>
    <n v="1"/>
    <n v="0"/>
    <n v="0"/>
    <n v="1"/>
    <n v="0"/>
    <n v="0"/>
    <n v="0"/>
    <n v="0"/>
    <n v="0"/>
    <n v="1"/>
    <n v="0"/>
    <n v="0"/>
    <n v="1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9 - ORVE AMBATO IREFRIGERACIÓN"/>
    <s v="FABIAN PAUL ALARCON excel.xlsx"/>
    <s v="FABIAN PAUL ALARCON"/>
    <s v="ORVE HOGAR"/>
    <x v="89"/>
    <x v="0"/>
    <s v="REFRIGERACIÓN"/>
    <n v="0.5"/>
    <n v="2"/>
    <n v="1"/>
    <n v="3"/>
    <n v="0"/>
    <n v="0"/>
    <n v="0"/>
    <n v="0"/>
    <n v="0"/>
    <n v="0"/>
    <n v="0"/>
    <n v="0"/>
    <n v="0"/>
    <m/>
    <n v="0.33333333333333331"/>
    <n v="0.33333333333333331"/>
    <e v="#REF!"/>
    <s v="BRONCE"/>
    <n v="6"/>
    <n v="1"/>
    <n v="1"/>
    <n v="3"/>
    <n v="3"/>
    <n v="2"/>
    <n v="3"/>
    <n v="6"/>
    <n v="0.33333333333333331"/>
    <s v="PROM. C"/>
    <m/>
    <m/>
    <s v="CADENAS"/>
    <s v="ORVE AMBATO I"/>
    <m/>
    <s v="JUAN CARLOS FIGUEROA"/>
    <n v="3"/>
    <n v="0"/>
    <n v="0"/>
    <n v="0"/>
    <n v="0"/>
    <n v="0"/>
    <n v="0"/>
    <n v="0"/>
    <n v="0"/>
    <n v="5.3317575020823469"/>
    <n v="0"/>
    <n v="0"/>
    <n v="0"/>
    <n v="0"/>
    <n v="0"/>
    <n v="0"/>
    <n v="0"/>
    <n v="0"/>
    <s v="WV"/>
    <s v="FABIAN PAUL ALARCON"/>
    <n v="3.9999999999999978"/>
    <n v="0"/>
    <n v="1"/>
    <n v="0"/>
    <n v="0"/>
    <n v="0"/>
    <n v="0"/>
    <n v="0"/>
    <n v="1"/>
    <n v="0.4"/>
    <n v="1"/>
    <n v="0"/>
    <n v="0"/>
    <n v="0"/>
    <n v="0"/>
    <n v="0"/>
    <n v="0"/>
    <n v="1"/>
    <s v=""/>
    <s v=""/>
    <s v=""/>
    <s v=""/>
    <s v=""/>
    <s v=""/>
    <s v="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378 - POINT AMBATOCOCINAS"/>
    <s v="FABIAN PAUL ALARCON excel.xlsx"/>
    <s v="FABIAN PAUL ALARCON"/>
    <s v="POINT"/>
    <x v="90"/>
    <x v="0"/>
    <s v="COCINAS"/>
    <n v="0.5"/>
    <n v="6"/>
    <n v="3"/>
    <n v="6"/>
    <n v="0"/>
    <n v="0"/>
    <n v="0"/>
    <n v="0"/>
    <n v="0"/>
    <n v="0"/>
    <n v="0"/>
    <n v="0"/>
    <n v="0"/>
    <m/>
    <n v="0.5"/>
    <n v="0.5"/>
    <e v="#REF!"/>
    <s v="ORO"/>
    <n v="13"/>
    <n v="3"/>
    <n v="3"/>
    <n v="6"/>
    <n v="7"/>
    <n v="4"/>
    <n v="7"/>
    <n v="7"/>
    <n v="0.5"/>
    <s v="PROM. C"/>
    <m/>
    <m/>
    <s v="CADENAS"/>
    <s v="POINT AMBATO"/>
    <m/>
    <s v="JUAN CARLOS FIGUEROA"/>
    <n v="4"/>
    <n v="1"/>
    <n v="0"/>
    <n v="0"/>
    <n v="0"/>
    <n v="0"/>
    <n v="0"/>
    <n v="0"/>
    <n v="1"/>
    <n v="5.661896495725359"/>
    <n v="0"/>
    <n v="0"/>
    <n v="0"/>
    <n v="0"/>
    <n v="0"/>
    <n v="0"/>
    <n v="0"/>
    <n v="0"/>
    <s v="LJS"/>
    <s v="FABIAN PAUL ALARCON"/>
    <n v="5.9999999999999982"/>
    <n v="0"/>
    <n v="1"/>
    <n v="0"/>
    <n v="0"/>
    <n v="0"/>
    <n v="0"/>
    <n v="0"/>
    <n v="1"/>
    <n v="0.5"/>
    <n v="0"/>
    <n v="1"/>
    <n v="0"/>
    <n v="0"/>
    <n v="0"/>
    <n v="0"/>
    <n v="0"/>
    <n v="1"/>
    <s v=""/>
    <s v=""/>
    <s v=""/>
    <s v=""/>
    <s v=""/>
    <s v=""/>
    <s v=""/>
    <n v="0.33333333333333331"/>
    <s v="mayor 40%"/>
    <n v="2"/>
    <n v="1"/>
    <n v="0"/>
    <n v="0"/>
    <n v="0"/>
    <n v="0"/>
    <n v="0"/>
    <n v="3"/>
    <n v="2"/>
    <n v="2"/>
    <n v="0"/>
    <n v="0"/>
    <n v="0"/>
    <n v="0"/>
    <n v="0"/>
    <n v="4"/>
    <n v="15"/>
  </r>
  <r>
    <s v="378 - POINT AMBATOGLOBALES"/>
    <s v="FABIAN PAUL ALARCON excel.xlsx"/>
    <s v="FABIAN PAUL ALARCON"/>
    <s v="POINT"/>
    <x v="90"/>
    <x v="0"/>
    <s v="GLOBALES"/>
    <n v="0"/>
    <n v="0"/>
    <n v="1"/>
    <n v="1"/>
    <n v="0"/>
    <n v="0"/>
    <n v="0"/>
    <n v="0"/>
    <n v="0"/>
    <n v="0"/>
    <n v="0"/>
    <n v="0"/>
    <n v="0"/>
    <m/>
    <n v="0.5"/>
    <n v="0.5"/>
    <e v="#REF!"/>
    <s v="ORO"/>
    <n v="2"/>
    <n v="0"/>
    <n v="1"/>
    <n v="2"/>
    <n v="0"/>
    <n v="0"/>
    <n v="0"/>
    <n v="0"/>
    <n v="1"/>
    <s v="PROM. C"/>
    <m/>
    <m/>
    <s v="CADENAS"/>
    <s v="POINT AMBATO"/>
    <m/>
    <s v="JUAN CARLOS FIGUERO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LJS"/>
    <s v="FABIAN PAUL ALARCON"/>
    <n v="5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78 - POINT AMBATOLAVADO"/>
    <s v="FABIAN PAUL ALARCON excel.xlsx"/>
    <s v="FABIAN PAUL ALARCON"/>
    <s v="POINT"/>
    <x v="90"/>
    <x v="0"/>
    <s v="LAVADO"/>
    <n v="1.5"/>
    <n v="2"/>
    <n v="3"/>
    <n v="4"/>
    <n v="0"/>
    <n v="4"/>
    <n v="4"/>
    <n v="0"/>
    <n v="0"/>
    <n v="0"/>
    <n v="0"/>
    <n v="0"/>
    <n v="0"/>
    <m/>
    <n v="0.33333333333333331"/>
    <n v="0.33333333333333331"/>
    <e v="#REF!"/>
    <s v="ORO"/>
    <n v="19"/>
    <n v="3"/>
    <n v="3"/>
    <n v="9"/>
    <n v="10"/>
    <n v="4"/>
    <n v="10"/>
    <n v="7"/>
    <n v="0.75"/>
    <s v="PROM. C"/>
    <m/>
    <m/>
    <s v="CADENAS"/>
    <s v="POINT AMBATO"/>
    <m/>
    <s v="JUAN CARLOS FIGUEROA"/>
    <n v="7"/>
    <n v="0"/>
    <n v="1"/>
    <n v="0"/>
    <n v="1"/>
    <n v="0"/>
    <n v="0"/>
    <n v="0"/>
    <n v="2"/>
    <n v="1"/>
    <n v="1"/>
    <n v="0"/>
    <n v="0"/>
    <n v="1"/>
    <n v="0"/>
    <n v="0"/>
    <n v="0"/>
    <n v="2"/>
    <s v="LJS"/>
    <s v="FABIAN PAUL ALARCON"/>
    <n v="5.9999999999999982"/>
    <n v="0"/>
    <n v="0"/>
    <n v="0"/>
    <n v="0"/>
    <n v="0"/>
    <n v="0"/>
    <n v="0"/>
    <n v="0"/>
    <n v="0.3"/>
    <n v="0"/>
    <n v="1"/>
    <n v="0"/>
    <n v="0"/>
    <n v="0"/>
    <n v="0"/>
    <n v="0"/>
    <n v="1"/>
    <m/>
    <s v="ALTO"/>
    <m/>
    <m/>
    <m/>
    <m/>
    <m/>
    <n v="0.2"/>
    <s v="menor de 30%"/>
    <n v="1"/>
    <n v="1"/>
    <n v="0"/>
    <n v="0"/>
    <n v="0"/>
    <n v="0"/>
    <n v="0"/>
    <n v="2"/>
    <n v="1"/>
    <n v="1"/>
    <n v="0"/>
    <n v="0"/>
    <n v="0"/>
    <n v="0"/>
    <n v="0"/>
    <n v="2"/>
    <n v="2.0816326530612246"/>
  </r>
  <r>
    <s v="378 - POINT AMBATOREFRIGERACIÓN"/>
    <s v="FABIAN PAUL ALARCON excel.xlsx"/>
    <s v="FABIAN PAUL ALARCON"/>
    <s v="POINT"/>
    <x v="90"/>
    <x v="0"/>
    <s v="REFRIGERACIÓN"/>
    <n v="1"/>
    <n v="2"/>
    <n v="2"/>
    <n v="6"/>
    <n v="0"/>
    <n v="0"/>
    <n v="0"/>
    <n v="0"/>
    <n v="0"/>
    <n v="0"/>
    <n v="0"/>
    <n v="0"/>
    <n v="0"/>
    <m/>
    <n v="0.4"/>
    <n v="0.4"/>
    <e v="#REF!"/>
    <s v="ORO"/>
    <n v="11"/>
    <n v="1"/>
    <n v="2"/>
    <n v="5"/>
    <n v="6"/>
    <n v="3"/>
    <n v="6"/>
    <n v="4"/>
    <n v="0.33333333333333331"/>
    <s v="PROM. C"/>
    <m/>
    <m/>
    <s v="CADENAS"/>
    <s v="POINT AMBATO"/>
    <m/>
    <s v="JUAN CARLOS FIGUEROA"/>
    <n v="2"/>
    <n v="1"/>
    <n v="1"/>
    <n v="0"/>
    <n v="0"/>
    <n v="0"/>
    <n v="0"/>
    <n v="0"/>
    <n v="2"/>
    <n v="2.9355231421245254"/>
    <n v="0"/>
    <n v="0"/>
    <n v="0"/>
    <n v="0"/>
    <n v="0"/>
    <n v="0"/>
    <n v="0"/>
    <n v="0"/>
    <s v="LJS"/>
    <s v="FABIAN PAUL ALARCON"/>
    <n v="5.9999999999999982"/>
    <n v="0"/>
    <n v="1"/>
    <n v="0"/>
    <n v="0"/>
    <n v="0"/>
    <n v="0"/>
    <n v="0"/>
    <n v="1"/>
    <n v="0.4"/>
    <n v="0"/>
    <n v="1"/>
    <n v="0"/>
    <n v="0"/>
    <n v="0"/>
    <n v="0"/>
    <n v="0"/>
    <n v="1"/>
    <m/>
    <s v="ALTO"/>
    <m/>
    <m/>
    <m/>
    <m/>
    <m/>
    <n v="0.25"/>
    <s v="30% a 40%"/>
    <n v="1"/>
    <n v="1"/>
    <n v="0"/>
    <n v="0"/>
    <n v="0"/>
    <n v="0"/>
    <n v="0"/>
    <n v="2"/>
    <n v="2"/>
    <n v="2"/>
    <n v="0"/>
    <n v="0"/>
    <n v="0"/>
    <n v="0"/>
    <n v="0"/>
    <n v="4"/>
    <n v="3.8766159160598659"/>
  </r>
  <r>
    <s v="272 - C.C. LOS ANDES AMBATOCOCINAS"/>
    <s v="FABIAN PAUL ALARCON excel.xlsx"/>
    <s v="FABIAN PAUL ALARCON"/>
    <s v="TODOHOGAR"/>
    <x v="91"/>
    <x v="0"/>
    <s v="COCINAS"/>
    <n v="0.83333333333333337"/>
    <n v="6"/>
    <n v="5"/>
    <n v="6"/>
    <n v="0"/>
    <n v="0"/>
    <n v="0"/>
    <n v="0"/>
    <n v="0"/>
    <n v="0"/>
    <n v="1"/>
    <n v="0"/>
    <n v="0"/>
    <m/>
    <n v="0.55555555555555558"/>
    <n v="0.55555555555555558"/>
    <e v="#REF!"/>
    <s v="ORO"/>
    <n v="19"/>
    <n v="2"/>
    <n v="5"/>
    <n v="9"/>
    <n v="10"/>
    <n v="6"/>
    <n v="10"/>
    <n v="8"/>
    <n v="0.83333333333333337"/>
    <s v="PROM. C"/>
    <m/>
    <m/>
    <s v="ESPECIALIZADOS"/>
    <s v="TODOHOGAR C.C. LOS ANDES AMBATO"/>
    <m/>
    <s v="JUAN CARLOS FIGUEROA"/>
    <n v="2"/>
    <n v="2"/>
    <n v="2"/>
    <n v="0"/>
    <n v="0"/>
    <n v="0"/>
    <n v="0"/>
    <n v="0"/>
    <n v="4"/>
    <n v="5.4848484848484844"/>
    <n v="2"/>
    <n v="2"/>
    <n v="0"/>
    <n v="0"/>
    <n v="0"/>
    <n v="0"/>
    <n v="0"/>
    <n v="4"/>
    <s v="WV"/>
    <s v="FABIAN PAUL ALARCON"/>
    <n v="4.0000000000000018"/>
    <n v="2"/>
    <n v="0"/>
    <n v="0"/>
    <n v="0"/>
    <n v="0"/>
    <n v="0"/>
    <n v="0"/>
    <n v="2"/>
    <n v="0.5"/>
    <n v="2"/>
    <n v="0"/>
    <n v="0"/>
    <n v="0"/>
    <n v="0"/>
    <n v="0"/>
    <n v="0"/>
    <n v="2"/>
    <s v=""/>
    <s v=""/>
    <s v=""/>
    <s v=""/>
    <s v=""/>
    <s v=""/>
    <s v=""/>
    <n v="0.66666666666666663"/>
    <s v="mayor 40%"/>
    <n v="1"/>
    <n v="0"/>
    <n v="0"/>
    <n v="0"/>
    <n v="0"/>
    <n v="0"/>
    <n v="0"/>
    <n v="1"/>
    <n v="2"/>
    <n v="2"/>
    <n v="0"/>
    <n v="0"/>
    <n v="0"/>
    <n v="0"/>
    <n v="0"/>
    <n v="4"/>
    <n v="8.0909090909090899"/>
  </r>
  <r>
    <s v="272 - C.C. LOS ANDES AMBATOEMPOTRE"/>
    <s v="FABIAN PAUL ALARCON excel.xlsx"/>
    <s v="FABIAN PAUL ALARCON"/>
    <s v="TODOHOGAR"/>
    <x v="91"/>
    <x v="0"/>
    <s v="EMPOTRE"/>
    <n v="0"/>
    <n v="0"/>
    <n v="0"/>
    <n v="2"/>
    <n v="0"/>
    <n v="0"/>
    <n v="0"/>
    <n v="0"/>
    <n v="0"/>
    <n v="0"/>
    <n v="0"/>
    <n v="0"/>
    <n v="0"/>
    <m/>
    <n v="0"/>
    <n v="0"/>
    <e v="#REF!"/>
    <s v="ORO"/>
    <n v="2"/>
    <n v="0"/>
    <n v="0"/>
    <n v="1"/>
    <n v="1"/>
    <n v="0"/>
    <n v="1"/>
    <n v="1"/>
    <n v="0"/>
    <s v="PROM. C"/>
    <m/>
    <m/>
    <s v="ESPECIALIZADOS"/>
    <s v="TODOHOGAR C.C. LOS ANDES AMBATO"/>
    <m/>
    <s v="JUAN CARLOS FIGUERO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WV"/>
    <s v="FABIAN PAUL ALARCON"/>
    <n v="4.0000000000000018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846715328467152"/>
  </r>
  <r>
    <s v="272 - C.C. LOS ANDES AMBATOGLOBALES"/>
    <s v="FABIAN PAUL ALARCON excel.xlsx"/>
    <s v="FABIAN PAUL ALARCON"/>
    <s v="TODOHOGAR"/>
    <x v="91"/>
    <x v="0"/>
    <s v="GLOBALES"/>
    <n v="1.25"/>
    <n v="4"/>
    <n v="5"/>
    <n v="3"/>
    <n v="0"/>
    <n v="2"/>
    <n v="0"/>
    <n v="0"/>
    <n v="0"/>
    <n v="0"/>
    <n v="0"/>
    <n v="0"/>
    <n v="0"/>
    <m/>
    <n v="0.7142857142857143"/>
    <n v="0.7142857142857143"/>
    <e v="#REF!"/>
    <s v="ORO"/>
    <n v="10"/>
    <n v="0"/>
    <n v="5"/>
    <n v="7"/>
    <n v="3"/>
    <n v="0"/>
    <n v="3"/>
    <n v="2"/>
    <n v="1.6666666666666667"/>
    <s v="PROM. C"/>
    <m/>
    <m/>
    <s v="ESPECIALIZADOS"/>
    <s v="TODOHOGAR C.C. LOS ANDES AMBATO"/>
    <m/>
    <s v="JUAN CARLOS FIGUEROA"/>
    <n v="2"/>
    <n v="1"/>
    <n v="0"/>
    <n v="0"/>
    <n v="0"/>
    <n v="0"/>
    <n v="0"/>
    <n v="0"/>
    <n v="1"/>
    <n v="3.3393501805054147"/>
    <n v="2"/>
    <n v="1"/>
    <n v="0"/>
    <n v="0"/>
    <n v="0"/>
    <n v="0"/>
    <n v="0"/>
    <n v="3"/>
    <s v="WV"/>
    <s v="FABIAN PAUL ALARCON"/>
    <n v="4.0000000000000018"/>
    <n v="2"/>
    <n v="0"/>
    <n v="0"/>
    <n v="0"/>
    <n v="0"/>
    <n v="0"/>
    <n v="0"/>
    <n v="2"/>
    <n v="0"/>
    <n v="1"/>
    <n v="0"/>
    <n v="0"/>
    <n v="0"/>
    <n v="0"/>
    <n v="0"/>
    <n v="0"/>
    <n v="1"/>
    <s v=""/>
    <s v=""/>
    <s v=""/>
    <s v=""/>
    <s v=""/>
    <s v=""/>
    <s v=""/>
    <n v="0.8571428571428571"/>
    <s v="mayor 40%"/>
    <n v="0"/>
    <n v="1"/>
    <n v="0"/>
    <n v="0"/>
    <n v="0"/>
    <n v="1"/>
    <n v="0"/>
    <n v="2"/>
    <n v="0"/>
    <n v="1"/>
    <n v="1"/>
    <n v="0"/>
    <n v="0"/>
    <n v="0"/>
    <n v="0"/>
    <n v="2"/>
    <n v="3.8505264741275567"/>
  </r>
  <r>
    <s v="272 - C.C. LOS ANDES AMBATOLAVADO"/>
    <s v="FABIAN PAUL ALARCON excel.xlsx"/>
    <s v="FABIAN PAUL ALARCON"/>
    <s v="TODOHOGAR"/>
    <x v="91"/>
    <x v="0"/>
    <s v="LAVADO"/>
    <n v="1"/>
    <n v="6"/>
    <n v="6"/>
    <n v="0"/>
    <n v="4"/>
    <n v="6"/>
    <n v="4"/>
    <n v="0"/>
    <n v="0"/>
    <n v="0"/>
    <n v="0"/>
    <n v="0"/>
    <n v="0"/>
    <m/>
    <n v="0.46153846153846156"/>
    <n v="0.46153846153846156"/>
    <e v="#REF!"/>
    <s v="ORO"/>
    <n v="26"/>
    <n v="3"/>
    <n v="6"/>
    <n v="13"/>
    <n v="13"/>
    <n v="6"/>
    <n v="13"/>
    <n v="9"/>
    <n v="0"/>
    <s v="PROM. C"/>
    <m/>
    <m/>
    <s v="ESPECIALIZADOS"/>
    <s v="TODOHOGAR C.C. LOS ANDES AMBATO"/>
    <m/>
    <s v="JUAN CARLOS FIGUEROA"/>
    <n v="9"/>
    <n v="2"/>
    <n v="0"/>
    <n v="1"/>
    <n v="0"/>
    <n v="0"/>
    <n v="0"/>
    <n v="0"/>
    <n v="3"/>
    <n v="5.4159999999999995"/>
    <n v="3"/>
    <n v="0"/>
    <n v="2"/>
    <n v="0"/>
    <n v="0"/>
    <n v="0"/>
    <n v="0"/>
    <n v="5"/>
    <s v="WV"/>
    <s v="FABIAN PAUL ALARCON"/>
    <n v="4.0000000000000018"/>
    <n v="2"/>
    <n v="0"/>
    <n v="2"/>
    <n v="0"/>
    <n v="0"/>
    <n v="0"/>
    <n v="0"/>
    <n v="4"/>
    <n v="0.25"/>
    <n v="1"/>
    <n v="0"/>
    <n v="1"/>
    <n v="0"/>
    <n v="0"/>
    <n v="0"/>
    <n v="0"/>
    <n v="2"/>
    <s v=""/>
    <s v=""/>
    <s v=""/>
    <s v=""/>
    <s v=""/>
    <s v=""/>
    <s v=""/>
    <n v="0.5714285714285714"/>
    <s v="mayor 40%"/>
    <n v="1"/>
    <n v="0"/>
    <n v="1"/>
    <n v="0"/>
    <n v="0"/>
    <n v="0"/>
    <n v="0"/>
    <n v="2"/>
    <n v="2"/>
    <n v="0"/>
    <n v="0"/>
    <n v="0"/>
    <n v="0"/>
    <n v="0"/>
    <n v="0"/>
    <n v="2"/>
    <n v="9.4079999999999977"/>
  </r>
  <r>
    <s v="272 - C.C. LOS ANDES AMBATOREFRIGERACIÓN"/>
    <s v="FABIAN PAUL ALARCON excel.xlsx"/>
    <s v="FABIAN PAUL ALARCON"/>
    <s v="TODOHOGAR"/>
    <x v="91"/>
    <x v="0"/>
    <s v="REFRIGERACIÓN"/>
    <n v="1"/>
    <n v="4"/>
    <n v="4"/>
    <n v="6"/>
    <n v="0"/>
    <n v="4"/>
    <n v="4"/>
    <n v="2"/>
    <n v="0"/>
    <n v="0"/>
    <n v="0"/>
    <n v="0"/>
    <n v="0"/>
    <m/>
    <n v="0.33333333333333331"/>
    <n v="0.33333333333333331"/>
    <e v="#REF!"/>
    <s v="ORO"/>
    <n v="24"/>
    <n v="2"/>
    <n v="4"/>
    <n v="12"/>
    <n v="12"/>
    <n v="4"/>
    <n v="12"/>
    <n v="6"/>
    <n v="0.66666666666666663"/>
    <s v="PROM. C"/>
    <m/>
    <m/>
    <s v="ESPECIALIZADOS"/>
    <s v="TODOHOGAR C.C. LOS ANDES AMBATO"/>
    <m/>
    <s v="JUAN CARLOS FIGUEROA"/>
    <n v="8"/>
    <n v="2"/>
    <n v="0"/>
    <n v="0"/>
    <n v="0"/>
    <n v="0"/>
    <n v="0"/>
    <n v="0"/>
    <n v="2"/>
    <n v="3"/>
    <n v="3"/>
    <n v="2"/>
    <n v="0"/>
    <n v="0"/>
    <n v="0"/>
    <n v="0"/>
    <n v="0"/>
    <n v="5"/>
    <s v="WV"/>
    <s v="FABIAN PAUL ALARCON"/>
    <n v="4.0000000000000018"/>
    <n v="3"/>
    <n v="1"/>
    <n v="0"/>
    <n v="0"/>
    <n v="0"/>
    <n v="0"/>
    <n v="0"/>
    <n v="4"/>
    <n v="0.4"/>
    <n v="2"/>
    <n v="0"/>
    <n v="0"/>
    <n v="0"/>
    <n v="0"/>
    <n v="0"/>
    <n v="0"/>
    <n v="2"/>
    <s v=""/>
    <s v=""/>
    <s v=""/>
    <s v=""/>
    <s v=""/>
    <s v=""/>
    <s v=""/>
    <n v="0.76923076923076927"/>
    <s v="mayor 40%"/>
    <n v="2"/>
    <n v="1"/>
    <n v="0"/>
    <n v="0"/>
    <n v="0"/>
    <n v="0"/>
    <n v="0"/>
    <n v="3"/>
    <n v="2"/>
    <n v="0"/>
    <n v="0"/>
    <n v="0"/>
    <n v="0"/>
    <n v="0"/>
    <n v="0"/>
    <n v="2"/>
    <n v="5.633540372670808"/>
  </r>
  <r>
    <s v="414 - TIENDA RIOCENTRO EL DORADO 1059AIRES"/>
    <s v="IBARRA FRANCO GABRIELA FERNANDA 1al 18 septiembre.xlsx"/>
    <s v="GABRIELA IBARRA"/>
    <s v="ARTEFACTA"/>
    <x v="92"/>
    <x v="0"/>
    <s v="AIRES"/>
    <n v="0.83333333333333337"/>
    <n v="12"/>
    <n v="10"/>
    <n v="4"/>
    <n v="0"/>
    <n v="0"/>
    <n v="0"/>
    <n v="0"/>
    <n v="0"/>
    <n v="0"/>
    <n v="0"/>
    <n v="0"/>
    <n v="0"/>
    <m/>
    <n v="0.7142857142857143"/>
    <n v="0.7142857142857143"/>
    <e v="#REF!"/>
    <s v="ORO"/>
    <n v="14"/>
    <n v="6"/>
    <n v="10"/>
    <n v="14"/>
    <n v="0"/>
    <n v="0"/>
    <n v="0"/>
    <n v="9"/>
    <n v="2.5"/>
    <s v="PROM. B"/>
    <m/>
    <m/>
    <s v="CADENAS"/>
    <s v="TIENDA RIOCENTRO EL DORADO 1059"/>
    <m/>
    <s v="ANNY SUAREZ"/>
    <n v="6"/>
    <n v="0"/>
    <n v="0"/>
    <n v="0"/>
    <n v="0"/>
    <n v="0"/>
    <n v="0"/>
    <n v="0"/>
    <n v="0"/>
    <n v="19.716024340770797"/>
    <n v="7"/>
    <n v="2"/>
    <n v="0"/>
    <n v="0"/>
    <n v="0"/>
    <n v="0"/>
    <n v="0"/>
    <n v="9"/>
    <s v="MWJVS"/>
    <s v="LEIDY JOHANA LOAIZA"/>
    <n v="24.999999999999993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.77777777777777779"/>
    <s v="mayor 40%"/>
    <n v="2"/>
    <n v="0"/>
    <s v=""/>
    <n v="0"/>
    <n v="0"/>
    <n v="0"/>
    <n v="0"/>
    <n v="2"/>
    <n v="0"/>
    <n v="1"/>
    <n v="0"/>
    <n v="0"/>
    <n v="0"/>
    <n v="0"/>
    <n v="0"/>
    <n v="1"/>
    <n v="21.906693711967552"/>
  </r>
  <r>
    <s v="414 - TIENDA RIOCENTRO EL DORADO 1059COCINAS"/>
    <s v="IBARRA FRANCO GABRIELA FERNANDA 1al 18 septiembre.xlsx"/>
    <s v="GABRIELA IBARRA"/>
    <s v="ARTEFACTA"/>
    <x v="92"/>
    <x v="0"/>
    <s v="COCINAS"/>
    <n v="0.75"/>
    <n v="8"/>
    <n v="6"/>
    <n v="8"/>
    <n v="0"/>
    <n v="0"/>
    <n v="0"/>
    <n v="0"/>
    <n v="0"/>
    <n v="0"/>
    <n v="0"/>
    <n v="0"/>
    <n v="0"/>
    <m/>
    <n v="0.5"/>
    <n v="0.5"/>
    <e v="#REF!"/>
    <s v="ORO"/>
    <n v="15"/>
    <n v="3"/>
    <n v="6"/>
    <n v="12"/>
    <n v="3"/>
    <n v="1"/>
    <n v="3"/>
    <n v="8"/>
    <n v="0.75"/>
    <s v="PROM. B"/>
    <m/>
    <m/>
    <s v="CADENAS"/>
    <s v="TIENDA RIOCENTRO EL DORADO 1059"/>
    <m/>
    <s v="ANNY SUAREZ"/>
    <n v="9"/>
    <n v="0"/>
    <n v="0"/>
    <n v="0"/>
    <n v="0"/>
    <n v="0"/>
    <n v="0"/>
    <n v="0"/>
    <n v="0"/>
    <n v="8.7702710519496261"/>
    <n v="1"/>
    <n v="6"/>
    <n v="0"/>
    <n v="0"/>
    <n v="0"/>
    <n v="0"/>
    <n v="0"/>
    <n v="7"/>
    <s v="MWJVS"/>
    <s v="LEIDY JOHANA LOAIZA"/>
    <n v="24.999999999999993"/>
    <n v="0"/>
    <n v="0"/>
    <n v="0"/>
    <n v="0"/>
    <n v="0"/>
    <n v="0"/>
    <n v="0"/>
    <n v="0"/>
    <n v="0.4"/>
    <n v="1"/>
    <n v="1"/>
    <n v="0"/>
    <n v="0"/>
    <n v="0"/>
    <n v="0"/>
    <n v="0"/>
    <n v="2"/>
    <m/>
    <m/>
    <m/>
    <m/>
    <m/>
    <m/>
    <m/>
    <n v="0.22222222222222221"/>
    <s v="menor de 30%"/>
    <n v="2"/>
    <n v="1"/>
    <s v=""/>
    <n v="0"/>
    <n v="0"/>
    <n v="0"/>
    <n v="0"/>
    <n v="3"/>
    <n v="2"/>
    <n v="0"/>
    <n v="0"/>
    <n v="0"/>
    <n v="0"/>
    <n v="0"/>
    <n v="0"/>
    <n v="2"/>
    <n v="21.458017654667479"/>
  </r>
  <r>
    <s v="414 - TIENDA RIOCENTRO EL DORADO 1059EMPOTRE"/>
    <s v="IBARRA FRANCO GABRIELA FERNANDA 1al 18 septiembre.xlsx"/>
    <s v="GABRIELA IBARRA"/>
    <s v="ARTEFACTA"/>
    <x v="92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TIENDA RIOCENTRO EL DORADO 1059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EIDY JOHANA LOAIZA"/>
    <n v="24.999999999999993"/>
    <n v="0"/>
    <n v="0"/>
    <n v="0"/>
    <n v="0"/>
    <n v="0"/>
    <n v="0"/>
    <n v="0"/>
    <n v="0"/>
    <n v="0"/>
    <n v="1"/>
    <n v="0"/>
    <n v="0"/>
    <n v="0"/>
    <n v="0"/>
    <n v="0"/>
    <n v="0"/>
    <n v="1"/>
    <m/>
    <m/>
    <m/>
    <m/>
    <m/>
    <m/>
    <m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14 - TIENDA RIOCENTRO EL DORADO 1059GLOBALES"/>
    <s v="IBARRA FRANCO GABRIELA FERNANDA 1al 18 septiembre.xlsx"/>
    <s v="GABRIELA IBARRA"/>
    <s v="ARTEFACTA"/>
    <x v="92"/>
    <x v="0"/>
    <s v="GLOBALES"/>
    <n v="0"/>
    <n v="7"/>
    <n v="0"/>
    <n v="1"/>
    <n v="0"/>
    <n v="0"/>
    <n v="0"/>
    <n v="0"/>
    <n v="0"/>
    <n v="0"/>
    <n v="0"/>
    <n v="0"/>
    <n v="0"/>
    <m/>
    <n v="0"/>
    <n v="0"/>
    <e v="#REF!"/>
    <s v="ORO"/>
    <n v="1"/>
    <n v="0"/>
    <n v="0"/>
    <n v="1"/>
    <n v="0"/>
    <n v="0"/>
    <n v="0"/>
    <n v="0"/>
    <n v="0"/>
    <s v="PROM. B"/>
    <m/>
    <m/>
    <s v="CADENAS"/>
    <s v="TIENDA RIOCENTRO EL DORADO 1059"/>
    <m/>
    <s v="ANNY SUAREZ"/>
    <n v="0"/>
    <n v="0"/>
    <n v="0"/>
    <n v="0"/>
    <n v="0"/>
    <n v="0"/>
    <n v="0"/>
    <n v="0"/>
    <n v="0"/>
    <n v="7.5677506578086593"/>
    <n v="0"/>
    <n v="0"/>
    <n v="0"/>
    <n v="0"/>
    <n v="0"/>
    <n v="0"/>
    <n v="0"/>
    <n v="0"/>
    <s v="MWJVS"/>
    <s v="LEIDY JOHANA LOAIZA"/>
    <n v="24.999999999999993"/>
    <n v="0"/>
    <n v="0"/>
    <n v="0"/>
    <n v="0"/>
    <n v="0"/>
    <n v="0"/>
    <n v="0"/>
    <n v="0"/>
    <n v="0"/>
    <n v="1"/>
    <n v="0"/>
    <n v="0"/>
    <n v="0"/>
    <n v="0"/>
    <n v="0"/>
    <n v="0"/>
    <n v="1"/>
    <m/>
    <m/>
    <m/>
    <m/>
    <m/>
    <m/>
    <m/>
    <n v="1"/>
    <n v="0"/>
    <n v="0"/>
    <n v="1"/>
    <s v=""/>
    <n v="0"/>
    <n v="0"/>
    <n v="0"/>
    <n v="0"/>
    <n v="1"/>
    <n v="0"/>
    <n v="1"/>
    <n v="0"/>
    <n v="0"/>
    <n v="0"/>
    <n v="0"/>
    <n v="0"/>
    <n v="1"/>
    <n v="10.007507739368938"/>
  </r>
  <r>
    <s v="414 - TIENDA RIOCENTRO EL DORADO 1059LAVADO"/>
    <s v="IBARRA FRANCO GABRIELA FERNANDA 1al 18 septiembre.xlsx"/>
    <s v="GABRIELA IBARRA"/>
    <s v="ARTEFACTA"/>
    <x v="92"/>
    <x v="0"/>
    <s v="LAVADO"/>
    <n v="0"/>
    <n v="10"/>
    <n v="0"/>
    <n v="0"/>
    <n v="0"/>
    <n v="0"/>
    <n v="0"/>
    <n v="0"/>
    <n v="0"/>
    <n v="0"/>
    <n v="0"/>
    <n v="0"/>
    <n v="0"/>
    <m/>
    <n v="0"/>
    <n v="0"/>
    <e v="#REF!"/>
    <s v="ORO"/>
    <n v="4"/>
    <n v="0"/>
    <n v="0"/>
    <n v="0"/>
    <n v="4"/>
    <n v="4"/>
    <n v="4"/>
    <n v="4"/>
    <n v="0"/>
    <s v="PROM. B"/>
    <m/>
    <m/>
    <s v="CADENAS"/>
    <s v="TIENDA RIOCENTRO EL DORADO 1059"/>
    <m/>
    <s v="ANNY SUAREZ"/>
    <n v="0"/>
    <n v="0"/>
    <n v="0"/>
    <n v="0"/>
    <n v="0"/>
    <n v="0"/>
    <n v="0"/>
    <n v="0"/>
    <n v="0"/>
    <n v="10.348839353198397"/>
    <n v="1"/>
    <n v="0"/>
    <n v="0"/>
    <n v="0"/>
    <n v="0"/>
    <n v="0"/>
    <n v="0"/>
    <n v="1"/>
    <s v="MWJVS"/>
    <s v="LEIDY JOHANA LOAIZA"/>
    <n v="24.999999999999993"/>
    <n v="0"/>
    <n v="0"/>
    <n v="0"/>
    <n v="0"/>
    <n v="0"/>
    <n v="0"/>
    <n v="0"/>
    <n v="0"/>
    <n v="0.12"/>
    <n v="2"/>
    <n v="0"/>
    <n v="0"/>
    <n v="0"/>
    <n v="0"/>
    <n v="0"/>
    <n v="0"/>
    <n v="2"/>
    <m/>
    <m/>
    <m/>
    <m/>
    <m/>
    <m/>
    <m/>
    <n v="1"/>
    <s v="mayor 40%"/>
    <n v="0"/>
    <n v="0"/>
    <s v=""/>
    <n v="0"/>
    <n v="0"/>
    <n v="0"/>
    <n v="0"/>
    <n v="0"/>
    <n v="1"/>
    <n v="0"/>
    <n v="0"/>
    <n v="0"/>
    <n v="0"/>
    <n v="0"/>
    <n v="0"/>
    <n v="1"/>
    <n v="22.109093493813567"/>
  </r>
  <r>
    <s v="414 - TIENDA RIOCENTRO EL DORADO 1059REFRIGERACIÓN"/>
    <s v="IBARRA FRANCO GABRIELA FERNANDA 1al 18 septiembre.xlsx"/>
    <s v="GABRIELA IBARRA"/>
    <s v="ARTEFACTA"/>
    <x v="92"/>
    <x v="0"/>
    <s v="REFRIGERACIÓN"/>
    <n v="0.25"/>
    <n v="8"/>
    <n v="2"/>
    <n v="3"/>
    <n v="0"/>
    <n v="0"/>
    <n v="0"/>
    <n v="0"/>
    <n v="0"/>
    <n v="0"/>
    <n v="0"/>
    <n v="0"/>
    <n v="0"/>
    <m/>
    <n v="0.4"/>
    <n v="0.4"/>
    <e v="#REF!"/>
    <s v="ORO"/>
    <n v="5"/>
    <n v="2"/>
    <n v="2"/>
    <n v="5"/>
    <n v="0"/>
    <n v="0"/>
    <n v="0"/>
    <n v="2"/>
    <n v="0.66666666666666663"/>
    <s v="PROM. B"/>
    <m/>
    <m/>
    <s v="CADENAS"/>
    <s v="TIENDA RIOCENTRO EL DORADO 1059"/>
    <m/>
    <s v="ANNY SUAREZ"/>
    <n v="4"/>
    <n v="0"/>
    <n v="0"/>
    <n v="0"/>
    <n v="0"/>
    <n v="0"/>
    <n v="0"/>
    <n v="0"/>
    <n v="0"/>
    <n v="5.2974477905401791"/>
    <n v="1"/>
    <n v="1"/>
    <n v="0"/>
    <n v="0"/>
    <n v="0"/>
    <n v="0"/>
    <n v="0"/>
    <n v="2"/>
    <s v="MWJVS"/>
    <s v="LEIDY JOHANA LOAIZA"/>
    <n v="24.999999999999993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.5"/>
    <s v="mayor 40%"/>
    <n v="0"/>
    <n v="0"/>
    <s v=""/>
    <n v="0"/>
    <n v="0"/>
    <n v="0"/>
    <n v="0"/>
    <n v="0"/>
    <n v="0"/>
    <n v="0"/>
    <n v="0"/>
    <n v="0"/>
    <n v="0"/>
    <n v="0"/>
    <n v="0"/>
    <n v="0"/>
    <n v="12.43134414846762"/>
  </r>
  <r>
    <s v="492 - EL DORADOAIRES"/>
    <s v="IBARRA FRANCO GABRIELA FERNANDA 1al 18 septiembre.xlsx"/>
    <s v="GABRIELA IBARRA"/>
    <s v="CRECOS"/>
    <x v="93"/>
    <x v="0"/>
    <s v="AIRES"/>
    <n v="0.33333333333333331"/>
    <n v="6"/>
    <n v="2"/>
    <n v="0"/>
    <n v="0"/>
    <n v="0"/>
    <n v="0"/>
    <n v="0"/>
    <n v="0"/>
    <n v="0"/>
    <n v="0"/>
    <n v="0"/>
    <n v="0"/>
    <m/>
    <n v="1"/>
    <n v="1"/>
    <e v="#REF!"/>
    <s v="PLATINO"/>
    <n v="2"/>
    <n v="2"/>
    <n v="2"/>
    <n v="2"/>
    <n v="0"/>
    <n v="0"/>
    <n v="0"/>
    <n v="4"/>
    <n v="0"/>
    <s v="PROM. B"/>
    <m/>
    <n v="0.1053"/>
    <s v="CADENAS"/>
    <s v="CRECOS EL DORADO"/>
    <m/>
    <s v="ANNY SUAREZ"/>
    <n v="2"/>
    <n v="0"/>
    <n v="0"/>
    <n v="0"/>
    <n v="2"/>
    <n v="0"/>
    <n v="0"/>
    <n v="0"/>
    <n v="2"/>
    <n v="12"/>
    <n v="0"/>
    <n v="0"/>
    <n v="0"/>
    <n v="2"/>
    <n v="0"/>
    <n v="0"/>
    <n v="0"/>
    <n v="2"/>
    <s v="MWJVS"/>
    <s v="LEIDY JOHANA LOAIZA"/>
    <n v="14.999999999999995"/>
    <n v="0"/>
    <n v="0"/>
    <n v="0"/>
    <n v="2"/>
    <n v="0"/>
    <n v="0"/>
    <n v="0"/>
    <n v="2"/>
    <n v="0.22"/>
    <n v="1"/>
    <n v="0"/>
    <n v="0"/>
    <n v="2"/>
    <n v="0"/>
    <n v="0"/>
    <n v="0"/>
    <n v="3"/>
    <m/>
    <m/>
    <m/>
    <m/>
    <m/>
    <m/>
    <m/>
    <n v="0.1111111111111111"/>
    <n v="0"/>
    <n v="1"/>
    <n v="0"/>
    <s v=""/>
    <n v="0"/>
    <n v="0"/>
    <n v="0"/>
    <n v="0"/>
    <n v="1"/>
    <n v="4"/>
    <n v="0"/>
    <n v="0"/>
    <n v="0"/>
    <n v="0"/>
    <n v="0"/>
    <n v="0"/>
    <n v="4"/>
    <n v="26.666666666666668"/>
  </r>
  <r>
    <s v="492 - EL DORADOCOCINAS"/>
    <s v="IBARRA FRANCO GABRIELA FERNANDA 1al 18 septiembre.xlsx"/>
    <s v="GABRIELA IBARRA"/>
    <s v="CRECOS"/>
    <x v="93"/>
    <x v="0"/>
    <s v="COCINAS"/>
    <n v="0.27272727272727271"/>
    <n v="22"/>
    <n v="6"/>
    <n v="15"/>
    <n v="0"/>
    <n v="0"/>
    <n v="0"/>
    <n v="0"/>
    <n v="0"/>
    <n v="0"/>
    <n v="0"/>
    <n v="0"/>
    <n v="0"/>
    <m/>
    <n v="0.3"/>
    <n v="0.3"/>
    <e v="#REF!"/>
    <s v="PLATINO"/>
    <n v="23"/>
    <n v="6"/>
    <n v="6"/>
    <n v="20"/>
    <n v="3"/>
    <n v="2"/>
    <n v="3"/>
    <n v="15"/>
    <n v="0.4"/>
    <s v="PROM. B"/>
    <m/>
    <n v="0.23080000000000001"/>
    <s v="CADENAS"/>
    <s v="CRECOS EL DORADO"/>
    <m/>
    <s v="ANNY SUAREZ"/>
    <n v="20"/>
    <n v="0"/>
    <n v="0"/>
    <n v="0"/>
    <n v="0"/>
    <n v="0"/>
    <n v="0"/>
    <n v="0"/>
    <n v="0"/>
    <n v="20.081223708608611"/>
    <n v="6"/>
    <n v="12"/>
    <n v="0"/>
    <n v="0"/>
    <n v="0"/>
    <n v="0"/>
    <n v="0"/>
    <n v="18"/>
    <s v="MWJVS"/>
    <s v="LEIDY JOHANA LOAIZA"/>
    <n v="14.999999999999995"/>
    <n v="0"/>
    <n v="0"/>
    <n v="0"/>
    <n v="0"/>
    <n v="0"/>
    <n v="0"/>
    <n v="0"/>
    <n v="0"/>
    <n v="0.45"/>
    <n v="4"/>
    <n v="4"/>
    <n v="0"/>
    <n v="0"/>
    <n v="0"/>
    <n v="0"/>
    <n v="0"/>
    <n v="8"/>
    <m/>
    <m/>
    <m/>
    <m/>
    <m/>
    <m/>
    <m/>
    <n v="0.38461538461538464"/>
    <s v="30% a 40%"/>
    <n v="6"/>
    <n v="4"/>
    <s v=""/>
    <n v="0"/>
    <n v="0"/>
    <n v="0"/>
    <n v="0"/>
    <n v="10"/>
    <n v="2"/>
    <n v="6"/>
    <n v="0"/>
    <n v="0"/>
    <n v="0"/>
    <n v="0"/>
    <n v="0"/>
    <n v="8"/>
    <n v="56"/>
  </r>
  <r>
    <s v="492 - EL DORADOEMPOTRE"/>
    <s v="IBARRA FRANCO GABRIELA FERNANDA 1al 18 septiembre.xlsx"/>
    <s v="GABRIELA IBARRA"/>
    <s v="CRECOS"/>
    <x v="93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EL DORADO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EIDY JOHANA LOAIZA"/>
    <n v="14.99999999999999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s v=""/>
    <n v="0"/>
    <n v="0"/>
    <n v="0"/>
    <n v="0"/>
    <n v="0"/>
    <n v="0"/>
    <n v="1"/>
    <n v="0"/>
    <n v="0"/>
    <n v="0"/>
    <n v="0"/>
    <n v="0"/>
    <n v="1"/>
    <n v="0"/>
  </r>
  <r>
    <s v="492 - EL DORADOGLOBALES"/>
    <s v="IBARRA FRANCO GABRIELA FERNANDA 1al 18 septiembre.xlsx"/>
    <s v="GABRIELA IBARRA"/>
    <s v="CRECOS"/>
    <x v="93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EL DORADO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EIDY JOHANA LOAIZA"/>
    <n v="14.999999999999995"/>
    <n v="0"/>
    <n v="0"/>
    <n v="0"/>
    <n v="0"/>
    <n v="0"/>
    <n v="0"/>
    <n v="0"/>
    <n v="0"/>
    <n v="0"/>
    <n v="0"/>
    <n v="3"/>
    <n v="0"/>
    <n v="0"/>
    <n v="0"/>
    <n v="0"/>
    <n v="0"/>
    <n v="3"/>
    <m/>
    <m/>
    <m/>
    <m/>
    <m/>
    <m/>
    <m/>
    <n v="0"/>
    <n v="0"/>
    <n v="0"/>
    <n v="0"/>
    <s v=""/>
    <n v="0"/>
    <n v="0"/>
    <n v="0"/>
    <n v="0"/>
    <n v="0"/>
    <n v="0"/>
    <n v="1"/>
    <n v="0"/>
    <n v="0"/>
    <n v="0"/>
    <n v="0"/>
    <n v="0"/>
    <n v="1"/>
    <n v="0"/>
  </r>
  <r>
    <s v="492 - EL DORADOLAVADO"/>
    <s v="IBARRA FRANCO GABRIELA FERNANDA 1al 18 septiembre.xlsx"/>
    <s v="GABRIELA IBARRA"/>
    <s v="CRECOS"/>
    <x v="93"/>
    <x v="0"/>
    <s v="LAVADO"/>
    <n v="0.125"/>
    <n v="8"/>
    <n v="1"/>
    <n v="0"/>
    <n v="0"/>
    <n v="0"/>
    <n v="0"/>
    <n v="0"/>
    <n v="0"/>
    <n v="0"/>
    <n v="0"/>
    <n v="0"/>
    <n v="0"/>
    <m/>
    <n v="1"/>
    <n v="1"/>
    <e v="#REF!"/>
    <s v="PLATINO"/>
    <n v="1"/>
    <n v="1"/>
    <n v="1"/>
    <n v="1"/>
    <n v="0"/>
    <n v="0"/>
    <n v="0"/>
    <n v="1"/>
    <n v="0"/>
    <s v="PROM. B"/>
    <m/>
    <m/>
    <s v="CADENAS"/>
    <s v="CRECOS EL DORADO"/>
    <m/>
    <s v="ANNY SUAREZ"/>
    <n v="1"/>
    <n v="0"/>
    <n v="0"/>
    <n v="1"/>
    <n v="1"/>
    <n v="1"/>
    <n v="0"/>
    <n v="0"/>
    <n v="3"/>
    <n v="6.9904121894109377"/>
    <n v="4"/>
    <n v="0"/>
    <n v="1"/>
    <n v="1"/>
    <n v="1"/>
    <n v="0"/>
    <n v="0"/>
    <n v="7"/>
    <s v="MWJVS"/>
    <s v="LEIDY JOHANA LOAIZA"/>
    <n v="14.999999999999995"/>
    <n v="0"/>
    <n v="0"/>
    <n v="1"/>
    <n v="1"/>
    <n v="1"/>
    <n v="0"/>
    <n v="0"/>
    <n v="3"/>
    <n v="7.0000000000000007E-2"/>
    <n v="0"/>
    <n v="0"/>
    <n v="1"/>
    <n v="1"/>
    <n v="1"/>
    <n v="0"/>
    <n v="0"/>
    <n v="3"/>
    <m/>
    <m/>
    <m/>
    <m/>
    <m/>
    <m/>
    <m/>
    <n v="0.25"/>
    <s v="mayor 40%"/>
    <n v="3"/>
    <n v="0"/>
    <s v=""/>
    <n v="0"/>
    <n v="0"/>
    <n v="0"/>
    <n v="0"/>
    <n v="3"/>
    <n v="1"/>
    <n v="0"/>
    <n v="0"/>
    <n v="0"/>
    <n v="0"/>
    <n v="0"/>
    <n v="0"/>
    <n v="1"/>
    <n v="9.0888717582611278"/>
  </r>
  <r>
    <s v="492 - EL DORADOREFRIGERACIÓN"/>
    <s v="IBARRA FRANCO GABRIELA FERNANDA 1al 18 septiembre.xlsx"/>
    <s v="GABRIELA IBARRA"/>
    <s v="CRECOS"/>
    <x v="93"/>
    <x v="0"/>
    <s v="REFRIGERACIÓN"/>
    <n v="8.3333333333333329E-2"/>
    <n v="12"/>
    <n v="1"/>
    <n v="5"/>
    <n v="0"/>
    <n v="0"/>
    <n v="0"/>
    <n v="0"/>
    <n v="0"/>
    <n v="0"/>
    <n v="0"/>
    <n v="0"/>
    <n v="0"/>
    <m/>
    <n v="0.16666666666666666"/>
    <n v="0.16666666666666666"/>
    <e v="#REF!"/>
    <s v="PLATINO"/>
    <n v="6"/>
    <n v="1"/>
    <n v="1"/>
    <n v="6"/>
    <n v="0"/>
    <n v="0"/>
    <n v="0"/>
    <n v="4"/>
    <n v="0.2"/>
    <s v="PROM. B"/>
    <m/>
    <n v="0.12"/>
    <s v="CADENAS"/>
    <s v="CRECOS EL DORADO"/>
    <m/>
    <s v="ANNY SUAREZ"/>
    <n v="6"/>
    <n v="0"/>
    <n v="0"/>
    <n v="0"/>
    <n v="0"/>
    <n v="0"/>
    <n v="0"/>
    <n v="0"/>
    <n v="0"/>
    <n v="11.98425172132192"/>
    <n v="4"/>
    <n v="6"/>
    <n v="0"/>
    <n v="0"/>
    <n v="0"/>
    <n v="0"/>
    <n v="0"/>
    <n v="10"/>
    <s v="MWJVS"/>
    <s v="LEIDY JOHANA LOAIZA"/>
    <n v="14.999999999999995"/>
    <n v="0"/>
    <n v="0"/>
    <n v="0"/>
    <n v="0"/>
    <n v="0"/>
    <n v="0"/>
    <n v="0"/>
    <n v="0"/>
    <n v="0.4"/>
    <n v="2"/>
    <n v="2"/>
    <n v="0"/>
    <n v="0"/>
    <n v="0"/>
    <n v="0"/>
    <n v="0"/>
    <n v="4"/>
    <m/>
    <m/>
    <m/>
    <m/>
    <m/>
    <m/>
    <m/>
    <n v="0.42857142857142855"/>
    <s v="30% a 40%"/>
    <n v="1"/>
    <n v="1"/>
    <s v=""/>
    <n v="0"/>
    <n v="0"/>
    <n v="0"/>
    <n v="0"/>
    <n v="2"/>
    <n v="0"/>
    <n v="0"/>
    <n v="0"/>
    <n v="0"/>
    <n v="0"/>
    <n v="0"/>
    <n v="0"/>
    <n v="0"/>
    <n v="27"/>
  </r>
  <r>
    <s v="631 - MAN.MEGACOCINAS"/>
    <s v="GEMA MELISSA MACIAS...xlsx"/>
    <s v="GEMA MELISSA MACIAS"/>
    <s v="JAHER"/>
    <x v="94"/>
    <x v="0"/>
    <s v="COCINAS"/>
    <n v="0.5"/>
    <n v="6"/>
    <n v="3"/>
    <n v="8"/>
    <n v="0"/>
    <n v="0"/>
    <n v="0"/>
    <n v="0"/>
    <n v="0"/>
    <n v="0"/>
    <n v="0"/>
    <n v="0"/>
    <n v="0"/>
    <n v="0"/>
    <n v="0.27272727272727271"/>
    <n v="0.27272727272727271"/>
    <e v="#REF!"/>
    <s v="PLATA"/>
    <n v="13"/>
    <n v="3"/>
    <n v="3"/>
    <n v="11"/>
    <n v="2"/>
    <n v="2"/>
    <n v="2"/>
    <n v="5"/>
    <n v="0.375"/>
    <s v="PROM. M"/>
    <m/>
    <m/>
    <s v="CADENAS"/>
    <s v="JAHER MEGA"/>
    <m/>
    <s v="MANUEL GIL"/>
    <n v="10"/>
    <n v="0"/>
    <n v="4"/>
    <n v="0"/>
    <n v="0"/>
    <n v="0"/>
    <n v="0"/>
    <n v="0"/>
    <n v="4"/>
    <n v="8.2785893190337703"/>
    <n v="1"/>
    <n v="3"/>
    <n v="0"/>
    <n v="0"/>
    <n v="0"/>
    <n v="0"/>
    <n v="0"/>
    <n v="4"/>
    <s v="JV"/>
    <s v="GEMA MELISSA MACIAS"/>
    <n v="3.9999999999999978"/>
    <n v="1"/>
    <n v="1"/>
    <n v="0"/>
    <n v="0"/>
    <n v="0"/>
    <n v="0"/>
    <n v="0"/>
    <n v="2"/>
    <n v="0.42"/>
    <n v="1"/>
    <n v="0"/>
    <n v="0"/>
    <n v="0"/>
    <n v="0"/>
    <n v="0"/>
    <n v="0"/>
    <n v="1"/>
    <m/>
    <m/>
    <m/>
    <m/>
    <m/>
    <m/>
    <s v="ALTO"/>
    <n v="0.27272727272727271"/>
    <s v="menor de 30%"/>
    <n v="1"/>
    <n v="0"/>
    <n v="0"/>
    <n v="0"/>
    <n v="0"/>
    <n v="0"/>
    <n v="0"/>
    <n v="1"/>
    <n v="0"/>
    <n v="0"/>
    <n v="0"/>
    <n v="0"/>
    <n v="0"/>
    <n v="0"/>
    <n v="0"/>
    <n v="0"/>
    <n v="11"/>
  </r>
  <r>
    <s v="631 - MAN.MEGALAVADO"/>
    <s v="GEMA MELISSA MACIAS...xlsx"/>
    <s v="GEMA MELISSA MACIAS"/>
    <s v="JAHER"/>
    <x v="94"/>
    <x v="0"/>
    <s v="LAVADO"/>
    <n v="0.66666666666666663"/>
    <n v="3"/>
    <n v="2"/>
    <n v="3"/>
    <n v="0"/>
    <n v="0"/>
    <n v="1"/>
    <n v="0"/>
    <n v="0"/>
    <n v="0"/>
    <n v="0"/>
    <n v="0"/>
    <n v="0"/>
    <n v="0"/>
    <n v="0.4"/>
    <n v="0.4"/>
    <e v="#REF!"/>
    <s v="PLATA"/>
    <n v="6"/>
    <n v="0"/>
    <n v="2"/>
    <n v="5"/>
    <n v="1"/>
    <n v="0"/>
    <n v="1"/>
    <n v="0"/>
    <n v="0.66666666666666663"/>
    <s v="PROM. M"/>
    <m/>
    <m/>
    <s v="CADENAS"/>
    <s v="JAHER MEGA"/>
    <m/>
    <s v="MANUEL GIL"/>
    <n v="1"/>
    <n v="0"/>
    <n v="1"/>
    <n v="0"/>
    <n v="0"/>
    <n v="0"/>
    <n v="0"/>
    <n v="0"/>
    <n v="1"/>
    <n v="3"/>
    <n v="0"/>
    <n v="1"/>
    <n v="0"/>
    <n v="0"/>
    <n v="0"/>
    <n v="0"/>
    <n v="0"/>
    <n v="1"/>
    <s v="JV"/>
    <s v="GEMA MELISSA MACIAS"/>
    <n v="3.9999999999999978"/>
    <n v="0"/>
    <n v="0"/>
    <n v="0"/>
    <n v="0"/>
    <n v="0"/>
    <n v="0"/>
    <n v="0"/>
    <n v="0"/>
    <n v="0.25"/>
    <n v="0"/>
    <n v="1"/>
    <n v="0"/>
    <n v="0"/>
    <n v="0"/>
    <n v="1"/>
    <n v="0"/>
    <n v="2"/>
    <s v=""/>
    <s v=""/>
    <s v=""/>
    <s v=""/>
    <s v=""/>
    <s v=""/>
    <s v="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3"/>
  </r>
  <r>
    <s v="631 - MAN.MEGAREFRIGERACIÓN"/>
    <s v="GEMA MELISSA MACIAS...xlsx"/>
    <s v="GEMA MELISSA MACIAS"/>
    <s v="JAHER"/>
    <x v="94"/>
    <x v="0"/>
    <s v="REFRIGERACIÓN"/>
    <n v="0.75"/>
    <n v="4"/>
    <n v="3"/>
    <n v="3"/>
    <n v="0"/>
    <n v="0"/>
    <n v="0"/>
    <n v="0"/>
    <n v="0"/>
    <n v="0"/>
    <n v="0"/>
    <n v="0"/>
    <n v="0"/>
    <n v="0"/>
    <n v="0.5"/>
    <n v="0.5"/>
    <e v="#REF!"/>
    <s v="PLATA"/>
    <n v="7"/>
    <n v="2"/>
    <n v="3"/>
    <n v="6"/>
    <n v="1"/>
    <n v="1"/>
    <n v="1"/>
    <n v="4"/>
    <n v="1"/>
    <s v="PROM. M"/>
    <m/>
    <m/>
    <s v="CADENAS"/>
    <s v="JAHER MEGA"/>
    <m/>
    <s v="MANUEL GIL"/>
    <n v="2"/>
    <n v="1"/>
    <n v="1"/>
    <n v="0"/>
    <n v="0"/>
    <n v="0"/>
    <n v="0"/>
    <n v="0"/>
    <n v="2"/>
    <n v="4.706237795217568"/>
    <n v="1"/>
    <n v="1"/>
    <n v="0"/>
    <n v="0"/>
    <n v="0"/>
    <n v="0"/>
    <n v="0"/>
    <n v="2"/>
    <s v="JV"/>
    <s v="GEMA MELISSA MACIAS"/>
    <n v="3.9999999999999978"/>
    <n v="0"/>
    <n v="1"/>
    <n v="0"/>
    <n v="0"/>
    <n v="0"/>
    <n v="0"/>
    <n v="0"/>
    <n v="1"/>
    <n v="0.35"/>
    <n v="2"/>
    <n v="1"/>
    <n v="0"/>
    <n v="0"/>
    <n v="0"/>
    <n v="0"/>
    <n v="0"/>
    <n v="3"/>
    <s v=""/>
    <s v=""/>
    <s v=""/>
    <s v=""/>
    <s v=""/>
    <s v=""/>
    <s v=""/>
    <n v="0.5"/>
    <s v="30% a 40%"/>
    <n v="0"/>
    <n v="0"/>
    <n v="0"/>
    <n v="0"/>
    <n v="0"/>
    <n v="0"/>
    <n v="0"/>
    <n v="0"/>
    <n v="1"/>
    <n v="0"/>
    <n v="0"/>
    <n v="0"/>
    <n v="0"/>
    <n v="0"/>
    <n v="0"/>
    <n v="1"/>
    <n v="9"/>
  </r>
  <r>
    <s v="514 - MANTAAIRES"/>
    <s v="GEMA MELISSA MACIAS...xlsx"/>
    <s v="GEMA MELISSA MACIAS"/>
    <s v="LA GANGA"/>
    <x v="95"/>
    <x v="0"/>
    <s v="AIRES"/>
    <n v="2"/>
    <n v="1"/>
    <n v="2"/>
    <n v="1"/>
    <n v="0"/>
    <n v="0"/>
    <n v="0"/>
    <n v="0"/>
    <n v="0"/>
    <n v="0"/>
    <n v="0"/>
    <n v="0"/>
    <n v="0"/>
    <n v="0"/>
    <n v="0.66666666666666663"/>
    <n v="0.66666666666666663"/>
    <e v="#REF!"/>
    <s v="BRONCE"/>
    <n v="3"/>
    <n v="0"/>
    <n v="2"/>
    <n v="3"/>
    <n v="0"/>
    <n v="0"/>
    <n v="0"/>
    <n v="0"/>
    <n v="2"/>
    <s v="PROM. M"/>
    <m/>
    <m/>
    <s v="CADENAS"/>
    <s v="GANGA MANTA"/>
    <m/>
    <s v="MANUEL GIL"/>
    <n v="1"/>
    <n v="0"/>
    <n v="0"/>
    <n v="0"/>
    <n v="0"/>
    <n v="0"/>
    <n v="0"/>
    <n v="0"/>
    <n v="0"/>
    <n v="1"/>
    <n v="0"/>
    <n v="0"/>
    <n v="0"/>
    <n v="5"/>
    <n v="0"/>
    <n v="0"/>
    <n v="0"/>
    <n v="5"/>
    <s v="MWVS"/>
    <s v="GEMA MELISSA MACIAS"/>
    <n v="18.999999999999996"/>
    <n v="0"/>
    <n v="0"/>
    <n v="0"/>
    <n v="0"/>
    <n v="0"/>
    <n v="0"/>
    <n v="0"/>
    <n v="0"/>
    <n v="0.17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.330376940133037"/>
  </r>
  <r>
    <s v="514 - MANTACOCINAS"/>
    <s v="GEMA MELISSA MACIAS...xlsx"/>
    <s v="GEMA MELISSA MACIAS"/>
    <s v="LA GANGA"/>
    <x v="95"/>
    <x v="0"/>
    <s v="COCINAS"/>
    <n v="1"/>
    <n v="4"/>
    <n v="4"/>
    <n v="3"/>
    <n v="0"/>
    <n v="1"/>
    <n v="0"/>
    <n v="0"/>
    <n v="0"/>
    <n v="0"/>
    <n v="0"/>
    <n v="0"/>
    <n v="0"/>
    <n v="0"/>
    <n v="0.5"/>
    <n v="0.5"/>
    <e v="#REF!"/>
    <s v="BRONCE"/>
    <n v="8"/>
    <n v="2"/>
    <n v="4"/>
    <n v="8"/>
    <n v="0"/>
    <n v="0"/>
    <n v="0"/>
    <n v="2"/>
    <n v="1.3333333333333333"/>
    <s v="PROM. M"/>
    <m/>
    <m/>
    <s v="CADENAS"/>
    <s v="GANGA MANTA"/>
    <m/>
    <s v="MANUEL GIL"/>
    <n v="6"/>
    <n v="1"/>
    <n v="0"/>
    <n v="0"/>
    <n v="0"/>
    <n v="0"/>
    <n v="0"/>
    <n v="0"/>
    <n v="1"/>
    <n v="3.9758141131780373"/>
    <n v="1"/>
    <n v="1"/>
    <n v="0"/>
    <n v="0"/>
    <n v="0"/>
    <n v="0"/>
    <n v="0"/>
    <n v="2"/>
    <s v="MWVS"/>
    <s v="GEMA MELISSA MACIAS"/>
    <n v="18.999999999999996"/>
    <n v="1"/>
    <n v="0"/>
    <n v="0"/>
    <n v="0"/>
    <n v="0"/>
    <n v="0"/>
    <n v="0"/>
    <n v="1"/>
    <n v="0.4"/>
    <n v="0"/>
    <n v="1"/>
    <n v="0"/>
    <n v="0"/>
    <n v="0"/>
    <n v="0"/>
    <n v="0"/>
    <n v="1"/>
    <s v=""/>
    <s v=""/>
    <s v=""/>
    <s v=""/>
    <s v=""/>
    <s v=""/>
    <s v=""/>
    <n v="0.6"/>
    <s v="mayor 40%"/>
    <n v="1"/>
    <n v="0"/>
    <n v="0"/>
    <n v="0"/>
    <n v="0"/>
    <n v="0"/>
    <n v="0"/>
    <n v="1"/>
    <n v="1"/>
    <n v="1"/>
    <n v="0"/>
    <n v="0"/>
    <n v="0"/>
    <n v="0"/>
    <n v="0"/>
    <n v="2"/>
    <n v="9.1906503984169383"/>
  </r>
  <r>
    <s v="514 - MANTAGLOBALES"/>
    <s v="GEMA MELISSA MACIAS...xlsx"/>
    <s v="GEMA MELISSA MACIAS"/>
    <s v="LA GANGA"/>
    <x v="95"/>
    <x v="0"/>
    <s v="GLOBALES"/>
    <n v="1"/>
    <n v="1"/>
    <n v="1"/>
    <n v="2"/>
    <n v="0"/>
    <n v="0"/>
    <n v="0"/>
    <n v="0"/>
    <n v="0"/>
    <n v="0"/>
    <n v="0"/>
    <n v="0"/>
    <n v="0"/>
    <n v="0"/>
    <n v="0.33333333333333331"/>
    <n v="0.33333333333333331"/>
    <e v="#REF!"/>
    <s v="BRONCE"/>
    <n v="3"/>
    <n v="0"/>
    <n v="1"/>
    <n v="3"/>
    <n v="0"/>
    <n v="0"/>
    <n v="0"/>
    <n v="0"/>
    <n v="0.5"/>
    <s v="PROM. M"/>
    <m/>
    <m/>
    <s v="CADENAS"/>
    <s v="GANGA MANTA"/>
    <m/>
    <s v="MANUEL GIL"/>
    <n v="2"/>
    <n v="1"/>
    <n v="0"/>
    <n v="0"/>
    <n v="0"/>
    <n v="0"/>
    <n v="0"/>
    <n v="0"/>
    <n v="1"/>
    <n v="1"/>
    <n v="1"/>
    <n v="0"/>
    <n v="0"/>
    <n v="0"/>
    <n v="0"/>
    <n v="0"/>
    <n v="0"/>
    <n v="1"/>
    <s v="MWVS"/>
    <s v="GEMA MELISSA MACIAS"/>
    <n v="18.99999999999999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1"/>
    <n v="0"/>
    <n v="0"/>
    <n v="0"/>
    <n v="0"/>
    <n v="0"/>
    <n v="0"/>
    <n v="1"/>
    <n v="0.61711621947729944"/>
  </r>
  <r>
    <s v="514 - MANTALAVADO"/>
    <s v="GEMA MELISSA MACIAS...xlsx"/>
    <s v="GEMA MELISSA MACIAS"/>
    <s v="LA GANGA"/>
    <x v="95"/>
    <x v="0"/>
    <s v="LAVADO"/>
    <n v="1"/>
    <n v="1"/>
    <n v="1"/>
    <n v="1"/>
    <n v="3"/>
    <n v="1"/>
    <n v="2"/>
    <n v="0"/>
    <n v="0"/>
    <n v="0"/>
    <n v="0"/>
    <n v="0"/>
    <n v="0"/>
    <n v="0"/>
    <n v="0.14285714285714285"/>
    <n v="0.14285714285714285"/>
    <e v="#REF!"/>
    <s v="BRONCE"/>
    <n v="8"/>
    <n v="1"/>
    <n v="1"/>
    <n v="7"/>
    <n v="1"/>
    <n v="0"/>
    <n v="1"/>
    <n v="8"/>
    <n v="1"/>
    <s v="PROM. M"/>
    <m/>
    <m/>
    <s v="CADENAS"/>
    <s v="GANGA MANTA"/>
    <m/>
    <s v="MANUEL GIL"/>
    <n v="7"/>
    <n v="1"/>
    <n v="0"/>
    <n v="0"/>
    <n v="0"/>
    <n v="1"/>
    <n v="0"/>
    <n v="0"/>
    <n v="2"/>
    <n v="2"/>
    <n v="1"/>
    <n v="1"/>
    <n v="0"/>
    <n v="0"/>
    <n v="0"/>
    <n v="0"/>
    <n v="0"/>
    <n v="2"/>
    <s v="MWVS"/>
    <s v="GEMA MELISSA MACIAS"/>
    <n v="18.999999999999996"/>
    <n v="1"/>
    <n v="0"/>
    <n v="0"/>
    <n v="0"/>
    <n v="0"/>
    <n v="0"/>
    <n v="0"/>
    <n v="1"/>
    <n v="0.05"/>
    <n v="0"/>
    <n v="1"/>
    <n v="0"/>
    <n v="0"/>
    <n v="0"/>
    <n v="0"/>
    <n v="0"/>
    <n v="1"/>
    <s v=""/>
    <s v=""/>
    <s v=""/>
    <s v=""/>
    <s v=""/>
    <s v=""/>
    <s v=""/>
    <n v="0.5"/>
    <s v="mayor 40%"/>
    <n v="1"/>
    <n v="1"/>
    <n v="0"/>
    <n v="0"/>
    <n v="0"/>
    <n v="0"/>
    <n v="0"/>
    <n v="2"/>
    <n v="1"/>
    <n v="1"/>
    <n v="0"/>
    <n v="1"/>
    <n v="1"/>
    <n v="0"/>
    <n v="0"/>
    <n v="4"/>
    <n v="2.0328296111495185"/>
  </r>
  <r>
    <s v="514 - MANTAREFRIGERACIÓN"/>
    <s v="GEMA MELISSA MACIAS...xlsx"/>
    <s v="GEMA MELISSA MACIAS"/>
    <s v="LA GANGA"/>
    <x v="95"/>
    <x v="0"/>
    <s v="REFRIGERACIÓN"/>
    <n v="1.5"/>
    <n v="2"/>
    <n v="3"/>
    <n v="5"/>
    <n v="0"/>
    <n v="1"/>
    <n v="2"/>
    <n v="0"/>
    <n v="0"/>
    <n v="0"/>
    <n v="0"/>
    <n v="0"/>
    <n v="0"/>
    <n v="0"/>
    <n v="0.27272727272727271"/>
    <n v="0.27272727272727271"/>
    <e v="#REF!"/>
    <s v="BRONCE"/>
    <n v="11"/>
    <n v="1"/>
    <n v="3"/>
    <n v="11"/>
    <n v="0"/>
    <n v="0"/>
    <n v="0"/>
    <n v="1"/>
    <n v="0.6"/>
    <s v="PROM. M"/>
    <m/>
    <m/>
    <s v="CADENAS"/>
    <s v="GANGA MANTA"/>
    <m/>
    <s v="MANUEL GIL"/>
    <n v="7"/>
    <n v="0"/>
    <n v="0"/>
    <n v="0"/>
    <n v="0"/>
    <n v="0"/>
    <n v="0"/>
    <n v="0"/>
    <n v="0"/>
    <n v="2"/>
    <n v="1"/>
    <n v="0"/>
    <n v="0"/>
    <n v="1"/>
    <n v="0"/>
    <n v="0"/>
    <n v="0"/>
    <n v="2"/>
    <s v="MWVS"/>
    <s v="GEMA MELISSA MACIAS"/>
    <n v="18.999999999999996"/>
    <n v="0"/>
    <n v="0"/>
    <n v="0"/>
    <n v="0"/>
    <n v="0"/>
    <n v="0"/>
    <n v="0"/>
    <n v="0"/>
    <n v="0.28000000000000003"/>
    <n v="1"/>
    <n v="0"/>
    <n v="0"/>
    <n v="0"/>
    <n v="0"/>
    <n v="0"/>
    <n v="0"/>
    <n v="1"/>
    <s v=""/>
    <s v=""/>
    <s v=""/>
    <s v=""/>
    <s v=""/>
    <s v=""/>
    <s v=""/>
    <n v="0.66666666666666663"/>
    <s v="mayor 40%"/>
    <n v="1"/>
    <n v="1"/>
    <n v="0"/>
    <n v="0"/>
    <n v="0"/>
    <n v="0"/>
    <n v="0"/>
    <n v="2"/>
    <n v="0"/>
    <n v="3"/>
    <n v="0"/>
    <n v="0"/>
    <n v="0"/>
    <n v="0"/>
    <n v="1"/>
    <n v="4"/>
    <n v="3.771866590862599"/>
  </r>
  <r>
    <s v="393 - POINT MANTA CENTROAIRES"/>
    <s v="GEMA MELISSA MACIAS...xlsx"/>
    <s v="GEMA MELISSA MACIAS"/>
    <s v="POINT"/>
    <x v="96"/>
    <x v="0"/>
    <s v="AIRES"/>
    <n v="0"/>
    <n v="0"/>
    <n v="0"/>
    <n v="0"/>
    <n v="0"/>
    <n v="0"/>
    <n v="0"/>
    <n v="0"/>
    <n v="0"/>
    <n v="0"/>
    <n v="0"/>
    <n v="0"/>
    <n v="0"/>
    <n v="0"/>
    <n v="0"/>
    <n v="0"/>
    <e v="#REF!"/>
    <s v="PLATINO"/>
    <n v="0"/>
    <n v="0"/>
    <n v="0"/>
    <n v="0"/>
    <n v="0"/>
    <n v="0"/>
    <n v="0"/>
    <n v="0"/>
    <n v="0"/>
    <s v="PROM. M"/>
    <m/>
    <m/>
    <s v="CADENAS"/>
    <s v="POINT MANTA CENTRO"/>
    <m/>
    <s v="MANUEL GIL"/>
    <n v="0"/>
    <n v="0"/>
    <n v="0"/>
    <n v="0"/>
    <n v="0"/>
    <n v="0"/>
    <n v="0"/>
    <n v="0"/>
    <n v="0"/>
    <n v="0"/>
    <n v="0"/>
    <n v="2"/>
    <n v="0"/>
    <n v="0"/>
    <n v="0"/>
    <n v="0"/>
    <n v="0"/>
    <n v="2"/>
    <s v="MWJV"/>
    <s v="GEMA MELISSA MACIAS"/>
    <n v="7.0000000000000044"/>
    <n v="0"/>
    <n v="0"/>
    <n v="0"/>
    <n v="0"/>
    <n v="0"/>
    <n v="0"/>
    <n v="0"/>
    <n v="0"/>
    <n v="0"/>
    <n v="0"/>
    <n v="1"/>
    <n v="0"/>
    <n v="0"/>
    <n v="0"/>
    <n v="0"/>
    <n v="0"/>
    <n v="1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3 - POINT MANTA CENTROCOCINAS"/>
    <s v="GEMA MELISSA MACIAS...xlsx"/>
    <s v="GEMA MELISSA MACIAS"/>
    <s v="POINT"/>
    <x v="96"/>
    <x v="0"/>
    <s v="COCINAS"/>
    <n v="0.5"/>
    <n v="8"/>
    <n v="4"/>
    <n v="8"/>
    <n v="0"/>
    <n v="0"/>
    <n v="0"/>
    <n v="0"/>
    <n v="0"/>
    <n v="0"/>
    <n v="0"/>
    <n v="0"/>
    <n v="0"/>
    <n v="0"/>
    <n v="0.33333333333333331"/>
    <n v="0.33333333333333331"/>
    <e v="#REF!"/>
    <s v="PLATINO"/>
    <n v="12"/>
    <n v="4"/>
    <n v="4"/>
    <n v="12"/>
    <n v="0"/>
    <n v="0"/>
    <n v="0"/>
    <n v="4"/>
    <n v="0.5"/>
    <s v="PROM. M"/>
    <m/>
    <m/>
    <s v="CADENAS"/>
    <s v="POINT MANTA CENTRO"/>
    <m/>
    <s v="MANUEL GIL"/>
    <n v="11"/>
    <n v="0"/>
    <n v="1"/>
    <n v="0"/>
    <n v="0"/>
    <n v="0"/>
    <n v="0"/>
    <n v="0"/>
    <n v="1"/>
    <n v="7.7791769246470723"/>
    <n v="0"/>
    <n v="1"/>
    <n v="0"/>
    <n v="0"/>
    <n v="0"/>
    <n v="0"/>
    <n v="0"/>
    <n v="1"/>
    <s v="MWJV"/>
    <s v="GEMA MELISSA MACIAS"/>
    <n v="7.0000000000000044"/>
    <n v="1"/>
    <n v="2"/>
    <n v="0"/>
    <n v="0"/>
    <n v="0"/>
    <n v="0"/>
    <n v="0"/>
    <n v="3"/>
    <n v="0.5"/>
    <n v="0"/>
    <n v="1"/>
    <n v="0"/>
    <n v="0"/>
    <n v="0"/>
    <n v="0"/>
    <n v="0"/>
    <n v="1"/>
    <m/>
    <m/>
    <m/>
    <m/>
    <m/>
    <m/>
    <s v="MEDIO"/>
    <n v="0.16666666666666666"/>
    <s v="menor de 30%"/>
    <n v="1"/>
    <n v="0"/>
    <n v="0"/>
    <n v="0"/>
    <n v="0"/>
    <n v="0"/>
    <n v="0"/>
    <n v="1"/>
    <n v="0"/>
    <n v="2"/>
    <n v="0"/>
    <n v="0"/>
    <n v="0"/>
    <n v="0"/>
    <n v="0"/>
    <n v="2"/>
    <n v="9.4646652583206041"/>
  </r>
  <r>
    <s v="393 - POINT MANTA CENTROGLOBALES"/>
    <s v="GEMA MELISSA MACIAS...xlsx"/>
    <s v="GEMA MELISSA MACIAS"/>
    <s v="POINT"/>
    <x v="96"/>
    <x v="0"/>
    <s v="GLOBALES"/>
    <n v="0"/>
    <n v="0"/>
    <n v="0"/>
    <n v="1"/>
    <n v="0"/>
    <n v="0"/>
    <n v="0"/>
    <n v="0"/>
    <n v="0"/>
    <n v="0"/>
    <n v="0"/>
    <n v="0"/>
    <n v="0"/>
    <n v="0"/>
    <n v="0"/>
    <n v="0"/>
    <e v="#REF!"/>
    <s v="PLATINO"/>
    <n v="1"/>
    <n v="0"/>
    <n v="0"/>
    <n v="1"/>
    <n v="0"/>
    <n v="0"/>
    <n v="0"/>
    <n v="1"/>
    <n v="0"/>
    <s v="PROM. M"/>
    <m/>
    <m/>
    <s v="CADENAS"/>
    <s v="POINT MANTA CENTRO"/>
    <m/>
    <s v="MANUEL GIL"/>
    <n v="1"/>
    <n v="0"/>
    <n v="1"/>
    <n v="0"/>
    <n v="0"/>
    <n v="0"/>
    <n v="0"/>
    <n v="0"/>
    <n v="1"/>
    <n v="0"/>
    <n v="0"/>
    <n v="0"/>
    <n v="0"/>
    <n v="0"/>
    <n v="0"/>
    <n v="0"/>
    <n v="0"/>
    <n v="0"/>
    <s v="MWJV"/>
    <s v="GEMA MELISSA MACIAS"/>
    <n v="7.000000000000004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3 - POINT MANTA CENTROLAVADO"/>
    <s v="GEMA MELISSA MACIAS...xlsx"/>
    <s v="GEMA MELISSA MACIAS"/>
    <s v="POINT"/>
    <x v="96"/>
    <x v="0"/>
    <s v="LAVADO"/>
    <n v="0.75"/>
    <n v="4"/>
    <n v="3"/>
    <n v="9"/>
    <n v="0"/>
    <n v="0"/>
    <n v="0"/>
    <n v="0"/>
    <n v="0"/>
    <n v="0"/>
    <n v="0"/>
    <n v="0"/>
    <n v="0"/>
    <n v="0"/>
    <n v="0.33333333333333331"/>
    <n v="0.33333333333333331"/>
    <e v="#REF!"/>
    <s v="PLATINO"/>
    <n v="13"/>
    <n v="3"/>
    <n v="3"/>
    <n v="9"/>
    <n v="4"/>
    <n v="1"/>
    <n v="4"/>
    <n v="4"/>
    <n v="0.33333333333333331"/>
    <s v="PROM. M"/>
    <m/>
    <m/>
    <s v="CADENAS"/>
    <s v="POINT MANTA CENTRO"/>
    <m/>
    <s v="MANUEL GIL"/>
    <n v="8"/>
    <n v="0"/>
    <n v="0"/>
    <n v="0"/>
    <n v="0"/>
    <n v="0"/>
    <n v="0"/>
    <n v="0"/>
    <n v="0"/>
    <n v="3.4088360618972864"/>
    <n v="0"/>
    <n v="0"/>
    <n v="0"/>
    <n v="0"/>
    <n v="0"/>
    <n v="1"/>
    <n v="0"/>
    <n v="1"/>
    <s v="MWJV"/>
    <s v="GEMA MELISSA MACIAS"/>
    <n v="7.0000000000000044"/>
    <n v="1"/>
    <n v="0"/>
    <n v="0"/>
    <n v="0"/>
    <n v="0"/>
    <n v="0"/>
    <n v="0"/>
    <n v="1"/>
    <n v="0.3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3.4088360618972864"/>
  </r>
  <r>
    <s v="393 - POINT MANTA CENTROREFRIGERACIÓN"/>
    <s v="GEMA MELISSA MACIAS...xlsx"/>
    <s v="GEMA MELISSA MACIAS"/>
    <s v="POINT"/>
    <x v="96"/>
    <x v="0"/>
    <s v="REFRIGERACIÓN"/>
    <n v="2.75"/>
    <n v="4"/>
    <n v="11"/>
    <n v="17"/>
    <n v="0"/>
    <n v="0"/>
    <n v="0"/>
    <n v="0"/>
    <n v="0"/>
    <n v="0"/>
    <n v="0"/>
    <n v="0"/>
    <n v="0"/>
    <n v="0"/>
    <n v="0.40740740740740738"/>
    <n v="0.40740740740740738"/>
    <e v="#REF!"/>
    <s v="PLATINO"/>
    <n v="28"/>
    <n v="6"/>
    <n v="11"/>
    <n v="27"/>
    <n v="1"/>
    <n v="0"/>
    <n v="1"/>
    <n v="18"/>
    <n v="0.6470588235294118"/>
    <s v="PROM. M"/>
    <m/>
    <m/>
    <s v="CADENAS"/>
    <s v="POINT MANTA CENTRO"/>
    <m/>
    <s v="MANUEL GIL"/>
    <n v="12"/>
    <n v="1"/>
    <n v="0"/>
    <n v="0"/>
    <n v="0"/>
    <n v="0"/>
    <n v="0"/>
    <n v="0"/>
    <n v="1"/>
    <n v="5.7698495105869192"/>
    <n v="1"/>
    <n v="1"/>
    <n v="0"/>
    <n v="0"/>
    <n v="0"/>
    <n v="0"/>
    <n v="0"/>
    <n v="2"/>
    <s v="MWJV"/>
    <s v="GEMA MELISSA MACIAS"/>
    <n v="7.0000000000000044"/>
    <n v="0"/>
    <n v="1"/>
    <n v="0"/>
    <n v="0"/>
    <n v="0"/>
    <n v="0"/>
    <n v="0"/>
    <n v="1"/>
    <n v="0.4"/>
    <n v="1"/>
    <n v="0"/>
    <n v="0"/>
    <n v="0"/>
    <n v="0"/>
    <n v="0"/>
    <n v="0"/>
    <n v="1"/>
    <s v=""/>
    <s v=""/>
    <s v=""/>
    <s v=""/>
    <s v=""/>
    <s v=""/>
    <s v=""/>
    <n v="0.6"/>
    <s v="mayor 40%"/>
    <n v="1"/>
    <n v="0"/>
    <n v="0"/>
    <n v="0"/>
    <n v="0"/>
    <n v="0"/>
    <n v="0"/>
    <n v="1"/>
    <n v="2"/>
    <n v="1"/>
    <n v="0"/>
    <n v="0"/>
    <n v="0"/>
    <n v="0"/>
    <n v="0"/>
    <n v="3"/>
    <n v="5.5942453950473165"/>
  </r>
  <r>
    <s v="641 - TODOHOGAR MANTAAIRES"/>
    <s v="GEMA MELISSA MACIAS...xlsx"/>
    <s v="GEMA MELISSA MACIAS"/>
    <s v="TODOHOGAR"/>
    <x v="97"/>
    <x v="0"/>
    <s v="AIRES"/>
    <n v="0"/>
    <n v="2"/>
    <n v="0"/>
    <n v="3"/>
    <n v="0"/>
    <n v="0"/>
    <n v="0"/>
    <n v="0"/>
    <n v="0"/>
    <n v="0"/>
    <n v="0"/>
    <n v="0"/>
    <n v="0"/>
    <n v="0"/>
    <n v="0"/>
    <n v="0"/>
    <e v="#REF!"/>
    <s v="PLATINO"/>
    <n v="3"/>
    <n v="0"/>
    <n v="0"/>
    <n v="3"/>
    <n v="0"/>
    <n v="0"/>
    <n v="0"/>
    <n v="0"/>
    <n v="0"/>
    <s v="PROM. M"/>
    <m/>
    <m/>
    <s v="ESPECIALIZADOS"/>
    <s v="TODOHOGAR MANTA"/>
    <m/>
    <s v="MANUEL GIL"/>
    <n v="0"/>
    <n v="0"/>
    <n v="0"/>
    <n v="0"/>
    <n v="0"/>
    <n v="0"/>
    <n v="0"/>
    <n v="0"/>
    <n v="0"/>
    <n v="4.0909090909090917"/>
    <n v="0"/>
    <n v="0"/>
    <n v="0"/>
    <n v="0"/>
    <n v="0"/>
    <n v="0"/>
    <n v="0"/>
    <n v="0"/>
    <s v="MWJS"/>
    <s v="GEMA MELISSA MACIAS"/>
    <n v="9.9999999999999964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1"/>
    <n v="0"/>
    <n v="0"/>
    <n v="0"/>
    <n v="0"/>
    <n v="0"/>
    <n v="1"/>
    <n v="0"/>
    <n v="0"/>
    <n v="0"/>
    <n v="0"/>
    <n v="2"/>
    <n v="0"/>
    <n v="0"/>
    <n v="2"/>
    <n v="4.0909090909090917"/>
  </r>
  <r>
    <s v="641 - TODOHOGAR MANTACOCINAS"/>
    <s v="GEMA MELISSA MACIAS...xlsx"/>
    <s v="GEMA MELISSA MACIAS"/>
    <s v="TODOHOGAR"/>
    <x v="97"/>
    <x v="0"/>
    <s v="COCINAS"/>
    <n v="1.6"/>
    <n v="5"/>
    <n v="8"/>
    <n v="8"/>
    <n v="0"/>
    <n v="0"/>
    <n v="0"/>
    <n v="0"/>
    <n v="0"/>
    <n v="0"/>
    <n v="0"/>
    <n v="0"/>
    <n v="0"/>
    <n v="0"/>
    <n v="0.53333333333333333"/>
    <n v="0.53333333333333333"/>
    <e v="#REF!"/>
    <s v="PLATINO"/>
    <n v="16"/>
    <n v="0"/>
    <n v="8"/>
    <n v="15"/>
    <n v="1"/>
    <n v="0"/>
    <n v="1"/>
    <n v="0"/>
    <n v="1"/>
    <s v="PROM. M"/>
    <m/>
    <m/>
    <s v="ESPECIALIZADOS"/>
    <s v="TODOHOGAR MANTA"/>
    <m/>
    <s v="MANUEL GIL"/>
    <n v="0"/>
    <n v="0"/>
    <n v="0"/>
    <n v="0"/>
    <n v="0"/>
    <n v="0"/>
    <n v="0"/>
    <n v="0"/>
    <n v="0"/>
    <n v="5.045454545454545"/>
    <n v="0"/>
    <n v="1"/>
    <n v="0"/>
    <n v="0"/>
    <n v="0"/>
    <n v="0"/>
    <n v="0"/>
    <n v="1"/>
    <s v="MWJS"/>
    <s v="GEMA MELISSA MACIAS"/>
    <n v="9.9999999999999964"/>
    <n v="2"/>
    <n v="0"/>
    <n v="0"/>
    <n v="0"/>
    <n v="0"/>
    <n v="0"/>
    <n v="0"/>
    <n v="2"/>
    <n v="0.5"/>
    <n v="0"/>
    <n v="0"/>
    <n v="0"/>
    <n v="0"/>
    <n v="0"/>
    <n v="0"/>
    <n v="0"/>
    <n v="0"/>
    <s v=""/>
    <s v=""/>
    <s v=""/>
    <s v=""/>
    <s v=""/>
    <s v=""/>
    <s v=""/>
    <n v="0.66666666666666663"/>
    <s v="mayor 40%"/>
    <n v="0"/>
    <n v="0"/>
    <n v="0"/>
    <n v="0"/>
    <n v="0"/>
    <n v="0"/>
    <n v="0"/>
    <n v="0"/>
    <n v="0"/>
    <n v="0"/>
    <n v="0"/>
    <n v="0"/>
    <n v="0"/>
    <n v="0"/>
    <n v="0"/>
    <n v="0"/>
    <n v="6.9090909090909083"/>
  </r>
  <r>
    <s v="641 - TODOHOGAR MANTAEMPOTRE"/>
    <s v="GEMA MELISSA MACIAS...xlsx"/>
    <s v="GEMA MELISSA MACIAS"/>
    <s v="TODOHOGAR"/>
    <x v="97"/>
    <x v="0"/>
    <s v="EMPOTRE"/>
    <n v="1"/>
    <n v="1"/>
    <n v="1"/>
    <n v="2"/>
    <n v="0"/>
    <n v="0"/>
    <n v="0"/>
    <n v="0"/>
    <n v="0"/>
    <n v="0"/>
    <n v="0"/>
    <n v="0"/>
    <n v="0"/>
    <n v="0"/>
    <n v="0.5"/>
    <n v="0.5"/>
    <e v="#REF!"/>
    <s v="PLATINO"/>
    <n v="3"/>
    <n v="1"/>
    <n v="1"/>
    <n v="2"/>
    <n v="1"/>
    <n v="0"/>
    <n v="1"/>
    <n v="1"/>
    <n v="0.5"/>
    <s v="PROM. M"/>
    <m/>
    <m/>
    <s v="ESPECIALIZADOS"/>
    <s v="TODOHOGAR MANTA"/>
    <m/>
    <s v="MANUEL GIL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WJS"/>
    <s v="GEMA MELISSA MACIAS"/>
    <n v="9.9999999999999964"/>
    <n v="0"/>
    <n v="0"/>
    <n v="0"/>
    <n v="0"/>
    <n v="0"/>
    <n v="0"/>
    <n v="1"/>
    <n v="1"/>
    <n v="0.3"/>
    <n v="0"/>
    <n v="0"/>
    <n v="1"/>
    <n v="0"/>
    <n v="0"/>
    <n v="0"/>
    <n v="1"/>
    <n v="2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190823774765379"/>
  </r>
  <r>
    <s v="641 - TODOHOGAR MANTAGLOBALES"/>
    <s v="GEMA MELISSA MACIAS...xlsx"/>
    <s v="GEMA MELISSA MACIAS"/>
    <s v="TODOHOGAR"/>
    <x v="97"/>
    <x v="0"/>
    <s v="GLOBALES"/>
    <n v="0.4"/>
    <n v="5"/>
    <n v="2"/>
    <n v="0"/>
    <n v="0"/>
    <n v="0"/>
    <n v="0"/>
    <n v="0"/>
    <n v="0"/>
    <n v="0"/>
    <n v="0"/>
    <n v="0"/>
    <n v="0"/>
    <n v="0"/>
    <n v="1"/>
    <n v="1"/>
    <e v="#REF!"/>
    <s v="PLATINO"/>
    <n v="2"/>
    <n v="0"/>
    <n v="2"/>
    <n v="2"/>
    <n v="0"/>
    <n v="0"/>
    <n v="0"/>
    <n v="0"/>
    <n v="0"/>
    <s v="PROM. M"/>
    <m/>
    <m/>
    <s v="ESPECIALIZADOS"/>
    <s v="TODOHOGAR MANTA"/>
    <m/>
    <s v="MANUEL GIL"/>
    <n v="0"/>
    <n v="0"/>
    <n v="0"/>
    <n v="0"/>
    <n v="0"/>
    <n v="0"/>
    <n v="0"/>
    <n v="0"/>
    <n v="0"/>
    <n v="5.0072202166064983"/>
    <n v="0"/>
    <n v="0"/>
    <n v="0"/>
    <n v="0"/>
    <n v="0"/>
    <n v="0"/>
    <n v="0"/>
    <n v="0"/>
    <s v="MWJS"/>
    <s v="GEMA MELISSA MACIAS"/>
    <n v="9.999999999999996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284446450060159"/>
  </r>
  <r>
    <s v="641 - TODOHOGAR MANTALAVADO"/>
    <s v="GEMA MELISSA MACIAS...xlsx"/>
    <s v="GEMA MELISSA MACIAS"/>
    <s v="TODOHOGAR"/>
    <x v="97"/>
    <x v="0"/>
    <s v="LAVADO"/>
    <n v="0.46153846153846156"/>
    <n v="13"/>
    <n v="6"/>
    <n v="0"/>
    <n v="1"/>
    <n v="1"/>
    <n v="2"/>
    <n v="0"/>
    <n v="0"/>
    <n v="0"/>
    <n v="0"/>
    <n v="0"/>
    <n v="0"/>
    <n v="0"/>
    <n v="0.6"/>
    <n v="0.6"/>
    <e v="#REF!"/>
    <s v="PLATINO"/>
    <n v="11"/>
    <n v="2"/>
    <n v="6"/>
    <n v="10"/>
    <n v="1"/>
    <n v="1"/>
    <n v="1"/>
    <n v="3"/>
    <n v="0"/>
    <s v="PROM. M"/>
    <m/>
    <m/>
    <s v="ESPECIALIZADOS"/>
    <s v="TODOHOGAR MANTA"/>
    <m/>
    <s v="MANUEL GIL"/>
    <n v="4"/>
    <n v="1"/>
    <n v="0"/>
    <n v="0"/>
    <n v="0"/>
    <n v="0"/>
    <n v="0"/>
    <n v="0"/>
    <n v="1"/>
    <n v="10.384"/>
    <n v="1"/>
    <n v="0"/>
    <n v="0"/>
    <n v="1"/>
    <n v="2"/>
    <n v="1"/>
    <n v="0"/>
    <n v="5"/>
    <s v="MWJS"/>
    <s v="GEMA MELISSA MACIAS"/>
    <n v="9.9999999999999964"/>
    <n v="0"/>
    <n v="0"/>
    <n v="0"/>
    <n v="0"/>
    <n v="1"/>
    <n v="0"/>
    <n v="0"/>
    <n v="1"/>
    <n v="0.25"/>
    <n v="1"/>
    <n v="0"/>
    <n v="0"/>
    <n v="0"/>
    <n v="1"/>
    <n v="0"/>
    <n v="0"/>
    <n v="2"/>
    <m/>
    <m/>
    <s v="MEDIO"/>
    <m/>
    <m/>
    <m/>
    <m/>
    <n v="0.33333333333333331"/>
    <s v="menor de 30%"/>
    <n v="2"/>
    <n v="0"/>
    <n v="0"/>
    <n v="3"/>
    <n v="1"/>
    <n v="0"/>
    <n v="0"/>
    <n v="6"/>
    <n v="0"/>
    <n v="0"/>
    <n v="0"/>
    <n v="0"/>
    <n v="0"/>
    <n v="1"/>
    <n v="0"/>
    <n v="1"/>
    <n v="18.144000000000002"/>
  </r>
  <r>
    <s v="641 - TODOHOGAR MANTAREFRIGERACIÓN"/>
    <s v="GEMA MELISSA MACIAS...xlsx"/>
    <s v="GEMA MELISSA MACIAS"/>
    <s v="TODOHOGAR"/>
    <x v="97"/>
    <x v="0"/>
    <s v="REFRIGERACIÓN"/>
    <n v="0.5"/>
    <n v="6"/>
    <n v="3"/>
    <n v="3"/>
    <n v="1"/>
    <n v="0"/>
    <n v="2"/>
    <n v="0"/>
    <n v="0"/>
    <n v="0"/>
    <n v="0"/>
    <n v="0"/>
    <n v="0"/>
    <n v="0"/>
    <n v="0.33333333333333331"/>
    <n v="0.33333333333333331"/>
    <e v="#REF!"/>
    <s v="PLATINO"/>
    <n v="10"/>
    <n v="1"/>
    <n v="3"/>
    <n v="9"/>
    <n v="1"/>
    <n v="1"/>
    <n v="1"/>
    <n v="2"/>
    <n v="1"/>
    <s v="PROM. M"/>
    <m/>
    <m/>
    <s v="ESPECIALIZADOS"/>
    <s v="TODOHOGAR MANTA"/>
    <m/>
    <s v="MANUEL GIL"/>
    <n v="1"/>
    <n v="0"/>
    <n v="1"/>
    <n v="0"/>
    <n v="0"/>
    <n v="2"/>
    <n v="0"/>
    <n v="0"/>
    <n v="3"/>
    <n v="3.956521739130435"/>
    <n v="4"/>
    <n v="0"/>
    <n v="0"/>
    <n v="0"/>
    <n v="0"/>
    <n v="0"/>
    <n v="1"/>
    <n v="5"/>
    <s v="MWJS"/>
    <s v="GEMA MELISSA MACIAS"/>
    <n v="9.9999999999999964"/>
    <n v="2"/>
    <n v="1"/>
    <n v="0"/>
    <n v="0"/>
    <n v="0"/>
    <n v="0"/>
    <n v="0"/>
    <n v="3"/>
    <n v="0.4"/>
    <n v="0"/>
    <n v="0"/>
    <n v="0"/>
    <n v="0"/>
    <n v="0"/>
    <n v="0"/>
    <n v="0"/>
    <n v="0"/>
    <s v=""/>
    <s v=""/>
    <s v=""/>
    <s v=""/>
    <s v=""/>
    <s v=""/>
    <s v=""/>
    <n v="0.54545454545454541"/>
    <s v="mayor 40%"/>
    <n v="0"/>
    <n v="1"/>
    <n v="0"/>
    <n v="1"/>
    <n v="1"/>
    <n v="0"/>
    <n v="0"/>
    <n v="3"/>
    <n v="0"/>
    <n v="1"/>
    <n v="0"/>
    <n v="0"/>
    <n v="0"/>
    <n v="0"/>
    <n v="0"/>
    <n v="1"/>
    <n v="4.8012422360248452"/>
  </r>
  <r>
    <s v="813 - ALMACENES ESPAÑA LUIS CORDERO 1AIRES"/>
    <s v="CUMBE SALTO GLADYS MARLENE.xlsx"/>
    <s v="GLADYS MARLENE CUMBE"/>
    <s v="ALMACENES ESPAÑA"/>
    <x v="98"/>
    <x v="0"/>
    <s v="AIRES"/>
    <n v="0"/>
    <n v="0"/>
    <n v="2"/>
    <n v="2"/>
    <n v="0"/>
    <n v="0"/>
    <n v="0"/>
    <n v="0"/>
    <n v="0"/>
    <n v="0"/>
    <n v="0"/>
    <n v="0"/>
    <n v="0"/>
    <m/>
    <n v="0.5"/>
    <n v="0.5"/>
    <e v="#REF!"/>
    <s v="PLATINO"/>
    <n v="4"/>
    <n v="0"/>
    <n v="2"/>
    <n v="4"/>
    <n v="0"/>
    <n v="0"/>
    <n v="0"/>
    <n v="0"/>
    <n v="1"/>
    <s v="PROM. B"/>
    <m/>
    <m/>
    <s v="CADENAS"/>
    <s v="ALM ESPAÑA LUIS CORDERO 1"/>
    <m/>
    <s v="MARIA JOSE AREVALO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GLADYS MARLENE CUMBE"/>
    <n v="17"/>
    <n v="0"/>
    <n v="0"/>
    <n v="0"/>
    <n v="0"/>
    <n v="0"/>
    <n v="0"/>
    <n v="0"/>
    <n v="0"/>
    <n v="0.3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823529411764697"/>
  </r>
  <r>
    <s v="813 - ALMACENES ESPAÑA LUIS CORDERO 1COCINAS"/>
    <s v="CUMBE SALTO GLADYS MARLENE.xlsx"/>
    <s v="GLADYS MARLENE CUMBE"/>
    <s v="ALMACENES ESPAÑA"/>
    <x v="98"/>
    <x v="0"/>
    <s v="COCINAS"/>
    <n v="0.22222222222222221"/>
    <n v="9"/>
    <n v="2"/>
    <n v="10"/>
    <n v="0"/>
    <n v="0"/>
    <n v="0"/>
    <n v="0"/>
    <n v="0"/>
    <n v="0"/>
    <n v="0"/>
    <n v="0"/>
    <n v="0"/>
    <m/>
    <n v="0.16666666666666666"/>
    <n v="0.16666666666666666"/>
    <e v="#REF!"/>
    <s v="PLATINO"/>
    <n v="22"/>
    <n v="2"/>
    <n v="2"/>
    <n v="12"/>
    <n v="10"/>
    <n v="2"/>
    <n v="10"/>
    <n v="16"/>
    <n v="0.2"/>
    <s v="PROM. B"/>
    <m/>
    <m/>
    <s v="CADENAS"/>
    <s v="ALM ESPAÑA LUIS CORDERO 1"/>
    <m/>
    <s v="MARIA JOSE AREVALO"/>
    <n v="12"/>
    <n v="2"/>
    <n v="2"/>
    <n v="0"/>
    <n v="0"/>
    <n v="0"/>
    <n v="0"/>
    <n v="0"/>
    <n v="4"/>
    <n v="9.1978407656968919"/>
    <n v="0"/>
    <n v="3"/>
    <n v="0"/>
    <n v="0"/>
    <n v="0"/>
    <n v="0"/>
    <n v="0"/>
    <n v="3"/>
    <s v="MWJVS"/>
    <s v="GLADYS MARLENE CUMBE"/>
    <n v="17"/>
    <n v="1"/>
    <n v="1"/>
    <n v="0"/>
    <n v="0"/>
    <n v="0"/>
    <n v="0"/>
    <n v="0"/>
    <n v="2"/>
    <n v="0.5"/>
    <n v="0"/>
    <n v="2"/>
    <n v="0"/>
    <n v="0"/>
    <n v="0"/>
    <n v="0"/>
    <n v="0"/>
    <n v="2"/>
    <m/>
    <m/>
    <m/>
    <s v="ALTO"/>
    <m/>
    <m/>
    <m/>
    <n v="0.27272727272727271"/>
    <s v="30% a 40%"/>
    <n v="1"/>
    <n v="0"/>
    <n v="0"/>
    <n v="0"/>
    <n v="0"/>
    <n v="0"/>
    <n v="0"/>
    <n v="1"/>
    <n v="2"/>
    <n v="0"/>
    <n v="0"/>
    <n v="0"/>
    <n v="0"/>
    <n v="0"/>
    <n v="0"/>
    <n v="2"/>
    <n v="12.374200356130054"/>
  </r>
  <r>
    <s v="813 - ALMACENES ESPAÑA LUIS CORDERO 1EMPOTRE"/>
    <s v="CUMBE SALTO GLADYS MARLENE.xlsx"/>
    <s v="GLADYS MARLENE CUMBE"/>
    <s v="ALMACENES ESPAÑA"/>
    <x v="98"/>
    <x v="0"/>
    <s v="EMPOTRE"/>
    <n v="3"/>
    <n v="2"/>
    <n v="6"/>
    <n v="10"/>
    <n v="1"/>
    <n v="1"/>
    <n v="0"/>
    <n v="0"/>
    <n v="0"/>
    <n v="0"/>
    <n v="0"/>
    <n v="0"/>
    <n v="0"/>
    <m/>
    <n v="0.33333333333333331"/>
    <n v="0.33333333333333331"/>
    <e v="#REF!"/>
    <s v="PLATINO"/>
    <n v="20"/>
    <n v="6"/>
    <n v="6"/>
    <n v="18"/>
    <n v="2"/>
    <n v="6"/>
    <n v="2"/>
    <n v="28"/>
    <n v="0.6"/>
    <s v="PROM. B"/>
    <m/>
    <m/>
    <s v="CADENAS"/>
    <s v="ALM ESPAÑA LUIS CORDERO 1"/>
    <m/>
    <s v="MARIA JOSE AREVALO"/>
    <n v="16"/>
    <n v="0"/>
    <n v="0"/>
    <n v="0"/>
    <n v="0"/>
    <n v="0"/>
    <n v="0"/>
    <n v="0"/>
    <n v="0"/>
    <n v="0"/>
    <n v="0"/>
    <n v="2"/>
    <n v="0"/>
    <n v="0"/>
    <n v="0"/>
    <n v="0"/>
    <n v="0"/>
    <n v="2"/>
    <s v="MWJVS"/>
    <s v="GLADYS MARLENE CUMBE"/>
    <n v="17"/>
    <n v="0"/>
    <n v="2"/>
    <n v="0"/>
    <n v="0"/>
    <n v="0"/>
    <n v="0"/>
    <n v="0"/>
    <n v="2"/>
    <n v="0.3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13 - ALMACENES ESPAÑA LUIS CORDERO 1GLOBALES"/>
    <s v="CUMBE SALTO GLADYS MARLENE.xlsx"/>
    <s v="GLADYS MARLENE CUMBE"/>
    <s v="ALMACENES ESPAÑA"/>
    <x v="98"/>
    <x v="0"/>
    <s v="GLOBALES"/>
    <n v="0"/>
    <n v="3"/>
    <n v="0"/>
    <n v="2"/>
    <n v="0"/>
    <n v="1"/>
    <n v="0"/>
    <n v="0"/>
    <n v="0"/>
    <n v="0"/>
    <n v="0"/>
    <n v="0"/>
    <n v="0"/>
    <m/>
    <n v="0"/>
    <n v="0"/>
    <e v="#REF!"/>
    <s v="PLATINO"/>
    <n v="4"/>
    <n v="0"/>
    <n v="0"/>
    <n v="3"/>
    <n v="1"/>
    <n v="1"/>
    <n v="1"/>
    <n v="1"/>
    <n v="0"/>
    <s v="PROM. B"/>
    <m/>
    <m/>
    <s v="CADENAS"/>
    <s v="ALM ESPAÑA LUIS CORDERO 1"/>
    <m/>
    <s v="MARIA JOSE AREVALO"/>
    <n v="0"/>
    <n v="0"/>
    <n v="0"/>
    <n v="0"/>
    <n v="0"/>
    <n v="0"/>
    <n v="0"/>
    <n v="0"/>
    <n v="0"/>
    <n v="2"/>
    <n v="1"/>
    <n v="0"/>
    <n v="0"/>
    <n v="0"/>
    <n v="0"/>
    <n v="0"/>
    <n v="0"/>
    <n v="1"/>
    <s v="MWJVS"/>
    <s v="GLADYS MARLENE CUMBE"/>
    <n v="17"/>
    <n v="0"/>
    <n v="0"/>
    <n v="0"/>
    <n v="0"/>
    <n v="0"/>
    <n v="0"/>
    <n v="0"/>
    <n v="0"/>
    <n v="0"/>
    <n v="1"/>
    <n v="0"/>
    <n v="0"/>
    <n v="0"/>
    <n v="0"/>
    <n v="0"/>
    <n v="0"/>
    <n v="1"/>
    <m/>
    <m/>
    <m/>
    <m/>
    <m/>
    <m/>
    <m/>
    <n v="1"/>
    <s v="mayor 40%"/>
    <n v="1"/>
    <n v="0"/>
    <n v="0"/>
    <n v="0"/>
    <n v="0"/>
    <n v="0"/>
    <n v="0"/>
    <n v="1"/>
    <n v="1"/>
    <n v="0"/>
    <n v="0"/>
    <n v="0"/>
    <n v="0"/>
    <n v="0"/>
    <n v="0"/>
    <n v="1"/>
    <n v="1.8870192307692308"/>
  </r>
  <r>
    <s v="813 - ALMACENES ESPAÑA LUIS CORDERO 1LAVADO"/>
    <s v="CUMBE SALTO GLADYS MARLENE.xlsx"/>
    <s v="GLADYS MARLENE CUMBE"/>
    <s v="ALMACENES ESPAÑA"/>
    <x v="98"/>
    <x v="0"/>
    <s v="LAVADO"/>
    <n v="0.33333333333333331"/>
    <n v="6"/>
    <n v="2"/>
    <n v="7"/>
    <n v="0"/>
    <n v="0"/>
    <n v="0"/>
    <n v="0"/>
    <n v="0"/>
    <n v="0"/>
    <n v="0"/>
    <n v="0"/>
    <n v="0"/>
    <m/>
    <n v="0.4"/>
    <n v="0.4"/>
    <e v="#REF!"/>
    <s v="PLATINO"/>
    <n v="12"/>
    <n v="2"/>
    <n v="2"/>
    <n v="5"/>
    <n v="7"/>
    <n v="3"/>
    <n v="7"/>
    <n v="5"/>
    <n v="0.2857142857142857"/>
    <s v="PROM. B"/>
    <m/>
    <m/>
    <s v="CADENAS"/>
    <s v="ALM ESPAÑA LUIS CORDERO 1"/>
    <m/>
    <s v="MARIA JOSE AREVALO"/>
    <n v="4"/>
    <n v="2"/>
    <n v="0"/>
    <n v="0"/>
    <n v="0"/>
    <n v="0"/>
    <n v="0"/>
    <n v="0"/>
    <n v="2"/>
    <n v="8.6999682651912114"/>
    <n v="1"/>
    <n v="0"/>
    <n v="0"/>
    <n v="0"/>
    <n v="0"/>
    <n v="0"/>
    <n v="0"/>
    <n v="1"/>
    <s v="MWJVS"/>
    <s v="GLADYS MARLENE CUMBE"/>
    <n v="17"/>
    <n v="2"/>
    <n v="0"/>
    <n v="0"/>
    <n v="0"/>
    <n v="0"/>
    <n v="0"/>
    <n v="0"/>
    <n v="2"/>
    <n v="0.35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1"/>
    <n v="0"/>
    <n v="0"/>
    <n v="0"/>
    <n v="0"/>
    <n v="0"/>
    <n v="0"/>
    <n v="1"/>
    <n v="9.6805604746633289"/>
  </r>
  <r>
    <s v="813 - ALMACENES ESPAÑA LUIS CORDERO 1REFRIGERACIÓN"/>
    <s v="CUMBE SALTO GLADYS MARLENE.xlsx"/>
    <s v="GLADYS MARLENE CUMBE"/>
    <s v="ALMACENES ESPAÑA"/>
    <x v="98"/>
    <x v="0"/>
    <s v="REFRIGERACIÓN"/>
    <n v="0.53846153846153844"/>
    <n v="13"/>
    <n v="7"/>
    <n v="10"/>
    <n v="0"/>
    <n v="0"/>
    <n v="0"/>
    <n v="0"/>
    <n v="0"/>
    <n v="0"/>
    <n v="0"/>
    <n v="0"/>
    <n v="0"/>
    <m/>
    <n v="0.5"/>
    <n v="0.5"/>
    <e v="#REF!"/>
    <s v="PLATINO"/>
    <n v="18"/>
    <n v="6"/>
    <n v="7"/>
    <n v="14"/>
    <n v="4"/>
    <n v="8"/>
    <n v="4"/>
    <n v="14"/>
    <n v="0.7"/>
    <s v="PROM. B"/>
    <m/>
    <m/>
    <s v="CADENAS"/>
    <s v="ALM ESPAÑA LUIS CORDERO 1"/>
    <m/>
    <s v="MARIA JOSE AREVALO"/>
    <n v="12"/>
    <n v="4"/>
    <n v="1"/>
    <n v="0"/>
    <n v="0"/>
    <n v="0"/>
    <n v="0"/>
    <n v="0"/>
    <n v="5"/>
    <n v="12.150141388886832"/>
    <n v="0"/>
    <n v="2"/>
    <n v="0"/>
    <n v="0"/>
    <n v="0"/>
    <n v="0"/>
    <n v="0"/>
    <n v="2"/>
    <s v="MWJVS"/>
    <s v="GLADYS MARLENE CUMBE"/>
    <n v="17"/>
    <n v="2"/>
    <n v="2"/>
    <n v="0"/>
    <n v="0"/>
    <n v="0"/>
    <n v="0"/>
    <n v="0"/>
    <n v="4"/>
    <n v="0.5"/>
    <n v="0"/>
    <n v="2"/>
    <n v="0"/>
    <n v="0"/>
    <n v="0"/>
    <n v="0"/>
    <n v="0"/>
    <n v="2"/>
    <m/>
    <m/>
    <m/>
    <m/>
    <m/>
    <m/>
    <m/>
    <n v="0.46153846153846156"/>
    <s v="mayor 40%"/>
    <n v="2"/>
    <n v="0"/>
    <n v="0"/>
    <n v="0"/>
    <n v="0"/>
    <n v="0"/>
    <n v="0"/>
    <n v="2"/>
    <n v="1"/>
    <n v="0"/>
    <n v="0"/>
    <n v="0"/>
    <n v="0"/>
    <n v="0"/>
    <n v="0"/>
    <n v="1"/>
    <n v="16.568374621209319"/>
  </r>
  <r>
    <s v="531 - CUENCACOCINAS"/>
    <s v="CUMBE SALTO GLADYS MARLENE.xlsx"/>
    <s v="GLADYS MARLENE CUMBE"/>
    <s v="LA GANGA"/>
    <x v="99"/>
    <x v="0"/>
    <s v="COCINAS"/>
    <n v="1"/>
    <n v="2"/>
    <n v="2"/>
    <n v="12"/>
    <n v="0"/>
    <n v="0"/>
    <n v="0"/>
    <n v="0"/>
    <n v="0"/>
    <n v="0"/>
    <n v="0"/>
    <n v="0"/>
    <n v="0"/>
    <m/>
    <n v="0.25"/>
    <n v="0.25"/>
    <e v="#REF!"/>
    <s v="BRONCE"/>
    <n v="16"/>
    <n v="2"/>
    <n v="2"/>
    <n v="8"/>
    <n v="8"/>
    <n v="2"/>
    <n v="8"/>
    <n v="4"/>
    <n v="0.16666666666666666"/>
    <s v="PROM. B"/>
    <m/>
    <m/>
    <s v="CADENAS"/>
    <s v="GANGA CUENCA"/>
    <m/>
    <s v="MARIA JOSE AREVALO"/>
    <n v="6"/>
    <n v="0"/>
    <n v="0"/>
    <n v="0"/>
    <n v="0"/>
    <n v="0"/>
    <n v="0"/>
    <n v="0"/>
    <n v="0"/>
    <n v="2"/>
    <n v="0"/>
    <n v="0"/>
    <n v="0"/>
    <n v="0"/>
    <n v="0"/>
    <n v="0"/>
    <n v="0"/>
    <n v="0"/>
    <s v="MJ"/>
    <s v="GLADYS MARLENE CUMBE"/>
    <n v="5"/>
    <n v="0"/>
    <n v="0"/>
    <n v="0"/>
    <n v="0"/>
    <n v="0"/>
    <n v="0"/>
    <n v="0"/>
    <n v="0"/>
    <n v="0.4"/>
    <n v="1"/>
    <n v="0"/>
    <n v="0"/>
    <n v="0"/>
    <n v="0"/>
    <n v="0"/>
    <n v="0"/>
    <n v="1"/>
    <m/>
    <m/>
    <m/>
    <m/>
    <m/>
    <m/>
    <m/>
    <n v="1"/>
    <n v="0"/>
    <n v="1"/>
    <n v="0"/>
    <n v="0"/>
    <n v="0"/>
    <n v="0"/>
    <n v="0"/>
    <n v="0"/>
    <n v="1"/>
    <n v="1"/>
    <n v="2"/>
    <n v="0"/>
    <n v="0"/>
    <n v="0"/>
    <n v="0"/>
    <n v="0"/>
    <n v="3"/>
    <n v="6.0660747758660909"/>
  </r>
  <r>
    <s v="531 - CUENCAGLOBALES"/>
    <s v="CUMBE SALTO GLADYS MARLENE.xlsx"/>
    <s v="GLADYS MARLENE CUMBE"/>
    <s v="LA GANGA"/>
    <x v="99"/>
    <x v="0"/>
    <s v="GLOBALES"/>
    <n v="5"/>
    <n v="1"/>
    <n v="5"/>
    <n v="0"/>
    <n v="0"/>
    <n v="0"/>
    <n v="0"/>
    <n v="0"/>
    <n v="0"/>
    <n v="0"/>
    <n v="0"/>
    <n v="0"/>
    <n v="0"/>
    <m/>
    <n v="1"/>
    <n v="1"/>
    <e v="#REF!"/>
    <s v="BRONCE"/>
    <n v="10"/>
    <n v="3"/>
    <n v="5"/>
    <n v="5"/>
    <n v="5"/>
    <n v="5"/>
    <n v="5"/>
    <n v="8"/>
    <n v="0"/>
    <s v="PROM. B"/>
    <m/>
    <m/>
    <s v="CADENAS"/>
    <s v="GANGA CUENCA"/>
    <m/>
    <s v="MARIA JOSE AREVALO"/>
    <n v="3"/>
    <n v="2"/>
    <n v="0"/>
    <n v="0"/>
    <n v="0"/>
    <n v="0"/>
    <n v="0"/>
    <n v="0"/>
    <n v="2"/>
    <n v="1"/>
    <n v="0"/>
    <n v="0"/>
    <n v="0"/>
    <n v="0"/>
    <n v="0"/>
    <n v="0"/>
    <n v="0"/>
    <n v="0"/>
    <s v="MJ"/>
    <s v="GLADYS MARLENE CUMB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29026789129082164"/>
  </r>
  <r>
    <s v="531 - CUENCALAVADO"/>
    <s v="CUMBE SALTO GLADYS MARLENE.xlsx"/>
    <s v="GLADYS MARLENE CUMBE"/>
    <s v="LA GANGA"/>
    <x v="99"/>
    <x v="0"/>
    <s v="LAVADO"/>
    <n v="0.5"/>
    <n v="2"/>
    <n v="1"/>
    <n v="0"/>
    <n v="0"/>
    <n v="0"/>
    <n v="0"/>
    <n v="0"/>
    <n v="0"/>
    <n v="0"/>
    <n v="0"/>
    <n v="0"/>
    <n v="0"/>
    <m/>
    <n v="1"/>
    <n v="1"/>
    <e v="#REF!"/>
    <s v="BRONCE"/>
    <n v="2"/>
    <n v="1"/>
    <n v="1"/>
    <n v="1"/>
    <n v="1"/>
    <n v="1"/>
    <n v="1"/>
    <n v="3"/>
    <n v="0"/>
    <s v="PROM. B"/>
    <m/>
    <m/>
    <s v="CADENAS"/>
    <s v="GANGA CUENCA"/>
    <m/>
    <s v="MARIA JOSE AREVALO"/>
    <n v="1"/>
    <n v="0"/>
    <n v="0"/>
    <n v="0"/>
    <n v="0"/>
    <n v="0"/>
    <n v="0"/>
    <n v="0"/>
    <n v="0"/>
    <n v="1.8069749616760344"/>
    <n v="1"/>
    <n v="0"/>
    <n v="0"/>
    <n v="0"/>
    <n v="0"/>
    <n v="0"/>
    <n v="0"/>
    <n v="1"/>
    <s v="MJ"/>
    <s v="GLADYS MARLENE CUMBE"/>
    <n v="5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4"/>
    <n v="0"/>
    <n v="3"/>
    <n v="0"/>
    <n v="0"/>
    <n v="7"/>
    <n v="1.8331630045988756"/>
  </r>
  <r>
    <s v="531 - CUENCAREFRIGERACIÓN"/>
    <s v="CUMBE SALTO GLADYS MARLENE.xlsx"/>
    <s v="GLADYS MARLENE CUMBE"/>
    <s v="LA GANGA"/>
    <x v="99"/>
    <x v="0"/>
    <s v="REFRIGERACIÓN"/>
    <n v="0.5"/>
    <n v="2"/>
    <n v="1"/>
    <n v="8"/>
    <n v="0"/>
    <n v="0"/>
    <n v="0"/>
    <n v="0"/>
    <n v="0"/>
    <n v="0"/>
    <n v="0"/>
    <n v="0"/>
    <n v="0"/>
    <m/>
    <n v="0.2"/>
    <n v="0.2"/>
    <e v="#REF!"/>
    <s v="BRONCE"/>
    <n v="10"/>
    <n v="0"/>
    <n v="1"/>
    <n v="5"/>
    <n v="5"/>
    <n v="1"/>
    <n v="5"/>
    <n v="1"/>
    <n v="0.125"/>
    <s v="PROM. B"/>
    <m/>
    <m/>
    <s v="CADENAS"/>
    <s v="GANGA CUENCA"/>
    <m/>
    <s v="MARIA JOSE AREVALO"/>
    <n v="3"/>
    <n v="0"/>
    <n v="0"/>
    <n v="0"/>
    <n v="0"/>
    <n v="0"/>
    <n v="0"/>
    <n v="0"/>
    <n v="0"/>
    <n v="2"/>
    <n v="0"/>
    <n v="0"/>
    <n v="0"/>
    <n v="0"/>
    <n v="0"/>
    <n v="0"/>
    <n v="0"/>
    <n v="0"/>
    <s v="MJ"/>
    <s v="GLADYS MARLENE CUMBE"/>
    <n v="5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5.3605989678409438"/>
  </r>
  <r>
    <s v="819 - Solis LamarCOCINAS"/>
    <s v="CUMBE SALTO GLADYS MARLENE.xlsx"/>
    <s v="GLADYS MARLENE CUMBE"/>
    <s v="SOLIS &amp; HIJOS"/>
    <x v="100"/>
    <x v="0"/>
    <s v="COCINAS"/>
    <n v="0.56521739130434778"/>
    <n v="46"/>
    <n v="26"/>
    <m/>
    <n v="0"/>
    <n v="0"/>
    <n v="0"/>
    <n v="0"/>
    <n v="0"/>
    <n v="0"/>
    <n v="0"/>
    <n v="0"/>
    <n v="0"/>
    <m/>
    <n v="0.60465116279069764"/>
    <n v="0.60465116279069764"/>
    <n v="0"/>
    <s v="SIN CLASIF"/>
    <n v="43"/>
    <n v="21"/>
    <n v="26"/>
    <n v="43"/>
    <m/>
    <m/>
    <m/>
    <n v="21"/>
    <n v="0"/>
    <s v="PROM. B"/>
    <m/>
    <m/>
    <s v="HORIZONTALES"/>
    <s v="SOLIS LAMAR"/>
    <m/>
    <s v="MARIA JOSE AREVALO"/>
    <n v="35"/>
    <n v="8"/>
    <n v="4"/>
    <n v="0"/>
    <n v="0"/>
    <n v="0"/>
    <n v="0"/>
    <n v="0"/>
    <n v="12"/>
    <n v="44.999999999999993"/>
    <n v="10"/>
    <n v="4"/>
    <n v="0"/>
    <n v="0"/>
    <n v="0"/>
    <n v="0"/>
    <n v="0"/>
    <n v="14"/>
    <s v="MWJVS"/>
    <s v="GLADYS MARLENE CUMBE"/>
    <n v="11.000000000000002"/>
    <n v="5"/>
    <n v="3"/>
    <n v="0"/>
    <n v="0"/>
    <n v="0"/>
    <n v="0"/>
    <n v="0"/>
    <n v="8"/>
    <n v="0.5"/>
    <n v="18"/>
    <n v="5"/>
    <n v="0"/>
    <n v="0"/>
    <n v="0"/>
    <n v="0"/>
    <n v="0"/>
    <n v="23"/>
    <m/>
    <m/>
    <m/>
    <m/>
    <m/>
    <m/>
    <m/>
    <n v="0.7192982456140351"/>
    <s v="mayor 40%"/>
    <n v="3"/>
    <n v="1"/>
    <n v="0"/>
    <n v="0"/>
    <n v="0"/>
    <n v="0"/>
    <n v="0"/>
    <n v="4"/>
    <n v="4"/>
    <n v="4"/>
    <n v="0"/>
    <n v="0"/>
    <n v="0"/>
    <n v="0"/>
    <n v="0"/>
    <n v="8"/>
    <n v="44.999999999999993"/>
  </r>
  <r>
    <s v="819 - Solis LamarEMPOTRE"/>
    <s v="CUMBE SALTO GLADYS MARLENE.xlsx"/>
    <s v="GLADYS MARLENE CUMBE"/>
    <s v="SOLIS &amp; HIJOS"/>
    <x v="100"/>
    <x v="0"/>
    <s v="EMPOTRE"/>
    <n v="0"/>
    <n v="0"/>
    <n v="0"/>
    <m/>
    <n v="0"/>
    <n v="0"/>
    <n v="0"/>
    <n v="0"/>
    <n v="0"/>
    <n v="0"/>
    <n v="0"/>
    <n v="0"/>
    <n v="0"/>
    <m/>
    <n v="0"/>
    <n v="0"/>
    <n v="0"/>
    <s v="SIN CLASIF"/>
    <n v="5"/>
    <n v="0"/>
    <n v="0"/>
    <n v="5"/>
    <m/>
    <m/>
    <m/>
    <n v="0"/>
    <n v="0"/>
    <s v="PROM. B"/>
    <m/>
    <m/>
    <s v="HORIZONTALES"/>
    <s v="SOLIS LAMAR"/>
    <m/>
    <s v="MARIA JOSE AREVALO"/>
    <n v="3"/>
    <n v="0"/>
    <n v="5"/>
    <n v="0"/>
    <n v="0"/>
    <n v="0"/>
    <n v="0"/>
    <n v="0"/>
    <n v="5"/>
    <n v="0"/>
    <n v="0"/>
    <n v="6"/>
    <n v="0"/>
    <n v="0"/>
    <n v="0"/>
    <n v="0"/>
    <n v="0"/>
    <n v="6"/>
    <s v="MWJVS"/>
    <s v="GLADYS MARLENE CUMBE"/>
    <n v="11.000000000000002"/>
    <n v="0"/>
    <n v="8"/>
    <n v="0"/>
    <n v="0"/>
    <n v="0"/>
    <n v="0"/>
    <n v="0"/>
    <n v="8"/>
    <n v="0"/>
    <n v="0"/>
    <n v="7"/>
    <n v="0"/>
    <n v="0"/>
    <n v="0"/>
    <n v="0"/>
    <n v="0"/>
    <n v="7"/>
    <m/>
    <m/>
    <m/>
    <m/>
    <m/>
    <m/>
    <m/>
    <n v="0"/>
    <n v="0"/>
    <n v="0"/>
    <n v="0"/>
    <n v="0"/>
    <n v="0"/>
    <n v="0"/>
    <n v="0"/>
    <n v="0"/>
    <n v="0"/>
    <n v="0"/>
    <n v="5"/>
    <n v="0"/>
    <n v="0"/>
    <n v="0"/>
    <n v="0"/>
    <n v="0"/>
    <n v="5"/>
    <n v="0"/>
  </r>
  <r>
    <s v="819 - Solis LamarGLOBALES"/>
    <s v="CUMBE SALTO GLADYS MARLENE.xlsx"/>
    <s v="GLADYS MARLENE CUMBE"/>
    <s v="SOLIS &amp; HIJOS"/>
    <x v="100"/>
    <x v="0"/>
    <s v="GLOBALES"/>
    <n v="0.5625"/>
    <n v="16"/>
    <n v="9"/>
    <m/>
    <n v="0"/>
    <n v="0"/>
    <n v="0"/>
    <n v="0"/>
    <n v="0"/>
    <n v="0"/>
    <n v="0"/>
    <n v="0"/>
    <n v="0"/>
    <m/>
    <n v="0.69230769230769229"/>
    <n v="0.69230769230769229"/>
    <n v="0"/>
    <s v="SIN CLASIF"/>
    <n v="13"/>
    <n v="7"/>
    <n v="9"/>
    <n v="13"/>
    <m/>
    <m/>
    <m/>
    <n v="7"/>
    <n v="0"/>
    <s v="PROM. B"/>
    <m/>
    <m/>
    <s v="HORIZONTALES"/>
    <s v="SOLIS LAMAR"/>
    <m/>
    <s v="MARIA JOSE AREVALO"/>
    <n v="8"/>
    <n v="9"/>
    <n v="5"/>
    <n v="0"/>
    <n v="0"/>
    <n v="0"/>
    <n v="0"/>
    <n v="0"/>
    <n v="14"/>
    <n v="0"/>
    <n v="16"/>
    <n v="10"/>
    <n v="0"/>
    <n v="0"/>
    <n v="0"/>
    <n v="0"/>
    <n v="0"/>
    <n v="26"/>
    <s v="MWJVS"/>
    <s v="GLADYS MARLENE CUMBE"/>
    <n v="11.000000000000002"/>
    <n v="7"/>
    <n v="5"/>
    <n v="0"/>
    <n v="0"/>
    <n v="0"/>
    <n v="0"/>
    <n v="0"/>
    <n v="12"/>
    <n v="0"/>
    <n v="8"/>
    <n v="1"/>
    <n v="0"/>
    <n v="0"/>
    <n v="0"/>
    <n v="0"/>
    <n v="0"/>
    <n v="9"/>
    <m/>
    <m/>
    <m/>
    <m/>
    <m/>
    <m/>
    <m/>
    <n v="0.65573770491803274"/>
    <s v="mayor 40%"/>
    <n v="1"/>
    <n v="0"/>
    <n v="0"/>
    <n v="0"/>
    <n v="0"/>
    <n v="0"/>
    <n v="0"/>
    <n v="1"/>
    <n v="2"/>
    <n v="1"/>
    <n v="0"/>
    <n v="0"/>
    <n v="0"/>
    <n v="0"/>
    <n v="0"/>
    <n v="3"/>
    <n v="0"/>
  </r>
  <r>
    <s v="819 - Solis LamarLAVADO"/>
    <s v="CUMBE SALTO GLADYS MARLENE.xlsx"/>
    <s v="GLADYS MARLENE CUMBE"/>
    <s v="SOLIS &amp; HIJOS"/>
    <x v="100"/>
    <x v="0"/>
    <s v="LAVADO"/>
    <n v="0.51515151515151514"/>
    <n v="33"/>
    <n v="17"/>
    <m/>
    <n v="0"/>
    <n v="0"/>
    <n v="0"/>
    <n v="0"/>
    <n v="0"/>
    <n v="0"/>
    <n v="0"/>
    <n v="0"/>
    <n v="0"/>
    <m/>
    <n v="0.85"/>
    <n v="0.85"/>
    <n v="0"/>
    <s v="SIN CLASIF"/>
    <n v="20"/>
    <n v="7"/>
    <n v="17"/>
    <n v="20"/>
    <m/>
    <m/>
    <m/>
    <n v="7"/>
    <n v="0"/>
    <s v="PROM. B"/>
    <m/>
    <m/>
    <s v="HORIZONTALES"/>
    <s v="SOLIS LAMAR"/>
    <m/>
    <s v="MARIA JOSE AREVALO"/>
    <n v="10"/>
    <n v="9"/>
    <n v="0"/>
    <n v="0"/>
    <n v="0"/>
    <n v="0"/>
    <n v="0"/>
    <n v="0"/>
    <n v="9"/>
    <n v="50.000000000000007"/>
    <n v="13"/>
    <n v="1"/>
    <n v="0"/>
    <n v="0"/>
    <n v="0"/>
    <n v="0"/>
    <n v="0"/>
    <n v="14"/>
    <s v="MWJVS"/>
    <s v="GLADYS MARLENE CUMBE"/>
    <n v="11.000000000000002"/>
    <n v="6"/>
    <n v="0"/>
    <n v="0"/>
    <n v="0"/>
    <n v="0"/>
    <n v="0"/>
    <n v="0"/>
    <n v="6"/>
    <n v="0.2"/>
    <n v="13"/>
    <n v="1"/>
    <n v="0"/>
    <n v="0"/>
    <n v="0"/>
    <n v="0"/>
    <n v="0"/>
    <n v="14"/>
    <m/>
    <m/>
    <m/>
    <m/>
    <m/>
    <m/>
    <m/>
    <n v="0.95348837209302328"/>
    <s v="mayor 40%"/>
    <n v="0"/>
    <n v="0"/>
    <n v="0"/>
    <n v="0"/>
    <n v="0"/>
    <n v="0"/>
    <n v="0"/>
    <n v="0"/>
    <n v="6"/>
    <n v="1"/>
    <n v="0"/>
    <n v="0"/>
    <n v="0"/>
    <n v="0"/>
    <n v="0"/>
    <n v="7"/>
    <n v="50.000000000000007"/>
  </r>
  <r>
    <s v="819 - Solis LamarREFRIGERACIÓN"/>
    <s v="CUMBE SALTO GLADYS MARLENE.xlsx"/>
    <s v="GLADYS MARLENE CUMBE"/>
    <s v="SOLIS &amp; HIJOS"/>
    <x v="100"/>
    <x v="0"/>
    <s v="REFRIGERACIÓN"/>
    <n v="0.61764705882352944"/>
    <n v="34"/>
    <n v="21"/>
    <m/>
    <n v="0"/>
    <n v="0"/>
    <n v="0"/>
    <n v="0"/>
    <n v="0"/>
    <n v="0"/>
    <n v="0"/>
    <n v="0"/>
    <n v="0"/>
    <m/>
    <n v="0.55263157894736847"/>
    <n v="0.55263157894736847"/>
    <n v="0"/>
    <s v="SIN CLASIF"/>
    <n v="38"/>
    <n v="13"/>
    <n v="21"/>
    <n v="38"/>
    <m/>
    <m/>
    <m/>
    <n v="13"/>
    <n v="0"/>
    <s v="PROM. B"/>
    <m/>
    <m/>
    <s v="HORIZONTALES"/>
    <s v="SOLIS LAMAR"/>
    <m/>
    <s v="MARIA JOSE AREVALO"/>
    <n v="24"/>
    <n v="5"/>
    <n v="3"/>
    <n v="0"/>
    <n v="0"/>
    <n v="0"/>
    <n v="0"/>
    <n v="0"/>
    <n v="8"/>
    <n v="32.576923076923073"/>
    <n v="5"/>
    <n v="4"/>
    <n v="0"/>
    <n v="0"/>
    <n v="0"/>
    <n v="0"/>
    <n v="0"/>
    <n v="9"/>
    <s v="MWJVS"/>
    <s v="GLADYS MARLENE CUMBE"/>
    <n v="11.000000000000002"/>
    <n v="4"/>
    <n v="3"/>
    <n v="0"/>
    <n v="0"/>
    <n v="0"/>
    <n v="0"/>
    <n v="0"/>
    <n v="7"/>
    <n v="0.4"/>
    <n v="5"/>
    <n v="2"/>
    <n v="0"/>
    <n v="0"/>
    <n v="0"/>
    <n v="0"/>
    <n v="0"/>
    <n v="7"/>
    <m/>
    <m/>
    <m/>
    <m/>
    <m/>
    <m/>
    <m/>
    <n v="0.61290322580645162"/>
    <s v="mayor 40%"/>
    <n v="2"/>
    <n v="2"/>
    <n v="0"/>
    <n v="0"/>
    <n v="0"/>
    <n v="0"/>
    <n v="0"/>
    <n v="4"/>
    <n v="4"/>
    <n v="3"/>
    <n v="0"/>
    <n v="0"/>
    <n v="0"/>
    <n v="0"/>
    <n v="0"/>
    <n v="7"/>
    <n v="32.576923076923073"/>
  </r>
  <r>
    <s v="180 - 1749-TIENDA BARATODO PRENSA 1749COCINAS"/>
    <s v="Cuotas Septiembre Hellis Contreras .xlsx"/>
    <s v="HELLIS CAROLINA CONTRERAS"/>
    <s v="BARATODO"/>
    <x v="101"/>
    <x v="0"/>
    <s v="COCINAS"/>
    <n v="0.66666666666666663"/>
    <n v="9"/>
    <n v="6"/>
    <n v="6"/>
    <n v="0"/>
    <n v="3"/>
    <n v="0"/>
    <n v="0"/>
    <n v="0"/>
    <n v="0"/>
    <n v="0"/>
    <n v="0"/>
    <n v="0"/>
    <m/>
    <n v="0.375"/>
    <n v="0.375"/>
    <e v="#REF!"/>
    <s v="PLATINO"/>
    <n v="19"/>
    <n v="5"/>
    <n v="6"/>
    <n v="16"/>
    <n v="3"/>
    <n v="0"/>
    <n v="3"/>
    <n v="7"/>
    <n v="1"/>
    <s v="PROM. B"/>
    <m/>
    <m/>
    <s v="CADENAS"/>
    <s v="TIENDA BARATODO PRENSA 1749"/>
    <n v="23"/>
    <s v="MARIA JOSE AREVALO"/>
    <n v="8"/>
    <n v="1"/>
    <n v="1"/>
    <n v="0"/>
    <n v="0"/>
    <n v="0"/>
    <n v="0"/>
    <n v="0"/>
    <n v="2"/>
    <n v="9.2407756453922403"/>
    <n v="1"/>
    <n v="1"/>
    <n v="1"/>
    <n v="0"/>
    <n v="0"/>
    <n v="0"/>
    <n v="0"/>
    <n v="3"/>
    <s v="MWJVS"/>
    <s v="HELLIS CAROLINA CONTRERAS"/>
    <n v="24.999999999999996"/>
    <n v="1"/>
    <n v="4"/>
    <n v="0"/>
    <n v="0"/>
    <n v="0"/>
    <n v="0"/>
    <n v="0"/>
    <n v="5"/>
    <n v="0.4"/>
    <n v="1"/>
    <n v="2"/>
    <n v="0"/>
    <n v="0"/>
    <n v="0"/>
    <n v="0"/>
    <n v="0"/>
    <n v="3"/>
    <m/>
    <m/>
    <m/>
    <m/>
    <m/>
    <m/>
    <m/>
    <n v="0.30769230769230771"/>
    <s v="menor de 30%"/>
    <n v="0"/>
    <n v="1"/>
    <n v="0"/>
    <n v="0"/>
    <n v="0"/>
    <n v="0"/>
    <n v="0"/>
    <n v="1"/>
    <n v="1"/>
    <n v="1"/>
    <n v="0"/>
    <n v="0"/>
    <n v="0"/>
    <n v="0"/>
    <n v="0"/>
    <n v="2"/>
    <n v="18.494987407981405"/>
  </r>
  <r>
    <s v="180 - 1749-TIENDA BARATODO PRENSA 1749EMPOTRE"/>
    <s v="Cuotas Septiembre Hellis Contreras .xlsx"/>
    <s v="HELLIS CAROLINA CONTRERAS"/>
    <s v="BARATODO"/>
    <x v="101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TIENDA BARATODO PRENSA 1749"/>
    <n v="23"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HELLIS CAROLINA CONTRERAS"/>
    <n v="24.999999999999996"/>
    <n v="0"/>
    <n v="0"/>
    <n v="0"/>
    <n v="0"/>
    <n v="0"/>
    <n v="0"/>
    <n v="0"/>
    <n v="0"/>
    <n v="0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0 - 1749-TIENDA BARATODO PRENSA 1749GLOBALES"/>
    <s v="Cuotas Septiembre Hellis Contreras .xlsx"/>
    <s v="HELLIS CAROLINA CONTRERAS"/>
    <s v="BARATODO"/>
    <x v="101"/>
    <x v="0"/>
    <s v="GLOBALES"/>
    <n v="1"/>
    <n v="6"/>
    <n v="6"/>
    <n v="1"/>
    <n v="0"/>
    <n v="0"/>
    <n v="0"/>
    <n v="0"/>
    <n v="0"/>
    <n v="0"/>
    <n v="0"/>
    <n v="0"/>
    <n v="0"/>
    <m/>
    <n v="0.8571428571428571"/>
    <n v="0.8571428571428571"/>
    <e v="#REF!"/>
    <s v="PLATINO"/>
    <n v="7"/>
    <n v="6"/>
    <n v="6"/>
    <n v="7"/>
    <n v="0"/>
    <n v="0"/>
    <n v="0"/>
    <n v="8"/>
    <n v="6"/>
    <s v="PROM. B"/>
    <m/>
    <m/>
    <s v="CADENAS"/>
    <s v="TIENDA BARATODO PRENSA 1749"/>
    <n v="23"/>
    <s v="MARIA JOSE AREVALO"/>
    <n v="7"/>
    <n v="2"/>
    <n v="0"/>
    <n v="0"/>
    <n v="0"/>
    <n v="0"/>
    <n v="0"/>
    <n v="0"/>
    <n v="2"/>
    <n v="4.0211532528618097"/>
    <n v="4"/>
    <n v="0"/>
    <n v="0"/>
    <n v="0"/>
    <n v="0"/>
    <n v="0"/>
    <n v="0"/>
    <n v="4"/>
    <s v="MWJVS"/>
    <s v="HELLIS CAROLINA CONTRERAS"/>
    <n v="24.99999999999999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2"/>
    <n v="1"/>
    <n v="0"/>
    <n v="0"/>
    <n v="0"/>
    <n v="0"/>
    <n v="0"/>
    <n v="3"/>
    <n v="8.6469332144512734"/>
  </r>
  <r>
    <s v="180 - 1749-TIENDA BARATODO PRENSA 1749LAVADO"/>
    <s v="Cuotas Septiembre Hellis Contreras .xlsx"/>
    <s v="HELLIS CAROLINA CONTRERAS"/>
    <s v="BARATODO"/>
    <x v="101"/>
    <x v="0"/>
    <s v="LAVADO"/>
    <n v="0.4"/>
    <n v="10"/>
    <n v="4"/>
    <n v="0"/>
    <n v="5"/>
    <n v="0"/>
    <n v="2"/>
    <n v="5"/>
    <n v="0"/>
    <n v="0"/>
    <n v="0"/>
    <n v="0"/>
    <n v="0"/>
    <m/>
    <n v="0.26666666666666666"/>
    <n v="0.26666666666666666"/>
    <e v="#REF!"/>
    <s v="PLATINO"/>
    <n v="16"/>
    <n v="4"/>
    <n v="4"/>
    <n v="15"/>
    <n v="1"/>
    <n v="0"/>
    <n v="1"/>
    <n v="7"/>
    <n v="0"/>
    <s v="PROM. B"/>
    <m/>
    <m/>
    <s v="CADENAS"/>
    <s v="TIENDA BARATODO PRENSA 1749"/>
    <n v="23"/>
    <s v="MARIA JOSE AREVALO"/>
    <n v="15"/>
    <n v="1"/>
    <n v="0"/>
    <n v="0"/>
    <n v="1"/>
    <n v="2"/>
    <n v="1"/>
    <n v="0"/>
    <n v="5"/>
    <n v="8.947621993405642"/>
    <n v="4"/>
    <n v="0"/>
    <n v="3"/>
    <n v="1"/>
    <n v="3"/>
    <n v="4"/>
    <n v="0"/>
    <n v="15"/>
    <s v="MWJVS"/>
    <s v="HELLIS CAROLINA CONTRERAS"/>
    <n v="24.999999999999996"/>
    <n v="0"/>
    <n v="0"/>
    <n v="1"/>
    <n v="0"/>
    <n v="0"/>
    <n v="3"/>
    <n v="0"/>
    <n v="4"/>
    <n v="0.12"/>
    <n v="1"/>
    <n v="0"/>
    <n v="1"/>
    <n v="0"/>
    <n v="0"/>
    <n v="4"/>
    <n v="0"/>
    <n v="6"/>
    <m/>
    <s v="ALTO"/>
    <m/>
    <m/>
    <m/>
    <m/>
    <m/>
    <n v="0.2"/>
    <s v="menor de 30%"/>
    <n v="0"/>
    <n v="0"/>
    <n v="0"/>
    <n v="0"/>
    <n v="0"/>
    <n v="2"/>
    <n v="0"/>
    <n v="2"/>
    <n v="0"/>
    <n v="0"/>
    <n v="1"/>
    <n v="1"/>
    <n v="0"/>
    <n v="5"/>
    <n v="0"/>
    <n v="7"/>
    <n v="15.828175643592971"/>
  </r>
  <r>
    <s v="180 - 1749-TIENDA BARATODO PRENSA 1749REFRIGERACIÓN"/>
    <s v="Cuotas Septiembre Hellis Contreras .xlsx"/>
    <s v="HELLIS CAROLINA CONTRERAS"/>
    <s v="BARATODO"/>
    <x v="101"/>
    <x v="0"/>
    <s v="REFRIGERACIÓN"/>
    <n v="0.6"/>
    <n v="5"/>
    <n v="3"/>
    <n v="7"/>
    <n v="1"/>
    <n v="0"/>
    <n v="2"/>
    <n v="4"/>
    <n v="0"/>
    <n v="0"/>
    <n v="0"/>
    <n v="0"/>
    <n v="0"/>
    <m/>
    <n v="0.25"/>
    <n v="0.25"/>
    <e v="#REF!"/>
    <s v="PLATINO"/>
    <n v="19"/>
    <n v="3"/>
    <n v="3"/>
    <n v="12"/>
    <n v="7"/>
    <n v="2"/>
    <n v="7"/>
    <n v="6"/>
    <n v="0.42857142857142855"/>
    <s v="PROM. B"/>
    <m/>
    <m/>
    <s v="CADENAS"/>
    <s v="TIENDA BARATODO PRENSA 1749"/>
    <n v="23"/>
    <s v="MARIA JOSE AREVALO"/>
    <n v="11"/>
    <n v="2"/>
    <n v="3"/>
    <n v="0"/>
    <n v="0"/>
    <n v="2"/>
    <n v="0"/>
    <n v="0"/>
    <n v="7"/>
    <n v="3.9261941294915403"/>
    <n v="0"/>
    <n v="1"/>
    <n v="0"/>
    <n v="0"/>
    <n v="1"/>
    <n v="2"/>
    <n v="0"/>
    <n v="4"/>
    <s v="MWJVS"/>
    <s v="HELLIS CAROLINA CONTRERAS"/>
    <n v="24.999999999999996"/>
    <n v="0"/>
    <n v="0"/>
    <n v="0"/>
    <n v="0"/>
    <n v="0"/>
    <n v="0"/>
    <n v="0"/>
    <n v="0"/>
    <n v="0.2"/>
    <n v="0"/>
    <n v="2"/>
    <n v="0"/>
    <n v="0"/>
    <n v="2"/>
    <n v="2"/>
    <n v="0"/>
    <n v="6"/>
    <m/>
    <s v="ALTO"/>
    <m/>
    <m/>
    <m/>
    <m/>
    <m/>
    <n v="0.11764705882352941"/>
    <s v="menor de 30%"/>
    <n v="1"/>
    <n v="1"/>
    <n v="0"/>
    <n v="0"/>
    <n v="1"/>
    <n v="0"/>
    <n v="0"/>
    <n v="3"/>
    <n v="2"/>
    <n v="1"/>
    <n v="0"/>
    <n v="1"/>
    <n v="1"/>
    <n v="2"/>
    <n v="0"/>
    <n v="7"/>
    <n v="9.2134688905401472"/>
  </r>
  <r>
    <s v="201 - LA PRENSACOCINAS"/>
    <s v="Cuotas Septiembre Hellis Contreras .xlsx"/>
    <s v="HELLIS CAROLINA CONTRERAS"/>
    <s v="CRECOS"/>
    <x v="102"/>
    <x v="0"/>
    <s v="COCINAS"/>
    <n v="0.4"/>
    <n v="10"/>
    <n v="4"/>
    <n v="9"/>
    <n v="0"/>
    <n v="0"/>
    <n v="0"/>
    <n v="0"/>
    <n v="0"/>
    <n v="0"/>
    <n v="0"/>
    <n v="0"/>
    <n v="0"/>
    <m/>
    <n v="0.33333333333333331"/>
    <n v="0.33333333333333331"/>
    <e v="#REF!"/>
    <s v="PLATA"/>
    <n v="15"/>
    <n v="3"/>
    <n v="4"/>
    <n v="12"/>
    <n v="3"/>
    <n v="2"/>
    <n v="3"/>
    <n v="10"/>
    <n v="0.44444444444444442"/>
    <s v="PROM. B"/>
    <m/>
    <n v="0.6"/>
    <s v="CADENAS"/>
    <s v="CRECOS LA PRENSA"/>
    <m/>
    <s v="MARIA JOSE AREVALO"/>
    <n v="7"/>
    <n v="4"/>
    <n v="4"/>
    <n v="1"/>
    <n v="0"/>
    <n v="0"/>
    <n v="0"/>
    <n v="0"/>
    <n v="9"/>
    <n v="10.813290694855246"/>
    <n v="3"/>
    <n v="3"/>
    <n v="0"/>
    <n v="0"/>
    <n v="0"/>
    <n v="0"/>
    <n v="0"/>
    <n v="6"/>
    <s v="MWJVS"/>
    <s v="HELLIS CAROLINA CONTRERAS"/>
    <n v="14.999999999999995"/>
    <n v="1"/>
    <n v="1"/>
    <n v="0"/>
    <n v="0"/>
    <n v="0"/>
    <n v="0"/>
    <n v="0"/>
    <n v="2"/>
    <n v="0.45"/>
    <n v="0"/>
    <n v="3"/>
    <n v="0"/>
    <n v="0"/>
    <n v="0"/>
    <n v="0"/>
    <n v="0"/>
    <n v="3"/>
    <m/>
    <m/>
    <m/>
    <m/>
    <m/>
    <m/>
    <m/>
    <n v="0.4"/>
    <s v="mayor 40%"/>
    <n v="0"/>
    <n v="3"/>
    <n v="0"/>
    <n v="0"/>
    <n v="0"/>
    <n v="0"/>
    <n v="0"/>
    <n v="3"/>
    <n v="2"/>
    <n v="2"/>
    <n v="0"/>
    <n v="0"/>
    <n v="0"/>
    <n v="0"/>
    <n v="0"/>
    <n v="4"/>
    <n v="22"/>
  </r>
  <r>
    <s v="201 - LA PRENSAGLOBALES"/>
    <s v="Cuotas Septiembre Hellis Contreras .xlsx"/>
    <s v="HELLIS CAROLINA CONTRERAS"/>
    <s v="CRECOS"/>
    <x v="102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CRECOS LA PRENSA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HELLIS CAROLINA CONTRERAS"/>
    <n v="14.99999999999999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1 - LA PRENSALAVADO"/>
    <s v="Cuotas Septiembre Hellis Contreras .xlsx"/>
    <s v="HELLIS CAROLINA CONTRERAS"/>
    <s v="CRECOS"/>
    <x v="102"/>
    <x v="0"/>
    <s v="LAVADO"/>
    <n v="0.33333333333333331"/>
    <n v="3"/>
    <n v="1"/>
    <n v="0"/>
    <n v="11"/>
    <n v="4"/>
    <n v="8"/>
    <n v="0"/>
    <n v="0"/>
    <n v="0"/>
    <n v="0"/>
    <n v="0"/>
    <n v="0"/>
    <m/>
    <n v="5.8823529411764705E-2"/>
    <n v="5.8823529411764705E-2"/>
    <e v="#REF!"/>
    <s v="PLATA"/>
    <n v="29"/>
    <n v="1"/>
    <n v="1"/>
    <n v="17"/>
    <n v="12"/>
    <n v="0"/>
    <n v="12"/>
    <n v="12"/>
    <n v="0"/>
    <s v="PROM. B"/>
    <m/>
    <n v="6.25E-2"/>
    <s v="CADENAS"/>
    <s v="CRECOS LA PRENSA"/>
    <m/>
    <s v="MARIA JOSE AREVALO"/>
    <n v="17"/>
    <n v="1"/>
    <n v="0"/>
    <n v="6"/>
    <n v="2"/>
    <n v="2"/>
    <n v="0"/>
    <n v="0"/>
    <n v="11"/>
    <n v="2.6436649415372813"/>
    <n v="1"/>
    <n v="0"/>
    <n v="7"/>
    <n v="3"/>
    <n v="4"/>
    <n v="0"/>
    <n v="0"/>
    <n v="15"/>
    <s v="MWJVS"/>
    <s v="HELLIS CAROLINA CONTRERAS"/>
    <n v="14.999999999999995"/>
    <n v="0"/>
    <n v="0"/>
    <n v="4"/>
    <n v="0"/>
    <n v="0"/>
    <n v="0"/>
    <n v="0"/>
    <n v="4"/>
    <n v="7.0000000000000007E-2"/>
    <n v="0"/>
    <n v="0"/>
    <n v="9"/>
    <n v="0"/>
    <n v="1"/>
    <n v="0"/>
    <n v="0"/>
    <n v="10"/>
    <m/>
    <s v="ALTO"/>
    <m/>
    <s v="ALTO"/>
    <m/>
    <m/>
    <m/>
    <n v="0.05"/>
    <s v="menor de 30%"/>
    <n v="0"/>
    <n v="0"/>
    <n v="6"/>
    <n v="1"/>
    <n v="0"/>
    <n v="0"/>
    <n v="0"/>
    <n v="7"/>
    <n v="0"/>
    <n v="0"/>
    <n v="3"/>
    <n v="5"/>
    <n v="0"/>
    <n v="0"/>
    <n v="0"/>
    <n v="8"/>
    <n v="2.9749687108886103"/>
  </r>
  <r>
    <s v="201 - LA PRENSAREFRIGERACIÓN"/>
    <s v="Cuotas Septiembre Hellis Contreras .xlsx"/>
    <s v="HELLIS CAROLINA CONTRERAS"/>
    <s v="CRECOS"/>
    <x v="102"/>
    <x v="0"/>
    <s v="REFRIGERACIÓN"/>
    <n v="0.66666666666666663"/>
    <n v="6"/>
    <n v="4"/>
    <n v="9"/>
    <n v="2"/>
    <n v="0"/>
    <n v="2"/>
    <n v="0"/>
    <n v="0"/>
    <n v="0"/>
    <n v="0"/>
    <n v="0"/>
    <n v="0"/>
    <m/>
    <n v="0.23529411764705882"/>
    <n v="0.23529411764705882"/>
    <e v="#REF!"/>
    <s v="PLATA"/>
    <n v="17"/>
    <n v="2"/>
    <n v="4"/>
    <n v="17"/>
    <n v="0"/>
    <n v="0"/>
    <n v="0"/>
    <n v="10"/>
    <n v="0.44444444444444442"/>
    <s v="PROM. B"/>
    <m/>
    <n v="0.29409999999999997"/>
    <s v="CADENAS"/>
    <s v="CRECOS LA PRENSA"/>
    <m/>
    <s v="MARIA JOSE AREVALO"/>
    <n v="9"/>
    <n v="5"/>
    <n v="2"/>
    <n v="1"/>
    <n v="0"/>
    <n v="0"/>
    <n v="0"/>
    <n v="0"/>
    <n v="8"/>
    <n v="6.1146297176904305"/>
    <n v="3"/>
    <n v="2"/>
    <n v="0"/>
    <n v="0"/>
    <n v="0"/>
    <n v="0"/>
    <n v="0"/>
    <n v="5"/>
    <s v="MWJVS"/>
    <s v="HELLIS CAROLINA CONTRERAS"/>
    <n v="14.999999999999995"/>
    <n v="0"/>
    <n v="0"/>
    <n v="2"/>
    <n v="0"/>
    <n v="0"/>
    <n v="0"/>
    <n v="0"/>
    <n v="2"/>
    <n v="0.4"/>
    <n v="1"/>
    <n v="1"/>
    <n v="0"/>
    <n v="0"/>
    <n v="0"/>
    <n v="0"/>
    <n v="0"/>
    <n v="2"/>
    <m/>
    <m/>
    <m/>
    <m/>
    <m/>
    <m/>
    <m/>
    <n v="0.52941176470588236"/>
    <s v="mayor 40%"/>
    <n v="0"/>
    <n v="0"/>
    <n v="1"/>
    <n v="0"/>
    <n v="0"/>
    <n v="0"/>
    <n v="0"/>
    <n v="1"/>
    <n v="1"/>
    <n v="0"/>
    <n v="0"/>
    <n v="0"/>
    <n v="0"/>
    <n v="0"/>
    <n v="0"/>
    <n v="1"/>
    <n v="15"/>
  </r>
  <r>
    <s v="453 - TIENDA QUEVEDO 811AIRES"/>
    <s v="ROBALINO PAREDES HENRY JAVIER VENTAS DEL1 AL 18.xlsx"/>
    <s v="HENRY JAVIER ROBALINO"/>
    <s v="ARTEFACTA"/>
    <x v="103"/>
    <x v="0"/>
    <s v="AIRES"/>
    <n v="0"/>
    <n v="1"/>
    <n v="0"/>
    <n v="3"/>
    <n v="0"/>
    <n v="0"/>
    <n v="0"/>
    <n v="0"/>
    <n v="0"/>
    <n v="0"/>
    <n v="0"/>
    <n v="0"/>
    <n v="0"/>
    <m/>
    <n v="0"/>
    <n v="0"/>
    <e v="#REF!"/>
    <s v="BRONCE"/>
    <n v="5"/>
    <n v="0"/>
    <n v="0"/>
    <n v="2"/>
    <n v="3"/>
    <n v="2"/>
    <n v="3"/>
    <n v="2"/>
    <n v="0"/>
    <s v="PROM. C"/>
    <m/>
    <m/>
    <s v="CADENAS"/>
    <s v="ARTEFACTA TIENDA QUEVEDO 811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HENRY JAVIER ROBALINO"/>
    <n v="9.9999999999999947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198782961460452"/>
  </r>
  <r>
    <s v="453 - TIENDA QUEVEDO 811COCINAS"/>
    <s v="ROBALINO PAREDES HENRY JAVIER VENTAS DEL1 AL 18.xlsx"/>
    <s v="HENRY JAVIER ROBALINO"/>
    <s v="ARTEFACTA"/>
    <x v="103"/>
    <x v="0"/>
    <s v="COCINAS"/>
    <n v="0.22222222222222221"/>
    <n v="9"/>
    <n v="2"/>
    <n v="9"/>
    <n v="0"/>
    <n v="0"/>
    <n v="0"/>
    <n v="0"/>
    <n v="0"/>
    <n v="0"/>
    <n v="0"/>
    <n v="0"/>
    <n v="0"/>
    <m/>
    <n v="0.33333333333333331"/>
    <n v="0.33333333333333331"/>
    <e v="#REF!"/>
    <s v="BRONCE"/>
    <n v="14"/>
    <n v="1"/>
    <n v="2"/>
    <n v="6"/>
    <n v="8"/>
    <n v="3"/>
    <n v="8"/>
    <n v="4"/>
    <n v="0.22222222222222221"/>
    <s v="PROM. C"/>
    <m/>
    <m/>
    <s v="CADENAS"/>
    <s v="ARTEFACTA TIENDA QUEVEDO 811"/>
    <m/>
    <s v="ANNY SUAREZ"/>
    <n v="4"/>
    <n v="1"/>
    <n v="0"/>
    <n v="0"/>
    <n v="0"/>
    <n v="0"/>
    <n v="0"/>
    <n v="0"/>
    <n v="1"/>
    <n v="9.2543056991171486"/>
    <n v="1"/>
    <n v="0"/>
    <n v="0"/>
    <n v="0"/>
    <n v="0"/>
    <n v="0"/>
    <n v="0"/>
    <n v="1"/>
    <s v="MWJVS"/>
    <s v="HENRY JAVIER ROBALINO"/>
    <n v="9.9999999999999947"/>
    <n v="0"/>
    <n v="0"/>
    <n v="0"/>
    <n v="0"/>
    <n v="0"/>
    <n v="0"/>
    <n v="0"/>
    <n v="0"/>
    <n v="0.4"/>
    <n v="0"/>
    <n v="0"/>
    <n v="2"/>
    <n v="0"/>
    <n v="0"/>
    <n v="0"/>
    <n v="0"/>
    <n v="2"/>
    <m/>
    <m/>
    <m/>
    <m/>
    <m/>
    <m/>
    <m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12"/>
  </r>
  <r>
    <s v="453 - TIENDA QUEVEDO 811GLOBALES"/>
    <s v="ROBALINO PAREDES HENRY JAVIER VENTAS DEL1 AL 18.xlsx"/>
    <s v="HENRY JAVIER ROBALINO"/>
    <s v="ARTEFACTA"/>
    <x v="103"/>
    <x v="0"/>
    <s v="GLOBALES"/>
    <n v="0"/>
    <n v="1"/>
    <n v="0"/>
    <n v="2"/>
    <n v="0"/>
    <n v="0"/>
    <n v="0"/>
    <n v="0"/>
    <n v="0"/>
    <n v="0"/>
    <n v="0"/>
    <n v="0"/>
    <n v="0"/>
    <m/>
    <n v="0"/>
    <n v="0"/>
    <e v="#REF!"/>
    <s v="BRONCE"/>
    <n v="3"/>
    <n v="0"/>
    <n v="0"/>
    <n v="2"/>
    <n v="1"/>
    <n v="1"/>
    <n v="1"/>
    <n v="1"/>
    <n v="0"/>
    <s v="PROM. C"/>
    <m/>
    <m/>
    <s v="CADENAS"/>
    <s v="ARTEFACTA TIENDA QUEVEDO 811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HENRY JAVIER ROBALINO"/>
    <n v="9.9999999999999947"/>
    <n v="0"/>
    <n v="1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.2372779239574798"/>
  </r>
  <r>
    <s v="453 - TIENDA QUEVEDO 811LAVADO"/>
    <s v="ROBALINO PAREDES HENRY JAVIER VENTAS DEL1 AL 18.xlsx"/>
    <s v="HENRY JAVIER ROBALINO"/>
    <s v="ARTEFACTA"/>
    <x v="103"/>
    <x v="0"/>
    <s v="LAVADO"/>
    <n v="0"/>
    <n v="2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QUEVEDO 811"/>
    <m/>
    <s v="ANNY SUAREZ"/>
    <n v="0"/>
    <n v="0"/>
    <n v="0"/>
    <n v="0"/>
    <n v="0"/>
    <n v="0"/>
    <n v="0"/>
    <n v="0"/>
    <n v="0"/>
    <n v="2.368873764707359"/>
    <n v="0"/>
    <n v="0"/>
    <n v="0"/>
    <n v="0"/>
    <n v="0"/>
    <n v="0"/>
    <n v="0"/>
    <n v="0"/>
    <s v="MWJVS"/>
    <s v="HENRY JAVIER ROBALINO"/>
    <n v="9.9999999999999947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453 - TIENDA QUEVEDO 811REFRIGERACIÓN"/>
    <s v="ROBALINO PAREDES HENRY JAVIER VENTAS DEL1 AL 18.xlsx"/>
    <s v="HENRY JAVIER ROBALINO"/>
    <s v="ARTEFACTA"/>
    <x v="103"/>
    <x v="0"/>
    <s v="REFRIGERACIÓN"/>
    <n v="0.33333333333333331"/>
    <n v="6"/>
    <n v="2"/>
    <n v="6"/>
    <n v="0"/>
    <n v="0"/>
    <n v="0"/>
    <n v="0"/>
    <n v="0"/>
    <n v="0"/>
    <n v="0"/>
    <n v="0"/>
    <n v="0"/>
    <m/>
    <n v="0.4"/>
    <n v="0.4"/>
    <e v="#REF!"/>
    <s v="BRONCE"/>
    <n v="10"/>
    <n v="2"/>
    <n v="2"/>
    <n v="5"/>
    <n v="5"/>
    <n v="2"/>
    <n v="5"/>
    <n v="4"/>
    <n v="0.33333333333333331"/>
    <s v="PROM. C"/>
    <m/>
    <m/>
    <s v="CADENAS"/>
    <s v="ARTEFACTA TIENDA QUEVEDO 811"/>
    <m/>
    <s v="ANNY SUAREZ"/>
    <n v="3"/>
    <n v="0"/>
    <n v="1"/>
    <n v="0"/>
    <n v="0"/>
    <n v="0"/>
    <n v="0"/>
    <n v="0"/>
    <n v="1"/>
    <n v="4.9048283775910253"/>
    <n v="0"/>
    <n v="1"/>
    <n v="0"/>
    <n v="0"/>
    <n v="0"/>
    <n v="0"/>
    <n v="0"/>
    <n v="1"/>
    <s v="MWJVS"/>
    <s v="HENRY JAVIER ROBALINO"/>
    <n v="9.9999999999999947"/>
    <n v="0"/>
    <n v="1"/>
    <n v="0"/>
    <n v="0"/>
    <n v="0"/>
    <n v="0"/>
    <n v="0"/>
    <n v="1"/>
    <n v="0.2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s v="458 - TIENDA QUEVEDO 821AIRES"/>
    <s v="ROBALINO PAREDES HENRY JAVIER VENTAS DEL1 AL 18.xlsx"/>
    <s v="HENRY JAVIER ROBALINO"/>
    <s v="ARTEFACTA"/>
    <x v="104"/>
    <x v="0"/>
    <s v="AIRES"/>
    <n v="0.25"/>
    <n v="4"/>
    <n v="1"/>
    <n v="3"/>
    <n v="0"/>
    <n v="0"/>
    <n v="0"/>
    <n v="0"/>
    <n v="0"/>
    <n v="0"/>
    <n v="0"/>
    <n v="0"/>
    <n v="0"/>
    <m/>
    <n v="0.5"/>
    <n v="0.5"/>
    <e v="#REF!"/>
    <s v="PLATINO"/>
    <n v="5"/>
    <n v="1"/>
    <n v="1"/>
    <n v="2"/>
    <n v="3"/>
    <n v="1"/>
    <n v="3"/>
    <n v="4"/>
    <n v="0.33333333333333331"/>
    <s v="PROM. C"/>
    <m/>
    <m/>
    <s v="CADENAS"/>
    <s v="ARTEFACTA TIENDA QUEVEDO 821"/>
    <m/>
    <s v="ANNY SUAREZ"/>
    <n v="2"/>
    <n v="0"/>
    <n v="0"/>
    <n v="0"/>
    <n v="0"/>
    <n v="0"/>
    <n v="0"/>
    <n v="0"/>
    <n v="0"/>
    <n v="6.3894523326572017"/>
    <n v="0"/>
    <n v="0"/>
    <n v="0"/>
    <n v="0"/>
    <n v="0"/>
    <n v="0"/>
    <n v="0"/>
    <n v="0"/>
    <s v="MWJVS"/>
    <s v="HENRY JAVIER ROBALINO"/>
    <n v="9.9999999999999911"/>
    <n v="0"/>
    <n v="0"/>
    <n v="0"/>
    <n v="0"/>
    <n v="0"/>
    <n v="0"/>
    <n v="0"/>
    <n v="0"/>
    <n v="0.15"/>
    <n v="1"/>
    <n v="0"/>
    <n v="0"/>
    <n v="0"/>
    <n v="0"/>
    <n v="0"/>
    <n v="0"/>
    <n v="1"/>
    <m/>
    <m/>
    <m/>
    <m/>
    <m/>
    <m/>
    <m/>
    <n v="1"/>
    <s v="mayor 40%"/>
    <n v="1"/>
    <n v="0"/>
    <n v="0"/>
    <n v="0"/>
    <n v="0"/>
    <n v="0"/>
    <n v="0"/>
    <n v="1"/>
    <n v="1"/>
    <n v="0"/>
    <n v="0"/>
    <n v="0"/>
    <n v="0"/>
    <n v="0"/>
    <n v="0"/>
    <n v="1"/>
    <n v="7.0993914807302243"/>
  </r>
  <r>
    <s v="458 - TIENDA QUEVEDO 821COCINAS"/>
    <s v="ROBALINO PAREDES HENRY JAVIER VENTAS DEL1 AL 18.xlsx"/>
    <s v="HENRY JAVIER ROBALINO"/>
    <s v="ARTEFACTA"/>
    <x v="104"/>
    <x v="0"/>
    <s v="COCINAS"/>
    <n v="0.2857142857142857"/>
    <n v="7"/>
    <n v="2"/>
    <n v="8"/>
    <n v="0"/>
    <n v="0"/>
    <n v="0"/>
    <n v="0"/>
    <n v="0"/>
    <n v="0"/>
    <n v="0"/>
    <n v="0"/>
    <n v="0"/>
    <m/>
    <n v="0.2"/>
    <n v="0.2"/>
    <e v="#REF!"/>
    <s v="PLATINO"/>
    <n v="20"/>
    <n v="1"/>
    <n v="2"/>
    <n v="10"/>
    <n v="10"/>
    <n v="2"/>
    <n v="10"/>
    <n v="3"/>
    <n v="0.25"/>
    <s v="PROM. C"/>
    <m/>
    <m/>
    <s v="CADENAS"/>
    <s v="ARTEFACTA TIENDA QUEVEDO 821"/>
    <m/>
    <s v="ANNY SUAREZ"/>
    <n v="7"/>
    <n v="0"/>
    <n v="1"/>
    <n v="0"/>
    <n v="0"/>
    <n v="0"/>
    <n v="0"/>
    <n v="0"/>
    <n v="1"/>
    <n v="7.0047950306409925"/>
    <n v="1"/>
    <n v="2"/>
    <n v="0"/>
    <n v="0"/>
    <n v="0"/>
    <n v="0"/>
    <n v="0"/>
    <n v="3"/>
    <s v="MWJVS"/>
    <s v="HENRY JAVIER ROBALINO"/>
    <n v="9.9999999999999911"/>
    <n v="0"/>
    <n v="1"/>
    <n v="0"/>
    <n v="0"/>
    <n v="0"/>
    <n v="0"/>
    <n v="0"/>
    <n v="1"/>
    <n v="0.4"/>
    <n v="0"/>
    <n v="2"/>
    <n v="0"/>
    <n v="0"/>
    <n v="0"/>
    <n v="0"/>
    <n v="0"/>
    <n v="2"/>
    <s v="ALTO"/>
    <m/>
    <m/>
    <m/>
    <m/>
    <m/>
    <m/>
    <n v="0.14285714285714285"/>
    <s v="menor de 30%"/>
    <n v="1"/>
    <n v="2"/>
    <n v="0"/>
    <n v="0"/>
    <n v="0"/>
    <n v="0"/>
    <n v="0"/>
    <n v="3"/>
    <n v="1"/>
    <n v="1"/>
    <n v="0"/>
    <n v="0"/>
    <n v="0"/>
    <n v="0"/>
    <n v="0"/>
    <n v="2"/>
    <n v="18"/>
  </r>
  <r>
    <s v="458 - TIENDA QUEVEDO 821EMPOTRE"/>
    <s v="ROBALINO PAREDES HENRY JAVIER VENTAS DEL1 AL 18.xlsx"/>
    <s v="HENRY JAVIER ROBALINO"/>
    <s v="ARTEFACTA"/>
    <x v="104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C"/>
    <m/>
    <m/>
    <s v="CADENAS"/>
    <s v="ARTEFACTA TIENDA QUEVEDO 821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HENRY JAVIER ROBALINO"/>
    <n v="9.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58 - TIENDA QUEVEDO 821GLOBALES"/>
    <s v="ROBALINO PAREDES HENRY JAVIER VENTAS DEL1 AL 18.xlsx"/>
    <s v="HENRY JAVIER ROBALINO"/>
    <s v="ARTEFACTA"/>
    <x v="104"/>
    <x v="0"/>
    <s v="GLOBALES"/>
    <n v="0"/>
    <n v="4"/>
    <n v="0"/>
    <n v="0"/>
    <n v="0"/>
    <n v="0"/>
    <n v="0"/>
    <n v="0"/>
    <n v="0"/>
    <n v="0"/>
    <n v="0"/>
    <n v="0"/>
    <n v="0"/>
    <m/>
    <n v="0"/>
    <n v="0"/>
    <e v="#REF!"/>
    <s v="PLATINO"/>
    <n v="1"/>
    <n v="0"/>
    <n v="0"/>
    <n v="0"/>
    <n v="1"/>
    <n v="1"/>
    <n v="1"/>
    <n v="1"/>
    <n v="0"/>
    <s v="PROM. C"/>
    <m/>
    <m/>
    <s v="CADENAS"/>
    <s v="ARTEFACTA TIENDA QUEVEDO 821"/>
    <m/>
    <s v="ANNY SUAREZ"/>
    <n v="0"/>
    <n v="0"/>
    <n v="0"/>
    <n v="0"/>
    <n v="0"/>
    <n v="0"/>
    <n v="0"/>
    <n v="0"/>
    <n v="0"/>
    <n v="3.1652363669255896"/>
    <n v="0"/>
    <n v="0"/>
    <n v="0"/>
    <n v="0"/>
    <n v="0"/>
    <n v="0"/>
    <n v="0"/>
    <n v="0"/>
    <s v="MWJVS"/>
    <s v="HENRY JAVIER ROBALINO"/>
    <n v="9.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4.3304727338511793"/>
  </r>
  <r>
    <s v="458 - TIENDA QUEVEDO 821LAVADO"/>
    <s v="ROBALINO PAREDES HENRY JAVIER VENTAS DEL1 AL 18.xlsx"/>
    <s v="HENRY JAVIER ROBALINO"/>
    <s v="ARTEFACTA"/>
    <x v="104"/>
    <x v="0"/>
    <s v="LAVADO"/>
    <n v="0"/>
    <n v="5"/>
    <n v="0"/>
    <n v="0"/>
    <n v="0"/>
    <n v="0"/>
    <n v="0"/>
    <n v="0"/>
    <n v="0"/>
    <n v="0"/>
    <n v="0"/>
    <n v="0"/>
    <n v="0"/>
    <m/>
    <n v="0"/>
    <n v="0"/>
    <e v="#REF!"/>
    <s v="PLATINO"/>
    <n v="1"/>
    <n v="0"/>
    <n v="0"/>
    <n v="0"/>
    <n v="1"/>
    <n v="1"/>
    <n v="1"/>
    <n v="1"/>
    <n v="0"/>
    <s v="PROM. C"/>
    <m/>
    <m/>
    <s v="CADENAS"/>
    <s v="ARTEFACTA TIENDA QUEVEDO 821"/>
    <m/>
    <s v="ANNY SUAREZ"/>
    <n v="0"/>
    <n v="1"/>
    <n v="0"/>
    <n v="0"/>
    <n v="0"/>
    <n v="0"/>
    <n v="0"/>
    <n v="0"/>
    <n v="1"/>
    <n v="3.7179917225194661"/>
    <n v="2"/>
    <n v="2"/>
    <n v="0"/>
    <n v="0"/>
    <n v="0"/>
    <n v="0"/>
    <n v="0"/>
    <n v="4"/>
    <s v="MWJVS"/>
    <s v="HENRY JAVIER ROBALINO"/>
    <n v="9.9999999999999911"/>
    <n v="0"/>
    <n v="0"/>
    <n v="0"/>
    <n v="0"/>
    <n v="0"/>
    <n v="0"/>
    <n v="0"/>
    <n v="0"/>
    <n v="0.12"/>
    <n v="2"/>
    <n v="1"/>
    <n v="0"/>
    <n v="0"/>
    <n v="0"/>
    <n v="0"/>
    <n v="0"/>
    <n v="3"/>
    <m/>
    <m/>
    <m/>
    <m/>
    <m/>
    <m/>
    <m/>
    <n v="0.625"/>
    <s v="mayor 40%"/>
    <n v="1"/>
    <n v="0"/>
    <n v="0"/>
    <n v="0"/>
    <n v="0"/>
    <n v="0"/>
    <n v="0"/>
    <n v="1"/>
    <n v="1"/>
    <n v="0"/>
    <n v="0"/>
    <n v="0"/>
    <n v="0"/>
    <n v="0"/>
    <n v="0"/>
    <n v="1"/>
    <n v="8.9265296934558052"/>
  </r>
  <r>
    <s v="458 - TIENDA QUEVEDO 821REFRIGERACIÓN"/>
    <s v="ROBALINO PAREDES HENRY JAVIER VENTAS DEL1 AL 18.xlsx"/>
    <s v="HENRY JAVIER ROBALINO"/>
    <s v="ARTEFACTA"/>
    <x v="104"/>
    <x v="0"/>
    <s v="REFRIGERACIÓN"/>
    <n v="0.5"/>
    <n v="6"/>
    <n v="3"/>
    <n v="10"/>
    <n v="0"/>
    <n v="0"/>
    <n v="0"/>
    <n v="0"/>
    <n v="0"/>
    <n v="0"/>
    <n v="0"/>
    <n v="0"/>
    <n v="0"/>
    <m/>
    <n v="0.375"/>
    <n v="0.375"/>
    <e v="#REF!"/>
    <s v="PLATINO"/>
    <n v="16"/>
    <n v="3"/>
    <n v="3"/>
    <n v="8"/>
    <n v="8"/>
    <n v="3"/>
    <n v="8"/>
    <n v="6"/>
    <n v="0.3"/>
    <s v="PROM. C"/>
    <m/>
    <m/>
    <s v="CADENAS"/>
    <s v="ARTEFACTA TIENDA QUEVEDO 821"/>
    <m/>
    <s v="ANNY SUAREZ"/>
    <n v="7"/>
    <n v="1"/>
    <n v="1"/>
    <n v="0"/>
    <n v="0"/>
    <n v="0"/>
    <n v="0"/>
    <n v="0"/>
    <n v="2"/>
    <n v="4.1234752640572498"/>
    <n v="0"/>
    <n v="0"/>
    <n v="0"/>
    <n v="0"/>
    <n v="0"/>
    <n v="0"/>
    <n v="0"/>
    <n v="0"/>
    <s v="MWJVS"/>
    <s v="HENRY JAVIER ROBALINO"/>
    <n v="9.9999999999999911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.5"/>
    <s v="mayor 40%"/>
    <n v="2"/>
    <n v="2"/>
    <n v="0"/>
    <n v="0"/>
    <n v="0"/>
    <n v="0"/>
    <n v="0"/>
    <n v="4"/>
    <n v="0"/>
    <n v="2"/>
    <n v="0"/>
    <n v="0"/>
    <n v="0"/>
    <n v="0"/>
    <n v="0"/>
    <n v="2"/>
    <n v="20"/>
  </r>
  <r>
    <s v="504 - QUEVEDOAIRES"/>
    <s v="ROBALINO PAREDES HENRY JAVIER VENTAS DEL1 AL 18.xlsx"/>
    <s v="HENRY JAVIER ROBALINO"/>
    <s v="CRECOS"/>
    <x v="105"/>
    <x v="0"/>
    <s v="AIRES"/>
    <n v="0"/>
    <n v="2"/>
    <n v="0"/>
    <n v="3"/>
    <n v="0"/>
    <n v="0"/>
    <n v="0"/>
    <n v="0"/>
    <n v="0"/>
    <n v="0"/>
    <n v="0"/>
    <n v="0"/>
    <n v="0"/>
    <m/>
    <n v="0"/>
    <n v="0"/>
    <e v="#REF!"/>
    <s v="PLATA"/>
    <n v="3"/>
    <n v="0"/>
    <n v="0"/>
    <n v="1"/>
    <n v="2"/>
    <n v="0"/>
    <n v="2"/>
    <n v="1"/>
    <n v="0"/>
    <s v="PROM. C"/>
    <m/>
    <m/>
    <s v="CADENAS"/>
    <s v="CRECOS QUEVEDO"/>
    <m/>
    <s v="ANNY SUAREZ"/>
    <n v="1"/>
    <n v="0"/>
    <n v="0"/>
    <n v="0"/>
    <n v="0"/>
    <n v="0"/>
    <n v="0"/>
    <n v="0"/>
    <n v="0"/>
    <n v="5.1111111111111116"/>
    <n v="0"/>
    <n v="1"/>
    <n v="0"/>
    <n v="0"/>
    <n v="0"/>
    <n v="0"/>
    <n v="0"/>
    <n v="1"/>
    <s v="MJ"/>
    <s v="HENRY JAVIER ROBALINO"/>
    <n v="4.9999999999999982"/>
    <n v="0"/>
    <n v="0"/>
    <n v="0"/>
    <n v="0"/>
    <n v="0"/>
    <n v="0"/>
    <n v="0"/>
    <n v="0"/>
    <n v="0.2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18518518518519"/>
  </r>
  <r>
    <s v="504 - QUEVEDOCOCINAS"/>
    <s v="ROBALINO PAREDES HENRY JAVIER VENTAS DEL1 AL 18.xlsx"/>
    <s v="HENRY JAVIER ROBALINO"/>
    <s v="CRECOS"/>
    <x v="105"/>
    <x v="0"/>
    <s v="COCINAS"/>
    <n v="0.4"/>
    <n v="10"/>
    <n v="4"/>
    <n v="10"/>
    <n v="0"/>
    <n v="0"/>
    <n v="0"/>
    <n v="0"/>
    <n v="0"/>
    <n v="0"/>
    <n v="0"/>
    <n v="0"/>
    <n v="0"/>
    <m/>
    <n v="0.44444444444444442"/>
    <n v="0.44444444444444442"/>
    <e v="#REF!"/>
    <s v="PLATA"/>
    <n v="19"/>
    <n v="1"/>
    <n v="4"/>
    <n v="9"/>
    <n v="10"/>
    <n v="5"/>
    <n v="10"/>
    <n v="6"/>
    <n v="0.4"/>
    <s v="PROM. C"/>
    <n v="0.4"/>
    <n v="0.625"/>
    <s v="CADENAS"/>
    <s v="CRECOS QUEVEDO"/>
    <m/>
    <s v="ANNY SUAREZ"/>
    <n v="4"/>
    <n v="2"/>
    <n v="2"/>
    <n v="0"/>
    <n v="0"/>
    <n v="0"/>
    <n v="0"/>
    <n v="0"/>
    <n v="4"/>
    <n v="11.042936214931299"/>
    <n v="5"/>
    <n v="1"/>
    <n v="0"/>
    <n v="0"/>
    <n v="0"/>
    <n v="0"/>
    <n v="0"/>
    <n v="6"/>
    <s v="MJ"/>
    <s v="HENRY JAVIER ROBALINO"/>
    <n v="4.9999999999999982"/>
    <n v="0"/>
    <n v="0"/>
    <n v="0"/>
    <n v="0"/>
    <n v="0"/>
    <n v="0"/>
    <n v="0"/>
    <n v="0"/>
    <n v="0.45"/>
    <n v="3"/>
    <n v="0"/>
    <n v="0"/>
    <n v="0"/>
    <n v="0"/>
    <n v="0"/>
    <n v="0"/>
    <n v="3"/>
    <m/>
    <m/>
    <m/>
    <m/>
    <m/>
    <m/>
    <m/>
    <n v="0.76923076923076927"/>
    <s v="mayor 40%"/>
    <n v="1"/>
    <n v="1"/>
    <n v="0"/>
    <n v="0"/>
    <n v="0"/>
    <n v="0"/>
    <n v="0"/>
    <n v="2"/>
    <n v="0"/>
    <n v="0"/>
    <n v="0"/>
    <n v="0"/>
    <n v="0"/>
    <n v="0"/>
    <n v="0"/>
    <n v="0"/>
    <n v="28"/>
  </r>
  <r>
    <s v="504 - QUEVEDOGLOBALES"/>
    <s v="ROBALINO PAREDES HENRY JAVIER VENTAS DEL1 AL 18.xlsx"/>
    <s v="HENRY JAVIER ROBALINO"/>
    <s v="CRECOS"/>
    <x v="105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CRECOS QUEVEDO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HENRY JAVIER ROBALINO"/>
    <n v="4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04 - QUEVEDOLAVADO"/>
    <s v="ROBALINO PAREDES HENRY JAVIER VENTAS DEL1 AL 18.xlsx"/>
    <s v="HENRY JAVIER ROBALINO"/>
    <s v="CRECOS"/>
    <x v="105"/>
    <x v="0"/>
    <s v="LAVADO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CRECOS QUEVEDO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J"/>
    <s v="HENRY JAVIER ROBALINO"/>
    <n v="4.9999999999999982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626391096979341"/>
  </r>
  <r>
    <s v="504 - QUEVEDOREFRIGERACIÓN"/>
    <s v="ROBALINO PAREDES HENRY JAVIER VENTAS DEL1 AL 18.xlsx"/>
    <s v="HENRY JAVIER ROBALINO"/>
    <s v="CRECOS"/>
    <x v="105"/>
    <x v="0"/>
    <s v="REFRIGERACIÓN"/>
    <n v="0.33333333333333331"/>
    <n v="12"/>
    <n v="4"/>
    <n v="7"/>
    <n v="0"/>
    <n v="0"/>
    <n v="0"/>
    <n v="0"/>
    <n v="0"/>
    <n v="0"/>
    <n v="0"/>
    <n v="0"/>
    <n v="0"/>
    <m/>
    <n v="0.5714285714285714"/>
    <n v="0.5714285714285714"/>
    <e v="#REF!"/>
    <s v="PLATA"/>
    <n v="17"/>
    <n v="3"/>
    <n v="4"/>
    <n v="7"/>
    <n v="10"/>
    <n v="6"/>
    <n v="10"/>
    <n v="9"/>
    <n v="0.5714285714285714"/>
    <s v="PROM. C"/>
    <n v="0.5"/>
    <n v="0.57140000000000002"/>
    <s v="CADENAS"/>
    <s v="CRECOS QUEVEDO"/>
    <m/>
    <s v="ANNY SUAREZ"/>
    <n v="6"/>
    <n v="1"/>
    <n v="0"/>
    <n v="0"/>
    <n v="0"/>
    <n v="0"/>
    <n v="0"/>
    <n v="0"/>
    <n v="1"/>
    <n v="9.5317152420276496"/>
    <n v="2"/>
    <n v="1"/>
    <n v="0"/>
    <n v="0"/>
    <n v="0"/>
    <n v="0"/>
    <n v="0"/>
    <n v="3"/>
    <s v="MJ"/>
    <s v="HENRY JAVIER ROBALINO"/>
    <n v="4.9999999999999982"/>
    <n v="0"/>
    <n v="0"/>
    <n v="0"/>
    <n v="0"/>
    <n v="0"/>
    <n v="0"/>
    <n v="0"/>
    <n v="0"/>
    <n v="0.4"/>
    <n v="3"/>
    <n v="1"/>
    <n v="0"/>
    <n v="0"/>
    <n v="0"/>
    <n v="0"/>
    <n v="0"/>
    <n v="4"/>
    <m/>
    <m/>
    <m/>
    <m/>
    <m/>
    <m/>
    <m/>
    <n v="0.75"/>
    <s v="mayor 40%"/>
    <n v="3"/>
    <n v="1"/>
    <n v="0"/>
    <n v="0"/>
    <n v="0"/>
    <n v="0"/>
    <n v="0"/>
    <n v="4"/>
    <n v="3"/>
    <n v="0"/>
    <n v="0"/>
    <n v="0"/>
    <n v="0"/>
    <n v="0"/>
    <n v="0"/>
    <n v="3"/>
    <n v="28"/>
  </r>
  <r>
    <s v="515 - QUEVEDOAIRES"/>
    <s v="ROBALINO PAREDES HENRY JAVIER VENTAS DEL1 AL 18.xlsx"/>
    <s v="HENRY JAVIER ROBALINO"/>
    <s v="LA GANGA"/>
    <x v="106"/>
    <x v="0"/>
    <s v="AIRES"/>
    <n v="2"/>
    <n v="1"/>
    <n v="2"/>
    <n v="6"/>
    <n v="0"/>
    <n v="0"/>
    <n v="0"/>
    <n v="0"/>
    <n v="0"/>
    <n v="0"/>
    <n v="0"/>
    <n v="0"/>
    <n v="0"/>
    <m/>
    <n v="0.4"/>
    <n v="0.4"/>
    <e v="#REF!"/>
    <s v="PLATA"/>
    <n v="10"/>
    <n v="2"/>
    <n v="2"/>
    <n v="5"/>
    <n v="5"/>
    <n v="2"/>
    <n v="5"/>
    <n v="4"/>
    <n v="0.33333333333333331"/>
    <s v="PROM. C"/>
    <m/>
    <m/>
    <s v="CADENAS"/>
    <s v="GANGA QUEVEDO"/>
    <m/>
    <s v="ANNY SUAREZ"/>
    <n v="4"/>
    <n v="0"/>
    <n v="0"/>
    <n v="0"/>
    <n v="0"/>
    <n v="0"/>
    <n v="0"/>
    <n v="0"/>
    <n v="0"/>
    <n v="1"/>
    <n v="0"/>
    <n v="0"/>
    <n v="0"/>
    <n v="0"/>
    <n v="0"/>
    <n v="0"/>
    <n v="0"/>
    <n v="0"/>
    <s v="WV"/>
    <s v="HENRY JAVIER ROBALINO"/>
    <n v="5.9999999999999973"/>
    <n v="0"/>
    <n v="0"/>
    <n v="0"/>
    <n v="0"/>
    <n v="0"/>
    <n v="0"/>
    <n v="0"/>
    <n v="0"/>
    <n v="0.17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28159645232815"/>
  </r>
  <r>
    <s v="515 - QUEVEDOCOCINAS"/>
    <s v="ROBALINO PAREDES HENRY JAVIER VENTAS DEL1 AL 18.xlsx"/>
    <s v="HENRY JAVIER ROBALINO"/>
    <s v="LA GANGA"/>
    <x v="106"/>
    <x v="0"/>
    <s v="COCINAS"/>
    <n v="0.16666666666666666"/>
    <n v="6"/>
    <n v="1"/>
    <n v="6"/>
    <n v="0"/>
    <n v="0"/>
    <n v="0"/>
    <n v="0"/>
    <n v="0"/>
    <n v="0"/>
    <n v="0"/>
    <n v="0"/>
    <n v="0"/>
    <m/>
    <n v="0.25"/>
    <n v="0.25"/>
    <e v="#REF!"/>
    <s v="PLATA"/>
    <n v="11"/>
    <n v="1"/>
    <n v="1"/>
    <n v="4"/>
    <n v="7"/>
    <n v="4"/>
    <n v="7"/>
    <n v="9"/>
    <n v="0.16666666666666666"/>
    <s v="PROM. C"/>
    <m/>
    <m/>
    <s v="CADENAS"/>
    <s v="GANGA QUEVEDO"/>
    <m/>
    <s v="ANNY SUAREZ"/>
    <n v="4"/>
    <n v="1"/>
    <n v="0"/>
    <n v="0"/>
    <n v="0"/>
    <n v="0"/>
    <n v="0"/>
    <n v="0"/>
    <n v="1"/>
    <n v="3"/>
    <n v="0"/>
    <n v="3"/>
    <n v="0"/>
    <n v="0"/>
    <n v="0"/>
    <n v="0"/>
    <n v="0"/>
    <n v="3"/>
    <s v="WV"/>
    <s v="HENRY JAVIER ROBALINO"/>
    <n v="5.9999999999999973"/>
    <n v="1"/>
    <n v="0"/>
    <n v="0"/>
    <n v="0"/>
    <n v="0"/>
    <n v="0"/>
    <n v="0"/>
    <n v="1"/>
    <n v="0.4"/>
    <n v="1"/>
    <n v="2"/>
    <n v="0"/>
    <n v="0"/>
    <n v="0"/>
    <n v="0"/>
    <n v="0"/>
    <n v="3"/>
    <m/>
    <m/>
    <m/>
    <m/>
    <m/>
    <m/>
    <m/>
    <n v="0.375"/>
    <s v="30% a 40%"/>
    <n v="0"/>
    <n v="3"/>
    <n v="0"/>
    <n v="0"/>
    <n v="0"/>
    <n v="0"/>
    <n v="0"/>
    <n v="3"/>
    <n v="2"/>
    <n v="1"/>
    <n v="0"/>
    <n v="0"/>
    <n v="0"/>
    <n v="0"/>
    <n v="0"/>
    <n v="3"/>
    <n v="8.1728403818479904"/>
  </r>
  <r>
    <s v="515 - QUEVEDOGLOBALES"/>
    <s v="ROBALINO PAREDES HENRY JAVIER VENTAS DEL1 AL 18.xlsx"/>
    <s v="HENRY JAVIER ROBALINO"/>
    <s v="LA GANGA"/>
    <x v="106"/>
    <x v="0"/>
    <s v="GLOBALES"/>
    <n v="1"/>
    <n v="2"/>
    <n v="2"/>
    <n v="3"/>
    <n v="0"/>
    <n v="0"/>
    <n v="0"/>
    <n v="0"/>
    <n v="0"/>
    <n v="0"/>
    <n v="0"/>
    <n v="0"/>
    <n v="0"/>
    <m/>
    <n v="0.66666666666666663"/>
    <n v="0.66666666666666663"/>
    <e v="#REF!"/>
    <s v="PLATA"/>
    <n v="7"/>
    <n v="1"/>
    <n v="2"/>
    <n v="3"/>
    <n v="4"/>
    <n v="2"/>
    <n v="4"/>
    <n v="3"/>
    <n v="0.66666666666666663"/>
    <s v="PROM. C"/>
    <m/>
    <m/>
    <s v="CADENAS"/>
    <s v="GANGA QUEVEDO"/>
    <m/>
    <s v="ANNY SUAREZ"/>
    <n v="2"/>
    <n v="1"/>
    <n v="0"/>
    <n v="0"/>
    <n v="0"/>
    <n v="0"/>
    <n v="0"/>
    <n v="0"/>
    <n v="1"/>
    <n v="1.9062193137753827"/>
    <n v="1"/>
    <n v="0"/>
    <n v="0"/>
    <n v="0"/>
    <n v="0"/>
    <n v="0"/>
    <n v="0"/>
    <n v="1"/>
    <s v="WV"/>
    <s v="HENRY JAVIER ROBALINO"/>
    <n v="5.9999999999999973"/>
    <n v="0"/>
    <n v="0"/>
    <n v="0"/>
    <n v="0"/>
    <n v="0"/>
    <n v="0"/>
    <n v="0"/>
    <n v="0"/>
    <n v="0"/>
    <n v="0"/>
    <n v="1"/>
    <n v="0"/>
    <n v="0"/>
    <n v="0"/>
    <n v="0"/>
    <n v="0"/>
    <n v="1"/>
    <m/>
    <m/>
    <m/>
    <m/>
    <m/>
    <m/>
    <m/>
    <n v="0.66666666666666663"/>
    <s v="mayor 40%"/>
    <n v="0"/>
    <n v="0"/>
    <n v="0"/>
    <n v="0"/>
    <n v="0"/>
    <n v="0"/>
    <n v="0"/>
    <n v="0"/>
    <n v="0"/>
    <n v="0"/>
    <n v="0"/>
    <n v="0"/>
    <n v="0"/>
    <n v="0"/>
    <n v="0"/>
    <n v="0"/>
    <n v="0.95310965688769134"/>
  </r>
  <r>
    <s v="515 - QUEVEDOLAVADO"/>
    <s v="ROBALINO PAREDES HENRY JAVIER VENTAS DEL1 AL 18.xlsx"/>
    <s v="HENRY JAVIER ROBALINO"/>
    <s v="LA GANGA"/>
    <x v="106"/>
    <x v="0"/>
    <s v="LAVADO"/>
    <n v="0.66666666666666663"/>
    <n v="3"/>
    <n v="2"/>
    <n v="7"/>
    <n v="0"/>
    <n v="0"/>
    <n v="0"/>
    <n v="0"/>
    <n v="0"/>
    <n v="0"/>
    <n v="0"/>
    <n v="0"/>
    <n v="0"/>
    <m/>
    <n v="0.4"/>
    <n v="0.4"/>
    <e v="#REF!"/>
    <s v="PLATA"/>
    <n v="12"/>
    <n v="2"/>
    <n v="2"/>
    <n v="5"/>
    <n v="7"/>
    <n v="3"/>
    <n v="7"/>
    <n v="5"/>
    <n v="0.2857142857142857"/>
    <s v="PROM. C"/>
    <m/>
    <m/>
    <s v="CADENAS"/>
    <s v="GANGA QUEVEDO"/>
    <m/>
    <s v="ANNY SUAREZ"/>
    <n v="4"/>
    <n v="2"/>
    <n v="0"/>
    <n v="0"/>
    <n v="0"/>
    <n v="0"/>
    <n v="0"/>
    <n v="0"/>
    <n v="2"/>
    <n v="3.8913478012564267"/>
    <n v="0"/>
    <n v="1"/>
    <n v="0"/>
    <n v="0"/>
    <n v="0"/>
    <n v="0"/>
    <n v="0"/>
    <n v="1"/>
    <s v="WV"/>
    <s v="HENRY JAVIER ROBALINO"/>
    <n v="5.9999999999999973"/>
    <n v="2"/>
    <n v="0"/>
    <n v="0"/>
    <n v="0"/>
    <n v="0"/>
    <n v="0"/>
    <n v="0"/>
    <n v="2"/>
    <n v="0.05"/>
    <n v="4"/>
    <n v="1"/>
    <n v="0"/>
    <n v="0"/>
    <n v="0"/>
    <n v="0"/>
    <n v="0"/>
    <n v="5"/>
    <m/>
    <m/>
    <m/>
    <m/>
    <m/>
    <m/>
    <m/>
    <n v="0.8"/>
    <s v="mayor 40%"/>
    <n v="0"/>
    <n v="3"/>
    <n v="0"/>
    <n v="0"/>
    <n v="0"/>
    <n v="0"/>
    <n v="0"/>
    <n v="3"/>
    <n v="0"/>
    <n v="2"/>
    <n v="0"/>
    <n v="0"/>
    <n v="0"/>
    <n v="0"/>
    <n v="0"/>
    <n v="2"/>
    <n v="4.1768895217770314"/>
  </r>
  <r>
    <s v="515 - QUEVEDOREFRIGERACIÓN"/>
    <s v="ROBALINO PAREDES HENRY JAVIER VENTAS DEL1 AL 18.xlsx"/>
    <s v="HENRY JAVIER ROBALINO"/>
    <s v="LA GANGA"/>
    <x v="106"/>
    <x v="0"/>
    <s v="REFRIGERACIÓN"/>
    <n v="0.5"/>
    <n v="4"/>
    <n v="2"/>
    <n v="8"/>
    <n v="0"/>
    <n v="0"/>
    <n v="0"/>
    <n v="0"/>
    <n v="0"/>
    <n v="0"/>
    <n v="0"/>
    <n v="0"/>
    <n v="0"/>
    <m/>
    <n v="0.2"/>
    <n v="0.2"/>
    <e v="#REF!"/>
    <s v="PLATA"/>
    <n v="21"/>
    <n v="2"/>
    <n v="2"/>
    <n v="10"/>
    <n v="11"/>
    <n v="3"/>
    <n v="11"/>
    <n v="5"/>
    <n v="0.25"/>
    <s v="PROM. C"/>
    <m/>
    <m/>
    <s v="CADENAS"/>
    <s v="GANGA QUEVEDO"/>
    <m/>
    <s v="ANNY SUAREZ"/>
    <n v="8"/>
    <n v="3"/>
    <n v="1"/>
    <n v="0"/>
    <n v="0"/>
    <n v="0"/>
    <n v="0"/>
    <n v="0"/>
    <n v="4"/>
    <n v="2"/>
    <n v="1"/>
    <n v="2"/>
    <n v="0"/>
    <n v="0"/>
    <n v="0"/>
    <n v="0"/>
    <n v="0"/>
    <n v="3"/>
    <s v="WV"/>
    <s v="HENRY JAVIER ROBALINO"/>
    <n v="5.9999999999999973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.5714285714285714"/>
    <s v="mayor 40%"/>
    <n v="1"/>
    <n v="3"/>
    <n v="0"/>
    <n v="0"/>
    <n v="0"/>
    <n v="0"/>
    <n v="0"/>
    <n v="4"/>
    <n v="0"/>
    <n v="1"/>
    <n v="0"/>
    <n v="0"/>
    <n v="0"/>
    <n v="0"/>
    <n v="0"/>
    <n v="1"/>
    <n v="7.2570940104226835"/>
  </r>
  <r>
    <s v="386 - POINT QUEVEDOAIRES"/>
    <s v="ROBALINO PAREDES HENRY JAVIER VENTAS DEL1 AL 18.xlsx"/>
    <s v="HENRY JAVIER ROBALINO"/>
    <s v="POINT"/>
    <x v="107"/>
    <x v="0"/>
    <s v="AIRES"/>
    <n v="0"/>
    <n v="0"/>
    <n v="2"/>
    <n v="3"/>
    <n v="0"/>
    <n v="0"/>
    <n v="0"/>
    <n v="0"/>
    <n v="0"/>
    <n v="0"/>
    <n v="0"/>
    <n v="0"/>
    <n v="0"/>
    <m/>
    <n v="0.66666666666666663"/>
    <n v="0.66666666666666663"/>
    <e v="#REF!"/>
    <s v="PLATINO"/>
    <n v="7"/>
    <n v="1"/>
    <n v="2"/>
    <n v="3"/>
    <n v="4"/>
    <n v="2"/>
    <n v="4"/>
    <n v="3"/>
    <n v="0.66666666666666663"/>
    <s v="PROM. C"/>
    <m/>
    <m/>
    <s v="CADENAS"/>
    <s v="POINT QUEVEDO"/>
    <m/>
    <s v="ANNY SUAREZ"/>
    <n v="2"/>
    <n v="1"/>
    <n v="0"/>
    <n v="0"/>
    <n v="0"/>
    <n v="0"/>
    <n v="0"/>
    <n v="0"/>
    <n v="1"/>
    <n v="0"/>
    <n v="0"/>
    <n v="0"/>
    <n v="0"/>
    <n v="0"/>
    <n v="0"/>
    <n v="0"/>
    <n v="0"/>
    <n v="0"/>
    <s v="MWJVS"/>
    <s v="HENRY JAVIER ROBALINO"/>
    <n v="9.000000000000005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0"/>
    <n v="2"/>
    <n v="0"/>
    <n v="0"/>
    <n v="0"/>
    <n v="0"/>
    <n v="0"/>
    <n v="2"/>
    <n v="0"/>
    <n v="1"/>
    <n v="0"/>
    <n v="0"/>
    <n v="0"/>
    <n v="0"/>
    <n v="0"/>
    <n v="1"/>
    <n v="0"/>
  </r>
  <r>
    <s v="386 - POINT QUEVEDOCOCINAS"/>
    <s v="ROBALINO PAREDES HENRY JAVIER VENTAS DEL1 AL 18.xlsx"/>
    <s v="HENRY JAVIER ROBALINO"/>
    <s v="POINT"/>
    <x v="107"/>
    <x v="0"/>
    <s v="COCINAS"/>
    <n v="0.25"/>
    <n v="12"/>
    <n v="3"/>
    <n v="8"/>
    <n v="0"/>
    <n v="0"/>
    <n v="0"/>
    <n v="0"/>
    <n v="0"/>
    <n v="0"/>
    <n v="0"/>
    <n v="0"/>
    <n v="0"/>
    <m/>
    <n v="0.42857142857142855"/>
    <n v="0.42857142857142855"/>
    <e v="#REF!"/>
    <s v="PLATINO"/>
    <n v="15"/>
    <n v="3"/>
    <n v="3"/>
    <n v="7"/>
    <n v="8"/>
    <n v="4"/>
    <n v="8"/>
    <n v="7"/>
    <n v="0.375"/>
    <s v="PROM. C"/>
    <m/>
    <m/>
    <s v="CADENAS"/>
    <s v="POINT QUEVEDO"/>
    <m/>
    <s v="ANNY SUAREZ"/>
    <n v="6"/>
    <n v="1"/>
    <n v="1"/>
    <n v="0"/>
    <n v="0"/>
    <n v="0"/>
    <n v="0"/>
    <n v="0"/>
    <n v="2"/>
    <n v="10.451012109675858"/>
    <n v="2"/>
    <n v="1"/>
    <n v="0"/>
    <n v="0"/>
    <n v="0"/>
    <n v="0"/>
    <n v="0"/>
    <n v="3"/>
    <s v="MWJVS"/>
    <s v="HENRY JAVIER ROBALINO"/>
    <n v="9.0000000000000053"/>
    <n v="1"/>
    <n v="0"/>
    <n v="0"/>
    <n v="0"/>
    <n v="0"/>
    <n v="0"/>
    <n v="0"/>
    <n v="1"/>
    <n v="0.5"/>
    <n v="3"/>
    <n v="1"/>
    <n v="0"/>
    <n v="0"/>
    <n v="0"/>
    <n v="0"/>
    <n v="0"/>
    <n v="4"/>
    <m/>
    <m/>
    <m/>
    <m/>
    <m/>
    <m/>
    <m/>
    <n v="0.7"/>
    <s v="mayor 40%"/>
    <n v="0"/>
    <n v="2"/>
    <n v="0"/>
    <n v="0"/>
    <n v="0"/>
    <n v="0"/>
    <n v="0"/>
    <n v="2"/>
    <n v="1"/>
    <n v="1"/>
    <n v="0"/>
    <n v="0"/>
    <n v="0"/>
    <n v="0"/>
    <n v="0"/>
    <n v="2"/>
    <n v="12.715398066772293"/>
  </r>
  <r>
    <s v="386 - POINT QUEVEDOGLOBALES"/>
    <s v="ROBALINO PAREDES HENRY JAVIER VENTAS DEL1 AL 18.xlsx"/>
    <s v="HENRY JAVIER ROBALINO"/>
    <s v="POINT"/>
    <x v="107"/>
    <x v="0"/>
    <s v="GLOBALES"/>
    <n v="0"/>
    <n v="0"/>
    <n v="4"/>
    <n v="0"/>
    <n v="0"/>
    <n v="0"/>
    <n v="0"/>
    <n v="0"/>
    <n v="0"/>
    <n v="0"/>
    <n v="0"/>
    <n v="0"/>
    <n v="0"/>
    <m/>
    <n v="1"/>
    <n v="1"/>
    <e v="#REF!"/>
    <s v="PLATINO"/>
    <n v="4"/>
    <n v="0"/>
    <n v="4"/>
    <n v="4"/>
    <n v="0"/>
    <n v="0"/>
    <n v="0"/>
    <n v="0"/>
    <n v="0"/>
    <s v="PROM. C"/>
    <m/>
    <m/>
    <s v="CADENAS"/>
    <s v="POINT QUEVEDO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HENRY JAVIER ROBALINO"/>
    <n v="9.000000000000005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86 - POINT QUEVEDOLAVADO"/>
    <s v="ROBALINO PAREDES HENRY JAVIER VENTAS DEL1 AL 18.xlsx"/>
    <s v="HENRY JAVIER ROBALINO"/>
    <s v="POINT"/>
    <x v="107"/>
    <x v="0"/>
    <s v="LAVADO"/>
    <n v="0.2"/>
    <n v="5"/>
    <n v="1"/>
    <n v="5"/>
    <n v="0"/>
    <n v="0"/>
    <n v="0"/>
    <n v="0"/>
    <n v="0"/>
    <n v="0"/>
    <n v="0"/>
    <n v="0"/>
    <n v="0"/>
    <m/>
    <n v="0.33333333333333331"/>
    <n v="0.33333333333333331"/>
    <e v="#REF!"/>
    <s v="PLATINO"/>
    <n v="8"/>
    <n v="0"/>
    <n v="1"/>
    <n v="3"/>
    <n v="5"/>
    <n v="2"/>
    <n v="5"/>
    <n v="2"/>
    <n v="0.2"/>
    <s v="PROM. C"/>
    <m/>
    <m/>
    <s v="CADENAS"/>
    <s v="POINT QUEVEDO"/>
    <m/>
    <s v="ANNY SUAREZ"/>
    <n v="1"/>
    <n v="0"/>
    <n v="2"/>
    <n v="0"/>
    <n v="0"/>
    <n v="0"/>
    <n v="0"/>
    <n v="0"/>
    <n v="2"/>
    <n v="4.0479928235030282"/>
    <n v="1"/>
    <n v="1"/>
    <n v="0"/>
    <n v="0"/>
    <n v="0"/>
    <n v="0"/>
    <n v="0"/>
    <n v="2"/>
    <s v="MWJVS"/>
    <s v="HENRY JAVIER ROBALINO"/>
    <n v="9.0000000000000053"/>
    <n v="0"/>
    <n v="0"/>
    <n v="0"/>
    <n v="0"/>
    <n v="0"/>
    <n v="0"/>
    <n v="0"/>
    <n v="0"/>
    <n v="0.3"/>
    <n v="0"/>
    <n v="1"/>
    <n v="0"/>
    <n v="0"/>
    <n v="0"/>
    <n v="0"/>
    <n v="0"/>
    <n v="1"/>
    <m/>
    <m/>
    <m/>
    <m/>
    <m/>
    <s v="ALTO"/>
    <m/>
    <n v="0.2"/>
    <s v="menor de 30%"/>
    <n v="1"/>
    <n v="2"/>
    <n v="0"/>
    <n v="0"/>
    <n v="0"/>
    <n v="0"/>
    <n v="0"/>
    <n v="3"/>
    <n v="1"/>
    <n v="0"/>
    <n v="0"/>
    <n v="0"/>
    <n v="0"/>
    <n v="0"/>
    <n v="0"/>
    <n v="1"/>
    <n v="4.477195432381631"/>
  </r>
  <r>
    <s v="386 - POINT QUEVEDOREFRIGERACIÓN"/>
    <s v="ROBALINO PAREDES HENRY JAVIER VENTAS DEL1 AL 18.xlsx"/>
    <s v="HENRY JAVIER ROBALINO"/>
    <s v="POINT"/>
    <x v="107"/>
    <x v="0"/>
    <s v="REFRIGERACIÓN"/>
    <n v="0.2857142857142857"/>
    <n v="7"/>
    <n v="2"/>
    <n v="10"/>
    <n v="0"/>
    <n v="0"/>
    <n v="0"/>
    <n v="0"/>
    <n v="0"/>
    <n v="0"/>
    <n v="0"/>
    <n v="0"/>
    <n v="0"/>
    <m/>
    <n v="0.2857142857142857"/>
    <n v="0.2857142857142857"/>
    <e v="#REF!"/>
    <s v="PLATINO"/>
    <n v="15"/>
    <n v="1"/>
    <n v="2"/>
    <n v="7"/>
    <n v="8"/>
    <n v="3"/>
    <n v="8"/>
    <n v="4"/>
    <n v="0.2"/>
    <s v="PROM. C"/>
    <m/>
    <m/>
    <s v="CADENAS"/>
    <s v="POINT QUEVEDO"/>
    <m/>
    <s v="ANNY SUAREZ"/>
    <n v="5"/>
    <n v="0"/>
    <n v="1"/>
    <n v="0"/>
    <n v="0"/>
    <n v="0"/>
    <n v="0"/>
    <n v="0"/>
    <n v="1"/>
    <n v="9.0634092389426186"/>
    <n v="1"/>
    <n v="1"/>
    <n v="0"/>
    <n v="0"/>
    <n v="0"/>
    <n v="0"/>
    <n v="0"/>
    <n v="2"/>
    <s v="MWJVS"/>
    <s v="HENRY JAVIER ROBALINO"/>
    <n v="9.0000000000000053"/>
    <n v="1"/>
    <n v="0"/>
    <n v="0"/>
    <n v="0"/>
    <n v="0"/>
    <n v="0"/>
    <n v="0"/>
    <n v="1"/>
    <n v="0.4"/>
    <n v="3"/>
    <n v="1"/>
    <n v="0"/>
    <n v="0"/>
    <n v="0"/>
    <n v="0"/>
    <n v="0"/>
    <n v="4"/>
    <m/>
    <m/>
    <m/>
    <m/>
    <m/>
    <m/>
    <m/>
    <n v="0.625"/>
    <s v="mayor 40%"/>
    <n v="0"/>
    <n v="2"/>
    <n v="0"/>
    <n v="0"/>
    <n v="0"/>
    <n v="0"/>
    <n v="0"/>
    <n v="2"/>
    <n v="0"/>
    <n v="1"/>
    <n v="0"/>
    <n v="0"/>
    <n v="0"/>
    <n v="0"/>
    <n v="0"/>
    <n v="1"/>
    <n v="9.1510122163493008"/>
  </r>
  <r>
    <s v="410 - TIENDA SATELITE BALZAR 1039AIRES"/>
    <s v="JIMENEZ CORDOVA HENRY VICTOR.xlsx"/>
    <s v="HENRY VICTOR JIMENEZ"/>
    <s v="ARTEFACTA"/>
    <x v="108"/>
    <x v="0"/>
    <s v="AIRES"/>
    <n v="0"/>
    <n v="0"/>
    <n v="2"/>
    <m/>
    <n v="0"/>
    <n v="0"/>
    <n v="0"/>
    <n v="0"/>
    <n v="0"/>
    <n v="0"/>
    <n v="0"/>
    <n v="0"/>
    <n v="0"/>
    <m/>
    <n v="1"/>
    <n v="1"/>
    <n v="0"/>
    <s v="ORO"/>
    <n v="2"/>
    <n v="2"/>
    <n v="2"/>
    <n v="2"/>
    <m/>
    <m/>
    <m/>
    <n v="2"/>
    <n v="0"/>
    <s v="PROM. C"/>
    <m/>
    <m/>
    <s v="CADENAS"/>
    <s v="ARTEFACTA TIENDA SATELITE BALZAR 1039"/>
    <m/>
    <s v="ANNY SUAREZ"/>
    <n v="2"/>
    <n v="0"/>
    <n v="0"/>
    <n v="0"/>
    <n v="0"/>
    <n v="0"/>
    <n v="0"/>
    <n v="0"/>
    <n v="0"/>
    <n v="0"/>
    <n v="0"/>
    <n v="0"/>
    <n v="0"/>
    <n v="0"/>
    <n v="0"/>
    <n v="0"/>
    <n v="0"/>
    <n v="0"/>
    <s v="MV"/>
    <s v="VACANTE 6"/>
    <n v="4.0000000000000018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.40567951318458428"/>
  </r>
  <r>
    <s v="410 - TIENDA SATELITE BALZAR 1039COCINAS"/>
    <s v="JIMENEZ CORDOVA HENRY VICTOR.xlsx"/>
    <s v="HENRY VICTOR JIMENEZ"/>
    <s v="ARTEFACTA"/>
    <x v="108"/>
    <x v="0"/>
    <s v="COCINAS"/>
    <n v="0.2"/>
    <n v="5"/>
    <n v="1"/>
    <m/>
    <n v="0"/>
    <n v="0"/>
    <n v="0"/>
    <n v="0"/>
    <n v="0"/>
    <n v="0"/>
    <n v="0"/>
    <n v="0"/>
    <n v="0"/>
    <m/>
    <n v="1"/>
    <n v="1"/>
    <n v="0"/>
    <s v="ORO"/>
    <n v="1"/>
    <n v="0"/>
    <n v="1"/>
    <n v="1"/>
    <m/>
    <m/>
    <m/>
    <n v="0"/>
    <n v="0"/>
    <s v="PROM. C"/>
    <m/>
    <m/>
    <s v="CADENAS"/>
    <s v="ARTEFACTA TIENDA SATELITE BALZAR 1039"/>
    <m/>
    <s v="ANNY SUAREZ"/>
    <n v="0"/>
    <n v="5"/>
    <n v="0"/>
    <n v="0"/>
    <n v="0"/>
    <n v="0"/>
    <n v="0"/>
    <n v="0"/>
    <n v="5"/>
    <n v="4.7134537784299351"/>
    <n v="0"/>
    <n v="0"/>
    <n v="0"/>
    <n v="0"/>
    <n v="0"/>
    <n v="0"/>
    <n v="0"/>
    <n v="0"/>
    <s v="MV"/>
    <s v="VACANTE 6"/>
    <n v="4.0000000000000018"/>
    <n v="0"/>
    <n v="0"/>
    <n v="0"/>
    <n v="0"/>
    <n v="0"/>
    <n v="0"/>
    <n v="0"/>
    <n v="0"/>
    <n v="0.4"/>
    <n v="2"/>
    <n v="0"/>
    <n v="0"/>
    <n v="0"/>
    <n v="0"/>
    <n v="0"/>
    <n v="0"/>
    <n v="2"/>
    <m/>
    <m/>
    <m/>
    <m/>
    <m/>
    <m/>
    <m/>
    <n v="1"/>
    <n v="0"/>
    <n v="0"/>
    <n v="0"/>
    <n v="0"/>
    <n v="0"/>
    <n v="0"/>
    <n v="0"/>
    <n v="0"/>
    <n v="0"/>
    <n v="3"/>
    <n v="1"/>
    <n v="0"/>
    <n v="0"/>
    <n v="0"/>
    <n v="0"/>
    <n v="0"/>
    <n v="4"/>
    <n v="12.530536109507361"/>
  </r>
  <r>
    <s v="410 - TIENDA SATELITE BALZAR 1039GLOBALES"/>
    <s v="JIMENEZ CORDOVA HENRY VICTOR.xlsx"/>
    <s v="HENRY VICTOR JIMENEZ"/>
    <s v="ARTEFACTA"/>
    <x v="108"/>
    <x v="0"/>
    <s v="GLOBALES"/>
    <n v="1.5"/>
    <n v="2"/>
    <n v="3"/>
    <m/>
    <n v="0"/>
    <n v="0"/>
    <n v="0"/>
    <n v="0"/>
    <n v="0"/>
    <n v="0"/>
    <n v="0"/>
    <n v="0"/>
    <n v="0"/>
    <m/>
    <n v="0.17647058823529413"/>
    <n v="0.17647058823529413"/>
    <n v="0"/>
    <s v="ORO"/>
    <n v="17"/>
    <n v="1"/>
    <n v="3"/>
    <n v="17"/>
    <m/>
    <m/>
    <m/>
    <n v="1"/>
    <n v="0"/>
    <s v="PROM. C"/>
    <m/>
    <m/>
    <s v="CADENAS"/>
    <s v="ARTEFACTA TIENDA SATELITE BALZAR 1039"/>
    <m/>
    <s v="ANNY SUAREZ"/>
    <n v="1"/>
    <n v="0"/>
    <n v="0"/>
    <n v="0"/>
    <n v="0"/>
    <n v="0"/>
    <n v="0"/>
    <n v="0"/>
    <n v="0"/>
    <n v="1.8559168859362198"/>
    <n v="0"/>
    <n v="0"/>
    <n v="0"/>
    <n v="0"/>
    <n v="0"/>
    <n v="0"/>
    <n v="0"/>
    <n v="0"/>
    <s v="MV"/>
    <s v="VACANTE 6"/>
    <n v="4.0000000000000018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164604806000941"/>
  </r>
  <r>
    <s v="410 - TIENDA SATELITE BALZAR 1039LAVADO"/>
    <s v="JIMENEZ CORDOVA HENRY VICTOR.xlsx"/>
    <s v="HENRY VICTOR JIMENEZ"/>
    <s v="ARTEFACTA"/>
    <x v="108"/>
    <x v="0"/>
    <s v="LAVADO"/>
    <n v="0.5"/>
    <n v="2"/>
    <n v="1"/>
    <m/>
    <n v="0"/>
    <n v="0"/>
    <n v="0"/>
    <n v="0"/>
    <n v="0"/>
    <n v="0"/>
    <n v="0"/>
    <n v="0"/>
    <n v="0"/>
    <m/>
    <n v="1"/>
    <n v="1"/>
    <n v="0"/>
    <s v="ORO"/>
    <n v="1"/>
    <n v="1"/>
    <n v="1"/>
    <n v="1"/>
    <m/>
    <m/>
    <m/>
    <n v="2"/>
    <n v="0"/>
    <s v="PROM. C"/>
    <m/>
    <m/>
    <s v="CADENAS"/>
    <s v="ARTEFACTA TIENDA SATELITE BALZAR 1039"/>
    <m/>
    <s v="ANNY SUAREZ"/>
    <n v="1"/>
    <n v="1"/>
    <n v="0"/>
    <n v="0"/>
    <n v="0"/>
    <n v="0"/>
    <n v="0"/>
    <n v="0"/>
    <n v="1"/>
    <n v="2.368873764707359"/>
    <n v="0"/>
    <n v="0"/>
    <n v="0"/>
    <n v="0"/>
    <n v="0"/>
    <n v="0"/>
    <n v="0"/>
    <n v="0"/>
    <s v="MV"/>
    <s v="VACANTE 6"/>
    <n v="4.0000000000000018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5.5273721176505033"/>
  </r>
  <r>
    <s v="410 - TIENDA SATELITE BALZAR 1039REFRIGERACIÓN"/>
    <s v="JIMENEZ CORDOVA HENRY VICTOR.xlsx"/>
    <s v="HENRY VICTOR JIMENEZ"/>
    <s v="ARTEFACTA"/>
    <x v="108"/>
    <x v="0"/>
    <s v="REFRIGERACIÓN"/>
    <n v="3.5"/>
    <n v="2"/>
    <n v="7"/>
    <m/>
    <n v="0"/>
    <n v="0"/>
    <n v="0"/>
    <n v="0"/>
    <n v="0"/>
    <n v="5"/>
    <n v="0"/>
    <n v="0"/>
    <n v="0"/>
    <m/>
    <n v="0.41176470588235292"/>
    <n v="0.41176470588235292"/>
    <n v="0"/>
    <s v="ORO"/>
    <n v="17"/>
    <n v="1"/>
    <n v="7"/>
    <n v="17"/>
    <m/>
    <m/>
    <m/>
    <n v="2"/>
    <n v="0"/>
    <s v="PROM. C"/>
    <m/>
    <m/>
    <s v="CADENAS"/>
    <s v="ARTEFACTA TIENDA SATELITE BALZAR 1039"/>
    <m/>
    <s v="ANNY SUAREZ"/>
    <n v="1"/>
    <n v="0"/>
    <n v="0"/>
    <n v="0"/>
    <n v="0"/>
    <n v="0"/>
    <n v="0"/>
    <n v="0"/>
    <n v="0"/>
    <n v="2"/>
    <n v="0"/>
    <n v="0"/>
    <n v="0"/>
    <n v="0"/>
    <n v="0"/>
    <n v="0"/>
    <n v="0"/>
    <n v="0"/>
    <s v="MV"/>
    <s v="VACANTE 6"/>
    <n v="4.0000000000000018"/>
    <n v="0"/>
    <n v="0"/>
    <n v="0"/>
    <n v="0"/>
    <n v="0"/>
    <n v="0"/>
    <n v="0"/>
    <n v="0"/>
    <n v="0.2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.1528998545046445"/>
  </r>
  <r>
    <s v="455 - TIENDA BUENA FE 817AIRES"/>
    <s v="JIMENEZ CORDOVA HENRY VICTOR.xlsx"/>
    <s v="HENRY VICTOR JIMENEZ"/>
    <s v="ARTEFACTA"/>
    <x v="109"/>
    <x v="0"/>
    <s v="AIRES"/>
    <n v="3"/>
    <n v="1"/>
    <n v="3"/>
    <m/>
    <n v="0"/>
    <n v="1"/>
    <n v="0"/>
    <n v="0"/>
    <n v="0"/>
    <n v="0"/>
    <n v="0"/>
    <n v="0"/>
    <n v="0"/>
    <m/>
    <n v="0.375"/>
    <n v="0.375"/>
    <n v="0"/>
    <s v="PLATA"/>
    <n v="8"/>
    <n v="0"/>
    <n v="3"/>
    <n v="8"/>
    <m/>
    <m/>
    <m/>
    <n v="0"/>
    <n v="0"/>
    <s v="PROM. C"/>
    <m/>
    <m/>
    <s v="CADENAS"/>
    <s v="ARTEFACTA TIENDA BUENA FE 817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VACANTE 6"/>
    <n v="3.0000000000000013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198782961460452"/>
  </r>
  <r>
    <s v="455 - TIENDA BUENA FE 817COCINAS"/>
    <s v="JIMENEZ CORDOVA HENRY VICTOR.xlsx"/>
    <s v="HENRY VICTOR JIMENEZ"/>
    <s v="ARTEFACTA"/>
    <x v="109"/>
    <x v="0"/>
    <s v="COCINAS"/>
    <n v="0"/>
    <n v="3"/>
    <n v="0"/>
    <m/>
    <n v="0"/>
    <n v="0"/>
    <n v="0"/>
    <n v="0"/>
    <n v="0"/>
    <n v="0"/>
    <n v="0"/>
    <n v="0"/>
    <n v="0"/>
    <m/>
    <n v="0"/>
    <n v="0"/>
    <n v="0"/>
    <s v="PLATA"/>
    <n v="0"/>
    <n v="0"/>
    <n v="0"/>
    <n v="0"/>
    <m/>
    <m/>
    <m/>
    <n v="0"/>
    <n v="0"/>
    <s v="PROM. C"/>
    <m/>
    <m/>
    <s v="CADENAS"/>
    <s v="ARTEFACTA TIENDA BUENA FE 817"/>
    <m/>
    <s v="ANNY SUAREZ"/>
    <n v="0"/>
    <n v="1"/>
    <n v="0"/>
    <n v="0"/>
    <n v="0"/>
    <n v="0"/>
    <n v="0"/>
    <n v="0"/>
    <n v="1"/>
    <n v="3.5828480374174623"/>
    <n v="0"/>
    <n v="0"/>
    <n v="0"/>
    <n v="0"/>
    <n v="0"/>
    <n v="0"/>
    <n v="0"/>
    <n v="0"/>
    <s v="J"/>
    <s v="VACANTE 6"/>
    <n v="3.0000000000000013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1"/>
    <n v="0"/>
    <n v="0"/>
    <n v="0"/>
    <n v="0"/>
    <n v="0"/>
    <n v="0"/>
    <n v="0"/>
    <n v="0"/>
    <n v="0"/>
    <n v="2"/>
    <n v="1"/>
    <n v="0"/>
    <n v="0"/>
    <n v="0"/>
    <n v="0"/>
    <n v="0"/>
    <n v="3"/>
    <n v="10.04632899379261"/>
  </r>
  <r>
    <s v="455 - TIENDA BUENA FE 817EMPOTRE"/>
    <s v="JIMENEZ CORDOVA HENRY VICTOR.xlsx"/>
    <s v="HENRY VICTOR JIMENEZ"/>
    <s v="ARTEFACTA"/>
    <x v="109"/>
    <x v="0"/>
    <s v="EMPOTRE"/>
    <n v="0"/>
    <n v="0"/>
    <n v="2"/>
    <m/>
    <n v="0"/>
    <n v="0"/>
    <n v="0"/>
    <n v="0"/>
    <n v="0"/>
    <n v="0"/>
    <n v="0"/>
    <n v="0"/>
    <n v="0"/>
    <m/>
    <n v="0.66666666666666663"/>
    <n v="0.66666666666666663"/>
    <n v="0"/>
    <s v="PLATA"/>
    <n v="3"/>
    <n v="0"/>
    <n v="2"/>
    <n v="3"/>
    <m/>
    <m/>
    <m/>
    <n v="0"/>
    <n v="0"/>
    <s v="PROM. C"/>
    <m/>
    <m/>
    <s v="CADENAS"/>
    <s v="ARTEFACTA TIENDA BUENA FE 817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VACANTE 6"/>
    <n v="3.000000000000001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55 - TIENDA BUENA FE 817GLOBALES"/>
    <s v="JIMENEZ CORDOVA HENRY VICTOR.xlsx"/>
    <s v="HENRY VICTOR JIMENEZ"/>
    <s v="ARTEFACTA"/>
    <x v="109"/>
    <x v="0"/>
    <s v="GLOBALES"/>
    <n v="0"/>
    <n v="0"/>
    <n v="0"/>
    <m/>
    <n v="0"/>
    <n v="0"/>
    <n v="0"/>
    <n v="0"/>
    <n v="0"/>
    <n v="0"/>
    <n v="0"/>
    <n v="0"/>
    <n v="0"/>
    <m/>
    <n v="0"/>
    <n v="0"/>
    <n v="0"/>
    <s v="PLATA"/>
    <n v="0"/>
    <n v="0"/>
    <n v="0"/>
    <n v="0"/>
    <m/>
    <m/>
    <m/>
    <n v="0"/>
    <n v="0"/>
    <s v="PROM. C"/>
    <m/>
    <m/>
    <s v="CADENAS"/>
    <s v="ARTEFACTA TIENDA BUENA FE 817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VACANTE 6"/>
    <n v="3.000000000000001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55 - TIENDA BUENA FE 817LAVADO"/>
    <s v="JIMENEZ CORDOVA HENRY VICTOR.xlsx"/>
    <s v="HENRY VICTOR JIMENEZ"/>
    <s v="ARTEFACTA"/>
    <x v="109"/>
    <x v="0"/>
    <s v="LAVADO"/>
    <n v="0.5"/>
    <n v="2"/>
    <n v="1"/>
    <m/>
    <n v="0"/>
    <n v="0"/>
    <n v="0"/>
    <n v="0"/>
    <n v="0"/>
    <n v="0"/>
    <n v="0"/>
    <n v="0"/>
    <n v="0"/>
    <m/>
    <n v="1"/>
    <n v="1"/>
    <n v="0"/>
    <s v="PLATA"/>
    <n v="1"/>
    <n v="0"/>
    <n v="1"/>
    <n v="1"/>
    <m/>
    <m/>
    <m/>
    <n v="0"/>
    <n v="0"/>
    <s v="PROM. C"/>
    <m/>
    <m/>
    <s v="CADENAS"/>
    <s v="ARTEFACTA TIENDA BUENA FE 817"/>
    <m/>
    <s v="ANNY SUAREZ"/>
    <n v="0"/>
    <n v="1"/>
    <n v="0"/>
    <n v="0"/>
    <n v="0"/>
    <n v="0"/>
    <n v="0"/>
    <n v="0"/>
    <n v="1"/>
    <n v="1.507465122995592"/>
    <n v="0"/>
    <n v="0"/>
    <n v="0"/>
    <n v="0"/>
    <n v="0"/>
    <n v="0"/>
    <n v="0"/>
    <n v="0"/>
    <s v="J"/>
    <s v="VACANTE 6"/>
    <n v="3.0000000000000013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455 - TIENDA BUENA FE 817REFRIGERACIÓN"/>
    <s v="JIMENEZ CORDOVA HENRY VICTOR.xlsx"/>
    <s v="HENRY VICTOR JIMENEZ"/>
    <s v="ARTEFACTA"/>
    <x v="109"/>
    <x v="0"/>
    <s v="REFRIGERACIÓN"/>
    <n v="0.5"/>
    <n v="2"/>
    <n v="1"/>
    <m/>
    <n v="0"/>
    <n v="0"/>
    <n v="0"/>
    <n v="0"/>
    <n v="0"/>
    <n v="0"/>
    <n v="0"/>
    <n v="0"/>
    <n v="0"/>
    <m/>
    <n v="1"/>
    <n v="1"/>
    <n v="0"/>
    <s v="PLATA"/>
    <n v="1"/>
    <n v="0"/>
    <n v="1"/>
    <n v="1"/>
    <m/>
    <m/>
    <m/>
    <n v="0"/>
    <n v="0"/>
    <s v="PROM. C"/>
    <m/>
    <m/>
    <s v="CADENAS"/>
    <s v="ARTEFACTA TIENDA BUENA FE 817"/>
    <m/>
    <s v="ANNY SUAREZ"/>
    <n v="0"/>
    <n v="0"/>
    <n v="0"/>
    <n v="0"/>
    <n v="0"/>
    <n v="0"/>
    <n v="0"/>
    <n v="0"/>
    <n v="0"/>
    <n v="1"/>
    <n v="1"/>
    <n v="0"/>
    <n v="0"/>
    <n v="0"/>
    <n v="0"/>
    <n v="0"/>
    <n v="0"/>
    <n v="1"/>
    <s v="J"/>
    <s v="VACANTE 6"/>
    <n v="3.0000000000000013"/>
    <n v="1"/>
    <n v="0"/>
    <n v="0"/>
    <n v="0"/>
    <n v="0"/>
    <n v="0"/>
    <n v="0"/>
    <n v="1"/>
    <n v="0.2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1"/>
    <n v="2"/>
    <n v="0"/>
    <n v="0"/>
    <n v="0"/>
    <n v="0"/>
    <n v="0"/>
    <n v="3"/>
    <n v="6"/>
  </r>
  <r>
    <s v="456 - TIENDA EMPALME 818AIRES"/>
    <s v="JIMENEZ CORDOVA HENRY VICTOR.xlsx"/>
    <s v="HENRY VICTOR JIMENEZ"/>
    <s v="ARTEFACTA"/>
    <x v="110"/>
    <x v="0"/>
    <s v="AIRES"/>
    <n v="0"/>
    <n v="2"/>
    <n v="0"/>
    <m/>
    <n v="0"/>
    <n v="2"/>
    <n v="0"/>
    <n v="0"/>
    <n v="0"/>
    <n v="0"/>
    <n v="0"/>
    <n v="0"/>
    <n v="0"/>
    <m/>
    <n v="0"/>
    <n v="0"/>
    <n v="0"/>
    <s v="BRONCE"/>
    <n v="2"/>
    <n v="0"/>
    <n v="0"/>
    <n v="2"/>
    <m/>
    <m/>
    <m/>
    <n v="0"/>
    <n v="0"/>
    <s v="PROM. C"/>
    <m/>
    <m/>
    <s v="CADENAS"/>
    <s v="Tienda Empalme 818"/>
    <m/>
    <s v="ANNY SUAREZ"/>
    <n v="0"/>
    <n v="0"/>
    <n v="0"/>
    <n v="0"/>
    <n v="0"/>
    <n v="0"/>
    <n v="0"/>
    <n v="0"/>
    <n v="0"/>
    <n v="2.738336713995944"/>
    <n v="0"/>
    <n v="0"/>
    <n v="0"/>
    <n v="0"/>
    <n v="0"/>
    <n v="0"/>
    <n v="0"/>
    <n v="0"/>
    <s v="WS"/>
    <s v="VACANTE 6"/>
    <n v="3.9999999999999964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25963488843824"/>
  </r>
  <r>
    <s v="456 - TIENDA EMPALME 818COCINAS"/>
    <s v="JIMENEZ CORDOVA HENRY VICTOR.xlsx"/>
    <s v="HENRY VICTOR JIMENEZ"/>
    <s v="ARTEFACTA"/>
    <x v="110"/>
    <x v="0"/>
    <s v="COCINAS"/>
    <n v="0.25"/>
    <n v="4"/>
    <n v="1"/>
    <m/>
    <n v="0"/>
    <n v="0"/>
    <n v="0"/>
    <n v="0"/>
    <n v="0"/>
    <n v="0"/>
    <n v="0"/>
    <n v="0"/>
    <n v="0"/>
    <m/>
    <n v="1"/>
    <n v="1"/>
    <n v="0"/>
    <s v="BRONCE"/>
    <n v="1"/>
    <n v="0"/>
    <n v="1"/>
    <n v="1"/>
    <m/>
    <m/>
    <m/>
    <n v="0"/>
    <n v="0"/>
    <s v="PROM. C"/>
    <m/>
    <m/>
    <s v="CADENAS"/>
    <s v="Tienda Empalme 818"/>
    <m/>
    <s v="ANNY SUAREZ"/>
    <n v="0"/>
    <n v="1"/>
    <n v="0"/>
    <n v="0"/>
    <n v="0"/>
    <n v="0"/>
    <n v="0"/>
    <n v="0"/>
    <n v="1"/>
    <n v="3.799761324015428"/>
    <n v="0"/>
    <n v="0"/>
    <n v="0"/>
    <n v="0"/>
    <n v="0"/>
    <n v="0"/>
    <n v="0"/>
    <n v="0"/>
    <s v="WS"/>
    <s v="VACANTE 6"/>
    <n v="3.9999999999999964"/>
    <n v="0"/>
    <n v="0"/>
    <n v="0"/>
    <n v="0"/>
    <n v="0"/>
    <n v="0"/>
    <n v="0"/>
    <n v="0"/>
    <n v="0.4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0.243174029632378"/>
  </r>
  <r>
    <s v="456 - TIENDA EMPALME 818GLOBALES"/>
    <s v="JIMENEZ CORDOVA HENRY VICTOR.xlsx"/>
    <s v="HENRY VICTOR JIMENEZ"/>
    <s v="ARTEFACTA"/>
    <x v="110"/>
    <x v="0"/>
    <s v="GLOBALES"/>
    <n v="0"/>
    <n v="0"/>
    <n v="2"/>
    <m/>
    <n v="0"/>
    <n v="0"/>
    <n v="0"/>
    <n v="0"/>
    <n v="0"/>
    <n v="0"/>
    <n v="0"/>
    <n v="0"/>
    <n v="0"/>
    <m/>
    <n v="1"/>
    <n v="1"/>
    <n v="0"/>
    <s v="BRONCE"/>
    <n v="2"/>
    <n v="1"/>
    <n v="2"/>
    <n v="2"/>
    <m/>
    <m/>
    <m/>
    <n v="1"/>
    <n v="0"/>
    <s v="PROM. C"/>
    <m/>
    <m/>
    <s v="CADENAS"/>
    <s v="Tienda Empalme 818"/>
    <m/>
    <s v="ANNY SUARE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WS"/>
    <s v="VACANTE 6"/>
    <n v="3.999999999999996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56 - TIENDA EMPALME 818LAVADO"/>
    <s v="JIMENEZ CORDOVA HENRY VICTOR.xlsx"/>
    <s v="HENRY VICTOR JIMENEZ"/>
    <s v="ARTEFACTA"/>
    <x v="110"/>
    <x v="0"/>
    <s v="LAVADO"/>
    <n v="1"/>
    <n v="3"/>
    <n v="3"/>
    <m/>
    <n v="0"/>
    <n v="0"/>
    <n v="0"/>
    <n v="0"/>
    <n v="0"/>
    <n v="0"/>
    <n v="0"/>
    <n v="0"/>
    <n v="0"/>
    <m/>
    <n v="0.25"/>
    <n v="0.25"/>
    <n v="0"/>
    <s v="BRONCE"/>
    <n v="12"/>
    <n v="2"/>
    <n v="3"/>
    <n v="12"/>
    <m/>
    <m/>
    <m/>
    <n v="2"/>
    <n v="0"/>
    <s v="PROM. C"/>
    <m/>
    <m/>
    <s v="CADENAS"/>
    <s v="Tienda Empalme 818"/>
    <m/>
    <s v="ANNY SUAREZ"/>
    <n v="2"/>
    <n v="0"/>
    <n v="0"/>
    <n v="0"/>
    <n v="0"/>
    <n v="0"/>
    <n v="0"/>
    <n v="0"/>
    <n v="0"/>
    <n v="2.7995780855632422"/>
    <n v="0"/>
    <n v="0"/>
    <n v="0"/>
    <n v="0"/>
    <n v="0"/>
    <n v="0"/>
    <n v="0"/>
    <n v="0"/>
    <s v="WS"/>
    <s v="VACANTE 6"/>
    <n v="3.9999999999999964"/>
    <n v="0"/>
    <n v="0"/>
    <n v="0"/>
    <n v="0"/>
    <n v="0"/>
    <n v="0"/>
    <n v="0"/>
    <n v="0"/>
    <n v="0.12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6.5323488663142308"/>
  </r>
  <r>
    <s v="456 - TIENDA EMPALME 818REFRIGERACIÓN"/>
    <s v="JIMENEZ CORDOVA HENRY VICTOR.xlsx"/>
    <s v="HENRY VICTOR JIMENEZ"/>
    <s v="ARTEFACTA"/>
    <x v="110"/>
    <x v="0"/>
    <s v="REFRIGERACIÓN"/>
    <n v="0"/>
    <n v="1"/>
    <n v="0"/>
    <m/>
    <n v="0"/>
    <n v="0"/>
    <n v="0"/>
    <n v="0"/>
    <n v="0"/>
    <n v="0"/>
    <n v="0"/>
    <n v="0"/>
    <n v="0"/>
    <m/>
    <n v="0"/>
    <n v="0"/>
    <n v="0"/>
    <s v="BRONCE"/>
    <n v="0"/>
    <n v="0"/>
    <n v="0"/>
    <n v="0"/>
    <m/>
    <m/>
    <m/>
    <n v="0"/>
    <n v="0"/>
    <s v="PROM. C"/>
    <m/>
    <m/>
    <s v="CADENAS"/>
    <s v="Tienda Empalme 818"/>
    <m/>
    <s v="ANNY SUAREZ"/>
    <n v="0"/>
    <n v="1"/>
    <n v="0"/>
    <n v="0"/>
    <n v="0"/>
    <n v="0"/>
    <n v="0"/>
    <n v="0"/>
    <n v="1"/>
    <n v="1"/>
    <n v="0"/>
    <n v="0"/>
    <n v="0"/>
    <n v="0"/>
    <n v="0"/>
    <n v="0"/>
    <n v="0"/>
    <n v="0"/>
    <s v="WS"/>
    <s v="VACANTE 6"/>
    <n v="3.9999999999999964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.3751814798194442"/>
  </r>
  <r>
    <s v="528 - Creditos El EmpalmeAIRES"/>
    <s v="JIMENEZ CORDOVA HENRY VICTOR.xlsx"/>
    <s v="HENRY VICTOR JIMENEZ"/>
    <s v="CRECOS"/>
    <x v="111"/>
    <x v="0"/>
    <s v="AIRES"/>
    <n v="0"/>
    <n v="0"/>
    <n v="1"/>
    <m/>
    <n v="0"/>
    <n v="0"/>
    <n v="0"/>
    <n v="0"/>
    <n v="0"/>
    <n v="0"/>
    <n v="0"/>
    <n v="0"/>
    <n v="0"/>
    <m/>
    <n v="1"/>
    <n v="1"/>
    <n v="0"/>
    <s v="PLATA"/>
    <n v="1"/>
    <n v="0"/>
    <n v="1"/>
    <n v="1"/>
    <m/>
    <m/>
    <m/>
    <n v="0"/>
    <n v="0"/>
    <s v="PROM. C"/>
    <m/>
    <n v="1"/>
    <s v="CADENAS"/>
    <s v="CRECOS EL EMPALME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S"/>
    <s v="VACANTE 6"/>
    <n v="4.0000000000000018"/>
    <n v="0"/>
    <n v="0"/>
    <n v="0"/>
    <n v="0"/>
    <n v="0"/>
    <n v="0"/>
    <n v="0"/>
    <n v="0"/>
    <n v="0.2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7037037037037035"/>
  </r>
  <r>
    <s v="528 - Creditos El EmpalmeCOCINAS"/>
    <s v="JIMENEZ CORDOVA HENRY VICTOR.xlsx"/>
    <s v="HENRY VICTOR JIMENEZ"/>
    <s v="CRECOS"/>
    <x v="111"/>
    <x v="0"/>
    <s v="COCINAS"/>
    <n v="2"/>
    <n v="2"/>
    <n v="4"/>
    <m/>
    <n v="0"/>
    <n v="0"/>
    <n v="0"/>
    <n v="0"/>
    <n v="0"/>
    <n v="0"/>
    <n v="0"/>
    <n v="0"/>
    <n v="0"/>
    <m/>
    <n v="1"/>
    <n v="1"/>
    <n v="0"/>
    <s v="PLATA"/>
    <n v="4"/>
    <n v="1"/>
    <n v="4"/>
    <n v="4"/>
    <m/>
    <m/>
    <m/>
    <n v="1"/>
    <n v="0"/>
    <s v="PROM. C"/>
    <m/>
    <n v="0"/>
    <s v="CADENAS"/>
    <s v="CRECOS EL EMPALME"/>
    <m/>
    <s v="ANNY SUAREZ"/>
    <n v="1"/>
    <n v="0"/>
    <n v="0"/>
    <n v="0"/>
    <n v="0"/>
    <n v="0"/>
    <n v="0"/>
    <n v="0"/>
    <n v="0"/>
    <n v="3.7802355350742438"/>
    <n v="0"/>
    <n v="0"/>
    <n v="0"/>
    <n v="0"/>
    <n v="0"/>
    <n v="0"/>
    <n v="0"/>
    <n v="0"/>
    <s v="WS"/>
    <s v="VACANTE 6"/>
    <n v="4.0000000000000018"/>
    <n v="1"/>
    <n v="0"/>
    <n v="0"/>
    <n v="0"/>
    <n v="0"/>
    <n v="0"/>
    <n v="0"/>
    <n v="1"/>
    <n v="0.4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1"/>
    <n v="0"/>
    <n v="0"/>
    <n v="0"/>
    <n v="0"/>
    <n v="0"/>
    <n v="0"/>
    <n v="1"/>
    <n v="10"/>
  </r>
  <r>
    <s v="528 - Creditos El EmpalmeGLOBALES"/>
    <s v="JIMENEZ CORDOVA HENRY VICTOR.xlsx"/>
    <s v="HENRY VICTOR JIMENEZ"/>
    <s v="CRECOS"/>
    <x v="111"/>
    <x v="0"/>
    <s v="GLOBALES"/>
    <n v="0"/>
    <n v="0"/>
    <n v="5"/>
    <m/>
    <n v="0"/>
    <n v="0"/>
    <n v="0"/>
    <n v="0"/>
    <n v="0"/>
    <n v="0"/>
    <n v="0"/>
    <n v="0"/>
    <n v="0"/>
    <m/>
    <n v="1"/>
    <n v="1"/>
    <n v="0"/>
    <s v="PLATA"/>
    <n v="5"/>
    <n v="1"/>
    <n v="5"/>
    <n v="5"/>
    <m/>
    <m/>
    <m/>
    <n v="1"/>
    <n v="0"/>
    <s v="PROM. C"/>
    <m/>
    <m/>
    <s v="CADENAS"/>
    <s v="CRECOS EL EMPALME"/>
    <m/>
    <s v="ANNY SUARE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WS"/>
    <s v="VACANTE 6"/>
    <n v="4.0000000000000018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28 - Creditos El EmpalmeREFRIGERACIÓN"/>
    <s v="JIMENEZ CORDOVA HENRY VICTOR.xlsx"/>
    <s v="HENRY VICTOR JIMENEZ"/>
    <s v="CRECOS"/>
    <x v="111"/>
    <x v="0"/>
    <s v="REFRIGERACIÓN"/>
    <n v="0"/>
    <n v="0"/>
    <n v="0"/>
    <m/>
    <n v="0"/>
    <n v="0"/>
    <n v="0"/>
    <n v="0"/>
    <n v="0"/>
    <n v="0"/>
    <n v="0"/>
    <n v="0"/>
    <n v="0"/>
    <m/>
    <n v="0"/>
    <n v="0"/>
    <n v="0"/>
    <s v="PLATA"/>
    <n v="7"/>
    <n v="0"/>
    <n v="0"/>
    <n v="7"/>
    <m/>
    <m/>
    <m/>
    <n v="0"/>
    <n v="0"/>
    <s v="PROM. C"/>
    <m/>
    <n v="0"/>
    <s v="CADENAS"/>
    <s v="CRECOS EL EMPALME"/>
    <m/>
    <s v="ANNY SUAREZ"/>
    <n v="0"/>
    <n v="0"/>
    <n v="0"/>
    <n v="0"/>
    <n v="0"/>
    <n v="0"/>
    <n v="0"/>
    <n v="0"/>
    <n v="0"/>
    <n v="4"/>
    <n v="0"/>
    <n v="0"/>
    <n v="0"/>
    <n v="0"/>
    <n v="0"/>
    <n v="0"/>
    <n v="0"/>
    <n v="0"/>
    <s v="WS"/>
    <s v="VACANTE 6"/>
    <n v="4.0000000000000018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8"/>
  </r>
  <r>
    <s v="958 - JAHER BUENA FECOCINAS"/>
    <s v="JIMENEZ CORDOVA HENRY VICTOR.xlsx"/>
    <s v="HENRY VICTOR JIMENEZ"/>
    <s v="JAHER"/>
    <x v="112"/>
    <x v="0"/>
    <s v="COCINAS"/>
    <n v="0.4"/>
    <n v="5"/>
    <n v="2"/>
    <m/>
    <n v="0"/>
    <n v="0"/>
    <n v="0"/>
    <n v="0"/>
    <n v="0"/>
    <n v="0"/>
    <n v="0"/>
    <n v="0"/>
    <n v="0"/>
    <m/>
    <n v="1"/>
    <n v="1"/>
    <n v="0"/>
    <s v="PLATA"/>
    <n v="2"/>
    <n v="2"/>
    <n v="2"/>
    <n v="2"/>
    <m/>
    <m/>
    <m/>
    <n v="3"/>
    <n v="0"/>
    <s v="PROM. C"/>
    <m/>
    <m/>
    <s v="CADENAS"/>
    <s v="JAHER BUENA FE"/>
    <m/>
    <s v="ANNY SUAREZ"/>
    <n v="2"/>
    <n v="0"/>
    <n v="0"/>
    <n v="0"/>
    <n v="0"/>
    <n v="0"/>
    <n v="0"/>
    <n v="0"/>
    <n v="0"/>
    <n v="6.5119849206052178"/>
    <n v="0"/>
    <n v="0"/>
    <n v="0"/>
    <n v="0"/>
    <n v="0"/>
    <n v="0"/>
    <n v="0"/>
    <n v="0"/>
    <s v="J"/>
    <s v="VACANTE 6"/>
    <n v="1.9999999999999996"/>
    <n v="0"/>
    <n v="0"/>
    <n v="0"/>
    <n v="0"/>
    <n v="0"/>
    <n v="0"/>
    <n v="0"/>
    <n v="0"/>
    <n v="0.4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442492064915625"/>
  </r>
  <r>
    <s v="958 - JAHER BUENA FELAVADO"/>
    <s v="JIMENEZ CORDOVA HENRY VICTOR.xlsx"/>
    <s v="HENRY VICTOR JIMENEZ"/>
    <s v="JAHER"/>
    <x v="112"/>
    <x v="0"/>
    <s v="LAVADO"/>
    <n v="0.14285714285714285"/>
    <n v="7"/>
    <n v="1"/>
    <m/>
    <n v="0"/>
    <n v="0"/>
    <n v="0"/>
    <n v="0"/>
    <n v="0"/>
    <n v="0"/>
    <n v="0"/>
    <n v="0"/>
    <n v="0"/>
    <m/>
    <n v="1"/>
    <n v="1"/>
    <n v="0"/>
    <s v="PLATA"/>
    <n v="1"/>
    <n v="1"/>
    <n v="1"/>
    <n v="1"/>
    <m/>
    <m/>
    <m/>
    <n v="2"/>
    <n v="0"/>
    <s v="PROM. C"/>
    <m/>
    <m/>
    <s v="CADENAS"/>
    <s v="JAHER BUENA FE"/>
    <m/>
    <s v="ANNY SUAREZ"/>
    <n v="1"/>
    <n v="0"/>
    <n v="0"/>
    <n v="0"/>
    <n v="0"/>
    <n v="0"/>
    <n v="0"/>
    <n v="0"/>
    <n v="0"/>
    <n v="4.7825391981632439"/>
    <n v="0"/>
    <n v="0"/>
    <n v="0"/>
    <n v="0"/>
    <n v="0"/>
    <n v="0"/>
    <n v="0"/>
    <n v="0"/>
    <s v="J"/>
    <s v="VACANTE 6"/>
    <n v="1.9999999999999996"/>
    <n v="0"/>
    <n v="0"/>
    <n v="0"/>
    <n v="0"/>
    <n v="0"/>
    <n v="0"/>
    <n v="0"/>
    <n v="0"/>
    <n v="0.2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738814537105653"/>
  </r>
  <r>
    <s v="958 - JAHER BUENA FEREFRIGERACIÓN"/>
    <s v="JIMENEZ CORDOVA HENRY VICTOR.xlsx"/>
    <s v="HENRY VICTOR JIMENEZ"/>
    <s v="JAHER"/>
    <x v="112"/>
    <x v="0"/>
    <s v="REFRIGERACIÓN"/>
    <n v="5"/>
    <n v="1"/>
    <n v="5"/>
    <m/>
    <n v="0"/>
    <n v="0"/>
    <n v="0"/>
    <n v="0"/>
    <n v="0"/>
    <n v="0"/>
    <n v="0"/>
    <n v="0"/>
    <n v="0"/>
    <m/>
    <n v="0.55555555555555558"/>
    <n v="0.55555555555555558"/>
    <n v="0"/>
    <s v="PLATA"/>
    <n v="9"/>
    <n v="3"/>
    <n v="5"/>
    <n v="9"/>
    <m/>
    <m/>
    <m/>
    <n v="3"/>
    <n v="0"/>
    <s v="PROM. C"/>
    <m/>
    <m/>
    <s v="CADENAS"/>
    <s v="JAHER BUENA FE"/>
    <m/>
    <s v="ANNY SUAREZ"/>
    <n v="3"/>
    <n v="0"/>
    <n v="0"/>
    <n v="0"/>
    <n v="0"/>
    <n v="0"/>
    <n v="0"/>
    <n v="0"/>
    <n v="0"/>
    <n v="4"/>
    <n v="0"/>
    <n v="0"/>
    <n v="0"/>
    <n v="0"/>
    <n v="0"/>
    <n v="0"/>
    <n v="0"/>
    <n v="0"/>
    <s v="J"/>
    <s v="VACANTE 6"/>
    <n v="1.9999999999999996"/>
    <n v="0"/>
    <n v="0"/>
    <n v="0"/>
    <n v="0"/>
    <n v="0"/>
    <n v="0"/>
    <n v="0"/>
    <n v="0"/>
    <n v="0.3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527 - BUENA FECOCINAS"/>
    <s v="JIMENEZ CORDOVA HENRY VICTOR.xlsx"/>
    <s v="HENRY VICTOR JIMENEZ"/>
    <s v="LA GANGA"/>
    <x v="113"/>
    <x v="0"/>
    <s v="COCINAS"/>
    <n v="0"/>
    <n v="3"/>
    <n v="0"/>
    <m/>
    <n v="0"/>
    <n v="0"/>
    <n v="0"/>
    <n v="0"/>
    <n v="0"/>
    <n v="0"/>
    <n v="0"/>
    <n v="0"/>
    <n v="0"/>
    <m/>
    <n v="0"/>
    <n v="0"/>
    <n v="0"/>
    <s v="PLATA"/>
    <n v="0"/>
    <n v="0"/>
    <n v="0"/>
    <n v="0"/>
    <m/>
    <m/>
    <m/>
    <n v="0"/>
    <n v="0"/>
    <s v="PROM. C"/>
    <m/>
    <m/>
    <s v="CADENAS"/>
    <s v="GANGA BUENA FE"/>
    <m/>
    <s v="ANNY SUAREZ"/>
    <n v="0"/>
    <n v="0"/>
    <n v="0"/>
    <n v="0"/>
    <n v="0"/>
    <n v="0"/>
    <n v="0"/>
    <n v="0"/>
    <n v="0"/>
    <n v="3"/>
    <n v="0"/>
    <n v="0"/>
    <n v="0"/>
    <n v="0"/>
    <n v="0"/>
    <n v="0"/>
    <n v="0"/>
    <n v="0"/>
    <s v="J"/>
    <s v="VACANTE 6"/>
    <n v="3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398029939149463"/>
  </r>
  <r>
    <s v="527 - BUENA FEGLOBALES"/>
    <s v="JIMENEZ CORDOVA HENRY VICTOR.xlsx"/>
    <s v="HENRY VICTOR JIMENEZ"/>
    <s v="LA GANGA"/>
    <x v="113"/>
    <x v="0"/>
    <s v="GLOBALES"/>
    <n v="1"/>
    <n v="2"/>
    <n v="2"/>
    <m/>
    <n v="0"/>
    <n v="0"/>
    <n v="0"/>
    <n v="0"/>
    <n v="0"/>
    <n v="0"/>
    <n v="0"/>
    <n v="0"/>
    <n v="0"/>
    <m/>
    <n v="0.4"/>
    <n v="0.4"/>
    <n v="0"/>
    <s v="PLATA"/>
    <n v="5"/>
    <n v="0"/>
    <n v="2"/>
    <n v="5"/>
    <m/>
    <m/>
    <m/>
    <n v="0"/>
    <n v="0"/>
    <s v="PROM. C"/>
    <m/>
    <m/>
    <s v="CADENAS"/>
    <s v="GANGA BUENA FE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VACANTE 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770321896256376"/>
  </r>
  <r>
    <s v="527 - BUENA FELAVADO"/>
    <s v="JIMENEZ CORDOVA HENRY VICTOR.xlsx"/>
    <s v="HENRY VICTOR JIMENEZ"/>
    <s v="LA GANGA"/>
    <x v="113"/>
    <x v="0"/>
    <s v="LAVADO"/>
    <n v="1"/>
    <n v="1"/>
    <n v="1"/>
    <m/>
    <n v="0"/>
    <n v="0"/>
    <n v="0"/>
    <n v="0"/>
    <n v="0"/>
    <n v="0"/>
    <n v="0"/>
    <n v="0"/>
    <n v="0"/>
    <m/>
    <n v="1"/>
    <n v="1"/>
    <n v="0"/>
    <s v="PLATA"/>
    <n v="1"/>
    <n v="1"/>
    <n v="1"/>
    <n v="1"/>
    <m/>
    <m/>
    <m/>
    <n v="1"/>
    <n v="0"/>
    <s v="PROM. C"/>
    <m/>
    <m/>
    <s v="CADENAS"/>
    <s v="GANGA BUENA FE"/>
    <m/>
    <s v="ANNY SUAREZ"/>
    <n v="1"/>
    <n v="0"/>
    <n v="0"/>
    <n v="0"/>
    <n v="0"/>
    <n v="0"/>
    <n v="0"/>
    <n v="0"/>
    <n v="0"/>
    <n v="2.1618598895869034"/>
    <n v="0"/>
    <n v="0"/>
    <n v="0"/>
    <n v="0"/>
    <n v="0"/>
    <n v="0"/>
    <n v="0"/>
    <n v="0"/>
    <s v="J"/>
    <s v="VACANTE 6"/>
    <n v="3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319119233454"/>
  </r>
  <r>
    <s v="527 - BUENA FEREFRIGERACIÓN"/>
    <s v="JIMENEZ CORDOVA HENRY VICTOR.xlsx"/>
    <s v="HENRY VICTOR JIMENEZ"/>
    <s v="LA GANGA"/>
    <x v="113"/>
    <x v="0"/>
    <s v="REFRIGERACIÓN"/>
    <n v="0"/>
    <n v="1"/>
    <n v="0"/>
    <m/>
    <n v="0"/>
    <n v="1"/>
    <n v="0"/>
    <n v="0"/>
    <n v="0"/>
    <n v="0"/>
    <n v="0"/>
    <n v="0"/>
    <n v="0"/>
    <m/>
    <n v="0"/>
    <n v="0"/>
    <n v="0"/>
    <s v="PLATA"/>
    <n v="1"/>
    <n v="0"/>
    <n v="0"/>
    <n v="1"/>
    <m/>
    <m/>
    <m/>
    <n v="0"/>
    <n v="0"/>
    <s v="PROM. C"/>
    <m/>
    <m/>
    <s v="CADENAS"/>
    <s v="GANGA BUENA FE"/>
    <m/>
    <s v="ANNY SUAREZ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J"/>
    <s v="VACANTE 6"/>
    <n v="3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028194935357728"/>
  </r>
  <r>
    <s v="538 - EL EMPALME 2AIRES"/>
    <s v="JIMENEZ CORDOVA HENRY VICTOR.xlsx"/>
    <s v="HENRY VICTOR JIMENEZ"/>
    <s v="LA GANGA"/>
    <x v="114"/>
    <x v="0"/>
    <s v="AIRES"/>
    <n v="0"/>
    <n v="0"/>
    <n v="0"/>
    <m/>
    <n v="0"/>
    <n v="0"/>
    <n v="0"/>
    <n v="0"/>
    <n v="0"/>
    <n v="0"/>
    <n v="0"/>
    <n v="0"/>
    <n v="0"/>
    <m/>
    <n v="0"/>
    <n v="0"/>
    <n v="0"/>
    <s v="PLATA"/>
    <n v="0"/>
    <n v="0"/>
    <n v="0"/>
    <n v="0"/>
    <m/>
    <m/>
    <m/>
    <n v="0"/>
    <n v="0"/>
    <s v="PROM. C"/>
    <m/>
    <m/>
    <s v="CADENAS"/>
    <s v="GANGA EL EMPALME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S"/>
    <s v="VACANTE 6"/>
    <n v="3.9999999999999991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518847006651849"/>
  </r>
  <r>
    <s v="538 - EL EMPALME 2COCINAS"/>
    <s v="JIMENEZ CORDOVA HENRY VICTOR.xlsx"/>
    <s v="HENRY VICTOR JIMENEZ"/>
    <s v="LA GANGA"/>
    <x v="114"/>
    <x v="0"/>
    <s v="COCINAS"/>
    <n v="0.4"/>
    <n v="5"/>
    <n v="2"/>
    <m/>
    <n v="0"/>
    <n v="0"/>
    <n v="0"/>
    <n v="0"/>
    <n v="0"/>
    <n v="0"/>
    <n v="0"/>
    <n v="0"/>
    <n v="0"/>
    <m/>
    <n v="1"/>
    <n v="1"/>
    <n v="0"/>
    <s v="PLATA"/>
    <n v="2"/>
    <n v="1"/>
    <n v="2"/>
    <n v="2"/>
    <m/>
    <m/>
    <m/>
    <n v="1"/>
    <n v="0"/>
    <s v="PROM. C"/>
    <m/>
    <m/>
    <s v="CADENAS"/>
    <s v="GANGA EL EMPALME"/>
    <m/>
    <s v="ANNY SUAREZ"/>
    <n v="1"/>
    <n v="0"/>
    <n v="0"/>
    <n v="0"/>
    <n v="0"/>
    <n v="0"/>
    <n v="0"/>
    <n v="0"/>
    <n v="0"/>
    <n v="4.9769722422315983"/>
    <n v="0"/>
    <n v="0"/>
    <n v="0"/>
    <n v="0"/>
    <n v="0"/>
    <n v="0"/>
    <n v="0"/>
    <n v="0"/>
    <s v="WS"/>
    <s v="VACANTE 6"/>
    <n v="3.9999999999999991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4"/>
    <n v="1"/>
    <n v="0"/>
    <n v="0"/>
    <n v="0"/>
    <n v="0"/>
    <n v="0"/>
    <n v="5"/>
    <n v="10.655157150514196"/>
  </r>
  <r>
    <s v="538 - EL EMPALME 2GLOBALES"/>
    <s v="JIMENEZ CORDOVA HENRY VICTOR.xlsx"/>
    <s v="HENRY VICTOR JIMENEZ"/>
    <s v="LA GANGA"/>
    <x v="114"/>
    <x v="0"/>
    <s v="GLOBALES"/>
    <n v="1.3333333333333333"/>
    <n v="3"/>
    <n v="4"/>
    <m/>
    <n v="0"/>
    <n v="0"/>
    <n v="0"/>
    <n v="0"/>
    <n v="0"/>
    <n v="0"/>
    <n v="0"/>
    <n v="0"/>
    <n v="0"/>
    <m/>
    <n v="1"/>
    <n v="1"/>
    <n v="0"/>
    <s v="PLATA"/>
    <n v="4"/>
    <n v="2"/>
    <n v="4"/>
    <n v="4"/>
    <m/>
    <m/>
    <m/>
    <n v="3"/>
    <n v="0"/>
    <s v="PROM. C"/>
    <m/>
    <m/>
    <s v="CADENAS"/>
    <s v="GANGA EL EMPALME"/>
    <m/>
    <s v="ANNY SUAREZ"/>
    <n v="2"/>
    <n v="0"/>
    <n v="0"/>
    <n v="0"/>
    <n v="0"/>
    <n v="0"/>
    <n v="0"/>
    <n v="0"/>
    <n v="0"/>
    <n v="2"/>
    <n v="0"/>
    <n v="0"/>
    <n v="0"/>
    <n v="0"/>
    <n v="0"/>
    <n v="0"/>
    <n v="0"/>
    <n v="0"/>
    <s v="WS"/>
    <s v="VACANTE 6"/>
    <n v="3.999999999999999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0315754022034704"/>
  </r>
  <r>
    <s v="538 - EL EMPALME 2LAVADO"/>
    <s v="JIMENEZ CORDOVA HENRY VICTOR.xlsx"/>
    <s v="HENRY VICTOR JIMENEZ"/>
    <s v="LA GANGA"/>
    <x v="114"/>
    <x v="0"/>
    <s v="LAVADO"/>
    <n v="0.25"/>
    <n v="4"/>
    <n v="1"/>
    <m/>
    <n v="0"/>
    <n v="0"/>
    <n v="0"/>
    <n v="0"/>
    <n v="0"/>
    <n v="0"/>
    <n v="0"/>
    <n v="0"/>
    <n v="0"/>
    <m/>
    <n v="1"/>
    <n v="1"/>
    <n v="0"/>
    <s v="PLATA"/>
    <n v="1"/>
    <n v="0"/>
    <n v="1"/>
    <n v="1"/>
    <m/>
    <m/>
    <m/>
    <n v="0"/>
    <n v="0"/>
    <s v="PROM. C"/>
    <m/>
    <m/>
    <s v="CADENAS"/>
    <s v="GANGA EL EMPALME"/>
    <m/>
    <s v="ANNY SUAREZ"/>
    <n v="0"/>
    <n v="0"/>
    <n v="0"/>
    <n v="0"/>
    <n v="0"/>
    <n v="0"/>
    <n v="0"/>
    <n v="0"/>
    <n v="0"/>
    <n v="4.9722777460498788"/>
    <n v="0"/>
    <n v="0"/>
    <n v="0"/>
    <n v="0"/>
    <n v="0"/>
    <n v="0"/>
    <n v="0"/>
    <n v="0"/>
    <s v="WS"/>
    <s v="VACANTE 6"/>
    <n v="3.9999999999999991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6"/>
  </r>
  <r>
    <s v="538 - EL EMPALME 2REFRIGERACIÓN"/>
    <s v="JIMENEZ CORDOVA HENRY VICTOR.xlsx"/>
    <s v="HENRY VICTOR JIMENEZ"/>
    <s v="LA GANGA"/>
    <x v="114"/>
    <x v="0"/>
    <s v="REFRIGERACIÓN"/>
    <n v="0.5"/>
    <n v="2"/>
    <n v="1"/>
    <m/>
    <n v="0"/>
    <n v="0"/>
    <n v="0"/>
    <n v="0"/>
    <n v="0"/>
    <n v="0"/>
    <n v="0"/>
    <n v="0"/>
    <n v="0"/>
    <m/>
    <n v="1"/>
    <n v="1"/>
    <n v="0"/>
    <s v="PLATA"/>
    <n v="1"/>
    <n v="0"/>
    <n v="1"/>
    <n v="1"/>
    <m/>
    <m/>
    <m/>
    <n v="0"/>
    <n v="0"/>
    <s v="PROM. C"/>
    <m/>
    <m/>
    <s v="CADENAS"/>
    <s v="GANGA EL EMPALME"/>
    <m/>
    <s v="ANNY SUAREZ"/>
    <n v="0"/>
    <n v="0"/>
    <n v="0"/>
    <n v="0"/>
    <n v="0"/>
    <n v="0"/>
    <n v="0"/>
    <n v="0"/>
    <n v="0"/>
    <n v="3"/>
    <n v="0"/>
    <n v="0"/>
    <n v="0"/>
    <n v="0"/>
    <n v="0"/>
    <n v="0"/>
    <n v="0"/>
    <n v="0"/>
    <s v="WS"/>
    <s v="VACANTE 6"/>
    <n v="3.9999999999999991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3.1319378628827783"/>
  </r>
  <r>
    <s v="542 - BALZARAIRES"/>
    <s v="JIMENEZ CORDOVA HENRY VICTOR.xlsx"/>
    <s v="HENRY VICTOR JIMENEZ"/>
    <s v="LA GANGA"/>
    <x v="115"/>
    <x v="0"/>
    <s v="AIRES"/>
    <n v="0"/>
    <n v="0"/>
    <n v="0"/>
    <m/>
    <n v="0"/>
    <n v="0"/>
    <n v="0"/>
    <n v="0"/>
    <n v="0"/>
    <n v="0"/>
    <n v="0"/>
    <n v="0"/>
    <n v="0"/>
    <m/>
    <n v="0"/>
    <n v="0"/>
    <n v="0"/>
    <s v="PLATA"/>
    <n v="0"/>
    <n v="0"/>
    <n v="0"/>
    <n v="0"/>
    <m/>
    <m/>
    <m/>
    <n v="0"/>
    <n v="0"/>
    <s v="PROM. C"/>
    <m/>
    <m/>
    <s v="CADENAS"/>
    <s v="GANGA BALZAR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V"/>
    <s v="VACANTE 6"/>
    <n v="6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.33259423503325924"/>
  </r>
  <r>
    <s v="542 - BALZARCOCINAS"/>
    <s v="JIMENEZ CORDOVA HENRY VICTOR.xlsx"/>
    <s v="HENRY VICTOR JIMENEZ"/>
    <s v="LA GANGA"/>
    <x v="115"/>
    <x v="0"/>
    <s v="COCINAS"/>
    <n v="0.6"/>
    <n v="5"/>
    <n v="3"/>
    <m/>
    <n v="0"/>
    <n v="0"/>
    <n v="0"/>
    <n v="0"/>
    <n v="0"/>
    <n v="0"/>
    <n v="0"/>
    <n v="0"/>
    <n v="0"/>
    <m/>
    <n v="0.42857142857142855"/>
    <n v="0.42857142857142855"/>
    <n v="0"/>
    <s v="PLATA"/>
    <n v="7"/>
    <n v="2"/>
    <n v="3"/>
    <n v="7"/>
    <m/>
    <m/>
    <m/>
    <n v="2"/>
    <n v="0"/>
    <s v="PROM. C"/>
    <m/>
    <m/>
    <s v="CADENAS"/>
    <s v="GANGA BALZAR"/>
    <m/>
    <s v="ANNY SUAREZ"/>
    <n v="2"/>
    <n v="0"/>
    <n v="0"/>
    <n v="0"/>
    <n v="0"/>
    <n v="0"/>
    <n v="0"/>
    <n v="0"/>
    <n v="0"/>
    <n v="5.1966368204928752"/>
    <n v="0"/>
    <n v="0"/>
    <n v="0"/>
    <n v="0"/>
    <n v="0"/>
    <n v="0"/>
    <n v="0"/>
    <n v="0"/>
    <s v="MV"/>
    <s v="VACANTE 6"/>
    <n v="6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12.734304203925204"/>
  </r>
  <r>
    <s v="542 - BALZARGLOBALES"/>
    <s v="JIMENEZ CORDOVA HENRY VICTOR.xlsx"/>
    <s v="HENRY VICTOR JIMENEZ"/>
    <s v="LA GANGA"/>
    <x v="115"/>
    <x v="0"/>
    <s v="GLOBALES"/>
    <n v="0"/>
    <n v="0"/>
    <n v="2"/>
    <m/>
    <n v="0"/>
    <n v="0"/>
    <n v="0"/>
    <n v="0"/>
    <n v="0"/>
    <n v="0"/>
    <n v="0"/>
    <n v="0"/>
    <n v="0"/>
    <m/>
    <n v="1"/>
    <n v="1"/>
    <n v="0"/>
    <s v="PLATA"/>
    <n v="2"/>
    <n v="2"/>
    <n v="2"/>
    <n v="2"/>
    <m/>
    <m/>
    <m/>
    <n v="2"/>
    <n v="0"/>
    <s v="PROM. C"/>
    <m/>
    <m/>
    <s v="CADENAS"/>
    <s v="GANGA BALZAR"/>
    <m/>
    <s v="ANNY SUAREZ"/>
    <n v="2"/>
    <n v="0"/>
    <n v="0"/>
    <n v="0"/>
    <n v="0"/>
    <n v="0"/>
    <n v="0"/>
    <n v="0"/>
    <n v="0"/>
    <n v="0"/>
    <n v="0"/>
    <n v="0"/>
    <n v="0"/>
    <n v="0"/>
    <n v="0"/>
    <n v="0"/>
    <n v="0"/>
    <n v="0"/>
    <s v="MV"/>
    <s v="VACANTE 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351192752721441"/>
  </r>
  <r>
    <s v="542 - BALZARLAVADO"/>
    <s v="JIMENEZ CORDOVA HENRY VICTOR.xlsx"/>
    <s v="HENRY VICTOR JIMENEZ"/>
    <s v="LA GANGA"/>
    <x v="115"/>
    <x v="0"/>
    <s v="LAVADO"/>
    <n v="1.5"/>
    <n v="2"/>
    <n v="3"/>
    <m/>
    <n v="0"/>
    <n v="0"/>
    <n v="0"/>
    <n v="0"/>
    <n v="0"/>
    <n v="0"/>
    <n v="0"/>
    <n v="0"/>
    <n v="0"/>
    <m/>
    <n v="1"/>
    <n v="1"/>
    <n v="0"/>
    <s v="PLATA"/>
    <n v="3"/>
    <n v="3"/>
    <n v="3"/>
    <n v="3"/>
    <m/>
    <m/>
    <m/>
    <n v="4"/>
    <n v="0"/>
    <s v="PROM. C"/>
    <m/>
    <m/>
    <s v="CADENAS"/>
    <s v="GANGA BALZAR"/>
    <m/>
    <s v="ANNY SUAREZ"/>
    <n v="3"/>
    <n v="0"/>
    <n v="0"/>
    <n v="0"/>
    <n v="0"/>
    <n v="0"/>
    <n v="0"/>
    <n v="0"/>
    <n v="0"/>
    <n v="3.6751618122977368"/>
    <n v="0"/>
    <n v="0"/>
    <n v="0"/>
    <n v="0"/>
    <n v="0"/>
    <n v="0"/>
    <n v="0"/>
    <n v="0"/>
    <s v="MV"/>
    <s v="VACANTE 6"/>
    <n v="6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.7284250269687189"/>
  </r>
  <r>
    <s v="542 - BALZARREFRIGERACIÓN"/>
    <s v="JIMENEZ CORDOVA HENRY VICTOR.xlsx"/>
    <s v="HENRY VICTOR JIMENEZ"/>
    <s v="LA GANGA"/>
    <x v="115"/>
    <x v="0"/>
    <s v="REFRIGERACIÓN"/>
    <n v="0"/>
    <n v="1"/>
    <n v="0"/>
    <m/>
    <n v="0"/>
    <n v="0"/>
    <n v="0"/>
    <n v="0"/>
    <n v="0"/>
    <n v="0"/>
    <n v="0"/>
    <n v="0"/>
    <n v="0"/>
    <m/>
    <n v="0"/>
    <n v="0"/>
    <n v="0"/>
    <s v="PLATA"/>
    <n v="0"/>
    <n v="0"/>
    <n v="0"/>
    <n v="0"/>
    <m/>
    <m/>
    <m/>
    <n v="0"/>
    <n v="0"/>
    <s v="PROM. C"/>
    <m/>
    <m/>
    <s v="CADENAS"/>
    <s v="GANGA BALZAR"/>
    <m/>
    <s v="ANNY SUAREZ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MV"/>
    <s v="VACANTE 6"/>
    <n v="6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2.0028194935357728"/>
  </r>
  <r>
    <s v="889 - MIN EL EMPALME 1 (118)COCINAS"/>
    <s v="JIMENEZ CORDOVA HENRY VICTOR.xlsx"/>
    <s v="HENRY VICTOR JIMENEZ"/>
    <s v="MARCIMEX"/>
    <x v="116"/>
    <x v="0"/>
    <s v="COCINAS"/>
    <n v="0"/>
    <n v="1"/>
    <n v="0"/>
    <m/>
    <n v="0"/>
    <n v="0"/>
    <n v="0"/>
    <n v="0"/>
    <n v="0"/>
    <n v="0"/>
    <n v="0"/>
    <n v="0"/>
    <n v="0"/>
    <m/>
    <n v="0"/>
    <n v="0"/>
    <n v="0"/>
    <s v="ORO"/>
    <n v="0"/>
    <n v="0"/>
    <n v="0"/>
    <n v="0"/>
    <m/>
    <m/>
    <m/>
    <n v="0"/>
    <n v="0"/>
    <s v="PROM. C"/>
    <m/>
    <m/>
    <s v="CADENAS"/>
    <s v="MIN EL EMPALME 1"/>
    <m/>
    <s v="ANNY SUAREZ"/>
    <n v="0"/>
    <n v="0"/>
    <n v="0"/>
    <n v="0"/>
    <n v="0"/>
    <n v="0"/>
    <n v="0"/>
    <n v="0"/>
    <n v="0"/>
    <n v="3.7967781908302358"/>
    <n v="0"/>
    <n v="0"/>
    <n v="0"/>
    <n v="0"/>
    <n v="0"/>
    <n v="0"/>
    <n v="0"/>
    <n v="0"/>
    <s v="WS"/>
    <s v="VACANTE 6"/>
    <n v="3.9999999999999991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3"/>
    <n v="1"/>
    <n v="0"/>
    <n v="0"/>
    <n v="0"/>
    <n v="0"/>
    <n v="0"/>
    <n v="4"/>
    <n v="2.8993466261124254"/>
  </r>
  <r>
    <s v="889 - MIN EL EMPALME 1 (118)LAVADO"/>
    <s v="JIMENEZ CORDOVA HENRY VICTOR.xlsx"/>
    <s v="HENRY VICTOR JIMENEZ"/>
    <s v="MARCIMEX"/>
    <x v="116"/>
    <x v="0"/>
    <s v="LAVADO"/>
    <n v="0.5"/>
    <n v="2"/>
    <n v="1"/>
    <m/>
    <n v="0"/>
    <n v="0"/>
    <n v="0"/>
    <n v="0"/>
    <n v="0"/>
    <n v="0"/>
    <n v="0"/>
    <n v="0"/>
    <n v="0"/>
    <m/>
    <n v="1"/>
    <n v="1"/>
    <n v="0"/>
    <s v="ORO"/>
    <n v="1"/>
    <n v="1"/>
    <n v="1"/>
    <n v="1"/>
    <m/>
    <m/>
    <m/>
    <n v="1"/>
    <n v="0"/>
    <s v="PROM. C"/>
    <m/>
    <m/>
    <s v="CADENAS"/>
    <s v="MIN EL EMPALME 1"/>
    <m/>
    <s v="ANNY SUAREZ"/>
    <n v="1"/>
    <n v="0"/>
    <n v="0"/>
    <n v="0"/>
    <n v="0"/>
    <n v="0"/>
    <n v="0"/>
    <n v="0"/>
    <n v="0"/>
    <n v="4.1047051060423962"/>
    <n v="0"/>
    <n v="0"/>
    <n v="0"/>
    <n v="0"/>
    <n v="0"/>
    <n v="0"/>
    <n v="0"/>
    <n v="0"/>
    <s v="WS"/>
    <s v="VACANTE 6"/>
    <n v="3.9999999999999991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465871484593549"/>
  </r>
  <r>
    <s v="889 - MIN EL EMPALME 1 (118)REFRIGERACIÓN"/>
    <s v="JIMENEZ CORDOVA HENRY VICTOR.xlsx"/>
    <s v="HENRY VICTOR JIMENEZ"/>
    <s v="MARCIMEX"/>
    <x v="116"/>
    <x v="0"/>
    <s v="REFRIGERACIÓN"/>
    <n v="0"/>
    <n v="1"/>
    <n v="0"/>
    <m/>
    <n v="0"/>
    <n v="0"/>
    <n v="0"/>
    <n v="0"/>
    <n v="0"/>
    <n v="0"/>
    <n v="0"/>
    <n v="0"/>
    <n v="0"/>
    <m/>
    <n v="0"/>
    <n v="0"/>
    <n v="0"/>
    <s v="ORO"/>
    <n v="0"/>
    <n v="0"/>
    <n v="0"/>
    <n v="0"/>
    <m/>
    <m/>
    <m/>
    <n v="0"/>
    <n v="0"/>
    <s v="PROM. C"/>
    <m/>
    <m/>
    <s v="CADENAS"/>
    <s v="MIN EL EMPALME 1"/>
    <m/>
    <s v="ANNY SUAREZ"/>
    <n v="0"/>
    <n v="0"/>
    <n v="0"/>
    <n v="0"/>
    <n v="0"/>
    <n v="0"/>
    <n v="0"/>
    <n v="0"/>
    <n v="0"/>
    <n v="4"/>
    <n v="0"/>
    <n v="0"/>
    <n v="0"/>
    <n v="0"/>
    <n v="0"/>
    <n v="0"/>
    <n v="0"/>
    <n v="0"/>
    <s v="WS"/>
    <s v="VACANTE 6"/>
    <n v="3.9999999999999991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3"/>
    <n v="0"/>
    <n v="0"/>
    <n v="0"/>
    <n v="0"/>
    <n v="0"/>
    <n v="0"/>
    <n v="3"/>
    <n v="1.9142419601837675"/>
  </r>
  <r>
    <s v="945 - Min Balzar MarcimexCOCINAS"/>
    <s v="JIMENEZ CORDOVA HENRY VICTOR.xlsx"/>
    <s v="HENRY VICTOR JIMENEZ"/>
    <s v="MARCIMEX"/>
    <x v="117"/>
    <x v="0"/>
    <s v="COCINAS"/>
    <n v="4"/>
    <n v="1"/>
    <n v="4"/>
    <m/>
    <n v="0"/>
    <n v="0"/>
    <n v="0"/>
    <n v="0"/>
    <n v="0"/>
    <n v="0"/>
    <n v="0"/>
    <n v="0"/>
    <n v="0"/>
    <m/>
    <n v="0.66666666666666663"/>
    <n v="0.66666666666666663"/>
    <n v="0"/>
    <s v="BRONCE"/>
    <n v="6"/>
    <n v="2"/>
    <n v="4"/>
    <n v="6"/>
    <m/>
    <m/>
    <m/>
    <n v="2"/>
    <n v="0"/>
    <s v="PROM. C"/>
    <m/>
    <m/>
    <s v="CADENAS"/>
    <s v="MIN BALZAR"/>
    <m/>
    <s v="ANNY SUAREZ"/>
    <n v="2"/>
    <n v="0"/>
    <n v="0"/>
    <n v="0"/>
    <n v="0"/>
    <n v="0"/>
    <n v="0"/>
    <n v="0"/>
    <n v="0"/>
    <n v="4"/>
    <n v="0"/>
    <n v="0"/>
    <n v="0"/>
    <n v="0"/>
    <n v="0"/>
    <n v="0"/>
    <n v="0"/>
    <n v="0"/>
    <s v="MV"/>
    <s v="VACANTE 6"/>
    <n v="6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3"/>
    <n v="0"/>
    <n v="0"/>
    <n v="0"/>
    <n v="0"/>
    <n v="0"/>
    <n v="0"/>
    <n v="3"/>
    <n v="1.739607975667455"/>
  </r>
  <r>
    <s v="945 - Min Balzar MarcimexLAVADO"/>
    <s v="JIMENEZ CORDOVA HENRY VICTOR.xlsx"/>
    <s v="HENRY VICTOR JIMENEZ"/>
    <s v="MARCIMEX"/>
    <x v="117"/>
    <x v="0"/>
    <s v="LAVADO"/>
    <n v="0.2"/>
    <n v="5"/>
    <n v="1"/>
    <m/>
    <n v="0"/>
    <n v="0"/>
    <n v="0"/>
    <n v="0"/>
    <n v="0"/>
    <n v="0"/>
    <n v="0"/>
    <n v="0"/>
    <n v="0"/>
    <m/>
    <n v="1"/>
    <n v="1"/>
    <n v="0"/>
    <s v="BRONCE"/>
    <n v="1"/>
    <n v="1"/>
    <n v="1"/>
    <n v="1"/>
    <m/>
    <m/>
    <m/>
    <n v="1"/>
    <n v="0"/>
    <s v="PROM. C"/>
    <m/>
    <m/>
    <s v="CADENAS"/>
    <s v="MIN BALZAR"/>
    <m/>
    <s v="ANNY SUAREZ"/>
    <n v="1"/>
    <n v="0"/>
    <n v="0"/>
    <n v="0"/>
    <n v="0"/>
    <n v="0"/>
    <n v="0"/>
    <n v="0"/>
    <n v="0"/>
    <n v="7.6609274153225346"/>
    <n v="0"/>
    <n v="0"/>
    <n v="0"/>
    <n v="0"/>
    <n v="0"/>
    <n v="0"/>
    <n v="0"/>
    <n v="0"/>
    <s v="MV"/>
    <s v="VACANTE 6"/>
    <n v="6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0.72529838145155"/>
  </r>
  <r>
    <s v="945 - Min Balzar MarcimexREFRIGERACIÓN"/>
    <s v="JIMENEZ CORDOVA HENRY VICTOR.xlsx"/>
    <s v="HENRY VICTOR JIMENEZ"/>
    <s v="MARCIMEX"/>
    <x v="117"/>
    <x v="0"/>
    <s v="REFRIGERACIÓN"/>
    <n v="2"/>
    <n v="1"/>
    <n v="2"/>
    <m/>
    <n v="0"/>
    <n v="0"/>
    <n v="0"/>
    <n v="0"/>
    <n v="0"/>
    <n v="0"/>
    <n v="0"/>
    <n v="0"/>
    <n v="0"/>
    <m/>
    <n v="1"/>
    <n v="1"/>
    <n v="0"/>
    <s v="BRONCE"/>
    <n v="2"/>
    <n v="2"/>
    <n v="2"/>
    <n v="2"/>
    <m/>
    <m/>
    <m/>
    <n v="2"/>
    <n v="0"/>
    <s v="PROM. C"/>
    <m/>
    <m/>
    <s v="CADENAS"/>
    <s v="MIN BALZAR"/>
    <m/>
    <s v="ANNY SUAREZ"/>
    <n v="2"/>
    <n v="0"/>
    <n v="0"/>
    <n v="0"/>
    <n v="0"/>
    <n v="0"/>
    <n v="0"/>
    <n v="0"/>
    <n v="0"/>
    <n v="4"/>
    <n v="0"/>
    <n v="0"/>
    <n v="0"/>
    <n v="0"/>
    <n v="0"/>
    <n v="0"/>
    <n v="0"/>
    <n v="0"/>
    <s v="MV"/>
    <s v="VACANTE 6"/>
    <n v="6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.310763509078976"/>
  </r>
  <r>
    <s v="468 - TIENDA PARQUE CALIFORNIA 932AIRES"/>
    <s v="GUARANDA ITALO.xlsx"/>
    <s v="ITALO ALEXANDER GUARANDA"/>
    <s v="ARTEFACTA"/>
    <x v="118"/>
    <x v="0"/>
    <s v="AIRES"/>
    <n v="1"/>
    <n v="5"/>
    <n v="5"/>
    <n v="2"/>
    <n v="0"/>
    <n v="2"/>
    <n v="2"/>
    <n v="0"/>
    <n v="0"/>
    <n v="0"/>
    <n v="0"/>
    <n v="0"/>
    <n v="0"/>
    <m/>
    <n v="0.625"/>
    <n v="0.625"/>
    <e v="#REF!"/>
    <s v="PLATINO"/>
    <n v="16"/>
    <n v="2"/>
    <n v="5"/>
    <n v="8"/>
    <n v="8"/>
    <n v="5"/>
    <n v="8"/>
    <n v="7"/>
    <n v="2.5"/>
    <s v="PROM. B"/>
    <m/>
    <m/>
    <s v="CADENAS"/>
    <s v="ARTEFACTA TIENDA PARQUE CALIFORNIA 932"/>
    <m/>
    <s v="MANUEL GIL"/>
    <n v="5"/>
    <n v="2"/>
    <n v="0"/>
    <n v="0"/>
    <n v="1"/>
    <n v="1"/>
    <n v="0"/>
    <n v="0"/>
    <n v="4"/>
    <n v="5"/>
    <n v="0"/>
    <n v="0"/>
    <n v="0"/>
    <n v="10"/>
    <n v="1"/>
    <n v="0"/>
    <n v="0"/>
    <n v="11"/>
    <s v="MWJVS"/>
    <s v="ITALO ALEXANDER GUARANDA"/>
    <n v="40"/>
    <n v="3"/>
    <n v="0"/>
    <n v="0"/>
    <n v="0"/>
    <n v="0"/>
    <n v="1"/>
    <n v="0"/>
    <n v="4"/>
    <n v="0.15"/>
    <n v="3"/>
    <n v="0"/>
    <n v="0"/>
    <n v="0"/>
    <n v="0"/>
    <n v="1"/>
    <n v="0"/>
    <n v="4"/>
    <m/>
    <m/>
    <m/>
    <m/>
    <m/>
    <m/>
    <s v="MEDIO"/>
    <n v="0.34782608695652173"/>
    <s v="menor de 30%"/>
    <n v="1"/>
    <n v="0"/>
    <n v="0"/>
    <n v="0"/>
    <n v="0"/>
    <n v="0"/>
    <n v="0"/>
    <n v="1"/>
    <n v="1"/>
    <n v="0"/>
    <n v="0"/>
    <n v="10"/>
    <n v="0"/>
    <n v="0"/>
    <n v="0"/>
    <n v="11"/>
    <n v="10"/>
  </r>
  <r>
    <s v="468 - TIENDA PARQUE CALIFORNIA 932COCINAS"/>
    <s v="GUARANDA ITALO.xlsx"/>
    <s v="ITALO ALEXANDER GUARANDA"/>
    <s v="ARTEFACTA"/>
    <x v="118"/>
    <x v="0"/>
    <s v="COCINAS"/>
    <n v="0.4358974358974359"/>
    <n v="39"/>
    <n v="17"/>
    <n v="15"/>
    <n v="4"/>
    <n v="0"/>
    <n v="0"/>
    <n v="0"/>
    <n v="0"/>
    <n v="0"/>
    <n v="0"/>
    <n v="0"/>
    <n v="0"/>
    <m/>
    <n v="0.54838709677419351"/>
    <n v="0.54838709677419351"/>
    <e v="#REF!"/>
    <s v="PLATINO"/>
    <n v="37"/>
    <n v="13"/>
    <n v="17"/>
    <n v="31"/>
    <n v="6"/>
    <n v="3"/>
    <n v="6"/>
    <n v="16"/>
    <n v="1.1333333333333333"/>
    <s v="PROM. B"/>
    <m/>
    <m/>
    <s v="CADENAS"/>
    <s v="ARTEFACTA TIENDA PARQUE CALIFORNIA 932"/>
    <m/>
    <s v="MANUEL GIL"/>
    <n v="27"/>
    <n v="8"/>
    <n v="6"/>
    <n v="0"/>
    <n v="0"/>
    <n v="0"/>
    <n v="0"/>
    <n v="0"/>
    <n v="14"/>
    <n v="34.193987462466097"/>
    <n v="6"/>
    <n v="9"/>
    <n v="0"/>
    <n v="0"/>
    <n v="0"/>
    <n v="0"/>
    <n v="0"/>
    <n v="15"/>
    <s v="MWJVS"/>
    <s v="ITALO ALEXANDER GUARANDA"/>
    <n v="40"/>
    <n v="6"/>
    <n v="4"/>
    <n v="0"/>
    <n v="0"/>
    <n v="0"/>
    <n v="0"/>
    <n v="0"/>
    <n v="10"/>
    <n v="0.4"/>
    <n v="9"/>
    <n v="6"/>
    <n v="0"/>
    <n v="0"/>
    <n v="0"/>
    <n v="0"/>
    <n v="0"/>
    <n v="15"/>
    <s v=""/>
    <s v=""/>
    <s v=""/>
    <s v=""/>
    <s v=""/>
    <s v=""/>
    <s v=""/>
    <n v="0.53703703703703709"/>
    <s v="mayor 40%"/>
    <n v="6"/>
    <n v="3"/>
    <n v="0"/>
    <n v="0"/>
    <n v="0"/>
    <n v="0"/>
    <n v="0"/>
    <n v="9"/>
    <n v="6"/>
    <n v="4"/>
    <n v="0"/>
    <n v="0"/>
    <n v="0"/>
    <n v="0"/>
    <n v="0"/>
    <n v="10"/>
    <n v="52"/>
  </r>
  <r>
    <s v="468 - TIENDA PARQUE CALIFORNIA 932EMPOTRE"/>
    <s v="GUARANDA ITALO.xlsx"/>
    <s v="ITALO ALEXANDER GUARANDA"/>
    <s v="ARTEFACTA"/>
    <x v="118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ARTEFACTA TIENDA PARQUE CALIFORNIA 932"/>
    <m/>
    <s v="MANUEL GIL"/>
    <n v="0"/>
    <n v="0"/>
    <n v="0"/>
    <n v="0"/>
    <n v="0"/>
    <n v="0"/>
    <n v="0"/>
    <n v="0"/>
    <n v="0"/>
    <n v="0"/>
    <n v="1"/>
    <n v="0"/>
    <n v="0"/>
    <n v="0"/>
    <n v="0"/>
    <n v="0"/>
    <n v="0"/>
    <n v="1"/>
    <s v="MWJVS"/>
    <s v="ITALO ALEXANDER GUARANDA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68 - TIENDA PARQUE CALIFORNIA 932GLOBALES"/>
    <s v="GUARANDA ITALO.xlsx"/>
    <s v="ITALO ALEXANDER GUARANDA"/>
    <s v="ARTEFACTA"/>
    <x v="118"/>
    <x v="0"/>
    <s v="GLOBALES"/>
    <n v="0.26666666666666666"/>
    <n v="15"/>
    <n v="4"/>
    <n v="0"/>
    <n v="0"/>
    <n v="0"/>
    <n v="0"/>
    <n v="0"/>
    <n v="0"/>
    <n v="0"/>
    <n v="0"/>
    <n v="0"/>
    <n v="0"/>
    <m/>
    <n v="1"/>
    <n v="1"/>
    <e v="#REF!"/>
    <s v="PLATINO"/>
    <n v="9"/>
    <n v="3"/>
    <n v="4"/>
    <n v="4"/>
    <n v="5"/>
    <n v="5"/>
    <n v="5"/>
    <n v="8"/>
    <n v="0"/>
    <s v="PROM. B"/>
    <m/>
    <m/>
    <s v="CADENAS"/>
    <s v="ARTEFACTA TIENDA PARQUE CALIFORNIA 932"/>
    <m/>
    <s v="MANUEL GIL"/>
    <n v="3"/>
    <n v="2"/>
    <n v="0"/>
    <n v="0"/>
    <n v="0"/>
    <n v="0"/>
    <n v="0"/>
    <n v="0"/>
    <n v="2"/>
    <n v="7"/>
    <n v="1"/>
    <n v="0"/>
    <n v="0"/>
    <n v="0"/>
    <n v="0"/>
    <n v="0"/>
    <n v="0"/>
    <n v="1"/>
    <s v="MWJVS"/>
    <s v="ITALO ALEXANDER GUARANDA"/>
    <n v="40"/>
    <n v="9"/>
    <n v="0"/>
    <n v="0"/>
    <n v="0"/>
    <n v="0"/>
    <n v="0"/>
    <n v="0"/>
    <n v="9"/>
    <n v="0"/>
    <n v="5"/>
    <n v="0"/>
    <n v="0"/>
    <n v="0"/>
    <n v="0"/>
    <n v="0"/>
    <n v="0"/>
    <n v="5"/>
    <s v=""/>
    <s v=""/>
    <s v=""/>
    <s v=""/>
    <s v=""/>
    <s v=""/>
    <s v=""/>
    <n v="1"/>
    <s v="mayor 40%"/>
    <n v="4"/>
    <n v="0"/>
    <n v="0"/>
    <n v="0"/>
    <n v="0"/>
    <n v="0"/>
    <n v="0"/>
    <n v="4"/>
    <n v="4"/>
    <n v="0"/>
    <n v="0"/>
    <n v="0"/>
    <n v="0"/>
    <n v="0"/>
    <n v="0"/>
    <n v="4"/>
    <n v="14.279448206893001"/>
  </r>
  <r>
    <s v="468 - TIENDA PARQUE CALIFORNIA 932LAVADO"/>
    <s v="GUARANDA ITALO.xlsx"/>
    <s v="ITALO ALEXANDER GUARANDA"/>
    <s v="ARTEFACTA"/>
    <x v="118"/>
    <x v="0"/>
    <s v="LAVADO"/>
    <n v="8.3333333333333329E-2"/>
    <n v="12"/>
    <n v="1"/>
    <n v="0"/>
    <n v="14"/>
    <n v="5"/>
    <n v="9"/>
    <n v="14"/>
    <n v="0"/>
    <n v="0"/>
    <n v="0"/>
    <n v="0"/>
    <n v="0"/>
    <m/>
    <n v="3.3333333333333333E-2"/>
    <n v="3.3333333333333333E-2"/>
    <e v="#REF!"/>
    <s v="PLATINO"/>
    <n v="43"/>
    <n v="1"/>
    <n v="1"/>
    <n v="30"/>
    <n v="13"/>
    <n v="5"/>
    <n v="13"/>
    <n v="6"/>
    <n v="0"/>
    <s v="PROM. B"/>
    <m/>
    <m/>
    <s v="CADENAS"/>
    <s v="ARTEFACTA TIENDA PARQUE CALIFORNIA 932"/>
    <m/>
    <s v="MANUEL GIL"/>
    <n v="22"/>
    <n v="2"/>
    <n v="0"/>
    <n v="4"/>
    <n v="2"/>
    <n v="2"/>
    <n v="4"/>
    <n v="0"/>
    <n v="14"/>
    <n v="10.018657869708113"/>
    <n v="2"/>
    <n v="0"/>
    <n v="2"/>
    <n v="2"/>
    <n v="3"/>
    <n v="4"/>
    <n v="0"/>
    <n v="13"/>
    <s v="MWJVS"/>
    <s v="ITALO ALEXANDER GUARANDA"/>
    <n v="40"/>
    <n v="1"/>
    <n v="0"/>
    <n v="4"/>
    <n v="1"/>
    <n v="0"/>
    <n v="5"/>
    <n v="0"/>
    <n v="11"/>
    <n v="0.12"/>
    <n v="1"/>
    <n v="0"/>
    <n v="4"/>
    <n v="1"/>
    <n v="3"/>
    <n v="5"/>
    <n v="0"/>
    <n v="14"/>
    <m/>
    <m/>
    <s v="MEDIO"/>
    <m/>
    <m/>
    <m/>
    <m/>
    <n v="0.11538461538461539"/>
    <s v="menor de 30%"/>
    <n v="5"/>
    <n v="0"/>
    <n v="2"/>
    <n v="2"/>
    <n v="3"/>
    <n v="1"/>
    <n v="0"/>
    <n v="13"/>
    <n v="2"/>
    <n v="0"/>
    <n v="2"/>
    <n v="2"/>
    <n v="3"/>
    <n v="3"/>
    <n v="0"/>
    <n v="12"/>
    <n v="21.011562716417995"/>
  </r>
  <r>
    <s v="468 - TIENDA PARQUE CALIFORNIA 932REFRIGERACIÓN"/>
    <s v="GUARANDA ITALO.xlsx"/>
    <s v="ITALO ALEXANDER GUARANDA"/>
    <s v="ARTEFACTA"/>
    <x v="118"/>
    <x v="0"/>
    <s v="REFRIGERACIÓN"/>
    <n v="0.43333333333333335"/>
    <n v="30"/>
    <n v="13"/>
    <n v="10"/>
    <n v="12"/>
    <n v="0"/>
    <n v="8"/>
    <n v="0"/>
    <n v="0"/>
    <n v="0"/>
    <n v="0"/>
    <n v="0"/>
    <n v="0"/>
    <m/>
    <n v="0.37142857142857144"/>
    <n v="0.37142857142857144"/>
    <e v="#REF!"/>
    <s v="PLATINO"/>
    <n v="42"/>
    <n v="7"/>
    <n v="13"/>
    <n v="35"/>
    <n v="7"/>
    <n v="3"/>
    <n v="7"/>
    <n v="10"/>
    <n v="1.3"/>
    <s v="PROM. B"/>
    <m/>
    <m/>
    <s v="CADENAS"/>
    <s v="ARTEFACTA TIENDA PARQUE CALIFORNIA 932"/>
    <m/>
    <s v="MANUEL GIL"/>
    <n v="24"/>
    <n v="3"/>
    <n v="1"/>
    <n v="2"/>
    <n v="0"/>
    <n v="0"/>
    <n v="0"/>
    <n v="0"/>
    <n v="6"/>
    <n v="23.915634981390067"/>
    <n v="7"/>
    <n v="4"/>
    <n v="1"/>
    <n v="0"/>
    <n v="1"/>
    <n v="1"/>
    <n v="0"/>
    <n v="14"/>
    <s v="MWJVS"/>
    <s v="ITALO ALEXANDER GUARANDA"/>
    <n v="40"/>
    <n v="7"/>
    <n v="4"/>
    <n v="0"/>
    <n v="0"/>
    <n v="0"/>
    <n v="3"/>
    <n v="0"/>
    <n v="14"/>
    <n v="0.2"/>
    <n v="3"/>
    <n v="9"/>
    <n v="1"/>
    <n v="1"/>
    <n v="1"/>
    <n v="1"/>
    <n v="0"/>
    <n v="16"/>
    <s v=""/>
    <s v=""/>
    <s v=""/>
    <s v=""/>
    <s v=""/>
    <s v=""/>
    <s v=""/>
    <n v="0.4"/>
    <s v="mayor 40%"/>
    <n v="3"/>
    <n v="3"/>
    <n v="2"/>
    <n v="1"/>
    <n v="1"/>
    <n v="0"/>
    <n v="0"/>
    <n v="10"/>
    <n v="3"/>
    <n v="2"/>
    <n v="3"/>
    <n v="1"/>
    <n v="1"/>
    <n v="1"/>
    <n v="0"/>
    <n v="11"/>
    <n v="37"/>
  </r>
  <r>
    <s v="507 - SALINASAIRES"/>
    <s v="ventas ganga  crecos salinas .xlsx"/>
    <s v="IVAN DAVID CALERO"/>
    <s v="CRECOS"/>
    <x v="119"/>
    <x v="0"/>
    <s v="AIRES"/>
    <n v="0.5"/>
    <n v="4"/>
    <n v="2"/>
    <n v="3"/>
    <n v="1"/>
    <n v="0"/>
    <n v="0"/>
    <n v="0"/>
    <n v="0"/>
    <n v="0"/>
    <n v="0"/>
    <n v="0"/>
    <n v="0"/>
    <m/>
    <n v="0.4"/>
    <n v="0.4"/>
    <e v="#REF!"/>
    <s v="PLATINO"/>
    <n v="7"/>
    <n v="1"/>
    <n v="2"/>
    <n v="5"/>
    <n v="2"/>
    <n v="1"/>
    <n v="2"/>
    <n v="3"/>
    <n v="0.66666666666666663"/>
    <s v="PROM. B"/>
    <n v="0.2"/>
    <m/>
    <s v="CADENAS"/>
    <s v="CRECOS SALINAS"/>
    <m/>
    <s v="XIOMARA DELGADO"/>
    <n v="1"/>
    <n v="0"/>
    <n v="0"/>
    <n v="0"/>
    <n v="0"/>
    <n v="0"/>
    <n v="0"/>
    <n v="0"/>
    <n v="0"/>
    <n v="10.222222222222223"/>
    <n v="0"/>
    <n v="0"/>
    <n v="0"/>
    <n v="0"/>
    <n v="0"/>
    <n v="0"/>
    <n v="0"/>
    <n v="0"/>
    <s v="MWJVS"/>
    <s v="IVAN DAVID CALERO"/>
    <n v="14.999999999999995"/>
    <n v="2"/>
    <n v="0"/>
    <n v="0"/>
    <n v="0"/>
    <n v="0"/>
    <n v="0"/>
    <n v="0"/>
    <n v="2"/>
    <n v="0.22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7.037037037037038"/>
  </r>
  <r>
    <s v="507 - SALINASCOCINAS"/>
    <s v="ventas ganga  crecos salinas .xlsx"/>
    <s v="IVAN DAVID CALERO"/>
    <s v="CRECOS"/>
    <x v="119"/>
    <x v="0"/>
    <s v="COCINAS"/>
    <n v="0.3"/>
    <n v="10"/>
    <n v="3"/>
    <n v="4"/>
    <n v="0"/>
    <n v="0"/>
    <n v="0"/>
    <n v="0"/>
    <n v="0"/>
    <n v="0"/>
    <n v="0"/>
    <n v="0"/>
    <n v="0"/>
    <m/>
    <n v="0.5"/>
    <n v="0.5"/>
    <e v="#REF!"/>
    <s v="PLATINO"/>
    <n v="9"/>
    <n v="1"/>
    <n v="3"/>
    <n v="6"/>
    <n v="3"/>
    <n v="2"/>
    <n v="3"/>
    <n v="3"/>
    <n v="0.75"/>
    <s v="PROM. B"/>
    <n v="0.2"/>
    <n v="0.1429"/>
    <s v="CADENAS"/>
    <s v="CRECOS SALINAS"/>
    <m/>
    <s v="XIOMARA DELGADO"/>
    <n v="1"/>
    <n v="0"/>
    <n v="0"/>
    <n v="0"/>
    <n v="0"/>
    <n v="0"/>
    <n v="0"/>
    <n v="0"/>
    <n v="0"/>
    <n v="10.359024305124169"/>
    <n v="2"/>
    <n v="1"/>
    <n v="0"/>
    <n v="0"/>
    <n v="0"/>
    <n v="0"/>
    <n v="0"/>
    <n v="3"/>
    <s v="MWJVS"/>
    <s v="IVAN DAVID CALERO"/>
    <n v="14.999999999999995"/>
    <n v="2"/>
    <n v="1"/>
    <n v="0"/>
    <n v="0"/>
    <n v="0"/>
    <n v="0"/>
    <n v="0"/>
    <n v="3"/>
    <n v="0.45"/>
    <n v="1"/>
    <n v="1"/>
    <n v="0"/>
    <n v="0"/>
    <n v="0"/>
    <n v="0"/>
    <n v="0"/>
    <n v="2"/>
    <m/>
    <m/>
    <m/>
    <m/>
    <m/>
    <m/>
    <m/>
    <n v="0.625"/>
    <s v="mayor 40%"/>
    <n v="0"/>
    <n v="0"/>
    <n v="0"/>
    <n v="0"/>
    <n v="0"/>
    <n v="0"/>
    <n v="0"/>
    <n v="0"/>
    <n v="0"/>
    <n v="0"/>
    <n v="0"/>
    <n v="0"/>
    <n v="0"/>
    <n v="0"/>
    <n v="0"/>
    <n v="0"/>
    <n v="24"/>
  </r>
  <r>
    <s v="507 - SALINASEMPOTRE"/>
    <s v="ventas ganga  crecos salinas .xlsx"/>
    <s v="IVAN DAVID CALERO"/>
    <s v="CRECOS"/>
    <x v="119"/>
    <x v="0"/>
    <s v="EMPOTRE"/>
    <n v="0"/>
    <n v="0"/>
    <n v="1"/>
    <n v="0"/>
    <n v="3"/>
    <n v="1"/>
    <n v="2"/>
    <n v="0"/>
    <n v="0"/>
    <n v="0"/>
    <n v="0"/>
    <n v="0"/>
    <n v="0"/>
    <m/>
    <n v="0.14285714285714285"/>
    <n v="0.14285714285714285"/>
    <e v="#REF!"/>
    <s v="PLATINO"/>
    <n v="7"/>
    <n v="0"/>
    <n v="1"/>
    <n v="7"/>
    <n v="0"/>
    <n v="0"/>
    <n v="0"/>
    <n v="0"/>
    <n v="0"/>
    <s v="PROM. B"/>
    <m/>
    <m/>
    <s v="CADENAS"/>
    <s v="CRECOS SALINAS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IVAN DAVID CALERO"/>
    <n v="14.99999999999999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07 - SALINASGLOBALES"/>
    <s v="ventas ganga  crecos salinas .xlsx"/>
    <s v="IVAN DAVID CALERO"/>
    <s v="CRECOS"/>
    <x v="119"/>
    <x v="0"/>
    <s v="GLOBALES"/>
    <n v="0"/>
    <n v="0"/>
    <n v="0"/>
    <n v="2"/>
    <n v="0"/>
    <n v="2"/>
    <n v="3"/>
    <n v="0"/>
    <n v="1"/>
    <n v="0"/>
    <n v="0"/>
    <n v="0"/>
    <n v="0"/>
    <m/>
    <n v="0"/>
    <n v="0"/>
    <e v="#REF!"/>
    <s v="PLATINO"/>
    <n v="8"/>
    <n v="0"/>
    <n v="0"/>
    <n v="8"/>
    <n v="0"/>
    <n v="0"/>
    <n v="0"/>
    <n v="0"/>
    <n v="0"/>
    <s v="PROM. B"/>
    <m/>
    <m/>
    <s v="CADENAS"/>
    <s v="CRECOS SALINAS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IVAN DAVID CALERO"/>
    <n v="14.99999999999999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</r>
  <r>
    <s v="507 - SALINASLAVADO"/>
    <s v="ventas ganga  crecos salinas .xlsx"/>
    <s v="IVAN DAVID CALERO"/>
    <s v="CRECOS"/>
    <x v="119"/>
    <x v="0"/>
    <s v="LAVADO"/>
    <n v="0.5"/>
    <n v="2"/>
    <n v="1"/>
    <n v="1"/>
    <n v="0"/>
    <n v="0"/>
    <n v="0"/>
    <n v="0"/>
    <n v="0"/>
    <n v="0"/>
    <n v="0"/>
    <n v="0"/>
    <n v="0"/>
    <m/>
    <n v="0.5"/>
    <n v="0.5"/>
    <e v="#REF!"/>
    <s v="PLATINO"/>
    <n v="2"/>
    <n v="0"/>
    <n v="1"/>
    <n v="2"/>
    <n v="0"/>
    <n v="0"/>
    <n v="0"/>
    <n v="0"/>
    <n v="1"/>
    <s v="PROM. B"/>
    <m/>
    <m/>
    <s v="CADENAS"/>
    <s v="CRECOS SALINAS"/>
    <m/>
    <s v="XIOMARA DELGADO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MWJVS"/>
    <s v="IVAN DAVID CALERO"/>
    <n v="14.999999999999995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2.6306451699047706"/>
  </r>
  <r>
    <s v="507 - SALINASREFRIGERACIÓN"/>
    <s v="ventas ganga  crecos salinas .xlsx"/>
    <s v="IVAN DAVID CALERO"/>
    <s v="CRECOS"/>
    <x v="119"/>
    <x v="0"/>
    <s v="REFRIGERACIÓN"/>
    <n v="0.27272727272727271"/>
    <n v="11"/>
    <n v="3"/>
    <n v="7"/>
    <n v="0"/>
    <n v="0"/>
    <n v="0"/>
    <n v="0"/>
    <n v="0"/>
    <n v="0"/>
    <n v="0"/>
    <n v="0"/>
    <n v="0"/>
    <m/>
    <n v="0.42857142857142855"/>
    <n v="0.42857142857142855"/>
    <e v="#REF!"/>
    <s v="PLATINO"/>
    <n v="12"/>
    <n v="2"/>
    <n v="3"/>
    <n v="7"/>
    <n v="5"/>
    <n v="2"/>
    <n v="5"/>
    <n v="4"/>
    <n v="0.42857142857142855"/>
    <s v="PROM. B"/>
    <n v="0.25"/>
    <n v="0.2"/>
    <s v="CADENAS"/>
    <s v="CRECOS SALINAS"/>
    <m/>
    <s v="XIOMARA DELGADO"/>
    <n v="2"/>
    <n v="0"/>
    <n v="0"/>
    <n v="0"/>
    <n v="0"/>
    <n v="0"/>
    <n v="0"/>
    <n v="0"/>
    <n v="0"/>
    <n v="10.888228244300661"/>
    <n v="2"/>
    <n v="0"/>
    <n v="0"/>
    <n v="0"/>
    <n v="0"/>
    <n v="0"/>
    <n v="0"/>
    <n v="2"/>
    <s v="MWJVS"/>
    <s v="IVAN DAVID CALERO"/>
    <n v="14.999999999999995"/>
    <n v="2"/>
    <n v="2"/>
    <n v="0"/>
    <n v="0"/>
    <n v="0"/>
    <n v="0"/>
    <n v="0"/>
    <n v="4"/>
    <n v="0.4"/>
    <n v="0"/>
    <n v="2"/>
    <n v="0"/>
    <n v="0"/>
    <n v="0"/>
    <n v="0"/>
    <n v="0"/>
    <n v="2"/>
    <m/>
    <m/>
    <m/>
    <m/>
    <m/>
    <m/>
    <m/>
    <n v="0.5"/>
    <s v="mayor 40%"/>
    <n v="0"/>
    <n v="0"/>
    <n v="0"/>
    <n v="0"/>
    <n v="0"/>
    <n v="0"/>
    <n v="0"/>
    <n v="0"/>
    <n v="4"/>
    <n v="0"/>
    <n v="0"/>
    <n v="0"/>
    <n v="0"/>
    <n v="0"/>
    <n v="0"/>
    <n v="4"/>
    <n v="30"/>
  </r>
  <r>
    <s v="524 - LIBERTAD 2 SHOPPINGAIRES"/>
    <s v="ventas ganga  crecos salinas .xlsx"/>
    <s v="IVAN DAVID CALERO"/>
    <s v="LA GANGA"/>
    <x v="120"/>
    <x v="0"/>
    <s v="AIRES"/>
    <n v="0"/>
    <n v="4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LIBERTAD 2 SHOPPING"/>
    <m/>
    <s v="XIOMARA DELGADO"/>
    <n v="0"/>
    <n v="0"/>
    <n v="0"/>
    <n v="0"/>
    <n v="0"/>
    <n v="0"/>
    <n v="0"/>
    <n v="0"/>
    <n v="0"/>
    <n v="4.9667405764966723"/>
    <n v="3"/>
    <n v="0"/>
    <n v="0"/>
    <n v="0"/>
    <n v="0"/>
    <n v="0"/>
    <n v="0"/>
    <n v="3"/>
    <s v="MWJVS"/>
    <s v="IVAN DAVID CALERO"/>
    <n v="24.999999999999993"/>
    <n v="0"/>
    <n v="0"/>
    <n v="0"/>
    <n v="0"/>
    <n v="0"/>
    <n v="0"/>
    <n v="0"/>
    <n v="0"/>
    <n v="0.17"/>
    <n v="1"/>
    <n v="3"/>
    <n v="0"/>
    <n v="0"/>
    <n v="0"/>
    <n v="0"/>
    <n v="0"/>
    <n v="4"/>
    <m/>
    <m/>
    <m/>
    <m/>
    <m/>
    <m/>
    <m/>
    <n v="0.5714285714285714"/>
    <s v="mayor 40%"/>
    <n v="0"/>
    <n v="0"/>
    <n v="0"/>
    <n v="0"/>
    <n v="0"/>
    <n v="0"/>
    <n v="0"/>
    <n v="0"/>
    <n v="2"/>
    <n v="0"/>
    <n v="0"/>
    <n v="0"/>
    <n v="0"/>
    <n v="0"/>
    <n v="0"/>
    <n v="2"/>
    <n v="9.3126385809312602"/>
  </r>
  <r>
    <s v="524 - LIBERTAD 2 SHOPPINGCOCINAS"/>
    <s v="ventas ganga  crecos salinas .xlsx"/>
    <s v="IVAN DAVID CALERO"/>
    <s v="LA GANGA"/>
    <x v="120"/>
    <x v="0"/>
    <s v="COCINAS"/>
    <n v="0.26666666666666666"/>
    <n v="15"/>
    <n v="4"/>
    <n v="5"/>
    <n v="0"/>
    <n v="0"/>
    <n v="0"/>
    <n v="0"/>
    <n v="0"/>
    <n v="0"/>
    <n v="0"/>
    <n v="0"/>
    <n v="0"/>
    <m/>
    <n v="0.5714285714285714"/>
    <n v="0.5714285714285714"/>
    <e v="#REF!"/>
    <s v="PLATINO"/>
    <n v="11"/>
    <n v="5"/>
    <n v="4"/>
    <n v="7"/>
    <n v="4"/>
    <n v="2"/>
    <n v="4"/>
    <n v="7"/>
    <n v="0.8"/>
    <s v="PROM. B"/>
    <m/>
    <m/>
    <s v="CADENAS"/>
    <s v="GANGA LIBERTAD 2 SHOPPING"/>
    <m/>
    <s v="XIOMARA DELGADO"/>
    <n v="5"/>
    <n v="0"/>
    <n v="0"/>
    <n v="0"/>
    <n v="0"/>
    <n v="0"/>
    <n v="0"/>
    <n v="0"/>
    <n v="0"/>
    <n v="13.083710562677567"/>
    <n v="2"/>
    <n v="2"/>
    <n v="0"/>
    <n v="0"/>
    <n v="0"/>
    <n v="0"/>
    <n v="0"/>
    <n v="4"/>
    <s v="MWJVS"/>
    <s v="IVAN DAVID CALERO"/>
    <n v="24.999999999999993"/>
    <n v="2"/>
    <n v="2"/>
    <n v="0"/>
    <n v="0"/>
    <n v="0"/>
    <n v="0"/>
    <n v="0"/>
    <n v="4"/>
    <n v="0.4"/>
    <n v="2"/>
    <n v="0"/>
    <n v="0"/>
    <n v="0"/>
    <n v="0"/>
    <n v="0"/>
    <n v="0"/>
    <n v="2"/>
    <m/>
    <m/>
    <m/>
    <m/>
    <m/>
    <m/>
    <m/>
    <n v="0.6"/>
    <s v="mayor 40%"/>
    <n v="0"/>
    <n v="0"/>
    <n v="0"/>
    <n v="0"/>
    <n v="0"/>
    <n v="0"/>
    <n v="0"/>
    <n v="0"/>
    <n v="2"/>
    <n v="1"/>
    <n v="0"/>
    <n v="0"/>
    <n v="0"/>
    <n v="0"/>
    <n v="0"/>
    <n v="3"/>
    <n v="31.116318337864911"/>
  </r>
  <r>
    <s v="524 - LIBERTAD 2 SHOPPINGEMPOTRE"/>
    <s v="ventas ganga  crecos salinas .xlsx"/>
    <s v="IVAN DAVID CALERO"/>
    <s v="LA GANGA"/>
    <x v="120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LIBERTAD 2 SHOPPING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IVAN DAVID CALERO"/>
    <n v="24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24 - LIBERTAD 2 SHOPPINGGLOBALES"/>
    <s v="ventas ganga  crecos salinas .xlsx"/>
    <s v="IVAN DAVID CALERO"/>
    <s v="LA GANGA"/>
    <x v="120"/>
    <x v="0"/>
    <s v="GLOBALES"/>
    <n v="0.2"/>
    <n v="5"/>
    <n v="1"/>
    <n v="5"/>
    <n v="0"/>
    <n v="0"/>
    <n v="0"/>
    <n v="0"/>
    <n v="0"/>
    <n v="0"/>
    <n v="0"/>
    <n v="0"/>
    <n v="0"/>
    <m/>
    <n v="0.33333333333333331"/>
    <n v="0.33333333333333331"/>
    <e v="#REF!"/>
    <s v="PLATINO"/>
    <n v="8"/>
    <n v="0"/>
    <n v="1"/>
    <n v="3"/>
    <n v="5"/>
    <n v="2"/>
    <n v="5"/>
    <n v="2"/>
    <n v="0.2"/>
    <s v="PROM. B"/>
    <m/>
    <m/>
    <s v="CADENAS"/>
    <s v="GANGA LIBERTAD 2 SHOPPING"/>
    <m/>
    <s v="XIOMARA DELGADO"/>
    <n v="0"/>
    <n v="0"/>
    <n v="0"/>
    <n v="0"/>
    <n v="0"/>
    <n v="0"/>
    <n v="0"/>
    <n v="0"/>
    <n v="0"/>
    <n v="3.9652300436505952"/>
    <n v="0"/>
    <n v="3"/>
    <n v="0"/>
    <n v="0"/>
    <n v="0"/>
    <n v="0"/>
    <n v="0"/>
    <n v="3"/>
    <s v="MWJVS"/>
    <s v="IVAN DAVID CALERO"/>
    <n v="24.999999999999993"/>
    <n v="0"/>
    <n v="3"/>
    <n v="0"/>
    <n v="0"/>
    <n v="0"/>
    <n v="0"/>
    <n v="0"/>
    <n v="3"/>
    <n v="0"/>
    <n v="3"/>
    <n v="3"/>
    <n v="0"/>
    <n v="0"/>
    <n v="0"/>
    <n v="0"/>
    <n v="0"/>
    <n v="6"/>
    <m/>
    <m/>
    <m/>
    <m/>
    <m/>
    <m/>
    <m/>
    <n v="0.25"/>
    <n v="0"/>
    <n v="0"/>
    <n v="0"/>
    <n v="0"/>
    <n v="0"/>
    <n v="0"/>
    <n v="0"/>
    <n v="0"/>
    <n v="0"/>
    <n v="1"/>
    <n v="0"/>
    <n v="0"/>
    <n v="0"/>
    <n v="0"/>
    <n v="0"/>
    <n v="0"/>
    <n v="1"/>
    <n v="2.2942921395840137"/>
  </r>
  <r>
    <s v="524 - LIBERTAD 2 SHOPPINGLAVADO"/>
    <s v="ventas ganga  crecos salinas .xlsx"/>
    <s v="IVAN DAVID CALERO"/>
    <s v="LA GANGA"/>
    <x v="120"/>
    <x v="0"/>
    <s v="LAVADO"/>
    <n v="1"/>
    <n v="2"/>
    <n v="2"/>
    <n v="0"/>
    <n v="0"/>
    <n v="0"/>
    <n v="0"/>
    <n v="0"/>
    <n v="0"/>
    <n v="0"/>
    <n v="0"/>
    <n v="0"/>
    <n v="0"/>
    <m/>
    <n v="1"/>
    <n v="1"/>
    <e v="#REF!"/>
    <s v="PLATINO"/>
    <n v="3"/>
    <n v="0"/>
    <n v="2"/>
    <n v="2"/>
    <n v="1"/>
    <n v="1"/>
    <n v="1"/>
    <n v="1"/>
    <n v="0"/>
    <s v="PROM. B"/>
    <m/>
    <m/>
    <s v="CADENAS"/>
    <s v="GANGA LIBERTAD 2 SHOPPING"/>
    <m/>
    <s v="XIOMARA DELGADO"/>
    <n v="0"/>
    <n v="0"/>
    <n v="0"/>
    <n v="0"/>
    <n v="0"/>
    <n v="0"/>
    <n v="0"/>
    <n v="0"/>
    <n v="0"/>
    <n v="3.0266038454216653"/>
    <n v="0"/>
    <n v="0"/>
    <n v="0"/>
    <n v="0"/>
    <n v="0"/>
    <n v="0"/>
    <n v="0"/>
    <n v="0"/>
    <s v="MWJVS"/>
    <s v="IVAN DAVID CALERO"/>
    <n v="24.999999999999993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2"/>
    <n v="2"/>
    <n v="1"/>
    <n v="0"/>
    <n v="0"/>
    <n v="0"/>
    <n v="6"/>
    <n v="3.2996130448432157"/>
  </r>
  <r>
    <s v="524 - LIBERTAD 2 SHOPPINGREFRIGERACIÓN"/>
    <s v="ventas ganga  crecos salinas .xlsx"/>
    <s v="IVAN DAVID CALERO"/>
    <s v="LA GANGA"/>
    <x v="120"/>
    <x v="0"/>
    <s v="REFRIGERACIÓN"/>
    <n v="0.44444444444444442"/>
    <n v="9"/>
    <n v="4"/>
    <n v="7"/>
    <n v="0"/>
    <n v="0"/>
    <n v="0"/>
    <n v="0"/>
    <n v="0"/>
    <n v="0"/>
    <n v="0"/>
    <n v="0"/>
    <n v="0"/>
    <m/>
    <n v="0.44444444444444442"/>
    <n v="0.44444444444444442"/>
    <e v="#REF!"/>
    <s v="PLATINO"/>
    <n v="12"/>
    <n v="3"/>
    <n v="4"/>
    <n v="9"/>
    <n v="3"/>
    <n v="1"/>
    <n v="3"/>
    <n v="4"/>
    <n v="0.5714285714285714"/>
    <s v="PROM. B"/>
    <m/>
    <m/>
    <s v="CADENAS"/>
    <s v="GANGA LIBERTAD 2 SHOPPING"/>
    <m/>
    <s v="XIOMARA DELGADO"/>
    <n v="3"/>
    <n v="0"/>
    <n v="0"/>
    <n v="0"/>
    <n v="0"/>
    <n v="0"/>
    <n v="0"/>
    <n v="0"/>
    <n v="0"/>
    <n v="7.7097030028562603"/>
    <n v="2"/>
    <n v="2"/>
    <n v="0"/>
    <n v="0"/>
    <n v="0"/>
    <n v="0"/>
    <n v="0"/>
    <n v="4"/>
    <s v="MWJVS"/>
    <s v="IVAN DAVID CALERO"/>
    <n v="24.999999999999993"/>
    <n v="2"/>
    <n v="2"/>
    <n v="0"/>
    <n v="0"/>
    <n v="0"/>
    <n v="0"/>
    <n v="0"/>
    <n v="4"/>
    <n v="0.28000000000000003"/>
    <n v="2"/>
    <n v="1"/>
    <n v="0"/>
    <n v="0"/>
    <n v="0"/>
    <n v="0"/>
    <n v="0"/>
    <n v="3"/>
    <m/>
    <m/>
    <m/>
    <m/>
    <m/>
    <m/>
    <m/>
    <n v="0.54545454545454541"/>
    <s v="mayor 40%"/>
    <n v="0"/>
    <n v="0"/>
    <n v="0"/>
    <n v="0"/>
    <n v="0"/>
    <n v="0"/>
    <n v="0"/>
    <n v="0"/>
    <n v="2"/>
    <n v="0"/>
    <n v="0"/>
    <n v="0"/>
    <n v="0"/>
    <n v="0"/>
    <n v="0"/>
    <n v="2"/>
    <n v="14.945185757445078"/>
  </r>
  <r>
    <s v="960 - ALM ESPAÑA BABAHOYOAIRES"/>
    <s v="oficial ventas 1 al 18 septiembre.xlsx"/>
    <s v="JEREMY ISAAC SAENZ"/>
    <s v="ALMACENES ESPAÑA"/>
    <x v="121"/>
    <x v="0"/>
    <s v="AIRES"/>
    <n v="3"/>
    <n v="1"/>
    <n v="3"/>
    <n v="0"/>
    <n v="0"/>
    <n v="0"/>
    <n v="0"/>
    <n v="0"/>
    <n v="0"/>
    <n v="0"/>
    <n v="0"/>
    <n v="0"/>
    <n v="0"/>
    <m/>
    <n v="1"/>
    <n v="1"/>
    <e v="#REF!"/>
    <s v="PLATINO"/>
    <n v="4"/>
    <n v="1"/>
    <n v="3"/>
    <n v="3"/>
    <n v="1"/>
    <n v="1"/>
    <n v="1"/>
    <n v="3"/>
    <n v="0"/>
    <s v="PROM. M"/>
    <m/>
    <m/>
    <s v="CADENAS"/>
    <s v="ALM ESPAÑA BABAHOYO"/>
    <m/>
    <s v="ANNY SUAREZ"/>
    <n v="1"/>
    <n v="1"/>
    <n v="0"/>
    <n v="0"/>
    <n v="0"/>
    <n v="0"/>
    <n v="0"/>
    <n v="0"/>
    <n v="1"/>
    <n v="2.6470588235294112"/>
    <n v="0"/>
    <n v="0"/>
    <n v="0"/>
    <n v="0"/>
    <n v="0"/>
    <n v="0"/>
    <n v="0"/>
    <n v="0"/>
    <s v="MWJVS"/>
    <s v="JEREMY ISAAC SAENZ"/>
    <n v="10"/>
    <n v="0"/>
    <n v="0"/>
    <n v="0"/>
    <n v="0"/>
    <n v="0"/>
    <n v="0"/>
    <n v="0"/>
    <n v="0"/>
    <n v="0.35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3"/>
    <n v="0"/>
    <n v="0"/>
    <n v="0"/>
    <n v="0"/>
    <n v="0"/>
    <n v="0"/>
    <n v="3"/>
    <n v="1"/>
  </r>
  <r>
    <s v="960 - ALM ESPAÑA BABAHOYOCOCINAS"/>
    <s v="oficial ventas 1 al 18 septiembre.xlsx"/>
    <s v="JEREMY ISAAC SAENZ"/>
    <s v="ALMACENES ESPAÑA"/>
    <x v="121"/>
    <x v="0"/>
    <s v="COCINAS"/>
    <n v="0.54545454545454541"/>
    <n v="11"/>
    <n v="6"/>
    <n v="4"/>
    <n v="0"/>
    <n v="0"/>
    <n v="0"/>
    <n v="0"/>
    <n v="0"/>
    <n v="0"/>
    <n v="0"/>
    <n v="0"/>
    <n v="0"/>
    <m/>
    <n v="0.75"/>
    <n v="0.75"/>
    <e v="#REF!"/>
    <s v="PLATINO"/>
    <n v="17"/>
    <n v="4"/>
    <n v="6"/>
    <n v="8"/>
    <n v="9"/>
    <n v="7"/>
    <n v="9"/>
    <n v="11"/>
    <n v="1.5"/>
    <s v="PROM. M"/>
    <m/>
    <m/>
    <s v="CADENAS"/>
    <s v="ALM ESPAÑA BABAHOYO"/>
    <m/>
    <s v="ANNY SUAREZ"/>
    <n v="6"/>
    <n v="5"/>
    <n v="1"/>
    <n v="0"/>
    <n v="0"/>
    <n v="0"/>
    <n v="0"/>
    <n v="0"/>
    <n v="6"/>
    <n v="12.584394267627525"/>
    <n v="6"/>
    <n v="0"/>
    <n v="0"/>
    <n v="0"/>
    <n v="0"/>
    <n v="0"/>
    <n v="0"/>
    <n v="6"/>
    <s v="MWJVS"/>
    <s v="JEREMY ISAAC SAENZ"/>
    <n v="10"/>
    <n v="1"/>
    <n v="0"/>
    <n v="0"/>
    <n v="0"/>
    <n v="0"/>
    <n v="0"/>
    <n v="0"/>
    <n v="1"/>
    <n v="0.5"/>
    <n v="2"/>
    <n v="0"/>
    <n v="0"/>
    <n v="0"/>
    <n v="0"/>
    <n v="0"/>
    <n v="0"/>
    <n v="2"/>
    <m/>
    <m/>
    <m/>
    <m/>
    <m/>
    <m/>
    <m/>
    <n v="0.93333333333333335"/>
    <s v="mayor 40%"/>
    <n v="1"/>
    <n v="0"/>
    <n v="0"/>
    <n v="0"/>
    <n v="0"/>
    <n v="0"/>
    <n v="0"/>
    <n v="1"/>
    <n v="2"/>
    <n v="1"/>
    <n v="0"/>
    <n v="0"/>
    <n v="0"/>
    <n v="0"/>
    <n v="0"/>
    <n v="3"/>
    <n v="15.057897391554979"/>
  </r>
  <r>
    <s v="960 - ALM ESPAÑA BABAHOYOGLOBALES"/>
    <s v="oficial ventas 1 al 18 septiembre.xlsx"/>
    <s v="JEREMY ISAAC SAENZ"/>
    <s v="ALMACENES ESPAÑA"/>
    <x v="121"/>
    <x v="0"/>
    <s v="GLOBALES"/>
    <n v="0.625"/>
    <n v="8"/>
    <n v="5"/>
    <n v="0"/>
    <n v="0"/>
    <n v="0"/>
    <n v="0"/>
    <n v="0"/>
    <n v="0"/>
    <n v="0"/>
    <n v="0"/>
    <n v="0"/>
    <n v="0"/>
    <m/>
    <n v="1"/>
    <n v="1"/>
    <e v="#REF!"/>
    <s v="PLATINO"/>
    <n v="10"/>
    <n v="2"/>
    <n v="5"/>
    <n v="5"/>
    <n v="5"/>
    <n v="5"/>
    <n v="5"/>
    <n v="7"/>
    <n v="0"/>
    <s v="PROM. M"/>
    <m/>
    <m/>
    <s v="CADENAS"/>
    <s v="ALM ESPAÑA BABAHOYO"/>
    <m/>
    <s v="ANNY SUAREZ"/>
    <n v="2"/>
    <n v="1"/>
    <n v="0"/>
    <n v="0"/>
    <n v="0"/>
    <n v="0"/>
    <n v="0"/>
    <n v="0"/>
    <n v="1"/>
    <n v="6.2230603448275863"/>
    <n v="2"/>
    <n v="0"/>
    <n v="0"/>
    <n v="0"/>
    <n v="0"/>
    <n v="0"/>
    <n v="0"/>
    <n v="2"/>
    <s v="MWJVS"/>
    <s v="JEREMY ISAAC SAENZ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2"/>
    <n v="1"/>
    <n v="0"/>
    <n v="0"/>
    <n v="0"/>
    <n v="0"/>
    <n v="0"/>
    <n v="3"/>
    <n v="0"/>
    <n v="0"/>
    <n v="0"/>
    <n v="0"/>
    <n v="0"/>
    <n v="0"/>
    <n v="0"/>
    <n v="0"/>
    <n v="6.2230603448275863"/>
  </r>
  <r>
    <s v="960 - ALM ESPAÑA BABAHOYOLAVADO"/>
    <s v="oficial ventas 1 al 18 septiembre.xlsx"/>
    <s v="JEREMY ISAAC SAENZ"/>
    <s v="ALMACENES ESPAÑA"/>
    <x v="121"/>
    <x v="0"/>
    <s v="LAVADO"/>
    <n v="0.81818181818181823"/>
    <n v="11"/>
    <n v="9"/>
    <n v="0"/>
    <n v="0"/>
    <n v="0"/>
    <n v="0"/>
    <n v="0"/>
    <n v="0"/>
    <n v="0"/>
    <n v="0"/>
    <n v="0"/>
    <n v="0"/>
    <m/>
    <n v="1"/>
    <n v="1"/>
    <e v="#REF!"/>
    <s v="PLATINO"/>
    <n v="18"/>
    <n v="7"/>
    <n v="9"/>
    <n v="9"/>
    <n v="9"/>
    <n v="9"/>
    <n v="9"/>
    <n v="16"/>
    <n v="0"/>
    <s v="PROM. M"/>
    <m/>
    <m/>
    <s v="CADENAS"/>
    <s v="ALM ESPAÑA BABAHOYO"/>
    <m/>
    <s v="ANNY SUAREZ"/>
    <n v="7"/>
    <n v="5"/>
    <n v="1"/>
    <n v="0"/>
    <n v="0"/>
    <n v="0"/>
    <n v="0"/>
    <n v="0"/>
    <n v="6"/>
    <n v="16.094183458481677"/>
    <n v="1"/>
    <n v="0"/>
    <n v="0"/>
    <n v="0"/>
    <n v="0"/>
    <n v="0"/>
    <n v="0"/>
    <n v="1"/>
    <s v="MWJVS"/>
    <s v="JEREMY ISAAC SAENZ"/>
    <n v="10"/>
    <n v="1"/>
    <n v="0"/>
    <n v="0"/>
    <n v="0"/>
    <n v="0"/>
    <n v="0"/>
    <n v="0"/>
    <n v="1"/>
    <n v="0.35"/>
    <n v="1"/>
    <n v="1"/>
    <n v="0"/>
    <n v="0"/>
    <n v="0"/>
    <n v="0"/>
    <n v="0"/>
    <n v="2"/>
    <m/>
    <m/>
    <m/>
    <m/>
    <m/>
    <m/>
    <m/>
    <n v="0.8"/>
    <s v="mayor 40%"/>
    <n v="0"/>
    <n v="0"/>
    <n v="0"/>
    <n v="0"/>
    <n v="0"/>
    <n v="0"/>
    <n v="0"/>
    <n v="0"/>
    <n v="0"/>
    <n v="0"/>
    <n v="0"/>
    <n v="0"/>
    <n v="0"/>
    <n v="0"/>
    <n v="0"/>
    <n v="0"/>
    <n v="15"/>
  </r>
  <r>
    <s v="960 - ALM ESPAÑA BABAHOYOREFRIGERACIÓN"/>
    <s v="oficial ventas 1 al 18 septiembre.xlsx"/>
    <s v="JEREMY ISAAC SAENZ"/>
    <s v="ALMACENES ESPAÑA"/>
    <x v="121"/>
    <x v="0"/>
    <s v="REFRIGERACIÓN"/>
    <n v="0.44444444444444442"/>
    <n v="9"/>
    <n v="4"/>
    <n v="2"/>
    <n v="0"/>
    <n v="0"/>
    <n v="0"/>
    <n v="0"/>
    <n v="0"/>
    <n v="0"/>
    <n v="0"/>
    <n v="0"/>
    <n v="0"/>
    <m/>
    <n v="0.8"/>
    <n v="0.8"/>
    <e v="#REF!"/>
    <s v="PLATINO"/>
    <n v="12"/>
    <n v="2"/>
    <n v="4"/>
    <n v="5"/>
    <n v="7"/>
    <n v="6"/>
    <n v="7"/>
    <n v="8"/>
    <n v="2"/>
    <s v="PROM. M"/>
    <m/>
    <m/>
    <s v="CADENAS"/>
    <s v="ALM ESPAÑA BABAHOYO"/>
    <m/>
    <s v="ANNY SUAREZ"/>
    <n v="2"/>
    <n v="1"/>
    <n v="2"/>
    <n v="0"/>
    <n v="0"/>
    <n v="0"/>
    <n v="0"/>
    <n v="0"/>
    <n v="3"/>
    <n v="10.127910311867371"/>
    <n v="3"/>
    <n v="1"/>
    <n v="0"/>
    <n v="0"/>
    <n v="0"/>
    <n v="0"/>
    <n v="0"/>
    <n v="4"/>
    <s v="MWJVS"/>
    <s v="JEREMY ISAAC SAENZ"/>
    <n v="10"/>
    <n v="2"/>
    <n v="0"/>
    <n v="0"/>
    <n v="0"/>
    <n v="0"/>
    <n v="0"/>
    <n v="0"/>
    <n v="2"/>
    <n v="0.5"/>
    <n v="1"/>
    <n v="3"/>
    <n v="0"/>
    <n v="0"/>
    <n v="0"/>
    <n v="0"/>
    <n v="0"/>
    <n v="4"/>
    <m/>
    <m/>
    <m/>
    <m/>
    <m/>
    <m/>
    <m/>
    <n v="0.53846153846153844"/>
    <s v="mayor 40%"/>
    <n v="1"/>
    <n v="1"/>
    <n v="0"/>
    <n v="0"/>
    <n v="0"/>
    <n v="0"/>
    <n v="0"/>
    <n v="2"/>
    <n v="3"/>
    <n v="0"/>
    <n v="0"/>
    <n v="0"/>
    <n v="0"/>
    <n v="0"/>
    <n v="0"/>
    <n v="3"/>
    <n v="12.694696153602433"/>
  </r>
  <r>
    <s v="477 - TIENDA BABAHOYO 960AIRES"/>
    <s v="oficial ventas 1 al 18 septiembre.xlsx"/>
    <s v="JEREMY ISAAC SAENZ"/>
    <s v="ARTEFACTA"/>
    <x v="122"/>
    <x v="0"/>
    <s v="AIRES"/>
    <n v="0"/>
    <n v="0"/>
    <n v="3"/>
    <n v="5"/>
    <n v="0"/>
    <n v="0"/>
    <n v="0"/>
    <n v="0"/>
    <n v="0"/>
    <n v="0"/>
    <n v="0"/>
    <n v="0"/>
    <n v="0"/>
    <m/>
    <n v="0.42857142857142855"/>
    <n v="0.42857142857142855"/>
    <e v="#REF!"/>
    <s v="PLATINO"/>
    <n v="8"/>
    <n v="0"/>
    <n v="3"/>
    <n v="7"/>
    <n v="1"/>
    <n v="0"/>
    <n v="1"/>
    <n v="0"/>
    <n v="0.6"/>
    <s v="PROM. M"/>
    <m/>
    <m/>
    <s v="CADENAS"/>
    <s v="ARTEFACTA TIENDA BABAHOYO 960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JEREMY ISAAC SAENZ"/>
    <n v="15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.60851926977687643"/>
  </r>
  <r>
    <s v="477 - TIENDA BABAHOYO 960COCINAS"/>
    <s v="oficial ventas 1 al 18 septiembre.xlsx"/>
    <s v="JEREMY ISAAC SAENZ"/>
    <s v="ARTEFACTA"/>
    <x v="122"/>
    <x v="0"/>
    <s v="COCINAS"/>
    <n v="0.2857142857142857"/>
    <n v="7"/>
    <n v="2"/>
    <n v="2"/>
    <n v="0"/>
    <n v="0"/>
    <n v="0"/>
    <n v="0"/>
    <n v="0"/>
    <n v="0"/>
    <n v="0"/>
    <n v="0"/>
    <n v="0"/>
    <m/>
    <n v="1"/>
    <n v="1"/>
    <e v="#REF!"/>
    <s v="PLATINO"/>
    <n v="7"/>
    <n v="2"/>
    <n v="2"/>
    <n v="2"/>
    <n v="5"/>
    <n v="3"/>
    <n v="5"/>
    <n v="7"/>
    <n v="1"/>
    <s v="PROM. M"/>
    <m/>
    <m/>
    <s v="CADENAS"/>
    <s v="ARTEFACTA TIENDA BABAHOYO 960"/>
    <m/>
    <s v="ANNY SUAREZ"/>
    <n v="2"/>
    <n v="1"/>
    <n v="1"/>
    <n v="0"/>
    <n v="0"/>
    <n v="0"/>
    <n v="0"/>
    <n v="0"/>
    <n v="2"/>
    <n v="2.5440871164188548"/>
    <n v="0"/>
    <n v="2"/>
    <n v="0"/>
    <n v="0"/>
    <n v="0"/>
    <n v="0"/>
    <n v="0"/>
    <n v="2"/>
    <s v="MWJVS"/>
    <s v="JEREMY ISAAC SAENZ"/>
    <n v="15"/>
    <n v="1"/>
    <n v="2"/>
    <n v="0"/>
    <n v="0"/>
    <n v="0"/>
    <n v="0"/>
    <n v="0"/>
    <n v="3"/>
    <n v="0.4"/>
    <n v="1"/>
    <n v="0"/>
    <n v="0"/>
    <n v="0"/>
    <n v="0"/>
    <n v="0"/>
    <n v="0"/>
    <n v="1"/>
    <m/>
    <s v="ALTO"/>
    <m/>
    <m/>
    <m/>
    <m/>
    <m/>
    <n v="0.375"/>
    <s v="menor de 30%"/>
    <n v="0"/>
    <n v="0"/>
    <n v="0"/>
    <n v="0"/>
    <n v="0"/>
    <n v="0"/>
    <n v="0"/>
    <n v="0"/>
    <n v="1"/>
    <n v="2"/>
    <n v="0"/>
    <n v="0"/>
    <n v="0"/>
    <n v="0"/>
    <n v="0"/>
    <n v="3"/>
    <n v="6.4384455281468753"/>
  </r>
  <r>
    <s v="477 - TIENDA BABAHOYO 960GLOBALES"/>
    <s v="oficial ventas 1 al 18 septiembre.xlsx"/>
    <s v="JEREMY ISAAC SAENZ"/>
    <s v="ARTEFACTA"/>
    <x v="122"/>
    <x v="0"/>
    <s v="GLOBALES"/>
    <n v="0"/>
    <n v="2"/>
    <n v="0"/>
    <n v="4"/>
    <n v="0"/>
    <n v="0"/>
    <n v="0"/>
    <n v="0"/>
    <n v="0"/>
    <n v="0"/>
    <n v="0"/>
    <n v="0"/>
    <n v="0"/>
    <m/>
    <n v="0"/>
    <n v="0"/>
    <e v="#REF!"/>
    <s v="PLATINO"/>
    <n v="4"/>
    <n v="0"/>
    <n v="0"/>
    <n v="2"/>
    <n v="2"/>
    <n v="0"/>
    <n v="2"/>
    <n v="2"/>
    <n v="0"/>
    <s v="PROM. M"/>
    <m/>
    <m/>
    <s v="CADENAS"/>
    <s v="ARTEFACTA TIENDA BABAHOYO 960"/>
    <m/>
    <s v="ANNY SUAREZ"/>
    <n v="2"/>
    <n v="0"/>
    <n v="0"/>
    <n v="0"/>
    <n v="0"/>
    <n v="0"/>
    <n v="0"/>
    <n v="0"/>
    <n v="0"/>
    <n v="1"/>
    <n v="0"/>
    <n v="1"/>
    <n v="0"/>
    <n v="0"/>
    <n v="0"/>
    <n v="0"/>
    <n v="0"/>
    <n v="1"/>
    <s v="MWJVS"/>
    <s v="JEREMY ISAAC SAENZ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.3346275175928173"/>
  </r>
  <r>
    <s v="477 - TIENDA BABAHOYO 960LAVADO"/>
    <s v="oficial ventas 1 al 18 septiembre.xlsx"/>
    <s v="JEREMY ISAAC SAENZ"/>
    <s v="ARTEFACTA"/>
    <x v="122"/>
    <x v="0"/>
    <s v="LAVADO"/>
    <n v="0.75"/>
    <n v="4"/>
    <n v="3"/>
    <n v="0"/>
    <n v="0"/>
    <n v="2"/>
    <n v="0"/>
    <n v="0"/>
    <n v="1"/>
    <n v="0"/>
    <n v="0"/>
    <n v="0"/>
    <n v="0"/>
    <m/>
    <n v="0.6"/>
    <n v="0.6"/>
    <e v="#REF!"/>
    <s v="PLATINO"/>
    <n v="10"/>
    <n v="2"/>
    <n v="3"/>
    <n v="5"/>
    <n v="5"/>
    <n v="3"/>
    <n v="5"/>
    <n v="5"/>
    <n v="0"/>
    <s v="PROM. M"/>
    <m/>
    <m/>
    <s v="CADENAS"/>
    <s v="ARTEFACTA TIENDA BABAHOYO 960"/>
    <m/>
    <s v="ANNY SUAREZ"/>
    <n v="2"/>
    <n v="1"/>
    <n v="0"/>
    <n v="0"/>
    <n v="1"/>
    <n v="0"/>
    <n v="0"/>
    <n v="1"/>
    <n v="3"/>
    <n v="1.7228172834235336"/>
    <n v="1"/>
    <n v="0"/>
    <n v="0"/>
    <n v="0"/>
    <n v="0"/>
    <n v="0"/>
    <n v="0"/>
    <n v="1"/>
    <s v="MWJVS"/>
    <s v="JEREMY ISAAC SAENZ"/>
    <n v="15"/>
    <n v="1"/>
    <n v="0"/>
    <n v="0"/>
    <n v="0"/>
    <n v="0"/>
    <n v="0"/>
    <n v="0"/>
    <n v="1"/>
    <n v="0.12"/>
    <n v="0"/>
    <n v="0"/>
    <n v="0"/>
    <n v="0"/>
    <n v="0"/>
    <n v="0"/>
    <n v="0"/>
    <n v="0"/>
    <m/>
    <m/>
    <m/>
    <m/>
    <m/>
    <m/>
    <m/>
    <n v="0.6"/>
    <s v="mayor 40%"/>
    <n v="1"/>
    <n v="0"/>
    <n v="0"/>
    <n v="0"/>
    <n v="0"/>
    <n v="0"/>
    <n v="0"/>
    <n v="1"/>
    <n v="0"/>
    <n v="0"/>
    <n v="0"/>
    <n v="0"/>
    <n v="0"/>
    <n v="0"/>
    <n v="0"/>
    <n v="0"/>
    <n v="8"/>
  </r>
  <r>
    <s v="477 - TIENDA BABAHOYO 960REFRIGERACIÓN"/>
    <s v="oficial ventas 1 al 18 septiembre.xlsx"/>
    <s v="JEREMY ISAAC SAENZ"/>
    <s v="ARTEFACTA"/>
    <x v="122"/>
    <x v="0"/>
    <s v="REFRIGERACIÓN"/>
    <n v="0.16666666666666666"/>
    <n v="6"/>
    <n v="1"/>
    <n v="9"/>
    <n v="0"/>
    <n v="0"/>
    <n v="0"/>
    <n v="0"/>
    <n v="0"/>
    <n v="0"/>
    <n v="0"/>
    <n v="0"/>
    <n v="0"/>
    <m/>
    <n v="0.2"/>
    <n v="0.2"/>
    <e v="#REF!"/>
    <s v="PLATINO"/>
    <n v="12"/>
    <n v="0"/>
    <n v="1"/>
    <n v="5"/>
    <n v="7"/>
    <n v="2"/>
    <n v="7"/>
    <n v="2"/>
    <n v="0.1111111111111111"/>
    <s v="PROM. M"/>
    <m/>
    <m/>
    <s v="CADENAS"/>
    <s v="ARTEFACTA TIENDA BABAHOYO 960"/>
    <m/>
    <s v="ANNY SUAREZ"/>
    <n v="4"/>
    <n v="0"/>
    <n v="0"/>
    <n v="0"/>
    <n v="0"/>
    <n v="0"/>
    <n v="0"/>
    <n v="0"/>
    <n v="0"/>
    <n v="2"/>
    <n v="1"/>
    <n v="5"/>
    <n v="0"/>
    <n v="0"/>
    <n v="0"/>
    <n v="0"/>
    <n v="0"/>
    <n v="6"/>
    <s v="MWJVS"/>
    <s v="JEREMY ISAAC SAENZ"/>
    <n v="15"/>
    <n v="0"/>
    <n v="1"/>
    <n v="0"/>
    <n v="0"/>
    <n v="0"/>
    <n v="0"/>
    <n v="0"/>
    <n v="1"/>
    <n v="0.2"/>
    <n v="1"/>
    <n v="1"/>
    <n v="0"/>
    <n v="0"/>
    <n v="0"/>
    <n v="0"/>
    <n v="0"/>
    <n v="2"/>
    <m/>
    <s v="ALTO"/>
    <m/>
    <m/>
    <m/>
    <m/>
    <m/>
    <n v="0.22222222222222221"/>
    <s v="menor de 30%"/>
    <n v="2"/>
    <n v="2"/>
    <n v="0"/>
    <n v="0"/>
    <n v="0"/>
    <n v="0"/>
    <n v="0"/>
    <n v="4"/>
    <n v="0"/>
    <n v="1"/>
    <n v="0"/>
    <n v="0"/>
    <n v="0"/>
    <n v="0"/>
    <n v="0"/>
    <n v="1"/>
    <n v="6"/>
  </r>
  <r>
    <s v="408 - TIENDA BARATODO BABAHOYO 1033AIRES"/>
    <s v="oficial ventas 1 al 18 septiembre.xlsx"/>
    <s v="JEREMY ISAAC SAENZ"/>
    <s v="BARATODO"/>
    <x v="123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M"/>
    <m/>
    <m/>
    <s v="CADENAS"/>
    <s v="TIENDA BARATODO BABAHOYO 1033"/>
    <n v="76"/>
    <s v="ANNY SUAREZ"/>
    <n v="0"/>
    <n v="0"/>
    <n v="0"/>
    <n v="0"/>
    <n v="0"/>
    <n v="0"/>
    <n v="0"/>
    <n v="0"/>
    <n v="0"/>
    <n v="0"/>
    <n v="0"/>
    <n v="1"/>
    <n v="0"/>
    <n v="0"/>
    <n v="0"/>
    <n v="0"/>
    <n v="0"/>
    <n v="1"/>
    <s v="MV"/>
    <s v="JEREMY ISAAC SAENZ"/>
    <n v="4.9999999999999982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408 - TIENDA BARATODO BABAHOYO 1033COCINAS"/>
    <s v="oficial ventas 1 al 18 septiembre.xlsx"/>
    <s v="JEREMY ISAAC SAENZ"/>
    <s v="BARATODO"/>
    <x v="123"/>
    <x v="0"/>
    <s v="COCINAS"/>
    <n v="0.16666666666666666"/>
    <n v="6"/>
    <n v="1"/>
    <n v="6"/>
    <n v="0"/>
    <n v="0"/>
    <n v="0"/>
    <n v="0"/>
    <n v="0"/>
    <n v="0"/>
    <n v="0"/>
    <n v="0"/>
    <n v="0"/>
    <m/>
    <n v="0.25"/>
    <n v="0.25"/>
    <e v="#REF!"/>
    <s v="PLATA"/>
    <n v="9"/>
    <n v="0"/>
    <n v="1"/>
    <n v="4"/>
    <n v="5"/>
    <n v="2"/>
    <n v="5"/>
    <n v="2"/>
    <n v="0.16666666666666666"/>
    <s v="PROM. M"/>
    <m/>
    <m/>
    <s v="CADENAS"/>
    <s v="TIENDA BARATODO BABAHOYO 1033"/>
    <n v="76"/>
    <s v="ANNY SUAREZ"/>
    <n v="3"/>
    <n v="1"/>
    <n v="0"/>
    <n v="0"/>
    <n v="0"/>
    <n v="0"/>
    <n v="0"/>
    <n v="0"/>
    <n v="1"/>
    <n v="3"/>
    <n v="1"/>
    <n v="1"/>
    <n v="0"/>
    <n v="0"/>
    <n v="0"/>
    <n v="0"/>
    <n v="0"/>
    <n v="2"/>
    <s v="MV"/>
    <s v="JEREMY ISAAC SAENZ"/>
    <n v="4.9999999999999982"/>
    <n v="2"/>
    <n v="1"/>
    <n v="0"/>
    <n v="0"/>
    <n v="0"/>
    <n v="0"/>
    <n v="0"/>
    <n v="3"/>
    <n v="0.4"/>
    <n v="1"/>
    <n v="0"/>
    <n v="0"/>
    <n v="0"/>
    <n v="0"/>
    <n v="0"/>
    <n v="0"/>
    <n v="1"/>
    <m/>
    <m/>
    <m/>
    <m/>
    <m/>
    <m/>
    <m/>
    <n v="0.7142857142857143"/>
    <s v="mayor 40%"/>
    <n v="1"/>
    <n v="2"/>
    <n v="0"/>
    <n v="0"/>
    <n v="0"/>
    <n v="0"/>
    <n v="0"/>
    <n v="3"/>
    <n v="0"/>
    <n v="1"/>
    <n v="0"/>
    <n v="0"/>
    <n v="0"/>
    <n v="0"/>
    <n v="0"/>
    <n v="1"/>
    <n v="11"/>
  </r>
  <r>
    <s v="408 - TIENDA BARATODO BABAHOYO 1033GLOBALES"/>
    <s v="oficial ventas 1 al 18 septiembre.xlsx"/>
    <s v="JEREMY ISAAC SAENZ"/>
    <s v="BARATODO"/>
    <x v="123"/>
    <x v="0"/>
    <s v="GLOBALES"/>
    <n v="0"/>
    <n v="1"/>
    <n v="0"/>
    <n v="4"/>
    <n v="0"/>
    <n v="0"/>
    <n v="0"/>
    <n v="0"/>
    <n v="0"/>
    <n v="0"/>
    <n v="0"/>
    <n v="0"/>
    <n v="0"/>
    <m/>
    <n v="0"/>
    <n v="0"/>
    <e v="#REF!"/>
    <s v="PLATA"/>
    <n v="4"/>
    <n v="0"/>
    <n v="0"/>
    <n v="2"/>
    <n v="2"/>
    <n v="0"/>
    <n v="2"/>
    <n v="0"/>
    <n v="0"/>
    <s v="PROM. M"/>
    <m/>
    <m/>
    <s v="CADENAS"/>
    <s v="TIENDA BARATODO BABAHOYO 1033"/>
    <n v="76"/>
    <s v="ANNY SUAREZ"/>
    <n v="1"/>
    <n v="0"/>
    <n v="0"/>
    <n v="0"/>
    <n v="0"/>
    <n v="0"/>
    <n v="0"/>
    <n v="0"/>
    <n v="0"/>
    <n v="0"/>
    <n v="2"/>
    <n v="0"/>
    <n v="0"/>
    <n v="0"/>
    <n v="0"/>
    <n v="0"/>
    <n v="0"/>
    <n v="2"/>
    <s v="MV"/>
    <s v="JEREMY ISAAC SAENZ"/>
    <n v="4.9999999999999982"/>
    <n v="0"/>
    <n v="1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0.66666666666666663"/>
    <s v="mayor 40%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408 - TIENDA BARATODO BABAHOYO 1033LAVADO"/>
    <s v="oficial ventas 1 al 18 septiembre.xlsx"/>
    <s v="JEREMY ISAAC SAENZ"/>
    <s v="BARATODO"/>
    <x v="123"/>
    <x v="0"/>
    <s v="LAVADO"/>
    <n v="0.5"/>
    <n v="2"/>
    <n v="1"/>
    <n v="0"/>
    <n v="0"/>
    <n v="0"/>
    <n v="0"/>
    <n v="0"/>
    <n v="0"/>
    <n v="0"/>
    <n v="0"/>
    <n v="0"/>
    <n v="0"/>
    <m/>
    <n v="1"/>
    <n v="1"/>
    <e v="#REF!"/>
    <s v="PLATA"/>
    <n v="3"/>
    <n v="1"/>
    <n v="1"/>
    <n v="1"/>
    <n v="2"/>
    <n v="2"/>
    <n v="2"/>
    <n v="4"/>
    <n v="0"/>
    <s v="PROM. M"/>
    <m/>
    <m/>
    <s v="CADENAS"/>
    <s v="TIENDA BARATODO BABAHOYO 1033"/>
    <n v="76"/>
    <s v="ANNY SUAREZ"/>
    <n v="1"/>
    <n v="1"/>
    <n v="0"/>
    <n v="0"/>
    <n v="0"/>
    <n v="0"/>
    <n v="0"/>
    <n v="0"/>
    <n v="1"/>
    <n v="0"/>
    <n v="0"/>
    <n v="0"/>
    <n v="0"/>
    <n v="0"/>
    <n v="0"/>
    <n v="0"/>
    <n v="0"/>
    <n v="0"/>
    <s v="MV"/>
    <s v="JEREMY ISAAC SAENZ"/>
    <n v="4.9999999999999982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1"/>
    <s v="mayor 40%"/>
    <n v="1"/>
    <n v="0"/>
    <n v="0"/>
    <n v="0"/>
    <n v="0"/>
    <n v="0"/>
    <n v="0"/>
    <n v="1"/>
    <n v="1"/>
    <n v="0"/>
    <n v="0"/>
    <n v="0"/>
    <n v="0"/>
    <n v="0"/>
    <n v="0"/>
    <n v="1"/>
    <n v="5"/>
  </r>
  <r>
    <s v="408 - TIENDA BARATODO BABAHOYO 1033REFRIGERACIÓN"/>
    <s v="oficial ventas 1 al 18 septiembre.xlsx"/>
    <s v="JEREMY ISAAC SAENZ"/>
    <s v="BARATODO"/>
    <x v="123"/>
    <x v="0"/>
    <s v="REFRIGERACIÓN"/>
    <n v="0.5"/>
    <n v="6"/>
    <n v="3"/>
    <n v="5"/>
    <n v="0"/>
    <n v="0"/>
    <n v="0"/>
    <n v="0"/>
    <n v="0"/>
    <n v="0"/>
    <n v="0"/>
    <n v="0"/>
    <n v="0"/>
    <m/>
    <n v="0.6"/>
    <n v="0.6"/>
    <e v="#REF!"/>
    <s v="PLATA"/>
    <n v="11"/>
    <n v="3"/>
    <n v="3"/>
    <n v="5"/>
    <n v="6"/>
    <n v="3"/>
    <n v="6"/>
    <n v="11"/>
    <n v="0.6"/>
    <s v="PROM. M"/>
    <m/>
    <m/>
    <s v="CADENAS"/>
    <s v="TIENDA BARATODO BABAHOYO 1033"/>
    <n v="76"/>
    <s v="ANNY SUAREZ"/>
    <n v="5"/>
    <n v="0"/>
    <n v="1"/>
    <n v="0"/>
    <n v="0"/>
    <n v="0"/>
    <n v="0"/>
    <n v="0"/>
    <n v="1"/>
    <n v="2"/>
    <n v="0"/>
    <n v="0"/>
    <n v="0"/>
    <n v="0"/>
    <n v="0"/>
    <n v="0"/>
    <n v="0"/>
    <n v="0"/>
    <s v="MV"/>
    <s v="JEREMY ISAAC SAENZ"/>
    <n v="4.9999999999999982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3"/>
  </r>
  <r>
    <s v="397 - POINT BABAHOYOAIRES"/>
    <s v="oficial ventas 1 al 18 septiembre.xlsx"/>
    <s v="JEREMY ISAAC SAENZ"/>
    <s v="POINT"/>
    <x v="124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M"/>
    <m/>
    <m/>
    <s v="CADENAS"/>
    <s v="POINT BABAHOYO"/>
    <m/>
    <s v="ANNY SUAREZ"/>
    <n v="0"/>
    <n v="1"/>
    <n v="1"/>
    <n v="0"/>
    <n v="0"/>
    <n v="0"/>
    <n v="0"/>
    <n v="0"/>
    <n v="2"/>
    <n v="0"/>
    <n v="0"/>
    <n v="0"/>
    <n v="0"/>
    <n v="0"/>
    <n v="0"/>
    <n v="0"/>
    <n v="0"/>
    <n v="0"/>
    <s v="MWJVS"/>
    <s v="JEREMY ISAAC SAENZ"/>
    <n v="9.999999999999994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7 - POINT BABAHOYOCOCINAS"/>
    <s v="oficial ventas 1 al 18 septiembre.xlsx"/>
    <s v="JEREMY ISAAC SAENZ"/>
    <s v="POINT"/>
    <x v="124"/>
    <x v="0"/>
    <s v="COCINAS"/>
    <n v="0.25"/>
    <n v="8"/>
    <n v="2"/>
    <n v="9"/>
    <n v="0"/>
    <n v="0"/>
    <n v="0"/>
    <n v="0"/>
    <n v="0"/>
    <n v="0"/>
    <n v="0"/>
    <n v="0"/>
    <n v="0"/>
    <m/>
    <n v="0.33333333333333331"/>
    <n v="0.33333333333333331"/>
    <e v="#REF!"/>
    <s v="PLATINO"/>
    <n v="13"/>
    <n v="2"/>
    <n v="2"/>
    <n v="6"/>
    <n v="7"/>
    <n v="2"/>
    <n v="7"/>
    <n v="4"/>
    <n v="0.22222222222222221"/>
    <s v="PROM. M"/>
    <m/>
    <m/>
    <s v="CADENAS"/>
    <s v="POINT BABAHOYO"/>
    <m/>
    <s v="ANNY SUAREZ"/>
    <n v="5"/>
    <n v="1"/>
    <n v="1"/>
    <n v="0"/>
    <n v="0"/>
    <n v="0"/>
    <n v="0"/>
    <n v="0"/>
    <n v="2"/>
    <n v="7.6726570305555093"/>
    <n v="1"/>
    <n v="0"/>
    <n v="0"/>
    <n v="0"/>
    <n v="0"/>
    <n v="0"/>
    <n v="0"/>
    <n v="1"/>
    <s v="MWJVS"/>
    <s v="JEREMY ISAAC SAENZ"/>
    <n v="9.9999999999999947"/>
    <n v="2"/>
    <n v="1"/>
    <n v="0"/>
    <n v="0"/>
    <n v="0"/>
    <n v="0"/>
    <n v="0"/>
    <n v="3"/>
    <n v="0.5"/>
    <n v="2"/>
    <n v="1"/>
    <n v="0"/>
    <n v="0"/>
    <n v="0"/>
    <n v="0"/>
    <n v="0"/>
    <n v="3"/>
    <m/>
    <m/>
    <m/>
    <m/>
    <m/>
    <m/>
    <m/>
    <n v="0.66666666666666663"/>
    <s v="mayor 40%"/>
    <n v="0"/>
    <n v="1"/>
    <n v="0"/>
    <n v="0"/>
    <n v="0"/>
    <n v="0"/>
    <n v="0"/>
    <n v="1"/>
    <n v="0"/>
    <n v="0"/>
    <n v="0"/>
    <n v="0"/>
    <n v="0"/>
    <n v="0"/>
    <n v="0"/>
    <n v="0"/>
    <n v="12.11839938717587"/>
  </r>
  <r>
    <s v="397 - POINT BABAHOYOGLOBALES"/>
    <s v="oficial ventas 1 al 18 septiembre.xlsx"/>
    <s v="JEREMY ISAAC SAENZ"/>
    <s v="POINT"/>
    <x v="124"/>
    <x v="0"/>
    <s v="GLOBALES"/>
    <n v="0"/>
    <n v="0"/>
    <n v="2"/>
    <n v="1"/>
    <n v="0"/>
    <n v="0"/>
    <n v="0"/>
    <n v="0"/>
    <n v="0"/>
    <n v="0"/>
    <n v="0"/>
    <n v="0"/>
    <n v="0"/>
    <m/>
    <n v="0.66666666666666663"/>
    <n v="0.66666666666666663"/>
    <e v="#REF!"/>
    <s v="PLATINO"/>
    <n v="3"/>
    <n v="0"/>
    <n v="2"/>
    <n v="3"/>
    <n v="0"/>
    <n v="0"/>
    <n v="0"/>
    <n v="0"/>
    <n v="2"/>
    <s v="PROM. M"/>
    <m/>
    <m/>
    <s v="CADENAS"/>
    <s v="POINT BABAHOYO"/>
    <m/>
    <s v="ANNY SUAREZ"/>
    <n v="0"/>
    <n v="0"/>
    <n v="1"/>
    <n v="0"/>
    <n v="0"/>
    <n v="0"/>
    <n v="0"/>
    <n v="0"/>
    <n v="1"/>
    <n v="0"/>
    <n v="0"/>
    <n v="2"/>
    <n v="0"/>
    <n v="0"/>
    <n v="0"/>
    <n v="0"/>
    <n v="0"/>
    <n v="2"/>
    <s v="MWJVS"/>
    <s v="JEREMY ISAAC SAENZ"/>
    <n v="9.9999999999999947"/>
    <n v="0"/>
    <n v="4"/>
    <n v="0"/>
    <n v="0"/>
    <n v="0"/>
    <n v="0"/>
    <n v="0"/>
    <n v="4"/>
    <n v="0"/>
    <n v="0"/>
    <n v="2"/>
    <n v="0"/>
    <n v="0"/>
    <n v="0"/>
    <n v="0"/>
    <n v="0"/>
    <n v="2"/>
    <m/>
    <m/>
    <m/>
    <m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</r>
  <r>
    <s v="397 - POINT BABAHOYOLAVADO"/>
    <s v="oficial ventas 1 al 18 septiembre.xlsx"/>
    <s v="JEREMY ISAAC SAENZ"/>
    <s v="POINT"/>
    <x v="124"/>
    <x v="0"/>
    <s v="LAVADO"/>
    <n v="0.16666666666666666"/>
    <n v="6"/>
    <n v="1"/>
    <n v="9"/>
    <n v="0"/>
    <n v="0"/>
    <n v="0"/>
    <n v="0"/>
    <n v="0"/>
    <n v="0"/>
    <n v="0"/>
    <n v="0"/>
    <n v="0"/>
    <m/>
    <n v="0.2"/>
    <n v="0.2"/>
    <e v="#REF!"/>
    <s v="PLATINO"/>
    <n v="12"/>
    <n v="0"/>
    <n v="1"/>
    <n v="5"/>
    <n v="7"/>
    <n v="2"/>
    <n v="7"/>
    <n v="2"/>
    <n v="0.1111111111111111"/>
    <s v="PROM. M"/>
    <m/>
    <m/>
    <s v="CADENAS"/>
    <s v="POINT BABAHOYO"/>
    <m/>
    <s v="ANNY SUAREZ"/>
    <n v="4"/>
    <n v="1"/>
    <n v="1"/>
    <n v="0"/>
    <n v="0"/>
    <n v="0"/>
    <n v="0"/>
    <n v="0"/>
    <n v="2"/>
    <n v="5.6871495851087692"/>
    <n v="0"/>
    <n v="1"/>
    <n v="0"/>
    <n v="0"/>
    <n v="0"/>
    <n v="0"/>
    <n v="0"/>
    <n v="1"/>
    <s v="MWJVS"/>
    <s v="JEREMY ISAAC SAENZ"/>
    <n v="9.9999999999999947"/>
    <n v="1"/>
    <n v="1"/>
    <n v="0"/>
    <n v="0"/>
    <n v="0"/>
    <n v="0"/>
    <n v="0"/>
    <n v="2"/>
    <n v="0.3"/>
    <n v="1"/>
    <n v="3"/>
    <n v="0"/>
    <n v="0"/>
    <n v="0"/>
    <n v="0"/>
    <n v="0"/>
    <n v="4"/>
    <m/>
    <m/>
    <m/>
    <m/>
    <m/>
    <m/>
    <m/>
    <n v="0.33333333333333331"/>
    <s v="30% a 40%"/>
    <n v="0"/>
    <n v="3"/>
    <n v="0"/>
    <n v="0"/>
    <n v="0"/>
    <n v="0"/>
    <n v="0"/>
    <n v="3"/>
    <n v="0"/>
    <n v="2"/>
    <n v="0"/>
    <n v="0"/>
    <n v="0"/>
    <n v="0"/>
    <n v="0"/>
    <n v="2"/>
    <n v="7.643803913317905"/>
  </r>
  <r>
    <s v="397 - POINT BABAHOYOREFRIGERACIÓN"/>
    <s v="oficial ventas 1 al 18 septiembre.xlsx"/>
    <s v="JEREMY ISAAC SAENZ"/>
    <s v="POINT"/>
    <x v="124"/>
    <x v="0"/>
    <s v="REFRIGERACIÓN"/>
    <n v="0.4"/>
    <n v="5"/>
    <n v="2"/>
    <n v="9"/>
    <n v="0"/>
    <n v="0"/>
    <n v="0"/>
    <n v="0"/>
    <n v="0"/>
    <n v="0"/>
    <n v="0"/>
    <n v="0"/>
    <n v="0"/>
    <m/>
    <n v="0.33333333333333331"/>
    <n v="0.33333333333333331"/>
    <e v="#REF!"/>
    <s v="PLATINO"/>
    <n v="13"/>
    <n v="1"/>
    <n v="2"/>
    <n v="6"/>
    <n v="7"/>
    <n v="2"/>
    <n v="7"/>
    <n v="3"/>
    <n v="0.22222222222222221"/>
    <s v="PROM. M"/>
    <m/>
    <m/>
    <s v="CADENAS"/>
    <s v="POINT BABAHOYO"/>
    <m/>
    <s v="ANNY SUAREZ"/>
    <n v="3"/>
    <n v="1"/>
    <n v="0"/>
    <n v="0"/>
    <n v="0"/>
    <n v="0"/>
    <n v="0"/>
    <n v="0"/>
    <n v="1"/>
    <n v="5.7780094918728429"/>
    <n v="0"/>
    <n v="0"/>
    <n v="0"/>
    <n v="0"/>
    <n v="0"/>
    <n v="0"/>
    <n v="0"/>
    <n v="0"/>
    <s v="MWJVS"/>
    <s v="JEREMY ISAAC SAENZ"/>
    <n v="9.9999999999999947"/>
    <n v="0"/>
    <n v="1"/>
    <n v="0"/>
    <n v="0"/>
    <n v="0"/>
    <n v="0"/>
    <n v="0"/>
    <n v="1"/>
    <n v="0.4"/>
    <n v="2"/>
    <n v="0"/>
    <n v="0"/>
    <n v="0"/>
    <n v="0"/>
    <n v="0"/>
    <n v="0"/>
    <n v="2"/>
    <m/>
    <m/>
    <m/>
    <m/>
    <m/>
    <m/>
    <m/>
    <n v="0.75"/>
    <s v="mayor 40%"/>
    <n v="0"/>
    <n v="0"/>
    <n v="0"/>
    <n v="0"/>
    <n v="0"/>
    <n v="0"/>
    <n v="0"/>
    <n v="0"/>
    <n v="1"/>
    <n v="0"/>
    <n v="0"/>
    <n v="0"/>
    <n v="0"/>
    <n v="0"/>
    <n v="0"/>
    <n v="1"/>
    <n v="8.1166776994072762"/>
  </r>
  <r>
    <s v="722 - VEGA SAMBORONDONAIRES"/>
    <s v="reporte de venta septiembre 5- 18. (jesus vargas alava).xlsx"/>
    <s v="JESUS JAVIER VARGAS"/>
    <s v="IMPORTADORA VEGA"/>
    <x v="125"/>
    <x v="0"/>
    <s v="AIRES"/>
    <n v="0"/>
    <n v="0"/>
    <n v="1"/>
    <n v="0"/>
    <n v="0"/>
    <n v="0"/>
    <n v="0"/>
    <n v="0"/>
    <n v="0"/>
    <n v="0"/>
    <n v="0"/>
    <n v="0"/>
    <n v="0"/>
    <m/>
    <n v="1"/>
    <n v="1"/>
    <e v="#REF!"/>
    <s v="PLATINO"/>
    <n v="1"/>
    <n v="0"/>
    <n v="1"/>
    <n v="1"/>
    <n v="0"/>
    <n v="0"/>
    <n v="0"/>
    <n v="0"/>
    <n v="0"/>
    <s v="PROM. M"/>
    <m/>
    <m/>
    <s v="ESPECIALIZADOS"/>
    <s v="VEGA SAMBORONDON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JVS"/>
    <s v="JESUS JAVIER VARGAS"/>
    <n v="7.9999999999999956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722 - VEGA SAMBORONDONCOCINAS"/>
    <s v="reporte de venta septiembre 5- 18. (jesus vargas alava).xlsx"/>
    <s v="JESUS JAVIER VARGAS"/>
    <s v="IMPORTADORA VEGA"/>
    <x v="125"/>
    <x v="0"/>
    <s v="COCINAS"/>
    <n v="0"/>
    <n v="1"/>
    <n v="0"/>
    <n v="0"/>
    <n v="2"/>
    <n v="0"/>
    <n v="0"/>
    <n v="0"/>
    <n v="0"/>
    <n v="0"/>
    <n v="0"/>
    <n v="0"/>
    <n v="0"/>
    <m/>
    <n v="0"/>
    <n v="0"/>
    <e v="#REF!"/>
    <s v="PLATINO"/>
    <n v="2"/>
    <n v="0"/>
    <n v="0"/>
    <n v="2"/>
    <n v="0"/>
    <n v="0"/>
    <n v="0"/>
    <n v="0"/>
    <n v="0"/>
    <s v="PROM. M"/>
    <m/>
    <m/>
    <s v="ESPECIALIZADOS"/>
    <s v="VEGA SAMBORONDON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JVS"/>
    <s v="JESUS JAVIER VARGAS"/>
    <n v="7.9999999999999956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722 - VEGA SAMBORONDONEMPOTRE"/>
    <s v="reporte de venta septiembre 5- 18. (jesus vargas alava).xlsx"/>
    <s v="JESUS JAVIER VARGAS"/>
    <s v="IMPORTADORA VEGA"/>
    <x v="125"/>
    <x v="0"/>
    <s v="EMPOTRE"/>
    <n v="0"/>
    <n v="12"/>
    <n v="0"/>
    <n v="2"/>
    <n v="0"/>
    <n v="0"/>
    <n v="0"/>
    <n v="0"/>
    <n v="0"/>
    <n v="0"/>
    <n v="0"/>
    <n v="0"/>
    <n v="0"/>
    <m/>
    <n v="0"/>
    <n v="0"/>
    <e v="#REF!"/>
    <s v="PLATINO"/>
    <n v="16"/>
    <n v="0"/>
    <n v="0"/>
    <n v="0"/>
    <n v="16"/>
    <n v="4"/>
    <n v="16"/>
    <n v="4"/>
    <n v="0"/>
    <s v="PROM. M"/>
    <m/>
    <m/>
    <s v="ESPECIALIZADOS"/>
    <s v="VEGA SAMBORONDON"/>
    <m/>
    <s v="ANNY SUAREZ"/>
    <n v="0"/>
    <n v="2"/>
    <n v="0"/>
    <n v="0"/>
    <n v="0"/>
    <n v="0"/>
    <n v="0"/>
    <n v="7"/>
    <n v="9"/>
    <n v="11.940022602518567"/>
    <n v="0"/>
    <n v="0"/>
    <n v="0"/>
    <n v="0"/>
    <n v="0"/>
    <n v="0"/>
    <n v="1"/>
    <n v="1"/>
    <s v="WJVS"/>
    <s v="JESUS JAVIER VARGAS"/>
    <n v="7.9999999999999956"/>
    <n v="2"/>
    <n v="1"/>
    <n v="0"/>
    <n v="0"/>
    <n v="0"/>
    <n v="0"/>
    <n v="0"/>
    <n v="3"/>
    <n v="0.35"/>
    <n v="0"/>
    <n v="0"/>
    <n v="0"/>
    <n v="0"/>
    <n v="0"/>
    <n v="0"/>
    <n v="0"/>
    <n v="0"/>
    <m/>
    <m/>
    <m/>
    <m/>
    <m/>
    <m/>
    <m/>
    <n v="0.30769230769230771"/>
    <s v="30% a 40%"/>
    <n v="0"/>
    <n v="0"/>
    <n v="0"/>
    <n v="0"/>
    <n v="0"/>
    <n v="0"/>
    <n v="0"/>
    <n v="0"/>
    <n v="1"/>
    <n v="0"/>
    <n v="0"/>
    <n v="0"/>
    <n v="0"/>
    <n v="0"/>
    <n v="0"/>
    <n v="1"/>
    <n v="28.763168423860396"/>
  </r>
  <r>
    <s v="722 - VEGA SAMBORONDONGLOBALES"/>
    <s v="reporte de venta septiembre 5- 18. (jesus vargas alava).xlsx"/>
    <s v="JESUS JAVIER VARGAS"/>
    <s v="IMPORTADORA VEGA"/>
    <x v="125"/>
    <x v="0"/>
    <s v="GLOBALES"/>
    <n v="0"/>
    <n v="10"/>
    <n v="0"/>
    <n v="2"/>
    <n v="0"/>
    <n v="0"/>
    <n v="0"/>
    <n v="0"/>
    <n v="0"/>
    <n v="0"/>
    <n v="0"/>
    <n v="0"/>
    <n v="0"/>
    <m/>
    <n v="0"/>
    <n v="0"/>
    <e v="#REF!"/>
    <s v="PLATINO"/>
    <n v="7"/>
    <n v="0"/>
    <n v="0"/>
    <n v="0"/>
    <n v="7"/>
    <n v="3"/>
    <n v="7"/>
    <n v="3"/>
    <n v="0"/>
    <s v="PROM. M"/>
    <m/>
    <m/>
    <s v="ESPECIALIZADOS"/>
    <s v="VEGA SAMBORONDON"/>
    <m/>
    <s v="ANNY SUAREZ"/>
    <n v="0"/>
    <n v="0"/>
    <n v="0"/>
    <n v="0"/>
    <n v="0"/>
    <n v="0"/>
    <n v="0"/>
    <n v="0"/>
    <n v="0"/>
    <n v="9.5526315789473681"/>
    <n v="1"/>
    <n v="1"/>
    <n v="0"/>
    <n v="0"/>
    <n v="0"/>
    <n v="0"/>
    <n v="0"/>
    <n v="2"/>
    <s v="WJVS"/>
    <s v="JESUS JAVIER VARGAS"/>
    <n v="7.9999999999999956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0.66666666666666663"/>
    <s v="mayor 40%"/>
    <n v="0"/>
    <n v="0"/>
    <n v="0"/>
    <n v="0"/>
    <n v="0"/>
    <n v="0"/>
    <n v="0"/>
    <n v="0"/>
    <n v="0"/>
    <n v="0"/>
    <n v="0"/>
    <n v="0"/>
    <n v="0"/>
    <n v="0"/>
    <n v="0"/>
    <n v="0"/>
    <n v="13.432748538011698"/>
  </r>
  <r>
    <s v="722 - VEGA SAMBORONDONLAVADO"/>
    <s v="reporte de venta septiembre 5- 18. (jesus vargas alava).xlsx"/>
    <s v="JESUS JAVIER VARGAS"/>
    <s v="IMPORTADORA VEGA"/>
    <x v="125"/>
    <x v="0"/>
    <s v="LAVADO"/>
    <n v="0"/>
    <n v="11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M"/>
    <m/>
    <m/>
    <s v="ESPECIALIZADOS"/>
    <s v="VEGA SAMBORONDON"/>
    <m/>
    <s v="ANNY SUAREZ"/>
    <n v="0"/>
    <n v="0"/>
    <n v="0"/>
    <n v="0"/>
    <n v="0"/>
    <n v="0"/>
    <n v="0"/>
    <n v="0"/>
    <n v="0"/>
    <n v="10.147679324894515"/>
    <n v="3"/>
    <n v="0"/>
    <n v="0"/>
    <n v="0"/>
    <n v="0"/>
    <n v="0"/>
    <n v="0"/>
    <n v="3"/>
    <s v="WJVS"/>
    <s v="JESUS JAVIER VARGAS"/>
    <n v="7.9999999999999956"/>
    <n v="0"/>
    <n v="0"/>
    <n v="0"/>
    <n v="0"/>
    <n v="0"/>
    <n v="0"/>
    <n v="0"/>
    <n v="0"/>
    <n v="0.3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8.2109704641350216"/>
  </r>
  <r>
    <s v="722 - VEGA SAMBORONDONREFRIGERACIÓN"/>
    <s v="reporte de venta septiembre 5- 18. (jesus vargas alava).xlsx"/>
    <s v="JESUS JAVIER VARGAS"/>
    <s v="IMPORTADORA VEGA"/>
    <x v="125"/>
    <x v="0"/>
    <s v="REFRIGERACIÓN"/>
    <n v="0"/>
    <n v="8"/>
    <n v="0"/>
    <n v="0"/>
    <n v="0"/>
    <n v="0"/>
    <n v="0"/>
    <n v="0"/>
    <n v="0"/>
    <n v="0"/>
    <n v="0"/>
    <n v="0"/>
    <n v="0"/>
    <m/>
    <n v="0"/>
    <n v="0"/>
    <e v="#REF!"/>
    <s v="PLATINO"/>
    <n v="1"/>
    <n v="0"/>
    <n v="0"/>
    <n v="0"/>
    <n v="1"/>
    <n v="1"/>
    <n v="1"/>
    <n v="1"/>
    <n v="0"/>
    <s v="PROM. M"/>
    <m/>
    <m/>
    <s v="ESPECIALIZADOS"/>
    <s v="VEGA SAMBORONDON"/>
    <m/>
    <s v="ANNY SUAREZ"/>
    <n v="0"/>
    <n v="1"/>
    <n v="0"/>
    <n v="0"/>
    <n v="0"/>
    <n v="0"/>
    <n v="0"/>
    <n v="1"/>
    <n v="2"/>
    <n v="7.3949579831932777"/>
    <n v="1"/>
    <n v="0"/>
    <n v="0"/>
    <n v="0"/>
    <n v="0"/>
    <n v="1"/>
    <n v="0"/>
    <n v="2"/>
    <s v="WJVS"/>
    <s v="JESUS JAVIER VARGAS"/>
    <n v="7.9999999999999956"/>
    <n v="3"/>
    <n v="0"/>
    <n v="0"/>
    <n v="0"/>
    <n v="0"/>
    <n v="0"/>
    <n v="0"/>
    <n v="3"/>
    <n v="0.4"/>
    <n v="0"/>
    <n v="0"/>
    <n v="0"/>
    <n v="0"/>
    <n v="0"/>
    <n v="0"/>
    <n v="0"/>
    <n v="0"/>
    <m/>
    <m/>
    <m/>
    <m/>
    <m/>
    <m/>
    <m/>
    <n v="0.7142857142857143"/>
    <s v="mayor 40%"/>
    <n v="0"/>
    <n v="0"/>
    <n v="0"/>
    <n v="0"/>
    <n v="0"/>
    <n v="0"/>
    <n v="0"/>
    <n v="0"/>
    <n v="0"/>
    <n v="0"/>
    <n v="0"/>
    <n v="0"/>
    <n v="0"/>
    <n v="0"/>
    <n v="0"/>
    <n v="0"/>
    <n v="10.07563025210084"/>
  </r>
  <r>
    <s v="563 - VILLA CLUBAIRES"/>
    <s v="reporte de venta septiembre 5- 18. (jesus vargas alava).xlsx"/>
    <s v="JESUS JAVIER VARGAS"/>
    <s v="LA GANGA"/>
    <x v="126"/>
    <x v="0"/>
    <s v="AIRES"/>
    <n v="0.5"/>
    <n v="2"/>
    <n v="1"/>
    <n v="0"/>
    <n v="0"/>
    <n v="0"/>
    <n v="2"/>
    <n v="0"/>
    <n v="0"/>
    <n v="0"/>
    <n v="0"/>
    <n v="0"/>
    <n v="0"/>
    <m/>
    <n v="0.5"/>
    <n v="0.5"/>
    <e v="#REF!"/>
    <s v="PLATA"/>
    <n v="4"/>
    <n v="0"/>
    <n v="1"/>
    <n v="2"/>
    <n v="2"/>
    <n v="1"/>
    <n v="2"/>
    <n v="1"/>
    <n v="0"/>
    <s v="PROM. M"/>
    <m/>
    <m/>
    <s v="CADENAS"/>
    <s v="GANGA VILLA CLUB"/>
    <m/>
    <s v="ANNY SUAREZ"/>
    <n v="0"/>
    <n v="0"/>
    <n v="0"/>
    <n v="0"/>
    <n v="0"/>
    <n v="0"/>
    <n v="0"/>
    <n v="0"/>
    <n v="0"/>
    <n v="1.7738359201773828"/>
    <n v="0"/>
    <n v="0"/>
    <n v="0"/>
    <n v="2"/>
    <n v="0"/>
    <n v="0"/>
    <n v="0"/>
    <n v="2"/>
    <s v="MJ"/>
    <s v="JESUS JAVIER VARGAS"/>
    <n v="4.9999999999999982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1"/>
    <n v="0"/>
    <n v="0"/>
    <n v="0"/>
    <n v="0"/>
    <n v="0"/>
    <n v="0"/>
    <n v="1"/>
    <n v="0"/>
    <n v="1"/>
    <n v="0"/>
    <n v="2"/>
    <n v="0"/>
    <n v="0"/>
    <n v="0"/>
    <n v="3"/>
    <n v="3.3259423503325931"/>
  </r>
  <r>
    <s v="563 - VILLA CLUBCOCINAS"/>
    <s v="reporte de venta septiembre 5- 18. (jesus vargas alava).xlsx"/>
    <s v="JESUS JAVIER VARGAS"/>
    <s v="LA GANGA"/>
    <x v="126"/>
    <x v="0"/>
    <s v="COCINAS"/>
    <n v="1"/>
    <n v="3"/>
    <n v="3"/>
    <n v="0"/>
    <n v="0"/>
    <n v="0"/>
    <n v="0"/>
    <n v="0"/>
    <n v="0"/>
    <n v="0"/>
    <n v="0"/>
    <n v="0"/>
    <n v="0"/>
    <m/>
    <n v="1"/>
    <n v="1"/>
    <e v="#REF!"/>
    <s v="PLATA"/>
    <n v="7"/>
    <n v="0"/>
    <n v="3"/>
    <n v="3"/>
    <n v="4"/>
    <n v="4"/>
    <n v="4"/>
    <n v="4"/>
    <n v="0"/>
    <s v="PROM. M"/>
    <m/>
    <m/>
    <s v="CADENAS"/>
    <s v="GANGA VILLA CLUB"/>
    <m/>
    <s v="ANNY SUAREZ"/>
    <n v="0"/>
    <n v="0"/>
    <n v="0"/>
    <n v="0"/>
    <n v="0"/>
    <n v="0"/>
    <n v="0"/>
    <n v="0"/>
    <n v="0"/>
    <n v="2.5386571595147553"/>
    <n v="0"/>
    <n v="2"/>
    <n v="0"/>
    <n v="0"/>
    <n v="0"/>
    <n v="0"/>
    <n v="0"/>
    <n v="2"/>
    <s v="MJ"/>
    <s v="JESUS JAVIER VARGAS"/>
    <n v="4.9999999999999982"/>
    <n v="0"/>
    <n v="0"/>
    <n v="0"/>
    <n v="0"/>
    <n v="0"/>
    <n v="0"/>
    <n v="0"/>
    <n v="0"/>
    <n v="0.4"/>
    <n v="1"/>
    <n v="0"/>
    <n v="0"/>
    <n v="1"/>
    <n v="0"/>
    <n v="0"/>
    <n v="0"/>
    <n v="2"/>
    <m/>
    <m/>
    <m/>
    <m/>
    <m/>
    <m/>
    <s v="MEDIO "/>
    <n v="0.25"/>
    <n v="0"/>
    <n v="0"/>
    <n v="0"/>
    <n v="0"/>
    <n v="0"/>
    <n v="0"/>
    <n v="0"/>
    <n v="0"/>
    <n v="0"/>
    <n v="1"/>
    <n v="2"/>
    <n v="0"/>
    <n v="0"/>
    <n v="0"/>
    <n v="0"/>
    <n v="0"/>
    <n v="3"/>
    <n v="7.0368877323823709"/>
  </r>
  <r>
    <s v="563 - VILLA CLUBEMPOTRE"/>
    <s v="reporte de venta septiembre 5- 18. (jesus vargas alava).xlsx"/>
    <s v="JESUS JAVIER VARGAS"/>
    <s v="LA GANGA"/>
    <x v="126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M"/>
    <m/>
    <m/>
    <s v="CADENAS"/>
    <s v="GANGA VILLA CLUB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JESUS JAVIER VARGAS"/>
    <n v="4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63 - VILLA CLUBGLOBALES"/>
    <s v="reporte de venta septiembre 5- 18. (jesus vargas alava).xlsx"/>
    <s v="JESUS JAVIER VARGAS"/>
    <s v="LA GANGA"/>
    <x v="126"/>
    <x v="0"/>
    <s v="GLOBALES"/>
    <n v="0"/>
    <n v="1"/>
    <n v="0"/>
    <n v="0"/>
    <n v="0"/>
    <n v="0"/>
    <n v="0"/>
    <n v="0"/>
    <n v="0"/>
    <n v="0"/>
    <n v="5"/>
    <n v="0"/>
    <n v="0"/>
    <m/>
    <n v="0"/>
    <n v="0"/>
    <e v="#REF!"/>
    <s v="PLATA"/>
    <n v="10"/>
    <n v="0"/>
    <n v="0"/>
    <n v="5"/>
    <n v="5"/>
    <n v="0"/>
    <n v="5"/>
    <n v="0"/>
    <n v="0"/>
    <s v="PROM. M"/>
    <m/>
    <m/>
    <s v="CADENAS"/>
    <s v="GANGA VILLA CLUB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J"/>
    <s v="JESUS JAVIER VARGAS"/>
    <n v="4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63540643792512752"/>
  </r>
  <r>
    <s v="563 - VILLA CLUBLAVADO"/>
    <s v="reporte de venta septiembre 5- 18. (jesus vargas alava).xlsx"/>
    <s v="JESUS JAVIER VARGAS"/>
    <s v="LA GANGA"/>
    <x v="126"/>
    <x v="0"/>
    <s v="LAVADO"/>
    <n v="0"/>
    <n v="0"/>
    <n v="0"/>
    <n v="0"/>
    <n v="9"/>
    <n v="5"/>
    <n v="8"/>
    <n v="0"/>
    <n v="0"/>
    <n v="0"/>
    <n v="0"/>
    <n v="0"/>
    <n v="0"/>
    <m/>
    <n v="0"/>
    <n v="0"/>
    <e v="#REF!"/>
    <s v="PLATA"/>
    <n v="22"/>
    <n v="0"/>
    <n v="0"/>
    <n v="10"/>
    <n v="12"/>
    <n v="0"/>
    <n v="12"/>
    <n v="0"/>
    <n v="0"/>
    <s v="PROM. M"/>
    <m/>
    <m/>
    <s v="CADENAS"/>
    <s v="GANGA VILLA CLUB"/>
    <m/>
    <s v="ANNY SUAREZ"/>
    <n v="0"/>
    <n v="0"/>
    <n v="0"/>
    <n v="0"/>
    <n v="0"/>
    <n v="0"/>
    <n v="0"/>
    <n v="0"/>
    <n v="0"/>
    <n v="0"/>
    <n v="0"/>
    <n v="0"/>
    <n v="2"/>
    <n v="0"/>
    <n v="0"/>
    <n v="0"/>
    <n v="0"/>
    <n v="2"/>
    <s v="MJ"/>
    <s v="JESUS JAVIER VARGAS"/>
    <n v="4.9999999999999982"/>
    <n v="1"/>
    <n v="0"/>
    <n v="1"/>
    <n v="1"/>
    <n v="1"/>
    <n v="0"/>
    <n v="0"/>
    <n v="4"/>
    <n v="0.05"/>
    <n v="0"/>
    <n v="0"/>
    <n v="0"/>
    <n v="0"/>
    <n v="0"/>
    <n v="0"/>
    <n v="0"/>
    <n v="0"/>
    <m/>
    <m/>
    <m/>
    <m/>
    <m/>
    <m/>
    <s v="MEDIO "/>
    <n v="0.16666666666666666"/>
    <s v="menor de 30%"/>
    <n v="0"/>
    <n v="0"/>
    <n v="0"/>
    <n v="0"/>
    <n v="0"/>
    <n v="0"/>
    <n v="0"/>
    <n v="0"/>
    <n v="0"/>
    <n v="0"/>
    <n v="1"/>
    <n v="0"/>
    <n v="1"/>
    <n v="0"/>
    <n v="0"/>
    <n v="2"/>
    <n v="0"/>
  </r>
  <r>
    <s v="563 - VILLA CLUBREFRIGERACIÓN"/>
    <s v="reporte de venta septiembre 5- 18. (jesus vargas alava).xlsx"/>
    <s v="JESUS JAVIER VARGAS"/>
    <s v="LA GANGA"/>
    <x v="126"/>
    <x v="0"/>
    <s v="REFRIGERACIÓN"/>
    <n v="2"/>
    <n v="1"/>
    <n v="2"/>
    <n v="9"/>
    <n v="0"/>
    <n v="8"/>
    <n v="2"/>
    <n v="0"/>
    <n v="0"/>
    <n v="0"/>
    <n v="1"/>
    <n v="0"/>
    <n v="0"/>
    <m/>
    <n v="0.16666666666666666"/>
    <n v="0.16666666666666666"/>
    <e v="#REF!"/>
    <s v="PLATA"/>
    <n v="15"/>
    <n v="0"/>
    <n v="2"/>
    <n v="12"/>
    <n v="3"/>
    <n v="4"/>
    <n v="3"/>
    <n v="4"/>
    <n v="0.22222222222222221"/>
    <s v="PROM. M"/>
    <m/>
    <m/>
    <s v="CADENAS"/>
    <s v="GANGA VILLA CLUB"/>
    <m/>
    <s v="ANNY SUAREZ"/>
    <n v="0"/>
    <n v="0"/>
    <n v="1"/>
    <n v="0"/>
    <n v="0"/>
    <n v="0"/>
    <n v="0"/>
    <n v="0"/>
    <n v="1"/>
    <n v="2"/>
    <n v="1"/>
    <n v="0"/>
    <n v="0"/>
    <n v="0"/>
    <n v="1"/>
    <n v="0"/>
    <n v="0"/>
    <n v="2"/>
    <s v="MJ"/>
    <s v="JESUS JAVIER VARGAS"/>
    <n v="4.9999999999999982"/>
    <n v="0"/>
    <n v="1"/>
    <n v="1"/>
    <n v="0"/>
    <n v="0"/>
    <n v="0"/>
    <n v="0"/>
    <n v="2"/>
    <n v="0.28000000000000003"/>
    <n v="0"/>
    <n v="0"/>
    <n v="0"/>
    <n v="0"/>
    <n v="1"/>
    <n v="0"/>
    <n v="0"/>
    <n v="1"/>
    <m/>
    <m/>
    <m/>
    <m/>
    <m/>
    <m/>
    <s v="MEDIO "/>
    <n v="0.16666666666666666"/>
    <s v="menor de 30%"/>
    <n v="1"/>
    <n v="0"/>
    <n v="0"/>
    <n v="0"/>
    <n v="0"/>
    <n v="0"/>
    <n v="0"/>
    <n v="1"/>
    <n v="0"/>
    <n v="1"/>
    <n v="0"/>
    <n v="0"/>
    <n v="0"/>
    <n v="0"/>
    <n v="0"/>
    <n v="1"/>
    <n v="1.7836659196540994"/>
  </r>
  <r>
    <s v="640 - SUKOCINAAIRES"/>
    <s v="reporte de venta septiembre 5- 18. (jesus vargas alava).xlsx"/>
    <s v="JESUS JAVIER VARGAS"/>
    <s v="SUKASA"/>
    <x v="127"/>
    <x v="0"/>
    <s v="AIRES"/>
    <n v="0.5"/>
    <n v="2"/>
    <n v="1"/>
    <n v="0"/>
    <n v="2"/>
    <n v="0"/>
    <n v="0"/>
    <n v="0"/>
    <n v="0"/>
    <n v="0"/>
    <n v="0"/>
    <n v="0"/>
    <n v="0"/>
    <m/>
    <n v="0.33333333333333331"/>
    <n v="0.33333333333333331"/>
    <e v="#REF!"/>
    <s v="PLATINO"/>
    <n v="3"/>
    <n v="0"/>
    <n v="1"/>
    <n v="3"/>
    <n v="0"/>
    <n v="0"/>
    <n v="0"/>
    <n v="0"/>
    <n v="0"/>
    <s v="PROM. M"/>
    <m/>
    <m/>
    <s v="ESPECIALIZADOS"/>
    <s v="SUKASA VILLAGE "/>
    <m/>
    <s v="ANNY SUAREZ"/>
    <n v="0"/>
    <n v="0"/>
    <n v="0"/>
    <n v="0"/>
    <n v="0"/>
    <n v="0"/>
    <n v="0"/>
    <n v="0"/>
    <n v="0"/>
    <n v="4.0909090909090917"/>
    <n v="0"/>
    <n v="0"/>
    <n v="0"/>
    <n v="0"/>
    <n v="0"/>
    <n v="0"/>
    <n v="0"/>
    <n v="0"/>
    <s v="MWJVS"/>
    <s v="JESUS JAVIER VARGAS"/>
    <n v="26"/>
    <n v="0"/>
    <n v="0"/>
    <n v="0"/>
    <n v="0"/>
    <n v="0"/>
    <n v="0"/>
    <n v="0"/>
    <n v="0"/>
    <n v="0.2"/>
    <n v="0"/>
    <n v="0"/>
    <n v="0"/>
    <n v="0"/>
    <n v="1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909090909090917"/>
  </r>
  <r>
    <s v="640 - SUKOCINACOCINAS"/>
    <s v="reporte de venta septiembre 5- 18. (jesus vargas alava).xlsx"/>
    <s v="JESUS JAVIER VARGAS"/>
    <s v="SUKASA"/>
    <x v="127"/>
    <x v="0"/>
    <s v="COCINAS"/>
    <n v="0.22222222222222221"/>
    <n v="9"/>
    <n v="2"/>
    <n v="8"/>
    <n v="1"/>
    <n v="0"/>
    <n v="0"/>
    <n v="0"/>
    <n v="0"/>
    <n v="0"/>
    <n v="0"/>
    <n v="0"/>
    <n v="0"/>
    <m/>
    <n v="0.33333333333333331"/>
    <n v="0.33333333333333331"/>
    <e v="#REF!"/>
    <s v="PLATINO"/>
    <n v="14"/>
    <n v="2"/>
    <n v="2"/>
    <n v="6"/>
    <n v="8"/>
    <n v="3"/>
    <n v="8"/>
    <n v="5"/>
    <n v="0.25"/>
    <s v="PROM. M"/>
    <m/>
    <m/>
    <s v="ESPECIALIZADOS"/>
    <s v="SUKASA VILLAGE "/>
    <m/>
    <s v="ANNY SUAREZ"/>
    <n v="3"/>
    <n v="0"/>
    <n v="0"/>
    <n v="0"/>
    <n v="1"/>
    <n v="0"/>
    <n v="0"/>
    <n v="0"/>
    <n v="1"/>
    <n v="8.5681818181818166"/>
    <n v="0"/>
    <n v="0"/>
    <n v="0"/>
    <n v="0"/>
    <n v="0"/>
    <n v="0"/>
    <n v="0"/>
    <n v="0"/>
    <s v="MWJVS"/>
    <s v="JESUS JAVIER VARGAS"/>
    <n v="26"/>
    <n v="0"/>
    <n v="1"/>
    <n v="0"/>
    <n v="0"/>
    <n v="0"/>
    <n v="0"/>
    <n v="0"/>
    <n v="1"/>
    <n v="0.5"/>
    <n v="2"/>
    <n v="1"/>
    <n v="0"/>
    <n v="0"/>
    <n v="0"/>
    <n v="0"/>
    <n v="1"/>
    <n v="4"/>
    <m/>
    <m/>
    <m/>
    <m/>
    <m/>
    <m/>
    <m/>
    <n v="0.33333333333333331"/>
    <n v="0"/>
    <n v="0"/>
    <n v="0"/>
    <n v="0"/>
    <n v="0"/>
    <n v="0"/>
    <n v="0"/>
    <n v="0"/>
    <n v="0"/>
    <n v="3"/>
    <n v="1"/>
    <n v="0"/>
    <n v="0"/>
    <n v="0"/>
    <n v="0"/>
    <n v="0"/>
    <n v="4"/>
    <n v="9.454545454545455"/>
  </r>
  <r>
    <s v="640 - SUKOCINAEMPOTRE"/>
    <s v="reporte de venta septiembre 5- 18. (jesus vargas alava).xlsx"/>
    <s v="JESUS JAVIER VARGAS"/>
    <s v="SUKASA"/>
    <x v="127"/>
    <x v="0"/>
    <s v="EMPOTRE"/>
    <n v="0.46153846153846156"/>
    <n v="13"/>
    <n v="6"/>
    <n v="0"/>
    <n v="0"/>
    <n v="0"/>
    <n v="0"/>
    <n v="0"/>
    <n v="0"/>
    <n v="0"/>
    <n v="2"/>
    <n v="0"/>
    <n v="0"/>
    <m/>
    <n v="0.75"/>
    <n v="0.75"/>
    <e v="#REF!"/>
    <s v="PLATINO"/>
    <n v="17"/>
    <n v="0"/>
    <n v="6"/>
    <n v="8"/>
    <n v="9"/>
    <n v="5"/>
    <n v="9"/>
    <n v="5"/>
    <n v="0"/>
    <s v="PROM. M"/>
    <m/>
    <m/>
    <s v="ESPECIALIZADOS"/>
    <s v="SUKASA VILLAGE "/>
    <m/>
    <s v="ANNY SUAREZ"/>
    <n v="2"/>
    <n v="1"/>
    <n v="0"/>
    <n v="1"/>
    <n v="0"/>
    <n v="0"/>
    <n v="0"/>
    <n v="0"/>
    <n v="2"/>
    <n v="14.613138686131387"/>
    <n v="1"/>
    <n v="0"/>
    <n v="0"/>
    <n v="0"/>
    <n v="0"/>
    <n v="1"/>
    <n v="3"/>
    <n v="5"/>
    <s v="MWJVS"/>
    <s v="JESUS JAVIER VARGAS"/>
    <n v="26"/>
    <n v="3"/>
    <n v="0"/>
    <n v="0"/>
    <n v="0"/>
    <n v="0"/>
    <n v="0"/>
    <n v="3"/>
    <n v="6"/>
    <n v="0.3"/>
    <n v="0"/>
    <n v="0"/>
    <n v="0"/>
    <n v="0"/>
    <n v="0"/>
    <n v="0"/>
    <n v="3"/>
    <n v="3"/>
    <m/>
    <m/>
    <m/>
    <m/>
    <m/>
    <m/>
    <m/>
    <n v="0.3125"/>
    <s v="30% a 40%"/>
    <n v="0"/>
    <n v="0"/>
    <n v="0"/>
    <n v="0"/>
    <n v="0"/>
    <n v="0"/>
    <n v="1"/>
    <n v="1"/>
    <n v="6"/>
    <n v="0"/>
    <n v="1"/>
    <n v="0"/>
    <n v="0"/>
    <n v="0"/>
    <n v="7"/>
    <n v="14"/>
    <n v="19.144942648592288"/>
  </r>
  <r>
    <s v="640 - SUKOCINAGLOBALES"/>
    <s v="reporte de venta septiembre 5- 18. (jesus vargas alava).xlsx"/>
    <s v="JESUS JAVIER VARGAS"/>
    <s v="SUKASA"/>
    <x v="127"/>
    <x v="0"/>
    <s v="GLOBALES"/>
    <n v="0.45"/>
    <n v="20"/>
    <n v="9"/>
    <n v="6"/>
    <n v="6"/>
    <n v="2"/>
    <n v="0"/>
    <n v="4"/>
    <n v="0"/>
    <n v="0"/>
    <n v="5"/>
    <n v="0"/>
    <n v="0"/>
    <m/>
    <n v="0.39130434782608697"/>
    <n v="0.39130434782608697"/>
    <e v="#REF!"/>
    <s v="PLATINO"/>
    <n v="25"/>
    <n v="2"/>
    <n v="9"/>
    <n v="23"/>
    <n v="2"/>
    <n v="2"/>
    <n v="2"/>
    <n v="4"/>
    <n v="1.5"/>
    <s v="PROM. M"/>
    <m/>
    <m/>
    <s v="ESPECIALIZADOS"/>
    <s v="SUKASA VILLAGE "/>
    <m/>
    <s v="ANNY SUAREZ"/>
    <n v="14"/>
    <n v="3"/>
    <n v="0"/>
    <n v="0"/>
    <n v="0"/>
    <n v="0"/>
    <n v="0"/>
    <n v="0"/>
    <n v="3"/>
    <n v="15.660008105153199"/>
    <n v="1"/>
    <n v="1"/>
    <n v="0"/>
    <n v="0"/>
    <n v="0"/>
    <n v="0"/>
    <n v="0"/>
    <n v="2"/>
    <s v="MWJVS"/>
    <s v="JESUS JAVIER VARGAS"/>
    <n v="26"/>
    <n v="1"/>
    <n v="0"/>
    <n v="0"/>
    <n v="0"/>
    <n v="0"/>
    <n v="0"/>
    <n v="0"/>
    <n v="1"/>
    <n v="0"/>
    <n v="2"/>
    <n v="0"/>
    <n v="0"/>
    <n v="0"/>
    <n v="0"/>
    <n v="0"/>
    <n v="0"/>
    <n v="2"/>
    <m/>
    <m/>
    <m/>
    <m/>
    <m/>
    <m/>
    <m/>
    <n v="0.875"/>
    <s v="mayor 40%"/>
    <n v="1"/>
    <n v="0"/>
    <n v="0"/>
    <n v="0"/>
    <n v="0"/>
    <n v="0"/>
    <n v="1"/>
    <n v="2"/>
    <n v="4"/>
    <n v="0"/>
    <n v="1"/>
    <n v="0"/>
    <n v="0"/>
    <n v="2"/>
    <n v="2"/>
    <n v="9"/>
    <n v="18.044747030816723"/>
  </r>
  <r>
    <s v="640 - SUKOCINALAVADO"/>
    <s v="reporte de venta septiembre 5- 18. (jesus vargas alava).xlsx"/>
    <s v="JESUS JAVIER VARGAS"/>
    <s v="SUKASA"/>
    <x v="127"/>
    <x v="0"/>
    <s v="LAVADO"/>
    <n v="0.42857142857142855"/>
    <n v="7"/>
    <n v="3"/>
    <n v="0"/>
    <n v="7"/>
    <n v="1"/>
    <n v="4"/>
    <n v="0"/>
    <n v="0"/>
    <n v="0"/>
    <n v="0"/>
    <n v="0"/>
    <n v="0"/>
    <m/>
    <n v="0.42857142857142855"/>
    <n v="0.42857142857142855"/>
    <e v="#REF!"/>
    <s v="PLATINO"/>
    <n v="20"/>
    <n v="1"/>
    <n v="3"/>
    <n v="7"/>
    <n v="13"/>
    <n v="5"/>
    <n v="13"/>
    <n v="6"/>
    <n v="0"/>
    <s v="PROM. M"/>
    <m/>
    <m/>
    <s v="ESPECIALIZADOS"/>
    <s v="SUKASA VILLAGE "/>
    <m/>
    <s v="ANNY SUAREZ"/>
    <n v="5"/>
    <n v="0"/>
    <n v="0"/>
    <n v="3"/>
    <n v="2"/>
    <n v="0"/>
    <n v="0"/>
    <n v="0"/>
    <n v="5"/>
    <n v="5.2320000000000011"/>
    <n v="0"/>
    <n v="0"/>
    <n v="0"/>
    <n v="1"/>
    <n v="0"/>
    <n v="0"/>
    <n v="0"/>
    <n v="1"/>
    <s v="MWJVS"/>
    <s v="JESUS JAVIER VARGAS"/>
    <n v="26"/>
    <n v="1"/>
    <n v="0"/>
    <n v="1"/>
    <n v="1"/>
    <n v="0"/>
    <n v="0"/>
    <n v="0"/>
    <n v="3"/>
    <n v="0.25"/>
    <n v="2"/>
    <n v="0"/>
    <n v="5"/>
    <n v="0"/>
    <n v="0"/>
    <n v="0"/>
    <n v="0"/>
    <n v="7"/>
    <m/>
    <m/>
    <s v="ALTO"/>
    <m/>
    <m/>
    <m/>
    <m/>
    <n v="0.1875"/>
    <s v="menor de 30%"/>
    <n v="0"/>
    <n v="0"/>
    <n v="0"/>
    <n v="1"/>
    <n v="0"/>
    <n v="1"/>
    <n v="0"/>
    <n v="2"/>
    <n v="1"/>
    <n v="0"/>
    <n v="0"/>
    <n v="1"/>
    <n v="0"/>
    <n v="0"/>
    <n v="0"/>
    <n v="2"/>
    <n v="10.080000000000002"/>
  </r>
  <r>
    <s v="640 - SUKOCINAREFRIGERACIÓN"/>
    <s v="reporte de venta septiembre 5- 18. (jesus vargas alava).xlsx"/>
    <s v="JESUS JAVIER VARGAS"/>
    <s v="SUKASA"/>
    <x v="127"/>
    <x v="0"/>
    <s v="REFRIGERACIÓN"/>
    <n v="0.6"/>
    <n v="10"/>
    <n v="6"/>
    <n v="5"/>
    <n v="4"/>
    <n v="7"/>
    <n v="4"/>
    <n v="4"/>
    <n v="0"/>
    <n v="0"/>
    <n v="0"/>
    <n v="0"/>
    <n v="0"/>
    <m/>
    <n v="0.375"/>
    <n v="0.375"/>
    <e v="#REF!"/>
    <s v="PLATINO"/>
    <n v="21"/>
    <n v="3"/>
    <n v="6"/>
    <n v="16"/>
    <n v="5"/>
    <n v="7"/>
    <n v="5"/>
    <n v="10"/>
    <n v="1.2"/>
    <s v="PROM. M"/>
    <m/>
    <m/>
    <s v="ESPECIALIZADOS"/>
    <s v="SUKASA VILLAGE "/>
    <m/>
    <s v="ANNY SUAREZ"/>
    <n v="9"/>
    <n v="2"/>
    <n v="0"/>
    <n v="1"/>
    <n v="0"/>
    <n v="1"/>
    <n v="0"/>
    <n v="0"/>
    <n v="4"/>
    <n v="6.6894409937888195"/>
    <n v="1"/>
    <n v="1"/>
    <n v="0"/>
    <n v="2"/>
    <n v="1"/>
    <n v="0"/>
    <n v="0"/>
    <n v="5"/>
    <s v="MWJVS"/>
    <s v="JESUS JAVIER VARGAS"/>
    <n v="26"/>
    <n v="2"/>
    <n v="1"/>
    <n v="0"/>
    <n v="2"/>
    <n v="0"/>
    <n v="0"/>
    <n v="0"/>
    <n v="5"/>
    <n v="0.4"/>
    <n v="5"/>
    <n v="0"/>
    <n v="0"/>
    <n v="0"/>
    <n v="0"/>
    <n v="0"/>
    <n v="0"/>
    <n v="5"/>
    <m/>
    <m/>
    <m/>
    <m/>
    <m/>
    <m/>
    <m/>
    <n v="0.52631578947368418"/>
    <s v="30% a 40%"/>
    <n v="0"/>
    <n v="0"/>
    <n v="0"/>
    <n v="0"/>
    <n v="0"/>
    <n v="0"/>
    <n v="0"/>
    <n v="0"/>
    <n v="1"/>
    <n v="0"/>
    <n v="0"/>
    <n v="1"/>
    <n v="0"/>
    <n v="1"/>
    <n v="0"/>
    <n v="3"/>
    <n v="7.9027542505803376"/>
  </r>
  <r>
    <s v="173 - 1719-TIENDA PRENSA 1719AIRES"/>
    <s v="JHONSON SARITAMA-1.xlsx"/>
    <s v="JHONSO GONZALO SARITAMA"/>
    <s v="ARTEFACTA"/>
    <x v="128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PRENSA 1719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JHONSO GONZALO SARITAMA"/>
    <n v="30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3 - 1719-TIENDA PRENSA 1719COCINAS"/>
    <s v="JHONSON SARITAMA-1.xlsx"/>
    <s v="JHONSO GONZALO SARITAMA"/>
    <s v="ARTEFACTA"/>
    <x v="128"/>
    <x v="0"/>
    <s v="COCINAS"/>
    <n v="0.8"/>
    <n v="10"/>
    <n v="8"/>
    <n v="15"/>
    <n v="2"/>
    <n v="0"/>
    <n v="0"/>
    <n v="2"/>
    <n v="3"/>
    <n v="0"/>
    <n v="0"/>
    <n v="0"/>
    <n v="0"/>
    <m/>
    <n v="0.32"/>
    <n v="0.32"/>
    <e v="#REF!"/>
    <s v="ORO"/>
    <n v="30"/>
    <n v="6"/>
    <n v="8"/>
    <n v="25"/>
    <n v="5"/>
    <n v="2"/>
    <n v="5"/>
    <n v="8"/>
    <n v="0.53333333333333333"/>
    <s v="PROM. B"/>
    <m/>
    <m/>
    <s v="CADENAS"/>
    <s v="ARTEFACTA TIENDA PRENSA 1719"/>
    <m/>
    <s v="MARIA JOSE AREVALO"/>
    <n v="16"/>
    <n v="1"/>
    <n v="3"/>
    <n v="0"/>
    <n v="0"/>
    <n v="0"/>
    <n v="0"/>
    <n v="0"/>
    <n v="4"/>
    <n v="10.139722963773846"/>
    <n v="1"/>
    <n v="1"/>
    <n v="0"/>
    <n v="0"/>
    <n v="0"/>
    <n v="0"/>
    <n v="0"/>
    <n v="2"/>
    <s v="MWJVS"/>
    <s v="JHONSO GONZALO SARITAMA"/>
    <n v="30"/>
    <n v="0"/>
    <n v="1"/>
    <n v="0"/>
    <n v="0"/>
    <n v="0"/>
    <n v="0"/>
    <n v="0"/>
    <n v="1"/>
    <n v="0.4"/>
    <n v="1"/>
    <n v="4"/>
    <n v="0"/>
    <n v="0"/>
    <n v="0"/>
    <n v="0"/>
    <n v="1"/>
    <n v="6"/>
    <m/>
    <m/>
    <m/>
    <s v="ALTO"/>
    <m/>
    <m/>
    <m/>
    <n v="0.23076923076923078"/>
    <s v="menor de 30%"/>
    <n v="0"/>
    <n v="4"/>
    <n v="0"/>
    <n v="0"/>
    <n v="0"/>
    <n v="0"/>
    <n v="0"/>
    <n v="4"/>
    <n v="1"/>
    <n v="3"/>
    <n v="0"/>
    <n v="1"/>
    <n v="0"/>
    <n v="0"/>
    <n v="0"/>
    <n v="5"/>
    <n v="24.33533511305723"/>
  </r>
  <r>
    <s v="173 - 1719-TIENDA PRENSA 1719EMPOTRE"/>
    <s v="JHONSON SARITAMA-1.xlsx"/>
    <s v="JHONSO GONZALO SARITAMA"/>
    <s v="ARTEFACTA"/>
    <x v="128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PRENSA 1719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JHONSO GONZALO SARITAMA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2"/>
    <n v="0"/>
    <n v="0"/>
    <n v="0"/>
    <n v="0"/>
    <n v="0"/>
    <n v="2"/>
    <n v="0"/>
    <n v="0"/>
    <n v="0"/>
    <n v="0"/>
    <n v="0"/>
    <n v="0"/>
    <n v="0"/>
    <n v="0"/>
    <n v="0"/>
  </r>
  <r>
    <s v="173 - 1719-TIENDA PRENSA 1719GLOBALES"/>
    <s v="JHONSON SARITAMA-1.xlsx"/>
    <s v="JHONSO GONZALO SARITAMA"/>
    <s v="ARTEFACTA"/>
    <x v="128"/>
    <x v="0"/>
    <s v="GLOBALES"/>
    <n v="0.42857142857142855"/>
    <n v="7"/>
    <n v="3"/>
    <n v="12"/>
    <n v="6"/>
    <n v="4"/>
    <n v="0"/>
    <n v="0"/>
    <n v="0"/>
    <n v="0"/>
    <n v="0"/>
    <n v="0"/>
    <n v="0"/>
    <m/>
    <n v="0.21428571428571427"/>
    <n v="0.21428571428571427"/>
    <e v="#REF!"/>
    <s v="ORO"/>
    <n v="15"/>
    <n v="3"/>
    <n v="3"/>
    <n v="14"/>
    <n v="1"/>
    <n v="4"/>
    <n v="1"/>
    <n v="7"/>
    <n v="0.25"/>
    <s v="PROM. B"/>
    <m/>
    <m/>
    <s v="CADENAS"/>
    <s v="ARTEFACTA TIENDA PRENSA 1719"/>
    <m/>
    <s v="MARIA JOSE AREVALO"/>
    <n v="6"/>
    <n v="2"/>
    <n v="0"/>
    <n v="0"/>
    <n v="1"/>
    <n v="0"/>
    <n v="3"/>
    <n v="0"/>
    <n v="6"/>
    <n v="6.8050285817661393"/>
    <n v="1"/>
    <n v="1"/>
    <n v="0"/>
    <n v="0"/>
    <n v="0"/>
    <n v="2"/>
    <n v="0"/>
    <n v="4"/>
    <s v="MWJVS"/>
    <s v="JHONSO GONZALO SARITAMA"/>
    <n v="30"/>
    <n v="0"/>
    <n v="0"/>
    <n v="0"/>
    <n v="0"/>
    <n v="0"/>
    <n v="0"/>
    <n v="0"/>
    <n v="0"/>
    <n v="0"/>
    <n v="1"/>
    <n v="0"/>
    <n v="0"/>
    <n v="0"/>
    <n v="0"/>
    <n v="0"/>
    <n v="0"/>
    <n v="1"/>
    <m/>
    <m/>
    <m/>
    <s v="ALTO"/>
    <m/>
    <m/>
    <m/>
    <n v="0.36363636363636365"/>
    <s v="menor de 30%"/>
    <n v="0"/>
    <n v="0"/>
    <n v="0"/>
    <n v="0"/>
    <n v="0"/>
    <n v="1"/>
    <n v="0"/>
    <n v="1"/>
    <n v="2"/>
    <n v="1"/>
    <n v="0"/>
    <n v="0"/>
    <n v="0"/>
    <n v="1"/>
    <n v="0"/>
    <n v="4"/>
    <n v="12"/>
  </r>
  <r>
    <s v="173 - 1719-TIENDA PRENSA 1719LAVADO"/>
    <s v="JHONSON SARITAMA-1.xlsx"/>
    <s v="JHONSO GONZALO SARITAMA"/>
    <s v="ARTEFACTA"/>
    <x v="128"/>
    <x v="0"/>
    <s v="LAVADO"/>
    <n v="0.2857142857142857"/>
    <n v="7"/>
    <n v="2"/>
    <n v="0"/>
    <n v="23"/>
    <n v="6"/>
    <n v="9"/>
    <n v="14"/>
    <n v="2"/>
    <n v="0"/>
    <n v="0"/>
    <n v="0"/>
    <n v="0"/>
    <m/>
    <n v="3.9215686274509803E-2"/>
    <n v="3.9215686274509803E-2"/>
    <e v="#REF!"/>
    <s v="ORO"/>
    <n v="53"/>
    <n v="1"/>
    <n v="2"/>
    <n v="51"/>
    <n v="2"/>
    <n v="2"/>
    <n v="2"/>
    <n v="3"/>
    <n v="0"/>
    <s v="PROM. B"/>
    <m/>
    <m/>
    <s v="CADENAS"/>
    <s v="ARTEFACTA TIENDA PRENSA 1719"/>
    <m/>
    <s v="MARIA JOSE AREVALO"/>
    <n v="27"/>
    <n v="1"/>
    <n v="0"/>
    <n v="3"/>
    <n v="2"/>
    <n v="0"/>
    <n v="1"/>
    <n v="0"/>
    <n v="7"/>
    <n v="6.2917585437788075"/>
    <n v="0"/>
    <n v="0"/>
    <n v="4"/>
    <n v="1"/>
    <n v="3"/>
    <n v="4"/>
    <n v="0"/>
    <n v="12"/>
    <s v="MWJVS"/>
    <s v="JHONSO GONZALO SARITAMA"/>
    <n v="30"/>
    <n v="1"/>
    <n v="0"/>
    <n v="6"/>
    <n v="1"/>
    <n v="2"/>
    <n v="3"/>
    <n v="1"/>
    <n v="14"/>
    <n v="0.12"/>
    <n v="2"/>
    <n v="0"/>
    <n v="4"/>
    <n v="3"/>
    <n v="2"/>
    <n v="0"/>
    <n v="0"/>
    <n v="11"/>
    <m/>
    <m/>
    <m/>
    <s v="ALTO"/>
    <m/>
    <m/>
    <m/>
    <n v="9.0909090909090912E-2"/>
    <s v="menor de 30%"/>
    <n v="0"/>
    <n v="0"/>
    <n v="5"/>
    <n v="1"/>
    <n v="1"/>
    <n v="3"/>
    <n v="1"/>
    <n v="11"/>
    <n v="1"/>
    <n v="0"/>
    <n v="3"/>
    <n v="0"/>
    <n v="1"/>
    <n v="2"/>
    <n v="0"/>
    <n v="7"/>
    <n v="13.977985968678166"/>
  </r>
  <r>
    <s v="173 - 1719-TIENDA PRENSA 1719REFRIGERACIÓN"/>
    <s v="JHONSON SARITAMA-1.xlsx"/>
    <s v="JHONSO GONZALO SARITAMA"/>
    <s v="ARTEFACTA"/>
    <x v="128"/>
    <x v="0"/>
    <s v="REFRIGERACIÓN"/>
    <n v="0.4"/>
    <n v="10"/>
    <n v="4"/>
    <n v="8"/>
    <n v="10"/>
    <n v="0"/>
    <n v="8"/>
    <n v="6"/>
    <n v="0"/>
    <n v="0"/>
    <n v="0"/>
    <n v="0"/>
    <n v="0"/>
    <m/>
    <n v="0.11428571428571428"/>
    <n v="0.11428571428571428"/>
    <e v="#REF!"/>
    <s v="ORO"/>
    <n v="36"/>
    <n v="4"/>
    <n v="4"/>
    <n v="35"/>
    <n v="1"/>
    <n v="4"/>
    <n v="1"/>
    <n v="8"/>
    <n v="0.5"/>
    <s v="PROM. B"/>
    <m/>
    <m/>
    <s v="CADENAS"/>
    <s v="ARTEFACTA TIENDA PRENSA 1719"/>
    <m/>
    <s v="MARIA JOSE AREVALO"/>
    <n v="22"/>
    <n v="2"/>
    <n v="3"/>
    <n v="1"/>
    <n v="1"/>
    <n v="0"/>
    <n v="3"/>
    <n v="0"/>
    <n v="10"/>
    <n v="5.4947289251058891"/>
    <n v="1"/>
    <n v="2"/>
    <n v="1"/>
    <n v="0"/>
    <n v="0"/>
    <n v="0"/>
    <n v="0"/>
    <n v="4"/>
    <s v="MWJVS"/>
    <s v="JHONSO GONZALO SARITAMA"/>
    <n v="30"/>
    <n v="0"/>
    <n v="1"/>
    <n v="0"/>
    <n v="1"/>
    <n v="1"/>
    <n v="1"/>
    <n v="0"/>
    <n v="4"/>
    <n v="0.2"/>
    <n v="0"/>
    <n v="4"/>
    <n v="1"/>
    <n v="0"/>
    <n v="0"/>
    <n v="1"/>
    <n v="0"/>
    <n v="6"/>
    <m/>
    <m/>
    <m/>
    <s v="ALTO"/>
    <m/>
    <m/>
    <m/>
    <n v="0.125"/>
    <s v="menor de 30%"/>
    <n v="1"/>
    <n v="1"/>
    <n v="1"/>
    <n v="0"/>
    <n v="1"/>
    <n v="1"/>
    <n v="0"/>
    <n v="5"/>
    <n v="0"/>
    <n v="2"/>
    <n v="1"/>
    <n v="0"/>
    <n v="0"/>
    <n v="0"/>
    <n v="0"/>
    <n v="3"/>
    <n v="12.894297210915154"/>
  </r>
  <r>
    <s v="244 - COTOCOLLAO 2COCINAS"/>
    <s v="JHONSON SARITAMA-1.xlsx"/>
    <s v="JHONSO GONZALO SARITAMA"/>
    <s v="LA GANGA"/>
    <x v="129"/>
    <x v="0"/>
    <s v="COCINAS"/>
    <n v="0.75"/>
    <n v="8"/>
    <n v="6"/>
    <n v="10"/>
    <n v="0"/>
    <n v="2"/>
    <n v="0"/>
    <n v="0"/>
    <n v="0"/>
    <n v="0"/>
    <n v="0"/>
    <n v="0"/>
    <n v="0"/>
    <m/>
    <n v="0.35294117647058826"/>
    <n v="0.35294117647058826"/>
    <e v="#REF!"/>
    <s v="PLATA"/>
    <n v="18"/>
    <n v="6"/>
    <n v="6"/>
    <n v="17"/>
    <n v="1"/>
    <n v="7"/>
    <n v="1"/>
    <n v="13"/>
    <n v="0.6"/>
    <s v="PROM. B"/>
    <m/>
    <m/>
    <s v="CADENAS"/>
    <s v="GANGA COTOCOLLAO 2"/>
    <m/>
    <s v="MARIA JOSE AREVALO"/>
    <n v="14"/>
    <n v="1"/>
    <n v="3"/>
    <n v="0"/>
    <n v="0"/>
    <n v="0"/>
    <n v="0"/>
    <n v="0"/>
    <n v="4"/>
    <n v="7.4921197200829193"/>
    <n v="0"/>
    <n v="0"/>
    <n v="0"/>
    <n v="0"/>
    <n v="0"/>
    <n v="0"/>
    <n v="0"/>
    <n v="0"/>
    <s v="MWJVS"/>
    <s v="JHONSO GONZALO SARITAMA"/>
    <n v="9.9999999999999947"/>
    <n v="4"/>
    <n v="0"/>
    <n v="0"/>
    <n v="0"/>
    <n v="0"/>
    <n v="0"/>
    <n v="0"/>
    <n v="4"/>
    <n v="0.4"/>
    <n v="2"/>
    <n v="2"/>
    <n v="0"/>
    <n v="0"/>
    <n v="0"/>
    <n v="1"/>
    <n v="0"/>
    <n v="5"/>
    <m/>
    <m/>
    <m/>
    <m/>
    <m/>
    <m/>
    <m/>
    <n v="0.53846153846153844"/>
    <s v="mayor 40%"/>
    <n v="0"/>
    <n v="3"/>
    <n v="0"/>
    <n v="0"/>
    <n v="0"/>
    <n v="1"/>
    <n v="0"/>
    <n v="4"/>
    <n v="1"/>
    <n v="4"/>
    <n v="0"/>
    <n v="0"/>
    <n v="0"/>
    <n v="0"/>
    <n v="0"/>
    <n v="5"/>
    <n v="17.378337846959255"/>
  </r>
  <r>
    <s v="244 - COTOCOLLAO 2EMPOTRE"/>
    <s v="JHONSON SARITAMA-1.xlsx"/>
    <s v="JHONSO GONZALO SARITAMA"/>
    <s v="LA GANGA"/>
    <x v="129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GANGA COTOCOLLAO 2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JHONSO GONZALO SARITAMA"/>
    <n v="9.999999999999994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4 - COTOCOLLAO 2GLOBALES"/>
    <s v="JHONSON SARITAMA-1.xlsx"/>
    <s v="JHONSO GONZALO SARITAMA"/>
    <s v="LA GANGA"/>
    <x v="129"/>
    <x v="0"/>
    <s v="GLOBALES"/>
    <n v="2"/>
    <n v="1"/>
    <n v="2"/>
    <n v="10"/>
    <n v="2"/>
    <n v="0"/>
    <n v="0"/>
    <n v="0"/>
    <n v="0"/>
    <n v="0"/>
    <n v="0"/>
    <n v="0"/>
    <n v="0"/>
    <m/>
    <n v="0.25"/>
    <n v="0.25"/>
    <e v="#REF!"/>
    <s v="PLATA"/>
    <n v="16"/>
    <n v="1"/>
    <n v="2"/>
    <n v="8"/>
    <n v="8"/>
    <n v="2"/>
    <n v="8"/>
    <n v="3"/>
    <n v="0.2"/>
    <s v="PROM. B"/>
    <m/>
    <m/>
    <s v="CADENAS"/>
    <s v="GANGA COTOCOLLAO 2"/>
    <m/>
    <s v="MARIA JOSE AREVALO"/>
    <n v="5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JHONSO GONZALO SARITAMA"/>
    <n v="9.9999999999999947"/>
    <n v="2"/>
    <n v="0"/>
    <n v="0"/>
    <n v="0"/>
    <n v="0"/>
    <n v="0"/>
    <n v="0"/>
    <n v="2"/>
    <n v="0"/>
    <n v="1"/>
    <n v="0"/>
    <n v="0"/>
    <n v="0"/>
    <n v="0"/>
    <n v="0"/>
    <n v="0"/>
    <n v="1"/>
    <m/>
    <m/>
    <m/>
    <m/>
    <m/>
    <m/>
    <m/>
    <n v="1"/>
    <s v="mayor 40%"/>
    <n v="1"/>
    <n v="1"/>
    <n v="0"/>
    <n v="0"/>
    <n v="0"/>
    <n v="0"/>
    <n v="0"/>
    <n v="2"/>
    <n v="0"/>
    <n v="1"/>
    <n v="1"/>
    <n v="0"/>
    <n v="0"/>
    <n v="0"/>
    <n v="0"/>
    <n v="2"/>
    <n v="0.4053140735022569"/>
  </r>
  <r>
    <s v="244 - COTOCOLLAO 2LAVADO"/>
    <s v="JHONSON SARITAMA-1.xlsx"/>
    <s v="JHONSO GONZALO SARITAMA"/>
    <s v="LA GANGA"/>
    <x v="129"/>
    <x v="0"/>
    <s v="LAVADO"/>
    <n v="1.2"/>
    <n v="5"/>
    <n v="6"/>
    <n v="0"/>
    <n v="0"/>
    <n v="8"/>
    <n v="8"/>
    <n v="0"/>
    <n v="0"/>
    <n v="0"/>
    <n v="0"/>
    <n v="0"/>
    <n v="0"/>
    <m/>
    <n v="0.42857142857142855"/>
    <n v="0.42857142857142855"/>
    <e v="#REF!"/>
    <s v="PLATA"/>
    <n v="28"/>
    <n v="4"/>
    <n v="6"/>
    <n v="14"/>
    <n v="14"/>
    <n v="6"/>
    <n v="14"/>
    <n v="10"/>
    <n v="0"/>
    <s v="PROM. B"/>
    <m/>
    <m/>
    <s v="CADENAS"/>
    <s v="GANGA COTOCOLLAO 2"/>
    <m/>
    <s v="MARIA JOSE AREVALO"/>
    <n v="7"/>
    <n v="1"/>
    <n v="0"/>
    <n v="0"/>
    <n v="0"/>
    <n v="0"/>
    <n v="0"/>
    <n v="0"/>
    <n v="1"/>
    <n v="7.3813667968464856"/>
    <n v="0"/>
    <n v="0"/>
    <n v="2"/>
    <n v="1"/>
    <n v="0"/>
    <n v="0"/>
    <n v="0"/>
    <n v="3"/>
    <s v="MWJVS"/>
    <s v="JHONSO GONZALO SARITAMA"/>
    <n v="9.9999999999999947"/>
    <n v="2"/>
    <n v="0"/>
    <n v="0"/>
    <n v="0"/>
    <n v="0"/>
    <n v="0"/>
    <n v="0"/>
    <n v="2"/>
    <n v="0.05"/>
    <n v="1"/>
    <n v="0"/>
    <n v="2"/>
    <n v="1"/>
    <n v="0"/>
    <n v="0"/>
    <n v="0"/>
    <n v="4"/>
    <m/>
    <m/>
    <m/>
    <m/>
    <m/>
    <m/>
    <m/>
    <n v="0.4"/>
    <s v="mayor 40%"/>
    <n v="0"/>
    <n v="0"/>
    <n v="1"/>
    <n v="1"/>
    <n v="2"/>
    <n v="0"/>
    <n v="0"/>
    <n v="4"/>
    <n v="1"/>
    <n v="0"/>
    <n v="2"/>
    <n v="2"/>
    <n v="0"/>
    <n v="0"/>
    <n v="0"/>
    <n v="5"/>
    <n v="7.4883431272355647"/>
  </r>
  <r>
    <s v="244 - COTOCOLLAO 2REFRIGERACIÓN"/>
    <s v="JHONSON SARITAMA-1.xlsx"/>
    <s v="JHONSO GONZALO SARITAMA"/>
    <s v="LA GANGA"/>
    <x v="129"/>
    <x v="0"/>
    <s v="REFRIGERACIÓN"/>
    <n v="1.6666666666666667"/>
    <n v="3"/>
    <n v="5"/>
    <n v="8"/>
    <n v="6"/>
    <n v="8"/>
    <n v="0"/>
    <n v="0"/>
    <n v="0"/>
    <n v="0"/>
    <n v="0"/>
    <n v="0"/>
    <n v="0"/>
    <m/>
    <n v="0.25"/>
    <n v="0.25"/>
    <e v="#REF!"/>
    <s v="PLATA"/>
    <n v="21"/>
    <n v="3"/>
    <n v="5"/>
    <n v="20"/>
    <n v="1"/>
    <n v="6"/>
    <n v="1"/>
    <n v="9"/>
    <n v="0.625"/>
    <s v="PROM. B"/>
    <m/>
    <m/>
    <s v="CADENAS"/>
    <s v="GANGA COTOCOLLAO 2"/>
    <m/>
    <s v="MARIA JOSE AREVALO"/>
    <n v="12"/>
    <n v="2"/>
    <n v="3"/>
    <n v="0"/>
    <n v="0"/>
    <n v="0"/>
    <n v="0"/>
    <n v="0"/>
    <n v="5"/>
    <n v="2"/>
    <n v="0"/>
    <n v="0"/>
    <n v="0"/>
    <n v="1"/>
    <n v="0"/>
    <n v="0"/>
    <n v="0"/>
    <n v="1"/>
    <s v="MWJVS"/>
    <s v="JHONSO GONZALO SARITAMA"/>
    <n v="9.9999999999999947"/>
    <n v="0"/>
    <n v="0"/>
    <n v="0"/>
    <n v="0"/>
    <n v="0"/>
    <n v="0"/>
    <n v="0"/>
    <n v="0"/>
    <n v="0.28000000000000003"/>
    <n v="1"/>
    <n v="2"/>
    <n v="1"/>
    <n v="0"/>
    <n v="0"/>
    <n v="0"/>
    <n v="0"/>
    <n v="4"/>
    <m/>
    <m/>
    <m/>
    <s v="ALTO"/>
    <m/>
    <m/>
    <m/>
    <n v="0.3"/>
    <s v="30% a 40%"/>
    <n v="1"/>
    <n v="1"/>
    <n v="1"/>
    <n v="0"/>
    <n v="2"/>
    <n v="0"/>
    <n v="0"/>
    <n v="5"/>
    <n v="2"/>
    <n v="7"/>
    <n v="0"/>
    <n v="0"/>
    <n v="0"/>
    <n v="0"/>
    <n v="0"/>
    <n v="9"/>
    <n v="5.9719114247891332"/>
  </r>
  <r>
    <s v="509 - BAHIAAIRES"/>
    <s v="DELGADO FERMIN JOHANNA MARIA AL 17092022.xlsx"/>
    <s v="JOHANNA MARIA DELGADO"/>
    <s v="LA GANGA"/>
    <x v="130"/>
    <x v="0"/>
    <s v="AIRES"/>
    <n v="0"/>
    <n v="3"/>
    <n v="0"/>
    <n v="0"/>
    <n v="0"/>
    <n v="3"/>
    <n v="0"/>
    <n v="0"/>
    <n v="0"/>
    <n v="0"/>
    <n v="0"/>
    <n v="0"/>
    <n v="0"/>
    <m/>
    <n v="0"/>
    <n v="0"/>
    <e v="#REF!"/>
    <s v="PLATINO"/>
    <n v="3"/>
    <n v="0"/>
    <n v="0"/>
    <n v="3"/>
    <n v="0"/>
    <n v="0"/>
    <n v="0"/>
    <n v="0"/>
    <n v="0"/>
    <s v="PROM. B"/>
    <m/>
    <m/>
    <s v="CADENAS"/>
    <s v="GANGA MATRIZ"/>
    <m/>
    <s v="XIOMARA DELGADO"/>
    <n v="1"/>
    <n v="5"/>
    <n v="0"/>
    <n v="1"/>
    <n v="1"/>
    <n v="0"/>
    <n v="0"/>
    <n v="0"/>
    <n v="7"/>
    <n v="3.0155210643015513"/>
    <n v="0"/>
    <n v="0"/>
    <n v="0"/>
    <n v="0"/>
    <n v="0"/>
    <n v="0"/>
    <n v="0"/>
    <n v="0"/>
    <s v="MWJVS"/>
    <s v="JOHANNA MARIA DELGADO"/>
    <n v="40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.7142857142857143"/>
    <s v="mayor 40%"/>
    <n v="0"/>
    <n v="0"/>
    <n v="0"/>
    <n v="0"/>
    <n v="0"/>
    <n v="0"/>
    <n v="0"/>
    <n v="0"/>
    <n v="0"/>
    <n v="1"/>
    <n v="0"/>
    <n v="0"/>
    <n v="0"/>
    <n v="0"/>
    <n v="0"/>
    <n v="1"/>
    <n v="6"/>
  </r>
  <r>
    <s v="509 - BAHIACOCINAS"/>
    <s v="DELGADO FERMIN JOHANNA MARIA AL 17092022.xlsx"/>
    <s v="JOHANNA MARIA DELGADO"/>
    <s v="LA GANGA"/>
    <x v="130"/>
    <x v="0"/>
    <s v="COCINAS"/>
    <n v="1.5957446808510638"/>
    <n v="47"/>
    <n v="75"/>
    <n v="12"/>
    <n v="0"/>
    <n v="0"/>
    <n v="0"/>
    <n v="0"/>
    <n v="0"/>
    <n v="0"/>
    <n v="0"/>
    <n v="0"/>
    <n v="0"/>
    <m/>
    <n v="0.87209302325581395"/>
    <n v="0.87209302325581395"/>
    <e v="#REF!"/>
    <s v="PLATINO"/>
    <n v="96"/>
    <n v="68"/>
    <n v="75"/>
    <n v="86"/>
    <n v="10"/>
    <n v="9"/>
    <n v="10"/>
    <n v="77"/>
    <n v="6.25"/>
    <s v="PROM. B"/>
    <m/>
    <m/>
    <s v="CADENAS"/>
    <s v="GANGA MATRIZ"/>
    <m/>
    <s v="XIOMARA DELGADO"/>
    <n v="77"/>
    <n v="16"/>
    <n v="5"/>
    <n v="0"/>
    <n v="1"/>
    <n v="0"/>
    <n v="0"/>
    <n v="0"/>
    <n v="22"/>
    <n v="57.682505167013687"/>
    <n v="0"/>
    <n v="2"/>
    <n v="0"/>
    <n v="1"/>
    <n v="0"/>
    <n v="0"/>
    <n v="0"/>
    <n v="3"/>
    <s v="MWJVS"/>
    <s v="JOHANNA MARIA DELGADO"/>
    <n v="40"/>
    <n v="7"/>
    <n v="0"/>
    <n v="0"/>
    <n v="0"/>
    <n v="0"/>
    <n v="0"/>
    <n v="0"/>
    <n v="7"/>
    <n v="0.4"/>
    <n v="3"/>
    <n v="3"/>
    <n v="0"/>
    <n v="0"/>
    <n v="0"/>
    <n v="0"/>
    <n v="0"/>
    <n v="6"/>
    <m/>
    <m/>
    <m/>
    <m/>
    <m/>
    <m/>
    <m/>
    <n v="0.68421052631578949"/>
    <s v="mayor 40%"/>
    <n v="9"/>
    <n v="1"/>
    <n v="0"/>
    <n v="0"/>
    <n v="0"/>
    <n v="0"/>
    <n v="0"/>
    <n v="10"/>
    <n v="26"/>
    <n v="5"/>
    <n v="0"/>
    <n v="0"/>
    <n v="0"/>
    <n v="0"/>
    <n v="0"/>
    <n v="31"/>
    <n v="131"/>
  </r>
  <r>
    <s v="509 - BAHIAGLOBALES"/>
    <s v="DELGADO FERMIN JOHANNA MARIA AL 17092022.xlsx"/>
    <s v="JOHANNA MARIA DELGADO"/>
    <s v="LA GANGA"/>
    <x v="130"/>
    <x v="0"/>
    <s v="GLOBALES"/>
    <n v="1.1666666666666667"/>
    <n v="12"/>
    <n v="14"/>
    <n v="2"/>
    <n v="0"/>
    <n v="0"/>
    <n v="0"/>
    <n v="0"/>
    <n v="0"/>
    <n v="0"/>
    <n v="0"/>
    <n v="0"/>
    <n v="0"/>
    <m/>
    <n v="0.875"/>
    <n v="0.875"/>
    <e v="#REF!"/>
    <s v="PLATINO"/>
    <n v="19"/>
    <n v="13"/>
    <n v="14"/>
    <n v="16"/>
    <n v="3"/>
    <n v="3"/>
    <n v="3"/>
    <n v="16"/>
    <n v="7"/>
    <s v="PROM. B"/>
    <m/>
    <m/>
    <s v="CADENAS"/>
    <s v="GANGA MATRIZ"/>
    <m/>
    <s v="XIOMARA DELGADO"/>
    <n v="15"/>
    <n v="3"/>
    <n v="0"/>
    <n v="0"/>
    <n v="0"/>
    <n v="0"/>
    <n v="0"/>
    <n v="0"/>
    <n v="3"/>
    <n v="15.560049767516748"/>
    <n v="1"/>
    <n v="0"/>
    <n v="0"/>
    <n v="0"/>
    <n v="0"/>
    <n v="0"/>
    <n v="0"/>
    <n v="1"/>
    <s v="MWJVS"/>
    <s v="JOHANNA MARIA DELGADO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2"/>
    <n v="0"/>
    <n v="0"/>
    <n v="0"/>
    <n v="0"/>
    <n v="0"/>
    <n v="0"/>
    <n v="2"/>
    <n v="0"/>
    <n v="0"/>
    <n v="0"/>
    <n v="0"/>
    <n v="0"/>
    <n v="0"/>
    <n v="0"/>
    <n v="0"/>
    <n v="8"/>
  </r>
  <r>
    <s v="509 - BAHIALAVADO"/>
    <s v="DELGADO FERMIN JOHANNA MARIA AL 17092022.xlsx"/>
    <s v="JOHANNA MARIA DELGADO"/>
    <s v="LA GANGA"/>
    <x v="130"/>
    <x v="0"/>
    <s v="LAVADO"/>
    <n v="2"/>
    <n v="2"/>
    <n v="4"/>
    <n v="2"/>
    <n v="23"/>
    <n v="2"/>
    <n v="3"/>
    <n v="0"/>
    <n v="0"/>
    <n v="0"/>
    <n v="0"/>
    <n v="0"/>
    <n v="0"/>
    <m/>
    <n v="0.16"/>
    <n v="0.16"/>
    <e v="#REF!"/>
    <s v="PLATINO"/>
    <n v="33"/>
    <n v="4"/>
    <n v="4"/>
    <n v="25"/>
    <n v="8"/>
    <n v="0"/>
    <n v="8"/>
    <n v="4"/>
    <n v="2"/>
    <s v="PROM. B"/>
    <m/>
    <m/>
    <s v="CADENAS"/>
    <s v="GANGA MATRIZ"/>
    <m/>
    <s v="XIOMARA DELGADO"/>
    <n v="21"/>
    <n v="3"/>
    <n v="0"/>
    <n v="6"/>
    <n v="20"/>
    <n v="3"/>
    <n v="0"/>
    <n v="0"/>
    <n v="32"/>
    <n v="3.9456739006282131"/>
    <n v="0"/>
    <n v="0"/>
    <n v="1"/>
    <n v="6"/>
    <n v="1"/>
    <n v="0"/>
    <n v="0"/>
    <n v="8"/>
    <s v="MWJVS"/>
    <s v="JOHANNA MARIA DELGADO"/>
    <n v="40"/>
    <n v="0"/>
    <n v="0"/>
    <n v="3"/>
    <n v="3"/>
    <n v="0"/>
    <n v="0"/>
    <n v="0"/>
    <n v="6"/>
    <n v="0.05"/>
    <n v="1"/>
    <n v="0"/>
    <n v="5"/>
    <n v="2"/>
    <n v="3"/>
    <n v="0"/>
    <n v="0"/>
    <n v="11"/>
    <s v="ALTO"/>
    <m/>
    <m/>
    <m/>
    <m/>
    <m/>
    <m/>
    <n v="7.0175438596491224E-2"/>
    <s v="menor de 30%"/>
    <n v="2"/>
    <n v="0"/>
    <n v="3"/>
    <n v="0"/>
    <n v="2"/>
    <n v="0"/>
    <n v="0"/>
    <n v="7"/>
    <n v="1"/>
    <n v="0"/>
    <n v="2"/>
    <n v="0"/>
    <n v="2"/>
    <n v="0"/>
    <n v="0"/>
    <n v="5"/>
    <n v="4"/>
  </r>
  <r>
    <s v="509 - BAHIAREFRIGERACIÓN"/>
    <s v="DELGADO FERMIN JOHANNA MARIA AL 17092022.xlsx"/>
    <s v="JOHANNA MARIA DELGADO"/>
    <s v="LA GANGA"/>
    <x v="130"/>
    <x v="0"/>
    <s v="REFRIGERACIÓN"/>
    <n v="0.80952380952380953"/>
    <n v="21"/>
    <n v="17"/>
    <n v="2"/>
    <n v="1"/>
    <n v="4"/>
    <n v="0"/>
    <n v="0"/>
    <n v="0"/>
    <n v="0"/>
    <n v="0"/>
    <n v="0"/>
    <n v="0"/>
    <m/>
    <n v="0.77272727272727271"/>
    <n v="0.77272727272727271"/>
    <e v="#REF!"/>
    <s v="PLATINO"/>
    <n v="28"/>
    <n v="13"/>
    <n v="17"/>
    <n v="22"/>
    <n v="6"/>
    <n v="4"/>
    <n v="6"/>
    <n v="17"/>
    <n v="8.5"/>
    <s v="PROM. B"/>
    <m/>
    <m/>
    <s v="CADENAS"/>
    <s v="GANGA MATRIZ"/>
    <m/>
    <s v="XIOMARA DELGADO"/>
    <n v="17"/>
    <n v="5"/>
    <n v="1"/>
    <n v="2"/>
    <n v="0"/>
    <n v="0"/>
    <n v="0"/>
    <n v="0"/>
    <n v="8"/>
    <n v="19.891192077471434"/>
    <n v="2"/>
    <n v="1"/>
    <n v="1"/>
    <n v="1"/>
    <n v="0"/>
    <n v="0"/>
    <n v="0"/>
    <n v="5"/>
    <s v="MWJVS"/>
    <s v="JOHANNA MARIA DELGADO"/>
    <n v="40"/>
    <n v="2"/>
    <n v="1"/>
    <n v="0"/>
    <n v="0"/>
    <n v="0"/>
    <n v="0"/>
    <n v="0"/>
    <n v="3"/>
    <n v="0.28000000000000003"/>
    <n v="0"/>
    <n v="3"/>
    <n v="1"/>
    <n v="0"/>
    <n v="0"/>
    <n v="0"/>
    <n v="0"/>
    <n v="4"/>
    <m/>
    <m/>
    <m/>
    <m/>
    <m/>
    <m/>
    <m/>
    <n v="0.45"/>
    <s v="mayor 40%"/>
    <n v="1"/>
    <n v="0"/>
    <n v="0"/>
    <n v="0"/>
    <n v="0"/>
    <n v="0"/>
    <n v="0"/>
    <n v="1"/>
    <n v="1"/>
    <n v="0"/>
    <n v="0"/>
    <n v="0"/>
    <n v="0"/>
    <n v="0"/>
    <n v="0"/>
    <n v="1"/>
    <n v="32"/>
  </r>
  <r>
    <s v="465 - TIENDA MALL DEL SUR 921AIRES"/>
    <s v="ventas del 1 al 18 SEP TDA 921.xlsx"/>
    <s v="JOHNNY DANIEL MERA"/>
    <s v="ARTEFACTA"/>
    <x v="131"/>
    <x v="0"/>
    <s v="AIRES"/>
    <n v="3.2"/>
    <n v="5"/>
    <n v="16"/>
    <n v="2"/>
    <n v="0"/>
    <n v="0"/>
    <n v="0"/>
    <n v="0"/>
    <n v="0"/>
    <n v="0"/>
    <n v="0"/>
    <n v="0"/>
    <n v="0"/>
    <m/>
    <n v="0.88888888888888884"/>
    <n v="0.88888888888888884"/>
    <e v="#REF!"/>
    <s v="ORO"/>
    <n v="18"/>
    <n v="3"/>
    <n v="16"/>
    <n v="18"/>
    <n v="0"/>
    <n v="0"/>
    <n v="0"/>
    <n v="4"/>
    <n v="8"/>
    <s v="PROM. B"/>
    <m/>
    <m/>
    <s v="CADENAS"/>
    <s v="ARTEFACTA TIENDA MALL DEL SUR 921"/>
    <m/>
    <s v="ANNY SUAREZ"/>
    <n v="3"/>
    <n v="0"/>
    <n v="0"/>
    <n v="0"/>
    <n v="0"/>
    <n v="0"/>
    <n v="0"/>
    <n v="0"/>
    <n v="0"/>
    <n v="5"/>
    <n v="2"/>
    <n v="0"/>
    <n v="0"/>
    <n v="0"/>
    <n v="0"/>
    <n v="0"/>
    <n v="0"/>
    <n v="2"/>
    <s v="MWJVS"/>
    <s v="JOHNNY DANIEL MERA"/>
    <n v="40"/>
    <n v="4"/>
    <n v="0"/>
    <n v="0"/>
    <n v="0"/>
    <n v="0"/>
    <n v="0"/>
    <n v="0"/>
    <n v="4"/>
    <n v="0.1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2"/>
    <n v="0"/>
    <n v="0"/>
    <n v="0"/>
    <n v="0"/>
    <n v="0"/>
    <n v="0"/>
    <n v="2"/>
    <n v="10"/>
  </r>
  <r>
    <s v="465 - TIENDA MALL DEL SUR 921COCINAS"/>
    <s v="ventas del 1 al 18 SEP TDA 921.xlsx"/>
    <s v="JOHNNY DANIEL MERA"/>
    <s v="ARTEFACTA"/>
    <x v="131"/>
    <x v="0"/>
    <s v="COCINAS"/>
    <n v="0.46666666666666667"/>
    <n v="30"/>
    <n v="14"/>
    <n v="6"/>
    <n v="1"/>
    <n v="3"/>
    <n v="0"/>
    <n v="3"/>
    <n v="0"/>
    <n v="0"/>
    <n v="0"/>
    <n v="0"/>
    <n v="0"/>
    <m/>
    <n v="0.5"/>
    <n v="0.5"/>
    <e v="#REF!"/>
    <s v="ORO"/>
    <n v="31"/>
    <n v="11"/>
    <n v="14"/>
    <n v="28"/>
    <n v="3"/>
    <n v="3"/>
    <n v="3"/>
    <n v="19"/>
    <n v="2.3333333333333335"/>
    <s v="PROM. B"/>
    <m/>
    <m/>
    <s v="CADENAS"/>
    <s v="ARTEFACTA TIENDA MALL DEL SUR 921"/>
    <m/>
    <s v="ANNY SUAREZ"/>
    <n v="17"/>
    <n v="7"/>
    <n v="1"/>
    <n v="0"/>
    <n v="0"/>
    <n v="0"/>
    <n v="0"/>
    <n v="0"/>
    <n v="8"/>
    <n v="28"/>
    <n v="9"/>
    <n v="3"/>
    <n v="0"/>
    <n v="0"/>
    <n v="0"/>
    <n v="0"/>
    <n v="0"/>
    <n v="12"/>
    <s v="MWJVS"/>
    <s v="JOHNNY DANIEL MERA"/>
    <n v="40"/>
    <n v="7"/>
    <n v="4"/>
    <n v="0"/>
    <n v="0"/>
    <n v="0"/>
    <n v="0"/>
    <n v="0"/>
    <n v="11"/>
    <n v="0.4"/>
    <n v="6"/>
    <n v="1"/>
    <n v="0"/>
    <n v="0"/>
    <n v="0"/>
    <n v="0"/>
    <n v="0"/>
    <n v="7"/>
    <m/>
    <m/>
    <m/>
    <m/>
    <m/>
    <m/>
    <m/>
    <n v="0.76315789473684215"/>
    <s v="mayor 40%"/>
    <n v="6"/>
    <n v="0"/>
    <n v="0"/>
    <n v="0"/>
    <n v="0"/>
    <n v="0"/>
    <n v="0"/>
    <n v="6"/>
    <n v="7"/>
    <n v="4"/>
    <n v="0"/>
    <n v="0"/>
    <n v="0"/>
    <n v="0"/>
    <n v="0"/>
    <n v="11"/>
    <n v="43"/>
  </r>
  <r>
    <s v="465 - TIENDA MALL DEL SUR 921EMPOTRE"/>
    <s v="ventas del 1 al 18 SEP TDA 921.xlsx"/>
    <s v="JOHNNY DANIEL MERA"/>
    <s v="ARTEFACTA"/>
    <x v="131"/>
    <x v="0"/>
    <s v="EMPOTRE"/>
    <n v="0"/>
    <n v="0"/>
    <n v="1"/>
    <n v="0"/>
    <n v="0"/>
    <n v="0"/>
    <n v="0"/>
    <n v="0"/>
    <n v="0"/>
    <n v="0"/>
    <n v="0"/>
    <n v="0"/>
    <n v="0"/>
    <m/>
    <n v="1"/>
    <n v="1"/>
    <e v="#REF!"/>
    <s v="ORO"/>
    <n v="1"/>
    <n v="1"/>
    <n v="1"/>
    <n v="1"/>
    <n v="0"/>
    <n v="0"/>
    <n v="0"/>
    <n v="1"/>
    <n v="0"/>
    <s v="PROM. B"/>
    <m/>
    <m/>
    <s v="CADENAS"/>
    <s v="ARTEFACTA TIENDA MALL DEL SUR 921"/>
    <m/>
    <s v="ANNY SUAREZ"/>
    <n v="1"/>
    <n v="0"/>
    <n v="0"/>
    <n v="0"/>
    <n v="0"/>
    <n v="0"/>
    <n v="0"/>
    <n v="0"/>
    <n v="0"/>
    <n v="0"/>
    <n v="1"/>
    <n v="0"/>
    <n v="0"/>
    <n v="0"/>
    <n v="0"/>
    <n v="0"/>
    <n v="0"/>
    <n v="1"/>
    <s v="MWJVS"/>
    <s v="JOHNNY DANIEL MERA"/>
    <n v="40"/>
    <n v="0"/>
    <n v="0"/>
    <n v="0"/>
    <n v="0"/>
    <n v="0"/>
    <n v="0"/>
    <n v="0"/>
    <n v="0"/>
    <n v="0"/>
    <n v="1"/>
    <n v="0"/>
    <n v="0"/>
    <n v="0"/>
    <n v="0"/>
    <n v="0"/>
    <n v="0"/>
    <n v="1"/>
    <m/>
    <m/>
    <m/>
    <m/>
    <m/>
    <m/>
    <m/>
    <n v="1"/>
    <s v="mayor 40%"/>
    <n v="0"/>
    <n v="2"/>
    <n v="0"/>
    <n v="0"/>
    <n v="0"/>
    <n v="0"/>
    <n v="0"/>
    <n v="2"/>
    <n v="0"/>
    <n v="0"/>
    <n v="0"/>
    <n v="0"/>
    <n v="0"/>
    <n v="0"/>
    <n v="0"/>
    <n v="0"/>
    <n v="0"/>
  </r>
  <r>
    <s v="465 - TIENDA MALL DEL SUR 921GLOBALES"/>
    <s v="ventas del 1 al 18 SEP TDA 921.xlsx"/>
    <s v="JOHNNY DANIEL MERA"/>
    <s v="ARTEFACTA"/>
    <x v="131"/>
    <x v="0"/>
    <s v="GLOBALES"/>
    <n v="1.1428571428571428"/>
    <n v="7"/>
    <n v="8"/>
    <n v="3"/>
    <n v="0"/>
    <n v="0"/>
    <n v="0"/>
    <n v="0"/>
    <n v="0"/>
    <n v="0"/>
    <n v="0"/>
    <n v="0"/>
    <n v="0"/>
    <m/>
    <n v="0.8"/>
    <n v="0.8"/>
    <e v="#REF!"/>
    <s v="ORO"/>
    <n v="12"/>
    <n v="8"/>
    <n v="8"/>
    <n v="10"/>
    <n v="2"/>
    <n v="1"/>
    <n v="2"/>
    <n v="10"/>
    <n v="2.6666666666666665"/>
    <s v="PROM. B"/>
    <m/>
    <m/>
    <s v="CADENAS"/>
    <s v="ARTEFACTA TIENDA MALL DEL SUR 921"/>
    <m/>
    <s v="ANNY SUAREZ"/>
    <n v="10"/>
    <n v="0"/>
    <n v="0"/>
    <n v="0"/>
    <n v="0"/>
    <n v="0"/>
    <n v="0"/>
    <n v="0"/>
    <n v="0"/>
    <n v="6"/>
    <n v="4"/>
    <n v="0"/>
    <n v="0"/>
    <n v="0"/>
    <n v="0"/>
    <n v="0"/>
    <n v="0"/>
    <n v="4"/>
    <s v="MWJVS"/>
    <s v="JOHNNY DANIEL MERA"/>
    <n v="40"/>
    <n v="5"/>
    <n v="0"/>
    <n v="0"/>
    <n v="0"/>
    <n v="0"/>
    <n v="0"/>
    <n v="0"/>
    <n v="5"/>
    <n v="0"/>
    <n v="1"/>
    <n v="1"/>
    <n v="0"/>
    <n v="0"/>
    <n v="0"/>
    <n v="0"/>
    <n v="0"/>
    <n v="2"/>
    <m/>
    <m/>
    <m/>
    <m/>
    <m/>
    <m/>
    <m/>
    <n v="0.90909090909090906"/>
    <s v="mayor 40%"/>
    <n v="4"/>
    <n v="0"/>
    <n v="0"/>
    <n v="0"/>
    <n v="0"/>
    <n v="0"/>
    <n v="0"/>
    <n v="4"/>
    <n v="5"/>
    <n v="0"/>
    <n v="0"/>
    <n v="0"/>
    <n v="0"/>
    <n v="0"/>
    <n v="0"/>
    <n v="5"/>
    <n v="10.340193980572529"/>
  </r>
  <r>
    <s v="465 - TIENDA MALL DEL SUR 921LAVADO"/>
    <s v="ventas del 1 al 18 SEP TDA 921.xlsx"/>
    <s v="JOHNNY DANIEL MERA"/>
    <s v="ARTEFACTA"/>
    <x v="131"/>
    <x v="0"/>
    <s v="LAVADO"/>
    <n v="0.6"/>
    <n v="10"/>
    <n v="6"/>
    <n v="0"/>
    <n v="0"/>
    <n v="0"/>
    <n v="0"/>
    <n v="0"/>
    <n v="0"/>
    <n v="0"/>
    <n v="0"/>
    <n v="0"/>
    <n v="0"/>
    <m/>
    <n v="1"/>
    <n v="1"/>
    <e v="#REF!"/>
    <s v="ORO"/>
    <n v="6"/>
    <n v="6"/>
    <n v="6"/>
    <n v="6"/>
    <n v="0"/>
    <n v="0"/>
    <n v="0"/>
    <n v="7"/>
    <n v="0"/>
    <s v="PROM. B"/>
    <m/>
    <m/>
    <s v="CADENAS"/>
    <s v="ARTEFACTA TIENDA MALL DEL SUR 921"/>
    <m/>
    <s v="ANNY SUAREZ"/>
    <n v="6"/>
    <n v="2"/>
    <n v="0"/>
    <n v="0"/>
    <n v="0"/>
    <n v="0"/>
    <n v="0"/>
    <n v="0"/>
    <n v="2"/>
    <n v="13.120859772709107"/>
    <n v="2"/>
    <n v="0"/>
    <n v="0"/>
    <n v="0"/>
    <n v="0"/>
    <n v="0"/>
    <n v="0"/>
    <n v="2"/>
    <s v="MWJVS"/>
    <s v="JOHNNY DANIEL MERA"/>
    <n v="40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2"/>
    <n v="0"/>
    <n v="0"/>
    <n v="0"/>
    <n v="0"/>
    <n v="0"/>
    <n v="0"/>
    <n v="2"/>
    <n v="14.651274302718203"/>
  </r>
  <r>
    <s v="465 - TIENDA MALL DEL SUR 921REFRIGERACIÓN"/>
    <s v="ventas del 1 al 18 SEP TDA 921.xlsx"/>
    <s v="JOHNNY DANIEL MERA"/>
    <s v="ARTEFACTA"/>
    <x v="131"/>
    <x v="0"/>
    <s v="REFRIGERACIÓN"/>
    <n v="0.36842105263157893"/>
    <n v="19"/>
    <n v="7"/>
    <n v="4"/>
    <n v="0"/>
    <n v="0"/>
    <n v="0"/>
    <n v="0"/>
    <n v="0"/>
    <n v="0"/>
    <n v="0"/>
    <n v="0"/>
    <n v="0"/>
    <m/>
    <n v="0.63636363636363635"/>
    <n v="0.63636363636363635"/>
    <e v="#REF!"/>
    <s v="ORO"/>
    <n v="11"/>
    <n v="7"/>
    <n v="7"/>
    <n v="11"/>
    <n v="0"/>
    <n v="0"/>
    <n v="0"/>
    <n v="12"/>
    <n v="1.75"/>
    <s v="PROM. B"/>
    <m/>
    <m/>
    <s v="CADENAS"/>
    <s v="ARTEFACTA TIENDA MALL DEL SUR 921"/>
    <m/>
    <s v="ANNY SUAREZ"/>
    <n v="11"/>
    <n v="5"/>
    <n v="1"/>
    <n v="0"/>
    <n v="0"/>
    <n v="0"/>
    <n v="0"/>
    <n v="0"/>
    <n v="6"/>
    <n v="15.664810073119869"/>
    <n v="5"/>
    <n v="3"/>
    <n v="0"/>
    <n v="0"/>
    <n v="0"/>
    <n v="0"/>
    <n v="0"/>
    <n v="8"/>
    <s v="MWJVS"/>
    <s v="JOHNNY DANIEL MERA"/>
    <n v="40"/>
    <n v="6"/>
    <n v="1"/>
    <n v="0"/>
    <n v="0"/>
    <n v="0"/>
    <n v="0"/>
    <n v="0"/>
    <n v="7"/>
    <n v="0.2"/>
    <n v="1"/>
    <n v="2"/>
    <n v="0"/>
    <n v="0"/>
    <n v="0"/>
    <n v="0"/>
    <n v="0"/>
    <n v="3"/>
    <m/>
    <m/>
    <m/>
    <m/>
    <m/>
    <m/>
    <m/>
    <n v="0.70833333333333337"/>
    <s v="mayor 40%"/>
    <n v="3"/>
    <n v="0"/>
    <n v="0"/>
    <n v="0"/>
    <n v="0"/>
    <n v="0"/>
    <n v="0"/>
    <n v="3"/>
    <n v="7"/>
    <n v="1"/>
    <n v="0"/>
    <n v="0"/>
    <n v="0"/>
    <n v="0"/>
    <n v="0"/>
    <n v="8"/>
    <n v="25"/>
  </r>
  <r>
    <s v="463 - TIENDA DURAN OUTLET 917AIRES"/>
    <s v="ventas1-18LOPEZ MOSCOL JONATHAN LEONARDO.xlsx"/>
    <s v="JONATHAN LEONARDO LOPEZ"/>
    <s v="ARTEFACTA"/>
    <x v="132"/>
    <x v="0"/>
    <s v="AIRES"/>
    <n v="1.3333333333333333"/>
    <n v="3"/>
    <n v="4"/>
    <n v="0"/>
    <n v="0"/>
    <n v="0"/>
    <n v="0"/>
    <n v="0"/>
    <n v="0"/>
    <n v="0"/>
    <n v="0"/>
    <n v="0"/>
    <n v="0"/>
    <m/>
    <n v="1"/>
    <n v="1"/>
    <e v="#REF!"/>
    <s v="ORO"/>
    <n v="8"/>
    <n v="2"/>
    <n v="4"/>
    <n v="4"/>
    <n v="4"/>
    <n v="4"/>
    <n v="4"/>
    <n v="6"/>
    <n v="0"/>
    <s v="PROM. B"/>
    <m/>
    <m/>
    <s v="CADENAS"/>
    <s v="ARTEFACTA TIENDA DURAN OUTLET 917"/>
    <m/>
    <s v="ANNY SUAREZ"/>
    <n v="2"/>
    <n v="1"/>
    <n v="0"/>
    <n v="0"/>
    <n v="0"/>
    <n v="0"/>
    <n v="0"/>
    <n v="0"/>
    <n v="1"/>
    <n v="3.8336713995943219"/>
    <n v="3"/>
    <n v="0"/>
    <n v="0"/>
    <n v="0"/>
    <n v="0"/>
    <n v="0"/>
    <n v="0"/>
    <n v="3"/>
    <s v="MWJVS"/>
    <s v="JONATHAN LEONARDO LOPEZ"/>
    <n v="20"/>
    <n v="1"/>
    <n v="0"/>
    <n v="0"/>
    <n v="0"/>
    <n v="0"/>
    <n v="0"/>
    <n v="0"/>
    <n v="1"/>
    <n v="0.15"/>
    <n v="0"/>
    <n v="0"/>
    <n v="0"/>
    <n v="0"/>
    <n v="0"/>
    <n v="0"/>
    <n v="0"/>
    <n v="0"/>
    <m/>
    <m/>
    <m/>
    <m/>
    <m/>
    <m/>
    <m/>
    <n v="1"/>
    <s v="mayor 40%"/>
    <n v="1"/>
    <n v="0"/>
    <n v="0"/>
    <n v="0"/>
    <n v="0"/>
    <n v="0"/>
    <n v="0"/>
    <n v="1"/>
    <n v="0"/>
    <n v="0"/>
    <n v="0"/>
    <n v="0"/>
    <n v="0"/>
    <n v="0"/>
    <n v="0"/>
    <n v="0"/>
    <n v="4.2596348884381356"/>
  </r>
  <r>
    <s v="463 - TIENDA DURAN OUTLET 917COCINAS"/>
    <s v="ventas1-18LOPEZ MOSCOL JONATHAN LEONARDO.xlsx"/>
    <s v="JONATHAN LEONARDO LOPEZ"/>
    <s v="ARTEFACTA"/>
    <x v="132"/>
    <x v="0"/>
    <s v="COCINAS"/>
    <n v="0.8"/>
    <n v="15"/>
    <n v="12"/>
    <n v="0"/>
    <n v="0"/>
    <n v="0"/>
    <n v="0"/>
    <n v="0"/>
    <n v="0"/>
    <n v="0"/>
    <n v="0"/>
    <n v="0"/>
    <n v="0"/>
    <m/>
    <n v="1"/>
    <n v="1"/>
    <e v="#REF!"/>
    <s v="ORO"/>
    <n v="26"/>
    <n v="11"/>
    <n v="12"/>
    <n v="12"/>
    <n v="14"/>
    <n v="2"/>
    <n v="14"/>
    <n v="13"/>
    <n v="0"/>
    <s v="PROM. B"/>
    <m/>
    <m/>
    <s v="CADENAS"/>
    <s v="ARTEFACTA TIENDA DURAN OUTLET 917"/>
    <m/>
    <s v="ANNY SUAREZ"/>
    <n v="11"/>
    <n v="6"/>
    <n v="0"/>
    <n v="0"/>
    <n v="0"/>
    <n v="0"/>
    <n v="0"/>
    <n v="0"/>
    <n v="6"/>
    <n v="20.467660739767247"/>
    <n v="4"/>
    <n v="5"/>
    <n v="0"/>
    <n v="0"/>
    <n v="0"/>
    <n v="0"/>
    <n v="0"/>
    <n v="9"/>
    <s v="MWJVS"/>
    <s v="JONATHAN LEONARDO LOPEZ"/>
    <n v="20"/>
    <n v="3"/>
    <n v="2"/>
    <n v="0"/>
    <n v="0"/>
    <n v="0"/>
    <n v="0"/>
    <n v="0"/>
    <n v="5"/>
    <n v="0.4"/>
    <n v="3"/>
    <n v="2"/>
    <n v="0"/>
    <n v="0"/>
    <n v="0"/>
    <n v="0"/>
    <n v="0"/>
    <n v="5"/>
    <m/>
    <m/>
    <m/>
    <m/>
    <m/>
    <m/>
    <m/>
    <n v="0.64"/>
    <s v="mayor 40%"/>
    <n v="0"/>
    <n v="0"/>
    <n v="0"/>
    <n v="0"/>
    <n v="0"/>
    <n v="0"/>
    <n v="0"/>
    <n v="0"/>
    <n v="2"/>
    <n v="0"/>
    <n v="0"/>
    <n v="0"/>
    <n v="0"/>
    <n v="0"/>
    <n v="0"/>
    <n v="2"/>
    <n v="30.371240555986052"/>
  </r>
  <r>
    <s v="463 - TIENDA DURAN OUTLET 917EMPOTRE"/>
    <s v="ventas1-18LOPEZ MOSCOL JONATHAN LEONARDO.xlsx"/>
    <s v="JONATHAN LEONARDO LOPEZ"/>
    <s v="ARTEFACTA"/>
    <x v="132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DURAN OUTLET 917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JONATHAN LEONARDO LOPEZ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63 - TIENDA DURAN OUTLET 917GLOBALES"/>
    <s v="ventas1-18LOPEZ MOSCOL JONATHAN LEONARDO.xlsx"/>
    <s v="JONATHAN LEONARDO LOPEZ"/>
    <s v="ARTEFACTA"/>
    <x v="132"/>
    <x v="0"/>
    <s v="GLOBALES"/>
    <n v="1.3333333333333333"/>
    <n v="3"/>
    <n v="4"/>
    <n v="0"/>
    <n v="0"/>
    <n v="0"/>
    <n v="0"/>
    <n v="0"/>
    <n v="0"/>
    <n v="0"/>
    <n v="0"/>
    <n v="0"/>
    <n v="0"/>
    <m/>
    <n v="1"/>
    <n v="1"/>
    <e v="#REF!"/>
    <s v="ORO"/>
    <n v="8"/>
    <n v="1"/>
    <n v="4"/>
    <n v="4"/>
    <n v="4"/>
    <n v="4"/>
    <n v="4"/>
    <n v="5"/>
    <n v="0"/>
    <s v="PROM. B"/>
    <m/>
    <m/>
    <s v="CADENAS"/>
    <s v="ARTEFACTA TIENDA DURAN OUTLET 917"/>
    <m/>
    <s v="ANNY SUAREZ"/>
    <n v="1"/>
    <n v="5"/>
    <n v="0"/>
    <n v="0"/>
    <n v="0"/>
    <n v="0"/>
    <n v="0"/>
    <n v="0"/>
    <n v="5"/>
    <n v="4.9491116958299193"/>
    <n v="0"/>
    <n v="1"/>
    <n v="0"/>
    <n v="0"/>
    <n v="0"/>
    <n v="0"/>
    <n v="0"/>
    <n v="1"/>
    <s v="MWJVS"/>
    <s v="JONATHAN LEONARDO LOPEZ"/>
    <n v="20"/>
    <n v="3"/>
    <n v="0"/>
    <n v="0"/>
    <n v="0"/>
    <n v="0"/>
    <n v="0"/>
    <n v="0"/>
    <n v="3"/>
    <n v="0"/>
    <n v="1"/>
    <n v="0"/>
    <n v="0"/>
    <n v="0"/>
    <n v="0"/>
    <n v="0"/>
    <n v="0"/>
    <n v="1"/>
    <m/>
    <m/>
    <m/>
    <m/>
    <m/>
    <m/>
    <m/>
    <n v="0.9"/>
    <s v="mayor 40%"/>
    <n v="2"/>
    <n v="0"/>
    <n v="0"/>
    <n v="0"/>
    <n v="0"/>
    <n v="0"/>
    <n v="0"/>
    <n v="2"/>
    <n v="1"/>
    <n v="0"/>
    <n v="0"/>
    <n v="0"/>
    <n v="0"/>
    <n v="0"/>
    <n v="0"/>
    <n v="1"/>
    <n v="9.604626708727654"/>
  </r>
  <r>
    <s v="463 - TIENDA DURAN OUTLET 917LAVADO"/>
    <s v="ventas1-18LOPEZ MOSCOL JONATHAN LEONARDO.xlsx"/>
    <s v="JONATHAN LEONARDO LOPEZ"/>
    <s v="ARTEFACTA"/>
    <x v="132"/>
    <x v="0"/>
    <s v="LAVADO"/>
    <n v="0.4"/>
    <n v="10"/>
    <n v="4"/>
    <n v="0"/>
    <n v="0"/>
    <n v="0"/>
    <n v="0"/>
    <n v="0"/>
    <n v="0"/>
    <n v="0"/>
    <n v="0"/>
    <n v="0"/>
    <n v="0"/>
    <m/>
    <n v="1"/>
    <n v="1"/>
    <e v="#REF!"/>
    <s v="ORO"/>
    <n v="10"/>
    <n v="2"/>
    <n v="4"/>
    <n v="4"/>
    <n v="6"/>
    <n v="6"/>
    <n v="6"/>
    <n v="8"/>
    <n v="0"/>
    <s v="PROM. B"/>
    <m/>
    <m/>
    <s v="CADENAS"/>
    <s v="ARTEFACTA TIENDA DURAN OUTLET 917"/>
    <m/>
    <s v="ANNY SUAREZ"/>
    <n v="2"/>
    <n v="5"/>
    <n v="0"/>
    <n v="0"/>
    <n v="0"/>
    <n v="0"/>
    <n v="0"/>
    <n v="0"/>
    <n v="5"/>
    <n v="12.200230380630872"/>
    <n v="4"/>
    <n v="0"/>
    <n v="0"/>
    <n v="0"/>
    <n v="0"/>
    <n v="0"/>
    <n v="0"/>
    <n v="4"/>
    <s v="MWJVS"/>
    <s v="JONATHAN LEONARDO LOPEZ"/>
    <n v="20"/>
    <n v="1"/>
    <n v="0"/>
    <n v="0"/>
    <n v="0"/>
    <n v="0"/>
    <n v="0"/>
    <n v="0"/>
    <n v="1"/>
    <n v="0.12"/>
    <n v="2"/>
    <n v="0"/>
    <n v="0"/>
    <n v="0"/>
    <n v="0"/>
    <n v="0"/>
    <n v="0"/>
    <n v="2"/>
    <m/>
    <m/>
    <m/>
    <m/>
    <m/>
    <m/>
    <m/>
    <n v="1"/>
    <s v="mayor 40%"/>
    <n v="1"/>
    <n v="0"/>
    <n v="0"/>
    <n v="0"/>
    <n v="0"/>
    <n v="0"/>
    <n v="0"/>
    <n v="1"/>
    <n v="2"/>
    <n v="0"/>
    <n v="0"/>
    <n v="0"/>
    <n v="0"/>
    <n v="0"/>
    <n v="0"/>
    <n v="2"/>
    <n v="15"/>
  </r>
  <r>
    <s v="463 - TIENDA DURAN OUTLET 917REFRIGERACIÓN"/>
    <s v="ventas1-18LOPEZ MOSCOL JONATHAN LEONARDO.xlsx"/>
    <s v="JONATHAN LEONARDO LOPEZ"/>
    <s v="ARTEFACTA"/>
    <x v="132"/>
    <x v="0"/>
    <s v="REFRIGERACIÓN"/>
    <n v="0.22222222222222221"/>
    <n v="18"/>
    <n v="4"/>
    <n v="0"/>
    <n v="0"/>
    <n v="0"/>
    <n v="0"/>
    <n v="0"/>
    <n v="0"/>
    <n v="0"/>
    <n v="0"/>
    <n v="0"/>
    <n v="0"/>
    <m/>
    <n v="1"/>
    <n v="1"/>
    <e v="#REF!"/>
    <s v="ORO"/>
    <n v="9"/>
    <n v="2"/>
    <n v="4"/>
    <n v="4"/>
    <n v="5"/>
    <n v="5"/>
    <n v="5"/>
    <n v="7"/>
    <n v="0"/>
    <s v="PROM. B"/>
    <m/>
    <m/>
    <s v="CADENAS"/>
    <s v="ARTEFACTA TIENDA DURAN OUTLET 917"/>
    <m/>
    <s v="ANNY SUAREZ"/>
    <n v="2"/>
    <n v="3"/>
    <n v="0"/>
    <n v="0"/>
    <n v="0"/>
    <n v="0"/>
    <n v="0"/>
    <n v="0"/>
    <n v="3"/>
    <n v="12.38596864162988"/>
    <n v="3"/>
    <n v="7"/>
    <n v="0"/>
    <n v="0"/>
    <n v="0"/>
    <n v="0"/>
    <n v="0"/>
    <n v="10"/>
    <s v="MWJVS"/>
    <s v="JONATHAN LEONARDO LOPEZ"/>
    <n v="20"/>
    <n v="2"/>
    <n v="2"/>
    <n v="0"/>
    <n v="0"/>
    <n v="0"/>
    <n v="0"/>
    <n v="0"/>
    <n v="4"/>
    <n v="0.2"/>
    <n v="3"/>
    <n v="2"/>
    <n v="0"/>
    <n v="0"/>
    <n v="0"/>
    <n v="0"/>
    <n v="0"/>
    <n v="5"/>
    <m/>
    <m/>
    <m/>
    <m/>
    <m/>
    <m/>
    <m/>
    <n v="0.5"/>
    <s v="mayor 40%"/>
    <n v="1"/>
    <n v="0"/>
    <n v="0"/>
    <n v="0"/>
    <n v="0"/>
    <n v="0"/>
    <n v="0"/>
    <n v="1"/>
    <n v="2"/>
    <n v="0"/>
    <n v="0"/>
    <n v="0"/>
    <n v="0"/>
    <n v="0"/>
    <n v="0"/>
    <n v="2"/>
    <n v="20"/>
  </r>
  <r>
    <s v="407 - TIENDA BARATODO DURAN 1032AIRES"/>
    <s v="ventas1-18LOPEZ MOSCOL JONATHAN LEONARDO.xlsx"/>
    <s v="JONATHAN LEONARDO LOPEZ"/>
    <s v="BARATODO"/>
    <x v="133"/>
    <x v="0"/>
    <s v="AIRES"/>
    <n v="1"/>
    <n v="3"/>
    <n v="3"/>
    <n v="0"/>
    <n v="0"/>
    <n v="0"/>
    <n v="0"/>
    <n v="0"/>
    <n v="0"/>
    <n v="0"/>
    <n v="0"/>
    <n v="0"/>
    <n v="0"/>
    <m/>
    <n v="1"/>
    <n v="1"/>
    <e v="#REF!"/>
    <s v="PLATINO"/>
    <n v="6"/>
    <n v="2"/>
    <n v="3"/>
    <n v="3"/>
    <n v="3"/>
    <n v="3"/>
    <n v="3"/>
    <n v="5"/>
    <n v="0"/>
    <s v="PROM. B"/>
    <m/>
    <m/>
    <s v="CADENAS"/>
    <s v="TIENDA BARATODO DURAN"/>
    <n v="21"/>
    <s v="ANNY SUAREZ"/>
    <n v="2"/>
    <n v="2"/>
    <n v="0"/>
    <n v="0"/>
    <n v="0"/>
    <n v="0"/>
    <n v="0"/>
    <n v="0"/>
    <n v="2"/>
    <n v="0"/>
    <n v="0"/>
    <n v="0"/>
    <n v="0"/>
    <n v="0"/>
    <n v="0"/>
    <n v="0"/>
    <n v="0"/>
    <n v="0"/>
    <s v="MWJVS"/>
    <s v="JONATHAN LEONARDO LOPEZ"/>
    <n v="20"/>
    <n v="2"/>
    <n v="0"/>
    <n v="0"/>
    <n v="0"/>
    <n v="0"/>
    <n v="0"/>
    <n v="0"/>
    <n v="2"/>
    <n v="0.1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407 - TIENDA BARATODO DURAN 1032COCINAS"/>
    <s v="ventas1-18LOPEZ MOSCOL JONATHAN LEONARDO.xlsx"/>
    <s v="JONATHAN LEONARDO LOPEZ"/>
    <s v="BARATODO"/>
    <x v="133"/>
    <x v="0"/>
    <s v="COCINAS"/>
    <n v="0.94117647058823528"/>
    <n v="17"/>
    <n v="16"/>
    <n v="0"/>
    <n v="0"/>
    <n v="0"/>
    <n v="0"/>
    <n v="0"/>
    <n v="0"/>
    <n v="0"/>
    <n v="0"/>
    <n v="0"/>
    <n v="0"/>
    <m/>
    <n v="1"/>
    <n v="1"/>
    <e v="#REF!"/>
    <s v="PLATINO"/>
    <n v="19"/>
    <n v="12"/>
    <n v="16"/>
    <n v="16"/>
    <n v="3"/>
    <n v="3"/>
    <n v="3"/>
    <n v="15"/>
    <n v="0"/>
    <s v="PROM. B"/>
    <m/>
    <m/>
    <s v="CADENAS"/>
    <s v="TIENDA BARATODO DURAN"/>
    <n v="21"/>
    <s v="ANNY SUAREZ"/>
    <n v="12"/>
    <n v="4"/>
    <n v="0"/>
    <n v="0"/>
    <n v="0"/>
    <n v="0"/>
    <n v="0"/>
    <n v="0"/>
    <n v="4"/>
    <n v="3"/>
    <n v="7"/>
    <n v="1"/>
    <n v="0"/>
    <n v="0"/>
    <n v="0"/>
    <n v="0"/>
    <n v="0"/>
    <n v="8"/>
    <s v="MWJVS"/>
    <s v="JONATHAN LEONARDO LOPEZ"/>
    <n v="20"/>
    <n v="2"/>
    <n v="1"/>
    <n v="0"/>
    <n v="0"/>
    <n v="0"/>
    <n v="0"/>
    <n v="0"/>
    <n v="3"/>
    <n v="0.4"/>
    <n v="1"/>
    <n v="0"/>
    <n v="0"/>
    <n v="0"/>
    <n v="0"/>
    <n v="0"/>
    <n v="0"/>
    <n v="1"/>
    <m/>
    <m/>
    <m/>
    <m/>
    <m/>
    <m/>
    <m/>
    <n v="0.875"/>
    <s v="mayor 40%"/>
    <n v="0"/>
    <n v="0"/>
    <n v="0"/>
    <n v="0"/>
    <n v="0"/>
    <n v="0"/>
    <n v="0"/>
    <n v="0"/>
    <n v="0"/>
    <n v="0"/>
    <n v="0"/>
    <n v="0"/>
    <n v="0"/>
    <n v="0"/>
    <n v="0"/>
    <n v="0"/>
    <n v="26"/>
  </r>
  <r>
    <s v="407 - TIENDA BARATODO DURAN 1032EMPOTRE"/>
    <s v="ventas1-18LOPEZ MOSCOL JONATHAN LEONARDO.xlsx"/>
    <s v="JONATHAN LEONARDO LOPEZ"/>
    <s v="BARATODO"/>
    <x v="133"/>
    <x v="0"/>
    <s v="EMPOTRE"/>
    <n v="0"/>
    <n v="0"/>
    <n v="1"/>
    <n v="0"/>
    <n v="0"/>
    <n v="0"/>
    <n v="0"/>
    <n v="0"/>
    <n v="0"/>
    <n v="0"/>
    <n v="0"/>
    <n v="0"/>
    <n v="0"/>
    <m/>
    <n v="1"/>
    <n v="1"/>
    <e v="#REF!"/>
    <s v="PLATINO"/>
    <n v="1"/>
    <n v="1"/>
    <n v="1"/>
    <n v="1"/>
    <n v="0"/>
    <n v="0"/>
    <n v="0"/>
    <n v="1"/>
    <n v="0"/>
    <s v="PROM. B"/>
    <m/>
    <m/>
    <s v="CADENAS"/>
    <s v="TIENDA BARATODO DURAN"/>
    <n v="21"/>
    <s v="ANNY SUARE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JONATHAN LEONARDO LOPEZ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407 - TIENDA BARATODO DURAN 1032GLOBALES"/>
    <s v="ventas1-18LOPEZ MOSCOL JONATHAN LEONARDO.xlsx"/>
    <s v="JONATHAN LEONARDO LOPEZ"/>
    <s v="BARATODO"/>
    <x v="133"/>
    <x v="0"/>
    <s v="GLOBALES"/>
    <n v="0.8"/>
    <n v="5"/>
    <n v="4"/>
    <n v="0"/>
    <n v="0"/>
    <n v="0"/>
    <n v="0"/>
    <n v="0"/>
    <n v="0"/>
    <n v="0"/>
    <n v="0"/>
    <n v="0"/>
    <n v="0"/>
    <m/>
    <n v="1"/>
    <n v="1"/>
    <e v="#REF!"/>
    <s v="PLATINO"/>
    <n v="10"/>
    <n v="3"/>
    <n v="4"/>
    <n v="4"/>
    <n v="6"/>
    <n v="6"/>
    <n v="6"/>
    <n v="9"/>
    <n v="0"/>
    <s v="PROM. B"/>
    <m/>
    <m/>
    <s v="CADENAS"/>
    <s v="TIENDA BARATODO DURAN"/>
    <n v="21"/>
    <s v="ANNY SUAREZ"/>
    <n v="3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JONATHAN LEONARDO LOPEZ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407 - TIENDA BARATODO DURAN 1032LAVADO"/>
    <s v="ventas1-18LOPEZ MOSCOL JONATHAN LEONARDO.xlsx"/>
    <s v="JONATHAN LEONARDO LOPEZ"/>
    <s v="BARATODO"/>
    <x v="133"/>
    <x v="0"/>
    <s v="LAVADO"/>
    <n v="0.5"/>
    <n v="10"/>
    <n v="5"/>
    <n v="0"/>
    <n v="0"/>
    <n v="0"/>
    <n v="0"/>
    <n v="0"/>
    <n v="0"/>
    <n v="0"/>
    <n v="0"/>
    <n v="0"/>
    <n v="0"/>
    <m/>
    <n v="1"/>
    <n v="1"/>
    <e v="#REF!"/>
    <s v="PLATINO"/>
    <n v="12"/>
    <n v="5"/>
    <n v="5"/>
    <n v="5"/>
    <n v="7"/>
    <n v="7"/>
    <n v="7"/>
    <n v="17"/>
    <n v="0"/>
    <s v="PROM. B"/>
    <m/>
    <m/>
    <s v="CADENAS"/>
    <s v="TIENDA BARATODO DURAN"/>
    <n v="21"/>
    <s v="ANNY SUAREZ"/>
    <n v="5"/>
    <n v="3"/>
    <n v="0"/>
    <n v="0"/>
    <n v="0"/>
    <n v="0"/>
    <n v="0"/>
    <n v="0"/>
    <n v="3"/>
    <n v="0"/>
    <n v="1"/>
    <n v="0"/>
    <n v="0"/>
    <n v="0"/>
    <n v="0"/>
    <n v="0"/>
    <n v="0"/>
    <n v="1"/>
    <s v="MWJVS"/>
    <s v="JONATHAN LEONARDO LOPEZ"/>
    <n v="20"/>
    <n v="3"/>
    <n v="0"/>
    <n v="0"/>
    <n v="0"/>
    <n v="0"/>
    <n v="0"/>
    <n v="0"/>
    <n v="3"/>
    <n v="0.12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7"/>
  </r>
  <r>
    <s v="407 - TIENDA BARATODO DURAN 1032REFRIGERACIÓN"/>
    <s v="ventas1-18LOPEZ MOSCOL JONATHAN LEONARDO.xlsx"/>
    <s v="JONATHAN LEONARDO LOPEZ"/>
    <s v="BARATODO"/>
    <x v="133"/>
    <x v="0"/>
    <s v="REFRIGERACIÓN"/>
    <n v="0.52631578947368418"/>
    <n v="19"/>
    <n v="10"/>
    <n v="0"/>
    <n v="0"/>
    <n v="0"/>
    <n v="0"/>
    <n v="0"/>
    <n v="0"/>
    <n v="0"/>
    <n v="0"/>
    <n v="0"/>
    <n v="0"/>
    <m/>
    <n v="1"/>
    <n v="1"/>
    <e v="#REF!"/>
    <s v="PLATINO"/>
    <n v="21"/>
    <n v="8"/>
    <n v="10"/>
    <n v="10"/>
    <n v="11"/>
    <n v="1"/>
    <n v="11"/>
    <n v="9"/>
    <n v="0"/>
    <s v="PROM. B"/>
    <m/>
    <m/>
    <s v="CADENAS"/>
    <s v="TIENDA BARATODO DURAN"/>
    <n v="21"/>
    <s v="ANNY SUAREZ"/>
    <n v="8"/>
    <n v="3"/>
    <n v="0"/>
    <n v="0"/>
    <n v="0"/>
    <n v="0"/>
    <n v="0"/>
    <n v="0"/>
    <n v="3"/>
    <n v="2"/>
    <n v="4"/>
    <n v="4"/>
    <n v="0"/>
    <n v="0"/>
    <n v="0"/>
    <n v="0"/>
    <n v="0"/>
    <n v="8"/>
    <s v="MWJVS"/>
    <s v="JONATHAN LEONARDO LOPEZ"/>
    <n v="20"/>
    <n v="2"/>
    <n v="1"/>
    <n v="0"/>
    <n v="0"/>
    <n v="0"/>
    <n v="0"/>
    <n v="0"/>
    <n v="3"/>
    <n v="0.2"/>
    <n v="1"/>
    <n v="1"/>
    <n v="0"/>
    <n v="0"/>
    <n v="0"/>
    <n v="0"/>
    <n v="0"/>
    <n v="2"/>
    <m/>
    <m/>
    <m/>
    <m/>
    <m/>
    <m/>
    <m/>
    <n v="0.625"/>
    <s v="mayor 40%"/>
    <n v="0"/>
    <n v="0"/>
    <n v="0"/>
    <n v="0"/>
    <n v="0"/>
    <n v="0"/>
    <n v="0"/>
    <n v="0"/>
    <n v="0"/>
    <n v="0"/>
    <n v="0"/>
    <n v="0"/>
    <n v="0"/>
    <n v="0"/>
    <n v="0"/>
    <n v="0"/>
    <n v="18"/>
  </r>
  <r>
    <s v="532 - MALL DEL SURAIRES"/>
    <s v="RIVADENEIRA PARRA JONATHAN SEBASTIÁN.xlsx"/>
    <s v="JONATHAN SEBASTIÁN RIVADENEIRA"/>
    <s v="LA GANGA"/>
    <x v="134"/>
    <x v="0"/>
    <s v="AIRES"/>
    <n v="0.16666666666666666"/>
    <n v="6"/>
    <n v="1"/>
    <n v="3"/>
    <n v="4"/>
    <n v="1"/>
    <n v="3"/>
    <n v="0"/>
    <n v="0"/>
    <n v="0"/>
    <n v="0"/>
    <n v="0"/>
    <n v="0"/>
    <m/>
    <n v="0.1111111111111111"/>
    <n v="0.1111111111111111"/>
    <n v="0"/>
    <s v="PLATINO"/>
    <n v="12"/>
    <n v="1"/>
    <n v="1"/>
    <n v="9"/>
    <n v="3"/>
    <n v="0"/>
    <n v="3"/>
    <n v="8"/>
    <n v="0.33333333333333331"/>
    <s v="PROM. B"/>
    <m/>
    <m/>
    <s v="CADENAS"/>
    <s v="GANGA MALL DEL SUR"/>
    <m/>
    <s v="ANNY SUAREZ"/>
    <n v="7"/>
    <n v="1"/>
    <n v="1"/>
    <n v="1"/>
    <n v="1"/>
    <n v="0"/>
    <n v="0"/>
    <n v="0"/>
    <n v="4"/>
    <n v="5"/>
    <n v="0"/>
    <n v="0"/>
    <n v="0"/>
    <n v="1"/>
    <n v="2"/>
    <n v="0"/>
    <n v="0"/>
    <n v="3"/>
    <s v="MWJVS"/>
    <s v="JONATHAN SEBASTIÁN RIVADENEIRA"/>
    <n v="38.999999999999993"/>
    <n v="0"/>
    <n v="0"/>
    <n v="0"/>
    <n v="0"/>
    <n v="0"/>
    <n v="0"/>
    <n v="0"/>
    <n v="0"/>
    <n v="0.17"/>
    <n v="0"/>
    <n v="0"/>
    <n v="0"/>
    <n v="1"/>
    <n v="0"/>
    <n v="0"/>
    <n v="0"/>
    <n v="1"/>
    <m/>
    <m/>
    <m/>
    <m/>
    <m/>
    <m/>
    <m/>
    <n v="0.125"/>
    <s v="menor de 30%"/>
    <n v="0"/>
    <n v="0"/>
    <n v="0"/>
    <n v="0"/>
    <n v="0"/>
    <n v="0"/>
    <n v="0"/>
    <n v="0"/>
    <n v="0"/>
    <n v="0"/>
    <n v="0"/>
    <n v="1"/>
    <n v="0"/>
    <n v="0"/>
    <n v="0"/>
    <n v="1"/>
    <n v="6"/>
  </r>
  <r>
    <s v="532 - MALL DEL SURCOCINAS"/>
    <s v="RIVADENEIRA PARRA JONATHAN SEBASTIÁN.xlsx"/>
    <s v="JONATHAN SEBASTIÁN RIVADENEIRA"/>
    <s v="LA GANGA"/>
    <x v="134"/>
    <x v="0"/>
    <s v="COCINAS"/>
    <n v="0.36363636363636365"/>
    <n v="33"/>
    <n v="12"/>
    <n v="12"/>
    <n v="0"/>
    <n v="0"/>
    <n v="0"/>
    <n v="0"/>
    <n v="0"/>
    <n v="0"/>
    <n v="0"/>
    <n v="0"/>
    <n v="0"/>
    <m/>
    <n v="0.52173913043478259"/>
    <n v="0.52173913043478259"/>
    <n v="0"/>
    <s v="PLATINO"/>
    <n v="27"/>
    <n v="8"/>
    <n v="12"/>
    <n v="23"/>
    <n v="4"/>
    <n v="3"/>
    <n v="4"/>
    <n v="11"/>
    <n v="1"/>
    <s v="PROM. B"/>
    <m/>
    <m/>
    <s v="CADENAS"/>
    <s v="GANGA MALL DEL SUR"/>
    <m/>
    <s v="ANNY SUAREZ"/>
    <n v="18"/>
    <n v="8"/>
    <n v="9"/>
    <n v="0"/>
    <n v="0"/>
    <n v="0"/>
    <n v="0"/>
    <n v="0"/>
    <n v="17"/>
    <n v="29.437013834143755"/>
    <n v="5"/>
    <n v="4"/>
    <n v="0"/>
    <n v="0"/>
    <n v="0"/>
    <n v="0"/>
    <n v="0"/>
    <n v="9"/>
    <s v="MWJVS"/>
    <s v="JONATHAN SEBASTIÁN RIVADENEIRA"/>
    <n v="38.999999999999993"/>
    <n v="4"/>
    <n v="2"/>
    <n v="0"/>
    <n v="1"/>
    <n v="0"/>
    <n v="0"/>
    <n v="0"/>
    <n v="7"/>
    <n v="0.4"/>
    <n v="4"/>
    <n v="3"/>
    <n v="0"/>
    <n v="0"/>
    <n v="0"/>
    <n v="0"/>
    <n v="0"/>
    <n v="7"/>
    <m/>
    <m/>
    <m/>
    <m/>
    <m/>
    <m/>
    <m/>
    <n v="0.52500000000000002"/>
    <s v="mayor 40%"/>
    <n v="5"/>
    <n v="3"/>
    <n v="0"/>
    <n v="0"/>
    <n v="0"/>
    <n v="0"/>
    <n v="0"/>
    <n v="8"/>
    <n v="4"/>
    <n v="7"/>
    <n v="0"/>
    <n v="0"/>
    <n v="0"/>
    <n v="0"/>
    <n v="0"/>
    <n v="11"/>
    <n v="50"/>
  </r>
  <r>
    <s v="532 - MALL DEL SUREMPOTRE"/>
    <s v="RIVADENEIRA PARRA JONATHAN SEBASTIÁN.xlsx"/>
    <s v="JONATHAN SEBASTIÁN RIVADENEIRA"/>
    <s v="LA GANGA"/>
    <x v="134"/>
    <x v="0"/>
    <s v="EMPOTRE"/>
    <n v="0"/>
    <n v="0"/>
    <n v="1"/>
    <n v="1"/>
    <n v="0"/>
    <n v="0"/>
    <n v="0"/>
    <n v="0"/>
    <n v="0"/>
    <n v="0"/>
    <n v="0"/>
    <n v="0"/>
    <n v="0"/>
    <m/>
    <n v="0.5"/>
    <n v="0.5"/>
    <n v="0"/>
    <s v="PLATINO"/>
    <n v="2"/>
    <n v="0"/>
    <n v="1"/>
    <n v="2"/>
    <n v="0"/>
    <n v="0"/>
    <n v="0"/>
    <n v="0"/>
    <n v="1"/>
    <s v="PROM. B"/>
    <m/>
    <m/>
    <s v="CADENAS"/>
    <s v="GANGA MALL DEL SUR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JONATHAN SEBASTIÁN RIVADENEIRA"/>
    <n v="38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32 - MALL DEL SURGLOBALES"/>
    <s v="RIVADENEIRA PARRA JONATHAN SEBASTIÁN.xlsx"/>
    <s v="JONATHAN SEBASTIÁN RIVADENEIRA"/>
    <s v="LA GANGA"/>
    <x v="134"/>
    <x v="0"/>
    <s v="GLOBALES"/>
    <n v="1.2857142857142858"/>
    <n v="7"/>
    <n v="9"/>
    <n v="5"/>
    <n v="2"/>
    <n v="0"/>
    <n v="0"/>
    <n v="0"/>
    <n v="0"/>
    <n v="0"/>
    <n v="0"/>
    <n v="0"/>
    <n v="0"/>
    <m/>
    <n v="0.5625"/>
    <n v="0.5625"/>
    <n v="0"/>
    <s v="PLATINO"/>
    <n v="19"/>
    <n v="6"/>
    <n v="9"/>
    <n v="16"/>
    <n v="3"/>
    <n v="3"/>
    <n v="3"/>
    <n v="9"/>
    <n v="1.8"/>
    <s v="PROM. B"/>
    <m/>
    <m/>
    <s v="CADENAS"/>
    <s v="GANGA MALL DEL SUR"/>
    <m/>
    <s v="ANNY SUAREZ"/>
    <n v="11"/>
    <n v="1"/>
    <n v="1"/>
    <n v="0"/>
    <n v="0"/>
    <n v="0"/>
    <n v="0"/>
    <n v="0"/>
    <n v="2"/>
    <n v="5.6596472114509355"/>
    <n v="1"/>
    <n v="1"/>
    <n v="1"/>
    <n v="0"/>
    <n v="0"/>
    <n v="0"/>
    <n v="0"/>
    <n v="3"/>
    <s v="MWJVS"/>
    <s v="JONATHAN SEBASTIÁN RIVADENEIRA"/>
    <n v="38.999999999999993"/>
    <n v="2"/>
    <n v="4"/>
    <n v="0"/>
    <n v="0"/>
    <n v="0"/>
    <n v="0"/>
    <n v="0"/>
    <n v="6"/>
    <n v="0"/>
    <n v="3"/>
    <n v="1"/>
    <n v="1"/>
    <n v="0"/>
    <n v="0"/>
    <n v="0"/>
    <n v="0"/>
    <n v="5"/>
    <m/>
    <m/>
    <m/>
    <m/>
    <m/>
    <m/>
    <m/>
    <n v="0.4375"/>
    <s v="30% a 40%"/>
    <n v="0"/>
    <n v="0"/>
    <n v="0"/>
    <n v="0"/>
    <n v="0"/>
    <n v="0"/>
    <n v="0"/>
    <n v="0"/>
    <n v="0"/>
    <n v="0"/>
    <n v="0"/>
    <n v="0"/>
    <n v="0"/>
    <n v="0"/>
    <n v="0"/>
    <n v="0"/>
    <n v="2.7168474607798965"/>
  </r>
  <r>
    <s v="532 - MALL DEL SURLAVADO"/>
    <s v="RIVADENEIRA PARRA JONATHAN SEBASTIÁN.xlsx"/>
    <s v="JONATHAN SEBASTIÁN RIVADENEIRA"/>
    <s v="LA GANGA"/>
    <x v="134"/>
    <x v="0"/>
    <s v="LAVADO"/>
    <n v="0.5"/>
    <n v="8"/>
    <n v="4"/>
    <n v="4"/>
    <n v="21"/>
    <n v="15"/>
    <n v="3"/>
    <n v="0"/>
    <n v="0"/>
    <n v="0"/>
    <n v="0"/>
    <n v="0"/>
    <n v="0"/>
    <m/>
    <n v="0.11428571428571428"/>
    <n v="0.11428571428571428"/>
    <n v="0"/>
    <s v="PLATINO"/>
    <n v="44"/>
    <n v="3"/>
    <n v="4"/>
    <n v="35"/>
    <n v="9"/>
    <n v="0"/>
    <n v="9"/>
    <n v="3"/>
    <n v="1"/>
    <s v="PROM. B"/>
    <m/>
    <m/>
    <s v="CADENAS"/>
    <s v="GANGA MALL DEL SUR"/>
    <m/>
    <s v="ANNY SUAREZ"/>
    <n v="32"/>
    <n v="0"/>
    <n v="1"/>
    <n v="9"/>
    <n v="2"/>
    <n v="2"/>
    <n v="0"/>
    <n v="0"/>
    <n v="14"/>
    <n v="10.023222497992553"/>
    <n v="2"/>
    <n v="2"/>
    <n v="5"/>
    <n v="4"/>
    <n v="2"/>
    <n v="0"/>
    <n v="0"/>
    <n v="15"/>
    <s v="MWJVS"/>
    <s v="JONATHAN SEBASTIÁN RIVADENEIRA"/>
    <n v="38.999999999999993"/>
    <n v="0"/>
    <n v="0"/>
    <n v="2"/>
    <n v="1"/>
    <n v="0"/>
    <n v="0"/>
    <n v="0"/>
    <n v="3"/>
    <n v="0.05"/>
    <n v="2"/>
    <n v="1"/>
    <n v="0"/>
    <n v="4"/>
    <n v="0"/>
    <n v="0"/>
    <n v="0"/>
    <n v="7"/>
    <m/>
    <m/>
    <m/>
    <m/>
    <m/>
    <m/>
    <m/>
    <n v="0.10256410256410256"/>
    <s v="menor de 30%"/>
    <n v="0"/>
    <n v="0"/>
    <n v="0"/>
    <n v="0"/>
    <n v="0"/>
    <n v="0"/>
    <n v="0"/>
    <n v="0"/>
    <n v="4"/>
    <n v="0"/>
    <n v="0"/>
    <n v="6"/>
    <n v="1"/>
    <n v="0"/>
    <n v="0"/>
    <n v="11"/>
    <n v="9.0960228240504168"/>
  </r>
  <r>
    <s v="532 - MALL DEL SURREFRIGERACIÓN"/>
    <s v="RIVADENEIRA PARRA JONATHAN SEBASTIÁN.xlsx"/>
    <s v="JONATHAN SEBASTIÁN RIVADENEIRA"/>
    <s v="LA GANGA"/>
    <x v="134"/>
    <x v="0"/>
    <s v="REFRIGERACIÓN"/>
    <n v="0.70588235294117652"/>
    <n v="17"/>
    <n v="12"/>
    <n v="14"/>
    <n v="1"/>
    <n v="3"/>
    <n v="1"/>
    <n v="0"/>
    <n v="0"/>
    <n v="0"/>
    <n v="0"/>
    <n v="0"/>
    <n v="0"/>
    <m/>
    <n v="0.48"/>
    <n v="0.48"/>
    <n v="0"/>
    <s v="PLATINO"/>
    <n v="35"/>
    <n v="10"/>
    <n v="12"/>
    <n v="25"/>
    <n v="10"/>
    <n v="4"/>
    <n v="10"/>
    <n v="14"/>
    <n v="0.8571428571428571"/>
    <s v="PROM. B"/>
    <m/>
    <m/>
    <s v="CADENAS"/>
    <s v="GANGA MALL DEL SUR"/>
    <m/>
    <s v="ANNY SUAREZ"/>
    <n v="17"/>
    <n v="5"/>
    <n v="6"/>
    <n v="1"/>
    <n v="0"/>
    <n v="0"/>
    <n v="0"/>
    <n v="0"/>
    <n v="12"/>
    <n v="15.248349789762354"/>
    <n v="4"/>
    <n v="3"/>
    <n v="1"/>
    <n v="0"/>
    <n v="1"/>
    <n v="0"/>
    <n v="0"/>
    <n v="9"/>
    <s v="MWJVS"/>
    <s v="JONATHAN SEBASTIÁN RIVADENEIRA"/>
    <n v="38.999999999999993"/>
    <n v="1"/>
    <n v="1"/>
    <n v="1"/>
    <n v="1"/>
    <n v="0"/>
    <n v="0"/>
    <n v="0"/>
    <n v="4"/>
    <n v="0.28000000000000003"/>
    <n v="3"/>
    <n v="2"/>
    <n v="1"/>
    <n v="0"/>
    <n v="1"/>
    <n v="0"/>
    <n v="0"/>
    <n v="7"/>
    <m/>
    <m/>
    <m/>
    <m/>
    <m/>
    <m/>
    <m/>
    <n v="0.40625"/>
    <s v="30% a 40%"/>
    <n v="3"/>
    <n v="3"/>
    <n v="0"/>
    <n v="0"/>
    <n v="0"/>
    <n v="0"/>
    <n v="0"/>
    <n v="6"/>
    <n v="3"/>
    <n v="2"/>
    <n v="2"/>
    <n v="0"/>
    <n v="0"/>
    <n v="0"/>
    <n v="0"/>
    <n v="7"/>
    <n v="25"/>
  </r>
  <r>
    <s v="290 - JAPON CONDADOCOCINAS"/>
    <s v="MUÑOZ RAMIREZ JOSSELYN DAYANA.xlsx"/>
    <s v="JOSSELYN DAYANA MUÑOZ"/>
    <s v="ALMACENES JAPON"/>
    <x v="135"/>
    <x v="0"/>
    <s v="COCINAS"/>
    <n v="0.16666666666666666"/>
    <n v="6"/>
    <n v="1"/>
    <n v="7"/>
    <n v="0"/>
    <n v="0"/>
    <n v="0"/>
    <n v="0"/>
    <n v="0"/>
    <n v="0"/>
    <n v="0"/>
    <n v="0"/>
    <n v="0"/>
    <m/>
    <n v="0.25"/>
    <n v="0.25"/>
    <n v="0"/>
    <s v="BRONCE"/>
    <n v="9"/>
    <n v="0"/>
    <n v="1"/>
    <n v="4"/>
    <n v="5"/>
    <n v="1"/>
    <n v="5"/>
    <n v="1"/>
    <n v="0.14285714285714285"/>
    <s v="PROM. B"/>
    <m/>
    <m/>
    <s v="CADENAS"/>
    <s v="JAPON CONDADO"/>
    <m/>
    <s v="JUAN CARLOS FIGUEROA"/>
    <n v="2"/>
    <n v="1"/>
    <n v="2"/>
    <n v="0"/>
    <n v="0"/>
    <n v="0"/>
    <n v="0"/>
    <n v="0"/>
    <n v="3"/>
    <n v="5.51626255092701"/>
    <n v="1"/>
    <n v="7"/>
    <n v="0"/>
    <n v="0"/>
    <n v="0"/>
    <n v="0"/>
    <n v="2"/>
    <n v="10"/>
    <s v="MJV"/>
    <s v="JOSSELYN DAYANA MUÑOZ"/>
    <n v="5.9999999999999982"/>
    <n v="0"/>
    <n v="1"/>
    <n v="0"/>
    <n v="0"/>
    <n v="0"/>
    <n v="0"/>
    <n v="2"/>
    <n v="3"/>
    <n v="0.5"/>
    <n v="1"/>
    <n v="2"/>
    <n v="0"/>
    <n v="0"/>
    <n v="0"/>
    <n v="0"/>
    <n v="0"/>
    <n v="3"/>
    <m/>
    <s v="ALTO"/>
    <m/>
    <s v="MEDIO"/>
    <m/>
    <m/>
    <m/>
    <n v="0.15789473684210525"/>
    <s v="menor de 30%"/>
    <n v="0"/>
    <n v="1"/>
    <n v="0"/>
    <n v="0"/>
    <n v="0"/>
    <n v="0"/>
    <n v="0"/>
    <n v="1"/>
    <n v="0"/>
    <n v="6"/>
    <n v="0"/>
    <n v="0"/>
    <n v="0"/>
    <n v="0"/>
    <n v="0"/>
    <n v="6"/>
    <n v="12"/>
  </r>
  <r>
    <s v="290 - JAPON CONDADOGLOBALES"/>
    <s v="MUÑOZ RAMIREZ JOSSELYN DAYANA.xlsx"/>
    <s v="JOSSELYN DAYANA MUÑOZ"/>
    <s v="ALMACENES JAPON"/>
    <x v="135"/>
    <x v="0"/>
    <s v="GLOBALES"/>
    <n v="0"/>
    <n v="0"/>
    <n v="2"/>
    <n v="3"/>
    <n v="3"/>
    <n v="0"/>
    <n v="0"/>
    <n v="0"/>
    <n v="0"/>
    <n v="0"/>
    <n v="0"/>
    <n v="0"/>
    <n v="0"/>
    <m/>
    <n v="0.2857142857142857"/>
    <n v="0.2857142857142857"/>
    <n v="0"/>
    <s v="BRONCE"/>
    <n v="8"/>
    <n v="0"/>
    <n v="2"/>
    <n v="7"/>
    <n v="1"/>
    <n v="0"/>
    <n v="1"/>
    <n v="1"/>
    <n v="0.66666666666666663"/>
    <s v="PROM. B"/>
    <m/>
    <m/>
    <s v="CADENAS"/>
    <s v="JAPON CONDADO"/>
    <m/>
    <s v="JUAN CARLOS FIGUERO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JV"/>
    <s v="JOSSELYN DAYANA MUÑOZ"/>
    <n v="5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0 - JAPON CONDADOLAVADO"/>
    <s v="MUÑOZ RAMIREZ JOSSELYN DAYANA.xlsx"/>
    <s v="JOSSELYN DAYANA MUÑOZ"/>
    <s v="ALMACENES JAPON"/>
    <x v="135"/>
    <x v="0"/>
    <s v="LAVADO"/>
    <n v="0"/>
    <n v="0"/>
    <n v="0"/>
    <n v="0"/>
    <n v="0"/>
    <n v="6"/>
    <n v="2"/>
    <n v="0"/>
    <n v="0"/>
    <n v="0"/>
    <n v="0"/>
    <n v="0"/>
    <n v="0"/>
    <m/>
    <n v="0"/>
    <n v="0"/>
    <n v="0"/>
    <s v="BRONCE"/>
    <n v="8"/>
    <n v="0"/>
    <n v="0"/>
    <n v="3"/>
    <n v="5"/>
    <n v="0"/>
    <n v="5"/>
    <n v="0"/>
    <n v="0"/>
    <s v="PROM. B"/>
    <m/>
    <m/>
    <s v="CADENAS"/>
    <s v="JAPON CONDADO"/>
    <m/>
    <s v="JUAN CARLOS FIGUEROA"/>
    <n v="2"/>
    <n v="0"/>
    <n v="0"/>
    <n v="0"/>
    <n v="0"/>
    <n v="0"/>
    <n v="0"/>
    <n v="0"/>
    <n v="0"/>
    <n v="0"/>
    <n v="0"/>
    <n v="0"/>
    <n v="0"/>
    <n v="0"/>
    <n v="0"/>
    <n v="0"/>
    <n v="0"/>
    <n v="0"/>
    <s v="MJV"/>
    <s v="JOSSELYN DAYANA MUÑOZ"/>
    <n v="5.9999999999999982"/>
    <n v="0"/>
    <n v="0"/>
    <n v="0"/>
    <n v="0"/>
    <n v="0"/>
    <n v="0"/>
    <n v="0"/>
    <n v="0"/>
    <n v="0"/>
    <n v="0"/>
    <n v="0"/>
    <n v="1"/>
    <n v="2"/>
    <n v="0"/>
    <n v="0"/>
    <n v="0"/>
    <n v="3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90 - JAPON CONDADOREFRIGERACIÓN"/>
    <s v="MUÑOZ RAMIREZ JOSSELYN DAYANA.xlsx"/>
    <s v="JOSSELYN DAYANA MUÑOZ"/>
    <s v="ALMACENES JAPON"/>
    <x v="135"/>
    <x v="0"/>
    <s v="REFRIGERACIÓN"/>
    <n v="0.5"/>
    <n v="6"/>
    <n v="3"/>
    <n v="8"/>
    <n v="0"/>
    <n v="3"/>
    <n v="0"/>
    <n v="0"/>
    <n v="0"/>
    <n v="0"/>
    <n v="0"/>
    <n v="2"/>
    <n v="0"/>
    <m/>
    <n v="0.27272727272727271"/>
    <n v="0.27272727272727271"/>
    <n v="0"/>
    <s v="BRONCE"/>
    <n v="19"/>
    <n v="3"/>
    <n v="3"/>
    <n v="11"/>
    <n v="8"/>
    <n v="3"/>
    <n v="8"/>
    <n v="14"/>
    <n v="0.375"/>
    <s v="PROM. B"/>
    <m/>
    <m/>
    <s v="CADENAS"/>
    <s v="JAPON CONDADO"/>
    <m/>
    <s v="JUAN CARLOS FIGUEROA"/>
    <n v="8"/>
    <n v="1"/>
    <n v="1"/>
    <n v="0"/>
    <n v="0"/>
    <n v="0"/>
    <n v="0"/>
    <n v="1"/>
    <n v="3"/>
    <n v="4.9981090024988166"/>
    <n v="4"/>
    <n v="1"/>
    <n v="0"/>
    <n v="1"/>
    <n v="0"/>
    <n v="1"/>
    <n v="7"/>
    <n v="14"/>
    <s v="MJV"/>
    <s v="JOSSELYN DAYANA MUÑOZ"/>
    <n v="5.9999999999999982"/>
    <n v="0"/>
    <n v="0"/>
    <n v="0"/>
    <n v="1"/>
    <n v="0"/>
    <n v="1"/>
    <n v="0"/>
    <n v="2"/>
    <n v="0.4"/>
    <n v="1"/>
    <n v="2"/>
    <n v="0"/>
    <n v="0"/>
    <n v="0"/>
    <n v="0"/>
    <n v="0"/>
    <n v="3"/>
    <m/>
    <s v="ALTO"/>
    <m/>
    <s v="MEDIO"/>
    <m/>
    <m/>
    <m/>
    <n v="0.27272727272727271"/>
    <s v="menor de 30%"/>
    <n v="0"/>
    <n v="0"/>
    <n v="0"/>
    <n v="0"/>
    <n v="0"/>
    <n v="0"/>
    <n v="0"/>
    <n v="0"/>
    <n v="0"/>
    <n v="2"/>
    <n v="0"/>
    <n v="0"/>
    <n v="0"/>
    <n v="0"/>
    <n v="0"/>
    <n v="2"/>
    <n v="11"/>
  </r>
  <r>
    <s v="176 - 1734-TIENDA CONDADO 1734COCINAS"/>
    <s v="MUÑOZ RAMIREZ JOSSELYN DAYANA.xlsx"/>
    <s v="JOSSELYN DAYANA MUÑOZ"/>
    <s v="ARTEFACTA"/>
    <x v="136"/>
    <x v="0"/>
    <s v="COCINAS"/>
    <n v="0"/>
    <n v="4"/>
    <n v="0"/>
    <n v="6"/>
    <n v="0"/>
    <n v="0"/>
    <n v="0"/>
    <n v="0"/>
    <n v="0"/>
    <n v="0"/>
    <n v="0"/>
    <n v="0"/>
    <n v="0"/>
    <m/>
    <n v="0"/>
    <n v="0"/>
    <n v="0"/>
    <s v="BRONCE"/>
    <n v="7"/>
    <n v="0"/>
    <n v="0"/>
    <n v="3"/>
    <n v="4"/>
    <n v="1"/>
    <n v="4"/>
    <n v="1"/>
    <n v="0"/>
    <s v="PROM. B"/>
    <m/>
    <m/>
    <s v="CADENAS"/>
    <s v="ARTEFACTA CONDADO"/>
    <m/>
    <s v="JUAN CARLOS FIGUEROA"/>
    <n v="1"/>
    <n v="1"/>
    <n v="0"/>
    <n v="0"/>
    <n v="0"/>
    <n v="0"/>
    <n v="0"/>
    <n v="1"/>
    <n v="2"/>
    <n v="4.6738878263156707"/>
    <n v="3"/>
    <n v="0"/>
    <n v="0"/>
    <n v="0"/>
    <n v="0"/>
    <n v="0"/>
    <n v="1"/>
    <n v="4"/>
    <s v="MJV"/>
    <s v="JOSSELYN DAYANA MUÑOZ"/>
    <n v="6.0000000000000027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.66666666666666663"/>
    <s v="mayor 40%"/>
    <n v="0"/>
    <n v="1"/>
    <n v="0"/>
    <n v="0"/>
    <n v="0"/>
    <n v="0"/>
    <n v="0"/>
    <n v="1"/>
    <n v="0"/>
    <n v="1"/>
    <n v="0"/>
    <n v="0"/>
    <n v="0"/>
    <n v="0"/>
    <n v="0"/>
    <n v="1"/>
    <n v="9"/>
  </r>
  <r>
    <s v="176 - 1734-TIENDA CONDADO 1734EMPOTRE"/>
    <s v="MUÑOZ RAMIREZ JOSSELYN DAYANA.xlsx"/>
    <s v="JOSSELYN DAYANA MUÑOZ"/>
    <s v="ARTEFACTA"/>
    <x v="136"/>
    <x v="0"/>
    <s v="EMPOTRE"/>
    <n v="0"/>
    <n v="0"/>
    <n v="0"/>
    <n v="0"/>
    <n v="3"/>
    <n v="1"/>
    <n v="0"/>
    <n v="0"/>
    <n v="0"/>
    <n v="0"/>
    <n v="0"/>
    <n v="0"/>
    <n v="0"/>
    <m/>
    <n v="0"/>
    <n v="0"/>
    <n v="0"/>
    <s v="BRONCE"/>
    <n v="4"/>
    <n v="0"/>
    <n v="0"/>
    <n v="4"/>
    <n v="0"/>
    <n v="0"/>
    <n v="0"/>
    <n v="0"/>
    <n v="0"/>
    <s v="PROM. B"/>
    <m/>
    <m/>
    <s v="CADENAS"/>
    <s v="ARTEFACTA CONDADO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V"/>
    <s v="JOSSELYN DAYANA MUÑOZ"/>
    <n v="6.0000000000000027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6 - 1734-TIENDA CONDADO 1734GLOBALES"/>
    <s v="MUÑOZ RAMIREZ JOSSELYN DAYANA.xlsx"/>
    <s v="JOSSELYN DAYANA MUÑOZ"/>
    <s v="ARTEFACTA"/>
    <x v="136"/>
    <x v="0"/>
    <s v="GLOBALES"/>
    <n v="0.8"/>
    <n v="5"/>
    <n v="4"/>
    <n v="0"/>
    <n v="0"/>
    <n v="0"/>
    <n v="0"/>
    <n v="0"/>
    <n v="2"/>
    <n v="0"/>
    <n v="0"/>
    <n v="0"/>
    <n v="0"/>
    <m/>
    <n v="0.66666666666666663"/>
    <n v="0.66666666666666663"/>
    <n v="0"/>
    <s v="BRONCE"/>
    <n v="14"/>
    <n v="4"/>
    <n v="4"/>
    <n v="6"/>
    <n v="8"/>
    <n v="6"/>
    <n v="8"/>
    <n v="10"/>
    <n v="0"/>
    <s v="PROM. B"/>
    <m/>
    <m/>
    <s v="CADENAS"/>
    <s v="ARTEFACTA CONDADO"/>
    <m/>
    <s v="JUAN CARLOS FIGUEROA"/>
    <n v="5"/>
    <n v="1"/>
    <n v="0"/>
    <n v="0"/>
    <n v="0"/>
    <n v="0"/>
    <n v="0"/>
    <n v="0"/>
    <n v="1"/>
    <n v="4.6397922148405497"/>
    <n v="1"/>
    <n v="0"/>
    <n v="0"/>
    <n v="0"/>
    <n v="0"/>
    <n v="0"/>
    <n v="0"/>
    <n v="1"/>
    <s v="MJV"/>
    <s v="JOSSELYN DAYANA MUÑOZ"/>
    <n v="6.0000000000000027"/>
    <n v="1"/>
    <n v="0"/>
    <n v="0"/>
    <n v="0"/>
    <n v="0"/>
    <n v="0"/>
    <n v="0"/>
    <n v="1"/>
    <n v="0"/>
    <n v="1"/>
    <n v="0"/>
    <n v="0"/>
    <n v="0"/>
    <n v="0"/>
    <n v="0"/>
    <n v="0"/>
    <n v="1"/>
    <s v=""/>
    <s v=""/>
    <s v=""/>
    <s v=""/>
    <s v=""/>
    <s v=""/>
    <s v=""/>
    <n v="1"/>
    <s v="mayor 40%"/>
    <n v="1"/>
    <n v="0"/>
    <n v="0"/>
    <n v="0"/>
    <n v="0"/>
    <n v="0"/>
    <n v="0"/>
    <n v="1"/>
    <n v="1"/>
    <n v="0"/>
    <n v="0"/>
    <n v="0"/>
    <n v="0"/>
    <n v="0"/>
    <n v="0"/>
    <n v="1"/>
    <n v="9.2370175286275167"/>
  </r>
  <r>
    <s v="176 - 1734-TIENDA CONDADO 1734LAVADO"/>
    <s v="MUÑOZ RAMIREZ JOSSELYN DAYANA.xlsx"/>
    <s v="JOSSELYN DAYANA MUÑOZ"/>
    <s v="ARTEFACTA"/>
    <x v="136"/>
    <x v="0"/>
    <s v="LAVADO"/>
    <n v="1"/>
    <n v="3"/>
    <n v="3"/>
    <n v="0"/>
    <n v="7"/>
    <n v="2"/>
    <n v="1"/>
    <n v="3"/>
    <n v="0"/>
    <n v="0"/>
    <n v="0"/>
    <n v="0"/>
    <n v="0"/>
    <m/>
    <n v="0.42857142857142855"/>
    <n v="0.42857142857142855"/>
    <n v="0"/>
    <s v="BRONCE"/>
    <n v="19"/>
    <n v="1"/>
    <n v="3"/>
    <n v="7"/>
    <n v="12"/>
    <n v="3"/>
    <n v="12"/>
    <n v="4"/>
    <n v="0"/>
    <s v="PROM. B"/>
    <m/>
    <m/>
    <s v="CADENAS"/>
    <s v="ARTEFACTA CONDADO"/>
    <m/>
    <s v="JUAN CARLOS FIGUEROA"/>
    <n v="4"/>
    <n v="0"/>
    <n v="0"/>
    <n v="1"/>
    <n v="0"/>
    <n v="0"/>
    <n v="1"/>
    <n v="0"/>
    <n v="2"/>
    <n v="2.7179917225194661"/>
    <n v="0"/>
    <n v="0"/>
    <n v="1"/>
    <n v="1"/>
    <n v="0"/>
    <n v="1"/>
    <n v="0"/>
    <n v="3"/>
    <s v="MJV"/>
    <s v="JOSSELYN DAYANA MUÑOZ"/>
    <n v="6.0000000000000027"/>
    <n v="0"/>
    <n v="0"/>
    <n v="2"/>
    <n v="1"/>
    <n v="0"/>
    <n v="1"/>
    <n v="0"/>
    <n v="4"/>
    <n v="0.12"/>
    <n v="1"/>
    <n v="0"/>
    <n v="1"/>
    <n v="1"/>
    <n v="0"/>
    <n v="0"/>
    <n v="0"/>
    <n v="3"/>
    <s v="ALTO"/>
    <s v="ALTO"/>
    <s v="MEDIO "/>
    <s v="MEDIO "/>
    <m/>
    <m/>
    <m/>
    <n v="8.3333333333333329E-2"/>
    <n v="0"/>
    <n v="0"/>
    <n v="0"/>
    <n v="2"/>
    <n v="0"/>
    <n v="0"/>
    <n v="0"/>
    <n v="0"/>
    <n v="2"/>
    <n v="0"/>
    <n v="0"/>
    <n v="2"/>
    <n v="0"/>
    <n v="0"/>
    <n v="0"/>
    <n v="0"/>
    <n v="2"/>
    <n v="4.4455424704895909"/>
  </r>
  <r>
    <s v="176 - 1734-TIENDA CONDADO 1734REFRIGERACIÓN"/>
    <s v="MUÑOZ RAMIREZ JOSSELYN DAYANA.xlsx"/>
    <s v="JOSSELYN DAYANA MUÑOZ"/>
    <s v="ARTEFACTA"/>
    <x v="136"/>
    <x v="0"/>
    <s v="REFRIGERACIÓN"/>
    <n v="0.5"/>
    <n v="4"/>
    <n v="2"/>
    <n v="2"/>
    <n v="0"/>
    <n v="3"/>
    <n v="0"/>
    <n v="0"/>
    <n v="0"/>
    <n v="0"/>
    <n v="0"/>
    <n v="0"/>
    <n v="0"/>
    <m/>
    <n v="0.5"/>
    <n v="0.5"/>
    <n v="0"/>
    <s v="BRONCE"/>
    <n v="10"/>
    <n v="1"/>
    <n v="2"/>
    <n v="4"/>
    <n v="6"/>
    <n v="3"/>
    <n v="6"/>
    <n v="4"/>
    <n v="1"/>
    <s v="PROM. B"/>
    <m/>
    <m/>
    <s v="CADENAS"/>
    <s v="ARTEFACTA CONDADO"/>
    <m/>
    <s v="JUAN CARLOS FIGUEROA"/>
    <n v="2"/>
    <n v="1"/>
    <n v="1"/>
    <n v="0"/>
    <n v="0"/>
    <n v="0"/>
    <n v="0"/>
    <n v="0"/>
    <n v="2"/>
    <n v="2"/>
    <n v="2"/>
    <n v="2"/>
    <n v="2"/>
    <n v="0"/>
    <n v="0"/>
    <n v="0"/>
    <n v="0"/>
    <n v="6"/>
    <s v="MJV"/>
    <s v="JOSSELYN DAYANA MUÑOZ"/>
    <n v="6.0000000000000027"/>
    <n v="0"/>
    <n v="0"/>
    <n v="0"/>
    <n v="0"/>
    <n v="0"/>
    <n v="0"/>
    <n v="0"/>
    <n v="0"/>
    <n v="0.2"/>
    <n v="0"/>
    <n v="1"/>
    <n v="0"/>
    <n v="0"/>
    <n v="0"/>
    <n v="0"/>
    <n v="0"/>
    <n v="1"/>
    <s v=""/>
    <s v=""/>
    <s v=""/>
    <s v=""/>
    <s v=""/>
    <s v=""/>
    <s v=""/>
    <n v="0.33333333333333331"/>
    <s v="30% a 40%"/>
    <n v="0"/>
    <n v="0"/>
    <n v="0"/>
    <n v="0"/>
    <n v="0"/>
    <n v="0"/>
    <n v="0"/>
    <n v="0"/>
    <n v="0"/>
    <n v="0"/>
    <n v="0"/>
    <n v="0"/>
    <n v="0"/>
    <n v="0"/>
    <n v="0"/>
    <n v="0"/>
    <n v="6.0156993431898176"/>
  </r>
  <r>
    <s v="72 - ELOY ALFAROCOCINAS"/>
    <s v="MUÑOZ RAMIREZ JOSSELYN DAYANA.xlsx"/>
    <s v="JOSSELYN DAYANA MUÑOZ"/>
    <s v="TODOHOGAR"/>
    <x v="137"/>
    <x v="0"/>
    <s v="COCINAS"/>
    <n v="0.54545454545454541"/>
    <n v="11"/>
    <n v="6"/>
    <n v="2"/>
    <n v="0"/>
    <n v="2"/>
    <n v="0"/>
    <n v="0"/>
    <n v="0"/>
    <n v="0"/>
    <n v="0"/>
    <n v="0"/>
    <n v="0"/>
    <m/>
    <n v="0.66666666666666663"/>
    <n v="0.66666666666666663"/>
    <n v="0"/>
    <s v="PLATINO"/>
    <n v="20"/>
    <n v="4"/>
    <n v="6"/>
    <n v="9"/>
    <n v="11"/>
    <n v="7"/>
    <n v="11"/>
    <n v="6"/>
    <n v="3"/>
    <s v="PROM. B"/>
    <m/>
    <m/>
    <s v="ESPECIALIZADOS"/>
    <s v="TODOHOGAR ELOY ALFARO"/>
    <m/>
    <s v="JUAN CARLOS FIGUEROA"/>
    <n v="6"/>
    <n v="0"/>
    <n v="1"/>
    <n v="0"/>
    <n v="0"/>
    <n v="0"/>
    <n v="0"/>
    <n v="0"/>
    <n v="1"/>
    <n v="11.09090909090909"/>
    <n v="0"/>
    <n v="3"/>
    <n v="0"/>
    <n v="1"/>
    <n v="0"/>
    <n v="0"/>
    <n v="0"/>
    <n v="4"/>
    <s v="MWJVS"/>
    <s v="JOSSELYN DAYANA MUÑOZ"/>
    <n v="27.999999999999996"/>
    <n v="2"/>
    <n v="0"/>
    <n v="0"/>
    <n v="1"/>
    <n v="0"/>
    <n v="0"/>
    <n v="0"/>
    <n v="3"/>
    <n v="0.5"/>
    <n v="1"/>
    <n v="1"/>
    <n v="0"/>
    <n v="0"/>
    <n v="0"/>
    <n v="0"/>
    <n v="0"/>
    <n v="2"/>
    <m/>
    <s v="ALTO"/>
    <s v="ALTO"/>
    <s v="ALTO"/>
    <m/>
    <m/>
    <m/>
    <n v="0.3"/>
    <s v="menor de 30%"/>
    <n v="1"/>
    <n v="0"/>
    <n v="0"/>
    <n v="0"/>
    <n v="0"/>
    <n v="0"/>
    <n v="0"/>
    <n v="1"/>
    <n v="1"/>
    <n v="0"/>
    <n v="0"/>
    <n v="0"/>
    <n v="0"/>
    <n v="0"/>
    <n v="0"/>
    <n v="1"/>
    <n v="11.454545454545453"/>
  </r>
  <r>
    <s v="72 - ELOY ALFAROEMPOTRE"/>
    <s v="MUÑOZ RAMIREZ JOSSELYN DAYANA.xlsx"/>
    <s v="JOSSELYN DAYANA MUÑOZ"/>
    <s v="TODOHOGAR"/>
    <x v="137"/>
    <x v="0"/>
    <s v="EMPOTRE"/>
    <n v="0"/>
    <n v="2"/>
    <n v="0"/>
    <n v="4"/>
    <n v="4"/>
    <n v="0"/>
    <n v="0"/>
    <n v="4"/>
    <n v="0"/>
    <n v="0"/>
    <n v="3"/>
    <n v="0"/>
    <n v="0"/>
    <m/>
    <n v="0"/>
    <n v="0"/>
    <n v="0"/>
    <s v="PLATINO"/>
    <n v="22"/>
    <n v="0"/>
    <n v="0"/>
    <n v="11"/>
    <n v="11"/>
    <n v="0"/>
    <n v="11"/>
    <n v="0"/>
    <n v="0"/>
    <s v="PROM. B"/>
    <m/>
    <m/>
    <s v="ESPECIALIZADOS"/>
    <s v="TODOHOGAR ELOY ALFARO"/>
    <m/>
    <s v="JUAN CARLOS FIGUEROA"/>
    <n v="9"/>
    <n v="0"/>
    <n v="0"/>
    <n v="0"/>
    <n v="0"/>
    <n v="0"/>
    <n v="0"/>
    <n v="0"/>
    <n v="0"/>
    <n v="3"/>
    <n v="0"/>
    <n v="4"/>
    <n v="1"/>
    <n v="0"/>
    <n v="0"/>
    <n v="0"/>
    <n v="0"/>
    <n v="5"/>
    <s v="MWJVS"/>
    <s v="JOSSELYN DAYANA MUÑOZ"/>
    <n v="27.999999999999996"/>
    <n v="0"/>
    <n v="2"/>
    <n v="0"/>
    <n v="0"/>
    <n v="0"/>
    <n v="0"/>
    <n v="0"/>
    <n v="2"/>
    <n v="0.3"/>
    <n v="0"/>
    <n v="2"/>
    <n v="0"/>
    <n v="0"/>
    <n v="0"/>
    <n v="0"/>
    <n v="0"/>
    <n v="2"/>
    <s v=""/>
    <s v=""/>
    <s v=""/>
    <s v=""/>
    <s v=""/>
    <s v=""/>
    <s v=""/>
    <n v="0"/>
    <n v="0"/>
    <n v="0"/>
    <n v="1"/>
    <n v="0"/>
    <n v="0"/>
    <n v="0"/>
    <n v="0"/>
    <n v="1"/>
    <n v="2"/>
    <n v="0"/>
    <n v="2"/>
    <n v="0"/>
    <n v="0"/>
    <n v="0"/>
    <n v="0"/>
    <n v="1"/>
    <n v="3"/>
    <n v="1.3138686131386863"/>
  </r>
  <r>
    <s v="72 - ELOY ALFAROGLOBALES"/>
    <s v="MUÑOZ RAMIREZ JOSSELYN DAYANA.xlsx"/>
    <s v="JOSSELYN DAYANA MUÑOZ"/>
    <s v="TODOHOGAR"/>
    <x v="137"/>
    <x v="0"/>
    <s v="GLOBALES"/>
    <n v="0.2857142857142857"/>
    <n v="7"/>
    <n v="2"/>
    <n v="2"/>
    <n v="4"/>
    <n v="2"/>
    <n v="1"/>
    <n v="0"/>
    <n v="0"/>
    <n v="0"/>
    <n v="0"/>
    <n v="0"/>
    <n v="0"/>
    <m/>
    <n v="0.2857142857142857"/>
    <n v="0.2857142857142857"/>
    <n v="0"/>
    <s v="PLATINO"/>
    <n v="16"/>
    <n v="1"/>
    <n v="2"/>
    <n v="7"/>
    <n v="9"/>
    <n v="2"/>
    <n v="9"/>
    <n v="2"/>
    <n v="1"/>
    <s v="PROM. B"/>
    <m/>
    <m/>
    <s v="ESPECIALIZADOS"/>
    <s v="TODOHOGAR ELOY ALFARO"/>
    <m/>
    <s v="JUAN CARLOS FIGUEROA"/>
    <n v="6"/>
    <n v="0"/>
    <n v="1"/>
    <n v="0"/>
    <n v="0"/>
    <n v="0"/>
    <n v="0"/>
    <n v="0"/>
    <n v="1"/>
    <n v="6.0108303249097466"/>
    <n v="2"/>
    <n v="2"/>
    <n v="1"/>
    <n v="0"/>
    <n v="0"/>
    <n v="0"/>
    <n v="0"/>
    <n v="5"/>
    <s v="MWJVS"/>
    <s v="JOSSELYN DAYANA MUÑOZ"/>
    <n v="27.999999999999996"/>
    <n v="1"/>
    <n v="0"/>
    <n v="0"/>
    <n v="0"/>
    <n v="0"/>
    <n v="0"/>
    <n v="0"/>
    <n v="1"/>
    <n v="0"/>
    <n v="0"/>
    <n v="0"/>
    <n v="0"/>
    <n v="0"/>
    <n v="0"/>
    <n v="0"/>
    <n v="0"/>
    <n v="0"/>
    <s v=""/>
    <s v=""/>
    <s v=""/>
    <s v=""/>
    <s v=""/>
    <s v=""/>
    <s v=""/>
    <n v="0.42857142857142855"/>
    <s v="mayor 40%"/>
    <n v="0"/>
    <n v="0"/>
    <n v="0"/>
    <n v="0"/>
    <n v="0"/>
    <n v="0"/>
    <n v="0"/>
    <n v="0"/>
    <n v="0"/>
    <n v="0"/>
    <n v="1"/>
    <n v="0"/>
    <n v="0"/>
    <n v="0"/>
    <n v="0"/>
    <n v="1"/>
    <n v="6.9682009626955459"/>
  </r>
  <r>
    <s v="72 - ELOY ALFAROLAVADO"/>
    <s v="MUÑOZ RAMIREZ JOSSELYN DAYANA.xlsx"/>
    <s v="JOSSELYN DAYANA MUÑOZ"/>
    <s v="TODOHOGAR"/>
    <x v="137"/>
    <x v="0"/>
    <s v="LAVADO"/>
    <n v="0.75"/>
    <n v="12"/>
    <n v="9"/>
    <n v="0"/>
    <n v="6"/>
    <n v="3"/>
    <n v="1"/>
    <n v="2"/>
    <n v="0"/>
    <n v="0"/>
    <n v="0"/>
    <n v="0"/>
    <n v="1"/>
    <m/>
    <n v="0.5625"/>
    <n v="0.5625"/>
    <n v="0"/>
    <s v="PLATINO"/>
    <n v="17"/>
    <n v="5"/>
    <n v="9"/>
    <n v="16"/>
    <n v="1"/>
    <n v="10"/>
    <n v="1"/>
    <n v="9"/>
    <n v="0"/>
    <s v="PROM. B"/>
    <m/>
    <m/>
    <s v="ESPECIALIZADOS"/>
    <s v="TODOHOGAR ELOY ALFARO"/>
    <m/>
    <s v="JUAN CARLOS FIGUEROA"/>
    <n v="10"/>
    <n v="3"/>
    <n v="0"/>
    <n v="0"/>
    <n v="0"/>
    <n v="2"/>
    <n v="0"/>
    <n v="1"/>
    <n v="6"/>
    <n v="9.7519999999999989"/>
    <n v="4"/>
    <n v="0"/>
    <n v="2"/>
    <n v="1"/>
    <n v="2"/>
    <n v="0"/>
    <n v="1"/>
    <n v="10"/>
    <s v="MWJVS"/>
    <s v="JOSSELYN DAYANA MUÑOZ"/>
    <n v="27.999999999999996"/>
    <n v="0"/>
    <n v="0"/>
    <n v="2"/>
    <n v="2"/>
    <n v="0"/>
    <n v="0"/>
    <n v="0"/>
    <n v="4"/>
    <n v="0.25"/>
    <n v="3"/>
    <n v="0"/>
    <n v="4"/>
    <n v="0"/>
    <n v="0"/>
    <n v="0"/>
    <n v="0"/>
    <n v="7"/>
    <s v=""/>
    <s v=""/>
    <s v=""/>
    <s v=""/>
    <s v=""/>
    <s v=""/>
    <s v=""/>
    <n v="0.37037037037037035"/>
    <s v="30% a 40%"/>
    <n v="0"/>
    <n v="0"/>
    <n v="0"/>
    <n v="0"/>
    <n v="0"/>
    <n v="0"/>
    <n v="0"/>
    <n v="0"/>
    <n v="1"/>
    <n v="0"/>
    <n v="0"/>
    <n v="0"/>
    <n v="0"/>
    <n v="0"/>
    <n v="0"/>
    <n v="1"/>
    <n v="14.719999999999999"/>
  </r>
  <r>
    <s v="72 - ELOY ALFAROREFRIGERACIÓN"/>
    <s v="MUÑOZ RAMIREZ JOSSELYN DAYANA.xlsx"/>
    <s v="JOSSELYN DAYANA MUÑOZ"/>
    <s v="TODOHOGAR"/>
    <x v="137"/>
    <x v="0"/>
    <s v="REFRIGERACIÓN"/>
    <n v="0.25"/>
    <n v="8"/>
    <n v="2"/>
    <n v="2"/>
    <n v="1"/>
    <n v="2"/>
    <n v="1"/>
    <n v="2"/>
    <n v="0"/>
    <n v="0"/>
    <n v="0"/>
    <n v="0"/>
    <n v="0"/>
    <m/>
    <n v="0.25"/>
    <n v="0.25"/>
    <n v="0"/>
    <s v="PLATINO"/>
    <n v="17"/>
    <n v="2"/>
    <n v="2"/>
    <n v="8"/>
    <n v="9"/>
    <n v="2"/>
    <n v="9"/>
    <n v="2"/>
    <n v="1"/>
    <s v="PROM. B"/>
    <m/>
    <m/>
    <s v="ESPECIALIZADOS"/>
    <s v="TODOHOGAR ELOY ALFARO"/>
    <m/>
    <s v="JUAN CARLOS FIGUEROA"/>
    <n v="7"/>
    <n v="0"/>
    <n v="1"/>
    <n v="0"/>
    <n v="0"/>
    <n v="0"/>
    <n v="2"/>
    <n v="0"/>
    <n v="3"/>
    <n v="6.5120145554928168"/>
    <n v="2"/>
    <n v="2"/>
    <n v="1"/>
    <n v="0"/>
    <n v="0"/>
    <n v="2"/>
    <n v="0"/>
    <n v="7"/>
    <s v="MWJVS"/>
    <s v="JOSSELYN DAYANA MUÑOZ"/>
    <n v="27.999999999999996"/>
    <n v="1"/>
    <n v="1"/>
    <n v="0"/>
    <n v="0"/>
    <n v="0"/>
    <n v="0"/>
    <n v="0"/>
    <n v="2"/>
    <n v="0.4"/>
    <n v="1"/>
    <n v="2"/>
    <n v="0"/>
    <n v="0"/>
    <n v="0"/>
    <n v="0"/>
    <n v="0"/>
    <n v="3"/>
    <m/>
    <s v="ALTO"/>
    <s v="ALTO"/>
    <m/>
    <m/>
    <m/>
    <m/>
    <n v="0.26666666666666666"/>
    <s v="menor de 30%"/>
    <n v="0"/>
    <n v="0"/>
    <n v="0"/>
    <n v="0"/>
    <n v="0"/>
    <n v="0"/>
    <n v="0"/>
    <n v="0"/>
    <n v="0"/>
    <n v="0"/>
    <n v="1"/>
    <n v="0"/>
    <n v="0"/>
    <n v="0"/>
    <n v="0"/>
    <n v="1"/>
    <n v="6.9902754250580355"/>
  </r>
  <r>
    <s v="957 - ALM ESPAÑA 1AIRES"/>
    <s v="ventas del 1 al 17.xlsx"/>
    <s v="JULISSA YADIRA VELEZ"/>
    <s v="ALMACENES ESPAÑA"/>
    <x v="138"/>
    <x v="0"/>
    <s v="AIRES"/>
    <n v="0.75"/>
    <n v="4"/>
    <n v="3"/>
    <n v="0"/>
    <n v="0"/>
    <n v="0"/>
    <n v="0"/>
    <n v="0"/>
    <n v="0"/>
    <n v="0"/>
    <n v="0"/>
    <n v="0"/>
    <n v="0"/>
    <m/>
    <n v="1"/>
    <n v="1"/>
    <e v="#REF!"/>
    <s v="PLATINO"/>
    <n v="7"/>
    <n v="1"/>
    <n v="3"/>
    <n v="3"/>
    <n v="4"/>
    <n v="4"/>
    <n v="4"/>
    <n v="5"/>
    <n v="0"/>
    <s v="PROM. B"/>
    <m/>
    <m/>
    <s v="CADENAS"/>
    <s v="ALM ESPAÑA MANTA CENTRO"/>
    <m/>
    <s v="MANUEL GIL"/>
    <n v="1"/>
    <n v="2"/>
    <n v="0"/>
    <n v="0"/>
    <n v="0"/>
    <n v="0"/>
    <n v="0"/>
    <n v="1"/>
    <n v="3"/>
    <n v="7.9411764705882337"/>
    <n v="4"/>
    <n v="0"/>
    <n v="0"/>
    <n v="0"/>
    <n v="0"/>
    <n v="0"/>
    <n v="1"/>
    <n v="5"/>
    <s v="MWJ"/>
    <s v="JULISSA YADIRA VELEZ"/>
    <n v="5.9999999999999982"/>
    <n v="4"/>
    <n v="0"/>
    <n v="0"/>
    <n v="0"/>
    <n v="0"/>
    <n v="0"/>
    <n v="1"/>
    <n v="5"/>
    <n v="0.35"/>
    <n v="6"/>
    <n v="0"/>
    <n v="0"/>
    <n v="0"/>
    <n v="0"/>
    <n v="0"/>
    <n v="1"/>
    <n v="7"/>
    <s v=""/>
    <s v=""/>
    <s v=""/>
    <s v=""/>
    <s v=""/>
    <s v=""/>
    <s v=""/>
    <n v="0.8"/>
    <s v="mayor 40%"/>
    <n v="4"/>
    <n v="0"/>
    <n v="0"/>
    <n v="0"/>
    <n v="0"/>
    <n v="0"/>
    <n v="0"/>
    <n v="4"/>
    <n v="6"/>
    <n v="0"/>
    <n v="0"/>
    <n v="0"/>
    <n v="0"/>
    <n v="0"/>
    <n v="0"/>
    <n v="6"/>
    <n v="7.9411764705882337"/>
  </r>
  <r>
    <s v="957 - ALM ESPAÑA 1COCINAS"/>
    <s v="ventas del 1 al 17.xlsx"/>
    <s v="JULISSA YADIRA VELEZ"/>
    <s v="ALMACENES ESPAÑA"/>
    <x v="138"/>
    <x v="0"/>
    <s v="COCINAS"/>
    <n v="0.45454545454545453"/>
    <n v="11"/>
    <n v="5"/>
    <n v="8"/>
    <n v="0"/>
    <n v="0"/>
    <n v="0"/>
    <n v="0"/>
    <n v="0"/>
    <n v="0"/>
    <n v="0"/>
    <n v="0"/>
    <n v="0"/>
    <m/>
    <n v="0.38461538461538464"/>
    <n v="0.38461538461538464"/>
    <e v="#REF!"/>
    <s v="PLATINO"/>
    <n v="18"/>
    <n v="4"/>
    <n v="5"/>
    <n v="13"/>
    <n v="5"/>
    <n v="5"/>
    <n v="5"/>
    <n v="9"/>
    <n v="0.625"/>
    <s v="PROM. B"/>
    <m/>
    <m/>
    <s v="CADENAS"/>
    <s v="ALM ESPAÑA MANTA CENTRO"/>
    <m/>
    <s v="MANUEL GIL"/>
    <n v="12"/>
    <n v="2"/>
    <n v="1"/>
    <n v="0"/>
    <n v="0"/>
    <n v="0"/>
    <n v="0"/>
    <n v="1"/>
    <n v="4"/>
    <n v="12.623259198254011"/>
    <n v="4"/>
    <n v="1"/>
    <n v="0"/>
    <n v="0"/>
    <n v="0"/>
    <n v="0"/>
    <n v="1"/>
    <n v="6"/>
    <s v="MWJ"/>
    <s v="JULISSA YADIRA VELEZ"/>
    <n v="5.9999999999999982"/>
    <n v="5"/>
    <n v="1"/>
    <n v="0"/>
    <n v="0"/>
    <n v="0"/>
    <n v="0"/>
    <n v="1"/>
    <n v="7"/>
    <n v="0.5"/>
    <n v="8"/>
    <n v="1"/>
    <n v="0"/>
    <n v="0"/>
    <n v="0"/>
    <n v="0"/>
    <n v="1"/>
    <n v="10"/>
    <s v=""/>
    <s v=""/>
    <s v=""/>
    <s v=""/>
    <s v=""/>
    <s v=""/>
    <s v=""/>
    <n v="0.70370370370370372"/>
    <s v="mayor 40%"/>
    <n v="2"/>
    <n v="0"/>
    <n v="0"/>
    <n v="0"/>
    <n v="0"/>
    <n v="0"/>
    <n v="0"/>
    <n v="2"/>
    <n v="6"/>
    <n v="2"/>
    <n v="0"/>
    <n v="0"/>
    <n v="0"/>
    <n v="0"/>
    <n v="0"/>
    <n v="8"/>
    <n v="22.541534282596452"/>
  </r>
  <r>
    <s v="957 - ALM ESPAÑA 1EMPOTRE"/>
    <s v="ventas del 1 al 17.xlsx"/>
    <s v="JULISSA YADIRA VELEZ"/>
    <s v="ALMACENES ESPAÑA"/>
    <x v="138"/>
    <x v="0"/>
    <s v="EMPOTRE"/>
    <n v="0"/>
    <n v="0"/>
    <n v="1"/>
    <n v="0"/>
    <n v="0"/>
    <n v="0"/>
    <n v="0"/>
    <n v="0"/>
    <n v="0"/>
    <n v="0"/>
    <n v="0"/>
    <n v="0"/>
    <n v="0"/>
    <m/>
    <n v="1"/>
    <n v="1"/>
    <e v="#REF!"/>
    <s v="PLATINO"/>
    <n v="1"/>
    <n v="0"/>
    <n v="1"/>
    <n v="1"/>
    <n v="0"/>
    <n v="0"/>
    <n v="0"/>
    <n v="0"/>
    <n v="0"/>
    <s v="PROM. B"/>
    <m/>
    <m/>
    <s v="CADENAS"/>
    <s v="ALM ESPAÑA MANTA CENTRO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"/>
    <s v="JULISSA YADIRA VELEZ"/>
    <n v="5.9999999999999982"/>
    <n v="0"/>
    <n v="0"/>
    <n v="0"/>
    <n v="0"/>
    <n v="0"/>
    <n v="0"/>
    <n v="0"/>
    <n v="0"/>
    <n v="0.3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57 - ALM ESPAÑA 1GLOBALES"/>
    <s v="ventas del 1 al 17.xlsx"/>
    <s v="JULISSA YADIRA VELEZ"/>
    <s v="ALMACENES ESPAÑA"/>
    <x v="138"/>
    <x v="0"/>
    <s v="GLOBALES"/>
    <n v="1"/>
    <n v="8"/>
    <n v="8"/>
    <n v="6"/>
    <n v="0"/>
    <n v="0"/>
    <n v="0"/>
    <n v="0"/>
    <n v="0"/>
    <n v="0"/>
    <n v="0"/>
    <n v="0"/>
    <n v="0"/>
    <m/>
    <n v="0.72727272727272729"/>
    <n v="0.72727272727272729"/>
    <e v="#REF!"/>
    <s v="PLATINO"/>
    <n v="22"/>
    <n v="6"/>
    <n v="8"/>
    <n v="11"/>
    <n v="11"/>
    <n v="8"/>
    <n v="11"/>
    <n v="14"/>
    <n v="1.3333333333333333"/>
    <s v="PROM. B"/>
    <m/>
    <m/>
    <s v="CADENAS"/>
    <s v="ALM ESPAÑA MANTA CENTRO"/>
    <m/>
    <s v="MANUEL GIL"/>
    <n v="9"/>
    <n v="1"/>
    <n v="0"/>
    <n v="0"/>
    <n v="0"/>
    <n v="0"/>
    <n v="0"/>
    <n v="2"/>
    <n v="3"/>
    <n v="5.6007543103448283"/>
    <n v="2"/>
    <n v="0"/>
    <n v="0"/>
    <n v="0"/>
    <n v="0"/>
    <n v="0"/>
    <n v="2"/>
    <n v="4"/>
    <s v="MWJ"/>
    <s v="JULISSA YADIRA VELEZ"/>
    <n v="5.9999999999999982"/>
    <n v="3"/>
    <n v="0"/>
    <n v="0"/>
    <n v="0"/>
    <n v="0"/>
    <n v="0"/>
    <n v="2"/>
    <n v="5"/>
    <n v="0"/>
    <n v="3"/>
    <n v="0"/>
    <n v="0"/>
    <n v="0"/>
    <n v="0"/>
    <n v="0"/>
    <n v="2"/>
    <n v="5"/>
    <s v=""/>
    <s v=""/>
    <s v=""/>
    <s v=""/>
    <s v=""/>
    <s v=""/>
    <s v=""/>
    <n v="0.52941176470588236"/>
    <s v="mayor 40%"/>
    <n v="0"/>
    <n v="0"/>
    <n v="0"/>
    <n v="0"/>
    <n v="0"/>
    <n v="0"/>
    <n v="0"/>
    <n v="0"/>
    <n v="1"/>
    <n v="0"/>
    <n v="0"/>
    <n v="0"/>
    <n v="0"/>
    <n v="0"/>
    <n v="0"/>
    <n v="1"/>
    <n v="5.6007543103448283"/>
  </r>
  <r>
    <s v="957 - ALM ESPAÑA 1LAVADO"/>
    <s v="ventas del 1 al 17.xlsx"/>
    <s v="JULISSA YADIRA VELEZ"/>
    <s v="ALMACENES ESPAÑA"/>
    <x v="138"/>
    <x v="0"/>
    <s v="LAVADO"/>
    <n v="1.3333333333333333"/>
    <n v="6"/>
    <n v="8"/>
    <n v="0"/>
    <n v="0"/>
    <n v="0"/>
    <n v="0"/>
    <n v="8"/>
    <n v="0"/>
    <n v="0"/>
    <n v="0"/>
    <n v="0"/>
    <n v="0"/>
    <m/>
    <n v="0.66666666666666663"/>
    <n v="0.66666666666666663"/>
    <e v="#REF!"/>
    <s v="PLATINO"/>
    <n v="15"/>
    <n v="7"/>
    <n v="8"/>
    <n v="12"/>
    <n v="3"/>
    <n v="2"/>
    <n v="3"/>
    <n v="9"/>
    <n v="0"/>
    <s v="PROM. B"/>
    <m/>
    <m/>
    <s v="CADENAS"/>
    <s v="ALM ESPAÑA MANTA CENTRO"/>
    <m/>
    <s v="MANUEL GIL"/>
    <n v="11"/>
    <n v="3"/>
    <n v="0"/>
    <n v="0"/>
    <n v="0"/>
    <n v="0"/>
    <n v="0"/>
    <n v="0"/>
    <n v="3"/>
    <n v="10.539831141306655"/>
    <n v="5"/>
    <n v="0"/>
    <n v="0"/>
    <n v="0"/>
    <n v="0"/>
    <n v="0"/>
    <n v="0"/>
    <n v="5"/>
    <s v="MWJ"/>
    <s v="JULISSA YADIRA VELEZ"/>
    <n v="5.9999999999999982"/>
    <n v="5"/>
    <n v="0"/>
    <n v="0"/>
    <n v="0"/>
    <n v="0"/>
    <n v="0"/>
    <n v="0"/>
    <n v="5"/>
    <n v="0.35"/>
    <n v="7"/>
    <n v="0"/>
    <n v="0"/>
    <n v="0"/>
    <n v="0"/>
    <n v="0"/>
    <n v="0"/>
    <n v="7"/>
    <s v=""/>
    <s v=""/>
    <s v=""/>
    <s v=""/>
    <s v=""/>
    <s v=""/>
    <s v=""/>
    <n v="1"/>
    <s v="mayor 40%"/>
    <n v="1"/>
    <n v="0"/>
    <n v="0"/>
    <n v="0"/>
    <n v="0"/>
    <n v="0"/>
    <n v="0"/>
    <n v="1"/>
    <n v="3"/>
    <n v="0"/>
    <n v="0"/>
    <n v="0"/>
    <n v="0"/>
    <n v="0"/>
    <n v="0"/>
    <n v="3"/>
    <n v="10.843469932433941"/>
  </r>
  <r>
    <s v="957 - ALM ESPAÑA 1REFRIGERACIÓN"/>
    <s v="ventas del 1 al 17.xlsx"/>
    <s v="JULISSA YADIRA VELEZ"/>
    <s v="ALMACENES ESPAÑA"/>
    <x v="138"/>
    <x v="0"/>
    <s v="REFRIGERACIÓN"/>
    <n v="0.66666666666666663"/>
    <n v="12"/>
    <n v="8"/>
    <n v="5"/>
    <n v="0"/>
    <n v="0"/>
    <n v="0"/>
    <n v="0"/>
    <n v="0"/>
    <n v="0"/>
    <n v="0"/>
    <n v="0"/>
    <n v="0"/>
    <m/>
    <n v="0.8"/>
    <n v="0.8"/>
    <e v="#REF!"/>
    <s v="PLATINO"/>
    <n v="21"/>
    <n v="5"/>
    <n v="8"/>
    <n v="10"/>
    <n v="11"/>
    <n v="8"/>
    <n v="11"/>
    <n v="13"/>
    <n v="1.6"/>
    <s v="PROM. B"/>
    <m/>
    <m/>
    <s v="CADENAS"/>
    <s v="ALM ESPAÑA MANTA CENTRO"/>
    <m/>
    <s v="MANUEL GIL"/>
    <n v="7"/>
    <n v="2"/>
    <n v="0"/>
    <n v="0"/>
    <n v="0"/>
    <n v="0"/>
    <n v="0"/>
    <n v="0"/>
    <n v="2"/>
    <n v="10.911130640110192"/>
    <n v="2"/>
    <n v="0"/>
    <n v="0"/>
    <n v="0"/>
    <n v="0"/>
    <n v="0"/>
    <n v="0"/>
    <n v="2"/>
    <s v="MWJ"/>
    <s v="JULISSA YADIRA VELEZ"/>
    <n v="5.9999999999999982"/>
    <n v="3"/>
    <n v="0"/>
    <n v="0"/>
    <n v="0"/>
    <n v="0"/>
    <n v="0"/>
    <n v="0"/>
    <n v="3"/>
    <n v="0.5"/>
    <n v="4"/>
    <n v="0"/>
    <n v="0"/>
    <n v="0"/>
    <n v="0"/>
    <n v="0"/>
    <n v="0"/>
    <n v="4"/>
    <s v=""/>
    <s v=""/>
    <s v=""/>
    <s v=""/>
    <s v=""/>
    <s v=""/>
    <s v=""/>
    <n v="1"/>
    <s v="mayor 40%"/>
    <n v="0"/>
    <n v="0"/>
    <n v="0"/>
    <n v="0"/>
    <n v="0"/>
    <n v="0"/>
    <n v="0"/>
    <n v="0"/>
    <n v="6"/>
    <n v="2"/>
    <n v="0"/>
    <n v="0"/>
    <n v="0"/>
    <n v="0"/>
    <n v="0"/>
    <n v="8"/>
    <n v="14.771242477365291"/>
  </r>
  <r>
    <s v="423 - TIENDA MANTA 1313AIRES"/>
    <s v="ventas del 1 al 17.xlsx"/>
    <s v="JULISSA YADIRA VELEZ"/>
    <s v="ARTEFACTA"/>
    <x v="139"/>
    <x v="0"/>
    <s v="AIRES"/>
    <n v="1"/>
    <n v="3"/>
    <n v="3"/>
    <n v="2"/>
    <n v="0"/>
    <n v="0"/>
    <n v="0"/>
    <n v="0"/>
    <n v="0"/>
    <n v="0"/>
    <n v="0"/>
    <n v="0"/>
    <n v="0"/>
    <m/>
    <n v="0.75"/>
    <n v="0.75"/>
    <e v="#REF!"/>
    <s v="ORO"/>
    <n v="7"/>
    <n v="2"/>
    <n v="3"/>
    <n v="4"/>
    <n v="3"/>
    <n v="2"/>
    <n v="3"/>
    <n v="7"/>
    <n v="1.5"/>
    <s v="PROM. B"/>
    <m/>
    <m/>
    <s v="CADENAS"/>
    <s v="ARTEFACTA TIENDA MANTA 1313"/>
    <m/>
    <s v="MANUEL GIL"/>
    <n v="3"/>
    <n v="0"/>
    <n v="0"/>
    <n v="0"/>
    <n v="0"/>
    <n v="0"/>
    <n v="0"/>
    <n v="0"/>
    <n v="0"/>
    <n v="4.0162271805273848"/>
    <n v="2"/>
    <n v="0"/>
    <n v="0"/>
    <n v="0"/>
    <n v="0"/>
    <n v="0"/>
    <n v="0"/>
    <n v="2"/>
    <s v="MWJVS"/>
    <s v="JULISSA YADIRA VELEZ"/>
    <n v="34"/>
    <n v="0"/>
    <n v="0"/>
    <n v="0"/>
    <n v="0"/>
    <n v="0"/>
    <n v="0"/>
    <n v="0"/>
    <n v="0"/>
    <n v="0.15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4.4624746450304276"/>
  </r>
  <r>
    <s v="423 - TIENDA MANTA 1313COCINAS"/>
    <s v="ventas del 1 al 17.xlsx"/>
    <s v="JULISSA YADIRA VELEZ"/>
    <s v="ARTEFACTA"/>
    <x v="139"/>
    <x v="0"/>
    <s v="COCINAS"/>
    <n v="0.63636363636363635"/>
    <n v="11"/>
    <n v="7"/>
    <n v="12"/>
    <n v="0"/>
    <n v="0"/>
    <n v="0"/>
    <n v="0"/>
    <n v="0"/>
    <n v="0"/>
    <n v="0"/>
    <n v="0"/>
    <n v="0"/>
    <m/>
    <n v="0.3888888888888889"/>
    <n v="0.3888888888888889"/>
    <e v="#REF!"/>
    <s v="ORO"/>
    <n v="19"/>
    <n v="5"/>
    <n v="7"/>
    <n v="18"/>
    <n v="1"/>
    <n v="8"/>
    <n v="1"/>
    <n v="13"/>
    <n v="0.58333333333333337"/>
    <s v="PROM. B"/>
    <m/>
    <m/>
    <s v="CADENAS"/>
    <s v="ARTEFACTA TIENDA MANTA 1313"/>
    <m/>
    <s v="MANUEL GIL"/>
    <n v="16"/>
    <n v="2"/>
    <n v="3"/>
    <n v="0"/>
    <n v="0"/>
    <n v="0"/>
    <n v="0"/>
    <n v="0"/>
    <n v="5"/>
    <n v="11.704308704153684"/>
    <n v="2"/>
    <n v="0"/>
    <n v="0"/>
    <n v="0"/>
    <n v="0"/>
    <n v="0"/>
    <n v="0"/>
    <n v="2"/>
    <s v="MWJVS"/>
    <s v="JULISSA YADIRA VELEZ"/>
    <n v="34"/>
    <n v="2"/>
    <n v="6"/>
    <n v="0"/>
    <n v="0"/>
    <n v="0"/>
    <n v="0"/>
    <n v="0"/>
    <n v="8"/>
    <n v="0.4"/>
    <n v="1"/>
    <n v="12"/>
    <n v="0"/>
    <n v="1"/>
    <n v="0"/>
    <n v="1"/>
    <n v="0"/>
    <n v="15"/>
    <s v=""/>
    <s v=""/>
    <s v=""/>
    <s v=""/>
    <s v=""/>
    <s v=""/>
    <s v=""/>
    <n v="0.23333333333333334"/>
    <s v="mayor 40%"/>
    <n v="5"/>
    <n v="3"/>
    <n v="0"/>
    <n v="0"/>
    <n v="0"/>
    <n v="0"/>
    <n v="0"/>
    <n v="8"/>
    <n v="9"/>
    <n v="7"/>
    <n v="0"/>
    <n v="0"/>
    <n v="0"/>
    <n v="0"/>
    <n v="0"/>
    <n v="16"/>
    <n v="27.375961167961865"/>
  </r>
  <r>
    <s v="423 - TIENDA MANTA 1313EMPOTRE"/>
    <s v="ventas del 1 al 17.xlsx"/>
    <s v="JULISSA YADIRA VELEZ"/>
    <s v="ARTEFACTA"/>
    <x v="139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MANTA 1313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JULISSA YADIRA VELEZ"/>
    <n v="34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23 - TIENDA MANTA 1313GLOBALES"/>
    <s v="ventas del 1 al 17.xlsx"/>
    <s v="JULISSA YADIRA VELEZ"/>
    <s v="ARTEFACTA"/>
    <x v="139"/>
    <x v="0"/>
    <s v="GLOBALES"/>
    <n v="1"/>
    <n v="4"/>
    <n v="4"/>
    <n v="8"/>
    <n v="0"/>
    <n v="0"/>
    <n v="0"/>
    <n v="0"/>
    <n v="0"/>
    <n v="0"/>
    <n v="0"/>
    <n v="0"/>
    <n v="0"/>
    <m/>
    <n v="0.5"/>
    <n v="0.5"/>
    <e v="#REF!"/>
    <s v="ORO"/>
    <n v="17"/>
    <n v="4"/>
    <n v="4"/>
    <n v="8"/>
    <n v="9"/>
    <n v="5"/>
    <n v="9"/>
    <n v="17"/>
    <n v="0.5"/>
    <s v="PROM. B"/>
    <m/>
    <m/>
    <s v="CADENAS"/>
    <s v="ARTEFACTA TIENDA MANTA 1313"/>
    <m/>
    <s v="MANUEL GIL"/>
    <n v="8"/>
    <n v="0"/>
    <n v="0"/>
    <n v="0"/>
    <n v="0"/>
    <n v="0"/>
    <n v="0"/>
    <n v="0"/>
    <n v="0"/>
    <n v="3.0931948098936997"/>
    <n v="0"/>
    <n v="0"/>
    <n v="0"/>
    <n v="0"/>
    <n v="0"/>
    <n v="0"/>
    <n v="0"/>
    <n v="0"/>
    <s v="MWJVS"/>
    <s v="JULISSA YADIRA VELEZ"/>
    <n v="34"/>
    <n v="0"/>
    <n v="0"/>
    <n v="0"/>
    <n v="0"/>
    <n v="0"/>
    <n v="0"/>
    <n v="0"/>
    <n v="0"/>
    <n v="0"/>
    <n v="2"/>
    <n v="0"/>
    <n v="0"/>
    <n v="0"/>
    <n v="0"/>
    <n v="0"/>
    <n v="0"/>
    <n v="2"/>
    <s v=""/>
    <s v=""/>
    <s v=""/>
    <s v=""/>
    <s v=""/>
    <s v=""/>
    <s v=""/>
    <n v="1"/>
    <n v="0"/>
    <n v="0"/>
    <n v="0"/>
    <n v="0"/>
    <n v="0"/>
    <n v="0"/>
    <n v="0"/>
    <n v="0"/>
    <n v="0"/>
    <n v="2"/>
    <n v="0"/>
    <n v="0"/>
    <n v="0"/>
    <n v="0"/>
    <n v="0"/>
    <n v="0"/>
    <n v="2"/>
    <n v="6.8537033785838082"/>
  </r>
  <r>
    <s v="423 - TIENDA MANTA 1313LAVADO"/>
    <s v="ventas del 1 al 17.xlsx"/>
    <s v="JULISSA YADIRA VELEZ"/>
    <s v="ARTEFACTA"/>
    <x v="139"/>
    <x v="0"/>
    <s v="LAVADO"/>
    <n v="0.75"/>
    <n v="4"/>
    <n v="3"/>
    <n v="0"/>
    <n v="0"/>
    <n v="0"/>
    <n v="0"/>
    <n v="0"/>
    <n v="0"/>
    <n v="0"/>
    <n v="0"/>
    <n v="0"/>
    <n v="0"/>
    <m/>
    <n v="1"/>
    <n v="1"/>
    <e v="#REF!"/>
    <s v="ORO"/>
    <n v="6"/>
    <n v="3"/>
    <n v="3"/>
    <n v="3"/>
    <n v="3"/>
    <n v="3"/>
    <n v="3"/>
    <n v="9"/>
    <n v="0"/>
    <s v="PROM. B"/>
    <m/>
    <m/>
    <s v="CADENAS"/>
    <s v="ARTEFACTA TIENDA MANTA 1313"/>
    <m/>
    <s v="MANUEL GIL"/>
    <n v="3"/>
    <n v="0"/>
    <n v="0"/>
    <n v="0"/>
    <n v="0"/>
    <n v="0"/>
    <n v="0"/>
    <n v="0"/>
    <n v="0"/>
    <n v="2.6769434083357195"/>
    <n v="0"/>
    <n v="0"/>
    <n v="0"/>
    <n v="0"/>
    <n v="0"/>
    <n v="5"/>
    <n v="0"/>
    <n v="5"/>
    <s v="MWJVS"/>
    <s v="JULISSA YADIRA VELEZ"/>
    <n v="34"/>
    <n v="5"/>
    <n v="0"/>
    <n v="0"/>
    <n v="0"/>
    <n v="0"/>
    <n v="5"/>
    <n v="0"/>
    <n v="10"/>
    <n v="0.12"/>
    <n v="1"/>
    <n v="0"/>
    <n v="4"/>
    <n v="0"/>
    <n v="2"/>
    <n v="5"/>
    <n v="0"/>
    <n v="12"/>
    <s v=""/>
    <s v=""/>
    <s v=""/>
    <s v=""/>
    <s v=""/>
    <s v=""/>
    <s v=""/>
    <n v="0.22222222222222221"/>
    <s v="mayor 40%"/>
    <n v="3"/>
    <n v="0"/>
    <n v="0"/>
    <n v="0"/>
    <n v="0"/>
    <n v="0"/>
    <n v="0"/>
    <n v="3"/>
    <n v="4"/>
    <n v="0"/>
    <n v="0"/>
    <n v="0"/>
    <n v="0"/>
    <n v="0"/>
    <n v="0"/>
    <n v="4"/>
    <n v="7.9132769165544916"/>
  </r>
  <r>
    <s v="423 - TIENDA MANTA 1313REFRIGERACIÓN"/>
    <s v="ventas del 1 al 17.xlsx"/>
    <s v="JULISSA YADIRA VELEZ"/>
    <s v="ARTEFACTA"/>
    <x v="139"/>
    <x v="0"/>
    <s v="REFRIGERACIÓN"/>
    <n v="0.7142857142857143"/>
    <n v="7"/>
    <n v="5"/>
    <n v="10"/>
    <n v="0"/>
    <n v="0"/>
    <n v="0"/>
    <n v="0"/>
    <n v="0"/>
    <n v="0"/>
    <n v="0"/>
    <n v="0"/>
    <n v="0"/>
    <m/>
    <n v="0.33333333333333331"/>
    <n v="0.33333333333333331"/>
    <e v="#REF!"/>
    <s v="ORO"/>
    <n v="29"/>
    <n v="3"/>
    <n v="5"/>
    <n v="15"/>
    <n v="14"/>
    <n v="4"/>
    <n v="14"/>
    <n v="7"/>
    <n v="0.5"/>
    <s v="PROM. B"/>
    <m/>
    <m/>
    <s v="CADENAS"/>
    <s v="ARTEFACTA TIENDA MANTA 1313"/>
    <m/>
    <s v="MANUEL GIL"/>
    <n v="13"/>
    <n v="2"/>
    <n v="0"/>
    <n v="0"/>
    <n v="0"/>
    <n v="0"/>
    <n v="0"/>
    <n v="0"/>
    <n v="2"/>
    <n v="5.1429038258799151"/>
    <n v="2"/>
    <n v="4"/>
    <n v="0"/>
    <n v="1"/>
    <n v="0"/>
    <n v="3"/>
    <n v="0"/>
    <n v="10"/>
    <s v="MWJVS"/>
    <s v="JULISSA YADIRA VELEZ"/>
    <n v="34"/>
    <n v="0"/>
    <n v="5"/>
    <n v="0"/>
    <n v="1"/>
    <n v="0"/>
    <n v="4"/>
    <n v="0"/>
    <n v="10"/>
    <n v="0.2"/>
    <n v="2"/>
    <n v="0"/>
    <n v="1"/>
    <n v="0"/>
    <n v="0"/>
    <n v="0"/>
    <n v="1"/>
    <n v="4"/>
    <m/>
    <m/>
    <m/>
    <m/>
    <m/>
    <m/>
    <s v="ALTO"/>
    <n v="0.23076923076923078"/>
    <s v="menor de 30%"/>
    <n v="2"/>
    <n v="2"/>
    <n v="0"/>
    <n v="0"/>
    <n v="0"/>
    <n v="2"/>
    <n v="1"/>
    <n v="7"/>
    <n v="3"/>
    <n v="3"/>
    <n v="0"/>
    <n v="1"/>
    <n v="0"/>
    <n v="0"/>
    <n v="0"/>
    <n v="7"/>
    <n v="12.93077109764357"/>
  </r>
  <r>
    <s v="495 - MACHALAAIRES"/>
    <s v="Kare Cruz.xlsx"/>
    <s v="KAREN ESTHEFANIA CRUZ"/>
    <s v="CRECOS"/>
    <x v="140"/>
    <x v="0"/>
    <s v="AIRES"/>
    <n v="0"/>
    <n v="1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n v="0.125"/>
    <m/>
    <s v="CADENAS"/>
    <s v="CRECOS MACHALA"/>
    <m/>
    <s v="ANNY SUAREZ"/>
    <n v="0"/>
    <n v="0"/>
    <n v="0"/>
    <n v="0"/>
    <n v="0"/>
    <n v="0"/>
    <n v="0"/>
    <n v="0"/>
    <n v="0"/>
    <n v="2.2222222222222223"/>
    <n v="0"/>
    <n v="0"/>
    <n v="0"/>
    <n v="0"/>
    <n v="0"/>
    <n v="0"/>
    <n v="0"/>
    <n v="0"/>
    <s v="MWJVS"/>
    <s v="KAREN ESTHEFANIA CRUZ"/>
    <n v="35.999999999999993"/>
    <n v="0"/>
    <n v="0"/>
    <n v="0"/>
    <n v="0"/>
    <n v="0"/>
    <n v="0"/>
    <n v="0"/>
    <n v="0"/>
    <n v="0.2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037037037037042"/>
  </r>
  <r>
    <s v="495 - MACHALACOCINAS"/>
    <s v="Kare Cruz.xlsx"/>
    <s v="KAREN ESTHEFANIA CRUZ"/>
    <s v="CRECOS"/>
    <x v="140"/>
    <x v="0"/>
    <s v="COCINAS"/>
    <n v="0.72727272727272729"/>
    <n v="11"/>
    <n v="8"/>
    <n v="0"/>
    <n v="0"/>
    <n v="0"/>
    <n v="0"/>
    <n v="0"/>
    <n v="0"/>
    <n v="0"/>
    <n v="0"/>
    <n v="0"/>
    <n v="0"/>
    <m/>
    <n v="1"/>
    <n v="1"/>
    <e v="#REF!"/>
    <s v="PLATINO"/>
    <n v="8"/>
    <n v="5"/>
    <n v="8"/>
    <n v="8"/>
    <n v="0"/>
    <n v="0"/>
    <n v="0"/>
    <n v="5"/>
    <n v="0"/>
    <s v="PROM. B"/>
    <n v="0.33329999999999999"/>
    <n v="0.375"/>
    <s v="CADENAS"/>
    <s v="CRECOS MACHALA"/>
    <m/>
    <s v="ANNY SUAREZ"/>
    <n v="5"/>
    <n v="2"/>
    <n v="3"/>
    <n v="0"/>
    <n v="0"/>
    <n v="0"/>
    <n v="0"/>
    <n v="0"/>
    <n v="5"/>
    <n v="11.964238457382049"/>
    <n v="5"/>
    <n v="5"/>
    <n v="0"/>
    <n v="0"/>
    <n v="0"/>
    <n v="0"/>
    <n v="0"/>
    <n v="10"/>
    <s v="MWJVS"/>
    <s v="KAREN ESTHEFANIA CRUZ"/>
    <n v="35.999999999999993"/>
    <n v="7"/>
    <n v="7"/>
    <n v="0"/>
    <n v="0"/>
    <n v="0"/>
    <n v="0"/>
    <n v="0"/>
    <n v="14"/>
    <n v="0.45"/>
    <n v="1"/>
    <n v="1"/>
    <n v="0"/>
    <n v="0"/>
    <n v="0"/>
    <n v="0"/>
    <n v="0"/>
    <n v="2"/>
    <m/>
    <m/>
    <m/>
    <m/>
    <m/>
    <m/>
    <m/>
    <n v="0.4838709677419355"/>
    <s v="mayor 40%"/>
    <n v="1"/>
    <n v="0"/>
    <n v="0"/>
    <n v="0"/>
    <n v="0"/>
    <n v="0"/>
    <n v="0"/>
    <n v="1"/>
    <n v="3"/>
    <n v="1"/>
    <n v="0"/>
    <n v="0"/>
    <n v="0"/>
    <n v="0"/>
    <n v="0"/>
    <n v="4"/>
    <n v="36"/>
  </r>
  <r>
    <s v="495 - MACHALAEMPOTRE"/>
    <s v="Kare Cruz.xlsx"/>
    <s v="KAREN ESTHEFANIA CRUZ"/>
    <s v="CRECOS"/>
    <x v="140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MACHALA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KAREN ESTHEFANIA CRUZ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95 - MACHALAGLOBALES"/>
    <s v="Kare Cruz.xlsx"/>
    <s v="KAREN ESTHEFANIA CRUZ"/>
    <s v="CRECOS"/>
    <x v="140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MACHALA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KAREN ESTHEFANIA CRUZ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95 - MACHALALAVADO"/>
    <s v="Kare Cruz.xlsx"/>
    <s v="KAREN ESTHEFANIA CRUZ"/>
    <s v="CRECOS"/>
    <x v="140"/>
    <x v="0"/>
    <s v="LAVADO"/>
    <n v="0.5"/>
    <n v="2"/>
    <n v="1"/>
    <n v="0"/>
    <n v="0"/>
    <n v="0"/>
    <n v="0"/>
    <n v="0"/>
    <n v="0"/>
    <n v="0"/>
    <n v="0"/>
    <n v="0"/>
    <n v="0"/>
    <m/>
    <n v="1"/>
    <n v="1"/>
    <e v="#REF!"/>
    <s v="PLATINO"/>
    <n v="1"/>
    <n v="1"/>
    <n v="1"/>
    <n v="1"/>
    <n v="0"/>
    <n v="0"/>
    <n v="0"/>
    <n v="2"/>
    <n v="0"/>
    <s v="PROM. B"/>
    <m/>
    <n v="0.1"/>
    <s v="CADENAS"/>
    <s v="CRECOS MACHALA"/>
    <m/>
    <s v="ANNY SUAREZ"/>
    <n v="1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KAREN ESTHEFANIA CRUZ"/>
    <n v="35.999999999999993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m/>
    <m/>
    <m/>
    <m/>
    <m/>
    <m/>
    <m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.2884348679092108"/>
  </r>
  <r>
    <s v="495 - MACHALAREFRIGERACIÓN"/>
    <s v="Kare Cruz.xlsx"/>
    <s v="KAREN ESTHEFANIA CRUZ"/>
    <s v="CRECOS"/>
    <x v="140"/>
    <x v="0"/>
    <s v="REFRIGERACIÓN"/>
    <n v="0.33333333333333331"/>
    <n v="12"/>
    <n v="4"/>
    <n v="0"/>
    <n v="0"/>
    <n v="0"/>
    <n v="0"/>
    <n v="0"/>
    <n v="0"/>
    <n v="0"/>
    <n v="0"/>
    <n v="0"/>
    <n v="0"/>
    <m/>
    <n v="1"/>
    <n v="1"/>
    <e v="#REF!"/>
    <s v="PLATINO"/>
    <n v="4"/>
    <n v="3"/>
    <n v="4"/>
    <n v="4"/>
    <n v="0"/>
    <n v="0"/>
    <n v="0"/>
    <n v="3"/>
    <n v="0"/>
    <s v="PROM. B"/>
    <n v="0.28570000000000001"/>
    <n v="0.44440000000000002"/>
    <s v="CADENAS"/>
    <s v="CRECOS MACHALA"/>
    <m/>
    <s v="ANNY SUAREZ"/>
    <n v="3"/>
    <n v="0"/>
    <n v="2"/>
    <n v="0"/>
    <n v="0"/>
    <n v="0"/>
    <n v="0"/>
    <n v="0"/>
    <n v="2"/>
    <n v="9.5265546382967123"/>
    <n v="2"/>
    <n v="4"/>
    <n v="0"/>
    <n v="0"/>
    <n v="0"/>
    <n v="0"/>
    <n v="0"/>
    <n v="6"/>
    <s v="MWJVS"/>
    <s v="KAREN ESTHEFANIA CRUZ"/>
    <n v="35.999999999999993"/>
    <n v="2"/>
    <n v="3"/>
    <n v="0"/>
    <n v="0"/>
    <n v="0"/>
    <n v="0"/>
    <n v="0"/>
    <n v="5"/>
    <n v="0.4"/>
    <n v="1"/>
    <n v="1"/>
    <n v="0"/>
    <n v="0"/>
    <n v="0"/>
    <n v="0"/>
    <n v="0"/>
    <n v="2"/>
    <m/>
    <m/>
    <m/>
    <m/>
    <m/>
    <m/>
    <m/>
    <n v="0.33333333333333331"/>
    <s v="30% a 40%"/>
    <n v="2"/>
    <n v="2"/>
    <n v="0"/>
    <n v="0"/>
    <n v="0"/>
    <n v="0"/>
    <n v="0"/>
    <n v="4"/>
    <n v="3"/>
    <n v="2"/>
    <n v="0"/>
    <n v="0"/>
    <n v="0"/>
    <n v="0"/>
    <n v="0"/>
    <n v="5"/>
    <n v="27"/>
  </r>
  <r>
    <s v="395 - POINT MACHALAAIRES"/>
    <s v="Kare Cruz.xlsx"/>
    <s v="KAREN ESTHEFANIA CRUZ"/>
    <s v="POINT"/>
    <x v="141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POINT MACHALA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V"/>
    <s v="KAREN ESTHEFANIA CRUZ"/>
    <n v="3.999999999999999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5 - POINT MACHALACOCINAS"/>
    <s v="Kare Cruz.xlsx"/>
    <s v="KAREN ESTHEFANIA CRUZ"/>
    <s v="POINT"/>
    <x v="141"/>
    <x v="0"/>
    <s v="COCINAS"/>
    <n v="0.33333333333333331"/>
    <n v="6"/>
    <n v="2"/>
    <n v="0"/>
    <n v="0"/>
    <n v="0"/>
    <n v="0"/>
    <n v="0"/>
    <n v="0"/>
    <n v="0"/>
    <n v="0"/>
    <n v="0"/>
    <n v="0"/>
    <m/>
    <n v="1"/>
    <n v="1"/>
    <e v="#REF!"/>
    <s v="PLATA"/>
    <n v="2"/>
    <n v="2"/>
    <n v="2"/>
    <n v="2"/>
    <n v="0"/>
    <n v="0"/>
    <n v="0"/>
    <n v="4"/>
    <n v="0"/>
    <s v="PROM. B"/>
    <m/>
    <m/>
    <s v="CADENAS"/>
    <s v="POINT MACHALA"/>
    <m/>
    <s v="ANNY SUAREZ"/>
    <n v="2"/>
    <n v="0"/>
    <n v="0"/>
    <n v="0"/>
    <n v="0"/>
    <n v="0"/>
    <n v="0"/>
    <n v="0"/>
    <n v="0"/>
    <n v="3.7785732856736063"/>
    <n v="0"/>
    <n v="1"/>
    <n v="0"/>
    <n v="0"/>
    <n v="0"/>
    <n v="0"/>
    <n v="0"/>
    <n v="1"/>
    <s v="MV"/>
    <s v="KAREN ESTHEFANIA CRUZ"/>
    <n v="3.9999999999999991"/>
    <n v="0"/>
    <n v="1"/>
    <n v="0"/>
    <n v="0"/>
    <n v="0"/>
    <n v="0"/>
    <n v="0"/>
    <n v="1"/>
    <n v="0.5"/>
    <n v="1"/>
    <n v="1"/>
    <n v="0"/>
    <n v="0"/>
    <n v="0"/>
    <n v="0"/>
    <n v="0"/>
    <n v="2"/>
    <m/>
    <m/>
    <m/>
    <m/>
    <m/>
    <m/>
    <m/>
    <n v="0.25"/>
    <n v="0"/>
    <n v="1"/>
    <n v="2"/>
    <n v="0"/>
    <n v="0"/>
    <n v="0"/>
    <n v="0"/>
    <n v="0"/>
    <n v="3"/>
    <n v="1"/>
    <n v="0"/>
    <n v="0"/>
    <n v="0"/>
    <n v="0"/>
    <n v="0"/>
    <n v="0"/>
    <n v="1"/>
    <n v="5.1639308309028875"/>
  </r>
  <r>
    <s v="395 - POINT MACHALAGLOBALES"/>
    <s v="Kare Cruz.xlsx"/>
    <s v="KAREN ESTHEFANIA CRUZ"/>
    <s v="POINT"/>
    <x v="141"/>
    <x v="0"/>
    <s v="GLOBALES"/>
    <n v="0"/>
    <n v="0"/>
    <n v="1"/>
    <n v="0"/>
    <n v="2"/>
    <n v="0"/>
    <n v="0"/>
    <n v="0"/>
    <n v="0"/>
    <n v="0"/>
    <n v="0"/>
    <n v="0"/>
    <n v="0"/>
    <m/>
    <n v="0.33333333333333331"/>
    <n v="0.33333333333333331"/>
    <e v="#REF!"/>
    <s v="PLATA"/>
    <n v="3"/>
    <n v="0"/>
    <n v="1"/>
    <n v="3"/>
    <n v="0"/>
    <n v="0"/>
    <n v="0"/>
    <n v="0"/>
    <n v="0"/>
    <s v="PROM. B"/>
    <m/>
    <m/>
    <s v="CADENAS"/>
    <s v="POINT MACHALA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V"/>
    <s v="KAREN ESTHEFANIA CRUZ"/>
    <n v="3.999999999999999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5 - POINT MACHALALAVADO"/>
    <s v="Kare Cruz.xlsx"/>
    <s v="KAREN ESTHEFANIA CRUZ"/>
    <s v="POINT"/>
    <x v="141"/>
    <x v="0"/>
    <s v="LAVADO"/>
    <n v="0"/>
    <n v="2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POINT MACHALA"/>
    <m/>
    <s v="ANNY SUAREZ"/>
    <n v="0"/>
    <n v="0"/>
    <n v="1"/>
    <n v="0"/>
    <n v="0"/>
    <n v="0"/>
    <n v="0"/>
    <n v="0"/>
    <n v="1"/>
    <n v="1.9174702848172238"/>
    <n v="0"/>
    <n v="1"/>
    <n v="0"/>
    <n v="0"/>
    <n v="0"/>
    <n v="0"/>
    <n v="0"/>
    <n v="1"/>
    <s v="MV"/>
    <s v="KAREN ESTHEFANIA CRUZ"/>
    <n v="3.9999999999999991"/>
    <n v="2"/>
    <n v="0"/>
    <n v="0"/>
    <n v="0"/>
    <n v="0"/>
    <n v="0"/>
    <n v="0"/>
    <n v="2"/>
    <n v="0.3"/>
    <n v="2"/>
    <n v="0"/>
    <n v="0"/>
    <n v="0"/>
    <n v="0"/>
    <n v="0"/>
    <n v="0"/>
    <n v="2"/>
    <m/>
    <m/>
    <m/>
    <m/>
    <m/>
    <m/>
    <m/>
    <n v="0.66666666666666663"/>
    <s v="mayor 40%"/>
    <n v="0"/>
    <n v="0"/>
    <n v="0"/>
    <n v="0"/>
    <n v="0"/>
    <n v="0"/>
    <n v="0"/>
    <n v="0"/>
    <n v="0"/>
    <n v="0"/>
    <n v="0"/>
    <n v="0"/>
    <n v="0"/>
    <n v="0"/>
    <n v="0"/>
    <n v="0"/>
    <n v="1.9174702848172238"/>
  </r>
  <r>
    <s v="395 - POINT MACHALAREFRIGERACIÓN"/>
    <s v="Kare Cruz.xlsx"/>
    <s v="KAREN ESTHEFANIA CRUZ"/>
    <s v="POINT"/>
    <x v="141"/>
    <x v="0"/>
    <s v="REFRIGERACIÓN"/>
    <n v="0.75"/>
    <n v="4"/>
    <n v="3"/>
    <n v="0"/>
    <n v="0"/>
    <n v="0"/>
    <n v="0"/>
    <n v="0"/>
    <n v="0"/>
    <n v="0"/>
    <n v="0"/>
    <n v="0"/>
    <n v="0"/>
    <m/>
    <n v="1"/>
    <n v="1"/>
    <e v="#REF!"/>
    <s v="PLATA"/>
    <n v="3"/>
    <n v="2"/>
    <n v="3"/>
    <n v="3"/>
    <n v="0"/>
    <n v="0"/>
    <n v="0"/>
    <n v="2"/>
    <n v="0"/>
    <s v="PROM. B"/>
    <m/>
    <m/>
    <s v="CADENAS"/>
    <s v="POINT MACHALA"/>
    <m/>
    <s v="ANNY SUAREZ"/>
    <n v="2"/>
    <n v="0"/>
    <n v="0"/>
    <n v="0"/>
    <n v="0"/>
    <n v="0"/>
    <n v="0"/>
    <n v="0"/>
    <n v="0"/>
    <n v="3.1793865229986196"/>
    <n v="0"/>
    <n v="1"/>
    <n v="0"/>
    <n v="0"/>
    <n v="0"/>
    <n v="0"/>
    <n v="0"/>
    <n v="1"/>
    <s v="MV"/>
    <s v="KAREN ESTHEFANIA CRUZ"/>
    <n v="3.9999999999999991"/>
    <n v="0"/>
    <n v="0"/>
    <n v="0"/>
    <n v="0"/>
    <n v="0"/>
    <n v="0"/>
    <n v="0"/>
    <n v="0"/>
    <n v="0.4"/>
    <n v="1"/>
    <n v="1"/>
    <n v="0"/>
    <n v="0"/>
    <n v="0"/>
    <n v="0"/>
    <n v="0"/>
    <n v="2"/>
    <m/>
    <m/>
    <m/>
    <m/>
    <m/>
    <m/>
    <m/>
    <n v="0.33333333333333331"/>
    <n v="0"/>
    <n v="0"/>
    <n v="1"/>
    <n v="0"/>
    <n v="0"/>
    <n v="0"/>
    <n v="0"/>
    <n v="0"/>
    <n v="1"/>
    <n v="1"/>
    <n v="0"/>
    <n v="0"/>
    <n v="0"/>
    <n v="0"/>
    <n v="0"/>
    <n v="0"/>
    <n v="1"/>
    <n v="4.1130573679508355"/>
  </r>
  <r>
    <s v="520 - 9 DE OCTUBRE 2 GARCIA AVILESAIRES"/>
    <s v="KEVIN SISALEMA.xlsx"/>
    <s v="KEVIN SISALEMA"/>
    <s v="LA GANGA"/>
    <x v="142"/>
    <x v="0"/>
    <s v="AIRES"/>
    <n v="0.5"/>
    <n v="2"/>
    <n v="1"/>
    <n v="4"/>
    <n v="0"/>
    <n v="0"/>
    <n v="0"/>
    <n v="0"/>
    <n v="0"/>
    <n v="0"/>
    <n v="0"/>
    <n v="0"/>
    <n v="0"/>
    <m/>
    <n v="0.33333333333333331"/>
    <n v="0.33333333333333331"/>
    <e v="#REF!"/>
    <s v="PLATINO"/>
    <n v="6"/>
    <n v="0"/>
    <n v="1"/>
    <n v="3"/>
    <n v="3"/>
    <n v="1"/>
    <n v="3"/>
    <n v="1"/>
    <n v="0.25"/>
    <s v="PROM. B"/>
    <m/>
    <m/>
    <s v="CADENAS"/>
    <s v="GANGA 9 DE OCTUBRE 2"/>
    <m/>
    <s v="XIOMARA DELGADO"/>
    <n v="2"/>
    <n v="0"/>
    <n v="0"/>
    <n v="0"/>
    <n v="0"/>
    <n v="0"/>
    <n v="0"/>
    <n v="0"/>
    <n v="0"/>
    <n v="1.951219512195121"/>
    <n v="0"/>
    <n v="0"/>
    <n v="0"/>
    <n v="0"/>
    <n v="0"/>
    <n v="0"/>
    <n v="0"/>
    <n v="0"/>
    <s v="MWJVS"/>
    <s v="KEVIN SISALEMA"/>
    <n v="21.999999999999996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.6585365853658516"/>
  </r>
  <r>
    <s v="520 - 9 DE OCTUBRE 2 GARCIA AVILESCOCINAS"/>
    <s v="KEVIN SISALEMA.xlsx"/>
    <s v="KEVIN SISALEMA"/>
    <s v="LA GANGA"/>
    <x v="142"/>
    <x v="0"/>
    <s v="COCINAS"/>
    <n v="0.3"/>
    <n v="10"/>
    <n v="3"/>
    <n v="9"/>
    <n v="0"/>
    <n v="0"/>
    <n v="0"/>
    <n v="0"/>
    <n v="0"/>
    <n v="0"/>
    <n v="0"/>
    <n v="0"/>
    <n v="0"/>
    <m/>
    <n v="0.5"/>
    <n v="0.5"/>
    <e v="#REF!"/>
    <s v="PLATINO"/>
    <n v="16"/>
    <n v="3"/>
    <n v="3"/>
    <n v="6"/>
    <n v="10"/>
    <n v="4"/>
    <n v="10"/>
    <n v="13"/>
    <n v="0.33333333333333331"/>
    <s v="PROM. B"/>
    <m/>
    <m/>
    <s v="CADENAS"/>
    <s v="GANGA 9 DE OCTUBRE 2"/>
    <m/>
    <s v="XIOMARA DELGADO"/>
    <n v="6"/>
    <n v="2"/>
    <n v="1"/>
    <n v="0"/>
    <n v="0"/>
    <n v="0"/>
    <n v="0"/>
    <n v="0"/>
    <n v="3"/>
    <n v="9.4637191043394591"/>
    <n v="1"/>
    <n v="1"/>
    <n v="0"/>
    <n v="0"/>
    <n v="0"/>
    <n v="0"/>
    <n v="0"/>
    <n v="2"/>
    <s v="MWJVS"/>
    <s v="KEVIN SISALEMA"/>
    <n v="21.999999999999996"/>
    <n v="0"/>
    <n v="1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0.5"/>
    <s v="mayor 40%"/>
    <n v="1"/>
    <n v="0"/>
    <n v="0"/>
    <n v="0"/>
    <n v="0"/>
    <n v="0"/>
    <n v="0"/>
    <n v="1"/>
    <n v="2"/>
    <n v="1"/>
    <n v="0"/>
    <n v="0"/>
    <n v="0"/>
    <n v="0"/>
    <n v="0"/>
    <n v="3"/>
    <n v="21.951558975103179"/>
  </r>
  <r>
    <s v="520 - 9 DE OCTUBRE 2 GARCIA AVILESGLOBALES"/>
    <s v="KEVIN SISALEMA.xlsx"/>
    <s v="KEVIN SISALEMA"/>
    <s v="LA GANGA"/>
    <x v="142"/>
    <x v="0"/>
    <s v="GLOBALES"/>
    <n v="0"/>
    <n v="1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9 DE OCTUBRE 2"/>
    <m/>
    <s v="XIOMARA DELGADO"/>
    <n v="0"/>
    <n v="1"/>
    <n v="0"/>
    <n v="0"/>
    <n v="0"/>
    <n v="0"/>
    <n v="0"/>
    <n v="0"/>
    <n v="1"/>
    <n v="1"/>
    <n v="0"/>
    <n v="0"/>
    <n v="0"/>
    <n v="0"/>
    <n v="0"/>
    <n v="0"/>
    <n v="0"/>
    <n v="0"/>
    <s v="MWJVS"/>
    <s v="KEVIN SISALEMA"/>
    <n v="21.99999999999999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29026789129082164"/>
  </r>
  <r>
    <s v="520 - 9 DE OCTUBRE 2 GARCIA AVILESLAVADO"/>
    <s v="KEVIN SISALEMA.xlsx"/>
    <s v="KEVIN SISALEMA"/>
    <s v="LA GANGA"/>
    <x v="142"/>
    <x v="0"/>
    <s v="LAVADO"/>
    <n v="0.5"/>
    <n v="2"/>
    <n v="1"/>
    <n v="2"/>
    <n v="2"/>
    <n v="0"/>
    <n v="0"/>
    <n v="0"/>
    <n v="0"/>
    <n v="0"/>
    <n v="0"/>
    <n v="0"/>
    <n v="0"/>
    <m/>
    <n v="0.25"/>
    <n v="0.25"/>
    <e v="#REF!"/>
    <s v="PLATINO"/>
    <n v="5"/>
    <n v="0"/>
    <n v="1"/>
    <n v="4"/>
    <n v="1"/>
    <n v="0"/>
    <n v="1"/>
    <n v="1"/>
    <n v="0.5"/>
    <s v="PROM. B"/>
    <m/>
    <m/>
    <s v="CADENAS"/>
    <s v="GANGA 9 DE OCTUBRE 2"/>
    <m/>
    <s v="XIOMARA DELGADO"/>
    <n v="1"/>
    <n v="0"/>
    <n v="0"/>
    <n v="0"/>
    <n v="0"/>
    <n v="0"/>
    <n v="0"/>
    <n v="0"/>
    <n v="0"/>
    <n v="2.1618598895869034"/>
    <n v="0"/>
    <n v="0"/>
    <n v="0"/>
    <n v="0"/>
    <n v="0"/>
    <n v="0"/>
    <n v="0"/>
    <n v="0"/>
    <s v="MWJVS"/>
    <s v="KEVIN SISALEMA"/>
    <n v="21.999999999999996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156213575534123"/>
  </r>
  <r>
    <s v="520 - 9 DE OCTUBRE 2 GARCIA AVILESREFRIGERACIÓN"/>
    <s v="KEVIN SISALEMA.xlsx"/>
    <s v="KEVIN SISALEMA"/>
    <s v="LA GANGA"/>
    <x v="142"/>
    <x v="0"/>
    <s v="REFRIGERACIÓN"/>
    <n v="1.6666666666666667"/>
    <n v="6"/>
    <n v="10"/>
    <n v="9"/>
    <n v="0"/>
    <n v="0"/>
    <n v="0"/>
    <n v="0"/>
    <n v="0"/>
    <n v="0"/>
    <n v="0"/>
    <n v="0"/>
    <n v="0"/>
    <m/>
    <n v="0.76923076923076927"/>
    <n v="0.76923076923076927"/>
    <e v="#REF!"/>
    <s v="PLATINO"/>
    <n v="18"/>
    <n v="7"/>
    <n v="10"/>
    <n v="13"/>
    <n v="5"/>
    <n v="2"/>
    <n v="5"/>
    <n v="9"/>
    <n v="1.1111111111111112"/>
    <s v="PROM. B"/>
    <m/>
    <m/>
    <s v="CADENAS"/>
    <s v="GANGA 9 DE OCTUBRE 2"/>
    <m/>
    <s v="XIOMARA DELGADO"/>
    <n v="8"/>
    <n v="2"/>
    <n v="0"/>
    <n v="0"/>
    <n v="0"/>
    <n v="0"/>
    <n v="0"/>
    <n v="0"/>
    <n v="2"/>
    <n v="4.5246138271989507"/>
    <n v="1"/>
    <n v="1"/>
    <n v="0"/>
    <n v="0"/>
    <n v="0"/>
    <n v="0"/>
    <n v="0"/>
    <n v="2"/>
    <s v="MWJVS"/>
    <s v="KEVIN SISALEMA"/>
    <n v="21.999999999999996"/>
    <n v="1"/>
    <n v="1"/>
    <n v="0"/>
    <n v="0"/>
    <n v="0"/>
    <n v="0"/>
    <n v="0"/>
    <n v="2"/>
    <n v="0.28000000000000003"/>
    <n v="1"/>
    <n v="1"/>
    <n v="0"/>
    <n v="0"/>
    <n v="0"/>
    <n v="0"/>
    <n v="0"/>
    <n v="2"/>
    <m/>
    <m/>
    <m/>
    <m/>
    <m/>
    <m/>
    <m/>
    <n v="0.625"/>
    <s v="mayor 40%"/>
    <n v="0"/>
    <n v="0"/>
    <n v="0"/>
    <n v="0"/>
    <n v="0"/>
    <n v="0"/>
    <n v="0"/>
    <n v="0"/>
    <n v="2"/>
    <n v="0"/>
    <n v="0"/>
    <n v="0"/>
    <n v="0"/>
    <n v="0"/>
    <n v="0"/>
    <n v="2"/>
    <n v="10.808230281113671"/>
  </r>
  <r>
    <s v="645 - ORVE 9 DE OCTUBRE Y BOYACACOCINAS"/>
    <s v="KEVIN SISALEMA.xlsx"/>
    <s v="KEVIN SISALEMA"/>
    <s v="ORVE HOGAR"/>
    <x v="143"/>
    <x v="0"/>
    <s v="COCINAS"/>
    <n v="0.42857142857142855"/>
    <n v="7"/>
    <n v="3"/>
    <n v="12"/>
    <n v="0"/>
    <n v="0"/>
    <n v="0"/>
    <n v="0"/>
    <n v="0"/>
    <n v="0"/>
    <n v="0"/>
    <n v="0"/>
    <n v="0"/>
    <m/>
    <n v="0.375"/>
    <n v="0.375"/>
    <e v="#REF!"/>
    <s v="ORO"/>
    <n v="18"/>
    <n v="1"/>
    <n v="3"/>
    <n v="8"/>
    <n v="10"/>
    <n v="3"/>
    <n v="10"/>
    <n v="4"/>
    <n v="0.25"/>
    <s v="PROM. B"/>
    <m/>
    <m/>
    <s v="CADENAS"/>
    <s v="ORVE HOGAR 9 DE OCTUBRE"/>
    <m/>
    <s v="XIOMARA DELGADO"/>
    <n v="5"/>
    <n v="1"/>
    <n v="3"/>
    <n v="0"/>
    <n v="0"/>
    <n v="0"/>
    <n v="0"/>
    <n v="0"/>
    <n v="4"/>
    <n v="12.836216510750887"/>
    <n v="1"/>
    <n v="2"/>
    <n v="0"/>
    <n v="0"/>
    <n v="0"/>
    <n v="0"/>
    <n v="0"/>
    <n v="3"/>
    <s v="MWJVS"/>
    <s v="KEVIN SISALEMA"/>
    <n v="17.999999999999993"/>
    <n v="1"/>
    <n v="2"/>
    <n v="0"/>
    <n v="0"/>
    <n v="0"/>
    <n v="0"/>
    <n v="0"/>
    <n v="3"/>
    <n v="0.5"/>
    <n v="1"/>
    <n v="2"/>
    <n v="0"/>
    <n v="0"/>
    <n v="0"/>
    <n v="0"/>
    <n v="0"/>
    <n v="3"/>
    <m/>
    <s v="ALTO"/>
    <m/>
    <m/>
    <m/>
    <m/>
    <m/>
    <n v="0.30769230769230771"/>
    <s v="menor de 30%"/>
    <n v="0"/>
    <n v="2"/>
    <n v="0"/>
    <n v="0"/>
    <n v="0"/>
    <n v="0"/>
    <n v="0"/>
    <n v="2"/>
    <n v="1"/>
    <n v="5"/>
    <n v="0"/>
    <n v="0"/>
    <n v="0"/>
    <n v="0"/>
    <n v="0"/>
    <n v="6"/>
    <n v="20"/>
  </r>
  <r>
    <s v="645 - ORVE 9 DE OCTUBRE Y BOYACAGLOBALES"/>
    <s v="KEVIN SISALEMA.xlsx"/>
    <s v="KEVIN SISALEMA"/>
    <s v="ORVE HOGAR"/>
    <x v="143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ORVE HOGAR 9 DE OCTUBRE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KEVIN SISALEMA"/>
    <n v="17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45 - ORVE 9 DE OCTUBRE Y BOYACALAVADO"/>
    <s v="KEVIN SISALEMA.xlsx"/>
    <s v="KEVIN SISALEMA"/>
    <s v="ORVE HOGAR"/>
    <x v="143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ORVE HOGAR 9 DE OCTUBRE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KEVIN SISALEMA"/>
    <n v="17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45 - ORVE 9 DE OCTUBRE Y BOYACAREFRIGERACIÓN"/>
    <s v="KEVIN SISALEMA.xlsx"/>
    <s v="KEVIN SISALEMA"/>
    <s v="ORVE HOGAR"/>
    <x v="143"/>
    <x v="0"/>
    <s v="REFRIGERACIÓN"/>
    <n v="0.33333333333333331"/>
    <n v="6"/>
    <n v="2"/>
    <n v="11"/>
    <n v="0"/>
    <n v="0"/>
    <n v="0"/>
    <n v="0"/>
    <n v="0"/>
    <n v="0"/>
    <n v="0"/>
    <n v="0"/>
    <n v="0"/>
    <m/>
    <n v="0.2857142857142857"/>
    <n v="0.2857142857142857"/>
    <e v="#REF!"/>
    <s v="ORO"/>
    <n v="16"/>
    <n v="1"/>
    <n v="2"/>
    <n v="7"/>
    <n v="9"/>
    <n v="3"/>
    <n v="9"/>
    <n v="4"/>
    <n v="0.18181818181818182"/>
    <s v="PROM. B"/>
    <m/>
    <m/>
    <s v="CADENAS"/>
    <s v="ORVE HOGAR 9 DE OCTUBRE"/>
    <m/>
    <s v="XIOMARA DELGADO"/>
    <n v="4"/>
    <n v="1"/>
    <n v="2"/>
    <n v="0"/>
    <n v="0"/>
    <n v="0"/>
    <n v="0"/>
    <n v="0"/>
    <n v="3"/>
    <n v="13.615249444963274"/>
    <n v="1"/>
    <n v="2"/>
    <n v="0"/>
    <n v="0"/>
    <n v="0"/>
    <n v="0"/>
    <n v="0"/>
    <n v="3"/>
    <s v="MWJVS"/>
    <s v="KEVIN SISALEMA"/>
    <n v="17.999999999999993"/>
    <n v="1"/>
    <n v="1"/>
    <n v="0"/>
    <n v="0"/>
    <n v="0"/>
    <n v="0"/>
    <n v="0"/>
    <n v="2"/>
    <n v="0.4"/>
    <n v="1"/>
    <n v="0"/>
    <n v="0"/>
    <n v="0"/>
    <n v="0"/>
    <n v="0"/>
    <n v="0"/>
    <n v="1"/>
    <m/>
    <m/>
    <m/>
    <m/>
    <m/>
    <m/>
    <m/>
    <n v="0.44444444444444442"/>
    <s v="30% a 40%"/>
    <n v="0"/>
    <n v="1"/>
    <n v="0"/>
    <n v="0"/>
    <n v="0"/>
    <n v="0"/>
    <n v="0"/>
    <n v="1"/>
    <n v="1"/>
    <n v="2"/>
    <n v="0"/>
    <n v="0"/>
    <n v="0"/>
    <n v="0"/>
    <n v="0"/>
    <n v="3"/>
    <n v="14.619504189340935"/>
  </r>
  <r>
    <s v="416 - TIENDA CITY MALL 1063AIRES"/>
    <s v="MAGALY PUMA.xlsx"/>
    <s v="LADY MAGALY PUMA"/>
    <s v="ARTEFACTA"/>
    <x v="144"/>
    <x v="0"/>
    <s v="AIRES"/>
    <n v="0.6"/>
    <n v="5"/>
    <n v="3"/>
    <n v="0"/>
    <n v="0"/>
    <n v="2"/>
    <n v="0"/>
    <n v="0"/>
    <n v="0"/>
    <n v="0"/>
    <n v="0"/>
    <n v="0"/>
    <n v="0"/>
    <m/>
    <n v="0.75"/>
    <n v="0.75"/>
    <e v="#REF!"/>
    <s v="ORO"/>
    <n v="8"/>
    <n v="3"/>
    <n v="3"/>
    <n v="4"/>
    <n v="4"/>
    <n v="3"/>
    <n v="4"/>
    <n v="10"/>
    <n v="0"/>
    <s v="PROM. B"/>
    <m/>
    <m/>
    <s v="CADENAS"/>
    <s v="ARTEFACTA TIENDA CITY MALL 1063"/>
    <m/>
    <s v="MANUEL GIL"/>
    <n v="4"/>
    <n v="1"/>
    <n v="0"/>
    <n v="0"/>
    <n v="0"/>
    <n v="1"/>
    <n v="0"/>
    <n v="0"/>
    <n v="2"/>
    <n v="10.405679513184587"/>
    <n v="1"/>
    <n v="0"/>
    <n v="0"/>
    <n v="4"/>
    <n v="2"/>
    <n v="0"/>
    <n v="0"/>
    <n v="7"/>
    <s v="MWJVS"/>
    <s v="LADY MAGALY PUMA"/>
    <n v="35.999999999999993"/>
    <n v="1"/>
    <n v="0"/>
    <n v="0"/>
    <n v="0"/>
    <n v="0"/>
    <n v="1"/>
    <n v="0"/>
    <n v="2"/>
    <n v="0.15"/>
    <n v="1"/>
    <n v="0"/>
    <n v="0"/>
    <n v="0"/>
    <n v="0"/>
    <n v="1"/>
    <n v="2"/>
    <n v="4"/>
    <s v=""/>
    <s v=""/>
    <s v=""/>
    <s v=""/>
    <s v=""/>
    <s v=""/>
    <s v=""/>
    <n v="0.26666666666666666"/>
    <s v="30% a 40%"/>
    <n v="1"/>
    <n v="0"/>
    <s v=""/>
    <n v="0"/>
    <n v="0"/>
    <n v="0"/>
    <n v="0"/>
    <n v="1"/>
    <n v="0"/>
    <n v="0"/>
    <n v="0"/>
    <n v="0"/>
    <n v="2"/>
    <n v="0"/>
    <n v="1"/>
    <n v="3"/>
    <n v="10"/>
  </r>
  <r>
    <s v="416 - TIENDA CITY MALL 1063COCINAS"/>
    <s v="MAGALY PUMA.xlsx"/>
    <s v="LADY MAGALY PUMA"/>
    <s v="ARTEFACTA"/>
    <x v="144"/>
    <x v="0"/>
    <s v="COCINAS"/>
    <n v="0.3"/>
    <n v="10"/>
    <n v="3"/>
    <n v="11"/>
    <n v="1"/>
    <n v="0"/>
    <n v="0"/>
    <n v="0"/>
    <n v="0"/>
    <n v="0"/>
    <n v="0"/>
    <n v="0"/>
    <n v="0"/>
    <m/>
    <n v="0.27272727272727271"/>
    <n v="0.27272727272727271"/>
    <e v="#REF!"/>
    <s v="ORO"/>
    <n v="16"/>
    <n v="3"/>
    <n v="3"/>
    <n v="11"/>
    <n v="5"/>
    <n v="4"/>
    <n v="5"/>
    <n v="7"/>
    <n v="0.27272727272727271"/>
    <s v="PROM. B"/>
    <m/>
    <m/>
    <s v="CADENAS"/>
    <s v="ARTEFACTA TIENDA CITY MALL 1063"/>
    <m/>
    <s v="MANUEL GIL"/>
    <n v="10"/>
    <n v="2"/>
    <n v="0"/>
    <n v="0"/>
    <n v="0"/>
    <n v="0"/>
    <n v="0"/>
    <n v="0"/>
    <n v="2"/>
    <n v="11.020407985117828"/>
    <n v="2"/>
    <n v="5"/>
    <n v="0"/>
    <n v="0"/>
    <n v="0"/>
    <n v="0"/>
    <n v="0"/>
    <n v="7"/>
    <s v="MWJVS"/>
    <s v="LADY MAGALY PUMA"/>
    <n v="35.999999999999993"/>
    <n v="2"/>
    <n v="9"/>
    <n v="0"/>
    <n v="1"/>
    <n v="0"/>
    <n v="0"/>
    <n v="0"/>
    <n v="12"/>
    <n v="0.4"/>
    <n v="1"/>
    <n v="0"/>
    <n v="0"/>
    <n v="0"/>
    <n v="0"/>
    <n v="0"/>
    <n v="1"/>
    <n v="2"/>
    <m/>
    <m/>
    <s v="ALTO"/>
    <m/>
    <m/>
    <m/>
    <m/>
    <n v="0.30434782608695654"/>
    <s v="menor de 30%"/>
    <n v="1"/>
    <n v="1"/>
    <s v=""/>
    <n v="0"/>
    <n v="0"/>
    <n v="0"/>
    <n v="0"/>
    <n v="2"/>
    <n v="2"/>
    <n v="3"/>
    <n v="0"/>
    <n v="0"/>
    <n v="0"/>
    <n v="0"/>
    <n v="0"/>
    <n v="5"/>
    <n v="27.59698340264783"/>
  </r>
  <r>
    <s v="416 - TIENDA CITY MALL 1063EMPOTRE"/>
    <s v="MAGALY PUMA.xlsx"/>
    <s v="LADY MAGALY PUMA"/>
    <s v="ARTEFACTA"/>
    <x v="144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CITY MALL 1063"/>
    <m/>
    <s v="MANUEL GIL"/>
    <n v="0"/>
    <n v="0"/>
    <n v="0"/>
    <n v="0"/>
    <n v="1"/>
    <n v="0"/>
    <n v="0"/>
    <n v="0"/>
    <n v="1"/>
    <n v="0"/>
    <n v="0"/>
    <n v="0"/>
    <n v="0"/>
    <n v="0"/>
    <n v="0"/>
    <n v="0"/>
    <n v="0"/>
    <n v="0"/>
    <s v="MWJVS"/>
    <s v="LADY MAGALY PUMA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16 - TIENDA CITY MALL 1063GLOBALES"/>
    <s v="MAGALY PUMA.xlsx"/>
    <s v="LADY MAGALY PUMA"/>
    <s v="ARTEFACTA"/>
    <x v="144"/>
    <x v="0"/>
    <s v="GLOBALES"/>
    <n v="0.5"/>
    <n v="4"/>
    <n v="2"/>
    <n v="1"/>
    <n v="0"/>
    <n v="0"/>
    <n v="0"/>
    <n v="0"/>
    <n v="0"/>
    <n v="0"/>
    <n v="0"/>
    <n v="0"/>
    <n v="0"/>
    <m/>
    <n v="1"/>
    <n v="1"/>
    <e v="#REF!"/>
    <s v="ORO"/>
    <n v="5"/>
    <n v="2"/>
    <n v="2"/>
    <n v="2"/>
    <n v="3"/>
    <n v="2"/>
    <n v="3"/>
    <n v="6"/>
    <n v="2"/>
    <s v="PROM. B"/>
    <m/>
    <m/>
    <s v="CADENAS"/>
    <s v="ARTEFACTA TIENDA CITY MALL 1063"/>
    <m/>
    <s v="MANUEL GIL"/>
    <n v="2"/>
    <n v="0"/>
    <n v="0"/>
    <n v="0"/>
    <n v="0"/>
    <n v="0"/>
    <n v="0"/>
    <n v="0"/>
    <n v="0"/>
    <n v="4.4025142908830697"/>
    <n v="0"/>
    <n v="0"/>
    <n v="0"/>
    <n v="0"/>
    <n v="0"/>
    <n v="0"/>
    <n v="0"/>
    <n v="0"/>
    <s v="MWJVS"/>
    <s v="LADY MAGALY PUMA"/>
    <n v="35.999999999999993"/>
    <n v="0"/>
    <n v="0"/>
    <n v="0"/>
    <n v="0"/>
    <n v="0"/>
    <n v="0"/>
    <n v="0"/>
    <n v="0"/>
    <n v="0"/>
    <n v="1"/>
    <n v="0"/>
    <n v="0"/>
    <n v="0"/>
    <n v="0"/>
    <n v="0"/>
    <n v="4"/>
    <n v="5"/>
    <s v=""/>
    <s v=""/>
    <s v=""/>
    <s v=""/>
    <s v=""/>
    <s v=""/>
    <s v=""/>
    <n v="0.2"/>
    <s v="mayor 40%"/>
    <n v="0"/>
    <n v="1"/>
    <s v=""/>
    <n v="0"/>
    <n v="0"/>
    <n v="1"/>
    <n v="0"/>
    <n v="2"/>
    <n v="0"/>
    <n v="0"/>
    <n v="3"/>
    <n v="1"/>
    <n v="1"/>
    <n v="3"/>
    <n v="0"/>
    <n v="8"/>
    <n v="8.1396560993589571"/>
  </r>
  <r>
    <s v="416 - TIENDA CITY MALL 1063LAVADO"/>
    <s v="MAGALY PUMA.xlsx"/>
    <s v="LADY MAGALY PUMA"/>
    <s v="ARTEFACTA"/>
    <x v="144"/>
    <x v="0"/>
    <s v="LAVADO"/>
    <n v="0.16666666666666666"/>
    <n v="12"/>
    <n v="2"/>
    <n v="0"/>
    <n v="18"/>
    <n v="3"/>
    <n v="4"/>
    <n v="2"/>
    <n v="0"/>
    <n v="0"/>
    <n v="0"/>
    <n v="0"/>
    <n v="0"/>
    <m/>
    <n v="0.1"/>
    <n v="0.1"/>
    <e v="#REF!"/>
    <s v="ORO"/>
    <n v="27"/>
    <n v="1"/>
    <n v="2"/>
    <n v="20"/>
    <n v="7"/>
    <n v="4"/>
    <n v="7"/>
    <n v="5"/>
    <n v="0"/>
    <s v="PROM. B"/>
    <m/>
    <m/>
    <s v="CADENAS"/>
    <s v="ARTEFACTA TIENDA CITY MALL 1063"/>
    <m/>
    <s v="MANUEL GIL"/>
    <n v="16"/>
    <n v="1"/>
    <n v="0"/>
    <n v="4"/>
    <n v="0"/>
    <n v="4"/>
    <n v="1"/>
    <n v="0"/>
    <n v="10"/>
    <n v="12.202094877884898"/>
    <n v="2"/>
    <n v="0"/>
    <n v="4"/>
    <n v="0"/>
    <n v="4"/>
    <n v="0"/>
    <n v="0"/>
    <n v="10"/>
    <s v="MWJVS"/>
    <s v="LADY MAGALY PUMA"/>
    <n v="35.999999999999993"/>
    <n v="2"/>
    <n v="0"/>
    <n v="7"/>
    <n v="0"/>
    <n v="4"/>
    <n v="1"/>
    <n v="0"/>
    <n v="14"/>
    <n v="0.12"/>
    <n v="1"/>
    <n v="0"/>
    <n v="4"/>
    <n v="6"/>
    <n v="4"/>
    <n v="2"/>
    <n v="1"/>
    <n v="18"/>
    <m/>
    <m/>
    <s v="MEDIO"/>
    <m/>
    <m/>
    <m/>
    <m/>
    <n v="0.11538461538461539"/>
    <s v="menor de 30%"/>
    <n v="0"/>
    <n v="0"/>
    <n v="4"/>
    <n v="0"/>
    <n v="2"/>
    <n v="3"/>
    <n v="0"/>
    <n v="9"/>
    <n v="0"/>
    <n v="0"/>
    <n v="4"/>
    <n v="0"/>
    <n v="2"/>
    <n v="3"/>
    <n v="0"/>
    <n v="9"/>
    <n v="14"/>
  </r>
  <r>
    <s v="416 - TIENDA CITY MALL 1063REFRIGERACIÓN"/>
    <s v="MAGALY PUMA.xlsx"/>
    <s v="LADY MAGALY PUMA"/>
    <s v="ARTEFACTA"/>
    <x v="144"/>
    <x v="0"/>
    <s v="REFRIGERACIÓN"/>
    <n v="0.75"/>
    <n v="4"/>
    <n v="3"/>
    <n v="8"/>
    <n v="5"/>
    <n v="2"/>
    <n v="4"/>
    <n v="4"/>
    <n v="0"/>
    <n v="0"/>
    <n v="0"/>
    <n v="0"/>
    <n v="0"/>
    <m/>
    <n v="0.15"/>
    <n v="0.15"/>
    <e v="#REF!"/>
    <s v="ORO"/>
    <n v="22"/>
    <n v="2"/>
    <n v="3"/>
    <n v="20"/>
    <n v="2"/>
    <n v="3"/>
    <n v="2"/>
    <n v="5"/>
    <n v="0.375"/>
    <s v="PROM. B"/>
    <m/>
    <m/>
    <s v="CADENAS"/>
    <s v="ARTEFACTA TIENDA CITY MALL 1063"/>
    <m/>
    <s v="MANUEL GIL"/>
    <n v="14"/>
    <n v="1"/>
    <n v="2"/>
    <n v="0"/>
    <n v="1"/>
    <n v="0"/>
    <n v="0"/>
    <n v="0"/>
    <n v="4"/>
    <n v="4.7347472295770459"/>
    <n v="2"/>
    <n v="4"/>
    <n v="0"/>
    <n v="2"/>
    <n v="3"/>
    <n v="0"/>
    <n v="0"/>
    <n v="11"/>
    <s v="MWJVS"/>
    <s v="LADY MAGALY PUMA"/>
    <n v="35.999999999999993"/>
    <n v="1"/>
    <n v="4"/>
    <n v="1"/>
    <n v="3"/>
    <n v="6"/>
    <n v="0"/>
    <n v="0"/>
    <n v="15"/>
    <n v="0.2"/>
    <n v="2"/>
    <n v="0"/>
    <n v="2"/>
    <n v="0"/>
    <n v="7"/>
    <n v="3"/>
    <n v="0"/>
    <n v="14"/>
    <s v="ALTO"/>
    <m/>
    <m/>
    <m/>
    <m/>
    <m/>
    <m/>
    <n v="0.13636363636363635"/>
    <s v="menor de 30%"/>
    <n v="2"/>
    <n v="4"/>
    <n v="0"/>
    <n v="1"/>
    <n v="0"/>
    <n v="1"/>
    <n v="0"/>
    <n v="8"/>
    <n v="0"/>
    <n v="0"/>
    <n v="2"/>
    <n v="0"/>
    <n v="2"/>
    <n v="1"/>
    <n v="0"/>
    <n v="5"/>
    <n v="13.1108734987408"/>
  </r>
  <r>
    <s v="644 - TODOHOGAR CITYAIRES"/>
    <s v="MAGALY PUMA.xlsx"/>
    <s v="LADY MAGALY PUMA"/>
    <s v="TODOHOGAR"/>
    <x v="145"/>
    <x v="0"/>
    <s v="AIRES"/>
    <n v="0"/>
    <n v="0"/>
    <n v="0"/>
    <n v="2"/>
    <n v="0"/>
    <n v="2"/>
    <n v="0"/>
    <n v="0"/>
    <n v="0"/>
    <n v="0"/>
    <n v="0"/>
    <n v="0"/>
    <n v="0"/>
    <m/>
    <n v="0"/>
    <n v="0"/>
    <e v="#REF!"/>
    <s v="PLATA"/>
    <n v="4"/>
    <n v="0"/>
    <n v="0"/>
    <n v="2"/>
    <n v="2"/>
    <n v="0"/>
    <n v="2"/>
    <n v="0"/>
    <n v="0"/>
    <s v="PROM. B"/>
    <m/>
    <m/>
    <s v="ESPECIALIZADOS"/>
    <s v="TODOHOGAR CITY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LADY MAGALY PUMA"/>
    <n v="3.9999999999999991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644 - TODOHOGAR CITYCOCINAS"/>
    <s v="MAGALY PUMA.xlsx"/>
    <s v="LADY MAGALY PUMA"/>
    <s v="TODOHOGAR"/>
    <x v="145"/>
    <x v="0"/>
    <s v="COCINAS"/>
    <n v="0.7142857142857143"/>
    <n v="7"/>
    <n v="5"/>
    <n v="8"/>
    <n v="0"/>
    <n v="0"/>
    <n v="0"/>
    <n v="0"/>
    <n v="0"/>
    <n v="0"/>
    <n v="0"/>
    <n v="0"/>
    <n v="0"/>
    <m/>
    <n v="0.55555555555555558"/>
    <n v="0.55555555555555558"/>
    <e v="#REF!"/>
    <s v="PLATA"/>
    <n v="18"/>
    <n v="0"/>
    <n v="5"/>
    <n v="9"/>
    <n v="9"/>
    <n v="5"/>
    <n v="9"/>
    <n v="5"/>
    <n v="0.625"/>
    <s v="PROM. B"/>
    <m/>
    <m/>
    <s v="ESPECIALIZADOS"/>
    <s v="TODOHOGAR CITY"/>
    <m/>
    <s v="MANUEL GIL"/>
    <n v="0"/>
    <n v="0"/>
    <n v="0"/>
    <n v="0"/>
    <n v="0"/>
    <n v="0"/>
    <n v="0"/>
    <n v="0"/>
    <n v="0"/>
    <n v="6.3257575757575752"/>
    <n v="0"/>
    <n v="0"/>
    <n v="0"/>
    <n v="0"/>
    <n v="0"/>
    <n v="0"/>
    <n v="0"/>
    <n v="0"/>
    <s v="MJ"/>
    <s v="LADY MAGALY PUMA"/>
    <n v="3.9999999999999991"/>
    <n v="2"/>
    <n v="0"/>
    <n v="0"/>
    <n v="0"/>
    <n v="0"/>
    <n v="0"/>
    <n v="0"/>
    <n v="2"/>
    <n v="0.5"/>
    <n v="2"/>
    <n v="0"/>
    <n v="0"/>
    <n v="0"/>
    <n v="0"/>
    <n v="0"/>
    <n v="0"/>
    <n v="2"/>
    <s v=""/>
    <s v=""/>
    <s v=""/>
    <s v=""/>
    <s v=""/>
    <s v=""/>
    <s v=""/>
    <n v="1"/>
    <s v="mayor 40%"/>
    <n v="1"/>
    <n v="0"/>
    <s v=""/>
    <n v="0"/>
    <n v="0"/>
    <n v="0"/>
    <n v="0"/>
    <n v="1"/>
    <n v="1"/>
    <n v="0"/>
    <n v="0"/>
    <n v="0"/>
    <n v="0"/>
    <n v="0"/>
    <n v="0"/>
    <n v="1"/>
    <n v="8.7272727272727266"/>
  </r>
  <r>
    <s v="644 - TODOHOGAR CITYEMPOTRE"/>
    <s v="MAGALY PUMA.xlsx"/>
    <s v="LADY MAGALY PUMA"/>
    <s v="TODOHOGAR"/>
    <x v="145"/>
    <x v="0"/>
    <s v="EMPOTRE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ESPECIALIZADOS"/>
    <s v="TODOHOGAR CITY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LADY MAGALY PUMA"/>
    <n v="3.9999999999999991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.98540145985401462"/>
  </r>
  <r>
    <s v="644 - TODOHOGAR CITYGLOBALES"/>
    <s v="MAGALY PUMA.xlsx"/>
    <s v="LADY MAGALY PUMA"/>
    <s v="TODOHOGAR"/>
    <x v="145"/>
    <x v="0"/>
    <s v="GLOBALES"/>
    <n v="1"/>
    <n v="2"/>
    <n v="2"/>
    <n v="0"/>
    <n v="0"/>
    <n v="0"/>
    <n v="0"/>
    <n v="0"/>
    <n v="0"/>
    <n v="0"/>
    <n v="0"/>
    <n v="0"/>
    <n v="0"/>
    <m/>
    <n v="1"/>
    <n v="1"/>
    <e v="#REF!"/>
    <s v="PLATA"/>
    <n v="4"/>
    <n v="0"/>
    <n v="2"/>
    <n v="2"/>
    <n v="2"/>
    <n v="2"/>
    <n v="2"/>
    <n v="2"/>
    <n v="0"/>
    <s v="PROM. B"/>
    <m/>
    <m/>
    <s v="ESPECIALIZADOS"/>
    <s v="TODOHOGAR CITY"/>
    <m/>
    <s v="MANUEL GIL"/>
    <n v="0"/>
    <n v="0"/>
    <n v="0"/>
    <n v="0"/>
    <n v="0"/>
    <n v="0"/>
    <n v="0"/>
    <n v="0"/>
    <n v="0"/>
    <n v="2.0036101083032491"/>
    <n v="0"/>
    <n v="0"/>
    <n v="0"/>
    <n v="0"/>
    <n v="0"/>
    <n v="0"/>
    <n v="0"/>
    <n v="0"/>
    <s v="MJ"/>
    <s v="LADY MAGALY PUMA"/>
    <n v="3.999999999999999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1"/>
    <n v="0"/>
    <n v="1"/>
    <n v="2.1985559566787001"/>
  </r>
  <r>
    <s v="644 - TODOHOGAR CITYLAVADO"/>
    <s v="MAGALY PUMA.xlsx"/>
    <s v="LADY MAGALY PUMA"/>
    <s v="TODOHOGAR"/>
    <x v="145"/>
    <x v="0"/>
    <s v="LAVADO"/>
    <n v="0.4"/>
    <n v="5"/>
    <n v="2"/>
    <n v="0"/>
    <n v="8"/>
    <n v="2"/>
    <n v="0"/>
    <n v="6"/>
    <n v="0"/>
    <n v="0"/>
    <n v="0"/>
    <n v="0"/>
    <n v="0"/>
    <m/>
    <n v="0.2"/>
    <n v="0.2"/>
    <e v="#REF!"/>
    <s v="PLATA"/>
    <n v="20"/>
    <n v="0"/>
    <n v="2"/>
    <n v="10"/>
    <n v="10"/>
    <n v="2"/>
    <n v="10"/>
    <n v="2"/>
    <n v="0"/>
    <s v="PROM. B"/>
    <m/>
    <m/>
    <s v="ESPECIALIZADOS"/>
    <s v="TODOHOGAR CITY"/>
    <m/>
    <s v="MANUEL GIL"/>
    <n v="0"/>
    <n v="0"/>
    <n v="0"/>
    <n v="0"/>
    <n v="0"/>
    <n v="0"/>
    <n v="0"/>
    <n v="0"/>
    <n v="0"/>
    <n v="4.048"/>
    <n v="0"/>
    <n v="0"/>
    <n v="0"/>
    <n v="0"/>
    <n v="0"/>
    <n v="0"/>
    <n v="0"/>
    <n v="0"/>
    <s v="MJ"/>
    <s v="LADY MAGALY PUMA"/>
    <n v="3.9999999999999991"/>
    <n v="0"/>
    <n v="0"/>
    <n v="0"/>
    <n v="0"/>
    <n v="0"/>
    <n v="0"/>
    <n v="0"/>
    <n v="0"/>
    <n v="0.2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8.0640000000000001"/>
  </r>
  <r>
    <s v="644 - TODOHOGAR CITYREFRIGERACIÓN"/>
    <s v="MAGALY PUMA.xlsx"/>
    <s v="LADY MAGALY PUMA"/>
    <s v="TODOHOGAR"/>
    <x v="145"/>
    <x v="0"/>
    <s v="REFRIGERACIÓN"/>
    <n v="0.66666666666666663"/>
    <n v="3"/>
    <n v="2"/>
    <n v="10"/>
    <n v="2"/>
    <n v="2"/>
    <n v="0"/>
    <n v="0"/>
    <n v="0"/>
    <n v="0"/>
    <n v="0"/>
    <n v="0"/>
    <n v="0"/>
    <m/>
    <n v="0.22222222222222221"/>
    <n v="0.22222222222222221"/>
    <e v="#REF!"/>
    <s v="PLATA"/>
    <n v="18"/>
    <n v="0"/>
    <n v="2"/>
    <n v="9"/>
    <n v="9"/>
    <n v="2"/>
    <n v="9"/>
    <n v="2"/>
    <n v="0.2"/>
    <s v="PROM. B"/>
    <m/>
    <m/>
    <s v="ESPECIALIZADOS"/>
    <s v="TODOHOGAR CITY"/>
    <m/>
    <s v="MANUEL GIL"/>
    <n v="0"/>
    <n v="0"/>
    <n v="1"/>
    <n v="0"/>
    <n v="0"/>
    <n v="0"/>
    <n v="0"/>
    <n v="0"/>
    <n v="1"/>
    <n v="2"/>
    <n v="0"/>
    <n v="0"/>
    <n v="0"/>
    <n v="0"/>
    <n v="0"/>
    <n v="0"/>
    <n v="0"/>
    <n v="0"/>
    <s v="MJ"/>
    <s v="LADY MAGALY PUMA"/>
    <n v="3.9999999999999991"/>
    <n v="2"/>
    <n v="0"/>
    <n v="0"/>
    <n v="0"/>
    <n v="0"/>
    <n v="0"/>
    <n v="0"/>
    <n v="2"/>
    <n v="0.4"/>
    <n v="2"/>
    <n v="0"/>
    <n v="0"/>
    <n v="0"/>
    <n v="0"/>
    <n v="0"/>
    <n v="0"/>
    <n v="2"/>
    <s v=""/>
    <s v=""/>
    <s v=""/>
    <s v=""/>
    <s v=""/>
    <s v=""/>
    <s v=""/>
    <n v="0.8"/>
    <s v="mayor 40%"/>
    <n v="0"/>
    <n v="0"/>
    <s v=""/>
    <n v="0"/>
    <n v="0"/>
    <n v="0"/>
    <n v="0"/>
    <n v="0"/>
    <n v="1"/>
    <n v="1"/>
    <n v="0"/>
    <n v="0"/>
    <n v="0"/>
    <n v="0"/>
    <n v="0"/>
    <n v="2"/>
    <n v="4.8447204968944106"/>
  </r>
  <r>
    <s v="496 - MALL DEL SURAIRES"/>
    <s v="TORRES ROSERO LEIDY DIANA Sept.xlsx"/>
    <s v="LEIDY DIANA TORRES"/>
    <s v="CRECOS"/>
    <x v="146"/>
    <x v="0"/>
    <s v="AIRES"/>
    <n v="0.66666666666666663"/>
    <n v="3"/>
    <n v="2"/>
    <n v="0"/>
    <n v="0"/>
    <n v="0"/>
    <n v="0"/>
    <n v="0"/>
    <n v="0"/>
    <n v="0"/>
    <n v="0"/>
    <n v="0"/>
    <n v="0"/>
    <m/>
    <n v="1"/>
    <n v="1"/>
    <e v="#REF!"/>
    <s v="PLATINO"/>
    <n v="4"/>
    <n v="1"/>
    <n v="2"/>
    <n v="2"/>
    <n v="2"/>
    <n v="2"/>
    <n v="2"/>
    <n v="3"/>
    <n v="0"/>
    <s v="PROM. B"/>
    <n v="0.1176"/>
    <n v="0.1111"/>
    <s v="CADENAS"/>
    <s v="CRECOS MALL DEL SUR"/>
    <m/>
    <s v="ANNY SUAREZ"/>
    <n v="1"/>
    <n v="0"/>
    <n v="0"/>
    <n v="0"/>
    <n v="0"/>
    <n v="0"/>
    <n v="0"/>
    <n v="0"/>
    <n v="0"/>
    <n v="8"/>
    <n v="0"/>
    <n v="0"/>
    <n v="0"/>
    <n v="0"/>
    <n v="0"/>
    <n v="0"/>
    <n v="0"/>
    <n v="0"/>
    <s v="MWJVS"/>
    <s v="LEIDY DIANA TORRES"/>
    <n v="29"/>
    <n v="0"/>
    <n v="0"/>
    <n v="0"/>
    <n v="0"/>
    <n v="0"/>
    <n v="0"/>
    <n v="0"/>
    <n v="0"/>
    <n v="0.2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6"/>
  </r>
  <r>
    <s v="496 - MALL DEL SURCOCINAS"/>
    <s v="TORRES ROSERO LEIDY DIANA Sept.xlsx"/>
    <s v="LEIDY DIANA TORRES"/>
    <s v="CRECOS"/>
    <x v="146"/>
    <x v="0"/>
    <s v="COCINAS"/>
    <n v="0.42424242424242425"/>
    <n v="33"/>
    <n v="14"/>
    <n v="16"/>
    <n v="0"/>
    <n v="0"/>
    <n v="0"/>
    <n v="0"/>
    <n v="0"/>
    <n v="0"/>
    <n v="0"/>
    <n v="0"/>
    <n v="0"/>
    <m/>
    <n v="0.46666666666666667"/>
    <n v="0.46666666666666667"/>
    <e v="#REF!"/>
    <s v="PLATINO"/>
    <n v="33"/>
    <n v="9"/>
    <n v="14"/>
    <n v="30"/>
    <n v="3"/>
    <n v="3"/>
    <n v="3"/>
    <n v="12"/>
    <n v="0.875"/>
    <s v="PROM. B"/>
    <n v="0.4"/>
    <n v="0.45450000000000002"/>
    <s v="CADENAS"/>
    <s v="CRECOS MALL DEL SUR"/>
    <m/>
    <s v="ANNY SUAREZ"/>
    <n v="17"/>
    <n v="7"/>
    <n v="3"/>
    <n v="0"/>
    <n v="0"/>
    <n v="0"/>
    <n v="0"/>
    <n v="0"/>
    <n v="10"/>
    <n v="28"/>
    <n v="12"/>
    <n v="12"/>
    <n v="0"/>
    <n v="0"/>
    <n v="0"/>
    <n v="0"/>
    <n v="0"/>
    <n v="24"/>
    <s v="MWJVS"/>
    <s v="LEIDY DIANA TORRES"/>
    <n v="29"/>
    <n v="7"/>
    <n v="5"/>
    <n v="0"/>
    <n v="0"/>
    <n v="0"/>
    <n v="0"/>
    <n v="0"/>
    <n v="12"/>
    <n v="0.45"/>
    <n v="6"/>
    <n v="5"/>
    <n v="0"/>
    <n v="0"/>
    <n v="0"/>
    <n v="0"/>
    <n v="0"/>
    <n v="11"/>
    <m/>
    <m/>
    <m/>
    <m/>
    <m/>
    <m/>
    <m/>
    <n v="0.56140350877192979"/>
    <s v="mayor 40%"/>
    <n v="7"/>
    <n v="4"/>
    <n v="0"/>
    <n v="0"/>
    <n v="0"/>
    <n v="0"/>
    <n v="0"/>
    <n v="11"/>
    <n v="9"/>
    <n v="7"/>
    <n v="0"/>
    <n v="0"/>
    <n v="0"/>
    <n v="0"/>
    <n v="0"/>
    <n v="16"/>
    <n v="65"/>
  </r>
  <r>
    <s v="496 - MALL DEL SUREMPOTRE"/>
    <s v="TORRES ROSERO LEIDY DIANA Sept.xlsx"/>
    <s v="LEIDY DIANA TORRES"/>
    <s v="CRECOS"/>
    <x v="146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MALL DEL SUR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EIDY DIANA TORRES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96 - MALL DEL SURGLOBALES"/>
    <s v="TORRES ROSERO LEIDY DIANA Sept.xlsx"/>
    <s v="LEIDY DIANA TORRES"/>
    <s v="CRECOS"/>
    <x v="146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MALL DEL SUR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EIDY DIANA TORRES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96 - MALL DEL SURLAVADO"/>
    <s v="TORRES ROSERO LEIDY DIANA Sept.xlsx"/>
    <s v="LEIDY DIANA TORRES"/>
    <s v="CRECOS"/>
    <x v="146"/>
    <x v="0"/>
    <s v="LAVADO"/>
    <n v="0.4"/>
    <n v="5"/>
    <n v="2"/>
    <n v="0"/>
    <n v="0"/>
    <n v="0"/>
    <n v="0"/>
    <n v="0"/>
    <n v="0"/>
    <n v="0"/>
    <n v="0"/>
    <n v="0"/>
    <n v="0"/>
    <m/>
    <n v="1"/>
    <n v="1"/>
    <e v="#REF!"/>
    <s v="PLATINO"/>
    <n v="4"/>
    <n v="1"/>
    <n v="2"/>
    <n v="2"/>
    <n v="2"/>
    <n v="2"/>
    <n v="2"/>
    <n v="3"/>
    <n v="0"/>
    <s v="PROM. B"/>
    <n v="0.04"/>
    <n v="6.4500000000000002E-2"/>
    <s v="CADENAS"/>
    <s v="CRECOS MALL DEL SUR"/>
    <m/>
    <s v="ANNY SUAREZ"/>
    <n v="1"/>
    <n v="0"/>
    <n v="0"/>
    <n v="0"/>
    <n v="1"/>
    <n v="0"/>
    <n v="0"/>
    <n v="0"/>
    <n v="1"/>
    <n v="3.8483483483483489"/>
    <n v="1"/>
    <n v="0"/>
    <n v="0"/>
    <n v="1"/>
    <n v="0"/>
    <n v="0"/>
    <n v="0"/>
    <n v="2"/>
    <s v="MWJVS"/>
    <s v="LEIDY DIANA TORRES"/>
    <n v="29"/>
    <n v="1"/>
    <n v="0"/>
    <n v="0"/>
    <n v="1"/>
    <n v="0"/>
    <n v="0"/>
    <n v="0"/>
    <n v="2"/>
    <n v="7.0000000000000007E-2"/>
    <n v="0"/>
    <n v="0"/>
    <n v="0"/>
    <n v="1"/>
    <n v="0"/>
    <n v="0"/>
    <n v="0"/>
    <n v="1"/>
    <m/>
    <m/>
    <m/>
    <m/>
    <m/>
    <m/>
    <m/>
    <n v="0.33333333333333331"/>
    <s v="mayor 40%"/>
    <n v="0"/>
    <n v="0"/>
    <n v="0"/>
    <n v="0"/>
    <n v="0"/>
    <n v="0"/>
    <n v="0"/>
    <n v="0"/>
    <n v="0"/>
    <n v="0"/>
    <n v="0"/>
    <n v="0"/>
    <n v="0"/>
    <n v="0"/>
    <n v="0"/>
    <n v="0"/>
    <n v="5.0622408522744475"/>
  </r>
  <r>
    <s v="496 - MALL DEL SURREFRIGERACIÓN"/>
    <s v="TORRES ROSERO LEIDY DIANA Sept.xlsx"/>
    <s v="LEIDY DIANA TORRES"/>
    <s v="CRECOS"/>
    <x v="146"/>
    <x v="0"/>
    <s v="REFRIGERACIÓN"/>
    <n v="0.375"/>
    <n v="24"/>
    <n v="9"/>
    <n v="12"/>
    <n v="0"/>
    <n v="0"/>
    <n v="0"/>
    <n v="0"/>
    <n v="0"/>
    <n v="0"/>
    <n v="0"/>
    <n v="0"/>
    <n v="0"/>
    <m/>
    <n v="0.42857142857142855"/>
    <n v="0.42857142857142855"/>
    <e v="#REF!"/>
    <s v="PLATINO"/>
    <n v="28"/>
    <n v="5"/>
    <n v="9"/>
    <n v="21"/>
    <n v="7"/>
    <n v="7"/>
    <n v="7"/>
    <n v="12"/>
    <n v="0.75"/>
    <s v="PROM. B"/>
    <n v="0.27779999999999999"/>
    <n v="0.34620000000000001"/>
    <s v="CADENAS"/>
    <s v="CRECOS MALL DEL SUR"/>
    <m/>
    <s v="ANNY SUAREZ"/>
    <n v="11"/>
    <n v="6"/>
    <n v="5"/>
    <n v="0"/>
    <n v="0"/>
    <n v="0"/>
    <n v="0"/>
    <n v="0"/>
    <n v="11"/>
    <n v="20"/>
    <n v="7"/>
    <n v="11"/>
    <n v="0"/>
    <n v="0"/>
    <n v="0"/>
    <n v="0"/>
    <n v="0"/>
    <n v="18"/>
    <s v="MWJVS"/>
    <s v="LEIDY DIANA TORRES"/>
    <n v="29"/>
    <n v="5"/>
    <n v="5"/>
    <n v="0"/>
    <n v="0"/>
    <n v="0"/>
    <n v="0"/>
    <n v="0"/>
    <n v="10"/>
    <n v="0.4"/>
    <n v="2"/>
    <n v="2"/>
    <n v="0"/>
    <n v="0"/>
    <n v="0"/>
    <n v="0"/>
    <n v="0"/>
    <n v="4"/>
    <m/>
    <m/>
    <m/>
    <m/>
    <m/>
    <m/>
    <m/>
    <n v="0.46511627906976744"/>
    <s v="mayor 40%"/>
    <n v="5"/>
    <n v="3"/>
    <n v="0"/>
    <n v="0"/>
    <n v="0"/>
    <n v="0"/>
    <n v="0"/>
    <n v="8"/>
    <n v="12"/>
    <n v="3"/>
    <n v="0"/>
    <n v="0"/>
    <n v="0"/>
    <n v="0"/>
    <n v="0"/>
    <n v="15"/>
    <n v="52"/>
  </r>
  <r>
    <s v="648 - ORVE MALL DEL SURCOCINAS"/>
    <s v="TORRES ROSERO LEIDY DIANA Sept.xlsx"/>
    <s v="LEIDY DIANA TORRES"/>
    <s v="ORVE HOGAR"/>
    <x v="147"/>
    <x v="0"/>
    <s v="COCINAS"/>
    <n v="1"/>
    <n v="4"/>
    <n v="4"/>
    <n v="9"/>
    <n v="0"/>
    <n v="0"/>
    <n v="0"/>
    <n v="0"/>
    <n v="0"/>
    <n v="0"/>
    <n v="0"/>
    <n v="0"/>
    <n v="0"/>
    <m/>
    <n v="0.33333333333333331"/>
    <n v="0.33333333333333331"/>
    <e v="#REF!"/>
    <s v="ORO"/>
    <n v="24"/>
    <n v="3"/>
    <n v="4"/>
    <n v="12"/>
    <n v="12"/>
    <n v="3"/>
    <n v="12"/>
    <n v="6"/>
    <n v="0.44444444444444442"/>
    <s v="PROM. B"/>
    <m/>
    <m/>
    <s v="CADENAS"/>
    <s v="ORVE HOGAR MALL DEL SUR"/>
    <m/>
    <s v="ANNY SUAREZ"/>
    <n v="9"/>
    <n v="1"/>
    <n v="3"/>
    <n v="0"/>
    <n v="0"/>
    <n v="0"/>
    <n v="0"/>
    <n v="0"/>
    <n v="4"/>
    <n v="3"/>
    <n v="2"/>
    <n v="5"/>
    <n v="0"/>
    <n v="0"/>
    <n v="0"/>
    <n v="0"/>
    <n v="0"/>
    <n v="7"/>
    <s v="MWJVS"/>
    <s v="LEIDY DIANA TORRES"/>
    <n v="10.999999999999996"/>
    <n v="1"/>
    <n v="2"/>
    <n v="0"/>
    <n v="0"/>
    <n v="0"/>
    <n v="0"/>
    <n v="0"/>
    <n v="3"/>
    <n v="0.5"/>
    <n v="0"/>
    <n v="3"/>
    <n v="0"/>
    <n v="0"/>
    <n v="0"/>
    <n v="0"/>
    <n v="0"/>
    <n v="3"/>
    <m/>
    <m/>
    <m/>
    <m/>
    <m/>
    <m/>
    <s v="ALTO"/>
    <n v="0.23529411764705882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648 - ORVE MALL DEL SURREFRIGERACIÓN"/>
    <s v="TORRES ROSERO LEIDY DIANA Sept.xlsx"/>
    <s v="LEIDY DIANA TORRES"/>
    <s v="ORVE HOGAR"/>
    <x v="147"/>
    <x v="0"/>
    <s v="REFRIGERACIÓN"/>
    <n v="0.4"/>
    <n v="5"/>
    <n v="2"/>
    <n v="13"/>
    <n v="0"/>
    <n v="0"/>
    <n v="0"/>
    <n v="0"/>
    <n v="0"/>
    <n v="0"/>
    <n v="0"/>
    <n v="0"/>
    <n v="0"/>
    <m/>
    <n v="0.25"/>
    <n v="0.25"/>
    <e v="#REF!"/>
    <s v="ORO"/>
    <n v="17"/>
    <n v="2"/>
    <n v="2"/>
    <n v="8"/>
    <n v="9"/>
    <n v="2"/>
    <n v="9"/>
    <n v="4"/>
    <n v="0.15384615384615385"/>
    <s v="PROM. B"/>
    <m/>
    <m/>
    <s v="CADENAS"/>
    <s v="ORVE HOGAR MALL DEL SUR"/>
    <m/>
    <s v="ANNY SUAREZ"/>
    <n v="6"/>
    <n v="1"/>
    <n v="3"/>
    <n v="0"/>
    <n v="0"/>
    <n v="0"/>
    <n v="0"/>
    <n v="0"/>
    <n v="4"/>
    <n v="4.4983453771864648"/>
    <n v="1"/>
    <n v="6"/>
    <n v="0"/>
    <n v="0"/>
    <n v="0"/>
    <n v="0"/>
    <n v="0"/>
    <n v="7"/>
    <s v="MWJVS"/>
    <s v="LEIDY DIANA TORRES"/>
    <n v="10.999999999999996"/>
    <n v="1"/>
    <n v="2"/>
    <n v="0"/>
    <n v="0"/>
    <n v="0"/>
    <n v="0"/>
    <n v="0"/>
    <n v="3"/>
    <n v="0.4"/>
    <n v="1"/>
    <n v="3"/>
    <n v="0"/>
    <n v="0"/>
    <n v="0"/>
    <n v="0"/>
    <n v="0"/>
    <n v="4"/>
    <m/>
    <m/>
    <m/>
    <m/>
    <m/>
    <m/>
    <s v="ALTO"/>
    <n v="0.22222222222222221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5.4983453771864648"/>
  </r>
  <r>
    <s v="467 - TIENDA ALBORADA 924AIRES"/>
    <s v="TORRES MARQUEZ LEONEL STALYN.xlsx"/>
    <s v="LEONEL STALIN TORRES"/>
    <s v="ARTEFACTA"/>
    <x v="148"/>
    <x v="0"/>
    <s v="AIRES"/>
    <n v="2.6666666666666665"/>
    <n v="3"/>
    <n v="8"/>
    <n v="2"/>
    <n v="0"/>
    <n v="0"/>
    <n v="0"/>
    <n v="1"/>
    <n v="0"/>
    <n v="0"/>
    <n v="0"/>
    <n v="0"/>
    <n v="0"/>
    <m/>
    <n v="0.8"/>
    <n v="0.8"/>
    <e v="#REF!"/>
    <s v="ORO"/>
    <n v="11"/>
    <n v="3"/>
    <n v="8"/>
    <n v="10"/>
    <n v="1"/>
    <n v="0"/>
    <n v="1"/>
    <n v="5"/>
    <n v="4"/>
    <s v="PROM. B"/>
    <m/>
    <m/>
    <s v="CADENAS"/>
    <s v="ARTEFACTA TIENDA ALBORADA 924"/>
    <m/>
    <s v="MANUEL GIL"/>
    <n v="3"/>
    <n v="3"/>
    <n v="0"/>
    <n v="0"/>
    <n v="0"/>
    <n v="0"/>
    <n v="0"/>
    <n v="0"/>
    <n v="3"/>
    <n v="4.3813387423935106"/>
    <n v="0"/>
    <n v="0"/>
    <n v="0"/>
    <n v="0"/>
    <n v="1"/>
    <n v="0"/>
    <n v="0"/>
    <n v="1"/>
    <s v="MWJVS"/>
    <s v="LEONEL STALIN TORRES"/>
    <n v="35.999999999999993"/>
    <n v="0"/>
    <n v="0"/>
    <n v="0"/>
    <n v="1"/>
    <n v="0"/>
    <n v="1"/>
    <n v="0"/>
    <n v="2"/>
    <n v="0.15"/>
    <n v="0"/>
    <n v="0"/>
    <n v="0"/>
    <n v="1"/>
    <n v="1"/>
    <n v="0"/>
    <n v="0"/>
    <n v="2"/>
    <s v=""/>
    <s v=""/>
    <s v=""/>
    <s v=""/>
    <s v=""/>
    <s v=""/>
    <s v=""/>
    <n v="0.375"/>
    <s v="mayor 40%"/>
    <n v="0"/>
    <n v="0"/>
    <s v=""/>
    <n v="0"/>
    <n v="1"/>
    <n v="0"/>
    <n v="0"/>
    <n v="1"/>
    <n v="2"/>
    <n v="0"/>
    <n v="0"/>
    <n v="0"/>
    <n v="0"/>
    <n v="0"/>
    <n v="0"/>
    <n v="2"/>
    <n v="4.8681541582150114"/>
  </r>
  <r>
    <s v="467 - TIENDA ALBORADA 924COCINAS"/>
    <s v="TORRES MARQUEZ LEONEL STALYN.xlsx"/>
    <s v="LEONEL STALIN TORRES"/>
    <s v="ARTEFACTA"/>
    <x v="148"/>
    <x v="0"/>
    <s v="COCINAS"/>
    <n v="0.22222222222222221"/>
    <n v="9"/>
    <n v="2"/>
    <n v="2"/>
    <n v="0"/>
    <n v="0"/>
    <n v="0"/>
    <n v="1"/>
    <n v="0"/>
    <n v="0"/>
    <n v="0"/>
    <n v="0"/>
    <n v="0"/>
    <m/>
    <n v="0.5"/>
    <n v="0.5"/>
    <e v="#REF!"/>
    <s v="ORO"/>
    <n v="5"/>
    <n v="2"/>
    <n v="2"/>
    <n v="4"/>
    <n v="1"/>
    <n v="0"/>
    <n v="1"/>
    <n v="3"/>
    <n v="1"/>
    <s v="PROM. B"/>
    <m/>
    <m/>
    <s v="CADENAS"/>
    <s v="ARTEFACTA TIENDA ALBORADA 924"/>
    <m/>
    <s v="MANUEL GIL"/>
    <n v="4"/>
    <n v="3"/>
    <n v="2"/>
    <n v="0"/>
    <n v="1"/>
    <n v="0"/>
    <n v="0"/>
    <n v="2"/>
    <n v="8"/>
    <n v="11.065104124913226"/>
    <n v="1"/>
    <n v="5"/>
    <n v="0"/>
    <n v="0"/>
    <n v="0"/>
    <n v="0"/>
    <n v="0"/>
    <n v="6"/>
    <s v="MWJVS"/>
    <s v="LEONEL STALIN TORRES"/>
    <n v="35.999999999999993"/>
    <n v="4"/>
    <n v="0"/>
    <n v="0"/>
    <n v="0"/>
    <n v="0"/>
    <n v="0"/>
    <n v="0"/>
    <n v="4"/>
    <n v="0.4"/>
    <n v="2"/>
    <n v="1"/>
    <n v="0"/>
    <n v="0"/>
    <n v="0"/>
    <n v="0"/>
    <n v="0"/>
    <n v="3"/>
    <s v=""/>
    <s v=""/>
    <s v=""/>
    <s v=""/>
    <s v=""/>
    <s v=""/>
    <s v=""/>
    <n v="0.47619047619047616"/>
    <s v="mayor 40%"/>
    <n v="1"/>
    <n v="0"/>
    <s v=""/>
    <n v="0"/>
    <n v="0"/>
    <n v="0"/>
    <n v="0"/>
    <n v="1"/>
    <n v="1"/>
    <n v="0"/>
    <n v="0"/>
    <n v="1"/>
    <n v="0"/>
    <n v="0"/>
    <n v="0"/>
    <n v="2"/>
    <n v="26.556249899791744"/>
  </r>
  <r>
    <s v="467 - TIENDA ALBORADA 924EMPOTRE"/>
    <s v="TORRES MARQUEZ LEONEL STALYN.xlsx"/>
    <s v="LEONEL STALIN TORRES"/>
    <s v="ARTEFACTA"/>
    <x v="148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ALBORADA 924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EONEL STALIN TORRES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67 - TIENDA ALBORADA 924GLOBALES"/>
    <s v="TORRES MARQUEZ LEONEL STALYN.xlsx"/>
    <s v="LEONEL STALIN TORRES"/>
    <s v="ARTEFACTA"/>
    <x v="148"/>
    <x v="0"/>
    <s v="GLOBALES"/>
    <n v="6"/>
    <n v="1"/>
    <n v="6"/>
    <n v="9"/>
    <n v="1"/>
    <n v="0"/>
    <n v="0"/>
    <n v="0"/>
    <n v="0"/>
    <n v="0"/>
    <n v="0"/>
    <n v="0"/>
    <n v="0"/>
    <m/>
    <n v="0.375"/>
    <n v="0.375"/>
    <e v="#REF!"/>
    <s v="ORO"/>
    <n v="16"/>
    <n v="1"/>
    <n v="6"/>
    <n v="16"/>
    <n v="0"/>
    <n v="0"/>
    <n v="0"/>
    <n v="3"/>
    <n v="0.66666666666666663"/>
    <s v="PROM. B"/>
    <m/>
    <m/>
    <s v="CADENAS"/>
    <s v="ARTEFACTA TIENDA ALBORADA 924"/>
    <m/>
    <s v="MANUEL GIL"/>
    <n v="2"/>
    <n v="1"/>
    <n v="0"/>
    <n v="1"/>
    <n v="0"/>
    <n v="1"/>
    <n v="0"/>
    <n v="0"/>
    <n v="3"/>
    <n v="1"/>
    <n v="0"/>
    <n v="0"/>
    <n v="0"/>
    <n v="0"/>
    <n v="0"/>
    <n v="0"/>
    <n v="0"/>
    <n v="0"/>
    <s v="MWJVS"/>
    <s v="LEONEL STALIN TORRES"/>
    <n v="35.999999999999993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0.5"/>
    <s v="30% a 40%"/>
    <n v="2"/>
    <n v="0"/>
    <n v="1"/>
    <n v="0"/>
    <n v="0"/>
    <n v="0"/>
    <n v="0"/>
    <n v="3"/>
    <n v="0"/>
    <n v="0"/>
    <n v="0"/>
    <n v="1"/>
    <n v="0"/>
    <n v="0"/>
    <n v="0"/>
    <n v="1"/>
    <n v="2.4745558479149596"/>
  </r>
  <r>
    <s v="467 - TIENDA ALBORADA 924LAVADO"/>
    <s v="TORRES MARQUEZ LEONEL STALYN.xlsx"/>
    <s v="LEONEL STALIN TORRES"/>
    <s v="ARTEFACTA"/>
    <x v="148"/>
    <x v="0"/>
    <s v="LAVADO"/>
    <n v="1"/>
    <n v="1"/>
    <n v="1"/>
    <n v="0"/>
    <n v="2"/>
    <n v="1"/>
    <n v="3"/>
    <n v="0"/>
    <n v="0"/>
    <n v="0"/>
    <n v="0"/>
    <n v="0"/>
    <n v="0"/>
    <m/>
    <n v="0.2"/>
    <n v="0.2"/>
    <e v="#REF!"/>
    <s v="ORO"/>
    <n v="7"/>
    <n v="1"/>
    <n v="1"/>
    <n v="5"/>
    <n v="2"/>
    <n v="0"/>
    <n v="2"/>
    <n v="4"/>
    <n v="0"/>
    <s v="PROM. B"/>
    <m/>
    <m/>
    <s v="CADENAS"/>
    <s v="ARTEFACTA TIENDA ALBORADA 924"/>
    <m/>
    <s v="MANUEL GIL"/>
    <n v="5"/>
    <n v="0"/>
    <n v="0"/>
    <n v="1"/>
    <n v="0"/>
    <n v="2"/>
    <n v="0"/>
    <n v="0"/>
    <n v="3"/>
    <n v="1"/>
    <n v="0"/>
    <n v="0"/>
    <n v="0"/>
    <n v="0"/>
    <n v="2"/>
    <n v="0"/>
    <n v="0"/>
    <n v="2"/>
    <s v="MWJVS"/>
    <s v="LEONEL STALIN TORRES"/>
    <n v="35.999999999999993"/>
    <n v="0"/>
    <n v="0"/>
    <n v="1"/>
    <n v="0"/>
    <n v="1"/>
    <n v="1"/>
    <n v="0"/>
    <n v="3"/>
    <n v="0.12"/>
    <n v="0"/>
    <n v="0"/>
    <n v="0"/>
    <n v="1"/>
    <n v="0"/>
    <n v="1"/>
    <n v="0"/>
    <n v="2"/>
    <s v=""/>
    <s v=""/>
    <s v=""/>
    <s v=""/>
    <s v=""/>
    <s v=""/>
    <s v=""/>
    <n v="0"/>
    <n v="0"/>
    <n v="0"/>
    <n v="0"/>
    <n v="1"/>
    <n v="0"/>
    <n v="0"/>
    <n v="0"/>
    <n v="1"/>
    <n v="2"/>
    <n v="0"/>
    <n v="0"/>
    <n v="0"/>
    <n v="0"/>
    <n v="2"/>
    <n v="0"/>
    <n v="1"/>
    <n v="3"/>
    <n v="1.503242757204533"/>
  </r>
  <r>
    <s v="467 - TIENDA ALBORADA 924REFRIGERACIÓN"/>
    <s v="TORRES MARQUEZ LEONEL STALYN.xlsx"/>
    <s v="LEONEL STALIN TORRES"/>
    <s v="ARTEFACTA"/>
    <x v="148"/>
    <x v="0"/>
    <s v="REFRIGERACIÓN"/>
    <n v="0.16666666666666666"/>
    <n v="6"/>
    <n v="1"/>
    <n v="1"/>
    <n v="0"/>
    <n v="2"/>
    <n v="1"/>
    <n v="1"/>
    <n v="0"/>
    <n v="0"/>
    <n v="0"/>
    <n v="0"/>
    <n v="0"/>
    <m/>
    <n v="0.25"/>
    <n v="0.25"/>
    <e v="#REF!"/>
    <s v="ORO"/>
    <n v="6"/>
    <n v="1"/>
    <n v="1"/>
    <n v="4"/>
    <n v="2"/>
    <n v="0"/>
    <n v="2"/>
    <n v="5"/>
    <n v="1"/>
    <s v="PROM. B"/>
    <m/>
    <m/>
    <s v="CADENAS"/>
    <s v="ARTEFACTA TIENDA ALBORADA 924"/>
    <m/>
    <s v="MANUEL GIL"/>
    <n v="4"/>
    <n v="3"/>
    <n v="2"/>
    <n v="0"/>
    <n v="0"/>
    <n v="1"/>
    <n v="0"/>
    <n v="0"/>
    <n v="6"/>
    <n v="2.5782490765256818"/>
    <n v="2"/>
    <n v="3"/>
    <n v="0"/>
    <n v="0"/>
    <n v="1"/>
    <n v="0"/>
    <n v="1"/>
    <n v="7"/>
    <s v="MWJVS"/>
    <s v="LEONEL STALIN TORRES"/>
    <n v="35.999999999999993"/>
    <n v="0"/>
    <n v="1"/>
    <n v="0"/>
    <n v="0"/>
    <n v="4"/>
    <n v="0"/>
    <n v="0"/>
    <n v="5"/>
    <n v="0.2"/>
    <n v="1"/>
    <n v="2"/>
    <n v="0"/>
    <n v="0"/>
    <n v="3"/>
    <n v="0"/>
    <n v="0"/>
    <n v="6"/>
    <s v="MEDIO"/>
    <m/>
    <m/>
    <m/>
    <m/>
    <m/>
    <m/>
    <n v="0.25"/>
    <s v="menor de 30%"/>
    <n v="0"/>
    <n v="1"/>
    <n v="1"/>
    <n v="0"/>
    <n v="0"/>
    <n v="1"/>
    <n v="0"/>
    <n v="3"/>
    <n v="0"/>
    <n v="0"/>
    <n v="0"/>
    <n v="0"/>
    <n v="0"/>
    <n v="1"/>
    <n v="0"/>
    <n v="1"/>
    <n v="6.9123812858256359"/>
  </r>
  <r>
    <s v="893 - MIN GUAYAQUIL LA ALBORADA 1 (119)COCINAS"/>
    <s v="TORRES MARQUEZ LEONEL STALYN.xlsx"/>
    <s v="LEONEL STALIN TORRES"/>
    <s v="MARCIMEX"/>
    <x v="149"/>
    <x v="0"/>
    <s v="COCINAS"/>
    <n v="2"/>
    <n v="1"/>
    <n v="2"/>
    <m/>
    <n v="0"/>
    <n v="1"/>
    <n v="0"/>
    <n v="0"/>
    <n v="0"/>
    <n v="0"/>
    <n v="0"/>
    <n v="0"/>
    <n v="0"/>
    <m/>
    <n v="0.25"/>
    <n v="0.25"/>
    <n v="0"/>
    <s v="ORO"/>
    <n v="8"/>
    <n v="2"/>
    <n v="2"/>
    <n v="8"/>
    <m/>
    <m/>
    <m/>
    <n v="5"/>
    <n v="0"/>
    <s v="PROM. B"/>
    <m/>
    <m/>
    <s v="CADENAS"/>
    <s v="MIN GUAYAQUIL LA ALBORADA 1"/>
    <m/>
    <s v="MANUEL GIL"/>
    <n v="8"/>
    <n v="2"/>
    <n v="5"/>
    <n v="0"/>
    <n v="0"/>
    <n v="0"/>
    <n v="0"/>
    <n v="0"/>
    <n v="7"/>
    <n v="4"/>
    <n v="3"/>
    <n v="4"/>
    <n v="0"/>
    <n v="1"/>
    <n v="0"/>
    <n v="0"/>
    <n v="0"/>
    <n v="8"/>
    <s v="MJ"/>
    <s v="LEONEL STALIN TORRES"/>
    <n v="3.9999999999999991"/>
    <n v="0"/>
    <n v="3"/>
    <n v="0"/>
    <n v="0"/>
    <n v="0"/>
    <n v="0"/>
    <n v="0"/>
    <n v="3"/>
    <n v="0.15"/>
    <n v="0"/>
    <n v="8"/>
    <n v="0"/>
    <n v="0"/>
    <n v="0"/>
    <n v="0"/>
    <n v="0"/>
    <n v="8"/>
    <m/>
    <m/>
    <s v="ALTO"/>
    <m/>
    <m/>
    <m/>
    <m/>
    <n v="0.19230769230769232"/>
    <s v="menor de 30%"/>
    <n v="2"/>
    <n v="1"/>
    <s v=""/>
    <n v="0"/>
    <n v="0"/>
    <n v="0"/>
    <n v="0"/>
    <n v="3"/>
    <n v="2"/>
    <n v="6"/>
    <n v="0"/>
    <n v="0"/>
    <n v="0"/>
    <n v="0"/>
    <n v="0"/>
    <n v="8"/>
    <n v="3.6267199017199019"/>
  </r>
  <r>
    <s v="893 - MIN GUAYAQUIL LA ALBORADA 1 (119)LAVADO"/>
    <s v="TORRES MARQUEZ LEONEL STALYN.xlsx"/>
    <s v="LEONEL STALIN TORRES"/>
    <s v="MARCIMEX"/>
    <x v="149"/>
    <x v="0"/>
    <s v="LAVADO"/>
    <n v="0"/>
    <n v="1"/>
    <n v="0"/>
    <m/>
    <n v="2"/>
    <n v="3"/>
    <n v="5"/>
    <n v="0"/>
    <n v="0"/>
    <n v="0"/>
    <n v="0"/>
    <n v="0"/>
    <n v="0"/>
    <m/>
    <n v="0"/>
    <n v="0"/>
    <n v="0"/>
    <s v="ORO"/>
    <n v="10"/>
    <n v="0"/>
    <n v="0"/>
    <n v="10"/>
    <m/>
    <m/>
    <m/>
    <n v="3"/>
    <n v="0"/>
    <s v="PROM. B"/>
    <m/>
    <m/>
    <s v="CADENAS"/>
    <s v="MIN GUAYAQUIL LA ALBORADA 1"/>
    <m/>
    <s v="MANUEL GIL"/>
    <n v="10"/>
    <n v="0"/>
    <n v="1"/>
    <n v="2"/>
    <n v="3"/>
    <n v="3"/>
    <n v="0"/>
    <n v="0"/>
    <n v="9"/>
    <n v="3"/>
    <n v="1"/>
    <n v="0"/>
    <n v="1"/>
    <n v="2"/>
    <n v="2"/>
    <n v="0"/>
    <n v="0"/>
    <n v="6"/>
    <s v="MJ"/>
    <s v="LEONEL STALIN TORRES"/>
    <n v="3.9999999999999991"/>
    <n v="0"/>
    <n v="2"/>
    <n v="0"/>
    <n v="1"/>
    <n v="1"/>
    <n v="0"/>
    <n v="0"/>
    <n v="4"/>
    <n v="0.2"/>
    <n v="1"/>
    <n v="0"/>
    <n v="1"/>
    <n v="1"/>
    <n v="2"/>
    <n v="0"/>
    <n v="0"/>
    <n v="5"/>
    <s v="MEDIO"/>
    <m/>
    <m/>
    <m/>
    <m/>
    <m/>
    <m/>
    <n v="8.3333333333333329E-2"/>
    <s v="menor de 30%"/>
    <n v="0"/>
    <n v="2"/>
    <s v=""/>
    <n v="2"/>
    <n v="3"/>
    <n v="1"/>
    <n v="0"/>
    <n v="8"/>
    <n v="1"/>
    <n v="0"/>
    <n v="0"/>
    <n v="5"/>
    <n v="3"/>
    <n v="0"/>
    <n v="0"/>
    <n v="9"/>
    <n v="1.7958084838935486"/>
  </r>
  <r>
    <s v="893 - MIN GUAYAQUIL LA ALBORADA 1 (119)REFRIGERACIÓN"/>
    <s v="TORRES MARQUEZ LEONEL STALYN.xlsx"/>
    <s v="LEONEL STALIN TORRES"/>
    <s v="MARCIMEX"/>
    <x v="149"/>
    <x v="0"/>
    <s v="REFRIGERACIÓN"/>
    <n v="2"/>
    <n v="1"/>
    <n v="2"/>
    <m/>
    <n v="1"/>
    <n v="1"/>
    <n v="3"/>
    <n v="0"/>
    <n v="0"/>
    <n v="0"/>
    <n v="0"/>
    <n v="0"/>
    <n v="0"/>
    <m/>
    <n v="0.13333333333333333"/>
    <n v="0.13333333333333333"/>
    <n v="0"/>
    <s v="ORO"/>
    <n v="15"/>
    <n v="2"/>
    <n v="2"/>
    <n v="15"/>
    <m/>
    <m/>
    <m/>
    <n v="9"/>
    <n v="0"/>
    <s v="PROM. B"/>
    <m/>
    <m/>
    <s v="CADENAS"/>
    <s v="MIN GUAYAQUIL LA ALBORADA 1"/>
    <m/>
    <s v="MANUEL GIL"/>
    <n v="15"/>
    <n v="1"/>
    <n v="3"/>
    <n v="0"/>
    <n v="0"/>
    <n v="2"/>
    <n v="0"/>
    <n v="0"/>
    <n v="6"/>
    <n v="4"/>
    <n v="0"/>
    <n v="3"/>
    <n v="1"/>
    <n v="1"/>
    <n v="2"/>
    <n v="0"/>
    <n v="0"/>
    <n v="7"/>
    <s v="MJ"/>
    <s v="LEONEL STALIN TORRES"/>
    <n v="3.9999999999999991"/>
    <n v="0"/>
    <n v="5"/>
    <n v="0"/>
    <n v="0"/>
    <n v="1"/>
    <n v="0"/>
    <n v="0"/>
    <n v="6"/>
    <n v="0.15"/>
    <n v="0"/>
    <n v="3"/>
    <n v="0"/>
    <n v="1"/>
    <n v="1"/>
    <n v="0"/>
    <n v="0"/>
    <n v="5"/>
    <s v="MEDIO"/>
    <m/>
    <m/>
    <m/>
    <m/>
    <m/>
    <m/>
    <n v="4.1666666666666664E-2"/>
    <s v="menor de 30%"/>
    <n v="1"/>
    <n v="2"/>
    <s v=""/>
    <n v="2"/>
    <n v="1"/>
    <n v="0"/>
    <n v="0"/>
    <n v="6"/>
    <n v="0"/>
    <n v="2"/>
    <n v="0"/>
    <n v="0"/>
    <n v="0"/>
    <n v="0"/>
    <n v="0"/>
    <n v="2"/>
    <n v="2.3153212280317947"/>
  </r>
  <r>
    <s v="469 - TIENDA PORTETE 936AIRES"/>
    <s v="AYALA SARMIENTO LILIANA YADIRA del 1 al 18 de sep.xlsx"/>
    <s v="LILIANA YADIRA AYALA"/>
    <s v="ARTEFACTA"/>
    <x v="150"/>
    <x v="0"/>
    <s v="AIRES"/>
    <n v="0"/>
    <n v="3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PORTETE 936"/>
    <m/>
    <s v="XIOMARA DELGADO"/>
    <n v="0"/>
    <n v="0"/>
    <n v="0"/>
    <n v="0"/>
    <n v="0"/>
    <n v="0"/>
    <n v="0"/>
    <n v="0"/>
    <n v="0"/>
    <n v="4.0162271805273848"/>
    <n v="1"/>
    <n v="0"/>
    <n v="0"/>
    <n v="0"/>
    <n v="0"/>
    <n v="0"/>
    <n v="0"/>
    <n v="1"/>
    <s v="MWJVS"/>
    <s v="LILIANA YADIRA AYALA"/>
    <n v="33.999999999999993"/>
    <n v="1"/>
    <n v="0"/>
    <n v="0"/>
    <n v="0"/>
    <n v="0"/>
    <n v="0"/>
    <n v="0"/>
    <n v="1"/>
    <n v="0.1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4.4624746450304276"/>
  </r>
  <r>
    <s v="469 - TIENDA PORTETE 936COCINAS"/>
    <s v="AYALA SARMIENTO LILIANA YADIRA del 1 al 18 de sep.xlsx"/>
    <s v="LILIANA YADIRA AYALA"/>
    <s v="ARTEFACTA"/>
    <x v="150"/>
    <x v="0"/>
    <s v="COCINAS"/>
    <n v="0.33333333333333331"/>
    <n v="24"/>
    <n v="8"/>
    <n v="2"/>
    <n v="0"/>
    <n v="0"/>
    <n v="0"/>
    <n v="0"/>
    <n v="1"/>
    <n v="0"/>
    <n v="0"/>
    <n v="0"/>
    <n v="0"/>
    <m/>
    <n v="0.8"/>
    <n v="0.8"/>
    <e v="#REF!"/>
    <s v="ORO"/>
    <n v="22"/>
    <n v="8"/>
    <n v="8"/>
    <n v="10"/>
    <n v="12"/>
    <n v="2"/>
    <n v="12"/>
    <n v="20"/>
    <n v="4"/>
    <s v="PROM. B"/>
    <m/>
    <m/>
    <s v="CADENAS"/>
    <s v="ARTEFACTA TIENDA PORTETE 936"/>
    <m/>
    <s v="XIOMARA DELGADO"/>
    <n v="10"/>
    <n v="5"/>
    <n v="2"/>
    <n v="0"/>
    <n v="0"/>
    <n v="0"/>
    <n v="0"/>
    <n v="0"/>
    <n v="7"/>
    <n v="24.552346116297514"/>
    <n v="7"/>
    <n v="3"/>
    <n v="0"/>
    <n v="0"/>
    <n v="0"/>
    <n v="0"/>
    <n v="0"/>
    <n v="10"/>
    <s v="MWJVS"/>
    <s v="LILIANA YADIRA AYALA"/>
    <n v="33.999999999999993"/>
    <n v="4"/>
    <n v="2"/>
    <n v="0"/>
    <n v="0"/>
    <n v="0"/>
    <n v="0"/>
    <n v="0"/>
    <n v="6"/>
    <n v="0.4"/>
    <n v="3"/>
    <n v="2"/>
    <n v="0"/>
    <n v="0"/>
    <n v="0"/>
    <n v="0"/>
    <n v="0"/>
    <n v="5"/>
    <m/>
    <m/>
    <m/>
    <m/>
    <m/>
    <m/>
    <m/>
    <n v="0.6785714285714286"/>
    <s v="mayor 40%"/>
    <n v="4"/>
    <n v="3"/>
    <n v="0"/>
    <n v="0"/>
    <n v="0"/>
    <n v="0"/>
    <n v="0"/>
    <n v="7"/>
    <n v="4"/>
    <n v="2"/>
    <n v="0"/>
    <n v="0"/>
    <n v="0"/>
    <n v="0"/>
    <n v="0"/>
    <n v="6"/>
    <n v="33"/>
  </r>
  <r>
    <s v="469 - TIENDA PORTETE 936EMPOTRE"/>
    <s v="AYALA SARMIENTO LILIANA YADIRA del 1 al 18 de sep.xlsx"/>
    <s v="LILIANA YADIRA AYALA"/>
    <s v="ARTEFACTA"/>
    <x v="150"/>
    <x v="0"/>
    <s v="EMPOTRE"/>
    <n v="0"/>
    <n v="0"/>
    <n v="3"/>
    <n v="1"/>
    <n v="0"/>
    <n v="0"/>
    <n v="0"/>
    <n v="0"/>
    <n v="0"/>
    <n v="0"/>
    <n v="0"/>
    <n v="0"/>
    <n v="0"/>
    <m/>
    <n v="0.75"/>
    <n v="0.75"/>
    <e v="#REF!"/>
    <s v="ORO"/>
    <n v="4"/>
    <n v="0"/>
    <n v="3"/>
    <n v="4"/>
    <n v="0"/>
    <n v="0"/>
    <n v="0"/>
    <n v="0"/>
    <n v="3"/>
    <s v="PROM. B"/>
    <m/>
    <m/>
    <s v="CADENAS"/>
    <s v="ARTEFACTA TIENDA PORTETE 936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ILIANA YADIRA AYALA"/>
    <n v="33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69 - TIENDA PORTETE 936GLOBALES"/>
    <s v="AYALA SARMIENTO LILIANA YADIRA del 1 al 18 de sep.xlsx"/>
    <s v="LILIANA YADIRA AYALA"/>
    <s v="ARTEFACTA"/>
    <x v="150"/>
    <x v="0"/>
    <s v="GLOBALES"/>
    <n v="0.125"/>
    <n v="8"/>
    <n v="1"/>
    <n v="0"/>
    <n v="0"/>
    <n v="0"/>
    <n v="0"/>
    <n v="0"/>
    <n v="0"/>
    <n v="0"/>
    <n v="0"/>
    <n v="0"/>
    <n v="0"/>
    <m/>
    <n v="1"/>
    <n v="1"/>
    <e v="#REF!"/>
    <s v="ORO"/>
    <n v="3"/>
    <n v="1"/>
    <n v="1"/>
    <n v="1"/>
    <n v="2"/>
    <n v="2"/>
    <n v="2"/>
    <n v="4"/>
    <n v="0"/>
    <s v="PROM. B"/>
    <m/>
    <m/>
    <s v="CADENAS"/>
    <s v="ARTEFACTA TIENDA PORTETE 936"/>
    <m/>
    <s v="XIOMARA DELGADO"/>
    <n v="1"/>
    <n v="2"/>
    <n v="0"/>
    <n v="0"/>
    <n v="0"/>
    <n v="0"/>
    <n v="0"/>
    <n v="0"/>
    <n v="2"/>
    <n v="7.4236675437448794"/>
    <n v="0"/>
    <n v="0"/>
    <n v="0"/>
    <n v="0"/>
    <n v="5"/>
    <n v="2"/>
    <n v="0"/>
    <n v="7"/>
    <s v="MWJVS"/>
    <s v="LILIANA YADIRA AYALA"/>
    <n v="33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ALTO"/>
    <m/>
    <s v="ALTO"/>
    <m/>
    <m/>
    <m/>
    <m/>
    <n v="0.22222222222222221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7.6046267087276549"/>
  </r>
  <r>
    <s v="469 - TIENDA PORTETE 936LAVADO"/>
    <s v="AYALA SARMIENTO LILIANA YADIRA del 1 al 18 de sep.xlsx"/>
    <s v="LILIANA YADIRA AYALA"/>
    <s v="ARTEFACTA"/>
    <x v="150"/>
    <x v="0"/>
    <s v="LAVADO"/>
    <n v="0.8"/>
    <n v="5"/>
    <n v="4"/>
    <n v="2"/>
    <n v="0"/>
    <n v="1"/>
    <n v="5"/>
    <n v="6"/>
    <n v="0"/>
    <n v="0"/>
    <n v="0"/>
    <n v="0"/>
    <n v="0"/>
    <m/>
    <n v="0.26666666666666666"/>
    <n v="0.26666666666666666"/>
    <e v="#REF!"/>
    <s v="ORO"/>
    <n v="25"/>
    <n v="2"/>
    <n v="4"/>
    <n v="15"/>
    <n v="10"/>
    <n v="2"/>
    <n v="10"/>
    <n v="14"/>
    <n v="2"/>
    <s v="PROM. B"/>
    <m/>
    <m/>
    <s v="CADENAS"/>
    <s v="ARTEFACTA TIENDA PORTETE 936"/>
    <m/>
    <s v="XIOMARA DELGADO"/>
    <n v="10"/>
    <n v="0"/>
    <n v="0"/>
    <n v="0"/>
    <n v="1"/>
    <n v="0"/>
    <n v="1"/>
    <n v="0"/>
    <n v="2"/>
    <n v="4.8972692145778094"/>
    <n v="2"/>
    <n v="0"/>
    <n v="0"/>
    <n v="1"/>
    <n v="0"/>
    <n v="1"/>
    <n v="0"/>
    <n v="4"/>
    <s v="MWJVS"/>
    <s v="LILIANA YADIRA AYALA"/>
    <n v="33.999999999999993"/>
    <n v="0"/>
    <n v="0"/>
    <n v="0"/>
    <n v="2"/>
    <n v="1"/>
    <n v="1"/>
    <n v="0"/>
    <n v="4"/>
    <n v="0.12"/>
    <n v="2"/>
    <n v="0"/>
    <n v="0"/>
    <n v="1"/>
    <n v="0"/>
    <n v="0"/>
    <n v="0"/>
    <n v="3"/>
    <s v="ALTO"/>
    <m/>
    <m/>
    <m/>
    <m/>
    <m/>
    <m/>
    <n v="0.30769230769230771"/>
    <s v="menor de 30%"/>
    <n v="2"/>
    <n v="0"/>
    <n v="0"/>
    <n v="2"/>
    <n v="2"/>
    <n v="1"/>
    <n v="0"/>
    <n v="7"/>
    <n v="0"/>
    <n v="0"/>
    <n v="0"/>
    <n v="1"/>
    <n v="2"/>
    <n v="1"/>
    <n v="0"/>
    <n v="4"/>
    <n v="11.414526538967202"/>
  </r>
  <r>
    <s v="469 - TIENDA PORTETE 936REFRIGERACIÓN"/>
    <s v="AYALA SARMIENTO LILIANA YADIRA del 1 al 18 de sep.xlsx"/>
    <s v="LILIANA YADIRA AYALA"/>
    <s v="ARTEFACTA"/>
    <x v="150"/>
    <x v="0"/>
    <s v="REFRIGERACIÓN"/>
    <n v="0.5"/>
    <n v="16"/>
    <n v="8"/>
    <n v="0"/>
    <n v="0"/>
    <n v="0"/>
    <n v="9"/>
    <n v="4"/>
    <n v="0"/>
    <n v="0"/>
    <n v="0"/>
    <n v="0"/>
    <n v="0"/>
    <m/>
    <n v="0.47058823529411764"/>
    <n v="0.47058823529411764"/>
    <e v="#REF!"/>
    <s v="ORO"/>
    <n v="17"/>
    <n v="8"/>
    <n v="8"/>
    <n v="17"/>
    <n v="0"/>
    <n v="8"/>
    <n v="0"/>
    <n v="16"/>
    <n v="0"/>
    <s v="PROM. B"/>
    <m/>
    <m/>
    <s v="CADENAS"/>
    <s v="ARTEFACTA TIENDA PORTETE 936"/>
    <m/>
    <s v="XIOMARA DELGADO"/>
    <n v="15"/>
    <n v="2"/>
    <n v="1"/>
    <n v="0"/>
    <n v="1"/>
    <n v="2"/>
    <n v="0"/>
    <n v="0"/>
    <n v="6"/>
    <n v="11.589072678637974"/>
    <n v="3"/>
    <n v="0"/>
    <n v="0"/>
    <n v="1"/>
    <n v="2"/>
    <n v="0"/>
    <n v="0"/>
    <n v="6"/>
    <s v="MWJVS"/>
    <s v="LILIANA YADIRA AYALA"/>
    <n v="33.999999999999993"/>
    <n v="0"/>
    <n v="0"/>
    <n v="0"/>
    <n v="0"/>
    <n v="0"/>
    <n v="0"/>
    <n v="0"/>
    <n v="0"/>
    <n v="0.2"/>
    <n v="0"/>
    <n v="1"/>
    <n v="0"/>
    <n v="0"/>
    <n v="2"/>
    <n v="2"/>
    <n v="0"/>
    <n v="5"/>
    <m/>
    <m/>
    <m/>
    <m/>
    <m/>
    <m/>
    <m/>
    <n v="0.29411764705882354"/>
    <s v="mayor 40%"/>
    <n v="1"/>
    <n v="0"/>
    <n v="0"/>
    <n v="1"/>
    <n v="1"/>
    <n v="0"/>
    <n v="0"/>
    <n v="3"/>
    <n v="3"/>
    <n v="0"/>
    <n v="0"/>
    <n v="1"/>
    <n v="2"/>
    <n v="0"/>
    <n v="0"/>
    <n v="6"/>
    <n v="22"/>
  </r>
  <r>
    <s v="626 - GYE.PORTETE IIIAIRES"/>
    <s v="AYALA SARMIENTO LILIANA YADIRA del 1 al 18 de sep.xlsx"/>
    <s v="LILIANA YADIRA AYALA"/>
    <s v="JAHER"/>
    <x v="151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JAHER PORTETE III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V"/>
    <s v="LILIANA YADIRA AYALA"/>
    <n v="5.999999999999997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26 - GYE.PORTETE IIICOCINAS"/>
    <s v="AYALA SARMIENTO LILIANA YADIRA del 1 al 18 de sep.xlsx"/>
    <s v="LILIANA YADIRA AYALA"/>
    <s v="JAHER"/>
    <x v="151"/>
    <x v="0"/>
    <s v="COCINAS"/>
    <n v="1"/>
    <n v="6"/>
    <n v="6"/>
    <n v="5"/>
    <n v="0"/>
    <n v="0"/>
    <n v="0"/>
    <n v="0"/>
    <n v="0"/>
    <n v="0"/>
    <n v="0"/>
    <n v="0"/>
    <n v="0"/>
    <m/>
    <n v="0.54545454545454541"/>
    <n v="0.54545454545454541"/>
    <e v="#REF!"/>
    <s v="ORO"/>
    <n v="19"/>
    <n v="6"/>
    <n v="6"/>
    <n v="11"/>
    <n v="8"/>
    <n v="8"/>
    <n v="8"/>
    <n v="16"/>
    <n v="1.2"/>
    <s v="PROM. B"/>
    <m/>
    <m/>
    <s v="CADENAS"/>
    <s v="JAHER PORTETE III"/>
    <m/>
    <s v="XIOMARA DELGADO"/>
    <n v="11"/>
    <n v="1"/>
    <n v="1"/>
    <n v="0"/>
    <n v="0"/>
    <n v="0"/>
    <n v="0"/>
    <n v="0"/>
    <n v="2"/>
    <n v="7.1846792308751386"/>
    <n v="2"/>
    <n v="1"/>
    <n v="0"/>
    <n v="0"/>
    <n v="0"/>
    <n v="0"/>
    <n v="0"/>
    <n v="3"/>
    <s v="WV"/>
    <s v="LILIANA YADIRA AYALA"/>
    <n v="5.9999999999999973"/>
    <n v="1"/>
    <n v="0"/>
    <n v="0"/>
    <n v="0"/>
    <n v="0"/>
    <n v="0"/>
    <n v="0"/>
    <n v="1"/>
    <n v="0.42"/>
    <n v="0"/>
    <n v="0"/>
    <n v="0"/>
    <n v="0"/>
    <n v="0"/>
    <n v="0"/>
    <n v="0"/>
    <n v="0"/>
    <m/>
    <m/>
    <m/>
    <m/>
    <m/>
    <m/>
    <m/>
    <n v="0.66666666666666663"/>
    <s v="mayor 40%"/>
    <n v="1"/>
    <n v="0"/>
    <n v="0"/>
    <n v="0"/>
    <n v="0"/>
    <n v="0"/>
    <n v="0"/>
    <n v="1"/>
    <n v="0"/>
    <n v="0"/>
    <n v="0"/>
    <n v="0"/>
    <n v="0"/>
    <n v="0"/>
    <n v="0"/>
    <n v="0"/>
    <n v="5.8458995413787012"/>
  </r>
  <r>
    <s v="626 - GYE.PORTETE IIILAVADO"/>
    <s v="AYALA SARMIENTO LILIANA YADIRA del 1 al 18 de sep.xlsx"/>
    <s v="LILIANA YADIRA AYALA"/>
    <s v="JAHER"/>
    <x v="151"/>
    <x v="0"/>
    <s v="LAVADO"/>
    <n v="0.4"/>
    <n v="5"/>
    <n v="2"/>
    <n v="3"/>
    <n v="0"/>
    <n v="0"/>
    <n v="0"/>
    <n v="0"/>
    <n v="0"/>
    <n v="0"/>
    <n v="0"/>
    <n v="0"/>
    <n v="0"/>
    <m/>
    <n v="0.4"/>
    <n v="0.4"/>
    <e v="#REF!"/>
    <s v="ORO"/>
    <n v="7"/>
    <n v="2"/>
    <n v="2"/>
    <n v="5"/>
    <n v="2"/>
    <n v="2"/>
    <n v="2"/>
    <n v="5"/>
    <n v="0.66666666666666663"/>
    <s v="PROM. B"/>
    <m/>
    <m/>
    <s v="CADENAS"/>
    <s v="JAHER PORTETE III"/>
    <m/>
    <s v="XIOMARA DELGADO"/>
    <n v="5"/>
    <n v="0"/>
    <n v="0"/>
    <n v="0"/>
    <n v="0"/>
    <n v="0"/>
    <n v="0"/>
    <n v="0"/>
    <n v="0"/>
    <n v="3.797898775011987"/>
    <n v="1"/>
    <n v="0"/>
    <n v="0"/>
    <n v="0"/>
    <n v="0"/>
    <n v="0"/>
    <n v="0"/>
    <n v="1"/>
    <s v="WV"/>
    <s v="LILIANA YADIRA AYALA"/>
    <n v="5.9999999999999973"/>
    <n v="0"/>
    <n v="0"/>
    <n v="0"/>
    <n v="0"/>
    <n v="0"/>
    <n v="0"/>
    <n v="0"/>
    <n v="0"/>
    <n v="0.25"/>
    <n v="0"/>
    <n v="0"/>
    <n v="0"/>
    <n v="0"/>
    <n v="0"/>
    <n v="0"/>
    <n v="0"/>
    <n v="0"/>
    <m/>
    <m/>
    <m/>
    <m/>
    <m/>
    <m/>
    <m/>
    <n v="1"/>
    <s v="mayor 40%"/>
    <n v="4"/>
    <n v="0"/>
    <n v="0"/>
    <n v="0"/>
    <n v="0"/>
    <n v="0"/>
    <n v="0"/>
    <n v="4"/>
    <n v="1"/>
    <n v="0"/>
    <n v="0"/>
    <n v="0"/>
    <n v="0"/>
    <n v="0"/>
    <n v="0"/>
    <n v="1"/>
    <n v="1.7263176250054488"/>
  </r>
  <r>
    <s v="626 - GYE.PORTETE IIIREFRIGERACIÓN"/>
    <s v="AYALA SARMIENTO LILIANA YADIRA del 1 al 18 de sep.xlsx"/>
    <s v="LILIANA YADIRA AYALA"/>
    <s v="JAHER"/>
    <x v="151"/>
    <x v="0"/>
    <s v="REFRIGERACIÓN"/>
    <n v="1"/>
    <n v="3"/>
    <n v="3"/>
    <n v="2"/>
    <n v="0"/>
    <n v="0"/>
    <n v="0"/>
    <n v="0"/>
    <n v="0"/>
    <n v="0"/>
    <n v="0"/>
    <n v="0"/>
    <n v="0"/>
    <m/>
    <n v="0.6"/>
    <n v="0.6"/>
    <e v="#REF!"/>
    <s v="ORO"/>
    <n v="8"/>
    <n v="3"/>
    <n v="3"/>
    <n v="5"/>
    <n v="3"/>
    <n v="3"/>
    <n v="3"/>
    <n v="8"/>
    <n v="1.5"/>
    <s v="PROM. B"/>
    <m/>
    <m/>
    <s v="CADENAS"/>
    <s v="JAHER PORTETE III"/>
    <m/>
    <s v="XIOMARA DELGADO"/>
    <n v="5"/>
    <n v="0"/>
    <n v="1"/>
    <n v="0"/>
    <n v="0"/>
    <n v="0"/>
    <n v="0"/>
    <n v="0"/>
    <n v="1"/>
    <n v="4.2898935190302492"/>
    <n v="0"/>
    <n v="1"/>
    <n v="0"/>
    <n v="0"/>
    <n v="0"/>
    <n v="0"/>
    <n v="0"/>
    <n v="1"/>
    <s v="WV"/>
    <s v="LILIANA YADIRA AYALA"/>
    <n v="5.9999999999999973"/>
    <n v="1"/>
    <n v="1"/>
    <n v="0"/>
    <n v="0"/>
    <n v="0"/>
    <n v="0"/>
    <n v="0"/>
    <n v="2"/>
    <n v="0.35"/>
    <n v="1"/>
    <n v="1"/>
    <n v="0"/>
    <n v="0"/>
    <n v="0"/>
    <n v="0"/>
    <n v="0"/>
    <n v="2"/>
    <s v="ALTO"/>
    <m/>
    <s v="ALTO"/>
    <m/>
    <m/>
    <m/>
    <m/>
    <n v="0.33333333333333331"/>
    <s v="menor de 30%"/>
    <n v="1"/>
    <n v="1"/>
    <n v="0"/>
    <n v="0"/>
    <n v="0"/>
    <n v="0"/>
    <n v="0"/>
    <n v="2"/>
    <n v="1"/>
    <n v="1"/>
    <n v="0"/>
    <n v="0"/>
    <n v="0"/>
    <n v="0"/>
    <n v="0"/>
    <n v="2"/>
    <n v="4.7478722228362997"/>
  </r>
  <r>
    <s v="959 - ALM ESPAÑA MILAGROAIRES"/>
    <s v="VARGAS VARGAS LINA LISBETH.xlsx"/>
    <s v="LINA LISBETH VARGAS"/>
    <s v="ALMACENES ESPAÑA"/>
    <x v="152"/>
    <x v="0"/>
    <s v="AIRES"/>
    <n v="1.3333333333333333"/>
    <n v="3"/>
    <n v="4"/>
    <n v="0"/>
    <n v="0"/>
    <n v="1"/>
    <n v="0"/>
    <n v="0"/>
    <n v="0"/>
    <n v="0"/>
    <n v="0"/>
    <n v="0"/>
    <n v="0"/>
    <m/>
    <n v="0.8"/>
    <n v="0.8"/>
    <n v="0"/>
    <s v="PLATINO"/>
    <n v="5"/>
    <n v="3"/>
    <n v="4"/>
    <n v="5"/>
    <n v="0"/>
    <n v="0"/>
    <n v="0"/>
    <n v="3"/>
    <n v="0"/>
    <s v="PROM. B"/>
    <m/>
    <m/>
    <s v="CADENAS"/>
    <s v="ALMACENES ESPAÑA"/>
    <m/>
    <s v="ANNY SUAREZ"/>
    <n v="4"/>
    <n v="0"/>
    <n v="0"/>
    <n v="0"/>
    <n v="0"/>
    <n v="0"/>
    <n v="0"/>
    <n v="0"/>
    <n v="0"/>
    <n v="5.8823529411764692"/>
    <n v="0"/>
    <n v="0"/>
    <n v="0"/>
    <n v="0"/>
    <n v="0"/>
    <n v="0"/>
    <n v="9"/>
    <n v="9"/>
    <s v="MWJVS"/>
    <s v="LINA LISBETH VARGAS"/>
    <n v="14.999999999999996"/>
    <n v="0"/>
    <n v="0"/>
    <n v="0"/>
    <n v="0"/>
    <n v="0"/>
    <n v="0"/>
    <n v="0"/>
    <n v="0"/>
    <n v="0.35"/>
    <n v="1"/>
    <n v="0"/>
    <n v="0"/>
    <n v="0"/>
    <n v="0"/>
    <n v="0"/>
    <n v="0"/>
    <n v="1"/>
    <m/>
    <m/>
    <m/>
    <m/>
    <m/>
    <m/>
    <m/>
    <n v="0.1"/>
    <s v="menor de 30%"/>
    <n v="1"/>
    <n v="0"/>
    <n v="0"/>
    <n v="0"/>
    <n v="0"/>
    <n v="0"/>
    <n v="1"/>
    <n v="2"/>
    <n v="2"/>
    <n v="0"/>
    <n v="0"/>
    <n v="0"/>
    <n v="0"/>
    <n v="0"/>
    <n v="0"/>
    <n v="2"/>
    <n v="5.8823529411764692"/>
  </r>
  <r>
    <s v="959 - ALM ESPAÑA MILAGROCOCINAS"/>
    <s v="VARGAS VARGAS LINA LISBETH.xlsx"/>
    <s v="LINA LISBETH VARGAS"/>
    <s v="ALMACENES ESPAÑA"/>
    <x v="152"/>
    <x v="0"/>
    <s v="COCINAS"/>
    <n v="1.2727272727272727"/>
    <n v="11"/>
    <n v="14"/>
    <n v="4"/>
    <n v="0"/>
    <n v="0"/>
    <n v="0"/>
    <n v="0"/>
    <n v="0"/>
    <n v="0"/>
    <n v="0"/>
    <n v="0"/>
    <n v="0"/>
    <m/>
    <n v="0.77777777777777779"/>
    <n v="0.77777777777777779"/>
    <n v="0"/>
    <s v="PLATINO"/>
    <n v="18"/>
    <n v="8"/>
    <n v="14"/>
    <n v="18"/>
    <n v="0"/>
    <n v="0"/>
    <n v="0"/>
    <n v="8"/>
    <n v="3.5"/>
    <s v="PROM. B"/>
    <m/>
    <m/>
    <s v="CADENAS"/>
    <s v="ALMACENES ESPAÑA"/>
    <m/>
    <s v="ANNY SUAREZ"/>
    <n v="12"/>
    <n v="0"/>
    <n v="0"/>
    <n v="0"/>
    <n v="0"/>
    <n v="0"/>
    <n v="0"/>
    <n v="0"/>
    <n v="0"/>
    <n v="10.207710777452913"/>
    <n v="9"/>
    <n v="4"/>
    <n v="0"/>
    <n v="0"/>
    <n v="0"/>
    <n v="0"/>
    <n v="1"/>
    <n v="14"/>
    <s v="MWJVS"/>
    <s v="LINA LISBETH VARGAS"/>
    <n v="14.999999999999996"/>
    <n v="3"/>
    <n v="0"/>
    <n v="0"/>
    <n v="0"/>
    <n v="0"/>
    <n v="0"/>
    <n v="0"/>
    <n v="3"/>
    <n v="0.5"/>
    <n v="2"/>
    <n v="1"/>
    <n v="0"/>
    <n v="0"/>
    <n v="0"/>
    <n v="0"/>
    <n v="0"/>
    <n v="3"/>
    <m/>
    <m/>
    <m/>
    <m/>
    <m/>
    <m/>
    <m/>
    <n v="0.7"/>
    <s v="mayor 40%"/>
    <n v="5"/>
    <n v="4"/>
    <n v="0"/>
    <n v="0"/>
    <n v="0"/>
    <n v="0"/>
    <n v="1"/>
    <n v="10"/>
    <n v="6"/>
    <n v="2"/>
    <n v="0"/>
    <n v="0"/>
    <n v="0"/>
    <n v="0"/>
    <n v="1"/>
    <n v="9"/>
    <n v="14.656626388308773"/>
  </r>
  <r>
    <s v="959 - ALM ESPAÑA MILAGROGLOBALES"/>
    <s v="VARGAS VARGAS LINA LISBETH.xlsx"/>
    <s v="LINA LISBETH VARGAS"/>
    <s v="ALMACENES ESPAÑA"/>
    <x v="152"/>
    <x v="0"/>
    <s v="GLOBALES"/>
    <n v="1"/>
    <n v="3"/>
    <n v="3"/>
    <n v="4"/>
    <n v="0"/>
    <n v="0"/>
    <n v="0"/>
    <n v="3"/>
    <n v="0"/>
    <n v="0"/>
    <n v="0"/>
    <n v="0"/>
    <n v="0"/>
    <m/>
    <n v="0.3"/>
    <n v="0.3"/>
    <n v="0"/>
    <s v="PLATINO"/>
    <n v="10"/>
    <n v="1"/>
    <n v="3"/>
    <n v="10"/>
    <n v="0"/>
    <n v="0"/>
    <n v="0"/>
    <n v="1"/>
    <n v="0.75"/>
    <s v="PROM. B"/>
    <m/>
    <m/>
    <s v="CADENAS"/>
    <s v="ALMACENES ESPAÑA"/>
    <m/>
    <s v="ANNY SUAREZ"/>
    <n v="6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INA LISBETH VARGAS"/>
    <n v="14.999999999999996"/>
    <n v="0"/>
    <n v="0"/>
    <n v="0"/>
    <n v="0"/>
    <n v="0"/>
    <n v="0"/>
    <n v="0"/>
    <n v="0"/>
    <n v="0"/>
    <n v="3"/>
    <n v="0"/>
    <n v="0"/>
    <n v="0"/>
    <n v="0"/>
    <n v="0"/>
    <n v="0"/>
    <n v="3"/>
    <m/>
    <m/>
    <m/>
    <m/>
    <m/>
    <m/>
    <m/>
    <n v="1"/>
    <s v="mayor 40%"/>
    <n v="1"/>
    <n v="0"/>
    <n v="0"/>
    <n v="0"/>
    <n v="0"/>
    <n v="2"/>
    <n v="0"/>
    <n v="3"/>
    <n v="1"/>
    <n v="0"/>
    <n v="0"/>
    <n v="0"/>
    <n v="0"/>
    <n v="0"/>
    <n v="0"/>
    <n v="1"/>
    <n v="0.41487068965517243"/>
  </r>
  <r>
    <s v="959 - ALM ESPAÑA MILAGROLAVADO"/>
    <s v="VARGAS VARGAS LINA LISBETH.xlsx"/>
    <s v="LINA LISBETH VARGAS"/>
    <s v="ALMACENES ESPAÑA"/>
    <x v="152"/>
    <x v="0"/>
    <s v="LAVADO"/>
    <n v="3.8"/>
    <n v="5"/>
    <n v="19"/>
    <n v="0"/>
    <n v="0"/>
    <n v="2"/>
    <n v="0"/>
    <n v="4"/>
    <n v="0"/>
    <n v="0"/>
    <n v="0"/>
    <n v="0"/>
    <n v="0"/>
    <m/>
    <n v="0.76"/>
    <n v="0.76"/>
    <n v="0"/>
    <s v="PLATINO"/>
    <n v="25"/>
    <n v="14"/>
    <n v="19"/>
    <n v="25"/>
    <n v="0"/>
    <n v="0"/>
    <n v="0"/>
    <n v="14"/>
    <n v="0"/>
    <s v="PROM. B"/>
    <m/>
    <m/>
    <s v="CADENAS"/>
    <s v="ALMACENES ESPAÑA"/>
    <m/>
    <s v="ANNY SUAREZ"/>
    <n v="20"/>
    <n v="0"/>
    <n v="0"/>
    <n v="0"/>
    <n v="0"/>
    <n v="0"/>
    <n v="0"/>
    <n v="0"/>
    <n v="0"/>
    <n v="6.4857157220747057"/>
    <n v="6"/>
    <n v="0"/>
    <n v="0"/>
    <n v="0"/>
    <n v="1"/>
    <n v="11"/>
    <n v="0"/>
    <n v="18"/>
    <s v="MWJVS"/>
    <s v="LINA LISBETH VARGAS"/>
    <n v="14.999999999999996"/>
    <n v="1"/>
    <n v="1"/>
    <n v="0"/>
    <n v="0"/>
    <n v="0"/>
    <n v="0"/>
    <n v="0"/>
    <n v="2"/>
    <n v="0.35"/>
    <n v="2"/>
    <n v="1"/>
    <n v="0"/>
    <n v="0"/>
    <n v="0"/>
    <n v="3"/>
    <n v="0"/>
    <n v="6"/>
    <m/>
    <m/>
    <m/>
    <m/>
    <m/>
    <m/>
    <m/>
    <n v="0.34615384615384615"/>
    <s v="30% a 40%"/>
    <n v="1"/>
    <n v="0"/>
    <n v="0"/>
    <n v="0"/>
    <n v="0"/>
    <n v="2"/>
    <n v="0"/>
    <n v="3"/>
    <n v="1"/>
    <n v="0"/>
    <n v="0"/>
    <n v="0"/>
    <n v="0"/>
    <n v="3"/>
    <n v="0"/>
    <n v="4"/>
    <n v="7.206350802305229"/>
  </r>
  <r>
    <s v="959 - ALM ESPAÑA MILAGROREFRIGERACIÓN"/>
    <s v="VARGAS VARGAS LINA LISBETH.xlsx"/>
    <s v="LINA LISBETH VARGAS"/>
    <s v="ALMACENES ESPAÑA"/>
    <x v="152"/>
    <x v="0"/>
    <s v="REFRIGERACIÓN"/>
    <n v="1.5"/>
    <n v="6"/>
    <n v="9"/>
    <n v="6"/>
    <n v="0"/>
    <n v="0"/>
    <n v="0"/>
    <n v="0"/>
    <n v="0"/>
    <n v="0"/>
    <n v="0"/>
    <n v="0"/>
    <n v="0"/>
    <m/>
    <n v="0.6"/>
    <n v="0.6"/>
    <n v="0"/>
    <s v="PLATINO"/>
    <n v="15"/>
    <n v="7"/>
    <n v="9"/>
    <n v="15"/>
    <n v="0"/>
    <n v="0"/>
    <n v="0"/>
    <n v="7"/>
    <n v="1.5"/>
    <s v="PROM. B"/>
    <m/>
    <m/>
    <s v="CADENAS"/>
    <s v="ALMACENES ESPAÑA"/>
    <m/>
    <s v="ANNY SUAREZ"/>
    <n v="11"/>
    <n v="0"/>
    <n v="0"/>
    <n v="0"/>
    <n v="0"/>
    <n v="0"/>
    <n v="0"/>
    <n v="0"/>
    <n v="0"/>
    <n v="3"/>
    <n v="6"/>
    <n v="6"/>
    <n v="0"/>
    <n v="0"/>
    <n v="0"/>
    <n v="0"/>
    <n v="0"/>
    <n v="12"/>
    <s v="MWJVS"/>
    <s v="LINA LISBETH VARGAS"/>
    <n v="14.999999999999996"/>
    <n v="0"/>
    <n v="1"/>
    <n v="0"/>
    <n v="0"/>
    <n v="0"/>
    <n v="0"/>
    <n v="0"/>
    <n v="1"/>
    <n v="0.5"/>
    <n v="3"/>
    <n v="1"/>
    <n v="0"/>
    <n v="0"/>
    <n v="0"/>
    <n v="0"/>
    <n v="0"/>
    <n v="4"/>
    <m/>
    <m/>
    <m/>
    <m/>
    <m/>
    <m/>
    <m/>
    <n v="0.52941176470588236"/>
    <s v="mayor 40%"/>
    <n v="2"/>
    <n v="0"/>
    <n v="0"/>
    <n v="0"/>
    <n v="0"/>
    <n v="0"/>
    <n v="1"/>
    <n v="3"/>
    <n v="5"/>
    <n v="2"/>
    <n v="0"/>
    <n v="0"/>
    <n v="0"/>
    <n v="0"/>
    <n v="1"/>
    <n v="8"/>
    <n v="2.2179903214725236"/>
  </r>
  <r>
    <s v="474 - TIENDA MILAGRO 952AIRES"/>
    <s v="VARGAS VARGAS LINA LISBETH.xlsx"/>
    <s v="LINA LISBETH VARGAS"/>
    <s v="ARTEFACTA"/>
    <x v="153"/>
    <x v="0"/>
    <s v="AIRES"/>
    <n v="0.5"/>
    <n v="2"/>
    <n v="1"/>
    <n v="0"/>
    <n v="0"/>
    <n v="0"/>
    <n v="1"/>
    <n v="0"/>
    <n v="0"/>
    <n v="0"/>
    <n v="0"/>
    <n v="0"/>
    <n v="0"/>
    <m/>
    <n v="0.5"/>
    <n v="0.5"/>
    <n v="0"/>
    <s v="ORO"/>
    <n v="2"/>
    <n v="1"/>
    <n v="1"/>
    <n v="2"/>
    <n v="0"/>
    <n v="0"/>
    <n v="0"/>
    <n v="3"/>
    <n v="0"/>
    <s v="PROM. B"/>
    <m/>
    <m/>
    <s v="CADENAS"/>
    <s v="ARTEFACTA TIENDA MILAGRO 952"/>
    <m/>
    <s v="ANNY SUAREZ"/>
    <n v="2"/>
    <n v="0"/>
    <n v="0"/>
    <n v="0"/>
    <n v="0"/>
    <n v="0"/>
    <n v="0"/>
    <n v="0"/>
    <n v="0"/>
    <n v="3.2860040567951332"/>
    <n v="0"/>
    <n v="0"/>
    <n v="0"/>
    <n v="0"/>
    <n v="0"/>
    <n v="0"/>
    <n v="0"/>
    <n v="0"/>
    <s v="MWJVS"/>
    <s v="LINA LISBETH VARGAS"/>
    <n v="15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2"/>
    <n v="0"/>
    <n v="1"/>
    <n v="3"/>
    <n v="1"/>
    <n v="0"/>
    <n v="0"/>
    <n v="0"/>
    <n v="0"/>
    <n v="0"/>
    <n v="0"/>
    <n v="1"/>
    <n v="3.651115618661259"/>
  </r>
  <r>
    <s v="474 - TIENDA MILAGRO 952COCINAS"/>
    <s v="VARGAS VARGAS LINA LISBETH.xlsx"/>
    <s v="LINA LISBETH VARGAS"/>
    <s v="ARTEFACTA"/>
    <x v="153"/>
    <x v="0"/>
    <s v="COCINAS"/>
    <n v="0.27272727272727271"/>
    <n v="11"/>
    <n v="3"/>
    <n v="13"/>
    <n v="1"/>
    <n v="0"/>
    <n v="0"/>
    <n v="0"/>
    <n v="3"/>
    <n v="0"/>
    <n v="0"/>
    <n v="0"/>
    <n v="0"/>
    <m/>
    <n v="0.21428571428571427"/>
    <n v="0.21428571428571427"/>
    <n v="0"/>
    <s v="ORO"/>
    <n v="23"/>
    <n v="2"/>
    <n v="3"/>
    <n v="14"/>
    <n v="9"/>
    <n v="3"/>
    <n v="9"/>
    <n v="5"/>
    <n v="0.23076923076923078"/>
    <s v="PROM. B"/>
    <m/>
    <m/>
    <s v="CADENAS"/>
    <s v="ARTEFACTA TIENDA MILAGRO 952"/>
    <m/>
    <s v="ANNY SUAREZ"/>
    <n v="8"/>
    <n v="1"/>
    <n v="0"/>
    <n v="0"/>
    <n v="0"/>
    <n v="0"/>
    <n v="0"/>
    <n v="0"/>
    <n v="1"/>
    <n v="11.073096904209763"/>
    <n v="2"/>
    <n v="7"/>
    <n v="0"/>
    <n v="0"/>
    <n v="0"/>
    <n v="0"/>
    <n v="0"/>
    <n v="9"/>
    <s v="MWJVS"/>
    <s v="LINA LISBETH VARGAS"/>
    <n v="15"/>
    <n v="2"/>
    <n v="0"/>
    <n v="0"/>
    <n v="0"/>
    <n v="0"/>
    <n v="0"/>
    <n v="0"/>
    <n v="2"/>
    <n v="0.4"/>
    <n v="1"/>
    <n v="1"/>
    <n v="0"/>
    <n v="0"/>
    <n v="0"/>
    <n v="0"/>
    <n v="0"/>
    <n v="2"/>
    <m/>
    <m/>
    <m/>
    <m/>
    <m/>
    <m/>
    <m/>
    <n v="0.42857142857142855"/>
    <n v="0"/>
    <n v="2"/>
    <n v="3"/>
    <n v="0"/>
    <n v="0"/>
    <n v="0"/>
    <n v="0"/>
    <n v="0"/>
    <n v="5"/>
    <n v="2"/>
    <n v="3"/>
    <n v="0"/>
    <n v="0"/>
    <n v="0"/>
    <n v="0"/>
    <n v="1"/>
    <n v="6"/>
    <n v="24.987406628945571"/>
  </r>
  <r>
    <s v="474 - TIENDA MILAGRO 952EMPOTRE"/>
    <s v="VARGAS VARGAS LINA LISBETH.xlsx"/>
    <s v="LINA LISBETH VARGAS"/>
    <s v="ARTEFACTA"/>
    <x v="153"/>
    <x v="0"/>
    <s v="EMPOTRE"/>
    <n v="0"/>
    <n v="0"/>
    <n v="0"/>
    <n v="1"/>
    <n v="0"/>
    <n v="0"/>
    <n v="0"/>
    <n v="1"/>
    <n v="0"/>
    <n v="0"/>
    <n v="0"/>
    <n v="0"/>
    <n v="0"/>
    <m/>
    <n v="0"/>
    <n v="0"/>
    <n v="0"/>
    <s v="ORO"/>
    <n v="2"/>
    <n v="0"/>
    <n v="0"/>
    <n v="2"/>
    <n v="0"/>
    <n v="0"/>
    <n v="0"/>
    <n v="2"/>
    <n v="0"/>
    <s v="PROM. B"/>
    <m/>
    <m/>
    <s v="CADENAS"/>
    <s v="ARTEFACTA TIENDA MILAGRO 952"/>
    <m/>
    <s v="ANNY SUAREZ"/>
    <n v="2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INA LISBETH VARGAS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74 - TIENDA MILAGRO 952GLOBALES"/>
    <s v="VARGAS VARGAS LINA LISBETH.xlsx"/>
    <s v="LINA LISBETH VARGAS"/>
    <s v="ARTEFACTA"/>
    <x v="153"/>
    <x v="0"/>
    <s v="GLOBALES"/>
    <n v="0.5"/>
    <n v="4"/>
    <n v="2"/>
    <n v="2"/>
    <n v="2"/>
    <n v="0"/>
    <n v="3"/>
    <n v="3"/>
    <n v="2"/>
    <n v="0"/>
    <n v="0"/>
    <n v="0"/>
    <n v="0"/>
    <m/>
    <n v="0.14285714285714285"/>
    <n v="0.14285714285714285"/>
    <n v="0"/>
    <s v="ORO"/>
    <n v="14"/>
    <n v="1"/>
    <n v="2"/>
    <n v="14"/>
    <n v="0"/>
    <n v="0"/>
    <n v="0"/>
    <n v="1"/>
    <n v="1"/>
    <s v="PROM. B"/>
    <m/>
    <m/>
    <s v="CADENAS"/>
    <s v="ARTEFACTA TIENDA MILAGRO 952"/>
    <m/>
    <s v="ANNY SUAREZ"/>
    <n v="11"/>
    <n v="0"/>
    <n v="0"/>
    <n v="0"/>
    <n v="0"/>
    <n v="0"/>
    <n v="0"/>
    <n v="0"/>
    <n v="0"/>
    <n v="3.7118337718724397"/>
    <n v="0"/>
    <n v="0"/>
    <n v="0"/>
    <n v="0"/>
    <n v="0"/>
    <n v="0"/>
    <n v="0"/>
    <n v="0"/>
    <s v="MWJVS"/>
    <s v="LINA LISBETH VARGAS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2"/>
    <n v="0"/>
    <n v="0"/>
    <n v="0"/>
    <n v="0"/>
    <n v="0"/>
    <n v="3"/>
    <n v="7.4236675437448794"/>
  </r>
  <r>
    <s v="474 - TIENDA MILAGRO 952LAVADO"/>
    <s v="VARGAS VARGAS LINA LISBETH.xlsx"/>
    <s v="LINA LISBETH VARGAS"/>
    <s v="ARTEFACTA"/>
    <x v="153"/>
    <x v="0"/>
    <s v="LAVADO"/>
    <n v="0.125"/>
    <n v="8"/>
    <n v="1"/>
    <n v="0"/>
    <n v="1"/>
    <n v="2"/>
    <n v="3"/>
    <n v="2"/>
    <n v="0"/>
    <n v="0"/>
    <n v="0"/>
    <n v="0"/>
    <n v="0"/>
    <m/>
    <n v="0.1111111111111111"/>
    <n v="0.1111111111111111"/>
    <n v="0"/>
    <s v="ORO"/>
    <n v="9"/>
    <n v="1"/>
    <n v="1"/>
    <n v="9"/>
    <n v="0"/>
    <n v="0"/>
    <n v="0"/>
    <n v="1"/>
    <n v="0"/>
    <s v="PROM. B"/>
    <m/>
    <m/>
    <s v="CADENAS"/>
    <s v="ARTEFACTA TIENDA MILAGRO 952"/>
    <m/>
    <s v="ANNY SUAREZ"/>
    <n v="6"/>
    <n v="1"/>
    <n v="0"/>
    <n v="0"/>
    <n v="0"/>
    <n v="0"/>
    <n v="0"/>
    <n v="0"/>
    <n v="1"/>
    <n v="4.8763388877029508"/>
    <n v="1"/>
    <n v="0"/>
    <n v="0"/>
    <n v="0"/>
    <n v="0"/>
    <n v="0"/>
    <n v="0"/>
    <n v="1"/>
    <s v="MWJVS"/>
    <s v="LINA LISBETH VARGAS"/>
    <n v="15"/>
    <n v="1"/>
    <n v="0"/>
    <n v="0"/>
    <n v="0"/>
    <n v="0"/>
    <n v="0"/>
    <n v="0"/>
    <n v="1"/>
    <n v="0.12"/>
    <n v="0"/>
    <n v="0"/>
    <n v="0"/>
    <n v="0"/>
    <n v="0"/>
    <n v="0"/>
    <n v="0"/>
    <n v="0"/>
    <m/>
    <m/>
    <m/>
    <m/>
    <m/>
    <m/>
    <m/>
    <n v="1"/>
    <n v="0"/>
    <n v="2"/>
    <n v="3"/>
    <n v="0"/>
    <n v="1"/>
    <n v="2"/>
    <n v="3"/>
    <n v="2"/>
    <n v="13"/>
    <n v="2"/>
    <n v="0"/>
    <n v="0"/>
    <n v="1"/>
    <n v="3"/>
    <n v="4"/>
    <n v="1"/>
    <n v="11"/>
    <n v="10.9956980647144"/>
  </r>
  <r>
    <s v="474 - TIENDA MILAGRO 952REFRIGERACIÓN"/>
    <s v="VARGAS VARGAS LINA LISBETH.xlsx"/>
    <s v="LINA LISBETH VARGAS"/>
    <s v="ARTEFACTA"/>
    <x v="153"/>
    <x v="0"/>
    <s v="REFRIGERACIÓN"/>
    <n v="0.3"/>
    <n v="10"/>
    <n v="3"/>
    <n v="8"/>
    <n v="0"/>
    <n v="0"/>
    <n v="2"/>
    <n v="1"/>
    <n v="0"/>
    <n v="0"/>
    <n v="0"/>
    <n v="0"/>
    <n v="0"/>
    <m/>
    <n v="0.3"/>
    <n v="0.3"/>
    <n v="0"/>
    <s v="ORO"/>
    <n v="15"/>
    <n v="2"/>
    <n v="3"/>
    <n v="10"/>
    <n v="5"/>
    <n v="6"/>
    <n v="5"/>
    <n v="8"/>
    <n v="0.375"/>
    <s v="PROM. B"/>
    <m/>
    <m/>
    <s v="CADENAS"/>
    <s v="ARTEFACTA TIENDA MILAGRO 952"/>
    <m/>
    <s v="ANNY SUAREZ"/>
    <n v="5"/>
    <n v="0"/>
    <n v="0"/>
    <n v="0"/>
    <n v="0"/>
    <n v="0"/>
    <n v="0"/>
    <n v="0"/>
    <n v="0"/>
    <n v="5.1059952245212692"/>
    <n v="0"/>
    <n v="1"/>
    <n v="0"/>
    <n v="0"/>
    <n v="0"/>
    <n v="0"/>
    <n v="0"/>
    <n v="1"/>
    <s v="MWJVS"/>
    <s v="LINA LISBETH VARGAS"/>
    <n v="15"/>
    <n v="0"/>
    <n v="0"/>
    <n v="0"/>
    <n v="0"/>
    <n v="0"/>
    <n v="0"/>
    <n v="0"/>
    <n v="0"/>
    <n v="0.2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1"/>
    <n v="0"/>
    <n v="0"/>
    <n v="1"/>
    <n v="1"/>
    <n v="1"/>
    <n v="0"/>
    <n v="0"/>
    <n v="2"/>
    <n v="3"/>
    <n v="0"/>
    <n v="7"/>
    <n v="11.982068793543245"/>
  </r>
  <r>
    <s v="476 - TIENDA MILAGRO 959AIRES"/>
    <s v="VARGAS VARGAS LINA LISBETH.xlsx"/>
    <s v="LINA LISBETH VARGAS"/>
    <s v="ARTEFACTA"/>
    <x v="154"/>
    <x v="0"/>
    <s v="AIRES"/>
    <n v="1.5"/>
    <n v="2"/>
    <n v="3"/>
    <n v="1"/>
    <n v="0"/>
    <n v="0"/>
    <n v="1"/>
    <n v="0"/>
    <n v="0"/>
    <n v="0"/>
    <n v="0"/>
    <n v="0"/>
    <n v="2"/>
    <m/>
    <n v="0.42857142857142855"/>
    <n v="0.42857142857142855"/>
    <n v="0"/>
    <s v="PLATINO"/>
    <n v="7"/>
    <n v="2"/>
    <n v="3"/>
    <n v="7"/>
    <n v="0"/>
    <n v="0"/>
    <n v="0"/>
    <n v="2"/>
    <n v="3"/>
    <s v="PROM. B"/>
    <m/>
    <m/>
    <s v="CADENAS"/>
    <s v="ARTEFACTA TIENDA MILAGRO 959"/>
    <m/>
    <s v="ANNY SUAREZ"/>
    <n v="3"/>
    <n v="0"/>
    <n v="0"/>
    <n v="0"/>
    <n v="0"/>
    <n v="0"/>
    <n v="0"/>
    <n v="0"/>
    <n v="0"/>
    <n v="2.738336713995944"/>
    <n v="0"/>
    <n v="0"/>
    <n v="0"/>
    <n v="0"/>
    <n v="0"/>
    <n v="0"/>
    <n v="0"/>
    <n v="0"/>
    <s v="MWJVS"/>
    <s v="LINA LISBETH VARGAS"/>
    <n v="9.9999999999999947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25963488843824"/>
  </r>
  <r>
    <s v="476 - TIENDA MILAGRO 959COCINAS"/>
    <s v="VARGAS VARGAS LINA LISBETH.xlsx"/>
    <s v="LINA LISBETH VARGAS"/>
    <s v="ARTEFACTA"/>
    <x v="154"/>
    <x v="0"/>
    <s v="COCINAS"/>
    <n v="0.44444444444444442"/>
    <n v="9"/>
    <n v="4"/>
    <n v="10"/>
    <n v="1"/>
    <n v="0"/>
    <n v="0"/>
    <n v="0"/>
    <n v="2"/>
    <n v="0"/>
    <n v="0"/>
    <n v="0"/>
    <n v="0"/>
    <m/>
    <n v="0.2857142857142857"/>
    <n v="0.2857142857142857"/>
    <n v="0"/>
    <s v="PLATINO"/>
    <n v="15"/>
    <n v="3"/>
    <n v="4"/>
    <n v="14"/>
    <n v="1"/>
    <n v="5"/>
    <n v="1"/>
    <n v="8"/>
    <n v="0.4"/>
    <s v="PROM. B"/>
    <m/>
    <m/>
    <s v="CADENAS"/>
    <s v="ARTEFACTA TIENDA MILAGRO 959"/>
    <m/>
    <s v="ANNY SUAREZ"/>
    <n v="9"/>
    <n v="0"/>
    <n v="0"/>
    <n v="0"/>
    <n v="0"/>
    <n v="0"/>
    <n v="0"/>
    <n v="0"/>
    <n v="0"/>
    <n v="9.5019496803410899"/>
    <n v="6"/>
    <n v="5"/>
    <n v="0"/>
    <n v="0"/>
    <n v="0"/>
    <n v="0"/>
    <n v="0"/>
    <n v="11"/>
    <s v="MWJVS"/>
    <s v="LINA LISBETH VARGAS"/>
    <n v="9.9999999999999947"/>
    <n v="0"/>
    <n v="0"/>
    <n v="0"/>
    <n v="0"/>
    <n v="0"/>
    <n v="0"/>
    <n v="0"/>
    <n v="0"/>
    <n v="0.4"/>
    <n v="0"/>
    <n v="1"/>
    <n v="0"/>
    <n v="0"/>
    <n v="0"/>
    <n v="0"/>
    <n v="0"/>
    <n v="1"/>
    <m/>
    <m/>
    <m/>
    <m/>
    <m/>
    <m/>
    <m/>
    <n v="0.5"/>
    <s v="mayor 40%"/>
    <n v="4"/>
    <n v="1"/>
    <n v="0"/>
    <n v="0"/>
    <n v="0"/>
    <n v="0"/>
    <n v="0"/>
    <n v="5"/>
    <n v="0"/>
    <n v="0"/>
    <n v="0"/>
    <n v="0"/>
    <n v="0"/>
    <n v="0"/>
    <n v="0"/>
    <n v="0"/>
    <n v="22.804679232818614"/>
  </r>
  <r>
    <s v="476 - TIENDA MILAGRO 959EMPOTRE"/>
    <s v="VARGAS VARGAS LINA LISBETH.xlsx"/>
    <s v="LINA LISBETH VARGAS"/>
    <s v="ARTEFACTA"/>
    <x v="154"/>
    <x v="0"/>
    <s v="EMPOTRE"/>
    <n v="0"/>
    <n v="0"/>
    <n v="0"/>
    <n v="0"/>
    <n v="0"/>
    <n v="0"/>
    <n v="0"/>
    <n v="0"/>
    <n v="0"/>
    <n v="0"/>
    <n v="0"/>
    <n v="0"/>
    <n v="0"/>
    <m/>
    <n v="0"/>
    <n v="0"/>
    <n v="0"/>
    <s v="PLATINO"/>
    <n v="0"/>
    <n v="0"/>
    <n v="0"/>
    <n v="0"/>
    <n v="0"/>
    <n v="0"/>
    <n v="0"/>
    <n v="0"/>
    <n v="0"/>
    <s v="PROM. B"/>
    <m/>
    <m/>
    <s v="CADENAS"/>
    <s v="ARTEFACTA TIENDA MILAGRO 959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INA LISBETH VARGAS"/>
    <n v="9.999999999999994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76 - TIENDA MILAGRO 959GLOBALES"/>
    <s v="VARGAS VARGAS LINA LISBETH.xlsx"/>
    <s v="LINA LISBETH VARGAS"/>
    <s v="ARTEFACTA"/>
    <x v="154"/>
    <x v="0"/>
    <s v="GLOBALES"/>
    <n v="1.5"/>
    <n v="2"/>
    <n v="3"/>
    <n v="2"/>
    <n v="0"/>
    <n v="0"/>
    <n v="0"/>
    <n v="1"/>
    <n v="2"/>
    <n v="0"/>
    <n v="0"/>
    <n v="0"/>
    <n v="0"/>
    <m/>
    <n v="0.375"/>
    <n v="0.375"/>
    <n v="0"/>
    <s v="PLATINO"/>
    <n v="8"/>
    <n v="2"/>
    <n v="3"/>
    <n v="8"/>
    <n v="0"/>
    <n v="0"/>
    <n v="0"/>
    <n v="2"/>
    <n v="1.5"/>
    <s v="PROM. B"/>
    <m/>
    <m/>
    <s v="CADENAS"/>
    <s v="ARTEFACTA TIENDA MILAGRO 959"/>
    <m/>
    <s v="ANNY SUAREZ"/>
    <n v="6"/>
    <n v="0"/>
    <n v="0"/>
    <n v="0"/>
    <n v="0"/>
    <n v="0"/>
    <n v="0"/>
    <n v="0"/>
    <n v="0"/>
    <n v="2.1652363669255896"/>
    <n v="1"/>
    <n v="0"/>
    <n v="0"/>
    <n v="0"/>
    <n v="0"/>
    <n v="0"/>
    <n v="0"/>
    <n v="1"/>
    <s v="MWJVS"/>
    <s v="LINA LISBETH VARGAS"/>
    <n v="9.999999999999994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4.3304727338511793"/>
  </r>
  <r>
    <s v="476 - TIENDA MILAGRO 959LAVADO"/>
    <s v="VARGAS VARGAS LINA LISBETH.xlsx"/>
    <s v="LINA LISBETH VARGAS"/>
    <s v="ARTEFACTA"/>
    <x v="154"/>
    <x v="0"/>
    <s v="LAVADO"/>
    <n v="1.3333333333333333"/>
    <n v="3"/>
    <n v="4"/>
    <n v="0"/>
    <n v="1"/>
    <n v="0"/>
    <n v="0"/>
    <n v="1"/>
    <n v="2"/>
    <n v="0"/>
    <n v="0"/>
    <n v="0"/>
    <n v="0"/>
    <m/>
    <n v="0.5"/>
    <n v="0.5"/>
    <n v="0"/>
    <s v="PLATINO"/>
    <n v="8"/>
    <n v="3"/>
    <n v="4"/>
    <n v="8"/>
    <n v="0"/>
    <n v="0"/>
    <n v="0"/>
    <n v="3"/>
    <n v="0"/>
    <s v="PROM. B"/>
    <m/>
    <m/>
    <s v="CADENAS"/>
    <s v="ARTEFACTA TIENDA MILAGRO 959"/>
    <m/>
    <s v="ANNY SUAREZ"/>
    <n v="7"/>
    <n v="0"/>
    <n v="0"/>
    <n v="0"/>
    <n v="0"/>
    <n v="0"/>
    <n v="0"/>
    <n v="0"/>
    <n v="0"/>
    <n v="3.1535216042794172"/>
    <n v="0"/>
    <n v="0"/>
    <n v="0"/>
    <n v="0"/>
    <n v="0"/>
    <n v="0"/>
    <n v="0"/>
    <n v="0"/>
    <s v="MWJVS"/>
    <s v="LINA LISBETH VARGAS"/>
    <n v="9.9999999999999947"/>
    <n v="0"/>
    <n v="0"/>
    <n v="0"/>
    <n v="0"/>
    <n v="0"/>
    <n v="0"/>
    <n v="0"/>
    <n v="0"/>
    <n v="0.12"/>
    <n v="0"/>
    <n v="1"/>
    <n v="0"/>
    <n v="0"/>
    <n v="0"/>
    <n v="0"/>
    <n v="0"/>
    <n v="1"/>
    <m/>
    <m/>
    <m/>
    <m/>
    <m/>
    <m/>
    <m/>
    <n v="0"/>
    <n v="0"/>
    <n v="0"/>
    <n v="0"/>
    <n v="0"/>
    <n v="1"/>
    <n v="0"/>
    <n v="1"/>
    <n v="0"/>
    <n v="2"/>
    <n v="0"/>
    <n v="0"/>
    <n v="0"/>
    <n v="0"/>
    <n v="0"/>
    <n v="0"/>
    <n v="0"/>
    <n v="0"/>
    <n v="6.4880642383742764"/>
  </r>
  <r>
    <s v="476 - TIENDA MILAGRO 959REFRIGERACIÓN"/>
    <s v="VARGAS VARGAS LINA LISBETH.xlsx"/>
    <s v="LINA LISBETH VARGAS"/>
    <s v="ARTEFACTA"/>
    <x v="154"/>
    <x v="0"/>
    <s v="REFRIGERACIÓN"/>
    <n v="0.5"/>
    <n v="8"/>
    <n v="4"/>
    <n v="13"/>
    <n v="1"/>
    <n v="0"/>
    <n v="0"/>
    <n v="2"/>
    <n v="0"/>
    <n v="0"/>
    <n v="0"/>
    <n v="0"/>
    <n v="0"/>
    <m/>
    <n v="0.2857142857142857"/>
    <n v="0.2857142857142857"/>
    <n v="0"/>
    <s v="PLATINO"/>
    <n v="27"/>
    <n v="3"/>
    <n v="4"/>
    <n v="14"/>
    <n v="13"/>
    <n v="7"/>
    <n v="13"/>
    <n v="10"/>
    <n v="0.30769230769230771"/>
    <s v="PROM. B"/>
    <m/>
    <m/>
    <s v="CADENAS"/>
    <s v="ARTEFACTA TIENDA MILAGRO 959"/>
    <m/>
    <s v="ANNY SUAREZ"/>
    <n v="10"/>
    <n v="0"/>
    <n v="0"/>
    <n v="0"/>
    <n v="0"/>
    <n v="0"/>
    <n v="0"/>
    <n v="0"/>
    <n v="0"/>
    <n v="5.6958957720361321"/>
    <n v="2"/>
    <n v="4"/>
    <n v="0"/>
    <n v="0"/>
    <n v="0"/>
    <n v="0"/>
    <n v="0"/>
    <n v="6"/>
    <s v="MWJVS"/>
    <s v="LINA LISBETH VARGAS"/>
    <n v="9.9999999999999947"/>
    <n v="0"/>
    <n v="0"/>
    <n v="0"/>
    <n v="0"/>
    <n v="0"/>
    <n v="0"/>
    <n v="0"/>
    <n v="0"/>
    <n v="0.2"/>
    <n v="0"/>
    <n v="1"/>
    <n v="2"/>
    <n v="0"/>
    <n v="0"/>
    <n v="0"/>
    <n v="0"/>
    <n v="3"/>
    <m/>
    <m/>
    <m/>
    <m/>
    <m/>
    <m/>
    <m/>
    <n v="0.22222222222222221"/>
    <s v="menor de 30%"/>
    <n v="0"/>
    <n v="2"/>
    <n v="0"/>
    <n v="0"/>
    <n v="0"/>
    <n v="2"/>
    <n v="0"/>
    <n v="4"/>
    <n v="0"/>
    <n v="0"/>
    <n v="0"/>
    <n v="0"/>
    <n v="0"/>
    <n v="0"/>
    <n v="0"/>
    <n v="0"/>
    <n v="13.366368745044788"/>
  </r>
  <r>
    <s v="483 - 9 DE OCTUBRE 2AIRES"/>
    <s v="SOLARI CALLE LISBETH ANDREA.xlsx"/>
    <s v="LISBETH ANDREA SOLARI"/>
    <s v="CRECOS"/>
    <x v="155"/>
    <x v="0"/>
    <s v="AIRES"/>
    <n v="1"/>
    <n v="1"/>
    <n v="1"/>
    <n v="0"/>
    <n v="0"/>
    <n v="0"/>
    <n v="0"/>
    <n v="0"/>
    <n v="0"/>
    <n v="0"/>
    <n v="0"/>
    <n v="0"/>
    <n v="0"/>
    <m/>
    <n v="1"/>
    <n v="1"/>
    <e v="#REF!"/>
    <s v="PLATINO"/>
    <n v="2"/>
    <n v="1"/>
    <n v="1"/>
    <n v="1"/>
    <n v="1"/>
    <n v="1"/>
    <n v="1"/>
    <n v="3"/>
    <n v="0"/>
    <s v="PROM. B"/>
    <n v="1"/>
    <n v="1"/>
    <s v="CADENAS"/>
    <s v="CRECOS 9 DE OCTUBRE 2"/>
    <m/>
    <s v="XIOMARA DELGADO"/>
    <n v="1"/>
    <n v="0"/>
    <n v="0"/>
    <n v="0"/>
    <n v="0"/>
    <n v="0"/>
    <n v="0"/>
    <n v="0"/>
    <n v="0"/>
    <n v="1"/>
    <n v="2"/>
    <n v="0"/>
    <n v="0"/>
    <n v="0"/>
    <n v="0"/>
    <n v="0"/>
    <n v="0"/>
    <n v="2"/>
    <s v="MWJVS"/>
    <s v="LISBETH ANDREA SOLARI"/>
    <n v="36"/>
    <n v="4"/>
    <n v="0"/>
    <n v="0"/>
    <n v="0"/>
    <n v="0"/>
    <n v="0"/>
    <n v="0"/>
    <n v="4"/>
    <n v="0.22"/>
    <n v="4"/>
    <n v="0"/>
    <n v="0"/>
    <n v="0"/>
    <n v="0"/>
    <n v="0"/>
    <n v="0"/>
    <n v="4"/>
    <m/>
    <m/>
    <m/>
    <m/>
    <m/>
    <m/>
    <m/>
    <n v="1"/>
    <s v="mayor 40%"/>
    <n v="1"/>
    <n v="0"/>
    <n v="0"/>
    <n v="0"/>
    <n v="0"/>
    <n v="0"/>
    <n v="0"/>
    <n v="1"/>
    <n v="3"/>
    <n v="0"/>
    <n v="0"/>
    <n v="0"/>
    <n v="0"/>
    <n v="0"/>
    <n v="0"/>
    <n v="3"/>
    <n v="2.2222222222222223"/>
  </r>
  <r>
    <s v="483 - 9 DE OCTUBRE 2COCINAS"/>
    <s v="SOLARI CALLE LISBETH ANDREA.xlsx"/>
    <s v="LISBETH ANDREA SOLARI"/>
    <s v="CRECOS"/>
    <x v="155"/>
    <x v="0"/>
    <s v="COCINAS"/>
    <n v="0.5"/>
    <n v="14"/>
    <n v="7"/>
    <n v="12"/>
    <n v="0"/>
    <n v="0"/>
    <n v="0"/>
    <n v="0"/>
    <n v="0"/>
    <n v="0"/>
    <n v="0"/>
    <n v="0"/>
    <n v="0"/>
    <m/>
    <n v="0.53846153846153844"/>
    <n v="0.53846153846153844"/>
    <e v="#REF!"/>
    <s v="PLATINO"/>
    <n v="22"/>
    <n v="5"/>
    <n v="7"/>
    <n v="13"/>
    <n v="9"/>
    <n v="9"/>
    <n v="9"/>
    <n v="14"/>
    <n v="0.58333333333333337"/>
    <s v="PROM. B"/>
    <n v="0.43"/>
    <n v="0.40910000000000002"/>
    <s v="CADENAS"/>
    <s v="CRECOS 9 DE OCTUBRE 2"/>
    <m/>
    <s v="XIOMARA DELGADO"/>
    <n v="9"/>
    <n v="3"/>
    <n v="0"/>
    <n v="0"/>
    <n v="0"/>
    <n v="0"/>
    <n v="0"/>
    <n v="0"/>
    <n v="3"/>
    <n v="15.506928473549005"/>
    <n v="3"/>
    <n v="1"/>
    <n v="0"/>
    <n v="0"/>
    <n v="0"/>
    <n v="0"/>
    <n v="0"/>
    <n v="4"/>
    <s v="MWJVS"/>
    <s v="LISBETH ANDREA SOLARI"/>
    <n v="36"/>
    <n v="3"/>
    <n v="2"/>
    <n v="0"/>
    <n v="0"/>
    <n v="0"/>
    <n v="0"/>
    <n v="0"/>
    <n v="5"/>
    <n v="0.45"/>
    <n v="4"/>
    <n v="2"/>
    <n v="0"/>
    <n v="0"/>
    <n v="0"/>
    <n v="0"/>
    <n v="0"/>
    <n v="6"/>
    <m/>
    <m/>
    <m/>
    <m/>
    <m/>
    <m/>
    <m/>
    <n v="0.72222222222222221"/>
    <s v="mayor 40%"/>
    <n v="4"/>
    <n v="4"/>
    <n v="0"/>
    <n v="0"/>
    <n v="0"/>
    <n v="0"/>
    <n v="0"/>
    <n v="8"/>
    <n v="6"/>
    <n v="6"/>
    <n v="0"/>
    <n v="0"/>
    <n v="0"/>
    <n v="0"/>
    <n v="0"/>
    <n v="12"/>
    <n v="39"/>
  </r>
  <r>
    <s v="483 - 9 DE OCTUBRE 2GLOBALES"/>
    <s v="SOLARI CALLE LISBETH ANDREA.xlsx"/>
    <s v="LISBETH ANDREA SOLARI"/>
    <s v="CRECOS"/>
    <x v="155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9 DE OCTUBRE 2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LISBETH ANDREA SOLARI"/>
    <n v="36"/>
    <n v="0"/>
    <n v="5"/>
    <n v="0"/>
    <n v="0"/>
    <n v="0"/>
    <n v="0"/>
    <n v="0"/>
    <n v="5"/>
    <n v="0"/>
    <n v="0"/>
    <n v="10"/>
    <n v="0"/>
    <n v="0"/>
    <n v="0"/>
    <n v="0"/>
    <n v="0"/>
    <n v="10"/>
    <m/>
    <m/>
    <m/>
    <m/>
    <m/>
    <m/>
    <m/>
    <n v="0"/>
    <n v="0"/>
    <n v="0"/>
    <n v="10"/>
    <n v="0"/>
    <n v="0"/>
    <n v="0"/>
    <n v="0"/>
    <n v="0"/>
    <n v="10"/>
    <n v="0"/>
    <n v="0"/>
    <n v="0"/>
    <n v="0"/>
    <n v="0"/>
    <n v="0"/>
    <n v="0"/>
    <n v="0"/>
    <n v="0"/>
  </r>
  <r>
    <s v="483 - 9 DE OCTUBRE 2LAVADO"/>
    <s v="SOLARI CALLE LISBETH ANDREA.xlsx"/>
    <s v="LISBETH ANDREA SOLARI"/>
    <s v="CRECOS"/>
    <x v="155"/>
    <x v="0"/>
    <s v="LAVADO"/>
    <n v="0.5"/>
    <n v="4"/>
    <n v="2"/>
    <n v="0"/>
    <n v="0"/>
    <n v="0"/>
    <n v="0"/>
    <n v="0"/>
    <n v="0"/>
    <n v="0"/>
    <n v="0"/>
    <n v="0"/>
    <n v="0"/>
    <m/>
    <n v="1"/>
    <n v="1"/>
    <e v="#REF!"/>
    <s v="PLATINO"/>
    <n v="5"/>
    <n v="2"/>
    <n v="2"/>
    <n v="2"/>
    <n v="3"/>
    <n v="3"/>
    <n v="3"/>
    <n v="7"/>
    <n v="0"/>
    <s v="PROM. B"/>
    <n v="0.1333"/>
    <n v="0.1111"/>
    <s v="CADENAS"/>
    <s v="CRECOS 9 DE OCTUBRE 2"/>
    <m/>
    <s v="XIOMARA DELGADO"/>
    <n v="2"/>
    <n v="1"/>
    <n v="0"/>
    <n v="0"/>
    <n v="0"/>
    <n v="0"/>
    <n v="0"/>
    <n v="0"/>
    <n v="1"/>
    <n v="3.3456986398162898"/>
    <n v="0"/>
    <n v="0"/>
    <n v="0"/>
    <n v="0"/>
    <n v="0"/>
    <n v="0"/>
    <n v="0"/>
    <n v="0"/>
    <s v="MWJVS"/>
    <s v="LISBETH ANDREA SOLARI"/>
    <n v="36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m/>
    <m/>
    <m/>
    <m/>
    <m/>
    <m/>
    <m/>
    <n v="1"/>
    <s v="mayor 40%"/>
    <n v="3"/>
    <n v="0"/>
    <n v="0"/>
    <n v="0"/>
    <n v="0"/>
    <n v="0"/>
    <n v="0"/>
    <n v="3"/>
    <n v="0"/>
    <n v="0"/>
    <n v="0"/>
    <n v="1"/>
    <n v="0"/>
    <n v="0"/>
    <n v="0"/>
    <n v="1"/>
    <n v="3.8612116496972568"/>
  </r>
  <r>
    <s v="483 - 9 DE OCTUBRE 2REFRIGERACIÓN"/>
    <s v="SOLARI CALLE LISBETH ANDREA.xlsx"/>
    <s v="LISBETH ANDREA SOLARI"/>
    <s v="CRECOS"/>
    <x v="155"/>
    <x v="0"/>
    <s v="REFRIGERACIÓN"/>
    <n v="0.61538461538461542"/>
    <n v="13"/>
    <n v="8"/>
    <n v="8"/>
    <n v="0"/>
    <n v="0"/>
    <n v="0"/>
    <n v="0"/>
    <n v="0"/>
    <n v="0"/>
    <n v="0"/>
    <n v="0"/>
    <n v="0"/>
    <m/>
    <n v="0.66666666666666663"/>
    <n v="0.66666666666666663"/>
    <e v="#REF!"/>
    <s v="PLATINO"/>
    <n v="26"/>
    <n v="4"/>
    <n v="8"/>
    <n v="12"/>
    <n v="14"/>
    <n v="2"/>
    <n v="14"/>
    <n v="6"/>
    <n v="1"/>
    <s v="PROM. B"/>
    <n v="3.1199999999999999E-2"/>
    <n v="0.4"/>
    <s v="CADENAS"/>
    <s v="CRECOS 9 DE OCTUBRE 2"/>
    <m/>
    <s v="XIOMARA DELGADO"/>
    <n v="8"/>
    <n v="2"/>
    <n v="2"/>
    <n v="0"/>
    <n v="0"/>
    <n v="0"/>
    <n v="0"/>
    <n v="0"/>
    <n v="4"/>
    <n v="12.902355332786428"/>
    <n v="3"/>
    <n v="2"/>
    <n v="0"/>
    <n v="0"/>
    <n v="0"/>
    <n v="0"/>
    <n v="0"/>
    <n v="5"/>
    <s v="MWJVS"/>
    <s v="LISBETH ANDREA SOLARI"/>
    <n v="36"/>
    <n v="3"/>
    <n v="2"/>
    <n v="0"/>
    <n v="0"/>
    <n v="0"/>
    <n v="0"/>
    <n v="0"/>
    <n v="5"/>
    <n v="0.4"/>
    <n v="3"/>
    <n v="2"/>
    <n v="0"/>
    <n v="0"/>
    <n v="0"/>
    <n v="0"/>
    <n v="0"/>
    <n v="5"/>
    <m/>
    <m/>
    <m/>
    <m/>
    <m/>
    <m/>
    <m/>
    <n v="0.57894736842105265"/>
    <s v="mayor 40%"/>
    <n v="2"/>
    <n v="3"/>
    <n v="0"/>
    <n v="0"/>
    <n v="0"/>
    <n v="0"/>
    <n v="0"/>
    <n v="5"/>
    <n v="5"/>
    <n v="1"/>
    <n v="0"/>
    <n v="0"/>
    <n v="0"/>
    <n v="0"/>
    <n v="0"/>
    <n v="6"/>
    <n v="33"/>
  </r>
  <r>
    <s v="385 - 9 DE OCTUBREAIRES"/>
    <s v="SOLARI CALLE LISBETH ANDREA.xlsx"/>
    <s v="LISBETH ANDREA SOLARI"/>
    <s v="POINT"/>
    <x v="156"/>
    <x v="0"/>
    <s v="AIRES"/>
    <n v="0"/>
    <n v="0"/>
    <n v="1"/>
    <n v="0"/>
    <n v="0"/>
    <n v="0"/>
    <n v="0"/>
    <n v="0"/>
    <n v="0"/>
    <n v="0"/>
    <n v="0"/>
    <n v="0"/>
    <n v="0"/>
    <m/>
    <n v="1"/>
    <n v="1"/>
    <e v="#REF!"/>
    <s v="PLATA"/>
    <n v="2"/>
    <n v="0"/>
    <n v="1"/>
    <n v="1"/>
    <n v="1"/>
    <n v="1"/>
    <n v="1"/>
    <n v="1"/>
    <n v="0"/>
    <s v="PROM. B"/>
    <m/>
    <m/>
    <s v="CADENAS"/>
    <s v="POINT RUMICHACA"/>
    <m/>
    <s v="XIOMARA DELGADO"/>
    <n v="0"/>
    <n v="1"/>
    <n v="0"/>
    <n v="0"/>
    <n v="0"/>
    <n v="0"/>
    <n v="0"/>
    <n v="0"/>
    <n v="1"/>
    <n v="0"/>
    <n v="1"/>
    <n v="5"/>
    <n v="0"/>
    <n v="0"/>
    <n v="0"/>
    <n v="0"/>
    <n v="0"/>
    <n v="6"/>
    <s v="MJVS"/>
    <s v="LISBETH ANDREA SOLARI"/>
    <n v="3.999999999999996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ALTO"/>
    <m/>
    <m/>
    <m/>
    <m/>
    <n v="0.2857142857142857"/>
    <s v="menor de 30%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385 - 9 DE OCTUBRECOCINAS"/>
    <s v="SOLARI CALLE LISBETH ANDREA.xlsx"/>
    <s v="LISBETH ANDREA SOLARI"/>
    <s v="POINT"/>
    <x v="156"/>
    <x v="0"/>
    <s v="COCINAS"/>
    <n v="0"/>
    <n v="3"/>
    <n v="0"/>
    <n v="7"/>
    <n v="0"/>
    <n v="0"/>
    <n v="0"/>
    <n v="0"/>
    <n v="0"/>
    <n v="0"/>
    <n v="0"/>
    <n v="0"/>
    <n v="0"/>
    <m/>
    <n v="0"/>
    <n v="0"/>
    <e v="#REF!"/>
    <s v="PLATA"/>
    <n v="7"/>
    <n v="0"/>
    <n v="0"/>
    <n v="6"/>
    <n v="1"/>
    <n v="0"/>
    <n v="1"/>
    <n v="1"/>
    <n v="0"/>
    <s v="PROM. B"/>
    <m/>
    <m/>
    <s v="CADENAS"/>
    <s v="POINT RUMICHACA"/>
    <m/>
    <s v="XIOMARA DELGADO"/>
    <n v="1"/>
    <n v="0"/>
    <n v="1"/>
    <n v="0"/>
    <n v="0"/>
    <n v="0"/>
    <n v="0"/>
    <n v="0"/>
    <n v="1"/>
    <n v="3.5502505431925302"/>
    <n v="0"/>
    <n v="1"/>
    <n v="0"/>
    <n v="0"/>
    <n v="0"/>
    <n v="0"/>
    <n v="0"/>
    <n v="1"/>
    <s v="MJVS"/>
    <s v="LISBETH ANDREA SOLARI"/>
    <n v="3.9999999999999964"/>
    <n v="2"/>
    <n v="4"/>
    <n v="0"/>
    <n v="0"/>
    <n v="0"/>
    <n v="0"/>
    <n v="0"/>
    <n v="6"/>
    <n v="0.5"/>
    <n v="2"/>
    <n v="4"/>
    <n v="0"/>
    <n v="0"/>
    <n v="0"/>
    <n v="0"/>
    <n v="0"/>
    <n v="6"/>
    <m/>
    <s v="MEDIO"/>
    <m/>
    <m/>
    <m/>
    <m/>
    <s v="MEDIO"/>
    <n v="0.2857142857142857"/>
    <s v="menor de 30%"/>
    <n v="1"/>
    <n v="0"/>
    <n v="0"/>
    <n v="0"/>
    <n v="0"/>
    <n v="0"/>
    <n v="0"/>
    <n v="1"/>
    <n v="1"/>
    <n v="0"/>
    <n v="0"/>
    <n v="0"/>
    <n v="0"/>
    <n v="0"/>
    <n v="0"/>
    <n v="1"/>
    <n v="5.8861381608842454"/>
  </r>
  <r>
    <s v="385 - 9 DE OCTUBREGLOBALES"/>
    <s v="SOLARI CALLE LISBETH ANDREA.xlsx"/>
    <s v="LISBETH ANDREA SOLARI"/>
    <s v="POINT"/>
    <x v="156"/>
    <x v="0"/>
    <s v="GLOBALES"/>
    <n v="0"/>
    <n v="0"/>
    <n v="2"/>
    <n v="0"/>
    <n v="0"/>
    <n v="0"/>
    <n v="0"/>
    <n v="0"/>
    <n v="0"/>
    <n v="0"/>
    <n v="0"/>
    <n v="0"/>
    <n v="0"/>
    <m/>
    <n v="1"/>
    <n v="1"/>
    <e v="#REF!"/>
    <s v="PLATA"/>
    <n v="2"/>
    <n v="0"/>
    <n v="2"/>
    <n v="2"/>
    <n v="0"/>
    <n v="0"/>
    <n v="0"/>
    <n v="0"/>
    <n v="0"/>
    <s v="PROM. B"/>
    <m/>
    <m/>
    <s v="CADENAS"/>
    <s v="POINT RUMICHACA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VS"/>
    <s v="LISBETH ANDREA SOLARI"/>
    <n v="3.999999999999996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85 - 9 DE OCTUBRELAVADO"/>
    <s v="SOLARI CALLE LISBETH ANDREA.xlsx"/>
    <s v="LISBETH ANDREA SOLARI"/>
    <s v="POINT"/>
    <x v="156"/>
    <x v="0"/>
    <s v="LAVADO"/>
    <n v="1"/>
    <n v="1"/>
    <n v="1"/>
    <n v="2"/>
    <n v="0"/>
    <n v="0"/>
    <n v="0"/>
    <n v="0"/>
    <n v="0"/>
    <n v="0"/>
    <n v="0"/>
    <n v="0"/>
    <n v="0"/>
    <m/>
    <n v="0.5"/>
    <n v="0.5"/>
    <e v="#REF!"/>
    <s v="PLATA"/>
    <n v="4"/>
    <n v="1"/>
    <n v="1"/>
    <n v="2"/>
    <n v="2"/>
    <n v="1"/>
    <n v="2"/>
    <n v="4"/>
    <n v="0.5"/>
    <s v="PROM. B"/>
    <m/>
    <m/>
    <s v="CADENAS"/>
    <s v="POINT RUMICHACA"/>
    <m/>
    <s v="XIOMARA DELGADO"/>
    <n v="2"/>
    <n v="0"/>
    <n v="0"/>
    <n v="0"/>
    <n v="0"/>
    <n v="0"/>
    <n v="0"/>
    <n v="0"/>
    <n v="0"/>
    <n v="1"/>
    <n v="0"/>
    <n v="0"/>
    <n v="0"/>
    <n v="0"/>
    <n v="0"/>
    <n v="0"/>
    <n v="0"/>
    <n v="0"/>
    <s v="MJVS"/>
    <s v="LISBETH ANDREA SOLARI"/>
    <n v="3.9999999999999964"/>
    <n v="0"/>
    <n v="0"/>
    <n v="0"/>
    <n v="0"/>
    <n v="0"/>
    <n v="0"/>
    <n v="0"/>
    <n v="0"/>
    <n v="0.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783135232114824"/>
  </r>
  <r>
    <s v="385 - 9 DE OCTUBREREFRIGERACIÓN"/>
    <s v="SOLARI CALLE LISBETH ANDREA.xlsx"/>
    <s v="LISBETH ANDREA SOLARI"/>
    <s v="POINT"/>
    <x v="156"/>
    <x v="0"/>
    <s v="REFRIGERACIÓN"/>
    <n v="1"/>
    <n v="2"/>
    <n v="2"/>
    <n v="6"/>
    <n v="0"/>
    <n v="0"/>
    <n v="0"/>
    <n v="0"/>
    <n v="0"/>
    <n v="0"/>
    <n v="0"/>
    <n v="0"/>
    <n v="0"/>
    <m/>
    <n v="0.4"/>
    <n v="0.4"/>
    <e v="#REF!"/>
    <s v="PLATA"/>
    <n v="10"/>
    <n v="1"/>
    <n v="2"/>
    <n v="5"/>
    <n v="5"/>
    <n v="2"/>
    <n v="5"/>
    <n v="3"/>
    <n v="0.33333333333333331"/>
    <s v="PROM. B"/>
    <m/>
    <m/>
    <s v="CADENAS"/>
    <s v="POINT RUMICHACA"/>
    <m/>
    <s v="XIOMARA DELGADO"/>
    <n v="4"/>
    <n v="0"/>
    <n v="1"/>
    <n v="0"/>
    <n v="0"/>
    <n v="0"/>
    <n v="0"/>
    <n v="0"/>
    <n v="1"/>
    <n v="3.2120264481423142"/>
    <n v="0"/>
    <n v="1"/>
    <n v="0"/>
    <n v="0"/>
    <n v="0"/>
    <n v="0"/>
    <n v="0"/>
    <n v="1"/>
    <s v="MJVS"/>
    <s v="LISBETH ANDREA SOLARI"/>
    <n v="3.9999999999999964"/>
    <n v="1"/>
    <n v="5"/>
    <n v="0"/>
    <n v="0"/>
    <n v="0"/>
    <n v="0"/>
    <n v="0"/>
    <n v="6"/>
    <n v="0.4"/>
    <n v="1"/>
    <n v="5"/>
    <n v="0"/>
    <n v="0"/>
    <n v="0"/>
    <n v="0"/>
    <n v="0"/>
    <n v="6"/>
    <m/>
    <m/>
    <s v="ALTO"/>
    <m/>
    <m/>
    <m/>
    <m/>
    <n v="0.14285714285714285"/>
    <s v="menor de 30%"/>
    <n v="1"/>
    <n v="0"/>
    <n v="0"/>
    <n v="0"/>
    <n v="0"/>
    <n v="0"/>
    <n v="0"/>
    <n v="1"/>
    <n v="1"/>
    <n v="1"/>
    <n v="0"/>
    <n v="0"/>
    <n v="0"/>
    <n v="0"/>
    <n v="0"/>
    <n v="2"/>
    <n v="5"/>
  </r>
  <r>
    <s v="406 - TIENDA BARATODO 9 DE OCTUBRE 1AIRES"/>
    <s v="SANCHEZ MORA LISSETTE PAOLA.xlsx"/>
    <s v="LISSETTE PAOLA SANCHEZ"/>
    <s v="BARATODO"/>
    <x v="157"/>
    <x v="0"/>
    <s v="AIRES"/>
    <n v="2"/>
    <n v="1"/>
    <n v="2"/>
    <n v="2"/>
    <n v="0"/>
    <n v="0"/>
    <n v="0"/>
    <n v="0"/>
    <n v="0"/>
    <n v="0"/>
    <n v="0"/>
    <n v="0"/>
    <n v="0"/>
    <m/>
    <n v="0.5"/>
    <n v="0.5"/>
    <e v="#REF!"/>
    <s v="PLATA"/>
    <n v="4"/>
    <n v="0"/>
    <n v="2"/>
    <n v="4"/>
    <n v="0"/>
    <n v="0"/>
    <n v="0"/>
    <n v="0"/>
    <n v="1"/>
    <s v="PROM. B"/>
    <m/>
    <m/>
    <s v="CADENAS"/>
    <s v="TIENDA BARATODO 9 DE OCTUBRE 1"/>
    <n v="54"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V"/>
    <s v="RAUL DAVID ZALDARRIAGA"/>
    <n v="3.9999999999999991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06 - TIENDA BARATODO 9 DE OCTUBRE 1COCINAS"/>
    <s v="SANCHEZ MORA LISSETTE PAOLA.xlsx"/>
    <s v="LISSETTE PAOLA SANCHEZ"/>
    <s v="BARATODO"/>
    <x v="157"/>
    <x v="0"/>
    <s v="COCINAS"/>
    <n v="0.6"/>
    <n v="5"/>
    <n v="3"/>
    <n v="10"/>
    <n v="0"/>
    <n v="0"/>
    <n v="0"/>
    <n v="0"/>
    <n v="1"/>
    <n v="0"/>
    <n v="0"/>
    <n v="0"/>
    <n v="0"/>
    <m/>
    <n v="0.23076923076923078"/>
    <n v="0.23076923076923078"/>
    <e v="#REF!"/>
    <s v="PLATA"/>
    <n v="15"/>
    <n v="2"/>
    <n v="3"/>
    <n v="13"/>
    <n v="2"/>
    <n v="3"/>
    <n v="2"/>
    <n v="5"/>
    <n v="0.3"/>
    <s v="PROM. B"/>
    <m/>
    <m/>
    <s v="CADENAS"/>
    <s v="TIENDA BARATODO 9 DE OCTUBRE 1"/>
    <n v="54"/>
    <s v="XIOMARA DELGADO"/>
    <n v="12"/>
    <n v="1"/>
    <n v="0"/>
    <n v="0"/>
    <n v="0"/>
    <n v="0"/>
    <n v="0"/>
    <n v="0"/>
    <n v="1"/>
    <n v="3"/>
    <n v="0"/>
    <n v="0"/>
    <n v="0"/>
    <n v="0"/>
    <n v="0"/>
    <n v="0"/>
    <n v="0"/>
    <n v="0"/>
    <s v="MV"/>
    <s v="RAUL DAVID ZALDARRIAGA"/>
    <n v="3.9999999999999991"/>
    <n v="1"/>
    <n v="0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4"/>
  </r>
  <r>
    <s v="406 - TIENDA BARATODO 9 DE OCTUBRE 1EMPOTRE"/>
    <s v="SANCHEZ MORA LISSETTE PAOLA.xlsx"/>
    <s v="LISSETTE PAOLA SANCHEZ"/>
    <s v="BARATODO"/>
    <x v="157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TIENDA BARATODO 9 DE OCTUBRE 1"/>
    <n v="54"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V"/>
    <s v="RAUL DAVID ZALDARRIAGA"/>
    <n v="3.999999999999999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06 - TIENDA BARATODO 9 DE OCTUBRE 1GLOBALES"/>
    <s v="SANCHEZ MORA LISSETTE PAOLA.xlsx"/>
    <s v="LISSETTE PAOLA SANCHEZ"/>
    <s v="BARATODO"/>
    <x v="157"/>
    <x v="0"/>
    <s v="GLOBALES"/>
    <n v="0"/>
    <n v="2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TIENDA BARATODO 9 DE OCTUBRE 1"/>
    <n v="54"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V"/>
    <s v="RAUL DAVID ZALDARRIAGA"/>
    <n v="3.999999999999999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06 - TIENDA BARATODO 9 DE OCTUBRE 1LAVADO"/>
    <s v="SANCHEZ MORA LISSETTE PAOLA.xlsx"/>
    <s v="LISSETTE PAOLA SANCHEZ"/>
    <s v="BARATODO"/>
    <x v="157"/>
    <x v="0"/>
    <s v="LAVADO"/>
    <n v="1.5"/>
    <n v="2"/>
    <n v="3"/>
    <n v="0"/>
    <n v="1"/>
    <n v="0"/>
    <n v="0"/>
    <n v="0"/>
    <n v="0"/>
    <n v="0"/>
    <n v="0"/>
    <n v="0"/>
    <n v="0"/>
    <m/>
    <n v="0.75"/>
    <n v="0.75"/>
    <e v="#REF!"/>
    <s v="PLATA"/>
    <n v="8"/>
    <n v="3"/>
    <n v="3"/>
    <n v="4"/>
    <n v="4"/>
    <n v="4"/>
    <n v="4"/>
    <n v="11"/>
    <n v="0"/>
    <s v="PROM. B"/>
    <m/>
    <m/>
    <s v="CADENAS"/>
    <s v="TIENDA BARATODO 9 DE OCTUBRE 1"/>
    <n v="54"/>
    <s v="XIOMARA DELGADO"/>
    <n v="4"/>
    <n v="0"/>
    <n v="0"/>
    <n v="0"/>
    <n v="0"/>
    <n v="0"/>
    <n v="0"/>
    <n v="0"/>
    <n v="0"/>
    <n v="0"/>
    <n v="1"/>
    <n v="0"/>
    <n v="0"/>
    <n v="0"/>
    <n v="0"/>
    <n v="0"/>
    <n v="0"/>
    <n v="1"/>
    <s v="MV"/>
    <s v="RAUL DAVID ZALDARRIAGA"/>
    <n v="3.9999999999999991"/>
    <n v="0"/>
    <n v="0"/>
    <n v="0"/>
    <n v="0"/>
    <n v="0"/>
    <n v="0"/>
    <n v="0"/>
    <n v="0"/>
    <n v="0.12"/>
    <n v="2"/>
    <n v="0"/>
    <n v="0"/>
    <n v="0"/>
    <n v="0"/>
    <n v="0"/>
    <n v="0"/>
    <n v="2"/>
    <m/>
    <m/>
    <m/>
    <m/>
    <m/>
    <m/>
    <m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1"/>
  </r>
  <r>
    <s v="406 - TIENDA BARATODO 9 DE OCTUBRE 1REFRIGERACIÓN"/>
    <s v="SANCHEZ MORA LISSETTE PAOLA.xlsx"/>
    <s v="LISSETTE PAOLA SANCHEZ"/>
    <s v="BARATODO"/>
    <x v="157"/>
    <x v="0"/>
    <s v="REFRIGERACIÓN"/>
    <n v="0"/>
    <n v="5"/>
    <n v="0"/>
    <n v="8"/>
    <n v="0"/>
    <n v="0"/>
    <n v="4"/>
    <n v="4"/>
    <n v="0"/>
    <n v="0"/>
    <n v="0"/>
    <n v="0"/>
    <n v="0"/>
    <m/>
    <n v="0"/>
    <n v="0"/>
    <e v="#REF!"/>
    <s v="PLATA"/>
    <n v="23"/>
    <n v="0"/>
    <n v="0"/>
    <n v="11"/>
    <n v="12"/>
    <n v="0"/>
    <n v="12"/>
    <n v="0"/>
    <n v="0"/>
    <s v="PROM. B"/>
    <m/>
    <m/>
    <s v="CADENAS"/>
    <s v="TIENDA BARATODO 9 DE OCTUBRE 1"/>
    <n v="54"/>
    <s v="XIOMARA DELGADO"/>
    <n v="10"/>
    <n v="0"/>
    <n v="0"/>
    <n v="0"/>
    <n v="0"/>
    <n v="0"/>
    <n v="0"/>
    <n v="0"/>
    <n v="0"/>
    <n v="2"/>
    <n v="0"/>
    <n v="0"/>
    <n v="0"/>
    <n v="0"/>
    <n v="0"/>
    <n v="0"/>
    <n v="0"/>
    <n v="0"/>
    <s v="MV"/>
    <s v="RAUL DAVID ZALDARRIAGA"/>
    <n v="3.9999999999999991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5"/>
  </r>
  <r>
    <s v="482 - 9 DE OCTUBRE 1AIRES"/>
    <s v="SANCHEZ MORA LISSETTE PAOLA.xlsx"/>
    <s v="LISSETTE PAOLA SANCHEZ"/>
    <s v="CRECOS"/>
    <x v="158"/>
    <x v="0"/>
    <s v="AIRES"/>
    <n v="2"/>
    <n v="1"/>
    <n v="2"/>
    <n v="1"/>
    <n v="0"/>
    <n v="2"/>
    <n v="0"/>
    <n v="0"/>
    <n v="0"/>
    <n v="0"/>
    <n v="0"/>
    <n v="2"/>
    <n v="0"/>
    <m/>
    <n v="0.33333333333333331"/>
    <n v="0.33333333333333331"/>
    <e v="#REF!"/>
    <s v="PLATINO"/>
    <n v="9"/>
    <n v="0"/>
    <n v="2"/>
    <n v="6"/>
    <n v="3"/>
    <n v="0"/>
    <n v="3"/>
    <n v="3"/>
    <n v="2"/>
    <s v="PROM. B"/>
    <m/>
    <m/>
    <s v="CADENAS"/>
    <s v="CRECOS 9 DE OCTUBRE 1"/>
    <m/>
    <s v="XIOMARA DELGADO"/>
    <n v="3"/>
    <n v="0"/>
    <n v="0"/>
    <n v="0"/>
    <n v="0"/>
    <n v="0"/>
    <n v="0"/>
    <n v="0"/>
    <n v="0"/>
    <n v="3.333333333333333"/>
    <n v="0"/>
    <n v="0"/>
    <n v="0"/>
    <n v="0"/>
    <n v="0"/>
    <n v="0"/>
    <n v="0"/>
    <n v="0"/>
    <s v="MWJVS"/>
    <s v="RAUL DAVID ZALDARRIAGA"/>
    <n v="35.999999999999993"/>
    <n v="0"/>
    <n v="0"/>
    <n v="0"/>
    <n v="0"/>
    <n v="0"/>
    <n v="0"/>
    <n v="0"/>
    <n v="0"/>
    <n v="0.2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4"/>
    <n v="0"/>
    <n v="0"/>
    <n v="0"/>
    <n v="0"/>
    <n v="0"/>
    <n v="0"/>
    <n v="4"/>
    <n v="3"/>
  </r>
  <r>
    <s v="482 - 9 DE OCTUBRE 1COCINAS"/>
    <s v="SANCHEZ MORA LISSETTE PAOLA.xlsx"/>
    <s v="LISSETTE PAOLA SANCHEZ"/>
    <s v="CRECOS"/>
    <x v="158"/>
    <x v="0"/>
    <s v="COCINAS"/>
    <n v="0.32142857142857145"/>
    <n v="28"/>
    <n v="9"/>
    <n v="30"/>
    <n v="0"/>
    <n v="0"/>
    <n v="0"/>
    <n v="0"/>
    <n v="0"/>
    <n v="0"/>
    <n v="0"/>
    <n v="0"/>
    <n v="0"/>
    <m/>
    <n v="0.25714285714285712"/>
    <n v="0.25714285714285712"/>
    <e v="#REF!"/>
    <s v="PLATINO"/>
    <n v="48"/>
    <n v="7"/>
    <n v="9"/>
    <n v="35"/>
    <n v="13"/>
    <n v="9"/>
    <n v="13"/>
    <n v="16"/>
    <n v="0.3"/>
    <s v="PROM. B"/>
    <n v="0.1212"/>
    <n v="0.2326"/>
    <s v="CADENAS"/>
    <s v="CRECOS 9 DE OCTUBRE 1"/>
    <m/>
    <s v="XIOMARA DELGADO"/>
    <n v="31"/>
    <n v="0"/>
    <n v="0"/>
    <n v="0"/>
    <n v="0"/>
    <n v="0"/>
    <n v="0"/>
    <n v="0"/>
    <n v="0"/>
    <n v="21"/>
    <n v="0"/>
    <n v="0"/>
    <n v="0"/>
    <n v="0"/>
    <n v="0"/>
    <n v="0"/>
    <n v="0"/>
    <n v="0"/>
    <s v="MWJVS"/>
    <s v="RAUL DAVID ZALDARRIAGA"/>
    <n v="35.999999999999993"/>
    <n v="0"/>
    <n v="0"/>
    <n v="0"/>
    <n v="0"/>
    <n v="0"/>
    <n v="0"/>
    <n v="0"/>
    <n v="0"/>
    <n v="0.4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6"/>
    <n v="7"/>
    <n v="0"/>
    <n v="0"/>
    <n v="0"/>
    <n v="0"/>
    <n v="0"/>
    <n v="13"/>
    <n v="60"/>
  </r>
  <r>
    <s v="482 - 9 DE OCTUBRE 1EMPOTRE"/>
    <s v="SANCHEZ MORA LISSETTE PAOLA.xlsx"/>
    <s v="LISSETTE PAOLA SANCHEZ"/>
    <s v="CRECOS"/>
    <x v="158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9 DE OCTUBRE 1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AUL DAVID ZALDARRIAGA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82 - 9 DE OCTUBRE 1GLOBALES"/>
    <s v="SANCHEZ MORA LISSETTE PAOLA.xlsx"/>
    <s v="LISSETTE PAOLA SANCHEZ"/>
    <s v="CRECOS"/>
    <x v="158"/>
    <x v="0"/>
    <s v="GLOBALES"/>
    <n v="0"/>
    <n v="0"/>
    <n v="0"/>
    <n v="1"/>
    <n v="0"/>
    <n v="0"/>
    <n v="0"/>
    <n v="0"/>
    <n v="0"/>
    <n v="0"/>
    <n v="0"/>
    <n v="0"/>
    <n v="0"/>
    <m/>
    <n v="0"/>
    <n v="0"/>
    <e v="#REF!"/>
    <s v="PLATINO"/>
    <n v="1"/>
    <n v="0"/>
    <n v="0"/>
    <n v="1"/>
    <n v="0"/>
    <n v="0"/>
    <n v="0"/>
    <n v="0"/>
    <n v="0"/>
    <s v="PROM. B"/>
    <m/>
    <m/>
    <s v="CADENAS"/>
    <s v="CRECOS 9 DE OCTUBRE 1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AUL DAVID ZALDARRIAGA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10"/>
    <n v="0"/>
    <n v="0"/>
    <n v="0"/>
    <n v="0"/>
    <n v="0"/>
    <n v="10"/>
    <n v="0"/>
  </r>
  <r>
    <s v="482 - 9 DE OCTUBRE 1LAVADO"/>
    <s v="SANCHEZ MORA LISSETTE PAOLA.xlsx"/>
    <s v="LISSETTE PAOLA SANCHEZ"/>
    <s v="CRECOS"/>
    <x v="158"/>
    <x v="0"/>
    <s v="LAVADO"/>
    <n v="0.25"/>
    <n v="4"/>
    <n v="1"/>
    <n v="0"/>
    <n v="13"/>
    <n v="14"/>
    <n v="10"/>
    <n v="0"/>
    <n v="0"/>
    <n v="0"/>
    <n v="0"/>
    <n v="5"/>
    <n v="0"/>
    <m/>
    <n v="2.7777777777777776E-2"/>
    <n v="2.7777777777777776E-2"/>
    <e v="#REF!"/>
    <s v="PLATINO"/>
    <n v="44"/>
    <n v="1"/>
    <n v="1"/>
    <n v="36"/>
    <n v="8"/>
    <n v="2"/>
    <n v="8"/>
    <n v="3"/>
    <n v="0"/>
    <s v="PROM. B"/>
    <n v="3.85E-2"/>
    <n v="2.86E-2"/>
    <s v="CADENAS"/>
    <s v="CRECOS 9 DE OCTUBRE 1"/>
    <m/>
    <s v="XIOMARA DELGADO"/>
    <n v="29"/>
    <n v="0"/>
    <n v="0"/>
    <n v="0"/>
    <n v="0"/>
    <n v="0"/>
    <n v="0"/>
    <n v="0"/>
    <n v="0"/>
    <n v="3.8483483483483489"/>
    <n v="0"/>
    <n v="0"/>
    <n v="0"/>
    <n v="0"/>
    <n v="0"/>
    <n v="0"/>
    <n v="0"/>
    <n v="0"/>
    <s v="MWJVS"/>
    <s v="RAUL DAVID ZALDARRIAGA"/>
    <n v="35.999999999999993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5"/>
    <n v="0"/>
    <n v="0"/>
    <n v="0"/>
    <n v="0"/>
    <n v="0"/>
    <n v="0"/>
    <n v="5"/>
    <n v="4.7848582064707488"/>
  </r>
  <r>
    <s v="482 - 9 DE OCTUBRE 1REFRIGERACIÓN"/>
    <s v="SANCHEZ MORA LISSETTE PAOLA.xlsx"/>
    <s v="LISSETTE PAOLA SANCHEZ"/>
    <s v="CRECOS"/>
    <x v="158"/>
    <x v="0"/>
    <s v="REFRIGERACIÓN"/>
    <n v="0.72222222222222221"/>
    <n v="18"/>
    <n v="13"/>
    <n v="22"/>
    <n v="8"/>
    <n v="0"/>
    <n v="3"/>
    <n v="0"/>
    <n v="0"/>
    <n v="0"/>
    <n v="0"/>
    <n v="5"/>
    <n v="0"/>
    <m/>
    <n v="0.31707317073170732"/>
    <n v="0.31707317073170732"/>
    <e v="#REF!"/>
    <s v="PLATINO"/>
    <n v="49"/>
    <n v="8"/>
    <n v="13"/>
    <n v="41"/>
    <n v="8"/>
    <n v="3"/>
    <n v="8"/>
    <n v="11"/>
    <n v="0.59090909090909094"/>
    <s v="PROM. B"/>
    <n v="0.33329999999999999"/>
    <n v="0.4"/>
    <s v="CADENAS"/>
    <s v="CRECOS 9 DE OCTUBRE 1"/>
    <m/>
    <s v="XIOMARA DELGADO"/>
    <n v="28"/>
    <n v="0"/>
    <n v="0"/>
    <n v="0"/>
    <n v="0"/>
    <n v="0"/>
    <n v="0"/>
    <n v="0"/>
    <n v="0"/>
    <n v="18"/>
    <n v="0"/>
    <n v="0"/>
    <n v="0"/>
    <n v="0"/>
    <n v="0"/>
    <n v="0"/>
    <n v="0"/>
    <n v="0"/>
    <s v="MWJVS"/>
    <s v="RAUL DAVID ZALDARRIAGA"/>
    <n v="35.999999999999993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8"/>
    <n v="8"/>
    <n v="0"/>
    <n v="0"/>
    <n v="0"/>
    <n v="0"/>
    <n v="0"/>
    <n v="16"/>
    <n v="52"/>
  </r>
  <r>
    <s v="497 - MANTAAIRES"/>
    <s v="QMI LUIS SOLEDISPA DEL 1 AL 18 DE SEPT.xlsx"/>
    <s v="LUIS ALBERTO SOLEDISPA"/>
    <s v="CRECOS"/>
    <x v="159"/>
    <x v="0"/>
    <s v="AIRES"/>
    <n v="2"/>
    <n v="1"/>
    <n v="2"/>
    <n v="0"/>
    <n v="0"/>
    <n v="2"/>
    <n v="0"/>
    <n v="0"/>
    <n v="0"/>
    <n v="0"/>
    <n v="0"/>
    <n v="2"/>
    <n v="2"/>
    <m/>
    <n v="0.2857142857142857"/>
    <n v="0.2857142857142857"/>
    <e v="#REF!"/>
    <s v="PLATINO"/>
    <n v="15"/>
    <n v="1"/>
    <n v="2"/>
    <n v="7"/>
    <n v="8"/>
    <n v="2"/>
    <n v="8"/>
    <n v="3"/>
    <n v="0"/>
    <s v="PROM. B"/>
    <n v="0.5"/>
    <n v="0.4"/>
    <s v="CADENAS"/>
    <s v="CRECOS MANTA"/>
    <m/>
    <s v="MANUEL GIL"/>
    <n v="3"/>
    <n v="0"/>
    <n v="0"/>
    <n v="0"/>
    <n v="0"/>
    <n v="0"/>
    <n v="0"/>
    <n v="0"/>
    <n v="0"/>
    <n v="3.1111111111111116"/>
    <n v="0"/>
    <n v="0"/>
    <n v="0"/>
    <n v="0"/>
    <n v="0"/>
    <n v="0"/>
    <n v="0"/>
    <n v="0"/>
    <s v="MWJVS"/>
    <s v="VACANTE 5"/>
    <n v="37"/>
    <n v="0"/>
    <n v="0"/>
    <n v="0"/>
    <n v="0"/>
    <n v="0"/>
    <n v="0"/>
    <n v="0"/>
    <n v="0"/>
    <n v="0.2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5.185185185185186"/>
  </r>
  <r>
    <s v="497 - MANTACOCINAS"/>
    <s v="QMI LUIS SOLEDISPA DEL 1 AL 18 DE SEPT.xlsx"/>
    <s v="LUIS ALBERTO SOLEDISPA"/>
    <s v="CRECOS"/>
    <x v="159"/>
    <x v="0"/>
    <s v="COCINAS"/>
    <n v="0.46666666666666667"/>
    <n v="15"/>
    <n v="7"/>
    <n v="14"/>
    <n v="0"/>
    <n v="1"/>
    <n v="0"/>
    <n v="0"/>
    <n v="0"/>
    <n v="0"/>
    <n v="0"/>
    <n v="0"/>
    <n v="0"/>
    <m/>
    <n v="0.5"/>
    <n v="0.5"/>
    <e v="#REF!"/>
    <s v="PLATINO"/>
    <n v="18"/>
    <n v="3"/>
    <n v="7"/>
    <n v="14"/>
    <n v="4"/>
    <n v="3"/>
    <n v="4"/>
    <n v="6"/>
    <n v="0.5"/>
    <s v="PROM. B"/>
    <n v="0.23080000000000001"/>
    <n v="0.36840000000000001"/>
    <s v="CADENAS"/>
    <s v="CRECOS MANTA"/>
    <m/>
    <s v="MANUEL GIL"/>
    <n v="8"/>
    <n v="0"/>
    <n v="0"/>
    <n v="0"/>
    <n v="0"/>
    <n v="0"/>
    <n v="0"/>
    <n v="0"/>
    <n v="0"/>
    <n v="16.897571056993911"/>
    <n v="4"/>
    <n v="9"/>
    <n v="0"/>
    <n v="0"/>
    <n v="0"/>
    <n v="0"/>
    <n v="0"/>
    <n v="13"/>
    <s v="MWJVS"/>
    <s v="VACANTE 5"/>
    <n v="37"/>
    <n v="0"/>
    <n v="0"/>
    <n v="0"/>
    <n v="0"/>
    <n v="0"/>
    <n v="0"/>
    <n v="2"/>
    <n v="2"/>
    <n v="0.45"/>
    <n v="5"/>
    <n v="13"/>
    <n v="0"/>
    <n v="0"/>
    <n v="0"/>
    <n v="0"/>
    <n v="0"/>
    <n v="18"/>
    <m/>
    <m/>
    <m/>
    <s v="ALTO"/>
    <m/>
    <m/>
    <m/>
    <n v="0.27272727272727271"/>
    <s v="menor de 30%"/>
    <n v="1"/>
    <n v="7"/>
    <s v=""/>
    <n v="0"/>
    <n v="0"/>
    <n v="0"/>
    <n v="1"/>
    <n v="9"/>
    <n v="3"/>
    <n v="2"/>
    <n v="0"/>
    <n v="1"/>
    <n v="0"/>
    <n v="0"/>
    <n v="0"/>
    <n v="6"/>
    <n v="41"/>
  </r>
  <r>
    <s v="497 - MANTAEMPOTRE"/>
    <s v="QMI LUIS SOLEDISPA DEL 1 AL 18 DE SEPT.xlsx"/>
    <s v="LUIS ALBERTO SOLEDISPA"/>
    <s v="CRECOS"/>
    <x v="159"/>
    <x v="0"/>
    <s v="EMPOTRE"/>
    <n v="0"/>
    <n v="0"/>
    <n v="1"/>
    <n v="0"/>
    <n v="0"/>
    <n v="0"/>
    <n v="0"/>
    <n v="0"/>
    <n v="0"/>
    <n v="0"/>
    <n v="0"/>
    <n v="0"/>
    <n v="0"/>
    <m/>
    <n v="1"/>
    <n v="1"/>
    <e v="#REF!"/>
    <s v="PLATINO"/>
    <n v="1"/>
    <n v="0"/>
    <n v="1"/>
    <n v="1"/>
    <n v="0"/>
    <n v="0"/>
    <n v="0"/>
    <n v="0"/>
    <n v="0"/>
    <s v="PROM. B"/>
    <m/>
    <m/>
    <s v="CADENAS"/>
    <s v="CRECOS MANTA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VACANTE 5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97 - MANTAGLOBALES"/>
    <s v="QMI LUIS SOLEDISPA DEL 1 AL 18 DE SEPT.xlsx"/>
    <s v="LUIS ALBERTO SOLEDISPA"/>
    <s v="CRECOS"/>
    <x v="159"/>
    <x v="0"/>
    <s v="GLOBALES"/>
    <n v="0"/>
    <n v="0"/>
    <n v="3"/>
    <n v="0"/>
    <n v="0"/>
    <n v="0"/>
    <n v="0"/>
    <n v="0"/>
    <n v="0"/>
    <n v="0"/>
    <n v="0"/>
    <n v="0"/>
    <n v="0"/>
    <m/>
    <n v="1"/>
    <n v="1"/>
    <e v="#REF!"/>
    <s v="PLATINO"/>
    <n v="3"/>
    <n v="0"/>
    <n v="3"/>
    <n v="3"/>
    <n v="0"/>
    <n v="0"/>
    <n v="0"/>
    <n v="0"/>
    <n v="0"/>
    <s v="PROM. B"/>
    <m/>
    <m/>
    <s v="CADENAS"/>
    <s v="CRECOS MANTA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VACANTE 5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97 - MANTALAVADO"/>
    <s v="QMI LUIS SOLEDISPA DEL 1 AL 18 DE SEPT.xlsx"/>
    <s v="LUIS ALBERTO SOLEDISPA"/>
    <s v="CRECOS"/>
    <x v="159"/>
    <x v="0"/>
    <s v="LAVADO"/>
    <n v="1"/>
    <n v="2"/>
    <n v="2"/>
    <n v="0"/>
    <n v="6"/>
    <n v="8"/>
    <n v="6"/>
    <n v="0"/>
    <n v="0"/>
    <n v="0"/>
    <n v="0"/>
    <n v="0"/>
    <n v="0"/>
    <m/>
    <n v="0.15384615384615385"/>
    <n v="0.15384615384615385"/>
    <e v="#REF!"/>
    <s v="PLATINO"/>
    <n v="15"/>
    <n v="0"/>
    <n v="2"/>
    <n v="13"/>
    <n v="2"/>
    <n v="2"/>
    <n v="2"/>
    <n v="2"/>
    <n v="0"/>
    <s v="PROM. B"/>
    <m/>
    <n v="0.18179999999999999"/>
    <s v="CADENAS"/>
    <s v="CRECOS MANTA"/>
    <m/>
    <s v="MANUEL GIL"/>
    <n v="7"/>
    <n v="0"/>
    <n v="0"/>
    <n v="0"/>
    <n v="0"/>
    <n v="0"/>
    <n v="0"/>
    <n v="0"/>
    <n v="0"/>
    <n v="1"/>
    <n v="0"/>
    <n v="3"/>
    <n v="0"/>
    <n v="0"/>
    <n v="0"/>
    <n v="0"/>
    <n v="0"/>
    <n v="3"/>
    <s v="MWJVS"/>
    <s v="VACANTE 5"/>
    <n v="37"/>
    <n v="0"/>
    <n v="0"/>
    <n v="0"/>
    <n v="0"/>
    <n v="0"/>
    <n v="0"/>
    <n v="0"/>
    <n v="0"/>
    <n v="7.0000000000000007E-2"/>
    <n v="0"/>
    <n v="3"/>
    <n v="1"/>
    <n v="0"/>
    <n v="3"/>
    <n v="0"/>
    <n v="0"/>
    <n v="7"/>
    <s v=""/>
    <s v=""/>
    <s v=""/>
    <s v=""/>
    <s v=""/>
    <s v=""/>
    <s v=""/>
    <n v="0"/>
    <n v="0"/>
    <n v="0"/>
    <n v="0"/>
    <n v="3"/>
    <n v="0"/>
    <n v="2"/>
    <n v="0"/>
    <n v="0"/>
    <n v="5"/>
    <n v="0"/>
    <n v="0"/>
    <n v="1"/>
    <n v="0"/>
    <n v="3"/>
    <n v="0"/>
    <n v="0"/>
    <n v="4"/>
    <n v="1.9265128708182524"/>
  </r>
  <r>
    <s v="497 - MANTAREFRIGERACIÓN"/>
    <s v="QMI LUIS SOLEDISPA DEL 1 AL 18 DE SEPT.xlsx"/>
    <s v="LUIS ALBERTO SOLEDISPA"/>
    <s v="CRECOS"/>
    <x v="159"/>
    <x v="0"/>
    <s v="REFRIGERACIÓN"/>
    <n v="0.5625"/>
    <n v="16"/>
    <n v="9"/>
    <n v="8"/>
    <n v="4"/>
    <n v="0"/>
    <n v="2"/>
    <n v="0"/>
    <n v="0"/>
    <n v="0"/>
    <n v="0"/>
    <n v="2"/>
    <n v="0"/>
    <m/>
    <n v="0.5"/>
    <n v="0.5"/>
    <e v="#REF!"/>
    <s v="PLATINO"/>
    <n v="20"/>
    <n v="6"/>
    <n v="9"/>
    <n v="18"/>
    <n v="2"/>
    <n v="1"/>
    <n v="2"/>
    <n v="7"/>
    <n v="1.125"/>
    <s v="PROM. B"/>
    <n v="0.38890000000000002"/>
    <n v="0.41670000000000001"/>
    <s v="CADENAS"/>
    <s v="CRECOS MANTA"/>
    <m/>
    <s v="MANUEL GIL"/>
    <n v="10"/>
    <n v="0"/>
    <n v="0"/>
    <n v="0"/>
    <n v="0"/>
    <n v="0"/>
    <n v="0"/>
    <n v="0"/>
    <n v="0"/>
    <n v="19.465715648747238"/>
    <n v="2"/>
    <n v="6"/>
    <n v="0"/>
    <n v="0"/>
    <n v="0"/>
    <n v="0"/>
    <n v="0"/>
    <n v="8"/>
    <s v="MWJVS"/>
    <s v="VACANTE 5"/>
    <n v="37"/>
    <n v="0"/>
    <n v="0"/>
    <n v="0"/>
    <n v="0"/>
    <n v="2"/>
    <n v="0"/>
    <n v="0"/>
    <n v="2"/>
    <n v="0.4"/>
    <n v="2"/>
    <n v="6"/>
    <n v="0"/>
    <n v="0"/>
    <n v="0"/>
    <n v="0"/>
    <n v="0"/>
    <n v="8"/>
    <s v="MEDIO"/>
    <m/>
    <m/>
    <m/>
    <m/>
    <m/>
    <m/>
    <n v="0.22222222222222221"/>
    <s v="menor de 30%"/>
    <n v="2"/>
    <n v="0"/>
    <n v="0"/>
    <n v="2"/>
    <n v="0"/>
    <n v="0"/>
    <n v="2"/>
    <n v="6"/>
    <n v="1"/>
    <n v="2"/>
    <n v="1"/>
    <n v="0"/>
    <n v="0"/>
    <n v="0"/>
    <n v="1"/>
    <n v="5"/>
    <n v="50"/>
  </r>
  <r>
    <s v="907 - MIN MANTA CENTRO (120)COCINAS"/>
    <s v="QMI LUIS SOLEDISPA DEL 1 AL 18 DE SEPT.xlsx"/>
    <s v="LUIS ALBERTO SOLEDISPA"/>
    <s v="MARCIMEX"/>
    <x v="160"/>
    <x v="0"/>
    <s v="COCINAS"/>
    <n v="0.25"/>
    <n v="4"/>
    <n v="1"/>
    <m/>
    <n v="0"/>
    <n v="0"/>
    <n v="0"/>
    <n v="0"/>
    <n v="0"/>
    <n v="0"/>
    <n v="0"/>
    <n v="0"/>
    <n v="8"/>
    <m/>
    <n v="5.5555555555555552E-2"/>
    <n v="5.5555555555555552E-2"/>
    <n v="0"/>
    <s v="ORO"/>
    <n v="18"/>
    <n v="1"/>
    <n v="1"/>
    <n v="18"/>
    <m/>
    <m/>
    <m/>
    <n v="1"/>
    <n v="0"/>
    <s v="PROM. B"/>
    <m/>
    <m/>
    <s v="CADENAS"/>
    <s v="MIN MANTA CENTRO"/>
    <m/>
    <s v="MANUEL GIL"/>
    <n v="11"/>
    <n v="0"/>
    <n v="0"/>
    <n v="0"/>
    <n v="0"/>
    <n v="0"/>
    <n v="0"/>
    <n v="0"/>
    <n v="0"/>
    <n v="5.5398137914866545"/>
    <n v="2"/>
    <n v="0"/>
    <n v="0"/>
    <n v="0"/>
    <n v="0"/>
    <n v="0"/>
    <n v="0"/>
    <n v="2"/>
    <s v="MJ"/>
    <s v="VACANTE 5"/>
    <n v="1.9999999999999982"/>
    <n v="0"/>
    <n v="0"/>
    <n v="0"/>
    <n v="0"/>
    <n v="0"/>
    <n v="0"/>
    <n v="0"/>
    <n v="0"/>
    <n v="0.15"/>
    <n v="4"/>
    <n v="0"/>
    <n v="0"/>
    <n v="0"/>
    <n v="0"/>
    <n v="0"/>
    <n v="0"/>
    <n v="4"/>
    <s v=""/>
    <s v=""/>
    <s v=""/>
    <s v=""/>
    <s v=""/>
    <s v=""/>
    <s v=""/>
    <n v="1"/>
    <s v="mayor 40%"/>
    <n v="0"/>
    <n v="4"/>
    <s v=""/>
    <n v="0"/>
    <n v="0"/>
    <n v="0"/>
    <n v="0"/>
    <n v="4"/>
    <n v="0"/>
    <n v="0"/>
    <n v="0"/>
    <n v="0"/>
    <n v="0"/>
    <n v="0"/>
    <n v="0"/>
    <n v="0"/>
    <n v="8.9392449817171009"/>
  </r>
  <r>
    <s v="907 - MIN MANTA CENTRO (120)LAVADO"/>
    <s v="QMI LUIS SOLEDISPA DEL 1 AL 18 DE SEPT.xlsx"/>
    <s v="LUIS ALBERTO SOLEDISPA"/>
    <s v="MARCIMEX"/>
    <x v="160"/>
    <x v="0"/>
    <s v="LAVADO"/>
    <n v="1.5"/>
    <n v="2"/>
    <n v="3"/>
    <m/>
    <n v="3"/>
    <n v="0"/>
    <n v="3"/>
    <n v="0"/>
    <n v="0"/>
    <n v="0"/>
    <n v="0"/>
    <n v="0"/>
    <n v="10"/>
    <m/>
    <n v="0.13636363636363635"/>
    <n v="0.13636363636363635"/>
    <n v="0"/>
    <s v="ORO"/>
    <n v="22"/>
    <n v="2"/>
    <n v="3"/>
    <n v="22"/>
    <m/>
    <m/>
    <m/>
    <n v="2"/>
    <n v="0"/>
    <s v="PROM. B"/>
    <m/>
    <m/>
    <s v="CADENAS"/>
    <s v="MIN MANTA CENTRO"/>
    <m/>
    <s v="MANUEL GIL"/>
    <n v="13"/>
    <n v="0"/>
    <n v="0"/>
    <n v="0"/>
    <n v="0"/>
    <n v="0"/>
    <n v="0"/>
    <n v="0"/>
    <n v="0"/>
    <n v="4.1047051060423962"/>
    <n v="2"/>
    <n v="3"/>
    <n v="0"/>
    <n v="0"/>
    <n v="0"/>
    <n v="0"/>
    <n v="0"/>
    <n v="5"/>
    <s v="MJ"/>
    <s v="VACANTE 5"/>
    <n v="1.9999999999999982"/>
    <n v="0"/>
    <n v="0"/>
    <n v="0"/>
    <n v="0"/>
    <n v="0"/>
    <n v="0"/>
    <n v="0"/>
    <n v="0"/>
    <n v="0.2"/>
    <n v="4"/>
    <n v="3"/>
    <n v="0"/>
    <n v="0"/>
    <n v="0"/>
    <n v="0"/>
    <n v="0"/>
    <n v="7"/>
    <s v=""/>
    <s v=""/>
    <s v=""/>
    <s v=""/>
    <s v=""/>
    <s v=""/>
    <s v=""/>
    <n v="0.5"/>
    <s v="30% a 40%"/>
    <n v="0"/>
    <n v="0"/>
    <s v=""/>
    <n v="0"/>
    <n v="0"/>
    <n v="0"/>
    <n v="1"/>
    <n v="1"/>
    <n v="0"/>
    <n v="0"/>
    <n v="0"/>
    <n v="0"/>
    <n v="0"/>
    <n v="0"/>
    <n v="0"/>
    <n v="0"/>
    <n v="5.7465871484593549"/>
  </r>
  <r>
    <s v="907 - MIN MANTA CENTRO (120)REFRIGERACIÓN"/>
    <s v="QMI LUIS SOLEDISPA DEL 1 AL 18 DE SEPT.xlsx"/>
    <s v="LUIS ALBERTO SOLEDISPA"/>
    <s v="MARCIMEX"/>
    <x v="160"/>
    <x v="0"/>
    <s v="REFRIGERACIÓN"/>
    <n v="0"/>
    <n v="2"/>
    <n v="0"/>
    <m/>
    <n v="0"/>
    <n v="0"/>
    <n v="3"/>
    <n v="0"/>
    <n v="0"/>
    <n v="0"/>
    <n v="0"/>
    <n v="0"/>
    <n v="5"/>
    <m/>
    <n v="0"/>
    <n v="0"/>
    <n v="0"/>
    <s v="ORO"/>
    <n v="13"/>
    <n v="0"/>
    <n v="0"/>
    <n v="13"/>
    <m/>
    <m/>
    <m/>
    <n v="0"/>
    <n v="0"/>
    <s v="PROM. B"/>
    <m/>
    <m/>
    <s v="CADENAS"/>
    <s v="MIN MANTA CENTRO"/>
    <m/>
    <s v="MANUEL GIL"/>
    <n v="9"/>
    <n v="0"/>
    <n v="0"/>
    <n v="0"/>
    <n v="0"/>
    <n v="0"/>
    <n v="0"/>
    <n v="0"/>
    <n v="0"/>
    <n v="5.1240428790199086"/>
    <n v="1"/>
    <n v="0"/>
    <n v="0"/>
    <n v="0"/>
    <n v="0"/>
    <n v="0"/>
    <n v="0"/>
    <n v="1"/>
    <s v="MJ"/>
    <s v="VACANTE 5"/>
    <n v="1.9999999999999982"/>
    <n v="0"/>
    <n v="0"/>
    <n v="0"/>
    <n v="0"/>
    <n v="0"/>
    <n v="0"/>
    <n v="0"/>
    <n v="0"/>
    <n v="0.15"/>
    <n v="2"/>
    <n v="0"/>
    <n v="0"/>
    <n v="0"/>
    <n v="0"/>
    <n v="0"/>
    <n v="0"/>
    <n v="2"/>
    <s v=""/>
    <s v=""/>
    <s v=""/>
    <s v=""/>
    <s v=""/>
    <s v=""/>
    <s v=""/>
    <n v="1"/>
    <s v="mayor 40%"/>
    <n v="0"/>
    <n v="0"/>
    <s v=""/>
    <n v="0"/>
    <n v="0"/>
    <n v="0"/>
    <n v="5"/>
    <n v="5"/>
    <n v="0"/>
    <n v="0"/>
    <n v="0"/>
    <n v="0"/>
    <n v="0"/>
    <n v="0"/>
    <n v="0"/>
    <n v="0"/>
    <n v="5.3689929264201854"/>
  </r>
  <r>
    <s v="94323 - JAPON CAYAMBECOCINAS"/>
    <s v="EVELIN PERUGACHI.xlsx"/>
    <s v="LUISA EVELIN PERUGACHI"/>
    <s v="ALMACENES JAPON"/>
    <x v="161"/>
    <x v="0"/>
    <s v="COCINAS"/>
    <n v="0"/>
    <n v="4"/>
    <n v="0"/>
    <n v="0"/>
    <n v="0"/>
    <n v="0"/>
    <n v="0"/>
    <n v="0"/>
    <n v="0"/>
    <n v="0"/>
    <n v="0"/>
    <n v="0"/>
    <n v="0"/>
    <m/>
    <n v="0"/>
    <n v="0"/>
    <e v="#REF!"/>
    <s v="BRONCE"/>
    <n v="1"/>
    <n v="0"/>
    <n v="0"/>
    <n v="0"/>
    <n v="1"/>
    <n v="1"/>
    <n v="1"/>
    <n v="1"/>
    <n v="0"/>
    <s v="PROM. C"/>
    <m/>
    <m/>
    <s v="CADENAS"/>
    <s v="JAPON CAYAMBE II"/>
    <m/>
    <s v="MARIA JOSE AREVALO"/>
    <n v="0"/>
    <n v="1"/>
    <n v="5"/>
    <n v="0"/>
    <n v="0"/>
    <n v="0"/>
    <n v="0"/>
    <n v="0"/>
    <n v="6"/>
    <n v="3"/>
    <n v="2"/>
    <n v="5"/>
    <n v="0"/>
    <n v="0"/>
    <n v="0"/>
    <n v="0"/>
    <n v="0"/>
    <n v="7"/>
    <s v="MJ"/>
    <s v="LUISA EVELIN PERUGACHI"/>
    <n v="1.9999999999999982"/>
    <n v="3"/>
    <n v="5"/>
    <n v="0"/>
    <n v="0"/>
    <n v="0"/>
    <n v="0"/>
    <n v="0"/>
    <n v="8"/>
    <n v="0.5"/>
    <n v="0"/>
    <n v="0"/>
    <n v="0"/>
    <n v="0"/>
    <n v="0"/>
    <n v="0"/>
    <n v="0"/>
    <n v="0"/>
    <m/>
    <m/>
    <m/>
    <s v="ALTO"/>
    <m/>
    <m/>
    <m/>
    <n v="0.2857142857142857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3.3601285499871612"/>
  </r>
  <r>
    <s v="94323 - JAPON CAYAMBEREFRIGERACIÓN"/>
    <s v="EVELIN PERUGACHI.xlsx"/>
    <s v="LUISA EVELIN PERUGACHI"/>
    <s v="ALMACENES JAPON"/>
    <x v="161"/>
    <x v="0"/>
    <s v="REFRIGERACIÓN"/>
    <n v="0"/>
    <n v="2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JAPON CAYAMBE II"/>
    <m/>
    <s v="MARIA JOSE AREVALO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MJ"/>
    <s v="LUISA EVELIN PERUGACHI"/>
    <n v="1.9999999999999982"/>
    <n v="1"/>
    <n v="0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.8260442956346692"/>
  </r>
  <r>
    <s v="1015 - TIENDA OTAVALOCOCINAS"/>
    <s v="EVELIN PERUGACHI.xlsx"/>
    <s v="LUISA EVELIN PERUGACHI"/>
    <s v="ARTEFACTA"/>
    <x v="162"/>
    <x v="0"/>
    <s v="COCINAS"/>
    <n v="0.1"/>
    <n v="10"/>
    <n v="1"/>
    <n v="0"/>
    <n v="0"/>
    <n v="0"/>
    <n v="0"/>
    <n v="0"/>
    <n v="0"/>
    <n v="0"/>
    <n v="0"/>
    <n v="0"/>
    <n v="0"/>
    <m/>
    <n v="1"/>
    <n v="1"/>
    <e v="#REF!"/>
    <s v="PLATINO"/>
    <n v="2"/>
    <n v="0"/>
    <n v="1"/>
    <n v="1"/>
    <n v="1"/>
    <n v="1"/>
    <n v="1"/>
    <n v="1"/>
    <n v="0"/>
    <s v="PROM. C"/>
    <m/>
    <m/>
    <s v="CADENAS"/>
    <s v="ARTEFACTA TIENDA OTAVALO 1015"/>
    <m/>
    <s v="MARIA JOSE AREVALO"/>
    <n v="0"/>
    <n v="1"/>
    <n v="2"/>
    <n v="0"/>
    <n v="0"/>
    <n v="0"/>
    <n v="0"/>
    <n v="0"/>
    <n v="3"/>
    <n v="9.5150817896975806"/>
    <n v="2"/>
    <n v="2"/>
    <n v="0"/>
    <n v="0"/>
    <n v="0"/>
    <n v="0"/>
    <n v="0"/>
    <n v="4"/>
    <s v="WVS"/>
    <s v="LUISA EVELIN PERUGACHI"/>
    <n v="5.9999999999999973"/>
    <n v="2"/>
    <n v="2"/>
    <n v="0"/>
    <n v="0"/>
    <n v="0"/>
    <n v="0"/>
    <n v="0"/>
    <n v="4"/>
    <n v="0.4"/>
    <n v="0"/>
    <n v="0"/>
    <n v="0"/>
    <n v="0"/>
    <n v="0"/>
    <n v="0"/>
    <n v="0"/>
    <n v="0"/>
    <m/>
    <m/>
    <m/>
    <m/>
    <m/>
    <m/>
    <m/>
    <n v="0.45454545454545453"/>
    <s v="mayor 40%"/>
    <n v="0"/>
    <n v="0"/>
    <n v="0"/>
    <n v="0"/>
    <n v="0"/>
    <n v="0"/>
    <n v="0"/>
    <n v="0"/>
    <n v="0"/>
    <n v="0"/>
    <n v="0"/>
    <n v="0"/>
    <n v="0"/>
    <n v="0"/>
    <n v="0"/>
    <n v="0"/>
    <n v="23.807436851260242"/>
  </r>
  <r>
    <s v="1015 - TIENDA OTAVALOEMPOTRE"/>
    <s v="EVELIN PERUGACHI.xlsx"/>
    <s v="LUISA EVELIN PERUGACHI"/>
    <s v="ARTEFACTA"/>
    <x v="162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C"/>
    <m/>
    <m/>
    <s v="CADENAS"/>
    <s v="ARTEFACTA TIENDA OTAVALO 1015"/>
    <m/>
    <s v="MARIA JOSE AREVALO"/>
    <n v="0"/>
    <n v="0"/>
    <n v="0"/>
    <n v="0"/>
    <n v="0"/>
    <n v="0"/>
    <n v="0"/>
    <n v="0"/>
    <n v="0"/>
    <n v="0"/>
    <n v="0"/>
    <n v="0"/>
    <n v="1"/>
    <n v="0"/>
    <n v="0"/>
    <n v="0"/>
    <n v="0"/>
    <n v="1"/>
    <s v="WVS"/>
    <s v="LUISA EVELIN PERUGACHI"/>
    <n v="5.9999999999999973"/>
    <n v="0"/>
    <n v="0"/>
    <n v="2"/>
    <n v="0"/>
    <n v="0"/>
    <n v="0"/>
    <n v="0"/>
    <n v="2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015 - TIENDA OTAVALOGLOBALES"/>
    <s v="EVELIN PERUGACHI.xlsx"/>
    <s v="LUISA EVELIN PERUGACHI"/>
    <s v="ARTEFACTA"/>
    <x v="162"/>
    <x v="0"/>
    <s v="GLOBALES"/>
    <n v="0"/>
    <n v="0"/>
    <n v="0"/>
    <n v="3"/>
    <n v="0"/>
    <n v="0"/>
    <n v="0"/>
    <n v="0"/>
    <n v="0"/>
    <n v="0"/>
    <n v="0"/>
    <n v="0"/>
    <n v="0"/>
    <m/>
    <n v="0"/>
    <n v="0"/>
    <e v="#REF!"/>
    <s v="PLATINO"/>
    <n v="3"/>
    <n v="0"/>
    <n v="0"/>
    <n v="3"/>
    <n v="0"/>
    <n v="0"/>
    <n v="0"/>
    <n v="0"/>
    <n v="0"/>
    <s v="PROM. C"/>
    <m/>
    <m/>
    <s v="CADENAS"/>
    <s v="ARTEFACTA TIENDA OTAVALO 1015"/>
    <m/>
    <s v="MARIA JOSE AREVALO"/>
    <n v="0"/>
    <n v="0"/>
    <n v="0"/>
    <n v="0"/>
    <n v="0"/>
    <n v="0"/>
    <n v="0"/>
    <n v="0"/>
    <n v="0"/>
    <n v="0"/>
    <n v="2"/>
    <n v="0"/>
    <n v="0"/>
    <n v="0"/>
    <n v="0"/>
    <n v="0"/>
    <n v="0"/>
    <n v="2"/>
    <s v="WVS"/>
    <s v="LUISA EVELIN PERUGACHI"/>
    <n v="5.999999999999997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61863896197873991"/>
  </r>
  <r>
    <s v="1015 - TIENDA OTAVALOLAVADO"/>
    <s v="EVELIN PERUGACHI.xlsx"/>
    <s v="LUISA EVELIN PERUGACHI"/>
    <s v="ARTEFACTA"/>
    <x v="162"/>
    <x v="0"/>
    <s v="LAVADO"/>
    <n v="0"/>
    <n v="4"/>
    <n v="0"/>
    <n v="0"/>
    <n v="0"/>
    <n v="0"/>
    <n v="2"/>
    <n v="0"/>
    <n v="0"/>
    <n v="0"/>
    <n v="0"/>
    <n v="0"/>
    <n v="0"/>
    <m/>
    <n v="0"/>
    <n v="0"/>
    <e v="#REF!"/>
    <s v="PLATINO"/>
    <n v="2"/>
    <n v="0"/>
    <n v="0"/>
    <n v="1"/>
    <n v="1"/>
    <n v="0"/>
    <n v="1"/>
    <n v="0"/>
    <n v="0"/>
    <s v="PROM. C"/>
    <m/>
    <m/>
    <s v="CADENAS"/>
    <s v="ARTEFACTA TIENDA OTAVALO 1015"/>
    <m/>
    <s v="MARIA JOSE AREVALO"/>
    <n v="0"/>
    <n v="0"/>
    <n v="0"/>
    <n v="2"/>
    <n v="0"/>
    <n v="1"/>
    <n v="0"/>
    <n v="0"/>
    <n v="3"/>
    <n v="3.1801861655402526"/>
    <n v="0"/>
    <n v="0"/>
    <n v="1"/>
    <n v="2"/>
    <n v="2"/>
    <n v="0"/>
    <n v="0"/>
    <n v="5"/>
    <s v="WVS"/>
    <s v="LUISA EVELIN PERUGACHI"/>
    <n v="5.9999999999999973"/>
    <n v="0"/>
    <n v="0"/>
    <n v="1"/>
    <n v="2"/>
    <n v="2"/>
    <n v="0"/>
    <n v="0"/>
    <n v="5"/>
    <n v="0.12"/>
    <n v="2"/>
    <n v="0"/>
    <n v="0"/>
    <n v="0"/>
    <n v="0"/>
    <n v="0"/>
    <n v="0"/>
    <n v="2"/>
    <m/>
    <m/>
    <m/>
    <s v="ALTO"/>
    <m/>
    <m/>
    <m/>
    <n v="0.13333333333333333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7.409381086958942"/>
  </r>
  <r>
    <s v="1015 - TIENDA OTAVALOREFRIGERACIÓN"/>
    <s v="EVELIN PERUGACHI.xlsx"/>
    <s v="LUISA EVELIN PERUGACHI"/>
    <s v="ARTEFACTA"/>
    <x v="162"/>
    <x v="0"/>
    <s v="REFRIGERACIÓN"/>
    <n v="0"/>
    <n v="4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C"/>
    <m/>
    <m/>
    <s v="CADENAS"/>
    <s v="ARTEFACTA TIENDA OTAVALO 1015"/>
    <m/>
    <s v="MARIA JOSE AREVALO"/>
    <n v="0"/>
    <n v="0"/>
    <n v="2"/>
    <n v="0"/>
    <n v="0"/>
    <n v="0"/>
    <n v="0"/>
    <n v="0"/>
    <n v="2"/>
    <n v="2.9533827838344378"/>
    <n v="0"/>
    <n v="2"/>
    <n v="0"/>
    <n v="0"/>
    <n v="0"/>
    <n v="0"/>
    <n v="0"/>
    <n v="2"/>
    <s v="WVS"/>
    <s v="LUISA EVELIN PERUGACHI"/>
    <n v="5.9999999999999973"/>
    <n v="1"/>
    <n v="2"/>
    <n v="0"/>
    <n v="0"/>
    <n v="0"/>
    <n v="0"/>
    <n v="0"/>
    <n v="3"/>
    <n v="0.2"/>
    <n v="0"/>
    <n v="1"/>
    <n v="0"/>
    <n v="0"/>
    <n v="0"/>
    <n v="0"/>
    <n v="0"/>
    <n v="1"/>
    <m/>
    <m/>
    <m/>
    <s v="ALTO"/>
    <m/>
    <m/>
    <m/>
    <n v="0.125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6.4357505158549468"/>
  </r>
  <r>
    <s v="1021 - TIENDA CAYAMBECOCINAS"/>
    <s v="EVELIN PERUGACHI.xlsx"/>
    <s v="LUISA EVELIN PERUGACHI"/>
    <s v="ARTEFACTA"/>
    <x v="163"/>
    <x v="0"/>
    <s v="COCINAS"/>
    <n v="0"/>
    <n v="5"/>
    <n v="0"/>
    <n v="0"/>
    <n v="0"/>
    <n v="0"/>
    <n v="0"/>
    <n v="0"/>
    <n v="0"/>
    <n v="0"/>
    <n v="0"/>
    <n v="0"/>
    <n v="0"/>
    <m/>
    <n v="0"/>
    <n v="0"/>
    <e v="#REF!"/>
    <s v="PLATA"/>
    <n v="2"/>
    <n v="0"/>
    <n v="0"/>
    <n v="0"/>
    <n v="2"/>
    <n v="2"/>
    <n v="2"/>
    <n v="2"/>
    <n v="0"/>
    <s v="PROM. C"/>
    <m/>
    <m/>
    <s v="CADENAS"/>
    <s v="ARTEFACTA TIENDA CAYAMBE 1021"/>
    <m/>
    <s v="MARIA JOSE AREVALO"/>
    <n v="0"/>
    <n v="2"/>
    <n v="2"/>
    <n v="0"/>
    <n v="0"/>
    <n v="0"/>
    <n v="0"/>
    <n v="0"/>
    <n v="4"/>
    <n v="5.2464663459920446"/>
    <n v="1"/>
    <n v="3"/>
    <n v="0"/>
    <n v="0"/>
    <n v="0"/>
    <n v="0"/>
    <n v="0"/>
    <n v="4"/>
    <s v="MJ"/>
    <s v="LUISA EVELIN PERUGACHI"/>
    <n v="3.9999999999999991"/>
    <n v="3"/>
    <n v="1"/>
    <n v="0"/>
    <n v="0"/>
    <n v="0"/>
    <n v="0"/>
    <n v="0"/>
    <n v="4"/>
    <n v="0.4"/>
    <n v="0"/>
    <n v="2"/>
    <n v="0"/>
    <n v="0"/>
    <n v="0"/>
    <n v="0"/>
    <n v="0"/>
    <n v="2"/>
    <m/>
    <m/>
    <m/>
    <m/>
    <m/>
    <m/>
    <m/>
    <n v="0.42857142857142855"/>
    <s v="30% a 40%"/>
    <n v="0"/>
    <n v="0"/>
    <n v="0"/>
    <n v="0"/>
    <n v="0"/>
    <n v="0"/>
    <n v="0"/>
    <n v="0"/>
    <n v="0"/>
    <n v="0"/>
    <n v="0"/>
    <n v="0"/>
    <n v="0"/>
    <n v="0"/>
    <n v="0"/>
    <n v="0"/>
    <n v="16.247493703990703"/>
  </r>
  <r>
    <s v="1021 - TIENDA CAYAMBEGLOBALES"/>
    <s v="EVELIN PERUGACHI.xlsx"/>
    <s v="LUISA EVELIN PERUGACHI"/>
    <s v="ARTEFACTA"/>
    <x v="163"/>
    <x v="0"/>
    <s v="GLOBALES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4"/>
    <n v="0"/>
    <n v="0"/>
    <n v="0"/>
    <n v="4"/>
    <n v="4"/>
    <n v="4"/>
    <n v="4"/>
    <n v="0"/>
    <s v="PROM. C"/>
    <m/>
    <m/>
    <s v="CADENAS"/>
    <s v="ARTEFACTA TIENDA CAYAMBE 1021"/>
    <m/>
    <s v="MARIA JOSE AREVALO"/>
    <n v="0"/>
    <n v="4"/>
    <n v="12"/>
    <n v="0"/>
    <n v="0"/>
    <n v="0"/>
    <n v="0"/>
    <n v="0"/>
    <n v="16"/>
    <n v="1"/>
    <n v="4"/>
    <n v="10"/>
    <n v="1"/>
    <n v="0"/>
    <n v="0"/>
    <n v="0"/>
    <n v="0"/>
    <n v="15"/>
    <s v="MJ"/>
    <s v="LUISA EVELIN PERUGACHI"/>
    <n v="3.9999999999999991"/>
    <n v="1"/>
    <n v="5"/>
    <n v="2"/>
    <n v="0"/>
    <n v="0"/>
    <n v="0"/>
    <n v="0"/>
    <n v="8"/>
    <n v="0"/>
    <n v="0"/>
    <n v="0"/>
    <n v="0"/>
    <n v="0"/>
    <n v="0"/>
    <n v="0"/>
    <n v="0"/>
    <n v="0"/>
    <m/>
    <m/>
    <m/>
    <s v="ALTO"/>
    <m/>
    <m/>
    <m/>
    <n v="0.23076923076923078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1.8559168859362198"/>
  </r>
  <r>
    <s v="1021 - TIENDA CAYAMBELAVADO"/>
    <s v="EVELIN PERUGACHI.xlsx"/>
    <s v="LUISA EVELIN PERUGACHI"/>
    <s v="ARTEFACTA"/>
    <x v="163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ARTEFACTA TIENDA CAYAMBE 1021"/>
    <m/>
    <s v="MARIA JOSE AREVALO"/>
    <n v="0"/>
    <n v="0"/>
    <n v="0"/>
    <n v="1"/>
    <n v="0"/>
    <n v="0"/>
    <n v="0"/>
    <n v="0"/>
    <n v="1"/>
    <n v="0"/>
    <n v="0"/>
    <n v="0"/>
    <n v="0"/>
    <n v="0"/>
    <n v="0"/>
    <n v="0"/>
    <n v="0"/>
    <n v="0"/>
    <s v="MJ"/>
    <s v="LUISA EVELIN PERUGACHI"/>
    <n v="3.9999999999999991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0"/>
    <s v="mayor 40%"/>
    <n v="0"/>
    <n v="0"/>
    <n v="0"/>
    <n v="0"/>
    <n v="0"/>
    <n v="0"/>
    <n v="0"/>
    <n v="0"/>
    <n v="0"/>
    <n v="0"/>
    <n v="0"/>
    <n v="0"/>
    <n v="0"/>
    <n v="0"/>
    <n v="0"/>
    <n v="0"/>
    <n v="0.48772683168521225"/>
  </r>
  <r>
    <s v="1021 - TIENDA CAYAMBEREFRIGERACIÓN"/>
    <s v="EVELIN PERUGACHI.xlsx"/>
    <s v="LUISA EVELIN PERUGACHI"/>
    <s v="ARTEFACTA"/>
    <x v="163"/>
    <x v="0"/>
    <s v="REFRIGERACIÓN"/>
    <n v="1.5"/>
    <n v="2"/>
    <n v="3"/>
    <n v="5"/>
    <n v="0"/>
    <n v="0"/>
    <n v="0"/>
    <n v="0"/>
    <n v="0"/>
    <n v="0"/>
    <n v="0"/>
    <n v="0"/>
    <n v="0"/>
    <m/>
    <n v="0.375"/>
    <n v="0.375"/>
    <e v="#REF!"/>
    <s v="PLATA"/>
    <n v="8"/>
    <n v="0"/>
    <n v="3"/>
    <n v="8"/>
    <n v="0"/>
    <n v="0"/>
    <n v="0"/>
    <n v="0"/>
    <n v="0.6"/>
    <s v="PROM. C"/>
    <m/>
    <m/>
    <s v="CADENAS"/>
    <s v="ARTEFACTA TIENDA CAYAMBE 1021"/>
    <m/>
    <s v="MARIA JOSE AREVALO"/>
    <n v="0"/>
    <n v="0"/>
    <n v="0"/>
    <n v="0"/>
    <n v="0"/>
    <n v="0"/>
    <n v="0"/>
    <n v="0"/>
    <n v="0"/>
    <n v="2"/>
    <n v="0"/>
    <n v="3"/>
    <n v="0"/>
    <n v="0"/>
    <n v="0"/>
    <n v="0"/>
    <n v="0"/>
    <n v="3"/>
    <s v="MJ"/>
    <s v="LUISA EVELIN PERUGACHI"/>
    <n v="3.9999999999999991"/>
    <n v="0"/>
    <n v="2"/>
    <n v="0"/>
    <n v="0"/>
    <n v="0"/>
    <n v="0"/>
    <n v="0"/>
    <n v="2"/>
    <n v="0.2"/>
    <n v="0"/>
    <n v="0"/>
    <n v="0"/>
    <n v="0"/>
    <n v="0"/>
    <n v="0"/>
    <n v="0"/>
    <n v="0"/>
    <m/>
    <m/>
    <m/>
    <s v="ALTO"/>
    <m/>
    <m/>
    <m/>
    <n v="0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6"/>
  </r>
  <r>
    <s v="11 - QCAYAMBECOCINAS"/>
    <s v="EVELIN PERUGACHI.xlsx"/>
    <s v="LUISA EVELIN PERUGACHI"/>
    <s v="LA GANGA"/>
    <x v="164"/>
    <x v="0"/>
    <s v="COCINAS"/>
    <n v="1"/>
    <n v="1"/>
    <n v="1"/>
    <n v="0"/>
    <n v="0"/>
    <n v="0"/>
    <n v="0"/>
    <n v="0"/>
    <n v="0"/>
    <n v="0"/>
    <n v="0"/>
    <n v="0"/>
    <n v="0"/>
    <m/>
    <n v="1"/>
    <n v="1"/>
    <e v="#REF!"/>
    <s v="BRONCE"/>
    <n v="3"/>
    <n v="0"/>
    <n v="1"/>
    <n v="1"/>
    <n v="2"/>
    <n v="2"/>
    <n v="2"/>
    <n v="2"/>
    <n v="0"/>
    <s v="PROM. C"/>
    <m/>
    <m/>
    <s v="CADENAS"/>
    <s v="GANGA QCAYAMBE"/>
    <m/>
    <s v="MARIA JOSE AREVALO"/>
    <n v="0"/>
    <n v="2"/>
    <n v="3"/>
    <n v="0"/>
    <n v="0"/>
    <n v="0"/>
    <n v="0"/>
    <n v="0"/>
    <n v="5"/>
    <n v="1"/>
    <n v="2"/>
    <n v="3"/>
    <n v="0"/>
    <n v="0"/>
    <n v="0"/>
    <n v="0"/>
    <n v="0"/>
    <n v="5"/>
    <s v="MJ"/>
    <s v="LUISA EVELIN PERUGACHI"/>
    <n v="4.0000000000000018"/>
    <n v="1"/>
    <n v="3"/>
    <n v="0"/>
    <n v="0"/>
    <n v="0"/>
    <n v="0"/>
    <n v="0"/>
    <n v="4"/>
    <n v="0.4"/>
    <n v="0"/>
    <n v="0"/>
    <n v="0"/>
    <n v="0"/>
    <n v="0"/>
    <n v="0"/>
    <n v="0"/>
    <n v="0"/>
    <m/>
    <m/>
    <m/>
    <m/>
    <m/>
    <m/>
    <m/>
    <n v="0.35714285714285715"/>
    <s v="30% a 40%"/>
    <n v="0"/>
    <n v="0"/>
    <n v="0"/>
    <n v="0"/>
    <n v="0"/>
    <n v="0"/>
    <n v="0"/>
    <n v="0"/>
    <n v="0"/>
    <n v="0"/>
    <n v="0"/>
    <n v="0"/>
    <n v="0"/>
    <n v="0"/>
    <n v="0"/>
    <n v="0"/>
    <n v="6"/>
  </r>
  <r>
    <s v="11 - QCAYAMBEGLOBALES"/>
    <s v="EVELIN PERUGACHI.xlsx"/>
    <s v="LUISA EVELIN PERUGACHI"/>
    <s v="LA GANGA"/>
    <x v="164"/>
    <x v="0"/>
    <s v="GLOBALES"/>
    <n v="0"/>
    <n v="0"/>
    <n v="1"/>
    <n v="0"/>
    <n v="0"/>
    <n v="0"/>
    <n v="0"/>
    <n v="0"/>
    <n v="0"/>
    <n v="0"/>
    <n v="0"/>
    <n v="0"/>
    <n v="0"/>
    <m/>
    <n v="1"/>
    <n v="1"/>
    <e v="#REF!"/>
    <s v="BRONCE"/>
    <n v="5"/>
    <n v="0"/>
    <n v="1"/>
    <n v="1"/>
    <n v="4"/>
    <n v="4"/>
    <n v="4"/>
    <n v="4"/>
    <n v="0"/>
    <s v="PROM. C"/>
    <m/>
    <m/>
    <s v="CADENAS"/>
    <s v="GANGA QCAYAMBE"/>
    <m/>
    <s v="MARIA JOSE AREVALO"/>
    <n v="0"/>
    <n v="4"/>
    <n v="5"/>
    <n v="0"/>
    <n v="0"/>
    <n v="0"/>
    <n v="0"/>
    <n v="0"/>
    <n v="9"/>
    <n v="0"/>
    <n v="2"/>
    <n v="8"/>
    <n v="0"/>
    <n v="0"/>
    <n v="0"/>
    <n v="0"/>
    <n v="0"/>
    <n v="10"/>
    <s v="MJ"/>
    <s v="LUISA EVELIN PERUGACHI"/>
    <n v="4.0000000000000018"/>
    <n v="1"/>
    <n v="8"/>
    <n v="0"/>
    <n v="0"/>
    <n v="0"/>
    <n v="0"/>
    <n v="0"/>
    <n v="9"/>
    <n v="0"/>
    <n v="0"/>
    <n v="0"/>
    <n v="0"/>
    <n v="0"/>
    <n v="0"/>
    <n v="0"/>
    <n v="0"/>
    <n v="0"/>
    <m/>
    <m/>
    <m/>
    <s v="ALTO"/>
    <m/>
    <m/>
    <m/>
    <n v="0.25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1 - QCAYAMBEREFRIGERACIÓN"/>
    <s v="EVELIN PERUGACHI.xlsx"/>
    <s v="LUISA EVELIN PERUGACHI"/>
    <s v="LA GANGA"/>
    <x v="164"/>
    <x v="0"/>
    <s v="REFRIGERACIÓN"/>
    <n v="0"/>
    <n v="1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QCAYAMBE"/>
    <m/>
    <s v="MARIA JOSE AREVALO"/>
    <n v="0"/>
    <n v="0"/>
    <n v="5"/>
    <n v="0"/>
    <n v="0"/>
    <n v="0"/>
    <n v="0"/>
    <n v="0"/>
    <n v="5"/>
    <n v="2"/>
    <n v="1"/>
    <n v="2"/>
    <n v="0"/>
    <n v="0"/>
    <n v="0"/>
    <n v="0"/>
    <n v="0"/>
    <n v="3"/>
    <s v="MJ"/>
    <s v="LUISA EVELIN PERUGACHI"/>
    <n v="4.0000000000000018"/>
    <n v="0"/>
    <n v="2"/>
    <n v="0"/>
    <n v="0"/>
    <n v="0"/>
    <n v="0"/>
    <n v="0"/>
    <n v="2"/>
    <n v="0.28000000000000003"/>
    <n v="0"/>
    <n v="0"/>
    <n v="0"/>
    <n v="0"/>
    <n v="0"/>
    <n v="0"/>
    <n v="0"/>
    <n v="0"/>
    <m/>
    <m/>
    <m/>
    <s v="ALTO"/>
    <m/>
    <m/>
    <m/>
    <n v="0.1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38 - CAYAMBE 2COCINAS"/>
    <s v="EVELIN PERUGACHI.xlsx"/>
    <s v="LUISA EVELIN PERUGACHI"/>
    <s v="LA GANGA"/>
    <x v="165"/>
    <x v="0"/>
    <s v="COCINAS"/>
    <n v="0"/>
    <n v="3"/>
    <n v="0"/>
    <n v="1"/>
    <n v="0"/>
    <n v="0"/>
    <n v="0"/>
    <n v="0"/>
    <n v="0"/>
    <n v="0"/>
    <n v="0"/>
    <n v="0"/>
    <n v="0"/>
    <m/>
    <n v="0"/>
    <n v="0"/>
    <e v="#REF!"/>
    <s v="PLATA"/>
    <n v="3"/>
    <n v="0"/>
    <n v="0"/>
    <n v="1"/>
    <n v="2"/>
    <n v="2"/>
    <n v="2"/>
    <n v="2"/>
    <n v="0"/>
    <s v="PROM. C"/>
    <m/>
    <m/>
    <s v="CADENAS"/>
    <s v="GANGA CAYAMBE 2"/>
    <m/>
    <s v="MARIA JOSE AREVALO"/>
    <n v="0"/>
    <n v="2"/>
    <n v="4"/>
    <n v="0"/>
    <n v="0"/>
    <n v="0"/>
    <n v="0"/>
    <n v="0"/>
    <n v="6"/>
    <n v="2.7584653251597206"/>
    <n v="2"/>
    <n v="0"/>
    <n v="0"/>
    <n v="0"/>
    <n v="0"/>
    <n v="0"/>
    <n v="0"/>
    <n v="2"/>
    <s v="MJ"/>
    <s v="LUISA EVELIN PERUGACHI"/>
    <n v="1.9999999999999982"/>
    <n v="2"/>
    <n v="0"/>
    <n v="0"/>
    <n v="0"/>
    <n v="0"/>
    <n v="0"/>
    <n v="0"/>
    <n v="2"/>
    <n v="0.4"/>
    <n v="0"/>
    <n v="0"/>
    <n v="0"/>
    <n v="0"/>
    <n v="0"/>
    <n v="0"/>
    <n v="0"/>
    <n v="0"/>
    <m/>
    <m/>
    <m/>
    <m/>
    <m/>
    <m/>
    <m/>
    <n v="0.6"/>
    <s v="mayor 40%"/>
    <n v="0"/>
    <n v="0"/>
    <n v="0"/>
    <n v="0"/>
    <n v="0"/>
    <n v="0"/>
    <n v="0"/>
    <n v="0"/>
    <n v="0"/>
    <n v="0"/>
    <n v="0"/>
    <n v="0"/>
    <n v="0"/>
    <n v="0"/>
    <n v="0"/>
    <n v="0"/>
    <n v="7.5514812541242309"/>
  </r>
  <r>
    <s v="38 - CAYAMBE 2GLOBALES"/>
    <s v="EVELIN PERUGACHI.xlsx"/>
    <s v="LUISA EVELIN PERUGACHI"/>
    <s v="LA GANGA"/>
    <x v="165"/>
    <x v="0"/>
    <s v="GLOBALES"/>
    <n v="3"/>
    <n v="2"/>
    <n v="6"/>
    <n v="6"/>
    <n v="0"/>
    <n v="0"/>
    <n v="0"/>
    <n v="0"/>
    <n v="0"/>
    <n v="0"/>
    <n v="0"/>
    <n v="0"/>
    <n v="0"/>
    <m/>
    <n v="0.5"/>
    <n v="0.5"/>
    <e v="#REF!"/>
    <s v="PLATA"/>
    <n v="12"/>
    <n v="0"/>
    <n v="6"/>
    <n v="12"/>
    <n v="0"/>
    <n v="0"/>
    <n v="0"/>
    <n v="0"/>
    <n v="1"/>
    <s v="PROM. C"/>
    <m/>
    <m/>
    <s v="CADENAS"/>
    <s v="GANGA CAYAMBE 2"/>
    <m/>
    <s v="MARIA JOSE AREVALO"/>
    <n v="0"/>
    <n v="0"/>
    <n v="3"/>
    <n v="0"/>
    <n v="0"/>
    <n v="0"/>
    <n v="0"/>
    <n v="0"/>
    <n v="3"/>
    <n v="1.9062193137753827"/>
    <n v="0"/>
    <n v="0"/>
    <n v="0"/>
    <n v="0"/>
    <n v="0"/>
    <n v="0"/>
    <n v="0"/>
    <n v="0"/>
    <s v="MJ"/>
    <s v="LUISA EVELIN PERUGACHI"/>
    <n v="1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98656206512986"/>
  </r>
  <r>
    <s v="38 - CAYAMBE 2REFRIGERACIÓN"/>
    <s v="EVELIN PERUGACHI.xlsx"/>
    <s v="LUISA EVELIN PERUGACHI"/>
    <s v="LA GANGA"/>
    <x v="165"/>
    <x v="0"/>
    <s v="REFRIGERACIÓN"/>
    <n v="0"/>
    <n v="4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CAYAMBE 2"/>
    <m/>
    <s v="MARIA JOSE AREVALO"/>
    <n v="0"/>
    <n v="0"/>
    <n v="2"/>
    <n v="0"/>
    <n v="0"/>
    <n v="0"/>
    <n v="0"/>
    <n v="0"/>
    <n v="2"/>
    <n v="2"/>
    <n v="0"/>
    <n v="0"/>
    <n v="0"/>
    <n v="0"/>
    <n v="0"/>
    <n v="0"/>
    <n v="0"/>
    <n v="0"/>
    <s v="MJ"/>
    <s v="LUISA EVELIN PERUGACHI"/>
    <n v="1.9999999999999982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530308843276433"/>
  </r>
  <r>
    <s v="9 - OTAVALOCOCINAS"/>
    <s v="EVELIN PERUGACHI.xlsx"/>
    <s v="LUISA EVELIN PERUGACHI"/>
    <s v="LA GANGA"/>
    <x v="166"/>
    <x v="0"/>
    <s v="COCINAS"/>
    <n v="0"/>
    <n v="11"/>
    <n v="0"/>
    <n v="0"/>
    <n v="0"/>
    <n v="0"/>
    <n v="0"/>
    <n v="0"/>
    <n v="0"/>
    <n v="0"/>
    <n v="0"/>
    <n v="0"/>
    <n v="0"/>
    <m/>
    <n v="0"/>
    <n v="0"/>
    <e v="#REF!"/>
    <s v="PLATINO"/>
    <n v="2"/>
    <n v="0"/>
    <n v="0"/>
    <n v="0"/>
    <n v="2"/>
    <n v="2"/>
    <n v="2"/>
    <n v="2"/>
    <n v="0"/>
    <s v="PROM. C"/>
    <m/>
    <m/>
    <s v="CADENAS"/>
    <s v="GANGA OTAVALO"/>
    <m/>
    <s v="MARIA JOSE AREVALO"/>
    <n v="0"/>
    <n v="2"/>
    <n v="5"/>
    <n v="0"/>
    <n v="0"/>
    <n v="0"/>
    <n v="0"/>
    <n v="0"/>
    <n v="7"/>
    <n v="10.349079345105988"/>
    <n v="0"/>
    <n v="10"/>
    <n v="0"/>
    <n v="0"/>
    <n v="0"/>
    <n v="0"/>
    <n v="0"/>
    <n v="10"/>
    <s v="WVS"/>
    <s v="LUISA EVELIN PERUGACHI"/>
    <n v="8.9999999999999982"/>
    <n v="1"/>
    <n v="4"/>
    <n v="0"/>
    <n v="0"/>
    <n v="0"/>
    <n v="0"/>
    <n v="0"/>
    <n v="5"/>
    <n v="0.4"/>
    <n v="0"/>
    <n v="0"/>
    <n v="0"/>
    <n v="0"/>
    <n v="0"/>
    <n v="0"/>
    <n v="0"/>
    <n v="0"/>
    <m/>
    <m/>
    <m/>
    <s v="ALTO"/>
    <m/>
    <m/>
    <m/>
    <n v="0.13636363636363635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24.005195323046593"/>
  </r>
  <r>
    <s v="9 - OTAVALOGLOBALES"/>
    <s v="EVELIN PERUGACHI.xlsx"/>
    <s v="LUISA EVELIN PERUGACHI"/>
    <s v="LA GANGA"/>
    <x v="166"/>
    <x v="0"/>
    <s v="GLOBALES"/>
    <n v="0"/>
    <n v="2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C"/>
    <m/>
    <m/>
    <s v="CADENAS"/>
    <s v="GANGA OTAVALO"/>
    <m/>
    <s v="MARIA JOSE AREVALO"/>
    <n v="0"/>
    <n v="0"/>
    <n v="1"/>
    <n v="0"/>
    <n v="0"/>
    <n v="0"/>
    <n v="0"/>
    <n v="0"/>
    <n v="1"/>
    <n v="2"/>
    <n v="2"/>
    <n v="0"/>
    <n v="0"/>
    <n v="0"/>
    <n v="0"/>
    <n v="0"/>
    <n v="0"/>
    <n v="2"/>
    <s v="WVS"/>
    <s v="LUISA EVELIN PERUGACHI"/>
    <n v="8.9999999999999982"/>
    <n v="2"/>
    <n v="0"/>
    <n v="0"/>
    <n v="0"/>
    <n v="0"/>
    <n v="0"/>
    <n v="0"/>
    <n v="2"/>
    <n v="0"/>
    <n v="0"/>
    <n v="0"/>
    <n v="0"/>
    <n v="0"/>
    <n v="0"/>
    <n v="0"/>
    <n v="0"/>
    <n v="0"/>
    <m/>
    <m/>
    <m/>
    <m/>
    <m/>
    <m/>
    <m/>
    <n v="0.8"/>
    <s v="mayor 40%"/>
    <n v="0"/>
    <n v="0"/>
    <n v="0"/>
    <n v="0"/>
    <n v="0"/>
    <n v="0"/>
    <n v="0"/>
    <n v="0"/>
    <n v="0"/>
    <n v="0"/>
    <n v="0"/>
    <n v="0"/>
    <n v="0"/>
    <n v="0"/>
    <n v="0"/>
    <n v="0"/>
    <n v="0.91652921999203518"/>
  </r>
  <r>
    <s v="9 - OTAVALOLAVADO"/>
    <s v="EVELIN PERUGACHI.xlsx"/>
    <s v="LUISA EVELIN PERUGACHI"/>
    <s v="LA GANGA"/>
    <x v="166"/>
    <x v="0"/>
    <s v="LAVADO"/>
    <n v="0"/>
    <n v="1"/>
    <n v="0"/>
    <n v="0"/>
    <n v="0"/>
    <n v="0"/>
    <n v="2"/>
    <n v="0"/>
    <n v="0"/>
    <n v="0"/>
    <n v="0"/>
    <n v="0"/>
    <n v="0"/>
    <m/>
    <n v="0"/>
    <n v="0"/>
    <e v="#REF!"/>
    <s v="PLATINO"/>
    <n v="2"/>
    <n v="0"/>
    <n v="0"/>
    <n v="1"/>
    <n v="1"/>
    <n v="0"/>
    <n v="1"/>
    <n v="0"/>
    <n v="0"/>
    <s v="PROM. C"/>
    <m/>
    <m/>
    <s v="CADENAS"/>
    <s v="GANGA OTAVALO"/>
    <m/>
    <s v="MARIA JOSE AREVALO"/>
    <n v="0"/>
    <n v="0"/>
    <n v="0"/>
    <n v="1"/>
    <n v="0"/>
    <n v="1"/>
    <n v="0"/>
    <n v="0"/>
    <n v="2"/>
    <n v="1.5811030914665303"/>
    <n v="0"/>
    <n v="0"/>
    <n v="1"/>
    <n v="1"/>
    <n v="1"/>
    <n v="0"/>
    <n v="0"/>
    <n v="3"/>
    <s v="WVS"/>
    <s v="LUISA EVELIN PERUGACHI"/>
    <n v="8.9999999999999982"/>
    <n v="0"/>
    <n v="0"/>
    <n v="1"/>
    <n v="1"/>
    <n v="1"/>
    <n v="0"/>
    <n v="0"/>
    <n v="3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40176290240162"/>
  </r>
  <r>
    <s v="9 - OTAVALOREFRIGERACIÓN"/>
    <s v="EVELIN PERUGACHI.xlsx"/>
    <s v="LUISA EVELIN PERUGACHI"/>
    <s v="LA GANGA"/>
    <x v="166"/>
    <x v="0"/>
    <s v="REFRIGERACIÓN"/>
    <n v="0.5"/>
    <n v="4"/>
    <n v="2"/>
    <n v="0"/>
    <n v="0"/>
    <n v="0"/>
    <n v="0"/>
    <n v="0"/>
    <n v="0"/>
    <n v="0"/>
    <n v="0"/>
    <n v="0"/>
    <n v="0"/>
    <m/>
    <n v="1"/>
    <n v="1"/>
    <e v="#REF!"/>
    <s v="PLATINO"/>
    <n v="4"/>
    <n v="0"/>
    <n v="2"/>
    <n v="2"/>
    <n v="2"/>
    <n v="2"/>
    <n v="2"/>
    <n v="2"/>
    <n v="0"/>
    <s v="PROM. C"/>
    <m/>
    <m/>
    <s v="CADENAS"/>
    <s v="GANGA OTAVALO"/>
    <m/>
    <s v="MARIA JOSE AREVALO"/>
    <n v="0"/>
    <n v="2"/>
    <n v="2"/>
    <n v="0"/>
    <n v="0"/>
    <n v="0"/>
    <n v="0"/>
    <n v="0"/>
    <n v="4"/>
    <n v="3.9492409087172184"/>
    <n v="1"/>
    <n v="2"/>
    <n v="0"/>
    <n v="0"/>
    <n v="0"/>
    <n v="0"/>
    <n v="0"/>
    <n v="3"/>
    <s v="WVS"/>
    <s v="LUISA EVELIN PERUGACHI"/>
    <n v="8.9999999999999982"/>
    <n v="2"/>
    <n v="2"/>
    <n v="0"/>
    <n v="0"/>
    <n v="0"/>
    <n v="0"/>
    <n v="0"/>
    <n v="4"/>
    <n v="0.28000000000000003"/>
    <n v="0"/>
    <n v="0"/>
    <n v="0"/>
    <n v="0"/>
    <n v="0"/>
    <n v="0"/>
    <n v="0"/>
    <n v="0"/>
    <m/>
    <m/>
    <m/>
    <m/>
    <m/>
    <m/>
    <m/>
    <n v="0.45454545454545453"/>
    <s v="mayor 40%"/>
    <n v="0"/>
    <n v="0"/>
    <n v="0"/>
    <n v="0"/>
    <n v="0"/>
    <n v="0"/>
    <n v="0"/>
    <n v="0"/>
    <n v="0"/>
    <n v="0"/>
    <n v="0"/>
    <n v="0"/>
    <n v="0"/>
    <n v="0"/>
    <n v="0"/>
    <n v="0"/>
    <n v="6.5780821176305251"/>
  </r>
  <r>
    <s v="84 - ORVE CAYAMBECOCINAS"/>
    <s v="EVELIN PERUGACHI.xlsx"/>
    <s v="LUISA EVELIN PERUGACHI"/>
    <s v="ORVE HOGAR"/>
    <x v="167"/>
    <x v="0"/>
    <s v="COCINAS"/>
    <n v="0"/>
    <n v="6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ORVE CAYAMBE"/>
    <m/>
    <s v="MARIA JOSE AREVALO"/>
    <n v="0"/>
    <n v="0"/>
    <n v="0"/>
    <n v="0"/>
    <n v="0"/>
    <n v="0"/>
    <n v="0"/>
    <n v="0"/>
    <n v="0"/>
    <n v="5.1759363909124705"/>
    <n v="2"/>
    <n v="0"/>
    <n v="0"/>
    <n v="0"/>
    <n v="0"/>
    <n v="0"/>
    <n v="0"/>
    <n v="2"/>
    <s v="MJ"/>
    <s v="LUISA EVELIN PERUGACHI"/>
    <n v="1.9999999999999982"/>
    <n v="2"/>
    <n v="0"/>
    <n v="0"/>
    <n v="0"/>
    <n v="0"/>
    <n v="0"/>
    <n v="0"/>
    <n v="2"/>
    <n v="0.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5.0745009529986387"/>
  </r>
  <r>
    <s v="84 - ORVE CAYAMBEREFRIGERACIÓN"/>
    <s v="EVELIN PERUGACHI.xlsx"/>
    <s v="LUISA EVELIN PERUGACHI"/>
    <s v="ORVE HOGAR"/>
    <x v="167"/>
    <x v="0"/>
    <s v="REFRIGERACIÓN"/>
    <n v="0"/>
    <n v="3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ORVE CAYAMBE"/>
    <m/>
    <s v="MARIA JOSE AREVALO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MJ"/>
    <s v="LUISA EVELIN PERUGACHI"/>
    <n v="1.9999999999999982"/>
    <n v="1"/>
    <n v="0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87 - ORVE OTAVALOCOCINAS"/>
    <s v="EVELIN PERUGACHI.xlsx"/>
    <s v="LUISA EVELIN PERUGACHI"/>
    <s v="ORVE HOGAR"/>
    <x v="168"/>
    <x v="0"/>
    <s v="COCINAS"/>
    <n v="0"/>
    <n v="4"/>
    <n v="0"/>
    <n v="2"/>
    <n v="0"/>
    <n v="0"/>
    <n v="0"/>
    <n v="0"/>
    <n v="0"/>
    <n v="0"/>
    <n v="0"/>
    <n v="0"/>
    <n v="0"/>
    <m/>
    <n v="0"/>
    <n v="0"/>
    <e v="#REF!"/>
    <s v="BRONCE"/>
    <n v="3"/>
    <n v="0"/>
    <n v="0"/>
    <n v="1"/>
    <n v="2"/>
    <n v="1"/>
    <n v="2"/>
    <n v="1"/>
    <n v="0"/>
    <s v="PROM. C"/>
    <m/>
    <m/>
    <s v="CADENAS"/>
    <s v="ORVE OTAVALO (PL)"/>
    <m/>
    <s v="MARIA JOSE AREVALO"/>
    <n v="0"/>
    <n v="1"/>
    <n v="1"/>
    <n v="0"/>
    <n v="0"/>
    <n v="0"/>
    <n v="0"/>
    <n v="0"/>
    <n v="2"/>
    <n v="3"/>
    <n v="1"/>
    <n v="1"/>
    <n v="0"/>
    <n v="0"/>
    <n v="0"/>
    <n v="0"/>
    <n v="0"/>
    <n v="2"/>
    <s v="WVS"/>
    <s v="LUISA EVELIN PERUGACHI"/>
    <n v="3.0000000000000027"/>
    <n v="3"/>
    <n v="1"/>
    <n v="0"/>
    <n v="0"/>
    <n v="0"/>
    <n v="0"/>
    <n v="0"/>
    <n v="4"/>
    <n v="0.5"/>
    <n v="0"/>
    <n v="0"/>
    <n v="0"/>
    <n v="0"/>
    <n v="0"/>
    <n v="0"/>
    <n v="0"/>
    <n v="0"/>
    <m/>
    <m/>
    <m/>
    <m/>
    <m/>
    <m/>
    <m/>
    <n v="0.625"/>
    <s v="mayor 40%"/>
    <n v="0"/>
    <n v="0"/>
    <n v="0"/>
    <n v="0"/>
    <n v="0"/>
    <n v="0"/>
    <n v="0"/>
    <n v="0"/>
    <n v="0"/>
    <n v="0"/>
    <n v="0"/>
    <n v="0"/>
    <n v="0"/>
    <n v="0"/>
    <n v="0"/>
    <n v="0"/>
    <n v="4.8754294559595266"/>
  </r>
  <r>
    <s v="87 - ORVE OTAVALOREFRIGERACIÓN"/>
    <s v="EVELIN PERUGACHI.xlsx"/>
    <s v="LUISA EVELIN PERUGACHI"/>
    <s v="ORVE HOGAR"/>
    <x v="168"/>
    <x v="0"/>
    <s v="REFRIGERACIÓN"/>
    <n v="0.5"/>
    <n v="2"/>
    <n v="1"/>
    <n v="1"/>
    <n v="0"/>
    <n v="0"/>
    <n v="0"/>
    <n v="0"/>
    <n v="0"/>
    <n v="0"/>
    <n v="0"/>
    <n v="0"/>
    <n v="0"/>
    <m/>
    <n v="0.5"/>
    <n v="0.5"/>
    <e v="#REF!"/>
    <s v="BRONCE"/>
    <n v="2"/>
    <n v="0"/>
    <n v="1"/>
    <n v="2"/>
    <n v="0"/>
    <n v="0"/>
    <n v="0"/>
    <n v="0"/>
    <n v="1"/>
    <s v="PROM. C"/>
    <m/>
    <m/>
    <s v="CADENAS"/>
    <s v="ORVE OTAVALO (PL)"/>
    <m/>
    <s v="MARIA JOSE AREVALO"/>
    <n v="0"/>
    <n v="0"/>
    <n v="0"/>
    <n v="0"/>
    <n v="0"/>
    <n v="0"/>
    <n v="0"/>
    <n v="0"/>
    <n v="0"/>
    <n v="2"/>
    <n v="1"/>
    <n v="0"/>
    <n v="0"/>
    <n v="0"/>
    <n v="0"/>
    <n v="0"/>
    <n v="0"/>
    <n v="1"/>
    <s v="WVS"/>
    <s v="LUISA EVELIN PERUGACHI"/>
    <n v="3.0000000000000027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156 - POINT CAYAMBECOCINAS"/>
    <s v="EVELIN PERUGACHI.xlsx"/>
    <s v="LUISA EVELIN PERUGACHI"/>
    <s v="POINT"/>
    <x v="169"/>
    <x v="0"/>
    <s v="COCINAS"/>
    <n v="0"/>
    <n v="6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C"/>
    <m/>
    <m/>
    <s v="CADENAS"/>
    <s v="POINT CAYAMBE"/>
    <m/>
    <s v="MARIA JOSE AREVALO"/>
    <n v="0"/>
    <n v="0"/>
    <n v="0"/>
    <n v="0"/>
    <n v="0"/>
    <n v="0"/>
    <n v="0"/>
    <n v="0"/>
    <n v="0"/>
    <n v="5.0123676729117612"/>
    <n v="2"/>
    <n v="1"/>
    <n v="0"/>
    <n v="0"/>
    <n v="0"/>
    <n v="0"/>
    <n v="0"/>
    <n v="3"/>
    <s v="MJ"/>
    <s v="LUISA EVELIN PERUGACHI"/>
    <n v="1.9999999999999982"/>
    <n v="1"/>
    <n v="1"/>
    <n v="0"/>
    <n v="0"/>
    <n v="0"/>
    <n v="0"/>
    <n v="0"/>
    <n v="2"/>
    <n v="0.5"/>
    <n v="0"/>
    <n v="0"/>
    <n v="0"/>
    <n v="0"/>
    <n v="0"/>
    <n v="0"/>
    <n v="0"/>
    <n v="0"/>
    <m/>
    <m/>
    <m/>
    <m/>
    <m/>
    <m/>
    <m/>
    <n v="0.6"/>
    <s v="mayor 40%"/>
    <n v="0"/>
    <n v="0"/>
    <n v="0"/>
    <n v="0"/>
    <n v="0"/>
    <n v="0"/>
    <n v="0"/>
    <n v="0"/>
    <n v="0"/>
    <n v="0"/>
    <n v="0"/>
    <n v="0"/>
    <n v="0"/>
    <n v="0"/>
    <n v="0"/>
    <n v="0"/>
    <n v="7.3344730233262494"/>
  </r>
  <r>
    <s v="156 - POINT CAYAMBEGLOBALES"/>
    <s v="EVELIN PERUGACHI.xlsx"/>
    <s v="LUISA EVELIN PERUGACHI"/>
    <s v="POINT"/>
    <x v="169"/>
    <x v="0"/>
    <s v="GLOBALES"/>
    <n v="0"/>
    <n v="0"/>
    <n v="1"/>
    <n v="2"/>
    <n v="0"/>
    <n v="0"/>
    <n v="0"/>
    <n v="0"/>
    <n v="0"/>
    <n v="0"/>
    <n v="0"/>
    <n v="0"/>
    <n v="0"/>
    <m/>
    <n v="0.33333333333333331"/>
    <n v="0.33333333333333331"/>
    <e v="#REF!"/>
    <s v="PLATINO"/>
    <n v="3"/>
    <n v="0"/>
    <n v="1"/>
    <n v="3"/>
    <n v="0"/>
    <n v="0"/>
    <n v="0"/>
    <n v="0"/>
    <n v="0.5"/>
    <s v="PROM. C"/>
    <m/>
    <m/>
    <s v="CADENAS"/>
    <s v="POINT CAYAMBE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LUISA EVELIN PERUGACHI"/>
    <n v="1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56 - POINT CAYAMBELAVADO"/>
    <s v="EVELIN PERUGACHI.xlsx"/>
    <s v="LUISA EVELIN PERUGACHI"/>
    <s v="POINT"/>
    <x v="169"/>
    <x v="0"/>
    <s v="LAVADO"/>
    <n v="0"/>
    <n v="1"/>
    <n v="0"/>
    <n v="1"/>
    <n v="0"/>
    <n v="0"/>
    <n v="0"/>
    <n v="0"/>
    <n v="0"/>
    <n v="0"/>
    <n v="0"/>
    <n v="0"/>
    <n v="0"/>
    <m/>
    <n v="0"/>
    <n v="0"/>
    <e v="#REF!"/>
    <s v="PLATINO"/>
    <n v="2"/>
    <n v="0"/>
    <n v="0"/>
    <n v="1"/>
    <n v="1"/>
    <n v="1"/>
    <n v="1"/>
    <n v="1"/>
    <n v="0"/>
    <s v="PROM. C"/>
    <m/>
    <m/>
    <s v="CADENAS"/>
    <s v="POINT CAYAMBE"/>
    <m/>
    <s v="MARIA JOSE AREVALO"/>
    <n v="0"/>
    <n v="1"/>
    <n v="0"/>
    <n v="0"/>
    <n v="0"/>
    <n v="0"/>
    <n v="0"/>
    <n v="0"/>
    <n v="1"/>
    <n v="0"/>
    <n v="1"/>
    <n v="0"/>
    <n v="0"/>
    <n v="0"/>
    <n v="0"/>
    <n v="0"/>
    <n v="0"/>
    <n v="1"/>
    <s v="MJ"/>
    <s v="LUISA EVELIN PERUGACHI"/>
    <n v="1.9999999999999982"/>
    <n v="1"/>
    <n v="0"/>
    <n v="0"/>
    <n v="0"/>
    <n v="0"/>
    <n v="0"/>
    <n v="0"/>
    <n v="1"/>
    <n v="0.3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64552913949084789"/>
  </r>
  <r>
    <s v="156 - POINT CAYAMBEREFRIGERACIÓN"/>
    <s v="EVELIN PERUGACHI.xlsx"/>
    <s v="LUISA EVELIN PERUGACHI"/>
    <s v="POINT"/>
    <x v="169"/>
    <x v="0"/>
    <s v="REFRIGERACIÓN"/>
    <n v="1"/>
    <n v="2"/>
    <n v="2"/>
    <n v="3"/>
    <n v="0"/>
    <n v="0"/>
    <n v="0"/>
    <n v="0"/>
    <n v="0"/>
    <n v="0"/>
    <n v="0"/>
    <n v="0"/>
    <n v="0"/>
    <m/>
    <n v="0.4"/>
    <n v="0.4"/>
    <e v="#REF!"/>
    <s v="PLATINO"/>
    <n v="5"/>
    <n v="0"/>
    <n v="2"/>
    <n v="5"/>
    <n v="0"/>
    <n v="0"/>
    <n v="0"/>
    <n v="0"/>
    <n v="0.66666666666666663"/>
    <s v="PROM. C"/>
    <m/>
    <m/>
    <s v="CADENAS"/>
    <s v="POINT CAYAMBE"/>
    <m/>
    <s v="MARIA JOSE AREVALO"/>
    <n v="0"/>
    <n v="0"/>
    <n v="0"/>
    <n v="0"/>
    <n v="0"/>
    <n v="0"/>
    <n v="0"/>
    <n v="0"/>
    <n v="0"/>
    <n v="2.6590198361067356"/>
    <n v="0"/>
    <n v="0"/>
    <n v="0"/>
    <n v="0"/>
    <n v="0"/>
    <n v="0"/>
    <n v="0"/>
    <n v="0"/>
    <s v="MJ"/>
    <s v="LUISA EVELIN PERUGACHI"/>
    <n v="1.9999999999999982"/>
    <n v="1"/>
    <n v="0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7"/>
  </r>
  <r>
    <s v="382 - POINT OTAVALOCOCINAS"/>
    <s v="EVELIN PERUGACHI.xlsx"/>
    <s v="LUISA EVELIN PERUGACHI"/>
    <s v="POINT"/>
    <x v="170"/>
    <x v="0"/>
    <s v="COCINAS"/>
    <n v="0"/>
    <n v="9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C"/>
    <m/>
    <m/>
    <s v="CADENAS"/>
    <s v="POINT OTAVALO"/>
    <m/>
    <s v="MARIA JOSE AREVALO"/>
    <n v="0"/>
    <n v="0"/>
    <n v="0"/>
    <n v="0"/>
    <n v="0"/>
    <n v="0"/>
    <n v="0"/>
    <n v="0"/>
    <n v="0"/>
    <n v="8.6763243497448954"/>
    <n v="3"/>
    <n v="2"/>
    <n v="0"/>
    <n v="0"/>
    <n v="0"/>
    <n v="0"/>
    <n v="0"/>
    <n v="5"/>
    <s v="WVS"/>
    <s v="LUISA EVELIN PERUGACHI"/>
    <n v="5.9999999999999973"/>
    <n v="2"/>
    <n v="2"/>
    <n v="0"/>
    <n v="0"/>
    <n v="0"/>
    <n v="0"/>
    <n v="0"/>
    <n v="4"/>
    <n v="0.5"/>
    <n v="0"/>
    <n v="0"/>
    <n v="0"/>
    <n v="0"/>
    <n v="0"/>
    <n v="0"/>
    <n v="0"/>
    <n v="0"/>
    <m/>
    <m/>
    <m/>
    <m/>
    <m/>
    <m/>
    <m/>
    <n v="0.55555555555555558"/>
    <s v="mayor 40%"/>
    <n v="0"/>
    <n v="0"/>
    <n v="0"/>
    <n v="0"/>
    <n v="0"/>
    <n v="0"/>
    <n v="0"/>
    <n v="0"/>
    <n v="0"/>
    <n v="0"/>
    <n v="0"/>
    <n v="0"/>
    <n v="0"/>
    <n v="0"/>
    <n v="0"/>
    <n v="0"/>
    <n v="11.851281086894346"/>
  </r>
  <r>
    <s v="382 - POINT OTAVALOGLOBALES"/>
    <s v="EVELIN PERUGACHI.xlsx"/>
    <s v="LUISA EVELIN PERUGACHI"/>
    <s v="POINT"/>
    <x v="170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C"/>
    <m/>
    <m/>
    <s v="CADENAS"/>
    <s v="POINT OTAVALO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VS"/>
    <s v="LUISA EVELIN PERUGACHI"/>
    <n v="5.999999999999997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82 - POINT OTAVALOLAVADO"/>
    <s v="EVELIN PERUGACHI.xlsx"/>
    <s v="LUISA EVELIN PERUGACHI"/>
    <s v="POINT"/>
    <x v="170"/>
    <x v="0"/>
    <s v="LAVADO"/>
    <n v="4"/>
    <n v="1"/>
    <n v="4"/>
    <n v="0"/>
    <n v="0"/>
    <n v="0"/>
    <n v="0"/>
    <n v="0"/>
    <n v="0"/>
    <n v="0"/>
    <n v="0"/>
    <n v="0"/>
    <n v="0"/>
    <m/>
    <n v="1"/>
    <n v="1"/>
    <e v="#REF!"/>
    <s v="PLATINO"/>
    <n v="4"/>
    <n v="0"/>
    <n v="4"/>
    <n v="4"/>
    <n v="0"/>
    <n v="0"/>
    <n v="0"/>
    <n v="0"/>
    <n v="0"/>
    <s v="PROM. C"/>
    <m/>
    <m/>
    <s v="CADENAS"/>
    <s v="POINT OTAVALO"/>
    <m/>
    <s v="MARIA JOSE AREVALO"/>
    <n v="0"/>
    <n v="0"/>
    <n v="0"/>
    <n v="0"/>
    <n v="0"/>
    <n v="0"/>
    <n v="0"/>
    <n v="0"/>
    <n v="0"/>
    <n v="1"/>
    <n v="1"/>
    <n v="2"/>
    <n v="0"/>
    <n v="0"/>
    <n v="0"/>
    <n v="0"/>
    <n v="0"/>
    <n v="3"/>
    <s v="WVS"/>
    <s v="LUISA EVELIN PERUGACHI"/>
    <n v="5.9999999999999973"/>
    <n v="1"/>
    <n v="2"/>
    <n v="0"/>
    <n v="0"/>
    <n v="0"/>
    <n v="0"/>
    <n v="0"/>
    <n v="3"/>
    <n v="0.3"/>
    <n v="0"/>
    <n v="0"/>
    <n v="0"/>
    <n v="0"/>
    <n v="0"/>
    <n v="0"/>
    <n v="0"/>
    <n v="0"/>
    <m/>
    <m/>
    <m/>
    <m/>
    <m/>
    <m/>
    <m/>
    <n v="0.33333333333333331"/>
    <s v="30% a 40%"/>
    <n v="0"/>
    <n v="0"/>
    <n v="0"/>
    <n v="0"/>
    <n v="0"/>
    <n v="0"/>
    <n v="0"/>
    <n v="0"/>
    <n v="0"/>
    <n v="0"/>
    <n v="0"/>
    <n v="0"/>
    <n v="0"/>
    <n v="0"/>
    <n v="0"/>
    <n v="0"/>
    <n v="1.2876078266358091"/>
  </r>
  <r>
    <s v="382 - POINT OTAVALOREFRIGERACIÓN"/>
    <s v="EVELIN PERUGACHI.xlsx"/>
    <s v="LUISA EVELIN PERUGACHI"/>
    <s v="POINT"/>
    <x v="170"/>
    <x v="0"/>
    <s v="REFRIGERACIÓN"/>
    <n v="0"/>
    <n v="3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C"/>
    <m/>
    <m/>
    <s v="CADENAS"/>
    <s v="POINT OTAVALO"/>
    <m/>
    <s v="MARIA JOSE AREVALO"/>
    <n v="0"/>
    <n v="0"/>
    <n v="0"/>
    <n v="0"/>
    <n v="0"/>
    <n v="0"/>
    <n v="0"/>
    <n v="0"/>
    <n v="0"/>
    <n v="3.2120264481423142"/>
    <n v="3"/>
    <n v="1"/>
    <n v="0"/>
    <n v="0"/>
    <n v="0"/>
    <n v="0"/>
    <n v="0"/>
    <n v="4"/>
    <s v="WVS"/>
    <s v="LUISA EVELIN PERUGACHI"/>
    <n v="5.9999999999999973"/>
    <n v="2"/>
    <n v="1"/>
    <n v="0"/>
    <n v="0"/>
    <n v="0"/>
    <n v="0"/>
    <n v="0"/>
    <n v="3"/>
    <n v="0.4"/>
    <n v="0"/>
    <n v="0"/>
    <n v="0"/>
    <n v="0"/>
    <n v="0"/>
    <n v="0"/>
    <n v="0"/>
    <n v="0"/>
    <m/>
    <m/>
    <m/>
    <m/>
    <m/>
    <m/>
    <m/>
    <n v="0.7142857142857143"/>
    <s v="mayor 40%"/>
    <n v="0"/>
    <n v="0"/>
    <n v="0"/>
    <n v="0"/>
    <n v="0"/>
    <n v="0"/>
    <n v="0"/>
    <n v="0"/>
    <n v="0"/>
    <n v="0"/>
    <n v="0"/>
    <n v="0"/>
    <n v="0"/>
    <n v="0"/>
    <n v="0"/>
    <n v="0"/>
    <n v="7"/>
  </r>
  <r>
    <s v="776 - ALM. ESPAÑA SANGURIMACOCINAS"/>
    <s v="MAIRA LILIANA MENDIA.xlsx"/>
    <s v="MAIRA LILIANA MENDIA"/>
    <s v="ALMACENES ESPAÑA"/>
    <x v="171"/>
    <x v="0"/>
    <s v="COCINAS"/>
    <n v="0"/>
    <n v="2"/>
    <n v="0"/>
    <n v="0"/>
    <n v="0"/>
    <n v="0"/>
    <n v="0"/>
    <n v="0"/>
    <n v="0"/>
    <n v="0"/>
    <n v="0"/>
    <n v="0"/>
    <n v="0"/>
    <m/>
    <n v="0"/>
    <n v="0"/>
    <e v="#REF!"/>
    <s v="PLATA"/>
    <n v="3"/>
    <n v="0"/>
    <n v="0"/>
    <n v="0"/>
    <n v="3"/>
    <n v="3"/>
    <n v="3"/>
    <n v="3"/>
    <n v="0"/>
    <s v="PROM. B"/>
    <m/>
    <m/>
    <s v="CADENAS"/>
    <s v="AlmacenesEspaña"/>
    <m/>
    <s v="MARIA JOSE AREVALO"/>
    <n v="0"/>
    <n v="2"/>
    <n v="0"/>
    <n v="0"/>
    <n v="0"/>
    <n v="0"/>
    <n v="0"/>
    <n v="0"/>
    <n v="2"/>
    <n v="3"/>
    <n v="0"/>
    <n v="0"/>
    <n v="0"/>
    <n v="0"/>
    <n v="0"/>
    <n v="0"/>
    <n v="0"/>
    <n v="0"/>
    <s v="WVS"/>
    <s v="GLADYS MARLENE CUMBE"/>
    <n v="6.9999999999999982"/>
    <n v="1"/>
    <n v="0"/>
    <n v="0"/>
    <n v="0"/>
    <n v="0"/>
    <n v="0"/>
    <n v="0"/>
    <n v="1"/>
    <n v="0.5"/>
    <n v="0"/>
    <n v="0"/>
    <n v="0"/>
    <n v="0"/>
    <n v="0"/>
    <n v="0"/>
    <n v="0"/>
    <n v="0"/>
    <m/>
    <m/>
    <m/>
    <m/>
    <m/>
    <m/>
    <m/>
    <n v="1"/>
    <s v="mayor 40%"/>
    <n v="0"/>
    <n v="1"/>
    <n v="0"/>
    <n v="0"/>
    <n v="0"/>
    <n v="0"/>
    <n v="0"/>
    <n v="1"/>
    <n v="0"/>
    <n v="0"/>
    <n v="0"/>
    <n v="0"/>
    <n v="0"/>
    <n v="0"/>
    <n v="0"/>
    <n v="0"/>
    <n v="4.5945699013806074"/>
  </r>
  <r>
    <s v="776 - ALM. ESPAÑA SANGURIMAGLOBALES"/>
    <s v="MAIRA LILIANA MENDIA.xlsx"/>
    <s v="MAIRA LILIANA MENDIA"/>
    <s v="ALMACENES ESPAÑA"/>
    <x v="171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B"/>
    <m/>
    <m/>
    <s v="CADENAS"/>
    <s v="AlmacenesEspaña"/>
    <m/>
    <s v="MARIA JOSE AREVALO"/>
    <n v="0"/>
    <n v="2"/>
    <n v="0"/>
    <n v="0"/>
    <n v="0"/>
    <n v="0"/>
    <n v="0"/>
    <n v="0"/>
    <n v="2"/>
    <n v="0"/>
    <n v="0"/>
    <n v="0"/>
    <n v="0"/>
    <n v="0"/>
    <n v="0"/>
    <n v="0"/>
    <n v="0"/>
    <n v="0"/>
    <s v="WVS"/>
    <s v="GLADYS MARLENE CUMBE"/>
    <n v="6.9999999999999982"/>
    <n v="0"/>
    <n v="0"/>
    <n v="0"/>
    <n v="0"/>
    <n v="0"/>
    <n v="0"/>
    <n v="0"/>
    <n v="0"/>
    <n v="0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776 - ALM. ESPAÑA SANGURIMAREFRIGERACIÓN"/>
    <s v="MAIRA LILIANA MENDIA.xlsx"/>
    <s v="MAIRA LILIANA MENDIA"/>
    <s v="ALMACENES ESPAÑA"/>
    <x v="171"/>
    <x v="0"/>
    <s v="REFRIGERACIÓN"/>
    <n v="0.33333333333333331"/>
    <n v="3"/>
    <n v="1"/>
    <n v="6"/>
    <n v="0"/>
    <n v="0"/>
    <n v="0"/>
    <n v="0"/>
    <n v="0"/>
    <n v="0"/>
    <n v="0"/>
    <n v="0"/>
    <n v="0"/>
    <m/>
    <n v="0.25"/>
    <n v="0.25"/>
    <e v="#REF!"/>
    <s v="PLATA"/>
    <n v="8"/>
    <n v="0"/>
    <n v="1"/>
    <n v="4"/>
    <n v="4"/>
    <n v="1"/>
    <n v="4"/>
    <n v="1"/>
    <n v="0.16666666666666666"/>
    <s v="PROM. B"/>
    <m/>
    <m/>
    <s v="CADENAS"/>
    <s v="AlmacenesEspaña"/>
    <m/>
    <s v="MARIA JOSE AREVALO"/>
    <n v="0"/>
    <n v="1"/>
    <n v="0"/>
    <n v="0"/>
    <n v="0"/>
    <n v="0"/>
    <n v="0"/>
    <n v="0"/>
    <n v="1"/>
    <n v="3.778499461377606"/>
    <n v="0"/>
    <n v="0"/>
    <n v="0"/>
    <n v="0"/>
    <n v="0"/>
    <n v="0"/>
    <n v="0"/>
    <n v="0"/>
    <s v="WVS"/>
    <s v="GLADYS MARLENE CUMBE"/>
    <n v="6.9999999999999982"/>
    <n v="1"/>
    <n v="0"/>
    <n v="0"/>
    <n v="0"/>
    <n v="0"/>
    <n v="0"/>
    <n v="0"/>
    <n v="1"/>
    <n v="0.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781 - ALMA. ESPAÑA ARENALCOCINAS"/>
    <s v="MAIRA LILIANA MENDIA.xlsx"/>
    <s v="MAIRA LILIANA MENDIA"/>
    <s v="ALMACENES ESPAÑA"/>
    <x v="172"/>
    <x v="0"/>
    <s v="COCINAS"/>
    <n v="0.125"/>
    <n v="8"/>
    <n v="1"/>
    <n v="9"/>
    <n v="0"/>
    <n v="0"/>
    <n v="0"/>
    <n v="0"/>
    <n v="0"/>
    <n v="0"/>
    <n v="0"/>
    <n v="0"/>
    <n v="0"/>
    <m/>
    <n v="0.2"/>
    <n v="0.2"/>
    <e v="#REF!"/>
    <s v="PLATINO"/>
    <n v="12"/>
    <n v="0"/>
    <n v="1"/>
    <n v="5"/>
    <n v="7"/>
    <n v="2"/>
    <n v="7"/>
    <n v="2"/>
    <n v="0.1111111111111111"/>
    <s v="PROM. M"/>
    <m/>
    <m/>
    <s v="CADENAS"/>
    <s v="ALM ESPAÑA ARENAL"/>
    <m/>
    <s v="MARIA JOSE AREVALO"/>
    <n v="2"/>
    <n v="2"/>
    <n v="3"/>
    <n v="0"/>
    <n v="0"/>
    <n v="0"/>
    <n v="0"/>
    <n v="0"/>
    <n v="5"/>
    <n v="9.150968896199986"/>
    <n v="5"/>
    <n v="4"/>
    <n v="0"/>
    <n v="0"/>
    <n v="0"/>
    <n v="0"/>
    <n v="0"/>
    <n v="9"/>
    <s v="MWJVS"/>
    <s v="MAYRA LILIANA MENDIA"/>
    <n v="20"/>
    <n v="7"/>
    <n v="5"/>
    <n v="0"/>
    <n v="0"/>
    <n v="0"/>
    <n v="0"/>
    <n v="0"/>
    <n v="12"/>
    <n v="0.5"/>
    <n v="7"/>
    <n v="6"/>
    <n v="0"/>
    <n v="0"/>
    <n v="0"/>
    <n v="0"/>
    <n v="0"/>
    <n v="13"/>
    <m/>
    <m/>
    <m/>
    <m/>
    <m/>
    <m/>
    <m/>
    <n v="0.53846153846153844"/>
    <s v="mayor 40%"/>
    <n v="0"/>
    <n v="1"/>
    <n v="0"/>
    <n v="0"/>
    <n v="0"/>
    <n v="0"/>
    <n v="0"/>
    <n v="1"/>
    <n v="2"/>
    <n v="3"/>
    <n v="0"/>
    <n v="0"/>
    <n v="0"/>
    <n v="0"/>
    <n v="0"/>
    <n v="5"/>
    <n v="15.742401778422145"/>
  </r>
  <r>
    <s v="781 - ALMA. ESPAÑA ARENALGLOBALES"/>
    <s v="MAIRA LILIANA MENDIA.xlsx"/>
    <s v="MAIRA LILIANA MENDIA"/>
    <s v="ALMACENES ESPAÑA"/>
    <x v="172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M"/>
    <m/>
    <m/>
    <s v="CADENAS"/>
    <s v="ALM ESPAÑA ARENAL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YRA LILIANA MENDIA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781 - ALMA. ESPAÑA ARENALLAVADO"/>
    <s v="MAIRA LILIANA MENDIA.xlsx"/>
    <s v="MAIRA LILIANA MENDIA"/>
    <s v="ALMACENES ESPAÑA"/>
    <x v="172"/>
    <x v="0"/>
    <s v="LAVADO"/>
    <n v="0.25"/>
    <n v="4"/>
    <n v="1"/>
    <n v="0"/>
    <n v="0"/>
    <n v="7"/>
    <n v="8"/>
    <n v="4"/>
    <n v="0"/>
    <n v="0"/>
    <n v="0"/>
    <n v="0"/>
    <n v="0"/>
    <m/>
    <n v="0.1"/>
    <n v="0.1"/>
    <e v="#REF!"/>
    <s v="PLATINO"/>
    <n v="21"/>
    <n v="1"/>
    <n v="1"/>
    <n v="10"/>
    <n v="11"/>
    <n v="1"/>
    <n v="11"/>
    <n v="2"/>
    <n v="0"/>
    <s v="PROM. M"/>
    <m/>
    <m/>
    <s v="CADENAS"/>
    <s v="ALM ESPAÑA ARENAL"/>
    <m/>
    <s v="MARIA JOSE AREVALO"/>
    <n v="4"/>
    <n v="0"/>
    <n v="0"/>
    <n v="0"/>
    <n v="1"/>
    <n v="2"/>
    <n v="0"/>
    <n v="0"/>
    <n v="3"/>
    <n v="6.0851192658531641"/>
    <n v="1"/>
    <n v="0"/>
    <n v="0"/>
    <n v="3"/>
    <n v="2"/>
    <n v="0"/>
    <n v="0"/>
    <n v="6"/>
    <s v="MWJVS"/>
    <s v="MAYRA LILIANA MENDIA"/>
    <n v="20"/>
    <n v="2"/>
    <n v="0"/>
    <n v="1"/>
    <n v="3"/>
    <n v="3"/>
    <n v="0"/>
    <n v="0"/>
    <n v="9"/>
    <n v="0.35"/>
    <n v="2"/>
    <n v="0"/>
    <n v="2"/>
    <n v="4"/>
    <n v="4"/>
    <n v="0"/>
    <n v="0"/>
    <n v="12"/>
    <m/>
    <m/>
    <m/>
    <m/>
    <m/>
    <s v="ALTO"/>
    <m/>
    <n v="0.16666666666666666"/>
    <s v="menor de 30%"/>
    <n v="0"/>
    <n v="0"/>
    <n v="0"/>
    <n v="1"/>
    <n v="1"/>
    <n v="0"/>
    <n v="0"/>
    <n v="2"/>
    <n v="2"/>
    <n v="0"/>
    <n v="0"/>
    <n v="2"/>
    <n v="2"/>
    <n v="0"/>
    <n v="0"/>
    <n v="6"/>
    <n v="6.7612436287257385"/>
  </r>
  <r>
    <s v="781 - ALMA. ESPAÑA ARENALREFRIGERACIÓN"/>
    <s v="MAIRA LILIANA MENDIA.xlsx"/>
    <s v="MAIRA LILIANA MENDIA"/>
    <s v="ALMACENES ESPAÑA"/>
    <x v="172"/>
    <x v="0"/>
    <s v="REFRIGERACIÓN"/>
    <n v="0.6"/>
    <n v="5"/>
    <n v="3"/>
    <n v="10"/>
    <n v="0"/>
    <n v="0"/>
    <n v="0"/>
    <n v="0"/>
    <n v="0"/>
    <n v="0"/>
    <n v="0"/>
    <n v="0"/>
    <n v="0"/>
    <m/>
    <n v="0.375"/>
    <n v="0.375"/>
    <e v="#REF!"/>
    <s v="PLATINO"/>
    <n v="17"/>
    <n v="2"/>
    <n v="3"/>
    <n v="8"/>
    <n v="9"/>
    <n v="4"/>
    <n v="9"/>
    <n v="6"/>
    <n v="0.3"/>
    <s v="PROM. M"/>
    <m/>
    <m/>
    <s v="CADENAS"/>
    <s v="ALM ESPAÑA ARENAL"/>
    <m/>
    <s v="MARIA JOSE AREVALO"/>
    <n v="5"/>
    <n v="2"/>
    <n v="4"/>
    <n v="0"/>
    <n v="0"/>
    <n v="0"/>
    <n v="0"/>
    <n v="0"/>
    <n v="6"/>
    <n v="4.4615376918946499"/>
    <n v="3"/>
    <n v="5"/>
    <n v="0"/>
    <n v="0"/>
    <n v="0"/>
    <n v="0"/>
    <n v="0"/>
    <n v="8"/>
    <s v="MWJVS"/>
    <s v="MAYRA LILIANA MENDIA"/>
    <n v="20"/>
    <n v="3"/>
    <n v="6"/>
    <n v="0"/>
    <n v="0"/>
    <n v="0"/>
    <n v="0"/>
    <n v="0"/>
    <n v="9"/>
    <n v="0.5"/>
    <n v="3"/>
    <n v="7"/>
    <n v="0"/>
    <n v="0"/>
    <n v="0"/>
    <n v="0"/>
    <n v="0"/>
    <n v="10"/>
    <m/>
    <m/>
    <m/>
    <m/>
    <m/>
    <m/>
    <m/>
    <n v="0.33333333333333331"/>
    <s v="30% a 40%"/>
    <n v="0"/>
    <n v="0"/>
    <n v="0"/>
    <n v="0"/>
    <n v="0"/>
    <n v="0"/>
    <n v="0"/>
    <n v="0"/>
    <n v="2"/>
    <n v="3"/>
    <n v="0"/>
    <n v="0"/>
    <n v="0"/>
    <n v="0"/>
    <n v="0"/>
    <n v="5"/>
    <n v="6.7119472002820384"/>
  </r>
  <r>
    <s v="420 - TIENDA CUENCA 122COCINAS"/>
    <s v="MAIRA LILIANA MENDIA.xlsx"/>
    <s v="MAIRA LILIANA MENDIA"/>
    <s v="ARTEFACTA"/>
    <x v="173"/>
    <x v="0"/>
    <s v="COCINAS"/>
    <n v="2"/>
    <n v="1"/>
    <n v="2"/>
    <n v="10"/>
    <n v="0"/>
    <n v="0"/>
    <n v="0"/>
    <n v="0"/>
    <n v="0"/>
    <n v="0"/>
    <n v="0"/>
    <n v="0"/>
    <n v="0"/>
    <m/>
    <n v="0.2857142857142857"/>
    <n v="0.2857142857142857"/>
    <e v="#REF!"/>
    <s v="ORO"/>
    <n v="14"/>
    <n v="2"/>
    <n v="2"/>
    <n v="7"/>
    <n v="7"/>
    <n v="2"/>
    <n v="7"/>
    <n v="4"/>
    <n v="0.2"/>
    <s v="PROM. M"/>
    <m/>
    <m/>
    <s v="CADENAS"/>
    <s v="ARTEFACTA TIENDA CUENCA 122"/>
    <m/>
    <s v="MARIA JOSE AREVALO"/>
    <n v="5"/>
    <n v="0"/>
    <n v="1"/>
    <n v="0"/>
    <n v="0"/>
    <n v="0"/>
    <n v="0"/>
    <n v="0"/>
    <n v="1"/>
    <n v="3"/>
    <n v="0"/>
    <n v="1"/>
    <n v="0"/>
    <n v="0"/>
    <n v="0"/>
    <n v="0"/>
    <n v="0"/>
    <n v="1"/>
    <s v="MWJVS"/>
    <s v="MAYRA LILIANA MENDIA"/>
    <n v="11.999999999999998"/>
    <n v="2"/>
    <n v="0"/>
    <n v="0"/>
    <n v="0"/>
    <n v="0"/>
    <n v="0"/>
    <n v="0"/>
    <n v="2"/>
    <n v="0.4"/>
    <n v="0"/>
    <n v="1"/>
    <n v="0"/>
    <n v="0"/>
    <n v="0"/>
    <n v="0"/>
    <n v="0"/>
    <n v="1"/>
    <m/>
    <m/>
    <s v="MEDIO"/>
    <m/>
    <m/>
    <m/>
    <m/>
    <n v="0.4"/>
    <s v="menor de 30%"/>
    <n v="0"/>
    <n v="0"/>
    <n v="0"/>
    <n v="0"/>
    <n v="0"/>
    <n v="0"/>
    <n v="0"/>
    <n v="0"/>
    <n v="0"/>
    <n v="2"/>
    <n v="0"/>
    <n v="0"/>
    <n v="0"/>
    <n v="0"/>
    <n v="0"/>
    <n v="2"/>
    <n v="2.2283110336790131"/>
  </r>
  <r>
    <s v="420 - TIENDA CUENCA 122EMPOTRE"/>
    <s v="MAIRA LILIANA MENDIA.xlsx"/>
    <s v="MAIRA LILIANA MENDIA"/>
    <s v="ARTEFACTA"/>
    <x v="173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M"/>
    <m/>
    <m/>
    <s v="CADENAS"/>
    <s v="ARTEFACTA TIENDA CUENCA 122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YRA LILIANA MENDIA"/>
    <n v="11.999999999999998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20 - TIENDA CUENCA 122GLOBALES"/>
    <s v="MAIRA LILIANA MENDIA.xlsx"/>
    <s v="MAIRA LILIANA MENDIA"/>
    <s v="ARTEFACTA"/>
    <x v="173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M"/>
    <m/>
    <m/>
    <s v="CADENAS"/>
    <s v="ARTEFACTA TIENDA CUENCA 122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YRA LILIANA MENDIA"/>
    <n v="11.999999999999998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20 - TIENDA CUENCA 122REFRIGERACIÓN"/>
    <s v="MAIRA LILIANA MENDIA.xlsx"/>
    <s v="MAIRA LILIANA MENDIA"/>
    <s v="ARTEFACTA"/>
    <x v="173"/>
    <x v="0"/>
    <s v="REFRIGERACIÓN"/>
    <n v="0"/>
    <n v="2"/>
    <n v="0"/>
    <n v="10"/>
    <n v="0"/>
    <n v="0"/>
    <n v="0"/>
    <n v="0"/>
    <n v="1"/>
    <n v="0"/>
    <n v="0"/>
    <n v="0"/>
    <n v="0"/>
    <m/>
    <n v="0"/>
    <n v="0"/>
    <e v="#REF!"/>
    <s v="ORO"/>
    <n v="12"/>
    <n v="0"/>
    <n v="0"/>
    <n v="6"/>
    <n v="6"/>
    <n v="0"/>
    <n v="6"/>
    <n v="0"/>
    <n v="0"/>
    <s v="PROM. M"/>
    <m/>
    <m/>
    <s v="CADENAS"/>
    <s v="ARTEFACTA TIENDA CUENCA 122"/>
    <m/>
    <s v="MARIA JOSE AREVALO"/>
    <n v="4"/>
    <n v="1"/>
    <n v="1"/>
    <n v="0"/>
    <n v="0"/>
    <n v="1"/>
    <n v="1"/>
    <n v="0"/>
    <n v="4"/>
    <n v="2"/>
    <n v="0"/>
    <n v="1"/>
    <n v="0"/>
    <n v="0"/>
    <n v="2"/>
    <n v="0"/>
    <n v="0"/>
    <n v="3"/>
    <s v="MWJVS"/>
    <s v="MAYRA LILIANA MENDIA"/>
    <n v="11.999999999999998"/>
    <n v="0"/>
    <n v="0"/>
    <n v="0"/>
    <n v="0"/>
    <n v="2"/>
    <n v="1"/>
    <n v="0"/>
    <n v="3"/>
    <n v="0.2"/>
    <n v="0"/>
    <n v="0"/>
    <n v="0"/>
    <n v="0"/>
    <n v="2"/>
    <n v="2"/>
    <n v="0"/>
    <n v="4"/>
    <m/>
    <m/>
    <s v="MEDIO"/>
    <m/>
    <m/>
    <m/>
    <m/>
    <n v="7.1428571428571425E-2"/>
    <s v="menor de 30%"/>
    <n v="0"/>
    <n v="1"/>
    <n v="0"/>
    <n v="0"/>
    <n v="0"/>
    <n v="0"/>
    <n v="0"/>
    <n v="1"/>
    <n v="0"/>
    <n v="2"/>
    <n v="0"/>
    <n v="0"/>
    <n v="0"/>
    <n v="0"/>
    <n v="0"/>
    <n v="2"/>
    <n v="2.7503629596388883"/>
  </r>
  <r>
    <s v="602 - CUE.EL ARENALCOCINAS"/>
    <s v="MAIRA LILIANA MENDIA.xlsx"/>
    <s v="MAIRA LILIANA MENDIA"/>
    <s v="JAHER"/>
    <x v="174"/>
    <x v="0"/>
    <s v="COCINAS"/>
    <n v="0.75"/>
    <n v="4"/>
    <n v="3"/>
    <n v="6"/>
    <n v="0"/>
    <n v="0"/>
    <n v="0"/>
    <n v="0"/>
    <n v="0"/>
    <n v="0"/>
    <n v="0"/>
    <n v="0"/>
    <n v="0"/>
    <m/>
    <n v="0.5"/>
    <n v="0.5"/>
    <e v="#REF!"/>
    <s v="ORO"/>
    <n v="12"/>
    <n v="3"/>
    <n v="3"/>
    <n v="6"/>
    <n v="6"/>
    <n v="3"/>
    <n v="6"/>
    <n v="6"/>
    <n v="0.5"/>
    <s v="PROM. M"/>
    <m/>
    <m/>
    <s v="CADENAS"/>
    <s v="JAHER EL ARENAL"/>
    <m/>
    <s v="MARIA JOSE AREVALO"/>
    <n v="5"/>
    <n v="1"/>
    <n v="1"/>
    <n v="0"/>
    <n v="0"/>
    <n v="0"/>
    <n v="0"/>
    <n v="0"/>
    <n v="2"/>
    <n v="5.3870538831314736"/>
    <n v="3"/>
    <n v="3"/>
    <n v="0"/>
    <n v="0"/>
    <n v="0"/>
    <n v="0"/>
    <n v="0"/>
    <n v="6"/>
    <s v="W"/>
    <s v="MAYRA LILIANA MENDIA"/>
    <n v="1.9999999999999982"/>
    <n v="3"/>
    <n v="4"/>
    <n v="0"/>
    <n v="0"/>
    <n v="0"/>
    <n v="0"/>
    <n v="0"/>
    <n v="7"/>
    <n v="0.42"/>
    <n v="5"/>
    <n v="4"/>
    <n v="0"/>
    <n v="0"/>
    <n v="0"/>
    <n v="0"/>
    <n v="0"/>
    <n v="9"/>
    <m/>
    <m/>
    <m/>
    <m/>
    <m/>
    <m/>
    <m/>
    <n v="0.5"/>
    <s v="mayor 40%"/>
    <n v="1"/>
    <n v="0"/>
    <n v="0"/>
    <n v="0"/>
    <n v="0"/>
    <n v="0"/>
    <n v="0"/>
    <n v="1"/>
    <n v="0"/>
    <n v="1"/>
    <n v="0"/>
    <n v="0"/>
    <n v="0"/>
    <n v="0"/>
    <n v="0"/>
    <n v="1"/>
    <n v="3.3870538831314736"/>
  </r>
  <r>
    <s v="602 - CUE.EL ARENALGLOBALES"/>
    <s v="MAIRA LILIANA MENDIA.xlsx"/>
    <s v="MAIRA LILIANA MENDIA"/>
    <s v="JAHER"/>
    <x v="174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M"/>
    <m/>
    <m/>
    <s v="CADENAS"/>
    <s v="JAHER EL ARENAL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AYRA LILIANA MENDIA"/>
    <n v="1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02 - CUE.EL ARENALREFRIGERACIÓN"/>
    <s v="MAIRA LILIANA MENDIA.xlsx"/>
    <s v="MAIRA LILIANA MENDIA"/>
    <s v="JAHER"/>
    <x v="174"/>
    <x v="0"/>
    <s v="REFRIGERACIÓN"/>
    <n v="2"/>
    <n v="2"/>
    <n v="4"/>
    <n v="6"/>
    <n v="0"/>
    <n v="0"/>
    <n v="0"/>
    <n v="0"/>
    <n v="0"/>
    <n v="0"/>
    <n v="0"/>
    <n v="0"/>
    <n v="0"/>
    <m/>
    <n v="0.5714285714285714"/>
    <n v="0.5714285714285714"/>
    <e v="#REF!"/>
    <s v="ORO"/>
    <n v="14"/>
    <n v="3"/>
    <n v="4"/>
    <n v="7"/>
    <n v="7"/>
    <n v="4"/>
    <n v="7"/>
    <n v="7"/>
    <n v="0.66666666666666663"/>
    <s v="PROM. M"/>
    <m/>
    <m/>
    <s v="CADENAS"/>
    <s v="JAHER EL ARENAL"/>
    <m/>
    <s v="MARIA JOSE AREVALO"/>
    <n v="5"/>
    <n v="0"/>
    <n v="0"/>
    <n v="0"/>
    <n v="0"/>
    <n v="0"/>
    <n v="0"/>
    <n v="0"/>
    <n v="0"/>
    <n v="4"/>
    <n v="2"/>
    <n v="1"/>
    <n v="0"/>
    <n v="0"/>
    <n v="0"/>
    <n v="0"/>
    <n v="0"/>
    <n v="3"/>
    <s v="W"/>
    <s v="MAYRA LILIANA MENDIA"/>
    <n v="1.9999999999999982"/>
    <n v="2"/>
    <n v="3"/>
    <n v="0"/>
    <n v="0"/>
    <n v="0"/>
    <n v="0"/>
    <n v="0"/>
    <n v="5"/>
    <n v="0.35"/>
    <n v="3"/>
    <n v="3"/>
    <n v="0"/>
    <n v="0"/>
    <n v="0"/>
    <n v="0"/>
    <n v="0"/>
    <n v="6"/>
    <m/>
    <m/>
    <m/>
    <m/>
    <m/>
    <m/>
    <m/>
    <n v="0.5"/>
    <s v="mayor 40%"/>
    <n v="0"/>
    <n v="0"/>
    <n v="0"/>
    <n v="0"/>
    <n v="0"/>
    <n v="0"/>
    <n v="0"/>
    <n v="0"/>
    <n v="1"/>
    <n v="1"/>
    <n v="0"/>
    <n v="0"/>
    <n v="0"/>
    <n v="0"/>
    <n v="0"/>
    <n v="2"/>
    <n v="4"/>
  </r>
  <r>
    <s v="603 - CUE.EL ARENAL 2COCINAS"/>
    <s v="MAIRA LILIANA MENDIA.xlsx"/>
    <s v="MAIRA LILIANA MENDIA"/>
    <s v="JAHER"/>
    <x v="175"/>
    <x v="0"/>
    <s v="COCINAS"/>
    <n v="1"/>
    <n v="4"/>
    <n v="4"/>
    <n v="8"/>
    <n v="0"/>
    <n v="0"/>
    <n v="0"/>
    <n v="0"/>
    <n v="0"/>
    <n v="0"/>
    <n v="0"/>
    <n v="0"/>
    <n v="0"/>
    <m/>
    <n v="0.5"/>
    <n v="0.5"/>
    <e v="#REF!"/>
    <s v="ORO"/>
    <n v="16"/>
    <n v="2"/>
    <n v="4"/>
    <n v="8"/>
    <n v="8"/>
    <n v="4"/>
    <n v="8"/>
    <n v="6"/>
    <n v="0.5"/>
    <s v="PROM. M"/>
    <m/>
    <m/>
    <s v="CADENAS"/>
    <s v="JAHER EL ARENAL 2"/>
    <m/>
    <s v="MARIA JOSE AREVALO"/>
    <n v="4"/>
    <n v="3"/>
    <n v="2"/>
    <n v="0"/>
    <n v="0"/>
    <n v="0"/>
    <n v="0"/>
    <n v="0"/>
    <n v="5"/>
    <n v="6"/>
    <n v="4"/>
    <n v="3"/>
    <n v="0"/>
    <n v="0"/>
    <n v="0"/>
    <n v="0"/>
    <n v="1"/>
    <n v="8"/>
    <s v="WJV"/>
    <s v="MAYRA LILIANA MENDIA"/>
    <n v="6"/>
    <n v="5"/>
    <n v="4"/>
    <n v="0"/>
    <n v="0"/>
    <n v="0"/>
    <n v="0"/>
    <n v="1"/>
    <n v="10"/>
    <n v="0.42"/>
    <n v="6"/>
    <n v="5"/>
    <n v="0"/>
    <n v="0"/>
    <n v="0"/>
    <n v="0"/>
    <n v="1"/>
    <n v="12"/>
    <m/>
    <m/>
    <m/>
    <m/>
    <m/>
    <m/>
    <m/>
    <n v="0.51428571428571423"/>
    <s v="mayor 40%"/>
    <n v="1"/>
    <n v="0"/>
    <n v="0"/>
    <n v="0"/>
    <n v="0"/>
    <n v="0"/>
    <n v="0"/>
    <n v="1"/>
    <n v="0"/>
    <n v="0"/>
    <n v="0"/>
    <n v="0"/>
    <n v="0"/>
    <n v="0"/>
    <n v="0"/>
    <n v="0"/>
    <n v="3.3515955978834455"/>
  </r>
  <r>
    <s v="603 - CUE.EL ARENAL 2GLOBALES"/>
    <s v="MAIRA LILIANA MENDIA.xlsx"/>
    <s v="MAIRA LILIANA MENDIA"/>
    <s v="JAHER"/>
    <x v="175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M"/>
    <m/>
    <m/>
    <s v="CADENAS"/>
    <s v="JAHER EL ARENAL 2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JV"/>
    <s v="MAYRA LILIANA MENDIA"/>
    <n v="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03 - CUE.EL ARENAL 2REFRIGERACIÓN"/>
    <s v="MAIRA LILIANA MENDIA.xlsx"/>
    <s v="MAIRA LILIANA MENDIA"/>
    <s v="JAHER"/>
    <x v="175"/>
    <x v="0"/>
    <s v="REFRIGERACIÓN"/>
    <n v="2"/>
    <n v="1"/>
    <n v="2"/>
    <n v="7"/>
    <n v="0"/>
    <n v="0"/>
    <n v="0"/>
    <n v="0"/>
    <n v="0"/>
    <n v="0"/>
    <n v="0"/>
    <n v="0"/>
    <n v="0"/>
    <m/>
    <n v="0.4"/>
    <n v="0.4"/>
    <e v="#REF!"/>
    <s v="ORO"/>
    <n v="12"/>
    <n v="0"/>
    <n v="2"/>
    <n v="5"/>
    <n v="7"/>
    <n v="3"/>
    <n v="7"/>
    <n v="3"/>
    <n v="0.2857142857142857"/>
    <s v="PROM. M"/>
    <m/>
    <m/>
    <s v="CADENAS"/>
    <s v="JAHER EL ARENAL 2"/>
    <m/>
    <s v="MARIA JOSE AREVALO"/>
    <n v="1"/>
    <n v="4"/>
    <n v="2"/>
    <n v="0"/>
    <n v="0"/>
    <n v="0"/>
    <n v="0"/>
    <n v="0"/>
    <n v="6"/>
    <n v="4"/>
    <n v="4"/>
    <n v="3"/>
    <n v="0"/>
    <n v="0"/>
    <n v="0"/>
    <n v="0"/>
    <n v="0"/>
    <n v="7"/>
    <s v="WJV"/>
    <s v="MAYRA LILIANA MENDIA"/>
    <n v="6"/>
    <n v="7"/>
    <n v="5"/>
    <n v="0"/>
    <n v="0"/>
    <n v="0"/>
    <n v="0"/>
    <n v="0"/>
    <n v="12"/>
    <n v="0.35"/>
    <n v="8"/>
    <n v="5"/>
    <n v="0"/>
    <n v="0"/>
    <n v="0"/>
    <n v="0"/>
    <n v="0"/>
    <n v="13"/>
    <m/>
    <m/>
    <m/>
    <m/>
    <m/>
    <m/>
    <m/>
    <n v="0.60526315789473684"/>
    <s v="mayor 40%"/>
    <n v="0"/>
    <n v="0"/>
    <n v="0"/>
    <n v="0"/>
    <n v="0"/>
    <n v="0"/>
    <n v="0"/>
    <n v="0"/>
    <n v="2"/>
    <n v="0"/>
    <n v="0"/>
    <n v="0"/>
    <n v="0"/>
    <n v="0"/>
    <n v="0"/>
    <n v="2"/>
    <n v="4"/>
  </r>
  <r>
    <s v="330 - VEGA BOSQUECOCINAS"/>
    <s v="MARCO ALCIDES MALLA.xlsx"/>
    <s v="MARCO ALCIDES MALLA"/>
    <s v="IMPORTADORA VEGA"/>
    <x v="176"/>
    <x v="0"/>
    <s v="COCINAS"/>
    <n v="0.5"/>
    <n v="2"/>
    <n v="1"/>
    <n v="1"/>
    <n v="0"/>
    <n v="0"/>
    <n v="0"/>
    <n v="0"/>
    <n v="0"/>
    <n v="0"/>
    <n v="0"/>
    <n v="0"/>
    <n v="0"/>
    <m/>
    <n v="0.5"/>
    <n v="0.5"/>
    <e v="#REF!"/>
    <s v="PLATINO"/>
    <n v="2"/>
    <n v="0"/>
    <n v="1"/>
    <n v="2"/>
    <n v="0"/>
    <n v="0"/>
    <n v="0"/>
    <n v="0"/>
    <n v="1"/>
    <s v="PROM. B"/>
    <m/>
    <m/>
    <s v="ESPECIALIZADOS"/>
    <s v="VEGA BOSQUE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RCO ALCIDES MALLA"/>
    <n v="40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30 - VEGA BOSQUEEMPOTRE"/>
    <s v="MARCO ALCIDES MALLA.xlsx"/>
    <s v="MARCO ALCIDES MALLA"/>
    <s v="IMPORTADORA VEGA"/>
    <x v="176"/>
    <x v="0"/>
    <s v="EMPOTRE"/>
    <n v="0.65217391304347827"/>
    <n v="23"/>
    <n v="15"/>
    <n v="18"/>
    <n v="0"/>
    <n v="0"/>
    <n v="0"/>
    <n v="0"/>
    <n v="0"/>
    <n v="5"/>
    <n v="3"/>
    <n v="0"/>
    <n v="0"/>
    <m/>
    <n v="0.38461538461538464"/>
    <n v="0.38461538461538464"/>
    <e v="#REF!"/>
    <s v="PLATINO"/>
    <n v="41"/>
    <n v="15"/>
    <n v="15"/>
    <n v="39"/>
    <n v="2"/>
    <n v="0"/>
    <n v="2"/>
    <n v="31"/>
    <n v="0.83333333333333337"/>
    <s v="PROM. B"/>
    <m/>
    <m/>
    <s v="ESPECIALIZADOS"/>
    <s v="VEGA BOSQUE"/>
    <m/>
    <s v="MARIA JOSE AREVALO"/>
    <n v="39"/>
    <n v="1"/>
    <n v="1"/>
    <n v="0"/>
    <n v="0"/>
    <n v="0"/>
    <n v="0"/>
    <n v="3"/>
    <n v="5"/>
    <n v="19.162576687116562"/>
    <n v="8"/>
    <n v="2"/>
    <n v="0"/>
    <n v="0"/>
    <n v="0"/>
    <n v="0"/>
    <n v="3"/>
    <n v="13"/>
    <s v="MWJVS"/>
    <s v="MARCO ALCIDES MALLA"/>
    <n v="40"/>
    <n v="3"/>
    <n v="0"/>
    <n v="0"/>
    <n v="0"/>
    <n v="0"/>
    <n v="0"/>
    <n v="0"/>
    <n v="3"/>
    <n v="0.35"/>
    <n v="5"/>
    <n v="0"/>
    <n v="0"/>
    <n v="0"/>
    <n v="0"/>
    <n v="0"/>
    <n v="0"/>
    <n v="5"/>
    <m/>
    <m/>
    <m/>
    <m/>
    <m/>
    <m/>
    <m/>
    <n v="0.65384615384615385"/>
    <s v="mayor 40%"/>
    <n v="2"/>
    <n v="0"/>
    <n v="0"/>
    <n v="0"/>
    <n v="0"/>
    <n v="0"/>
    <n v="2"/>
    <n v="4"/>
    <n v="10"/>
    <n v="1"/>
    <n v="0"/>
    <n v="0"/>
    <n v="0"/>
    <n v="0"/>
    <n v="7"/>
    <n v="18"/>
    <n v="67.266822029734243"/>
  </r>
  <r>
    <s v="330 - VEGA BOSQUEGLOBALES"/>
    <s v="MARCO ALCIDES MALLA.xlsx"/>
    <s v="MARCO ALCIDES MALLA"/>
    <s v="IMPORTADORA VEGA"/>
    <x v="176"/>
    <x v="0"/>
    <s v="GLOBALES"/>
    <n v="6.25E-2"/>
    <n v="16"/>
    <n v="1"/>
    <n v="2"/>
    <n v="0"/>
    <n v="0"/>
    <n v="0"/>
    <n v="0"/>
    <n v="0"/>
    <n v="0"/>
    <n v="0"/>
    <n v="0"/>
    <n v="0"/>
    <m/>
    <n v="1"/>
    <n v="1"/>
    <e v="#REF!"/>
    <s v="PLATINO"/>
    <n v="15"/>
    <n v="0"/>
    <n v="1"/>
    <n v="1"/>
    <n v="14"/>
    <n v="12"/>
    <n v="14"/>
    <n v="12"/>
    <n v="0.5"/>
    <s v="PROM. B"/>
    <m/>
    <m/>
    <s v="ESPECIALIZADOS"/>
    <s v="VEGA BOSQUE"/>
    <m/>
    <s v="MARIA JOSE AREVALO"/>
    <n v="0"/>
    <n v="0"/>
    <n v="0"/>
    <n v="0"/>
    <n v="0"/>
    <n v="0"/>
    <n v="0"/>
    <n v="0"/>
    <n v="0"/>
    <n v="18.552631578947366"/>
    <n v="0"/>
    <n v="0"/>
    <n v="0"/>
    <n v="0"/>
    <n v="0"/>
    <n v="0"/>
    <n v="0"/>
    <n v="0"/>
    <s v="MWJVS"/>
    <s v="MARCO ALCIDES MALLA"/>
    <n v="40"/>
    <n v="2"/>
    <n v="0"/>
    <n v="0"/>
    <n v="0"/>
    <n v="0"/>
    <n v="0"/>
    <n v="0"/>
    <n v="2"/>
    <n v="0"/>
    <n v="2"/>
    <n v="2"/>
    <n v="0"/>
    <n v="0"/>
    <n v="0"/>
    <n v="0"/>
    <n v="0"/>
    <n v="4"/>
    <m/>
    <m/>
    <m/>
    <m/>
    <m/>
    <m/>
    <m/>
    <n v="0.66666666666666663"/>
    <s v="mayor 40%"/>
    <n v="0"/>
    <n v="0"/>
    <n v="0"/>
    <n v="0"/>
    <n v="0"/>
    <n v="0"/>
    <n v="0"/>
    <n v="0"/>
    <n v="0"/>
    <n v="0"/>
    <n v="0"/>
    <n v="0"/>
    <n v="0"/>
    <n v="0"/>
    <n v="0"/>
    <n v="0"/>
    <n v="29.15789473684211"/>
  </r>
  <r>
    <s v="330 - VEGA BOSQUELAVADO"/>
    <s v="MARCO ALCIDES MALLA.xlsx"/>
    <s v="MARCO ALCIDES MALLA"/>
    <s v="IMPORTADORA VEGA"/>
    <x v="176"/>
    <x v="0"/>
    <s v="LAVADO"/>
    <n v="0.36666666666666664"/>
    <n v="30"/>
    <n v="11"/>
    <n v="0"/>
    <n v="0"/>
    <n v="0"/>
    <n v="0"/>
    <n v="0"/>
    <n v="0"/>
    <n v="0"/>
    <n v="0"/>
    <n v="0"/>
    <n v="0"/>
    <m/>
    <n v="1"/>
    <n v="1"/>
    <e v="#REF!"/>
    <s v="PLATINO"/>
    <n v="17"/>
    <n v="11"/>
    <n v="11"/>
    <n v="11"/>
    <n v="6"/>
    <n v="6"/>
    <n v="6"/>
    <n v="20"/>
    <n v="0"/>
    <s v="PROM. B"/>
    <m/>
    <m/>
    <s v="ESPECIALIZADOS"/>
    <s v="VEGA BOSQUE"/>
    <m/>
    <s v="MARIA JOSE AREVALO"/>
    <n v="11"/>
    <n v="0"/>
    <n v="0"/>
    <n v="0"/>
    <n v="0"/>
    <n v="0"/>
    <n v="0"/>
    <n v="0"/>
    <n v="0"/>
    <n v="23.037974683544306"/>
    <n v="3"/>
    <n v="0"/>
    <n v="0"/>
    <n v="0"/>
    <n v="0"/>
    <n v="0"/>
    <n v="0"/>
    <n v="3"/>
    <s v="MWJVS"/>
    <s v="MARCO ALCIDES MALLA"/>
    <n v="40"/>
    <n v="2"/>
    <n v="0"/>
    <n v="0"/>
    <n v="0"/>
    <n v="0"/>
    <n v="0"/>
    <n v="0"/>
    <n v="2"/>
    <n v="0.3"/>
    <n v="3"/>
    <n v="0"/>
    <n v="0"/>
    <n v="0"/>
    <n v="0"/>
    <n v="0"/>
    <n v="0"/>
    <n v="3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23.037974683544306"/>
  </r>
  <r>
    <s v="330 - VEGA BOSQUEREFRIGERACIÓN"/>
    <s v="MARCO ALCIDES MALLA.xlsx"/>
    <s v="MARCO ALCIDES MALLA"/>
    <s v="IMPORTADORA VEGA"/>
    <x v="176"/>
    <x v="0"/>
    <s v="REFRIGERACIÓN"/>
    <n v="0.31818181818181818"/>
    <n v="22"/>
    <n v="7"/>
    <n v="4"/>
    <n v="0"/>
    <n v="0"/>
    <n v="0"/>
    <n v="0"/>
    <n v="0"/>
    <n v="0"/>
    <n v="0"/>
    <n v="0"/>
    <n v="0"/>
    <m/>
    <n v="0.7"/>
    <n v="0.7"/>
    <e v="#REF!"/>
    <s v="PLATINO"/>
    <n v="13"/>
    <n v="7"/>
    <n v="7"/>
    <n v="10"/>
    <n v="3"/>
    <n v="2"/>
    <n v="3"/>
    <n v="13"/>
    <n v="1.75"/>
    <s v="PROM. B"/>
    <m/>
    <m/>
    <s v="ESPECIALIZADOS"/>
    <s v="VEGA BOSQUE"/>
    <m/>
    <s v="MARIA JOSE AREVALO"/>
    <n v="10"/>
    <n v="0"/>
    <n v="0"/>
    <n v="0"/>
    <n v="0"/>
    <n v="0"/>
    <n v="0"/>
    <n v="0"/>
    <n v="0"/>
    <n v="9.4747899159663866"/>
    <n v="3"/>
    <n v="0"/>
    <n v="0"/>
    <n v="0"/>
    <n v="0"/>
    <n v="0"/>
    <n v="0"/>
    <n v="3"/>
    <s v="MWJVS"/>
    <s v="MARCO ALCIDES MALLA"/>
    <n v="40"/>
    <n v="2"/>
    <n v="0"/>
    <n v="0"/>
    <n v="0"/>
    <n v="0"/>
    <n v="0"/>
    <n v="0"/>
    <n v="2"/>
    <n v="0.4"/>
    <n v="3"/>
    <n v="1"/>
    <n v="0"/>
    <n v="0"/>
    <n v="0"/>
    <n v="0"/>
    <n v="0"/>
    <n v="4"/>
    <m/>
    <m/>
    <m/>
    <m/>
    <m/>
    <m/>
    <m/>
    <n v="0.88888888888888884"/>
    <s v="mayor 40%"/>
    <n v="2"/>
    <n v="0"/>
    <n v="0"/>
    <n v="0"/>
    <n v="0"/>
    <n v="0"/>
    <n v="0"/>
    <n v="2"/>
    <n v="9"/>
    <n v="1"/>
    <n v="0"/>
    <n v="0"/>
    <n v="0"/>
    <n v="0"/>
    <n v="0"/>
    <n v="10"/>
    <n v="27.449579831932773"/>
  </r>
  <r>
    <s v="810 - ALMACENES ESPAÑA GRAN COLOMBIACOCINAS"/>
    <s v="MARIA ELIZABETH HERAS-1.xlsx"/>
    <s v="MARIA ELIZABETH HERAS"/>
    <s v="ALMACENES ESPAÑA"/>
    <x v="177"/>
    <x v="0"/>
    <s v="COCINAS"/>
    <n v="0.5"/>
    <n v="10"/>
    <n v="5"/>
    <m/>
    <n v="0"/>
    <n v="0"/>
    <n v="0"/>
    <n v="0"/>
    <n v="0"/>
    <n v="0"/>
    <n v="0"/>
    <n v="0"/>
    <n v="0"/>
    <m/>
    <n v="0.45454545454545453"/>
    <n v="0.45454545454545453"/>
    <n v="0"/>
    <s v="PLATINO"/>
    <n v="11"/>
    <n v="4"/>
    <n v="5"/>
    <n v="11"/>
    <m/>
    <m/>
    <m/>
    <n v="4"/>
    <n v="0"/>
    <s v="PROM. B"/>
    <m/>
    <m/>
    <s v="CADENAS"/>
    <s v="ALM ESPAÑA GRAN COLOMBIA"/>
    <m/>
    <s v="MARIA JOSE AREVALO"/>
    <n v="10"/>
    <n v="1"/>
    <n v="1"/>
    <n v="0"/>
    <n v="0"/>
    <n v="0"/>
    <n v="0"/>
    <n v="0"/>
    <n v="2"/>
    <n v="11.880978492015787"/>
    <n v="3"/>
    <n v="4"/>
    <n v="0"/>
    <n v="0"/>
    <n v="0"/>
    <n v="0"/>
    <n v="0"/>
    <n v="7"/>
    <s v="MWJVS"/>
    <s v="MARIA ELIZABETH HERAS"/>
    <n v="17.999999999999996"/>
    <n v="2"/>
    <n v="0"/>
    <n v="0"/>
    <n v="0"/>
    <n v="0"/>
    <n v="0"/>
    <n v="0"/>
    <n v="2"/>
    <n v="0.5"/>
    <n v="3"/>
    <n v="0"/>
    <n v="0"/>
    <n v="0"/>
    <n v="0"/>
    <n v="0"/>
    <n v="0"/>
    <n v="3"/>
    <m/>
    <m/>
    <m/>
    <m/>
    <m/>
    <m/>
    <m/>
    <n v="0.6428571428571429"/>
    <s v="mayor 40%"/>
    <n v="1"/>
    <n v="2"/>
    <n v="0"/>
    <n v="0"/>
    <n v="0"/>
    <n v="0"/>
    <n v="0"/>
    <n v="3"/>
    <n v="2"/>
    <n v="1"/>
    <n v="0"/>
    <n v="0"/>
    <n v="0"/>
    <n v="0"/>
    <n v="0"/>
    <n v="3"/>
    <n v="20.617418913807505"/>
  </r>
  <r>
    <s v="810 - ALMACENES ESPAÑA GRAN COLOMBIAEMPOTRE"/>
    <s v="MARIA ELIZABETH HERAS-1.xlsx"/>
    <s v="MARIA ELIZABETH HERAS"/>
    <s v="ALMACENES ESPAÑA"/>
    <x v="177"/>
    <x v="0"/>
    <s v="EMPOTRE"/>
    <n v="0.66666666666666663"/>
    <n v="3"/>
    <n v="2"/>
    <m/>
    <n v="1"/>
    <n v="1"/>
    <n v="3"/>
    <n v="0"/>
    <n v="0"/>
    <n v="0"/>
    <n v="0"/>
    <n v="0"/>
    <n v="0"/>
    <m/>
    <n v="0.25"/>
    <n v="0.25"/>
    <n v="0"/>
    <s v="PLATINO"/>
    <n v="8"/>
    <n v="0"/>
    <n v="2"/>
    <n v="8"/>
    <m/>
    <m/>
    <m/>
    <n v="0"/>
    <n v="0"/>
    <s v="PROM. B"/>
    <m/>
    <m/>
    <s v="CADENAS"/>
    <s v="ALM ESPAÑA GRAN COLOMBIA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RIA ELIZABETH HERAS"/>
    <n v="17.999999999999996"/>
    <n v="0"/>
    <n v="0"/>
    <n v="0"/>
    <n v="0"/>
    <n v="0"/>
    <n v="0"/>
    <n v="0"/>
    <n v="0"/>
    <n v="0.3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810 - ALMACENES ESPAÑA GRAN COLOMBIAGLOBALES"/>
    <s v="MARIA ELIZABETH HERAS-1.xlsx"/>
    <s v="MARIA ELIZABETH HERAS"/>
    <s v="ALMACENES ESPAÑA"/>
    <x v="177"/>
    <x v="0"/>
    <s v="GLOBALES"/>
    <n v="1.3333333333333333"/>
    <n v="6"/>
    <n v="8"/>
    <m/>
    <n v="0"/>
    <n v="0"/>
    <n v="0"/>
    <n v="0"/>
    <n v="0"/>
    <n v="0"/>
    <n v="0"/>
    <n v="0"/>
    <n v="0"/>
    <m/>
    <n v="1"/>
    <n v="1"/>
    <n v="0"/>
    <s v="PLATINO"/>
    <n v="8"/>
    <n v="5"/>
    <n v="8"/>
    <n v="8"/>
    <m/>
    <m/>
    <m/>
    <n v="5"/>
    <n v="0"/>
    <s v="PROM. B"/>
    <m/>
    <m/>
    <s v="CADENAS"/>
    <s v="ALM ESPAÑA GRAN COLOMBIA"/>
    <m/>
    <s v="MARIA JOSE AREVALO"/>
    <n v="5"/>
    <n v="3"/>
    <n v="0"/>
    <n v="0"/>
    <n v="0"/>
    <n v="0"/>
    <n v="0"/>
    <n v="0"/>
    <n v="3"/>
    <n v="2.8669181034482758"/>
    <n v="3"/>
    <n v="0"/>
    <n v="0"/>
    <n v="0"/>
    <n v="0"/>
    <n v="0"/>
    <n v="0"/>
    <n v="3"/>
    <s v="MWJVS"/>
    <s v="MARIA ELIZABETH HERAS"/>
    <n v="17.999999999999996"/>
    <n v="2"/>
    <n v="0"/>
    <n v="0"/>
    <n v="0"/>
    <n v="0"/>
    <n v="0"/>
    <n v="0"/>
    <n v="2"/>
    <n v="0"/>
    <n v="2"/>
    <n v="0"/>
    <n v="0"/>
    <n v="0"/>
    <n v="0"/>
    <n v="0"/>
    <n v="0"/>
    <n v="2"/>
    <m/>
    <m/>
    <m/>
    <m/>
    <m/>
    <m/>
    <m/>
    <n v="1"/>
    <s v="mayor 40%"/>
    <n v="3"/>
    <n v="0"/>
    <n v="0"/>
    <n v="0"/>
    <n v="0"/>
    <n v="0"/>
    <n v="0"/>
    <n v="3"/>
    <n v="1"/>
    <n v="0"/>
    <n v="0"/>
    <n v="0"/>
    <n v="0"/>
    <n v="0"/>
    <n v="0"/>
    <n v="1"/>
    <n v="3.1890334880636604"/>
  </r>
  <r>
    <s v="810 - ALMACENES ESPAÑA GRAN COLOMBIALAVADO"/>
    <s v="MARIA ELIZABETH HERAS-1.xlsx"/>
    <s v="MARIA ELIZABETH HERAS"/>
    <s v="ALMACENES ESPAÑA"/>
    <x v="177"/>
    <x v="0"/>
    <s v="LAVADO"/>
    <n v="0.44444444444444442"/>
    <n v="9"/>
    <n v="4"/>
    <m/>
    <n v="0"/>
    <n v="0"/>
    <n v="0"/>
    <n v="0"/>
    <n v="0"/>
    <n v="0"/>
    <n v="0"/>
    <n v="0"/>
    <n v="0"/>
    <m/>
    <n v="1"/>
    <n v="1"/>
    <n v="0"/>
    <s v="PLATINO"/>
    <n v="4"/>
    <n v="3"/>
    <n v="4"/>
    <n v="4"/>
    <m/>
    <m/>
    <m/>
    <n v="3"/>
    <n v="0"/>
    <s v="PROM. B"/>
    <m/>
    <m/>
    <s v="CADENAS"/>
    <s v="ALM ESPAÑA GRAN COLOMBIA"/>
    <m/>
    <s v="MARIA JOSE AREVALO"/>
    <n v="3"/>
    <n v="3"/>
    <n v="0"/>
    <n v="0"/>
    <n v="0"/>
    <n v="0"/>
    <n v="0"/>
    <n v="0"/>
    <n v="3"/>
    <n v="13.596544347902009"/>
    <n v="1"/>
    <n v="0"/>
    <n v="0"/>
    <n v="0"/>
    <n v="0"/>
    <n v="0"/>
    <n v="0"/>
    <n v="1"/>
    <s v="MWJVS"/>
    <s v="MARIA ELIZABETH HERAS"/>
    <n v="17.999999999999996"/>
    <n v="2"/>
    <n v="0"/>
    <n v="0"/>
    <n v="0"/>
    <n v="0"/>
    <n v="0"/>
    <n v="0"/>
    <n v="2"/>
    <n v="0.3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6.366362451830469"/>
  </r>
  <r>
    <s v="810 - ALMACENES ESPAÑA GRAN COLOMBIAREFRIGERACIÓN"/>
    <s v="MARIA ELIZABETH HERAS-1.xlsx"/>
    <s v="MARIA ELIZABETH HERAS"/>
    <s v="ALMACENES ESPAÑA"/>
    <x v="177"/>
    <x v="0"/>
    <s v="REFRIGERACIÓN"/>
    <n v="0.77777777777777779"/>
    <n v="9"/>
    <n v="7"/>
    <m/>
    <n v="0"/>
    <n v="0"/>
    <n v="0"/>
    <n v="0"/>
    <n v="0"/>
    <n v="0"/>
    <n v="0"/>
    <n v="0"/>
    <n v="0"/>
    <m/>
    <n v="0.41176470588235292"/>
    <n v="0.41176470588235292"/>
    <n v="0"/>
    <s v="PLATINO"/>
    <n v="17"/>
    <n v="5"/>
    <n v="7"/>
    <n v="17"/>
    <m/>
    <m/>
    <m/>
    <n v="5"/>
    <n v="0"/>
    <s v="PROM. B"/>
    <m/>
    <m/>
    <s v="CADENAS"/>
    <s v="ALM ESPAÑA GRAN COLOMBIA"/>
    <m/>
    <s v="MARIA JOSE AREVALO"/>
    <n v="15"/>
    <n v="5"/>
    <n v="2"/>
    <n v="0"/>
    <n v="0"/>
    <n v="0"/>
    <n v="0"/>
    <n v="0"/>
    <n v="7"/>
    <n v="8.7876315980633173"/>
    <n v="8"/>
    <n v="2"/>
    <n v="0"/>
    <n v="0"/>
    <n v="0"/>
    <n v="0"/>
    <n v="0"/>
    <n v="10"/>
    <s v="MWJVS"/>
    <s v="MARIA ELIZABETH HERAS"/>
    <n v="17.999999999999996"/>
    <n v="0"/>
    <n v="2"/>
    <n v="0"/>
    <n v="0"/>
    <n v="0"/>
    <n v="0"/>
    <n v="0"/>
    <n v="2"/>
    <n v="0.5"/>
    <n v="0"/>
    <n v="2"/>
    <n v="0"/>
    <n v="0"/>
    <n v="0"/>
    <n v="0"/>
    <n v="0"/>
    <n v="2"/>
    <m/>
    <m/>
    <m/>
    <m/>
    <m/>
    <m/>
    <m/>
    <n v="0.61904761904761907"/>
    <s v="mayor 40%"/>
    <n v="3"/>
    <n v="1"/>
    <n v="0"/>
    <n v="0"/>
    <n v="0"/>
    <n v="0"/>
    <n v="0"/>
    <n v="4"/>
    <n v="2"/>
    <n v="2"/>
    <n v="0"/>
    <n v="0"/>
    <n v="0"/>
    <n v="0"/>
    <n v="0"/>
    <n v="4"/>
    <n v="16.82614474646109"/>
  </r>
  <r>
    <s v="529 - CREDITOS GRAN COLOMBIACOCINAS"/>
    <s v="MARIA ELIZABETH HERAS-1.xlsx"/>
    <s v="MARIA ELIZABETH HERAS"/>
    <s v="CRECOS"/>
    <x v="178"/>
    <x v="0"/>
    <s v="COCINAS"/>
    <n v="0.33333333333333331"/>
    <n v="6"/>
    <n v="2"/>
    <m/>
    <n v="0"/>
    <n v="0"/>
    <n v="0"/>
    <n v="0"/>
    <n v="0"/>
    <n v="0"/>
    <n v="0"/>
    <n v="0"/>
    <n v="0"/>
    <m/>
    <n v="1"/>
    <n v="1"/>
    <n v="0"/>
    <s v="PLATA"/>
    <n v="2"/>
    <n v="1"/>
    <n v="2"/>
    <n v="2"/>
    <m/>
    <m/>
    <m/>
    <n v="2"/>
    <n v="0"/>
    <s v="PROM. B"/>
    <m/>
    <n v="0.2"/>
    <s v="CADENAS"/>
    <s v="CRECOS CUENCA"/>
    <m/>
    <s v="MARIA JOSE AREVALO"/>
    <n v="1"/>
    <n v="0"/>
    <n v="0"/>
    <n v="0"/>
    <n v="0"/>
    <n v="0"/>
    <n v="0"/>
    <n v="0"/>
    <n v="0"/>
    <n v="6.5958962748436765"/>
    <n v="0"/>
    <n v="1"/>
    <n v="0"/>
    <n v="0"/>
    <n v="0"/>
    <n v="0"/>
    <n v="0"/>
    <n v="1"/>
    <s v="MWJVS"/>
    <s v="MARIA ELIZABETH HERAS"/>
    <n v="9.9999999999999982"/>
    <n v="1"/>
    <n v="1"/>
    <n v="0"/>
    <n v="0"/>
    <n v="0"/>
    <n v="0"/>
    <n v="0"/>
    <n v="2"/>
    <n v="0.45"/>
    <n v="2"/>
    <n v="1"/>
    <n v="0"/>
    <n v="0"/>
    <n v="0"/>
    <n v="0"/>
    <n v="0"/>
    <n v="3"/>
    <m/>
    <m/>
    <m/>
    <m/>
    <m/>
    <m/>
    <m/>
    <n v="0.5"/>
    <s v="mayor 40%"/>
    <n v="0"/>
    <n v="0"/>
    <n v="0"/>
    <n v="0"/>
    <n v="0"/>
    <n v="0"/>
    <n v="0"/>
    <n v="0"/>
    <n v="1"/>
    <n v="0"/>
    <n v="0"/>
    <n v="0"/>
    <n v="0"/>
    <n v="0"/>
    <n v="0"/>
    <n v="1"/>
    <n v="14"/>
  </r>
  <r>
    <s v="529 - CREDITOS GRAN COLOMBIALAVADO"/>
    <s v="MARIA ELIZABETH HERAS-1.xlsx"/>
    <s v="MARIA ELIZABETH HERAS"/>
    <s v="CRECOS"/>
    <x v="178"/>
    <x v="0"/>
    <s v="LAVADO"/>
    <n v="1"/>
    <n v="1"/>
    <n v="1"/>
    <m/>
    <n v="0"/>
    <n v="0"/>
    <n v="0"/>
    <n v="0"/>
    <n v="0"/>
    <n v="0"/>
    <n v="0"/>
    <n v="0"/>
    <n v="0"/>
    <m/>
    <n v="1"/>
    <n v="1"/>
    <n v="0"/>
    <s v="PLATA"/>
    <n v="1"/>
    <n v="1"/>
    <n v="1"/>
    <n v="1"/>
    <m/>
    <m/>
    <m/>
    <n v="2"/>
    <n v="0"/>
    <s v="PROM. B"/>
    <m/>
    <m/>
    <s v="CADENAS"/>
    <s v="CRECOS CUENCA"/>
    <m/>
    <s v="MARIA JOSE AREVAL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RIA ELIZABETH HERAS"/>
    <n v="9.9999999999999982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529 - CREDITOS GRAN COLOMBIAREFRIGERACIÓN"/>
    <s v="MARIA ELIZABETH HERAS-1.xlsx"/>
    <s v="MARIA ELIZABETH HERAS"/>
    <s v="CRECOS"/>
    <x v="178"/>
    <x v="0"/>
    <s v="REFRIGERACIÓN"/>
    <n v="0.2"/>
    <n v="5"/>
    <n v="1"/>
    <m/>
    <n v="0"/>
    <n v="0"/>
    <n v="0"/>
    <n v="0"/>
    <n v="0"/>
    <n v="0"/>
    <n v="0"/>
    <n v="0"/>
    <n v="0"/>
    <m/>
    <n v="1"/>
    <n v="1"/>
    <n v="0"/>
    <s v="PLATA"/>
    <n v="1"/>
    <n v="1"/>
    <n v="1"/>
    <n v="1"/>
    <m/>
    <m/>
    <m/>
    <n v="2"/>
    <n v="0"/>
    <s v="PROM. B"/>
    <m/>
    <n v="0.4"/>
    <s v="CADENAS"/>
    <s v="CRECOS CUENCA"/>
    <m/>
    <s v="MARIA JOSE AREVALO"/>
    <n v="1"/>
    <n v="1"/>
    <n v="0"/>
    <n v="0"/>
    <n v="0"/>
    <n v="0"/>
    <n v="0"/>
    <n v="0"/>
    <n v="1"/>
    <n v="5.2223291248806101"/>
    <n v="1"/>
    <n v="0"/>
    <n v="0"/>
    <n v="0"/>
    <n v="0"/>
    <n v="0"/>
    <n v="0"/>
    <n v="1"/>
    <s v="MWJVS"/>
    <s v="MARIA ELIZABETH HERAS"/>
    <n v="9.9999999999999982"/>
    <n v="1"/>
    <n v="0"/>
    <n v="0"/>
    <n v="0"/>
    <n v="0"/>
    <n v="0"/>
    <n v="0"/>
    <n v="1"/>
    <n v="0.4"/>
    <n v="1"/>
    <n v="1"/>
    <n v="0"/>
    <n v="0"/>
    <n v="0"/>
    <n v="0"/>
    <n v="0"/>
    <n v="2"/>
    <m/>
    <m/>
    <m/>
    <m/>
    <m/>
    <m/>
    <m/>
    <n v="0.8"/>
    <n v="0"/>
    <n v="0"/>
    <n v="0"/>
    <n v="0"/>
    <n v="0"/>
    <n v="0"/>
    <n v="0"/>
    <n v="0"/>
    <n v="0"/>
    <n v="1"/>
    <n v="0"/>
    <n v="0"/>
    <n v="0"/>
    <n v="0"/>
    <n v="0"/>
    <n v="0"/>
    <n v="1"/>
    <n v="10"/>
  </r>
  <r>
    <s v="604 - CUE.LUIS CORDEROCOCINAS"/>
    <s v="MARIA ELIZABETH HERAS-1.xlsx"/>
    <s v="MARIA ELIZABETH HERAS"/>
    <s v="JAHER"/>
    <x v="179"/>
    <x v="0"/>
    <s v="COCINAS"/>
    <n v="0"/>
    <n v="4"/>
    <n v="0"/>
    <n v="4"/>
    <n v="0"/>
    <n v="0"/>
    <n v="0"/>
    <n v="0"/>
    <n v="0"/>
    <n v="0"/>
    <n v="0"/>
    <n v="0"/>
    <n v="0"/>
    <m/>
    <n v="0"/>
    <n v="0"/>
    <e v="#REF!"/>
    <s v="ORO"/>
    <n v="4"/>
    <n v="0"/>
    <n v="0"/>
    <n v="2"/>
    <n v="2"/>
    <n v="0"/>
    <n v="2"/>
    <n v="2"/>
    <n v="0"/>
    <s v="PROM. B"/>
    <m/>
    <m/>
    <s v="CADENAS"/>
    <s v="JAHER LUIS CORDERO"/>
    <m/>
    <s v="MARIA JOSE AREVALO"/>
    <n v="2"/>
    <n v="1"/>
    <n v="2"/>
    <n v="0"/>
    <n v="0"/>
    <n v="0"/>
    <n v="0"/>
    <n v="0"/>
    <n v="3"/>
    <n v="6.8442064919564967"/>
    <n v="1"/>
    <n v="3"/>
    <n v="0"/>
    <n v="0"/>
    <n v="0"/>
    <n v="0"/>
    <n v="0"/>
    <n v="4"/>
    <s v="MWJVS"/>
    <s v="MARIA ELIZABETH HERAS"/>
    <n v="9.9999999999999982"/>
    <n v="1"/>
    <n v="3"/>
    <n v="0"/>
    <n v="0"/>
    <n v="0"/>
    <n v="0"/>
    <n v="0"/>
    <n v="4"/>
    <n v="0.42"/>
    <n v="0"/>
    <n v="3"/>
    <n v="0"/>
    <n v="0"/>
    <n v="0"/>
    <n v="0"/>
    <n v="0"/>
    <n v="3"/>
    <m/>
    <m/>
    <m/>
    <m/>
    <m/>
    <m/>
    <m/>
    <n v="0.21428571428571427"/>
    <s v="mayor 40%"/>
    <n v="0"/>
    <n v="1"/>
    <n v="0"/>
    <n v="0"/>
    <n v="0"/>
    <n v="0"/>
    <n v="0"/>
    <n v="1"/>
    <n v="0"/>
    <n v="0"/>
    <n v="0"/>
    <n v="0"/>
    <n v="0"/>
    <n v="0"/>
    <n v="0"/>
    <n v="0"/>
    <n v="4.9462403427957664"/>
  </r>
  <r>
    <s v="604 - CUE.LUIS CORDEROLAVADO"/>
    <s v="MARIA ELIZABETH HERAS-1.xlsx"/>
    <s v="MARIA ELIZABETH HERAS"/>
    <s v="JAHER"/>
    <x v="179"/>
    <x v="0"/>
    <s v="LAVADO"/>
    <n v="0"/>
    <n v="0"/>
    <n v="1"/>
    <n v="0"/>
    <n v="0"/>
    <n v="0"/>
    <n v="0"/>
    <n v="0"/>
    <n v="0"/>
    <n v="0"/>
    <n v="0"/>
    <n v="0"/>
    <n v="0"/>
    <m/>
    <n v="1"/>
    <n v="1"/>
    <e v="#REF!"/>
    <s v="ORO"/>
    <n v="1"/>
    <n v="0"/>
    <n v="1"/>
    <n v="1"/>
    <n v="0"/>
    <n v="0"/>
    <n v="0"/>
    <n v="0"/>
    <n v="0"/>
    <s v="PROM. B"/>
    <m/>
    <m/>
    <s v="CADENAS"/>
    <s v="JAHER LUIS CORDERO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RIA ELIZABETH HERAS"/>
    <n v="9.9999999999999982"/>
    <n v="0"/>
    <n v="0"/>
    <n v="0"/>
    <n v="0"/>
    <n v="0"/>
    <n v="0"/>
    <n v="0"/>
    <n v="0"/>
    <n v="0.2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04 - CUE.LUIS CORDEROREFRIGERACIÓN"/>
    <s v="MARIA ELIZABETH HERAS-1.xlsx"/>
    <s v="MARIA ELIZABETH HERAS"/>
    <s v="JAHER"/>
    <x v="179"/>
    <x v="0"/>
    <s v="REFRIGERACIÓN"/>
    <n v="1.3333333333333333"/>
    <n v="3"/>
    <n v="4"/>
    <n v="12"/>
    <n v="0"/>
    <n v="0"/>
    <n v="0"/>
    <n v="0"/>
    <n v="0"/>
    <n v="0"/>
    <n v="0"/>
    <n v="0"/>
    <n v="0"/>
    <m/>
    <n v="0.36363636363636365"/>
    <n v="0.36363636363636365"/>
    <e v="#REF!"/>
    <s v="ORO"/>
    <n v="17"/>
    <n v="1"/>
    <n v="4"/>
    <n v="11"/>
    <n v="6"/>
    <n v="1"/>
    <n v="6"/>
    <n v="8"/>
    <n v="0.33333333333333331"/>
    <s v="PROM. B"/>
    <m/>
    <m/>
    <s v="CADENAS"/>
    <s v="JAHER LUIS CORDERO"/>
    <m/>
    <s v="MARIA JOSE AREVALO"/>
    <n v="6"/>
    <n v="1"/>
    <n v="0"/>
    <n v="0"/>
    <n v="0"/>
    <n v="0"/>
    <n v="0"/>
    <n v="0"/>
    <n v="1"/>
    <n v="4"/>
    <n v="2"/>
    <n v="2"/>
    <n v="0"/>
    <n v="0"/>
    <n v="0"/>
    <n v="0"/>
    <n v="0"/>
    <n v="4"/>
    <s v="MWJVS"/>
    <s v="MARIA ELIZABETH HERAS"/>
    <n v="9.9999999999999982"/>
    <n v="2"/>
    <n v="2"/>
    <n v="0"/>
    <n v="0"/>
    <n v="0"/>
    <n v="0"/>
    <n v="0"/>
    <n v="4"/>
    <n v="0.35"/>
    <n v="0"/>
    <n v="2"/>
    <n v="0"/>
    <n v="0"/>
    <n v="0"/>
    <n v="0"/>
    <n v="0"/>
    <n v="2"/>
    <m/>
    <m/>
    <m/>
    <m/>
    <m/>
    <m/>
    <m/>
    <n v="0.45454545454545453"/>
    <s v="mayor 40%"/>
    <n v="0"/>
    <n v="0"/>
    <n v="0"/>
    <n v="0"/>
    <n v="0"/>
    <n v="0"/>
    <n v="0"/>
    <n v="0"/>
    <n v="1"/>
    <n v="0"/>
    <n v="0"/>
    <n v="0"/>
    <n v="0"/>
    <n v="0"/>
    <n v="0"/>
    <n v="1"/>
    <n v="6"/>
  </r>
  <r>
    <s v="872 - ALMACENES ESPAÑA GYE 9 DE OCTUBREAIRES"/>
    <s v="ROLLERI AGURTO MARIA FERNANDA.xlsx"/>
    <s v="MARIA FERNANDA ROLLERI"/>
    <s v="ALMACENES ESPAÑA"/>
    <x v="180"/>
    <x v="0"/>
    <s v="AIRES"/>
    <n v="1"/>
    <n v="3"/>
    <n v="3"/>
    <n v="2"/>
    <n v="0"/>
    <n v="0"/>
    <n v="0"/>
    <n v="0"/>
    <n v="0"/>
    <n v="0"/>
    <n v="0"/>
    <n v="0"/>
    <n v="0"/>
    <m/>
    <n v="0.6"/>
    <n v="0.6"/>
    <e v="#REF!"/>
    <s v="PLATINO"/>
    <n v="9"/>
    <n v="2"/>
    <n v="3"/>
    <n v="5"/>
    <n v="4"/>
    <n v="4"/>
    <n v="4"/>
    <n v="8"/>
    <n v="1.5"/>
    <s v="PROM. B"/>
    <m/>
    <m/>
    <s v="CADENAS"/>
    <s v="ALM ESPAÑA GYE 9 DE OCTUBRE"/>
    <m/>
    <s v="XIOMARA DELGADO"/>
    <n v="2"/>
    <n v="0"/>
    <n v="0"/>
    <n v="0"/>
    <n v="0"/>
    <n v="0"/>
    <n v="0"/>
    <n v="0"/>
    <n v="0"/>
    <n v="5.2941176470588225"/>
    <n v="1"/>
    <n v="0"/>
    <n v="0"/>
    <n v="0"/>
    <n v="0"/>
    <n v="0"/>
    <n v="2"/>
    <n v="3"/>
    <s v="MWJVS"/>
    <s v="MARIA FERNANDA ROLLERI"/>
    <n v="15.999999999999996"/>
    <n v="2"/>
    <n v="0"/>
    <n v="0"/>
    <n v="0"/>
    <n v="0"/>
    <n v="0"/>
    <n v="0"/>
    <n v="2"/>
    <n v="0.35"/>
    <n v="2"/>
    <n v="0"/>
    <n v="0"/>
    <n v="0"/>
    <n v="0"/>
    <n v="0"/>
    <n v="0"/>
    <n v="2"/>
    <m/>
    <m/>
    <m/>
    <m/>
    <m/>
    <m/>
    <m/>
    <n v="0.7142857142857143"/>
    <s v="mayor 40%"/>
    <n v="1"/>
    <n v="0"/>
    <n v="0"/>
    <n v="0"/>
    <n v="0"/>
    <n v="0"/>
    <n v="0"/>
    <n v="1"/>
    <n v="3"/>
    <n v="0"/>
    <n v="0"/>
    <n v="0"/>
    <n v="0"/>
    <n v="0"/>
    <n v="0"/>
    <n v="3"/>
    <n v="5.2941176470588225"/>
  </r>
  <r>
    <s v="872 - ALMACENES ESPAÑA GYE 9 DE OCTUBRECOCINAS"/>
    <s v="ROLLERI AGURTO MARIA FERNANDA.xlsx"/>
    <s v="MARIA FERNANDA ROLLERI"/>
    <s v="ALMACENES ESPAÑA"/>
    <x v="180"/>
    <x v="0"/>
    <s v="COCINAS"/>
    <n v="0.66666666666666663"/>
    <n v="15"/>
    <n v="10"/>
    <n v="8"/>
    <n v="0"/>
    <n v="0"/>
    <n v="0"/>
    <n v="0"/>
    <n v="0"/>
    <n v="0"/>
    <n v="0"/>
    <n v="0"/>
    <n v="0"/>
    <m/>
    <n v="0.76923076923076927"/>
    <n v="0.76923076923076927"/>
    <e v="#REF!"/>
    <s v="PLATINO"/>
    <n v="17"/>
    <n v="9"/>
    <n v="10"/>
    <n v="13"/>
    <n v="4"/>
    <n v="2"/>
    <n v="4"/>
    <n v="11"/>
    <n v="1.25"/>
    <s v="PROM. B"/>
    <m/>
    <m/>
    <s v="CADENAS"/>
    <s v="ALM ESPAÑA GYE 9 DE OCTUBRE"/>
    <m/>
    <s v="XIOMARA DELGADO"/>
    <n v="12"/>
    <n v="0"/>
    <n v="0"/>
    <n v="0"/>
    <n v="0"/>
    <n v="0"/>
    <n v="0"/>
    <n v="0"/>
    <n v="0"/>
    <n v="17.044236281906446"/>
    <n v="4"/>
    <n v="5"/>
    <n v="0"/>
    <n v="0"/>
    <n v="0"/>
    <n v="0"/>
    <n v="2"/>
    <n v="11"/>
    <s v="MWJVS"/>
    <s v="MARIA FERNANDA ROLLERI"/>
    <n v="15.999999999999996"/>
    <n v="4"/>
    <n v="5"/>
    <n v="0"/>
    <n v="0"/>
    <n v="0"/>
    <n v="0"/>
    <n v="0"/>
    <n v="9"/>
    <n v="0.5"/>
    <n v="6"/>
    <n v="6"/>
    <n v="0"/>
    <n v="0"/>
    <n v="0"/>
    <n v="0"/>
    <n v="0"/>
    <n v="12"/>
    <m/>
    <m/>
    <m/>
    <m/>
    <m/>
    <m/>
    <m/>
    <n v="0.4375"/>
    <s v="30% a 40%"/>
    <n v="2"/>
    <n v="1"/>
    <n v="0"/>
    <n v="0"/>
    <n v="0"/>
    <n v="0"/>
    <n v="0"/>
    <n v="3"/>
    <n v="6"/>
    <n v="2"/>
    <n v="0"/>
    <n v="0"/>
    <n v="0"/>
    <n v="0"/>
    <n v="0"/>
    <n v="8"/>
    <n v="30.436136217690084"/>
  </r>
  <r>
    <s v="872 - ALMACENES ESPAÑA GYE 9 DE OCTUBREGLOBALES"/>
    <s v="ROLLERI AGURTO MARIA FERNANDA.xlsx"/>
    <s v="MARIA FERNANDA ROLLERI"/>
    <s v="ALMACENES ESPAÑA"/>
    <x v="180"/>
    <x v="0"/>
    <s v="GLOBALES"/>
    <n v="0.2857142857142857"/>
    <n v="7"/>
    <n v="2"/>
    <n v="5"/>
    <n v="0"/>
    <n v="0"/>
    <n v="0"/>
    <n v="0"/>
    <n v="0"/>
    <n v="0"/>
    <n v="0"/>
    <n v="0"/>
    <n v="0"/>
    <m/>
    <n v="0.33333333333333331"/>
    <n v="0.33333333333333331"/>
    <e v="#REF!"/>
    <s v="PLATINO"/>
    <n v="10"/>
    <n v="2"/>
    <n v="2"/>
    <n v="6"/>
    <n v="4"/>
    <n v="3"/>
    <n v="4"/>
    <n v="8"/>
    <n v="0.4"/>
    <s v="PROM. B"/>
    <m/>
    <m/>
    <s v="CADENAS"/>
    <s v="ALM ESPAÑA GYE 9 DE OCTUBRE"/>
    <m/>
    <s v="XIOMARA DELGADO"/>
    <n v="3"/>
    <n v="0"/>
    <n v="0"/>
    <n v="0"/>
    <n v="0"/>
    <n v="0"/>
    <n v="0"/>
    <n v="0"/>
    <n v="0"/>
    <n v="4.7710129310344831"/>
    <n v="0"/>
    <n v="0"/>
    <n v="0"/>
    <n v="0"/>
    <n v="0"/>
    <n v="0"/>
    <n v="0"/>
    <n v="0"/>
    <s v="MWJVS"/>
    <s v="MARIA FERNANDA ROLLERI"/>
    <n v="15.999999999999996"/>
    <n v="1"/>
    <n v="0"/>
    <n v="0"/>
    <n v="0"/>
    <n v="0"/>
    <n v="0"/>
    <n v="0"/>
    <n v="1"/>
    <n v="0"/>
    <n v="3"/>
    <n v="1"/>
    <n v="0"/>
    <n v="0"/>
    <n v="0"/>
    <n v="0"/>
    <n v="0"/>
    <n v="4"/>
    <m/>
    <m/>
    <m/>
    <m/>
    <m/>
    <m/>
    <m/>
    <n v="0.8"/>
    <s v="mayor 40%"/>
    <n v="0"/>
    <n v="0"/>
    <n v="0"/>
    <n v="0"/>
    <n v="0"/>
    <n v="0"/>
    <n v="0"/>
    <n v="0"/>
    <n v="1"/>
    <n v="0"/>
    <n v="0"/>
    <n v="0"/>
    <n v="0"/>
    <n v="0"/>
    <n v="0"/>
    <n v="1"/>
    <n v="4.7710129310344831"/>
  </r>
  <r>
    <s v="872 - ALMACENES ESPAÑA GYE 9 DE OCTUBRELAVADO"/>
    <s v="ROLLERI AGURTO MARIA FERNANDA.xlsx"/>
    <s v="MARIA FERNANDA ROLLERI"/>
    <s v="ALMACENES ESPAÑA"/>
    <x v="180"/>
    <x v="0"/>
    <s v="LAVADO"/>
    <n v="1.1666666666666667"/>
    <n v="6"/>
    <n v="7"/>
    <n v="0"/>
    <n v="0"/>
    <n v="0"/>
    <n v="0"/>
    <n v="0"/>
    <n v="0"/>
    <n v="0"/>
    <n v="0"/>
    <n v="0"/>
    <n v="0"/>
    <m/>
    <n v="1"/>
    <n v="1"/>
    <e v="#REF!"/>
    <s v="PLATINO"/>
    <n v="15"/>
    <n v="5"/>
    <n v="7"/>
    <n v="7"/>
    <n v="8"/>
    <n v="8"/>
    <n v="8"/>
    <n v="13"/>
    <n v="0"/>
    <s v="PROM. B"/>
    <m/>
    <m/>
    <s v="CADENAS"/>
    <s v="ALM ESPAÑA GYE 9 DE OCTUBRE"/>
    <m/>
    <s v="XIOMARA DELGADO"/>
    <n v="5"/>
    <n v="0"/>
    <n v="0"/>
    <n v="0"/>
    <n v="0"/>
    <n v="0"/>
    <n v="0"/>
    <n v="0"/>
    <n v="0"/>
    <n v="9.00466034556087"/>
    <n v="2"/>
    <n v="0"/>
    <n v="0"/>
    <n v="0"/>
    <n v="1"/>
    <n v="3"/>
    <n v="0"/>
    <n v="6"/>
    <s v="MWJVS"/>
    <s v="MARIA FERNANDA ROLLERI"/>
    <n v="15.999999999999996"/>
    <n v="2"/>
    <n v="0"/>
    <n v="0"/>
    <n v="0"/>
    <n v="0"/>
    <n v="0"/>
    <n v="0"/>
    <n v="2"/>
    <n v="0.35"/>
    <n v="3"/>
    <n v="0"/>
    <n v="0"/>
    <n v="0"/>
    <n v="0"/>
    <n v="0"/>
    <n v="0"/>
    <n v="3"/>
    <m/>
    <m/>
    <m/>
    <m/>
    <m/>
    <m/>
    <m/>
    <n v="0.63636363636363635"/>
    <s v="mayor 40%"/>
    <n v="1"/>
    <n v="0"/>
    <n v="0"/>
    <n v="0"/>
    <n v="0"/>
    <n v="0"/>
    <n v="0"/>
    <n v="1"/>
    <n v="4"/>
    <n v="0"/>
    <n v="0"/>
    <n v="0"/>
    <n v="0"/>
    <n v="0"/>
    <n v="0"/>
    <n v="4"/>
    <n v="10.0051781617343"/>
  </r>
  <r>
    <s v="872 - ALMACENES ESPAÑA GYE 9 DE OCTUBREREFRIGERACIÓN"/>
    <s v="ROLLERI AGURTO MARIA FERNANDA.xlsx"/>
    <s v="MARIA FERNANDA ROLLERI"/>
    <s v="ALMACENES ESPAÑA"/>
    <x v="180"/>
    <x v="0"/>
    <s v="REFRIGERACIÓN"/>
    <n v="0.66666666666666663"/>
    <n v="18"/>
    <n v="12"/>
    <n v="9"/>
    <n v="0"/>
    <n v="0"/>
    <n v="0"/>
    <n v="0"/>
    <n v="0"/>
    <n v="0"/>
    <n v="0"/>
    <n v="0"/>
    <n v="0"/>
    <m/>
    <n v="0.75"/>
    <n v="0.75"/>
    <e v="#REF!"/>
    <s v="PLATINO"/>
    <n v="19"/>
    <n v="12"/>
    <n v="12"/>
    <n v="16"/>
    <n v="3"/>
    <n v="2"/>
    <n v="3"/>
    <n v="30"/>
    <n v="1.3333333333333333"/>
    <s v="PROM. B"/>
    <m/>
    <m/>
    <s v="CADENAS"/>
    <s v="ALM ESPAÑA GYE 9 DE OCTUBRE"/>
    <m/>
    <s v="XIOMARA DELGADO"/>
    <n v="16"/>
    <n v="0"/>
    <n v="0"/>
    <n v="0"/>
    <n v="0"/>
    <n v="0"/>
    <n v="0"/>
    <n v="0"/>
    <n v="0"/>
    <n v="17.009977468395846"/>
    <n v="5"/>
    <n v="5"/>
    <n v="0"/>
    <n v="0"/>
    <n v="1"/>
    <n v="0"/>
    <n v="0"/>
    <n v="11"/>
    <s v="MWJVS"/>
    <s v="MARIA FERNANDA ROLLERI"/>
    <n v="15.999999999999996"/>
    <n v="5"/>
    <n v="2"/>
    <n v="0"/>
    <n v="0"/>
    <n v="0"/>
    <n v="0"/>
    <n v="0"/>
    <n v="7"/>
    <n v="0.5"/>
    <n v="8"/>
    <n v="4"/>
    <n v="0"/>
    <n v="0"/>
    <n v="0"/>
    <n v="0"/>
    <n v="0"/>
    <n v="12"/>
    <m/>
    <m/>
    <m/>
    <m/>
    <m/>
    <m/>
    <m/>
    <n v="0.6"/>
    <s v="mayor 40%"/>
    <n v="2"/>
    <n v="0"/>
    <n v="0"/>
    <n v="0"/>
    <n v="0"/>
    <n v="0"/>
    <n v="0"/>
    <n v="2"/>
    <n v="6"/>
    <n v="2"/>
    <n v="0"/>
    <n v="0"/>
    <n v="0"/>
    <n v="0"/>
    <n v="0"/>
    <n v="8"/>
    <n v="23.195423820539787"/>
  </r>
  <r>
    <s v="961 - ALMACENES ESPAÑA BOYACAAIRES"/>
    <s v="ROLLERI AGURTO MARIA FERNANDA.xlsx"/>
    <s v="MARIA FERNANDA ROLLERI"/>
    <s v="ALMACENES ESPAÑA"/>
    <x v="181"/>
    <x v="0"/>
    <s v="AIRES"/>
    <n v="0.5"/>
    <n v="8"/>
    <n v="4"/>
    <n v="0"/>
    <n v="0"/>
    <n v="0"/>
    <n v="0"/>
    <n v="0"/>
    <n v="0"/>
    <n v="0"/>
    <n v="0"/>
    <n v="0"/>
    <n v="0"/>
    <m/>
    <n v="1"/>
    <n v="1"/>
    <e v="#REF!"/>
    <s v="PLATINO"/>
    <n v="10"/>
    <n v="3"/>
    <n v="4"/>
    <n v="4"/>
    <n v="6"/>
    <n v="6"/>
    <n v="6"/>
    <n v="9"/>
    <n v="0"/>
    <s v="PROM. B"/>
    <m/>
    <m/>
    <s v="CADENAS"/>
    <s v="ALM ESPAÑA BOYACA "/>
    <m/>
    <s v="XIOMARA DELGADO"/>
    <n v="3"/>
    <n v="0"/>
    <n v="0"/>
    <n v="0"/>
    <n v="0"/>
    <n v="0"/>
    <n v="0"/>
    <n v="0"/>
    <n v="0"/>
    <n v="14"/>
    <n v="1"/>
    <n v="0"/>
    <n v="0"/>
    <n v="0"/>
    <n v="0"/>
    <n v="0"/>
    <n v="0"/>
    <n v="1"/>
    <s v="MWJVS"/>
    <s v="MARIA FERNANDA ROLLERI"/>
    <n v="23.999999999999993"/>
    <n v="7"/>
    <n v="2"/>
    <n v="0"/>
    <n v="0"/>
    <n v="0"/>
    <n v="0"/>
    <n v="0"/>
    <n v="9"/>
    <n v="0.35"/>
    <n v="8"/>
    <n v="2"/>
    <n v="0"/>
    <n v="0"/>
    <n v="0"/>
    <n v="0"/>
    <n v="0"/>
    <n v="10"/>
    <m/>
    <m/>
    <m/>
    <m/>
    <m/>
    <m/>
    <m/>
    <n v="0.8"/>
    <s v="mayor 40%"/>
    <n v="0"/>
    <n v="2"/>
    <n v="0"/>
    <n v="0"/>
    <n v="0"/>
    <n v="0"/>
    <n v="0"/>
    <n v="2"/>
    <n v="1"/>
    <n v="2"/>
    <n v="0"/>
    <n v="0"/>
    <n v="0"/>
    <n v="0"/>
    <n v="0"/>
    <n v="3"/>
    <n v="14.999999999999998"/>
  </r>
  <r>
    <s v="961 - ALMACENES ESPAÑA BOYACACOCINAS"/>
    <s v="ROLLERI AGURTO MARIA FERNANDA.xlsx"/>
    <s v="MARIA FERNANDA ROLLERI"/>
    <s v="ALMACENES ESPAÑA"/>
    <x v="181"/>
    <x v="0"/>
    <s v="COCINAS"/>
    <n v="0.75"/>
    <n v="20"/>
    <n v="15"/>
    <n v="9"/>
    <n v="0"/>
    <n v="0"/>
    <n v="0"/>
    <n v="0"/>
    <n v="0"/>
    <n v="0"/>
    <n v="0"/>
    <n v="0"/>
    <n v="0"/>
    <m/>
    <n v="0.65217391304347827"/>
    <n v="0.65217391304347827"/>
    <e v="#REF!"/>
    <s v="PLATINO"/>
    <n v="26"/>
    <n v="15"/>
    <n v="15"/>
    <n v="23"/>
    <n v="3"/>
    <n v="2"/>
    <n v="3"/>
    <n v="17"/>
    <n v="1.6666666666666667"/>
    <s v="PROM. B"/>
    <m/>
    <m/>
    <s v="CADENAS"/>
    <s v="ALM ESPAÑA BOYACA "/>
    <m/>
    <s v="XIOMARA DELGADO"/>
    <n v="22"/>
    <n v="0"/>
    <n v="0"/>
    <n v="0"/>
    <n v="0"/>
    <n v="0"/>
    <n v="0"/>
    <n v="0"/>
    <n v="0"/>
    <n v="22.106157353863985"/>
    <n v="4"/>
    <n v="4"/>
    <n v="0"/>
    <n v="0"/>
    <n v="0"/>
    <n v="0"/>
    <n v="0"/>
    <n v="8"/>
    <s v="MWJVS"/>
    <s v="MARIA FERNANDA ROLLERI"/>
    <n v="23.999999999999993"/>
    <n v="10"/>
    <n v="5"/>
    <n v="0"/>
    <n v="0"/>
    <n v="0"/>
    <n v="0"/>
    <n v="0"/>
    <n v="15"/>
    <n v="0.5"/>
    <n v="15"/>
    <n v="11"/>
    <n v="0"/>
    <n v="0"/>
    <n v="0"/>
    <n v="0"/>
    <n v="0"/>
    <n v="26"/>
    <m/>
    <m/>
    <m/>
    <m/>
    <m/>
    <m/>
    <m/>
    <n v="0.59183673469387754"/>
    <s v="mayor 40%"/>
    <n v="5"/>
    <n v="2"/>
    <n v="0"/>
    <n v="0"/>
    <n v="0"/>
    <n v="0"/>
    <n v="0"/>
    <n v="7"/>
    <n v="8"/>
    <n v="8"/>
    <n v="0"/>
    <n v="0"/>
    <n v="0"/>
    <n v="0"/>
    <n v="0"/>
    <n v="16"/>
    <n v="39.47528098904283"/>
  </r>
  <r>
    <s v="961 - ALMACENES ESPAÑA BOYACAGLOBALES"/>
    <s v="ROLLERI AGURTO MARIA FERNANDA.xlsx"/>
    <s v="MARIA FERNANDA ROLLERI"/>
    <s v="ALMACENES ESPAÑA"/>
    <x v="181"/>
    <x v="0"/>
    <s v="GLOBALES"/>
    <n v="0.5714285714285714"/>
    <n v="7"/>
    <n v="4"/>
    <n v="15"/>
    <n v="0"/>
    <n v="0"/>
    <n v="0"/>
    <n v="0"/>
    <n v="0"/>
    <n v="0"/>
    <n v="0"/>
    <n v="0"/>
    <n v="0"/>
    <m/>
    <n v="0.33333333333333331"/>
    <n v="0.33333333333333331"/>
    <e v="#REF!"/>
    <s v="PLATINO"/>
    <n v="23"/>
    <n v="4"/>
    <n v="4"/>
    <n v="12"/>
    <n v="11"/>
    <n v="4"/>
    <n v="11"/>
    <n v="19"/>
    <n v="0.26666666666666666"/>
    <s v="PROM. B"/>
    <m/>
    <m/>
    <s v="CADENAS"/>
    <s v="ALM ESPAÑA BOYACA "/>
    <m/>
    <s v="XIOMARA DELGADO"/>
    <n v="11"/>
    <n v="0"/>
    <n v="0"/>
    <n v="0"/>
    <n v="0"/>
    <n v="0"/>
    <n v="0"/>
    <n v="0"/>
    <n v="0"/>
    <n v="4.5635775862068959"/>
    <n v="1"/>
    <n v="0"/>
    <n v="0"/>
    <n v="0"/>
    <n v="0"/>
    <n v="0"/>
    <n v="0"/>
    <n v="1"/>
    <s v="MWJVS"/>
    <s v="MARIA FERNANDA ROLLERI"/>
    <n v="23.999999999999993"/>
    <n v="4"/>
    <n v="4"/>
    <n v="0"/>
    <n v="0"/>
    <n v="0"/>
    <n v="0"/>
    <n v="0"/>
    <n v="8"/>
    <n v="0"/>
    <n v="8"/>
    <n v="8"/>
    <n v="0"/>
    <n v="0"/>
    <n v="0"/>
    <n v="0"/>
    <n v="0"/>
    <n v="16"/>
    <m/>
    <m/>
    <m/>
    <m/>
    <m/>
    <m/>
    <m/>
    <n v="0.52"/>
    <s v="mayor 40%"/>
    <n v="1"/>
    <n v="0"/>
    <n v="0"/>
    <n v="0"/>
    <n v="0"/>
    <n v="0"/>
    <n v="0"/>
    <n v="1"/>
    <n v="2"/>
    <n v="0"/>
    <n v="0"/>
    <n v="0"/>
    <n v="0"/>
    <n v="0"/>
    <n v="0"/>
    <n v="2"/>
    <n v="4.5635775862068959"/>
  </r>
  <r>
    <s v="961 - ALMACENES ESPAÑA BOYACALAVADO"/>
    <s v="ROLLERI AGURTO MARIA FERNANDA.xlsx"/>
    <s v="MARIA FERNANDA ROLLERI"/>
    <s v="ALMACENES ESPAÑA"/>
    <x v="181"/>
    <x v="0"/>
    <s v="LAVADO"/>
    <n v="1.3636363636363635"/>
    <n v="11"/>
    <n v="15"/>
    <n v="3"/>
    <n v="0"/>
    <n v="0"/>
    <n v="0"/>
    <n v="0"/>
    <n v="0"/>
    <n v="0"/>
    <n v="0"/>
    <n v="0"/>
    <n v="0"/>
    <m/>
    <n v="0.9375"/>
    <n v="0.9375"/>
    <e v="#REF!"/>
    <s v="PLATINO"/>
    <n v="21"/>
    <n v="15"/>
    <n v="15"/>
    <n v="16"/>
    <n v="5"/>
    <n v="4"/>
    <n v="5"/>
    <n v="35"/>
    <n v="5"/>
    <s v="PROM. B"/>
    <m/>
    <m/>
    <s v="CADENAS"/>
    <s v="ALM ESPAÑA BOYACA "/>
    <m/>
    <s v="XIOMARA DELGADO"/>
    <n v="16"/>
    <n v="0"/>
    <n v="0"/>
    <n v="0"/>
    <n v="0"/>
    <n v="0"/>
    <n v="0"/>
    <n v="0"/>
    <n v="0"/>
    <n v="15.85349065377728"/>
    <n v="2"/>
    <n v="0"/>
    <n v="0"/>
    <n v="0"/>
    <n v="0"/>
    <n v="0"/>
    <n v="0"/>
    <n v="2"/>
    <s v="MWJVS"/>
    <s v="MARIA FERNANDA ROLLERI"/>
    <n v="23.999999999999993"/>
    <n v="13"/>
    <n v="5"/>
    <n v="0"/>
    <n v="0"/>
    <n v="0"/>
    <n v="0"/>
    <n v="0"/>
    <n v="18"/>
    <n v="0.35"/>
    <n v="14"/>
    <n v="7"/>
    <n v="0"/>
    <n v="0"/>
    <n v="0"/>
    <n v="0"/>
    <n v="0"/>
    <n v="21"/>
    <m/>
    <m/>
    <m/>
    <m/>
    <m/>
    <m/>
    <m/>
    <n v="0.70731707317073167"/>
    <s v="mayor 40%"/>
    <n v="1"/>
    <n v="0"/>
    <n v="0"/>
    <n v="0"/>
    <n v="0"/>
    <n v="0"/>
    <n v="0"/>
    <n v="1"/>
    <n v="2"/>
    <n v="1"/>
    <n v="0"/>
    <n v="0"/>
    <n v="0"/>
    <n v="0"/>
    <n v="0"/>
    <n v="3"/>
    <n v="17.61498961530809"/>
  </r>
  <r>
    <s v="961 - ALMACENES ESPAÑA BOYACAREFRIGERACIÓN"/>
    <s v="ROLLERI AGURTO MARIA FERNANDA.xlsx"/>
    <s v="MARIA FERNANDA ROLLERI"/>
    <s v="ALMACENES ESPAÑA"/>
    <x v="181"/>
    <x v="0"/>
    <s v="REFRIGERACIÓN"/>
    <n v="0.54545454545454541"/>
    <n v="22"/>
    <n v="12"/>
    <n v="10"/>
    <n v="0"/>
    <n v="0"/>
    <n v="0"/>
    <n v="0"/>
    <n v="0"/>
    <n v="0"/>
    <n v="0"/>
    <n v="0"/>
    <n v="0"/>
    <m/>
    <n v="0.75"/>
    <n v="0.75"/>
    <e v="#REF!"/>
    <s v="PLATINO"/>
    <n v="22"/>
    <n v="10"/>
    <n v="12"/>
    <n v="16"/>
    <n v="6"/>
    <n v="4"/>
    <n v="6"/>
    <n v="14"/>
    <n v="1.2"/>
    <s v="PROM. B"/>
    <m/>
    <m/>
    <s v="CADENAS"/>
    <s v="ALM ESPAÑA BOYACA "/>
    <m/>
    <s v="XIOMARA DELGADO"/>
    <n v="13"/>
    <n v="0"/>
    <n v="0"/>
    <n v="0"/>
    <n v="0"/>
    <n v="0"/>
    <n v="0"/>
    <n v="0"/>
    <n v="0"/>
    <n v="19.800912058577129"/>
    <n v="3"/>
    <n v="2"/>
    <n v="0"/>
    <n v="0"/>
    <n v="0"/>
    <n v="0"/>
    <n v="0"/>
    <n v="5"/>
    <s v="MWJVS"/>
    <s v="MARIA FERNANDA ROLLERI"/>
    <n v="23.999999999999993"/>
    <n v="15"/>
    <n v="7"/>
    <n v="0"/>
    <n v="0"/>
    <n v="0"/>
    <n v="0"/>
    <n v="0"/>
    <n v="22"/>
    <n v="0.5"/>
    <n v="23"/>
    <n v="9"/>
    <n v="0"/>
    <n v="0"/>
    <n v="0"/>
    <n v="0"/>
    <n v="0"/>
    <n v="32"/>
    <m/>
    <m/>
    <m/>
    <m/>
    <m/>
    <m/>
    <m/>
    <n v="0.69491525423728817"/>
    <s v="mayor 40%"/>
    <n v="5"/>
    <n v="4"/>
    <n v="0"/>
    <n v="0"/>
    <n v="0"/>
    <n v="0"/>
    <n v="0"/>
    <n v="9"/>
    <n v="11"/>
    <n v="7"/>
    <n v="0"/>
    <n v="0"/>
    <n v="0"/>
    <n v="0"/>
    <n v="0"/>
    <n v="18"/>
    <n v="27.00124371624154"/>
  </r>
  <r>
    <s v="513 - PORTETEAIRES"/>
    <s v="venta corte actualizado 17 septiembre .xlsx"/>
    <s v="MARÍA GABRIELA VALDIVIEZO"/>
    <s v="LA GANGA"/>
    <x v="182"/>
    <x v="0"/>
    <s v="AIRES"/>
    <n v="0.5"/>
    <n v="2"/>
    <n v="1"/>
    <n v="4"/>
    <n v="0"/>
    <n v="1"/>
    <n v="0"/>
    <n v="0"/>
    <n v="0"/>
    <n v="0"/>
    <n v="0"/>
    <n v="0"/>
    <n v="0"/>
    <m/>
    <n v="0.16666666666666666"/>
    <n v="0.16666666666666666"/>
    <e v="#REF!"/>
    <s v="PLATINO"/>
    <n v="6"/>
    <n v="1"/>
    <n v="1"/>
    <n v="6"/>
    <n v="0"/>
    <n v="0"/>
    <n v="0"/>
    <n v="1"/>
    <n v="0.25"/>
    <s v="PROM. B"/>
    <m/>
    <m/>
    <s v="CADENAS"/>
    <s v="GANGA PORTETE"/>
    <m/>
    <s v="XIOMARA DELGADO"/>
    <n v="5"/>
    <n v="0"/>
    <n v="0"/>
    <n v="1"/>
    <n v="0"/>
    <n v="0"/>
    <n v="0"/>
    <n v="0"/>
    <n v="1"/>
    <n v="2.3059866962305975"/>
    <n v="0"/>
    <n v="0"/>
    <n v="1"/>
    <n v="2"/>
    <n v="0"/>
    <n v="0"/>
    <n v="0"/>
    <n v="3"/>
    <s v="MWJVS"/>
    <s v="MARÍA GABRIELA VALDIVIEZO"/>
    <n v="35.999999999999993"/>
    <n v="0"/>
    <n v="0"/>
    <n v="1"/>
    <n v="2"/>
    <n v="0"/>
    <n v="0"/>
    <n v="0"/>
    <n v="3"/>
    <n v="0.17"/>
    <n v="0"/>
    <n v="1"/>
    <n v="1"/>
    <n v="2"/>
    <n v="0"/>
    <n v="0"/>
    <n v="0"/>
    <n v="4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237250554323703"/>
  </r>
  <r>
    <s v="513 - PORTETECOCINAS"/>
    <s v="venta corte actualizado 17 septiembre .xlsx"/>
    <s v="MARÍA GABRIELA VALDIVIEZO"/>
    <s v="LA GANGA"/>
    <x v="182"/>
    <x v="0"/>
    <s v="COCINAS"/>
    <n v="0.5"/>
    <n v="18"/>
    <n v="9"/>
    <n v="5"/>
    <n v="0"/>
    <n v="0"/>
    <n v="0"/>
    <n v="0"/>
    <n v="0"/>
    <n v="0"/>
    <n v="0"/>
    <n v="0"/>
    <n v="0"/>
    <m/>
    <n v="0.6428571428571429"/>
    <n v="0.6428571428571429"/>
    <e v="#REF!"/>
    <s v="PLATINO"/>
    <n v="15"/>
    <n v="7"/>
    <n v="9"/>
    <n v="14"/>
    <n v="1"/>
    <n v="1"/>
    <n v="1"/>
    <n v="8"/>
    <n v="1.8"/>
    <s v="PROM. B"/>
    <m/>
    <m/>
    <s v="CADENAS"/>
    <s v="GANGA PORTETE"/>
    <m/>
    <s v="XIOMARA DELGADO"/>
    <n v="10"/>
    <n v="3"/>
    <n v="1"/>
    <n v="0"/>
    <n v="0"/>
    <n v="0"/>
    <n v="0"/>
    <n v="0"/>
    <n v="4"/>
    <n v="16.158018975718949"/>
    <n v="5"/>
    <n v="3"/>
    <n v="0"/>
    <n v="0"/>
    <n v="0"/>
    <n v="0"/>
    <n v="0"/>
    <n v="8"/>
    <s v="MWJVS"/>
    <s v="MARÍA GABRIELA VALDIVIEZO"/>
    <n v="35.999999999999993"/>
    <n v="7"/>
    <n v="4"/>
    <n v="0"/>
    <n v="0"/>
    <n v="0"/>
    <n v="0"/>
    <n v="0"/>
    <n v="11"/>
    <n v="0.4"/>
    <n v="8"/>
    <n v="4"/>
    <n v="0"/>
    <n v="0"/>
    <n v="0"/>
    <n v="0"/>
    <n v="0"/>
    <n v="12"/>
    <m/>
    <m/>
    <m/>
    <m/>
    <m/>
    <m/>
    <m/>
    <n v="0.65714285714285714"/>
    <s v="mayor 40%"/>
    <n v="2"/>
    <n v="0"/>
    <n v="0"/>
    <n v="0"/>
    <n v="0"/>
    <n v="0"/>
    <n v="0"/>
    <n v="2"/>
    <n v="9"/>
    <n v="2"/>
    <n v="0"/>
    <n v="0"/>
    <n v="0"/>
    <n v="0"/>
    <n v="0"/>
    <n v="11"/>
    <n v="29.572967608709302"/>
  </r>
  <r>
    <s v="513 - PORTETEEMPOTRE"/>
    <s v="venta corte actualizado 17 septiembre .xlsx"/>
    <s v="MARÍA GABRIELA VALDIVIEZO"/>
    <s v="LA GANGA"/>
    <x v="182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PORTETE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RÍA GABRIELA VALDIVIEZO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13 - PORTETEGLOBALES"/>
    <s v="venta corte actualizado 17 septiembre .xlsx"/>
    <s v="MARÍA GABRIELA VALDIVIEZO"/>
    <s v="LA GANGA"/>
    <x v="182"/>
    <x v="0"/>
    <s v="GLOBALES"/>
    <n v="1"/>
    <n v="3"/>
    <n v="3"/>
    <n v="2"/>
    <n v="0"/>
    <n v="0"/>
    <n v="1"/>
    <n v="0"/>
    <n v="0"/>
    <n v="0"/>
    <n v="0"/>
    <n v="0"/>
    <n v="0"/>
    <m/>
    <n v="0.6"/>
    <n v="0.6"/>
    <e v="#REF!"/>
    <s v="PLATINO"/>
    <n v="7"/>
    <n v="2"/>
    <n v="3"/>
    <n v="5"/>
    <n v="2"/>
    <n v="1"/>
    <n v="2"/>
    <n v="7"/>
    <n v="1.5"/>
    <s v="PROM. B"/>
    <m/>
    <m/>
    <s v="CADENAS"/>
    <s v="GANGA PORTETE"/>
    <m/>
    <s v="XIOMARA DELGADO"/>
    <n v="4"/>
    <n v="1"/>
    <n v="0"/>
    <n v="0"/>
    <n v="0"/>
    <n v="0"/>
    <n v="0"/>
    <n v="0"/>
    <n v="1"/>
    <n v="2.9062193137753827"/>
    <n v="7"/>
    <n v="0"/>
    <n v="0"/>
    <n v="0"/>
    <n v="0"/>
    <n v="0"/>
    <n v="0"/>
    <n v="7"/>
    <s v="MWJVS"/>
    <s v="MARÍA GABRIELA VALDIVIEZO"/>
    <n v="35.999999999999993"/>
    <n v="9"/>
    <n v="1"/>
    <n v="0"/>
    <n v="0"/>
    <n v="0"/>
    <n v="0"/>
    <n v="0"/>
    <n v="10"/>
    <n v="0"/>
    <n v="7"/>
    <n v="4"/>
    <n v="0"/>
    <n v="0"/>
    <n v="0"/>
    <n v="0"/>
    <n v="0"/>
    <n v="11"/>
    <m/>
    <m/>
    <m/>
    <m/>
    <m/>
    <m/>
    <m/>
    <n v="0.82758620689655171"/>
    <s v="mayor 40%"/>
    <n v="1"/>
    <n v="0"/>
    <n v="0"/>
    <n v="0"/>
    <n v="0"/>
    <n v="0"/>
    <n v="0"/>
    <n v="1"/>
    <n v="3"/>
    <n v="0"/>
    <n v="0"/>
    <n v="0"/>
    <n v="0"/>
    <n v="0"/>
    <n v="0"/>
    <n v="3"/>
    <n v="1.34013351194212"/>
  </r>
  <r>
    <s v="513 - PORTETELAVADO"/>
    <s v="venta corte actualizado 17 septiembre .xlsx"/>
    <s v="MARÍA GABRIELA VALDIVIEZO"/>
    <s v="LA GANGA"/>
    <x v="182"/>
    <x v="0"/>
    <s v="LAVADO"/>
    <n v="0.4"/>
    <n v="5"/>
    <n v="2"/>
    <n v="1"/>
    <n v="0"/>
    <n v="5"/>
    <n v="2"/>
    <n v="0"/>
    <n v="0"/>
    <n v="0"/>
    <n v="0"/>
    <n v="0"/>
    <n v="0"/>
    <m/>
    <n v="0.25"/>
    <n v="0.25"/>
    <e v="#REF!"/>
    <s v="PLATINO"/>
    <n v="11"/>
    <n v="2"/>
    <n v="2"/>
    <n v="8"/>
    <n v="3"/>
    <n v="1"/>
    <n v="3"/>
    <n v="3"/>
    <n v="2"/>
    <s v="PROM. B"/>
    <m/>
    <m/>
    <s v="CADENAS"/>
    <s v="GANGA PORTETE"/>
    <m/>
    <s v="XIOMARA DELGADO"/>
    <n v="7"/>
    <n v="2"/>
    <n v="1"/>
    <n v="1"/>
    <n v="2"/>
    <n v="1"/>
    <n v="0"/>
    <n v="0"/>
    <n v="7"/>
    <n v="6.620835712925949"/>
    <n v="4"/>
    <n v="1"/>
    <n v="1"/>
    <n v="3"/>
    <n v="1"/>
    <n v="0"/>
    <n v="0"/>
    <n v="10"/>
    <s v="MWJVS"/>
    <s v="MARÍA GABRIELA VALDIVIEZO"/>
    <n v="35.999999999999993"/>
    <n v="6"/>
    <n v="1"/>
    <n v="2"/>
    <n v="6"/>
    <n v="1"/>
    <n v="0"/>
    <n v="0"/>
    <n v="16"/>
    <n v="0.05"/>
    <n v="6"/>
    <n v="1"/>
    <n v="3"/>
    <n v="7"/>
    <n v="1"/>
    <n v="0"/>
    <n v="0"/>
    <n v="18"/>
    <m/>
    <m/>
    <m/>
    <m/>
    <m/>
    <m/>
    <m/>
    <n v="0.35294117647058826"/>
    <s v="30% a 40%"/>
    <n v="0"/>
    <n v="1"/>
    <n v="0"/>
    <n v="2"/>
    <n v="1"/>
    <n v="0"/>
    <n v="0"/>
    <n v="4"/>
    <n v="0"/>
    <n v="2"/>
    <n v="2"/>
    <n v="2"/>
    <n v="0"/>
    <n v="0"/>
    <n v="0"/>
    <n v="6"/>
    <n v="6.8480239779441012"/>
  </r>
  <r>
    <s v="513 - PORTETEREFRIGERACIÓN"/>
    <s v="venta corte actualizado 17 septiembre .xlsx"/>
    <s v="MARÍA GABRIELA VALDIVIEZO"/>
    <s v="LA GANGA"/>
    <x v="182"/>
    <x v="0"/>
    <s v="REFRIGERACIÓN"/>
    <n v="0.61111111111111116"/>
    <n v="18"/>
    <n v="11"/>
    <n v="9"/>
    <n v="0"/>
    <n v="1"/>
    <n v="0"/>
    <n v="0"/>
    <n v="0"/>
    <n v="0"/>
    <n v="0"/>
    <n v="0"/>
    <n v="0"/>
    <m/>
    <n v="0.52380952380952384"/>
    <n v="0.52380952380952384"/>
    <e v="#REF!"/>
    <s v="PLATINO"/>
    <n v="21"/>
    <n v="8"/>
    <n v="11"/>
    <n v="21"/>
    <n v="0"/>
    <n v="0"/>
    <n v="0"/>
    <n v="8"/>
    <n v="1.2222222222222223"/>
    <s v="PROM. B"/>
    <m/>
    <m/>
    <s v="CADENAS"/>
    <s v="GANGA PORTETE"/>
    <m/>
    <s v="XIOMARA DELGADO"/>
    <n v="16"/>
    <n v="2"/>
    <n v="0"/>
    <n v="0"/>
    <n v="0"/>
    <n v="0"/>
    <n v="0"/>
    <n v="0"/>
    <n v="2"/>
    <n v="17.32105834586638"/>
    <n v="4"/>
    <n v="1"/>
    <n v="0"/>
    <n v="1"/>
    <n v="0"/>
    <n v="0"/>
    <n v="0"/>
    <n v="6"/>
    <s v="MWJVS"/>
    <s v="MARÍA GABRIELA VALDIVIEZO"/>
    <n v="35.999999999999993"/>
    <n v="8"/>
    <n v="1"/>
    <n v="0"/>
    <n v="1"/>
    <n v="0"/>
    <n v="0"/>
    <n v="0"/>
    <n v="10"/>
    <n v="0.28000000000000003"/>
    <n v="9"/>
    <n v="1"/>
    <n v="0"/>
    <n v="1"/>
    <n v="0"/>
    <n v="0"/>
    <n v="0"/>
    <n v="11"/>
    <m/>
    <m/>
    <m/>
    <m/>
    <m/>
    <m/>
    <m/>
    <n v="0.7931034482758621"/>
    <s v="mayor 40%"/>
    <n v="3"/>
    <n v="0"/>
    <n v="0"/>
    <n v="0"/>
    <n v="0"/>
    <n v="0"/>
    <n v="0"/>
    <n v="3"/>
    <n v="8"/>
    <n v="1"/>
    <n v="2"/>
    <n v="0"/>
    <n v="0"/>
    <n v="0"/>
    <n v="0"/>
    <n v="11"/>
    <n v="28.06237430617006"/>
  </r>
  <r>
    <s v="295 - JAPON LATACUNGACOCINAS"/>
    <s v="MARIO DAVID NUÑEZ.xlsx"/>
    <s v="MARIO DAVID NUÑEZ"/>
    <s v="ALMACENES JAPON"/>
    <x v="183"/>
    <x v="0"/>
    <s v="COCINAS"/>
    <n v="1"/>
    <n v="1"/>
    <n v="1"/>
    <n v="2"/>
    <n v="0"/>
    <n v="0"/>
    <n v="0"/>
    <n v="0"/>
    <n v="0"/>
    <n v="0"/>
    <n v="0"/>
    <n v="0"/>
    <n v="0"/>
    <m/>
    <n v="0.33333333333333331"/>
    <n v="0.33333333333333331"/>
    <e v="#REF!"/>
    <s v="BRONCE"/>
    <n v="3"/>
    <n v="0"/>
    <n v="1"/>
    <n v="3"/>
    <n v="0"/>
    <n v="0"/>
    <n v="0"/>
    <n v="0"/>
    <n v="0.5"/>
    <s v="PROM. C"/>
    <m/>
    <m/>
    <s v="CADENAS"/>
    <s v="JAPON LATACUNGA"/>
    <m/>
    <s v="JUAN CARLOS FIGUEROA"/>
    <n v="0"/>
    <n v="1"/>
    <n v="0"/>
    <n v="0"/>
    <n v="0"/>
    <n v="0"/>
    <n v="0"/>
    <n v="0"/>
    <n v="1"/>
    <n v="1"/>
    <n v="1"/>
    <n v="0"/>
    <n v="0"/>
    <n v="0"/>
    <n v="0"/>
    <n v="0"/>
    <n v="0"/>
    <n v="1"/>
    <s v="W"/>
    <s v="MARIO DAVID NUÑEZ"/>
    <n v="0.49999999999999956"/>
    <n v="0"/>
    <n v="0"/>
    <n v="0"/>
    <n v="0"/>
    <n v="0"/>
    <n v="0"/>
    <n v="0"/>
    <n v="0"/>
    <n v="0.5"/>
    <n v="1"/>
    <n v="0"/>
    <n v="0"/>
    <n v="0"/>
    <n v="0"/>
    <n v="0"/>
    <n v="0"/>
    <n v="1"/>
    <s v=""/>
    <s v=""/>
    <s v=""/>
    <s v=""/>
    <s v=""/>
    <s v=""/>
    <s v=""/>
    <n v="1"/>
    <s v="mayor 40%"/>
    <n v="1"/>
    <n v="0"/>
    <n v="0"/>
    <n v="0"/>
    <n v="0"/>
    <n v="0"/>
    <n v="0"/>
    <n v="1"/>
    <n v="0"/>
    <n v="0"/>
    <n v="0"/>
    <n v="0"/>
    <n v="0"/>
    <n v="0"/>
    <n v="0"/>
    <n v="0"/>
    <n v="2"/>
  </r>
  <r>
    <s v="295 - JAPON LATACUNGAREFRIGERACIÓN"/>
    <s v="MARIO DAVID NUÑEZ.xlsx"/>
    <s v="MARIO DAVID NUÑEZ"/>
    <s v="ALMACENES JAPON"/>
    <x v="183"/>
    <x v="0"/>
    <s v="REFRIGERACIÓN"/>
    <n v="1"/>
    <n v="1"/>
    <n v="1"/>
    <n v="2"/>
    <n v="0"/>
    <n v="0"/>
    <n v="0"/>
    <n v="0"/>
    <n v="0"/>
    <n v="0"/>
    <n v="0"/>
    <n v="0"/>
    <n v="0"/>
    <m/>
    <n v="0.33333333333333331"/>
    <n v="0.33333333333333331"/>
    <e v="#REF!"/>
    <s v="BRONCE"/>
    <n v="3"/>
    <n v="0"/>
    <n v="1"/>
    <n v="3"/>
    <n v="0"/>
    <n v="0"/>
    <n v="0"/>
    <n v="0"/>
    <n v="0.5"/>
    <s v="PROM. C"/>
    <m/>
    <m/>
    <s v="CADENAS"/>
    <s v="JAPON LATACUNGA"/>
    <m/>
    <s v="JUAN CARLOS FIGUEROA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MARIO DAVID NUÑEZ"/>
    <n v="0.49999999999999956"/>
    <n v="1"/>
    <n v="0"/>
    <n v="0"/>
    <n v="0"/>
    <n v="0"/>
    <n v="0"/>
    <n v="0"/>
    <n v="1"/>
    <n v="0.4"/>
    <n v="1"/>
    <n v="0"/>
    <n v="0"/>
    <n v="0"/>
    <n v="0"/>
    <n v="0"/>
    <n v="0"/>
    <n v="1"/>
    <s v=""/>
    <s v=""/>
    <s v=""/>
    <s v=""/>
    <s v=""/>
    <s v=""/>
    <s v=""/>
    <n v="1"/>
    <s v="mayor 40%"/>
    <n v="1"/>
    <n v="0"/>
    <n v="0"/>
    <n v="0"/>
    <n v="0"/>
    <n v="0"/>
    <n v="0"/>
    <n v="1"/>
    <n v="0"/>
    <n v="0"/>
    <n v="0"/>
    <n v="0"/>
    <n v="0"/>
    <n v="0"/>
    <n v="0"/>
    <n v="0"/>
    <n v="3"/>
  </r>
  <r>
    <s v="186 - 1811-TIENDA AMBATO 1811COCINAS"/>
    <s v="MARIO DAVID NUÑEZ.xlsx"/>
    <s v="MARIO DAVID NUÑEZ"/>
    <s v="ARTEFACTA"/>
    <x v="184"/>
    <x v="0"/>
    <s v="COCINAS"/>
    <n v="0.5"/>
    <n v="2"/>
    <n v="1"/>
    <n v="1"/>
    <n v="0"/>
    <n v="0"/>
    <n v="0"/>
    <n v="0"/>
    <n v="0"/>
    <n v="0"/>
    <n v="0"/>
    <n v="0"/>
    <n v="0"/>
    <m/>
    <n v="0.5"/>
    <n v="0.5"/>
    <e v="#REF!"/>
    <s v="BRONCE"/>
    <n v="3"/>
    <n v="0"/>
    <n v="1"/>
    <n v="2"/>
    <n v="1"/>
    <n v="1"/>
    <n v="1"/>
    <n v="2"/>
    <n v="1"/>
    <s v="PROM. C"/>
    <m/>
    <m/>
    <s v="CADENAS"/>
    <s v="ARTEFACTA TIENDA AMBATO 1811"/>
    <m/>
    <s v="JUAN CARLOS FIGUEROA"/>
    <n v="1"/>
    <n v="0"/>
    <n v="0"/>
    <n v="0"/>
    <n v="0"/>
    <n v="0"/>
    <n v="0"/>
    <n v="0"/>
    <n v="0"/>
    <n v="3"/>
    <n v="0"/>
    <n v="0"/>
    <n v="0"/>
    <n v="0"/>
    <n v="0"/>
    <n v="0"/>
    <n v="0"/>
    <n v="0"/>
    <s v="LJVS"/>
    <s v="MARIO DAVID NUÑEZ"/>
    <n v="8"/>
    <n v="0"/>
    <n v="0"/>
    <n v="0"/>
    <n v="0"/>
    <n v="0"/>
    <n v="0"/>
    <n v="0"/>
    <n v="0"/>
    <n v="0.4"/>
    <n v="0"/>
    <n v="1"/>
    <n v="0"/>
    <n v="0"/>
    <n v="0"/>
    <n v="0"/>
    <n v="0"/>
    <n v="1"/>
    <s v=""/>
    <s v=""/>
    <s v=""/>
    <s v=""/>
    <s v=""/>
    <s v=""/>
    <s v="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5.5571781048890596"/>
  </r>
  <r>
    <s v="186 - 1811-TIENDA AMBATO 1811GLOBALES"/>
    <s v="MARIO DAVID NUÑEZ.xlsx"/>
    <s v="MARIO DAVID NUÑEZ"/>
    <s v="ARTEFACTA"/>
    <x v="184"/>
    <x v="0"/>
    <s v="GLOBALES"/>
    <n v="1"/>
    <n v="1"/>
    <n v="1"/>
    <n v="0"/>
    <n v="0"/>
    <n v="0"/>
    <n v="0"/>
    <n v="0"/>
    <n v="0"/>
    <n v="0"/>
    <n v="0"/>
    <n v="0"/>
    <n v="0"/>
    <m/>
    <n v="1"/>
    <n v="1"/>
    <e v="#REF!"/>
    <s v="BRONCE"/>
    <n v="1"/>
    <n v="0"/>
    <n v="1"/>
    <n v="1"/>
    <n v="0"/>
    <n v="0"/>
    <n v="0"/>
    <n v="0"/>
    <n v="0"/>
    <s v="PROM. C"/>
    <m/>
    <m/>
    <s v="CADENAS"/>
    <s v="ARTEFACTA TIENDA AMBATO 1811"/>
    <m/>
    <s v="JUAN CARLOS FIGUEROA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LJVS"/>
    <s v="MARIO DAVID NUÑEZ"/>
    <n v="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186 - 1811-TIENDA AMBATO 1811LAVADO"/>
    <s v="MARIO DAVID NUÑEZ.xlsx"/>
    <s v="MARIO DAVID NUÑEZ"/>
    <s v="ARTEFACTA"/>
    <x v="184"/>
    <x v="0"/>
    <s v="LAVADO"/>
    <n v="0"/>
    <n v="0"/>
    <n v="4"/>
    <n v="1"/>
    <n v="1"/>
    <n v="1"/>
    <n v="0"/>
    <n v="0"/>
    <n v="0"/>
    <n v="0"/>
    <n v="0"/>
    <n v="0"/>
    <n v="0"/>
    <m/>
    <n v="0.5714285714285714"/>
    <n v="0.5714285714285714"/>
    <e v="#REF!"/>
    <s v="BRONCE"/>
    <n v="7"/>
    <n v="0"/>
    <n v="4"/>
    <n v="7"/>
    <n v="0"/>
    <n v="0"/>
    <n v="0"/>
    <n v="2"/>
    <n v="4"/>
    <s v="PROM. C"/>
    <m/>
    <m/>
    <s v="CADENAS"/>
    <s v="ARTEFACTA TIENDA AMBATO 1811"/>
    <m/>
    <s v="JUAN CARLOS FIGUEROA"/>
    <n v="2"/>
    <n v="0"/>
    <n v="0"/>
    <n v="0"/>
    <n v="0"/>
    <n v="0"/>
    <n v="0"/>
    <n v="0"/>
    <n v="0"/>
    <n v="0"/>
    <n v="0"/>
    <n v="0"/>
    <n v="0"/>
    <n v="0"/>
    <n v="0"/>
    <n v="0"/>
    <n v="0"/>
    <n v="0"/>
    <s v="LJVS"/>
    <s v="MARIO DAVID NUÑEZ"/>
    <n v="8"/>
    <n v="0"/>
    <n v="0"/>
    <n v="0"/>
    <n v="0"/>
    <n v="0"/>
    <n v="0"/>
    <n v="0"/>
    <n v="0"/>
    <n v="0.1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186 - 1811-TIENDA AMBATO 1811REFRIGERACIÓN"/>
    <s v="MARIO DAVID NUÑEZ.xlsx"/>
    <s v="MARIO DAVID NUÑEZ"/>
    <s v="ARTEFACTA"/>
    <x v="184"/>
    <x v="0"/>
    <s v="REFRIGERACIÓN"/>
    <n v="1.5"/>
    <n v="2"/>
    <n v="3"/>
    <n v="1"/>
    <n v="0"/>
    <n v="0"/>
    <n v="0"/>
    <n v="0"/>
    <n v="0"/>
    <n v="0"/>
    <n v="0"/>
    <n v="0"/>
    <n v="0"/>
    <m/>
    <n v="0.75"/>
    <n v="0.75"/>
    <e v="#REF!"/>
    <s v="BRONCE"/>
    <n v="5"/>
    <n v="0"/>
    <n v="3"/>
    <n v="4"/>
    <n v="1"/>
    <n v="0"/>
    <n v="1"/>
    <n v="0"/>
    <n v="3"/>
    <s v="PROM. C"/>
    <m/>
    <m/>
    <s v="CADENAS"/>
    <s v="ARTEFACTA TIENDA AMBATO 1811"/>
    <m/>
    <s v="JUAN CARLOS FIGUEROA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LJVS"/>
    <s v="MARIO DAVID NUÑEZ"/>
    <n v="8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187 - 1818-TIENDA AMBATO NORTE 1818COCINAS"/>
    <s v="MARIO DAVID NUÑEZ.xlsx"/>
    <s v="MARIO DAVID NUÑEZ"/>
    <s v="ARTEFACTA"/>
    <x v="185"/>
    <x v="0"/>
    <s v="COCINAS"/>
    <n v="0.66666666666666663"/>
    <n v="6"/>
    <n v="4"/>
    <n v="5"/>
    <n v="0"/>
    <n v="0"/>
    <n v="0"/>
    <n v="0"/>
    <n v="2"/>
    <n v="0"/>
    <n v="0"/>
    <n v="0"/>
    <n v="0"/>
    <m/>
    <n v="0.4"/>
    <n v="0.4"/>
    <e v="#REF!"/>
    <s v="PLATA"/>
    <n v="13"/>
    <n v="3"/>
    <n v="4"/>
    <n v="10"/>
    <n v="3"/>
    <n v="1"/>
    <n v="3"/>
    <n v="12"/>
    <n v="0.8"/>
    <s v="PROM. C"/>
    <m/>
    <m/>
    <s v="CADENAS"/>
    <s v="ARTEFACTA AMBATO 1818"/>
    <m/>
    <s v="JUAN CARLOS FIGUEROA"/>
    <n v="8"/>
    <n v="1"/>
    <n v="1"/>
    <n v="0"/>
    <n v="0"/>
    <n v="0"/>
    <n v="0"/>
    <n v="0"/>
    <n v="2"/>
    <n v="2"/>
    <n v="1"/>
    <n v="0"/>
    <n v="0"/>
    <n v="0"/>
    <n v="0"/>
    <n v="0"/>
    <n v="0"/>
    <n v="1"/>
    <s v="LJV"/>
    <s v="MARIO DAVID NUÑEZ"/>
    <n v="5.9999999999999973"/>
    <n v="2"/>
    <n v="0"/>
    <n v="0"/>
    <n v="0"/>
    <n v="0"/>
    <n v="0"/>
    <n v="0"/>
    <n v="2"/>
    <n v="0.4"/>
    <n v="2"/>
    <n v="1"/>
    <n v="0"/>
    <n v="0"/>
    <n v="0"/>
    <n v="0"/>
    <n v="0"/>
    <n v="3"/>
    <s v=""/>
    <s v=""/>
    <s v=""/>
    <s v=""/>
    <s v=""/>
    <s v=""/>
    <s v=""/>
    <n v="0.75"/>
    <s v="mayor 40%"/>
    <n v="0"/>
    <n v="1"/>
    <n v="0"/>
    <n v="0"/>
    <n v="0"/>
    <n v="0"/>
    <n v="0"/>
    <n v="1"/>
    <n v="1"/>
    <n v="1"/>
    <n v="0"/>
    <n v="0"/>
    <n v="0"/>
    <n v="0"/>
    <n v="0"/>
    <n v="2"/>
    <n v="10"/>
  </r>
  <r>
    <s v="187 - 1818-TIENDA AMBATO NORTE 1818EMPOTRE"/>
    <s v="MARIO DAVID NUÑEZ.xlsx"/>
    <s v="MARIO DAVID NUÑEZ"/>
    <s v="ARTEFACTA"/>
    <x v="185"/>
    <x v="0"/>
    <s v="EMPOTRE"/>
    <n v="0"/>
    <n v="0"/>
    <n v="1"/>
    <n v="0"/>
    <n v="0"/>
    <n v="0"/>
    <n v="0"/>
    <n v="0"/>
    <n v="0"/>
    <n v="0"/>
    <n v="0"/>
    <n v="0"/>
    <n v="0"/>
    <m/>
    <n v="1"/>
    <n v="1"/>
    <e v="#REF!"/>
    <s v="PLATA"/>
    <n v="1"/>
    <n v="0"/>
    <n v="1"/>
    <n v="1"/>
    <n v="0"/>
    <n v="0"/>
    <n v="0"/>
    <n v="0"/>
    <n v="0"/>
    <s v="PROM. C"/>
    <m/>
    <m/>
    <s v="CADENAS"/>
    <s v="ARTEFACTA AMBATO 1818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JV"/>
    <s v="MARIO DAVID NUÑEZ"/>
    <n v="5.999999999999997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7 - 1818-TIENDA AMBATO NORTE 1818GLOBALES"/>
    <s v="MARIO DAVID NUÑEZ.xlsx"/>
    <s v="MARIO DAVID NUÑEZ"/>
    <s v="ARTEFACTA"/>
    <x v="185"/>
    <x v="0"/>
    <s v="GLOBALES"/>
    <n v="0"/>
    <n v="0"/>
    <n v="1"/>
    <n v="0"/>
    <n v="0"/>
    <n v="0"/>
    <n v="0"/>
    <n v="0"/>
    <n v="1"/>
    <n v="0"/>
    <n v="0"/>
    <n v="0"/>
    <n v="2"/>
    <m/>
    <n v="0.25"/>
    <n v="0.25"/>
    <e v="#REF!"/>
    <s v="PLATA"/>
    <n v="7"/>
    <n v="1"/>
    <n v="1"/>
    <n v="4"/>
    <n v="3"/>
    <n v="0"/>
    <n v="3"/>
    <n v="5"/>
    <n v="0"/>
    <s v="PROM. C"/>
    <m/>
    <m/>
    <s v="CADENAS"/>
    <s v="ARTEFACTA AMBATO 1818"/>
    <m/>
    <s v="JUAN CARLOS FIGUEROA"/>
    <n v="4"/>
    <n v="0"/>
    <n v="0"/>
    <n v="0"/>
    <n v="0"/>
    <n v="0"/>
    <n v="0"/>
    <n v="2"/>
    <n v="2"/>
    <n v="1"/>
    <n v="0"/>
    <n v="0"/>
    <n v="0"/>
    <n v="0"/>
    <n v="0"/>
    <n v="0"/>
    <n v="3"/>
    <n v="3"/>
    <s v="LJV"/>
    <s v="MARIO DAVID NUÑEZ"/>
    <n v="5.9999999999999973"/>
    <n v="0"/>
    <n v="0"/>
    <n v="0"/>
    <n v="0"/>
    <n v="0"/>
    <n v="0"/>
    <n v="2"/>
    <n v="2"/>
    <n v="0"/>
    <n v="1"/>
    <n v="0"/>
    <n v="0"/>
    <n v="0"/>
    <n v="0"/>
    <n v="0"/>
    <n v="2"/>
    <n v="3"/>
    <m/>
    <m/>
    <m/>
    <m/>
    <m/>
    <m/>
    <m/>
    <n v="0.1"/>
    <n v="0"/>
    <n v="0"/>
    <n v="0"/>
    <n v="0"/>
    <n v="0"/>
    <n v="0"/>
    <n v="0"/>
    <n v="3"/>
    <n v="3"/>
    <n v="0"/>
    <n v="0"/>
    <n v="0"/>
    <n v="0"/>
    <n v="0"/>
    <n v="0"/>
    <n v="1"/>
    <n v="1"/>
    <n v="2.429681294758133"/>
  </r>
  <r>
    <s v="187 - 1818-TIENDA AMBATO NORTE 1818LAVADO"/>
    <s v="MARIO DAVID NUÑEZ.xlsx"/>
    <s v="MARIO DAVID NUÑEZ"/>
    <s v="ARTEFACTA"/>
    <x v="185"/>
    <x v="0"/>
    <s v="LAVADO"/>
    <n v="0"/>
    <n v="1"/>
    <n v="0"/>
    <n v="0"/>
    <n v="1"/>
    <n v="3"/>
    <n v="3"/>
    <n v="0"/>
    <n v="0"/>
    <n v="0"/>
    <n v="0"/>
    <n v="0"/>
    <n v="0"/>
    <m/>
    <n v="0"/>
    <n v="0"/>
    <e v="#REF!"/>
    <s v="PLATA"/>
    <n v="7"/>
    <n v="0"/>
    <n v="0"/>
    <n v="3"/>
    <n v="4"/>
    <n v="0"/>
    <n v="4"/>
    <n v="0"/>
    <n v="0"/>
    <s v="PROM. C"/>
    <m/>
    <m/>
    <s v="CADENAS"/>
    <s v="ARTEFACTA AMBATO 1818"/>
    <m/>
    <s v="JUAN CARLOS FIGUEROA"/>
    <n v="2"/>
    <n v="0"/>
    <n v="0"/>
    <n v="0"/>
    <n v="1"/>
    <n v="0"/>
    <n v="0"/>
    <n v="0"/>
    <n v="1"/>
    <n v="0"/>
    <n v="0"/>
    <n v="0"/>
    <n v="0"/>
    <n v="0"/>
    <n v="1"/>
    <n v="0"/>
    <n v="0"/>
    <n v="1"/>
    <s v="LJV"/>
    <s v="MARIO DAVID NUÑEZ"/>
    <n v="5.9999999999999973"/>
    <n v="0"/>
    <n v="0"/>
    <n v="0"/>
    <n v="0"/>
    <n v="0"/>
    <n v="0"/>
    <n v="0"/>
    <n v="0"/>
    <n v="0.12"/>
    <n v="0"/>
    <n v="0"/>
    <n v="0"/>
    <n v="0"/>
    <n v="0"/>
    <n v="0"/>
    <n v="0"/>
    <n v="0"/>
    <s v=""/>
    <s v=""/>
    <s v=""/>
    <s v=""/>
    <s v=""/>
    <s v=""/>
    <s v=""/>
    <n v="0"/>
    <n v="0"/>
    <n v="1"/>
    <n v="0"/>
    <n v="0"/>
    <n v="0"/>
    <n v="0"/>
    <n v="0"/>
    <n v="0"/>
    <n v="1"/>
    <n v="0"/>
    <n v="0"/>
    <n v="0"/>
    <n v="0"/>
    <n v="2"/>
    <n v="0"/>
    <n v="0"/>
    <n v="2"/>
    <n v="2.5010809190681775"/>
  </r>
  <r>
    <s v="187 - 1818-TIENDA AMBATO NORTE 1818REFRIGERACIÓN"/>
    <s v="MARIO DAVID NUÑEZ.xlsx"/>
    <s v="MARIO DAVID NUÑEZ"/>
    <s v="ARTEFACTA"/>
    <x v="185"/>
    <x v="0"/>
    <s v="REFRIGERACIÓN"/>
    <n v="0.4"/>
    <n v="5"/>
    <n v="2"/>
    <n v="3"/>
    <n v="0"/>
    <n v="0"/>
    <n v="0"/>
    <n v="0"/>
    <n v="1"/>
    <n v="0"/>
    <n v="0"/>
    <n v="0"/>
    <n v="0"/>
    <m/>
    <n v="0.33333333333333331"/>
    <n v="0.33333333333333331"/>
    <e v="#REF!"/>
    <s v="PLATA"/>
    <n v="7"/>
    <n v="2"/>
    <n v="2"/>
    <n v="6"/>
    <n v="1"/>
    <n v="0"/>
    <n v="1"/>
    <n v="2"/>
    <n v="0.66666666666666663"/>
    <s v="PROM. C"/>
    <m/>
    <m/>
    <s v="CADENAS"/>
    <s v="ARTEFACTA AMBATO 1818"/>
    <m/>
    <s v="JUAN CARLOS FIGUEROA"/>
    <n v="4"/>
    <n v="0"/>
    <n v="0"/>
    <n v="0"/>
    <n v="0"/>
    <n v="0"/>
    <n v="0"/>
    <n v="0"/>
    <n v="0"/>
    <n v="1"/>
    <n v="0"/>
    <n v="0"/>
    <n v="0"/>
    <n v="1"/>
    <n v="0"/>
    <n v="0"/>
    <n v="0"/>
    <n v="1"/>
    <s v="LJV"/>
    <s v="MARIO DAVID NUÑEZ"/>
    <n v="5.9999999999999973"/>
    <n v="3"/>
    <n v="0"/>
    <n v="0"/>
    <n v="0"/>
    <n v="0"/>
    <n v="1"/>
    <n v="0"/>
    <n v="4"/>
    <n v="0.2"/>
    <n v="0"/>
    <n v="1"/>
    <n v="0"/>
    <n v="0"/>
    <n v="0"/>
    <n v="1"/>
    <n v="0"/>
    <n v="2"/>
    <s v=""/>
    <s v=""/>
    <s v=""/>
    <s v=""/>
    <s v=""/>
    <s v=""/>
    <s v=""/>
    <n v="0.42857142857142855"/>
    <s v="mayor 40%"/>
    <n v="0"/>
    <n v="2"/>
    <n v="0"/>
    <n v="0"/>
    <n v="0"/>
    <n v="0"/>
    <n v="0"/>
    <n v="2"/>
    <n v="1"/>
    <n v="1"/>
    <n v="0"/>
    <n v="0"/>
    <n v="0"/>
    <n v="0"/>
    <n v="0"/>
    <n v="2"/>
    <n v="5"/>
  </r>
  <r>
    <s v="188 - 1819-TIENDA AMBATO 1819COCINAS"/>
    <s v="MARIO DAVID NUÑEZ.xlsx"/>
    <s v="MARIO DAVID NUÑEZ"/>
    <s v="ARTEFACTA"/>
    <x v="186"/>
    <x v="0"/>
    <s v="COCINAS"/>
    <n v="2"/>
    <n v="1"/>
    <n v="2"/>
    <n v="0"/>
    <n v="1"/>
    <n v="0"/>
    <n v="0"/>
    <n v="0"/>
    <n v="0"/>
    <n v="0"/>
    <n v="0"/>
    <n v="0"/>
    <n v="0"/>
    <m/>
    <n v="0.66666666666666663"/>
    <n v="0.66666666666666663"/>
    <e v="#REF!"/>
    <s v="BRONCE"/>
    <n v="5"/>
    <n v="1"/>
    <n v="2"/>
    <n v="3"/>
    <n v="2"/>
    <n v="2"/>
    <n v="2"/>
    <n v="3"/>
    <n v="0"/>
    <s v="PROM. C"/>
    <m/>
    <m/>
    <s v="CADENAS"/>
    <s v="ARTEFACTA TIENDA AMBATO 1819"/>
    <m/>
    <s v="JUAN CARLOS FIGUEROA"/>
    <n v="2"/>
    <n v="1"/>
    <n v="0"/>
    <n v="0"/>
    <n v="0"/>
    <n v="0"/>
    <n v="0"/>
    <n v="0"/>
    <n v="1"/>
    <n v="1"/>
    <n v="0"/>
    <n v="0"/>
    <n v="0"/>
    <n v="0"/>
    <n v="0"/>
    <n v="0"/>
    <n v="0"/>
    <n v="0"/>
    <s v="LVS"/>
    <s v="MARIO DAVID NUÑEZ"/>
    <n v="5.9999999999999982"/>
    <n v="0"/>
    <n v="0"/>
    <n v="0"/>
    <n v="0"/>
    <n v="0"/>
    <n v="0"/>
    <n v="0"/>
    <n v="0"/>
    <n v="0.4"/>
    <n v="3"/>
    <n v="1"/>
    <n v="0"/>
    <n v="0"/>
    <n v="0"/>
    <n v="0"/>
    <n v="0"/>
    <n v="4"/>
    <s v=""/>
    <s v=""/>
    <s v=""/>
    <s v=""/>
    <s v=""/>
    <s v=""/>
    <s v=""/>
    <n v="0.8"/>
    <s v="mayor 40%"/>
    <n v="1"/>
    <n v="0"/>
    <n v="0"/>
    <n v="0"/>
    <n v="0"/>
    <n v="0"/>
    <n v="0"/>
    <n v="1"/>
    <n v="2"/>
    <n v="0"/>
    <n v="0"/>
    <n v="0"/>
    <n v="0"/>
    <n v="0"/>
    <n v="1"/>
    <n v="3"/>
    <n v="4.6830082942399773"/>
  </r>
  <r>
    <s v="188 - 1819-TIENDA AMBATO 1819GLOBALES"/>
    <s v="MARIO DAVID NUÑEZ.xlsx"/>
    <s v="MARIO DAVID NUÑEZ"/>
    <s v="ARTEFACTA"/>
    <x v="186"/>
    <x v="0"/>
    <s v="GLOBALES"/>
    <n v="0"/>
    <n v="0"/>
    <n v="1"/>
    <n v="0"/>
    <n v="0"/>
    <n v="0"/>
    <n v="0"/>
    <n v="0"/>
    <n v="1"/>
    <n v="0"/>
    <n v="0"/>
    <n v="0"/>
    <n v="0"/>
    <m/>
    <n v="0.5"/>
    <n v="0.5"/>
    <e v="#REF!"/>
    <s v="BRONCE"/>
    <n v="3"/>
    <n v="0"/>
    <n v="1"/>
    <n v="2"/>
    <n v="1"/>
    <n v="1"/>
    <n v="1"/>
    <n v="1"/>
    <n v="0"/>
    <s v="PROM. C"/>
    <m/>
    <m/>
    <s v="CADENAS"/>
    <s v="ARTEFACTA TIENDA AMBATO 1819"/>
    <m/>
    <s v="JUAN CARLOS FIGUEROA"/>
    <n v="1"/>
    <n v="1"/>
    <n v="1"/>
    <n v="0"/>
    <n v="0"/>
    <n v="0"/>
    <n v="0"/>
    <n v="0"/>
    <n v="2"/>
    <n v="0"/>
    <n v="0"/>
    <n v="0"/>
    <n v="0"/>
    <n v="0"/>
    <n v="0"/>
    <n v="0"/>
    <n v="0"/>
    <n v="0"/>
    <s v="LVS"/>
    <s v="MARIO DAVID NUÑEZ"/>
    <n v="5.9999999999999982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0.66666666666666663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8 - 1819-TIENDA AMBATO 1819REFRIGERACIÓN"/>
    <s v="MARIO DAVID NUÑEZ.xlsx"/>
    <s v="MARIO DAVID NUÑEZ"/>
    <s v="ARTEFACTA"/>
    <x v="186"/>
    <x v="0"/>
    <s v="REFRIGERACIÓN"/>
    <n v="0"/>
    <n v="2"/>
    <n v="0"/>
    <n v="1"/>
    <n v="0"/>
    <n v="0"/>
    <n v="0"/>
    <n v="0"/>
    <n v="0"/>
    <n v="0"/>
    <n v="0"/>
    <n v="0"/>
    <n v="0"/>
    <m/>
    <n v="0"/>
    <n v="0"/>
    <e v="#REF!"/>
    <s v="BRONCE"/>
    <n v="3"/>
    <n v="0"/>
    <n v="0"/>
    <n v="1"/>
    <n v="2"/>
    <n v="2"/>
    <n v="2"/>
    <n v="2"/>
    <n v="0"/>
    <s v="PROM. C"/>
    <m/>
    <m/>
    <s v="CADENAS"/>
    <s v="ARTEFACTA TIENDA AMBATO 1819"/>
    <m/>
    <s v="JUAN CARLOS FIGUEROA"/>
    <n v="0"/>
    <n v="1"/>
    <n v="1"/>
    <n v="0"/>
    <n v="0"/>
    <n v="0"/>
    <n v="0"/>
    <n v="0"/>
    <n v="2"/>
    <n v="2"/>
    <n v="1"/>
    <n v="0"/>
    <n v="0"/>
    <n v="0"/>
    <n v="0"/>
    <n v="0"/>
    <n v="0"/>
    <n v="1"/>
    <s v="LVS"/>
    <s v="MARIO DAVID NUÑEZ"/>
    <n v="5.9999999999999982"/>
    <n v="1"/>
    <n v="1"/>
    <n v="0"/>
    <n v="0"/>
    <n v="0"/>
    <n v="0"/>
    <n v="0"/>
    <n v="2"/>
    <n v="0.2"/>
    <n v="0"/>
    <n v="0"/>
    <n v="0"/>
    <n v="0"/>
    <n v="0"/>
    <n v="0"/>
    <n v="0"/>
    <n v="0"/>
    <s v=""/>
    <s v=""/>
    <s v=""/>
    <s v=""/>
    <s v=""/>
    <s v=""/>
    <s v=""/>
    <n v="0.6"/>
    <s v="mayor 40%"/>
    <n v="0"/>
    <n v="0"/>
    <n v="0"/>
    <n v="0"/>
    <n v="0"/>
    <n v="0"/>
    <n v="0"/>
    <n v="0"/>
    <n v="0"/>
    <n v="0"/>
    <n v="0"/>
    <n v="0"/>
    <n v="0"/>
    <n v="0"/>
    <n v="0"/>
    <n v="0"/>
    <n v="4.8356080950139804"/>
  </r>
  <r>
    <s v="193 - 501-TIENDA LATACUNGA 501COCINAS"/>
    <s v="MARIO DAVID NUÑEZ.xlsx"/>
    <s v="MARIO DAVID NUÑEZ"/>
    <s v="ARTEFACTA"/>
    <x v="187"/>
    <x v="0"/>
    <s v="COCINAS"/>
    <n v="1"/>
    <n v="2"/>
    <n v="2"/>
    <n v="2"/>
    <n v="0"/>
    <n v="0"/>
    <n v="0"/>
    <n v="0"/>
    <n v="0"/>
    <n v="0"/>
    <n v="0"/>
    <n v="0"/>
    <n v="0"/>
    <m/>
    <n v="0.5"/>
    <n v="0.5"/>
    <e v="#REF!"/>
    <s v="BRONCE"/>
    <n v="4"/>
    <n v="0"/>
    <n v="2"/>
    <n v="4"/>
    <n v="0"/>
    <n v="0"/>
    <n v="0"/>
    <n v="0"/>
    <n v="1"/>
    <s v="PROM. C"/>
    <m/>
    <m/>
    <s v="CADENAS"/>
    <s v="ARTEFACTA TIENDA LATACUNGA 501"/>
    <m/>
    <s v="JUAN CARLOS FIGUEROA"/>
    <n v="0"/>
    <n v="0"/>
    <n v="0"/>
    <n v="0"/>
    <n v="0"/>
    <n v="0"/>
    <n v="0"/>
    <n v="0"/>
    <n v="0"/>
    <n v="1"/>
    <n v="2"/>
    <n v="1"/>
    <n v="0"/>
    <n v="0"/>
    <n v="0"/>
    <n v="0"/>
    <n v="0"/>
    <n v="3"/>
    <s v="W"/>
    <s v="MARIO DAVID NUÑEZ"/>
    <n v="0.50000000000000089"/>
    <n v="0"/>
    <n v="1"/>
    <n v="0"/>
    <n v="0"/>
    <n v="0"/>
    <n v="0"/>
    <n v="0"/>
    <n v="1"/>
    <n v="0.4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0"/>
    <n v="0"/>
    <n v="0"/>
    <n v="0"/>
    <n v="0"/>
    <n v="0"/>
    <n v="0"/>
    <n v="1"/>
    <n v="1"/>
    <n v="0"/>
    <n v="0"/>
    <n v="0"/>
    <n v="0"/>
    <n v="0"/>
    <n v="2"/>
    <n v="6"/>
  </r>
  <r>
    <s v="193 - 501-TIENDA LATACUNGA 501GLOBALES"/>
    <s v="MARIO DAVID NUÑEZ.xlsx"/>
    <s v="MARIO DAVID NUÑEZ"/>
    <s v="ARTEFACTA"/>
    <x v="187"/>
    <x v="0"/>
    <s v="GLOBALES"/>
    <n v="2"/>
    <n v="1"/>
    <n v="2"/>
    <n v="1"/>
    <n v="1"/>
    <n v="0"/>
    <n v="0"/>
    <n v="0"/>
    <n v="0"/>
    <n v="0"/>
    <n v="0"/>
    <n v="0"/>
    <n v="0"/>
    <m/>
    <n v="0.5"/>
    <n v="0.5"/>
    <e v="#REF!"/>
    <s v="BRONCE"/>
    <n v="4"/>
    <n v="0"/>
    <n v="2"/>
    <n v="4"/>
    <n v="0"/>
    <n v="0"/>
    <n v="0"/>
    <n v="0"/>
    <n v="2"/>
    <s v="PROM. C"/>
    <m/>
    <m/>
    <s v="CADENAS"/>
    <s v="ARTEFACTA TIENDA LATACUNGA 501"/>
    <m/>
    <s v="JUAN CARLOS FIGUEROA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MARIO DAVID NUÑEZ"/>
    <n v="0.50000000000000089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092534174553098"/>
  </r>
  <r>
    <s v="193 - 501-TIENDA LATACUNGA 501LAVADO"/>
    <s v="MARIO DAVID NUÑEZ.xlsx"/>
    <s v="MARIO DAVID NUÑEZ"/>
    <s v="ARTEFACTA"/>
    <x v="187"/>
    <x v="0"/>
    <s v="LAVADO"/>
    <n v="0"/>
    <n v="0"/>
    <n v="0"/>
    <n v="2"/>
    <n v="0"/>
    <n v="0"/>
    <n v="0"/>
    <n v="0"/>
    <n v="0"/>
    <n v="0"/>
    <n v="0"/>
    <n v="0"/>
    <n v="0"/>
    <m/>
    <n v="0"/>
    <n v="0"/>
    <e v="#REF!"/>
    <s v="BRONCE"/>
    <n v="2"/>
    <n v="0"/>
    <n v="0"/>
    <n v="2"/>
    <n v="0"/>
    <n v="0"/>
    <n v="0"/>
    <n v="0"/>
    <n v="0"/>
    <s v="PROM. C"/>
    <m/>
    <m/>
    <s v="CADENAS"/>
    <s v="ARTEFACTA TIENDA LATACUNGA 501"/>
    <m/>
    <s v="JUAN CARLOS FIGUEROA"/>
    <n v="0"/>
    <n v="0"/>
    <n v="0"/>
    <n v="0"/>
    <n v="0"/>
    <n v="0"/>
    <n v="0"/>
    <n v="0"/>
    <n v="0"/>
    <n v="0"/>
    <n v="0"/>
    <n v="0"/>
    <n v="1"/>
    <n v="0"/>
    <n v="0"/>
    <n v="0"/>
    <n v="0"/>
    <n v="1"/>
    <s v="W"/>
    <s v="MARIO DAVID NUÑEZ"/>
    <n v="0.50000000000000089"/>
    <n v="1"/>
    <n v="0"/>
    <n v="0"/>
    <n v="0"/>
    <n v="0"/>
    <n v="0"/>
    <n v="0"/>
    <n v="1"/>
    <n v="0.12"/>
    <n v="0"/>
    <n v="0"/>
    <n v="0"/>
    <n v="0"/>
    <n v="0"/>
    <n v="0"/>
    <n v="0"/>
    <n v="0"/>
    <s v=""/>
    <s v=""/>
    <s v=""/>
    <s v=""/>
    <s v=""/>
    <s v=""/>
    <s v=""/>
    <n v="0.5"/>
    <n v="0"/>
    <n v="0"/>
    <n v="0"/>
    <n v="0"/>
    <n v="0"/>
    <n v="0"/>
    <n v="0"/>
    <n v="0"/>
    <n v="0"/>
    <n v="1"/>
    <n v="0"/>
    <n v="0"/>
    <n v="0"/>
    <n v="1"/>
    <n v="0"/>
    <n v="0"/>
    <n v="2"/>
    <n v="1"/>
  </r>
  <r>
    <s v="193 - 501-TIENDA LATACUNGA 501REFRIGERACIÓN"/>
    <s v="MARIO DAVID NUÑEZ.xlsx"/>
    <s v="MARIO DAVID NUÑEZ"/>
    <s v="ARTEFACTA"/>
    <x v="187"/>
    <x v="0"/>
    <s v="REFRIGERACIÓN"/>
    <n v="0.5"/>
    <n v="2"/>
    <n v="1"/>
    <n v="1"/>
    <n v="0"/>
    <n v="0"/>
    <n v="0"/>
    <n v="0"/>
    <n v="0"/>
    <n v="0"/>
    <n v="0"/>
    <n v="0"/>
    <n v="0"/>
    <m/>
    <n v="0.5"/>
    <n v="0.5"/>
    <e v="#REF!"/>
    <s v="BRONCE"/>
    <n v="2"/>
    <n v="0"/>
    <n v="1"/>
    <n v="2"/>
    <n v="0"/>
    <n v="0"/>
    <n v="0"/>
    <n v="0"/>
    <n v="1"/>
    <s v="PROM. C"/>
    <m/>
    <m/>
    <s v="CADENAS"/>
    <s v="ARTEFACTA TIENDA LATACUNGA 501"/>
    <m/>
    <s v="JUAN CARLOS FIGUEROA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MARIO DAVID NUÑEZ"/>
    <n v="0.50000000000000089"/>
    <n v="2"/>
    <n v="0"/>
    <n v="0"/>
    <n v="0"/>
    <n v="0"/>
    <n v="0"/>
    <n v="0"/>
    <n v="2"/>
    <n v="0.2"/>
    <n v="0"/>
    <n v="0"/>
    <n v="0"/>
    <n v="0"/>
    <n v="0"/>
    <n v="0"/>
    <n v="0"/>
    <n v="0"/>
    <s v=""/>
    <s v=""/>
    <s v=""/>
    <s v=""/>
    <s v=""/>
    <s v=""/>
    <s v="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4"/>
  </r>
  <r>
    <s v="194 - 504-TIENDA LATACUNGA 504COCINAS"/>
    <s v="MARIO DAVID NUÑEZ.xlsx"/>
    <s v="MARIO DAVID NUÑEZ"/>
    <s v="ARTEFACTA"/>
    <x v="188"/>
    <x v="0"/>
    <s v="COCINAS"/>
    <n v="0"/>
    <n v="2"/>
    <n v="0"/>
    <n v="0"/>
    <n v="2"/>
    <n v="0"/>
    <n v="0"/>
    <n v="0"/>
    <n v="0"/>
    <n v="0"/>
    <n v="0"/>
    <n v="0"/>
    <n v="0"/>
    <m/>
    <n v="0"/>
    <n v="0"/>
    <e v="#REF!"/>
    <s v="BRONCE"/>
    <n v="3"/>
    <n v="0"/>
    <n v="0"/>
    <n v="3"/>
    <n v="0"/>
    <n v="0"/>
    <n v="0"/>
    <n v="0"/>
    <n v="0"/>
    <s v="PROM. C"/>
    <m/>
    <m/>
    <s v="CADENAS"/>
    <s v="ARTEFACTA TIENDA LATACUNGA 504"/>
    <m/>
    <s v="JUAN CARLOS FIGUEROA"/>
    <n v="0"/>
    <n v="0"/>
    <n v="0"/>
    <n v="0"/>
    <n v="0"/>
    <n v="0"/>
    <n v="0"/>
    <n v="0"/>
    <n v="0"/>
    <n v="3"/>
    <n v="0"/>
    <n v="0"/>
    <n v="1"/>
    <n v="0"/>
    <n v="0"/>
    <n v="0"/>
    <n v="4"/>
    <n v="5"/>
    <s v="W"/>
    <s v="MARIO DAVID NUÑEZ"/>
    <n v="1.5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s v="30% a 40%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194 - 504-TIENDA LATACUNGA 504GLOBALES"/>
    <s v="MARIO DAVID NUÑEZ.xlsx"/>
    <s v="MARIO DAVID NUÑEZ"/>
    <s v="ARTEFACTA"/>
    <x v="188"/>
    <x v="0"/>
    <s v="GLOBALES"/>
    <n v="0"/>
    <n v="0"/>
    <n v="2"/>
    <n v="0"/>
    <n v="2"/>
    <n v="0"/>
    <n v="0"/>
    <n v="0"/>
    <n v="0"/>
    <n v="0"/>
    <n v="0"/>
    <n v="0"/>
    <n v="0"/>
    <m/>
    <n v="0.5"/>
    <n v="0.5"/>
    <e v="#REF!"/>
    <s v="BRONCE"/>
    <n v="4"/>
    <n v="0"/>
    <n v="2"/>
    <n v="4"/>
    <n v="0"/>
    <n v="0"/>
    <n v="0"/>
    <n v="0"/>
    <n v="0"/>
    <s v="PROM. C"/>
    <m/>
    <m/>
    <s v="CADENAS"/>
    <s v="ARTEFACTA TIENDA LATACUNGA 504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ARIO DAVID NUÑEZ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94 - 504-TIENDA LATACUNGA 504REFRIGERACIÓN"/>
    <s v="MARIO DAVID NUÑEZ.xlsx"/>
    <s v="MARIO DAVID NUÑEZ"/>
    <s v="ARTEFACTA"/>
    <x v="188"/>
    <x v="0"/>
    <s v="REFRIGERACIÓN"/>
    <n v="0"/>
    <n v="1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LATACUNGA 504"/>
    <m/>
    <s v="JUAN CARLOS FIGUEROA"/>
    <n v="0"/>
    <n v="0"/>
    <n v="0"/>
    <n v="0"/>
    <n v="0"/>
    <n v="0"/>
    <n v="0"/>
    <n v="0"/>
    <n v="0"/>
    <n v="2"/>
    <n v="0"/>
    <n v="0"/>
    <n v="0"/>
    <n v="0"/>
    <n v="0"/>
    <n v="0"/>
    <n v="3"/>
    <n v="3"/>
    <s v="W"/>
    <s v="MARIO DAVID NUÑEZ"/>
    <n v="1.5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s v="30% a 40%"/>
    <n v="0"/>
    <n v="0"/>
    <n v="0"/>
    <n v="0"/>
    <n v="0"/>
    <n v="0"/>
    <n v="0"/>
    <n v="0"/>
    <n v="0"/>
    <n v="1"/>
    <n v="0"/>
    <n v="0"/>
    <n v="0"/>
    <n v="0"/>
    <n v="0"/>
    <n v="1"/>
    <n v="3"/>
  </r>
  <r>
    <s v="COCINAS"/>
    <s v="MARIO DAVID NUÑEZ.xlsx"/>
    <s v="MARIO DAVID NUÑEZ"/>
    <s v="CRECOS"/>
    <x v="189"/>
    <x v="2"/>
    <s v="COCINAS"/>
    <n v="0"/>
    <n v="0"/>
    <n v="2"/>
    <n v="2"/>
    <n v="0"/>
    <n v="0"/>
    <n v="0"/>
    <n v="0"/>
    <n v="0"/>
    <n v="0"/>
    <n v="0"/>
    <n v="0"/>
    <n v="0"/>
    <m/>
    <n v="0.5"/>
    <n v="0.5"/>
    <e v="#REF!"/>
    <e v="#N/A"/>
    <n v="4"/>
    <n v="0"/>
    <n v="2"/>
    <n v="4"/>
    <n v="0"/>
    <n v="0"/>
    <n v="0"/>
    <n v="0"/>
    <n v="1"/>
    <n v="0"/>
    <m/>
    <e v="#N/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"/>
    <n v="0"/>
    <n v="0"/>
    <n v="0"/>
    <n v="0"/>
    <n v="0"/>
    <n v="0"/>
    <n v="0"/>
    <n v="0"/>
    <m/>
    <m/>
    <m/>
    <m/>
    <m/>
    <m/>
    <m/>
    <n v="0"/>
    <n v="0"/>
    <n v="1"/>
    <n v="2"/>
    <n v="0"/>
    <n v="0"/>
    <n v="0"/>
    <n v="0"/>
    <n v="0"/>
    <n v="3"/>
    <n v="0"/>
    <n v="0"/>
    <n v="0"/>
    <n v="0"/>
    <n v="0"/>
    <n v="0"/>
    <n v="0"/>
    <n v="0"/>
    <n v="0"/>
  </r>
  <r>
    <s v="GLOBALES"/>
    <s v="MARIO DAVID NUÑEZ.xlsx"/>
    <s v="MARIO DAVID NUÑEZ"/>
    <s v="CRECOS"/>
    <x v="189"/>
    <x v="2"/>
    <s v="GLOBALES"/>
    <n v="0"/>
    <n v="0"/>
    <n v="2"/>
    <n v="1"/>
    <n v="3"/>
    <n v="2"/>
    <n v="0"/>
    <n v="0"/>
    <n v="0"/>
    <n v="0"/>
    <n v="0"/>
    <n v="0"/>
    <n v="0"/>
    <m/>
    <n v="0.25"/>
    <n v="0"/>
    <e v="#REF!"/>
    <e v="#N/A"/>
    <n v="0"/>
    <n v="0"/>
    <n v="0"/>
    <n v="0"/>
    <n v="0"/>
    <n v="0"/>
    <n v="0"/>
    <n v="0"/>
    <n v="2"/>
    <n v="0"/>
    <m/>
    <m/>
    <n v="0"/>
    <n v="0"/>
    <m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FRIGERACIÓN"/>
    <s v="MARIO DAVID NUÑEZ.xlsx"/>
    <s v="MARIO DAVID NUÑEZ"/>
    <s v="CRECOS"/>
    <x v="189"/>
    <x v="2"/>
    <s v="REFRIGERACIÓN"/>
    <n v="2"/>
    <n v="1"/>
    <n v="2"/>
    <n v="2"/>
    <n v="0"/>
    <n v="0"/>
    <n v="0"/>
    <n v="0"/>
    <n v="0"/>
    <n v="0"/>
    <n v="0"/>
    <n v="0"/>
    <n v="0"/>
    <m/>
    <n v="0.5"/>
    <n v="0.5"/>
    <e v="#REF!"/>
    <e v="#N/A"/>
    <n v="4"/>
    <n v="0"/>
    <n v="2"/>
    <n v="4"/>
    <n v="0"/>
    <n v="0"/>
    <n v="0"/>
    <n v="0"/>
    <n v="1"/>
    <n v="0"/>
    <m/>
    <e v="#N/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263 - LAT. LATACUNGA IICOCINAS"/>
    <s v="MARIO DAVID NUÑEZ.xlsx"/>
    <s v="MARIO DAVID NUÑEZ"/>
    <s v="JAHER"/>
    <x v="190"/>
    <x v="0"/>
    <s v="COCINAS"/>
    <n v="1"/>
    <n v="2"/>
    <n v="2"/>
    <n v="2"/>
    <n v="0"/>
    <n v="0"/>
    <n v="0"/>
    <n v="0"/>
    <n v="0"/>
    <n v="0"/>
    <n v="0"/>
    <n v="0"/>
    <n v="0"/>
    <m/>
    <n v="0.5"/>
    <n v="0.5"/>
    <e v="#REF!"/>
    <s v="BRONCE"/>
    <n v="4"/>
    <n v="0"/>
    <n v="2"/>
    <n v="4"/>
    <n v="0"/>
    <n v="0"/>
    <n v="0"/>
    <n v="0"/>
    <n v="1"/>
    <s v="PROM. C"/>
    <m/>
    <m/>
    <s v="CADENAS"/>
    <s v="JAHER  LATACUNGA II"/>
    <m/>
    <s v="JUAN CARLOS FIGUEROA"/>
    <n v="0"/>
    <n v="1"/>
    <n v="1"/>
    <n v="0"/>
    <n v="0"/>
    <n v="0"/>
    <n v="0"/>
    <n v="0"/>
    <n v="2"/>
    <n v="5.8839886904539132"/>
    <n v="0"/>
    <n v="0"/>
    <n v="0"/>
    <n v="0"/>
    <n v="0"/>
    <n v="0"/>
    <n v="0"/>
    <n v="0"/>
    <s v="W"/>
    <s v="MARIO DAVID NUÑEZ"/>
    <n v="0.49999999999999956"/>
    <n v="0"/>
    <n v="0"/>
    <n v="0"/>
    <n v="0"/>
    <n v="0"/>
    <n v="0"/>
    <n v="0"/>
    <n v="0"/>
    <n v="0.42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0"/>
    <n v="0"/>
    <n v="0"/>
    <n v="0"/>
    <n v="0"/>
    <n v="0"/>
    <n v="0"/>
    <n v="0"/>
    <n v="1"/>
    <n v="0"/>
    <n v="0"/>
    <n v="0"/>
    <n v="0"/>
    <n v="0"/>
    <n v="1"/>
    <n v="4.8839886904539132"/>
  </r>
  <r>
    <s v="263 - LAT. LATACUNGA IILAVADO"/>
    <s v="MARIO DAVID NUÑEZ.xlsx"/>
    <s v="MARIO DAVID NUÑEZ"/>
    <s v="JAHER"/>
    <x v="190"/>
    <x v="0"/>
    <s v="LAVADO"/>
    <n v="0"/>
    <n v="0"/>
    <n v="0"/>
    <n v="0"/>
    <n v="2"/>
    <n v="2"/>
    <n v="1"/>
    <n v="0"/>
    <n v="0"/>
    <n v="0"/>
    <n v="0"/>
    <n v="0"/>
    <n v="0"/>
    <m/>
    <n v="0"/>
    <n v="0"/>
    <e v="#REF!"/>
    <s v="BRONCE"/>
    <n v="5"/>
    <n v="0"/>
    <n v="0"/>
    <n v="5"/>
    <n v="0"/>
    <n v="0"/>
    <n v="0"/>
    <n v="0"/>
    <n v="0"/>
    <s v="PROM. C"/>
    <m/>
    <m/>
    <s v="CADENAS"/>
    <s v="JAHER  LATACUNGA II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ARIO DAVID NUÑEZ"/>
    <n v="0.49999999999999956"/>
    <n v="0"/>
    <n v="0"/>
    <n v="0"/>
    <n v="0"/>
    <n v="0"/>
    <n v="0"/>
    <n v="0"/>
    <n v="0"/>
    <n v="0.2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s v="263 - LAT. LATACUNGA IIREFRIGERACIÓN"/>
    <s v="MARIO DAVID NUÑEZ.xlsx"/>
    <s v="MARIO DAVID NUÑEZ"/>
    <s v="JAHER"/>
    <x v="190"/>
    <x v="0"/>
    <s v="REFRIGERACIÓN"/>
    <n v="0.66666666666666663"/>
    <n v="3"/>
    <n v="2"/>
    <n v="4"/>
    <n v="0"/>
    <n v="0"/>
    <n v="0"/>
    <n v="0"/>
    <n v="0"/>
    <n v="0"/>
    <n v="0"/>
    <n v="0"/>
    <n v="0"/>
    <m/>
    <n v="0.5"/>
    <n v="0.5"/>
    <e v="#REF!"/>
    <s v="BRONCE"/>
    <n v="8"/>
    <n v="0"/>
    <n v="2"/>
    <n v="4"/>
    <n v="4"/>
    <n v="2"/>
    <n v="4"/>
    <n v="2"/>
    <n v="0.5"/>
    <s v="PROM. C"/>
    <m/>
    <m/>
    <s v="CADENAS"/>
    <s v="JAHER  LATACUNGA II"/>
    <m/>
    <s v="JUAN CARLOS FIGUEROA"/>
    <n v="0"/>
    <n v="1"/>
    <n v="1"/>
    <n v="0"/>
    <n v="0"/>
    <n v="0"/>
    <n v="0"/>
    <n v="0"/>
    <n v="2"/>
    <n v="3.6653771047492723"/>
    <n v="1"/>
    <n v="2"/>
    <n v="0"/>
    <n v="0"/>
    <n v="0"/>
    <n v="0"/>
    <n v="0"/>
    <n v="3"/>
    <s v="W"/>
    <s v="MARIO DAVID NUÑEZ"/>
    <n v="0.49999999999999956"/>
    <n v="1"/>
    <n v="2"/>
    <n v="0"/>
    <n v="0"/>
    <n v="0"/>
    <n v="0"/>
    <n v="0"/>
    <n v="3"/>
    <n v="0.35"/>
    <n v="1"/>
    <n v="0"/>
    <n v="0"/>
    <n v="0"/>
    <n v="0"/>
    <n v="0"/>
    <n v="0"/>
    <n v="1"/>
    <s v=""/>
    <s v=""/>
    <s v=""/>
    <s v=""/>
    <s v=""/>
    <s v=""/>
    <s v=""/>
    <n v="0.44444444444444442"/>
    <s v="30% a 40%"/>
    <n v="0"/>
    <n v="0"/>
    <n v="0"/>
    <n v="0"/>
    <n v="0"/>
    <n v="0"/>
    <n v="0"/>
    <n v="0"/>
    <n v="0"/>
    <n v="0"/>
    <n v="0"/>
    <n v="0"/>
    <n v="0"/>
    <n v="0"/>
    <n v="0"/>
    <n v="0"/>
    <n v="3.5976657049467295"/>
  </r>
  <r>
    <s v="205 - AMBATO 1COCINAS"/>
    <s v="MARIO DAVID NUÑEZ.xlsx"/>
    <s v="MARIO DAVID NUÑEZ"/>
    <s v="LA GANGA"/>
    <x v="191"/>
    <x v="0"/>
    <s v="COCINAS"/>
    <n v="1.6666666666666667"/>
    <n v="6"/>
    <n v="10"/>
    <n v="6"/>
    <n v="0"/>
    <n v="0"/>
    <n v="0"/>
    <n v="0"/>
    <n v="0"/>
    <n v="0"/>
    <n v="0"/>
    <n v="0"/>
    <n v="0"/>
    <m/>
    <n v="0.66666666666666663"/>
    <n v="0.66666666666666663"/>
    <e v="#REF!"/>
    <s v="PLATA"/>
    <n v="16"/>
    <n v="9"/>
    <n v="10"/>
    <n v="15"/>
    <n v="1"/>
    <n v="0"/>
    <n v="1"/>
    <n v="9"/>
    <n v="1.6666666666666667"/>
    <s v="PROM. C"/>
    <m/>
    <m/>
    <s v="CADENAS"/>
    <s v="GANGA AMBATO 1"/>
    <m/>
    <s v="JUAN CARLOS FIGUEROA"/>
    <n v="13"/>
    <n v="0"/>
    <n v="0"/>
    <n v="0"/>
    <n v="0"/>
    <n v="0"/>
    <n v="0"/>
    <n v="0"/>
    <n v="0"/>
    <n v="7.0512806552729828"/>
    <n v="0"/>
    <n v="0"/>
    <n v="0"/>
    <n v="0"/>
    <n v="0"/>
    <n v="0"/>
    <n v="0"/>
    <n v="0"/>
    <s v="LJVS"/>
    <s v="MARIO DAVID NUÑEZ"/>
    <n v="8"/>
    <n v="2"/>
    <n v="1"/>
    <n v="0"/>
    <n v="0"/>
    <n v="0"/>
    <n v="0"/>
    <n v="0"/>
    <n v="3"/>
    <n v="0.4"/>
    <n v="2"/>
    <n v="3"/>
    <n v="0"/>
    <n v="0"/>
    <n v="0"/>
    <n v="0"/>
    <n v="0"/>
    <n v="5"/>
    <s v=""/>
    <s v=""/>
    <s v=""/>
    <s v=""/>
    <s v=""/>
    <s v=""/>
    <s v=""/>
    <n v="0.5"/>
    <s v="mayor 40%"/>
    <n v="2"/>
    <n v="3"/>
    <n v="0"/>
    <n v="0"/>
    <n v="0"/>
    <n v="0"/>
    <n v="0"/>
    <n v="5"/>
    <n v="1"/>
    <n v="1"/>
    <n v="0"/>
    <n v="0"/>
    <n v="0"/>
    <n v="0"/>
    <n v="0"/>
    <n v="2"/>
    <n v="16.355790091366281"/>
  </r>
  <r>
    <s v="205 - AMBATO 1GLOBALES"/>
    <s v="MARIO DAVID NUÑEZ.xlsx"/>
    <s v="MARIO DAVID NUÑEZ"/>
    <s v="LA GANGA"/>
    <x v="191"/>
    <x v="0"/>
    <s v="GLOBALES"/>
    <n v="1.3333333333333333"/>
    <n v="3"/>
    <n v="4"/>
    <n v="0"/>
    <n v="0"/>
    <n v="0"/>
    <n v="0"/>
    <n v="0"/>
    <n v="0"/>
    <n v="0"/>
    <n v="0"/>
    <n v="0"/>
    <n v="0"/>
    <m/>
    <n v="1"/>
    <n v="1"/>
    <e v="#REF!"/>
    <s v="PLATA"/>
    <n v="5"/>
    <n v="1"/>
    <n v="4"/>
    <n v="4"/>
    <n v="1"/>
    <n v="1"/>
    <n v="1"/>
    <n v="2"/>
    <n v="0"/>
    <s v="PROM. C"/>
    <m/>
    <m/>
    <s v="CADENAS"/>
    <s v="GANGA AMBATO 1"/>
    <m/>
    <s v="JUAN CARLOS FIGUEROA"/>
    <n v="1"/>
    <n v="0"/>
    <n v="0"/>
    <n v="0"/>
    <n v="0"/>
    <n v="0"/>
    <n v="0"/>
    <n v="0"/>
    <n v="0"/>
    <n v="2"/>
    <n v="1"/>
    <n v="0"/>
    <n v="0"/>
    <n v="0"/>
    <n v="0"/>
    <n v="0"/>
    <n v="0"/>
    <n v="1"/>
    <s v="LJVS"/>
    <s v="MARIO DAVID NUÑEZ"/>
    <n v="8"/>
    <n v="2"/>
    <n v="0"/>
    <n v="0"/>
    <n v="0"/>
    <n v="0"/>
    <n v="0"/>
    <n v="0"/>
    <n v="2"/>
    <n v="0"/>
    <n v="2"/>
    <n v="0"/>
    <n v="2"/>
    <n v="0"/>
    <n v="0"/>
    <n v="0"/>
    <n v="0"/>
    <n v="4"/>
    <s v=""/>
    <s v=""/>
    <s v=""/>
    <s v=""/>
    <s v=""/>
    <s v=""/>
    <s v=""/>
    <n v="0.7142857142857143"/>
    <s v="mayor 40%"/>
    <n v="1"/>
    <n v="1"/>
    <n v="0"/>
    <n v="0"/>
    <n v="0"/>
    <n v="0"/>
    <n v="0"/>
    <n v="2"/>
    <n v="0"/>
    <n v="1"/>
    <n v="0"/>
    <n v="1"/>
    <n v="0"/>
    <n v="0"/>
    <n v="0"/>
    <n v="2"/>
    <n v="1.3233255243850479"/>
  </r>
  <r>
    <s v="205 - AMBATO 1LAVADO"/>
    <s v="MARIO DAVID NUÑEZ.xlsx"/>
    <s v="MARIO DAVID NUÑEZ"/>
    <s v="LA GANGA"/>
    <x v="191"/>
    <x v="0"/>
    <s v="LAVADO"/>
    <n v="0"/>
    <n v="2"/>
    <n v="0"/>
    <n v="0"/>
    <n v="8"/>
    <n v="2"/>
    <n v="4"/>
    <n v="0"/>
    <n v="0"/>
    <n v="0"/>
    <n v="0"/>
    <n v="0"/>
    <n v="0"/>
    <m/>
    <n v="0"/>
    <n v="0"/>
    <e v="#REF!"/>
    <s v="PLATA"/>
    <n v="14"/>
    <n v="0"/>
    <n v="0"/>
    <n v="11"/>
    <n v="3"/>
    <n v="0"/>
    <n v="3"/>
    <n v="0"/>
    <n v="0"/>
    <s v="PROM. C"/>
    <m/>
    <m/>
    <s v="CADENAS"/>
    <s v="GANGA AMBATO 1"/>
    <m/>
    <s v="JUAN CARLOS FIGUEROA"/>
    <n v="9"/>
    <n v="1"/>
    <n v="0"/>
    <n v="1"/>
    <n v="0"/>
    <n v="0"/>
    <n v="0"/>
    <n v="0"/>
    <n v="2"/>
    <n v="0"/>
    <n v="0"/>
    <n v="0"/>
    <n v="0"/>
    <n v="0"/>
    <n v="2"/>
    <n v="0"/>
    <n v="0"/>
    <n v="2"/>
    <s v="LJVS"/>
    <s v="MARIO DAVID NUÑEZ"/>
    <n v="8"/>
    <n v="1"/>
    <n v="0"/>
    <n v="1"/>
    <n v="1"/>
    <n v="1"/>
    <n v="0"/>
    <n v="0"/>
    <n v="4"/>
    <n v="0.05"/>
    <n v="0"/>
    <n v="0"/>
    <n v="3"/>
    <n v="1"/>
    <n v="1"/>
    <n v="0"/>
    <n v="0"/>
    <n v="5"/>
    <m/>
    <m/>
    <s v="ALTO"/>
    <m/>
    <m/>
    <m/>
    <m/>
    <n v="0.15384615384615385"/>
    <s v="menor de 30%"/>
    <n v="0"/>
    <n v="0"/>
    <n v="2"/>
    <n v="1"/>
    <n v="1"/>
    <n v="0"/>
    <n v="0"/>
    <n v="4"/>
    <n v="0"/>
    <n v="0"/>
    <n v="2"/>
    <n v="0"/>
    <n v="3"/>
    <n v="0"/>
    <n v="0"/>
    <n v="5"/>
    <n v="0"/>
  </r>
  <r>
    <s v="205 - AMBATO 1REFRIGERACIÓN"/>
    <s v="MARIO DAVID NUÑEZ.xlsx"/>
    <s v="MARIO DAVID NUÑEZ"/>
    <s v="LA GANGA"/>
    <x v="191"/>
    <x v="0"/>
    <s v="REFRIGERACIÓN"/>
    <n v="0.25"/>
    <n v="4"/>
    <n v="1"/>
    <n v="4"/>
    <n v="1"/>
    <n v="0"/>
    <n v="1"/>
    <n v="0"/>
    <n v="0"/>
    <n v="0"/>
    <n v="0"/>
    <n v="0"/>
    <n v="0"/>
    <m/>
    <n v="0.2"/>
    <n v="0.2"/>
    <e v="#REF!"/>
    <s v="PLATA"/>
    <n v="7"/>
    <n v="1"/>
    <n v="1"/>
    <n v="5"/>
    <n v="2"/>
    <n v="0"/>
    <n v="2"/>
    <n v="1"/>
    <n v="0.25"/>
    <s v="PROM. C"/>
    <m/>
    <m/>
    <s v="CADENAS"/>
    <s v="GANGA AMBATO 1"/>
    <m/>
    <s v="JUAN CARLOS FIGUEROA"/>
    <n v="4"/>
    <n v="1"/>
    <n v="3"/>
    <n v="0"/>
    <n v="0"/>
    <n v="0"/>
    <n v="0"/>
    <n v="0"/>
    <n v="4"/>
    <n v="2"/>
    <n v="1"/>
    <n v="0"/>
    <n v="0"/>
    <n v="0"/>
    <n v="0"/>
    <n v="0"/>
    <n v="0"/>
    <n v="1"/>
    <s v="LJVS"/>
    <s v="MARIO DAVID NUÑEZ"/>
    <n v="8"/>
    <n v="1"/>
    <n v="0"/>
    <n v="0"/>
    <n v="0"/>
    <n v="0"/>
    <n v="0"/>
    <n v="0"/>
    <n v="1"/>
    <n v="0.28000000000000003"/>
    <n v="1"/>
    <n v="1"/>
    <n v="0"/>
    <n v="0"/>
    <n v="0"/>
    <n v="0"/>
    <n v="0"/>
    <n v="2"/>
    <s v=""/>
    <s v=""/>
    <s v=""/>
    <s v=""/>
    <s v=""/>
    <s v=""/>
    <s v=""/>
    <n v="0.5"/>
    <s v="mayor 40%"/>
    <n v="1"/>
    <n v="2"/>
    <n v="0"/>
    <n v="0"/>
    <n v="0"/>
    <n v="0"/>
    <n v="0"/>
    <n v="3"/>
    <n v="0"/>
    <n v="0"/>
    <n v="0"/>
    <n v="0"/>
    <n v="0"/>
    <n v="0"/>
    <n v="0"/>
    <n v="0"/>
    <n v="5.9646020136254974"/>
  </r>
  <r>
    <s v="209 - LATACUNGACOCINAS"/>
    <s v="MARIO DAVID NUÑEZ.xlsx"/>
    <s v="MARIO DAVID NUÑEZ"/>
    <s v="LA GANGA"/>
    <x v="192"/>
    <x v="0"/>
    <s v="COCINAS"/>
    <n v="0.4"/>
    <n v="5"/>
    <n v="2"/>
    <n v="3"/>
    <n v="0"/>
    <n v="0"/>
    <n v="0"/>
    <n v="0"/>
    <n v="0"/>
    <n v="0"/>
    <n v="0"/>
    <n v="0"/>
    <n v="0"/>
    <m/>
    <n v="0.4"/>
    <n v="0.4"/>
    <e v="#REF!"/>
    <s v="BRONCE"/>
    <n v="5"/>
    <n v="0"/>
    <n v="2"/>
    <n v="5"/>
    <n v="0"/>
    <n v="0"/>
    <n v="0"/>
    <n v="0"/>
    <n v="0.66666666666666663"/>
    <s v="PROM. C"/>
    <m/>
    <m/>
    <s v="CADENAS"/>
    <s v="GANGA LATACUNGA"/>
    <m/>
    <s v="JUAN CARLOS FIGUEROA"/>
    <n v="0"/>
    <n v="1"/>
    <n v="0"/>
    <n v="0"/>
    <n v="0"/>
    <n v="0"/>
    <n v="0"/>
    <n v="0"/>
    <n v="1"/>
    <n v="4.9747861287856878"/>
    <n v="0"/>
    <n v="0"/>
    <n v="0"/>
    <n v="0"/>
    <n v="0"/>
    <n v="0"/>
    <n v="0"/>
    <n v="0"/>
    <s v="W"/>
    <s v="MARIO DAVID NUÑEZ"/>
    <n v="0.49999999999999956"/>
    <n v="2"/>
    <n v="1"/>
    <n v="0"/>
    <n v="0"/>
    <n v="0"/>
    <n v="0"/>
    <n v="0"/>
    <n v="3"/>
    <n v="0.4"/>
    <n v="0"/>
    <n v="1"/>
    <n v="0"/>
    <n v="0"/>
    <n v="0"/>
    <n v="0"/>
    <n v="0"/>
    <n v="1"/>
    <s v=""/>
    <s v=""/>
    <s v=""/>
    <s v=""/>
    <s v=""/>
    <s v=""/>
    <s v=""/>
    <n v="0.6"/>
    <s v="mayor 40%"/>
    <n v="0"/>
    <n v="1"/>
    <n v="0"/>
    <n v="0"/>
    <n v="0"/>
    <n v="0"/>
    <n v="0"/>
    <n v="1"/>
    <n v="0"/>
    <n v="1"/>
    <n v="0"/>
    <n v="0"/>
    <n v="0"/>
    <n v="0"/>
    <n v="0"/>
    <n v="1"/>
    <n v="12.219710682183344"/>
  </r>
  <r>
    <s v="209 - LATACUNGAGLOBALES"/>
    <s v="MARIO DAVID NUÑEZ.xlsx"/>
    <s v="MARIO DAVID NUÑEZ"/>
    <s v="LA GANGA"/>
    <x v="192"/>
    <x v="0"/>
    <s v="GLOBALES"/>
    <n v="0.5"/>
    <n v="4"/>
    <n v="2"/>
    <n v="0"/>
    <n v="0"/>
    <n v="0"/>
    <n v="0"/>
    <n v="0"/>
    <n v="0"/>
    <n v="0"/>
    <n v="0"/>
    <n v="0"/>
    <n v="0"/>
    <m/>
    <n v="1"/>
    <n v="1"/>
    <e v="#REF!"/>
    <s v="BRONCE"/>
    <n v="2"/>
    <n v="0"/>
    <n v="2"/>
    <n v="2"/>
    <n v="0"/>
    <n v="0"/>
    <n v="0"/>
    <n v="0"/>
    <n v="0"/>
    <s v="PROM. C"/>
    <m/>
    <m/>
    <s v="CADENAS"/>
    <s v="GANGA LATACUNGA"/>
    <m/>
    <s v="JUAN CARLOS FIGUEROA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MARIO DAVID NUÑEZ"/>
    <n v="0.49999999999999956"/>
    <n v="2"/>
    <n v="0"/>
    <n v="0"/>
    <n v="0"/>
    <n v="0"/>
    <n v="0"/>
    <n v="0"/>
    <n v="2"/>
    <n v="0"/>
    <n v="2"/>
    <n v="0"/>
    <n v="0"/>
    <n v="0"/>
    <n v="0"/>
    <n v="0"/>
    <n v="0"/>
    <n v="2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.4185992572578994"/>
  </r>
  <r>
    <s v="209 - LATACUNGALAVADO"/>
    <s v="MARIO DAVID NUÑEZ.xlsx"/>
    <s v="MARIO DAVID NUÑEZ"/>
    <s v="LA GANGA"/>
    <x v="192"/>
    <x v="0"/>
    <s v="LAVADO"/>
    <n v="1"/>
    <n v="1"/>
    <n v="1"/>
    <n v="0"/>
    <n v="0"/>
    <n v="0"/>
    <n v="0"/>
    <n v="0"/>
    <n v="0"/>
    <n v="0"/>
    <n v="0"/>
    <n v="0"/>
    <n v="0"/>
    <m/>
    <n v="1"/>
    <n v="1"/>
    <e v="#REF!"/>
    <s v="BRONCE"/>
    <n v="1"/>
    <n v="0"/>
    <n v="1"/>
    <n v="1"/>
    <n v="0"/>
    <n v="0"/>
    <n v="0"/>
    <n v="0"/>
    <n v="0"/>
    <s v="PROM. C"/>
    <m/>
    <m/>
    <s v="CADENAS"/>
    <s v="GANGA LATACUNGA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ARIO DAVID NUÑEZ"/>
    <n v="0.49999999999999956"/>
    <n v="0"/>
    <n v="0"/>
    <n v="0"/>
    <n v="0"/>
    <n v="0"/>
    <n v="0"/>
    <n v="0"/>
    <n v="0"/>
    <n v="0.0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9 - LATACUNGAREFRIGERACIÓN"/>
    <s v="MARIO DAVID NUÑEZ.xlsx"/>
    <s v="MARIO DAVID NUÑEZ"/>
    <s v="LA GANGA"/>
    <x v="192"/>
    <x v="0"/>
    <s v="REFRIGERACIÓN"/>
    <n v="0.66666666666666663"/>
    <n v="3"/>
    <n v="2"/>
    <n v="6"/>
    <n v="0"/>
    <n v="0"/>
    <n v="0"/>
    <n v="0"/>
    <n v="0"/>
    <n v="0"/>
    <n v="0"/>
    <n v="0"/>
    <n v="0"/>
    <m/>
    <n v="0.4"/>
    <n v="0.4"/>
    <e v="#REF!"/>
    <s v="BRONCE"/>
    <n v="10"/>
    <n v="0"/>
    <n v="2"/>
    <n v="5"/>
    <n v="5"/>
    <n v="2"/>
    <n v="5"/>
    <n v="2"/>
    <n v="0.33333333333333331"/>
    <s v="PROM. C"/>
    <m/>
    <m/>
    <s v="CADENAS"/>
    <s v="GANGA LATACUNGA"/>
    <m/>
    <s v="JUAN CARLOS FIGUEROA"/>
    <n v="0"/>
    <n v="1"/>
    <n v="1"/>
    <n v="0"/>
    <n v="0"/>
    <n v="0"/>
    <n v="0"/>
    <n v="0"/>
    <n v="2"/>
    <n v="2"/>
    <n v="0"/>
    <n v="0"/>
    <n v="0"/>
    <n v="0"/>
    <n v="0"/>
    <n v="0"/>
    <n v="0"/>
    <n v="0"/>
    <s v="W"/>
    <s v="MARIO DAVID NUÑEZ"/>
    <n v="0.49999999999999956"/>
    <n v="1"/>
    <n v="1"/>
    <n v="0"/>
    <n v="0"/>
    <n v="0"/>
    <n v="0"/>
    <n v="0"/>
    <n v="2"/>
    <n v="0.28000000000000003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0"/>
    <n v="0"/>
    <n v="0"/>
    <n v="0"/>
    <n v="0"/>
    <n v="0"/>
    <n v="0"/>
    <n v="1"/>
    <n v="1"/>
    <n v="0"/>
    <n v="0"/>
    <n v="0"/>
    <n v="0"/>
    <n v="0"/>
    <n v="2"/>
    <n v="3.560022428144562"/>
  </r>
  <r>
    <s v="241 - LATACUNGA 3COCINAS"/>
    <s v="MARIO DAVID NUÑEZ.xlsx"/>
    <s v="MARIO DAVID NUÑEZ"/>
    <s v="LA GANGA"/>
    <x v="193"/>
    <x v="0"/>
    <s v="COCINAS"/>
    <n v="1"/>
    <n v="2"/>
    <n v="2"/>
    <n v="5"/>
    <n v="0"/>
    <n v="0"/>
    <n v="0"/>
    <n v="0"/>
    <n v="0"/>
    <n v="0"/>
    <n v="0"/>
    <n v="0"/>
    <n v="0"/>
    <m/>
    <n v="0.2857142857142857"/>
    <n v="0.2857142857142857"/>
    <e v="#REF!"/>
    <s v="BRONCE"/>
    <n v="7"/>
    <n v="0"/>
    <n v="2"/>
    <n v="7"/>
    <n v="0"/>
    <n v="0"/>
    <n v="0"/>
    <n v="0"/>
    <n v="0.4"/>
    <s v="PROM. C"/>
    <m/>
    <m/>
    <s v="CADENAS"/>
    <s v="GANGA LATACUNGA 3"/>
    <m/>
    <s v="JUAN CARLOS FIGUEROA"/>
    <n v="0"/>
    <n v="0"/>
    <n v="0"/>
    <n v="0"/>
    <n v="0"/>
    <n v="0"/>
    <n v="0"/>
    <n v="0"/>
    <n v="0"/>
    <n v="2"/>
    <n v="2"/>
    <n v="1"/>
    <n v="0"/>
    <n v="0"/>
    <n v="0"/>
    <n v="0"/>
    <n v="0"/>
    <n v="3"/>
    <s v="W"/>
    <s v="MARIO DAVID NUÑEZ"/>
    <n v="0.99999999999999978"/>
    <n v="2"/>
    <n v="1"/>
    <n v="0"/>
    <n v="0"/>
    <n v="0"/>
    <n v="0"/>
    <n v="0"/>
    <n v="3"/>
    <n v="0.4"/>
    <n v="2"/>
    <n v="1"/>
    <n v="0"/>
    <n v="0"/>
    <n v="0"/>
    <n v="0"/>
    <n v="0"/>
    <n v="3"/>
    <s v=""/>
    <s v=""/>
    <s v=""/>
    <s v=""/>
    <s v=""/>
    <s v=""/>
    <s v=""/>
    <n v="0.66666666666666663"/>
    <s v="mayor 40%"/>
    <n v="0"/>
    <n v="0"/>
    <n v="0"/>
    <n v="0"/>
    <n v="0"/>
    <n v="0"/>
    <n v="0"/>
    <n v="0"/>
    <n v="0"/>
    <n v="0"/>
    <n v="0"/>
    <n v="0"/>
    <n v="0"/>
    <n v="0"/>
    <n v="0"/>
    <n v="0"/>
    <n v="5.0821895418048939"/>
  </r>
  <r>
    <s v="241 - LATACUNGA 3GLOBALES"/>
    <s v="MARIO DAVID NUÑEZ.xlsx"/>
    <s v="MARIO DAVID NUÑEZ"/>
    <s v="LA GANGA"/>
    <x v="193"/>
    <x v="0"/>
    <s v="GLOBALES"/>
    <n v="1"/>
    <n v="3"/>
    <n v="3"/>
    <n v="2"/>
    <n v="0"/>
    <n v="0"/>
    <n v="0"/>
    <n v="0"/>
    <n v="0"/>
    <n v="0"/>
    <n v="0"/>
    <n v="0"/>
    <n v="0"/>
    <m/>
    <n v="0.6"/>
    <n v="0.6"/>
    <e v="#REF!"/>
    <s v="BRONCE"/>
    <n v="5"/>
    <n v="0"/>
    <n v="3"/>
    <n v="5"/>
    <n v="0"/>
    <n v="0"/>
    <n v="0"/>
    <n v="0"/>
    <n v="1.5"/>
    <s v="PROM. C"/>
    <m/>
    <m/>
    <s v="CADENAS"/>
    <s v="GANGA LATACUNGA 3"/>
    <m/>
    <s v="JUAN CARLOS FIGUEROA"/>
    <n v="0"/>
    <n v="0"/>
    <n v="0"/>
    <n v="0"/>
    <n v="0"/>
    <n v="0"/>
    <n v="0"/>
    <n v="0"/>
    <n v="0"/>
    <n v="1"/>
    <n v="1"/>
    <n v="0"/>
    <n v="0"/>
    <n v="0"/>
    <n v="0"/>
    <n v="0"/>
    <n v="0"/>
    <n v="1"/>
    <s v="W"/>
    <s v="MARIO DAVID NUÑEZ"/>
    <n v="0.99999999999999978"/>
    <n v="1"/>
    <n v="0"/>
    <n v="0"/>
    <n v="0"/>
    <n v="0"/>
    <n v="0"/>
    <n v="0"/>
    <n v="1"/>
    <n v="0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78319281933277185"/>
  </r>
  <r>
    <s v="241 - LATACUNGA 3REFRIGERACIÓN"/>
    <s v="MARIO DAVID NUÑEZ.xlsx"/>
    <s v="MARIO DAVID NUÑEZ"/>
    <s v="LA GANGA"/>
    <x v="193"/>
    <x v="0"/>
    <s v="REFRIGERACIÓN"/>
    <n v="2"/>
    <n v="1"/>
    <n v="2"/>
    <n v="5"/>
    <n v="0"/>
    <n v="0"/>
    <n v="0"/>
    <n v="0"/>
    <n v="0"/>
    <n v="0"/>
    <n v="0"/>
    <n v="0"/>
    <n v="0"/>
    <m/>
    <n v="0.2857142857142857"/>
    <n v="0.2857142857142857"/>
    <e v="#REF!"/>
    <s v="BRONCE"/>
    <n v="7"/>
    <n v="0"/>
    <n v="2"/>
    <n v="7"/>
    <n v="0"/>
    <n v="0"/>
    <n v="0"/>
    <n v="0"/>
    <n v="0.4"/>
    <s v="PROM. C"/>
    <m/>
    <m/>
    <s v="CADENAS"/>
    <s v="GANGA LATACUNGA 3"/>
    <m/>
    <s v="JUAN CARLOS FIGUEROA"/>
    <n v="0"/>
    <n v="0"/>
    <n v="0"/>
    <n v="0"/>
    <n v="0"/>
    <n v="0"/>
    <n v="0"/>
    <n v="0"/>
    <n v="0"/>
    <n v="2"/>
    <n v="0"/>
    <n v="1"/>
    <n v="0"/>
    <n v="0"/>
    <n v="0"/>
    <n v="0"/>
    <n v="0"/>
    <n v="1"/>
    <s v="W"/>
    <s v="MARIO DAVID NUÑEZ"/>
    <n v="0.99999999999999978"/>
    <n v="1"/>
    <n v="1"/>
    <n v="0"/>
    <n v="0"/>
    <n v="0"/>
    <n v="0"/>
    <n v="0"/>
    <n v="2"/>
    <n v="0.28000000000000003"/>
    <n v="0"/>
    <n v="1"/>
    <n v="0"/>
    <n v="0"/>
    <n v="0"/>
    <n v="0"/>
    <n v="0"/>
    <n v="1"/>
    <m/>
    <s v="ALTO"/>
    <m/>
    <s v="ALTO"/>
    <s v="ALTO"/>
    <m/>
    <m/>
    <n v="0.25"/>
    <s v="30% a 40%"/>
    <n v="0"/>
    <n v="1"/>
    <n v="0"/>
    <n v="0"/>
    <n v="0"/>
    <n v="0"/>
    <n v="0"/>
    <n v="1"/>
    <n v="1"/>
    <n v="1"/>
    <n v="0"/>
    <n v="0"/>
    <n v="0"/>
    <n v="0"/>
    <n v="0"/>
    <n v="2"/>
    <n v="2.2821492536746488"/>
  </r>
  <r>
    <s v="248 - LATACUNGA 2COCINAS"/>
    <s v="MARIO DAVID NUÑEZ.xlsx"/>
    <s v="MARIO DAVID NUÑEZ"/>
    <s v="LA GANGA"/>
    <x v="194"/>
    <x v="0"/>
    <s v="COCINAS"/>
    <n v="0"/>
    <n v="3"/>
    <n v="0"/>
    <n v="10"/>
    <n v="0"/>
    <n v="0"/>
    <n v="0"/>
    <n v="0"/>
    <n v="0"/>
    <n v="0"/>
    <n v="0"/>
    <n v="0"/>
    <n v="0"/>
    <m/>
    <n v="0"/>
    <n v="0"/>
    <e v="#REF!"/>
    <s v="BRONCE"/>
    <n v="10"/>
    <n v="0"/>
    <n v="0"/>
    <n v="10"/>
    <n v="0"/>
    <n v="0"/>
    <n v="0"/>
    <n v="0"/>
    <n v="0"/>
    <s v="PROM. C"/>
    <m/>
    <m/>
    <s v="CADENAS"/>
    <s v="GANGA LATACUNGA 2"/>
    <m/>
    <s v="JUAN CARLOS FIGUEROA"/>
    <n v="0"/>
    <n v="0"/>
    <n v="1"/>
    <n v="0"/>
    <n v="0"/>
    <n v="0"/>
    <n v="0"/>
    <n v="0"/>
    <n v="1"/>
    <n v="2.5386571595147553"/>
    <n v="0"/>
    <n v="0"/>
    <n v="0"/>
    <n v="0"/>
    <n v="0"/>
    <n v="0"/>
    <n v="0"/>
    <n v="0"/>
    <s v="W"/>
    <s v="MARIO DAVID NUÑEZ"/>
    <n v="0.49999999999999956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768179531586259"/>
  </r>
  <r>
    <s v="248 - LATACUNGA 2GLOBALES"/>
    <s v="MARIO DAVID NUÑEZ.xlsx"/>
    <s v="MARIO DAVID NUÑEZ"/>
    <s v="LA GANGA"/>
    <x v="194"/>
    <x v="0"/>
    <s v="GLOBALES"/>
    <n v="1"/>
    <n v="2"/>
    <n v="2"/>
    <n v="2"/>
    <n v="0"/>
    <n v="0"/>
    <n v="0"/>
    <n v="0"/>
    <n v="0"/>
    <n v="0"/>
    <n v="0"/>
    <n v="0"/>
    <n v="0"/>
    <m/>
    <n v="0.5"/>
    <n v="0.5"/>
    <e v="#REF!"/>
    <s v="BRONCE"/>
    <n v="4"/>
    <n v="0"/>
    <n v="2"/>
    <n v="4"/>
    <n v="0"/>
    <n v="0"/>
    <n v="0"/>
    <n v="0"/>
    <n v="1"/>
    <s v="PROM. C"/>
    <m/>
    <m/>
    <s v="CADENAS"/>
    <s v="GANGA LATACUNGA 2"/>
    <m/>
    <s v="JUAN CARLOS FIGUEROA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MARIO DAVID NUÑEZ"/>
    <n v="0.49999999999999956"/>
    <n v="1"/>
    <n v="0"/>
    <n v="0"/>
    <n v="0"/>
    <n v="0"/>
    <n v="0"/>
    <n v="0"/>
    <n v="1"/>
    <n v="0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8106281470045138"/>
  </r>
  <r>
    <s v="248 - LATACUNGA 2LAVADO"/>
    <s v="MARIO DAVID NUÑEZ.xlsx"/>
    <s v="MARIO DAVID NUÑEZ"/>
    <s v="LA GANGA"/>
    <x v="194"/>
    <x v="0"/>
    <s v="LAVADO"/>
    <n v="1"/>
    <n v="1"/>
    <n v="1"/>
    <n v="0"/>
    <n v="0"/>
    <n v="0"/>
    <n v="0"/>
    <n v="0"/>
    <n v="0"/>
    <n v="0"/>
    <n v="0"/>
    <n v="0"/>
    <n v="0"/>
    <m/>
    <n v="1"/>
    <n v="1"/>
    <e v="#REF!"/>
    <s v="BRONCE"/>
    <n v="2"/>
    <n v="0"/>
    <n v="1"/>
    <n v="1"/>
    <n v="1"/>
    <n v="1"/>
    <n v="1"/>
    <n v="1"/>
    <n v="0"/>
    <s v="PROM. C"/>
    <m/>
    <m/>
    <s v="CADENAS"/>
    <s v="GANGA LATACUNGA 2"/>
    <m/>
    <s v="JUAN CARLOS FIGUEROA"/>
    <n v="0"/>
    <n v="0"/>
    <n v="0"/>
    <n v="0"/>
    <n v="0"/>
    <n v="0"/>
    <n v="0"/>
    <n v="0"/>
    <n v="0"/>
    <n v="2.3127600554785017"/>
    <n v="0"/>
    <n v="0"/>
    <n v="0"/>
    <n v="0"/>
    <n v="0"/>
    <n v="0"/>
    <n v="0"/>
    <n v="0"/>
    <s v="W"/>
    <s v="MARIO DAVID NUÑEZ"/>
    <n v="0.49999999999999956"/>
    <n v="1"/>
    <n v="0"/>
    <n v="0"/>
    <n v="0"/>
    <n v="0"/>
    <n v="0"/>
    <n v="0"/>
    <n v="1"/>
    <n v="0.05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2.3462783171521031"/>
  </r>
  <r>
    <s v="248 - LATACUNGA 2REFRIGERACIÓN"/>
    <s v="MARIO DAVID NUÑEZ.xlsx"/>
    <s v="MARIO DAVID NUÑEZ"/>
    <s v="LA GANGA"/>
    <x v="194"/>
    <x v="0"/>
    <s v="REFRIGERACIÓN"/>
    <n v="0"/>
    <n v="3"/>
    <n v="0"/>
    <n v="11"/>
    <n v="0"/>
    <n v="0"/>
    <n v="0"/>
    <n v="0"/>
    <n v="0"/>
    <n v="0"/>
    <n v="0"/>
    <n v="0"/>
    <n v="0"/>
    <m/>
    <n v="0"/>
    <n v="0"/>
    <e v="#REF!"/>
    <s v="BRONCE"/>
    <n v="11"/>
    <n v="0"/>
    <n v="0"/>
    <n v="11"/>
    <n v="0"/>
    <n v="0"/>
    <n v="0"/>
    <n v="0"/>
    <n v="0"/>
    <s v="PROM. C"/>
    <m/>
    <m/>
    <s v="CADENAS"/>
    <s v="GANGA LATACUNGA 2"/>
    <m/>
    <s v="JUAN CARLOS FIGUEROA"/>
    <n v="0"/>
    <n v="1"/>
    <n v="1"/>
    <n v="0"/>
    <n v="0"/>
    <n v="0"/>
    <n v="0"/>
    <n v="0"/>
    <n v="2"/>
    <n v="2"/>
    <n v="0"/>
    <n v="0"/>
    <n v="0"/>
    <n v="0"/>
    <n v="0"/>
    <n v="0"/>
    <n v="0"/>
    <n v="0"/>
    <s v="W"/>
    <s v="MARIO DAVID NUÑEZ"/>
    <n v="0.49999999999999956"/>
    <n v="0"/>
    <n v="1"/>
    <n v="0"/>
    <n v="0"/>
    <n v="0"/>
    <n v="0"/>
    <n v="0"/>
    <n v="1"/>
    <n v="0.28000000000000003"/>
    <n v="0"/>
    <n v="1"/>
    <n v="0"/>
    <n v="0"/>
    <n v="0"/>
    <n v="0"/>
    <n v="0"/>
    <n v="1"/>
    <m/>
    <s v="ALTO"/>
    <m/>
    <s v="ALTO"/>
    <s v="ALTO"/>
    <m/>
    <m/>
    <n v="0.25"/>
    <s v="30% a 40%"/>
    <n v="0"/>
    <n v="1"/>
    <n v="0"/>
    <n v="0"/>
    <n v="0"/>
    <n v="0"/>
    <n v="0"/>
    <n v="1"/>
    <n v="1"/>
    <n v="1"/>
    <n v="0"/>
    <n v="0"/>
    <n v="0"/>
    <n v="0"/>
    <n v="0"/>
    <n v="2"/>
    <n v="2.8554275962796751"/>
  </r>
  <r>
    <s v="250 - MIN AMBATO CEVALLOS - BODEGA.COCINAS"/>
    <s v="MARIO DAVID NUÑEZ.xlsx"/>
    <s v="MARIO DAVID NUÑEZ"/>
    <s v="MARCIMEX"/>
    <x v="195"/>
    <x v="0"/>
    <s v="COCINAS"/>
    <n v="1"/>
    <n v="2"/>
    <n v="2"/>
    <n v="6"/>
    <n v="0"/>
    <n v="0"/>
    <n v="0"/>
    <n v="0"/>
    <n v="0"/>
    <n v="0"/>
    <n v="0"/>
    <n v="0"/>
    <n v="0"/>
    <m/>
    <n v="0.25"/>
    <n v="0.25"/>
    <e v="#REF!"/>
    <s v="ORO"/>
    <n v="8"/>
    <n v="0"/>
    <n v="2"/>
    <n v="8"/>
    <n v="0"/>
    <n v="0"/>
    <n v="0"/>
    <n v="0"/>
    <n v="0.33333333333333331"/>
    <s v="PROM. C"/>
    <m/>
    <m/>
    <s v="CADENAS"/>
    <s v="MIN AMBATO CEVALLOS"/>
    <m/>
    <s v="JUAN CARLOS FIGUEROA"/>
    <n v="0"/>
    <n v="2"/>
    <n v="1"/>
    <n v="0"/>
    <n v="0"/>
    <n v="0"/>
    <n v="0"/>
    <n v="0"/>
    <n v="3"/>
    <n v="4.3522522522522529"/>
    <n v="0"/>
    <n v="1"/>
    <n v="0"/>
    <n v="0"/>
    <n v="0"/>
    <n v="0"/>
    <n v="0"/>
    <n v="1"/>
    <s v="J"/>
    <s v="MARIO DAVID NUÑEZ"/>
    <n v="0.99999999999999911"/>
    <n v="0"/>
    <n v="1"/>
    <n v="0"/>
    <n v="0"/>
    <n v="0"/>
    <n v="0"/>
    <n v="0"/>
    <n v="1"/>
    <n v="0.15"/>
    <n v="0"/>
    <n v="1"/>
    <n v="0"/>
    <n v="0"/>
    <n v="0"/>
    <n v="0"/>
    <n v="0"/>
    <n v="1"/>
    <s v=""/>
    <s v=""/>
    <s v=""/>
    <s v=""/>
    <s v=""/>
    <s v=""/>
    <s v=""/>
    <n v="0.33333333333333331"/>
    <s v="30% a 40%"/>
    <n v="0"/>
    <n v="1"/>
    <n v="0"/>
    <n v="0"/>
    <n v="0"/>
    <n v="0"/>
    <n v="0"/>
    <n v="1"/>
    <n v="0"/>
    <n v="2"/>
    <n v="0"/>
    <n v="0"/>
    <n v="0"/>
    <n v="0"/>
    <n v="0"/>
    <n v="2"/>
    <n v="5"/>
  </r>
  <r>
    <s v="250 - MIN AMBATO CEVALLOS - BODEGA.REFRIGERACIÓN"/>
    <s v="MARIO DAVID NUÑEZ.xlsx"/>
    <s v="MARIO DAVID NUÑEZ"/>
    <s v="MARCIMEX"/>
    <x v="195"/>
    <x v="0"/>
    <s v="REFRIGERACIÓN"/>
    <n v="2"/>
    <n v="1"/>
    <n v="2"/>
    <n v="7"/>
    <n v="0"/>
    <n v="0"/>
    <n v="0"/>
    <n v="0"/>
    <n v="0"/>
    <n v="0"/>
    <n v="0"/>
    <n v="0"/>
    <n v="0"/>
    <m/>
    <n v="0.25"/>
    <n v="0.25"/>
    <e v="#REF!"/>
    <s v="ORO"/>
    <n v="9"/>
    <n v="0"/>
    <n v="2"/>
    <n v="8"/>
    <n v="1"/>
    <n v="0"/>
    <n v="1"/>
    <n v="0"/>
    <n v="0.2857142857142857"/>
    <s v="PROM. C"/>
    <m/>
    <m/>
    <s v="CADENAS"/>
    <s v="MIN AMBATO CEVALLOS"/>
    <m/>
    <s v="JUAN CARLOS FIGUEROA"/>
    <n v="0"/>
    <n v="1"/>
    <n v="1"/>
    <n v="0"/>
    <n v="0"/>
    <n v="0"/>
    <n v="0"/>
    <n v="0"/>
    <n v="2"/>
    <n v="4"/>
    <n v="0"/>
    <n v="1"/>
    <n v="0"/>
    <n v="0"/>
    <n v="0"/>
    <n v="0"/>
    <n v="0"/>
    <n v="1"/>
    <s v="J"/>
    <s v="MARIO DAVID NUÑEZ"/>
    <n v="0.99999999999999911"/>
    <n v="1"/>
    <n v="1"/>
    <n v="0"/>
    <n v="0"/>
    <n v="0"/>
    <n v="0"/>
    <n v="0"/>
    <n v="2"/>
    <n v="0.15"/>
    <n v="1"/>
    <n v="1"/>
    <n v="0"/>
    <n v="0"/>
    <n v="0"/>
    <n v="0"/>
    <n v="0"/>
    <n v="2"/>
    <s v=""/>
    <s v=""/>
    <s v=""/>
    <s v=""/>
    <s v=""/>
    <s v=""/>
    <s v=""/>
    <n v="0.42857142857142855"/>
    <s v="30% a 40%"/>
    <n v="0"/>
    <n v="0"/>
    <n v="0"/>
    <n v="0"/>
    <n v="0"/>
    <n v="0"/>
    <n v="0"/>
    <n v="0"/>
    <n v="1"/>
    <n v="3"/>
    <n v="0"/>
    <n v="0"/>
    <n v="0"/>
    <n v="0"/>
    <n v="0"/>
    <n v="4"/>
    <n v="5"/>
  </r>
  <r>
    <s v="253 - MIN LATACUNGA 1- BODEGACOCINAS"/>
    <s v="MARIO DAVID NUÑEZ.xlsx"/>
    <s v="MARIO DAVID NUÑEZ"/>
    <s v="MARCIMEX"/>
    <x v="196"/>
    <x v="0"/>
    <s v="COCINAS"/>
    <n v="1"/>
    <n v="2"/>
    <n v="2"/>
    <n v="5"/>
    <n v="0"/>
    <n v="0"/>
    <n v="0"/>
    <n v="0"/>
    <n v="0"/>
    <n v="0"/>
    <n v="0"/>
    <n v="0"/>
    <n v="0"/>
    <m/>
    <n v="0.2857142857142857"/>
    <n v="0.2857142857142857"/>
    <e v="#REF!"/>
    <s v="ORO"/>
    <n v="7"/>
    <n v="0"/>
    <n v="2"/>
    <n v="7"/>
    <n v="0"/>
    <n v="0"/>
    <n v="0"/>
    <n v="0"/>
    <n v="0.4"/>
    <s v="PROM. C"/>
    <m/>
    <m/>
    <s v="CADENAS"/>
    <s v="MIN LATACUNGA 1"/>
    <m/>
    <s v="JUAN CARLOS FIGUEROA"/>
    <n v="0"/>
    <n v="1"/>
    <n v="1"/>
    <n v="0"/>
    <n v="0"/>
    <n v="0"/>
    <n v="0"/>
    <n v="0"/>
    <n v="2"/>
    <n v="3.8129944070464523"/>
    <n v="0"/>
    <n v="1"/>
    <n v="0"/>
    <n v="0"/>
    <n v="0"/>
    <n v="0"/>
    <n v="0"/>
    <n v="1"/>
    <s v="W"/>
    <s v="MARIO DAVID NUÑEZ"/>
    <n v="0.49999999999999956"/>
    <n v="0"/>
    <n v="1"/>
    <n v="0"/>
    <n v="0"/>
    <n v="0"/>
    <n v="0"/>
    <n v="0"/>
    <n v="1"/>
    <n v="0.15"/>
    <n v="1"/>
    <n v="1"/>
    <n v="0"/>
    <n v="0"/>
    <n v="0"/>
    <n v="0"/>
    <n v="0"/>
    <n v="2"/>
    <m/>
    <s v="ALTO"/>
    <s v="ALTO"/>
    <m/>
    <m/>
    <m/>
    <m/>
    <n v="0.33333333333333331"/>
    <s v="menor de 30%"/>
    <n v="0"/>
    <n v="1"/>
    <n v="0"/>
    <n v="0"/>
    <n v="0"/>
    <n v="0"/>
    <n v="0"/>
    <n v="1"/>
    <n v="0"/>
    <n v="1"/>
    <n v="0"/>
    <n v="0"/>
    <n v="0"/>
    <n v="0"/>
    <n v="0"/>
    <n v="1"/>
    <n v="6"/>
  </r>
  <r>
    <s v="253 - MIN LATACUNGA 1- BODEGAREFRIGERACIÓN"/>
    <s v="MARIO DAVID NUÑEZ.xlsx"/>
    <s v="MARIO DAVID NUÑEZ"/>
    <s v="MARCIMEX"/>
    <x v="196"/>
    <x v="0"/>
    <s v="REFRIGERACIÓN"/>
    <n v="2"/>
    <n v="1"/>
    <n v="2"/>
    <n v="6"/>
    <n v="0"/>
    <n v="0"/>
    <n v="0"/>
    <n v="0"/>
    <n v="0"/>
    <n v="0"/>
    <n v="0"/>
    <n v="0"/>
    <n v="0"/>
    <m/>
    <n v="0.25"/>
    <n v="0.25"/>
    <e v="#REF!"/>
    <s v="ORO"/>
    <n v="8"/>
    <n v="0"/>
    <n v="2"/>
    <n v="8"/>
    <n v="0"/>
    <n v="0"/>
    <n v="0"/>
    <n v="0"/>
    <n v="0.33333333333333331"/>
    <s v="PROM. C"/>
    <m/>
    <m/>
    <s v="CADENAS"/>
    <s v="MIN LATACUNGA 1"/>
    <m/>
    <s v="JUAN CARLOS FIGUEROA"/>
    <n v="0"/>
    <n v="0"/>
    <n v="1"/>
    <n v="0"/>
    <n v="0"/>
    <n v="0"/>
    <n v="0"/>
    <n v="0"/>
    <n v="1"/>
    <n v="4"/>
    <n v="0"/>
    <n v="1"/>
    <n v="0"/>
    <n v="0"/>
    <n v="0"/>
    <n v="0"/>
    <n v="0"/>
    <n v="1"/>
    <s v="W"/>
    <s v="MARIO DAVID NUÑEZ"/>
    <n v="0.49999999999999956"/>
    <n v="0"/>
    <n v="1"/>
    <n v="0"/>
    <n v="0"/>
    <n v="0"/>
    <n v="0"/>
    <n v="0"/>
    <n v="1"/>
    <n v="0.15"/>
    <n v="0"/>
    <n v="1"/>
    <n v="0"/>
    <n v="0"/>
    <n v="0"/>
    <n v="0"/>
    <n v="0"/>
    <n v="1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957 - ORVE HOGAR LATACUNGA IICOCINAS"/>
    <s v="MARIO DAVID NUÑEZ.xlsx"/>
    <s v="MARIO DAVID NUÑEZ"/>
    <s v="ORVE HOGAR"/>
    <x v="197"/>
    <x v="0"/>
    <s v="COCINAS"/>
    <n v="2"/>
    <n v="1"/>
    <n v="2"/>
    <n v="2"/>
    <n v="0"/>
    <n v="0"/>
    <n v="0"/>
    <n v="0"/>
    <n v="0"/>
    <n v="0"/>
    <n v="0"/>
    <n v="0"/>
    <n v="0"/>
    <m/>
    <n v="0.5"/>
    <n v="0.5"/>
    <e v="#REF!"/>
    <s v="BRONCE"/>
    <n v="4"/>
    <n v="0"/>
    <n v="2"/>
    <n v="4"/>
    <n v="0"/>
    <n v="0"/>
    <n v="0"/>
    <n v="0"/>
    <n v="1"/>
    <s v="PROM. C"/>
    <m/>
    <m/>
    <s v="CADENAS"/>
    <s v="ORVE LATACUNGA II"/>
    <m/>
    <s v="JUAN CARLOS FIGUEROA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MARIO DAVID NUÑEZ"/>
    <n v="0.50000000000000022"/>
    <n v="0"/>
    <n v="0"/>
    <n v="0"/>
    <n v="0"/>
    <n v="0"/>
    <n v="0"/>
    <n v="0"/>
    <n v="0"/>
    <n v="0.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957 - ORVE HOGAR LATACUNGA IIREFRIGERACIÓN"/>
    <s v="MARIO DAVID NUÑEZ.xlsx"/>
    <s v="MARIO DAVID NUÑEZ"/>
    <s v="ORVE HOGAR"/>
    <x v="197"/>
    <x v="0"/>
    <s v="REFRIGERACIÓN"/>
    <n v="1"/>
    <n v="2"/>
    <n v="2"/>
    <n v="2"/>
    <n v="0"/>
    <n v="0"/>
    <n v="0"/>
    <n v="0"/>
    <n v="0"/>
    <n v="0"/>
    <n v="0"/>
    <n v="0"/>
    <n v="0"/>
    <m/>
    <n v="0.5"/>
    <n v="0.5"/>
    <e v="#REF!"/>
    <s v="BRONCE"/>
    <n v="4"/>
    <n v="0"/>
    <n v="2"/>
    <n v="4"/>
    <n v="0"/>
    <n v="0"/>
    <n v="0"/>
    <n v="0"/>
    <n v="1"/>
    <s v="PROM. C"/>
    <m/>
    <m/>
    <s v="CADENAS"/>
    <s v="ORVE LATACUNGA II"/>
    <m/>
    <s v="JUAN CARLOS FIGUEROA"/>
    <n v="0"/>
    <n v="0"/>
    <n v="0"/>
    <n v="0"/>
    <n v="0"/>
    <n v="0"/>
    <n v="0"/>
    <n v="0"/>
    <n v="0"/>
    <n v="2.6658787510411734"/>
    <n v="1"/>
    <n v="0"/>
    <n v="0"/>
    <n v="0"/>
    <n v="0"/>
    <n v="0"/>
    <n v="0"/>
    <n v="1"/>
    <s v="W"/>
    <s v="MARIO DAVID NUÑEZ"/>
    <n v="0.50000000000000022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392 - POINT AMBATO 3COCINAS"/>
    <s v="MARIO DAVID NUÑEZ.xlsx"/>
    <s v="MARIO DAVID NUÑEZ"/>
    <s v="POINT"/>
    <x v="198"/>
    <x v="0"/>
    <s v="COCINAS"/>
    <n v="0.83333333333333337"/>
    <n v="6"/>
    <n v="5"/>
    <n v="2"/>
    <n v="0"/>
    <n v="0"/>
    <n v="0"/>
    <n v="0"/>
    <n v="0"/>
    <n v="0"/>
    <n v="0"/>
    <n v="0"/>
    <n v="0"/>
    <m/>
    <n v="0.83333333333333337"/>
    <n v="0.83333333333333337"/>
    <e v="#REF!"/>
    <s v="ORO"/>
    <n v="9"/>
    <n v="3"/>
    <n v="5"/>
    <n v="6"/>
    <n v="3"/>
    <n v="2"/>
    <n v="3"/>
    <n v="5"/>
    <n v="2.5"/>
    <s v="PROM. C"/>
    <m/>
    <m/>
    <s v="CADENAS"/>
    <s v="POINT AMBATO 3"/>
    <m/>
    <s v="JUAN CARLOS FIGUEROA"/>
    <n v="4"/>
    <n v="3"/>
    <n v="1"/>
    <n v="0"/>
    <n v="0"/>
    <n v="0"/>
    <n v="0"/>
    <n v="0"/>
    <n v="4"/>
    <n v="5.4570109943301626"/>
    <n v="3"/>
    <n v="2"/>
    <n v="0"/>
    <n v="0"/>
    <n v="0"/>
    <n v="0"/>
    <n v="0"/>
    <n v="5"/>
    <s v="JS"/>
    <s v="MARIO DAVID NUÑEZ"/>
    <n v="3.0000000000000013"/>
    <n v="1"/>
    <n v="0"/>
    <n v="0"/>
    <n v="0"/>
    <n v="0"/>
    <n v="0"/>
    <n v="0"/>
    <n v="1"/>
    <n v="0.5"/>
    <n v="2"/>
    <n v="0"/>
    <n v="0"/>
    <n v="0"/>
    <n v="0"/>
    <n v="0"/>
    <n v="0"/>
    <n v="2"/>
    <s v=""/>
    <s v=""/>
    <s v=""/>
    <s v=""/>
    <s v=""/>
    <s v=""/>
    <s v=""/>
    <n v="0.75"/>
    <s v="mayor 40%"/>
    <n v="1"/>
    <n v="0"/>
    <n v="0"/>
    <n v="0"/>
    <n v="0"/>
    <n v="0"/>
    <n v="0"/>
    <n v="1"/>
    <n v="0"/>
    <n v="3"/>
    <n v="0"/>
    <n v="0"/>
    <n v="0"/>
    <n v="0"/>
    <n v="0"/>
    <n v="3"/>
    <n v="7.5351825220775153"/>
  </r>
  <r>
    <s v="392 - POINT AMBATO 3GLOBALES"/>
    <s v="MARIO DAVID NUÑEZ.xlsx"/>
    <s v="MARIO DAVID NUÑEZ"/>
    <s v="POINT"/>
    <x v="198"/>
    <x v="0"/>
    <s v="GLOBALES"/>
    <n v="0"/>
    <n v="0"/>
    <n v="0"/>
    <n v="3"/>
    <n v="0"/>
    <n v="0"/>
    <n v="0"/>
    <n v="0"/>
    <n v="0"/>
    <n v="0"/>
    <n v="0"/>
    <n v="0"/>
    <n v="0"/>
    <m/>
    <n v="0"/>
    <n v="0"/>
    <e v="#REF!"/>
    <s v="ORO"/>
    <n v="3"/>
    <n v="0"/>
    <n v="0"/>
    <n v="2"/>
    <n v="1"/>
    <n v="0"/>
    <n v="1"/>
    <n v="0"/>
    <n v="0"/>
    <s v="PROM. C"/>
    <m/>
    <m/>
    <s v="CADENAS"/>
    <s v="POINT AMBATO 3"/>
    <m/>
    <s v="JUAN CARLOS FIGUEROA"/>
    <n v="1"/>
    <n v="0"/>
    <n v="1"/>
    <n v="0"/>
    <n v="0"/>
    <n v="0"/>
    <n v="0"/>
    <n v="0"/>
    <n v="1"/>
    <n v="0"/>
    <n v="0"/>
    <n v="1"/>
    <n v="0"/>
    <n v="0"/>
    <n v="0"/>
    <n v="0"/>
    <n v="0"/>
    <n v="1"/>
    <s v="JS"/>
    <s v="MARIO DAVID NUÑEZ"/>
    <n v="3.000000000000001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</r>
  <r>
    <s v="392 - POINT AMBATO 3LAVADO"/>
    <s v="MARIO DAVID NUÑEZ.xlsx"/>
    <s v="MARIO DAVID NUÑEZ"/>
    <s v="POINT"/>
    <x v="198"/>
    <x v="0"/>
    <s v="LAVADO"/>
    <n v="0"/>
    <n v="2"/>
    <n v="0"/>
    <n v="6"/>
    <n v="0"/>
    <n v="0"/>
    <n v="0"/>
    <n v="0"/>
    <n v="0"/>
    <n v="0"/>
    <n v="0"/>
    <n v="0"/>
    <n v="0"/>
    <m/>
    <n v="0"/>
    <n v="0"/>
    <e v="#REF!"/>
    <s v="ORO"/>
    <n v="6"/>
    <n v="0"/>
    <n v="0"/>
    <n v="3"/>
    <n v="3"/>
    <n v="0"/>
    <n v="3"/>
    <n v="3"/>
    <n v="0"/>
    <s v="PROM. C"/>
    <m/>
    <m/>
    <s v="CADENAS"/>
    <s v="POINT AMBATO 3"/>
    <m/>
    <s v="JUAN CARLOS FIGUEROA"/>
    <n v="3"/>
    <n v="0"/>
    <n v="1"/>
    <n v="0"/>
    <n v="0"/>
    <n v="0"/>
    <n v="0"/>
    <n v="0"/>
    <n v="1"/>
    <n v="1.5022091310751109"/>
    <n v="0"/>
    <n v="3"/>
    <n v="0"/>
    <n v="0"/>
    <n v="0"/>
    <n v="0"/>
    <n v="0"/>
    <n v="3"/>
    <s v="JS"/>
    <s v="MARIO DAVID NUÑEZ"/>
    <n v="3.0000000000000013"/>
    <n v="0"/>
    <n v="0"/>
    <n v="0"/>
    <n v="0"/>
    <n v="0"/>
    <n v="0"/>
    <n v="0"/>
    <n v="0"/>
    <n v="0.3"/>
    <n v="0"/>
    <n v="1"/>
    <n v="0"/>
    <n v="1"/>
    <n v="0"/>
    <n v="0"/>
    <n v="0"/>
    <n v="2"/>
    <s v=""/>
    <s v=""/>
    <s v=""/>
    <s v=""/>
    <s v=""/>
    <s v=""/>
    <s v="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6"/>
  </r>
  <r>
    <s v="392 - POINT AMBATO 3REFRIGERACIÓN"/>
    <s v="MARIO DAVID NUÑEZ.xlsx"/>
    <s v="MARIO DAVID NUÑEZ"/>
    <s v="POINT"/>
    <x v="198"/>
    <x v="0"/>
    <s v="REFRIGERACIÓN"/>
    <n v="1"/>
    <n v="3"/>
    <n v="3"/>
    <n v="4"/>
    <n v="0"/>
    <n v="0"/>
    <n v="0"/>
    <n v="0"/>
    <n v="0"/>
    <n v="0"/>
    <n v="0"/>
    <n v="0"/>
    <n v="0"/>
    <m/>
    <n v="0.6"/>
    <n v="0.6"/>
    <e v="#REF!"/>
    <s v="ORO"/>
    <n v="7"/>
    <n v="2"/>
    <n v="3"/>
    <n v="5"/>
    <n v="2"/>
    <n v="0"/>
    <n v="2"/>
    <n v="2"/>
    <n v="0.75"/>
    <s v="PROM. C"/>
    <m/>
    <m/>
    <s v="CADENAS"/>
    <s v="POINT AMBATO 3"/>
    <m/>
    <s v="JUAN CARLOS FIGUEROA"/>
    <n v="4"/>
    <n v="2"/>
    <n v="1"/>
    <n v="0"/>
    <n v="0"/>
    <n v="0"/>
    <n v="0"/>
    <n v="0"/>
    <n v="3"/>
    <n v="4.1230696464090686"/>
    <n v="1"/>
    <n v="1"/>
    <n v="0"/>
    <n v="0"/>
    <n v="0"/>
    <n v="0"/>
    <n v="0"/>
    <n v="2"/>
    <s v="JS"/>
    <s v="MARIO DAVID NUÑEZ"/>
    <n v="3.0000000000000013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.6"/>
    <s v="mayor 40%"/>
    <n v="0"/>
    <n v="1"/>
    <n v="0"/>
    <n v="0"/>
    <n v="0"/>
    <n v="0"/>
    <n v="0"/>
    <n v="1"/>
    <n v="0"/>
    <n v="6"/>
    <n v="0"/>
    <n v="0"/>
    <n v="0"/>
    <n v="0"/>
    <n v="0"/>
    <n v="6"/>
    <n v="6"/>
  </r>
  <r>
    <s v="288 - JAPON EL RECREO ICOCINAS"/>
    <s v="JIMENEZ BOADA MAURA DANIELA SEPTIEMBRE.xlsx"/>
    <s v="MAURA DANIELA JIMENEZ"/>
    <s v="ALMACENES JAPON"/>
    <x v="199"/>
    <x v="0"/>
    <s v="COCINAS"/>
    <n v="0.88888888888888884"/>
    <n v="9"/>
    <n v="8"/>
    <n v="6"/>
    <n v="0"/>
    <n v="0"/>
    <n v="0"/>
    <n v="0"/>
    <n v="0"/>
    <n v="0"/>
    <n v="0"/>
    <n v="0"/>
    <n v="1"/>
    <m/>
    <n v="0.53333333333333333"/>
    <n v="0.53333333333333333"/>
    <e v="#REF!"/>
    <s v="BRONCE"/>
    <n v="16"/>
    <n v="8"/>
    <n v="8"/>
    <n v="15"/>
    <n v="1"/>
    <n v="0"/>
    <n v="1"/>
    <n v="8"/>
    <n v="1.3333333333333333"/>
    <s v="PROM. B"/>
    <m/>
    <m/>
    <s v="CADENAS"/>
    <s v="JAPON RECREO I"/>
    <m/>
    <s v="JUAN CARLOS FIGUEROA"/>
    <n v="13"/>
    <n v="3"/>
    <n v="3"/>
    <n v="0"/>
    <n v="0"/>
    <n v="0"/>
    <n v="0"/>
    <n v="1"/>
    <n v="7"/>
    <n v="6.0120396082031"/>
    <n v="5"/>
    <n v="3"/>
    <n v="0"/>
    <n v="0"/>
    <n v="0"/>
    <n v="0"/>
    <n v="0"/>
    <n v="8"/>
    <s v="MWJVS"/>
    <s v="MAURA DANIELA JIMENEZ"/>
    <n v="10.000000000000004"/>
    <n v="4"/>
    <n v="4"/>
    <n v="0"/>
    <n v="0"/>
    <n v="0"/>
    <n v="0"/>
    <n v="0"/>
    <n v="8"/>
    <n v="0.5"/>
    <n v="0"/>
    <n v="1"/>
    <n v="0"/>
    <n v="0"/>
    <n v="0"/>
    <n v="0"/>
    <n v="0"/>
    <n v="1"/>
    <s v=""/>
    <s v=""/>
    <s v=""/>
    <s v=""/>
    <s v=""/>
    <s v=""/>
    <s v=""/>
    <n v="0.5"/>
    <s v="mayor 40%"/>
    <n v="2"/>
    <n v="0"/>
    <n v="0"/>
    <n v="0"/>
    <n v="0"/>
    <n v="0"/>
    <n v="0"/>
    <n v="2"/>
    <n v="3"/>
    <n v="5"/>
    <n v="0"/>
    <n v="0"/>
    <n v="0"/>
    <n v="0"/>
    <n v="0"/>
    <n v="8"/>
    <n v="15.533564814814813"/>
  </r>
  <r>
    <s v="288 - JAPON EL RECREO IGLOBALES"/>
    <s v="JIMENEZ BOADA MAURA DANIELA SEPTIEMBRE.xlsx"/>
    <s v="MAURA DANIELA JIMENEZ"/>
    <s v="ALMACENES JAPON"/>
    <x v="199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B"/>
    <m/>
    <m/>
    <s v="CADENAS"/>
    <s v="JAPON RECREO I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URA DANIELA JIMENEZ"/>
    <n v="10.00000000000000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8 - JAPON EL RECREO ILAVADO"/>
    <s v="JIMENEZ BOADA MAURA DANIELA SEPTIEMBRE.xlsx"/>
    <s v="MAURA DANIELA JIMENEZ"/>
    <s v="ALMACENES JAPON"/>
    <x v="199"/>
    <x v="0"/>
    <s v="LAVADO"/>
    <n v="0"/>
    <n v="0"/>
    <n v="0"/>
    <n v="0"/>
    <n v="0"/>
    <n v="16"/>
    <n v="2"/>
    <n v="0"/>
    <n v="0"/>
    <n v="0"/>
    <n v="0"/>
    <n v="0"/>
    <n v="0"/>
    <m/>
    <n v="0"/>
    <n v="0"/>
    <e v="#REF!"/>
    <s v="BRONCE"/>
    <n v="18"/>
    <n v="0"/>
    <n v="0"/>
    <n v="16"/>
    <n v="2"/>
    <n v="0"/>
    <n v="2"/>
    <n v="0"/>
    <n v="0"/>
    <s v="PROM. B"/>
    <m/>
    <m/>
    <s v="CADENAS"/>
    <s v="JAPON RECREO I"/>
    <m/>
    <s v="JUAN CARLOS FIGUEROA"/>
    <n v="13"/>
    <n v="0"/>
    <n v="0"/>
    <n v="0"/>
    <n v="5"/>
    <n v="3"/>
    <n v="0"/>
    <n v="0"/>
    <n v="8"/>
    <n v="0"/>
    <n v="0"/>
    <n v="0"/>
    <n v="1"/>
    <n v="3"/>
    <n v="0"/>
    <n v="0"/>
    <n v="0"/>
    <n v="4"/>
    <s v="MWJVS"/>
    <s v="MAURA DANIELA JIMENEZ"/>
    <n v="10.000000000000004"/>
    <n v="0"/>
    <n v="0"/>
    <n v="0"/>
    <n v="3"/>
    <n v="1"/>
    <n v="0"/>
    <n v="0"/>
    <n v="4"/>
    <n v="0"/>
    <n v="0"/>
    <n v="0"/>
    <n v="2"/>
    <n v="4"/>
    <n v="0"/>
    <n v="0"/>
    <n v="0"/>
    <n v="6"/>
    <s v=""/>
    <s v=""/>
    <s v=""/>
    <s v=""/>
    <s v=""/>
    <s v=""/>
    <s v=""/>
    <n v="0"/>
    <n v="0"/>
    <n v="0"/>
    <n v="0"/>
    <n v="1"/>
    <n v="1"/>
    <n v="0"/>
    <n v="0"/>
    <n v="0"/>
    <n v="2"/>
    <n v="0"/>
    <n v="0"/>
    <n v="0"/>
    <n v="10"/>
    <n v="3"/>
    <n v="1"/>
    <n v="0"/>
    <n v="14"/>
    <n v="0"/>
  </r>
  <r>
    <s v="288 - JAPON EL RECREO IREFRIGERACIÓN"/>
    <s v="JIMENEZ BOADA MAURA DANIELA SEPTIEMBRE.xlsx"/>
    <s v="MAURA DANIELA JIMENEZ"/>
    <s v="ALMACENES JAPON"/>
    <x v="199"/>
    <x v="0"/>
    <s v="REFRIGERACIÓN"/>
    <n v="0.36363636363636365"/>
    <n v="11"/>
    <n v="4"/>
    <n v="9"/>
    <n v="0"/>
    <n v="0"/>
    <n v="0"/>
    <n v="0"/>
    <n v="0"/>
    <n v="0"/>
    <n v="0"/>
    <n v="0"/>
    <n v="0"/>
    <m/>
    <n v="0.30769230769230771"/>
    <n v="0.30769230769230771"/>
    <e v="#REF!"/>
    <s v="BRONCE"/>
    <n v="14"/>
    <n v="2"/>
    <n v="4"/>
    <n v="13"/>
    <n v="1"/>
    <n v="1"/>
    <n v="1"/>
    <n v="3"/>
    <n v="0.44444444444444442"/>
    <s v="PROM. B"/>
    <m/>
    <m/>
    <s v="CADENAS"/>
    <s v="JAPON RECREO I"/>
    <m/>
    <s v="JUAN CARLOS FIGUEROA"/>
    <n v="8"/>
    <n v="1"/>
    <n v="2"/>
    <n v="0"/>
    <n v="1"/>
    <n v="0"/>
    <n v="0"/>
    <n v="0"/>
    <n v="4"/>
    <n v="6.9790293454687191"/>
    <n v="0"/>
    <n v="0"/>
    <n v="0"/>
    <n v="0"/>
    <n v="0"/>
    <n v="0"/>
    <n v="5"/>
    <n v="5"/>
    <s v="MWJVS"/>
    <s v="MAURA DANIELA JIMENEZ"/>
    <n v="10.000000000000004"/>
    <n v="0"/>
    <n v="2"/>
    <n v="0"/>
    <n v="0"/>
    <n v="0"/>
    <n v="0"/>
    <n v="3"/>
    <n v="5"/>
    <n v="0.4"/>
    <n v="0"/>
    <n v="1"/>
    <n v="0"/>
    <n v="0"/>
    <n v="0"/>
    <n v="0"/>
    <n v="0"/>
    <n v="1"/>
    <m/>
    <s v="ALTO"/>
    <s v="ALTO"/>
    <m/>
    <m/>
    <m/>
    <m/>
    <n v="6.6666666666666666E-2"/>
    <s v="menor de 30%"/>
    <n v="2"/>
    <n v="2"/>
    <n v="0"/>
    <n v="0"/>
    <n v="0"/>
    <n v="0"/>
    <n v="0"/>
    <n v="4"/>
    <n v="6"/>
    <n v="1"/>
    <n v="0"/>
    <n v="0"/>
    <n v="0"/>
    <n v="1"/>
    <n v="1"/>
    <n v="9"/>
    <n v="14"/>
  </r>
  <r>
    <s v="281 - ORVE EL RECREO IIICOCINAS"/>
    <s v="JIMENEZ BOADA MAURA DANIELA SEPTIEMBRE.xlsx"/>
    <s v="MAURA DANIELA JIMENEZ"/>
    <s v="ORVE HOGAR"/>
    <x v="200"/>
    <x v="0"/>
    <s v="COCINAS"/>
    <n v="0.66666666666666663"/>
    <n v="6"/>
    <n v="4"/>
    <n v="6"/>
    <n v="0"/>
    <n v="0"/>
    <n v="0"/>
    <n v="0"/>
    <n v="0"/>
    <n v="0"/>
    <n v="0"/>
    <n v="0"/>
    <n v="1"/>
    <m/>
    <n v="0.4"/>
    <n v="0.4"/>
    <e v="#REF!"/>
    <s v="BRONCE"/>
    <n v="14"/>
    <n v="4"/>
    <n v="4"/>
    <n v="10"/>
    <n v="4"/>
    <n v="2"/>
    <n v="4"/>
    <n v="6"/>
    <n v="0.66666666666666663"/>
    <s v="PROM. B"/>
    <m/>
    <m/>
    <s v="CADENAS"/>
    <s v="ORVE RECREO III"/>
    <m/>
    <s v="JUAN CARLOS FIGUEROA"/>
    <n v="9"/>
    <n v="0"/>
    <n v="1"/>
    <n v="0"/>
    <n v="0"/>
    <n v="0"/>
    <n v="0"/>
    <n v="1"/>
    <n v="2"/>
    <n v="9.3715030014724192"/>
    <n v="3"/>
    <n v="4"/>
    <n v="0"/>
    <n v="0"/>
    <n v="0"/>
    <n v="0"/>
    <n v="0"/>
    <n v="7"/>
    <s v="MWJVS"/>
    <s v="MAURA DANIELA JIMENEZ"/>
    <n v="9.9999999999999982"/>
    <n v="0"/>
    <n v="1"/>
    <n v="0"/>
    <n v="0"/>
    <n v="0"/>
    <n v="0"/>
    <n v="0"/>
    <n v="1"/>
    <n v="0.5"/>
    <n v="0"/>
    <n v="1"/>
    <n v="0"/>
    <n v="0"/>
    <n v="0"/>
    <n v="0"/>
    <n v="0"/>
    <n v="1"/>
    <m/>
    <s v="ALTO"/>
    <s v="ALTO"/>
    <m/>
    <m/>
    <m/>
    <m/>
    <n v="0.27272727272727271"/>
    <s v="menor de 30%"/>
    <n v="2"/>
    <n v="0"/>
    <n v="0"/>
    <n v="0"/>
    <n v="0"/>
    <n v="0"/>
    <n v="0"/>
    <n v="2"/>
    <n v="1"/>
    <n v="2"/>
    <n v="0"/>
    <n v="0"/>
    <n v="0"/>
    <n v="0"/>
    <n v="0"/>
    <n v="3"/>
    <n v="17.111882716049379"/>
  </r>
  <r>
    <s v="281 - ORVE EL RECREO IIIGLOBALES"/>
    <s v="JIMENEZ BOADA MAURA DANIELA SEPTIEMBRE.xlsx"/>
    <s v="MAURA DANIELA JIMENEZ"/>
    <s v="ORVE HOGAR"/>
    <x v="200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B"/>
    <m/>
    <m/>
    <s v="CADENAS"/>
    <s v="ORVE RECREO III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URA DANIELA JIMENEZ"/>
    <n v="9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1 - ORVE EL RECREO IIILAVADO"/>
    <s v="JIMENEZ BOADA MAURA DANIELA SEPTIEMBRE.xlsx"/>
    <s v="MAURA DANIELA JIMENEZ"/>
    <s v="ORVE HOGAR"/>
    <x v="200"/>
    <x v="0"/>
    <s v="LAVADO"/>
    <n v="0"/>
    <n v="0"/>
    <n v="0"/>
    <n v="0"/>
    <n v="0"/>
    <n v="8"/>
    <n v="1"/>
    <n v="0"/>
    <n v="0"/>
    <n v="0"/>
    <n v="0"/>
    <n v="0"/>
    <n v="0"/>
    <m/>
    <n v="0"/>
    <n v="0"/>
    <e v="#REF!"/>
    <s v="BRONCE"/>
    <n v="9"/>
    <n v="0"/>
    <n v="0"/>
    <n v="8"/>
    <n v="1"/>
    <n v="0"/>
    <n v="1"/>
    <n v="0"/>
    <n v="0"/>
    <s v="PROM. B"/>
    <m/>
    <m/>
    <s v="CADENAS"/>
    <s v="ORVE RECREO III"/>
    <m/>
    <s v="JUAN CARLOS FIGUEROA"/>
    <n v="4"/>
    <n v="0"/>
    <n v="0"/>
    <n v="1"/>
    <n v="3"/>
    <n v="0"/>
    <n v="0"/>
    <n v="0"/>
    <n v="4"/>
    <n v="0"/>
    <n v="0"/>
    <n v="0"/>
    <n v="1"/>
    <n v="2"/>
    <n v="1"/>
    <n v="0"/>
    <n v="0"/>
    <n v="4"/>
    <s v="MWJVS"/>
    <s v="MAURA DANIELA JIMENEZ"/>
    <n v="9.9999999999999982"/>
    <n v="0"/>
    <n v="0"/>
    <n v="0"/>
    <n v="1"/>
    <n v="0"/>
    <n v="0"/>
    <n v="0"/>
    <n v="1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1"/>
    <n v="1"/>
    <n v="0"/>
    <n v="0"/>
    <n v="0"/>
    <n v="2"/>
    <n v="0"/>
    <n v="1"/>
    <n v="0"/>
    <n v="3"/>
    <n v="1"/>
    <n v="1"/>
    <n v="0"/>
    <n v="6"/>
    <n v="0"/>
  </r>
  <r>
    <s v="281 - ORVE EL RECREO IIIREFRIGERACIÓN"/>
    <s v="JIMENEZ BOADA MAURA DANIELA SEPTIEMBRE.xlsx"/>
    <s v="MAURA DANIELA JIMENEZ"/>
    <s v="ORVE HOGAR"/>
    <x v="200"/>
    <x v="0"/>
    <s v="REFRIGERACIÓN"/>
    <n v="1"/>
    <n v="3"/>
    <n v="3"/>
    <n v="5"/>
    <n v="0"/>
    <n v="1"/>
    <n v="0"/>
    <n v="0"/>
    <n v="0"/>
    <n v="0"/>
    <n v="0"/>
    <n v="0"/>
    <n v="0"/>
    <m/>
    <n v="0.33333333333333331"/>
    <n v="0.33333333333333331"/>
    <e v="#REF!"/>
    <s v="BRONCE"/>
    <n v="9"/>
    <n v="3"/>
    <n v="3"/>
    <n v="9"/>
    <n v="0"/>
    <n v="0"/>
    <n v="0"/>
    <n v="12"/>
    <n v="0.6"/>
    <s v="PROM. B"/>
    <m/>
    <m/>
    <s v="CADENAS"/>
    <s v="ORVE RECREO III"/>
    <m/>
    <s v="JUAN CARLOS FIGUEROA"/>
    <n v="9"/>
    <n v="0"/>
    <n v="1"/>
    <n v="0"/>
    <n v="0"/>
    <n v="0"/>
    <n v="0"/>
    <n v="0"/>
    <n v="1"/>
    <n v="5.6649332522905818"/>
    <n v="1"/>
    <n v="1"/>
    <n v="0"/>
    <n v="0"/>
    <n v="0"/>
    <n v="0"/>
    <n v="2"/>
    <n v="4"/>
    <s v="MWJVS"/>
    <s v="MAURA DANIELA JIMENEZ"/>
    <n v="9.9999999999999982"/>
    <n v="0"/>
    <n v="0"/>
    <n v="0"/>
    <n v="1"/>
    <n v="0"/>
    <n v="0"/>
    <n v="1"/>
    <n v="2"/>
    <n v="0.4"/>
    <n v="0"/>
    <n v="2"/>
    <n v="0"/>
    <n v="0"/>
    <n v="0"/>
    <n v="0"/>
    <n v="0"/>
    <n v="2"/>
    <m/>
    <s v="ALTO"/>
    <s v="ALTO"/>
    <s v="ALTO"/>
    <m/>
    <m/>
    <m/>
    <n v="0.1111111111111111"/>
    <s v="menor de 30%"/>
    <n v="2"/>
    <n v="0"/>
    <n v="0"/>
    <n v="0"/>
    <n v="0"/>
    <n v="0"/>
    <n v="0"/>
    <n v="2"/>
    <n v="1"/>
    <n v="0"/>
    <n v="0"/>
    <n v="0"/>
    <n v="0"/>
    <n v="0"/>
    <n v="0"/>
    <n v="1"/>
    <n v="7.5507862766908751"/>
  </r>
  <r>
    <s v="391 - POINT RECREO 4COCINAS"/>
    <s v="JIMENEZ BOADA MAURA DANIELA SEPTIEMBRE.xlsx"/>
    <s v="MAURA DANIELA JIMENEZ"/>
    <s v="POINT"/>
    <x v="201"/>
    <x v="0"/>
    <s v="COCINAS"/>
    <n v="0.93333333333333335"/>
    <n v="15"/>
    <n v="14"/>
    <n v="6"/>
    <n v="0"/>
    <n v="0"/>
    <n v="0"/>
    <n v="0"/>
    <n v="0"/>
    <n v="0"/>
    <n v="0"/>
    <n v="0"/>
    <n v="2"/>
    <m/>
    <n v="0.66666666666666663"/>
    <n v="0.66666666666666663"/>
    <e v="#REF!"/>
    <s v="PLATINO"/>
    <n v="26"/>
    <n v="11"/>
    <n v="14"/>
    <n v="21"/>
    <n v="5"/>
    <n v="2"/>
    <n v="5"/>
    <n v="13"/>
    <n v="2.3333333333333335"/>
    <s v="PROM. B"/>
    <m/>
    <m/>
    <s v="CADENAS"/>
    <s v="POINT RECREO 4"/>
    <m/>
    <s v="JUAN CARLOS FIGUEROA"/>
    <n v="16"/>
    <n v="3"/>
    <n v="0"/>
    <n v="0"/>
    <n v="0"/>
    <n v="0"/>
    <n v="0"/>
    <n v="2"/>
    <n v="5"/>
    <n v="13.795467772288305"/>
    <n v="5"/>
    <n v="3"/>
    <n v="0"/>
    <n v="0"/>
    <n v="0"/>
    <n v="0"/>
    <n v="0"/>
    <n v="8"/>
    <s v="MWJVS"/>
    <s v="MAURA DANIELA JIMENEZ"/>
    <n v="19.999999999999996"/>
    <n v="4"/>
    <n v="2"/>
    <n v="0"/>
    <n v="0"/>
    <n v="0"/>
    <n v="0"/>
    <n v="0"/>
    <n v="6"/>
    <n v="0.5"/>
    <n v="2"/>
    <n v="1"/>
    <n v="0"/>
    <n v="1"/>
    <n v="0"/>
    <n v="0"/>
    <n v="0"/>
    <n v="4"/>
    <s v=""/>
    <s v=""/>
    <s v=""/>
    <s v=""/>
    <s v=""/>
    <s v=""/>
    <s v=""/>
    <n v="0.60869565217391308"/>
    <s v="mayor 40%"/>
    <n v="1"/>
    <n v="0"/>
    <n v="0"/>
    <n v="0"/>
    <n v="0"/>
    <n v="0"/>
    <n v="0"/>
    <n v="1"/>
    <n v="2"/>
    <n v="3"/>
    <n v="0"/>
    <n v="0"/>
    <n v="0"/>
    <n v="0"/>
    <n v="0"/>
    <n v="5"/>
    <n v="19.74104003016501"/>
  </r>
  <r>
    <s v="391 - POINT RECREO 4GLOBALES"/>
    <s v="JIMENEZ BOADA MAURA DANIELA SEPTIEMBRE.xlsx"/>
    <s v="MAURA DANIELA JIMENEZ"/>
    <s v="POINT"/>
    <x v="201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POINT RECREO 4"/>
    <m/>
    <s v="JUAN CARLOS FIGUEROA"/>
    <n v="0"/>
    <n v="0"/>
    <n v="1"/>
    <n v="0"/>
    <n v="0"/>
    <n v="0"/>
    <n v="0"/>
    <n v="0"/>
    <n v="1"/>
    <n v="0"/>
    <n v="0"/>
    <n v="0"/>
    <n v="0"/>
    <n v="0"/>
    <n v="0"/>
    <n v="0"/>
    <n v="0"/>
    <n v="0"/>
    <s v="MWJVS"/>
    <s v="MAURA DANIELA JIMENEZ"/>
    <n v="19.999999999999996"/>
    <n v="0"/>
    <n v="0"/>
    <n v="0"/>
    <n v="0"/>
    <n v="0"/>
    <n v="0"/>
    <n v="0"/>
    <n v="0"/>
    <n v="0"/>
    <n v="0"/>
    <n v="2"/>
    <n v="0"/>
    <n v="0"/>
    <n v="0"/>
    <n v="0"/>
    <n v="0"/>
    <n v="2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1 - POINT RECREO 4LAVADO"/>
    <s v="JIMENEZ BOADA MAURA DANIELA SEPTIEMBRE.xlsx"/>
    <s v="MAURA DANIELA JIMENEZ"/>
    <s v="POINT"/>
    <x v="201"/>
    <x v="0"/>
    <s v="LAVADO"/>
    <n v="0.5714285714285714"/>
    <n v="7"/>
    <n v="4"/>
    <n v="4"/>
    <n v="0"/>
    <n v="0"/>
    <n v="0"/>
    <n v="0"/>
    <n v="0"/>
    <n v="0"/>
    <n v="0"/>
    <n v="0"/>
    <n v="0"/>
    <m/>
    <n v="0.5"/>
    <n v="0.5"/>
    <e v="#REF!"/>
    <s v="PLATINO"/>
    <n v="9"/>
    <n v="4"/>
    <n v="4"/>
    <n v="8"/>
    <n v="1"/>
    <n v="1"/>
    <n v="1"/>
    <n v="5"/>
    <n v="1"/>
    <s v="PROM. B"/>
    <m/>
    <m/>
    <s v="CADENAS"/>
    <s v="POINT RECREO 4"/>
    <m/>
    <s v="JUAN CARLOS FIGUEROA"/>
    <n v="7"/>
    <n v="1"/>
    <n v="1"/>
    <n v="0"/>
    <n v="0"/>
    <n v="0"/>
    <n v="0"/>
    <n v="0"/>
    <n v="2"/>
    <n v="7.1146223437828748"/>
    <n v="1"/>
    <n v="1"/>
    <n v="0"/>
    <n v="0"/>
    <n v="0"/>
    <n v="0"/>
    <n v="0"/>
    <n v="2"/>
    <s v="MWJVS"/>
    <s v="MAURA DANIELA JIMENEZ"/>
    <n v="19.999999999999996"/>
    <n v="1"/>
    <n v="0"/>
    <n v="0"/>
    <n v="0"/>
    <n v="0"/>
    <n v="0"/>
    <n v="0"/>
    <n v="1"/>
    <n v="0.3"/>
    <n v="2"/>
    <n v="0"/>
    <n v="0"/>
    <n v="0"/>
    <n v="0"/>
    <n v="0"/>
    <n v="0"/>
    <n v="2"/>
    <s v=""/>
    <s v=""/>
    <s v=""/>
    <s v=""/>
    <s v=""/>
    <s v=""/>
    <s v=""/>
    <n v="0.7142857142857143"/>
    <s v="mayor 40%"/>
    <n v="1"/>
    <n v="0"/>
    <n v="0"/>
    <n v="0"/>
    <n v="0"/>
    <n v="0"/>
    <n v="0"/>
    <n v="1"/>
    <n v="5"/>
    <n v="1"/>
    <n v="0"/>
    <n v="0"/>
    <n v="1"/>
    <n v="0"/>
    <n v="0"/>
    <n v="7"/>
    <n v="8.1517212945784365"/>
  </r>
  <r>
    <s v="391 - POINT RECREO 4REFRIGERACIÓN"/>
    <s v="JIMENEZ BOADA MAURA DANIELA SEPTIEMBRE.xlsx"/>
    <s v="MAURA DANIELA JIMENEZ"/>
    <s v="POINT"/>
    <x v="201"/>
    <x v="0"/>
    <s v="REFRIGERACIÓN"/>
    <n v="1.1000000000000001"/>
    <n v="10"/>
    <n v="11"/>
    <n v="5"/>
    <n v="0"/>
    <n v="0"/>
    <n v="0"/>
    <n v="0"/>
    <n v="0"/>
    <n v="0"/>
    <n v="0"/>
    <n v="0"/>
    <n v="0"/>
    <m/>
    <n v="0.6875"/>
    <n v="0.6875"/>
    <e v="#REF!"/>
    <s v="PLATINO"/>
    <n v="19"/>
    <n v="7"/>
    <n v="11"/>
    <n v="16"/>
    <n v="3"/>
    <n v="3"/>
    <n v="3"/>
    <n v="10"/>
    <n v="2.2000000000000002"/>
    <s v="PROM. B"/>
    <m/>
    <m/>
    <s v="CADENAS"/>
    <s v="POINT RECREO 4"/>
    <m/>
    <s v="JUAN CARLOS FIGUEROA"/>
    <n v="11"/>
    <n v="2"/>
    <n v="0"/>
    <n v="0"/>
    <n v="0"/>
    <n v="0"/>
    <n v="0"/>
    <n v="0"/>
    <n v="2"/>
    <n v="13.719085544172456"/>
    <n v="1"/>
    <n v="3"/>
    <n v="0"/>
    <n v="0"/>
    <n v="0"/>
    <n v="0"/>
    <n v="0"/>
    <n v="4"/>
    <s v="MWJVS"/>
    <s v="MAURA DANIELA JIMENEZ"/>
    <n v="19.999999999999996"/>
    <n v="2"/>
    <n v="1"/>
    <n v="0"/>
    <n v="0"/>
    <n v="0"/>
    <n v="0"/>
    <n v="0"/>
    <n v="3"/>
    <n v="0.4"/>
    <n v="2"/>
    <n v="0"/>
    <n v="0"/>
    <n v="0"/>
    <n v="0"/>
    <n v="0"/>
    <n v="0"/>
    <n v="2"/>
    <s v=""/>
    <s v=""/>
    <s v=""/>
    <s v=""/>
    <s v=""/>
    <s v=""/>
    <s v=""/>
    <n v="0.63636363636363635"/>
    <s v="mayor 40%"/>
    <n v="2"/>
    <n v="1"/>
    <n v="0"/>
    <n v="0"/>
    <n v="0"/>
    <n v="0"/>
    <n v="0"/>
    <n v="3"/>
    <n v="3"/>
    <n v="2"/>
    <n v="0"/>
    <n v="0"/>
    <n v="0"/>
    <n v="0"/>
    <n v="0"/>
    <n v="5"/>
    <n v="17.000242530073727"/>
  </r>
  <r>
    <s v="962 - ALMACENES ESPAÑA LIBERTADAIRES"/>
    <s v="ESPINAL BORBOR MAYRA ERIKA-1.xlsx"/>
    <s v="MAYRA ERIKA ESPINAL"/>
    <s v="ALMACENES ESPAÑA"/>
    <x v="202"/>
    <x v="0"/>
    <s v="AIRES"/>
    <n v="1.25"/>
    <n v="4"/>
    <n v="5"/>
    <n v="0"/>
    <n v="0"/>
    <n v="0"/>
    <n v="0"/>
    <n v="0"/>
    <n v="0"/>
    <n v="0"/>
    <n v="0"/>
    <n v="0"/>
    <n v="0"/>
    <m/>
    <n v="1"/>
    <n v="1"/>
    <e v="#REF!"/>
    <s v="PLATINO"/>
    <n v="5"/>
    <n v="4"/>
    <n v="5"/>
    <n v="5"/>
    <n v="0"/>
    <n v="0"/>
    <n v="0"/>
    <n v="4"/>
    <n v="0"/>
    <s v="PROM. B"/>
    <m/>
    <m/>
    <s v="CADENAS"/>
    <s v="ALM ESPAÑA LA LIBERTAD CENTRO"/>
    <m/>
    <s v="XIOMARA DELGADO"/>
    <n v="4"/>
    <n v="0"/>
    <n v="0"/>
    <n v="0"/>
    <n v="0"/>
    <n v="0"/>
    <n v="0"/>
    <n v="0"/>
    <n v="0"/>
    <n v="7.6470588235294104"/>
    <n v="0"/>
    <n v="0"/>
    <n v="0"/>
    <n v="0"/>
    <n v="0"/>
    <n v="0"/>
    <n v="0"/>
    <n v="0"/>
    <s v="MJV"/>
    <s v="MAYRA ERIKA ESPINAL"/>
    <n v="6.0000000000000018"/>
    <n v="1"/>
    <n v="0"/>
    <n v="0"/>
    <n v="0"/>
    <n v="0"/>
    <n v="0"/>
    <n v="0"/>
    <n v="1"/>
    <n v="0.35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7.6470588235294104"/>
  </r>
  <r>
    <s v="962 - ALMACENES ESPAÑA LIBERTADCOCINAS"/>
    <s v="ESPINAL BORBOR MAYRA ERIKA-1.xlsx"/>
    <s v="MAYRA ERIKA ESPINAL"/>
    <s v="ALMACENES ESPAÑA"/>
    <x v="202"/>
    <x v="0"/>
    <s v="COCINAS"/>
    <n v="1.25"/>
    <n v="8"/>
    <n v="10"/>
    <n v="5"/>
    <n v="0"/>
    <n v="0"/>
    <n v="0"/>
    <n v="0"/>
    <n v="0"/>
    <n v="0"/>
    <n v="0"/>
    <n v="0"/>
    <n v="0"/>
    <m/>
    <n v="0.7142857142857143"/>
    <n v="0.7142857142857143"/>
    <e v="#REF!"/>
    <s v="PLATINO"/>
    <n v="16"/>
    <n v="10"/>
    <n v="10"/>
    <n v="14"/>
    <n v="2"/>
    <n v="1"/>
    <n v="2"/>
    <n v="25"/>
    <n v="2"/>
    <s v="PROM. B"/>
    <m/>
    <m/>
    <s v="CADENAS"/>
    <s v="ALM ESPAÑA LA LIBERTAD CENTRO"/>
    <m/>
    <s v="XIOMARA DELGADO"/>
    <n v="14"/>
    <n v="3"/>
    <n v="1"/>
    <n v="0"/>
    <n v="0"/>
    <n v="0"/>
    <n v="0"/>
    <n v="0"/>
    <n v="4"/>
    <n v="8.4024190964062235"/>
    <n v="5"/>
    <n v="1"/>
    <n v="0"/>
    <n v="0"/>
    <n v="0"/>
    <n v="0"/>
    <n v="0"/>
    <n v="6"/>
    <s v="MJV"/>
    <s v="MAYRA ERIKA ESPINAL"/>
    <n v="6.0000000000000018"/>
    <n v="7"/>
    <n v="1"/>
    <n v="0"/>
    <n v="0"/>
    <n v="0"/>
    <n v="0"/>
    <n v="0"/>
    <n v="8"/>
    <n v="0.5"/>
    <n v="9"/>
    <n v="1"/>
    <n v="0"/>
    <n v="0"/>
    <n v="0"/>
    <n v="0"/>
    <n v="0"/>
    <n v="10"/>
    <m/>
    <m/>
    <m/>
    <m/>
    <m/>
    <m/>
    <m/>
    <n v="0.8571428571428571"/>
    <s v="mayor 40%"/>
    <n v="2"/>
    <n v="0"/>
    <n v="0"/>
    <n v="0"/>
    <n v="0"/>
    <n v="0"/>
    <n v="0"/>
    <n v="2"/>
    <n v="3"/>
    <n v="0"/>
    <n v="0"/>
    <n v="0"/>
    <n v="0"/>
    <n v="0"/>
    <n v="0"/>
    <n v="3"/>
    <n v="15.004319815011117"/>
  </r>
  <r>
    <s v="962 - ALMACENES ESPAÑA LIBERTADGLOBALES"/>
    <s v="ESPINAL BORBOR MAYRA ERIKA-1.xlsx"/>
    <s v="MAYRA ERIKA ESPINAL"/>
    <s v="ALMACENES ESPAÑA"/>
    <x v="202"/>
    <x v="0"/>
    <s v="GLOBALES"/>
    <n v="1.625"/>
    <n v="8"/>
    <n v="13"/>
    <n v="2"/>
    <n v="0"/>
    <n v="0"/>
    <n v="0"/>
    <n v="0"/>
    <n v="0"/>
    <n v="0"/>
    <n v="0"/>
    <n v="0"/>
    <n v="0"/>
    <m/>
    <n v="0.8666666666666667"/>
    <n v="0.8666666666666667"/>
    <e v="#REF!"/>
    <s v="PLATINO"/>
    <n v="15"/>
    <n v="13"/>
    <n v="13"/>
    <n v="15"/>
    <n v="0"/>
    <n v="0"/>
    <n v="0"/>
    <n v="28"/>
    <n v="6.5"/>
    <s v="PROM. B"/>
    <m/>
    <m/>
    <s v="CADENAS"/>
    <s v="ALM ESPAÑA LA LIBERTAD CENTRO"/>
    <m/>
    <s v="XIOMARA DELGADO"/>
    <n v="15"/>
    <n v="2"/>
    <n v="0"/>
    <n v="0"/>
    <n v="0"/>
    <n v="0"/>
    <n v="0"/>
    <n v="0"/>
    <n v="2"/>
    <n v="5.3933189655172411"/>
    <n v="2"/>
    <n v="0"/>
    <n v="0"/>
    <n v="0"/>
    <n v="0"/>
    <n v="0"/>
    <n v="0"/>
    <n v="2"/>
    <s v="MJV"/>
    <s v="MAYRA ERIKA ESPINAL"/>
    <n v="6.0000000000000018"/>
    <n v="1"/>
    <n v="0"/>
    <n v="0"/>
    <n v="0"/>
    <n v="0"/>
    <n v="0"/>
    <n v="0"/>
    <n v="1"/>
    <n v="0"/>
    <n v="1"/>
    <n v="0"/>
    <n v="0"/>
    <n v="0"/>
    <n v="0"/>
    <n v="0"/>
    <n v="0"/>
    <n v="1"/>
    <m/>
    <m/>
    <m/>
    <m/>
    <m/>
    <m/>
    <m/>
    <n v="1"/>
    <s v="mayor 40%"/>
    <n v="1"/>
    <n v="0"/>
    <n v="0"/>
    <n v="0"/>
    <n v="0"/>
    <n v="0"/>
    <n v="0"/>
    <n v="1"/>
    <n v="2"/>
    <n v="0"/>
    <n v="0"/>
    <n v="0"/>
    <n v="0"/>
    <n v="0"/>
    <n v="0"/>
    <n v="2"/>
    <n v="5.5783518602540836"/>
  </r>
  <r>
    <s v="962 - ALMACENES ESPAÑA LIBERTADLAVADO"/>
    <s v="ESPINAL BORBOR MAYRA ERIKA-1.xlsx"/>
    <s v="MAYRA ERIKA ESPINAL"/>
    <s v="ALMACENES ESPAÑA"/>
    <x v="202"/>
    <x v="0"/>
    <s v="LAVADO"/>
    <n v="1"/>
    <n v="3"/>
    <n v="3"/>
    <n v="0"/>
    <n v="1"/>
    <n v="4"/>
    <n v="1"/>
    <n v="6"/>
    <n v="0"/>
    <n v="0"/>
    <n v="0"/>
    <n v="0"/>
    <n v="0"/>
    <m/>
    <n v="0.27272727272727271"/>
    <n v="0.27272727272727271"/>
    <e v="#REF!"/>
    <s v="PLATINO"/>
    <n v="16"/>
    <n v="3"/>
    <n v="3"/>
    <n v="11"/>
    <n v="5"/>
    <n v="1"/>
    <n v="5"/>
    <n v="15"/>
    <n v="0"/>
    <s v="PROM. B"/>
    <m/>
    <m/>
    <s v="CADENAS"/>
    <s v="ALM ESPAÑA LA LIBERTAD CENTRO"/>
    <m/>
    <s v="XIOMARA DELGADO"/>
    <n v="11"/>
    <n v="0"/>
    <n v="0"/>
    <n v="0"/>
    <n v="1"/>
    <n v="0"/>
    <n v="3"/>
    <n v="0"/>
    <n v="4"/>
    <n v="4.564022174793311"/>
    <n v="0"/>
    <n v="0"/>
    <n v="0"/>
    <n v="1"/>
    <n v="0"/>
    <n v="3"/>
    <n v="0"/>
    <n v="4"/>
    <s v="MJV"/>
    <s v="MAYRA ERIKA ESPINAL"/>
    <n v="6.0000000000000018"/>
    <n v="2"/>
    <n v="0"/>
    <n v="0"/>
    <n v="1"/>
    <n v="0"/>
    <n v="3"/>
    <n v="0"/>
    <n v="6"/>
    <n v="0.35"/>
    <n v="4"/>
    <n v="0"/>
    <n v="0"/>
    <n v="1"/>
    <n v="0"/>
    <n v="3"/>
    <n v="0"/>
    <n v="8"/>
    <m/>
    <m/>
    <m/>
    <m/>
    <m/>
    <m/>
    <m/>
    <n v="0.27272727272727271"/>
    <s v="menor de 30%"/>
    <n v="0"/>
    <n v="0"/>
    <n v="0"/>
    <n v="0"/>
    <n v="0"/>
    <n v="0"/>
    <n v="0"/>
    <n v="0"/>
    <n v="2"/>
    <n v="0"/>
    <n v="0"/>
    <n v="0"/>
    <n v="0"/>
    <n v="0"/>
    <n v="0"/>
    <n v="2"/>
    <n v="5.5454520744647855"/>
  </r>
  <r>
    <s v="962 - ALMACENES ESPAÑA LIBERTADREFRIGERACIÓN"/>
    <s v="ESPINAL BORBOR MAYRA ERIKA-1.xlsx"/>
    <s v="MAYRA ERIKA ESPINAL"/>
    <s v="ALMACENES ESPAÑA"/>
    <x v="202"/>
    <x v="0"/>
    <s v="REFRIGERACIÓN"/>
    <n v="0.66666666666666663"/>
    <n v="6"/>
    <n v="4"/>
    <n v="2"/>
    <n v="0"/>
    <n v="0"/>
    <n v="0"/>
    <n v="0"/>
    <n v="0"/>
    <n v="0"/>
    <n v="0"/>
    <n v="0"/>
    <n v="0"/>
    <m/>
    <n v="0.8"/>
    <n v="0.8"/>
    <e v="#REF!"/>
    <s v="PLATINO"/>
    <n v="7"/>
    <n v="3"/>
    <n v="4"/>
    <n v="5"/>
    <n v="2"/>
    <n v="1"/>
    <n v="2"/>
    <n v="4"/>
    <n v="2"/>
    <s v="PROM. B"/>
    <m/>
    <m/>
    <s v="CADENAS"/>
    <s v="ALM ESPAÑA LA LIBERTAD CENTRO"/>
    <m/>
    <s v="XIOMARA DELGADO"/>
    <n v="4"/>
    <n v="3"/>
    <n v="1"/>
    <n v="0"/>
    <n v="0"/>
    <n v="0"/>
    <n v="0"/>
    <n v="0"/>
    <n v="4"/>
    <n v="5.5294591430734492"/>
    <n v="4"/>
    <n v="1"/>
    <n v="0"/>
    <n v="0"/>
    <n v="0"/>
    <n v="0"/>
    <n v="0"/>
    <n v="5"/>
    <s v="MJV"/>
    <s v="MAYRA ERIKA ESPINAL"/>
    <n v="6.0000000000000018"/>
    <n v="5"/>
    <n v="2"/>
    <n v="0"/>
    <n v="0"/>
    <n v="0"/>
    <n v="0"/>
    <n v="0"/>
    <n v="7"/>
    <n v="0.5"/>
    <n v="6"/>
    <n v="2"/>
    <n v="0"/>
    <n v="0"/>
    <n v="0"/>
    <n v="0"/>
    <n v="0"/>
    <n v="8"/>
    <m/>
    <m/>
    <m/>
    <m/>
    <m/>
    <m/>
    <m/>
    <n v="0.75"/>
    <s v="mayor 40%"/>
    <n v="1"/>
    <n v="0"/>
    <n v="0"/>
    <n v="0"/>
    <n v="0"/>
    <n v="0"/>
    <n v="0"/>
    <n v="1"/>
    <n v="2"/>
    <n v="0"/>
    <n v="0"/>
    <n v="0"/>
    <n v="0"/>
    <n v="0"/>
    <n v="0"/>
    <n v="2"/>
    <n v="7.5401715587365228"/>
  </r>
  <r>
    <s v="472 - TIENDA LIBERTAD 940AIRES"/>
    <s v="ESPINAL BORBOR MAYRA ERIKA-1.xlsx"/>
    <s v="MAYRA ERIKA ESPINAL"/>
    <s v="ARTEFACTA"/>
    <x v="203"/>
    <x v="0"/>
    <s v="AIRES"/>
    <n v="0.2"/>
    <n v="5"/>
    <n v="1"/>
    <n v="0"/>
    <n v="0"/>
    <n v="0"/>
    <n v="2"/>
    <n v="0"/>
    <n v="0"/>
    <n v="0"/>
    <n v="0"/>
    <n v="0"/>
    <n v="0"/>
    <m/>
    <n v="0.5"/>
    <n v="0.5"/>
    <e v="#REF!"/>
    <s v="PLATINO"/>
    <n v="3"/>
    <n v="0"/>
    <n v="1"/>
    <n v="2"/>
    <n v="1"/>
    <n v="0"/>
    <n v="1"/>
    <n v="1"/>
    <n v="0"/>
    <s v="PROM. B"/>
    <m/>
    <m/>
    <s v="CADENAS"/>
    <s v="ARTEFACTA TIENDA LIBERTAD 940"/>
    <m/>
    <s v="XIOMARA DELGADO"/>
    <n v="1"/>
    <n v="0"/>
    <n v="0"/>
    <n v="0"/>
    <n v="0"/>
    <n v="1"/>
    <n v="0"/>
    <n v="0"/>
    <n v="1"/>
    <n v="6.7545638945233293"/>
    <n v="0"/>
    <n v="0"/>
    <n v="0"/>
    <n v="0"/>
    <n v="1"/>
    <n v="0"/>
    <n v="0"/>
    <n v="1"/>
    <s v="MWJVS"/>
    <s v="MAYRA ERIKA ESPINAL"/>
    <n v="30"/>
    <n v="0"/>
    <n v="0"/>
    <n v="0"/>
    <n v="0"/>
    <n v="1"/>
    <n v="0"/>
    <n v="0"/>
    <n v="1"/>
    <n v="0.15"/>
    <n v="0"/>
    <n v="0"/>
    <n v="0"/>
    <n v="0"/>
    <n v="1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050709939148099"/>
  </r>
  <r>
    <s v="472 - TIENDA LIBERTAD 940COCINAS"/>
    <s v="ESPINAL BORBOR MAYRA ERIKA-1.xlsx"/>
    <s v="MAYRA ERIKA ESPINAL"/>
    <s v="ARTEFACTA"/>
    <x v="203"/>
    <x v="0"/>
    <s v="COCINAS"/>
    <n v="0.40625"/>
    <n v="32"/>
    <n v="13"/>
    <n v="8"/>
    <n v="0"/>
    <n v="0"/>
    <n v="0"/>
    <n v="0"/>
    <n v="2"/>
    <n v="0"/>
    <n v="0"/>
    <n v="0"/>
    <n v="0"/>
    <m/>
    <n v="0.61904761904761907"/>
    <n v="0.61904761904761907"/>
    <e v="#REF!"/>
    <s v="PLATINO"/>
    <n v="29"/>
    <n v="11"/>
    <n v="13"/>
    <n v="21"/>
    <n v="8"/>
    <n v="4"/>
    <n v="8"/>
    <n v="15"/>
    <n v="1.625"/>
    <s v="PROM. B"/>
    <m/>
    <m/>
    <s v="CADENAS"/>
    <s v="ARTEFACTA TIENDA LIBERTAD 940"/>
    <m/>
    <s v="XIOMARA DELGADO"/>
    <n v="19"/>
    <n v="2"/>
    <n v="2"/>
    <n v="0"/>
    <n v="0"/>
    <n v="0"/>
    <n v="0"/>
    <n v="2"/>
    <n v="6"/>
    <n v="32.327133198060146"/>
    <n v="0"/>
    <n v="2"/>
    <n v="0"/>
    <n v="0"/>
    <n v="0"/>
    <n v="0"/>
    <n v="2"/>
    <n v="4"/>
    <s v="MWJVS"/>
    <s v="MAYRA ERIKA ESPINAL"/>
    <n v="30"/>
    <n v="4"/>
    <n v="4"/>
    <n v="0"/>
    <n v="0"/>
    <n v="0"/>
    <n v="0"/>
    <n v="2"/>
    <n v="10"/>
    <n v="0.4"/>
    <n v="2"/>
    <n v="4"/>
    <n v="0"/>
    <n v="0"/>
    <n v="0"/>
    <n v="0"/>
    <n v="2"/>
    <n v="8"/>
    <m/>
    <m/>
    <m/>
    <m/>
    <m/>
    <m/>
    <m/>
    <n v="0.2857142857142857"/>
    <s v="mayor 40%"/>
    <n v="0"/>
    <n v="0"/>
    <n v="0"/>
    <n v="0"/>
    <n v="0"/>
    <n v="0"/>
    <n v="0"/>
    <n v="0"/>
    <n v="4"/>
    <n v="2"/>
    <n v="0"/>
    <n v="0"/>
    <n v="0"/>
    <n v="0"/>
    <n v="0"/>
    <n v="6"/>
    <n v="77.585119675344345"/>
  </r>
  <r>
    <s v="472 - TIENDA LIBERTAD 940EMPOTRE"/>
    <s v="ESPINAL BORBOR MAYRA ERIKA-1.xlsx"/>
    <s v="MAYRA ERIKA ESPINAL"/>
    <s v="ARTEFACTA"/>
    <x v="203"/>
    <x v="0"/>
    <s v="EMPOTRE"/>
    <n v="0"/>
    <n v="0"/>
    <n v="1"/>
    <n v="0"/>
    <n v="0"/>
    <n v="0"/>
    <n v="0"/>
    <n v="0"/>
    <n v="0"/>
    <n v="0"/>
    <n v="0"/>
    <n v="0"/>
    <n v="0"/>
    <m/>
    <n v="1"/>
    <n v="1"/>
    <e v="#REF!"/>
    <s v="PLATINO"/>
    <n v="1"/>
    <n v="1"/>
    <n v="1"/>
    <n v="1"/>
    <n v="0"/>
    <n v="0"/>
    <n v="0"/>
    <n v="2"/>
    <n v="0"/>
    <s v="PROM. B"/>
    <m/>
    <m/>
    <s v="CADENAS"/>
    <s v="ARTEFACTA TIENDA LIBERTAD 940"/>
    <m/>
    <s v="XIOMARA DELGAD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AYRA ERIKA ESPINAL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72 - TIENDA LIBERTAD 940GLOBALES"/>
    <s v="ESPINAL BORBOR MAYRA ERIKA-1.xlsx"/>
    <s v="MAYRA ERIKA ESPINAL"/>
    <s v="ARTEFACTA"/>
    <x v="203"/>
    <x v="0"/>
    <s v="GLOBALES"/>
    <n v="0.8571428571428571"/>
    <n v="7"/>
    <n v="6"/>
    <n v="2"/>
    <n v="0"/>
    <n v="0"/>
    <n v="0"/>
    <n v="2"/>
    <n v="2"/>
    <n v="0"/>
    <n v="0"/>
    <n v="0"/>
    <n v="0"/>
    <m/>
    <n v="0.5"/>
    <n v="0.5"/>
    <e v="#REF!"/>
    <s v="PLATINO"/>
    <n v="13"/>
    <n v="4"/>
    <n v="6"/>
    <n v="12"/>
    <n v="1"/>
    <n v="1"/>
    <n v="1"/>
    <n v="5"/>
    <n v="3"/>
    <s v="PROM. B"/>
    <m/>
    <m/>
    <s v="CADENAS"/>
    <s v="ARTEFACTA TIENDA LIBERTAD 940"/>
    <m/>
    <s v="XIOMARA DELGADO"/>
    <n v="10"/>
    <n v="0"/>
    <n v="0"/>
    <n v="0"/>
    <n v="0"/>
    <n v="0"/>
    <n v="0"/>
    <n v="0"/>
    <n v="0"/>
    <n v="6.6219919176060396"/>
    <n v="2"/>
    <n v="0"/>
    <n v="0"/>
    <n v="0"/>
    <n v="0"/>
    <n v="0"/>
    <n v="0"/>
    <n v="2"/>
    <s v="MWJVS"/>
    <s v="MAYRA ERIKA ESPINAL"/>
    <n v="30"/>
    <n v="2"/>
    <n v="0"/>
    <n v="0"/>
    <n v="0"/>
    <n v="0"/>
    <n v="0"/>
    <n v="0"/>
    <n v="2"/>
    <n v="0"/>
    <n v="2"/>
    <n v="0"/>
    <n v="0"/>
    <n v="0"/>
    <n v="0"/>
    <n v="0"/>
    <n v="0"/>
    <n v="2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3.243983835212079"/>
  </r>
  <r>
    <s v="472 - TIENDA LIBERTAD 940LAVADO"/>
    <s v="ESPINAL BORBOR MAYRA ERIKA-1.xlsx"/>
    <s v="MAYRA ERIKA ESPINAL"/>
    <s v="ARTEFACTA"/>
    <x v="203"/>
    <x v="0"/>
    <s v="LAVADO"/>
    <n v="0.66666666666666663"/>
    <n v="6"/>
    <n v="4"/>
    <n v="2"/>
    <n v="5"/>
    <n v="2"/>
    <n v="2"/>
    <n v="4"/>
    <n v="4"/>
    <n v="0"/>
    <n v="0"/>
    <n v="0"/>
    <n v="0"/>
    <m/>
    <n v="0.2"/>
    <n v="0.2"/>
    <e v="#REF!"/>
    <s v="PLATINO"/>
    <n v="24"/>
    <n v="2"/>
    <n v="4"/>
    <n v="20"/>
    <n v="4"/>
    <n v="0"/>
    <n v="4"/>
    <n v="18"/>
    <n v="2"/>
    <s v="PROM. B"/>
    <m/>
    <m/>
    <s v="CADENAS"/>
    <s v="ARTEFACTA TIENDA LIBERTAD 940"/>
    <m/>
    <s v="XIOMARA DELGADO"/>
    <n v="16"/>
    <n v="0"/>
    <n v="0"/>
    <n v="1"/>
    <n v="3"/>
    <n v="1"/>
    <n v="3"/>
    <n v="4"/>
    <n v="12"/>
    <n v="5.6804051855549496"/>
    <n v="2"/>
    <n v="0"/>
    <n v="1"/>
    <n v="3"/>
    <n v="1"/>
    <n v="3"/>
    <n v="4"/>
    <n v="14"/>
    <s v="MWJVS"/>
    <s v="MAYRA ERIKA ESPINAL"/>
    <n v="30"/>
    <n v="1"/>
    <n v="0"/>
    <n v="1"/>
    <n v="3"/>
    <n v="1"/>
    <n v="3"/>
    <n v="4"/>
    <n v="13"/>
    <n v="0.12"/>
    <n v="0"/>
    <n v="0"/>
    <n v="1"/>
    <n v="3"/>
    <n v="1"/>
    <n v="3"/>
    <n v="4"/>
    <n v="12"/>
    <m/>
    <m/>
    <m/>
    <m/>
    <m/>
    <m/>
    <m/>
    <n v="5.8823529411764705E-2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13.511221101184493"/>
  </r>
  <r>
    <s v="472 - TIENDA LIBERTAD 940REFRIGERACIÓN"/>
    <s v="ESPINAL BORBOR MAYRA ERIKA-1.xlsx"/>
    <s v="MAYRA ERIKA ESPINAL"/>
    <s v="ARTEFACTA"/>
    <x v="203"/>
    <x v="0"/>
    <s v="REFRIGERACIÓN"/>
    <n v="0.3"/>
    <n v="20"/>
    <n v="6"/>
    <n v="6"/>
    <n v="1"/>
    <n v="0"/>
    <n v="0"/>
    <n v="1"/>
    <n v="0"/>
    <n v="0"/>
    <n v="0"/>
    <n v="0"/>
    <n v="0"/>
    <m/>
    <n v="0.54545454545454541"/>
    <n v="0.54545454545454541"/>
    <e v="#REF!"/>
    <s v="PLATINO"/>
    <n v="17"/>
    <n v="5"/>
    <n v="6"/>
    <n v="11"/>
    <n v="6"/>
    <n v="3"/>
    <n v="6"/>
    <n v="8"/>
    <n v="1"/>
    <s v="PROM. B"/>
    <m/>
    <m/>
    <s v="CADENAS"/>
    <s v="ARTEFACTA TIENDA LIBERTAD 940"/>
    <m/>
    <s v="XIOMARA DELGADO"/>
    <n v="10"/>
    <n v="2"/>
    <n v="3"/>
    <n v="0"/>
    <n v="0"/>
    <n v="0"/>
    <n v="0"/>
    <n v="0"/>
    <n v="5"/>
    <n v="15.511381095764982"/>
    <n v="1"/>
    <n v="5"/>
    <n v="0"/>
    <n v="0"/>
    <n v="0"/>
    <n v="0"/>
    <n v="0"/>
    <n v="6"/>
    <s v="MWJVS"/>
    <s v="MAYRA ERIKA ESPINAL"/>
    <n v="30"/>
    <n v="3"/>
    <n v="6"/>
    <n v="0"/>
    <n v="0"/>
    <n v="3"/>
    <n v="0"/>
    <n v="0"/>
    <n v="12"/>
    <n v="0.2"/>
    <n v="1"/>
    <n v="10"/>
    <n v="0"/>
    <n v="0"/>
    <n v="3"/>
    <n v="0"/>
    <n v="0"/>
    <n v="14"/>
    <m/>
    <m/>
    <m/>
    <m/>
    <m/>
    <m/>
    <m/>
    <n v="0.1891891891891892"/>
    <s v="30% a 40%"/>
    <n v="0"/>
    <n v="0"/>
    <n v="0"/>
    <n v="0"/>
    <n v="0"/>
    <n v="0"/>
    <n v="0"/>
    <n v="0"/>
    <n v="2"/>
    <n v="1"/>
    <n v="0"/>
    <n v="0"/>
    <n v="0"/>
    <n v="0"/>
    <n v="0"/>
    <n v="3"/>
    <n v="36.400040971395157"/>
  </r>
  <r>
    <s v="278 - ORVE CONDADOCOCINAS"/>
    <s v="vents YUPANGUI PÉREZ MERLYN ISMENIA .xlsx"/>
    <s v="MERLYN ISMENIA YUPANGUI"/>
    <s v="ORVE HOGAR"/>
    <x v="204"/>
    <x v="0"/>
    <s v="COCINAS"/>
    <n v="0.875"/>
    <n v="8"/>
    <n v="7"/>
    <n v="4"/>
    <n v="0"/>
    <n v="0"/>
    <n v="0"/>
    <n v="0"/>
    <n v="0"/>
    <n v="0"/>
    <n v="0"/>
    <n v="0"/>
    <n v="0"/>
    <m/>
    <n v="0.875"/>
    <n v="0.875"/>
    <e v="#REF!"/>
    <s v="ORO"/>
    <n v="18"/>
    <n v="5"/>
    <n v="7"/>
    <n v="8"/>
    <n v="10"/>
    <n v="7"/>
    <n v="10"/>
    <n v="12"/>
    <n v="1.75"/>
    <s v="PROM. B"/>
    <m/>
    <m/>
    <s v="CADENAS"/>
    <s v="ORVE CONDADO"/>
    <m/>
    <s v="JUAN CARLOS FIGUEROA"/>
    <n v="6"/>
    <n v="3"/>
    <n v="1"/>
    <n v="0"/>
    <n v="0"/>
    <n v="0"/>
    <n v="0"/>
    <n v="0"/>
    <n v="4"/>
    <n v="12.82126156396885"/>
    <n v="3"/>
    <n v="3"/>
    <n v="0"/>
    <n v="0"/>
    <n v="0"/>
    <n v="0"/>
    <n v="0"/>
    <n v="6"/>
    <s v="MWJVS"/>
    <s v="MERLYN ISMENIA YUPANGUI"/>
    <n v="14.999999999999995"/>
    <n v="3"/>
    <n v="4"/>
    <n v="0"/>
    <n v="0"/>
    <n v="0"/>
    <n v="0"/>
    <n v="0"/>
    <n v="7"/>
    <n v="0.5"/>
    <n v="1"/>
    <n v="2"/>
    <n v="0"/>
    <n v="0"/>
    <n v="0"/>
    <n v="0"/>
    <n v="0"/>
    <n v="3"/>
    <s v=""/>
    <s v=""/>
    <s v=""/>
    <s v=""/>
    <s v=""/>
    <s v=""/>
    <s v=""/>
    <n v="0.5"/>
    <s v="mayor 40%"/>
    <n v="0"/>
    <n v="3"/>
    <n v="0"/>
    <n v="0"/>
    <n v="0"/>
    <n v="0"/>
    <n v="0"/>
    <n v="3"/>
    <n v="1"/>
    <n v="1"/>
    <n v="0"/>
    <n v="0"/>
    <n v="0"/>
    <n v="0"/>
    <n v="0"/>
    <n v="2"/>
    <n v="11"/>
  </r>
  <r>
    <s v="278 - ORVE CONDADOGLOBALES"/>
    <s v="vents YUPANGUI PÉREZ MERLYN ISMENIA .xlsx"/>
    <s v="MERLYN ISMENIA YUPANGUI"/>
    <s v="ORVE HOGAR"/>
    <x v="204"/>
    <x v="0"/>
    <s v="GLOBALES"/>
    <n v="0"/>
    <n v="0"/>
    <n v="0"/>
    <n v="4"/>
    <n v="0"/>
    <n v="0"/>
    <n v="0"/>
    <n v="0"/>
    <n v="0"/>
    <n v="0"/>
    <n v="0"/>
    <n v="0"/>
    <n v="0"/>
    <m/>
    <n v="0"/>
    <n v="0"/>
    <e v="#REF!"/>
    <s v="ORO"/>
    <n v="4"/>
    <n v="0"/>
    <n v="0"/>
    <n v="1"/>
    <n v="3"/>
    <n v="0"/>
    <n v="3"/>
    <n v="0"/>
    <n v="0"/>
    <s v="PROM. B"/>
    <m/>
    <m/>
    <s v="CADENAS"/>
    <s v="ORVE CONDADO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MERLYN ISMENIA YUPANGUI"/>
    <n v="14.999999999999995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8 - ORVE CONDADOLAVADO"/>
    <s v="vents YUPANGUI PÉREZ MERLYN ISMENIA .xlsx"/>
    <s v="MERLYN ISMENIA YUPANGUI"/>
    <s v="ORVE HOGAR"/>
    <x v="204"/>
    <x v="0"/>
    <s v="LAVADO"/>
    <n v="0"/>
    <n v="0"/>
    <n v="0"/>
    <n v="0"/>
    <n v="7"/>
    <n v="7"/>
    <n v="8"/>
    <n v="0"/>
    <n v="0"/>
    <n v="0"/>
    <n v="0"/>
    <n v="0"/>
    <n v="0"/>
    <m/>
    <n v="0"/>
    <n v="0"/>
    <e v="#REF!"/>
    <s v="ORO"/>
    <n v="15"/>
    <n v="0"/>
    <n v="0"/>
    <n v="13"/>
    <n v="2"/>
    <n v="0"/>
    <n v="2"/>
    <n v="0"/>
    <n v="0"/>
    <s v="PROM. B"/>
    <m/>
    <m/>
    <s v="CADENAS"/>
    <s v="ORVE CONDADO"/>
    <m/>
    <s v="JUAN CARLOS FIGUEROA"/>
    <n v="0"/>
    <n v="0"/>
    <n v="1"/>
    <n v="0"/>
    <n v="1"/>
    <n v="0"/>
    <n v="3"/>
    <n v="0"/>
    <n v="5"/>
    <n v="0"/>
    <n v="0"/>
    <n v="0"/>
    <n v="1"/>
    <n v="6"/>
    <n v="0"/>
    <n v="0"/>
    <n v="0"/>
    <n v="7"/>
    <s v="MWJVS"/>
    <s v="MERLYN ISMENIA YUPANGUI"/>
    <n v="14.999999999999995"/>
    <n v="0"/>
    <n v="0"/>
    <n v="0"/>
    <n v="1"/>
    <n v="0"/>
    <n v="0"/>
    <n v="0"/>
    <n v="1"/>
    <n v="0"/>
    <n v="0"/>
    <n v="0"/>
    <n v="0"/>
    <n v="2"/>
    <n v="0"/>
    <n v="0"/>
    <n v="0"/>
    <n v="2"/>
    <s v=""/>
    <s v=""/>
    <s v=""/>
    <s v=""/>
    <s v=""/>
    <s v=""/>
    <s v=""/>
    <n v="0"/>
    <n v="0"/>
    <n v="0"/>
    <n v="0"/>
    <n v="4"/>
    <n v="2"/>
    <n v="0"/>
    <n v="0"/>
    <n v="0"/>
    <n v="6"/>
    <n v="0"/>
    <n v="0"/>
    <n v="3"/>
    <n v="2"/>
    <n v="0"/>
    <n v="0"/>
    <n v="0"/>
    <n v="5"/>
    <n v="0"/>
  </r>
  <r>
    <s v="278 - ORVE CONDADOREFRIGERACIÓN"/>
    <s v="vents YUPANGUI PÉREZ MERLYN ISMENIA .xlsx"/>
    <s v="MERLYN ISMENIA YUPANGUI"/>
    <s v="ORVE HOGAR"/>
    <x v="204"/>
    <x v="0"/>
    <s v="REFRIGERACIÓN"/>
    <n v="0.75"/>
    <n v="4"/>
    <n v="3"/>
    <n v="12"/>
    <n v="0"/>
    <n v="3"/>
    <n v="0"/>
    <n v="0"/>
    <n v="0"/>
    <n v="0"/>
    <n v="0"/>
    <n v="0"/>
    <n v="0"/>
    <m/>
    <n v="0.3"/>
    <n v="0.3"/>
    <e v="#REF!"/>
    <s v="ORO"/>
    <n v="21"/>
    <n v="3"/>
    <n v="3"/>
    <n v="10"/>
    <n v="11"/>
    <n v="3"/>
    <n v="11"/>
    <n v="6"/>
    <n v="0.25"/>
    <s v="PROM. B"/>
    <m/>
    <m/>
    <s v="CADENAS"/>
    <s v="ORVE CONDADO"/>
    <m/>
    <s v="JUAN CARLOS FIGUEROA"/>
    <n v="9"/>
    <n v="2"/>
    <n v="1"/>
    <n v="0"/>
    <n v="0"/>
    <n v="1"/>
    <n v="0"/>
    <n v="0"/>
    <n v="4"/>
    <n v="7.3308120033317543"/>
    <n v="2"/>
    <n v="3"/>
    <n v="0"/>
    <n v="0"/>
    <n v="0"/>
    <n v="0"/>
    <n v="10"/>
    <n v="15"/>
    <s v="MWJVS"/>
    <s v="MERLYN ISMENIA YUPANGUI"/>
    <n v="14.999999999999995"/>
    <n v="1"/>
    <n v="2"/>
    <n v="0"/>
    <n v="0"/>
    <n v="0"/>
    <n v="0"/>
    <n v="2"/>
    <n v="5"/>
    <n v="0.4"/>
    <n v="0"/>
    <n v="2"/>
    <n v="0"/>
    <n v="0"/>
    <n v="0"/>
    <n v="0"/>
    <n v="2"/>
    <n v="4"/>
    <m/>
    <s v="ALTO"/>
    <s v="ALTO"/>
    <m/>
    <m/>
    <m/>
    <m/>
    <n v="0.17857142857142858"/>
    <s v="menor de 30%"/>
    <n v="2"/>
    <n v="0"/>
    <n v="0"/>
    <n v="0"/>
    <n v="0"/>
    <n v="0"/>
    <n v="0"/>
    <n v="2"/>
    <n v="1"/>
    <n v="2"/>
    <n v="0"/>
    <n v="0"/>
    <n v="0"/>
    <n v="0"/>
    <n v="0"/>
    <n v="3"/>
    <n v="9"/>
  </r>
  <r>
    <s v="270 - C.C.CONDADOCOCINAS"/>
    <s v="vents YUPANGUI PÉREZ MERLYN ISMENIA .xlsx"/>
    <s v="MERLYN ISMENIA YUPANGUI"/>
    <s v="TODOHOGAR"/>
    <x v="205"/>
    <x v="0"/>
    <s v="COCINAS"/>
    <n v="0.63636363636363635"/>
    <n v="11"/>
    <n v="7"/>
    <n v="2"/>
    <n v="0"/>
    <n v="0"/>
    <n v="0"/>
    <n v="0"/>
    <n v="0"/>
    <n v="0"/>
    <n v="0"/>
    <n v="0"/>
    <n v="0"/>
    <m/>
    <n v="0.77777777777777779"/>
    <n v="0.77777777777777779"/>
    <e v="#REF!"/>
    <s v="PLATINO"/>
    <n v="18"/>
    <n v="1"/>
    <n v="7"/>
    <n v="9"/>
    <n v="9"/>
    <n v="7"/>
    <n v="9"/>
    <n v="7"/>
    <n v="3.5"/>
    <s v="PROM. B"/>
    <m/>
    <m/>
    <s v="ESPECIALIZADOS"/>
    <s v="TODOHOGAR C.C.CONDADO"/>
    <m/>
    <s v="JUAN CARLOS FIGUEROA"/>
    <n v="1"/>
    <n v="1"/>
    <n v="0"/>
    <n v="0"/>
    <n v="0"/>
    <n v="0"/>
    <n v="0"/>
    <n v="0"/>
    <n v="1"/>
    <n v="12.772727272727272"/>
    <n v="2"/>
    <n v="1"/>
    <n v="0"/>
    <n v="0"/>
    <n v="0"/>
    <n v="0"/>
    <n v="0"/>
    <n v="3"/>
    <s v="MWJVS"/>
    <s v="MERLYN ISMENIA YUPANGUI"/>
    <n v="23.999999999999993"/>
    <n v="0"/>
    <n v="0"/>
    <n v="0"/>
    <n v="0"/>
    <n v="0"/>
    <n v="0"/>
    <n v="0"/>
    <n v="0"/>
    <n v="0.5"/>
    <n v="2"/>
    <n v="1"/>
    <n v="0"/>
    <n v="0"/>
    <n v="0"/>
    <n v="0"/>
    <n v="0"/>
    <n v="3"/>
    <s v=""/>
    <s v=""/>
    <s v=""/>
    <s v=""/>
    <s v=""/>
    <s v=""/>
    <s v=""/>
    <n v="0.7142857142857143"/>
    <s v="mayor 40%"/>
    <n v="0"/>
    <n v="0"/>
    <n v="0"/>
    <n v="0"/>
    <n v="0"/>
    <n v="0"/>
    <n v="0"/>
    <n v="0"/>
    <n v="1"/>
    <n v="1"/>
    <n v="0"/>
    <n v="0"/>
    <n v="0"/>
    <n v="0"/>
    <n v="0"/>
    <n v="2"/>
    <n v="14.272727272727273"/>
  </r>
  <r>
    <s v="270 - C.C.CONDADOEMPOTRE"/>
    <s v="vents YUPANGUI PÉREZ MERLYN ISMENIA .xlsx"/>
    <s v="MERLYN ISMENIA YUPANGUI"/>
    <s v="TODOHOGAR"/>
    <x v="205"/>
    <x v="0"/>
    <s v="EMPOTRE"/>
    <n v="0"/>
    <n v="2"/>
    <n v="0"/>
    <n v="8"/>
    <n v="0"/>
    <n v="0"/>
    <n v="0"/>
    <n v="2"/>
    <n v="0"/>
    <n v="0"/>
    <n v="1"/>
    <n v="0"/>
    <n v="1"/>
    <m/>
    <n v="0"/>
    <n v="0"/>
    <e v="#REF!"/>
    <s v="PLATINO"/>
    <n v="20"/>
    <n v="0"/>
    <n v="0"/>
    <n v="9"/>
    <n v="11"/>
    <n v="0"/>
    <n v="11"/>
    <n v="0"/>
    <n v="0"/>
    <s v="PROM. B"/>
    <m/>
    <m/>
    <s v="ESPECIALIZADOS"/>
    <s v="TODOHOGAR C.C.CONDADO"/>
    <m/>
    <s v="JUAN CARLOS FIGUEROA"/>
    <n v="3"/>
    <n v="1"/>
    <n v="0"/>
    <n v="0"/>
    <n v="0"/>
    <n v="0"/>
    <n v="0"/>
    <n v="0"/>
    <n v="1"/>
    <n v="3"/>
    <n v="1"/>
    <n v="0"/>
    <n v="0"/>
    <n v="0"/>
    <n v="0"/>
    <n v="0"/>
    <n v="0"/>
    <n v="1"/>
    <s v="MWJVS"/>
    <s v="MERLYN ISMENIA YUPANGUI"/>
    <n v="23.999999999999993"/>
    <n v="0"/>
    <n v="1"/>
    <n v="0"/>
    <n v="0"/>
    <n v="0"/>
    <n v="0"/>
    <n v="0"/>
    <n v="1"/>
    <n v="0.3"/>
    <n v="1"/>
    <n v="0"/>
    <n v="0"/>
    <n v="0"/>
    <n v="0"/>
    <n v="0"/>
    <n v="0"/>
    <n v="1"/>
    <s v=""/>
    <s v=""/>
    <s v=""/>
    <s v=""/>
    <s v=""/>
    <s v=""/>
    <s v=""/>
    <n v="0.75"/>
    <s v="mayor 40%"/>
    <n v="0"/>
    <n v="0"/>
    <n v="0"/>
    <n v="0"/>
    <n v="0"/>
    <n v="0"/>
    <n v="0"/>
    <n v="0"/>
    <n v="1"/>
    <n v="2"/>
    <n v="0"/>
    <n v="0"/>
    <n v="0"/>
    <n v="0"/>
    <n v="1"/>
    <n v="4"/>
    <n v="2.2992700729927007"/>
  </r>
  <r>
    <s v="270 - C.C.CONDADOGLOBALES"/>
    <s v="vents YUPANGUI PÉREZ MERLYN ISMENIA .xlsx"/>
    <s v="MERLYN ISMENIA YUPANGUI"/>
    <s v="TODOHOGAR"/>
    <x v="205"/>
    <x v="0"/>
    <s v="GLOBALES"/>
    <n v="0.75"/>
    <n v="8"/>
    <n v="6"/>
    <n v="1"/>
    <n v="2"/>
    <n v="0"/>
    <n v="0"/>
    <n v="4"/>
    <n v="0"/>
    <n v="0"/>
    <n v="0"/>
    <n v="0"/>
    <n v="1"/>
    <m/>
    <n v="0.54545454545454541"/>
    <n v="0.54545454545454541"/>
    <e v="#REF!"/>
    <s v="PLATINO"/>
    <n v="22"/>
    <n v="3"/>
    <n v="6"/>
    <n v="11"/>
    <n v="11"/>
    <n v="6"/>
    <n v="11"/>
    <n v="6"/>
    <n v="6"/>
    <s v="PROM. B"/>
    <m/>
    <m/>
    <s v="ESPECIALIZADOS"/>
    <s v="TODOHOGAR C.C.CONDADO"/>
    <m/>
    <s v="JUAN CARLOS FIGUEROA"/>
    <n v="3"/>
    <n v="2"/>
    <n v="0"/>
    <n v="0"/>
    <n v="0"/>
    <n v="0"/>
    <n v="0"/>
    <n v="0"/>
    <n v="2"/>
    <n v="6.6787003610108293"/>
    <n v="3"/>
    <n v="0"/>
    <n v="0"/>
    <n v="0"/>
    <n v="0"/>
    <n v="0"/>
    <n v="0"/>
    <n v="3"/>
    <s v="MWJVS"/>
    <s v="MERLYN ISMENIA YUPANGUI"/>
    <n v="23.999999999999993"/>
    <n v="3"/>
    <n v="0"/>
    <n v="0"/>
    <n v="0"/>
    <n v="0"/>
    <n v="0"/>
    <n v="0"/>
    <n v="3"/>
    <n v="0"/>
    <n v="0"/>
    <n v="0"/>
    <n v="0"/>
    <n v="0"/>
    <n v="0"/>
    <n v="0"/>
    <n v="0"/>
    <n v="0"/>
    <s v=""/>
    <s v=""/>
    <s v=""/>
    <s v=""/>
    <s v=""/>
    <s v=""/>
    <s v=""/>
    <n v="1"/>
    <s v="mayor 40%"/>
    <n v="1"/>
    <n v="1"/>
    <n v="0"/>
    <n v="0"/>
    <n v="0"/>
    <n v="0"/>
    <n v="0"/>
    <n v="2"/>
    <n v="0"/>
    <n v="0"/>
    <n v="0"/>
    <n v="0"/>
    <n v="0"/>
    <n v="1"/>
    <n v="0"/>
    <n v="1"/>
    <n v="7.7027376654632969"/>
  </r>
  <r>
    <s v="270 - C.C.CONDADOLAVADO"/>
    <s v="vents YUPANGUI PÉREZ MERLYN ISMENIA .xlsx"/>
    <s v="MERLYN ISMENIA YUPANGUI"/>
    <s v="TODOHOGAR"/>
    <x v="205"/>
    <x v="0"/>
    <s v="LAVADO"/>
    <n v="0.2857142857142857"/>
    <n v="28"/>
    <n v="8"/>
    <n v="0"/>
    <n v="2"/>
    <n v="6"/>
    <n v="6"/>
    <n v="4"/>
    <n v="0"/>
    <n v="0"/>
    <n v="0"/>
    <n v="0"/>
    <n v="1"/>
    <m/>
    <n v="0.3888888888888889"/>
    <n v="0.3888888888888889"/>
    <e v="#REF!"/>
    <s v="PLATINO"/>
    <n v="21"/>
    <n v="3"/>
    <n v="7"/>
    <n v="18"/>
    <n v="3"/>
    <n v="8"/>
    <n v="3"/>
    <n v="8"/>
    <n v="0"/>
    <s v="PROM. B"/>
    <m/>
    <m/>
    <s v="ESPECIALIZADOS"/>
    <s v="TODOHOGAR C.C.CONDADO"/>
    <m/>
    <s v="JUAN CARLOS FIGUEROA"/>
    <n v="8"/>
    <n v="2"/>
    <n v="0"/>
    <n v="0"/>
    <n v="2"/>
    <n v="0"/>
    <n v="0"/>
    <n v="0"/>
    <n v="4"/>
    <n v="22.08"/>
    <n v="1"/>
    <n v="0"/>
    <n v="0"/>
    <n v="2"/>
    <n v="0"/>
    <n v="1"/>
    <n v="0"/>
    <n v="4"/>
    <s v="MWJVS"/>
    <s v="MERLYN ISMENIA YUPANGUI"/>
    <n v="23.999999999999993"/>
    <n v="1"/>
    <n v="0"/>
    <n v="6"/>
    <n v="3"/>
    <n v="0"/>
    <n v="0"/>
    <n v="0"/>
    <n v="10"/>
    <n v="0.25"/>
    <n v="1"/>
    <n v="0"/>
    <n v="0"/>
    <n v="3"/>
    <n v="0"/>
    <n v="0"/>
    <n v="0"/>
    <n v="4"/>
    <m/>
    <s v="ALTO"/>
    <s v="ALTO"/>
    <m/>
    <m/>
    <m/>
    <m/>
    <n v="0.22727272727272727"/>
    <s v="menor de 30%"/>
    <n v="1"/>
    <n v="0"/>
    <n v="0"/>
    <n v="0"/>
    <n v="0"/>
    <n v="2"/>
    <n v="0"/>
    <n v="3"/>
    <n v="1"/>
    <n v="0"/>
    <n v="0"/>
    <n v="1"/>
    <n v="1"/>
    <n v="0"/>
    <n v="0"/>
    <n v="3"/>
    <n v="32"/>
  </r>
  <r>
    <s v="270 - C.C.CONDADOREFRIGERACIÓN"/>
    <s v="vents YUPANGUI PÉREZ MERLYN ISMENIA .xlsx"/>
    <s v="MERLYN ISMENIA YUPANGUI"/>
    <s v="TODOHOGAR"/>
    <x v="205"/>
    <x v="0"/>
    <s v="REFRIGERACIÓN"/>
    <n v="0.58333333333333337"/>
    <n v="12"/>
    <n v="7"/>
    <n v="5"/>
    <n v="2"/>
    <n v="2"/>
    <n v="0"/>
    <n v="2"/>
    <n v="0"/>
    <n v="0"/>
    <n v="0"/>
    <n v="0"/>
    <n v="0"/>
    <m/>
    <n v="0.46666666666666667"/>
    <n v="0.46666666666666667"/>
    <e v="#REF!"/>
    <s v="PLATINO"/>
    <n v="15"/>
    <n v="4"/>
    <n v="7"/>
    <n v="15"/>
    <n v="0"/>
    <n v="7"/>
    <n v="0"/>
    <n v="7"/>
    <n v="1.4"/>
    <s v="PROM. B"/>
    <m/>
    <m/>
    <s v="ESPECIALIZADOS"/>
    <s v="TODOHOGAR C.C.CONDADO"/>
    <m/>
    <s v="JUAN CARLOS FIGUEROA"/>
    <n v="5"/>
    <n v="0"/>
    <n v="0"/>
    <n v="0"/>
    <n v="1"/>
    <n v="0"/>
    <n v="1"/>
    <n v="0"/>
    <n v="2"/>
    <n v="9.29192546583851"/>
    <n v="0"/>
    <n v="1"/>
    <n v="0"/>
    <n v="1"/>
    <n v="0"/>
    <n v="0"/>
    <n v="0"/>
    <n v="2"/>
    <s v="MWJVS"/>
    <s v="MERLYN ISMENIA YUPANGUI"/>
    <n v="23.999999999999993"/>
    <n v="0"/>
    <n v="0"/>
    <n v="0"/>
    <n v="0"/>
    <n v="0"/>
    <n v="1"/>
    <n v="0"/>
    <n v="1"/>
    <n v="0.4"/>
    <n v="3"/>
    <n v="0"/>
    <n v="0"/>
    <n v="0"/>
    <n v="0"/>
    <n v="0"/>
    <n v="0"/>
    <n v="3"/>
    <s v=""/>
    <s v=""/>
    <s v=""/>
    <s v=""/>
    <s v=""/>
    <s v=""/>
    <s v=""/>
    <n v="0.375"/>
    <n v="0"/>
    <n v="0"/>
    <n v="1"/>
    <n v="0"/>
    <n v="1"/>
    <n v="0"/>
    <n v="0"/>
    <n v="0"/>
    <n v="2"/>
    <n v="1"/>
    <n v="0"/>
    <n v="1"/>
    <n v="0"/>
    <n v="0"/>
    <n v="1"/>
    <n v="0"/>
    <n v="3"/>
    <n v="9.7185519794215462"/>
  </r>
  <r>
    <s v="422 - TIENDA PORTOVIEJO 1311AIRES"/>
    <s v="MIRELLA ASUNCION INTRIAGO (1).xlsx"/>
    <s v="MIRELLA ASUNCIÓN INTRIAGO"/>
    <s v="ARTEFACTA"/>
    <x v="206"/>
    <x v="0"/>
    <s v="AIRES"/>
    <n v="3"/>
    <n v="1"/>
    <n v="3"/>
    <n v="0"/>
    <n v="0"/>
    <n v="0"/>
    <n v="0"/>
    <n v="0"/>
    <m/>
    <m/>
    <m/>
    <m/>
    <m/>
    <m/>
    <n v="1"/>
    <n v="1"/>
    <e v="#REF!"/>
    <s v="BRONCE"/>
    <n v="6"/>
    <n v="3"/>
    <n v="3"/>
    <n v="3"/>
    <n v="3"/>
    <n v="3"/>
    <n v="3"/>
    <n v="6"/>
    <n v="0"/>
    <s v="PROM. C"/>
    <m/>
    <m/>
    <s v="CADENAS"/>
    <s v="ARTEFACTA TIENDA PORTOVIEJO 1311"/>
    <m/>
    <s v="MANUEL GIL"/>
    <n v="3"/>
    <n v="0"/>
    <n v="0"/>
    <n v="0"/>
    <n v="0"/>
    <n v="0"/>
    <n v="0"/>
    <n v="0"/>
    <n v="0"/>
    <n v="1"/>
    <n v="0"/>
    <n v="0"/>
    <n v="0"/>
    <n v="0"/>
    <n v="0"/>
    <n v="0"/>
    <n v="0"/>
    <n v="0"/>
    <s v="WV"/>
    <s v="MIRELLA ASUNCIÓN INTRIAGO"/>
    <n v="4.0000000000000018"/>
    <n v="0"/>
    <n v="0"/>
    <n v="0"/>
    <n v="0"/>
    <n v="0"/>
    <n v="0"/>
    <n v="0"/>
    <n v="0"/>
    <n v="0.1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1.4198782961460452"/>
  </r>
  <r>
    <s v="422 - TIENDA PORTOVIEJO 1311COCINAS"/>
    <s v="MIRELLA ASUNCION INTRIAGO (1).xlsx"/>
    <s v="MIRELLA ASUNCIÓN INTRIAGO"/>
    <s v="ARTEFACTA"/>
    <x v="206"/>
    <x v="0"/>
    <s v="COCINAS"/>
    <n v="0"/>
    <n v="5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PORTOVIEJO 1311"/>
    <m/>
    <s v="MANUEL GIL"/>
    <n v="0"/>
    <n v="0"/>
    <n v="0"/>
    <n v="0"/>
    <n v="0"/>
    <n v="0"/>
    <n v="0"/>
    <n v="0"/>
    <n v="0"/>
    <n v="5.3604602637194008"/>
    <n v="0"/>
    <n v="0"/>
    <n v="0"/>
    <n v="0"/>
    <n v="0"/>
    <n v="0"/>
    <n v="0"/>
    <n v="0"/>
    <s v="WV"/>
    <s v="MIRELLA ASUNCIÓN INTRIAGO"/>
    <n v="4.0000000000000018"/>
    <n v="0"/>
    <n v="0"/>
    <n v="0"/>
    <n v="0"/>
    <n v="0"/>
    <n v="0"/>
    <n v="0"/>
    <n v="0"/>
    <n v="0.4"/>
    <n v="2"/>
    <n v="0"/>
    <n v="0"/>
    <n v="0"/>
    <n v="0"/>
    <n v="0"/>
    <n v="0"/>
    <n v="2"/>
    <s v=""/>
    <s v=""/>
    <s v=""/>
    <s v=""/>
    <s v=""/>
    <s v=""/>
    <s v=""/>
    <n v="1"/>
    <n v="0"/>
    <n v="0"/>
    <n v="0"/>
    <s v=""/>
    <n v="0"/>
    <n v="0"/>
    <n v="0"/>
    <n v="0"/>
    <n v="0"/>
    <n v="0"/>
    <n v="2"/>
    <n v="0"/>
    <n v="0"/>
    <n v="0"/>
    <n v="0"/>
    <n v="0"/>
    <n v="2"/>
    <n v="12.86510463292656"/>
  </r>
  <r>
    <s v="422 - TIENDA PORTOVIEJO 1311EMPOTRE"/>
    <s v="MIRELLA ASUNCION INTRIAGO (1).xlsx"/>
    <s v="MIRELLA ASUNCIÓN INTRIAGO"/>
    <s v="ARTEFACTA"/>
    <x v="206"/>
    <x v="0"/>
    <s v="EMPOTRE"/>
    <n v="0"/>
    <n v="0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PORTOVIEJO 1311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V"/>
    <s v="MIRELLA ASUNCIÓN INTRIAGO"/>
    <n v="4.000000000000001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22 - TIENDA PORTOVIEJO 1311GLOBALES"/>
    <s v="MIRELLA ASUNCION INTRIAGO (1).xlsx"/>
    <s v="MIRELLA ASUNCIÓN INTRIAGO"/>
    <s v="ARTEFACTA"/>
    <x v="206"/>
    <x v="0"/>
    <s v="GLOBALES"/>
    <n v="0"/>
    <n v="0"/>
    <m/>
    <n v="0"/>
    <n v="0"/>
    <n v="0"/>
    <n v="0"/>
    <n v="0"/>
    <m/>
    <m/>
    <m/>
    <m/>
    <m/>
    <m/>
    <n v="0"/>
    <n v="0"/>
    <e v="#REF!"/>
    <s v="BRONCE"/>
    <n v="1"/>
    <n v="0"/>
    <n v="0"/>
    <n v="0"/>
    <n v="1"/>
    <n v="1"/>
    <n v="1"/>
    <n v="1"/>
    <n v="0"/>
    <s v="PROM. C"/>
    <m/>
    <m/>
    <s v="CADENAS"/>
    <s v="ARTEFACTA TIENDA PORTOVIEJO 1311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V"/>
    <s v="MIRELLA ASUNCIÓN INTRIAGO"/>
    <n v="4.000000000000001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.61863896197873991"/>
  </r>
  <r>
    <s v="422 - TIENDA PORTOVIEJO 1311LAVADO"/>
    <s v="MIRELLA ASUNCION INTRIAGO (1).xlsx"/>
    <s v="MIRELLA ASUNCIÓN INTRIAGO"/>
    <s v="ARTEFACTA"/>
    <x v="206"/>
    <x v="0"/>
    <s v="LAVADO"/>
    <n v="0"/>
    <n v="5"/>
    <m/>
    <n v="0"/>
    <n v="0"/>
    <n v="0"/>
    <n v="2"/>
    <n v="0"/>
    <m/>
    <m/>
    <m/>
    <m/>
    <m/>
    <m/>
    <n v="0"/>
    <n v="0"/>
    <e v="#REF!"/>
    <s v="BRONCE"/>
    <n v="3"/>
    <n v="0"/>
    <n v="0"/>
    <n v="0"/>
    <n v="3"/>
    <n v="1"/>
    <n v="3"/>
    <n v="1"/>
    <n v="0"/>
    <s v="PROM. C"/>
    <m/>
    <m/>
    <s v="CADENAS"/>
    <s v="ARTEFACTA TIENDA PORTOVIEJO 1311"/>
    <m/>
    <s v="MANUEL GIL"/>
    <n v="0"/>
    <n v="0"/>
    <n v="0"/>
    <n v="0"/>
    <n v="0"/>
    <n v="0"/>
    <n v="0"/>
    <n v="0"/>
    <n v="0"/>
    <n v="5.2539309921149187"/>
    <n v="1"/>
    <n v="0"/>
    <n v="0"/>
    <n v="0"/>
    <n v="2"/>
    <n v="0"/>
    <n v="0"/>
    <n v="3"/>
    <s v="WV"/>
    <s v="MIRELLA ASUNCIÓN INTRIAGO"/>
    <n v="4.0000000000000018"/>
    <n v="0"/>
    <n v="0"/>
    <n v="0"/>
    <n v="0"/>
    <n v="2"/>
    <n v="0"/>
    <n v="0"/>
    <n v="2"/>
    <n v="0.12"/>
    <n v="0"/>
    <n v="0"/>
    <n v="0"/>
    <n v="0"/>
    <n v="2"/>
    <n v="0"/>
    <n v="0"/>
    <n v="2"/>
    <m/>
    <m/>
    <m/>
    <m/>
    <m/>
    <m/>
    <s v="ALTO"/>
    <n v="0.14285714285714285"/>
    <s v="menor de 30%"/>
    <n v="0"/>
    <n v="0"/>
    <s v=""/>
    <n v="0"/>
    <n v="0"/>
    <n v="0"/>
    <n v="0"/>
    <n v="0"/>
    <n v="0"/>
    <n v="0"/>
    <n v="0"/>
    <n v="0"/>
    <n v="1"/>
    <n v="2"/>
    <n v="0"/>
    <n v="3"/>
    <n v="11.422250805295421"/>
  </r>
  <r>
    <s v="422 - TIENDA PORTOVIEJO 1311REFRIGERACIÓN"/>
    <s v="MIRELLA ASUNCION INTRIAGO (1).xlsx"/>
    <s v="MIRELLA ASUNCIÓN INTRIAGO"/>
    <s v="ARTEFACTA"/>
    <x v="206"/>
    <x v="0"/>
    <s v="REFRIGERACIÓN"/>
    <n v="0"/>
    <n v="2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PORTOVIEJO 1311"/>
    <m/>
    <s v="MANUEL GIL"/>
    <n v="0"/>
    <n v="0"/>
    <n v="0"/>
    <n v="0"/>
    <n v="0"/>
    <n v="0"/>
    <n v="0"/>
    <n v="0"/>
    <n v="0"/>
    <n v="2"/>
    <n v="1"/>
    <n v="2"/>
    <n v="0"/>
    <n v="0"/>
    <n v="0"/>
    <n v="0"/>
    <n v="0"/>
    <n v="3"/>
    <s v="WV"/>
    <s v="MIRELLA ASUNCIÓN INTRIAGO"/>
    <n v="4.0000000000000018"/>
    <n v="0"/>
    <n v="2"/>
    <n v="0"/>
    <n v="0"/>
    <n v="0"/>
    <n v="0"/>
    <n v="0"/>
    <n v="2"/>
    <n v="0.2"/>
    <n v="0"/>
    <n v="1"/>
    <n v="0"/>
    <n v="0"/>
    <n v="1"/>
    <n v="1"/>
    <n v="0"/>
    <n v="3"/>
    <m/>
    <m/>
    <m/>
    <m/>
    <m/>
    <m/>
    <s v="ALTO"/>
    <n v="0.125"/>
    <s v="menor de 30%"/>
    <n v="0"/>
    <n v="1"/>
    <s v=""/>
    <n v="0"/>
    <n v="1"/>
    <n v="0"/>
    <n v="0"/>
    <n v="2"/>
    <n v="0"/>
    <n v="1"/>
    <n v="0"/>
    <n v="0"/>
    <n v="1"/>
    <n v="0"/>
    <n v="0"/>
    <n v="2"/>
    <n v="4.1528998545046445"/>
  </r>
  <r>
    <s v="425 - TIENDA PORTOVIEJO 1318AIRES"/>
    <s v="MIRELLA ASUNCION INTRIAGO (1).xlsx"/>
    <s v="MIRELLA ASUNCIÓN INTRIAGO"/>
    <s v="ARTEFACTA"/>
    <x v="207"/>
    <x v="0"/>
    <s v="AIRES"/>
    <n v="0"/>
    <n v="0"/>
    <m/>
    <n v="0"/>
    <n v="0"/>
    <n v="0"/>
    <n v="0"/>
    <n v="0"/>
    <m/>
    <m/>
    <m/>
    <m/>
    <m/>
    <m/>
    <n v="0"/>
    <n v="0"/>
    <e v="#REF!"/>
    <s v="BRONCE"/>
    <n v="1"/>
    <n v="0"/>
    <n v="0"/>
    <n v="0"/>
    <n v="1"/>
    <n v="1"/>
    <n v="1"/>
    <n v="1"/>
    <n v="0"/>
    <s v="PROM. C"/>
    <m/>
    <m/>
    <s v="CADENAS"/>
    <s v="ARTEFACTA TIENDA PORTOVIEJO 1318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IRELLA ASUNCIÓN INTRIAGO"/>
    <n v="1.9999999999999982"/>
    <n v="0"/>
    <n v="0"/>
    <n v="0"/>
    <n v="0"/>
    <n v="0"/>
    <n v="0"/>
    <n v="0"/>
    <n v="0"/>
    <n v="0.15"/>
    <n v="0"/>
    <n v="0"/>
    <n v="0"/>
    <n v="0"/>
    <n v="0"/>
    <n v="1"/>
    <n v="0"/>
    <n v="1"/>
    <s v=""/>
    <s v=""/>
    <s v=""/>
    <s v=""/>
    <s v=""/>
    <s v=""/>
    <s v=""/>
    <n v="0"/>
    <n v="0"/>
    <n v="0"/>
    <n v="0"/>
    <s v=""/>
    <n v="0"/>
    <n v="0"/>
    <n v="0"/>
    <n v="0"/>
    <n v="0"/>
    <n v="0"/>
    <n v="2"/>
    <n v="0"/>
    <n v="0"/>
    <n v="0"/>
    <n v="0"/>
    <n v="0"/>
    <n v="2"/>
    <n v="0"/>
  </r>
  <r>
    <s v="425 - TIENDA PORTOVIEJO 1318COCINAS"/>
    <s v="MIRELLA ASUNCION INTRIAGO (1).xlsx"/>
    <s v="MIRELLA ASUNCIÓN INTRIAGO"/>
    <s v="ARTEFACTA"/>
    <x v="207"/>
    <x v="0"/>
    <s v="COCINAS"/>
    <n v="0"/>
    <n v="2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PORTOVIEJO 1318"/>
    <m/>
    <s v="MANUEL GIL"/>
    <n v="0"/>
    <n v="0"/>
    <n v="0"/>
    <n v="0"/>
    <n v="0"/>
    <n v="0"/>
    <n v="0"/>
    <n v="0"/>
    <n v="0"/>
    <n v="1"/>
    <n v="0"/>
    <n v="1"/>
    <n v="0"/>
    <n v="0"/>
    <n v="0"/>
    <n v="0"/>
    <n v="0"/>
    <n v="1"/>
    <s v="W"/>
    <s v="MIRELLA ASUNCIÓN INTRIAGO"/>
    <n v="1.9999999999999982"/>
    <n v="0"/>
    <n v="1"/>
    <n v="0"/>
    <n v="0"/>
    <n v="0"/>
    <n v="0"/>
    <n v="0"/>
    <n v="1"/>
    <n v="0.4"/>
    <n v="0"/>
    <n v="1"/>
    <n v="0"/>
    <n v="0"/>
    <n v="0"/>
    <n v="0"/>
    <n v="0"/>
    <n v="1"/>
    <s v=""/>
    <s v=""/>
    <s v=""/>
    <s v=""/>
    <s v=""/>
    <s v=""/>
    <s v=""/>
    <n v="0"/>
    <n v="0"/>
    <n v="0"/>
    <n v="1"/>
    <s v=""/>
    <n v="0"/>
    <n v="0"/>
    <n v="0"/>
    <n v="0"/>
    <n v="1"/>
    <n v="0"/>
    <n v="1"/>
    <n v="0"/>
    <n v="0"/>
    <n v="0"/>
    <n v="0"/>
    <n v="0"/>
    <n v="1"/>
    <n v="5.2561445341159221"/>
  </r>
  <r>
    <s v="425 - TIENDA PORTOVIEJO 1318EMPOTRE"/>
    <s v="MIRELLA ASUNCION INTRIAGO (1).xlsx"/>
    <s v="MIRELLA ASUNCIÓN INTRIAGO"/>
    <s v="ARTEFACTA"/>
    <x v="207"/>
    <x v="0"/>
    <s v="EMPOTRE"/>
    <n v="0"/>
    <n v="0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PORTOVIEJO 1318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IRELLA ASUNCIÓN INTRIAGO"/>
    <n v="1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25 - TIENDA PORTOVIEJO 1318GLOBALES"/>
    <s v="MIRELLA ASUNCION INTRIAGO (1).xlsx"/>
    <s v="MIRELLA ASUNCIÓN INTRIAGO"/>
    <s v="ARTEFACTA"/>
    <x v="207"/>
    <x v="0"/>
    <s v="GLOBALES"/>
    <n v="0"/>
    <n v="0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PORTOVIEJO 1318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IRELLA ASUNCIÓN INTRIAGO"/>
    <n v="1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.60462670872765489"/>
  </r>
  <r>
    <s v="425 - TIENDA PORTOVIEJO 1318LAVADO"/>
    <s v="MIRELLA ASUNCION INTRIAGO (1).xlsx"/>
    <s v="MIRELLA ASUNCIÓN INTRIAGO"/>
    <s v="ARTEFACTA"/>
    <x v="207"/>
    <x v="0"/>
    <s v="LAVADO"/>
    <n v="0"/>
    <n v="2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PORTOVIEJO 1318"/>
    <m/>
    <s v="MANUEL GIL"/>
    <n v="0"/>
    <n v="1"/>
    <n v="0"/>
    <n v="0"/>
    <n v="0"/>
    <n v="0"/>
    <n v="0"/>
    <n v="0"/>
    <n v="1"/>
    <n v="1.507465122995592"/>
    <n v="0"/>
    <n v="0"/>
    <n v="0"/>
    <n v="0"/>
    <n v="0"/>
    <n v="0"/>
    <n v="0"/>
    <n v="0"/>
    <s v="W"/>
    <s v="MIRELLA ASUNCIÓN INTRIAGO"/>
    <n v="1.9999999999999982"/>
    <n v="0"/>
    <n v="0"/>
    <n v="0"/>
    <n v="0"/>
    <n v="0"/>
    <n v="0"/>
    <n v="0"/>
    <n v="0"/>
    <n v="0.12"/>
    <n v="0"/>
    <n v="0"/>
    <n v="0"/>
    <n v="0"/>
    <n v="1"/>
    <n v="1"/>
    <n v="0"/>
    <n v="2"/>
    <s v=""/>
    <s v=""/>
    <s v=""/>
    <s v=""/>
    <s v=""/>
    <s v=""/>
    <s v=""/>
    <n v="0.33333333333333331"/>
    <n v="0"/>
    <n v="0"/>
    <n v="0"/>
    <s v=""/>
    <n v="0"/>
    <n v="0"/>
    <n v="1"/>
    <n v="0"/>
    <n v="1"/>
    <n v="0"/>
    <n v="0"/>
    <n v="0"/>
    <n v="0"/>
    <n v="0"/>
    <n v="1"/>
    <n v="0"/>
    <n v="1"/>
    <n v="3.5174186203230478"/>
  </r>
  <r>
    <s v="425 - TIENDA PORTOVIEJO 1318REFRIGERACIÓN"/>
    <s v="MIRELLA ASUNCION INTRIAGO (1).xlsx"/>
    <s v="MIRELLA ASUNCIÓN INTRIAGO"/>
    <s v="ARTEFACTA"/>
    <x v="207"/>
    <x v="0"/>
    <s v="REFRIGERACIÓN"/>
    <n v="0"/>
    <n v="1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PORTOVIEJO 1318"/>
    <m/>
    <s v="MANUEL GIL"/>
    <n v="0"/>
    <n v="0"/>
    <n v="0"/>
    <n v="0"/>
    <n v="0"/>
    <n v="0"/>
    <n v="0"/>
    <n v="0"/>
    <n v="0"/>
    <n v="1"/>
    <n v="0"/>
    <n v="2"/>
    <n v="0"/>
    <n v="0"/>
    <n v="0"/>
    <n v="0"/>
    <n v="0"/>
    <n v="2"/>
    <s v="W"/>
    <s v="MIRELLA ASUNCIÓN INTRIAGO"/>
    <n v="1.9999999999999982"/>
    <n v="0"/>
    <n v="2"/>
    <n v="0"/>
    <n v="0"/>
    <n v="0"/>
    <n v="0"/>
    <n v="0"/>
    <n v="2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2.8335753064259253"/>
  </r>
  <r>
    <s v="431 - TIENDA BARATODO PORTOVIEJO 1327AIRES"/>
    <s v="MIRELLA ASUNCION INTRIAGO (1).xlsx"/>
    <s v="MIRELLA ASUNCIÓN INTRIAGO"/>
    <s v="BARATODO"/>
    <x v="208"/>
    <x v="0"/>
    <s v="AIRES"/>
    <n v="0"/>
    <n v="1"/>
    <m/>
    <n v="0"/>
    <n v="0"/>
    <n v="0"/>
    <n v="0"/>
    <n v="0"/>
    <m/>
    <m/>
    <m/>
    <m/>
    <m/>
    <m/>
    <n v="0"/>
    <n v="0"/>
    <e v="#REF!"/>
    <s v="BRONCE"/>
    <n v="2"/>
    <n v="0"/>
    <n v="0"/>
    <n v="0"/>
    <n v="2"/>
    <n v="2"/>
    <n v="2"/>
    <n v="2"/>
    <n v="0"/>
    <s v="PROM. C"/>
    <m/>
    <m/>
    <s v="CADENAS"/>
    <s v="TIENDA BARATODO PORTOVIEJO 1327"/>
    <n v="122"/>
    <s v="MANUEL GIL"/>
    <n v="0"/>
    <n v="2"/>
    <n v="0"/>
    <n v="0"/>
    <n v="0"/>
    <n v="0"/>
    <n v="0"/>
    <n v="0"/>
    <n v="2"/>
    <n v="1"/>
    <n v="0"/>
    <n v="0"/>
    <n v="0"/>
    <n v="0"/>
    <n v="0"/>
    <n v="0"/>
    <n v="0"/>
    <n v="0"/>
    <s v="V"/>
    <s v="MIRELLA ASUNCIÓN INTRIAGO"/>
    <n v="1.9999999999999996"/>
    <n v="0"/>
    <n v="0"/>
    <n v="0"/>
    <n v="0"/>
    <n v="0"/>
    <n v="0"/>
    <n v="0"/>
    <n v="0"/>
    <n v="0.15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1.4198782961460452"/>
  </r>
  <r>
    <s v="431 - TIENDA BARATODO PORTOVIEJO 1327COCINAS"/>
    <s v="MIRELLA ASUNCION INTRIAGO (1).xlsx"/>
    <s v="MIRELLA ASUNCIÓN INTRIAGO"/>
    <s v="BARATODO"/>
    <x v="208"/>
    <x v="0"/>
    <s v="COCINAS"/>
    <n v="0"/>
    <n v="1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TIENDA BARATODO PORTOVIEJO 1327"/>
    <n v="122"/>
    <s v="MANUEL GIL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V"/>
    <s v="MIRELLA ASUNCIÓN INTRIAGO"/>
    <n v="1.9999999999999996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1"/>
    <n v="0"/>
    <n v="0"/>
    <n v="0"/>
    <n v="0"/>
    <n v="0"/>
    <n v="0"/>
    <n v="1"/>
    <n v="3.300403086422893"/>
  </r>
  <r>
    <s v="431 - TIENDA BARATODO PORTOVIEJO 1327LAVADO"/>
    <s v="MIRELLA ASUNCION INTRIAGO (1).xlsx"/>
    <s v="MIRELLA ASUNCIÓN INTRIAGO"/>
    <s v="BARATODO"/>
    <x v="208"/>
    <x v="0"/>
    <s v="LAVADO"/>
    <n v="0"/>
    <n v="2"/>
    <m/>
    <n v="0"/>
    <n v="2"/>
    <n v="0"/>
    <n v="0"/>
    <n v="0"/>
    <m/>
    <m/>
    <m/>
    <m/>
    <m/>
    <m/>
    <n v="0"/>
    <n v="0"/>
    <e v="#REF!"/>
    <s v="BRONCE"/>
    <n v="2"/>
    <n v="0"/>
    <n v="0"/>
    <n v="0"/>
    <n v="2"/>
    <n v="0"/>
    <n v="2"/>
    <n v="0"/>
    <n v="0"/>
    <s v="PROM. C"/>
    <m/>
    <m/>
    <s v="CADENAS"/>
    <s v="TIENDA BARATODO PORTOVIEJO 1327"/>
    <n v="122"/>
    <s v="MANUEL GIL"/>
    <n v="0"/>
    <n v="0"/>
    <n v="0"/>
    <n v="0"/>
    <n v="0"/>
    <n v="0"/>
    <n v="0"/>
    <n v="0"/>
    <n v="0"/>
    <n v="1.507465122995592"/>
    <n v="0"/>
    <n v="0"/>
    <n v="0"/>
    <n v="0"/>
    <n v="0"/>
    <n v="0"/>
    <n v="0"/>
    <n v="0"/>
    <s v="V"/>
    <s v="MIRELLA ASUNCIÓN INTRIAGO"/>
    <n v="1.9999999999999996"/>
    <n v="0"/>
    <n v="0"/>
    <n v="0"/>
    <n v="0"/>
    <n v="0"/>
    <n v="0"/>
    <n v="0"/>
    <n v="0"/>
    <n v="0.1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1"/>
    <n v="0"/>
    <n v="0"/>
    <n v="1"/>
    <n v="0"/>
    <n v="0"/>
    <n v="0"/>
    <n v="0"/>
    <n v="1"/>
    <n v="0"/>
    <n v="0"/>
    <n v="1"/>
    <n v="3.5174186203230478"/>
  </r>
  <r>
    <s v="431 - TIENDA BARATODO PORTOVIEJO 1327REFRIGERACIÓN"/>
    <s v="MIRELLA ASUNCION INTRIAGO (1).xlsx"/>
    <s v="MIRELLA ASUNCIÓN INTRIAGO"/>
    <s v="BARATODO"/>
    <x v="208"/>
    <x v="0"/>
    <s v="REFRIGERACIÓN"/>
    <n v="0"/>
    <n v="2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TIENDA BARATODO PORTOVIEJO 1327"/>
    <n v="122"/>
    <s v="MANUEL GIL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V"/>
    <s v="MIRELLA ASUNCIÓN INTRIAGO"/>
    <n v="1.9999999999999996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1.851812249790133"/>
  </r>
  <r>
    <s v="510 - PORTOVIEJO 2AIRES"/>
    <s v="MIRELLA ASUNCION INTRIAGO (1).xlsx"/>
    <s v="MIRELLA ASUNCIÓN INTRIAGO"/>
    <s v="CRECOS"/>
    <x v="209"/>
    <x v="0"/>
    <s v="AIRES"/>
    <n v="0"/>
    <n v="1"/>
    <m/>
    <n v="0"/>
    <n v="0"/>
    <n v="0"/>
    <n v="0"/>
    <n v="0"/>
    <m/>
    <m/>
    <m/>
    <m/>
    <m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CRECOS PORTOVIEJO 2"/>
    <m/>
    <s v="MANUEL GIL"/>
    <n v="0"/>
    <n v="0"/>
    <n v="0"/>
    <n v="0"/>
    <n v="0"/>
    <n v="0"/>
    <n v="0"/>
    <n v="0"/>
    <n v="0"/>
    <n v="1.5555555555555558"/>
    <n v="0"/>
    <n v="0"/>
    <n v="0"/>
    <n v="0"/>
    <n v="0"/>
    <n v="0"/>
    <n v="0"/>
    <n v="0"/>
    <s v="WV"/>
    <s v="MIRELLA ASUNCIÓN INTRIAGO"/>
    <n v="4.0000000000000018"/>
    <n v="2"/>
    <n v="0"/>
    <n v="0"/>
    <n v="0"/>
    <n v="0"/>
    <n v="0"/>
    <n v="0"/>
    <n v="2"/>
    <n v="0.22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s v=""/>
    <n v="0"/>
    <n v="0"/>
    <n v="0"/>
    <n v="0"/>
    <n v="0"/>
    <n v="1"/>
    <n v="0"/>
    <n v="0"/>
    <n v="0"/>
    <n v="0"/>
    <n v="0"/>
    <n v="0"/>
    <n v="1"/>
    <n v="2.592592592592593"/>
  </r>
  <r>
    <s v="510 - PORTOVIEJO 2COCINAS"/>
    <s v="MIRELLA ASUNCION INTRIAGO (1).xlsx"/>
    <s v="MIRELLA ASUNCIÓN INTRIAGO"/>
    <s v="CRECOS"/>
    <x v="209"/>
    <x v="0"/>
    <s v="COCINAS"/>
    <n v="0.33333333333333331"/>
    <n v="6"/>
    <n v="2"/>
    <n v="2"/>
    <n v="0"/>
    <n v="0"/>
    <n v="0"/>
    <n v="0"/>
    <m/>
    <m/>
    <m/>
    <m/>
    <m/>
    <m/>
    <n v="1"/>
    <n v="1"/>
    <e v="#REF!"/>
    <s v="PLATA"/>
    <n v="9"/>
    <n v="2"/>
    <n v="2"/>
    <n v="2"/>
    <n v="7"/>
    <n v="5"/>
    <n v="7"/>
    <n v="7"/>
    <n v="1"/>
    <s v="PROM. C"/>
    <n v="0.6"/>
    <n v="0.71430000000000005"/>
    <s v="CADENAS"/>
    <s v="CRECOS PORTOVIEJO 2"/>
    <m/>
    <s v="MANUEL GIL"/>
    <n v="2"/>
    <n v="2"/>
    <n v="2"/>
    <n v="0"/>
    <n v="0"/>
    <n v="0"/>
    <n v="0"/>
    <n v="0"/>
    <n v="4"/>
    <n v="8.3886934359704846"/>
    <n v="1"/>
    <n v="2"/>
    <n v="0"/>
    <n v="0"/>
    <n v="0"/>
    <n v="0"/>
    <n v="0"/>
    <n v="3"/>
    <s v="WV"/>
    <s v="MIRELLA ASUNCIÓN INTRIAGO"/>
    <n v="4.0000000000000018"/>
    <n v="1"/>
    <n v="2"/>
    <n v="0"/>
    <n v="0"/>
    <n v="0"/>
    <n v="0"/>
    <n v="0"/>
    <n v="3"/>
    <n v="0.45"/>
    <n v="2"/>
    <n v="2"/>
    <n v="0"/>
    <n v="0"/>
    <n v="0"/>
    <n v="0"/>
    <n v="0"/>
    <n v="4"/>
    <s v=""/>
    <s v=""/>
    <s v=""/>
    <s v=""/>
    <s v=""/>
    <s v=""/>
    <s v=""/>
    <n v="0.42857142857142855"/>
    <s v="mayor 40%"/>
    <n v="0"/>
    <n v="1"/>
    <s v=""/>
    <n v="0"/>
    <n v="0"/>
    <n v="0"/>
    <n v="0"/>
    <n v="1"/>
    <n v="1"/>
    <n v="1"/>
    <n v="0"/>
    <n v="0"/>
    <n v="0"/>
    <n v="0"/>
    <n v="0"/>
    <n v="2"/>
    <n v="21"/>
  </r>
  <r>
    <s v="510 - PORTOVIEJO 2GLOBALES"/>
    <s v="MIRELLA ASUNCION INTRIAGO (1).xlsx"/>
    <s v="MIRELLA ASUNCIÓN INTRIAGO"/>
    <s v="CRECOS"/>
    <x v="209"/>
    <x v="0"/>
    <s v="GLOBALES"/>
    <n v="0"/>
    <n v="0"/>
    <m/>
    <n v="0"/>
    <n v="0"/>
    <n v="0"/>
    <n v="0"/>
    <n v="0"/>
    <m/>
    <m/>
    <m/>
    <m/>
    <m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CRECOS PORTOVIEJO 2"/>
    <m/>
    <s v="MANUEL GIL"/>
    <n v="0"/>
    <n v="0"/>
    <n v="1"/>
    <n v="0"/>
    <n v="0"/>
    <n v="0"/>
    <n v="0"/>
    <n v="0"/>
    <n v="1"/>
    <n v="0"/>
    <n v="0"/>
    <n v="0"/>
    <n v="0"/>
    <n v="0"/>
    <n v="0"/>
    <n v="0"/>
    <n v="0"/>
    <n v="0"/>
    <s v="WV"/>
    <s v="MIRELLA ASUNCIÓN INTRIAGO"/>
    <n v="4.000000000000001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10 - PORTOVIEJO 2LAVADO"/>
    <s v="MIRELLA ASUNCION INTRIAGO (1).xlsx"/>
    <s v="MIRELLA ASUNCIÓN INTRIAGO"/>
    <s v="CRECOS"/>
    <x v="209"/>
    <x v="0"/>
    <s v="LAVADO"/>
    <n v="0"/>
    <n v="1"/>
    <m/>
    <n v="0"/>
    <n v="0"/>
    <n v="0"/>
    <n v="1"/>
    <n v="0"/>
    <m/>
    <m/>
    <m/>
    <m/>
    <m/>
    <m/>
    <n v="0"/>
    <n v="0"/>
    <e v="#REF!"/>
    <s v="PLATA"/>
    <n v="1"/>
    <n v="0"/>
    <n v="0"/>
    <n v="0"/>
    <n v="1"/>
    <n v="0"/>
    <n v="1"/>
    <n v="0"/>
    <n v="0"/>
    <s v="PROM. C"/>
    <m/>
    <m/>
    <s v="CADENAS"/>
    <s v="CRECOS PORTOVIEJO 2"/>
    <m/>
    <s v="MANUEL GIL"/>
    <n v="0"/>
    <n v="1"/>
    <n v="1"/>
    <n v="1"/>
    <n v="0"/>
    <n v="0"/>
    <n v="0"/>
    <n v="0"/>
    <n v="3"/>
    <n v="1"/>
    <n v="0"/>
    <n v="0"/>
    <n v="0"/>
    <n v="1"/>
    <n v="1"/>
    <n v="0"/>
    <n v="0"/>
    <n v="2"/>
    <s v="WV"/>
    <s v="MIRELLA ASUNCIÓN INTRIAGO"/>
    <n v="4.0000000000000018"/>
    <n v="1"/>
    <n v="0"/>
    <n v="0"/>
    <n v="1"/>
    <n v="1"/>
    <n v="0"/>
    <n v="0"/>
    <n v="3"/>
    <n v="7.0000000000000007E-2"/>
    <n v="0"/>
    <n v="0"/>
    <n v="0"/>
    <n v="1"/>
    <n v="1"/>
    <n v="0"/>
    <n v="0"/>
    <n v="2"/>
    <s v=""/>
    <s v=""/>
    <s v=""/>
    <s v=""/>
    <s v=""/>
    <s v=""/>
    <s v=""/>
    <n v="0.2"/>
    <s v="mayor 40%"/>
    <n v="0"/>
    <n v="0"/>
    <s v=""/>
    <n v="0"/>
    <n v="0"/>
    <n v="0"/>
    <n v="0"/>
    <n v="0"/>
    <n v="0"/>
    <n v="0"/>
    <n v="0"/>
    <n v="0"/>
    <n v="0"/>
    <n v="0"/>
    <n v="0"/>
    <n v="0"/>
    <n v="1.284341913878835"/>
  </r>
  <r>
    <s v="510 - PORTOVIEJO 2REFRIGERACIÓN"/>
    <s v="MIRELLA ASUNCION INTRIAGO (1).xlsx"/>
    <s v="MIRELLA ASUNCIÓN INTRIAGO"/>
    <s v="CRECOS"/>
    <x v="209"/>
    <x v="0"/>
    <s v="REFRIGERACIÓN"/>
    <n v="0.5714285714285714"/>
    <n v="7"/>
    <n v="4"/>
    <n v="2"/>
    <n v="0"/>
    <n v="0"/>
    <n v="2"/>
    <n v="0"/>
    <m/>
    <m/>
    <m/>
    <m/>
    <m/>
    <m/>
    <n v="1"/>
    <n v="1"/>
    <e v="#REF!"/>
    <s v="PLATA"/>
    <n v="14"/>
    <n v="4"/>
    <n v="4"/>
    <n v="4"/>
    <n v="10"/>
    <n v="6"/>
    <n v="10"/>
    <n v="10"/>
    <n v="2"/>
    <s v="PROM. C"/>
    <n v="0.625"/>
    <n v="0.54549999999999998"/>
    <s v="CADENAS"/>
    <s v="CRECOS PORTOVIEJO 2"/>
    <m/>
    <s v="MANUEL GIL"/>
    <n v="4"/>
    <n v="4"/>
    <n v="0"/>
    <n v="0"/>
    <n v="0"/>
    <n v="0"/>
    <n v="0"/>
    <n v="0"/>
    <n v="4"/>
    <n v="7.4711427199634421"/>
    <n v="1"/>
    <n v="0"/>
    <n v="0"/>
    <n v="0"/>
    <n v="1"/>
    <n v="0"/>
    <n v="2"/>
    <n v="4"/>
    <s v="WV"/>
    <s v="MIRELLA ASUNCIÓN INTRIAGO"/>
    <n v="4.0000000000000018"/>
    <n v="1"/>
    <n v="0"/>
    <n v="0"/>
    <n v="0"/>
    <n v="1"/>
    <n v="0"/>
    <n v="2"/>
    <n v="4"/>
    <n v="0.4"/>
    <n v="1"/>
    <n v="0"/>
    <n v="0"/>
    <n v="0"/>
    <n v="1"/>
    <n v="0"/>
    <n v="2"/>
    <n v="4"/>
    <s v=""/>
    <s v=""/>
    <s v=""/>
    <s v=""/>
    <s v=""/>
    <s v=""/>
    <s v=""/>
    <n v="0.4375"/>
    <s v="mayor 40%"/>
    <n v="0"/>
    <n v="0"/>
    <s v=""/>
    <n v="0"/>
    <n v="1"/>
    <n v="0"/>
    <n v="0"/>
    <n v="1"/>
    <n v="0"/>
    <n v="0"/>
    <n v="0"/>
    <n v="0"/>
    <n v="1"/>
    <n v="0"/>
    <n v="0"/>
    <n v="1"/>
    <n v="21"/>
  </r>
  <r>
    <s v="1 - GANGA PORTOVIEJOAIRES"/>
    <s v="MIRELLA ASUNCION INTRIAGO (1).xlsx"/>
    <s v="MIRELLA ASUNCIÓN INTRIAGO"/>
    <s v="LA GANGA"/>
    <x v="210"/>
    <x v="0"/>
    <s v="AIRES"/>
    <n v="1"/>
    <n v="1"/>
    <n v="1"/>
    <m/>
    <n v="0"/>
    <n v="0"/>
    <n v="0"/>
    <n v="0"/>
    <m/>
    <m/>
    <m/>
    <m/>
    <m/>
    <m/>
    <n v="1"/>
    <n v="1"/>
    <n v="0"/>
    <s v="ORO"/>
    <n v="1"/>
    <n v="1"/>
    <n v="1"/>
    <n v="1"/>
    <m/>
    <m/>
    <m/>
    <n v="1"/>
    <n v="0"/>
    <s v="PROM. C"/>
    <m/>
    <m/>
    <s v="CADENAS"/>
    <s v="GANGA PORTOVIEJO 4"/>
    <m/>
    <s v="MANUEL GIL"/>
    <n v="1"/>
    <n v="0"/>
    <n v="0"/>
    <n v="0"/>
    <n v="0"/>
    <n v="0"/>
    <n v="0"/>
    <n v="0"/>
    <n v="0"/>
    <n v="1"/>
    <n v="0"/>
    <n v="0"/>
    <n v="0"/>
    <n v="0"/>
    <n v="0"/>
    <n v="0"/>
    <n v="0"/>
    <n v="0"/>
    <s v="MJVS"/>
    <s v="MIRELLA ASUNCIÓN INTRIAGO"/>
    <n v="10.999999999999998"/>
    <n v="0"/>
    <n v="0"/>
    <n v="0"/>
    <n v="0"/>
    <n v="0"/>
    <n v="0"/>
    <n v="0"/>
    <n v="0"/>
    <n v="0.17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1.9955654101995557"/>
  </r>
  <r>
    <s v="1 - GANGA PORTOVIEJOCOCINAS"/>
    <s v="MIRELLA ASUNCION INTRIAGO (1).xlsx"/>
    <s v="MIRELLA ASUNCIÓN INTRIAGO"/>
    <s v="LA GANGA"/>
    <x v="210"/>
    <x v="0"/>
    <s v="COCINAS"/>
    <n v="0"/>
    <n v="6"/>
    <m/>
    <m/>
    <n v="0"/>
    <n v="0"/>
    <n v="0"/>
    <n v="0"/>
    <m/>
    <m/>
    <m/>
    <m/>
    <m/>
    <m/>
    <n v="0"/>
    <n v="0"/>
    <n v="0"/>
    <s v="ORO"/>
    <n v="0"/>
    <n v="0"/>
    <n v="0"/>
    <n v="0"/>
    <m/>
    <m/>
    <m/>
    <n v="0"/>
    <n v="0"/>
    <s v="PROM. C"/>
    <m/>
    <m/>
    <s v="CADENAS"/>
    <s v="GANGA PORTOVIEJO 4"/>
    <m/>
    <s v="MANUEL GIL"/>
    <n v="0"/>
    <n v="1"/>
    <n v="0"/>
    <n v="0"/>
    <n v="0"/>
    <n v="0"/>
    <n v="0"/>
    <n v="0"/>
    <n v="1"/>
    <n v="5.8322272098396279"/>
    <n v="0"/>
    <n v="1"/>
    <n v="0"/>
    <n v="0"/>
    <n v="0"/>
    <n v="0"/>
    <n v="0"/>
    <n v="1"/>
    <s v="MJVS"/>
    <s v="MIRELLA ASUNCIÓN INTRIAGO"/>
    <n v="10.999999999999998"/>
    <n v="0"/>
    <n v="1"/>
    <n v="0"/>
    <n v="0"/>
    <n v="0"/>
    <n v="0"/>
    <n v="0"/>
    <n v="1"/>
    <n v="0.4"/>
    <n v="2"/>
    <n v="3"/>
    <n v="0"/>
    <n v="0"/>
    <n v="0"/>
    <n v="0"/>
    <n v="0"/>
    <n v="5"/>
    <s v=""/>
    <s v=""/>
    <s v=""/>
    <s v=""/>
    <s v=""/>
    <s v=""/>
    <s v=""/>
    <n v="0.375"/>
    <s v="30% a 40%"/>
    <n v="1"/>
    <n v="2"/>
    <s v=""/>
    <n v="0"/>
    <n v="0"/>
    <n v="0"/>
    <n v="0"/>
    <n v="3"/>
    <n v="1"/>
    <n v="2"/>
    <n v="0"/>
    <n v="0"/>
    <n v="0"/>
    <n v="0"/>
    <n v="0"/>
    <n v="3"/>
    <n v="13.266961261670637"/>
  </r>
  <r>
    <s v="1 - GANGA PORTOVIEJOGLOBALES"/>
    <s v="MIRELLA ASUNCION INTRIAGO (1).xlsx"/>
    <s v="MIRELLA ASUNCIÓN INTRIAGO"/>
    <s v="LA GANGA"/>
    <x v="210"/>
    <x v="0"/>
    <s v="GLOBALES"/>
    <n v="1"/>
    <n v="1"/>
    <n v="1"/>
    <m/>
    <n v="0"/>
    <n v="0"/>
    <n v="0"/>
    <n v="0"/>
    <m/>
    <m/>
    <m/>
    <m/>
    <m/>
    <m/>
    <n v="1"/>
    <n v="1"/>
    <n v="0"/>
    <s v="ORO"/>
    <n v="1"/>
    <n v="1"/>
    <n v="1"/>
    <n v="1"/>
    <m/>
    <m/>
    <m/>
    <n v="1"/>
    <n v="0"/>
    <s v="PROM. C"/>
    <m/>
    <m/>
    <s v="CADENAS"/>
    <s v="GANGA PORTOVIEJO 4"/>
    <m/>
    <s v="MANUEL GIL"/>
    <n v="1"/>
    <n v="2"/>
    <n v="0"/>
    <n v="0"/>
    <n v="0"/>
    <n v="0"/>
    <n v="0"/>
    <n v="0"/>
    <n v="2"/>
    <n v="1"/>
    <n v="0"/>
    <n v="1"/>
    <n v="0"/>
    <n v="0"/>
    <n v="0"/>
    <n v="0"/>
    <n v="0"/>
    <n v="1"/>
    <s v="MJVS"/>
    <s v="MIRELLA ASUNCIÓN INTRIAGO"/>
    <n v="10.999999999999998"/>
    <n v="0"/>
    <n v="1"/>
    <n v="0"/>
    <n v="0"/>
    <n v="0"/>
    <n v="0"/>
    <n v="0"/>
    <n v="1"/>
    <n v="0"/>
    <n v="0"/>
    <n v="1"/>
    <n v="0"/>
    <n v="0"/>
    <n v="0"/>
    <n v="0"/>
    <n v="0"/>
    <n v="1"/>
    <s v=""/>
    <s v=""/>
    <s v=""/>
    <s v=""/>
    <s v=""/>
    <s v=""/>
    <s v=""/>
    <n v="0.4"/>
    <s v="mayor 40%"/>
    <n v="0"/>
    <n v="0"/>
    <n v="1"/>
    <n v="0"/>
    <n v="0"/>
    <n v="0"/>
    <n v="0"/>
    <n v="1"/>
    <n v="1"/>
    <n v="0"/>
    <n v="1"/>
    <n v="0"/>
    <n v="0"/>
    <n v="0"/>
    <n v="0"/>
    <n v="2"/>
    <n v="0.63540643792512752"/>
  </r>
  <r>
    <s v="1 - GANGA PORTOVIEJOLAVADO"/>
    <s v="MIRELLA ASUNCION INTRIAGO (1).xlsx"/>
    <s v="MIRELLA ASUNCIÓN INTRIAGO"/>
    <s v="LA GANGA"/>
    <x v="210"/>
    <x v="0"/>
    <s v="LAVADO"/>
    <n v="0.16666666666666666"/>
    <n v="6"/>
    <n v="1"/>
    <m/>
    <n v="0"/>
    <n v="0"/>
    <n v="0"/>
    <n v="0"/>
    <m/>
    <m/>
    <m/>
    <m/>
    <m/>
    <m/>
    <n v="1"/>
    <n v="1"/>
    <n v="0"/>
    <s v="ORO"/>
    <n v="1"/>
    <n v="1"/>
    <n v="1"/>
    <n v="1"/>
    <m/>
    <m/>
    <m/>
    <n v="1"/>
    <n v="0"/>
    <s v="PROM. C"/>
    <m/>
    <m/>
    <s v="CADENAS"/>
    <s v="GANGA PORTOVIEJO 4"/>
    <m/>
    <s v="MANUEL GIL"/>
    <n v="1"/>
    <n v="2"/>
    <n v="0"/>
    <n v="0"/>
    <n v="1"/>
    <n v="0"/>
    <n v="0"/>
    <n v="0"/>
    <n v="3"/>
    <n v="8.3170085228777264"/>
    <n v="0"/>
    <n v="0"/>
    <n v="0"/>
    <n v="2"/>
    <n v="0"/>
    <n v="0"/>
    <n v="0"/>
    <n v="2"/>
    <s v="MJVS"/>
    <s v="MIRELLA ASUNCIÓN INTRIAGO"/>
    <n v="10.999999999999998"/>
    <n v="0"/>
    <n v="0"/>
    <n v="0"/>
    <n v="2"/>
    <n v="0"/>
    <n v="0"/>
    <n v="0"/>
    <n v="2"/>
    <n v="0.05"/>
    <n v="0"/>
    <n v="0"/>
    <n v="0"/>
    <n v="0"/>
    <n v="0"/>
    <n v="0"/>
    <n v="0"/>
    <n v="0"/>
    <m/>
    <m/>
    <m/>
    <m/>
    <m/>
    <m/>
    <s v="ALTO"/>
    <n v="0.2857142857142857"/>
    <s v="menor de 30%"/>
    <n v="1"/>
    <n v="0"/>
    <s v=""/>
    <n v="0"/>
    <n v="0"/>
    <n v="0"/>
    <n v="0"/>
    <n v="1"/>
    <n v="2"/>
    <n v="0"/>
    <n v="0"/>
    <n v="0"/>
    <n v="1"/>
    <n v="0"/>
    <n v="0"/>
    <n v="3"/>
    <n v="8.4375448782817521"/>
  </r>
  <r>
    <s v="1 - GANGA PORTOVIEJOREFRIGERACIÓN"/>
    <s v="MIRELLA ASUNCION INTRIAGO (1).xlsx"/>
    <s v="MIRELLA ASUNCIÓN INTRIAGO"/>
    <s v="LA GANGA"/>
    <x v="210"/>
    <x v="0"/>
    <s v="REFRIGERACIÓN"/>
    <n v="0"/>
    <n v="4"/>
    <m/>
    <m/>
    <n v="0"/>
    <n v="0"/>
    <n v="0"/>
    <n v="0"/>
    <m/>
    <m/>
    <m/>
    <m/>
    <m/>
    <m/>
    <n v="0"/>
    <n v="0"/>
    <n v="0"/>
    <s v="ORO"/>
    <n v="0"/>
    <n v="0"/>
    <n v="0"/>
    <n v="0"/>
    <m/>
    <m/>
    <m/>
    <n v="0"/>
    <n v="0"/>
    <s v="PROM. C"/>
    <m/>
    <m/>
    <s v="CADENAS"/>
    <s v="GANGA PORTOVIEJO 4"/>
    <m/>
    <s v="MANUEL GIL"/>
    <n v="0"/>
    <n v="0"/>
    <n v="3"/>
    <n v="0"/>
    <n v="0"/>
    <n v="0"/>
    <n v="0"/>
    <n v="0"/>
    <n v="3"/>
    <n v="2"/>
    <n v="0"/>
    <n v="0"/>
    <n v="0"/>
    <n v="0"/>
    <n v="0"/>
    <n v="0"/>
    <n v="0"/>
    <n v="0"/>
    <s v="MJVS"/>
    <s v="MIRELLA ASUNCIÓN INTRIAGO"/>
    <n v="10.999999999999998"/>
    <n v="3"/>
    <n v="0"/>
    <n v="0"/>
    <n v="0"/>
    <n v="0"/>
    <n v="0"/>
    <n v="0"/>
    <n v="3"/>
    <n v="0.28000000000000003"/>
    <n v="1"/>
    <n v="2"/>
    <n v="0"/>
    <n v="0"/>
    <n v="0"/>
    <n v="0"/>
    <n v="0"/>
    <n v="3"/>
    <s v=""/>
    <s v=""/>
    <s v=""/>
    <s v=""/>
    <s v=""/>
    <s v=""/>
    <s v=""/>
    <n v="0.44444444444444442"/>
    <s v="mayor 40%"/>
    <n v="1"/>
    <n v="2"/>
    <s v=""/>
    <n v="0"/>
    <n v="0"/>
    <n v="0"/>
    <n v="0"/>
    <n v="3"/>
    <n v="1"/>
    <n v="2"/>
    <n v="0"/>
    <n v="0"/>
    <n v="0"/>
    <n v="0"/>
    <n v="0"/>
    <n v="3"/>
    <n v="6.9594907223747171"/>
  </r>
  <r>
    <s v="642 - TODOHOGAR PORTOVIEJOAIRES"/>
    <s v="MIRELLA ASUNCION INTRIAGO (1).xlsx"/>
    <s v="MIRELLA ASUNCIÓN INTRIAGO"/>
    <s v="TODOHOGAR"/>
    <x v="211"/>
    <x v="0"/>
    <s v="AIRES"/>
    <n v="0"/>
    <n v="2"/>
    <m/>
    <n v="0"/>
    <n v="0"/>
    <n v="0"/>
    <n v="0"/>
    <n v="0"/>
    <m/>
    <m/>
    <m/>
    <m/>
    <m/>
    <m/>
    <n v="0"/>
    <n v="0"/>
    <e v="#REF!"/>
    <s v="PLATINO"/>
    <n v="0"/>
    <n v="0"/>
    <n v="0"/>
    <n v="0"/>
    <n v="0"/>
    <n v="0"/>
    <n v="0"/>
    <n v="0"/>
    <n v="0"/>
    <s v="PROM. C"/>
    <m/>
    <m/>
    <s v="ESPECIALIZADOS"/>
    <s v="TODOHOGAR PORTOVIEJO"/>
    <m/>
    <s v="MANUEL GIL"/>
    <n v="0"/>
    <n v="1"/>
    <n v="0"/>
    <n v="0"/>
    <n v="0"/>
    <n v="0"/>
    <n v="0"/>
    <n v="0"/>
    <n v="1"/>
    <n v="2.7272727272727275"/>
    <n v="0"/>
    <n v="0"/>
    <n v="0"/>
    <n v="0"/>
    <n v="0"/>
    <n v="0"/>
    <n v="0"/>
    <n v="0"/>
    <s v="MJS"/>
    <s v="MIRELLA ASUNCIÓN INTRIAGO"/>
    <n v="8.9999999999999964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2.7272727272727275"/>
  </r>
  <r>
    <s v="642 - TODOHOGAR PORTOVIEJOCOCINAS"/>
    <s v="MIRELLA ASUNCION INTRIAGO (1).xlsx"/>
    <s v="MIRELLA ASUNCIÓN INTRIAGO"/>
    <s v="TODOHOGAR"/>
    <x v="211"/>
    <x v="0"/>
    <s v="COCINAS"/>
    <n v="0"/>
    <n v="9"/>
    <m/>
    <n v="0"/>
    <n v="0"/>
    <n v="0"/>
    <n v="0"/>
    <n v="0"/>
    <m/>
    <m/>
    <m/>
    <m/>
    <m/>
    <m/>
    <n v="0"/>
    <n v="0"/>
    <e v="#REF!"/>
    <s v="PLATINO"/>
    <n v="8"/>
    <n v="0"/>
    <n v="0"/>
    <n v="0"/>
    <n v="8"/>
    <n v="8"/>
    <n v="8"/>
    <n v="8"/>
    <n v="0"/>
    <s v="PROM. C"/>
    <m/>
    <m/>
    <s v="ESPECIALIZADOS"/>
    <s v="TODOHOGAR PORTOVIEJO"/>
    <m/>
    <s v="MANUEL GIL"/>
    <n v="0"/>
    <n v="1"/>
    <n v="0"/>
    <n v="0"/>
    <n v="0"/>
    <n v="0"/>
    <n v="0"/>
    <n v="0"/>
    <n v="1"/>
    <n v="8.2878787878787872"/>
    <n v="1"/>
    <n v="0"/>
    <n v="0"/>
    <n v="0"/>
    <n v="0"/>
    <n v="0"/>
    <n v="0"/>
    <n v="1"/>
    <s v="MJS"/>
    <s v="MIRELLA ASUNCIÓN INTRIAGO"/>
    <n v="8.9999999999999964"/>
    <n v="2"/>
    <n v="0"/>
    <n v="0"/>
    <n v="0"/>
    <n v="0"/>
    <n v="0"/>
    <n v="0"/>
    <n v="2"/>
    <n v="0.5"/>
    <n v="2"/>
    <n v="0"/>
    <n v="0"/>
    <n v="0"/>
    <n v="0"/>
    <n v="0"/>
    <n v="0"/>
    <n v="2"/>
    <s v=""/>
    <s v=""/>
    <s v=""/>
    <s v=""/>
    <s v=""/>
    <s v=""/>
    <s v=""/>
    <n v="1"/>
    <s v="mayor 40%"/>
    <n v="1"/>
    <n v="0"/>
    <s v=""/>
    <n v="0"/>
    <n v="0"/>
    <n v="0"/>
    <n v="0"/>
    <n v="1"/>
    <n v="2"/>
    <n v="0"/>
    <n v="0"/>
    <n v="0"/>
    <n v="0"/>
    <n v="0"/>
    <n v="0"/>
    <n v="2"/>
    <n v="10.909090909090908"/>
  </r>
  <r>
    <s v="642 - TODOHOGAR PORTOVIEJOEMPOTRE"/>
    <s v="MIRELLA ASUNCION INTRIAGO (1).xlsx"/>
    <s v="MIRELLA ASUNCIÓN INTRIAGO"/>
    <s v="TODOHOGAR"/>
    <x v="211"/>
    <x v="0"/>
    <s v="EMPOTRE"/>
    <n v="0"/>
    <n v="1"/>
    <m/>
    <n v="0"/>
    <n v="0"/>
    <n v="0"/>
    <n v="0"/>
    <n v="0"/>
    <m/>
    <m/>
    <m/>
    <m/>
    <m/>
    <m/>
    <n v="0"/>
    <n v="0"/>
    <e v="#REF!"/>
    <s v="PLATINO"/>
    <n v="1"/>
    <n v="0"/>
    <n v="0"/>
    <n v="0"/>
    <n v="1"/>
    <n v="1"/>
    <n v="1"/>
    <n v="1"/>
    <n v="0"/>
    <s v="PROM. C"/>
    <m/>
    <m/>
    <s v="ESPECIALIZADOS"/>
    <s v="TODOHOGAR PORTOVIEJO"/>
    <m/>
    <s v="MANUEL GIL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JS"/>
    <s v="MIRELLA ASUNCIÓN INTRIAGO"/>
    <n v="8.9999999999999964"/>
    <n v="0"/>
    <n v="0"/>
    <n v="0"/>
    <n v="0"/>
    <n v="0"/>
    <n v="0"/>
    <n v="0"/>
    <n v="0"/>
    <n v="0.3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0.98540145985401462"/>
  </r>
  <r>
    <s v="642 - TODOHOGAR PORTOVIEJOGLOBALES"/>
    <s v="MIRELLA ASUNCION INTRIAGO (1).xlsx"/>
    <s v="MIRELLA ASUNCIÓN INTRIAGO"/>
    <s v="TODOHOGAR"/>
    <x v="211"/>
    <x v="0"/>
    <s v="GLOBALES"/>
    <n v="0"/>
    <n v="7"/>
    <m/>
    <n v="0"/>
    <n v="0"/>
    <n v="0"/>
    <n v="0"/>
    <n v="0"/>
    <m/>
    <m/>
    <m/>
    <m/>
    <m/>
    <m/>
    <n v="0"/>
    <n v="0"/>
    <e v="#REF!"/>
    <s v="PLATINO"/>
    <n v="1"/>
    <n v="0"/>
    <n v="0"/>
    <n v="0"/>
    <n v="1"/>
    <n v="1"/>
    <n v="1"/>
    <n v="1"/>
    <n v="0"/>
    <s v="PROM. C"/>
    <m/>
    <m/>
    <s v="ESPECIALIZADOS"/>
    <s v="TODOHOGAR PORTOVIEJO"/>
    <m/>
    <s v="MANUEL GIL"/>
    <n v="0"/>
    <n v="0"/>
    <n v="0"/>
    <n v="0"/>
    <n v="0"/>
    <n v="0"/>
    <n v="0"/>
    <n v="0"/>
    <n v="0"/>
    <n v="5.1741877256317688"/>
    <n v="0"/>
    <n v="0"/>
    <n v="0"/>
    <n v="0"/>
    <n v="0"/>
    <n v="0"/>
    <n v="0"/>
    <n v="0"/>
    <s v="MJS"/>
    <s v="MIRELLA ASUNCIÓN INTRIAGO"/>
    <n v="8.999999999999996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6.5803249097472918"/>
  </r>
  <r>
    <s v="642 - TODOHOGAR PORTOVIEJOLAVADO"/>
    <s v="MIRELLA ASUNCION INTRIAGO (1).xlsx"/>
    <s v="MIRELLA ASUNCIÓN INTRIAGO"/>
    <s v="TODOHOGAR"/>
    <x v="211"/>
    <x v="0"/>
    <s v="LAVADO"/>
    <n v="0"/>
    <n v="20"/>
    <m/>
    <n v="0"/>
    <n v="0"/>
    <n v="0"/>
    <n v="0"/>
    <n v="0"/>
    <m/>
    <m/>
    <m/>
    <m/>
    <m/>
    <m/>
    <n v="0"/>
    <n v="0"/>
    <e v="#REF!"/>
    <s v="PLATINO"/>
    <n v="8"/>
    <n v="0"/>
    <n v="0"/>
    <n v="0"/>
    <n v="8"/>
    <n v="8"/>
    <n v="8"/>
    <n v="8"/>
    <n v="0"/>
    <s v="PROM. C"/>
    <m/>
    <m/>
    <s v="ESPECIALIZADOS"/>
    <s v="TODOHOGAR PORTOVIEJO"/>
    <m/>
    <s v="MANUEL GIL"/>
    <n v="0"/>
    <n v="0"/>
    <n v="0"/>
    <n v="0"/>
    <n v="0"/>
    <n v="0"/>
    <n v="0"/>
    <n v="0"/>
    <n v="0"/>
    <n v="12.224"/>
    <n v="1"/>
    <n v="0"/>
    <n v="0"/>
    <n v="0"/>
    <n v="0"/>
    <n v="0"/>
    <n v="0"/>
    <n v="1"/>
    <s v="MJS"/>
    <s v="MIRELLA ASUNCIÓN INTRIAGO"/>
    <n v="8.9999999999999964"/>
    <n v="1"/>
    <n v="0"/>
    <n v="1"/>
    <n v="0"/>
    <n v="1"/>
    <n v="1"/>
    <n v="0"/>
    <n v="4"/>
    <n v="0.25"/>
    <n v="1"/>
    <n v="0"/>
    <n v="1"/>
    <n v="2"/>
    <n v="1"/>
    <n v="2"/>
    <n v="0"/>
    <n v="7"/>
    <m/>
    <m/>
    <m/>
    <m/>
    <m/>
    <m/>
    <s v="MEDIO "/>
    <n v="0.25"/>
    <s v="30% a 40%"/>
    <n v="0"/>
    <n v="0"/>
    <n v="0"/>
    <n v="0"/>
    <n v="2"/>
    <n v="0"/>
    <n v="0"/>
    <n v="2"/>
    <n v="0"/>
    <n v="0"/>
    <n v="0"/>
    <n v="0"/>
    <n v="2"/>
    <n v="0"/>
    <n v="0"/>
    <n v="2"/>
    <n v="21.503999999999998"/>
  </r>
  <r>
    <s v="642 - TODOHOGAR PORTOVIEJOREFRIGERACIÓN"/>
    <s v="MIRELLA ASUNCION INTRIAGO (1).xlsx"/>
    <s v="MIRELLA ASUNCIÓN INTRIAGO"/>
    <s v="TODOHOGAR"/>
    <x v="211"/>
    <x v="0"/>
    <s v="REFRIGERACIÓN"/>
    <n v="0"/>
    <n v="7"/>
    <m/>
    <n v="0"/>
    <n v="0"/>
    <n v="0"/>
    <n v="0"/>
    <n v="0"/>
    <m/>
    <m/>
    <m/>
    <m/>
    <m/>
    <m/>
    <n v="0"/>
    <n v="0"/>
    <e v="#REF!"/>
    <s v="PLATINO"/>
    <n v="7"/>
    <n v="0"/>
    <n v="0"/>
    <n v="0"/>
    <n v="7"/>
    <n v="7"/>
    <n v="7"/>
    <n v="7"/>
    <n v="0"/>
    <s v="PROM. C"/>
    <m/>
    <m/>
    <s v="ESPECIALIZADOS"/>
    <s v="TODOHOGAR PORTOVIEJO"/>
    <m/>
    <s v="MANUEL GIL"/>
    <n v="0"/>
    <n v="2"/>
    <n v="0"/>
    <n v="0"/>
    <n v="0"/>
    <n v="0"/>
    <n v="0"/>
    <n v="0"/>
    <n v="2"/>
    <n v="4.645962732919255"/>
    <n v="2"/>
    <n v="0"/>
    <n v="0"/>
    <n v="0"/>
    <n v="0"/>
    <n v="0"/>
    <n v="0"/>
    <n v="2"/>
    <s v="MJS"/>
    <s v="MIRELLA ASUNCIÓN INTRIAGO"/>
    <n v="8.9999999999999964"/>
    <n v="2"/>
    <n v="0"/>
    <n v="0"/>
    <n v="0"/>
    <n v="0"/>
    <n v="0"/>
    <n v="0"/>
    <n v="2"/>
    <n v="0.4"/>
    <n v="2"/>
    <n v="0"/>
    <n v="0"/>
    <n v="0"/>
    <n v="0"/>
    <n v="0"/>
    <n v="0"/>
    <n v="2"/>
    <s v=""/>
    <s v=""/>
    <s v=""/>
    <s v=""/>
    <s v=""/>
    <s v=""/>
    <s v=""/>
    <n v="1"/>
    <s v="mayor 40%"/>
    <n v="0"/>
    <n v="0"/>
    <s v=""/>
    <n v="0"/>
    <n v="0"/>
    <n v="0"/>
    <n v="0"/>
    <n v="0"/>
    <n v="2"/>
    <n v="0"/>
    <n v="0"/>
    <n v="0"/>
    <n v="0"/>
    <n v="0"/>
    <n v="0"/>
    <n v="2"/>
    <n v="4.9565217391304355"/>
  </r>
  <r>
    <s v="638 - SUKASA GUAYAQUILAIRES"/>
    <s v="NELLY CORDOVA EXL.xlsx"/>
    <s v="NELLY PATRICIA CORDOVA"/>
    <s v="SUKASA"/>
    <x v="212"/>
    <x v="0"/>
    <s v="AIRES"/>
    <n v="0"/>
    <n v="1"/>
    <n v="0"/>
    <n v="0"/>
    <n v="0"/>
    <n v="0"/>
    <n v="2"/>
    <n v="0"/>
    <n v="0"/>
    <n v="0"/>
    <n v="0"/>
    <n v="0"/>
    <n v="0"/>
    <m/>
    <n v="0"/>
    <n v="0"/>
    <e v="#REF!"/>
    <s v="ORO"/>
    <n v="2"/>
    <n v="0"/>
    <n v="0"/>
    <n v="1"/>
    <n v="1"/>
    <n v="0"/>
    <n v="1"/>
    <n v="0"/>
    <n v="0"/>
    <s v="PROM. B"/>
    <m/>
    <m/>
    <s v="ESPECIALIZADOS"/>
    <s v="SUKASA GUAYAQUIL"/>
    <m/>
    <s v="MANUEL GIL"/>
    <n v="0"/>
    <n v="0"/>
    <n v="0"/>
    <n v="0"/>
    <n v="0"/>
    <n v="0"/>
    <n v="0"/>
    <n v="0"/>
    <n v="0"/>
    <n v="2.0454545454545459"/>
    <n v="0"/>
    <n v="0"/>
    <n v="0"/>
    <n v="0"/>
    <n v="0"/>
    <n v="0"/>
    <n v="0"/>
    <n v="0"/>
    <s v="MWJVS"/>
    <s v="NELLY PATRICIA CORDOVA"/>
    <n v="32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.0454545454545459"/>
  </r>
  <r>
    <s v="638 - SUKASA GUAYAQUILCOCINAS"/>
    <s v="NELLY CORDOVA EXL.xlsx"/>
    <s v="NELLY PATRICIA CORDOVA"/>
    <s v="SUKASA"/>
    <x v="212"/>
    <x v="0"/>
    <s v="COCINAS"/>
    <n v="0.75"/>
    <n v="16"/>
    <n v="12"/>
    <n v="11"/>
    <n v="0"/>
    <n v="6"/>
    <n v="0"/>
    <n v="0"/>
    <n v="0"/>
    <n v="0"/>
    <n v="2"/>
    <n v="0"/>
    <n v="0"/>
    <m/>
    <n v="0.5"/>
    <n v="0.5"/>
    <e v="#REF!"/>
    <s v="ORO"/>
    <n v="28"/>
    <n v="5"/>
    <n v="12"/>
    <n v="24"/>
    <n v="4"/>
    <n v="2"/>
    <n v="4"/>
    <n v="7"/>
    <n v="1.0909090909090908"/>
    <s v="PROM. B"/>
    <m/>
    <m/>
    <s v="ESPECIALIZADOS"/>
    <s v="SUKASA GUAYAQUIL"/>
    <m/>
    <s v="MANUEL GIL"/>
    <n v="11"/>
    <n v="2"/>
    <n v="0"/>
    <n v="0"/>
    <n v="0"/>
    <n v="0"/>
    <n v="0"/>
    <n v="0"/>
    <n v="2"/>
    <n v="13.643939393939394"/>
    <n v="3"/>
    <n v="2"/>
    <n v="0"/>
    <n v="2"/>
    <n v="0"/>
    <n v="0"/>
    <n v="0"/>
    <n v="7"/>
    <s v="MWJVS"/>
    <s v="NELLY PATRICIA CORDOVA"/>
    <n v="32"/>
    <n v="2"/>
    <n v="1"/>
    <n v="0"/>
    <n v="1"/>
    <n v="0"/>
    <n v="0"/>
    <n v="0"/>
    <n v="4"/>
    <n v="0.5"/>
    <n v="0"/>
    <n v="0"/>
    <n v="0"/>
    <n v="0"/>
    <n v="0"/>
    <n v="0"/>
    <n v="0"/>
    <n v="0"/>
    <s v=""/>
    <s v=""/>
    <s v=""/>
    <s v=""/>
    <s v=""/>
    <s v=""/>
    <s v=""/>
    <n v="0.53846153846153844"/>
    <s v="mayor 40%"/>
    <n v="4"/>
    <n v="0"/>
    <n v="0"/>
    <n v="1"/>
    <n v="0"/>
    <n v="0"/>
    <n v="0"/>
    <n v="5"/>
    <n v="1"/>
    <n v="0"/>
    <n v="0"/>
    <n v="0"/>
    <n v="0"/>
    <n v="0"/>
    <n v="0"/>
    <n v="1"/>
    <n v="14.727272727272727"/>
  </r>
  <r>
    <s v="638 - SUKASA GUAYAQUILEMPOTRE"/>
    <s v="NELLY CORDOVA EXL.xlsx"/>
    <s v="NELLY PATRICIA CORDOVA"/>
    <s v="SUKASA"/>
    <x v="212"/>
    <x v="0"/>
    <s v="EMPOTRE"/>
    <n v="0.66666666666666663"/>
    <n v="9"/>
    <n v="6"/>
    <n v="7"/>
    <n v="4"/>
    <n v="0"/>
    <n v="0"/>
    <n v="0"/>
    <n v="1"/>
    <n v="0"/>
    <n v="13"/>
    <n v="0"/>
    <n v="0"/>
    <m/>
    <n v="0.24"/>
    <n v="0.24"/>
    <e v="#REF!"/>
    <s v="ORO"/>
    <n v="29"/>
    <n v="4"/>
    <n v="6"/>
    <n v="25"/>
    <n v="4"/>
    <n v="7"/>
    <n v="4"/>
    <n v="11"/>
    <n v="0.8571428571428571"/>
    <s v="PROM. B"/>
    <m/>
    <m/>
    <s v="ESPECIALIZADOS"/>
    <s v="SUKASA GUAYAQUIL"/>
    <m/>
    <s v="MANUEL GIL"/>
    <n v="14"/>
    <n v="1"/>
    <n v="0"/>
    <n v="0"/>
    <n v="0"/>
    <n v="0"/>
    <n v="0"/>
    <n v="2"/>
    <n v="3"/>
    <n v="8.9845904298459018"/>
    <n v="1"/>
    <n v="0"/>
    <n v="0"/>
    <n v="0"/>
    <n v="0"/>
    <n v="0"/>
    <n v="3"/>
    <n v="4"/>
    <s v="MWJVS"/>
    <s v="NELLY PATRICIA CORDOVA"/>
    <n v="32"/>
    <n v="2"/>
    <n v="1"/>
    <n v="1"/>
    <n v="0"/>
    <n v="0"/>
    <n v="0"/>
    <n v="2"/>
    <n v="6"/>
    <n v="0.3"/>
    <n v="1"/>
    <n v="1"/>
    <n v="0"/>
    <n v="0"/>
    <n v="0"/>
    <n v="0"/>
    <n v="3"/>
    <n v="5"/>
    <m/>
    <m/>
    <s v="ALTO"/>
    <m/>
    <m/>
    <m/>
    <m/>
    <n v="0.27777777777777779"/>
    <s v="30% a 40%"/>
    <n v="1"/>
    <n v="0"/>
    <n v="0"/>
    <n v="0"/>
    <n v="0"/>
    <n v="0"/>
    <n v="0"/>
    <n v="1"/>
    <n v="3"/>
    <n v="0"/>
    <n v="0"/>
    <n v="0"/>
    <n v="0"/>
    <n v="1"/>
    <n v="2"/>
    <n v="6"/>
    <n v="12.893639207507823"/>
  </r>
  <r>
    <s v="638 - SUKASA GUAYAQUILGLOBALES"/>
    <s v="NELLY CORDOVA EXL.xlsx"/>
    <s v="NELLY PATRICIA CORDOVA"/>
    <s v="SUKASA"/>
    <x v="212"/>
    <x v="0"/>
    <s v="GLOBALES"/>
    <n v="0.61538461538461542"/>
    <n v="13"/>
    <n v="8"/>
    <n v="13"/>
    <n v="6"/>
    <n v="0"/>
    <n v="8"/>
    <n v="8"/>
    <n v="0"/>
    <n v="0"/>
    <n v="10"/>
    <n v="0"/>
    <n v="0"/>
    <m/>
    <n v="0.23529411764705882"/>
    <n v="0.23529411764705882"/>
    <e v="#REF!"/>
    <s v="ORO"/>
    <n v="40"/>
    <n v="1"/>
    <n v="8"/>
    <n v="34"/>
    <n v="6"/>
    <n v="9"/>
    <n v="6"/>
    <n v="10"/>
    <n v="0.61538461538461542"/>
    <s v="PROM. B"/>
    <m/>
    <m/>
    <s v="ESPECIALIZADOS"/>
    <s v="SUKASA GUAYAQUIL"/>
    <m/>
    <s v="MANUEL GIL"/>
    <n v="13"/>
    <n v="2"/>
    <n v="1"/>
    <n v="0"/>
    <n v="1"/>
    <n v="0"/>
    <n v="0"/>
    <n v="2"/>
    <n v="6"/>
    <n v="12"/>
    <n v="3"/>
    <n v="3"/>
    <n v="0"/>
    <n v="2"/>
    <n v="0"/>
    <n v="0"/>
    <n v="2"/>
    <n v="10"/>
    <s v="MWJVS"/>
    <s v="NELLY PATRICIA CORDOVA"/>
    <n v="32"/>
    <n v="3"/>
    <n v="2"/>
    <n v="0"/>
    <n v="2"/>
    <n v="0"/>
    <n v="1"/>
    <n v="4"/>
    <n v="12"/>
    <n v="0"/>
    <n v="2"/>
    <n v="0"/>
    <n v="0"/>
    <n v="0"/>
    <n v="0"/>
    <n v="0"/>
    <n v="4"/>
    <n v="6"/>
    <m/>
    <m/>
    <m/>
    <m/>
    <m/>
    <m/>
    <s v="ALTO"/>
    <n v="0.29411764705882354"/>
    <s v="menor de 30%"/>
    <n v="1"/>
    <n v="0"/>
    <n v="0"/>
    <n v="0"/>
    <n v="0"/>
    <n v="1"/>
    <n v="1"/>
    <n v="3"/>
    <n v="0"/>
    <n v="2"/>
    <n v="1"/>
    <n v="0"/>
    <n v="0"/>
    <n v="0"/>
    <n v="0"/>
    <n v="3"/>
    <n v="18.380580625752103"/>
  </r>
  <r>
    <s v="638 - SUKASA GUAYAQUILLAVADO"/>
    <s v="NELLY CORDOVA EXL.xlsx"/>
    <s v="NELLY PATRICIA CORDOVA"/>
    <s v="SUKASA"/>
    <x v="212"/>
    <x v="0"/>
    <s v="LAVADO"/>
    <n v="0.625"/>
    <n v="16"/>
    <n v="10"/>
    <n v="0"/>
    <n v="15"/>
    <n v="17"/>
    <n v="12"/>
    <n v="4"/>
    <n v="0"/>
    <n v="0"/>
    <n v="0"/>
    <n v="0"/>
    <n v="0"/>
    <m/>
    <n v="0.21276595744680851"/>
    <n v="0.21276595744680851"/>
    <e v="#REF!"/>
    <s v="ORO"/>
    <n v="58"/>
    <n v="3"/>
    <n v="10"/>
    <n v="47"/>
    <n v="11"/>
    <n v="2"/>
    <n v="11"/>
    <n v="5"/>
    <n v="0"/>
    <s v="PROM. B"/>
    <m/>
    <m/>
    <s v="ESPECIALIZADOS"/>
    <s v="SUKASA GUAYAQUIL"/>
    <m/>
    <s v="MANUEL GIL"/>
    <n v="21"/>
    <n v="1"/>
    <n v="0"/>
    <n v="2"/>
    <n v="2"/>
    <n v="2"/>
    <n v="0"/>
    <n v="0"/>
    <n v="7"/>
    <n v="12.327999999999999"/>
    <n v="1"/>
    <n v="0"/>
    <n v="1"/>
    <n v="2"/>
    <n v="0"/>
    <n v="0"/>
    <n v="0"/>
    <n v="4"/>
    <s v="MWJVS"/>
    <s v="NELLY PATRICIA CORDOVA"/>
    <n v="32"/>
    <n v="2"/>
    <n v="0"/>
    <n v="3"/>
    <n v="2"/>
    <n v="1"/>
    <n v="0"/>
    <n v="0"/>
    <n v="8"/>
    <n v="0.25"/>
    <n v="1"/>
    <n v="0"/>
    <n v="2"/>
    <n v="2"/>
    <n v="2"/>
    <n v="1"/>
    <n v="0"/>
    <n v="8"/>
    <m/>
    <m/>
    <m/>
    <s v="ALTO"/>
    <m/>
    <m/>
    <m/>
    <n v="0.18518518518518517"/>
    <s v="menor de 30%"/>
    <n v="1"/>
    <n v="0"/>
    <n v="1"/>
    <n v="2"/>
    <n v="0"/>
    <n v="1"/>
    <n v="0"/>
    <n v="5"/>
    <n v="3"/>
    <n v="0"/>
    <n v="4"/>
    <n v="2"/>
    <n v="1"/>
    <n v="0"/>
    <n v="0"/>
    <n v="10"/>
    <n v="22.512"/>
  </r>
  <r>
    <s v="638 - SUKASA GUAYAQUILREFRIGERACIÓN"/>
    <s v="NELLY CORDOVA EXL.xlsx"/>
    <s v="NELLY PATRICIA CORDOVA"/>
    <s v="SUKASA"/>
    <x v="212"/>
    <x v="0"/>
    <s v="REFRIGERACIÓN"/>
    <n v="0.47058823529411764"/>
    <n v="17"/>
    <n v="8"/>
    <n v="4"/>
    <n v="4"/>
    <n v="13"/>
    <n v="4"/>
    <n v="5"/>
    <n v="0"/>
    <n v="0"/>
    <n v="3"/>
    <n v="0"/>
    <n v="0"/>
    <m/>
    <n v="0.27586206896551724"/>
    <n v="0.27586206896551724"/>
    <e v="#REF!"/>
    <s v="ORO"/>
    <n v="35"/>
    <n v="2"/>
    <n v="8"/>
    <n v="29"/>
    <n v="6"/>
    <n v="2"/>
    <n v="6"/>
    <n v="4"/>
    <n v="2"/>
    <s v="PROM. B"/>
    <m/>
    <m/>
    <s v="ESPECIALIZADOS"/>
    <s v="SUKASA GUAYAQUIL"/>
    <m/>
    <s v="MANUEL GIL"/>
    <n v="5"/>
    <n v="3"/>
    <n v="1"/>
    <n v="0"/>
    <n v="0"/>
    <n v="1"/>
    <n v="1"/>
    <n v="0"/>
    <n v="6"/>
    <n v="14.803940021331329"/>
    <n v="2"/>
    <n v="0"/>
    <n v="0"/>
    <n v="3"/>
    <n v="2"/>
    <n v="1"/>
    <n v="0"/>
    <n v="8"/>
    <s v="MWJVS"/>
    <s v="NELLY PATRICIA CORDOVA"/>
    <n v="32"/>
    <n v="2"/>
    <n v="1"/>
    <n v="0"/>
    <n v="3"/>
    <n v="1"/>
    <n v="1"/>
    <n v="0"/>
    <n v="8"/>
    <n v="0.4"/>
    <n v="1"/>
    <n v="0"/>
    <n v="0"/>
    <n v="3"/>
    <n v="0"/>
    <n v="0"/>
    <n v="0"/>
    <n v="4"/>
    <m/>
    <m/>
    <m/>
    <s v="ALTO"/>
    <m/>
    <m/>
    <m/>
    <n v="0.30769230769230771"/>
    <s v="menor de 30%"/>
    <n v="2"/>
    <n v="1"/>
    <n v="0"/>
    <n v="0"/>
    <n v="1"/>
    <n v="0"/>
    <n v="0"/>
    <n v="4"/>
    <n v="0"/>
    <n v="0"/>
    <n v="0"/>
    <n v="1"/>
    <n v="0"/>
    <n v="1"/>
    <n v="0"/>
    <n v="2"/>
    <n v="16.670807453416153"/>
  </r>
  <r>
    <s v="296 - JAPON RIOBAMBACOCINAS"/>
    <s v="ODALYS JAZMIN ESPINOZA FERNANDEZ (1).xlsx"/>
    <s v="ODALYS JAZMIN ESPINOZA"/>
    <s v="ALMACENES JAPON"/>
    <x v="213"/>
    <x v="0"/>
    <s v="COCINAS"/>
    <n v="1"/>
    <n v="2"/>
    <n v="2"/>
    <n v="0"/>
    <n v="0"/>
    <n v="0"/>
    <n v="0"/>
    <n v="0"/>
    <n v="0"/>
    <n v="0"/>
    <n v="0"/>
    <n v="0"/>
    <n v="0"/>
    <m/>
    <n v="1"/>
    <n v="1"/>
    <e v="#REF!"/>
    <s v="BRONCE"/>
    <n v="2"/>
    <n v="1"/>
    <n v="2"/>
    <n v="2"/>
    <n v="0"/>
    <n v="0"/>
    <n v="0"/>
    <n v="1"/>
    <n v="0"/>
    <s v="PROM. C"/>
    <m/>
    <m/>
    <s v="CADENAS"/>
    <s v="JAPON RIOBAMBA I"/>
    <m/>
    <s v="JUAN CARLOS FIGUEROA"/>
    <n v="1"/>
    <n v="0"/>
    <n v="0"/>
    <n v="0"/>
    <n v="0"/>
    <n v="0"/>
    <n v="0"/>
    <n v="0"/>
    <n v="0"/>
    <n v="1"/>
    <n v="1"/>
    <n v="0"/>
    <n v="0"/>
    <n v="0"/>
    <n v="0"/>
    <n v="0"/>
    <n v="0"/>
    <n v="1"/>
    <s v="WV"/>
    <s v="ODALYS JAZMIN ESPINOZA"/>
    <n v="3.9999999999999964"/>
    <n v="0"/>
    <n v="0"/>
    <n v="0"/>
    <n v="0"/>
    <n v="0"/>
    <n v="0"/>
    <n v="0"/>
    <n v="0"/>
    <n v="0.5"/>
    <n v="0"/>
    <n v="1"/>
    <n v="0"/>
    <n v="0"/>
    <n v="0"/>
    <n v="0"/>
    <n v="0"/>
    <n v="1"/>
    <s v=""/>
    <s v=""/>
    <s v=""/>
    <s v=""/>
    <s v=""/>
    <s v=""/>
    <s v=""/>
    <n v="0.5"/>
    <s v="mayor 40%"/>
    <n v="0"/>
    <n v="1"/>
    <s v=""/>
    <n v="0"/>
    <n v="0"/>
    <n v="0"/>
    <n v="0"/>
    <n v="1"/>
    <n v="0"/>
    <n v="0"/>
    <n v="0"/>
    <n v="0"/>
    <n v="0"/>
    <n v="0"/>
    <n v="0"/>
    <n v="0"/>
    <n v="2"/>
  </r>
  <r>
    <s v="296 - JAPON RIOBAMBAREFRIGERACIÓN"/>
    <s v="ODALYS JAZMIN ESPINOZA FERNANDEZ (1).xlsx"/>
    <s v="ODALYS JAZMIN ESPINOZA"/>
    <s v="ALMACENES JAPON"/>
    <x v="213"/>
    <x v="0"/>
    <s v="REFRIGERACIÓN"/>
    <n v="2.5"/>
    <n v="2"/>
    <n v="5"/>
    <n v="3"/>
    <n v="1"/>
    <n v="0"/>
    <n v="0"/>
    <n v="0"/>
    <n v="0"/>
    <n v="0"/>
    <n v="0"/>
    <n v="0"/>
    <n v="0"/>
    <m/>
    <n v="0.55555555555555558"/>
    <n v="0.55555555555555558"/>
    <e v="#REF!"/>
    <s v="BRONCE"/>
    <n v="9"/>
    <n v="0"/>
    <n v="5"/>
    <n v="9"/>
    <n v="0"/>
    <n v="0"/>
    <n v="0"/>
    <n v="0"/>
    <n v="1.6666666666666667"/>
    <s v="PROM. C"/>
    <m/>
    <m/>
    <s v="CADENAS"/>
    <s v="JAPON RIOBAMBA I"/>
    <m/>
    <s v="JUAN CARLOS FIGUEROA"/>
    <n v="0"/>
    <n v="0"/>
    <n v="1"/>
    <n v="0"/>
    <n v="0"/>
    <n v="0"/>
    <n v="0"/>
    <n v="0"/>
    <n v="1"/>
    <n v="2"/>
    <n v="0"/>
    <n v="0"/>
    <n v="0"/>
    <n v="0"/>
    <n v="0"/>
    <n v="0"/>
    <n v="0"/>
    <n v="0"/>
    <s v="WV"/>
    <s v="ODALYS JAZMIN ESPINOZA"/>
    <n v="3.9999999999999964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1"/>
    <s v=""/>
    <n v="0"/>
    <n v="0"/>
    <n v="0"/>
    <n v="0"/>
    <n v="1"/>
    <n v="0"/>
    <n v="0"/>
    <n v="0"/>
    <n v="0"/>
    <n v="0"/>
    <n v="0"/>
    <n v="0"/>
    <n v="0"/>
    <n v="3"/>
  </r>
  <r>
    <s v="195 - 602-TIENDA RIOBAMBA 602COCINAS"/>
    <s v="ODALYS JAZMIN ESPINOZA FERNANDEZ (1).xlsx"/>
    <s v="ODALYS JAZMIN ESPINOZA"/>
    <s v="ARTEFACTA"/>
    <x v="214"/>
    <x v="0"/>
    <s v="COCINAS"/>
    <n v="0.33333333333333331"/>
    <n v="6"/>
    <n v="2"/>
    <n v="2"/>
    <n v="0"/>
    <n v="0"/>
    <n v="0"/>
    <n v="0"/>
    <n v="0"/>
    <n v="0"/>
    <n v="0"/>
    <n v="0"/>
    <n v="0"/>
    <m/>
    <n v="0.5"/>
    <n v="0.5"/>
    <e v="#REF!"/>
    <s v="BRONCE"/>
    <n v="4"/>
    <n v="2"/>
    <n v="2"/>
    <n v="4"/>
    <n v="0"/>
    <n v="0"/>
    <n v="0"/>
    <n v="6"/>
    <n v="1"/>
    <s v="PROM. C"/>
    <m/>
    <m/>
    <s v="CADENAS"/>
    <s v="ARTEFACTA TIENDA RIOBAMBA 602"/>
    <m/>
    <s v="JUAN CARLOS FIGUEROA"/>
    <n v="4"/>
    <n v="0"/>
    <n v="1"/>
    <n v="0"/>
    <n v="0"/>
    <n v="0"/>
    <n v="0"/>
    <n v="0"/>
    <n v="1"/>
    <n v="2"/>
    <n v="1"/>
    <n v="0"/>
    <n v="0"/>
    <n v="0"/>
    <n v="0"/>
    <n v="0"/>
    <n v="0"/>
    <n v="1"/>
    <s v="WV"/>
    <s v="ODALYS JAZMIN ESPINOZA"/>
    <n v="4.0000000000000018"/>
    <n v="1"/>
    <n v="0"/>
    <n v="0"/>
    <n v="0"/>
    <n v="0"/>
    <n v="0"/>
    <n v="0"/>
    <n v="1"/>
    <n v="0.4"/>
    <n v="0"/>
    <n v="1"/>
    <n v="0"/>
    <n v="0"/>
    <n v="0"/>
    <n v="0"/>
    <n v="0"/>
    <n v="1"/>
    <s v=""/>
    <s v=""/>
    <s v=""/>
    <s v=""/>
    <s v=""/>
    <s v=""/>
    <s v=""/>
    <n v="0.5"/>
    <s v="mayor 40%"/>
    <n v="0"/>
    <n v="0"/>
    <s v=""/>
    <n v="0"/>
    <n v="0"/>
    <n v="0"/>
    <n v="0"/>
    <n v="0"/>
    <n v="0"/>
    <n v="0"/>
    <n v="0"/>
    <n v="0"/>
    <n v="0"/>
    <n v="0"/>
    <n v="0"/>
    <n v="0"/>
    <n v="7.3009964321999608"/>
  </r>
  <r>
    <s v="195 - 602-TIENDA RIOBAMBA 602GLOBALES"/>
    <s v="ODALYS JAZMIN ESPINOZA FERNANDEZ (1).xlsx"/>
    <s v="ODALYS JAZMIN ESPINOZA"/>
    <s v="ARTEFACTA"/>
    <x v="214"/>
    <x v="0"/>
    <s v="GLOBALES"/>
    <n v="1"/>
    <n v="1"/>
    <n v="1"/>
    <n v="0"/>
    <n v="0"/>
    <n v="0"/>
    <n v="0"/>
    <n v="0"/>
    <n v="0"/>
    <n v="0"/>
    <n v="0"/>
    <n v="0"/>
    <n v="0"/>
    <m/>
    <n v="1"/>
    <n v="1"/>
    <e v="#REF!"/>
    <s v="BRONCE"/>
    <n v="1"/>
    <n v="1"/>
    <n v="1"/>
    <n v="1"/>
    <n v="0"/>
    <n v="0"/>
    <n v="0"/>
    <n v="2"/>
    <n v="0"/>
    <s v="PROM. C"/>
    <m/>
    <m/>
    <s v="CADENAS"/>
    <s v="ARTEFACTA TIENDA RIOBAMBA 602"/>
    <m/>
    <s v="JUAN CARLOS FIGUEROA"/>
    <n v="1"/>
    <n v="0"/>
    <n v="0"/>
    <n v="0"/>
    <n v="0"/>
    <n v="0"/>
    <n v="0"/>
    <n v="0"/>
    <n v="0"/>
    <n v="1"/>
    <n v="0"/>
    <n v="0"/>
    <n v="0"/>
    <n v="0"/>
    <n v="0"/>
    <n v="0"/>
    <n v="0"/>
    <n v="0"/>
    <s v="WV"/>
    <s v="ODALYS JAZMIN ESPINOZA"/>
    <n v="4.000000000000001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1.2316023371503355"/>
  </r>
  <r>
    <s v="195 - 602-TIENDA RIOBAMBA 602REFRIGERACIÓN"/>
    <s v="ODALYS JAZMIN ESPINOZA FERNANDEZ (1).xlsx"/>
    <s v="ODALYS JAZMIN ESPINOZA"/>
    <s v="ARTEFACTA"/>
    <x v="214"/>
    <x v="0"/>
    <s v="REFRIGERACIÓN"/>
    <n v="0.5"/>
    <n v="2"/>
    <n v="1"/>
    <n v="0"/>
    <n v="0"/>
    <n v="1"/>
    <n v="0"/>
    <n v="0"/>
    <n v="0"/>
    <n v="0"/>
    <n v="0"/>
    <n v="0"/>
    <n v="0"/>
    <m/>
    <n v="0.5"/>
    <n v="0.5"/>
    <e v="#REF!"/>
    <s v="BRONCE"/>
    <n v="2"/>
    <n v="0"/>
    <n v="1"/>
    <n v="2"/>
    <n v="0"/>
    <n v="0"/>
    <n v="0"/>
    <n v="1"/>
    <n v="0"/>
    <s v="PROM. C"/>
    <m/>
    <m/>
    <s v="CADENAS"/>
    <s v="ARTEFACTA TIENDA RIOBAMBA 602"/>
    <m/>
    <s v="JUAN CARLOS FIGUEROA"/>
    <n v="1"/>
    <n v="0"/>
    <n v="2"/>
    <n v="0"/>
    <n v="0"/>
    <n v="0"/>
    <n v="0"/>
    <n v="0"/>
    <n v="2"/>
    <n v="2"/>
    <n v="0"/>
    <n v="2"/>
    <n v="0"/>
    <n v="0"/>
    <n v="0"/>
    <n v="0"/>
    <n v="0"/>
    <n v="2"/>
    <s v="WV"/>
    <s v="ODALYS JAZMIN ESPINOZA"/>
    <n v="4.0000000000000018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1"/>
    <n v="0"/>
    <n v="0"/>
    <n v="0"/>
    <n v="0"/>
    <n v="0"/>
    <n v="1"/>
    <n v="6"/>
  </r>
  <r>
    <s v="196 - 605-TIENDA RIOBAMBA 605COCINAS"/>
    <s v="ODALYS JAZMIN ESPINOZA FERNANDEZ (1).xlsx"/>
    <s v="ODALYS JAZMIN ESPINOZA"/>
    <s v="ARTEFACTA"/>
    <x v="215"/>
    <x v="0"/>
    <s v="COCINAS"/>
    <n v="1"/>
    <n v="3"/>
    <n v="3"/>
    <n v="4"/>
    <n v="0"/>
    <n v="0"/>
    <n v="0"/>
    <n v="0"/>
    <n v="0"/>
    <n v="0"/>
    <n v="0"/>
    <n v="0"/>
    <n v="0"/>
    <m/>
    <n v="0.5"/>
    <n v="0.5"/>
    <e v="#REF!"/>
    <s v="BRONCE"/>
    <n v="7"/>
    <n v="3"/>
    <n v="3"/>
    <n v="6"/>
    <n v="1"/>
    <n v="0"/>
    <n v="1"/>
    <n v="9"/>
    <n v="0.75"/>
    <s v="PROM. C"/>
    <m/>
    <m/>
    <s v="CADENAS"/>
    <s v="ARTEFACTA TIENDA RIOBAMBA 605"/>
    <m/>
    <s v="JUAN CARLOS FIGUEROA"/>
    <n v="6"/>
    <n v="1"/>
    <n v="1"/>
    <n v="0"/>
    <n v="0"/>
    <n v="0"/>
    <n v="0"/>
    <n v="0"/>
    <n v="2"/>
    <n v="3"/>
    <n v="0"/>
    <n v="0"/>
    <n v="0"/>
    <n v="0"/>
    <n v="0"/>
    <n v="0"/>
    <n v="0"/>
    <n v="0"/>
    <s v="WV"/>
    <s v="ODALYS JAZMIN ESPINOZA"/>
    <n v="4.0000000000000018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0"/>
    <s v=""/>
    <n v="0"/>
    <n v="0"/>
    <n v="0"/>
    <n v="0"/>
    <n v="0"/>
    <n v="0"/>
    <n v="0"/>
    <n v="0"/>
    <n v="0"/>
    <n v="0"/>
    <n v="0"/>
    <n v="0"/>
    <n v="0"/>
    <n v="6"/>
  </r>
  <r>
    <s v="196 - 605-TIENDA RIOBAMBA 605EMPOTRE"/>
    <s v="ODALYS JAZMIN ESPINOZA FERNANDEZ (1).xlsx"/>
    <s v="ODALYS JAZMIN ESPINOZA"/>
    <s v="ARTEFACTA"/>
    <x v="215"/>
    <x v="0"/>
    <s v="EMPOTRE"/>
    <n v="0"/>
    <n v="0"/>
    <n v="2"/>
    <n v="0"/>
    <n v="0"/>
    <n v="0"/>
    <n v="0"/>
    <n v="0"/>
    <n v="0"/>
    <n v="0"/>
    <n v="0"/>
    <n v="0"/>
    <n v="0"/>
    <m/>
    <n v="1"/>
    <n v="1"/>
    <e v="#REF!"/>
    <s v="BRONCE"/>
    <n v="2"/>
    <n v="0"/>
    <n v="2"/>
    <n v="2"/>
    <n v="0"/>
    <n v="0"/>
    <n v="0"/>
    <n v="0"/>
    <n v="0"/>
    <s v="PROM. C"/>
    <m/>
    <m/>
    <s v="CADENAS"/>
    <s v="ARTEFACTA TIENDA RIOBAMBA 605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V"/>
    <s v="ODALYS JAZMIN ESPINOZA"/>
    <n v="4.000000000000001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196 - 605-TIENDA RIOBAMBA 605GLOBALES"/>
    <s v="ODALYS JAZMIN ESPINOZA FERNANDEZ (1).xlsx"/>
    <s v="ODALYS JAZMIN ESPINOZA"/>
    <s v="ARTEFACTA"/>
    <x v="215"/>
    <x v="0"/>
    <s v="GLOBALES"/>
    <n v="0"/>
    <n v="0"/>
    <n v="1"/>
    <n v="0"/>
    <n v="0"/>
    <n v="0"/>
    <n v="0"/>
    <n v="0"/>
    <n v="1"/>
    <n v="0"/>
    <n v="0"/>
    <n v="0"/>
    <n v="0"/>
    <m/>
    <n v="0.5"/>
    <n v="0.5"/>
    <e v="#REF!"/>
    <s v="BRONCE"/>
    <n v="2"/>
    <n v="0"/>
    <n v="1"/>
    <n v="2"/>
    <n v="0"/>
    <n v="0"/>
    <n v="0"/>
    <n v="0"/>
    <n v="0"/>
    <s v="PROM. C"/>
    <m/>
    <m/>
    <s v="CADENAS"/>
    <s v="ARTEFACTA TIENDA RIOBAMBA 605"/>
    <m/>
    <s v="JUAN CARLOS FIGUERO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WV"/>
    <s v="ODALYS JAZMIN ESPINOZA"/>
    <n v="4.000000000000001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196 - 605-TIENDA RIOBAMBA 605REFRIGERACIÓN"/>
    <s v="ODALYS JAZMIN ESPINOZA FERNANDEZ (1).xlsx"/>
    <s v="ODALYS JAZMIN ESPINOZA"/>
    <s v="ARTEFACTA"/>
    <x v="215"/>
    <x v="0"/>
    <s v="REFRIGERACIÓN"/>
    <n v="0"/>
    <n v="2"/>
    <n v="0"/>
    <n v="2"/>
    <n v="0"/>
    <n v="0"/>
    <n v="0"/>
    <n v="0"/>
    <n v="0"/>
    <n v="0"/>
    <n v="0"/>
    <n v="0"/>
    <n v="0"/>
    <m/>
    <n v="0"/>
    <n v="0"/>
    <e v="#REF!"/>
    <s v="BRONCE"/>
    <n v="2"/>
    <n v="0"/>
    <n v="0"/>
    <n v="2"/>
    <n v="0"/>
    <n v="0"/>
    <n v="0"/>
    <n v="2"/>
    <n v="0"/>
    <s v="PROM. C"/>
    <m/>
    <m/>
    <s v="CADENAS"/>
    <s v="ARTEFACTA TIENDA RIOBAMBA 605"/>
    <m/>
    <s v="JUAN CARLOS FIGUEROA"/>
    <n v="2"/>
    <n v="0"/>
    <n v="1"/>
    <n v="1"/>
    <n v="0"/>
    <n v="0"/>
    <n v="0"/>
    <n v="0"/>
    <n v="2"/>
    <n v="2"/>
    <n v="0"/>
    <n v="1"/>
    <n v="0"/>
    <n v="0"/>
    <n v="0"/>
    <n v="0"/>
    <n v="0"/>
    <n v="1"/>
    <s v="WV"/>
    <s v="ODALYS JAZMIN ESPINOZA"/>
    <n v="4.0000000000000018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207 - RIOBAMBACOCINAS"/>
    <s v="ODALYS JAZMIN ESPINOZA FERNANDEZ (1).xlsx"/>
    <s v="ODALYS JAZMIN ESPINOZA"/>
    <s v="LA GANGA"/>
    <x v="216"/>
    <x v="0"/>
    <s v="COCINAS"/>
    <n v="0.66666666666666663"/>
    <n v="6"/>
    <n v="4"/>
    <n v="8"/>
    <n v="0"/>
    <n v="0"/>
    <n v="0"/>
    <n v="0"/>
    <n v="0"/>
    <n v="0"/>
    <n v="0"/>
    <n v="0"/>
    <n v="0"/>
    <m/>
    <n v="0.36363636363636365"/>
    <n v="0.36363636363636365"/>
    <e v="#REF!"/>
    <s v="BRONCE"/>
    <n v="13"/>
    <n v="3"/>
    <n v="4"/>
    <n v="11"/>
    <n v="2"/>
    <n v="1"/>
    <n v="2"/>
    <n v="4"/>
    <n v="0.5"/>
    <s v="PROM. C"/>
    <m/>
    <m/>
    <s v="CADENAS"/>
    <s v="GANGA RIOBAMBA"/>
    <m/>
    <s v="JUAN CARLOS FIGUEROA"/>
    <n v="10"/>
    <n v="2"/>
    <n v="2"/>
    <n v="0"/>
    <n v="0"/>
    <n v="0"/>
    <n v="0"/>
    <n v="0"/>
    <n v="4"/>
    <n v="2.9782734908046855"/>
    <n v="2"/>
    <n v="0"/>
    <n v="0"/>
    <n v="0"/>
    <n v="0"/>
    <n v="0"/>
    <n v="0"/>
    <n v="2"/>
    <s v="MJS"/>
    <s v="ODALYS JAZMIN ESPINOZA"/>
    <n v="6.0000000000000027"/>
    <n v="0"/>
    <n v="1"/>
    <n v="0"/>
    <n v="0"/>
    <n v="0"/>
    <n v="0"/>
    <n v="0"/>
    <n v="1"/>
    <n v="0.4"/>
    <n v="0"/>
    <n v="1"/>
    <n v="0"/>
    <n v="0"/>
    <n v="0"/>
    <n v="0"/>
    <n v="0"/>
    <n v="1"/>
    <s v=""/>
    <s v=""/>
    <s v=""/>
    <s v=""/>
    <s v=""/>
    <s v=""/>
    <s v=""/>
    <n v="0.5"/>
    <s v="mayor 40%"/>
    <n v="0"/>
    <n v="1"/>
    <s v=""/>
    <n v="0"/>
    <n v="0"/>
    <n v="0"/>
    <n v="0"/>
    <n v="1"/>
    <n v="1"/>
    <n v="1"/>
    <n v="0"/>
    <n v="0"/>
    <n v="0"/>
    <n v="0"/>
    <n v="0"/>
    <n v="2"/>
    <n v="8.6732206865177695"/>
  </r>
  <r>
    <s v="207 - RIOBAMBAGLOBALES"/>
    <s v="ODALYS JAZMIN ESPINOZA FERNANDEZ (1).xlsx"/>
    <s v="ODALYS JAZMIN ESPINOZA"/>
    <s v="LA GANGA"/>
    <x v="216"/>
    <x v="0"/>
    <s v="GLOBALES"/>
    <n v="0.5"/>
    <n v="2"/>
    <n v="1"/>
    <n v="0"/>
    <n v="0"/>
    <n v="0"/>
    <n v="0"/>
    <n v="0"/>
    <n v="0"/>
    <n v="0"/>
    <n v="0"/>
    <n v="0"/>
    <n v="0"/>
    <m/>
    <n v="1"/>
    <n v="1"/>
    <e v="#REF!"/>
    <s v="BRONCE"/>
    <n v="2"/>
    <n v="1"/>
    <n v="1"/>
    <n v="1"/>
    <n v="1"/>
    <n v="1"/>
    <n v="1"/>
    <n v="3"/>
    <n v="0"/>
    <s v="PROM. C"/>
    <m/>
    <m/>
    <s v="CADENAS"/>
    <s v="GANGA RIOBAMBA"/>
    <m/>
    <s v="JUAN CARLOS FIGUEROA"/>
    <n v="1"/>
    <n v="0"/>
    <n v="1"/>
    <n v="0"/>
    <n v="0"/>
    <n v="0"/>
    <n v="0"/>
    <n v="0"/>
    <n v="1"/>
    <n v="1"/>
    <n v="0"/>
    <n v="0"/>
    <n v="0"/>
    <n v="0"/>
    <n v="0"/>
    <n v="0"/>
    <n v="0"/>
    <n v="0"/>
    <s v="MJS"/>
    <s v="ODALYS JAZMIN ESPINOZA"/>
    <n v="6.0000000000000027"/>
    <n v="1"/>
    <n v="0"/>
    <n v="0"/>
    <n v="0"/>
    <n v="0"/>
    <n v="0"/>
    <n v="0"/>
    <n v="1"/>
    <n v="0"/>
    <n v="0"/>
    <n v="1"/>
    <n v="0"/>
    <n v="0"/>
    <n v="0"/>
    <n v="0"/>
    <n v="0"/>
    <n v="1"/>
    <s v=""/>
    <s v=""/>
    <s v=""/>
    <s v=""/>
    <s v=""/>
    <s v=""/>
    <s v=""/>
    <n v="0.33333333333333331"/>
    <s v="mayor 40%"/>
    <n v="1"/>
    <n v="0"/>
    <s v=""/>
    <n v="0"/>
    <n v="0"/>
    <n v="0"/>
    <n v="0"/>
    <n v="1"/>
    <n v="0"/>
    <n v="0"/>
    <n v="0"/>
    <n v="0"/>
    <n v="0"/>
    <n v="0"/>
    <n v="0"/>
    <n v="0"/>
    <n v="0.38702385505442882"/>
  </r>
  <r>
    <s v="207 - RIOBAMBAREFRIGERACIÓN"/>
    <s v="ODALYS JAZMIN ESPINOZA FERNANDEZ (1).xlsx"/>
    <s v="ODALYS JAZMIN ESPINOZA"/>
    <s v="LA GANGA"/>
    <x v="216"/>
    <x v="0"/>
    <s v="REFRIGERACIÓN"/>
    <n v="0.25"/>
    <n v="4"/>
    <n v="1"/>
    <n v="4"/>
    <n v="3"/>
    <n v="2"/>
    <n v="1"/>
    <n v="0"/>
    <n v="0"/>
    <n v="0"/>
    <n v="0"/>
    <n v="0"/>
    <n v="0"/>
    <m/>
    <n v="9.0909090909090912E-2"/>
    <n v="9.0909090909090912E-2"/>
    <e v="#REF!"/>
    <s v="BRONCE"/>
    <n v="11"/>
    <n v="1"/>
    <n v="1"/>
    <n v="11"/>
    <n v="0"/>
    <n v="0"/>
    <n v="0"/>
    <n v="10"/>
    <n v="0.25"/>
    <s v="PROM. C"/>
    <m/>
    <m/>
    <s v="CADENAS"/>
    <s v="GANGA RIOBAMBA"/>
    <m/>
    <s v="JUAN CARLOS FIGUEROA"/>
    <n v="9"/>
    <n v="1"/>
    <n v="1"/>
    <n v="0"/>
    <n v="0"/>
    <n v="0"/>
    <n v="0"/>
    <n v="0"/>
    <n v="2"/>
    <n v="2"/>
    <n v="0"/>
    <n v="0"/>
    <n v="0"/>
    <n v="0"/>
    <n v="0"/>
    <n v="0"/>
    <n v="0"/>
    <n v="0"/>
    <s v="MJS"/>
    <s v="ODALYS JAZMIN ESPINOZA"/>
    <n v="6.0000000000000027"/>
    <n v="0"/>
    <n v="1"/>
    <n v="0"/>
    <n v="0"/>
    <n v="0"/>
    <n v="0"/>
    <n v="0"/>
    <n v="1"/>
    <n v="0.28000000000000003"/>
    <n v="0"/>
    <n v="0"/>
    <n v="0"/>
    <n v="0"/>
    <n v="0"/>
    <n v="0"/>
    <n v="0"/>
    <n v="0"/>
    <s v=""/>
    <s v=""/>
    <s v=""/>
    <s v=""/>
    <s v=""/>
    <s v=""/>
    <s v=""/>
    <n v="0.33333333333333331"/>
    <s v="30% a 40%"/>
    <n v="0"/>
    <n v="0"/>
    <s v=""/>
    <n v="0"/>
    <n v="0"/>
    <n v="0"/>
    <n v="0"/>
    <n v="0"/>
    <n v="0"/>
    <n v="1"/>
    <n v="0"/>
    <n v="1"/>
    <n v="0"/>
    <n v="0"/>
    <n v="0"/>
    <n v="2"/>
    <n v="1.9955100823721357"/>
  </r>
  <r>
    <s v="233 - RIOBAMBA_2COCINAS"/>
    <s v="ODALYS JAZMIN ESPINOZA FERNANDEZ (1).xlsx"/>
    <s v="ODALYS JAZMIN ESPINOZA"/>
    <s v="LA GANGA"/>
    <x v="217"/>
    <x v="0"/>
    <s v="COCINAS"/>
    <n v="1.3333333333333333"/>
    <n v="3"/>
    <n v="4"/>
    <n v="3"/>
    <n v="0"/>
    <n v="0"/>
    <n v="0"/>
    <n v="0"/>
    <n v="0"/>
    <n v="0"/>
    <n v="0"/>
    <n v="0"/>
    <n v="0"/>
    <m/>
    <n v="0.66666666666666663"/>
    <n v="0.66666666666666663"/>
    <e v="#REF!"/>
    <s v="BRONCE"/>
    <n v="8"/>
    <n v="2"/>
    <n v="4"/>
    <n v="6"/>
    <n v="2"/>
    <n v="1"/>
    <n v="2"/>
    <n v="7"/>
    <n v="1.3333333333333333"/>
    <s v="PROM. C"/>
    <m/>
    <m/>
    <s v="CADENAS"/>
    <s v="GANGA RIOBAMBA_2"/>
    <m/>
    <s v="JUAN CARLOS FIGUEROA"/>
    <n v="4"/>
    <n v="0"/>
    <n v="1"/>
    <n v="0"/>
    <n v="0"/>
    <n v="0"/>
    <n v="0"/>
    <n v="0"/>
    <n v="1"/>
    <n v="2"/>
    <n v="2"/>
    <n v="0"/>
    <n v="0"/>
    <n v="0"/>
    <n v="0"/>
    <n v="0"/>
    <n v="0"/>
    <n v="2"/>
    <s v="MJS"/>
    <s v="ODALYS JAZMIN ESPINOZA"/>
    <n v="6.0000000000000027"/>
    <n v="0"/>
    <n v="0"/>
    <n v="0"/>
    <n v="0"/>
    <n v="0"/>
    <n v="0"/>
    <n v="0"/>
    <n v="0"/>
    <n v="0.4"/>
    <n v="0"/>
    <n v="1"/>
    <n v="0"/>
    <n v="0"/>
    <n v="0"/>
    <n v="0"/>
    <n v="0"/>
    <n v="1"/>
    <s v=""/>
    <s v=""/>
    <s v=""/>
    <s v=""/>
    <s v=""/>
    <s v=""/>
    <s v=""/>
    <n v="0.5"/>
    <s v="mayor 40%"/>
    <n v="0"/>
    <n v="2"/>
    <s v=""/>
    <n v="0"/>
    <n v="0"/>
    <n v="0"/>
    <n v="0"/>
    <n v="2"/>
    <n v="0"/>
    <n v="2"/>
    <n v="0"/>
    <n v="0"/>
    <n v="0"/>
    <n v="0"/>
    <n v="0"/>
    <n v="2"/>
    <n v="9.02918704348372"/>
  </r>
  <r>
    <s v="233 - RIOBAMBA_2GLOBALES"/>
    <s v="ODALYS JAZMIN ESPINOZA FERNANDEZ (1).xlsx"/>
    <s v="ODALYS JAZMIN ESPINOZA"/>
    <s v="LA GANGA"/>
    <x v="217"/>
    <x v="0"/>
    <s v="GLOBALES"/>
    <n v="5"/>
    <n v="2"/>
    <n v="10"/>
    <n v="6"/>
    <n v="0"/>
    <n v="0"/>
    <n v="0"/>
    <n v="0"/>
    <n v="0"/>
    <n v="0"/>
    <n v="0"/>
    <n v="0"/>
    <n v="0"/>
    <m/>
    <n v="0.625"/>
    <n v="0.625"/>
    <e v="#REF!"/>
    <s v="BRONCE"/>
    <n v="16"/>
    <n v="0"/>
    <n v="10"/>
    <n v="16"/>
    <n v="0"/>
    <n v="0"/>
    <n v="0"/>
    <n v="0"/>
    <n v="1.6666666666666667"/>
    <s v="PROM. C"/>
    <m/>
    <m/>
    <s v="CADENAS"/>
    <s v="GANGA RIOBAMBA_2"/>
    <m/>
    <s v="JUAN CARLOS FIGUEROA"/>
    <n v="0"/>
    <n v="0"/>
    <n v="0"/>
    <n v="0"/>
    <n v="0"/>
    <n v="0"/>
    <n v="0"/>
    <n v="0"/>
    <n v="0"/>
    <n v="1"/>
    <n v="1"/>
    <n v="0"/>
    <n v="0"/>
    <n v="0"/>
    <n v="0"/>
    <n v="0"/>
    <n v="0"/>
    <n v="1"/>
    <s v="MJS"/>
    <s v="ODALYS JAZMIN ESPINOZA"/>
    <n v="6.0000000000000027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0.55920306008108933"/>
  </r>
  <r>
    <s v="233 - RIOBAMBA_2LAVADO"/>
    <s v="ODALYS JAZMIN ESPINOZA FERNANDEZ (1).xlsx"/>
    <s v="ODALYS JAZMIN ESPINOZA"/>
    <s v="LA GANGA"/>
    <x v="217"/>
    <x v="0"/>
    <s v="LAVADO"/>
    <n v="0"/>
    <n v="1"/>
    <n v="0"/>
    <n v="0"/>
    <n v="1"/>
    <n v="1"/>
    <n v="0"/>
    <n v="0"/>
    <n v="0"/>
    <n v="0"/>
    <n v="0"/>
    <n v="0"/>
    <n v="0"/>
    <m/>
    <n v="0"/>
    <n v="0"/>
    <e v="#REF!"/>
    <s v="BRONCE"/>
    <n v="2"/>
    <n v="0"/>
    <n v="0"/>
    <n v="2"/>
    <n v="0"/>
    <n v="0"/>
    <n v="0"/>
    <n v="2"/>
    <n v="0"/>
    <s v="PROM. C"/>
    <m/>
    <m/>
    <s v="CADENAS"/>
    <s v="GANGA RIOBAMBA_2"/>
    <m/>
    <s v="JUAN CARLOS FIGUEROA"/>
    <n v="2"/>
    <n v="0"/>
    <n v="0"/>
    <n v="0"/>
    <n v="0"/>
    <n v="0"/>
    <n v="0"/>
    <n v="0"/>
    <n v="0"/>
    <n v="1"/>
    <n v="1"/>
    <n v="0"/>
    <n v="0"/>
    <n v="0"/>
    <n v="0"/>
    <n v="0"/>
    <n v="0"/>
    <n v="1"/>
    <s v="MJS"/>
    <s v="ODALYS JAZMIN ESPINOZA"/>
    <n v="6.0000000000000027"/>
    <n v="0"/>
    <n v="0"/>
    <n v="0"/>
    <n v="0"/>
    <n v="0"/>
    <n v="0"/>
    <n v="0"/>
    <n v="0"/>
    <n v="0.05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1.1457268778742975"/>
  </r>
  <r>
    <s v="233 - RIOBAMBA_2REFRIGERACIÓN"/>
    <s v="ODALYS JAZMIN ESPINOZA FERNANDEZ (1).xlsx"/>
    <s v="ODALYS JAZMIN ESPINOZA"/>
    <s v="LA GANGA"/>
    <x v="217"/>
    <x v="0"/>
    <s v="REFRIGERACIÓN"/>
    <n v="0.5"/>
    <n v="2"/>
    <n v="1"/>
    <n v="4"/>
    <n v="4"/>
    <n v="8"/>
    <n v="1"/>
    <n v="0"/>
    <n v="0"/>
    <n v="0"/>
    <n v="0"/>
    <n v="0"/>
    <n v="0"/>
    <m/>
    <n v="6.6666666666666666E-2"/>
    <n v="6.6666666666666666E-2"/>
    <e v="#REF!"/>
    <s v="BRONCE"/>
    <n v="18"/>
    <n v="0"/>
    <n v="1"/>
    <n v="15"/>
    <n v="3"/>
    <n v="0"/>
    <n v="3"/>
    <n v="3"/>
    <n v="0.25"/>
    <s v="PROM. C"/>
    <m/>
    <m/>
    <s v="CADENAS"/>
    <s v="GANGA RIOBAMBA_2"/>
    <m/>
    <s v="JUAN CARLOS FIGUEROA"/>
    <n v="3"/>
    <n v="0"/>
    <n v="0"/>
    <n v="0"/>
    <n v="0"/>
    <n v="0"/>
    <n v="0"/>
    <n v="0"/>
    <n v="0"/>
    <n v="2"/>
    <n v="2"/>
    <n v="0"/>
    <n v="0"/>
    <n v="0"/>
    <n v="0"/>
    <n v="0"/>
    <n v="0"/>
    <n v="2"/>
    <s v="MJS"/>
    <s v="ODALYS JAZMIN ESPINOZA"/>
    <n v="6.0000000000000027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1"/>
    <s v=""/>
    <n v="0"/>
    <n v="0"/>
    <n v="0"/>
    <n v="0"/>
    <n v="1"/>
    <n v="0"/>
    <n v="0"/>
    <n v="0"/>
    <n v="0"/>
    <n v="0"/>
    <n v="0"/>
    <n v="0"/>
    <n v="0"/>
    <n v="5"/>
  </r>
  <r>
    <s v="COCINAS"/>
    <s v="ODALYS JAZMIN ESPINOZA FERNANDEZ (1).xlsx"/>
    <s v="ODALYS JAZMIN ESPINOZA"/>
    <s v="ORVE HOGAR"/>
    <x v="189"/>
    <x v="2"/>
    <s v="COCINAS"/>
    <n v="0"/>
    <m/>
    <n v="1"/>
    <n v="0"/>
    <n v="0"/>
    <n v="0"/>
    <n v="0"/>
    <n v="0"/>
    <n v="0"/>
    <n v="0"/>
    <n v="0"/>
    <n v="0"/>
    <n v="0"/>
    <m/>
    <n v="0.33333333333333331"/>
    <n v="0"/>
    <e v="#REF!"/>
    <e v="#N/A"/>
    <n v="0"/>
    <n v="1"/>
    <n v="0"/>
    <n v="0"/>
    <n v="0"/>
    <n v="0"/>
    <n v="0"/>
    <n v="2"/>
    <n v="0"/>
    <n v="0"/>
    <m/>
    <m/>
    <n v="0"/>
    <n v="0"/>
    <m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m/>
    <m/>
    <m/>
    <m/>
    <m/>
    <m/>
    <m/>
    <n v="0"/>
    <n v="0"/>
    <n v="1"/>
    <n v="2"/>
    <n v="0"/>
    <n v="0"/>
    <n v="0"/>
    <n v="0"/>
    <n v="0"/>
    <n v="3"/>
    <n v="0"/>
    <n v="0"/>
    <n v="0"/>
    <n v="0"/>
    <n v="0"/>
    <n v="0"/>
    <n v="0"/>
    <n v="0"/>
    <n v="0"/>
  </r>
  <r>
    <s v="LAVADO"/>
    <s v="ODALYS JAZMIN ESPINOZA FERNANDEZ (1).xlsx"/>
    <s v="ODALYS JAZMIN ESPINOZA"/>
    <s v="ORVE HOGAR"/>
    <x v="189"/>
    <x v="2"/>
    <s v="LAVADO"/>
    <n v="0"/>
    <m/>
    <n v="3"/>
    <n v="0"/>
    <n v="0"/>
    <n v="0"/>
    <n v="0"/>
    <n v="0"/>
    <n v="0"/>
    <n v="0"/>
    <n v="0"/>
    <n v="0"/>
    <n v="0"/>
    <m/>
    <n v="1"/>
    <n v="0"/>
    <e v="#REF!"/>
    <e v="#N/A"/>
    <n v="0"/>
    <n v="0"/>
    <n v="0"/>
    <n v="0"/>
    <n v="0"/>
    <n v="0"/>
    <n v="0"/>
    <n v="0"/>
    <n v="0"/>
    <n v="0"/>
    <m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FRIGERACIÓN"/>
    <s v="ODALYS JAZMIN ESPINOZA FERNANDEZ (1).xlsx"/>
    <s v="ODALYS JAZMIN ESPINOZA"/>
    <s v="ORVE HOGAR"/>
    <x v="189"/>
    <x v="2"/>
    <s v="REFRIGERACIÓN"/>
    <n v="0"/>
    <m/>
    <n v="1"/>
    <n v="1"/>
    <n v="0"/>
    <n v="0"/>
    <n v="0"/>
    <n v="0"/>
    <n v="0"/>
    <n v="0"/>
    <n v="0"/>
    <n v="0"/>
    <n v="0"/>
    <m/>
    <n v="0.5"/>
    <n v="0"/>
    <e v="#REF!"/>
    <e v="#N/A"/>
    <n v="0"/>
    <n v="1"/>
    <n v="0"/>
    <n v="0"/>
    <n v="0"/>
    <n v="0"/>
    <n v="0"/>
    <n v="3"/>
    <n v="1"/>
    <n v="0"/>
    <m/>
    <m/>
    <n v="0"/>
    <n v="0"/>
    <m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274 - MULTIPLAZA RIOBAMBACOCINAS"/>
    <s v="ODALYS JAZMIN ESPINOZA FERNANDEZ (1).xlsx"/>
    <s v="ODALYS JAZMIN ESPINOZA"/>
    <s v="TODOHOGAR"/>
    <x v="218"/>
    <x v="0"/>
    <s v="COCINAS"/>
    <n v="0.8"/>
    <n v="5"/>
    <n v="4"/>
    <n v="0"/>
    <n v="0"/>
    <n v="0"/>
    <n v="0"/>
    <n v="0"/>
    <n v="0"/>
    <n v="0"/>
    <n v="0"/>
    <n v="0"/>
    <n v="0"/>
    <m/>
    <n v="1"/>
    <n v="1"/>
    <e v="#REF!"/>
    <s v="ORO"/>
    <n v="4"/>
    <n v="3"/>
    <n v="4"/>
    <n v="4"/>
    <n v="0"/>
    <n v="0"/>
    <n v="0"/>
    <n v="4"/>
    <n v="0"/>
    <s v="PROM. C"/>
    <m/>
    <m/>
    <s v="ESPECIALIZADOS"/>
    <s v="TODOHOGAR RIOBAMBA"/>
    <m/>
    <s v="JUAN CARLOS FIGUEROA"/>
    <n v="3"/>
    <n v="0"/>
    <n v="0"/>
    <n v="0"/>
    <n v="0"/>
    <n v="0"/>
    <n v="0"/>
    <n v="0"/>
    <n v="0"/>
    <n v="4.9242424242424248"/>
    <n v="0"/>
    <n v="0"/>
    <n v="0"/>
    <n v="0"/>
    <n v="0"/>
    <n v="0"/>
    <n v="0"/>
    <n v="0"/>
    <s v="MJS"/>
    <s v="ODALYS JAZMIN ESPINOZA"/>
    <n v="5.9999999999999947"/>
    <n v="0"/>
    <n v="0"/>
    <n v="0"/>
    <n v="0"/>
    <n v="0"/>
    <n v="0"/>
    <n v="0"/>
    <n v="0"/>
    <n v="0.5"/>
    <n v="2"/>
    <n v="0"/>
    <n v="0"/>
    <n v="0"/>
    <n v="0"/>
    <n v="0"/>
    <n v="0"/>
    <n v="2"/>
    <s v=""/>
    <s v=""/>
    <s v=""/>
    <s v=""/>
    <s v=""/>
    <s v=""/>
    <s v=""/>
    <n v="1"/>
    <n v="0"/>
    <n v="0"/>
    <n v="0"/>
    <s v=""/>
    <n v="0"/>
    <n v="0"/>
    <n v="0"/>
    <n v="0"/>
    <n v="0"/>
    <n v="1"/>
    <n v="0"/>
    <n v="0"/>
    <n v="0"/>
    <n v="0"/>
    <n v="0"/>
    <n v="0"/>
    <n v="1"/>
    <n v="9"/>
  </r>
  <r>
    <s v="274 - MULTIPLAZA RIOBAMBAEMPOTRE"/>
    <s v="ODALYS JAZMIN ESPINOZA FERNANDEZ (1).xlsx"/>
    <s v="ODALYS JAZMIN ESPINOZA"/>
    <s v="TODOHOGAR"/>
    <x v="218"/>
    <x v="0"/>
    <s v="EMPOTRE"/>
    <n v="0"/>
    <n v="0"/>
    <n v="0"/>
    <n v="0"/>
    <n v="0"/>
    <n v="0"/>
    <n v="0"/>
    <n v="0"/>
    <n v="0"/>
    <n v="0"/>
    <n v="0"/>
    <n v="0"/>
    <n v="0"/>
    <m/>
    <n v="1"/>
    <n v="1"/>
    <e v="#REF!"/>
    <s v="ORO"/>
    <n v="1"/>
    <n v="0"/>
    <n v="1"/>
    <n v="1"/>
    <n v="0"/>
    <n v="0"/>
    <n v="0"/>
    <n v="0"/>
    <n v="0"/>
    <s v="PROM. C"/>
    <m/>
    <m/>
    <s v="ESPECIALIZADOS"/>
    <s v="TODOHOGAR RIOBAMBA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S"/>
    <s v="ODALYS JAZMIN ESPINOZA"/>
    <n v="5.9999999999999947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0"/>
    <n v="0"/>
    <n v="1"/>
    <n v="0"/>
    <s v=""/>
    <n v="0"/>
    <n v="0"/>
    <n v="0"/>
    <n v="0"/>
    <n v="1"/>
    <n v="0"/>
    <n v="0"/>
    <n v="0"/>
    <n v="0"/>
    <n v="0"/>
    <n v="0"/>
    <n v="0"/>
    <n v="0"/>
    <n v="0.32846715328467152"/>
  </r>
  <r>
    <s v="274 - MULTIPLAZA RIOBAMBAGLOBALES"/>
    <s v="ODALYS JAZMIN ESPINOZA FERNANDEZ (1).xlsx"/>
    <s v="ODALYS JAZMIN ESPINOZA"/>
    <s v="TODOHOGAR"/>
    <x v="218"/>
    <x v="0"/>
    <s v="GLOBALES"/>
    <n v="0.5714285714285714"/>
    <n v="7"/>
    <n v="4"/>
    <n v="0"/>
    <n v="0"/>
    <n v="0"/>
    <n v="0"/>
    <n v="0"/>
    <n v="0"/>
    <n v="0"/>
    <n v="0"/>
    <n v="0"/>
    <n v="0"/>
    <m/>
    <n v="1"/>
    <n v="1"/>
    <e v="#REF!"/>
    <s v="ORO"/>
    <n v="4"/>
    <n v="0"/>
    <n v="2"/>
    <n v="2"/>
    <n v="2"/>
    <n v="2"/>
    <n v="2"/>
    <n v="4"/>
    <n v="0"/>
    <s v="PROM. C"/>
    <m/>
    <m/>
    <s v="ESPECIALIZADOS"/>
    <s v="TODOHOGAR RIOBAMBA"/>
    <m/>
    <s v="JUAN CARLOS FIGUEROA"/>
    <n v="0"/>
    <n v="0"/>
    <n v="0"/>
    <n v="0"/>
    <n v="0"/>
    <n v="0"/>
    <n v="0"/>
    <n v="0"/>
    <n v="0"/>
    <n v="6.5099277978339352"/>
    <n v="0"/>
    <n v="0"/>
    <n v="0"/>
    <n v="0"/>
    <n v="0"/>
    <n v="0"/>
    <n v="0"/>
    <n v="0"/>
    <s v="MJS"/>
    <s v="ODALYS JAZMIN ESPINOZA"/>
    <n v="5.9999999999999947"/>
    <n v="2"/>
    <n v="0"/>
    <n v="0"/>
    <n v="0"/>
    <n v="0"/>
    <n v="0"/>
    <n v="0"/>
    <n v="2"/>
    <n v="0"/>
    <n v="1"/>
    <n v="0"/>
    <n v="0"/>
    <n v="0"/>
    <n v="0"/>
    <n v="0"/>
    <n v="0"/>
    <n v="1"/>
    <s v=""/>
    <s v=""/>
    <s v=""/>
    <s v=""/>
    <s v=""/>
    <s v=""/>
    <s v=""/>
    <n v="1"/>
    <s v="mayor 40%"/>
    <n v="1"/>
    <n v="0"/>
    <s v=""/>
    <n v="0"/>
    <n v="0"/>
    <n v="1"/>
    <n v="0"/>
    <n v="2"/>
    <n v="0"/>
    <n v="0"/>
    <n v="1"/>
    <n v="0"/>
    <n v="0"/>
    <n v="0"/>
    <n v="0"/>
    <n v="1"/>
    <n v="6.0460288808664258"/>
  </r>
  <r>
    <s v="274 - MULTIPLAZA RIOBAMBALAVADO"/>
    <s v="ODALYS JAZMIN ESPINOZA FERNANDEZ (1).xlsx"/>
    <s v="ODALYS JAZMIN ESPINOZA"/>
    <s v="TODOHOGAR"/>
    <x v="218"/>
    <x v="0"/>
    <s v="LAVADO"/>
    <n v="0.5"/>
    <n v="10"/>
    <n v="5"/>
    <n v="0"/>
    <n v="0"/>
    <n v="0"/>
    <n v="0"/>
    <n v="0"/>
    <n v="0"/>
    <n v="0"/>
    <n v="0"/>
    <n v="0"/>
    <n v="0"/>
    <m/>
    <n v="1"/>
    <n v="1"/>
    <e v="#REF!"/>
    <s v="ORO"/>
    <n v="5"/>
    <n v="1"/>
    <n v="3"/>
    <n v="3"/>
    <n v="2"/>
    <n v="2"/>
    <n v="2"/>
    <n v="5"/>
    <n v="0"/>
    <s v="PROM. C"/>
    <m/>
    <m/>
    <s v="ESPECIALIZADOS"/>
    <s v="TODOHOGAR RIOBAMBA"/>
    <m/>
    <s v="JUAN CARLOS FIGUEROA"/>
    <n v="1"/>
    <n v="1"/>
    <n v="0"/>
    <n v="0"/>
    <n v="0"/>
    <n v="0"/>
    <n v="0"/>
    <n v="0"/>
    <n v="1"/>
    <n v="7.7279999999999998"/>
    <n v="0"/>
    <n v="0"/>
    <n v="0"/>
    <n v="0"/>
    <n v="0"/>
    <n v="0"/>
    <n v="0"/>
    <n v="0"/>
    <s v="MJS"/>
    <s v="ODALYS JAZMIN ESPINOZA"/>
    <n v="5.9999999999999947"/>
    <n v="1"/>
    <n v="0"/>
    <n v="0"/>
    <n v="0"/>
    <n v="0"/>
    <n v="0"/>
    <n v="0"/>
    <n v="1"/>
    <n v="0.25"/>
    <n v="0"/>
    <n v="0"/>
    <n v="0"/>
    <n v="0"/>
    <n v="0"/>
    <n v="0"/>
    <n v="0"/>
    <n v="0"/>
    <s v=""/>
    <s v=""/>
    <s v=""/>
    <s v=""/>
    <s v=""/>
    <s v=""/>
    <s v=""/>
    <n v="1"/>
    <s v="mayor 40%"/>
    <n v="1"/>
    <n v="0"/>
    <s v=""/>
    <n v="1"/>
    <n v="0"/>
    <n v="1"/>
    <n v="0"/>
    <n v="3"/>
    <n v="1"/>
    <n v="0"/>
    <n v="0"/>
    <n v="0"/>
    <n v="0"/>
    <n v="0"/>
    <n v="0"/>
    <n v="1"/>
    <n v="14.112000000000002"/>
  </r>
  <r>
    <s v="274 - MULTIPLAZA RIOBAMBAREFRIGERACIÓN"/>
    <s v="ODALYS JAZMIN ESPINOZA FERNANDEZ (1).xlsx"/>
    <s v="ODALYS JAZMIN ESPINOZA"/>
    <s v="TODOHOGAR"/>
    <x v="218"/>
    <x v="0"/>
    <s v="REFRIGERACIÓN"/>
    <n v="0.8"/>
    <n v="5"/>
    <n v="4"/>
    <n v="0"/>
    <n v="0"/>
    <n v="0"/>
    <n v="0"/>
    <n v="0"/>
    <n v="0"/>
    <n v="0"/>
    <n v="0"/>
    <n v="0"/>
    <n v="0"/>
    <m/>
    <n v="1"/>
    <n v="1"/>
    <e v="#REF!"/>
    <s v="ORO"/>
    <n v="4"/>
    <n v="1"/>
    <n v="4"/>
    <n v="4"/>
    <n v="0"/>
    <n v="0"/>
    <n v="0"/>
    <n v="4"/>
    <n v="0"/>
    <s v="PROM. C"/>
    <m/>
    <m/>
    <s v="ESPECIALIZADOS"/>
    <s v="TODOHOGAR RIOBAMBA"/>
    <m/>
    <s v="JUAN CARLOS FIGUEROA"/>
    <n v="1"/>
    <n v="2"/>
    <n v="0"/>
    <n v="0"/>
    <n v="1"/>
    <n v="0"/>
    <n v="0"/>
    <n v="0"/>
    <n v="3"/>
    <n v="3.9006211180124231"/>
    <n v="1"/>
    <n v="0"/>
    <n v="0"/>
    <n v="0"/>
    <n v="0"/>
    <n v="0"/>
    <n v="0"/>
    <n v="1"/>
    <s v="MJS"/>
    <s v="ODALYS JAZMIN ESPINOZA"/>
    <n v="5.9999999999999947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.75"/>
    <s v="mayor 40%"/>
    <n v="1"/>
    <n v="0"/>
    <s v=""/>
    <n v="0"/>
    <n v="0"/>
    <n v="0"/>
    <n v="0"/>
    <n v="1"/>
    <n v="2"/>
    <n v="0"/>
    <n v="0"/>
    <n v="0"/>
    <n v="0"/>
    <n v="0"/>
    <n v="0"/>
    <n v="2"/>
    <n v="10.279879540749107"/>
  </r>
  <r>
    <s v="662 - JAPON CITY MALLCOCINAS"/>
    <s v="PAMELA ESPINOZA.xlsx"/>
    <s v="PAMELA THALIA ESPINOZA"/>
    <s v="ALMACENES JAPON"/>
    <x v="219"/>
    <x v="0"/>
    <s v="COCINAS"/>
    <n v="1"/>
    <n v="3"/>
    <n v="3"/>
    <n v="1"/>
    <n v="0"/>
    <n v="0"/>
    <n v="0"/>
    <n v="0"/>
    <n v="0"/>
    <n v="0"/>
    <n v="0"/>
    <n v="0"/>
    <n v="0"/>
    <m/>
    <n v="1"/>
    <n v="1"/>
    <e v="#REF!"/>
    <s v="PLATA"/>
    <n v="7"/>
    <n v="3"/>
    <n v="3"/>
    <n v="3"/>
    <n v="4"/>
    <n v="3"/>
    <n v="4"/>
    <n v="9"/>
    <n v="3"/>
    <s v="PROM. B"/>
    <m/>
    <m/>
    <s v="CADENAS"/>
    <s v="ALMACENES JAPON"/>
    <m/>
    <s v="MANUEL GIL"/>
    <n v="3"/>
    <n v="1"/>
    <n v="1"/>
    <n v="0"/>
    <n v="0"/>
    <n v="0"/>
    <n v="0"/>
    <n v="0"/>
    <n v="2"/>
    <n v="3.790501000490806"/>
    <n v="1"/>
    <n v="0"/>
    <n v="0"/>
    <n v="0"/>
    <n v="0"/>
    <n v="0"/>
    <n v="0"/>
    <n v="1"/>
    <s v="MJ"/>
    <s v="PAMELA THALIA ESPINOZA"/>
    <n v="3.9999999999999991"/>
    <n v="2"/>
    <n v="0"/>
    <n v="0"/>
    <n v="0"/>
    <n v="0"/>
    <n v="0"/>
    <n v="0"/>
    <n v="2"/>
    <n v="0.5"/>
    <n v="0"/>
    <n v="0"/>
    <n v="0"/>
    <n v="0"/>
    <n v="0"/>
    <n v="0"/>
    <n v="0"/>
    <n v="0"/>
    <s v=""/>
    <s v=""/>
    <s v=""/>
    <s v=""/>
    <s v=""/>
    <s v=""/>
    <s v=""/>
    <n v="0.8"/>
    <s v="mayor 40%"/>
    <n v="1"/>
    <n v="0"/>
    <s v=""/>
    <n v="0"/>
    <n v="0"/>
    <n v="0"/>
    <n v="0"/>
    <n v="1"/>
    <n v="1"/>
    <n v="1"/>
    <n v="0"/>
    <n v="0"/>
    <n v="0"/>
    <n v="0"/>
    <n v="0"/>
    <n v="2"/>
    <n v="5.7508589119190541"/>
  </r>
  <r>
    <s v="662 - JAPON CITY MALLREFRIGERACIÓN"/>
    <s v="PAMELA ESPINOZA.xlsx"/>
    <s v="PAMELA THALIA ESPINOZA"/>
    <s v="ALMACENES JAPON"/>
    <x v="219"/>
    <x v="0"/>
    <s v="REFRIGERACIÓN"/>
    <n v="0"/>
    <n v="4"/>
    <n v="0"/>
    <n v="2"/>
    <n v="0"/>
    <n v="0"/>
    <n v="0"/>
    <n v="0"/>
    <n v="0"/>
    <n v="0"/>
    <n v="0"/>
    <n v="0"/>
    <n v="0"/>
    <m/>
    <n v="0"/>
    <n v="0"/>
    <e v="#REF!"/>
    <s v="PLATA"/>
    <n v="3"/>
    <n v="0"/>
    <n v="0"/>
    <n v="1"/>
    <n v="2"/>
    <n v="1"/>
    <n v="2"/>
    <n v="2"/>
    <n v="0"/>
    <s v="PROM. B"/>
    <m/>
    <m/>
    <s v="CADENAS"/>
    <s v="ALMACENES JAPON"/>
    <m/>
    <s v="MANUEL GIL"/>
    <n v="1"/>
    <n v="1"/>
    <n v="1"/>
    <n v="0"/>
    <n v="0"/>
    <n v="0"/>
    <n v="0"/>
    <n v="0"/>
    <n v="2"/>
    <n v="2.9797875097175432"/>
    <n v="0"/>
    <n v="1"/>
    <n v="0"/>
    <n v="0"/>
    <n v="0"/>
    <n v="0"/>
    <n v="0"/>
    <n v="1"/>
    <s v="MJ"/>
    <s v="PAMELA THALIA ESPINOZA"/>
    <n v="3.9999999999999991"/>
    <n v="1"/>
    <n v="2"/>
    <n v="0"/>
    <n v="0"/>
    <n v="0"/>
    <n v="0"/>
    <n v="0"/>
    <n v="3"/>
    <n v="0.4"/>
    <n v="1"/>
    <n v="0"/>
    <n v="0"/>
    <n v="0"/>
    <n v="0"/>
    <n v="0"/>
    <n v="0"/>
    <n v="1"/>
    <s v=""/>
    <s v=""/>
    <s v=""/>
    <s v=""/>
    <s v=""/>
    <s v=""/>
    <s v=""/>
    <n v="0.42857142857142855"/>
    <s v="30% a 40%"/>
    <n v="0"/>
    <n v="0"/>
    <s v=""/>
    <n v="0"/>
    <n v="0"/>
    <n v="0"/>
    <n v="0"/>
    <n v="0"/>
    <n v="1"/>
    <n v="1"/>
    <n v="0"/>
    <n v="0"/>
    <n v="0"/>
    <n v="0"/>
    <n v="0"/>
    <n v="2"/>
    <n v="3.9797875097175432"/>
  </r>
  <r>
    <s v="571 - CITY MALLAIRES"/>
    <s v="PAMELA ESPINOZA.xlsx"/>
    <s v="PAMELA THALIA ESPINOZA"/>
    <s v="LA GANGA"/>
    <x v="220"/>
    <x v="0"/>
    <s v="AIRES"/>
    <n v="0.42857142857142855"/>
    <n v="7"/>
    <n v="3"/>
    <n v="4"/>
    <n v="0"/>
    <n v="8"/>
    <n v="8"/>
    <n v="0"/>
    <n v="0"/>
    <n v="0"/>
    <n v="0"/>
    <n v="0"/>
    <n v="0"/>
    <m/>
    <n v="0.23076923076923078"/>
    <n v="0.23076923076923078"/>
    <e v="#REF!"/>
    <s v="PLATINO"/>
    <n v="26"/>
    <n v="1"/>
    <n v="3"/>
    <n v="13"/>
    <n v="13"/>
    <n v="3"/>
    <n v="13"/>
    <n v="4"/>
    <n v="0.75"/>
    <s v="PROM. B"/>
    <m/>
    <m/>
    <s v="CADENAS"/>
    <s v="GANGA CITY MALL"/>
    <m/>
    <s v="MANUEL GIL"/>
    <n v="10"/>
    <n v="0"/>
    <n v="1"/>
    <n v="0"/>
    <n v="1"/>
    <n v="0"/>
    <n v="0"/>
    <n v="0"/>
    <n v="2"/>
    <n v="7.9822616407982228"/>
    <n v="2"/>
    <n v="0"/>
    <n v="0"/>
    <n v="7"/>
    <n v="4"/>
    <n v="0"/>
    <n v="0"/>
    <n v="13"/>
    <s v="MWJVS"/>
    <s v="PAMELA THALIA ESPINOZA"/>
    <n v="35.999999999999993"/>
    <n v="3"/>
    <n v="1"/>
    <n v="0"/>
    <n v="7"/>
    <n v="4"/>
    <n v="0"/>
    <n v="0"/>
    <n v="15"/>
    <n v="0.17"/>
    <n v="0"/>
    <n v="0"/>
    <n v="0"/>
    <n v="0"/>
    <n v="0"/>
    <n v="0"/>
    <n v="0"/>
    <n v="0"/>
    <s v="ALTO"/>
    <m/>
    <m/>
    <m/>
    <m/>
    <m/>
    <m/>
    <n v="0.16666666666666666"/>
    <s v="menor de 30%"/>
    <n v="0"/>
    <n v="0"/>
    <n v="0"/>
    <n v="0"/>
    <n v="1"/>
    <n v="0"/>
    <n v="0"/>
    <n v="1"/>
    <n v="1"/>
    <n v="0"/>
    <n v="0"/>
    <n v="0"/>
    <n v="0"/>
    <n v="0"/>
    <n v="0"/>
    <n v="1"/>
    <n v="14.966740576496667"/>
  </r>
  <r>
    <s v="571 - CITY MALLCOCINAS"/>
    <s v="PAMELA ESPINOZA.xlsx"/>
    <s v="PAMELA THALIA ESPINOZA"/>
    <s v="LA GANGA"/>
    <x v="220"/>
    <x v="0"/>
    <s v="COCINAS"/>
    <n v="0.5714285714285714"/>
    <n v="21"/>
    <n v="12"/>
    <n v="12"/>
    <n v="0"/>
    <n v="0"/>
    <n v="0"/>
    <n v="0"/>
    <n v="0"/>
    <n v="0"/>
    <n v="0"/>
    <n v="0"/>
    <n v="0"/>
    <m/>
    <n v="0.54545454545454541"/>
    <n v="0.54545454545454541"/>
    <e v="#REF!"/>
    <s v="PLATINO"/>
    <n v="27"/>
    <n v="8"/>
    <n v="12"/>
    <n v="22"/>
    <n v="5"/>
    <n v="3"/>
    <n v="5"/>
    <n v="11"/>
    <n v="1"/>
    <s v="PROM. B"/>
    <m/>
    <m/>
    <s v="CADENAS"/>
    <s v="GANGA CITY MALL"/>
    <m/>
    <s v="MANUEL GIL"/>
    <n v="14"/>
    <n v="6"/>
    <n v="4"/>
    <n v="0"/>
    <n v="0"/>
    <n v="0"/>
    <n v="0"/>
    <n v="0"/>
    <n v="10"/>
    <n v="19.572694699975308"/>
    <n v="6"/>
    <n v="3"/>
    <n v="0"/>
    <n v="0"/>
    <n v="0"/>
    <n v="0"/>
    <n v="0"/>
    <n v="9"/>
    <s v="MWJVS"/>
    <s v="PAMELA THALIA ESPINOZA"/>
    <n v="35.999999999999993"/>
    <n v="13"/>
    <n v="10"/>
    <n v="0"/>
    <n v="0"/>
    <n v="0"/>
    <n v="0"/>
    <n v="0"/>
    <n v="23"/>
    <n v="0.4"/>
    <n v="2"/>
    <n v="2"/>
    <n v="0"/>
    <n v="1"/>
    <n v="0"/>
    <n v="0"/>
    <n v="0"/>
    <n v="5"/>
    <s v=""/>
    <s v=""/>
    <s v=""/>
    <s v=""/>
    <s v=""/>
    <s v=""/>
    <s v=""/>
    <n v="0.57446808510638303"/>
    <s v="mayor 40%"/>
    <n v="5"/>
    <n v="3"/>
    <n v="0"/>
    <n v="0"/>
    <n v="0"/>
    <n v="0"/>
    <n v="0"/>
    <n v="8"/>
    <n v="6"/>
    <n v="2"/>
    <n v="0"/>
    <n v="0"/>
    <n v="0"/>
    <n v="0"/>
    <n v="0"/>
    <n v="8"/>
    <n v="45.39982191686002"/>
  </r>
  <r>
    <s v="571 - CITY MALLEMPOTRE"/>
    <s v="PAMELA ESPINOZA.xlsx"/>
    <s v="PAMELA THALIA ESPINOZA"/>
    <s v="LA GANGA"/>
    <x v="220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CITY MALL"/>
    <m/>
    <s v="MANUEL G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PAMELA THALIA ESPINOZA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71 - CITY MALLGLOBALES"/>
    <s v="PAMELA ESPINOZA.xlsx"/>
    <s v="PAMELA THALIA ESPINOZA"/>
    <s v="LA GANGA"/>
    <x v="220"/>
    <x v="0"/>
    <s v="GLOBALES"/>
    <n v="2"/>
    <n v="3"/>
    <n v="6"/>
    <n v="10"/>
    <n v="2"/>
    <n v="0"/>
    <n v="0"/>
    <n v="0"/>
    <n v="0"/>
    <n v="0"/>
    <n v="0"/>
    <n v="0"/>
    <n v="0"/>
    <m/>
    <n v="0.5"/>
    <n v="0.5"/>
    <e v="#REF!"/>
    <s v="PLATINO"/>
    <n v="25"/>
    <n v="4"/>
    <n v="6"/>
    <n v="12"/>
    <n v="13"/>
    <n v="7"/>
    <n v="13"/>
    <n v="11"/>
    <n v="0.6"/>
    <s v="PROM. B"/>
    <m/>
    <m/>
    <s v="CADENAS"/>
    <s v="GANGA CITY MALL"/>
    <m/>
    <s v="MANUEL GIL"/>
    <n v="8"/>
    <n v="1"/>
    <n v="0"/>
    <n v="1"/>
    <n v="0"/>
    <n v="0"/>
    <n v="0"/>
    <n v="0"/>
    <n v="2"/>
    <n v="2.9652300436505952"/>
    <n v="2"/>
    <n v="0"/>
    <n v="0"/>
    <n v="0"/>
    <n v="0"/>
    <n v="0"/>
    <n v="0"/>
    <n v="2"/>
    <s v="MWJVS"/>
    <s v="PAMELA THALIA ESPINOZA"/>
    <n v="35.999999999999993"/>
    <n v="4"/>
    <n v="4"/>
    <n v="0"/>
    <n v="0"/>
    <n v="0"/>
    <n v="0"/>
    <n v="0"/>
    <n v="8"/>
    <n v="0"/>
    <n v="1"/>
    <n v="0"/>
    <n v="0"/>
    <n v="0"/>
    <n v="0"/>
    <n v="0"/>
    <n v="0"/>
    <n v="1"/>
    <s v=""/>
    <s v=""/>
    <s v=""/>
    <s v=""/>
    <s v=""/>
    <s v=""/>
    <s v=""/>
    <n v="0.61538461538461542"/>
    <s v="mayor 40%"/>
    <n v="1"/>
    <n v="0"/>
    <n v="0"/>
    <n v="0"/>
    <n v="0"/>
    <n v="0"/>
    <n v="0"/>
    <n v="1"/>
    <n v="0"/>
    <n v="0"/>
    <n v="1"/>
    <n v="0"/>
    <n v="0"/>
    <n v="0"/>
    <n v="0"/>
    <n v="1"/>
    <n v="1.6761269493525119"/>
  </r>
  <r>
    <s v="571 - CITY MALLLAVADO"/>
    <s v="PAMELA ESPINOZA.xlsx"/>
    <s v="PAMELA THALIA ESPINOZA"/>
    <s v="LA GANGA"/>
    <x v="220"/>
    <x v="0"/>
    <s v="LAVADO"/>
    <n v="0.66666666666666663"/>
    <n v="3"/>
    <n v="2"/>
    <n v="2"/>
    <n v="24"/>
    <n v="10"/>
    <n v="8"/>
    <n v="0"/>
    <n v="0"/>
    <n v="0"/>
    <n v="0"/>
    <n v="0"/>
    <n v="0"/>
    <m/>
    <n v="5.5555555555555552E-2"/>
    <n v="5.5555555555555552E-2"/>
    <e v="#REF!"/>
    <s v="PLATINO"/>
    <n v="45"/>
    <n v="2"/>
    <n v="2"/>
    <n v="36"/>
    <n v="9"/>
    <n v="2"/>
    <n v="9"/>
    <n v="4"/>
    <n v="1"/>
    <s v="PROM. B"/>
    <m/>
    <m/>
    <s v="CADENAS"/>
    <s v="GANGA CITY MALL"/>
    <m/>
    <s v="MANUEL GIL"/>
    <n v="28"/>
    <n v="0"/>
    <n v="1"/>
    <n v="4"/>
    <n v="2"/>
    <n v="3"/>
    <n v="0"/>
    <n v="0"/>
    <n v="10"/>
    <n v="6.3456068873640401"/>
    <n v="0"/>
    <n v="0"/>
    <n v="7"/>
    <n v="2"/>
    <n v="2"/>
    <n v="0"/>
    <n v="0"/>
    <n v="11"/>
    <s v="MWJVS"/>
    <s v="PAMELA THALIA ESPINOZA"/>
    <n v="35.999999999999993"/>
    <n v="3"/>
    <n v="0"/>
    <n v="10"/>
    <n v="3"/>
    <n v="4"/>
    <n v="0"/>
    <n v="0"/>
    <n v="20"/>
    <n v="0.05"/>
    <n v="2"/>
    <n v="0"/>
    <n v="4"/>
    <n v="2"/>
    <n v="2"/>
    <n v="0"/>
    <n v="0"/>
    <n v="10"/>
    <s v="ALTO"/>
    <m/>
    <m/>
    <m/>
    <m/>
    <m/>
    <m/>
    <n v="9.8039215686274508E-2"/>
    <s v="menor de 30%"/>
    <n v="1"/>
    <n v="0"/>
    <n v="2"/>
    <n v="0"/>
    <n v="2"/>
    <n v="0"/>
    <n v="0"/>
    <n v="5"/>
    <n v="0"/>
    <n v="0"/>
    <n v="7"/>
    <n v="1"/>
    <n v="2"/>
    <n v="0"/>
    <n v="0"/>
    <n v="10"/>
    <n v="5.5974906569679481"/>
  </r>
  <r>
    <s v="571 - CITY MALLREFRIGERACIÓN"/>
    <s v="PAMELA ESPINOZA.xlsx"/>
    <s v="PAMELA THALIA ESPINOZA"/>
    <s v="LA GANGA"/>
    <x v="220"/>
    <x v="0"/>
    <s v="REFRIGERACIÓN"/>
    <n v="1"/>
    <n v="12"/>
    <n v="12"/>
    <n v="11"/>
    <n v="8"/>
    <n v="5"/>
    <n v="9"/>
    <n v="0"/>
    <n v="0"/>
    <n v="0"/>
    <n v="0"/>
    <n v="0"/>
    <n v="0"/>
    <m/>
    <n v="0.33333333333333331"/>
    <n v="0.33333333333333331"/>
    <e v="#REF!"/>
    <s v="PLATINO"/>
    <n v="45"/>
    <n v="6"/>
    <n v="12"/>
    <n v="36"/>
    <n v="9"/>
    <n v="3"/>
    <n v="9"/>
    <n v="9"/>
    <n v="1.0909090909090908"/>
    <s v="PROM. B"/>
    <m/>
    <m/>
    <s v="CADENAS"/>
    <s v="GANGA CITY MALL"/>
    <m/>
    <s v="MANUEL GIL"/>
    <n v="20"/>
    <n v="2"/>
    <n v="2"/>
    <n v="3"/>
    <n v="1"/>
    <n v="0"/>
    <n v="0"/>
    <n v="0"/>
    <n v="8"/>
    <n v="11.711861204892246"/>
    <n v="3"/>
    <n v="3"/>
    <n v="1"/>
    <n v="0"/>
    <n v="0"/>
    <n v="0"/>
    <n v="0"/>
    <n v="7"/>
    <s v="MWJVS"/>
    <s v="PAMELA THALIA ESPINOZA"/>
    <n v="35.999999999999993"/>
    <n v="6"/>
    <n v="6"/>
    <n v="5"/>
    <n v="0"/>
    <n v="0"/>
    <n v="0"/>
    <n v="0"/>
    <n v="17"/>
    <n v="0.28000000000000003"/>
    <n v="1"/>
    <n v="2"/>
    <n v="0"/>
    <n v="0"/>
    <n v="0"/>
    <n v="0"/>
    <n v="0"/>
    <n v="3"/>
    <s v=""/>
    <s v=""/>
    <s v=""/>
    <s v=""/>
    <s v=""/>
    <s v=""/>
    <s v=""/>
    <n v="0.34285714285714286"/>
    <s v="30% a 40%"/>
    <n v="4"/>
    <n v="1"/>
    <n v="2"/>
    <n v="3"/>
    <n v="1"/>
    <n v="0"/>
    <n v="0"/>
    <n v="11"/>
    <n v="4"/>
    <n v="3"/>
    <n v="2"/>
    <n v="0"/>
    <n v="1"/>
    <n v="0"/>
    <n v="0"/>
    <n v="10"/>
    <n v="21.627424678972798"/>
  </r>
  <r>
    <s v="444 - Tienda Santa Rosa 717AIRES"/>
    <s v="Presupesto Septiembre.xlsx"/>
    <s v="PAULA DEL PILAR CRUZ"/>
    <s v="ARTEFACTA"/>
    <x v="221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Tienda Santa Rosa 717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PAULA DEL PILAR CRUZ"/>
    <n v="0.75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0851926977687643"/>
  </r>
  <r>
    <s v="444 - Tienda Santa Rosa 717COCINAS"/>
    <s v="Presupesto Septiembre.xlsx"/>
    <s v="PAULA DEL PILAR CRUZ"/>
    <s v="ARTEFACTA"/>
    <x v="221"/>
    <x v="0"/>
    <s v="COCINAS"/>
    <n v="0"/>
    <n v="1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Tienda Santa Rosa 717"/>
    <m/>
    <s v="ANNY SUAREZ"/>
    <n v="0"/>
    <n v="0"/>
    <n v="0"/>
    <n v="0"/>
    <n v="0"/>
    <n v="0"/>
    <n v="0"/>
    <n v="0"/>
    <n v="0"/>
    <n v="1"/>
    <n v="0"/>
    <n v="2"/>
    <n v="0"/>
    <n v="0"/>
    <n v="0"/>
    <n v="0"/>
    <n v="0"/>
    <n v="2"/>
    <s v="W"/>
    <s v="PAULA DEL PILAR CRUZ"/>
    <n v="0.75"/>
    <n v="0"/>
    <n v="0"/>
    <n v="0"/>
    <n v="0"/>
    <n v="0"/>
    <n v="0"/>
    <n v="0"/>
    <n v="0"/>
    <n v="0.4"/>
    <n v="1"/>
    <n v="0"/>
    <n v="0"/>
    <n v="0"/>
    <n v="0"/>
    <n v="0"/>
    <n v="0"/>
    <n v="1"/>
    <m/>
    <m/>
    <m/>
    <m/>
    <m/>
    <m/>
    <m/>
    <n v="0.33333333333333331"/>
    <n v="0"/>
    <n v="0"/>
    <n v="0"/>
    <n v="0"/>
    <n v="0"/>
    <n v="0"/>
    <n v="0"/>
    <n v="0"/>
    <n v="0"/>
    <n v="0"/>
    <n v="0"/>
    <n v="0"/>
    <n v="0"/>
    <n v="0"/>
    <n v="0"/>
    <n v="0"/>
    <n v="0"/>
    <n v="2.700164319801841"/>
  </r>
  <r>
    <s v="444 - Tienda Santa Rosa 717EMPOTRE"/>
    <s v="Presupesto Septiembre.xlsx"/>
    <s v="PAULA DEL PILAR CRUZ"/>
    <s v="ARTEFACTA"/>
    <x v="221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Tienda Santa Rosa 717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44 - Tienda Santa Rosa 717GLOBALES"/>
    <s v="Presupesto Septiembre.xlsx"/>
    <s v="PAULA DEL PILAR CRUZ"/>
    <s v="ARTEFACTA"/>
    <x v="221"/>
    <x v="0"/>
    <s v="GLOBALES"/>
    <n v="0"/>
    <n v="0"/>
    <n v="0"/>
    <n v="1"/>
    <n v="0"/>
    <n v="0"/>
    <n v="0"/>
    <n v="0"/>
    <n v="0"/>
    <n v="0"/>
    <n v="0"/>
    <n v="0"/>
    <n v="0"/>
    <m/>
    <n v="0"/>
    <n v="0"/>
    <e v="#REF!"/>
    <s v="BRONCE"/>
    <n v="1"/>
    <n v="0"/>
    <n v="0"/>
    <n v="1"/>
    <n v="0"/>
    <n v="0"/>
    <n v="0"/>
    <n v="0"/>
    <n v="0"/>
    <s v="PROM. C"/>
    <m/>
    <m/>
    <s v="CADENAS"/>
    <s v="Tienda Santa Rosa 717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44 - Tienda Santa Rosa 717LAVADO"/>
    <s v="Presupesto Septiembre.xlsx"/>
    <s v="PAULA DEL PILAR CRUZ"/>
    <s v="ARTEFACTA"/>
    <x v="221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Tienda Santa Rosa 717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0.75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108091906817764"/>
  </r>
  <r>
    <s v="444 - Tienda Santa Rosa 717REFRIGERACIÓN"/>
    <s v="Presupesto Septiembre.xlsx"/>
    <s v="PAULA DEL PILAR CRUZ"/>
    <s v="ARTEFACTA"/>
    <x v="221"/>
    <x v="0"/>
    <s v="REFRIGERACIÓN"/>
    <n v="0"/>
    <n v="3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Tienda Santa Rosa 717"/>
    <m/>
    <s v="ANNY SUAREZ"/>
    <n v="0"/>
    <n v="0"/>
    <n v="0"/>
    <n v="0"/>
    <n v="0"/>
    <n v="0"/>
    <n v="0"/>
    <n v="0"/>
    <n v="0"/>
    <n v="1.9728113456571026"/>
    <n v="0"/>
    <n v="3"/>
    <n v="0"/>
    <n v="0"/>
    <n v="0"/>
    <n v="0"/>
    <n v="0"/>
    <n v="3"/>
    <s v="W"/>
    <s v="PAULA DEL PILAR CRUZ"/>
    <n v="0.75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463182776882967"/>
  </r>
  <r>
    <s v="445 - Tienda Pasaje 718AIRES"/>
    <s v="Presupesto Septiembre.xlsx"/>
    <s v="PAULA DEL PILAR CRUZ"/>
    <s v="ARTEFACTA"/>
    <x v="222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Tienda Pasaje 718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0.50000000000000022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45 - Tienda Pasaje 718COCINAS"/>
    <s v="Presupesto Septiembre.xlsx"/>
    <s v="PAULA DEL PILAR CRUZ"/>
    <s v="ARTEFACTA"/>
    <x v="222"/>
    <x v="0"/>
    <s v="COCINAS"/>
    <n v="0"/>
    <n v="1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Tienda Pasaje 718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PAULA DEL PILAR CRUZ"/>
    <n v="0.50000000000000022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445 - Tienda Pasaje 718GLOBALES"/>
    <s v="Presupesto Septiembre.xlsx"/>
    <s v="PAULA DEL PILAR CRUZ"/>
    <s v="ARTEFACTA"/>
    <x v="222"/>
    <x v="0"/>
    <s v="GLOBALES"/>
    <n v="1"/>
    <n v="1"/>
    <n v="1"/>
    <n v="0"/>
    <n v="0"/>
    <n v="0"/>
    <n v="0"/>
    <n v="0"/>
    <n v="0"/>
    <n v="0"/>
    <n v="0"/>
    <n v="0"/>
    <n v="0"/>
    <m/>
    <n v="1"/>
    <n v="1"/>
    <e v="#REF!"/>
    <s v="BRONCE"/>
    <n v="1"/>
    <n v="0"/>
    <n v="1"/>
    <n v="1"/>
    <n v="0"/>
    <n v="0"/>
    <n v="0"/>
    <n v="0"/>
    <n v="0"/>
    <s v="PROM. C"/>
    <m/>
    <m/>
    <s v="CADENAS"/>
    <s v="Tienda Pasaje 718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PAULA DEL PILAR CRUZ"/>
    <n v="0.5000000000000002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745558479149596"/>
  </r>
  <r>
    <s v="445 - Tienda Pasaje 718LAVADO"/>
    <s v="Presupesto Septiembre.xlsx"/>
    <s v="PAULA DEL PILAR CRUZ"/>
    <s v="ARTEFACTA"/>
    <x v="222"/>
    <x v="0"/>
    <s v="LAVADO"/>
    <n v="0"/>
    <n v="1"/>
    <n v="0"/>
    <n v="0"/>
    <n v="0"/>
    <n v="0"/>
    <n v="0"/>
    <n v="0"/>
    <n v="0"/>
    <n v="0"/>
    <n v="0"/>
    <n v="0"/>
    <n v="0"/>
    <m/>
    <n v="0"/>
    <n v="0"/>
    <e v="#REF!"/>
    <s v="BRONCE"/>
    <n v="2"/>
    <n v="0"/>
    <n v="0"/>
    <n v="0"/>
    <n v="2"/>
    <n v="2"/>
    <n v="2"/>
    <n v="2"/>
    <n v="0"/>
    <s v="PROM. C"/>
    <m/>
    <m/>
    <s v="CADENAS"/>
    <s v="Tienda Pasaje 718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PAULA DEL PILAR CRUZ"/>
    <n v="0.50000000000000022"/>
    <n v="0"/>
    <n v="0"/>
    <n v="0"/>
    <n v="0"/>
    <n v="0"/>
    <n v="0"/>
    <n v="0"/>
    <n v="0"/>
    <n v="0.12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.0099534973274555"/>
  </r>
  <r>
    <s v="445 - Tienda Pasaje 718REFRIGERACIÓN"/>
    <s v="Presupesto Septiembre.xlsx"/>
    <s v="PAULA DEL PILAR CRUZ"/>
    <s v="ARTEFACTA"/>
    <x v="222"/>
    <x v="0"/>
    <s v="REFRIGERACIÓN"/>
    <n v="0"/>
    <n v="2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Tienda Pasaje 718"/>
    <m/>
    <s v="ANNY SUAREZ"/>
    <n v="0"/>
    <n v="0"/>
    <n v="0"/>
    <n v="0"/>
    <n v="0"/>
    <n v="0"/>
    <n v="0"/>
    <n v="0"/>
    <n v="0"/>
    <n v="2"/>
    <n v="0"/>
    <n v="2"/>
    <n v="0"/>
    <n v="0"/>
    <n v="0"/>
    <n v="0"/>
    <n v="0"/>
    <n v="2"/>
    <s v="W"/>
    <s v="PAULA DEL PILAR CRUZ"/>
    <n v="0.50000000000000022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634 - MCH.MACHALA IICOCINAS"/>
    <s v="Presupesto Septiembre.xlsx"/>
    <s v="PAULA DEL PILAR CRUZ"/>
    <s v="JAHER"/>
    <x v="223"/>
    <x v="0"/>
    <s v="COCINAS"/>
    <n v="0"/>
    <n v="4"/>
    <n v="0"/>
    <n v="0"/>
    <n v="0"/>
    <n v="0"/>
    <n v="0"/>
    <n v="0"/>
    <n v="0"/>
    <n v="0"/>
    <n v="0"/>
    <n v="0"/>
    <n v="0"/>
    <m/>
    <n v="0"/>
    <n v="0"/>
    <e v="#REF!"/>
    <s v="ORO"/>
    <n v="1"/>
    <n v="0"/>
    <n v="0"/>
    <n v="0"/>
    <n v="1"/>
    <n v="1"/>
    <n v="1"/>
    <n v="1"/>
    <n v="0"/>
    <s v="PROM. C"/>
    <m/>
    <m/>
    <s v="CADENAS"/>
    <s v="JAHER MACHALA II"/>
    <m/>
    <s v="ANNY SUAREZ"/>
    <n v="0"/>
    <n v="1"/>
    <n v="2"/>
    <n v="0"/>
    <n v="0"/>
    <n v="0"/>
    <n v="0"/>
    <n v="0"/>
    <n v="3"/>
    <n v="6.7632541613428314"/>
    <n v="0"/>
    <n v="0"/>
    <n v="0"/>
    <n v="0"/>
    <n v="0"/>
    <n v="0"/>
    <n v="0"/>
    <n v="0"/>
    <s v="MJVS"/>
    <s v="PAULA DEL PILAR CRUZ"/>
    <n v="11.999999999999996"/>
    <n v="1"/>
    <n v="1"/>
    <n v="0"/>
    <n v="0"/>
    <n v="0"/>
    <n v="0"/>
    <n v="0"/>
    <n v="2"/>
    <n v="0.42"/>
    <n v="1"/>
    <n v="0"/>
    <n v="0"/>
    <n v="0"/>
    <n v="0"/>
    <n v="0"/>
    <n v="0"/>
    <n v="1"/>
    <m/>
    <m/>
    <m/>
    <m/>
    <m/>
    <m/>
    <m/>
    <n v="0.5"/>
    <s v="30% a 40%"/>
    <n v="1"/>
    <n v="0"/>
    <n v="0"/>
    <n v="0"/>
    <n v="0"/>
    <n v="0"/>
    <n v="0"/>
    <n v="1"/>
    <n v="1"/>
    <n v="1"/>
    <n v="0"/>
    <n v="0"/>
    <n v="0"/>
    <n v="0"/>
    <n v="0"/>
    <n v="2"/>
    <n v="3.847734439958864"/>
  </r>
  <r>
    <s v="634 - MCH.MACHALA IIGLOBALES"/>
    <s v="Presupesto Septiembre.xlsx"/>
    <s v="PAULA DEL PILAR CRUZ"/>
    <s v="JAHER"/>
    <x v="223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C"/>
    <m/>
    <m/>
    <s v="CADENAS"/>
    <s v="JAHER MACHALA II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VS"/>
    <s v="PAULA DEL PILAR CRUZ"/>
    <n v="11.99999999999999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34 - MCH.MACHALA IILAVADO"/>
    <s v="Presupesto Septiembre.xlsx"/>
    <s v="PAULA DEL PILAR CRUZ"/>
    <s v="JAHER"/>
    <x v="223"/>
    <x v="0"/>
    <s v="LAVADO"/>
    <n v="0"/>
    <n v="2"/>
    <n v="0"/>
    <n v="0"/>
    <n v="0"/>
    <n v="0"/>
    <n v="0"/>
    <n v="0"/>
    <n v="0"/>
    <n v="0"/>
    <n v="0"/>
    <n v="0"/>
    <n v="0"/>
    <m/>
    <n v="0"/>
    <n v="0"/>
    <e v="#REF!"/>
    <s v="ORO"/>
    <n v="4"/>
    <n v="0"/>
    <n v="0"/>
    <n v="0"/>
    <n v="4"/>
    <n v="4"/>
    <n v="4"/>
    <n v="4"/>
    <n v="0"/>
    <s v="PROM. C"/>
    <m/>
    <m/>
    <s v="CADENAS"/>
    <s v="JAHER MACHALA II"/>
    <m/>
    <s v="ANNY SUAREZ"/>
    <n v="0"/>
    <n v="1"/>
    <n v="0"/>
    <n v="0"/>
    <n v="0"/>
    <n v="0"/>
    <n v="0"/>
    <n v="0"/>
    <n v="1"/>
    <n v="3"/>
    <n v="0"/>
    <n v="0"/>
    <n v="0"/>
    <n v="0"/>
    <n v="0"/>
    <n v="0"/>
    <n v="0"/>
    <n v="0"/>
    <s v="MJVS"/>
    <s v="PAULA DEL PILAR CRUZ"/>
    <n v="11.999999999999996"/>
    <n v="0"/>
    <n v="0"/>
    <n v="0"/>
    <n v="0"/>
    <n v="0"/>
    <n v="0"/>
    <n v="0"/>
    <n v="0"/>
    <n v="0.25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57543920833514961"/>
  </r>
  <r>
    <s v="634 - MCH.MACHALA IIREFRIGERACIÓN"/>
    <s v="Presupesto Septiembre.xlsx"/>
    <s v="PAULA DEL PILAR CRUZ"/>
    <s v="JAHER"/>
    <x v="223"/>
    <x v="0"/>
    <s v="REFRIGERACIÓN"/>
    <n v="0.5"/>
    <n v="4"/>
    <n v="2"/>
    <n v="3"/>
    <n v="0"/>
    <n v="0"/>
    <n v="0"/>
    <n v="0"/>
    <n v="0"/>
    <n v="0"/>
    <n v="0"/>
    <n v="0"/>
    <n v="0"/>
    <m/>
    <n v="0.4"/>
    <n v="0.4"/>
    <e v="#REF!"/>
    <s v="ORO"/>
    <n v="7"/>
    <n v="0"/>
    <n v="2"/>
    <n v="5"/>
    <n v="2"/>
    <n v="2"/>
    <n v="2"/>
    <n v="2"/>
    <n v="0.66666666666666663"/>
    <s v="PROM. C"/>
    <m/>
    <m/>
    <s v="CADENAS"/>
    <s v="JAHER MACHALA II"/>
    <m/>
    <s v="ANNY SUAREZ"/>
    <n v="0"/>
    <n v="2"/>
    <n v="2"/>
    <n v="0"/>
    <n v="0"/>
    <n v="0"/>
    <n v="0"/>
    <n v="0"/>
    <n v="4"/>
    <n v="4"/>
    <n v="0"/>
    <n v="0"/>
    <n v="0"/>
    <n v="0"/>
    <n v="0"/>
    <n v="0"/>
    <n v="0"/>
    <n v="0"/>
    <s v="MJVS"/>
    <s v="PAULA DEL PILAR CRUZ"/>
    <n v="11.999999999999996"/>
    <n v="0"/>
    <n v="1"/>
    <n v="0"/>
    <n v="0"/>
    <n v="0"/>
    <n v="0"/>
    <n v="0"/>
    <n v="1"/>
    <n v="0.35"/>
    <n v="0"/>
    <n v="0"/>
    <n v="0"/>
    <n v="0"/>
    <n v="0"/>
    <n v="0"/>
    <n v="0"/>
    <n v="0"/>
    <m/>
    <m/>
    <m/>
    <m/>
    <m/>
    <m/>
    <m/>
    <n v="0.4"/>
    <s v="30% a 40%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530 - STA. ROSAAIRES"/>
    <s v="Presupesto Septiembre.xlsx"/>
    <s v="PAULA DEL PILAR CRUZ"/>
    <s v="LA GANGA"/>
    <x v="224"/>
    <x v="0"/>
    <s v="AIRES"/>
    <n v="1"/>
    <n v="1"/>
    <n v="1"/>
    <n v="2"/>
    <n v="0"/>
    <n v="0"/>
    <n v="0"/>
    <n v="0"/>
    <n v="0"/>
    <n v="0"/>
    <n v="0"/>
    <n v="0"/>
    <n v="0"/>
    <m/>
    <n v="0.33333333333333331"/>
    <n v="0.33333333333333331"/>
    <e v="#REF!"/>
    <s v="BRONCE"/>
    <n v="3"/>
    <n v="0"/>
    <n v="1"/>
    <n v="3"/>
    <n v="0"/>
    <n v="0"/>
    <n v="0"/>
    <n v="0"/>
    <n v="0.5"/>
    <s v="PROM. C"/>
    <m/>
    <m/>
    <s v="CADENAS"/>
    <s v="GANGA STA ROSA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PAULA DEL PILAR CRUZ"/>
    <n v="0.74999999999999967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30376940133037"/>
  </r>
  <r>
    <s v="530 - STA. ROSACOCINAS"/>
    <s v="Presupesto Septiembre.xlsx"/>
    <s v="PAULA DEL PILAR CRUZ"/>
    <s v="LA GANGA"/>
    <x v="224"/>
    <x v="0"/>
    <s v="COCINAS"/>
    <n v="0"/>
    <n v="2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STA ROSA"/>
    <m/>
    <s v="ANNY SUAREZ"/>
    <n v="0"/>
    <n v="0"/>
    <n v="0"/>
    <n v="0"/>
    <n v="0"/>
    <n v="0"/>
    <n v="0"/>
    <n v="0"/>
    <n v="0"/>
    <n v="2"/>
    <n v="1"/>
    <n v="0"/>
    <n v="0"/>
    <n v="0"/>
    <n v="0"/>
    <n v="0"/>
    <n v="0"/>
    <n v="1"/>
    <s v="W"/>
    <s v="PAULA DEL PILAR CRUZ"/>
    <n v="0.74999999999999967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5.1115033450059286"/>
  </r>
  <r>
    <s v="530 - STA. ROSAGLOBALES"/>
    <s v="Presupesto Septiembre.xlsx"/>
    <s v="PAULA DEL PILAR CRUZ"/>
    <s v="LA GANGA"/>
    <x v="224"/>
    <x v="0"/>
    <s v="GLOBALES"/>
    <n v="0"/>
    <n v="0"/>
    <n v="1"/>
    <n v="0"/>
    <n v="0"/>
    <n v="1"/>
    <n v="1"/>
    <n v="0"/>
    <n v="0"/>
    <n v="0"/>
    <n v="0"/>
    <n v="0"/>
    <n v="0"/>
    <m/>
    <n v="0.33333333333333331"/>
    <n v="0.33333333333333331"/>
    <e v="#REF!"/>
    <s v="BRONCE"/>
    <n v="3"/>
    <n v="0"/>
    <n v="1"/>
    <n v="3"/>
    <n v="0"/>
    <n v="0"/>
    <n v="0"/>
    <n v="0"/>
    <n v="0"/>
    <s v="PROM. C"/>
    <m/>
    <m/>
    <s v="CADENAS"/>
    <s v="GANGA STA ROSA"/>
    <m/>
    <s v="ANNY SUAREZ"/>
    <n v="0"/>
    <n v="0"/>
    <n v="0"/>
    <n v="0"/>
    <n v="0"/>
    <n v="0"/>
    <n v="0"/>
    <n v="0"/>
    <n v="0"/>
    <n v="0"/>
    <n v="2"/>
    <n v="0"/>
    <n v="0"/>
    <n v="0"/>
    <n v="0"/>
    <n v="0"/>
    <n v="0"/>
    <n v="2"/>
    <s v="W"/>
    <s v="PAULA DEL PILAR CRUZ"/>
    <n v="0.7499999999999996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30 - STA. ROSALAVADO"/>
    <s v="Presupesto Septiembre.xlsx"/>
    <s v="PAULA DEL PILAR CRUZ"/>
    <s v="LA GANGA"/>
    <x v="224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STA ROSA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0.74999999999999967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30 - STA. ROSAREFRIGERACIÓN"/>
    <s v="Presupesto Septiembre.xlsx"/>
    <s v="PAULA DEL PILAR CRUZ"/>
    <s v="LA GANGA"/>
    <x v="224"/>
    <x v="0"/>
    <s v="REFRIGERACIÓN"/>
    <n v="2"/>
    <n v="1"/>
    <n v="2"/>
    <n v="5"/>
    <n v="0"/>
    <n v="0"/>
    <n v="0"/>
    <n v="0"/>
    <n v="0"/>
    <n v="0"/>
    <n v="0"/>
    <n v="0"/>
    <n v="0"/>
    <m/>
    <n v="0.2857142857142857"/>
    <n v="0.2857142857142857"/>
    <e v="#REF!"/>
    <s v="BRONCE"/>
    <n v="7"/>
    <n v="0"/>
    <n v="2"/>
    <n v="7"/>
    <n v="0"/>
    <n v="0"/>
    <n v="0"/>
    <n v="0"/>
    <n v="0.4"/>
    <s v="PROM. C"/>
    <m/>
    <m/>
    <s v="CADENAS"/>
    <s v="GANGA STA ROSA"/>
    <m/>
    <s v="ANNY SUAREZ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PAULA DEL PILAR CRUZ"/>
    <n v="0.74999999999999967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s v="537 - PASAJEAIRES"/>
    <s v="Presupesto Septiembre.xlsx"/>
    <s v="PAULA DEL PILAR CRUZ"/>
    <s v="LA GANGA"/>
    <x v="225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PASAJE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0.75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518847006651849"/>
  </r>
  <r>
    <s v="537 - PASAJECOCINAS"/>
    <s v="Presupesto Septiembre.xlsx"/>
    <s v="PAULA DEL PILAR CRUZ"/>
    <s v="LA GANGA"/>
    <x v="225"/>
    <x v="0"/>
    <s v="COCINA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PASAJE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PAULA DEL PILAR CRUZ"/>
    <n v="0.75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s v="537 - PASAJEGLOBALES"/>
    <s v="Presupesto Septiembre.xlsx"/>
    <s v="PAULA DEL PILAR CRUZ"/>
    <s v="LA GANGA"/>
    <x v="225"/>
    <x v="0"/>
    <s v="GLOBALES"/>
    <n v="0"/>
    <n v="0"/>
    <n v="2"/>
    <n v="0"/>
    <n v="0"/>
    <n v="0"/>
    <n v="0"/>
    <n v="0"/>
    <n v="0"/>
    <n v="0"/>
    <n v="0"/>
    <n v="0"/>
    <n v="0"/>
    <m/>
    <n v="1"/>
    <n v="1"/>
    <e v="#REF!"/>
    <s v="BRONCE"/>
    <n v="2"/>
    <n v="0"/>
    <n v="2"/>
    <n v="2"/>
    <n v="0"/>
    <n v="0"/>
    <n v="0"/>
    <n v="0"/>
    <n v="0"/>
    <s v="PROM. C"/>
    <m/>
    <m/>
    <s v="CADENAS"/>
    <s v="GANGA PASAJE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37 - PASAJELAVADO"/>
    <s v="Presupesto Septiembre.xlsx"/>
    <s v="PAULA DEL PILAR CRUZ"/>
    <s v="LA GANGA"/>
    <x v="225"/>
    <x v="0"/>
    <s v="LAVADO"/>
    <n v="2"/>
    <n v="1"/>
    <n v="2"/>
    <n v="0"/>
    <n v="0"/>
    <n v="0"/>
    <n v="0"/>
    <n v="0"/>
    <n v="0"/>
    <n v="0"/>
    <n v="0"/>
    <n v="0"/>
    <n v="0"/>
    <m/>
    <n v="1"/>
    <n v="1"/>
    <e v="#REF!"/>
    <s v="BRONCE"/>
    <n v="2"/>
    <n v="0"/>
    <n v="2"/>
    <n v="2"/>
    <n v="0"/>
    <n v="0"/>
    <n v="0"/>
    <n v="0"/>
    <n v="0"/>
    <s v="PROM. C"/>
    <m/>
    <m/>
    <s v="CADENAS"/>
    <s v="GANGA PASAJE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0.75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</r>
  <r>
    <s v="537 - PASAJEREFRIGERACIÓN"/>
    <s v="Presupesto Septiembre.xlsx"/>
    <s v="PAULA DEL PILAR CRUZ"/>
    <s v="LA GANGA"/>
    <x v="225"/>
    <x v="0"/>
    <s v="REFRIGERACIÓN"/>
    <n v="0"/>
    <n v="1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PASAJE"/>
    <m/>
    <s v="ANNY SUAREZ"/>
    <n v="0"/>
    <n v="0"/>
    <n v="0"/>
    <n v="0"/>
    <n v="0"/>
    <n v="0"/>
    <n v="0"/>
    <n v="0"/>
    <n v="0"/>
    <n v="2"/>
    <n v="1"/>
    <n v="0"/>
    <n v="0"/>
    <n v="0"/>
    <n v="0"/>
    <n v="0"/>
    <n v="0"/>
    <n v="1"/>
    <s v="W"/>
    <s v="PAULA DEL PILAR CRUZ"/>
    <n v="0.75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544 - PIÑASAIRES"/>
    <s v="Presupesto Septiembre.xlsx"/>
    <s v="PAULA DEL PILAR CRUZ"/>
    <s v="LA GANGA"/>
    <x v="226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PIÑAS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1"/>
    <n v="1"/>
    <n v="0"/>
    <n v="0"/>
    <n v="0"/>
    <n v="0"/>
    <n v="0"/>
    <n v="0"/>
    <n v="1"/>
    <n v="0.17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66518847006651849"/>
  </r>
  <r>
    <s v="544 - PIÑASCOCINAS"/>
    <s v="Presupesto Septiembre.xlsx"/>
    <s v="PAULA DEL PILAR CRUZ"/>
    <s v="LA GANGA"/>
    <x v="226"/>
    <x v="0"/>
    <s v="COCINAS"/>
    <n v="1"/>
    <n v="1"/>
    <n v="1"/>
    <n v="0"/>
    <n v="0"/>
    <n v="0"/>
    <n v="0"/>
    <n v="0"/>
    <n v="0"/>
    <n v="0"/>
    <n v="0"/>
    <n v="0"/>
    <n v="0"/>
    <m/>
    <n v="1"/>
    <n v="1"/>
    <e v="#REF!"/>
    <s v="BRONCE"/>
    <n v="2"/>
    <n v="0"/>
    <n v="1"/>
    <n v="1"/>
    <n v="1"/>
    <n v="1"/>
    <n v="1"/>
    <n v="1"/>
    <n v="0"/>
    <s v="PROM. C"/>
    <m/>
    <m/>
    <s v="CADENAS"/>
    <s v="GANGA PIÑAS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PAULA DEL PILAR CRUZ"/>
    <n v="1"/>
    <n v="1"/>
    <n v="0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4.023815454837453"/>
  </r>
  <r>
    <s v="544 - PIÑASGLOBALES"/>
    <s v="Presupesto Septiembre.xlsx"/>
    <s v="PAULA DEL PILAR CRUZ"/>
    <s v="LA GANGA"/>
    <x v="226"/>
    <x v="0"/>
    <s v="GLOBALES"/>
    <n v="0"/>
    <n v="1"/>
    <n v="0"/>
    <n v="1"/>
    <n v="0"/>
    <n v="0"/>
    <n v="0"/>
    <n v="0"/>
    <n v="0"/>
    <n v="0"/>
    <n v="0"/>
    <n v="0"/>
    <n v="0"/>
    <m/>
    <n v="0"/>
    <n v="0"/>
    <e v="#REF!"/>
    <s v="BRONCE"/>
    <n v="3"/>
    <n v="0"/>
    <n v="0"/>
    <n v="1"/>
    <n v="2"/>
    <n v="2"/>
    <n v="2"/>
    <n v="2"/>
    <n v="0"/>
    <s v="PROM. C"/>
    <m/>
    <m/>
    <s v="CADENAS"/>
    <s v="GANGA PIÑAS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1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30855810973864972"/>
  </r>
  <r>
    <s v="544 - PIÑASLAVADO"/>
    <s v="Presupesto Septiembre.xlsx"/>
    <s v="PAULA DEL PILAR CRUZ"/>
    <s v="LA GANGA"/>
    <x v="226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PIÑAS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1"/>
    <n v="1"/>
    <n v="0"/>
    <n v="0"/>
    <n v="0"/>
    <n v="0"/>
    <n v="0"/>
    <n v="0"/>
    <n v="1"/>
    <n v="0.0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.458290751149719"/>
  </r>
  <r>
    <s v="544 - PIÑASREFRIGERACIÓN"/>
    <s v="Presupesto Septiembre.xlsx"/>
    <s v="PAULA DEL PILAR CRUZ"/>
    <s v="LA GANGA"/>
    <x v="226"/>
    <x v="0"/>
    <s v="REFRIGERACIÓN"/>
    <n v="0"/>
    <n v="2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PIÑAS"/>
    <m/>
    <s v="ANNY SUAREZ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PAULA DEL PILAR CRUZ"/>
    <n v="1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007262878599407"/>
  </r>
  <r>
    <s v="905 - MIN MACHALA PAEZ (31)COCINAS"/>
    <s v="Presupesto Septiembre.xlsx"/>
    <s v="PAULA DEL PILAR CRUZ"/>
    <s v="MARCIMEX"/>
    <x v="227"/>
    <x v="0"/>
    <s v="COCINAS"/>
    <n v="0.5"/>
    <n v="2"/>
    <n v="1"/>
    <m/>
    <n v="0"/>
    <n v="0"/>
    <n v="0"/>
    <n v="0"/>
    <n v="0"/>
    <n v="0"/>
    <n v="0"/>
    <n v="0"/>
    <n v="0"/>
    <m/>
    <n v="1"/>
    <n v="1"/>
    <n v="0"/>
    <s v="ORO"/>
    <n v="1"/>
    <n v="0"/>
    <n v="1"/>
    <n v="1"/>
    <m/>
    <m/>
    <m/>
    <n v="0"/>
    <n v="0"/>
    <s v="PROM. C"/>
    <m/>
    <m/>
    <s v="CADENAS"/>
    <s v="MIN MACHALA PAEZ"/>
    <m/>
    <s v="ANNY SUAREZ"/>
    <n v="0"/>
    <n v="2"/>
    <n v="4"/>
    <n v="0"/>
    <n v="0"/>
    <n v="0"/>
    <n v="0"/>
    <n v="0"/>
    <n v="6"/>
    <n v="4.8748451053283759"/>
    <n v="1"/>
    <n v="3"/>
    <n v="0"/>
    <n v="0"/>
    <n v="0"/>
    <n v="0"/>
    <n v="0"/>
    <n v="4"/>
    <s v="W"/>
    <s v="PAULA DEL PILAR CRUZ"/>
    <n v="0.375"/>
    <n v="1"/>
    <n v="3"/>
    <n v="0"/>
    <n v="0"/>
    <n v="0"/>
    <n v="0"/>
    <n v="0"/>
    <n v="4"/>
    <n v="0.15"/>
    <n v="0"/>
    <n v="9"/>
    <n v="0"/>
    <n v="0"/>
    <n v="0"/>
    <n v="0"/>
    <n v="0"/>
    <n v="9"/>
    <m/>
    <m/>
    <m/>
    <m/>
    <m/>
    <m/>
    <m/>
    <n v="0.17391304347826086"/>
    <s v="menor de 30%"/>
    <n v="1"/>
    <n v="4"/>
    <n v="0"/>
    <n v="0"/>
    <n v="0"/>
    <n v="0"/>
    <n v="0"/>
    <n v="5"/>
    <n v="1"/>
    <n v="8"/>
    <n v="0"/>
    <n v="0"/>
    <n v="0"/>
    <n v="0"/>
    <n v="0"/>
    <n v="9"/>
    <n v="5.7234345362598145"/>
  </r>
  <r>
    <s v="905 - MIN MACHALA PAEZ (31)LAVADO"/>
    <s v="Presupesto Septiembre.xlsx"/>
    <s v="PAULA DEL PILAR CRUZ"/>
    <s v="MARCIMEX"/>
    <x v="227"/>
    <x v="0"/>
    <s v="LAVADO"/>
    <n v="0.33333333333333331"/>
    <n v="3"/>
    <n v="1"/>
    <m/>
    <n v="0"/>
    <n v="0"/>
    <n v="0"/>
    <n v="0"/>
    <n v="0"/>
    <n v="0"/>
    <n v="0"/>
    <n v="0"/>
    <n v="0"/>
    <m/>
    <n v="1"/>
    <n v="1"/>
    <n v="0"/>
    <s v="ORO"/>
    <n v="1"/>
    <n v="0"/>
    <n v="1"/>
    <n v="1"/>
    <m/>
    <m/>
    <m/>
    <n v="0"/>
    <n v="0"/>
    <s v="PROM. C"/>
    <m/>
    <m/>
    <s v="CADENAS"/>
    <s v="MIN MACHALA PAEZ"/>
    <m/>
    <s v="ANNY SUAREZ"/>
    <n v="0"/>
    <n v="2"/>
    <n v="1"/>
    <n v="0"/>
    <n v="0"/>
    <n v="0"/>
    <n v="0"/>
    <n v="0"/>
    <n v="3"/>
    <n v="4.3612491751700473"/>
    <n v="0"/>
    <n v="0"/>
    <n v="0"/>
    <n v="0"/>
    <n v="0"/>
    <n v="0"/>
    <n v="0"/>
    <n v="0"/>
    <s v="W"/>
    <s v="PAULA DEL PILAR CRUZ"/>
    <n v="0.375"/>
    <n v="0"/>
    <n v="2"/>
    <n v="0"/>
    <n v="0"/>
    <n v="0"/>
    <n v="0"/>
    <n v="0"/>
    <n v="2"/>
    <n v="0.2"/>
    <n v="1"/>
    <n v="4"/>
    <n v="0"/>
    <n v="0"/>
    <n v="0"/>
    <n v="0"/>
    <n v="0"/>
    <n v="5"/>
    <m/>
    <m/>
    <m/>
    <m/>
    <m/>
    <m/>
    <m/>
    <n v="0.3"/>
    <s v="30% a 40%"/>
    <n v="1"/>
    <n v="2"/>
    <n v="0"/>
    <n v="0"/>
    <n v="0"/>
    <n v="0"/>
    <n v="0"/>
    <n v="3"/>
    <n v="2"/>
    <n v="2"/>
    <n v="0"/>
    <n v="0"/>
    <n v="0"/>
    <n v="0"/>
    <n v="0"/>
    <n v="4"/>
    <n v="6.1057488452380664"/>
  </r>
  <r>
    <s v="905 - MIN MACHALA PAEZ (31)REFRIGERACIÓN"/>
    <s v="Presupesto Septiembre.xlsx"/>
    <s v="PAULA DEL PILAR CRUZ"/>
    <s v="MARCIMEX"/>
    <x v="227"/>
    <x v="0"/>
    <s v="REFRIGERACIÓN"/>
    <n v="0.25"/>
    <n v="4"/>
    <n v="1"/>
    <m/>
    <n v="0"/>
    <n v="0"/>
    <n v="0"/>
    <n v="0"/>
    <n v="0"/>
    <n v="0"/>
    <n v="0"/>
    <n v="0"/>
    <n v="0"/>
    <m/>
    <n v="1"/>
    <n v="1"/>
    <n v="0"/>
    <s v="ORO"/>
    <n v="1"/>
    <n v="0"/>
    <n v="1"/>
    <n v="1"/>
    <m/>
    <m/>
    <m/>
    <n v="0"/>
    <n v="0"/>
    <s v="PROM. C"/>
    <m/>
    <m/>
    <s v="CADENAS"/>
    <s v="MIN MACHALA PAEZ"/>
    <m/>
    <s v="ANNY SUAREZ"/>
    <n v="0"/>
    <n v="1"/>
    <n v="5"/>
    <n v="0"/>
    <n v="0"/>
    <n v="0"/>
    <n v="0"/>
    <n v="0"/>
    <n v="6"/>
    <n v="4.8637059724349161"/>
    <n v="0"/>
    <n v="3"/>
    <n v="0"/>
    <n v="0"/>
    <n v="0"/>
    <n v="0"/>
    <n v="0"/>
    <n v="3"/>
    <s v="W"/>
    <s v="PAULA DEL PILAR CRUZ"/>
    <n v="0.375"/>
    <n v="0"/>
    <n v="2"/>
    <n v="0"/>
    <n v="0"/>
    <n v="0"/>
    <n v="0"/>
    <n v="0"/>
    <n v="2"/>
    <n v="0.15"/>
    <n v="1"/>
    <n v="4"/>
    <n v="0"/>
    <n v="0"/>
    <n v="0"/>
    <n v="0"/>
    <n v="0"/>
    <n v="5"/>
    <m/>
    <m/>
    <m/>
    <m/>
    <m/>
    <m/>
    <s v="MEDIO "/>
    <n v="0.125"/>
    <s v="menor de 30%"/>
    <n v="1"/>
    <n v="3"/>
    <n v="0"/>
    <n v="0"/>
    <n v="0"/>
    <n v="0"/>
    <n v="0"/>
    <n v="4"/>
    <n v="2"/>
    <n v="3"/>
    <n v="0"/>
    <n v="0"/>
    <n v="0"/>
    <n v="0"/>
    <n v="0"/>
    <n v="5"/>
    <n v="4.9861445343834321"/>
  </r>
  <r>
    <s v="906 - Min Machala Rocafuerte (30)COCINAS"/>
    <s v="Presupesto Septiembre.xlsx"/>
    <s v="PAULA DEL PILAR CRUZ"/>
    <s v="MARCIMEX"/>
    <x v="228"/>
    <x v="0"/>
    <s v="COCINAS"/>
    <n v="0.5714285714285714"/>
    <n v="7"/>
    <n v="4"/>
    <m/>
    <n v="0"/>
    <n v="0"/>
    <n v="0"/>
    <n v="0"/>
    <n v="0"/>
    <n v="0"/>
    <n v="0"/>
    <n v="0"/>
    <n v="0"/>
    <m/>
    <n v="0.36363636363636365"/>
    <n v="0.36363636363636365"/>
    <n v="0"/>
    <s v="ORO"/>
    <n v="11"/>
    <n v="3"/>
    <n v="4"/>
    <n v="11"/>
    <m/>
    <m/>
    <m/>
    <n v="5"/>
    <n v="0"/>
    <s v="PROM. C"/>
    <m/>
    <m/>
    <s v="CADENAS"/>
    <s v="MIN MACHALA ROCAFUERTE"/>
    <m/>
    <s v="ANNY SUAREZ"/>
    <n v="10"/>
    <n v="1"/>
    <n v="2"/>
    <n v="0"/>
    <n v="0"/>
    <n v="0"/>
    <n v="0"/>
    <n v="0"/>
    <n v="3"/>
    <n v="10.720271944807262"/>
    <n v="3"/>
    <n v="7"/>
    <n v="0"/>
    <n v="0"/>
    <n v="0"/>
    <n v="0"/>
    <n v="0"/>
    <n v="10"/>
    <s v="MJVS"/>
    <s v="PAULA DEL PILAR CRUZ"/>
    <n v="11.999999999999996"/>
    <n v="3"/>
    <n v="0"/>
    <n v="0"/>
    <n v="0"/>
    <n v="0"/>
    <n v="0"/>
    <n v="0"/>
    <n v="3"/>
    <n v="0.15"/>
    <n v="1"/>
    <n v="15"/>
    <n v="0"/>
    <n v="0"/>
    <n v="0"/>
    <n v="0"/>
    <n v="0"/>
    <n v="16"/>
    <m/>
    <m/>
    <m/>
    <m/>
    <m/>
    <m/>
    <s v="BAJO"/>
    <n v="0.25"/>
    <s v="mayor 40%"/>
    <n v="1"/>
    <n v="5"/>
    <n v="0"/>
    <n v="0"/>
    <n v="0"/>
    <n v="0"/>
    <n v="0"/>
    <n v="6"/>
    <n v="1"/>
    <n v="16"/>
    <n v="0"/>
    <n v="0"/>
    <n v="0"/>
    <n v="0"/>
    <n v="0"/>
    <n v="17"/>
    <n v="17.298620638211716"/>
  </r>
  <r>
    <s v="906 - Min Machala Rocafuerte (30)LAVADO"/>
    <s v="Presupesto Septiembre.xlsx"/>
    <s v="PAULA DEL PILAR CRUZ"/>
    <s v="MARCIMEX"/>
    <x v="228"/>
    <x v="0"/>
    <s v="LAVADO"/>
    <n v="0.75"/>
    <n v="4"/>
    <n v="3"/>
    <m/>
    <n v="0"/>
    <n v="0"/>
    <n v="0"/>
    <n v="0"/>
    <n v="0"/>
    <n v="0"/>
    <n v="0"/>
    <n v="0"/>
    <n v="0"/>
    <m/>
    <n v="0.375"/>
    <n v="0.375"/>
    <n v="0"/>
    <s v="ORO"/>
    <n v="8"/>
    <n v="3"/>
    <n v="3"/>
    <n v="8"/>
    <m/>
    <m/>
    <m/>
    <n v="4"/>
    <n v="0"/>
    <s v="PROM. C"/>
    <m/>
    <m/>
    <s v="CADENAS"/>
    <s v="MIN MACHALA ROCAFUERTE"/>
    <m/>
    <s v="ANNY SUAREZ"/>
    <n v="8"/>
    <n v="3"/>
    <n v="4"/>
    <n v="0"/>
    <n v="0"/>
    <n v="0"/>
    <n v="0"/>
    <n v="0"/>
    <n v="7"/>
    <n v="5.9005135899359455"/>
    <n v="1"/>
    <n v="1"/>
    <n v="0"/>
    <n v="0"/>
    <n v="0"/>
    <n v="0"/>
    <n v="0"/>
    <n v="2"/>
    <s v="MJVS"/>
    <s v="PAULA DEL PILAR CRUZ"/>
    <n v="11.999999999999996"/>
    <n v="1"/>
    <n v="3"/>
    <n v="0"/>
    <n v="0"/>
    <n v="0"/>
    <n v="0"/>
    <n v="0"/>
    <n v="4"/>
    <n v="0.2"/>
    <n v="1"/>
    <n v="2"/>
    <n v="0"/>
    <n v="0"/>
    <n v="0"/>
    <n v="0"/>
    <n v="0"/>
    <n v="3"/>
    <m/>
    <m/>
    <m/>
    <m/>
    <m/>
    <m/>
    <m/>
    <n v="0.375"/>
    <s v="30% a 40%"/>
    <n v="0"/>
    <n v="0"/>
    <n v="0"/>
    <n v="0"/>
    <n v="0"/>
    <n v="0"/>
    <n v="0"/>
    <n v="0"/>
    <n v="1"/>
    <n v="5"/>
    <n v="0"/>
    <n v="0"/>
    <n v="0"/>
    <n v="0"/>
    <n v="0"/>
    <n v="6"/>
    <n v="8.2607190259103245"/>
  </r>
  <r>
    <s v="906 - Min Machala Rocafuerte (30)REFRIGERACIÓN"/>
    <s v="Presupesto Septiembre.xlsx"/>
    <s v="PAULA DEL PILAR CRUZ"/>
    <s v="MARCIMEX"/>
    <x v="228"/>
    <x v="0"/>
    <s v="REFRIGERACIÓN"/>
    <n v="1.25"/>
    <n v="4"/>
    <n v="5"/>
    <m/>
    <n v="0"/>
    <n v="0"/>
    <n v="0"/>
    <n v="0"/>
    <n v="0"/>
    <n v="0"/>
    <n v="0"/>
    <n v="0"/>
    <n v="0"/>
    <m/>
    <n v="0.5"/>
    <n v="0.5"/>
    <n v="0"/>
    <s v="ORO"/>
    <n v="10"/>
    <n v="5"/>
    <n v="5"/>
    <n v="10"/>
    <m/>
    <m/>
    <m/>
    <n v="5"/>
    <n v="0"/>
    <s v="PROM. C"/>
    <m/>
    <m/>
    <s v="CADENAS"/>
    <s v="MIN MACHALA ROCAFUERTE"/>
    <m/>
    <s v="ANNY SUAREZ"/>
    <n v="10"/>
    <n v="1"/>
    <n v="5"/>
    <n v="0"/>
    <n v="0"/>
    <n v="0"/>
    <n v="0"/>
    <n v="0"/>
    <n v="6"/>
    <n v="7.61175526872311"/>
    <n v="0"/>
    <n v="4"/>
    <n v="0"/>
    <n v="0"/>
    <n v="0"/>
    <n v="0"/>
    <n v="0"/>
    <n v="4"/>
    <s v="MJVS"/>
    <s v="PAULA DEL PILAR CRUZ"/>
    <n v="11.999999999999996"/>
    <n v="1"/>
    <n v="6"/>
    <n v="0"/>
    <n v="0"/>
    <n v="0"/>
    <n v="0"/>
    <n v="0"/>
    <n v="7"/>
    <n v="0.15"/>
    <n v="0"/>
    <n v="5"/>
    <n v="0"/>
    <n v="0"/>
    <n v="0"/>
    <n v="0"/>
    <n v="0"/>
    <n v="5"/>
    <m/>
    <m/>
    <m/>
    <m/>
    <m/>
    <m/>
    <s v="MEDIO "/>
    <n v="9.0909090909090912E-2"/>
    <s v="menor de 30%"/>
    <n v="2"/>
    <n v="4"/>
    <n v="0"/>
    <n v="0"/>
    <n v="0"/>
    <n v="0"/>
    <n v="0"/>
    <n v="6"/>
    <n v="1"/>
    <n v="2"/>
    <n v="0"/>
    <n v="0"/>
    <n v="0"/>
    <n v="0"/>
    <n v="0"/>
    <n v="3"/>
    <n v="11.193757748122222"/>
  </r>
  <r>
    <s v="914 - MIN PASAJE JUAN MONTALVO (40)COCINAS"/>
    <s v="Presupesto Septiembre.xlsx"/>
    <s v="PAULA DEL PILAR CRUZ"/>
    <s v="MARCIMEX"/>
    <x v="229"/>
    <x v="0"/>
    <s v="COCINAS"/>
    <n v="0"/>
    <n v="1"/>
    <n v="0"/>
    <m/>
    <n v="0"/>
    <n v="0"/>
    <n v="0"/>
    <n v="0"/>
    <n v="0"/>
    <n v="0"/>
    <n v="0"/>
    <n v="0"/>
    <n v="0"/>
    <m/>
    <n v="0"/>
    <n v="0"/>
    <n v="0"/>
    <s v="BRONCE"/>
    <n v="0"/>
    <n v="0"/>
    <n v="0"/>
    <n v="0"/>
    <m/>
    <m/>
    <m/>
    <n v="0"/>
    <n v="0"/>
    <s v="PROM. C"/>
    <m/>
    <m/>
    <s v="CADENAS"/>
    <s v="MIN PASAJE JUAN MONTALVO  (40)"/>
    <m/>
    <s v="ANNY SUAREZ"/>
    <n v="0"/>
    <n v="0"/>
    <n v="0"/>
    <n v="0"/>
    <n v="0"/>
    <n v="0"/>
    <n v="0"/>
    <n v="0"/>
    <n v="0"/>
    <n v="4"/>
    <n v="0"/>
    <n v="0"/>
    <n v="0"/>
    <n v="0"/>
    <n v="0"/>
    <n v="0"/>
    <n v="0"/>
    <n v="0"/>
    <s v="W"/>
    <s v="PAULA DEL PILAR CRUZ"/>
    <n v="0.75"/>
    <n v="1"/>
    <n v="5"/>
    <n v="0"/>
    <n v="0"/>
    <n v="0"/>
    <n v="0"/>
    <n v="0"/>
    <n v="6"/>
    <n v="0.15"/>
    <n v="0"/>
    <n v="0"/>
    <n v="0"/>
    <n v="0"/>
    <n v="0"/>
    <n v="0"/>
    <n v="0"/>
    <n v="0"/>
    <m/>
    <m/>
    <m/>
    <m/>
    <m/>
    <m/>
    <s v="MEDIO "/>
    <n v="0.16666666666666666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1.7019786176849372"/>
  </r>
  <r>
    <s v="914 - MIN PASAJE JUAN MONTALVO (40)LAVADO"/>
    <s v="Presupesto Septiembre.xlsx"/>
    <s v="PAULA DEL PILAR CRUZ"/>
    <s v="MARCIMEX"/>
    <x v="229"/>
    <x v="0"/>
    <s v="LAVADO"/>
    <n v="2"/>
    <n v="1"/>
    <n v="2"/>
    <m/>
    <n v="0"/>
    <n v="0"/>
    <n v="0"/>
    <n v="0"/>
    <n v="0"/>
    <n v="0"/>
    <n v="0"/>
    <n v="0"/>
    <n v="0"/>
    <m/>
    <n v="0.66666666666666663"/>
    <n v="0.66666666666666663"/>
    <n v="0"/>
    <s v="BRONCE"/>
    <n v="3"/>
    <n v="0"/>
    <n v="2"/>
    <n v="3"/>
    <m/>
    <m/>
    <m/>
    <n v="0"/>
    <n v="0"/>
    <s v="PROM. C"/>
    <m/>
    <m/>
    <s v="CADENAS"/>
    <s v="MIN PASAJE JUAN MONTALVO  (40)"/>
    <m/>
    <s v="ANNY SUAREZ"/>
    <n v="0"/>
    <n v="0"/>
    <n v="0"/>
    <n v="0"/>
    <n v="0"/>
    <n v="0"/>
    <n v="0"/>
    <n v="0"/>
    <n v="0"/>
    <n v="3"/>
    <n v="0"/>
    <n v="0"/>
    <n v="0"/>
    <n v="0"/>
    <n v="0"/>
    <n v="0"/>
    <n v="0"/>
    <n v="0"/>
    <s v="W"/>
    <s v="PAULA DEL PILAR CRUZ"/>
    <n v="0.75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141318774509682"/>
  </r>
  <r>
    <s v="914 - MIN PASAJE JUAN MONTALVO (40)REFRIGERACIÓN"/>
    <s v="Presupesto Septiembre.xlsx"/>
    <s v="PAULA DEL PILAR CRUZ"/>
    <s v="MARCIMEX"/>
    <x v="229"/>
    <x v="0"/>
    <s v="REFRIGERACIÓN"/>
    <n v="1"/>
    <n v="1"/>
    <n v="1"/>
    <m/>
    <n v="0"/>
    <n v="0"/>
    <n v="0"/>
    <n v="0"/>
    <n v="0"/>
    <n v="0"/>
    <n v="0"/>
    <n v="0"/>
    <n v="0"/>
    <m/>
    <n v="1"/>
    <n v="1"/>
    <n v="0"/>
    <s v="BRONCE"/>
    <n v="1"/>
    <n v="0"/>
    <n v="1"/>
    <n v="1"/>
    <m/>
    <m/>
    <m/>
    <n v="0"/>
    <n v="0"/>
    <s v="PROM. C"/>
    <m/>
    <m/>
    <s v="CADENAS"/>
    <s v="MIN PASAJE JUAN MONTALVO  (40)"/>
    <m/>
    <s v="ANNY SUAREZ"/>
    <n v="0"/>
    <n v="0"/>
    <n v="0"/>
    <n v="0"/>
    <n v="0"/>
    <n v="0"/>
    <n v="0"/>
    <n v="0"/>
    <n v="0"/>
    <n v="4"/>
    <n v="0"/>
    <n v="0"/>
    <n v="0"/>
    <n v="0"/>
    <n v="0"/>
    <n v="0"/>
    <n v="0"/>
    <n v="0"/>
    <s v="W"/>
    <s v="PAULA DEL PILAR CRUZ"/>
    <n v="0.75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890541821629115"/>
  </r>
  <r>
    <s v="915 - MIN PIÑAS1 (45)COCINAS"/>
    <s v="Presupesto Septiembre.xlsx"/>
    <s v="PAULA DEL PILAR CRUZ"/>
    <s v="MARCIMEX"/>
    <x v="230"/>
    <x v="0"/>
    <s v="COCINAS"/>
    <n v="1"/>
    <n v="1"/>
    <n v="1"/>
    <m/>
    <n v="0"/>
    <n v="0"/>
    <n v="0"/>
    <n v="0"/>
    <n v="0"/>
    <n v="0"/>
    <n v="0"/>
    <n v="0"/>
    <n v="0"/>
    <m/>
    <n v="1"/>
    <n v="1"/>
    <n v="0"/>
    <s v="ORO"/>
    <n v="1"/>
    <n v="0"/>
    <n v="1"/>
    <n v="1"/>
    <m/>
    <m/>
    <m/>
    <n v="0"/>
    <n v="0"/>
    <s v="PROM. C"/>
    <m/>
    <m/>
    <s v="CADENAS"/>
    <s v="MIN PIÑAS1  (45)"/>
    <m/>
    <s v="ANNY SUAREZ"/>
    <n v="0"/>
    <n v="0"/>
    <n v="0"/>
    <n v="0"/>
    <n v="0"/>
    <n v="0"/>
    <n v="0"/>
    <n v="0"/>
    <n v="0"/>
    <n v="4"/>
    <n v="0"/>
    <n v="0"/>
    <n v="0"/>
    <n v="0"/>
    <n v="0"/>
    <n v="0"/>
    <n v="0"/>
    <n v="0"/>
    <s v="W"/>
    <s v="PAULA DEL PILAR CRUZ"/>
    <n v="0.99999999999999978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3"/>
    <n v="0"/>
    <n v="0"/>
    <n v="0"/>
    <n v="0"/>
    <n v="0"/>
    <n v="0"/>
    <n v="3"/>
    <n v="2.2065892269423868"/>
  </r>
  <r>
    <s v="915 - MIN PIÑAS1 (45)EMPOTRE"/>
    <s v="Presupesto Septiembre.xlsx"/>
    <s v="PAULA DEL PILAR CRUZ"/>
    <s v="MARCIMEX"/>
    <x v="230"/>
    <x v="0"/>
    <s v="EMPOTRE"/>
    <n v="0"/>
    <n v="0"/>
    <n v="0"/>
    <m/>
    <n v="0"/>
    <n v="0"/>
    <n v="0"/>
    <n v="0"/>
    <n v="0"/>
    <n v="0"/>
    <n v="0"/>
    <n v="0"/>
    <n v="0"/>
    <m/>
    <n v="0"/>
    <n v="0"/>
    <n v="0"/>
    <s v="ORO"/>
    <n v="0"/>
    <n v="0"/>
    <n v="0"/>
    <n v="0"/>
    <m/>
    <m/>
    <m/>
    <n v="0"/>
    <n v="0"/>
    <s v="PROM. C"/>
    <m/>
    <m/>
    <s v="CADENAS"/>
    <s v="MIN PIÑAS1  (45)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PAULA DEL PILAR CRUZ"/>
    <n v="0.99999999999999978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s v="915 - MIN PIÑAS1 (45)REFRIGERACIÓN"/>
    <s v="Presupesto Septiembre.xlsx"/>
    <s v="PAULA DEL PILAR CRUZ"/>
    <s v="MARCIMEX"/>
    <x v="230"/>
    <x v="0"/>
    <s v="REFRIGERACIÓN"/>
    <n v="2"/>
    <n v="1"/>
    <n v="2"/>
    <m/>
    <n v="0"/>
    <n v="0"/>
    <n v="0"/>
    <n v="0"/>
    <n v="0"/>
    <n v="0"/>
    <n v="0"/>
    <n v="0"/>
    <n v="0"/>
    <m/>
    <n v="1"/>
    <n v="1"/>
    <n v="0"/>
    <s v="ORO"/>
    <n v="2"/>
    <n v="0"/>
    <n v="2"/>
    <n v="2"/>
    <m/>
    <m/>
    <m/>
    <n v="0"/>
    <n v="0"/>
    <s v="PROM. C"/>
    <m/>
    <m/>
    <s v="CADENAS"/>
    <s v="MIN PIÑAS1  (45)"/>
    <m/>
    <s v="ANNY SUAREZ"/>
    <n v="0"/>
    <n v="0"/>
    <n v="0"/>
    <n v="0"/>
    <n v="0"/>
    <n v="0"/>
    <n v="0"/>
    <n v="0"/>
    <n v="0"/>
    <n v="3.5806169328374535"/>
    <n v="1"/>
    <n v="2"/>
    <n v="0"/>
    <n v="0"/>
    <n v="0"/>
    <n v="0"/>
    <n v="0"/>
    <n v="3"/>
    <s v="W"/>
    <s v="PAULA DEL PILAR CRUZ"/>
    <n v="0.99999999999999978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.33333333333333331"/>
    <s v="30% a 40%"/>
    <n v="0"/>
    <n v="0"/>
    <n v="0"/>
    <n v="0"/>
    <n v="0"/>
    <n v="0"/>
    <n v="0"/>
    <n v="0"/>
    <n v="1"/>
    <n v="0"/>
    <n v="0"/>
    <n v="0"/>
    <n v="0"/>
    <n v="0"/>
    <n v="0"/>
    <n v="1"/>
    <n v="3.4729818420476919"/>
  </r>
  <r>
    <s v="923 - MIN SANTA ROSA (35)COCINAS"/>
    <s v="Presupesto Septiembre.xlsx"/>
    <s v="PAULA DEL PILAR CRUZ"/>
    <s v="MARCIMEX"/>
    <x v="231"/>
    <x v="0"/>
    <s v="COCINAS"/>
    <n v="0"/>
    <n v="0"/>
    <n v="0"/>
    <m/>
    <n v="0"/>
    <n v="0"/>
    <n v="0"/>
    <n v="0"/>
    <n v="0"/>
    <n v="0"/>
    <n v="0"/>
    <n v="0"/>
    <n v="0"/>
    <m/>
    <n v="0"/>
    <n v="0"/>
    <n v="0"/>
    <s v="BRONCE"/>
    <n v="0"/>
    <n v="0"/>
    <n v="0"/>
    <n v="0"/>
    <m/>
    <m/>
    <m/>
    <n v="0"/>
    <n v="0"/>
    <s v="PROM. C"/>
    <m/>
    <m/>
    <s v="CADENAS"/>
    <s v="MIN SANTA ROSA  (35)"/>
    <m/>
    <s v="ANNY SUAREZ"/>
    <n v="0"/>
    <n v="0"/>
    <n v="0"/>
    <n v="0"/>
    <n v="0"/>
    <n v="0"/>
    <n v="0"/>
    <n v="0"/>
    <n v="0"/>
    <n v="4"/>
    <n v="0"/>
    <n v="1"/>
    <n v="0"/>
    <n v="0"/>
    <n v="0"/>
    <n v="0"/>
    <n v="0"/>
    <n v="1"/>
    <s v="W"/>
    <s v="PAULA DEL PILAR CRUZ"/>
    <n v="0.49999999999999956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844799344799347"/>
  </r>
  <r>
    <s v="923 - MIN SANTA ROSA (35)REFRIGERACIÓN"/>
    <s v="Presupesto Septiembre.xlsx"/>
    <s v="PAULA DEL PILAR CRUZ"/>
    <s v="MARCIMEX"/>
    <x v="231"/>
    <x v="0"/>
    <s v="REFRIGERACIÓN"/>
    <n v="2"/>
    <n v="1"/>
    <n v="2"/>
    <m/>
    <n v="0"/>
    <n v="0"/>
    <n v="1"/>
    <n v="0"/>
    <n v="0"/>
    <n v="0"/>
    <n v="0"/>
    <n v="0"/>
    <n v="0"/>
    <m/>
    <n v="0.5"/>
    <n v="0.5"/>
    <n v="0"/>
    <s v="BRONCE"/>
    <n v="4"/>
    <n v="0"/>
    <n v="2"/>
    <n v="4"/>
    <m/>
    <m/>
    <m/>
    <n v="0"/>
    <n v="0"/>
    <s v="PROM. C"/>
    <m/>
    <m/>
    <s v="CADENAS"/>
    <s v="MIN SANTA ROSA  (35)"/>
    <m/>
    <s v="ANNY SUAREZ"/>
    <n v="0"/>
    <n v="0"/>
    <n v="0"/>
    <n v="0"/>
    <n v="0"/>
    <n v="0"/>
    <n v="0"/>
    <n v="0"/>
    <n v="0"/>
    <n v="4"/>
    <n v="0"/>
    <n v="3"/>
    <n v="0"/>
    <n v="0"/>
    <n v="0"/>
    <n v="0"/>
    <n v="0"/>
    <n v="3"/>
    <s v="W"/>
    <s v="PAULA DEL PILAR CRUZ"/>
    <n v="0.49999999999999956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890541821629115"/>
  </r>
  <r>
    <s v="643 - TODOHOGAR MACHALAAIRES"/>
    <s v="Presupesto Septiembre.xlsx"/>
    <s v="PAULA DEL PILAR CRUZ"/>
    <s v="TODOHOGAR"/>
    <x v="232"/>
    <x v="0"/>
    <s v="AIRES"/>
    <n v="1"/>
    <n v="1"/>
    <n v="1"/>
    <n v="0"/>
    <n v="0"/>
    <n v="0"/>
    <n v="0"/>
    <n v="0"/>
    <n v="0"/>
    <n v="0"/>
    <n v="0"/>
    <n v="0"/>
    <n v="0"/>
    <m/>
    <n v="1"/>
    <n v="1"/>
    <e v="#REF!"/>
    <s v="PLATINO"/>
    <n v="1"/>
    <n v="0"/>
    <n v="1"/>
    <n v="1"/>
    <n v="0"/>
    <n v="0"/>
    <n v="0"/>
    <n v="0"/>
    <n v="0"/>
    <s v="PROM. C"/>
    <m/>
    <m/>
    <s v="ESPECIALIZADOS"/>
    <s v="TODOHOGAR MACHALA"/>
    <m/>
    <s v="ANNY SUAREZ"/>
    <n v="0"/>
    <n v="0"/>
    <n v="0"/>
    <n v="0"/>
    <n v="0"/>
    <n v="0"/>
    <n v="0"/>
    <n v="0"/>
    <n v="0"/>
    <n v="2.0454545454545459"/>
    <n v="0"/>
    <n v="0"/>
    <n v="0"/>
    <n v="0"/>
    <n v="0"/>
    <n v="0"/>
    <n v="0"/>
    <n v="0"/>
    <s v="MJVS"/>
    <s v="PAULA DEL PILAR CRUZ"/>
    <n v="8.0000000000000036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454545454545459"/>
  </r>
  <r>
    <s v="643 - TODOHOGAR MACHALACOCINAS"/>
    <s v="Presupesto Septiembre.xlsx"/>
    <s v="PAULA DEL PILAR CRUZ"/>
    <s v="TODOHOGAR"/>
    <x v="232"/>
    <x v="0"/>
    <s v="COCINAS"/>
    <n v="0.2"/>
    <n v="10"/>
    <n v="2"/>
    <n v="0"/>
    <n v="0"/>
    <n v="0"/>
    <n v="0"/>
    <n v="0"/>
    <n v="0"/>
    <n v="0"/>
    <n v="0"/>
    <n v="0"/>
    <n v="0"/>
    <m/>
    <n v="1"/>
    <n v="1"/>
    <e v="#REF!"/>
    <s v="PLATINO"/>
    <n v="4"/>
    <n v="0"/>
    <n v="2"/>
    <n v="2"/>
    <n v="2"/>
    <n v="2"/>
    <n v="2"/>
    <n v="2"/>
    <n v="0"/>
    <s v="PROM. C"/>
    <m/>
    <m/>
    <s v="ESPECIALIZADOS"/>
    <s v="TODOHOGAR MACHALA"/>
    <m/>
    <s v="ANNY SUAREZ"/>
    <n v="0"/>
    <n v="0"/>
    <n v="0"/>
    <n v="0"/>
    <n v="0"/>
    <n v="0"/>
    <n v="0"/>
    <n v="0"/>
    <n v="0"/>
    <n v="9.9696969696969671"/>
    <n v="0"/>
    <n v="0"/>
    <n v="0"/>
    <n v="0"/>
    <n v="0"/>
    <n v="0"/>
    <n v="0"/>
    <n v="0"/>
    <s v="MJVS"/>
    <s v="PAULA DEL PILAR CRUZ"/>
    <n v="8.0000000000000036"/>
    <n v="0"/>
    <n v="1"/>
    <n v="0"/>
    <n v="0"/>
    <n v="0"/>
    <n v="0"/>
    <n v="0"/>
    <n v="1"/>
    <n v="0.5"/>
    <n v="0"/>
    <n v="0"/>
    <n v="0"/>
    <n v="0"/>
    <n v="0"/>
    <n v="0"/>
    <n v="0"/>
    <n v="0"/>
    <m/>
    <m/>
    <m/>
    <m/>
    <m/>
    <m/>
    <m/>
    <n v="0"/>
    <n v="0"/>
    <n v="1"/>
    <n v="0"/>
    <n v="0"/>
    <n v="0"/>
    <n v="0"/>
    <n v="0"/>
    <n v="0"/>
    <n v="1"/>
    <n v="1"/>
    <n v="0"/>
    <n v="0"/>
    <n v="0"/>
    <n v="0"/>
    <n v="0"/>
    <n v="0"/>
    <n v="1"/>
    <n v="10.909090909090908"/>
  </r>
  <r>
    <s v="643 - TODOHOGAR MACHALAEMPOTRE"/>
    <s v="Presupesto Septiembre.xlsx"/>
    <s v="PAULA DEL PILAR CRUZ"/>
    <s v="TODOHOGAR"/>
    <x v="232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C"/>
    <m/>
    <m/>
    <s v="ESPECIALIZADOS"/>
    <s v="TODOHOGAR MACHALA"/>
    <m/>
    <s v="ANNY SUAREZ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JVS"/>
    <s v="PAULA DEL PILAR CRUZ"/>
    <n v="8.0000000000000036"/>
    <n v="0"/>
    <n v="0"/>
    <n v="0"/>
    <n v="0"/>
    <n v="0"/>
    <n v="0"/>
    <n v="0"/>
    <n v="0"/>
    <n v="0.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.65693430656934304"/>
  </r>
  <r>
    <s v="643 - TODOHOGAR MACHALAGLOBALES"/>
    <s v="Presupesto Septiembre.xlsx"/>
    <s v="PAULA DEL PILAR CRUZ"/>
    <s v="TODOHOGAR"/>
    <x v="232"/>
    <x v="0"/>
    <s v="GLOBALES"/>
    <n v="0"/>
    <n v="5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C"/>
    <m/>
    <m/>
    <s v="ESPECIALIZADOS"/>
    <s v="TODOHOGAR MACHALA"/>
    <m/>
    <s v="ANNY SUAREZ"/>
    <n v="0"/>
    <n v="0"/>
    <n v="0"/>
    <n v="0"/>
    <n v="0"/>
    <n v="0"/>
    <n v="0"/>
    <n v="0"/>
    <n v="0"/>
    <n v="4.3393501805054147"/>
    <n v="0"/>
    <n v="0"/>
    <n v="0"/>
    <n v="0"/>
    <n v="0"/>
    <n v="0"/>
    <n v="0"/>
    <n v="0"/>
    <s v="MJVS"/>
    <s v="PAULA DEL PILAR CRUZ"/>
    <n v="8.0000000000000036"/>
    <n v="2"/>
    <n v="0"/>
    <n v="0"/>
    <n v="0"/>
    <n v="0"/>
    <n v="0"/>
    <n v="0"/>
    <n v="2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1"/>
    <n v="0"/>
    <n v="0"/>
    <n v="0"/>
    <n v="0"/>
    <n v="0"/>
    <n v="0"/>
    <n v="1"/>
    <n v="4.7818592057761728"/>
  </r>
  <r>
    <s v="643 - TODOHOGAR MACHALALAVADO"/>
    <s v="Presupesto Septiembre.xlsx"/>
    <s v="PAULA DEL PILAR CRUZ"/>
    <s v="TODOHOGAR"/>
    <x v="232"/>
    <x v="0"/>
    <s v="LAVADO"/>
    <n v="0.1"/>
    <n v="10"/>
    <n v="1"/>
    <n v="0"/>
    <n v="0"/>
    <n v="0"/>
    <n v="0"/>
    <n v="0"/>
    <n v="0"/>
    <n v="0"/>
    <n v="0"/>
    <n v="0"/>
    <n v="0"/>
    <m/>
    <n v="1"/>
    <n v="1"/>
    <e v="#REF!"/>
    <s v="PLATINO"/>
    <n v="3"/>
    <n v="0"/>
    <n v="1"/>
    <n v="1"/>
    <n v="2"/>
    <n v="2"/>
    <n v="2"/>
    <n v="2"/>
    <n v="0"/>
    <s v="PROM. C"/>
    <m/>
    <m/>
    <s v="ESPECIALIZADOS"/>
    <s v="TODOHOGAR MACHALA"/>
    <m/>
    <s v="ANNY SUAREZ"/>
    <n v="0"/>
    <n v="0"/>
    <n v="0"/>
    <n v="0"/>
    <n v="0"/>
    <n v="0"/>
    <n v="0"/>
    <n v="0"/>
    <n v="0"/>
    <n v="8.0959999999999983"/>
    <n v="1"/>
    <n v="0"/>
    <n v="0"/>
    <n v="0"/>
    <n v="0"/>
    <n v="0"/>
    <n v="0"/>
    <n v="1"/>
    <s v="MJVS"/>
    <s v="PAULA DEL PILAR CRUZ"/>
    <n v="8.0000000000000036"/>
    <n v="3"/>
    <n v="0"/>
    <n v="0"/>
    <n v="0"/>
    <n v="0"/>
    <n v="0"/>
    <n v="0"/>
    <n v="3"/>
    <n v="0.25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2.368"/>
  </r>
  <r>
    <s v="643 - TODOHOGAR MACHALAREFRIGERACIÓN"/>
    <s v="Presupesto Septiembre.xlsx"/>
    <s v="PAULA DEL PILAR CRUZ"/>
    <s v="TODOHOGAR"/>
    <x v="232"/>
    <x v="0"/>
    <s v="REFRIGERACIÓN"/>
    <n v="0.16666666666666666"/>
    <n v="6"/>
    <n v="1"/>
    <n v="1"/>
    <n v="3"/>
    <n v="0"/>
    <n v="2"/>
    <n v="0"/>
    <n v="0"/>
    <n v="0"/>
    <n v="0"/>
    <n v="0"/>
    <n v="0"/>
    <m/>
    <n v="0.14285714285714285"/>
    <n v="0.14285714285714285"/>
    <e v="#REF!"/>
    <s v="PLATINO"/>
    <n v="7"/>
    <n v="0"/>
    <n v="1"/>
    <n v="7"/>
    <n v="0"/>
    <n v="0"/>
    <n v="0"/>
    <n v="0"/>
    <n v="1"/>
    <s v="PROM. C"/>
    <m/>
    <m/>
    <s v="ESPECIALIZADOS"/>
    <s v="TODOHOGAR MACHALA"/>
    <m/>
    <s v="ANNY SUAREZ"/>
    <n v="0"/>
    <n v="1"/>
    <n v="0"/>
    <n v="0"/>
    <n v="0"/>
    <n v="0"/>
    <n v="0"/>
    <n v="0"/>
    <n v="1"/>
    <n v="3.1118012422360248"/>
    <n v="0"/>
    <n v="0"/>
    <n v="0"/>
    <n v="0"/>
    <n v="0"/>
    <n v="0"/>
    <n v="0"/>
    <n v="0"/>
    <s v="MJVS"/>
    <s v="PAULA DEL PILAR CRUZ"/>
    <n v="8.0000000000000036"/>
    <n v="2"/>
    <n v="0"/>
    <n v="0"/>
    <n v="0"/>
    <n v="0"/>
    <n v="0"/>
    <n v="0"/>
    <n v="2"/>
    <n v="0.4"/>
    <n v="0"/>
    <n v="1"/>
    <n v="0"/>
    <n v="0"/>
    <n v="0"/>
    <n v="0"/>
    <n v="0"/>
    <n v="1"/>
    <m/>
    <m/>
    <m/>
    <m/>
    <m/>
    <m/>
    <m/>
    <n v="0.75"/>
    <s v="mayor 40%"/>
    <n v="0"/>
    <n v="0"/>
    <n v="0"/>
    <n v="0"/>
    <n v="0"/>
    <n v="0"/>
    <n v="0"/>
    <n v="0"/>
    <n v="0"/>
    <n v="1"/>
    <n v="0"/>
    <n v="0"/>
    <n v="0"/>
    <n v="0"/>
    <n v="0"/>
    <n v="1"/>
    <n v="3.5943283769370731"/>
  </r>
  <r>
    <s v="808 - ALM ESPAÑA LUIS CORDERO 2AIRES"/>
    <s v="RAQUEL PATRICIA CUZCO.xlsx"/>
    <s v="RAQUEL PATRICIA CUZCO"/>
    <s v="ALMACENES ESPAÑA"/>
    <x v="233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ALM ESPAÑA LUIS CORDERO 2"/>
    <m/>
    <s v="MARIA JOSE AREVALO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RAQUEL PATRICIA CUZCO"/>
    <n v="27"/>
    <n v="0"/>
    <n v="0"/>
    <n v="0"/>
    <n v="0"/>
    <n v="0"/>
    <n v="0"/>
    <n v="0"/>
    <n v="0"/>
    <n v="0.3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823529411764697"/>
  </r>
  <r>
    <s v="808 - ALM ESPAÑA LUIS CORDERO 2COCINAS"/>
    <s v="RAQUEL PATRICIA CUZCO.xlsx"/>
    <s v="RAQUEL PATRICIA CUZCO"/>
    <s v="ALMACENES ESPAÑA"/>
    <x v="233"/>
    <x v="0"/>
    <s v="COCINAS"/>
    <n v="0.15"/>
    <n v="20"/>
    <n v="3"/>
    <n v="18"/>
    <n v="0"/>
    <n v="0"/>
    <n v="0"/>
    <n v="0"/>
    <n v="0"/>
    <n v="0"/>
    <n v="0"/>
    <n v="0"/>
    <n v="0"/>
    <m/>
    <n v="0.14285714285714285"/>
    <n v="0.14285714285714285"/>
    <e v="#REF!"/>
    <s v="PLATINO"/>
    <n v="22"/>
    <n v="2"/>
    <n v="3"/>
    <n v="21"/>
    <n v="1"/>
    <n v="4"/>
    <n v="1"/>
    <n v="6"/>
    <n v="0.16666666666666666"/>
    <s v="PROM. B"/>
    <m/>
    <m/>
    <s v="CADENAS"/>
    <s v="ALM ESPAÑA LUIS CORDERO 2"/>
    <m/>
    <s v="MARIA JOSE AREVALO"/>
    <n v="15"/>
    <n v="2"/>
    <n v="0"/>
    <n v="0"/>
    <n v="0"/>
    <n v="0"/>
    <n v="0"/>
    <n v="0"/>
    <n v="2"/>
    <n v="27.164116659192928"/>
    <n v="4"/>
    <n v="0"/>
    <n v="0"/>
    <n v="0"/>
    <n v="0"/>
    <n v="0"/>
    <n v="0"/>
    <n v="4"/>
    <s v="MWJVS"/>
    <s v="RAQUEL PATRICIA CUZCO"/>
    <n v="27"/>
    <n v="6"/>
    <n v="10"/>
    <n v="0"/>
    <n v="0"/>
    <n v="0"/>
    <n v="0"/>
    <n v="0"/>
    <n v="16"/>
    <n v="0.5"/>
    <n v="5"/>
    <n v="4"/>
    <n v="0"/>
    <n v="0"/>
    <n v="0"/>
    <n v="0"/>
    <n v="0"/>
    <n v="9"/>
    <m/>
    <m/>
    <m/>
    <m/>
    <m/>
    <m/>
    <m/>
    <n v="0.54838709677419351"/>
    <s v="mayor 40%"/>
    <n v="3"/>
    <n v="1"/>
    <n v="0"/>
    <n v="0"/>
    <n v="0"/>
    <n v="0"/>
    <n v="0"/>
    <n v="4"/>
    <n v="7"/>
    <n v="3"/>
    <n v="0"/>
    <n v="0"/>
    <n v="0"/>
    <n v="0"/>
    <n v="0"/>
    <n v="10"/>
    <n v="48.507351177130232"/>
  </r>
  <r>
    <s v="808 - ALM ESPAÑA LUIS CORDERO 2EMPOTRE"/>
    <s v="RAQUEL PATRICIA CUZCO.xlsx"/>
    <s v="RAQUEL PATRICIA CUZCO"/>
    <s v="ALMACENES ESPAÑA"/>
    <x v="233"/>
    <x v="0"/>
    <s v="EMPOTRE"/>
    <n v="2.3333333333333335"/>
    <n v="3"/>
    <n v="7"/>
    <n v="8"/>
    <n v="0"/>
    <n v="0"/>
    <n v="0"/>
    <n v="0"/>
    <n v="0"/>
    <n v="0"/>
    <n v="0"/>
    <n v="0"/>
    <n v="0"/>
    <m/>
    <n v="0.63636363636363635"/>
    <n v="0.63636363636363635"/>
    <e v="#REF!"/>
    <s v="PLATINO"/>
    <n v="23"/>
    <n v="6"/>
    <n v="7"/>
    <n v="11"/>
    <n v="12"/>
    <n v="8"/>
    <n v="12"/>
    <n v="14"/>
    <n v="0.875"/>
    <s v="PROM. B"/>
    <m/>
    <m/>
    <s v="CADENAS"/>
    <s v="ALM ESPAÑA LUIS CORDERO 2"/>
    <m/>
    <s v="MARIA JOSE AREVALO"/>
    <n v="8"/>
    <n v="1"/>
    <n v="0"/>
    <n v="0"/>
    <n v="0"/>
    <n v="0"/>
    <n v="0"/>
    <n v="0"/>
    <n v="1"/>
    <n v="0"/>
    <n v="3"/>
    <n v="0"/>
    <n v="0"/>
    <n v="0"/>
    <n v="0"/>
    <n v="0"/>
    <n v="0"/>
    <n v="3"/>
    <s v="MWJVS"/>
    <s v="RAQUEL PATRICIA CUZCO"/>
    <n v="27"/>
    <n v="4"/>
    <n v="3"/>
    <n v="0"/>
    <n v="0"/>
    <n v="0"/>
    <n v="0"/>
    <n v="0"/>
    <n v="7"/>
    <n v="0.35"/>
    <n v="1"/>
    <n v="2"/>
    <n v="0"/>
    <n v="0"/>
    <n v="0"/>
    <n v="0"/>
    <n v="0"/>
    <n v="3"/>
    <m/>
    <m/>
    <m/>
    <m/>
    <m/>
    <m/>
    <m/>
    <n v="0.6428571428571429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08 - ALM ESPAÑA LUIS CORDERO 2GLOBALES"/>
    <s v="RAQUEL PATRICIA CUZCO.xlsx"/>
    <s v="RAQUEL PATRICIA CUZCO"/>
    <s v="ALMACENES ESPAÑA"/>
    <x v="233"/>
    <x v="0"/>
    <s v="GLOBALES"/>
    <n v="0.15"/>
    <n v="20"/>
    <n v="3"/>
    <n v="10"/>
    <n v="0"/>
    <n v="0"/>
    <n v="0"/>
    <n v="0"/>
    <n v="0"/>
    <n v="0"/>
    <n v="0"/>
    <n v="0"/>
    <n v="0"/>
    <m/>
    <n v="0.375"/>
    <n v="0.375"/>
    <e v="#REF!"/>
    <s v="PLATINO"/>
    <n v="20"/>
    <n v="3"/>
    <n v="3"/>
    <n v="8"/>
    <n v="12"/>
    <n v="7"/>
    <n v="12"/>
    <n v="10"/>
    <n v="0.3"/>
    <s v="PROM. B"/>
    <m/>
    <m/>
    <s v="CADENAS"/>
    <s v="ALM ESPAÑA LUIS CORDERO 2"/>
    <m/>
    <s v="MARIA JOSE AREVALO"/>
    <n v="7"/>
    <n v="1"/>
    <n v="0"/>
    <n v="0"/>
    <n v="0"/>
    <n v="0"/>
    <n v="0"/>
    <n v="0"/>
    <n v="1"/>
    <n v="14.511465168225604"/>
    <n v="6"/>
    <n v="0"/>
    <n v="0"/>
    <n v="0"/>
    <n v="0"/>
    <n v="0"/>
    <n v="0"/>
    <n v="6"/>
    <s v="MWJVS"/>
    <s v="RAQUEL PATRICIA CUZCO"/>
    <n v="27"/>
    <n v="5"/>
    <n v="0"/>
    <n v="0"/>
    <n v="0"/>
    <n v="0"/>
    <n v="0"/>
    <n v="0"/>
    <n v="5"/>
    <n v="0"/>
    <n v="2"/>
    <n v="0"/>
    <n v="0"/>
    <n v="0"/>
    <n v="0"/>
    <n v="0"/>
    <n v="0"/>
    <n v="2"/>
    <m/>
    <m/>
    <m/>
    <m/>
    <m/>
    <m/>
    <m/>
    <n v="1"/>
    <s v="mayor 40%"/>
    <n v="0"/>
    <n v="0"/>
    <n v="0"/>
    <n v="0"/>
    <n v="0"/>
    <n v="0"/>
    <n v="0"/>
    <n v="0"/>
    <n v="1"/>
    <n v="0"/>
    <n v="0"/>
    <n v="0"/>
    <n v="0"/>
    <n v="0"/>
    <n v="0"/>
    <n v="1"/>
    <n v="14.667715168225604"/>
  </r>
  <r>
    <s v="808 - ALM ESPAÑA LUIS CORDERO 2LAVADO"/>
    <s v="RAQUEL PATRICIA CUZCO.xlsx"/>
    <s v="RAQUEL PATRICIA CUZCO"/>
    <s v="ALMACENES ESPAÑA"/>
    <x v="233"/>
    <x v="0"/>
    <s v="LAVADO"/>
    <n v="0.41666666666666669"/>
    <n v="12"/>
    <n v="5"/>
    <n v="0"/>
    <n v="8"/>
    <n v="15"/>
    <n v="12"/>
    <n v="9"/>
    <n v="0"/>
    <n v="0"/>
    <n v="0"/>
    <n v="0"/>
    <n v="0"/>
    <m/>
    <n v="0.16129032258064516"/>
    <n v="0.16129032258064516"/>
    <e v="#REF!"/>
    <s v="PLATINO"/>
    <n v="46"/>
    <n v="2"/>
    <n v="5"/>
    <n v="31"/>
    <n v="15"/>
    <n v="9"/>
    <n v="15"/>
    <n v="11"/>
    <n v="0"/>
    <s v="PROM. B"/>
    <m/>
    <m/>
    <s v="CADENAS"/>
    <s v="ALM ESPAÑA LUIS CORDERO 2"/>
    <m/>
    <s v="MARIA JOSE AREVALO"/>
    <n v="20"/>
    <n v="1"/>
    <n v="0"/>
    <n v="0"/>
    <n v="0"/>
    <n v="0"/>
    <n v="0"/>
    <n v="0"/>
    <n v="1"/>
    <n v="19.382550454671453"/>
    <n v="3"/>
    <n v="0"/>
    <n v="0"/>
    <n v="0"/>
    <n v="0"/>
    <n v="0"/>
    <n v="0"/>
    <n v="3"/>
    <s v="MWJVS"/>
    <s v="RAQUEL PATRICIA CUZCO"/>
    <n v="27"/>
    <n v="7"/>
    <n v="0"/>
    <n v="2"/>
    <n v="14"/>
    <n v="5"/>
    <n v="3"/>
    <n v="0"/>
    <n v="31"/>
    <n v="0.35"/>
    <n v="2"/>
    <n v="0"/>
    <n v="0"/>
    <n v="4"/>
    <n v="4"/>
    <n v="1"/>
    <n v="0"/>
    <n v="11"/>
    <m/>
    <m/>
    <m/>
    <m/>
    <s v="ALTO"/>
    <m/>
    <m/>
    <n v="0.28260869565217389"/>
    <s v="30% a 40%"/>
    <n v="3"/>
    <n v="0"/>
    <n v="0"/>
    <n v="1"/>
    <n v="3"/>
    <n v="1"/>
    <n v="0"/>
    <n v="8"/>
    <n v="2"/>
    <n v="0"/>
    <n v="0"/>
    <n v="1"/>
    <n v="2"/>
    <n v="0"/>
    <n v="0"/>
    <n v="5"/>
    <n v="20.789674702339386"/>
  </r>
  <r>
    <s v="808 - ALM ESPAÑA LUIS CORDERO 2REFRIGERACIÓN"/>
    <s v="RAQUEL PATRICIA CUZCO.xlsx"/>
    <s v="RAQUEL PATRICIA CUZCO"/>
    <s v="ALMACENES ESPAÑA"/>
    <x v="233"/>
    <x v="0"/>
    <s v="REFRIGERACIÓN"/>
    <n v="0.55172413793103448"/>
    <n v="29"/>
    <n v="16"/>
    <n v="21"/>
    <n v="0"/>
    <n v="0"/>
    <n v="0"/>
    <n v="0"/>
    <n v="0"/>
    <n v="0"/>
    <n v="0"/>
    <n v="0"/>
    <n v="0"/>
    <m/>
    <n v="0.43243243243243246"/>
    <n v="0.43243243243243246"/>
    <e v="#REF!"/>
    <s v="PLATINO"/>
    <n v="41"/>
    <n v="10"/>
    <n v="16"/>
    <n v="37"/>
    <n v="4"/>
    <n v="4"/>
    <n v="4"/>
    <n v="14"/>
    <n v="0.76190476190476186"/>
    <s v="PROM. B"/>
    <m/>
    <m/>
    <s v="CADENAS"/>
    <s v="ALM ESPAÑA LUIS CORDERO 2"/>
    <m/>
    <s v="MARIA JOSE AREVALO"/>
    <n v="23"/>
    <n v="10"/>
    <n v="0"/>
    <n v="0"/>
    <n v="0"/>
    <n v="0"/>
    <n v="0"/>
    <n v="0"/>
    <n v="10"/>
    <n v="28.688152479228897"/>
    <n v="10"/>
    <n v="0"/>
    <n v="0"/>
    <n v="0"/>
    <n v="0"/>
    <n v="0"/>
    <n v="0"/>
    <n v="10"/>
    <s v="MWJVS"/>
    <s v="RAQUEL PATRICIA CUZCO"/>
    <n v="27"/>
    <n v="10"/>
    <n v="11"/>
    <n v="0"/>
    <n v="0"/>
    <n v="0"/>
    <n v="0"/>
    <n v="0"/>
    <n v="21"/>
    <n v="0.5"/>
    <n v="14"/>
    <n v="3"/>
    <n v="0"/>
    <n v="0"/>
    <n v="0"/>
    <n v="0"/>
    <n v="0"/>
    <n v="17"/>
    <m/>
    <m/>
    <m/>
    <m/>
    <m/>
    <m/>
    <m/>
    <n v="0.75862068965517238"/>
    <s v="mayor 40%"/>
    <n v="4"/>
    <n v="0"/>
    <n v="0"/>
    <n v="0"/>
    <n v="0"/>
    <n v="0"/>
    <n v="0"/>
    <n v="4"/>
    <n v="6"/>
    <n v="3"/>
    <n v="0"/>
    <n v="0"/>
    <n v="0"/>
    <n v="0"/>
    <n v="0"/>
    <n v="9"/>
    <n v="39.120207926221219"/>
  </r>
  <r>
    <s v="418 - TIENDA CUENCA 111COCINAS"/>
    <s v="RAQUEL PATRICIA CUZCO.xlsx"/>
    <s v="RAQUEL PATRICIA CUZCO"/>
    <s v="ARTEFACTA"/>
    <x v="234"/>
    <x v="0"/>
    <s v="COCINAS"/>
    <n v="0.5"/>
    <n v="2"/>
    <n v="1"/>
    <n v="3"/>
    <n v="0"/>
    <n v="0"/>
    <n v="0"/>
    <n v="0"/>
    <n v="0"/>
    <n v="0"/>
    <n v="0"/>
    <n v="0"/>
    <n v="0"/>
    <m/>
    <n v="0.33333333333333331"/>
    <n v="0.33333333333333331"/>
    <e v="#REF!"/>
    <s v="ORO"/>
    <n v="5"/>
    <n v="1"/>
    <n v="1"/>
    <n v="3"/>
    <n v="2"/>
    <n v="1"/>
    <n v="2"/>
    <n v="4"/>
    <n v="0.33333333333333331"/>
    <s v="PROM. B"/>
    <m/>
    <m/>
    <s v="CADENAS"/>
    <s v="ARTEFACTA TIENDA CUENCA 111"/>
    <m/>
    <s v="MARIA JOSE AREVALO"/>
    <n v="2"/>
    <n v="0"/>
    <n v="0"/>
    <n v="0"/>
    <n v="0"/>
    <n v="0"/>
    <n v="0"/>
    <n v="0"/>
    <n v="0"/>
    <n v="3"/>
    <n v="0"/>
    <n v="0"/>
    <n v="0"/>
    <n v="0"/>
    <n v="0"/>
    <n v="0"/>
    <n v="0"/>
    <n v="0"/>
    <s v="MWJVS"/>
    <s v="RAQUEL PATRICIA CUZCO"/>
    <n v="5.0000000000000018"/>
    <n v="0"/>
    <n v="2"/>
    <n v="0"/>
    <n v="0"/>
    <n v="0"/>
    <n v="0"/>
    <n v="0"/>
    <n v="2"/>
    <n v="0.4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518191190533119"/>
  </r>
  <r>
    <s v="418 - TIENDA CUENCA 111GLOBALES"/>
    <s v="RAQUEL PATRICIA CUZCO.xlsx"/>
    <s v="RAQUEL PATRICIA CUZCO"/>
    <s v="ARTEFACTA"/>
    <x v="234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B"/>
    <m/>
    <m/>
    <s v="CADENAS"/>
    <s v="ARTEFACTA TIENDA CUENCA 111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AQUEL PATRICIA CUZCO"/>
    <n v="5.0000000000000018"/>
    <n v="0"/>
    <n v="0"/>
    <n v="0"/>
    <n v="0"/>
    <n v="0"/>
    <n v="0"/>
    <n v="0"/>
    <n v="0"/>
    <n v="0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18 - TIENDA CUENCA 111REFRIGERACIÓN"/>
    <s v="RAQUEL PATRICIA CUZCO.xlsx"/>
    <s v="RAQUEL PATRICIA CUZCO"/>
    <s v="ARTEFACTA"/>
    <x v="234"/>
    <x v="0"/>
    <s v="REFRIGERACIÓN"/>
    <n v="1"/>
    <n v="1"/>
    <n v="1"/>
    <n v="6"/>
    <n v="0"/>
    <n v="0"/>
    <n v="0"/>
    <n v="0"/>
    <n v="0"/>
    <n v="0"/>
    <n v="0"/>
    <n v="0"/>
    <n v="0"/>
    <m/>
    <n v="0.25"/>
    <n v="0.25"/>
    <e v="#REF!"/>
    <s v="ORO"/>
    <n v="8"/>
    <n v="1"/>
    <n v="1"/>
    <n v="4"/>
    <n v="4"/>
    <n v="1"/>
    <n v="4"/>
    <n v="6"/>
    <n v="0.16666666666666666"/>
    <s v="PROM. B"/>
    <m/>
    <m/>
    <s v="CADENAS"/>
    <s v="ARTEFACTA TIENDA CUENCA 111"/>
    <m/>
    <s v="MARIA JOSE AREVALO"/>
    <n v="4"/>
    <n v="0"/>
    <n v="1"/>
    <n v="0"/>
    <n v="0"/>
    <n v="0"/>
    <n v="0"/>
    <n v="0"/>
    <n v="1"/>
    <n v="2"/>
    <n v="0"/>
    <n v="1"/>
    <n v="0"/>
    <n v="0"/>
    <n v="0"/>
    <n v="0"/>
    <n v="0"/>
    <n v="1"/>
    <s v="MWJVS"/>
    <s v="RAQUEL PATRICIA CUZCO"/>
    <n v="5.0000000000000018"/>
    <n v="0"/>
    <n v="3"/>
    <n v="0"/>
    <n v="3"/>
    <n v="12"/>
    <n v="0"/>
    <n v="0"/>
    <n v="18"/>
    <n v="0.2"/>
    <n v="0"/>
    <n v="3"/>
    <n v="0"/>
    <n v="2"/>
    <n v="6"/>
    <n v="0"/>
    <n v="0"/>
    <n v="11"/>
    <m/>
    <m/>
    <m/>
    <m/>
    <m/>
    <m/>
    <m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3"/>
  </r>
  <r>
    <s v="605 - CUE.LUIS CORDERO IIICOCINAS"/>
    <s v="RAQUEL PATRICIA CUZCO.xlsx"/>
    <s v="RAQUEL PATRICIA CUZCO"/>
    <s v="JAHER"/>
    <x v="235"/>
    <x v="0"/>
    <s v="COCINAS"/>
    <n v="0"/>
    <n v="7"/>
    <n v="0"/>
    <n v="0"/>
    <n v="0"/>
    <n v="0"/>
    <n v="0"/>
    <n v="0"/>
    <n v="0"/>
    <n v="0"/>
    <n v="0"/>
    <n v="0"/>
    <n v="0"/>
    <m/>
    <n v="0"/>
    <n v="0"/>
    <e v="#REF!"/>
    <s v="ORO"/>
    <n v="1"/>
    <n v="0"/>
    <n v="0"/>
    <n v="0"/>
    <n v="1"/>
    <n v="1"/>
    <n v="1"/>
    <n v="1"/>
    <n v="0"/>
    <s v="PROM. B"/>
    <m/>
    <m/>
    <s v="CADENAS"/>
    <s v="JAHER LUIS CORDERO III"/>
    <m/>
    <s v="MARIA JOSE AREVALO"/>
    <n v="0"/>
    <n v="2"/>
    <n v="1"/>
    <n v="0"/>
    <n v="0"/>
    <n v="0"/>
    <n v="0"/>
    <n v="0"/>
    <n v="3"/>
    <n v="6.979767398435528"/>
    <n v="2"/>
    <n v="1"/>
    <n v="0"/>
    <n v="0"/>
    <n v="0"/>
    <n v="0"/>
    <n v="0"/>
    <n v="3"/>
    <s v="MWJVS"/>
    <s v="RAQUEL PATRICIA CUZCO"/>
    <n v="7.9999999999999964"/>
    <n v="2"/>
    <n v="2"/>
    <n v="0"/>
    <n v="0"/>
    <n v="0"/>
    <n v="0"/>
    <n v="0"/>
    <n v="4"/>
    <n v="0.42"/>
    <n v="1"/>
    <n v="1"/>
    <n v="0"/>
    <n v="0"/>
    <n v="0"/>
    <n v="0"/>
    <n v="0"/>
    <n v="2"/>
    <m/>
    <m/>
    <m/>
    <m/>
    <m/>
    <m/>
    <m/>
    <n v="0.58333333333333337"/>
    <s v="mayor 40%"/>
    <n v="0"/>
    <n v="1"/>
    <n v="0"/>
    <n v="0"/>
    <n v="0"/>
    <n v="0"/>
    <n v="0"/>
    <n v="1"/>
    <n v="0"/>
    <n v="1"/>
    <n v="0"/>
    <n v="0"/>
    <n v="0"/>
    <n v="0"/>
    <n v="0"/>
    <n v="1"/>
    <n v="6.3022080194426522"/>
  </r>
  <r>
    <s v="605 - CUE.LUIS CORDERO IIIGLOBALES"/>
    <s v="RAQUEL PATRICIA CUZCO.xlsx"/>
    <s v="RAQUEL PATRICIA CUZCO"/>
    <s v="JAHER"/>
    <x v="235"/>
    <x v="0"/>
    <s v="GLOBALES"/>
    <n v="0"/>
    <n v="0"/>
    <n v="2"/>
    <n v="4"/>
    <n v="0"/>
    <n v="0"/>
    <n v="0"/>
    <n v="0"/>
    <n v="0"/>
    <n v="0"/>
    <n v="0"/>
    <n v="0"/>
    <n v="0"/>
    <m/>
    <n v="0.33333333333333331"/>
    <n v="0.33333333333333331"/>
    <e v="#REF!"/>
    <s v="ORO"/>
    <n v="6"/>
    <n v="0"/>
    <n v="2"/>
    <n v="6"/>
    <n v="0"/>
    <n v="0"/>
    <n v="0"/>
    <n v="0"/>
    <n v="0.5"/>
    <s v="PROM. B"/>
    <m/>
    <m/>
    <s v="CADENAS"/>
    <s v="JAHER LUIS CORDERO III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AQUEL PATRICIA CUZCO"/>
    <n v="7.999999999999996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</r>
  <r>
    <s v="605 - CUE.LUIS CORDERO IIIREFRIGERACIÓN"/>
    <s v="RAQUEL PATRICIA CUZCO.xlsx"/>
    <s v="RAQUEL PATRICIA CUZCO"/>
    <s v="JAHER"/>
    <x v="235"/>
    <x v="0"/>
    <s v="REFRIGERACIÓN"/>
    <n v="0.5"/>
    <n v="2"/>
    <n v="1"/>
    <n v="2"/>
    <n v="0"/>
    <n v="0"/>
    <n v="0"/>
    <n v="0"/>
    <n v="0"/>
    <n v="0"/>
    <n v="0"/>
    <n v="0"/>
    <n v="0"/>
    <m/>
    <n v="0.5"/>
    <n v="0.5"/>
    <e v="#REF!"/>
    <s v="ORO"/>
    <n v="4"/>
    <n v="1"/>
    <n v="1"/>
    <n v="2"/>
    <n v="2"/>
    <n v="1"/>
    <n v="2"/>
    <n v="4"/>
    <n v="0.5"/>
    <s v="PROM. B"/>
    <m/>
    <m/>
    <s v="CADENAS"/>
    <s v="JAHER LUIS CORDERO III"/>
    <m/>
    <s v="MARIA JOSE AREVALO"/>
    <n v="2"/>
    <n v="0"/>
    <n v="0"/>
    <n v="0"/>
    <n v="0"/>
    <n v="0"/>
    <n v="0"/>
    <n v="0"/>
    <n v="0"/>
    <n v="3.8735492428429312"/>
    <n v="0"/>
    <n v="0"/>
    <n v="0"/>
    <n v="0"/>
    <n v="0"/>
    <n v="0"/>
    <n v="0"/>
    <n v="0"/>
    <s v="MWJVS"/>
    <s v="RAQUEL PATRICIA CUZCO"/>
    <n v="7.9999999999999964"/>
    <n v="4"/>
    <n v="2"/>
    <n v="0"/>
    <n v="0"/>
    <n v="0"/>
    <n v="0"/>
    <n v="0"/>
    <n v="6"/>
    <n v="0.35"/>
    <n v="0"/>
    <n v="0"/>
    <n v="0"/>
    <n v="0"/>
    <n v="0"/>
    <n v="0"/>
    <n v="0"/>
    <n v="0"/>
    <m/>
    <m/>
    <m/>
    <m/>
    <m/>
    <m/>
    <m/>
    <n v="0.66666666666666663"/>
    <s v="mayor 40%"/>
    <n v="0"/>
    <n v="0"/>
    <n v="0"/>
    <n v="0"/>
    <n v="0"/>
    <n v="0"/>
    <n v="0"/>
    <n v="0"/>
    <n v="0"/>
    <n v="0"/>
    <n v="0"/>
    <n v="0"/>
    <n v="0"/>
    <n v="0"/>
    <n v="0"/>
    <n v="0"/>
    <n v="4.2482590914115175"/>
  </r>
  <r>
    <s v="17 - NACIONES UNIDASCOCINAS"/>
    <s v="QMI Roddy Alcivar NNUU .xlsx"/>
    <s v="RODDY JUNIOR ALCIVAR"/>
    <s v="LA GANGA"/>
    <x v="236"/>
    <x v="0"/>
    <s v="COCINAS"/>
    <n v="0.2857142857142857"/>
    <n v="21"/>
    <n v="6"/>
    <n v="16"/>
    <n v="0"/>
    <n v="0"/>
    <n v="0"/>
    <n v="0"/>
    <n v="0"/>
    <n v="0"/>
    <n v="0"/>
    <n v="0"/>
    <n v="0"/>
    <m/>
    <n v="0.375"/>
    <n v="0.375"/>
    <e v="#REF!"/>
    <s v="PLATINO"/>
    <n v="23"/>
    <n v="6"/>
    <n v="6"/>
    <n v="16"/>
    <n v="7"/>
    <n v="1"/>
    <n v="7"/>
    <n v="13"/>
    <n v="0.375"/>
    <s v="PROM. B"/>
    <m/>
    <m/>
    <s v="CADENAS"/>
    <s v="GANGA NACIONES UNIDAS"/>
    <m/>
    <s v="MARIA JOSE AREVALO"/>
    <n v="16"/>
    <n v="4"/>
    <n v="6"/>
    <n v="0"/>
    <n v="0"/>
    <n v="0"/>
    <n v="0"/>
    <n v="0"/>
    <n v="10"/>
    <n v="26.621113036643848"/>
    <n v="3"/>
    <n v="8"/>
    <n v="0"/>
    <n v="0"/>
    <n v="0"/>
    <n v="0"/>
    <n v="0"/>
    <n v="11"/>
    <s v="MWJVS"/>
    <s v="RODDY JUNIOR ALCIVAR"/>
    <n v="34"/>
    <n v="1"/>
    <n v="4"/>
    <n v="0"/>
    <n v="0"/>
    <n v="0"/>
    <n v="0"/>
    <n v="0"/>
    <n v="5"/>
    <n v="0.4"/>
    <n v="1"/>
    <n v="1"/>
    <n v="0"/>
    <n v="1"/>
    <n v="0"/>
    <n v="0"/>
    <n v="0"/>
    <n v="3"/>
    <m/>
    <m/>
    <m/>
    <m/>
    <m/>
    <m/>
    <m/>
    <n v="0.31034482758620691"/>
    <s v="30% a 40%"/>
    <n v="2"/>
    <n v="1"/>
    <n v="0"/>
    <n v="0"/>
    <n v="0"/>
    <n v="0"/>
    <n v="0"/>
    <n v="3"/>
    <n v="0"/>
    <n v="2"/>
    <n v="0"/>
    <n v="0"/>
    <n v="0"/>
    <n v="0"/>
    <n v="0"/>
    <n v="2"/>
    <n v="49.777276913095342"/>
  </r>
  <r>
    <s v="17 - NACIONES UNIDASEMPOTRE"/>
    <s v="QMI Roddy Alcivar NNUU .xlsx"/>
    <s v="RODDY JUNIOR ALCIVAR"/>
    <s v="LA GANGA"/>
    <x v="236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NACIONES UNIDAS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ODDY JUNIOR ALCIVAR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 - NACIONES UNIDASGLOBALES"/>
    <s v="QMI Roddy Alcivar NNUU .xlsx"/>
    <s v="RODDY JUNIOR ALCIVAR"/>
    <s v="LA GANGA"/>
    <x v="236"/>
    <x v="0"/>
    <s v="GLOBALES"/>
    <n v="2.3333333333333335"/>
    <n v="3"/>
    <n v="7"/>
    <n v="9"/>
    <n v="0"/>
    <n v="0"/>
    <n v="0"/>
    <n v="0"/>
    <n v="0"/>
    <n v="0"/>
    <n v="0"/>
    <n v="0"/>
    <n v="0"/>
    <m/>
    <n v="0.5"/>
    <n v="0.5"/>
    <e v="#REF!"/>
    <s v="PLATINO"/>
    <n v="19"/>
    <n v="6"/>
    <n v="7"/>
    <n v="14"/>
    <n v="5"/>
    <n v="3"/>
    <n v="5"/>
    <n v="14"/>
    <n v="0.77777777777777779"/>
    <s v="PROM. B"/>
    <m/>
    <m/>
    <s v="CADENAS"/>
    <s v="GANGA NACIONES UNIDAS"/>
    <m/>
    <s v="MARIA JOSE AREVALO"/>
    <n v="11"/>
    <n v="4"/>
    <n v="5"/>
    <n v="0"/>
    <n v="0"/>
    <n v="0"/>
    <n v="0"/>
    <n v="0"/>
    <n v="9"/>
    <n v="3.1180214597504254"/>
    <n v="1"/>
    <n v="1"/>
    <n v="0"/>
    <n v="0"/>
    <n v="0"/>
    <n v="0"/>
    <n v="0"/>
    <n v="2"/>
    <s v="MWJVS"/>
    <s v="RODDY JUNIOR ALCIVAR"/>
    <n v="34"/>
    <n v="7"/>
    <n v="2"/>
    <n v="0"/>
    <n v="0"/>
    <n v="0"/>
    <n v="0"/>
    <n v="0"/>
    <n v="9"/>
    <n v="0"/>
    <n v="1"/>
    <n v="0"/>
    <n v="0"/>
    <n v="0"/>
    <n v="0"/>
    <n v="0"/>
    <n v="0"/>
    <n v="1"/>
    <m/>
    <m/>
    <m/>
    <m/>
    <m/>
    <m/>
    <m/>
    <n v="0.61904761904761907"/>
    <s v="mayor 40%"/>
    <n v="6"/>
    <n v="2"/>
    <n v="4"/>
    <n v="0"/>
    <n v="0"/>
    <n v="0"/>
    <n v="0"/>
    <n v="12"/>
    <n v="2"/>
    <n v="2"/>
    <n v="0"/>
    <n v="0"/>
    <n v="0"/>
    <n v="0"/>
    <n v="0"/>
    <n v="4"/>
    <n v="1.3492786211660344"/>
  </r>
  <r>
    <s v="17 - NACIONES UNIDASLAVADO"/>
    <s v="QMI Roddy Alcivar NNUU .xlsx"/>
    <s v="RODDY JUNIOR ALCIVAR"/>
    <s v="LA GANGA"/>
    <x v="236"/>
    <x v="0"/>
    <s v="LAVADO"/>
    <n v="0.33333333333333331"/>
    <n v="9"/>
    <n v="3"/>
    <n v="0"/>
    <n v="36"/>
    <n v="8"/>
    <n v="17"/>
    <n v="0"/>
    <n v="0"/>
    <n v="0"/>
    <n v="0"/>
    <n v="0"/>
    <n v="0"/>
    <m/>
    <n v="5.5555555555555552E-2"/>
    <n v="5.5555555555555552E-2"/>
    <e v="#REF!"/>
    <s v="PLATINO"/>
    <n v="64"/>
    <n v="3"/>
    <n v="3"/>
    <n v="54"/>
    <n v="10"/>
    <n v="0"/>
    <n v="10"/>
    <n v="20"/>
    <n v="0"/>
    <s v="PROM. B"/>
    <m/>
    <m/>
    <s v="CADENAS"/>
    <s v="GANGA NACIONES UNIDAS"/>
    <m/>
    <s v="MARIA JOSE AREVALO"/>
    <n v="54"/>
    <n v="0"/>
    <n v="0"/>
    <n v="7"/>
    <n v="2"/>
    <n v="12"/>
    <n v="0"/>
    <n v="0"/>
    <n v="21"/>
    <n v="12.657481841740271"/>
    <n v="2"/>
    <n v="0"/>
    <n v="8"/>
    <n v="2"/>
    <n v="2"/>
    <n v="0"/>
    <n v="0"/>
    <n v="14"/>
    <s v="MWJVS"/>
    <s v="RODDY JUNIOR ALCIVAR"/>
    <n v="34"/>
    <n v="3"/>
    <n v="0"/>
    <n v="12"/>
    <n v="3"/>
    <n v="1"/>
    <n v="0"/>
    <n v="0"/>
    <n v="19"/>
    <n v="0.05"/>
    <n v="1"/>
    <n v="0"/>
    <n v="16"/>
    <n v="1"/>
    <n v="2"/>
    <n v="0"/>
    <n v="0"/>
    <n v="20"/>
    <s v="MEDIO"/>
    <m/>
    <m/>
    <m/>
    <m/>
    <m/>
    <m/>
    <n v="8.1081081081081086E-2"/>
    <s v="menor de 30%"/>
    <n v="0"/>
    <n v="0"/>
    <n v="6"/>
    <n v="0"/>
    <n v="3"/>
    <n v="0"/>
    <n v="0"/>
    <n v="9"/>
    <n v="1"/>
    <n v="0"/>
    <n v="8"/>
    <n v="3"/>
    <n v="4"/>
    <n v="0"/>
    <n v="0"/>
    <n v="16"/>
    <n v="13.106396908533469"/>
  </r>
  <r>
    <s v="17 - NACIONES UNIDASREFRIGERACIÓN"/>
    <s v="QMI Roddy Alcivar NNUU .xlsx"/>
    <s v="RODDY JUNIOR ALCIVAR"/>
    <s v="LA GANGA"/>
    <x v="236"/>
    <x v="0"/>
    <s v="REFRIGERACIÓN"/>
    <n v="0.68181818181818177"/>
    <n v="22"/>
    <n v="15"/>
    <n v="17"/>
    <n v="12"/>
    <n v="3"/>
    <n v="3"/>
    <n v="0"/>
    <n v="0"/>
    <n v="0"/>
    <n v="0"/>
    <n v="0"/>
    <n v="0"/>
    <m/>
    <n v="0.33333333333333331"/>
    <n v="0.33333333333333331"/>
    <e v="#REF!"/>
    <s v="PLATINO"/>
    <n v="51"/>
    <n v="15"/>
    <n v="15"/>
    <n v="45"/>
    <n v="6"/>
    <n v="1"/>
    <n v="6"/>
    <n v="20"/>
    <n v="0.88235294117647056"/>
    <s v="PROM. B"/>
    <m/>
    <m/>
    <s v="CADENAS"/>
    <s v="GANGA NACIONES UNIDAS"/>
    <m/>
    <s v="MARIA JOSE AREVALO"/>
    <n v="45"/>
    <n v="4"/>
    <n v="6"/>
    <n v="2"/>
    <n v="1"/>
    <n v="0"/>
    <n v="0"/>
    <n v="0"/>
    <n v="13"/>
    <n v="18.665239441923973"/>
    <n v="0"/>
    <n v="5"/>
    <n v="3"/>
    <n v="0"/>
    <n v="0"/>
    <n v="0"/>
    <n v="0"/>
    <n v="8"/>
    <s v="MWJVS"/>
    <s v="RODDY JUNIOR ALCIVAR"/>
    <n v="34"/>
    <n v="3"/>
    <n v="1"/>
    <n v="4"/>
    <n v="1"/>
    <n v="2"/>
    <n v="0"/>
    <n v="0"/>
    <n v="11"/>
    <n v="0.28000000000000003"/>
    <n v="5"/>
    <n v="1"/>
    <n v="3"/>
    <n v="0"/>
    <n v="0"/>
    <n v="0"/>
    <n v="0"/>
    <n v="9"/>
    <m/>
    <m/>
    <m/>
    <s v="ALTO"/>
    <m/>
    <m/>
    <m/>
    <n v="0.29268292682926828"/>
    <s v="menor de 30%"/>
    <n v="5"/>
    <n v="1"/>
    <n v="2"/>
    <n v="1"/>
    <n v="1"/>
    <n v="0"/>
    <n v="0"/>
    <n v="10"/>
    <n v="0"/>
    <n v="3"/>
    <n v="1"/>
    <n v="1"/>
    <n v="0"/>
    <n v="0"/>
    <n v="0"/>
    <n v="5"/>
    <n v="30.708249537446704"/>
  </r>
  <r>
    <s v="88 - ORVE NACIONES UNIDASCOCINAS"/>
    <s v="QMI Roddy Alcivar NNUU .xlsx"/>
    <s v="RODDY JUNIOR ALCIVAR"/>
    <s v="ORVE HOGAR"/>
    <x v="237"/>
    <x v="0"/>
    <s v="COCINAS"/>
    <n v="0"/>
    <n v="0"/>
    <n v="2"/>
    <n v="3"/>
    <n v="0"/>
    <n v="0"/>
    <n v="0"/>
    <n v="0"/>
    <n v="0"/>
    <n v="0"/>
    <n v="0"/>
    <n v="0"/>
    <n v="0"/>
    <m/>
    <n v="0.4"/>
    <n v="0.4"/>
    <e v="#REF!"/>
    <s v="BRONCE"/>
    <n v="6"/>
    <n v="2"/>
    <n v="2"/>
    <n v="5"/>
    <n v="1"/>
    <n v="1"/>
    <n v="1"/>
    <n v="5"/>
    <n v="0.66666666666666663"/>
    <s v="PROM. B"/>
    <m/>
    <m/>
    <s v="CADENAS"/>
    <s v="ORVE NACIONES UNIDAS"/>
    <m/>
    <s v="MARIA JOSE AREVALO"/>
    <n v="4"/>
    <n v="1"/>
    <n v="0"/>
    <n v="0"/>
    <n v="0"/>
    <n v="0"/>
    <n v="0"/>
    <n v="0"/>
    <n v="1"/>
    <n v="2"/>
    <n v="1"/>
    <n v="2"/>
    <n v="0"/>
    <n v="0"/>
    <n v="0"/>
    <n v="0"/>
    <n v="0"/>
    <n v="3"/>
    <s v="MWJ"/>
    <s v="RODDY JUNIOR ALCIVAR"/>
    <n v="5.9999999999999982"/>
    <n v="0"/>
    <n v="0"/>
    <n v="0"/>
    <n v="0"/>
    <n v="0"/>
    <n v="0"/>
    <n v="0"/>
    <n v="0"/>
    <n v="0.5"/>
    <n v="3"/>
    <n v="1"/>
    <n v="0"/>
    <n v="0"/>
    <n v="0"/>
    <n v="0"/>
    <n v="0"/>
    <n v="4"/>
    <m/>
    <m/>
    <m/>
    <m/>
    <m/>
    <m/>
    <m/>
    <n v="0.625"/>
    <s v="mayor 40%"/>
    <n v="0"/>
    <n v="0"/>
    <n v="0"/>
    <n v="0"/>
    <n v="0"/>
    <n v="0"/>
    <n v="0"/>
    <n v="0"/>
    <n v="2"/>
    <n v="1"/>
    <n v="0"/>
    <n v="0"/>
    <n v="0"/>
    <n v="0"/>
    <n v="0"/>
    <n v="3"/>
    <n v="9"/>
  </r>
  <r>
    <s v="88 - ORVE NACIONES UNIDASGLOBALES"/>
    <s v="QMI Roddy Alcivar NNUU .xlsx"/>
    <s v="RODDY JUNIOR ALCIVAR"/>
    <s v="ORVE HOGAR"/>
    <x v="237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B"/>
    <m/>
    <m/>
    <s v="CADENAS"/>
    <s v="ORVE NACIONES UNIDAS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"/>
    <s v="RODDY JUNIOR ALCIVAR"/>
    <n v="5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8 - ORVE NACIONES UNIDASLAVADO"/>
    <s v="QMI Roddy Alcivar NNUU .xlsx"/>
    <s v="RODDY JUNIOR ALCIVAR"/>
    <s v="ORVE HOGAR"/>
    <x v="237"/>
    <x v="0"/>
    <s v="LAVADO"/>
    <n v="0"/>
    <n v="0"/>
    <n v="0"/>
    <n v="0"/>
    <n v="2"/>
    <n v="4"/>
    <n v="1"/>
    <n v="0"/>
    <n v="0"/>
    <n v="0"/>
    <n v="0"/>
    <n v="0"/>
    <n v="0"/>
    <m/>
    <n v="0"/>
    <n v="0"/>
    <e v="#REF!"/>
    <s v="BRONCE"/>
    <n v="7"/>
    <n v="0"/>
    <n v="0"/>
    <n v="6"/>
    <n v="1"/>
    <n v="0"/>
    <n v="1"/>
    <n v="1"/>
    <n v="0"/>
    <s v="PROM. B"/>
    <m/>
    <m/>
    <s v="CADENAS"/>
    <s v="ORVE NACIONES UNIDAS"/>
    <m/>
    <s v="MARIA JOSE AREVALO"/>
    <n v="6"/>
    <n v="0"/>
    <n v="0"/>
    <n v="0"/>
    <n v="0"/>
    <n v="0"/>
    <n v="0"/>
    <n v="0"/>
    <n v="0"/>
    <n v="0"/>
    <n v="0"/>
    <n v="0"/>
    <n v="0"/>
    <n v="0"/>
    <n v="0"/>
    <n v="0"/>
    <n v="0"/>
    <n v="0"/>
    <s v="MWJ"/>
    <s v="RODDY JUNIOR ALCIVAR"/>
    <n v="5.9999999999999982"/>
    <n v="0"/>
    <n v="0"/>
    <n v="0"/>
    <n v="0"/>
    <n v="0"/>
    <n v="0"/>
    <n v="0"/>
    <n v="0"/>
    <n v="0"/>
    <n v="0"/>
    <n v="0"/>
    <n v="1"/>
    <n v="1"/>
    <n v="0"/>
    <n v="0"/>
    <n v="0"/>
    <n v="2"/>
    <m/>
    <m/>
    <m/>
    <m/>
    <m/>
    <m/>
    <m/>
    <n v="0"/>
    <n v="0"/>
    <n v="0"/>
    <n v="0"/>
    <n v="0"/>
    <n v="0"/>
    <n v="0"/>
    <n v="0"/>
    <n v="0"/>
    <n v="0"/>
    <n v="0"/>
    <n v="1"/>
    <n v="2"/>
    <n v="0"/>
    <n v="0"/>
    <n v="0"/>
    <n v="0"/>
    <n v="3"/>
    <n v="0"/>
  </r>
  <r>
    <s v="88 - ORVE NACIONES UNIDASREFRIGERACIÓN"/>
    <s v="QMI Roddy Alcivar NNUU .xlsx"/>
    <s v="RODDY JUNIOR ALCIVAR"/>
    <s v="ORVE HOGAR"/>
    <x v="237"/>
    <x v="0"/>
    <s v="REFRIGERACIÓN"/>
    <n v="0"/>
    <n v="0"/>
    <n v="6"/>
    <n v="7"/>
    <n v="0"/>
    <n v="0"/>
    <n v="0"/>
    <n v="0"/>
    <n v="0"/>
    <n v="0"/>
    <n v="0"/>
    <n v="0"/>
    <n v="0"/>
    <m/>
    <n v="0.46153846153846156"/>
    <n v="0.46153846153846156"/>
    <e v="#REF!"/>
    <s v="BRONCE"/>
    <n v="13"/>
    <n v="3"/>
    <n v="6"/>
    <n v="13"/>
    <n v="0"/>
    <n v="0"/>
    <n v="0"/>
    <n v="6"/>
    <n v="0.8571428571428571"/>
    <s v="PROM. B"/>
    <m/>
    <m/>
    <s v="CADENAS"/>
    <s v="ORVE NACIONES UNIDAS"/>
    <m/>
    <s v="MARIA JOSE AREVALO"/>
    <n v="7"/>
    <n v="0"/>
    <n v="0"/>
    <n v="0"/>
    <n v="0"/>
    <n v="0"/>
    <n v="0"/>
    <n v="0"/>
    <n v="0"/>
    <n v="2"/>
    <n v="3"/>
    <n v="2"/>
    <n v="0"/>
    <n v="0"/>
    <n v="0"/>
    <n v="0"/>
    <n v="0"/>
    <n v="5"/>
    <s v="MWJ"/>
    <s v="RODDY JUNIOR ALCIVAR"/>
    <n v="5.9999999999999982"/>
    <n v="0"/>
    <n v="0"/>
    <n v="0"/>
    <n v="0"/>
    <n v="0"/>
    <n v="0"/>
    <n v="0"/>
    <n v="0"/>
    <n v="0.4"/>
    <n v="3"/>
    <n v="1"/>
    <n v="0"/>
    <n v="0"/>
    <n v="0"/>
    <n v="0"/>
    <n v="0"/>
    <n v="4"/>
    <m/>
    <m/>
    <m/>
    <m/>
    <m/>
    <m/>
    <m/>
    <n v="0.66666666666666663"/>
    <s v="mayor 40%"/>
    <n v="0"/>
    <n v="0"/>
    <n v="0"/>
    <n v="0"/>
    <n v="0"/>
    <n v="0"/>
    <n v="0"/>
    <n v="0"/>
    <n v="3"/>
    <n v="4"/>
    <n v="0"/>
    <n v="0"/>
    <n v="0"/>
    <n v="0"/>
    <n v="0"/>
    <n v="7"/>
    <n v="6"/>
  </r>
  <r>
    <s v="202 - QUICENTRO SURCOCINAS"/>
    <s v="PLUAS SABANDO RONALD AGUSTIN.xlsx"/>
    <s v="RONALD AGUSTIN PLUAS"/>
    <s v="CRECOS"/>
    <x v="238"/>
    <x v="0"/>
    <s v="COCINAS"/>
    <n v="0.33333333333333331"/>
    <n v="15"/>
    <n v="5"/>
    <n v="2"/>
    <n v="0"/>
    <n v="2"/>
    <n v="0"/>
    <n v="0"/>
    <n v="0"/>
    <n v="0"/>
    <n v="0"/>
    <n v="0"/>
    <n v="0"/>
    <m/>
    <n v="0.625"/>
    <n v="0.625"/>
    <e v="#REF!"/>
    <s v="PLATINO"/>
    <n v="13"/>
    <n v="2"/>
    <n v="5"/>
    <n v="8"/>
    <n v="5"/>
    <n v="4"/>
    <n v="5"/>
    <n v="6"/>
    <n v="2.5"/>
    <s v="PROM. M"/>
    <n v="0.22220000000000001"/>
    <n v="0.30769999999999997"/>
    <s v="CADENAS"/>
    <s v="CREDITOS ECONOMICOS QUICENTRO SUR"/>
    <m/>
    <s v="JUAN CARLOS FIGUEROA"/>
    <n v="3"/>
    <n v="3"/>
    <n v="2"/>
    <n v="0"/>
    <n v="0"/>
    <n v="0"/>
    <n v="0"/>
    <n v="0"/>
    <n v="5"/>
    <n v="16.640095182094278"/>
    <n v="1"/>
    <n v="2"/>
    <n v="0"/>
    <n v="0"/>
    <n v="0"/>
    <n v="0"/>
    <n v="0"/>
    <n v="3"/>
    <s v="MWJVS"/>
    <s v="RONALD AGUSTIN PLUAS"/>
    <n v="11.999999999999996"/>
    <n v="2"/>
    <n v="1"/>
    <n v="0"/>
    <n v="0"/>
    <n v="0"/>
    <n v="0"/>
    <n v="1"/>
    <n v="4"/>
    <n v="0.45"/>
    <n v="3"/>
    <n v="3"/>
    <n v="0"/>
    <n v="0"/>
    <n v="0"/>
    <n v="0"/>
    <n v="1"/>
    <n v="7"/>
    <s v=""/>
    <s v=""/>
    <s v=""/>
    <s v=""/>
    <s v=""/>
    <s v=""/>
    <s v=""/>
    <n v="0.47368421052631576"/>
    <s v="mayor 40%"/>
    <n v="4"/>
    <n v="2"/>
    <s v=""/>
    <n v="0"/>
    <n v="0"/>
    <n v="0"/>
    <n v="0"/>
    <n v="6"/>
    <n v="10"/>
    <n v="2"/>
    <n v="0"/>
    <n v="0"/>
    <n v="0"/>
    <n v="0"/>
    <n v="0"/>
    <n v="12"/>
    <n v="32"/>
  </r>
  <r>
    <s v="202 - QUICENTRO SUREMPOTRE"/>
    <s v="PLUAS SABANDO RONALD AGUSTIN.xlsx"/>
    <s v="RONALD AGUSTIN PLUAS"/>
    <s v="CRECOS"/>
    <x v="238"/>
    <x v="0"/>
    <s v="EMPOTRE"/>
    <n v="0"/>
    <n v="0"/>
    <n v="1"/>
    <n v="0"/>
    <n v="0"/>
    <n v="0"/>
    <n v="0"/>
    <n v="0"/>
    <n v="0"/>
    <n v="0"/>
    <n v="0"/>
    <n v="0"/>
    <n v="0"/>
    <m/>
    <n v="1"/>
    <n v="1"/>
    <e v="#REF!"/>
    <s v="PLATINO"/>
    <n v="1"/>
    <n v="0"/>
    <n v="1"/>
    <n v="1"/>
    <n v="0"/>
    <n v="0"/>
    <n v="0"/>
    <n v="0"/>
    <n v="0"/>
    <s v="PROM. M"/>
    <m/>
    <m/>
    <s v="CADENAS"/>
    <s v="CREDITOS ECONOMICOS QUICENTRO SUR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ONALD AGUSTIN PLUAS"/>
    <n v="11.99999999999999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202 - QUICENTRO SURGLOBALES"/>
    <s v="PLUAS SABANDO RONALD AGUSTIN.xlsx"/>
    <s v="RONALD AGUSTIN PLUAS"/>
    <s v="CRECOS"/>
    <x v="238"/>
    <x v="0"/>
    <s v="GLOBALES"/>
    <n v="0"/>
    <n v="0"/>
    <n v="0"/>
    <n v="0"/>
    <n v="0"/>
    <n v="0"/>
    <n v="0"/>
    <n v="0"/>
    <n v="0"/>
    <n v="0"/>
    <n v="0"/>
    <n v="0"/>
    <n v="2"/>
    <m/>
    <n v="0"/>
    <n v="0"/>
    <e v="#REF!"/>
    <s v="PLATINO"/>
    <n v="2"/>
    <n v="0"/>
    <n v="0"/>
    <n v="2"/>
    <n v="0"/>
    <n v="0"/>
    <n v="0"/>
    <n v="2"/>
    <n v="0"/>
    <s v="PROM. M"/>
    <m/>
    <m/>
    <s v="CADENAS"/>
    <s v="CREDITOS ECONOMICOS QUICENTRO SUR"/>
    <m/>
    <s v="JUAN CARLOS FIGUEROA"/>
    <n v="2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ONALD AGUSTIN PLUAS"/>
    <n v="11.99999999999999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202 - QUICENTRO SURLAVADO"/>
    <s v="PLUAS SABANDO RONALD AGUSTIN.xlsx"/>
    <s v="RONALD AGUSTIN PLUAS"/>
    <s v="CRECOS"/>
    <x v="238"/>
    <x v="0"/>
    <s v="LAVADO"/>
    <n v="0.42857142857142855"/>
    <n v="7"/>
    <n v="3"/>
    <n v="1"/>
    <n v="3"/>
    <n v="13"/>
    <n v="1"/>
    <n v="0"/>
    <n v="0"/>
    <n v="0"/>
    <n v="0"/>
    <n v="0"/>
    <n v="0"/>
    <m/>
    <n v="0.16666666666666666"/>
    <n v="0.16666666666666666"/>
    <e v="#REF!"/>
    <s v="PLATINO"/>
    <n v="21"/>
    <n v="3"/>
    <n v="3"/>
    <n v="18"/>
    <n v="3"/>
    <n v="0"/>
    <n v="3"/>
    <n v="15"/>
    <n v="3"/>
    <s v="PROM. M"/>
    <m/>
    <n v="2.9399999999999999E-2"/>
    <s v="CADENAS"/>
    <s v="CREDITOS ECONOMICOS QUICENTRO SUR"/>
    <m/>
    <s v="JUAN CARLOS FIGUEROA"/>
    <n v="18"/>
    <n v="1"/>
    <n v="0"/>
    <n v="3"/>
    <n v="4"/>
    <n v="0"/>
    <n v="0"/>
    <n v="0"/>
    <n v="8"/>
    <n v="5.6298451142005579"/>
    <n v="1"/>
    <n v="0"/>
    <n v="0"/>
    <n v="2"/>
    <n v="3"/>
    <n v="0"/>
    <n v="0"/>
    <n v="6"/>
    <s v="MWJVS"/>
    <s v="RONALD AGUSTIN PLUAS"/>
    <n v="11.999999999999996"/>
    <n v="1"/>
    <n v="0"/>
    <n v="1"/>
    <n v="2"/>
    <n v="1"/>
    <n v="0"/>
    <n v="0"/>
    <n v="5"/>
    <n v="7.0000000000000007E-2"/>
    <n v="0"/>
    <n v="0"/>
    <n v="1"/>
    <n v="2"/>
    <n v="2"/>
    <n v="0"/>
    <n v="0"/>
    <n v="5"/>
    <m/>
    <s v="ALTO"/>
    <s v="ALTO"/>
    <m/>
    <m/>
    <m/>
    <m/>
    <n v="0.125"/>
    <s v="menor de 30%"/>
    <n v="1"/>
    <n v="0"/>
    <n v="1"/>
    <n v="2"/>
    <n v="0"/>
    <n v="0"/>
    <n v="0"/>
    <n v="4"/>
    <n v="1"/>
    <n v="0"/>
    <n v="0"/>
    <n v="0"/>
    <n v="1"/>
    <n v="0"/>
    <n v="1"/>
    <n v="3"/>
    <n v="7.2383722896864322"/>
  </r>
  <r>
    <s v="202 - QUICENTRO SURREFRIGERACIÓN"/>
    <s v="PLUAS SABANDO RONALD AGUSTIN.xlsx"/>
    <s v="RONALD AGUSTIN PLUAS"/>
    <s v="CRECOS"/>
    <x v="238"/>
    <x v="0"/>
    <s v="REFRIGERACIÓN"/>
    <n v="0.75"/>
    <n v="8"/>
    <n v="6"/>
    <n v="8"/>
    <n v="1"/>
    <n v="0"/>
    <n v="1"/>
    <n v="0"/>
    <n v="0"/>
    <n v="0"/>
    <n v="0"/>
    <n v="0"/>
    <n v="0"/>
    <m/>
    <n v="0.46153846153846156"/>
    <n v="0.46153846153846156"/>
    <e v="#REF!"/>
    <s v="PLATINO"/>
    <n v="20"/>
    <n v="2"/>
    <n v="6"/>
    <n v="13"/>
    <n v="7"/>
    <n v="4"/>
    <n v="7"/>
    <n v="6"/>
    <n v="0.75"/>
    <s v="PROM. M"/>
    <m/>
    <n v="0.2727"/>
    <s v="CADENAS"/>
    <s v="CREDITOS ECONOMICOS QUICENTRO SUR"/>
    <m/>
    <s v="JUAN CARLOS FIGUEROA"/>
    <n v="8"/>
    <n v="2"/>
    <n v="0"/>
    <n v="0"/>
    <n v="0"/>
    <n v="2"/>
    <n v="0"/>
    <n v="0"/>
    <n v="4"/>
    <n v="7.9405157331575724"/>
    <n v="3"/>
    <n v="3"/>
    <n v="0"/>
    <n v="0"/>
    <n v="2"/>
    <n v="0"/>
    <n v="0"/>
    <n v="8"/>
    <s v="MWJVS"/>
    <s v="RONALD AGUSTIN PLUAS"/>
    <n v="11.999999999999996"/>
    <n v="1"/>
    <n v="1"/>
    <n v="0"/>
    <n v="0"/>
    <n v="2"/>
    <n v="0"/>
    <n v="0"/>
    <n v="4"/>
    <n v="0.4"/>
    <n v="2"/>
    <n v="3"/>
    <n v="0"/>
    <n v="0"/>
    <n v="2"/>
    <n v="0"/>
    <n v="0"/>
    <n v="7"/>
    <s v=""/>
    <s v=""/>
    <s v=""/>
    <s v=""/>
    <s v=""/>
    <s v=""/>
    <s v=""/>
    <n v="0.34782608695652173"/>
    <s v="mayor 40%"/>
    <n v="1"/>
    <n v="2"/>
    <n v="0"/>
    <n v="0"/>
    <n v="0"/>
    <n v="0"/>
    <n v="0"/>
    <n v="3"/>
    <n v="4"/>
    <n v="1"/>
    <n v="0"/>
    <n v="0"/>
    <n v="0"/>
    <n v="0"/>
    <n v="0"/>
    <n v="5"/>
    <n v="30"/>
  </r>
  <r>
    <s v="277 - ORVE QUICENTRO SURCOCINAS"/>
    <s v="PLUAS SABANDO RONALD AGUSTIN.xlsx"/>
    <s v="RONALD AGUSTIN PLUAS"/>
    <s v="ORVE HOGAR"/>
    <x v="239"/>
    <x v="0"/>
    <s v="COCINAS"/>
    <n v="0.33333333333333331"/>
    <n v="6"/>
    <n v="2"/>
    <n v="5"/>
    <n v="0"/>
    <n v="0"/>
    <n v="0"/>
    <n v="0"/>
    <n v="0"/>
    <n v="0"/>
    <n v="0"/>
    <n v="0"/>
    <n v="0"/>
    <m/>
    <n v="0.2857142857142857"/>
    <n v="0.2857142857142857"/>
    <e v="#REF!"/>
    <s v="BRONCE"/>
    <n v="10"/>
    <n v="1"/>
    <n v="2"/>
    <n v="7"/>
    <n v="3"/>
    <n v="3"/>
    <n v="3"/>
    <n v="4"/>
    <n v="0.4"/>
    <s v="PROM. M"/>
    <m/>
    <m/>
    <s v="CADENAS"/>
    <s v="ORVE QUICENTRO SUR"/>
    <m/>
    <s v="JUAN CARLOS FIGUEROA"/>
    <n v="5"/>
    <n v="0"/>
    <n v="3"/>
    <n v="0"/>
    <n v="0"/>
    <n v="0"/>
    <n v="0"/>
    <n v="0"/>
    <n v="3"/>
    <n v="11.763158335712346"/>
    <n v="1"/>
    <n v="2"/>
    <n v="0"/>
    <n v="0"/>
    <n v="0"/>
    <n v="0"/>
    <n v="0"/>
    <n v="3"/>
    <s v="W"/>
    <s v="RONALD AGUSTIN PLUAS"/>
    <n v="1.9999999999999996"/>
    <n v="0"/>
    <n v="2"/>
    <n v="0"/>
    <n v="0"/>
    <n v="0"/>
    <n v="0"/>
    <n v="0"/>
    <n v="2"/>
    <n v="0.5"/>
    <n v="0"/>
    <n v="5"/>
    <n v="0"/>
    <n v="0"/>
    <n v="0"/>
    <n v="0"/>
    <n v="0"/>
    <n v="5"/>
    <m/>
    <s v="ALTO"/>
    <s v="ALTO"/>
    <m/>
    <m/>
    <m/>
    <m/>
    <n v="7.6923076923076927E-2"/>
    <s v="menor de 30%"/>
    <n v="3"/>
    <n v="2"/>
    <s v=""/>
    <n v="0"/>
    <n v="0"/>
    <n v="0"/>
    <n v="0"/>
    <n v="5"/>
    <n v="0"/>
    <n v="0"/>
    <n v="0"/>
    <n v="0"/>
    <n v="0"/>
    <n v="0"/>
    <n v="0"/>
    <n v="0"/>
    <n v="17.111882716049379"/>
  </r>
  <r>
    <s v="277 - ORVE QUICENTRO SURGLOBALES"/>
    <s v="PLUAS SABANDO RONALD AGUSTIN.xlsx"/>
    <s v="RONALD AGUSTIN PLUAS"/>
    <s v="ORVE HOGAR"/>
    <x v="239"/>
    <x v="0"/>
    <s v="GLOBALES"/>
    <n v="0"/>
    <n v="0"/>
    <n v="0"/>
    <n v="0"/>
    <n v="0"/>
    <n v="0"/>
    <n v="0"/>
    <n v="0"/>
    <n v="0"/>
    <n v="0"/>
    <n v="0"/>
    <n v="0"/>
    <n v="1"/>
    <m/>
    <n v="0"/>
    <n v="0"/>
    <e v="#REF!"/>
    <s v="BRONCE"/>
    <n v="1"/>
    <n v="0"/>
    <n v="0"/>
    <n v="1"/>
    <n v="0"/>
    <n v="0"/>
    <n v="0"/>
    <n v="0"/>
    <n v="0"/>
    <s v="PROM. M"/>
    <m/>
    <m/>
    <s v="CADENAS"/>
    <s v="ORVE QUICENTRO SUR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RONALD AGUSTIN PLUAS"/>
    <n v="1.9999999999999996"/>
    <n v="0"/>
    <n v="0"/>
    <n v="0"/>
    <n v="0"/>
    <n v="0"/>
    <n v="0"/>
    <n v="0"/>
    <n v="0"/>
    <n v="0"/>
    <n v="0"/>
    <n v="2"/>
    <n v="0"/>
    <n v="0"/>
    <n v="0"/>
    <n v="0"/>
    <n v="0"/>
    <n v="2"/>
    <s v=""/>
    <s v=""/>
    <s v=""/>
    <s v=""/>
    <s v=""/>
    <s v=""/>
    <s v=""/>
    <n v="0"/>
    <n v="0"/>
    <n v="0"/>
    <n v="1"/>
    <s v=""/>
    <n v="0"/>
    <n v="0"/>
    <n v="0"/>
    <n v="0"/>
    <n v="1"/>
    <n v="0"/>
    <n v="0"/>
    <n v="0"/>
    <n v="0"/>
    <n v="0"/>
    <n v="0"/>
    <n v="0"/>
    <n v="0"/>
    <n v="0"/>
  </r>
  <r>
    <s v="277 - ORVE QUICENTRO SURLAVADO"/>
    <s v="PLUAS SABANDO RONALD AGUSTIN.xlsx"/>
    <s v="RONALD AGUSTIN PLUAS"/>
    <s v="ORVE HOGAR"/>
    <x v="239"/>
    <x v="0"/>
    <s v="LAVADO"/>
    <n v="0"/>
    <n v="0"/>
    <n v="0"/>
    <n v="0"/>
    <n v="0"/>
    <n v="14"/>
    <n v="4"/>
    <n v="0"/>
    <n v="0"/>
    <n v="0"/>
    <n v="0"/>
    <n v="0"/>
    <n v="0"/>
    <m/>
    <n v="0"/>
    <n v="0"/>
    <e v="#REF!"/>
    <s v="BRONCE"/>
    <n v="18"/>
    <n v="0"/>
    <n v="0"/>
    <n v="15"/>
    <n v="3"/>
    <n v="0"/>
    <n v="3"/>
    <n v="0"/>
    <n v="0"/>
    <s v="PROM. M"/>
    <m/>
    <m/>
    <s v="CADENAS"/>
    <s v="ORVE QUICENTRO SUR"/>
    <m/>
    <s v="JUAN CARLOS FIGUEROA"/>
    <n v="0"/>
    <n v="0"/>
    <n v="0"/>
    <n v="0"/>
    <n v="2"/>
    <n v="1"/>
    <n v="0"/>
    <n v="0"/>
    <n v="3"/>
    <n v="0"/>
    <n v="0"/>
    <n v="0"/>
    <n v="1"/>
    <n v="4"/>
    <n v="1"/>
    <n v="0"/>
    <n v="0"/>
    <n v="6"/>
    <s v="W"/>
    <s v="RONALD AGUSTIN PLUAS"/>
    <n v="1.9999999999999996"/>
    <n v="0"/>
    <n v="0"/>
    <n v="2"/>
    <n v="2"/>
    <n v="0"/>
    <n v="0"/>
    <n v="0"/>
    <n v="4"/>
    <n v="0"/>
    <n v="0"/>
    <n v="1"/>
    <n v="2"/>
    <n v="3"/>
    <n v="0"/>
    <n v="0"/>
    <n v="0"/>
    <n v="6"/>
    <s v=""/>
    <s v=""/>
    <s v=""/>
    <s v=""/>
    <s v=""/>
    <s v=""/>
    <s v=""/>
    <n v="0"/>
    <n v="0"/>
    <n v="0"/>
    <n v="2"/>
    <n v="1"/>
    <n v="3"/>
    <n v="0"/>
    <n v="1"/>
    <n v="0"/>
    <n v="7"/>
    <n v="0"/>
    <n v="0"/>
    <n v="0"/>
    <n v="3"/>
    <n v="2"/>
    <n v="1"/>
    <n v="0"/>
    <n v="6"/>
    <n v="0"/>
  </r>
  <r>
    <s v="277 - ORVE QUICENTRO SURREFRIGERACIÓN"/>
    <s v="PLUAS SABANDO RONALD AGUSTIN.xlsx"/>
    <s v="RONALD AGUSTIN PLUAS"/>
    <s v="ORVE HOGAR"/>
    <x v="239"/>
    <x v="0"/>
    <s v="REFRIGERACIÓN"/>
    <n v="0.2"/>
    <n v="5"/>
    <n v="1"/>
    <n v="8"/>
    <n v="0"/>
    <n v="0"/>
    <n v="0"/>
    <n v="0"/>
    <n v="0"/>
    <n v="0"/>
    <n v="0"/>
    <n v="0"/>
    <n v="0"/>
    <m/>
    <n v="0.1111111111111111"/>
    <n v="0.1111111111111111"/>
    <e v="#REF!"/>
    <s v="BRONCE"/>
    <n v="11"/>
    <n v="1"/>
    <n v="1"/>
    <n v="9"/>
    <n v="2"/>
    <n v="2"/>
    <n v="2"/>
    <n v="3"/>
    <n v="0.125"/>
    <s v="PROM. M"/>
    <m/>
    <m/>
    <s v="CADENAS"/>
    <s v="ORVE QUICENTRO SUR"/>
    <m/>
    <s v="JUAN CARLOS FIGUEROA"/>
    <n v="8"/>
    <n v="1"/>
    <n v="3"/>
    <n v="0"/>
    <n v="0"/>
    <n v="0"/>
    <n v="0"/>
    <n v="0"/>
    <n v="4"/>
    <n v="7.6639877535399918"/>
    <n v="1"/>
    <n v="0"/>
    <n v="0"/>
    <n v="0"/>
    <n v="0"/>
    <n v="0"/>
    <n v="4"/>
    <n v="5"/>
    <s v="W"/>
    <s v="RONALD AGUSTIN PLUAS"/>
    <n v="1.9999999999999996"/>
    <n v="1"/>
    <n v="1"/>
    <n v="0"/>
    <n v="0"/>
    <n v="0"/>
    <n v="0"/>
    <n v="1"/>
    <n v="3"/>
    <n v="0.4"/>
    <n v="0"/>
    <n v="1"/>
    <n v="0"/>
    <n v="0"/>
    <n v="0"/>
    <n v="0"/>
    <n v="0"/>
    <n v="1"/>
    <m/>
    <s v="ALTO"/>
    <m/>
    <m/>
    <m/>
    <m/>
    <m/>
    <n v="0.23076923076923078"/>
    <s v="menor de 30%"/>
    <n v="0"/>
    <n v="3"/>
    <s v=""/>
    <n v="0"/>
    <n v="0"/>
    <n v="0"/>
    <n v="0"/>
    <n v="3"/>
    <n v="0"/>
    <n v="1"/>
    <n v="0"/>
    <n v="1"/>
    <n v="1"/>
    <n v="0"/>
    <n v="1"/>
    <n v="4"/>
    <n v="11.487578791249533"/>
  </r>
  <r>
    <s v="371 - POINT QUICENTRO SURCOCINAS"/>
    <s v="PLUAS SABANDO RONALD AGUSTIN.xlsx"/>
    <s v="RONALD AGUSTIN PLUAS"/>
    <s v="POINT"/>
    <x v="240"/>
    <x v="0"/>
    <s v="COCINAS"/>
    <n v="0.35"/>
    <n v="20"/>
    <n v="7"/>
    <n v="7"/>
    <n v="0"/>
    <n v="0"/>
    <n v="0"/>
    <n v="0"/>
    <n v="0"/>
    <n v="0"/>
    <n v="0"/>
    <n v="0"/>
    <n v="0"/>
    <m/>
    <n v="0.53846153846153844"/>
    <n v="0.53846153846153844"/>
    <e v="#REF!"/>
    <s v="PLATINO"/>
    <n v="18"/>
    <n v="4"/>
    <n v="7"/>
    <n v="13"/>
    <n v="5"/>
    <n v="4"/>
    <n v="5"/>
    <n v="8"/>
    <n v="1"/>
    <s v="PROM. M"/>
    <m/>
    <m/>
    <s v="CADENAS"/>
    <s v="POINT QUICENTRO SUR"/>
    <m/>
    <s v="JUAN CARLOS FIGUEROA"/>
    <n v="9"/>
    <n v="3"/>
    <n v="2"/>
    <n v="0"/>
    <n v="0"/>
    <n v="0"/>
    <n v="0"/>
    <n v="0"/>
    <n v="5"/>
    <n v="19.142767812548435"/>
    <n v="4"/>
    <n v="2"/>
    <n v="0"/>
    <n v="0"/>
    <n v="0"/>
    <n v="0"/>
    <n v="0"/>
    <n v="6"/>
    <s v="MWJVS"/>
    <s v="RONALD AGUSTIN PLUAS"/>
    <n v="15.999999999999996"/>
    <n v="2"/>
    <n v="4"/>
    <n v="0"/>
    <n v="0"/>
    <n v="0"/>
    <n v="0"/>
    <n v="0"/>
    <n v="6"/>
    <n v="0.5"/>
    <n v="1"/>
    <n v="1"/>
    <n v="0"/>
    <n v="0"/>
    <n v="0"/>
    <n v="0"/>
    <n v="0"/>
    <n v="2"/>
    <s v=""/>
    <s v=""/>
    <s v=""/>
    <s v=""/>
    <s v=""/>
    <s v=""/>
    <s v=""/>
    <n v="0.52631578947368418"/>
    <s v="mayor 40%"/>
    <n v="1"/>
    <n v="1"/>
    <s v=""/>
    <n v="0"/>
    <n v="0"/>
    <n v="0"/>
    <n v="0"/>
    <n v="2"/>
    <n v="2"/>
    <n v="0"/>
    <n v="0"/>
    <n v="0"/>
    <n v="0"/>
    <n v="0"/>
    <n v="0"/>
    <n v="2"/>
    <n v="23.111560045247511"/>
  </r>
  <r>
    <s v="371 - POINT QUICENTRO SURGLOBALES"/>
    <s v="PLUAS SABANDO RONALD AGUSTIN.xlsx"/>
    <s v="RONALD AGUSTIN PLUAS"/>
    <s v="POINT"/>
    <x v="240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M"/>
    <m/>
    <m/>
    <s v="CADENAS"/>
    <s v="POINT QUICENTRO SUR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ONALD AGUSTIN PLUAS"/>
    <n v="15.99999999999999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371 - POINT QUICENTRO SURLAVADO"/>
    <s v="PLUAS SABANDO RONALD AGUSTIN.xlsx"/>
    <s v="RONALD AGUSTIN PLUAS"/>
    <s v="POINT"/>
    <x v="240"/>
    <x v="0"/>
    <s v="LAVADO"/>
    <n v="0.2"/>
    <n v="5"/>
    <n v="1"/>
    <n v="3"/>
    <n v="0"/>
    <n v="0"/>
    <n v="0"/>
    <n v="0"/>
    <n v="0"/>
    <n v="0"/>
    <n v="0"/>
    <n v="0"/>
    <n v="0"/>
    <m/>
    <n v="0.33333333333333331"/>
    <n v="0.33333333333333331"/>
    <e v="#REF!"/>
    <s v="PLATINO"/>
    <n v="4"/>
    <n v="1"/>
    <n v="1"/>
    <n v="3"/>
    <n v="1"/>
    <n v="0"/>
    <n v="1"/>
    <n v="1"/>
    <n v="0.33333333333333331"/>
    <s v="PROM. M"/>
    <m/>
    <m/>
    <s v="CADENAS"/>
    <s v="POINT QUICENTRO SUR"/>
    <m/>
    <s v="JUAN CARLOS FIGUEROA"/>
    <n v="2"/>
    <n v="1"/>
    <n v="1"/>
    <n v="0"/>
    <n v="0"/>
    <n v="0"/>
    <n v="0"/>
    <n v="0"/>
    <n v="2"/>
    <n v="5.1797601514832738"/>
    <n v="0"/>
    <n v="1"/>
    <n v="0"/>
    <n v="0"/>
    <n v="0"/>
    <n v="0"/>
    <n v="0"/>
    <n v="1"/>
    <s v="MWJVS"/>
    <s v="RONALD AGUSTIN PLUAS"/>
    <n v="15.999999999999996"/>
    <n v="8"/>
    <n v="5"/>
    <n v="0"/>
    <n v="0"/>
    <n v="0"/>
    <n v="0"/>
    <n v="0"/>
    <n v="13"/>
    <n v="0.3"/>
    <n v="2"/>
    <n v="0"/>
    <n v="0"/>
    <n v="0"/>
    <n v="0"/>
    <n v="0"/>
    <n v="0"/>
    <n v="2"/>
    <s v=""/>
    <s v=""/>
    <s v=""/>
    <s v=""/>
    <s v=""/>
    <s v=""/>
    <s v=""/>
    <n v="0.61111111111111116"/>
    <s v="mayor 40%"/>
    <n v="7"/>
    <n v="2"/>
    <s v=""/>
    <n v="0"/>
    <n v="0"/>
    <n v="0"/>
    <n v="0"/>
    <n v="9"/>
    <n v="1"/>
    <n v="2"/>
    <n v="0"/>
    <n v="0"/>
    <n v="0"/>
    <n v="0"/>
    <n v="0"/>
    <n v="3"/>
    <n v="7.7146980004122865"/>
  </r>
  <r>
    <s v="371 - POINT QUICENTRO SURREFRIGERACIÓN"/>
    <s v="PLUAS SABANDO RONALD AGUSTIN.xlsx"/>
    <s v="RONALD AGUSTIN PLUAS"/>
    <s v="POINT"/>
    <x v="240"/>
    <x v="0"/>
    <s v="REFRIGERACIÓN"/>
    <n v="0.5714285714285714"/>
    <n v="7"/>
    <n v="4"/>
    <n v="3"/>
    <n v="0"/>
    <n v="0"/>
    <n v="0"/>
    <n v="0"/>
    <n v="0"/>
    <n v="0"/>
    <n v="0"/>
    <n v="0"/>
    <n v="0"/>
    <m/>
    <n v="0.5714285714285714"/>
    <n v="0.5714285714285714"/>
    <e v="#REF!"/>
    <s v="PLATINO"/>
    <n v="11"/>
    <n v="3"/>
    <n v="4"/>
    <n v="7"/>
    <n v="4"/>
    <n v="4"/>
    <n v="4"/>
    <n v="7"/>
    <n v="1.3333333333333333"/>
    <s v="PROM. M"/>
    <m/>
    <m/>
    <s v="CADENAS"/>
    <s v="POINT QUICENTRO SUR"/>
    <m/>
    <s v="JUAN CARLOS FIGUEROA"/>
    <n v="5"/>
    <n v="2"/>
    <n v="1"/>
    <n v="0"/>
    <n v="0"/>
    <n v="0"/>
    <n v="0"/>
    <n v="0"/>
    <n v="3"/>
    <n v="10.32359258238856"/>
    <n v="3"/>
    <n v="1"/>
    <n v="0"/>
    <n v="0"/>
    <n v="0"/>
    <n v="0"/>
    <n v="0"/>
    <n v="4"/>
    <s v="MWJVS"/>
    <s v="RONALD AGUSTIN PLUAS"/>
    <n v="15.999999999999996"/>
    <n v="0"/>
    <n v="2"/>
    <n v="0"/>
    <n v="0"/>
    <n v="0"/>
    <n v="0"/>
    <n v="0"/>
    <n v="2"/>
    <n v="0.4"/>
    <n v="1"/>
    <n v="2"/>
    <n v="0"/>
    <n v="0"/>
    <n v="0"/>
    <n v="0"/>
    <n v="0"/>
    <n v="3"/>
    <s v=""/>
    <s v=""/>
    <s v=""/>
    <s v=""/>
    <s v=""/>
    <s v=""/>
    <s v=""/>
    <n v="0.5"/>
    <s v="mayor 40%"/>
    <n v="2"/>
    <n v="3"/>
    <s v=""/>
    <n v="0"/>
    <n v="0"/>
    <n v="0"/>
    <n v="0"/>
    <n v="5"/>
    <n v="0"/>
    <n v="1"/>
    <n v="0"/>
    <n v="0"/>
    <n v="0"/>
    <n v="0"/>
    <n v="0"/>
    <n v="1"/>
    <n v="16"/>
  </r>
  <r>
    <s v="127 - VEGA TUMBACOCOCINAS"/>
    <s v="ventas de el 1 al 17 .xlsx"/>
    <s v="RONALD DAVID AQUINO"/>
    <s v="IMPORTADORA VEGA"/>
    <x v="241"/>
    <x v="0"/>
    <s v="COCINAS"/>
    <n v="0"/>
    <n v="1"/>
    <n v="0"/>
    <n v="2"/>
    <n v="0"/>
    <n v="0"/>
    <n v="0"/>
    <n v="0"/>
    <n v="0"/>
    <n v="0"/>
    <n v="2"/>
    <n v="0"/>
    <n v="0"/>
    <m/>
    <n v="0"/>
    <n v="0"/>
    <e v="#REF!"/>
    <s v="PLATINO"/>
    <n v="4"/>
    <n v="0"/>
    <n v="0"/>
    <n v="3"/>
    <n v="1"/>
    <n v="0"/>
    <n v="1"/>
    <n v="0"/>
    <n v="0"/>
    <s v="PROM. B"/>
    <m/>
    <m/>
    <s v="ESPECIALIZADOS"/>
    <s v="VEGA TUMBACO"/>
    <m/>
    <s v="JUAN CARLOS FIGUEROA"/>
    <n v="1"/>
    <n v="0"/>
    <n v="0"/>
    <n v="0"/>
    <n v="0"/>
    <n v="0"/>
    <n v="0"/>
    <n v="0"/>
    <n v="0"/>
    <n v="0"/>
    <n v="1"/>
    <n v="0"/>
    <n v="0"/>
    <n v="0"/>
    <n v="0"/>
    <n v="0"/>
    <n v="0"/>
    <n v="1"/>
    <s v="MWJVS"/>
    <s v="RONALD DAVID AQUINO"/>
    <n v="14.999999999999995"/>
    <n v="0"/>
    <n v="0"/>
    <n v="0"/>
    <n v="0"/>
    <n v="0"/>
    <n v="0"/>
    <n v="1"/>
    <n v="1"/>
    <n v="0.2"/>
    <n v="2"/>
    <n v="0"/>
    <n v="0"/>
    <n v="0"/>
    <n v="0"/>
    <n v="0"/>
    <n v="1"/>
    <n v="3"/>
    <s v=""/>
    <s v=""/>
    <s v=""/>
    <s v=""/>
    <s v=""/>
    <s v=""/>
    <s v=""/>
    <n v="0.6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27 - VEGA TUMBACOEMPOTRE"/>
    <s v="ventas de el 1 al 17 .xlsx"/>
    <s v="RONALD DAVID AQUINO"/>
    <s v="IMPORTADORA VEGA"/>
    <x v="241"/>
    <x v="0"/>
    <s v="EMPOTRE"/>
    <n v="0.375"/>
    <n v="8"/>
    <n v="3"/>
    <n v="7"/>
    <n v="0"/>
    <n v="0"/>
    <n v="0"/>
    <n v="0"/>
    <n v="0"/>
    <n v="9"/>
    <n v="1"/>
    <n v="0"/>
    <n v="0"/>
    <m/>
    <n v="0.16666666666666666"/>
    <n v="0.16666666666666666"/>
    <e v="#REF!"/>
    <s v="PLATINO"/>
    <n v="32"/>
    <n v="3"/>
    <n v="3"/>
    <n v="18"/>
    <n v="14"/>
    <n v="1"/>
    <n v="14"/>
    <n v="4"/>
    <n v="0.42857142857142855"/>
    <s v="PROM. B"/>
    <m/>
    <m/>
    <s v="ESPECIALIZADOS"/>
    <s v="VEGA TUMBACO"/>
    <m/>
    <s v="JUAN CARLOS FIGUEROA"/>
    <n v="9"/>
    <n v="1"/>
    <n v="1"/>
    <n v="0"/>
    <n v="0"/>
    <n v="0"/>
    <n v="0"/>
    <n v="2"/>
    <n v="4"/>
    <n v="7.3773006134969332"/>
    <n v="0"/>
    <n v="1"/>
    <n v="0"/>
    <n v="0"/>
    <n v="0"/>
    <n v="0"/>
    <n v="0"/>
    <n v="1"/>
    <s v="MWJVS"/>
    <s v="RONALD DAVID AQUINO"/>
    <n v="14.999999999999995"/>
    <n v="1"/>
    <n v="0"/>
    <n v="0"/>
    <n v="0"/>
    <n v="0"/>
    <n v="0"/>
    <n v="3"/>
    <n v="4"/>
    <n v="0.35"/>
    <n v="3"/>
    <n v="2"/>
    <n v="0"/>
    <n v="0"/>
    <n v="0"/>
    <n v="0"/>
    <n v="6"/>
    <n v="11"/>
    <m/>
    <m/>
    <m/>
    <m/>
    <s v="MEDIO"/>
    <m/>
    <m/>
    <n v="0.25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21.701653774339825"/>
  </r>
  <r>
    <s v="127 - VEGA TUMBACOGLOBALES"/>
    <s v="ventas de el 1 al 17 .xlsx"/>
    <s v="RONALD DAVID AQUINO"/>
    <s v="IMPORTADORA VEGA"/>
    <x v="241"/>
    <x v="0"/>
    <s v="GLOBALES"/>
    <n v="0.5625"/>
    <n v="16"/>
    <n v="9"/>
    <n v="4"/>
    <n v="0"/>
    <n v="0"/>
    <n v="0"/>
    <n v="0"/>
    <n v="0"/>
    <n v="6"/>
    <n v="0"/>
    <n v="0"/>
    <n v="0"/>
    <m/>
    <n v="0.52941176470588236"/>
    <n v="0.52941176470588236"/>
    <e v="#REF!"/>
    <s v="PLATINO"/>
    <n v="22"/>
    <n v="2"/>
    <n v="9"/>
    <n v="17"/>
    <n v="5"/>
    <n v="1"/>
    <n v="5"/>
    <n v="3"/>
    <n v="2.25"/>
    <s v="PROM. B"/>
    <m/>
    <m/>
    <s v="ESPECIALIZADOS"/>
    <s v="VEGA TUMBACO"/>
    <m/>
    <s v="JUAN CARLOS FIGUEROA"/>
    <n v="7"/>
    <n v="1"/>
    <n v="0"/>
    <n v="0"/>
    <n v="0"/>
    <n v="0"/>
    <n v="0"/>
    <n v="1"/>
    <n v="2"/>
    <n v="15.014619883040934"/>
    <n v="1"/>
    <n v="0"/>
    <n v="0"/>
    <n v="0"/>
    <n v="0"/>
    <n v="0"/>
    <n v="0"/>
    <n v="1"/>
    <s v="MWJVS"/>
    <s v="RONALD DAVID AQUINO"/>
    <n v="14.999999999999995"/>
    <n v="0"/>
    <n v="0"/>
    <n v="0"/>
    <n v="0"/>
    <n v="0"/>
    <n v="0"/>
    <n v="0"/>
    <n v="0"/>
    <n v="0"/>
    <n v="2"/>
    <n v="1"/>
    <n v="0"/>
    <n v="0"/>
    <n v="0"/>
    <n v="0"/>
    <n v="1"/>
    <n v="4"/>
    <s v=""/>
    <s v=""/>
    <s v=""/>
    <s v=""/>
    <s v=""/>
    <s v=""/>
    <s v=""/>
    <n v="0.5714285714285714"/>
    <s v="mayor 40%"/>
    <n v="0"/>
    <n v="0"/>
    <n v="0"/>
    <n v="0"/>
    <n v="0"/>
    <n v="0"/>
    <n v="0"/>
    <n v="0"/>
    <n v="1"/>
    <n v="0"/>
    <n v="0"/>
    <n v="0"/>
    <n v="0"/>
    <n v="0"/>
    <n v="0"/>
    <n v="1"/>
    <n v="23.099415204678365"/>
  </r>
  <r>
    <s v="127 - VEGA TUMBACOLAVADO"/>
    <s v="ventas de el 1 al 17 .xlsx"/>
    <s v="RONALD DAVID AQUINO"/>
    <s v="IMPORTADORA VEGA"/>
    <x v="241"/>
    <x v="0"/>
    <s v="LAVADO"/>
    <n v="9.0909090909090912E-2"/>
    <n v="11"/>
    <n v="1"/>
    <n v="0"/>
    <n v="0"/>
    <n v="0"/>
    <n v="0"/>
    <n v="0"/>
    <n v="0"/>
    <n v="0"/>
    <n v="0"/>
    <n v="0"/>
    <n v="0"/>
    <m/>
    <n v="1"/>
    <n v="1"/>
    <e v="#REF!"/>
    <s v="PLATINO"/>
    <n v="23"/>
    <n v="0"/>
    <n v="1"/>
    <n v="1"/>
    <n v="22"/>
    <n v="22"/>
    <n v="22"/>
    <n v="22"/>
    <n v="0"/>
    <s v="PROM. B"/>
    <m/>
    <m/>
    <s v="ESPECIALIZADOS"/>
    <s v="VEGA TUMBACO"/>
    <m/>
    <s v="JUAN CARLOS FIGUEROA"/>
    <n v="0"/>
    <n v="2"/>
    <n v="0"/>
    <n v="0"/>
    <n v="0"/>
    <n v="0"/>
    <n v="0"/>
    <n v="0"/>
    <n v="2"/>
    <n v="11.244725738396625"/>
    <n v="0"/>
    <n v="0"/>
    <n v="0"/>
    <n v="0"/>
    <n v="0"/>
    <n v="0"/>
    <n v="0"/>
    <n v="0"/>
    <s v="MWJVS"/>
    <s v="RONALD DAVID AQUINO"/>
    <n v="14.999999999999995"/>
    <n v="3"/>
    <n v="0"/>
    <n v="0"/>
    <n v="0"/>
    <n v="0"/>
    <n v="0"/>
    <n v="0"/>
    <n v="3"/>
    <n v="0.3"/>
    <n v="2"/>
    <n v="0"/>
    <n v="0"/>
    <n v="0"/>
    <n v="0"/>
    <n v="0"/>
    <n v="0"/>
    <n v="2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1.244725738396625"/>
  </r>
  <r>
    <s v="127 - VEGA TUMBACOREFRIGERACIÓN"/>
    <s v="ventas de el 1 al 17 .xlsx"/>
    <s v="RONALD DAVID AQUINO"/>
    <s v="IMPORTADORA VEGA"/>
    <x v="241"/>
    <x v="0"/>
    <s v="REFRIGERACIÓN"/>
    <n v="0.3"/>
    <n v="10"/>
    <n v="3"/>
    <n v="1"/>
    <n v="0"/>
    <n v="0"/>
    <n v="0"/>
    <n v="0"/>
    <n v="0"/>
    <n v="0"/>
    <n v="0"/>
    <n v="0"/>
    <n v="0"/>
    <m/>
    <n v="0.75"/>
    <n v="0.75"/>
    <e v="#REF!"/>
    <s v="PLATINO"/>
    <n v="6"/>
    <n v="2"/>
    <n v="3"/>
    <n v="4"/>
    <n v="2"/>
    <n v="2"/>
    <n v="2"/>
    <n v="4"/>
    <n v="3"/>
    <s v="PROM. B"/>
    <m/>
    <m/>
    <s v="ESPECIALIZADOS"/>
    <s v="VEGA TUMBACO"/>
    <m/>
    <s v="JUAN CARLOS FIGUEROA"/>
    <n v="2"/>
    <n v="1"/>
    <n v="0"/>
    <n v="0"/>
    <n v="0"/>
    <n v="0"/>
    <n v="0"/>
    <n v="0"/>
    <n v="1"/>
    <n v="9.0126050420168067"/>
    <n v="0"/>
    <n v="0"/>
    <n v="0"/>
    <n v="0"/>
    <n v="0"/>
    <n v="0"/>
    <n v="0"/>
    <n v="0"/>
    <s v="MWJVS"/>
    <s v="RONALD DAVID AQUINO"/>
    <n v="14.999999999999995"/>
    <n v="2"/>
    <n v="0"/>
    <n v="0"/>
    <n v="0"/>
    <n v="0"/>
    <n v="0"/>
    <n v="0"/>
    <n v="2"/>
    <n v="0.4"/>
    <n v="2"/>
    <n v="1"/>
    <n v="0"/>
    <n v="0"/>
    <n v="0"/>
    <n v="0"/>
    <n v="0"/>
    <n v="3"/>
    <s v=""/>
    <s v=""/>
    <s v=""/>
    <s v=""/>
    <s v=""/>
    <s v=""/>
    <s v=""/>
    <n v="0.83333333333333337"/>
    <s v="mayor 40%"/>
    <n v="0"/>
    <n v="0"/>
    <n v="0"/>
    <n v="0"/>
    <n v="0"/>
    <n v="0"/>
    <n v="0"/>
    <n v="0"/>
    <n v="0"/>
    <n v="0"/>
    <n v="0"/>
    <n v="0"/>
    <n v="0"/>
    <n v="0"/>
    <n v="0"/>
    <n v="0"/>
    <n v="13.743697478991596"/>
  </r>
  <r>
    <s v="22 - TUMBACOCOCINAS"/>
    <s v="ventas de el 1 al 17 .xlsx"/>
    <s v="RONALD DAVID AQUINO"/>
    <s v="LA GANGA"/>
    <x v="242"/>
    <x v="0"/>
    <s v="COCINAS"/>
    <n v="0.9"/>
    <n v="10"/>
    <n v="9"/>
    <n v="12"/>
    <n v="0"/>
    <n v="0"/>
    <n v="0"/>
    <n v="0"/>
    <n v="0"/>
    <n v="0"/>
    <n v="0"/>
    <n v="0"/>
    <n v="0"/>
    <m/>
    <n v="0.45"/>
    <n v="0.45"/>
    <e v="#REF!"/>
    <s v="PLATA"/>
    <n v="24"/>
    <n v="5"/>
    <n v="9"/>
    <n v="20"/>
    <n v="4"/>
    <n v="3"/>
    <n v="4"/>
    <n v="8"/>
    <n v="0.75"/>
    <s v="PROM. B"/>
    <m/>
    <m/>
    <s v="CADENAS"/>
    <s v="GANGA TUMBACO"/>
    <m/>
    <s v="JUAN CARLOS FIGUEROA"/>
    <n v="17"/>
    <n v="5"/>
    <n v="1"/>
    <n v="0"/>
    <n v="0"/>
    <n v="0"/>
    <n v="0"/>
    <n v="0"/>
    <n v="6"/>
    <n v="10.118368433404743"/>
    <n v="4"/>
    <n v="4"/>
    <n v="0"/>
    <n v="0"/>
    <n v="0"/>
    <n v="0"/>
    <n v="0"/>
    <n v="8"/>
    <s v="MWJVS"/>
    <s v="RONALD DAVID AQUINO"/>
    <n v="24.999999999999993"/>
    <n v="3"/>
    <n v="1"/>
    <n v="0"/>
    <n v="0"/>
    <n v="0"/>
    <n v="0"/>
    <n v="0"/>
    <n v="4"/>
    <n v="0.4"/>
    <n v="2"/>
    <n v="0"/>
    <n v="0"/>
    <n v="0"/>
    <n v="0"/>
    <n v="0"/>
    <n v="0"/>
    <n v="2"/>
    <s v=""/>
    <s v=""/>
    <s v=""/>
    <s v=""/>
    <s v=""/>
    <s v=""/>
    <s v=""/>
    <n v="0.7"/>
    <s v="mayor 40%"/>
    <n v="0"/>
    <n v="3"/>
    <n v="0"/>
    <n v="0"/>
    <n v="0"/>
    <n v="0"/>
    <n v="0"/>
    <n v="3"/>
    <n v="1"/>
    <n v="1"/>
    <n v="0"/>
    <n v="0"/>
    <n v="0"/>
    <n v="0"/>
    <n v="0"/>
    <n v="2"/>
    <n v="12.602154652193022"/>
  </r>
  <r>
    <s v="22 - TUMBACOEMPOTRE"/>
    <s v="ventas de el 1 al 17 .xlsx"/>
    <s v="RONALD DAVID AQUINO"/>
    <s v="LA GANGA"/>
    <x v="242"/>
    <x v="0"/>
    <s v="EMPOTRE"/>
    <n v="0"/>
    <n v="0"/>
    <n v="1"/>
    <n v="0"/>
    <n v="2"/>
    <n v="2"/>
    <n v="0"/>
    <n v="0"/>
    <n v="0"/>
    <n v="0"/>
    <n v="0"/>
    <n v="0"/>
    <n v="0"/>
    <m/>
    <n v="0.2"/>
    <n v="0.2"/>
    <e v="#REF!"/>
    <s v="PLATA"/>
    <n v="5"/>
    <n v="0"/>
    <n v="1"/>
    <n v="5"/>
    <n v="0"/>
    <n v="0"/>
    <n v="0"/>
    <n v="0"/>
    <n v="0"/>
    <s v="PROM. B"/>
    <m/>
    <m/>
    <s v="CADENAS"/>
    <s v="GANGA TUMBACO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ONALD DAVID AQUINO"/>
    <n v="24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2 - TUMBACOGLOBALES"/>
    <s v="ventas de el 1 al 17 .xlsx"/>
    <s v="RONALD DAVID AQUINO"/>
    <s v="LA GANGA"/>
    <x v="242"/>
    <x v="0"/>
    <s v="GLOBALES"/>
    <n v="0"/>
    <n v="1"/>
    <n v="0"/>
    <n v="6"/>
    <n v="1"/>
    <n v="0"/>
    <n v="0"/>
    <n v="0"/>
    <n v="0"/>
    <n v="0"/>
    <n v="0"/>
    <n v="0"/>
    <n v="0"/>
    <m/>
    <n v="0"/>
    <n v="0"/>
    <e v="#REF!"/>
    <s v="PLATA"/>
    <n v="7"/>
    <n v="0"/>
    <n v="0"/>
    <n v="5"/>
    <n v="2"/>
    <n v="0"/>
    <n v="2"/>
    <n v="0"/>
    <n v="0"/>
    <s v="PROM. B"/>
    <m/>
    <m/>
    <s v="CADENAS"/>
    <s v="GANGA TUMBACO"/>
    <m/>
    <s v="JUAN CARLOS FIGUEROA"/>
    <n v="0"/>
    <n v="0"/>
    <n v="1"/>
    <n v="0"/>
    <n v="0"/>
    <n v="0"/>
    <n v="0"/>
    <n v="0"/>
    <n v="1"/>
    <n v="1"/>
    <n v="0"/>
    <n v="0"/>
    <n v="0"/>
    <n v="0"/>
    <n v="0"/>
    <n v="0"/>
    <n v="0"/>
    <n v="0"/>
    <s v="MWJVS"/>
    <s v="RONALD DAVID AQUINO"/>
    <n v="24.999999999999993"/>
    <n v="0"/>
    <n v="0"/>
    <n v="0"/>
    <n v="0"/>
    <n v="0"/>
    <n v="0"/>
    <n v="0"/>
    <n v="0"/>
    <n v="0"/>
    <n v="0"/>
    <n v="1"/>
    <n v="0"/>
    <n v="0"/>
    <n v="0"/>
    <n v="0"/>
    <n v="0"/>
    <n v="1"/>
    <s v=""/>
    <s v=""/>
    <s v=""/>
    <s v=""/>
    <s v=""/>
    <s v=""/>
    <s v="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0.52036025571369215"/>
  </r>
  <r>
    <s v="22 - TUMBACOLAVADO"/>
    <s v="ventas de el 1 al 17 .xlsx"/>
    <s v="RONALD DAVID AQUINO"/>
    <s v="LA GANGA"/>
    <x v="242"/>
    <x v="0"/>
    <s v="LAVADO"/>
    <n v="0"/>
    <n v="0"/>
    <n v="1"/>
    <n v="0"/>
    <n v="10"/>
    <n v="5"/>
    <n v="0"/>
    <n v="0"/>
    <n v="0"/>
    <n v="0"/>
    <n v="0"/>
    <n v="0"/>
    <n v="0"/>
    <m/>
    <n v="6.25E-2"/>
    <n v="6.25E-2"/>
    <e v="#REF!"/>
    <s v="PLATA"/>
    <n v="16"/>
    <n v="0"/>
    <n v="1"/>
    <n v="16"/>
    <n v="0"/>
    <n v="0"/>
    <n v="0"/>
    <n v="0"/>
    <n v="0"/>
    <s v="PROM. B"/>
    <m/>
    <m/>
    <s v="CADENAS"/>
    <s v="GANGA TUMBACO"/>
    <m/>
    <s v="JUAN CARLOS FIGUEROA"/>
    <n v="5"/>
    <n v="2"/>
    <n v="0"/>
    <n v="3"/>
    <n v="5"/>
    <n v="0"/>
    <n v="0"/>
    <n v="0"/>
    <n v="10"/>
    <n v="3"/>
    <n v="2"/>
    <n v="0"/>
    <n v="4"/>
    <n v="2"/>
    <n v="2"/>
    <n v="0"/>
    <n v="0"/>
    <n v="10"/>
    <s v="MWJVS"/>
    <s v="RONALD DAVID AQUINO"/>
    <n v="24.999999999999993"/>
    <n v="0"/>
    <n v="0"/>
    <n v="2"/>
    <n v="0"/>
    <n v="0"/>
    <n v="0"/>
    <n v="0"/>
    <n v="2"/>
    <n v="0.05"/>
    <n v="3"/>
    <n v="0"/>
    <n v="0"/>
    <n v="2"/>
    <n v="0"/>
    <n v="0"/>
    <n v="0"/>
    <n v="5"/>
    <m/>
    <s v="ALTO"/>
    <m/>
    <s v="ALTO"/>
    <m/>
    <m/>
    <m/>
    <n v="0.25925925925925924"/>
    <s v="menor de 30%"/>
    <n v="0"/>
    <n v="0"/>
    <n v="3"/>
    <n v="0"/>
    <n v="0"/>
    <n v="0"/>
    <n v="0"/>
    <n v="3"/>
    <n v="0"/>
    <n v="0"/>
    <n v="2"/>
    <n v="0"/>
    <n v="0"/>
    <n v="0"/>
    <n v="0"/>
    <n v="2"/>
    <n v="1.9319630637129661"/>
  </r>
  <r>
    <s v="22 - TUMBACOREFRIGERACIÓN"/>
    <s v="ventas de el 1 al 17 .xlsx"/>
    <s v="RONALD DAVID AQUINO"/>
    <s v="LA GANGA"/>
    <x v="242"/>
    <x v="0"/>
    <s v="REFRIGERACIÓN"/>
    <n v="2.6"/>
    <n v="5"/>
    <n v="13"/>
    <n v="12"/>
    <n v="3"/>
    <n v="1"/>
    <n v="0"/>
    <n v="0"/>
    <n v="0"/>
    <n v="0"/>
    <n v="0"/>
    <n v="0"/>
    <n v="0"/>
    <m/>
    <n v="0.54166666666666663"/>
    <n v="0.54166666666666663"/>
    <e v="#REF!"/>
    <s v="PLATA"/>
    <n v="32"/>
    <n v="11"/>
    <n v="13"/>
    <n v="24"/>
    <n v="8"/>
    <n v="3"/>
    <n v="8"/>
    <n v="14"/>
    <n v="1.0833333333333333"/>
    <s v="PROM. B"/>
    <m/>
    <m/>
    <s v="CADENAS"/>
    <s v="GANGA TUMBACO"/>
    <m/>
    <s v="JUAN CARLOS FIGUEROA"/>
    <n v="19"/>
    <n v="5"/>
    <n v="0"/>
    <n v="0"/>
    <n v="0"/>
    <n v="0"/>
    <n v="0"/>
    <n v="0"/>
    <n v="5"/>
    <n v="5.6566961716587656"/>
    <n v="1"/>
    <n v="3"/>
    <n v="0"/>
    <n v="0"/>
    <n v="0"/>
    <n v="0"/>
    <n v="0"/>
    <n v="4"/>
    <s v="MWJVS"/>
    <s v="RONALD DAVID AQUINO"/>
    <n v="24.999999999999993"/>
    <n v="2"/>
    <n v="1"/>
    <n v="0"/>
    <n v="0"/>
    <n v="0"/>
    <n v="0"/>
    <n v="0"/>
    <n v="3"/>
    <n v="0.28000000000000003"/>
    <n v="3"/>
    <n v="1"/>
    <n v="0"/>
    <n v="0"/>
    <n v="0"/>
    <n v="0"/>
    <n v="0"/>
    <n v="4"/>
    <s v=""/>
    <s v=""/>
    <s v=""/>
    <s v=""/>
    <s v=""/>
    <s v=""/>
    <s v=""/>
    <n v="0.6875"/>
    <s v="mayor 40%"/>
    <n v="1"/>
    <n v="0"/>
    <n v="0"/>
    <n v="0"/>
    <n v="0"/>
    <n v="0"/>
    <n v="0"/>
    <n v="1"/>
    <n v="1"/>
    <n v="2"/>
    <n v="0"/>
    <n v="0"/>
    <n v="0"/>
    <n v="0"/>
    <n v="0"/>
    <n v="3"/>
    <n v="5"/>
  </r>
  <r>
    <s v="1741 - TIENDA TUMBACOCOCINAS"/>
    <s v="DOC-20220919-WA0012..xlsx"/>
    <s v="ROSMARY COROMOTO HERRERA"/>
    <s v="ARTEFACTA"/>
    <x v="243"/>
    <x v="0"/>
    <s v="COCINAS"/>
    <n v="0.42857142857142855"/>
    <n v="7"/>
    <n v="3"/>
    <n v="0"/>
    <n v="0"/>
    <n v="0"/>
    <n v="0"/>
    <n v="0"/>
    <n v="1"/>
    <n v="0"/>
    <n v="0"/>
    <n v="0"/>
    <n v="0"/>
    <m/>
    <n v="0.75"/>
    <n v="0.75"/>
    <n v="0"/>
    <s v="ORO"/>
    <n v="9"/>
    <n v="2"/>
    <n v="3"/>
    <n v="4"/>
    <n v="5"/>
    <n v="4"/>
    <n v="5"/>
    <n v="6"/>
    <n v="0"/>
    <s v="PROM. B"/>
    <m/>
    <m/>
    <s v="CADENAS"/>
    <s v="ARTEFACTA TIENDA TUMBACO"/>
    <m/>
    <s v="JUAN CARLOS FIGUEROA"/>
    <n v="2"/>
    <n v="0"/>
    <n v="3"/>
    <n v="0"/>
    <n v="0"/>
    <n v="0"/>
    <n v="0"/>
    <n v="0"/>
    <n v="3"/>
    <n v="7.2143043555583697"/>
    <n v="1"/>
    <n v="0"/>
    <n v="0"/>
    <n v="0"/>
    <n v="0"/>
    <n v="0"/>
    <n v="0"/>
    <n v="1"/>
    <s v="MWJVS"/>
    <s v="ROSMARY COROMOTO HERRERA"/>
    <n v="10"/>
    <n v="0"/>
    <n v="1"/>
    <n v="0"/>
    <n v="0"/>
    <n v="0"/>
    <n v="0"/>
    <n v="0"/>
    <n v="1"/>
    <n v="0.4"/>
    <n v="2"/>
    <n v="1"/>
    <n v="0"/>
    <n v="0"/>
    <n v="0"/>
    <n v="1"/>
    <n v="0"/>
    <n v="4"/>
    <m/>
    <s v="ALTO"/>
    <m/>
    <s v="ALTO"/>
    <m/>
    <m/>
    <m/>
    <n v="0.33333333333333331"/>
    <s v="menor de 30%"/>
    <n v="3"/>
    <n v="1"/>
    <n v="0"/>
    <n v="0"/>
    <n v="0"/>
    <n v="0"/>
    <n v="1"/>
    <n v="5"/>
    <n v="2"/>
    <n v="0"/>
    <n v="0"/>
    <n v="0"/>
    <n v="0"/>
    <n v="0"/>
    <n v="0"/>
    <n v="2"/>
    <n v="14"/>
  </r>
  <r>
    <s v="1741 - TIENDA TUMBACOGLOBALES"/>
    <s v="DOC-20220919-WA0012..xlsx"/>
    <s v="ROSMARY COROMOTO HERRERA"/>
    <s v="ARTEFACTA"/>
    <x v="243"/>
    <x v="0"/>
    <s v="GLOBALES"/>
    <n v="0.25"/>
    <n v="4"/>
    <n v="1"/>
    <n v="0"/>
    <n v="0"/>
    <n v="0"/>
    <n v="0"/>
    <n v="0"/>
    <n v="0"/>
    <n v="1"/>
    <n v="0"/>
    <n v="0"/>
    <n v="0"/>
    <m/>
    <n v="0.5"/>
    <n v="0.5"/>
    <n v="0"/>
    <s v="ORO"/>
    <n v="4"/>
    <n v="1"/>
    <n v="1"/>
    <n v="2"/>
    <n v="2"/>
    <n v="1"/>
    <n v="2"/>
    <n v="2"/>
    <n v="0"/>
    <s v="PROM. B"/>
    <m/>
    <m/>
    <s v="CADENAS"/>
    <s v="ARTEFACTA TIENDA TUMBACO"/>
    <m/>
    <s v="JUAN CARLOS FIGUEROA"/>
    <n v="1"/>
    <n v="0"/>
    <n v="0"/>
    <n v="0"/>
    <n v="0"/>
    <n v="0"/>
    <n v="0"/>
    <n v="0"/>
    <n v="0"/>
    <n v="3.0931948098936997"/>
    <n v="0"/>
    <n v="0"/>
    <n v="0"/>
    <n v="0"/>
    <n v="0"/>
    <n v="0"/>
    <n v="0"/>
    <n v="0"/>
    <s v="MWJVS"/>
    <s v="ROSMARY COROMOTO HERRERA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4.6673137587964089"/>
  </r>
  <r>
    <s v="1741 - TIENDA TUMBACOLAVADO"/>
    <s v="DOC-20220919-WA0012..xlsx"/>
    <s v="ROSMARY COROMOTO HERRERA"/>
    <s v="ARTEFACTA"/>
    <x v="243"/>
    <x v="0"/>
    <s v="LAVADO"/>
    <n v="0"/>
    <n v="2"/>
    <n v="0"/>
    <n v="2"/>
    <n v="0"/>
    <n v="0"/>
    <n v="0"/>
    <n v="0"/>
    <n v="0"/>
    <n v="0"/>
    <n v="0"/>
    <n v="0"/>
    <n v="0"/>
    <m/>
    <n v="0"/>
    <n v="0"/>
    <n v="0"/>
    <s v="ORO"/>
    <n v="2"/>
    <n v="0"/>
    <n v="0"/>
    <n v="2"/>
    <n v="0"/>
    <n v="0"/>
    <n v="0"/>
    <n v="0"/>
    <n v="0"/>
    <s v="PROM. B"/>
    <m/>
    <m/>
    <s v="CADENAS"/>
    <s v="ARTEFACTA TIENDA TUMBACO"/>
    <m/>
    <s v="JUAN CARLOS FIGUEROA"/>
    <n v="0"/>
    <n v="0"/>
    <n v="0"/>
    <n v="3"/>
    <n v="0"/>
    <n v="0"/>
    <n v="0"/>
    <n v="0"/>
    <n v="3"/>
    <n v="1"/>
    <n v="0"/>
    <n v="0"/>
    <n v="1"/>
    <n v="1"/>
    <n v="0"/>
    <n v="0"/>
    <n v="0"/>
    <n v="2"/>
    <s v="MWJVS"/>
    <s v="ROSMARY COROMOTO HERRERA"/>
    <n v="10"/>
    <n v="0"/>
    <n v="0"/>
    <n v="1"/>
    <n v="1"/>
    <n v="0"/>
    <n v="0"/>
    <n v="0"/>
    <n v="2"/>
    <n v="0.12"/>
    <n v="0"/>
    <n v="0"/>
    <n v="1"/>
    <n v="0"/>
    <n v="0"/>
    <n v="1"/>
    <n v="0"/>
    <n v="2"/>
    <s v=""/>
    <s v=""/>
    <s v=""/>
    <s v=""/>
    <s v=""/>
    <s v=""/>
    <s v=""/>
    <n v="0"/>
    <n v="0"/>
    <n v="0"/>
    <n v="0"/>
    <n v="2"/>
    <n v="1"/>
    <n v="0"/>
    <n v="0"/>
    <n v="0"/>
    <n v="3"/>
    <n v="1"/>
    <n v="0"/>
    <n v="1"/>
    <n v="0"/>
    <n v="1"/>
    <n v="0"/>
    <n v="0"/>
    <n v="3"/>
    <n v="4.6512743027182042"/>
  </r>
  <r>
    <s v="1741 - TIENDA TUMBACOREFRIGERACIÓN"/>
    <s v="DOC-20220919-WA0012..xlsx"/>
    <s v="ROSMARY COROMOTO HERRERA"/>
    <s v="ARTEFACTA"/>
    <x v="243"/>
    <x v="0"/>
    <s v="REFRIGERACIÓN"/>
    <n v="1.3333333333333333"/>
    <n v="3"/>
    <n v="4"/>
    <n v="6"/>
    <n v="4"/>
    <n v="0"/>
    <n v="6"/>
    <n v="0"/>
    <n v="0"/>
    <n v="0"/>
    <n v="0"/>
    <n v="0"/>
    <n v="0"/>
    <m/>
    <n v="0.33333333333333331"/>
    <n v="0.33333333333333331"/>
    <n v="0"/>
    <s v="ORO"/>
    <n v="24"/>
    <n v="4"/>
    <n v="4"/>
    <n v="12"/>
    <n v="12"/>
    <n v="4"/>
    <n v="12"/>
    <n v="8"/>
    <n v="0.66666666666666663"/>
    <s v="PROM. B"/>
    <m/>
    <m/>
    <s v="CADENAS"/>
    <s v="ARTEFACTA TIENDA TUMBACO"/>
    <m/>
    <s v="JUAN CARLOS FIGUEROA"/>
    <n v="4"/>
    <n v="2"/>
    <n v="0"/>
    <n v="0"/>
    <n v="0"/>
    <n v="0"/>
    <n v="2"/>
    <n v="0"/>
    <n v="4"/>
    <n v="2.56270622706755"/>
    <n v="0"/>
    <n v="1"/>
    <n v="0"/>
    <n v="0"/>
    <n v="0"/>
    <n v="2"/>
    <n v="0"/>
    <n v="3"/>
    <s v="MWJVS"/>
    <s v="ROSMARY COROMOTO HERRERA"/>
    <n v="10"/>
    <n v="1"/>
    <n v="0"/>
    <n v="0"/>
    <n v="0"/>
    <n v="0"/>
    <n v="1"/>
    <n v="0"/>
    <n v="2"/>
    <n v="0.2"/>
    <n v="1"/>
    <n v="0"/>
    <n v="0"/>
    <n v="0"/>
    <n v="0"/>
    <n v="0"/>
    <n v="0"/>
    <n v="1"/>
    <s v=""/>
    <s v=""/>
    <s v=""/>
    <s v=""/>
    <s v=""/>
    <s v=""/>
    <s v=""/>
    <n v="0.4"/>
    <s v="30% a 40%"/>
    <n v="1"/>
    <n v="1"/>
    <n v="0"/>
    <n v="0"/>
    <n v="0"/>
    <n v="0"/>
    <n v="0"/>
    <n v="2"/>
    <n v="1"/>
    <n v="2"/>
    <n v="0"/>
    <n v="0"/>
    <n v="0"/>
    <n v="0"/>
    <n v="0"/>
    <n v="3"/>
    <n v="8.6712161900279607"/>
  </r>
  <r>
    <s v="157 - POINT TUMBACOCOCINAS"/>
    <s v="DOC-20220919-WA0012..xlsx"/>
    <s v="ROSMARY COROMOTO HERRERA"/>
    <s v="POINT"/>
    <x v="244"/>
    <x v="0"/>
    <s v="COCINAS"/>
    <n v="0.5"/>
    <n v="10"/>
    <n v="5"/>
    <n v="6"/>
    <n v="0"/>
    <n v="0"/>
    <n v="0"/>
    <n v="0"/>
    <n v="0"/>
    <n v="0"/>
    <n v="0"/>
    <n v="0"/>
    <n v="0"/>
    <m/>
    <n v="0.625"/>
    <n v="0.625"/>
    <n v="0"/>
    <s v="PLATINO"/>
    <n v="16"/>
    <n v="4"/>
    <n v="5"/>
    <n v="8"/>
    <n v="8"/>
    <n v="5"/>
    <n v="8"/>
    <n v="9"/>
    <n v="0.83333333333333337"/>
    <s v="PROM. B"/>
    <m/>
    <m/>
    <s v="CADENAS"/>
    <s v="POINT TUMBACO"/>
    <m/>
    <s v="JUAN CARLOS FIGUEROA"/>
    <n v="4"/>
    <n v="2"/>
    <n v="2"/>
    <n v="0"/>
    <n v="0"/>
    <n v="0"/>
    <n v="0"/>
    <n v="0"/>
    <n v="4"/>
    <n v="9.1082189600664698"/>
    <n v="2"/>
    <n v="0"/>
    <n v="0"/>
    <n v="0"/>
    <n v="0"/>
    <n v="0"/>
    <n v="0"/>
    <n v="2"/>
    <s v="MWJVS"/>
    <s v="ROSMARY COROMOTO HERRERA"/>
    <n v="10"/>
    <n v="1"/>
    <n v="0"/>
    <n v="0"/>
    <n v="0"/>
    <n v="0"/>
    <n v="0"/>
    <n v="0"/>
    <n v="1"/>
    <n v="0.5"/>
    <n v="2"/>
    <n v="0"/>
    <n v="0"/>
    <n v="0"/>
    <n v="0"/>
    <n v="0"/>
    <n v="0"/>
    <n v="2"/>
    <s v=""/>
    <s v=""/>
    <s v=""/>
    <s v=""/>
    <s v=""/>
    <s v=""/>
    <s v=""/>
    <n v="0.77777777777777779"/>
    <s v="mayor 40%"/>
    <n v="1"/>
    <n v="2"/>
    <n v="0"/>
    <n v="0"/>
    <n v="0"/>
    <n v="0"/>
    <n v="0"/>
    <n v="3"/>
    <n v="2"/>
    <n v="1"/>
    <n v="0"/>
    <n v="0"/>
    <n v="0"/>
    <n v="0"/>
    <n v="0"/>
    <n v="3"/>
    <n v="11.127324968424688"/>
  </r>
  <r>
    <s v="157 - POINT TUMBACOGLOBALES"/>
    <s v="DOC-20220919-WA0012..xlsx"/>
    <s v="ROSMARY COROMOTO HERRERA"/>
    <s v="POINT"/>
    <x v="244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n v="0"/>
    <s v="PLATINO"/>
    <n v="0"/>
    <n v="0"/>
    <n v="0"/>
    <n v="0"/>
    <n v="0"/>
    <n v="0"/>
    <n v="0"/>
    <n v="0"/>
    <n v="0"/>
    <s v="PROM. B"/>
    <m/>
    <m/>
    <s v="CADENAS"/>
    <s v="POINT TUMBACO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OSMARY COROMOTO HERRERA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57 - POINT TUMBACOLAVADO"/>
    <s v="DOC-20220919-WA0012..xlsx"/>
    <s v="ROSMARY COROMOTO HERRERA"/>
    <s v="POINT"/>
    <x v="244"/>
    <x v="0"/>
    <s v="LAVADO"/>
    <n v="1"/>
    <n v="4"/>
    <n v="4"/>
    <n v="4"/>
    <n v="0"/>
    <n v="0"/>
    <n v="0"/>
    <n v="0"/>
    <n v="0"/>
    <n v="0"/>
    <n v="0"/>
    <n v="0"/>
    <n v="0"/>
    <m/>
    <n v="0.66666666666666663"/>
    <n v="0.66666666666666663"/>
    <n v="0"/>
    <s v="PLATINO"/>
    <n v="12"/>
    <n v="4"/>
    <n v="4"/>
    <n v="6"/>
    <n v="6"/>
    <n v="4"/>
    <n v="6"/>
    <n v="8"/>
    <n v="1"/>
    <s v="PROM. B"/>
    <m/>
    <m/>
    <s v="CADENAS"/>
    <s v="POINT TUMBACO"/>
    <m/>
    <s v="JUAN CARLOS FIGUEROA"/>
    <n v="4"/>
    <n v="1"/>
    <n v="3"/>
    <n v="0"/>
    <n v="0"/>
    <n v="0"/>
    <n v="0"/>
    <n v="0"/>
    <n v="4"/>
    <n v="3.3606143488323168"/>
    <n v="5"/>
    <n v="1"/>
    <n v="0"/>
    <n v="0"/>
    <n v="0"/>
    <n v="0"/>
    <n v="0"/>
    <n v="6"/>
    <s v="MWJVS"/>
    <s v="ROSMARY COROMOTO HERRERA"/>
    <n v="10"/>
    <n v="3"/>
    <n v="1"/>
    <n v="0"/>
    <n v="0"/>
    <n v="0"/>
    <n v="0"/>
    <n v="0"/>
    <n v="4"/>
    <n v="0.3"/>
    <n v="6"/>
    <n v="1"/>
    <n v="0"/>
    <n v="0"/>
    <n v="0"/>
    <n v="0"/>
    <n v="0"/>
    <n v="7"/>
    <s v=""/>
    <s v=""/>
    <s v=""/>
    <s v=""/>
    <s v=""/>
    <s v=""/>
    <s v=""/>
    <n v="0.7142857142857143"/>
    <s v="mayor 40%"/>
    <n v="1"/>
    <n v="2"/>
    <n v="0"/>
    <n v="0"/>
    <n v="0"/>
    <n v="0"/>
    <n v="0"/>
    <n v="3"/>
    <n v="1"/>
    <n v="1"/>
    <n v="0"/>
    <n v="0"/>
    <n v="0"/>
    <n v="0"/>
    <n v="0"/>
    <n v="2"/>
    <n v="3.5814668423364076"/>
  </r>
  <r>
    <s v="157 - POINT TUMBACOREFRIGERACIÓN"/>
    <s v="DOC-20220919-WA0012..xlsx"/>
    <s v="ROSMARY COROMOTO HERRERA"/>
    <s v="POINT"/>
    <x v="244"/>
    <x v="0"/>
    <s v="REFRIGERACIÓN"/>
    <n v="0.6"/>
    <n v="5"/>
    <n v="3"/>
    <n v="5"/>
    <n v="0"/>
    <n v="0"/>
    <n v="0"/>
    <n v="0"/>
    <n v="0"/>
    <n v="0"/>
    <n v="0"/>
    <n v="0"/>
    <n v="0"/>
    <m/>
    <n v="0.6"/>
    <n v="0.6"/>
    <n v="0"/>
    <s v="PLATINO"/>
    <n v="11"/>
    <n v="2"/>
    <n v="3"/>
    <n v="5"/>
    <n v="6"/>
    <n v="3"/>
    <n v="6"/>
    <n v="5"/>
    <n v="0.6"/>
    <s v="PROM. B"/>
    <m/>
    <m/>
    <s v="CADENAS"/>
    <s v="POINT TUMBACO"/>
    <m/>
    <s v="JUAN CARLOS FIGUEROA"/>
    <n v="2"/>
    <n v="3"/>
    <n v="2"/>
    <n v="0"/>
    <n v="0"/>
    <n v="0"/>
    <n v="0"/>
    <n v="0"/>
    <n v="5"/>
    <n v="6.0504328072476703"/>
    <n v="0"/>
    <n v="0"/>
    <n v="0"/>
    <n v="0"/>
    <n v="0"/>
    <n v="0"/>
    <n v="0"/>
    <n v="0"/>
    <s v="MWJVS"/>
    <s v="ROSMARY COROMOTO HERRERA"/>
    <n v="10"/>
    <n v="0"/>
    <n v="1"/>
    <n v="0"/>
    <n v="0"/>
    <n v="0"/>
    <n v="0"/>
    <n v="0"/>
    <n v="1"/>
    <n v="0.4"/>
    <n v="1"/>
    <n v="1"/>
    <n v="0"/>
    <n v="0"/>
    <n v="0"/>
    <n v="0"/>
    <n v="0"/>
    <n v="2"/>
    <s v=""/>
    <s v=""/>
    <s v=""/>
    <s v=""/>
    <s v=""/>
    <s v=""/>
    <s v=""/>
    <n v="0.5"/>
    <s v="mayor 40%"/>
    <n v="0"/>
    <n v="0"/>
    <n v="0"/>
    <n v="0"/>
    <n v="0"/>
    <n v="0"/>
    <n v="0"/>
    <n v="0"/>
    <n v="1"/>
    <n v="1"/>
    <n v="0"/>
    <n v="0"/>
    <n v="0"/>
    <n v="0"/>
    <n v="0"/>
    <n v="2"/>
    <n v="7.2412204113310041"/>
  </r>
  <r>
    <s v="75 - TUMBACOAIRES"/>
    <s v="DOC-20220919-WA0012..xlsx"/>
    <s v="ROSMARY COROMOTO HERRERA"/>
    <s v="TODOHOGAR"/>
    <x v="245"/>
    <x v="0"/>
    <s v="AIRES"/>
    <n v="0"/>
    <n v="0"/>
    <n v="0"/>
    <n v="0"/>
    <n v="0"/>
    <n v="1"/>
    <n v="0"/>
    <n v="0"/>
    <n v="0"/>
    <n v="0"/>
    <n v="0"/>
    <n v="0"/>
    <n v="0"/>
    <m/>
    <n v="0.33333333333333331"/>
    <n v="0.33333333333333331"/>
    <n v="0"/>
    <s v="PLATINO"/>
    <n v="9"/>
    <n v="0"/>
    <n v="3"/>
    <n v="9"/>
    <n v="0"/>
    <n v="0"/>
    <n v="0"/>
    <n v="0"/>
    <n v="0"/>
    <s v="PROM. B"/>
    <m/>
    <m/>
    <s v="ESPECIALIZADOS"/>
    <s v="TODOHOGAR TUMBACO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OSMARY COROMOTO HERRERA"/>
    <n v="20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75 - TUMBACOCOCINAS"/>
    <s v="DOC-20220919-WA0012..xlsx"/>
    <s v="ROSMARY COROMOTO HERRERA"/>
    <s v="TODOHOGAR"/>
    <x v="245"/>
    <x v="0"/>
    <s v="COCINAS"/>
    <n v="1.3333333333333333"/>
    <n v="3"/>
    <n v="4"/>
    <n v="0"/>
    <n v="0"/>
    <n v="0"/>
    <n v="0"/>
    <n v="0"/>
    <n v="0"/>
    <n v="0"/>
    <n v="0"/>
    <n v="0"/>
    <n v="0"/>
    <m/>
    <n v="1"/>
    <n v="1"/>
    <n v="0"/>
    <s v="PLATINO"/>
    <n v="8"/>
    <n v="0"/>
    <n v="4"/>
    <n v="4"/>
    <n v="4"/>
    <n v="4"/>
    <n v="4"/>
    <n v="4"/>
    <n v="0"/>
    <s v="PROM. B"/>
    <m/>
    <m/>
    <s v="ESPECIALIZADOS"/>
    <s v="TODOHOGAR TUMBACO"/>
    <m/>
    <s v="JUAN CARLOS FIGUEROA"/>
    <n v="0"/>
    <n v="0"/>
    <n v="0"/>
    <n v="0"/>
    <n v="0"/>
    <n v="0"/>
    <n v="0"/>
    <n v="0"/>
    <n v="0"/>
    <n v="3.9621212121212119"/>
    <n v="1"/>
    <n v="0"/>
    <n v="0"/>
    <n v="0"/>
    <n v="0"/>
    <n v="0"/>
    <n v="0"/>
    <n v="1"/>
    <s v="MWJVS"/>
    <s v="ROSMARY COROMOTO HERRERA"/>
    <n v="20"/>
    <n v="1"/>
    <n v="2"/>
    <n v="0"/>
    <n v="0"/>
    <n v="0"/>
    <n v="0"/>
    <n v="0"/>
    <n v="3"/>
    <n v="0.5"/>
    <n v="1"/>
    <n v="0"/>
    <n v="0"/>
    <n v="0"/>
    <n v="0"/>
    <n v="0"/>
    <n v="0"/>
    <n v="1"/>
    <s v=""/>
    <s v=""/>
    <s v=""/>
    <s v=""/>
    <s v=""/>
    <s v=""/>
    <s v=""/>
    <n v="0.6"/>
    <s v="mayor 40%"/>
    <n v="1"/>
    <n v="0"/>
    <n v="0"/>
    <n v="0"/>
    <n v="0"/>
    <n v="0"/>
    <n v="0"/>
    <n v="1"/>
    <n v="0"/>
    <n v="0"/>
    <n v="0"/>
    <n v="0"/>
    <n v="0"/>
    <n v="0"/>
    <n v="0"/>
    <n v="0"/>
    <n v="5.2727272727272725"/>
  </r>
  <r>
    <s v="75 - TUMBACOEMPOTRE"/>
    <s v="DOC-20220919-WA0012..xlsx"/>
    <s v="ROSMARY COROMOTO HERRERA"/>
    <s v="TODOHOGAR"/>
    <x v="245"/>
    <x v="0"/>
    <s v="EMPOTRE"/>
    <n v="0"/>
    <n v="0"/>
    <n v="0"/>
    <n v="1"/>
    <n v="0"/>
    <n v="0"/>
    <n v="0"/>
    <n v="0"/>
    <n v="0"/>
    <n v="0"/>
    <n v="0"/>
    <n v="0"/>
    <n v="0"/>
    <m/>
    <n v="0.75"/>
    <n v="0.75"/>
    <n v="0"/>
    <s v="PLATINO"/>
    <n v="4"/>
    <n v="0"/>
    <n v="3"/>
    <n v="4"/>
    <n v="0"/>
    <n v="0"/>
    <n v="0"/>
    <n v="0"/>
    <n v="0"/>
    <s v="PROM. B"/>
    <m/>
    <m/>
    <s v="ESPECIALIZADOS"/>
    <s v="TODOHOGAR TUMBACO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OSMARY COROMOTO HERRERA"/>
    <n v="20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693430656934315"/>
  </r>
  <r>
    <s v="75 - TUMBACOGLOBALES"/>
    <s v="DOC-20220919-WA0012..xlsx"/>
    <s v="ROSMARY COROMOTO HERRERA"/>
    <s v="TODOHOGAR"/>
    <x v="245"/>
    <x v="0"/>
    <s v="GLOBALES"/>
    <n v="0.16666666666666666"/>
    <n v="6"/>
    <n v="1"/>
    <n v="0"/>
    <n v="0"/>
    <n v="0"/>
    <n v="0"/>
    <n v="0"/>
    <n v="0"/>
    <n v="0"/>
    <n v="0"/>
    <n v="0"/>
    <n v="0"/>
    <m/>
    <n v="1"/>
    <n v="1"/>
    <n v="0"/>
    <s v="PLATINO"/>
    <n v="2"/>
    <n v="0"/>
    <n v="1"/>
    <n v="1"/>
    <n v="1"/>
    <n v="1"/>
    <n v="1"/>
    <n v="1"/>
    <n v="0"/>
    <s v="PROM. B"/>
    <m/>
    <m/>
    <s v="ESPECIALIZADOS"/>
    <s v="TODOHOGAR TUMBACO"/>
    <m/>
    <s v="JUAN CARLOS FIGUEROA"/>
    <n v="0"/>
    <n v="0"/>
    <n v="0"/>
    <n v="0"/>
    <n v="0"/>
    <n v="0"/>
    <n v="0"/>
    <n v="0"/>
    <n v="0"/>
    <n v="5.0072202166064983"/>
    <n v="0"/>
    <n v="0"/>
    <n v="0"/>
    <n v="0"/>
    <n v="0"/>
    <n v="0"/>
    <n v="0"/>
    <n v="0"/>
    <s v="MWJVS"/>
    <s v="ROSMARY COROMOTO HERRERA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110860409145605"/>
  </r>
  <r>
    <s v="75 - TUMBACOLAVADO"/>
    <s v="DOC-20220919-WA0012..xlsx"/>
    <s v="ROSMARY COROMOTO HERRERA"/>
    <s v="TODOHOGAR"/>
    <x v="245"/>
    <x v="0"/>
    <s v="LAVADO"/>
    <n v="0.66666666666666663"/>
    <n v="9"/>
    <n v="6"/>
    <n v="0"/>
    <n v="2"/>
    <n v="4"/>
    <n v="0"/>
    <n v="0"/>
    <n v="0"/>
    <n v="0"/>
    <n v="0"/>
    <n v="0"/>
    <n v="0"/>
    <m/>
    <n v="0.625"/>
    <n v="0.625"/>
    <n v="0"/>
    <s v="PLATINO"/>
    <n v="17"/>
    <n v="1"/>
    <n v="5"/>
    <n v="8"/>
    <n v="9"/>
    <n v="6"/>
    <n v="9"/>
    <n v="6"/>
    <n v="0"/>
    <s v="PROM. B"/>
    <m/>
    <m/>
    <s v="ESPECIALIZADOS"/>
    <s v="TODOHOGAR TUMBACO"/>
    <m/>
    <s v="JUAN CARLOS FIGUEROA"/>
    <n v="1"/>
    <n v="1"/>
    <n v="0"/>
    <n v="0"/>
    <n v="0"/>
    <n v="0"/>
    <n v="1"/>
    <n v="0"/>
    <n v="2"/>
    <n v="7.2560000000000002"/>
    <n v="1"/>
    <n v="0"/>
    <n v="0"/>
    <n v="0"/>
    <n v="0"/>
    <n v="0"/>
    <n v="0"/>
    <n v="1"/>
    <s v="MWJVS"/>
    <s v="ROSMARY COROMOTO HERRERA"/>
    <n v="20"/>
    <n v="2"/>
    <n v="0"/>
    <n v="0"/>
    <n v="0"/>
    <n v="0"/>
    <n v="0"/>
    <n v="0"/>
    <n v="2"/>
    <n v="0.25"/>
    <n v="2"/>
    <n v="0"/>
    <n v="0"/>
    <n v="0"/>
    <n v="0"/>
    <n v="0"/>
    <n v="0"/>
    <n v="2"/>
    <s v=""/>
    <s v=""/>
    <s v=""/>
    <s v=""/>
    <s v=""/>
    <s v=""/>
    <s v=""/>
    <n v="0.8571428571428571"/>
    <s v="mayor 40%"/>
    <n v="1"/>
    <n v="0"/>
    <n v="0"/>
    <n v="0"/>
    <n v="0"/>
    <n v="0"/>
    <n v="0"/>
    <n v="1"/>
    <n v="0"/>
    <n v="0"/>
    <n v="0"/>
    <n v="1"/>
    <n v="0"/>
    <n v="0"/>
    <n v="0"/>
    <n v="1"/>
    <n v="12.432000000000002"/>
  </r>
  <r>
    <s v="75 - TUMBACOREFRIGERACIÓN"/>
    <s v="DOC-20220919-WA0012..xlsx"/>
    <s v="ROSMARY COROMOTO HERRERA"/>
    <s v="TODOHOGAR"/>
    <x v="245"/>
    <x v="0"/>
    <s v="REFRIGERACIÓN"/>
    <n v="0.2857142857142857"/>
    <n v="7"/>
    <n v="2"/>
    <n v="1"/>
    <n v="0"/>
    <n v="0"/>
    <n v="0"/>
    <n v="0"/>
    <n v="0"/>
    <n v="0"/>
    <n v="0"/>
    <n v="0"/>
    <n v="0"/>
    <m/>
    <n v="0.66666666666666663"/>
    <n v="0.66666666666666663"/>
    <n v="0"/>
    <s v="PLATINO"/>
    <n v="6"/>
    <n v="0"/>
    <n v="2"/>
    <n v="3"/>
    <n v="3"/>
    <n v="2"/>
    <n v="3"/>
    <n v="2"/>
    <n v="2"/>
    <s v="PROM. B"/>
    <m/>
    <m/>
    <s v="ESPECIALIZADOS"/>
    <s v="TODOHOGAR TUMBACO"/>
    <m/>
    <s v="JUAN CARLOS FIGUEROA"/>
    <n v="0"/>
    <n v="2"/>
    <n v="0"/>
    <n v="0"/>
    <n v="0"/>
    <n v="0"/>
    <n v="0"/>
    <n v="0"/>
    <n v="2"/>
    <n v="4.7453416149068328"/>
    <n v="2"/>
    <n v="0"/>
    <n v="1"/>
    <n v="0"/>
    <n v="0"/>
    <n v="0"/>
    <n v="0"/>
    <n v="3"/>
    <s v="MWJVS"/>
    <s v="ROSMARY COROMOTO HERRERA"/>
    <n v="20"/>
    <n v="0"/>
    <n v="0"/>
    <n v="1"/>
    <n v="0"/>
    <n v="0"/>
    <n v="0"/>
    <n v="0"/>
    <n v="1"/>
    <n v="0.4"/>
    <n v="0"/>
    <n v="0"/>
    <n v="1"/>
    <n v="0"/>
    <n v="0"/>
    <n v="0"/>
    <n v="0"/>
    <n v="1"/>
    <s v=""/>
    <s v=""/>
    <s v=""/>
    <s v=""/>
    <s v=""/>
    <s v=""/>
    <s v=""/>
    <n v="0.5714285714285714"/>
    <s v="mayor 40%"/>
    <n v="2"/>
    <n v="1"/>
    <n v="0"/>
    <n v="0"/>
    <n v="0"/>
    <n v="0"/>
    <n v="0"/>
    <n v="3"/>
    <n v="1"/>
    <n v="0"/>
    <n v="0"/>
    <n v="0"/>
    <n v="0"/>
    <n v="0"/>
    <n v="0"/>
    <n v="1"/>
    <n v="4.8699416525503487"/>
  </r>
  <r>
    <s v="502 - PORTETEAIRES"/>
    <s v="ventas%20Kristel%20rosaled.xlsx"/>
    <s v="RUTH KRYSTEL ROSALES"/>
    <s v="CRECOS"/>
    <x v="246"/>
    <x v="0"/>
    <s v="AIRES"/>
    <n v="2"/>
    <n v="1"/>
    <n v="2"/>
    <n v="0"/>
    <n v="0"/>
    <n v="0"/>
    <n v="0"/>
    <n v="0"/>
    <n v="0"/>
    <n v="0"/>
    <n v="0"/>
    <n v="0"/>
    <n v="0"/>
    <m/>
    <n v="1"/>
    <n v="1"/>
    <e v="#REF!"/>
    <s v="PLATINO"/>
    <n v="4"/>
    <n v="2"/>
    <n v="2"/>
    <n v="2"/>
    <n v="2"/>
    <n v="2"/>
    <n v="2"/>
    <n v="6"/>
    <n v="0"/>
    <s v="PROM. B"/>
    <m/>
    <m/>
    <s v="CADENAS"/>
    <s v="CRECOS PORTETE"/>
    <m/>
    <s v="XIOMARA DELGADO"/>
    <n v="2"/>
    <n v="0"/>
    <n v="0"/>
    <n v="0"/>
    <n v="0"/>
    <n v="0"/>
    <n v="0"/>
    <n v="0"/>
    <n v="0"/>
    <n v="2.8888888888888884"/>
    <n v="0"/>
    <n v="0"/>
    <n v="0"/>
    <n v="0"/>
    <n v="0"/>
    <n v="0"/>
    <n v="0"/>
    <n v="0"/>
    <s v="MWJVS"/>
    <s v="RUTH KRYSTEL ROSALES"/>
    <n v="30"/>
    <n v="1"/>
    <n v="0"/>
    <n v="0"/>
    <n v="0"/>
    <n v="0"/>
    <n v="0"/>
    <n v="0"/>
    <n v="1"/>
    <n v="0.22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502 - PORTETECOCINAS"/>
    <s v="ventas%20Kristel%20rosaled.xlsx"/>
    <s v="RUTH KRYSTEL ROSALES"/>
    <s v="CRECOS"/>
    <x v="246"/>
    <x v="0"/>
    <s v="COCINAS"/>
    <n v="0.52631578947368418"/>
    <n v="19"/>
    <n v="10"/>
    <n v="5"/>
    <n v="2"/>
    <n v="0"/>
    <n v="0"/>
    <n v="0"/>
    <n v="0"/>
    <n v="0"/>
    <n v="0"/>
    <n v="0"/>
    <n v="0"/>
    <m/>
    <n v="0.76923076923076927"/>
    <n v="0.76923076923076927"/>
    <e v="#REF!"/>
    <s v="PLATINO"/>
    <n v="17"/>
    <n v="6"/>
    <n v="10"/>
    <n v="13"/>
    <n v="4"/>
    <n v="3"/>
    <n v="4"/>
    <n v="9"/>
    <n v="0"/>
    <s v="PROM. B"/>
    <m/>
    <n v="0.5333"/>
    <s v="CADENAS"/>
    <s v="CRECOS PORTETE"/>
    <m/>
    <s v="XIOMARA DELGADO"/>
    <n v="9"/>
    <n v="5"/>
    <n v="1"/>
    <n v="0"/>
    <n v="0"/>
    <n v="0"/>
    <n v="0"/>
    <n v="0"/>
    <n v="6"/>
    <n v="20.659015497515334"/>
    <n v="7"/>
    <n v="2"/>
    <n v="0"/>
    <n v="0"/>
    <n v="0"/>
    <n v="0"/>
    <n v="0"/>
    <n v="9"/>
    <s v="MWJVS"/>
    <s v="RUTH KRYSTEL ROSALES"/>
    <n v="30"/>
    <n v="2"/>
    <n v="3"/>
    <n v="0"/>
    <n v="0"/>
    <n v="0"/>
    <n v="0"/>
    <n v="0"/>
    <n v="5"/>
    <n v="0.45"/>
    <n v="4"/>
    <n v="5"/>
    <n v="0"/>
    <n v="0"/>
    <n v="0"/>
    <n v="0"/>
    <n v="0"/>
    <n v="9"/>
    <m/>
    <m/>
    <m/>
    <m/>
    <m/>
    <m/>
    <m/>
    <n v="0.62068965517241381"/>
    <s v="mayor 40%"/>
    <n v="2"/>
    <n v="2"/>
    <n v="0"/>
    <n v="0"/>
    <n v="0"/>
    <n v="0"/>
    <n v="0"/>
    <n v="4"/>
    <n v="0"/>
    <n v="0"/>
    <n v="0"/>
    <n v="0"/>
    <n v="0"/>
    <n v="0"/>
    <n v="0"/>
    <n v="0"/>
    <n v="35"/>
  </r>
  <r>
    <s v="502 - PORTETEEMPOTRE"/>
    <s v="ventas%20Kristel%20rosaled.xlsx"/>
    <s v="RUTH KRYSTEL ROSALES"/>
    <s v="CRECOS"/>
    <x v="246"/>
    <x v="0"/>
    <s v="EMPOTRE"/>
    <n v="0"/>
    <n v="0"/>
    <n v="0"/>
    <n v="2"/>
    <n v="0"/>
    <n v="0"/>
    <n v="0"/>
    <n v="0"/>
    <n v="0"/>
    <n v="0"/>
    <n v="0"/>
    <n v="0"/>
    <n v="0"/>
    <m/>
    <n v="0"/>
    <n v="0"/>
    <e v="#REF!"/>
    <s v="PLATINO"/>
    <n v="2"/>
    <n v="0"/>
    <n v="0"/>
    <n v="2"/>
    <n v="0"/>
    <n v="0"/>
    <n v="0"/>
    <n v="0"/>
    <n v="0"/>
    <s v="PROM. B"/>
    <m/>
    <m/>
    <s v="CADENAS"/>
    <s v="CRECOS PORTETE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UTH KRYSTEL ROSALES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02 - PORTETEGLOBALES"/>
    <s v="ventas%20Kristel%20rosaled.xlsx"/>
    <s v="RUTH KRYSTEL ROSALES"/>
    <s v="CRECOS"/>
    <x v="246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CRECOS PORTETE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RUTH KRYSTEL ROSALES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02 - PORTETELAVADO"/>
    <s v="ventas%20Kristel%20rosaled.xlsx"/>
    <s v="RUTH KRYSTEL ROSALES"/>
    <s v="CRECOS"/>
    <x v="246"/>
    <x v="0"/>
    <s v="LAVADO"/>
    <n v="0.5"/>
    <n v="2"/>
    <n v="1"/>
    <n v="0"/>
    <n v="0"/>
    <n v="0"/>
    <n v="0"/>
    <n v="0"/>
    <n v="0"/>
    <n v="0"/>
    <n v="0"/>
    <n v="0"/>
    <n v="0"/>
    <m/>
    <n v="1"/>
    <n v="1"/>
    <e v="#REF!"/>
    <s v="PLATINO"/>
    <n v="3"/>
    <n v="1"/>
    <n v="1"/>
    <n v="1"/>
    <n v="2"/>
    <n v="2"/>
    <n v="2"/>
    <n v="4"/>
    <n v="0"/>
    <s v="PROM. B"/>
    <m/>
    <m/>
    <s v="CADENAS"/>
    <s v="CRECOS PORTETE"/>
    <m/>
    <s v="XIOMARA DELGADO"/>
    <n v="1"/>
    <n v="1"/>
    <n v="0"/>
    <n v="0"/>
    <n v="0"/>
    <n v="0"/>
    <n v="0"/>
    <n v="0"/>
    <n v="1"/>
    <n v="1"/>
    <n v="2"/>
    <n v="0"/>
    <n v="0"/>
    <n v="0"/>
    <n v="0"/>
    <n v="0"/>
    <n v="0"/>
    <n v="2"/>
    <s v="MWJVS"/>
    <s v="RUTH KRYSTEL ROSALES"/>
    <n v="30"/>
    <n v="2"/>
    <n v="0"/>
    <n v="0"/>
    <n v="0"/>
    <n v="0"/>
    <n v="0"/>
    <n v="0"/>
    <n v="2"/>
    <n v="7.0000000000000007E-2"/>
    <n v="2"/>
    <n v="0"/>
    <n v="0"/>
    <n v="0"/>
    <n v="0"/>
    <n v="0"/>
    <n v="0"/>
    <n v="2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.9346987788790044"/>
  </r>
  <r>
    <s v="502 - PORTETEREFRIGERACIÓN"/>
    <s v="ventas%20Kristel%20rosaled.xlsx"/>
    <s v="RUTH KRYSTEL ROSALES"/>
    <s v="CRECOS"/>
    <x v="246"/>
    <x v="0"/>
    <s v="REFRIGERACIÓN"/>
    <n v="0.47058823529411764"/>
    <n v="17"/>
    <n v="8"/>
    <n v="4"/>
    <n v="0"/>
    <n v="0"/>
    <n v="0"/>
    <n v="0"/>
    <n v="0"/>
    <n v="0"/>
    <n v="0"/>
    <n v="0"/>
    <n v="0"/>
    <m/>
    <n v="0.8"/>
    <n v="0.8"/>
    <e v="#REF!"/>
    <s v="PLATINO"/>
    <n v="22"/>
    <n v="7"/>
    <n v="8"/>
    <n v="10"/>
    <n v="12"/>
    <n v="2"/>
    <n v="12"/>
    <n v="9"/>
    <n v="0"/>
    <s v="PROM. B"/>
    <m/>
    <n v="0.54549999999999998"/>
    <s v="CADENAS"/>
    <s v="CRECOS PORTETE"/>
    <m/>
    <s v="XIOMARA DELGADO"/>
    <n v="8"/>
    <n v="0"/>
    <n v="1"/>
    <n v="0"/>
    <n v="0"/>
    <n v="0"/>
    <n v="0"/>
    <n v="0"/>
    <n v="1"/>
    <n v="16.074433143064709"/>
    <n v="3"/>
    <n v="2"/>
    <n v="0"/>
    <n v="0"/>
    <n v="0"/>
    <n v="0"/>
    <n v="0"/>
    <n v="5"/>
    <s v="MWJVS"/>
    <s v="RUTH KRYSTEL ROSALES"/>
    <n v="30"/>
    <n v="6"/>
    <n v="3"/>
    <n v="0"/>
    <n v="0"/>
    <n v="0"/>
    <n v="0"/>
    <n v="0"/>
    <n v="9"/>
    <n v="0.4"/>
    <n v="4"/>
    <n v="7"/>
    <n v="0"/>
    <n v="0"/>
    <n v="0"/>
    <n v="0"/>
    <n v="0"/>
    <n v="11"/>
    <m/>
    <m/>
    <m/>
    <m/>
    <m/>
    <m/>
    <m/>
    <n v="0.5"/>
    <s v="mayor 40%"/>
    <n v="2"/>
    <n v="1"/>
    <n v="0"/>
    <n v="0"/>
    <n v="0"/>
    <n v="0"/>
    <n v="0"/>
    <n v="3"/>
    <n v="0"/>
    <n v="0"/>
    <n v="0"/>
    <n v="0"/>
    <n v="0"/>
    <n v="0"/>
    <n v="0"/>
    <n v="0"/>
    <n v="32"/>
  </r>
  <r>
    <s v="660 - ORVE PORTETE Y LA 17COCINAS"/>
    <s v="ventas%20Kristel%20rosaled.xlsx"/>
    <s v="RUTH KRYSTEL ROSALES"/>
    <s v="ORVE HOGAR"/>
    <x v="247"/>
    <x v="0"/>
    <s v="COCINAS"/>
    <n v="0"/>
    <n v="4"/>
    <n v="0"/>
    <n v="4"/>
    <n v="0"/>
    <n v="0"/>
    <n v="0"/>
    <n v="0"/>
    <n v="0"/>
    <n v="0"/>
    <n v="0"/>
    <n v="0"/>
    <n v="0"/>
    <m/>
    <n v="0"/>
    <n v="0"/>
    <e v="#REF!"/>
    <s v="BRONCE"/>
    <n v="8"/>
    <n v="0"/>
    <n v="0"/>
    <n v="4"/>
    <n v="4"/>
    <n v="4"/>
    <n v="4"/>
    <n v="4"/>
    <n v="0"/>
    <s v="PROM. B"/>
    <m/>
    <m/>
    <s v="CADENAS"/>
    <s v="ORVE PORTETE III"/>
    <m/>
    <s v="XIOMARA DELGADO"/>
    <n v="0"/>
    <n v="0"/>
    <n v="0"/>
    <n v="0"/>
    <n v="0"/>
    <n v="0"/>
    <n v="0"/>
    <n v="0"/>
    <n v="0"/>
    <n v="3.790501000490806"/>
    <n v="1"/>
    <n v="0"/>
    <n v="0"/>
    <n v="0"/>
    <n v="0"/>
    <n v="0"/>
    <n v="0"/>
    <n v="1"/>
    <s v="WV"/>
    <s v="RUTH KRYSTEL ROSALES"/>
    <n v="3.9999999999999991"/>
    <n v="1"/>
    <n v="0"/>
    <n v="0"/>
    <n v="0"/>
    <n v="0"/>
    <n v="0"/>
    <n v="0"/>
    <n v="1"/>
    <n v="0.5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5.0811991513665653"/>
  </r>
  <r>
    <s v="660 - ORVE PORTETE Y LA 17REFRIGERACIÓN"/>
    <s v="ventas%20Kristel%20rosaled.xlsx"/>
    <s v="RUTH KRYSTEL ROSALES"/>
    <s v="ORVE HOGAR"/>
    <x v="247"/>
    <x v="0"/>
    <s v="REFRIGERACIÓN"/>
    <n v="0"/>
    <n v="3"/>
    <n v="0"/>
    <n v="0"/>
    <n v="0"/>
    <n v="0"/>
    <n v="0"/>
    <n v="0"/>
    <n v="0"/>
    <n v="0"/>
    <n v="0"/>
    <n v="0"/>
    <n v="0"/>
    <m/>
    <n v="0"/>
    <n v="0"/>
    <e v="#REF!"/>
    <s v="BRONCE"/>
    <n v="3"/>
    <n v="0"/>
    <n v="0"/>
    <n v="0"/>
    <n v="3"/>
    <n v="3"/>
    <n v="3"/>
    <n v="3"/>
    <n v="0"/>
    <s v="PROM. B"/>
    <m/>
    <m/>
    <s v="CADENAS"/>
    <s v="ORVE PORTETE III"/>
    <m/>
    <s v="XIOMARA DELGADO"/>
    <n v="0"/>
    <n v="0"/>
    <n v="0"/>
    <n v="0"/>
    <n v="0"/>
    <n v="0"/>
    <n v="0"/>
    <n v="0"/>
    <n v="0"/>
    <n v="3.1656423763535257"/>
    <n v="0"/>
    <n v="0"/>
    <n v="0"/>
    <n v="0"/>
    <n v="0"/>
    <n v="0"/>
    <n v="0"/>
    <n v="0"/>
    <s v="WV"/>
    <s v="RUTH KRYSTEL ROSALES"/>
    <n v="3.9999999999999991"/>
    <n v="0"/>
    <n v="0"/>
    <n v="0"/>
    <n v="0"/>
    <n v="0"/>
    <n v="0"/>
    <n v="0"/>
    <n v="0"/>
    <n v="0.4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5.1656423763535262"/>
  </r>
  <r>
    <s v="217 - COTOCOLLAOAIRES"/>
    <s v="formato QMI.xlsx"/>
    <s v="RUTH MARIAM LEON"/>
    <s v="LA GANGA"/>
    <x v="248"/>
    <x v="0"/>
    <s v="AIRES"/>
    <n v="0"/>
    <n v="0"/>
    <n v="0"/>
    <n v="0"/>
    <n v="0"/>
    <n v="0"/>
    <n v="0"/>
    <n v="0"/>
    <n v="0"/>
    <n v="0"/>
    <n v="0"/>
    <n v="0"/>
    <n v="0"/>
    <n v="0"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COTOCOLLAO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A ARACELY GUACHI"/>
    <n v="20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7 - COTOCOLLAOCOCINAS"/>
    <s v="formato QMI.xlsx"/>
    <s v="RUTH MARIAM LEON"/>
    <s v="LA GANGA"/>
    <x v="248"/>
    <x v="0"/>
    <s v="COCINAS"/>
    <n v="0.42857142857142855"/>
    <n v="14"/>
    <n v="6"/>
    <n v="5"/>
    <n v="0"/>
    <n v="0"/>
    <n v="0"/>
    <n v="0"/>
    <n v="0"/>
    <n v="0"/>
    <n v="0"/>
    <n v="0"/>
    <n v="0"/>
    <n v="0"/>
    <n v="0.6"/>
    <n v="0.6"/>
    <e v="#REF!"/>
    <s v="PLATINO"/>
    <n v="12"/>
    <n v="3"/>
    <n v="6"/>
    <n v="10"/>
    <n v="2"/>
    <n v="1"/>
    <n v="2"/>
    <n v="4"/>
    <n v="1.2"/>
    <s v="PROM. B"/>
    <m/>
    <m/>
    <s v="CADENAS"/>
    <s v="GANGA COTOCOLLAO"/>
    <m/>
    <s v="MARIA JOSE AREVALO"/>
    <n v="4"/>
    <n v="2"/>
    <n v="0"/>
    <n v="0"/>
    <n v="0"/>
    <n v="0"/>
    <n v="0"/>
    <n v="0"/>
    <n v="2"/>
    <n v="13.852647871742501"/>
    <n v="2"/>
    <n v="3"/>
    <n v="0"/>
    <n v="0"/>
    <n v="0"/>
    <n v="0"/>
    <n v="0"/>
    <n v="5"/>
    <s v="MWJVS"/>
    <s v="CARLA ARACELY GUACHI"/>
    <n v="20"/>
    <n v="1"/>
    <n v="1"/>
    <n v="0"/>
    <n v="0"/>
    <n v="0"/>
    <n v="0"/>
    <n v="0"/>
    <n v="2"/>
    <n v="0.4"/>
    <n v="0"/>
    <n v="4"/>
    <n v="0"/>
    <n v="0"/>
    <n v="0"/>
    <n v="0"/>
    <n v="0"/>
    <n v="4"/>
    <m/>
    <m/>
    <m/>
    <m/>
    <m/>
    <m/>
    <m/>
    <n v="0.38461538461538464"/>
    <s v="mayor 40%"/>
    <n v="2"/>
    <n v="1"/>
    <n v="0"/>
    <n v="0"/>
    <n v="0"/>
    <n v="0"/>
    <n v="0"/>
    <n v="3"/>
    <n v="4"/>
    <n v="3"/>
    <n v="0"/>
    <n v="0"/>
    <n v="0"/>
    <n v="0"/>
    <n v="0"/>
    <n v="7"/>
    <n v="29.309126089267501"/>
  </r>
  <r>
    <s v="217 - COTOCOLLAOEMPOTRE"/>
    <s v="formato QMI.xlsx"/>
    <s v="RUTH MARIAM LEON"/>
    <s v="LA GANGA"/>
    <x v="248"/>
    <x v="0"/>
    <s v="EMPOTRE"/>
    <n v="0"/>
    <n v="0"/>
    <n v="1"/>
    <n v="0"/>
    <n v="0"/>
    <n v="0"/>
    <n v="0"/>
    <n v="0"/>
    <n v="0"/>
    <n v="0"/>
    <n v="0"/>
    <n v="0"/>
    <n v="0"/>
    <n v="0"/>
    <n v="1"/>
    <n v="1"/>
    <e v="#REF!"/>
    <s v="PLATINO"/>
    <n v="1"/>
    <n v="0"/>
    <n v="1"/>
    <n v="1"/>
    <n v="0"/>
    <n v="0"/>
    <n v="0"/>
    <n v="0"/>
    <n v="0"/>
    <s v="PROM. B"/>
    <m/>
    <m/>
    <s v="CADENAS"/>
    <s v="GANGA COTOCOLLAO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A ARACELY GUACHI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7 - COTOCOLLAOGLOBALES"/>
    <s v="formato QMI.xlsx"/>
    <s v="RUTH MARIAM LEON"/>
    <s v="LA GANGA"/>
    <x v="248"/>
    <x v="0"/>
    <s v="GLOBALES"/>
    <n v="0"/>
    <n v="0"/>
    <n v="5"/>
    <n v="6"/>
    <n v="2"/>
    <n v="0"/>
    <n v="0"/>
    <n v="0"/>
    <n v="0"/>
    <n v="0"/>
    <n v="0"/>
    <n v="0"/>
    <n v="0"/>
    <n v="0"/>
    <n v="0.38461538461538464"/>
    <n v="0.38461538461538464"/>
    <e v="#REF!"/>
    <s v="PLATINO"/>
    <n v="13"/>
    <n v="2"/>
    <n v="5"/>
    <n v="13"/>
    <n v="0"/>
    <n v="0"/>
    <n v="0"/>
    <n v="5"/>
    <n v="0.83333333333333337"/>
    <s v="PROM. B"/>
    <m/>
    <m/>
    <s v="CADENAS"/>
    <s v="GANGA COTOCOLLAO"/>
    <m/>
    <s v="MARIA JOSE AREVALO"/>
    <n v="8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A ARACELY GUACHI"/>
    <n v="20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20265703675112845"/>
  </r>
  <r>
    <s v="217 - COTOCOLLAOLAVADO"/>
    <s v="formato QMI.xlsx"/>
    <s v="RUTH MARIAM LEON"/>
    <s v="LA GANGA"/>
    <x v="248"/>
    <x v="0"/>
    <s v="LAVADO"/>
    <n v="0"/>
    <n v="7"/>
    <n v="0"/>
    <n v="0"/>
    <n v="4"/>
    <n v="1"/>
    <n v="3"/>
    <n v="0"/>
    <n v="0"/>
    <n v="0"/>
    <n v="0"/>
    <n v="0"/>
    <n v="0"/>
    <n v="0"/>
    <n v="0"/>
    <n v="0"/>
    <e v="#REF!"/>
    <s v="PLATINO"/>
    <n v="8"/>
    <n v="0"/>
    <n v="0"/>
    <n v="5"/>
    <n v="3"/>
    <n v="0"/>
    <n v="3"/>
    <n v="0"/>
    <n v="0"/>
    <s v="PROM. B"/>
    <m/>
    <m/>
    <s v="CADENAS"/>
    <s v="GANGA COTOCOLLAO"/>
    <m/>
    <s v="MARIA JOSE AREVALO"/>
    <n v="3"/>
    <n v="0"/>
    <n v="0"/>
    <n v="0"/>
    <n v="0"/>
    <n v="0"/>
    <n v="0"/>
    <n v="0"/>
    <n v="0"/>
    <n v="10.832667986714359"/>
    <n v="0"/>
    <n v="0"/>
    <n v="0"/>
    <n v="0"/>
    <n v="0"/>
    <n v="0"/>
    <n v="0"/>
    <n v="0"/>
    <s v="MWJVS"/>
    <s v="CARLA ARACELY GUACHI"/>
    <n v="20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3"/>
    <n v="0"/>
    <n v="0"/>
    <n v="3"/>
    <n v="0"/>
    <n v="0"/>
    <n v="0"/>
    <n v="0"/>
    <n v="4"/>
    <n v="0"/>
    <n v="0"/>
    <n v="4"/>
    <n v="10.98966317492761"/>
  </r>
  <r>
    <s v="217 - COTOCOLLAOREFRIGERACIÓN"/>
    <s v="formato QMI.xlsx"/>
    <s v="RUTH MARIAM LEON"/>
    <s v="LA GANGA"/>
    <x v="248"/>
    <x v="0"/>
    <s v="REFRIGERACIÓN"/>
    <n v="0.5"/>
    <n v="8"/>
    <n v="4"/>
    <n v="3"/>
    <n v="0"/>
    <n v="1"/>
    <n v="4"/>
    <n v="0"/>
    <n v="0"/>
    <n v="0"/>
    <n v="0"/>
    <n v="0"/>
    <n v="0"/>
    <n v="0"/>
    <n v="0.4"/>
    <n v="0.4"/>
    <e v="#REF!"/>
    <s v="PLATINO"/>
    <n v="12"/>
    <n v="4"/>
    <n v="4"/>
    <n v="10"/>
    <n v="2"/>
    <n v="0"/>
    <n v="2"/>
    <n v="12"/>
    <n v="1.3333333333333333"/>
    <s v="PROM. B"/>
    <m/>
    <m/>
    <s v="CADENAS"/>
    <s v="GANGA COTOCOLLAO"/>
    <m/>
    <s v="MARIA JOSE AREVALO"/>
    <n v="10"/>
    <n v="0"/>
    <n v="0"/>
    <n v="0"/>
    <n v="0"/>
    <n v="0"/>
    <n v="0"/>
    <n v="0"/>
    <n v="0"/>
    <n v="7.2618455221971203"/>
    <n v="2"/>
    <n v="0"/>
    <n v="0"/>
    <n v="0"/>
    <n v="0"/>
    <n v="0"/>
    <n v="0"/>
    <n v="2"/>
    <s v="MWJVS"/>
    <s v="CARLA ARACELY GUACHI"/>
    <n v="20"/>
    <n v="0"/>
    <n v="1"/>
    <n v="0"/>
    <n v="0"/>
    <n v="0"/>
    <n v="0"/>
    <n v="0"/>
    <n v="1"/>
    <n v="0.28000000000000003"/>
    <n v="1"/>
    <n v="2"/>
    <n v="0"/>
    <n v="0"/>
    <n v="0"/>
    <n v="0"/>
    <n v="0"/>
    <n v="3"/>
    <m/>
    <m/>
    <m/>
    <m/>
    <m/>
    <m/>
    <m/>
    <n v="0.5"/>
    <s v="mayor 40%"/>
    <n v="0"/>
    <n v="1"/>
    <n v="0"/>
    <n v="0"/>
    <n v="0"/>
    <n v="0"/>
    <n v="0"/>
    <n v="1"/>
    <n v="1"/>
    <n v="1"/>
    <n v="0"/>
    <n v="0"/>
    <n v="0"/>
    <n v="0"/>
    <n v="0"/>
    <n v="2"/>
    <n v="18.599175139075392"/>
  </r>
  <r>
    <s v="276 - ORVE LA PRENSACOCINAS"/>
    <s v="formato QMI.xlsx"/>
    <s v="RUTH MARIAM LEON"/>
    <s v="ORVE HOGAR"/>
    <x v="249"/>
    <x v="0"/>
    <s v="COCINAS"/>
    <n v="0.5"/>
    <n v="4"/>
    <n v="2"/>
    <n v="0"/>
    <n v="0"/>
    <n v="0"/>
    <n v="0"/>
    <n v="0"/>
    <n v="0"/>
    <n v="0"/>
    <n v="0"/>
    <n v="0"/>
    <n v="0"/>
    <n v="0"/>
    <n v="1"/>
    <n v="1"/>
    <e v="#REF!"/>
    <s v="BRONCE"/>
    <n v="2"/>
    <n v="2"/>
    <n v="2"/>
    <n v="2"/>
    <n v="0"/>
    <n v="0"/>
    <n v="0"/>
    <n v="2"/>
    <n v="0"/>
    <s v="PROM. B"/>
    <m/>
    <m/>
    <s v="CADENAS"/>
    <s v="ORVE COTOCOLLAO"/>
    <m/>
    <s v="MARIA JOSE AREVALO"/>
    <n v="2"/>
    <n v="0"/>
    <n v="0"/>
    <n v="0"/>
    <n v="0"/>
    <n v="0"/>
    <n v="0"/>
    <n v="0"/>
    <n v="0"/>
    <n v="7.5810020009816119"/>
    <n v="1"/>
    <n v="0"/>
    <n v="0"/>
    <n v="0"/>
    <n v="0"/>
    <n v="0"/>
    <n v="0"/>
    <n v="1"/>
    <s v="MWJVS"/>
    <s v="CARLA ARACELY GUACHI"/>
    <n v="4.9999999999999956"/>
    <n v="1"/>
    <n v="0"/>
    <n v="0"/>
    <n v="0"/>
    <n v="0"/>
    <n v="0"/>
    <n v="0"/>
    <n v="1"/>
    <n v="0.5"/>
    <n v="0"/>
    <n v="1"/>
    <n v="0"/>
    <n v="0"/>
    <n v="0"/>
    <n v="0"/>
    <n v="0"/>
    <n v="1"/>
    <m/>
    <m/>
    <m/>
    <m/>
    <m/>
    <m/>
    <m/>
    <n v="0.66666666666666663"/>
    <s v="mayor 40%"/>
    <n v="0"/>
    <n v="0"/>
    <n v="0"/>
    <n v="0"/>
    <n v="0"/>
    <n v="0"/>
    <n v="0"/>
    <n v="0"/>
    <n v="3"/>
    <n v="3"/>
    <n v="0"/>
    <n v="0"/>
    <n v="0"/>
    <n v="0"/>
    <n v="0"/>
    <n v="6"/>
    <n v="8.9872110621069972"/>
  </r>
  <r>
    <s v="276 - ORVE LA PRENSAGLOBALES"/>
    <s v="formato QMI.xlsx"/>
    <s v="RUTH MARIAM LEON"/>
    <s v="ORVE HOGAR"/>
    <x v="249"/>
    <x v="0"/>
    <s v="GLOBALES"/>
    <n v="0"/>
    <n v="0"/>
    <n v="1"/>
    <n v="0"/>
    <n v="0"/>
    <n v="0"/>
    <n v="0"/>
    <n v="0"/>
    <n v="0"/>
    <n v="0"/>
    <n v="0"/>
    <n v="0"/>
    <n v="0"/>
    <n v="0"/>
    <n v="1"/>
    <n v="1"/>
    <e v="#REF!"/>
    <s v="BRONCE"/>
    <n v="1"/>
    <n v="0"/>
    <n v="1"/>
    <n v="1"/>
    <n v="0"/>
    <n v="0"/>
    <n v="0"/>
    <n v="0"/>
    <n v="0"/>
    <s v="PROM. B"/>
    <m/>
    <m/>
    <s v="CADENAS"/>
    <s v="ORVE COTOCOLLAO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A ARACELY GUACHI"/>
    <n v="4.999999999999995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6 - ORVE LA PRENSALAVADO"/>
    <s v="formato QMI.xlsx"/>
    <s v="RUTH MARIAM LEON"/>
    <s v="ORVE HOGAR"/>
    <x v="249"/>
    <x v="0"/>
    <s v="LAVADO"/>
    <n v="0"/>
    <n v="0"/>
    <n v="1"/>
    <n v="0"/>
    <n v="0"/>
    <n v="0"/>
    <n v="0"/>
    <n v="0"/>
    <n v="0"/>
    <n v="0"/>
    <n v="0"/>
    <n v="0"/>
    <n v="0"/>
    <n v="0"/>
    <n v="1"/>
    <n v="1"/>
    <e v="#REF!"/>
    <s v="BRONCE"/>
    <n v="1"/>
    <n v="0"/>
    <n v="1"/>
    <n v="1"/>
    <n v="0"/>
    <n v="0"/>
    <n v="0"/>
    <n v="0"/>
    <n v="0"/>
    <s v="PROM. B"/>
    <m/>
    <m/>
    <s v="CADENAS"/>
    <s v="ORVE COTOCOLLAO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A ARACELY GUACHI"/>
    <n v="4.999999999999995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76 - ORVE LA PRENSAREFRIGERACIÓN"/>
    <s v="formato QMI.xlsx"/>
    <s v="RUTH MARIAM LEON"/>
    <s v="ORVE HOGAR"/>
    <x v="249"/>
    <x v="0"/>
    <s v="REFRIGERACIÓN"/>
    <n v="1.6666666666666667"/>
    <n v="3"/>
    <n v="5"/>
    <n v="3"/>
    <n v="0"/>
    <n v="0"/>
    <n v="0"/>
    <n v="0"/>
    <n v="0"/>
    <n v="0"/>
    <n v="0"/>
    <n v="0"/>
    <n v="0"/>
    <n v="0"/>
    <n v="0.625"/>
    <n v="0.625"/>
    <e v="#REF!"/>
    <s v="BRONCE"/>
    <n v="8"/>
    <n v="2"/>
    <n v="5"/>
    <n v="8"/>
    <n v="0"/>
    <n v="0"/>
    <n v="0"/>
    <n v="4"/>
    <n v="1.6666666666666667"/>
    <s v="PROM. B"/>
    <m/>
    <m/>
    <s v="CADENAS"/>
    <s v="ORVE COTOCOLLAO"/>
    <m/>
    <s v="MARIA JOSE AREVALO"/>
    <n v="5"/>
    <n v="0"/>
    <n v="0"/>
    <n v="0"/>
    <n v="0"/>
    <n v="0"/>
    <n v="0"/>
    <n v="0"/>
    <n v="0"/>
    <n v="6.3312847527070524"/>
    <n v="1"/>
    <n v="1"/>
    <n v="0"/>
    <n v="0"/>
    <n v="0"/>
    <n v="0"/>
    <n v="0"/>
    <n v="2"/>
    <s v="MWJVS"/>
    <s v="CARLA ARACELY GUACHI"/>
    <n v="4.9999999999999956"/>
    <n v="0"/>
    <n v="0"/>
    <n v="0"/>
    <n v="0"/>
    <n v="0"/>
    <n v="0"/>
    <n v="0"/>
    <n v="0"/>
    <n v="0.4"/>
    <n v="1"/>
    <n v="1"/>
    <n v="0"/>
    <n v="0"/>
    <n v="0"/>
    <n v="0"/>
    <n v="0"/>
    <n v="2"/>
    <m/>
    <m/>
    <m/>
    <m/>
    <m/>
    <m/>
    <m/>
    <n v="0.5"/>
    <s v="mayor 40%"/>
    <n v="0"/>
    <n v="0"/>
    <n v="0"/>
    <n v="0"/>
    <n v="0"/>
    <n v="0"/>
    <n v="0"/>
    <n v="0"/>
    <n v="1"/>
    <n v="2"/>
    <n v="0"/>
    <n v="0"/>
    <n v="0"/>
    <n v="0"/>
    <n v="0"/>
    <n v="3"/>
    <n v="5.49560696130645"/>
  </r>
  <r>
    <s v="368 - POINT PRENSACOCINAS"/>
    <s v="formato QMI.xlsx"/>
    <s v="RUTH MARIAM LEON"/>
    <s v="POINT"/>
    <x v="250"/>
    <x v="0"/>
    <s v="COCINAS"/>
    <n v="0.90909090909090906"/>
    <n v="11"/>
    <n v="10"/>
    <n v="5"/>
    <n v="0"/>
    <n v="0"/>
    <n v="0"/>
    <n v="0"/>
    <n v="0"/>
    <n v="0"/>
    <n v="0"/>
    <n v="0"/>
    <n v="0"/>
    <n v="0"/>
    <n v="0.66666666666666663"/>
    <n v="0.66666666666666663"/>
    <e v="#REF!"/>
    <s v="PLATINO"/>
    <n v="15"/>
    <n v="8"/>
    <n v="10"/>
    <n v="15"/>
    <n v="0"/>
    <n v="0"/>
    <n v="0"/>
    <n v="13"/>
    <n v="2"/>
    <s v="PROM. B"/>
    <m/>
    <m/>
    <s v="CADENAS"/>
    <s v="POINT PRENSA"/>
    <m/>
    <s v="MARIA JOSE AREVALO"/>
    <n v="11"/>
    <n v="2"/>
    <n v="0"/>
    <n v="0"/>
    <n v="0"/>
    <n v="0"/>
    <n v="0"/>
    <n v="0"/>
    <n v="2"/>
    <n v="10.6791343715383"/>
    <n v="6"/>
    <n v="1"/>
    <n v="0"/>
    <n v="0"/>
    <n v="0"/>
    <n v="0"/>
    <n v="0"/>
    <n v="7"/>
    <s v="MWJVS"/>
    <s v="CARLA ARACELY GUACHI"/>
    <n v="14.999999999999995"/>
    <n v="1"/>
    <n v="1"/>
    <n v="0"/>
    <n v="0"/>
    <n v="0"/>
    <n v="0"/>
    <n v="0"/>
    <n v="2"/>
    <n v="0.5"/>
    <n v="1"/>
    <n v="2"/>
    <n v="0"/>
    <n v="0"/>
    <n v="0"/>
    <n v="0"/>
    <n v="0"/>
    <n v="3"/>
    <m/>
    <m/>
    <m/>
    <m/>
    <m/>
    <m/>
    <m/>
    <n v="0.7142857142857143"/>
    <s v="mayor 40%"/>
    <n v="2"/>
    <n v="0"/>
    <n v="0"/>
    <n v="0"/>
    <n v="0"/>
    <n v="0"/>
    <n v="0"/>
    <n v="2"/>
    <n v="2"/>
    <n v="0"/>
    <n v="0"/>
    <n v="0"/>
    <n v="0"/>
    <n v="0"/>
    <n v="0"/>
    <n v="2"/>
    <n v="14.37271542776735"/>
  </r>
  <r>
    <s v="368 - POINT PRENSAGLOBALES"/>
    <s v="formato QMI.xlsx"/>
    <s v="RUTH MARIAM LEON"/>
    <s v="POINT"/>
    <x v="250"/>
    <x v="0"/>
    <s v="GLOBALES"/>
    <n v="0"/>
    <n v="0"/>
    <n v="0"/>
    <n v="3"/>
    <n v="0"/>
    <n v="0"/>
    <n v="0"/>
    <n v="0"/>
    <n v="0"/>
    <n v="0"/>
    <n v="0"/>
    <n v="0"/>
    <n v="0"/>
    <n v="0"/>
    <n v="0"/>
    <n v="0"/>
    <e v="#REF!"/>
    <s v="PLATINO"/>
    <n v="3"/>
    <n v="0"/>
    <n v="0"/>
    <n v="3"/>
    <n v="0"/>
    <n v="0"/>
    <n v="0"/>
    <n v="0"/>
    <n v="0"/>
    <s v="PROM. B"/>
    <m/>
    <m/>
    <s v="CADENAS"/>
    <s v="POINT PRENSA"/>
    <m/>
    <s v="MARIA JOSE AREVALO"/>
    <n v="3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CARLA ARACELY GUACHI"/>
    <n v="14.99999999999999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68 - POINT PRENSALAVADO"/>
    <s v="formato QMI.xlsx"/>
    <s v="RUTH MARIAM LEON"/>
    <s v="POINT"/>
    <x v="250"/>
    <x v="0"/>
    <s v="LAVADO"/>
    <n v="1"/>
    <n v="1"/>
    <n v="1"/>
    <n v="7"/>
    <n v="0"/>
    <n v="1"/>
    <n v="1"/>
    <n v="0"/>
    <n v="0"/>
    <n v="0"/>
    <n v="0"/>
    <n v="0"/>
    <n v="0"/>
    <n v="0"/>
    <n v="0.125"/>
    <n v="0.125"/>
    <e v="#REF!"/>
    <s v="PLATINO"/>
    <n v="11"/>
    <n v="1"/>
    <n v="1"/>
    <n v="8"/>
    <n v="3"/>
    <n v="1"/>
    <n v="3"/>
    <n v="3"/>
    <n v="0.14285714285714285"/>
    <s v="PROM. B"/>
    <m/>
    <m/>
    <s v="CADENAS"/>
    <s v="POINT PRENSA"/>
    <m/>
    <s v="MARIA JOSE AREVALO"/>
    <n v="8"/>
    <n v="0"/>
    <n v="0"/>
    <n v="0"/>
    <n v="0"/>
    <n v="0"/>
    <n v="0"/>
    <n v="0"/>
    <n v="0"/>
    <n v="2"/>
    <n v="1"/>
    <n v="2"/>
    <n v="0"/>
    <n v="0"/>
    <n v="0"/>
    <n v="0"/>
    <n v="0"/>
    <n v="3"/>
    <s v="MWJVS"/>
    <s v="CARLA ARACELY GUACHI"/>
    <n v="14.999999999999995"/>
    <n v="0"/>
    <n v="0"/>
    <n v="0"/>
    <n v="0"/>
    <n v="0"/>
    <n v="0"/>
    <n v="0"/>
    <n v="0"/>
    <n v="0.3"/>
    <n v="1"/>
    <n v="0"/>
    <n v="0"/>
    <n v="0"/>
    <n v="0"/>
    <n v="0"/>
    <n v="0"/>
    <n v="1"/>
    <m/>
    <m/>
    <m/>
    <m/>
    <m/>
    <m/>
    <m/>
    <n v="0.5"/>
    <s v="30% a 40%"/>
    <n v="0"/>
    <n v="0"/>
    <n v="0"/>
    <n v="0"/>
    <n v="0"/>
    <n v="0"/>
    <n v="0"/>
    <n v="0"/>
    <n v="0"/>
    <n v="0"/>
    <n v="0"/>
    <n v="0"/>
    <n v="0"/>
    <n v="0"/>
    <n v="0"/>
    <n v="0"/>
    <n v="1.2927835051546392"/>
  </r>
  <r>
    <s v="368 - POINT PRENSAREFRIGERACIÓN"/>
    <s v="formato QMI.xlsx"/>
    <s v="RUTH MARIAM LEON"/>
    <s v="POINT"/>
    <x v="250"/>
    <x v="0"/>
    <s v="REFRIGERACIÓN"/>
    <n v="0.66666666666666663"/>
    <n v="6"/>
    <n v="4"/>
    <n v="3"/>
    <n v="0"/>
    <n v="0"/>
    <n v="0"/>
    <n v="0"/>
    <n v="0"/>
    <n v="0"/>
    <n v="0"/>
    <n v="0"/>
    <n v="0"/>
    <n v="0"/>
    <n v="0.66666666666666663"/>
    <n v="0.66666666666666663"/>
    <e v="#REF!"/>
    <s v="PLATINO"/>
    <n v="8"/>
    <n v="4"/>
    <n v="4"/>
    <n v="6"/>
    <n v="2"/>
    <n v="1"/>
    <n v="2"/>
    <n v="6"/>
    <n v="1.3333333333333333"/>
    <s v="PROM. B"/>
    <m/>
    <m/>
    <s v="CADENAS"/>
    <s v="POINT PRENSA"/>
    <m/>
    <s v="MARIA JOSE AREVALO"/>
    <n v="6"/>
    <n v="4"/>
    <n v="0"/>
    <n v="0"/>
    <n v="0"/>
    <n v="0"/>
    <n v="0"/>
    <n v="0"/>
    <n v="4"/>
    <n v="8.2420593021751749"/>
    <n v="3"/>
    <n v="1"/>
    <n v="0"/>
    <n v="0"/>
    <n v="0"/>
    <n v="0"/>
    <n v="0"/>
    <n v="4"/>
    <s v="MWJVS"/>
    <s v="CARLA ARACELY GUACHI"/>
    <n v="14.999999999999995"/>
    <n v="1"/>
    <n v="1"/>
    <n v="0"/>
    <n v="0"/>
    <n v="0"/>
    <n v="0"/>
    <n v="0"/>
    <n v="2"/>
    <n v="0.4"/>
    <n v="2"/>
    <n v="2"/>
    <n v="0"/>
    <n v="0"/>
    <n v="0"/>
    <n v="0"/>
    <n v="0"/>
    <n v="4"/>
    <m/>
    <m/>
    <m/>
    <m/>
    <m/>
    <m/>
    <m/>
    <n v="0.7142857142857143"/>
    <s v="mayor 40%"/>
    <n v="4"/>
    <n v="0"/>
    <n v="0"/>
    <n v="0"/>
    <n v="1"/>
    <n v="0"/>
    <n v="0"/>
    <n v="5"/>
    <n v="4"/>
    <n v="2"/>
    <n v="0"/>
    <n v="0"/>
    <n v="1"/>
    <n v="0"/>
    <n v="0"/>
    <n v="7"/>
    <n v="8.9209416634329326"/>
  </r>
  <r>
    <s v="289 - JAPON QUICENTRO SUR 3COCINAS"/>
    <s v="MENA CHACAGUAZAY SHANEL PAMELA.xlsx"/>
    <s v="SHANEL PAMELA MENA"/>
    <s v="ALMACENES JAPON"/>
    <x v="251"/>
    <x v="0"/>
    <s v="COCINAS"/>
    <n v="0.14285714285714285"/>
    <n v="7"/>
    <n v="1"/>
    <n v="6"/>
    <n v="0"/>
    <n v="0"/>
    <n v="0"/>
    <n v="0"/>
    <n v="0"/>
    <n v="0"/>
    <n v="0"/>
    <n v="0"/>
    <n v="0"/>
    <m/>
    <n v="0.2"/>
    <n v="0.2"/>
    <n v="0"/>
    <s v="BRONCE"/>
    <n v="7"/>
    <n v="0"/>
    <n v="1"/>
    <n v="5"/>
    <n v="2"/>
    <m/>
    <n v="2"/>
    <m/>
    <n v="0.16666666666666666"/>
    <s v="PROM. B"/>
    <m/>
    <m/>
    <s v="CADENAS"/>
    <s v="JAPON QUICENTRO SUR 3"/>
    <m/>
    <s v="JUAN CARLOS FIGUEROA"/>
    <n v="1"/>
    <n v="1"/>
    <n v="3"/>
    <n v="0"/>
    <n v="0"/>
    <n v="0"/>
    <n v="0"/>
    <n v="0"/>
    <n v="4"/>
    <n v="5.3829709548689664"/>
    <n v="1"/>
    <n v="3"/>
    <n v="0"/>
    <n v="0"/>
    <n v="0"/>
    <n v="0"/>
    <n v="0"/>
    <n v="4"/>
    <s v="W"/>
    <s v="SHANEL PAMELA MENA"/>
    <n v="0.99999999999999911"/>
    <n v="2"/>
    <n v="2"/>
    <n v="0"/>
    <n v="0"/>
    <n v="0"/>
    <n v="0"/>
    <n v="0"/>
    <n v="4"/>
    <n v="0.5"/>
    <n v="2"/>
    <n v="2"/>
    <n v="0"/>
    <n v="0"/>
    <n v="0"/>
    <n v="0"/>
    <n v="0"/>
    <n v="4"/>
    <s v=""/>
    <s v=""/>
    <s v=""/>
    <s v=""/>
    <s v=""/>
    <s v=""/>
    <s v=""/>
    <n v="0.375"/>
    <s v="30% a 40%"/>
    <n v="1"/>
    <n v="2"/>
    <n v="0"/>
    <n v="0"/>
    <n v="0"/>
    <n v="0"/>
    <n v="0"/>
    <n v="3"/>
    <n v="2"/>
    <n v="4"/>
    <n v="0"/>
    <n v="0"/>
    <n v="0"/>
    <n v="0"/>
    <n v="0"/>
    <n v="6"/>
    <n v="13"/>
  </r>
  <r>
    <s v="289 - JAPON QUICENTRO SUR 3GLOBALES"/>
    <s v="MENA CHACAGUAZAY SHANEL PAMELA.xlsx"/>
    <s v="SHANEL PAMELA MENA"/>
    <s v="ALMACENES JAPON"/>
    <x v="251"/>
    <x v="0"/>
    <s v="GLOBALES"/>
    <n v="0"/>
    <n v="0"/>
    <n v="0"/>
    <n v="8"/>
    <n v="0"/>
    <n v="0"/>
    <n v="0"/>
    <n v="0"/>
    <n v="0"/>
    <n v="0"/>
    <n v="0"/>
    <n v="0"/>
    <n v="0"/>
    <m/>
    <n v="0"/>
    <n v="0"/>
    <n v="0"/>
    <s v="BRONCE"/>
    <n v="8"/>
    <n v="0"/>
    <n v="0"/>
    <n v="3"/>
    <n v="5"/>
    <m/>
    <n v="5"/>
    <m/>
    <n v="0"/>
    <s v="PROM. B"/>
    <m/>
    <m/>
    <s v="CADENAS"/>
    <s v="JAPON QUICENTRO SUR 3"/>
    <m/>
    <s v="JUAN CARLOS FIGUERO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SHANEL PAMELA MENA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9 - JAPON QUICENTRO SUR 3LAVADO"/>
    <s v="MENA CHACAGUAZAY SHANEL PAMELA.xlsx"/>
    <s v="SHANEL PAMELA MENA"/>
    <s v="ALMACENES JAPON"/>
    <x v="251"/>
    <x v="0"/>
    <s v="LAVADO"/>
    <n v="0"/>
    <n v="0"/>
    <n v="0"/>
    <n v="4"/>
    <n v="4"/>
    <n v="4"/>
    <n v="4"/>
    <n v="0"/>
    <n v="0"/>
    <n v="0"/>
    <n v="0"/>
    <n v="0"/>
    <n v="0"/>
    <m/>
    <n v="0"/>
    <n v="0"/>
    <n v="0"/>
    <s v="BRONCE"/>
    <n v="16"/>
    <n v="0"/>
    <n v="0"/>
    <n v="8"/>
    <n v="8"/>
    <m/>
    <n v="8"/>
    <m/>
    <n v="0"/>
    <s v="PROM. B"/>
    <m/>
    <m/>
    <s v="CADENAS"/>
    <s v="JAPON QUICENTRO SUR 3"/>
    <m/>
    <s v="JUAN CARLOS FIGUEROA"/>
    <n v="2"/>
    <n v="0"/>
    <n v="0"/>
    <n v="0"/>
    <n v="1"/>
    <n v="2"/>
    <n v="0"/>
    <n v="0"/>
    <n v="3"/>
    <n v="0"/>
    <n v="0"/>
    <n v="1"/>
    <n v="0"/>
    <n v="0"/>
    <n v="2"/>
    <n v="0"/>
    <n v="0"/>
    <n v="3"/>
    <s v="W"/>
    <s v="SHANEL PAMELA MENA"/>
    <n v="0.99999999999999911"/>
    <n v="0"/>
    <n v="0"/>
    <n v="0"/>
    <n v="0"/>
    <n v="2"/>
    <n v="0"/>
    <n v="0"/>
    <n v="2"/>
    <n v="0"/>
    <n v="0"/>
    <n v="0"/>
    <n v="0"/>
    <n v="0"/>
    <n v="2"/>
    <n v="0"/>
    <n v="0"/>
    <n v="2"/>
    <s v=""/>
    <s v=""/>
    <s v=""/>
    <s v=""/>
    <s v=""/>
    <s v=""/>
    <s v="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</r>
  <r>
    <s v="289 - JAPON QUICENTRO SUR 3REFRIGERACIÓN"/>
    <s v="MENA CHACAGUAZAY SHANEL PAMELA.xlsx"/>
    <s v="SHANEL PAMELA MENA"/>
    <s v="ALMACENES JAPON"/>
    <x v="251"/>
    <x v="0"/>
    <s v="REFRIGERACIÓN"/>
    <n v="0"/>
    <n v="5"/>
    <n v="0"/>
    <n v="4"/>
    <n v="0"/>
    <n v="0"/>
    <n v="4"/>
    <n v="0"/>
    <n v="0"/>
    <n v="0"/>
    <n v="0"/>
    <n v="0"/>
    <n v="0"/>
    <m/>
    <n v="0"/>
    <n v="0"/>
    <n v="0"/>
    <s v="BRONCE"/>
    <n v="8"/>
    <n v="0"/>
    <n v="0"/>
    <n v="4"/>
    <n v="4"/>
    <m/>
    <n v="4"/>
    <m/>
    <n v="0"/>
    <s v="PROM. B"/>
    <m/>
    <m/>
    <s v="CADENAS"/>
    <s v="JAPON QUICENTRO SUR 3"/>
    <m/>
    <s v="JUAN CARLOS FIGUEROA"/>
    <n v="4"/>
    <n v="0"/>
    <n v="2"/>
    <n v="0"/>
    <n v="1"/>
    <n v="0"/>
    <n v="0"/>
    <n v="0"/>
    <n v="3"/>
    <n v="4.9981090024988166"/>
    <n v="1"/>
    <n v="3"/>
    <n v="0"/>
    <n v="0"/>
    <n v="0"/>
    <n v="0"/>
    <n v="0"/>
    <n v="4"/>
    <s v="W"/>
    <s v="SHANEL PAMELA MENA"/>
    <n v="0.99999999999999911"/>
    <n v="2"/>
    <n v="4"/>
    <n v="0"/>
    <n v="0"/>
    <n v="0"/>
    <n v="0"/>
    <n v="0"/>
    <n v="6"/>
    <n v="0.4"/>
    <n v="0"/>
    <n v="2"/>
    <n v="0"/>
    <n v="0"/>
    <n v="0"/>
    <n v="0"/>
    <n v="0"/>
    <n v="2"/>
    <m/>
    <m/>
    <s v="ALTO"/>
    <s v="ALTO"/>
    <m/>
    <m/>
    <m/>
    <n v="0.2"/>
    <s v="menor de 30%"/>
    <n v="0"/>
    <n v="4"/>
    <n v="0"/>
    <n v="0"/>
    <n v="0"/>
    <n v="0"/>
    <n v="0"/>
    <n v="4"/>
    <n v="1"/>
    <n v="3"/>
    <n v="0"/>
    <n v="0"/>
    <n v="0"/>
    <n v="0"/>
    <n v="0"/>
    <n v="4"/>
    <n v="7"/>
  </r>
  <r>
    <s v="239 - QUICENTROSURCOCINAS"/>
    <s v="MENA CHACAGUAZAY SHANEL PAMELA.xlsx"/>
    <s v="SHANEL PAMELA MENA"/>
    <s v="LA GANGA"/>
    <x v="252"/>
    <x v="0"/>
    <s v="COCINAS"/>
    <n v="0.9285714285714286"/>
    <n v="14"/>
    <n v="13"/>
    <n v="17"/>
    <n v="0"/>
    <n v="0"/>
    <n v="0"/>
    <n v="0"/>
    <n v="0"/>
    <n v="0"/>
    <n v="0"/>
    <n v="0"/>
    <n v="0"/>
    <m/>
    <n v="0.4642857142857143"/>
    <n v="0.4642857142857143"/>
    <n v="0"/>
    <s v="ORO"/>
    <n v="31"/>
    <n v="9"/>
    <n v="13"/>
    <n v="28"/>
    <n v="3"/>
    <n v="14"/>
    <n v="3"/>
    <n v="23"/>
    <n v="0.76470588235294112"/>
    <s v="PROM. B"/>
    <m/>
    <m/>
    <s v="CADENAS"/>
    <s v="GANGA QUICENTROSUR"/>
    <m/>
    <s v="JUAN CARLOS FIGUEROA"/>
    <n v="22"/>
    <n v="3"/>
    <n v="5"/>
    <n v="0"/>
    <n v="0"/>
    <n v="0"/>
    <n v="0"/>
    <n v="0"/>
    <n v="8"/>
    <n v="12.8639023970326"/>
    <n v="1"/>
    <n v="3"/>
    <n v="0"/>
    <n v="0"/>
    <n v="0"/>
    <n v="0"/>
    <n v="0"/>
    <n v="4"/>
    <s v="MWJVS"/>
    <s v="SHANEL PAMELA MENA"/>
    <n v="25.999999999999993"/>
    <n v="0"/>
    <n v="3"/>
    <n v="0"/>
    <n v="0"/>
    <n v="0"/>
    <n v="0"/>
    <n v="0"/>
    <n v="3"/>
    <n v="0.4"/>
    <n v="1"/>
    <n v="2"/>
    <n v="0"/>
    <n v="0"/>
    <n v="0"/>
    <n v="0"/>
    <n v="0"/>
    <n v="3"/>
    <m/>
    <m/>
    <s v="ALTO"/>
    <m/>
    <m/>
    <s v="ALTO"/>
    <m/>
    <n v="0.27777777777777779"/>
    <s v="menor de 30%"/>
    <n v="5"/>
    <n v="3"/>
    <n v="0"/>
    <n v="1"/>
    <n v="0"/>
    <n v="0"/>
    <n v="0"/>
    <n v="9"/>
    <n v="2"/>
    <n v="2"/>
    <n v="0"/>
    <n v="0"/>
    <n v="0"/>
    <n v="0"/>
    <n v="0"/>
    <n v="4"/>
    <n v="25.05837408696744"/>
  </r>
  <r>
    <s v="239 - QUICENTROSURGLOBALES"/>
    <s v="MENA CHACAGUAZAY SHANEL PAMELA.xlsx"/>
    <s v="SHANEL PAMELA MENA"/>
    <s v="LA GANGA"/>
    <x v="252"/>
    <x v="0"/>
    <s v="GLOBALES"/>
    <n v="6"/>
    <n v="1"/>
    <n v="6"/>
    <n v="10"/>
    <n v="0"/>
    <n v="0"/>
    <n v="0"/>
    <n v="0"/>
    <n v="0"/>
    <n v="0"/>
    <n v="0"/>
    <n v="0"/>
    <n v="0"/>
    <m/>
    <n v="0.54545454545454541"/>
    <n v="0.54545454545454541"/>
    <n v="0"/>
    <s v="ORO"/>
    <n v="22"/>
    <n v="6"/>
    <n v="6"/>
    <n v="11"/>
    <n v="11"/>
    <n v="6"/>
    <n v="11"/>
    <n v="12"/>
    <n v="0.6"/>
    <s v="PROM. B"/>
    <m/>
    <m/>
    <s v="CADENAS"/>
    <s v="GANGA QUICENTROSUR"/>
    <m/>
    <s v="JUAN CARLOS FIGUEROA"/>
    <n v="9"/>
    <n v="1"/>
    <n v="2"/>
    <n v="0"/>
    <n v="0"/>
    <n v="0"/>
    <n v="0"/>
    <n v="0"/>
    <n v="3"/>
    <n v="1"/>
    <n v="0"/>
    <n v="2"/>
    <n v="0"/>
    <n v="0"/>
    <n v="0"/>
    <n v="0"/>
    <n v="0"/>
    <n v="2"/>
    <s v="MWJVS"/>
    <s v="SHANEL PAMELA MENA"/>
    <n v="2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s v="ALTO"/>
    <m/>
    <m/>
    <m/>
    <n v="0.2"/>
    <s v="menor de 30%"/>
    <n v="0"/>
    <n v="0"/>
    <n v="0"/>
    <n v="0"/>
    <n v="0"/>
    <n v="0"/>
    <n v="0"/>
    <n v="0"/>
    <n v="1"/>
    <n v="2"/>
    <n v="0"/>
    <n v="0"/>
    <n v="0"/>
    <n v="0"/>
    <n v="0"/>
    <n v="3"/>
    <n v="0.52950536493760636"/>
  </r>
  <r>
    <s v="239 - QUICENTROSURLAVADO"/>
    <s v="MENA CHACAGUAZAY SHANEL PAMELA.xlsx"/>
    <s v="SHANEL PAMELA MENA"/>
    <s v="LA GANGA"/>
    <x v="252"/>
    <x v="0"/>
    <s v="LAVADO"/>
    <n v="0.16666666666666666"/>
    <n v="6"/>
    <n v="1"/>
    <n v="0"/>
    <n v="4"/>
    <n v="6"/>
    <n v="5"/>
    <n v="0"/>
    <n v="0"/>
    <n v="0"/>
    <n v="0"/>
    <n v="0"/>
    <n v="0"/>
    <m/>
    <n v="0.1111111111111111"/>
    <n v="0.1111111111111111"/>
    <n v="0"/>
    <s v="ORO"/>
    <n v="19"/>
    <n v="1"/>
    <n v="1"/>
    <n v="9"/>
    <n v="10"/>
    <n v="3"/>
    <n v="10"/>
    <n v="12"/>
    <n v="0"/>
    <s v="PROM. B"/>
    <m/>
    <m/>
    <s v="CADENAS"/>
    <s v="GANGA QUICENTROSUR"/>
    <m/>
    <s v="JUAN CARLOS FIGUEROA"/>
    <n v="9"/>
    <n v="0"/>
    <n v="0"/>
    <n v="1"/>
    <n v="0"/>
    <n v="1"/>
    <n v="0"/>
    <n v="0"/>
    <n v="2"/>
    <n v="12.946576848675084"/>
    <n v="1"/>
    <n v="0"/>
    <n v="2"/>
    <n v="0"/>
    <n v="2"/>
    <n v="0"/>
    <n v="0"/>
    <n v="5"/>
    <s v="MWJVS"/>
    <s v="SHANEL PAMELA MENA"/>
    <n v="25.999999999999993"/>
    <n v="0"/>
    <n v="0"/>
    <n v="4"/>
    <n v="1"/>
    <n v="2"/>
    <n v="0"/>
    <n v="0"/>
    <n v="7"/>
    <n v="0.05"/>
    <n v="0"/>
    <n v="0"/>
    <n v="2"/>
    <n v="0"/>
    <n v="1"/>
    <n v="0"/>
    <n v="0"/>
    <n v="3"/>
    <m/>
    <m/>
    <m/>
    <s v="ALTO"/>
    <m/>
    <m/>
    <m/>
    <n v="5.8823529411764705E-2"/>
    <s v="menor de 30%"/>
    <n v="4"/>
    <n v="0"/>
    <n v="2"/>
    <n v="2"/>
    <n v="5"/>
    <n v="0"/>
    <n v="0"/>
    <n v="13"/>
    <n v="0"/>
    <n v="0"/>
    <n v="5"/>
    <n v="2"/>
    <n v="1"/>
    <n v="0"/>
    <n v="0"/>
    <n v="8"/>
    <n v="8"/>
  </r>
  <r>
    <s v="239 - QUICENTROSURREFRIGERACIÓN"/>
    <s v="MENA CHACAGUAZAY SHANEL PAMELA.xlsx"/>
    <s v="SHANEL PAMELA MENA"/>
    <s v="LA GANGA"/>
    <x v="252"/>
    <x v="0"/>
    <s v="REFRIGERACIÓN"/>
    <n v="0.66666666666666663"/>
    <n v="9"/>
    <n v="6"/>
    <n v="8"/>
    <n v="6"/>
    <n v="2"/>
    <n v="9"/>
    <n v="0"/>
    <n v="0"/>
    <n v="0"/>
    <n v="0"/>
    <n v="0"/>
    <n v="0"/>
    <m/>
    <n v="0.2857142857142857"/>
    <n v="0.2857142857142857"/>
    <n v="0"/>
    <s v="ORO"/>
    <n v="25"/>
    <n v="6"/>
    <n v="6"/>
    <n v="21"/>
    <n v="4"/>
    <n v="8"/>
    <n v="4"/>
    <n v="14"/>
    <n v="0.75"/>
    <s v="PROM. B"/>
    <m/>
    <m/>
    <s v="CADENAS"/>
    <s v="GANGA QUICENTROSUR"/>
    <m/>
    <s v="JUAN CARLOS FIGUEROA"/>
    <n v="17"/>
    <n v="5"/>
    <n v="2"/>
    <n v="0"/>
    <n v="0"/>
    <n v="0"/>
    <n v="0"/>
    <n v="0"/>
    <n v="7"/>
    <n v="5.7505664627464119"/>
    <n v="1"/>
    <n v="2"/>
    <n v="1"/>
    <n v="0"/>
    <n v="0"/>
    <n v="0"/>
    <n v="0"/>
    <n v="4"/>
    <s v="MWJVS"/>
    <s v="SHANEL PAMELA MENA"/>
    <n v="25.999999999999993"/>
    <n v="0"/>
    <n v="1"/>
    <n v="1"/>
    <n v="0"/>
    <n v="0"/>
    <n v="0"/>
    <n v="0"/>
    <n v="2"/>
    <n v="0.28000000000000003"/>
    <n v="0"/>
    <n v="1"/>
    <n v="1"/>
    <n v="0"/>
    <n v="0"/>
    <n v="0"/>
    <n v="0"/>
    <n v="2"/>
    <s v=""/>
    <s v=""/>
    <s v=""/>
    <s v=""/>
    <s v=""/>
    <s v=""/>
    <s v=""/>
    <n v="0.4"/>
    <s v="mayor 40%"/>
    <n v="4"/>
    <n v="4"/>
    <n v="1"/>
    <n v="0"/>
    <n v="2"/>
    <n v="0"/>
    <n v="0"/>
    <n v="11"/>
    <n v="5"/>
    <n v="2"/>
    <n v="0"/>
    <n v="0"/>
    <n v="2"/>
    <n v="0"/>
    <n v="0"/>
    <n v="9"/>
    <n v="16.354124768723352"/>
  </r>
  <r>
    <s v="275 - C.C.QUICENTRO SURCOCINAS"/>
    <s v="MENA CHACAGUAZAY SHANEL PAMELA.xlsx"/>
    <s v="SHANEL PAMELA MENA"/>
    <s v="TODOHOGAR"/>
    <x v="253"/>
    <x v="0"/>
    <s v="COCINAS"/>
    <n v="0.66666666666666663"/>
    <n v="6"/>
    <n v="4"/>
    <n v="2"/>
    <n v="0"/>
    <n v="0"/>
    <n v="0"/>
    <n v="0"/>
    <n v="0"/>
    <n v="0"/>
    <n v="0"/>
    <n v="0"/>
    <n v="0"/>
    <m/>
    <n v="0.5"/>
    <n v="0.5"/>
    <n v="0"/>
    <s v="ORO"/>
    <n v="10"/>
    <n v="0"/>
    <n v="2"/>
    <n v="4"/>
    <n v="6"/>
    <n v="4"/>
    <n v="6"/>
    <n v="4"/>
    <n v="2"/>
    <s v="PROM. B"/>
    <m/>
    <m/>
    <s v="ESPECIALIZADOS"/>
    <s v="TODOHOGAR C.C.QUICENTRO SUR"/>
    <m/>
    <s v="JUAN CARLOS FIGUEROA"/>
    <n v="0"/>
    <n v="1"/>
    <n v="0"/>
    <n v="0"/>
    <n v="0"/>
    <n v="0"/>
    <n v="0"/>
    <n v="0"/>
    <n v="1"/>
    <n v="5.7651515151515156"/>
    <n v="0"/>
    <n v="2"/>
    <n v="0"/>
    <n v="0"/>
    <n v="0"/>
    <n v="0"/>
    <n v="0"/>
    <n v="2"/>
    <s v="MWJVS"/>
    <s v="SHANEL PAMELA MENA"/>
    <n v="11.999999999999996"/>
    <n v="2"/>
    <n v="0"/>
    <n v="0"/>
    <n v="0"/>
    <n v="0"/>
    <n v="0"/>
    <n v="0"/>
    <n v="2"/>
    <n v="0.5"/>
    <n v="0"/>
    <n v="0"/>
    <n v="0"/>
    <n v="0"/>
    <n v="0"/>
    <n v="0"/>
    <n v="0"/>
    <n v="0"/>
    <s v=""/>
    <s v=""/>
    <s v=""/>
    <s v=""/>
    <s v=""/>
    <s v=""/>
    <s v=""/>
    <n v="0.6"/>
    <s v="mayor 40%"/>
    <n v="1"/>
    <n v="2"/>
    <n v="0"/>
    <n v="0"/>
    <n v="0"/>
    <n v="0"/>
    <n v="0"/>
    <n v="3"/>
    <n v="1"/>
    <n v="0"/>
    <n v="0"/>
    <n v="0"/>
    <n v="0"/>
    <n v="0"/>
    <n v="0"/>
    <n v="1"/>
    <n v="7.6363636363636358"/>
  </r>
  <r>
    <s v="275 - C.C.QUICENTRO SUREMPOTRE"/>
    <s v="MENA CHACAGUAZAY SHANEL PAMELA.xlsx"/>
    <s v="SHANEL PAMELA MENA"/>
    <s v="TODOHOGAR"/>
    <x v="253"/>
    <x v="0"/>
    <s v="EMPOTRE"/>
    <n v="0"/>
    <n v="0"/>
    <n v="0"/>
    <n v="3"/>
    <n v="0"/>
    <n v="0"/>
    <n v="0"/>
    <n v="0"/>
    <n v="0"/>
    <n v="0"/>
    <n v="0"/>
    <n v="0"/>
    <n v="0"/>
    <m/>
    <n v="0"/>
    <n v="0"/>
    <n v="0"/>
    <s v="ORO"/>
    <n v="6"/>
    <n v="0"/>
    <n v="0"/>
    <n v="3"/>
    <n v="3"/>
    <n v="0"/>
    <n v="3"/>
    <n v="0"/>
    <n v="0"/>
    <s v="PROM. B"/>
    <m/>
    <m/>
    <s v="ESPECIALIZADOS"/>
    <s v="TODOHOGAR C.C.QUICENTRO SUR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SHANEL PAMELA MENA"/>
    <n v="11.999999999999996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.32846715328467158"/>
  </r>
  <r>
    <s v="275 - C.C.QUICENTRO SURGLOBALES"/>
    <s v="MENA CHACAGUAZAY SHANEL PAMELA.xlsx"/>
    <s v="SHANEL PAMELA MENA"/>
    <s v="TODOHOGAR"/>
    <x v="253"/>
    <x v="0"/>
    <s v="GLOBALES"/>
    <n v="0.5"/>
    <n v="8"/>
    <n v="4"/>
    <n v="2"/>
    <n v="2"/>
    <n v="0"/>
    <n v="0"/>
    <n v="0"/>
    <n v="0"/>
    <n v="0"/>
    <n v="0"/>
    <n v="0"/>
    <n v="0"/>
    <m/>
    <n v="0.5"/>
    <n v="0.5"/>
    <n v="0"/>
    <s v="ORO"/>
    <n v="13"/>
    <n v="3"/>
    <n v="3"/>
    <n v="6"/>
    <n v="7"/>
    <n v="4"/>
    <n v="7"/>
    <n v="7"/>
    <n v="2"/>
    <s v="PROM. B"/>
    <m/>
    <m/>
    <s v="ESPECIALIZADOS"/>
    <s v="TODOHOGAR C.C.QUICENTRO SUR"/>
    <m/>
    <s v="JUAN CARLOS FIGUEROA"/>
    <n v="3"/>
    <n v="0"/>
    <n v="0"/>
    <n v="0"/>
    <n v="0"/>
    <n v="0"/>
    <n v="0"/>
    <n v="0"/>
    <n v="0"/>
    <n v="7.1796028880866425"/>
    <n v="2"/>
    <n v="0"/>
    <n v="0"/>
    <n v="0"/>
    <n v="0"/>
    <n v="0"/>
    <n v="0"/>
    <n v="2"/>
    <s v="MWJVS"/>
    <s v="SHANEL PAMELA MENA"/>
    <n v="11.999999999999996"/>
    <n v="1"/>
    <n v="2"/>
    <n v="0"/>
    <n v="0"/>
    <n v="0"/>
    <n v="0"/>
    <n v="0"/>
    <n v="3"/>
    <n v="0"/>
    <n v="2"/>
    <n v="2"/>
    <n v="0"/>
    <n v="0"/>
    <n v="0"/>
    <n v="0"/>
    <n v="0"/>
    <n v="4"/>
    <s v=""/>
    <s v=""/>
    <s v=""/>
    <s v=""/>
    <s v=""/>
    <s v=""/>
    <s v=""/>
    <n v="0.55555555555555558"/>
    <s v="mayor 40%"/>
    <n v="0"/>
    <n v="0"/>
    <n v="0"/>
    <n v="0"/>
    <n v="0"/>
    <n v="0"/>
    <n v="0"/>
    <n v="0"/>
    <n v="0"/>
    <n v="0"/>
    <n v="0"/>
    <n v="0"/>
    <n v="0"/>
    <n v="0"/>
    <n v="0"/>
    <n v="0"/>
    <n v="7.878158844765343"/>
  </r>
  <r>
    <s v="275 - C.C.QUICENTRO SURLAVADO"/>
    <s v="MENA CHACAGUAZAY SHANEL PAMELA.xlsx"/>
    <s v="SHANEL PAMELA MENA"/>
    <s v="TODOHOGAR"/>
    <x v="253"/>
    <x v="0"/>
    <s v="LAVADO"/>
    <n v="0.5"/>
    <n v="14"/>
    <n v="7"/>
    <n v="0"/>
    <n v="0"/>
    <n v="2"/>
    <n v="0"/>
    <n v="2"/>
    <n v="0"/>
    <n v="0"/>
    <n v="0"/>
    <n v="0"/>
    <n v="0"/>
    <m/>
    <n v="0.75"/>
    <n v="0.75"/>
    <n v="0"/>
    <s v="ORO"/>
    <n v="17"/>
    <n v="0"/>
    <n v="6"/>
    <n v="8"/>
    <n v="9"/>
    <n v="7"/>
    <n v="9"/>
    <n v="7"/>
    <n v="0"/>
    <s v="PROM. B"/>
    <m/>
    <m/>
    <s v="ESPECIALIZADOS"/>
    <s v="TODOHOGAR C.C.QUICENTRO SUR"/>
    <m/>
    <s v="JUAN CARLOS FIGUEROA"/>
    <n v="0"/>
    <n v="1"/>
    <n v="0"/>
    <n v="0"/>
    <n v="0"/>
    <n v="0"/>
    <n v="1"/>
    <n v="0"/>
    <n v="2"/>
    <n v="11.04"/>
    <n v="4"/>
    <n v="0"/>
    <n v="1"/>
    <n v="0"/>
    <n v="0"/>
    <n v="0"/>
    <n v="0"/>
    <n v="5"/>
    <s v="MWJVS"/>
    <s v="SHANEL PAMELA MENA"/>
    <n v="11.999999999999996"/>
    <n v="4"/>
    <n v="0"/>
    <n v="2"/>
    <n v="1"/>
    <n v="1"/>
    <n v="0"/>
    <n v="0"/>
    <n v="8"/>
    <n v="0.25"/>
    <n v="0"/>
    <n v="0"/>
    <n v="0"/>
    <n v="1"/>
    <n v="0"/>
    <n v="0"/>
    <n v="0"/>
    <n v="1"/>
    <s v=""/>
    <s v=""/>
    <s v=""/>
    <s v=""/>
    <s v=""/>
    <s v=""/>
    <s v=""/>
    <n v="0.5625"/>
    <s v="mayor 40%"/>
    <n v="1"/>
    <n v="0"/>
    <n v="0"/>
    <n v="0"/>
    <n v="0"/>
    <n v="0"/>
    <n v="0"/>
    <n v="1"/>
    <n v="2"/>
    <n v="0"/>
    <n v="0"/>
    <n v="0"/>
    <n v="0"/>
    <n v="0"/>
    <n v="0"/>
    <n v="2"/>
    <n v="19.392000000000003"/>
  </r>
  <r>
    <s v="275 - C.C.QUICENTRO SURREFRIGERACIÓN"/>
    <s v="MENA CHACAGUAZAY SHANEL PAMELA.xlsx"/>
    <s v="SHANEL PAMELA MENA"/>
    <s v="TODOHOGAR"/>
    <x v="253"/>
    <x v="0"/>
    <s v="REFRIGERACIÓN"/>
    <n v="0.5"/>
    <n v="6"/>
    <n v="3"/>
    <n v="3"/>
    <n v="0"/>
    <n v="2"/>
    <n v="0"/>
    <n v="2"/>
    <n v="0"/>
    <n v="0"/>
    <n v="0"/>
    <n v="0"/>
    <n v="0"/>
    <m/>
    <n v="0.375"/>
    <n v="0.375"/>
    <n v="0"/>
    <s v="ORO"/>
    <n v="16"/>
    <n v="1"/>
    <n v="3"/>
    <n v="8"/>
    <n v="8"/>
    <n v="3"/>
    <n v="8"/>
    <n v="4"/>
    <n v="1"/>
    <s v="PROM. B"/>
    <m/>
    <m/>
    <s v="ESPECIALIZADOS"/>
    <s v="TODOHOGAR C.C.QUICENTRO SUR"/>
    <m/>
    <s v="JUAN CARLOS FIGUEROA"/>
    <n v="1"/>
    <n v="0"/>
    <n v="0"/>
    <n v="0"/>
    <n v="2"/>
    <n v="0"/>
    <n v="0"/>
    <n v="0"/>
    <n v="2"/>
    <n v="3.7065060543321415"/>
    <n v="4"/>
    <n v="0"/>
    <n v="0"/>
    <n v="0"/>
    <n v="0"/>
    <n v="1"/>
    <n v="0"/>
    <n v="5"/>
    <s v="MWJVS"/>
    <s v="SHANEL PAMELA MENA"/>
    <n v="11.999999999999996"/>
    <n v="1"/>
    <n v="0"/>
    <n v="0"/>
    <n v="0"/>
    <n v="0"/>
    <n v="0"/>
    <n v="0"/>
    <n v="1"/>
    <n v="0.4"/>
    <n v="0"/>
    <n v="0"/>
    <n v="0"/>
    <n v="0"/>
    <n v="0"/>
    <n v="0"/>
    <n v="0"/>
    <n v="0"/>
    <s v=""/>
    <s v=""/>
    <s v=""/>
    <s v=""/>
    <s v=""/>
    <s v=""/>
    <s v=""/>
    <n v="0.625"/>
    <s v="mayor 40%"/>
    <n v="1"/>
    <n v="0"/>
    <n v="0"/>
    <n v="0"/>
    <n v="0"/>
    <n v="0"/>
    <n v="0"/>
    <n v="1"/>
    <n v="1"/>
    <n v="0"/>
    <n v="0"/>
    <n v="0"/>
    <n v="0"/>
    <n v="0"/>
    <n v="0"/>
    <n v="1"/>
    <n v="5.5512265512265522"/>
  </r>
  <r>
    <s v="462 - TIENDA 9 DE OCTUBRE 911AIRES"/>
    <s v="BARRE ZAMORA SLEITER WALTER 1 al 17.xlsx"/>
    <s v="SLEITER WALTER BARRE"/>
    <s v="ARTEFACTA"/>
    <x v="254"/>
    <x v="0"/>
    <s v="AIRES"/>
    <n v="0.25"/>
    <n v="8"/>
    <n v="2"/>
    <n v="3"/>
    <n v="3"/>
    <n v="2"/>
    <n v="6"/>
    <n v="1"/>
    <n v="0"/>
    <n v="0"/>
    <n v="0"/>
    <n v="0"/>
    <n v="0"/>
    <m/>
    <n v="0.18181818181818182"/>
    <n v="0.18181818181818182"/>
    <e v="#REF!"/>
    <s v="PLATINO"/>
    <n v="19"/>
    <n v="2"/>
    <n v="2"/>
    <n v="11"/>
    <n v="8"/>
    <n v="2"/>
    <n v="8"/>
    <n v="12"/>
    <n v="0.66666666666666663"/>
    <s v="PROM. B"/>
    <m/>
    <m/>
    <s v="CADENAS"/>
    <s v="ARTEFACTA TIENDA 9 DE OCTUBRE 911"/>
    <m/>
    <s v="XIOMARA DELGADO"/>
    <n v="8"/>
    <n v="1"/>
    <n v="1"/>
    <n v="0"/>
    <n v="0"/>
    <n v="2"/>
    <n v="0"/>
    <n v="0"/>
    <n v="4"/>
    <n v="5"/>
    <n v="0"/>
    <n v="0"/>
    <n v="0"/>
    <n v="0"/>
    <n v="1"/>
    <n v="0"/>
    <n v="0"/>
    <n v="1"/>
    <s v="MWJVS"/>
    <s v="SLEITER WALTER BARRE"/>
    <n v="35.999999999999993"/>
    <n v="0"/>
    <n v="0"/>
    <n v="0"/>
    <n v="0"/>
    <n v="0"/>
    <n v="0"/>
    <n v="0"/>
    <n v="0"/>
    <n v="0.15"/>
    <n v="0"/>
    <n v="0"/>
    <n v="0"/>
    <n v="0"/>
    <n v="0"/>
    <n v="0"/>
    <n v="0"/>
    <n v="0"/>
    <s v="ALTO"/>
    <s v="ALTO"/>
    <m/>
    <m/>
    <m/>
    <m/>
    <m/>
    <n v="0.2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10"/>
  </r>
  <r>
    <s v="462 - TIENDA 9 DE OCTUBRE 911COCINAS"/>
    <s v="BARRE ZAMORA SLEITER WALTER 1 al 17.xlsx"/>
    <s v="SLEITER WALTER BARRE"/>
    <s v="ARTEFACTA"/>
    <x v="254"/>
    <x v="0"/>
    <s v="COCINAS"/>
    <n v="0.2"/>
    <n v="35"/>
    <n v="7"/>
    <n v="16"/>
    <n v="0"/>
    <n v="0"/>
    <n v="0"/>
    <n v="0"/>
    <n v="0"/>
    <n v="0"/>
    <n v="0"/>
    <n v="0"/>
    <n v="0"/>
    <m/>
    <n v="0.33333333333333331"/>
    <n v="0.33333333333333331"/>
    <e v="#REF!"/>
    <s v="PLATINO"/>
    <n v="23"/>
    <n v="5"/>
    <n v="7"/>
    <n v="21"/>
    <n v="2"/>
    <n v="7"/>
    <n v="2"/>
    <n v="12"/>
    <n v="0.4375"/>
    <s v="PROM. B"/>
    <m/>
    <m/>
    <s v="CADENAS"/>
    <s v="ARTEFACTA TIENDA 9 DE OCTUBRE 911"/>
    <m/>
    <s v="XIOMARA DELGADO"/>
    <n v="16"/>
    <n v="3"/>
    <n v="7"/>
    <n v="0"/>
    <n v="0"/>
    <n v="0"/>
    <n v="0"/>
    <n v="0"/>
    <n v="10"/>
    <n v="30.384620332477724"/>
    <n v="2"/>
    <n v="5"/>
    <n v="0"/>
    <n v="0"/>
    <n v="0"/>
    <n v="0"/>
    <n v="0"/>
    <n v="7"/>
    <s v="MWJVS"/>
    <s v="SLEITER WALTER BARRE"/>
    <n v="35.999999999999993"/>
    <n v="0"/>
    <n v="0"/>
    <n v="0"/>
    <n v="0"/>
    <n v="0"/>
    <n v="0"/>
    <n v="0"/>
    <n v="0"/>
    <n v="0.4"/>
    <n v="0"/>
    <n v="0"/>
    <n v="0"/>
    <n v="0"/>
    <n v="0"/>
    <n v="0"/>
    <n v="0"/>
    <n v="0"/>
    <s v="ALTO"/>
    <s v="ALTO"/>
    <m/>
    <m/>
    <m/>
    <m/>
    <m/>
    <n v="0.29411764705882354"/>
    <s v="menor de 30%"/>
    <n v="0"/>
    <n v="0"/>
    <n v="0"/>
    <n v="0"/>
    <n v="0"/>
    <n v="0"/>
    <n v="0"/>
    <n v="0"/>
    <n v="4"/>
    <n v="16"/>
    <n v="0"/>
    <n v="0"/>
    <n v="0"/>
    <n v="0"/>
    <n v="0"/>
    <n v="20"/>
    <n v="60"/>
  </r>
  <r>
    <s v="462 - TIENDA 9 DE OCTUBRE 911EMPOTRE"/>
    <s v="BARRE ZAMORA SLEITER WALTER 1 al 17.xlsx"/>
    <s v="SLEITER WALTER BARRE"/>
    <s v="ARTEFACTA"/>
    <x v="254"/>
    <x v="0"/>
    <s v="EMPOTRE"/>
    <n v="0"/>
    <n v="0"/>
    <n v="9"/>
    <n v="0"/>
    <n v="1"/>
    <n v="1"/>
    <n v="3"/>
    <n v="5"/>
    <n v="0"/>
    <n v="0"/>
    <n v="0"/>
    <n v="0"/>
    <n v="0"/>
    <m/>
    <n v="0.47368421052631576"/>
    <n v="0.47368421052631576"/>
    <e v="#REF!"/>
    <s v="PLATINO"/>
    <n v="20"/>
    <n v="1"/>
    <n v="9"/>
    <n v="19"/>
    <n v="1"/>
    <n v="1"/>
    <n v="1"/>
    <n v="3"/>
    <n v="0"/>
    <s v="PROM. B"/>
    <m/>
    <m/>
    <s v="CADENAS"/>
    <s v="ARTEFACTA TIENDA 9 DE OCTUBRE 911"/>
    <m/>
    <s v="XIOMARA DELGADO"/>
    <n v="1"/>
    <n v="1"/>
    <n v="0"/>
    <n v="0"/>
    <n v="0"/>
    <n v="0"/>
    <n v="0"/>
    <n v="0"/>
    <n v="1"/>
    <n v="0"/>
    <n v="0"/>
    <n v="0"/>
    <n v="0"/>
    <n v="0"/>
    <n v="0"/>
    <n v="0"/>
    <n v="0"/>
    <n v="0"/>
    <s v="MWJVS"/>
    <s v="SLEITER WALTER BARRE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62 - TIENDA 9 DE OCTUBRE 911GLOBALES"/>
    <s v="BARRE ZAMORA SLEITER WALTER 1 al 17.xlsx"/>
    <s v="SLEITER WALTER BARRE"/>
    <s v="ARTEFACTA"/>
    <x v="254"/>
    <x v="0"/>
    <s v="GLOBALES"/>
    <n v="0"/>
    <n v="16"/>
    <n v="0"/>
    <n v="3"/>
    <n v="0"/>
    <n v="0"/>
    <n v="1"/>
    <n v="0"/>
    <n v="0"/>
    <n v="0"/>
    <n v="0"/>
    <n v="0"/>
    <n v="0"/>
    <m/>
    <n v="0"/>
    <n v="0"/>
    <e v="#REF!"/>
    <s v="PLATINO"/>
    <n v="4"/>
    <n v="0"/>
    <n v="0"/>
    <n v="4"/>
    <n v="0"/>
    <n v="0"/>
    <n v="0"/>
    <n v="0"/>
    <n v="0"/>
    <s v="PROM. B"/>
    <m/>
    <m/>
    <s v="CADENAS"/>
    <s v="ARTEFACTA TIENDA 9 DE OCTUBRE 911"/>
    <m/>
    <s v="XIOMARA DELGADO"/>
    <n v="0"/>
    <n v="0"/>
    <n v="1"/>
    <n v="0"/>
    <n v="0"/>
    <n v="0"/>
    <n v="0"/>
    <n v="0"/>
    <n v="1"/>
    <n v="8.6692550351856354"/>
    <n v="0"/>
    <n v="0"/>
    <n v="0"/>
    <n v="0"/>
    <n v="0"/>
    <n v="0"/>
    <n v="0"/>
    <n v="0"/>
    <s v="MWJVS"/>
    <s v="SLEITER WALTER BARRE"/>
    <n v="35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113947041391835"/>
  </r>
  <r>
    <s v="462 - TIENDA 9 DE OCTUBRE 911LAVADO"/>
    <s v="BARRE ZAMORA SLEITER WALTER 1 al 17.xlsx"/>
    <s v="SLEITER WALTER BARRE"/>
    <s v="ARTEFACTA"/>
    <x v="254"/>
    <x v="0"/>
    <s v="LAVADO"/>
    <n v="0.6"/>
    <n v="15"/>
    <n v="9"/>
    <n v="0"/>
    <n v="15"/>
    <n v="7"/>
    <n v="4"/>
    <n v="6"/>
    <n v="0"/>
    <n v="0"/>
    <n v="0"/>
    <n v="0"/>
    <n v="0"/>
    <m/>
    <n v="0.28125"/>
    <n v="0.28125"/>
    <e v="#REF!"/>
    <s v="PLATINO"/>
    <n v="38"/>
    <n v="6"/>
    <n v="9"/>
    <n v="32"/>
    <n v="6"/>
    <n v="2"/>
    <n v="6"/>
    <n v="8"/>
    <n v="0"/>
    <s v="PROM. B"/>
    <m/>
    <m/>
    <s v="CADENAS"/>
    <s v="ARTEFACTA TIENDA 9 DE OCTUBRE 911"/>
    <m/>
    <s v="XIOMARA DELGADO"/>
    <n v="25"/>
    <n v="0"/>
    <n v="0"/>
    <n v="9"/>
    <n v="2"/>
    <n v="5"/>
    <n v="1"/>
    <n v="0"/>
    <n v="17"/>
    <n v="13.817418664654792"/>
    <n v="0"/>
    <n v="0"/>
    <n v="5"/>
    <n v="3"/>
    <n v="5"/>
    <n v="3"/>
    <n v="0"/>
    <n v="16"/>
    <s v="MWJVS"/>
    <s v="SLEITER WALTER BARRE"/>
    <n v="35.999999999999993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5.550424767572736"/>
  </r>
  <r>
    <s v="462 - TIENDA 9 DE OCTUBRE 911REFRIGERACIÓN"/>
    <s v="BARRE ZAMORA SLEITER WALTER 1 al 17.xlsx"/>
    <s v="SLEITER WALTER BARRE"/>
    <s v="ARTEFACTA"/>
    <x v="254"/>
    <x v="0"/>
    <s v="REFRIGERACIÓN"/>
    <n v="7.1428571428571425E-2"/>
    <n v="28"/>
    <n v="2"/>
    <n v="11"/>
    <n v="13"/>
    <n v="0"/>
    <n v="8"/>
    <n v="4"/>
    <n v="0"/>
    <n v="0"/>
    <n v="0"/>
    <n v="0"/>
    <n v="0"/>
    <m/>
    <n v="6.8965517241379309E-2"/>
    <n v="6.8965517241379309E-2"/>
    <e v="#REF!"/>
    <s v="PLATINO"/>
    <n v="32"/>
    <n v="2"/>
    <n v="2"/>
    <n v="29"/>
    <n v="3"/>
    <n v="2"/>
    <n v="3"/>
    <n v="4"/>
    <n v="0.18181818181818182"/>
    <s v="PROM. B"/>
    <m/>
    <m/>
    <s v="CADENAS"/>
    <s v="ARTEFACTA TIENDA 9 DE OCTUBRE 911"/>
    <m/>
    <s v="XIOMARA DELGADO"/>
    <n v="26"/>
    <n v="3"/>
    <n v="3"/>
    <n v="3"/>
    <n v="1"/>
    <n v="1"/>
    <n v="1"/>
    <n v="0"/>
    <n v="12"/>
    <n v="20.826314591945561"/>
    <n v="1"/>
    <n v="4"/>
    <n v="2"/>
    <n v="2"/>
    <n v="1"/>
    <n v="1"/>
    <n v="0"/>
    <n v="11"/>
    <s v="MWJVS"/>
    <s v="SLEITER WALTER BARRE"/>
    <n v="35.999999999999993"/>
    <n v="0"/>
    <n v="0"/>
    <n v="0"/>
    <n v="0"/>
    <n v="0"/>
    <n v="0"/>
    <n v="0"/>
    <n v="0"/>
    <n v="0.2"/>
    <n v="0"/>
    <n v="0"/>
    <n v="0"/>
    <n v="0"/>
    <n v="0"/>
    <n v="0"/>
    <n v="0"/>
    <n v="0"/>
    <s v="ALTO"/>
    <s v="ALTO"/>
    <m/>
    <m/>
    <m/>
    <m/>
    <m/>
    <n v="0.17391304347826086"/>
    <s v="menor de 30%"/>
    <n v="0"/>
    <n v="0"/>
    <n v="0"/>
    <n v="0"/>
    <n v="0"/>
    <n v="0"/>
    <n v="0"/>
    <n v="0"/>
    <n v="3"/>
    <n v="7"/>
    <n v="0"/>
    <n v="0"/>
    <n v="0"/>
    <n v="0"/>
    <n v="0"/>
    <n v="10"/>
    <n v="40"/>
  </r>
  <r>
    <s v="891 - MIN GUAYAQUIL 9 DE OCTUBRE (105)COCINAS"/>
    <s v="BARRE ZAMORA SLEITER WALTER 1 al 17.xlsx"/>
    <s v="SLEITER WALTER BARRE"/>
    <s v="MARCIMEX"/>
    <x v="255"/>
    <x v="0"/>
    <s v="COCINAS"/>
    <n v="1.5"/>
    <n v="2"/>
    <n v="3"/>
    <m/>
    <n v="0"/>
    <n v="0"/>
    <n v="0"/>
    <n v="0"/>
    <n v="0"/>
    <n v="0"/>
    <n v="0"/>
    <n v="0"/>
    <n v="0"/>
    <m/>
    <n v="0.33333333333333331"/>
    <n v="0.33333333333333331"/>
    <n v="0"/>
    <s v="ORO"/>
    <n v="9"/>
    <n v="3"/>
    <n v="3"/>
    <n v="9"/>
    <m/>
    <m/>
    <m/>
    <n v="3"/>
    <n v="0"/>
    <s v="PROM. B"/>
    <m/>
    <m/>
    <s v="CADENAS"/>
    <s v="MARCIMEX 9 DE OCTUBRE"/>
    <m/>
    <s v="XIOMARA DELGADO"/>
    <n v="3"/>
    <n v="0"/>
    <n v="4"/>
    <n v="0"/>
    <n v="0"/>
    <n v="0"/>
    <n v="0"/>
    <n v="0"/>
    <n v="4"/>
    <n v="4.5154894671623298"/>
    <n v="1"/>
    <n v="5"/>
    <n v="0"/>
    <n v="0"/>
    <n v="0"/>
    <n v="0"/>
    <n v="0"/>
    <n v="6"/>
    <s v="MJ"/>
    <s v="SLEITER WALTER BARRE"/>
    <n v="3.9999999999999991"/>
    <n v="0"/>
    <n v="0"/>
    <n v="0"/>
    <n v="0"/>
    <n v="0"/>
    <n v="0"/>
    <n v="0"/>
    <n v="0"/>
    <n v="0.15"/>
    <n v="0"/>
    <n v="0"/>
    <n v="0"/>
    <n v="0"/>
    <n v="0"/>
    <n v="0"/>
    <n v="0"/>
    <n v="0"/>
    <s v="ALTO"/>
    <s v="ALTO"/>
    <m/>
    <m/>
    <m/>
    <m/>
    <m/>
    <n v="0.1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6.2280451455172647"/>
  </r>
  <r>
    <s v="891 - MIN GUAYAQUIL 9 DE OCTUBRE (105)GLOBALES"/>
    <s v="BARRE ZAMORA SLEITER WALTER 1 al 17.xlsx"/>
    <s v="SLEITER WALTER BARRE"/>
    <s v="MARCIMEX"/>
    <x v="255"/>
    <x v="0"/>
    <s v="GLOBALES"/>
    <n v="0"/>
    <n v="0"/>
    <n v="0"/>
    <m/>
    <n v="0"/>
    <n v="0"/>
    <n v="0"/>
    <n v="0"/>
    <n v="0"/>
    <n v="0"/>
    <n v="0"/>
    <n v="0"/>
    <n v="0"/>
    <m/>
    <n v="0"/>
    <n v="0"/>
    <n v="0"/>
    <s v="ORO"/>
    <n v="0"/>
    <n v="0"/>
    <n v="0"/>
    <n v="0"/>
    <m/>
    <m/>
    <m/>
    <n v="0"/>
    <n v="0"/>
    <s v="PROM. B"/>
    <m/>
    <m/>
    <s v="CADENAS"/>
    <s v="MARCIMEX 9 DE OCTUBRE"/>
    <m/>
    <s v="XIOMARA DELG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SLEITER WALTER BARRE"/>
    <n v="3.999999999999999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91 - MIN GUAYAQUIL 9 DE OCTUBRE (105)LAVADO"/>
    <s v="BARRE ZAMORA SLEITER WALTER 1 al 17.xlsx"/>
    <s v="SLEITER WALTER BARRE"/>
    <s v="MARCIMEX"/>
    <x v="255"/>
    <x v="0"/>
    <s v="LAVADO"/>
    <n v="1"/>
    <n v="2"/>
    <n v="2"/>
    <m/>
    <n v="1"/>
    <n v="2"/>
    <n v="0"/>
    <n v="0"/>
    <n v="0"/>
    <n v="0"/>
    <n v="0"/>
    <n v="0"/>
    <n v="0"/>
    <m/>
    <n v="0.4"/>
    <n v="0.4"/>
    <n v="0"/>
    <s v="ORO"/>
    <n v="5"/>
    <n v="1"/>
    <n v="2"/>
    <n v="5"/>
    <m/>
    <m/>
    <m/>
    <n v="1"/>
    <n v="0"/>
    <s v="PROM. B"/>
    <m/>
    <m/>
    <s v="CADENAS"/>
    <s v="MARCIMEX 9 DE OCTUBRE"/>
    <m/>
    <s v="XIOMARA DELGADO"/>
    <n v="1"/>
    <n v="1"/>
    <n v="3"/>
    <n v="1"/>
    <n v="1"/>
    <n v="3"/>
    <n v="0"/>
    <n v="0"/>
    <n v="9"/>
    <n v="2.8219847604041477"/>
    <n v="1"/>
    <n v="1"/>
    <n v="0"/>
    <n v="0"/>
    <n v="0"/>
    <n v="0"/>
    <n v="0"/>
    <n v="2"/>
    <s v="MJ"/>
    <s v="SLEITER WALTER BARRE"/>
    <n v="3.9999999999999991"/>
    <n v="0"/>
    <n v="0"/>
    <n v="0"/>
    <n v="0"/>
    <n v="0"/>
    <n v="0"/>
    <n v="0"/>
    <n v="0"/>
    <n v="0.2"/>
    <n v="0"/>
    <n v="0"/>
    <n v="0"/>
    <n v="0"/>
    <n v="0"/>
    <n v="0"/>
    <n v="0"/>
    <n v="0"/>
    <s v="ALTO"/>
    <s v="ALTO"/>
    <m/>
    <m/>
    <m/>
    <m/>
    <m/>
    <n v="0.18181818181818182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3.950778664565807"/>
  </r>
  <r>
    <s v="891 - MIN GUAYAQUIL 9 DE OCTUBRE (105)REFRIGERACIÓN"/>
    <s v="BARRE ZAMORA SLEITER WALTER 1 al 17.xlsx"/>
    <s v="SLEITER WALTER BARRE"/>
    <s v="MARCIMEX"/>
    <x v="255"/>
    <x v="0"/>
    <s v="REFRIGERACIÓN"/>
    <n v="1.5"/>
    <n v="2"/>
    <n v="3"/>
    <m/>
    <n v="0"/>
    <n v="0"/>
    <n v="0"/>
    <n v="0"/>
    <n v="0"/>
    <n v="0"/>
    <n v="0"/>
    <n v="0"/>
    <n v="0"/>
    <m/>
    <n v="0.3"/>
    <n v="0.3"/>
    <n v="0"/>
    <s v="ORO"/>
    <n v="10"/>
    <n v="3"/>
    <n v="3"/>
    <n v="10"/>
    <m/>
    <m/>
    <m/>
    <n v="3"/>
    <n v="0"/>
    <s v="PROM. B"/>
    <m/>
    <m/>
    <s v="CADENAS"/>
    <s v="MARCIMEX 9 DE OCTUBRE"/>
    <m/>
    <s v="XIOMARA DELGADO"/>
    <n v="3"/>
    <n v="0"/>
    <n v="7"/>
    <n v="0"/>
    <n v="0"/>
    <n v="0"/>
    <n v="0"/>
    <n v="0"/>
    <n v="7"/>
    <n v="4.343032159264931"/>
    <n v="1"/>
    <n v="4"/>
    <n v="0"/>
    <n v="0"/>
    <n v="0"/>
    <n v="0"/>
    <n v="0"/>
    <n v="5"/>
    <s v="MJ"/>
    <s v="SLEITER WALTER BARRE"/>
    <n v="3.9999999999999991"/>
    <n v="0"/>
    <n v="0"/>
    <n v="0"/>
    <n v="0"/>
    <n v="0"/>
    <n v="0"/>
    <n v="0"/>
    <n v="0"/>
    <n v="0.15"/>
    <n v="0"/>
    <n v="0"/>
    <n v="0"/>
    <n v="0"/>
    <n v="0"/>
    <n v="0"/>
    <n v="0"/>
    <n v="0"/>
    <s v="ALTO"/>
    <m/>
    <m/>
    <m/>
    <m/>
    <m/>
    <m/>
    <n v="8.3333333333333329E-2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4.9952599722890696"/>
  </r>
  <r>
    <s v="156015 - TIENDA C.C PORTAL SHOPPINGAIRES"/>
    <s v="ESTHEFANY SAMANTA ZHUNIO.xlsx"/>
    <s v="STEFANY SAMANTHA ZHUNIO"/>
    <s v="ARTEFACTA"/>
    <x v="256"/>
    <x v="0"/>
    <s v="AIRES"/>
    <n v="0"/>
    <n v="0"/>
    <n v="0"/>
    <n v="2"/>
    <n v="0"/>
    <n v="0"/>
    <n v="0"/>
    <n v="0"/>
    <n v="0"/>
    <n v="0"/>
    <n v="0"/>
    <n v="0"/>
    <n v="0"/>
    <m/>
    <n v="0"/>
    <n v="0"/>
    <e v="#REF!"/>
    <s v="ORO"/>
    <n v="2"/>
    <n v="0"/>
    <n v="0"/>
    <n v="2"/>
    <n v="0"/>
    <n v="0"/>
    <n v="0"/>
    <n v="0"/>
    <n v="0"/>
    <s v="PROM. B"/>
    <m/>
    <m/>
    <s v="CADENAS"/>
    <s v="ARTEFACTA TIENDA C.C PORTAL SHOPPING"/>
    <m/>
    <s v="MARIA JOSE AREVALO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MWJVS"/>
    <s v="STEFANY SAMANTHA ZHUNIO"/>
    <n v="27.999999999999996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0851926977687643"/>
  </r>
  <r>
    <s v="156015 - TIENDA C.C PORTAL SHOPPINGCOCINAS"/>
    <s v="ESTHEFANY SAMANTA ZHUNIO.xlsx"/>
    <s v="STEFANY SAMANTHA ZHUNIO"/>
    <s v="ARTEFACTA"/>
    <x v="256"/>
    <x v="0"/>
    <s v="COCINAS"/>
    <n v="0.35714285714285715"/>
    <n v="14"/>
    <n v="5"/>
    <n v="10"/>
    <n v="0"/>
    <n v="1"/>
    <n v="0"/>
    <n v="0"/>
    <n v="0"/>
    <n v="0"/>
    <n v="0"/>
    <n v="0"/>
    <n v="0"/>
    <m/>
    <n v="0.3125"/>
    <n v="0.3125"/>
    <e v="#REF!"/>
    <s v="ORO"/>
    <n v="18"/>
    <n v="5"/>
    <n v="5"/>
    <n v="16"/>
    <n v="2"/>
    <n v="2"/>
    <n v="2"/>
    <n v="12"/>
    <n v="0.5"/>
    <s v="PROM. B"/>
    <m/>
    <m/>
    <s v="CADENAS"/>
    <s v="ARTEFACTA TIENDA C.C PORTAL SHOPPING"/>
    <m/>
    <s v="MARIA JOSE AREVALO"/>
    <n v="15"/>
    <n v="3"/>
    <n v="2"/>
    <n v="0"/>
    <n v="0"/>
    <n v="0"/>
    <n v="0"/>
    <n v="0"/>
    <n v="5"/>
    <n v="13.811155285221352"/>
    <n v="2"/>
    <n v="5"/>
    <n v="0"/>
    <n v="0"/>
    <n v="0"/>
    <n v="0"/>
    <n v="0"/>
    <n v="7"/>
    <s v="MWJVS"/>
    <s v="STEFANY SAMANTHA ZHUNIO"/>
    <n v="27.999999999999996"/>
    <n v="0"/>
    <n v="4"/>
    <n v="0"/>
    <n v="0"/>
    <n v="0"/>
    <n v="0"/>
    <n v="0"/>
    <n v="4"/>
    <n v="0.4"/>
    <n v="4"/>
    <n v="3"/>
    <n v="0"/>
    <n v="0"/>
    <n v="0"/>
    <n v="0"/>
    <n v="0"/>
    <n v="7"/>
    <m/>
    <m/>
    <m/>
    <m/>
    <m/>
    <m/>
    <m/>
    <n v="0.39130434782608697"/>
    <s v="30% a 40%"/>
    <n v="1"/>
    <n v="3"/>
    <n v="0"/>
    <n v="1"/>
    <n v="0"/>
    <n v="0"/>
    <n v="0"/>
    <n v="5"/>
    <n v="1"/>
    <n v="5"/>
    <n v="1"/>
    <n v="1"/>
    <n v="0"/>
    <n v="0"/>
    <n v="0"/>
    <n v="8"/>
    <n v="33.14677268453125"/>
  </r>
  <r>
    <s v="156015 - TIENDA C.C PORTAL SHOPPINGEMPOTRE"/>
    <s v="ESTHEFANY SAMANTA ZHUNIO.xlsx"/>
    <s v="STEFANY SAMANTHA ZHUNIO"/>
    <s v="ARTEFACTA"/>
    <x v="256"/>
    <x v="0"/>
    <s v="EMPOTRE"/>
    <n v="0"/>
    <n v="0"/>
    <n v="0"/>
    <n v="3"/>
    <n v="0"/>
    <n v="0"/>
    <n v="0"/>
    <n v="0"/>
    <n v="0"/>
    <n v="0"/>
    <n v="0"/>
    <n v="0"/>
    <n v="0"/>
    <m/>
    <n v="0"/>
    <n v="0"/>
    <e v="#REF!"/>
    <s v="ORO"/>
    <n v="3"/>
    <n v="0"/>
    <n v="0"/>
    <n v="2"/>
    <n v="1"/>
    <n v="0"/>
    <n v="1"/>
    <n v="0"/>
    <n v="0"/>
    <s v="PROM. B"/>
    <m/>
    <m/>
    <s v="CADENAS"/>
    <s v="ARTEFACTA TIENDA C.C PORTAL SHOPPING"/>
    <m/>
    <s v="MARIA JOSE AREVAL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STEFANY SAMANTHA ZHUNIO"/>
    <n v="27.999999999999996"/>
    <n v="0"/>
    <n v="1"/>
    <n v="0"/>
    <n v="0"/>
    <n v="0"/>
    <n v="0"/>
    <n v="0"/>
    <n v="1"/>
    <n v="0"/>
    <n v="0"/>
    <n v="1"/>
    <n v="0"/>
    <n v="0"/>
    <n v="0"/>
    <n v="0"/>
    <n v="0"/>
    <n v="1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156015 - TIENDA C.C PORTAL SHOPPINGGLOBALES"/>
    <s v="ESTHEFANY SAMANTA ZHUNIO.xlsx"/>
    <s v="STEFANY SAMANTHA ZHUNIO"/>
    <s v="ARTEFACTA"/>
    <x v="256"/>
    <x v="0"/>
    <s v="GLOBALES"/>
    <n v="0.63636363636363635"/>
    <n v="11"/>
    <n v="7"/>
    <n v="0"/>
    <n v="1"/>
    <n v="0"/>
    <n v="0"/>
    <n v="4"/>
    <n v="1"/>
    <n v="0"/>
    <n v="0"/>
    <n v="0"/>
    <n v="3"/>
    <m/>
    <n v="0.4375"/>
    <n v="0.4375"/>
    <e v="#REF!"/>
    <s v="ORO"/>
    <n v="17"/>
    <n v="7"/>
    <n v="7"/>
    <n v="16"/>
    <n v="1"/>
    <n v="0"/>
    <n v="1"/>
    <n v="10"/>
    <n v="0"/>
    <s v="PROM. B"/>
    <m/>
    <m/>
    <s v="CADENAS"/>
    <s v="ARTEFACTA TIENDA C.C PORTAL SHOPPING"/>
    <m/>
    <s v="MARIA JOSE AREVALO"/>
    <n v="16"/>
    <n v="0"/>
    <n v="1"/>
    <n v="0"/>
    <n v="1"/>
    <n v="0"/>
    <n v="2"/>
    <n v="1"/>
    <n v="5"/>
    <n v="10.898223391659839"/>
    <n v="3"/>
    <n v="0"/>
    <n v="0"/>
    <n v="0"/>
    <n v="0"/>
    <n v="2"/>
    <n v="0"/>
    <n v="5"/>
    <s v="MWJVS"/>
    <s v="STEFANY SAMANTHA ZHUNIO"/>
    <n v="27.999999999999996"/>
    <n v="3"/>
    <n v="1"/>
    <n v="0"/>
    <n v="0"/>
    <n v="0"/>
    <n v="2"/>
    <n v="0"/>
    <n v="6"/>
    <n v="0"/>
    <n v="4"/>
    <n v="2"/>
    <n v="0"/>
    <n v="0"/>
    <n v="0"/>
    <n v="1"/>
    <n v="1"/>
    <n v="8"/>
    <m/>
    <m/>
    <m/>
    <m/>
    <m/>
    <m/>
    <m/>
    <n v="0.41666666666666669"/>
    <s v="30% a 40%"/>
    <n v="1"/>
    <n v="0"/>
    <n v="0"/>
    <n v="0"/>
    <n v="0"/>
    <n v="1"/>
    <n v="0"/>
    <n v="2"/>
    <n v="4"/>
    <n v="0"/>
    <n v="0"/>
    <n v="0"/>
    <n v="0"/>
    <n v="3"/>
    <n v="0"/>
    <n v="7"/>
    <n v="9.2092534174553098"/>
  </r>
  <r>
    <s v="156015 - TIENDA C.C PORTAL SHOPPINGLAVADO"/>
    <s v="ESTHEFANY SAMANTA ZHUNIO.xlsx"/>
    <s v="STEFANY SAMANTHA ZHUNIO"/>
    <s v="ARTEFACTA"/>
    <x v="256"/>
    <x v="0"/>
    <s v="LAVADO"/>
    <n v="1.1666666666666667"/>
    <n v="6"/>
    <n v="7"/>
    <n v="1"/>
    <n v="7"/>
    <n v="2"/>
    <n v="18"/>
    <n v="9"/>
    <n v="0"/>
    <n v="0"/>
    <n v="0"/>
    <n v="0"/>
    <n v="0"/>
    <m/>
    <n v="0.21212121212121213"/>
    <n v="0.21212121212121213"/>
    <e v="#REF!"/>
    <s v="ORO"/>
    <n v="44"/>
    <n v="6"/>
    <n v="7"/>
    <n v="33"/>
    <n v="11"/>
    <n v="0"/>
    <n v="11"/>
    <n v="24"/>
    <n v="7"/>
    <s v="PROM. B"/>
    <m/>
    <m/>
    <s v="CADENAS"/>
    <s v="ARTEFACTA TIENDA C.C PORTAL SHOPPING"/>
    <m/>
    <s v="MARIA JOSE AREVALO"/>
    <n v="31"/>
    <n v="1"/>
    <n v="0"/>
    <n v="1"/>
    <n v="1"/>
    <n v="4"/>
    <n v="3"/>
    <n v="0"/>
    <n v="10"/>
    <n v="4.5097282716135991"/>
    <n v="0"/>
    <n v="0"/>
    <n v="1"/>
    <n v="5"/>
    <n v="6"/>
    <n v="3"/>
    <n v="0"/>
    <n v="15"/>
    <s v="MWJVS"/>
    <s v="STEFANY SAMANTHA ZHUNIO"/>
    <n v="27.999999999999996"/>
    <n v="3"/>
    <n v="0"/>
    <n v="5"/>
    <n v="1"/>
    <n v="4"/>
    <n v="2"/>
    <n v="0"/>
    <n v="15"/>
    <n v="0.12"/>
    <n v="6"/>
    <n v="0"/>
    <n v="5"/>
    <n v="1"/>
    <n v="8"/>
    <n v="1"/>
    <n v="0"/>
    <n v="21"/>
    <m/>
    <m/>
    <m/>
    <s v="ALTO"/>
    <m/>
    <m/>
    <m/>
    <n v="0.16393442622950818"/>
    <s v="menor de 30%"/>
    <n v="0"/>
    <n v="0"/>
    <n v="2"/>
    <n v="3"/>
    <n v="4"/>
    <n v="4"/>
    <n v="0"/>
    <n v="13"/>
    <n v="0"/>
    <n v="0"/>
    <n v="0"/>
    <n v="1"/>
    <n v="1"/>
    <n v="2"/>
    <n v="0"/>
    <n v="4"/>
    <n v="12.048577731374891"/>
  </r>
  <r>
    <s v="156015 - TIENDA C.C PORTAL SHOPPINGREFRIGERACIÓN"/>
    <s v="ESTHEFANY SAMANTA ZHUNIO.xlsx"/>
    <s v="STEFANY SAMANTHA ZHUNIO"/>
    <s v="ARTEFACTA"/>
    <x v="256"/>
    <x v="0"/>
    <s v="REFRIGERACIÓN"/>
    <n v="0.8571428571428571"/>
    <n v="7"/>
    <n v="6"/>
    <n v="6"/>
    <n v="2"/>
    <n v="1"/>
    <n v="2"/>
    <n v="6"/>
    <n v="1"/>
    <n v="0"/>
    <n v="0"/>
    <n v="0"/>
    <n v="0"/>
    <m/>
    <n v="0.27272727272727271"/>
    <n v="0.27272727272727271"/>
    <e v="#REF!"/>
    <s v="ORO"/>
    <n v="25"/>
    <n v="6"/>
    <n v="6"/>
    <n v="22"/>
    <n v="3"/>
    <n v="1"/>
    <n v="3"/>
    <n v="11"/>
    <n v="1"/>
    <s v="PROM. B"/>
    <m/>
    <m/>
    <s v="CADENAS"/>
    <s v="ARTEFACTA TIENDA C.C PORTAL SHOPPING"/>
    <m/>
    <s v="MARIA JOSE AREVALO"/>
    <n v="22"/>
    <n v="1"/>
    <n v="1"/>
    <n v="1"/>
    <n v="0"/>
    <n v="0"/>
    <n v="0"/>
    <n v="0"/>
    <n v="3"/>
    <n v="5.3052192152692452"/>
    <n v="3"/>
    <n v="2"/>
    <n v="0"/>
    <n v="2"/>
    <n v="2"/>
    <n v="3"/>
    <n v="0"/>
    <n v="12"/>
    <s v="MWJVS"/>
    <s v="STEFANY SAMANTHA ZHUNIO"/>
    <n v="27.999999999999996"/>
    <n v="1"/>
    <n v="1"/>
    <n v="0"/>
    <n v="0"/>
    <n v="0"/>
    <n v="5"/>
    <n v="0"/>
    <n v="7"/>
    <n v="0.2"/>
    <n v="2"/>
    <n v="3"/>
    <n v="0"/>
    <n v="0"/>
    <n v="1"/>
    <n v="1"/>
    <n v="1"/>
    <n v="8"/>
    <m/>
    <m/>
    <m/>
    <s v="ALTO"/>
    <m/>
    <m/>
    <m/>
    <n v="0.23333333333333334"/>
    <s v="menor de 30%"/>
    <n v="3"/>
    <n v="3"/>
    <n v="0"/>
    <n v="0"/>
    <n v="0"/>
    <n v="3"/>
    <n v="0"/>
    <n v="9"/>
    <n v="3"/>
    <n v="1"/>
    <n v="0"/>
    <n v="0"/>
    <n v="3"/>
    <n v="0"/>
    <n v="0"/>
    <n v="7"/>
    <n v="12.449581091831828"/>
  </r>
  <r>
    <s v="389 - POINT PORTAL SHOIPPINGCOCINAS"/>
    <s v="ESTHEFANY SAMANTA ZHUNIO.xlsx"/>
    <s v="STEFANY SAMANTHA ZHUNIO"/>
    <s v="POINT"/>
    <x v="257"/>
    <x v="0"/>
    <s v="COCINAS"/>
    <n v="1.5"/>
    <n v="4"/>
    <n v="6"/>
    <n v="2"/>
    <n v="0"/>
    <n v="0"/>
    <n v="0"/>
    <n v="0"/>
    <n v="0"/>
    <n v="0"/>
    <n v="0"/>
    <n v="0"/>
    <n v="0"/>
    <m/>
    <n v="0.75"/>
    <n v="0.75"/>
    <e v="#REF!"/>
    <s v="PLATA"/>
    <n v="10"/>
    <n v="4"/>
    <n v="6"/>
    <n v="8"/>
    <n v="2"/>
    <n v="2"/>
    <n v="2"/>
    <n v="6"/>
    <n v="3"/>
    <s v="PROM. B"/>
    <m/>
    <m/>
    <s v="CADENAS"/>
    <s v="POINT PORTAL"/>
    <m/>
    <s v="MARIA JOSE AREVALO"/>
    <n v="4"/>
    <n v="0"/>
    <n v="0"/>
    <n v="0"/>
    <n v="0"/>
    <n v="0"/>
    <n v="0"/>
    <n v="0"/>
    <n v="0"/>
    <n v="4.233794387238154"/>
    <n v="0"/>
    <n v="0"/>
    <n v="0"/>
    <n v="0"/>
    <n v="0"/>
    <n v="0"/>
    <n v="0"/>
    <n v="0"/>
    <s v="MJ"/>
    <s v="STEFANY SAMANTHA ZHUNIO"/>
    <n v="2.0000000000000009"/>
    <n v="1"/>
    <n v="0"/>
    <n v="0"/>
    <n v="0"/>
    <n v="0"/>
    <n v="0"/>
    <n v="0"/>
    <n v="1"/>
    <n v="0.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2"/>
    <n v="0"/>
    <n v="0"/>
    <n v="0"/>
    <n v="0"/>
    <n v="0"/>
    <n v="0"/>
    <n v="2"/>
    <n v="6.526128097233002"/>
  </r>
  <r>
    <s v="389 - POINT PORTAL SHOIPPINGLAVADO"/>
    <s v="ESTHEFANY SAMANTA ZHUNIO.xlsx"/>
    <s v="STEFANY SAMANTHA ZHUNIO"/>
    <s v="POINT"/>
    <x v="257"/>
    <x v="0"/>
    <s v="LAVADO"/>
    <n v="1"/>
    <n v="1"/>
    <n v="1"/>
    <n v="1"/>
    <n v="0"/>
    <n v="0"/>
    <n v="0"/>
    <n v="0"/>
    <n v="0"/>
    <n v="0"/>
    <n v="0"/>
    <n v="0"/>
    <n v="0"/>
    <m/>
    <n v="0.5"/>
    <n v="0.5"/>
    <e v="#REF!"/>
    <s v="PLATA"/>
    <n v="4"/>
    <n v="1"/>
    <n v="1"/>
    <n v="2"/>
    <n v="2"/>
    <n v="2"/>
    <n v="2"/>
    <n v="3"/>
    <n v="1"/>
    <s v="PROM. B"/>
    <m/>
    <m/>
    <s v="CADENAS"/>
    <s v="POINT PORTAL"/>
    <m/>
    <s v="MARIA JOSE AREVALO"/>
    <n v="2"/>
    <n v="0"/>
    <n v="0"/>
    <n v="0"/>
    <n v="0"/>
    <n v="0"/>
    <n v="0"/>
    <n v="0"/>
    <n v="0"/>
    <n v="1"/>
    <n v="1"/>
    <n v="0"/>
    <n v="0"/>
    <n v="0"/>
    <n v="0"/>
    <n v="0"/>
    <n v="0"/>
    <n v="1"/>
    <s v="MJ"/>
    <s v="STEFANY SAMANTHA ZHUNIO"/>
    <n v="2.0000000000000009"/>
    <n v="1"/>
    <n v="0"/>
    <n v="0"/>
    <n v="0"/>
    <n v="0"/>
    <n v="0"/>
    <n v="0"/>
    <n v="1"/>
    <n v="0.3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.0799074268882811"/>
  </r>
  <r>
    <s v="389 - POINT PORTAL SHOIPPINGREFRIGERACIÓN"/>
    <s v="ESTHEFANY SAMANTA ZHUNIO.xlsx"/>
    <s v="STEFANY SAMANTHA ZHUNIO"/>
    <s v="POINT"/>
    <x v="257"/>
    <x v="0"/>
    <s v="REFRIGERACIÓN"/>
    <n v="0.5"/>
    <n v="2"/>
    <n v="1"/>
    <n v="1"/>
    <n v="0"/>
    <n v="0"/>
    <n v="0"/>
    <n v="0"/>
    <n v="0"/>
    <n v="0"/>
    <n v="0"/>
    <n v="0"/>
    <n v="0"/>
    <m/>
    <n v="0.5"/>
    <n v="0.5"/>
    <e v="#REF!"/>
    <s v="PLATA"/>
    <n v="3"/>
    <n v="1"/>
    <n v="1"/>
    <n v="2"/>
    <n v="1"/>
    <n v="1"/>
    <n v="1"/>
    <n v="2"/>
    <n v="1"/>
    <s v="PROM. B"/>
    <m/>
    <m/>
    <s v="CADENAS"/>
    <s v="POINT PORTAL"/>
    <m/>
    <s v="MARIA JOSE AREVALO"/>
    <n v="2"/>
    <n v="2"/>
    <n v="0"/>
    <n v="0"/>
    <n v="0"/>
    <n v="0"/>
    <n v="0"/>
    <n v="0"/>
    <n v="2"/>
    <n v="2.9069632076237921"/>
    <n v="0"/>
    <n v="0"/>
    <n v="0"/>
    <n v="0"/>
    <n v="0"/>
    <n v="0"/>
    <n v="0"/>
    <n v="0"/>
    <s v="MJ"/>
    <s v="STEFANY SAMANTHA ZHUNIO"/>
    <n v="2.0000000000000009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1"/>
    <s v="mayor 40%"/>
    <n v="1"/>
    <n v="0"/>
    <n v="0"/>
    <n v="0"/>
    <n v="0"/>
    <n v="0"/>
    <n v="0"/>
    <n v="1"/>
    <n v="1"/>
    <n v="0"/>
    <n v="0"/>
    <n v="0"/>
    <n v="0"/>
    <n v="0"/>
    <n v="0"/>
    <n v="1"/>
    <n v="5"/>
  </r>
  <r>
    <s v="645 - TODOHOGAR PORTAL SHOPPINGCOCINAS"/>
    <s v="ESTHEFANY SAMANTA ZHUNIO.xlsx"/>
    <s v="STEFANY SAMANTHA ZHUNIO"/>
    <s v="TODOHOGAR"/>
    <x v="258"/>
    <x v="0"/>
    <s v="COCINAS"/>
    <n v="0.16666666666666666"/>
    <n v="6"/>
    <n v="1"/>
    <n v="1"/>
    <n v="0"/>
    <n v="0"/>
    <n v="0"/>
    <n v="0"/>
    <n v="0"/>
    <n v="0"/>
    <n v="0"/>
    <n v="0"/>
    <n v="0"/>
    <m/>
    <n v="0.5"/>
    <n v="0.5"/>
    <e v="#REF!"/>
    <s v="PLATA"/>
    <n v="2"/>
    <n v="0"/>
    <n v="1"/>
    <n v="2"/>
    <n v="0"/>
    <n v="0"/>
    <n v="0"/>
    <n v="1"/>
    <n v="1"/>
    <s v="PROM. B"/>
    <m/>
    <m/>
    <s v="ESPECIALIZADOS"/>
    <s v="TODOHOGAR PORTAL SHOPPING"/>
    <m/>
    <s v="MARIA JOSE AREVALO"/>
    <n v="0"/>
    <n v="1"/>
    <n v="0"/>
    <n v="0"/>
    <n v="0"/>
    <n v="0"/>
    <n v="0"/>
    <n v="0"/>
    <n v="1"/>
    <n v="5.3636363636363633"/>
    <n v="0"/>
    <n v="0"/>
    <n v="0"/>
    <n v="0"/>
    <n v="0"/>
    <n v="0"/>
    <n v="0"/>
    <n v="0"/>
    <s v="MWJVS"/>
    <s v="STEFANY SAMANTHA ZHUNIO"/>
    <n v="9.9999999999999964"/>
    <n v="0"/>
    <n v="0"/>
    <n v="0"/>
    <n v="0"/>
    <n v="0"/>
    <n v="0"/>
    <n v="0"/>
    <n v="0"/>
    <n v="0.5"/>
    <n v="0"/>
    <n v="0"/>
    <n v="0"/>
    <n v="0"/>
    <n v="0"/>
    <n v="0"/>
    <n v="0"/>
    <n v="0"/>
    <m/>
    <m/>
    <m/>
    <m/>
    <m/>
    <m/>
    <m/>
    <n v="1"/>
    <s v="mayor 40%"/>
    <n v="1"/>
    <n v="0"/>
    <n v="0"/>
    <n v="0"/>
    <n v="0"/>
    <n v="0"/>
    <n v="0"/>
    <n v="1"/>
    <n v="0"/>
    <n v="0"/>
    <n v="0"/>
    <n v="0"/>
    <n v="0"/>
    <n v="0"/>
    <n v="0"/>
    <n v="0"/>
    <n v="7.2727272727272716"/>
  </r>
  <r>
    <s v="645 - TODOHOGAR PORTAL SHOPPINGEMPOTRE"/>
    <s v="ESTHEFANY SAMANTA ZHUNIO.xlsx"/>
    <s v="STEFANY SAMANTHA ZHUNIO"/>
    <s v="TODOHOGAR"/>
    <x v="258"/>
    <x v="0"/>
    <s v="EMPOTRE"/>
    <n v="0"/>
    <n v="0"/>
    <n v="1"/>
    <n v="4"/>
    <n v="0"/>
    <n v="0"/>
    <n v="0"/>
    <n v="0"/>
    <n v="0"/>
    <n v="0"/>
    <n v="0"/>
    <n v="0"/>
    <n v="0"/>
    <m/>
    <n v="0.2"/>
    <n v="0.2"/>
    <e v="#REF!"/>
    <s v="PLATA"/>
    <n v="5"/>
    <n v="0"/>
    <n v="1"/>
    <n v="5"/>
    <n v="0"/>
    <n v="0"/>
    <n v="0"/>
    <n v="1"/>
    <n v="0.25"/>
    <s v="PROM. B"/>
    <m/>
    <m/>
    <s v="ESPECIALIZADOS"/>
    <s v="TODOHOGAR PORTAL SHOPPING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STEFANY SAMANTHA ZHUNIO"/>
    <n v="9.9999999999999964"/>
    <n v="0"/>
    <n v="0"/>
    <n v="0"/>
    <n v="0"/>
    <n v="0"/>
    <n v="0"/>
    <n v="0"/>
    <n v="0"/>
    <n v="0.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846715328467152"/>
  </r>
  <r>
    <s v="645 - TODOHOGAR PORTAL SHOPPINGGLOBALES"/>
    <s v="ESTHEFANY SAMANTA ZHUNIO.xlsx"/>
    <s v="STEFANY SAMANTHA ZHUNIO"/>
    <s v="TODOHOGAR"/>
    <x v="258"/>
    <x v="0"/>
    <s v="GLOBALES"/>
    <n v="0.5"/>
    <n v="2"/>
    <n v="1"/>
    <n v="0"/>
    <n v="0"/>
    <n v="0"/>
    <n v="0"/>
    <n v="0"/>
    <n v="0"/>
    <n v="0"/>
    <n v="0"/>
    <n v="0"/>
    <n v="0"/>
    <m/>
    <n v="1"/>
    <n v="1"/>
    <e v="#REF!"/>
    <s v="PLATA"/>
    <n v="1"/>
    <n v="1"/>
    <n v="1"/>
    <n v="1"/>
    <n v="0"/>
    <n v="0"/>
    <n v="0"/>
    <n v="1"/>
    <n v="0"/>
    <s v="PROM. B"/>
    <m/>
    <m/>
    <s v="ESPECIALIZADOS"/>
    <s v="TODOHOGAR PORTAL SHOPPING"/>
    <m/>
    <s v="MARIA JOSE AREVALO"/>
    <n v="1"/>
    <n v="0"/>
    <n v="0"/>
    <n v="0"/>
    <n v="0"/>
    <n v="0"/>
    <n v="0"/>
    <n v="0"/>
    <n v="0"/>
    <n v="1.8366425992779782"/>
    <n v="0"/>
    <n v="0"/>
    <n v="0"/>
    <n v="0"/>
    <n v="0"/>
    <n v="0"/>
    <n v="0"/>
    <n v="0"/>
    <s v="MWJVS"/>
    <s v="STEFANY SAMANTHA ZHUNIO"/>
    <n v="9.999999999999996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153429602888084"/>
  </r>
  <r>
    <s v="645 - TODOHOGAR PORTAL SHOPPINGLAVADO"/>
    <s v="ESTHEFANY SAMANTA ZHUNIO.xlsx"/>
    <s v="STEFANY SAMANTHA ZHUNIO"/>
    <s v="TODOHOGAR"/>
    <x v="258"/>
    <x v="0"/>
    <s v="LAVADO"/>
    <n v="0.5"/>
    <n v="6"/>
    <n v="3"/>
    <n v="0"/>
    <n v="0"/>
    <n v="0"/>
    <n v="3"/>
    <n v="0"/>
    <n v="0"/>
    <n v="0"/>
    <n v="0"/>
    <n v="0"/>
    <n v="0"/>
    <m/>
    <n v="0.5"/>
    <n v="0.5"/>
    <e v="#REF!"/>
    <s v="PLATA"/>
    <n v="7"/>
    <n v="2"/>
    <n v="3"/>
    <n v="6"/>
    <n v="1"/>
    <n v="1"/>
    <n v="1"/>
    <n v="3"/>
    <n v="0"/>
    <s v="PROM. B"/>
    <m/>
    <m/>
    <s v="ESPECIALIZADOS"/>
    <s v="TODOHOGAR PORTAL SHOPPING"/>
    <m/>
    <s v="MARIA JOSE AREVALO"/>
    <n v="3"/>
    <n v="0"/>
    <n v="0"/>
    <n v="1"/>
    <n v="0"/>
    <n v="0"/>
    <n v="1"/>
    <n v="0"/>
    <n v="2"/>
    <n v="5.2319999999999993"/>
    <n v="0"/>
    <n v="0"/>
    <n v="0"/>
    <n v="0"/>
    <n v="0"/>
    <n v="0"/>
    <n v="0"/>
    <n v="0"/>
    <s v="MWJVS"/>
    <s v="STEFANY SAMANTHA ZHUNIO"/>
    <n v="9.9999999999999964"/>
    <n v="1"/>
    <n v="0"/>
    <n v="0"/>
    <n v="0"/>
    <n v="0"/>
    <n v="1"/>
    <n v="0"/>
    <n v="2"/>
    <n v="0.25"/>
    <n v="3"/>
    <n v="0"/>
    <n v="0"/>
    <n v="0"/>
    <n v="0"/>
    <n v="0"/>
    <n v="0"/>
    <n v="3"/>
    <m/>
    <m/>
    <s v="ALTO"/>
    <m/>
    <m/>
    <m/>
    <m/>
    <n v="0.5714285714285714"/>
    <s v="menor de 30%"/>
    <n v="1"/>
    <n v="0"/>
    <n v="0"/>
    <n v="0"/>
    <n v="0"/>
    <n v="0"/>
    <n v="0"/>
    <n v="1"/>
    <n v="0"/>
    <n v="0"/>
    <n v="0"/>
    <n v="0"/>
    <n v="0"/>
    <n v="0"/>
    <n v="0"/>
    <n v="0"/>
    <n v="8.7360000000000007"/>
  </r>
  <r>
    <s v="645 - TODOHOGAR PORTAL SHOPPINGREFRIGERACIÓN"/>
    <s v="ESTHEFANY SAMANTA ZHUNIO.xlsx"/>
    <s v="STEFANY SAMANTHA ZHUNIO"/>
    <s v="TODOHOGAR"/>
    <x v="258"/>
    <x v="0"/>
    <s v="REFRIGERACIÓN"/>
    <n v="1"/>
    <n v="3"/>
    <n v="3"/>
    <n v="0"/>
    <n v="0"/>
    <n v="0"/>
    <n v="1"/>
    <n v="0"/>
    <n v="0"/>
    <n v="0"/>
    <n v="0"/>
    <n v="0"/>
    <n v="0"/>
    <m/>
    <n v="0.75"/>
    <n v="0.75"/>
    <e v="#REF!"/>
    <s v="PLATA"/>
    <n v="4"/>
    <n v="0"/>
    <n v="3"/>
    <n v="4"/>
    <n v="0"/>
    <n v="0"/>
    <n v="0"/>
    <n v="3"/>
    <n v="0"/>
    <s v="PROM. B"/>
    <m/>
    <m/>
    <s v="ESPECIALIZADOS"/>
    <s v="TODOHOGAR PORTAL SHOPPING"/>
    <m/>
    <s v="MARIA JOSE AREVALO"/>
    <n v="1"/>
    <n v="0"/>
    <n v="0"/>
    <n v="0"/>
    <n v="0"/>
    <n v="0"/>
    <n v="0"/>
    <n v="0"/>
    <n v="0"/>
    <n v="2"/>
    <n v="0"/>
    <n v="0"/>
    <n v="0"/>
    <n v="0"/>
    <n v="0"/>
    <n v="0"/>
    <n v="0"/>
    <n v="0"/>
    <s v="MWJVS"/>
    <s v="STEFANY SAMANTHA ZHUNIO"/>
    <n v="9.9999999999999964"/>
    <n v="1"/>
    <n v="0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2.7496078800426629"/>
  </r>
  <r>
    <s v="94338 - JAPON TUMBACO IICOCINAS"/>
    <m/>
    <s v="STEVEN ALEJANDRO BENALCAZAR"/>
    <s v="ALMACENES JAPON"/>
    <x v="259"/>
    <x v="0"/>
    <s v="COCINAS"/>
    <n v="0.33333333333333331"/>
    <n v="3"/>
    <n v="1"/>
    <n v="4"/>
    <n v="0"/>
    <n v="0"/>
    <n v="0"/>
    <n v="0"/>
    <n v="0"/>
    <n v="0"/>
    <n v="0"/>
    <n v="0"/>
    <n v="0"/>
    <m/>
    <n v="0.25"/>
    <n v="0.25"/>
    <e v="#REF!"/>
    <s v="BRONCE"/>
    <n v="5"/>
    <n v="0"/>
    <n v="1"/>
    <n v="4"/>
    <n v="1"/>
    <n v="0"/>
    <n v="1"/>
    <n v="4"/>
    <n v="0.25"/>
    <s v="PROM. C"/>
    <m/>
    <m/>
    <s v="CADENAS"/>
    <s v="JAPON TUMBACO II"/>
    <m/>
    <s v="MARIA JOSE AREVALO"/>
    <e v="#N/A"/>
    <n v="0"/>
    <n v="3"/>
    <n v="0"/>
    <n v="0"/>
    <n v="0"/>
    <n v="0"/>
    <n v="0"/>
    <n v="3"/>
    <n v="2"/>
    <n v="1"/>
    <n v="3"/>
    <n v="0"/>
    <n v="0"/>
    <n v="0"/>
    <n v="0"/>
    <n v="0"/>
    <n v="4"/>
    <s v="S"/>
    <s v="STEVEN ALEJANDRO BENALCAZAR"/>
    <n v="0.99999999999999978"/>
    <n v="1"/>
    <n v="0"/>
    <n v="0"/>
    <n v="0"/>
    <n v="0"/>
    <n v="0"/>
    <n v="0"/>
    <n v="1"/>
    <n v="0.5"/>
    <n v="0"/>
    <n v="2"/>
    <n v="0"/>
    <n v="0"/>
    <n v="0"/>
    <n v="0"/>
    <n v="0"/>
    <n v="2"/>
    <m/>
    <m/>
    <m/>
    <s v="ALTO"/>
    <m/>
    <m/>
    <m/>
    <n v="0.2"/>
    <s v="menor de 30%"/>
    <n v="0"/>
    <n v="2"/>
    <n v="0"/>
    <n v="0"/>
    <n v="0"/>
    <n v="0"/>
    <n v="0"/>
    <n v="2"/>
    <n v="0"/>
    <n v="2"/>
    <n v="0"/>
    <n v="0"/>
    <n v="0"/>
    <n v="0"/>
    <n v="0"/>
    <n v="2"/>
    <n v="2"/>
  </r>
  <r>
    <s v="94338 - JAPON TUMBACO IIGLOBALES"/>
    <m/>
    <s v="STEVEN ALEJANDRO BENALCAZAR"/>
    <s v="ALMACENES JAPON"/>
    <x v="259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JAPON TUMBACO II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S"/>
    <s v="STEVEN ALEJANDRO BENALCAZAR"/>
    <n v="0.99999999999999978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4338 - JAPON TUMBACO IILAVADO"/>
    <m/>
    <s v="STEVEN ALEJANDRO BENALCAZAR"/>
    <s v="ALMACENES JAPON"/>
    <x v="259"/>
    <x v="0"/>
    <s v="LAVADO"/>
    <n v="0"/>
    <n v="0"/>
    <n v="0"/>
    <n v="2"/>
    <n v="0"/>
    <n v="1"/>
    <n v="0"/>
    <n v="0"/>
    <n v="0"/>
    <n v="0"/>
    <n v="0"/>
    <n v="0"/>
    <n v="0"/>
    <m/>
    <n v="0"/>
    <n v="0"/>
    <e v="#REF!"/>
    <s v="BRONCE"/>
    <n v="3"/>
    <n v="0"/>
    <n v="0"/>
    <n v="2"/>
    <n v="1"/>
    <n v="0"/>
    <n v="1"/>
    <n v="0"/>
    <n v="0"/>
    <s v="PROM. C"/>
    <m/>
    <m/>
    <s v="CADENAS"/>
    <s v="JAPON TUMBACO II"/>
    <m/>
    <s v="MARIA JOSE AREVALO"/>
    <e v="#N/A"/>
    <n v="0"/>
    <n v="0"/>
    <n v="3"/>
    <n v="0"/>
    <n v="0"/>
    <n v="0"/>
    <n v="0"/>
    <n v="3"/>
    <n v="0"/>
    <n v="0"/>
    <n v="0"/>
    <n v="0"/>
    <n v="0"/>
    <n v="0"/>
    <n v="0"/>
    <n v="0"/>
    <n v="0"/>
    <s v="S"/>
    <s v="STEVEN ALEJANDRO BENALCAZAR"/>
    <n v="0.99999999999999978"/>
    <n v="0"/>
    <n v="0"/>
    <n v="1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4338 - JAPON TUMBACO IIREFRIGERACIÓN"/>
    <m/>
    <s v="STEVEN ALEJANDRO BENALCAZAR"/>
    <s v="ALMACENES JAPON"/>
    <x v="259"/>
    <x v="0"/>
    <s v="REFRIGERACIÓN"/>
    <n v="2"/>
    <n v="2"/>
    <n v="4"/>
    <n v="3"/>
    <n v="0"/>
    <n v="0"/>
    <n v="0"/>
    <n v="0"/>
    <n v="0"/>
    <n v="0"/>
    <n v="0"/>
    <n v="0"/>
    <n v="0"/>
    <m/>
    <n v="0.5714285714285714"/>
    <n v="0.5714285714285714"/>
    <e v="#REF!"/>
    <s v="BRONCE"/>
    <n v="7"/>
    <n v="0"/>
    <n v="4"/>
    <n v="7"/>
    <n v="0"/>
    <n v="0"/>
    <n v="0"/>
    <n v="7"/>
    <n v="1.3333333333333333"/>
    <s v="PROM. C"/>
    <m/>
    <m/>
    <s v="CADENAS"/>
    <s v="JAPON TUMBACO II"/>
    <m/>
    <s v="MARIA JOSE AREVALO"/>
    <e v="#N/A"/>
    <n v="2"/>
    <n v="1"/>
    <n v="0"/>
    <n v="0"/>
    <n v="0"/>
    <n v="0"/>
    <n v="0"/>
    <n v="3"/>
    <n v="2"/>
    <n v="1"/>
    <n v="3"/>
    <n v="0"/>
    <n v="0"/>
    <n v="0"/>
    <n v="0"/>
    <n v="0"/>
    <n v="4"/>
    <s v="S"/>
    <s v="STEVEN ALEJANDRO BENALCAZAR"/>
    <n v="0.99999999999999978"/>
    <n v="1"/>
    <n v="1"/>
    <n v="0"/>
    <n v="0"/>
    <n v="0"/>
    <n v="0"/>
    <n v="0"/>
    <n v="2"/>
    <n v="0.4"/>
    <n v="0"/>
    <n v="2"/>
    <n v="0"/>
    <n v="0"/>
    <n v="0"/>
    <n v="0"/>
    <n v="0"/>
    <n v="2"/>
    <m/>
    <m/>
    <m/>
    <m/>
    <m/>
    <m/>
    <m/>
    <n v="0.36363636363636365"/>
    <s v="mayor 40%"/>
    <n v="0"/>
    <n v="4"/>
    <n v="0"/>
    <n v="0"/>
    <n v="0"/>
    <n v="0"/>
    <n v="0"/>
    <n v="4"/>
    <n v="1"/>
    <n v="2"/>
    <n v="0"/>
    <n v="0"/>
    <n v="0"/>
    <n v="0"/>
    <n v="0"/>
    <n v="3"/>
    <n v="2.9995272506247042"/>
  </r>
  <r>
    <s v="COCINAS"/>
    <m/>
    <s v="STEVEN ALEJANDRO BENALCAZAR"/>
    <s v="ARTEFACTA"/>
    <x v="189"/>
    <x v="2"/>
    <s v="COCINAS"/>
    <n v="0.66666666666666663"/>
    <n v="3"/>
    <n v="2"/>
    <n v="1"/>
    <n v="0"/>
    <n v="0"/>
    <n v="0"/>
    <n v="0"/>
    <n v="0"/>
    <n v="0"/>
    <n v="0"/>
    <n v="0"/>
    <n v="0"/>
    <m/>
    <n v="0.66666666666666663"/>
    <n v="0.66666666666666663"/>
    <e v="#REF!"/>
    <e v="#N/A"/>
    <n v="3"/>
    <n v="0"/>
    <n v="2"/>
    <n v="3"/>
    <n v="0"/>
    <n v="0"/>
    <n v="0"/>
    <n v="2"/>
    <n v="2"/>
    <s v="PROM. C"/>
    <m/>
    <m/>
    <s v="CADENAS"/>
    <s v="ARTEFACTA TIENDA CARAPUNGO"/>
    <m/>
    <s v="MARIA JOSE AREVAL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J"/>
    <s v="STEVEN ALEJANDRO BENALCAZAR"/>
    <n v="0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1"/>
    <n v="2"/>
    <n v="0"/>
    <n v="0"/>
    <n v="0"/>
    <n v="0"/>
    <n v="0"/>
    <n v="3"/>
    <n v="0"/>
    <n v="0"/>
    <n v="0"/>
    <n v="0"/>
    <n v="0"/>
    <n v="0"/>
    <n v="0"/>
    <n v="0"/>
    <n v="0"/>
  </r>
  <r>
    <s v="GLOBALES"/>
    <m/>
    <s v="STEVEN ALEJANDRO BENALCAZAR"/>
    <s v="ARTEFACTA"/>
    <x v="189"/>
    <x v="2"/>
    <s v="GLOBALES"/>
    <n v="0.66666666666666663"/>
    <n v="3"/>
    <n v="2"/>
    <n v="0"/>
    <n v="0"/>
    <n v="0"/>
    <n v="0"/>
    <n v="0"/>
    <n v="0"/>
    <n v="0"/>
    <n v="0"/>
    <n v="0"/>
    <n v="0"/>
    <m/>
    <n v="1"/>
    <n v="1"/>
    <e v="#REF!"/>
    <e v="#N/A"/>
    <n v="2"/>
    <n v="0"/>
    <n v="2"/>
    <n v="2"/>
    <n v="0"/>
    <n v="0"/>
    <n v="0"/>
    <n v="0"/>
    <n v="0"/>
    <s v="PROM. C"/>
    <m/>
    <m/>
    <s v="CADENAS"/>
    <s v="ARTEFACTA TIENDA CARAPUNGO"/>
    <m/>
    <s v="MARIA JOSE AREVALO"/>
    <e v="#N/A"/>
    <n v="0"/>
    <n v="0"/>
    <n v="0"/>
    <n v="0"/>
    <n v="0"/>
    <n v="0"/>
    <n v="0"/>
    <n v="0"/>
    <n v="2.1652363669255896"/>
    <n v="0"/>
    <n v="0"/>
    <n v="0"/>
    <n v="0"/>
    <n v="0"/>
    <n v="0"/>
    <n v="0"/>
    <n v="0"/>
    <s v="J"/>
    <s v="STEVEN ALEJANDRO BENALCAZ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AVADO"/>
    <m/>
    <s v="STEVEN ALEJANDRO BENALCAZAR"/>
    <s v="ARTEFACTA"/>
    <x v="189"/>
    <x v="2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e v="#N/A"/>
    <n v="0"/>
    <n v="0"/>
    <n v="0"/>
    <n v="0"/>
    <n v="0"/>
    <n v="0"/>
    <n v="0"/>
    <n v="0"/>
    <n v="0"/>
    <s v="PROM. C"/>
    <m/>
    <m/>
    <s v="CADENAS"/>
    <s v="ARTEFACTA TIENDA CARAPUNGO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STEVEN ALEJANDRO BENALCAZAR"/>
    <n v="0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FRIGERACIÓN"/>
    <m/>
    <s v="STEVEN ALEJANDRO BENALCAZAR"/>
    <s v="ARTEFACTA"/>
    <x v="189"/>
    <x v="2"/>
    <s v="REFRIGERACIÓN"/>
    <n v="0.33333333333333331"/>
    <n v="3"/>
    <n v="1"/>
    <n v="2"/>
    <n v="0"/>
    <n v="0"/>
    <n v="0"/>
    <n v="0"/>
    <n v="0"/>
    <n v="0"/>
    <n v="0"/>
    <n v="0"/>
    <n v="0"/>
    <m/>
    <n v="0.33333333333333331"/>
    <n v="0.33333333333333331"/>
    <e v="#REF!"/>
    <e v="#N/A"/>
    <n v="3"/>
    <n v="0"/>
    <n v="1"/>
    <n v="3"/>
    <n v="0"/>
    <n v="0"/>
    <n v="0"/>
    <n v="3"/>
    <n v="0.5"/>
    <s v="PROM. C"/>
    <m/>
    <m/>
    <s v="CADENAS"/>
    <s v="ARTEFACTA TIENDA CARAPUNGO"/>
    <m/>
    <s v="MARIA JOSE AREVALO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STEVEN ALEJANDRO BENALCAZAR"/>
    <n v="0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1742 - TIENDA COMITE PUEBLOCOCINAS"/>
    <m/>
    <s v="STEVEN ALEJANDRO BENALCAZAR"/>
    <s v="ARTEFACTA"/>
    <x v="260"/>
    <x v="0"/>
    <s v="COCINAS"/>
    <n v="0"/>
    <n v="3"/>
    <n v="0"/>
    <n v="6"/>
    <n v="0"/>
    <n v="0"/>
    <n v="0"/>
    <n v="0"/>
    <n v="0"/>
    <n v="0"/>
    <n v="0"/>
    <n v="0"/>
    <n v="0"/>
    <m/>
    <n v="0"/>
    <n v="0"/>
    <e v="#REF!"/>
    <s v="BRONCE"/>
    <n v="6"/>
    <n v="0"/>
    <n v="0"/>
    <n v="2"/>
    <n v="4"/>
    <n v="0"/>
    <n v="4"/>
    <n v="2"/>
    <n v="0"/>
    <s v="PROM. C"/>
    <m/>
    <m/>
    <s v="CADENAS"/>
    <s v="ARTEFACTA TIENDA COMITE PUEBLO"/>
    <m/>
    <s v="MARIA JOSE AREVALO"/>
    <e v="#N/A"/>
    <n v="0"/>
    <n v="2"/>
    <n v="0"/>
    <n v="0"/>
    <n v="0"/>
    <n v="0"/>
    <n v="0"/>
    <n v="2"/>
    <n v="2.872911419992251"/>
    <n v="0"/>
    <n v="2"/>
    <n v="0"/>
    <n v="0"/>
    <n v="0"/>
    <n v="0"/>
    <n v="0"/>
    <n v="2"/>
    <s v="J"/>
    <s v="STEVEN ALEJANDRO BENALCAZAR"/>
    <n v="0.75"/>
    <n v="1"/>
    <n v="1"/>
    <n v="0"/>
    <n v="0"/>
    <n v="0"/>
    <n v="0"/>
    <n v="0"/>
    <n v="2"/>
    <n v="0.4"/>
    <n v="1"/>
    <n v="0"/>
    <n v="0"/>
    <n v="0"/>
    <n v="0"/>
    <n v="0"/>
    <n v="0"/>
    <n v="1"/>
    <m/>
    <m/>
    <m/>
    <s v="ALTO"/>
    <m/>
    <m/>
    <m/>
    <n v="0.2857142857142857"/>
    <s v="menor de 30%"/>
    <n v="1"/>
    <n v="0"/>
    <n v="0"/>
    <n v="0"/>
    <n v="0"/>
    <n v="0"/>
    <n v="0"/>
    <n v="1"/>
    <n v="0"/>
    <n v="1"/>
    <n v="0"/>
    <n v="0"/>
    <n v="0"/>
    <n v="0"/>
    <n v="0"/>
    <n v="1"/>
    <n v="7.1685728105270563"/>
  </r>
  <r>
    <s v="1742 - TIENDA COMITE PUEBLOEMPOTRE"/>
    <m/>
    <s v="STEVEN ALEJANDRO BENALCAZAR"/>
    <s v="ARTEFACTA"/>
    <x v="260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COMITE PUEBLO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STEVEN ALEJANDRO BENALCAZAR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42 - TIENDA COMITE PUEBLOGLOBALES"/>
    <m/>
    <s v="STEVEN ALEJANDRO BENALCAZAR"/>
    <s v="ARTEFACTA"/>
    <x v="260"/>
    <x v="0"/>
    <s v="GLOBALES"/>
    <n v="0"/>
    <n v="1"/>
    <n v="0"/>
    <n v="1"/>
    <n v="0"/>
    <n v="0"/>
    <n v="0"/>
    <n v="0"/>
    <n v="0"/>
    <n v="0"/>
    <n v="0"/>
    <n v="0"/>
    <n v="0"/>
    <m/>
    <n v="0"/>
    <n v="0"/>
    <e v="#REF!"/>
    <s v="BRONCE"/>
    <n v="1"/>
    <n v="0"/>
    <n v="0"/>
    <n v="0"/>
    <n v="1"/>
    <n v="0"/>
    <n v="1"/>
    <n v="0"/>
    <n v="0"/>
    <s v="PROM. C"/>
    <m/>
    <m/>
    <s v="CADENAS"/>
    <s v="ARTEFACTA TIENDA COMITE PUEBLO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STEVEN ALEJANDRO BENALCAZAR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719404675240635"/>
  </r>
  <r>
    <s v="1742 - TIENDA COMITE PUEBLOLAVADO"/>
    <m/>
    <s v="STEVEN ALEJANDRO BENALCAZAR"/>
    <s v="ARTEFACTA"/>
    <x v="260"/>
    <x v="0"/>
    <s v="LAVADO"/>
    <n v="0"/>
    <n v="0"/>
    <n v="0"/>
    <n v="0"/>
    <n v="1"/>
    <n v="0"/>
    <n v="0"/>
    <n v="0"/>
    <n v="0"/>
    <n v="0"/>
    <n v="0"/>
    <n v="0"/>
    <n v="0"/>
    <m/>
    <n v="0"/>
    <n v="0"/>
    <e v="#REF!"/>
    <s v="BRONCE"/>
    <n v="1"/>
    <n v="0"/>
    <n v="0"/>
    <n v="0"/>
    <n v="1"/>
    <n v="0"/>
    <n v="1"/>
    <n v="0"/>
    <n v="0"/>
    <s v="PROM. C"/>
    <m/>
    <m/>
    <s v="CADENAS"/>
    <s v="ARTEFACTA TIENDA COMITE PUEBLO"/>
    <m/>
    <s v="MARIA JOSE AREVALO"/>
    <e v="#N/A"/>
    <n v="0"/>
    <n v="0"/>
    <n v="0"/>
    <n v="0"/>
    <n v="0"/>
    <n v="0"/>
    <n v="0"/>
    <n v="0"/>
    <n v="0"/>
    <n v="0"/>
    <n v="0"/>
    <n v="1"/>
    <n v="1"/>
    <n v="2"/>
    <n v="0"/>
    <n v="0"/>
    <n v="4"/>
    <s v="J"/>
    <s v="STEVEN ALEJANDRO BENALCAZAR"/>
    <n v="0.75"/>
    <n v="0"/>
    <n v="0"/>
    <n v="0"/>
    <n v="0"/>
    <n v="0"/>
    <n v="0"/>
    <n v="0"/>
    <n v="0"/>
    <n v="0.1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108091906817764"/>
  </r>
  <r>
    <s v="1742 - TIENDA COMITE PUEBLOREFRIGERACIÓN"/>
    <m/>
    <s v="STEVEN ALEJANDRO BENALCAZAR"/>
    <s v="ARTEFACTA"/>
    <x v="260"/>
    <x v="0"/>
    <s v="REFRIGERACIÓN"/>
    <n v="0.5"/>
    <n v="2"/>
    <n v="1"/>
    <n v="2"/>
    <n v="1"/>
    <n v="0"/>
    <n v="0"/>
    <n v="0"/>
    <n v="0"/>
    <n v="0"/>
    <n v="0"/>
    <n v="0"/>
    <n v="0"/>
    <m/>
    <n v="0.5"/>
    <n v="0.5"/>
    <e v="#REF!"/>
    <s v="BRONCE"/>
    <n v="4"/>
    <n v="0"/>
    <n v="1"/>
    <n v="2"/>
    <n v="2"/>
    <n v="0"/>
    <n v="2"/>
    <n v="2"/>
    <n v="0.5"/>
    <s v="PROM. C"/>
    <m/>
    <m/>
    <s v="CADENAS"/>
    <s v="ARTEFACTA TIENDA COMITE PUEBLO"/>
    <m/>
    <s v="MARIA JOSE AREVALO"/>
    <e v="#N/A"/>
    <n v="0"/>
    <n v="0"/>
    <n v="0"/>
    <n v="0"/>
    <n v="0"/>
    <n v="0"/>
    <n v="0"/>
    <n v="0"/>
    <n v="1"/>
    <n v="0"/>
    <n v="1"/>
    <n v="0"/>
    <n v="0"/>
    <n v="0"/>
    <n v="0"/>
    <n v="0"/>
    <n v="1"/>
    <s v="J"/>
    <s v="STEVEN ALEJANDRO BENALCAZAR"/>
    <n v="0.75"/>
    <n v="0"/>
    <n v="1"/>
    <n v="0"/>
    <n v="0"/>
    <n v="0"/>
    <n v="0"/>
    <n v="0"/>
    <n v="1"/>
    <n v="0.2"/>
    <n v="1"/>
    <n v="2"/>
    <n v="0"/>
    <n v="0"/>
    <n v="0"/>
    <n v="0"/>
    <n v="0"/>
    <n v="3"/>
    <m/>
    <m/>
    <m/>
    <s v="ALTO"/>
    <m/>
    <m/>
    <m/>
    <n v="0.2"/>
    <n v="0"/>
    <n v="0"/>
    <n v="1"/>
    <n v="0"/>
    <n v="0"/>
    <n v="0"/>
    <n v="0"/>
    <n v="0"/>
    <n v="1"/>
    <n v="1"/>
    <n v="0"/>
    <n v="0"/>
    <n v="0"/>
    <n v="0"/>
    <n v="0"/>
    <n v="0"/>
    <n v="1"/>
    <n v="1.3751814798194442"/>
  </r>
  <r>
    <s v="1792 - TIENDA CALDERONCOCINAS"/>
    <m/>
    <s v="STEVEN ALEJANDRO BENALCAZAR"/>
    <s v="ARTEFACTA"/>
    <x v="261"/>
    <x v="0"/>
    <s v="COCINAS"/>
    <n v="0"/>
    <n v="2"/>
    <n v="0"/>
    <n v="7"/>
    <n v="0"/>
    <n v="0"/>
    <n v="0"/>
    <n v="0"/>
    <n v="0"/>
    <n v="0"/>
    <n v="0"/>
    <n v="0"/>
    <n v="0"/>
    <m/>
    <n v="0"/>
    <n v="0"/>
    <e v="#REF!"/>
    <s v="BRONCE"/>
    <n v="7"/>
    <n v="0"/>
    <n v="0"/>
    <n v="5"/>
    <n v="2"/>
    <n v="0"/>
    <n v="2"/>
    <n v="5"/>
    <n v="0"/>
    <s v="PROM. C"/>
    <m/>
    <m/>
    <s v="CADENAS"/>
    <s v="ARTEFACTA TIENDA CALDERON 1792"/>
    <m/>
    <s v="MARIA JOSE AREVALO"/>
    <e v="#N/A"/>
    <n v="0"/>
    <n v="1"/>
    <n v="0"/>
    <n v="0"/>
    <n v="0"/>
    <n v="0"/>
    <n v="0"/>
    <n v="1"/>
    <n v="1"/>
    <n v="0"/>
    <n v="2"/>
    <n v="0"/>
    <n v="0"/>
    <n v="0"/>
    <n v="0"/>
    <n v="0"/>
    <n v="2"/>
    <s v="M"/>
    <s v="STEVEN ALEJANDRO BENALCAZAR"/>
    <n v="0.99999999999999911"/>
    <n v="0"/>
    <n v="1"/>
    <n v="0"/>
    <n v="0"/>
    <n v="0"/>
    <n v="0"/>
    <n v="0"/>
    <n v="1"/>
    <n v="0.4"/>
    <n v="0"/>
    <n v="2"/>
    <n v="0"/>
    <n v="0"/>
    <n v="0"/>
    <n v="0"/>
    <n v="0"/>
    <n v="2"/>
    <m/>
    <m/>
    <m/>
    <m/>
    <m/>
    <m/>
    <m/>
    <n v="0"/>
    <n v="0"/>
    <n v="0"/>
    <n v="1"/>
    <n v="0"/>
    <n v="0"/>
    <n v="0"/>
    <n v="0"/>
    <n v="0"/>
    <n v="1"/>
    <n v="1"/>
    <n v="3"/>
    <n v="0"/>
    <n v="0"/>
    <n v="0"/>
    <n v="0"/>
    <n v="0"/>
    <n v="4"/>
    <n v="3.8106217131690978"/>
  </r>
  <r>
    <s v="1792 - TIENDA CALDERONGLOBALES"/>
    <m/>
    <s v="STEVEN ALEJANDRO BENALCAZAR"/>
    <s v="ARTEFACTA"/>
    <x v="261"/>
    <x v="0"/>
    <s v="GLOBALES"/>
    <n v="0"/>
    <n v="2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ARTEFACTA TIENDA CALDERON 1792"/>
    <m/>
    <s v="MARIA JOSE AREVAL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M"/>
    <s v="STEVEN ALEJANDRO BENALCAZAR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138451002091982"/>
  </r>
  <r>
    <s v="1792 - TIENDA CALDERONLAVADO"/>
    <m/>
    <s v="STEVEN ALEJANDRO BENALCAZAR"/>
    <s v="ARTEFACTA"/>
    <x v="261"/>
    <x v="0"/>
    <s v="LAVADO"/>
    <n v="0"/>
    <n v="0"/>
    <n v="0"/>
    <n v="0"/>
    <n v="0"/>
    <n v="0"/>
    <n v="0"/>
    <n v="1"/>
    <n v="0"/>
    <n v="0"/>
    <n v="0"/>
    <n v="0"/>
    <n v="0"/>
    <m/>
    <n v="0"/>
    <n v="0"/>
    <e v="#REF!"/>
    <s v="BRONCE"/>
    <n v="1"/>
    <n v="0"/>
    <n v="0"/>
    <n v="0"/>
    <n v="1"/>
    <n v="0"/>
    <n v="1"/>
    <n v="0"/>
    <n v="0"/>
    <s v="PROM. C"/>
    <m/>
    <m/>
    <s v="CADENAS"/>
    <s v="ARTEFACTA TIENDA CALDERON 1792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STEVEN ALEJANDRO BENALCAZAR"/>
    <n v="0.99999999999999911"/>
    <n v="0"/>
    <n v="0"/>
    <n v="0"/>
    <n v="0"/>
    <n v="0"/>
    <n v="0"/>
    <n v="0"/>
    <n v="0"/>
    <n v="0.12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1"/>
    <n v="0"/>
    <n v="1"/>
    <n v="0"/>
    <n v="0"/>
    <n v="2"/>
    <n v="0"/>
  </r>
  <r>
    <s v="1792 - TIENDA CALDERONREFRIGERACIÓN"/>
    <m/>
    <s v="STEVEN ALEJANDRO BENALCAZAR"/>
    <s v="ARTEFACTA"/>
    <x v="261"/>
    <x v="0"/>
    <s v="REFRIGERACIÓN"/>
    <n v="2"/>
    <n v="1"/>
    <n v="2"/>
    <n v="3"/>
    <n v="1"/>
    <n v="0"/>
    <n v="0"/>
    <n v="0"/>
    <n v="0"/>
    <n v="0"/>
    <n v="0"/>
    <n v="0"/>
    <n v="0"/>
    <m/>
    <n v="0.4"/>
    <n v="0.4"/>
    <e v="#REF!"/>
    <s v="BRONCE"/>
    <n v="6"/>
    <n v="0"/>
    <n v="2"/>
    <n v="5"/>
    <n v="1"/>
    <n v="0"/>
    <n v="1"/>
    <n v="3"/>
    <n v="0.66666666666666663"/>
    <s v="PROM. C"/>
    <m/>
    <m/>
    <s v="CADENAS"/>
    <s v="ARTEFACTA TIENDA CALDERON 1792"/>
    <m/>
    <s v="MARIA JOSE AREVALO"/>
    <e v="#N/A"/>
    <n v="0"/>
    <n v="2"/>
    <n v="0"/>
    <n v="0"/>
    <n v="0"/>
    <n v="0"/>
    <n v="0"/>
    <n v="2"/>
    <n v="1"/>
    <n v="0"/>
    <n v="1"/>
    <n v="0"/>
    <n v="0"/>
    <n v="0"/>
    <n v="0"/>
    <n v="0"/>
    <n v="1"/>
    <s v="M"/>
    <s v="STEVEN ALEJANDRO BENALCAZAR"/>
    <n v="0.99999999999999911"/>
    <n v="0"/>
    <n v="1"/>
    <n v="0"/>
    <n v="0"/>
    <n v="0"/>
    <n v="0"/>
    <n v="0"/>
    <n v="1"/>
    <n v="0.2"/>
    <n v="0"/>
    <n v="0"/>
    <n v="0"/>
    <n v="0"/>
    <n v="0"/>
    <n v="0"/>
    <n v="0"/>
    <n v="0"/>
    <m/>
    <m/>
    <m/>
    <m/>
    <m/>
    <m/>
    <m/>
    <n v="0"/>
    <n v="0"/>
    <n v="2"/>
    <n v="2"/>
    <n v="0"/>
    <n v="0"/>
    <n v="0"/>
    <n v="0"/>
    <n v="0"/>
    <n v="4"/>
    <n v="0"/>
    <n v="1"/>
    <n v="0"/>
    <n v="0"/>
    <n v="0"/>
    <n v="1"/>
    <n v="0"/>
    <n v="2"/>
    <n v="5"/>
  </r>
  <r>
    <s v="182 - 1753-TIENDA BARATODO SANGOLQUI 1753COCINAS"/>
    <m/>
    <s v="STEVEN ALEJANDRO BENALCAZAR"/>
    <s v="BARATODO"/>
    <x v="262"/>
    <x v="0"/>
    <s v="COCINAS"/>
    <n v="0.5"/>
    <n v="4"/>
    <n v="2"/>
    <n v="4"/>
    <n v="1"/>
    <n v="0"/>
    <n v="0"/>
    <n v="0"/>
    <n v="0"/>
    <n v="0"/>
    <n v="0"/>
    <n v="0"/>
    <n v="0"/>
    <m/>
    <n v="0.2857142857142857"/>
    <n v="0.2857142857142857"/>
    <e v="#REF!"/>
    <s v="ORO"/>
    <n v="8"/>
    <n v="0"/>
    <n v="2"/>
    <n v="7"/>
    <n v="1"/>
    <n v="0"/>
    <n v="1"/>
    <n v="0"/>
    <n v="0.5"/>
    <s v="PROM. C"/>
    <m/>
    <m/>
    <s v="CADENAS"/>
    <s v="TIENDA BARATODO SANGOLQUI 1753"/>
    <m/>
    <s v="MARIA JOSE AREVALO"/>
    <e v="#N/A"/>
    <n v="0"/>
    <n v="0"/>
    <n v="0"/>
    <n v="0"/>
    <n v="0"/>
    <n v="0"/>
    <n v="0"/>
    <n v="0"/>
    <n v="3.261211482024946"/>
    <n v="0"/>
    <n v="0"/>
    <n v="0"/>
    <n v="0"/>
    <n v="0"/>
    <n v="0"/>
    <n v="0"/>
    <n v="0"/>
    <s v="V"/>
    <s v="STEVEN ALEJANDRO BENALCAZAR"/>
    <n v="1.5"/>
    <n v="1"/>
    <n v="1"/>
    <n v="0"/>
    <n v="0"/>
    <n v="0"/>
    <n v="0"/>
    <n v="0"/>
    <n v="2"/>
    <n v="0.4"/>
    <n v="0"/>
    <n v="1"/>
    <n v="0"/>
    <n v="0"/>
    <n v="0"/>
    <n v="0"/>
    <n v="0"/>
    <n v="1"/>
    <m/>
    <m/>
    <m/>
    <m/>
    <m/>
    <m/>
    <m/>
    <n v="0.33333333333333331"/>
    <s v="mayor 40%"/>
    <n v="0"/>
    <n v="0"/>
    <n v="0"/>
    <n v="0"/>
    <n v="0"/>
    <n v="0"/>
    <n v="0"/>
    <n v="0"/>
    <n v="0"/>
    <n v="1"/>
    <n v="0"/>
    <n v="0"/>
    <n v="0"/>
    <n v="0"/>
    <n v="0"/>
    <n v="1"/>
    <n v="8.7332038549663586"/>
  </r>
  <r>
    <s v="182 - 1753-TIENDA BARATODO SANGOLQUI 1753EMPOTRE"/>
    <m/>
    <s v="STEVEN ALEJANDRO BENALCAZAR"/>
    <s v="BARATODO"/>
    <x v="262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C"/>
    <m/>
    <m/>
    <s v="CADENAS"/>
    <s v="TIENDA BARATODO SANGOLQUI 1753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STEVEN ALEJANDRO BENALCAZAR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2 - 1753-TIENDA BARATODO SANGOLQUI 1753GLOBALES"/>
    <m/>
    <s v="STEVEN ALEJANDRO BENALCAZAR"/>
    <s v="BARATODO"/>
    <x v="262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C"/>
    <m/>
    <m/>
    <s v="CADENAS"/>
    <s v="TIENDA BARATODO SANGOLQUI 1753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STEVEN ALEJANDRO BENALCAZAR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2 - 1753-TIENDA BARATODO SANGOLQUI 1753LAVADO"/>
    <m/>
    <s v="STEVEN ALEJANDRO BENALCAZAR"/>
    <s v="BARATODO"/>
    <x v="262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ORO"/>
    <n v="0"/>
    <n v="0"/>
    <n v="0"/>
    <n v="0"/>
    <n v="0"/>
    <n v="0"/>
    <n v="0"/>
    <n v="0"/>
    <n v="0"/>
    <s v="PROM. C"/>
    <m/>
    <m/>
    <s v="CADENAS"/>
    <s v="TIENDA BARATODO SANGOLQUI 1753"/>
    <m/>
    <s v="MARIA JOSE AREVALO"/>
    <e v="#N/A"/>
    <n v="1"/>
    <n v="0"/>
    <n v="3"/>
    <n v="1"/>
    <n v="0"/>
    <n v="0"/>
    <n v="0"/>
    <n v="5"/>
    <n v="0"/>
    <n v="0"/>
    <n v="0"/>
    <n v="0"/>
    <n v="0"/>
    <n v="0"/>
    <n v="0"/>
    <n v="0"/>
    <n v="0"/>
    <s v="V"/>
    <s v="STEVEN ALEJANDRO BENALCAZAR"/>
    <n v="1.5"/>
    <n v="0"/>
    <n v="0"/>
    <n v="0"/>
    <n v="0"/>
    <n v="0"/>
    <n v="1"/>
    <n v="0"/>
    <n v="1"/>
    <n v="0.12"/>
    <n v="0"/>
    <n v="0"/>
    <n v="0"/>
    <n v="0"/>
    <n v="0"/>
    <n v="2"/>
    <n v="0"/>
    <n v="2"/>
    <m/>
    <m/>
    <m/>
    <s v="ALTO"/>
    <m/>
    <m/>
    <m/>
    <n v="0.125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0.48772683168521225"/>
  </r>
  <r>
    <s v="182 - 1753-TIENDA BARATODO SANGOLQUI 1753REFRIGERACIÓN"/>
    <m/>
    <s v="STEVEN ALEJANDRO BENALCAZAR"/>
    <s v="BARATODO"/>
    <x v="262"/>
    <x v="0"/>
    <s v="REFRIGERACIÓN"/>
    <n v="1"/>
    <n v="2"/>
    <n v="2"/>
    <n v="0"/>
    <n v="0"/>
    <n v="0"/>
    <n v="0"/>
    <n v="0"/>
    <n v="0"/>
    <n v="0"/>
    <n v="0"/>
    <n v="0"/>
    <n v="0"/>
    <m/>
    <n v="1"/>
    <n v="1"/>
    <e v="#REF!"/>
    <s v="ORO"/>
    <n v="2"/>
    <n v="0"/>
    <n v="2"/>
    <n v="2"/>
    <n v="0"/>
    <n v="0"/>
    <n v="0"/>
    <n v="0"/>
    <n v="0"/>
    <s v="PROM. C"/>
    <m/>
    <m/>
    <s v="CADENAS"/>
    <s v="TIENDA BARATODO SANGOLQUI 1753"/>
    <m/>
    <s v="MARIA JOSE AREVALO"/>
    <e v="#N/A"/>
    <n v="0"/>
    <n v="1"/>
    <n v="0"/>
    <n v="0"/>
    <n v="0"/>
    <n v="1"/>
    <n v="0"/>
    <n v="2"/>
    <n v="1.56270622706755"/>
    <n v="0"/>
    <n v="1"/>
    <n v="0"/>
    <n v="0"/>
    <n v="0"/>
    <n v="0"/>
    <n v="0"/>
    <n v="1"/>
    <s v="V"/>
    <s v="STEVEN ALEJANDRO BENALCAZAR"/>
    <n v="1.5"/>
    <n v="1"/>
    <n v="1"/>
    <n v="0"/>
    <n v="0"/>
    <n v="0"/>
    <n v="2"/>
    <n v="0"/>
    <n v="4"/>
    <n v="0.2"/>
    <n v="0"/>
    <n v="1"/>
    <n v="0"/>
    <n v="0"/>
    <n v="0"/>
    <n v="0"/>
    <n v="0"/>
    <n v="1"/>
    <m/>
    <m/>
    <m/>
    <s v="ALTO"/>
    <m/>
    <m/>
    <m/>
    <n v="0.125"/>
    <s v="menor de 30%"/>
    <n v="0"/>
    <n v="0"/>
    <n v="0"/>
    <n v="0"/>
    <n v="0"/>
    <n v="0"/>
    <n v="0"/>
    <n v="0"/>
    <n v="1"/>
    <n v="0"/>
    <n v="0"/>
    <n v="0"/>
    <n v="0"/>
    <n v="0"/>
    <n v="0"/>
    <n v="1"/>
    <n v="6"/>
  </r>
  <r>
    <s v="203 - SANGOLQUICOCINAS"/>
    <m/>
    <s v="STEVEN ALEJANDRO BENALCAZAR"/>
    <s v="CRECOS"/>
    <x v="263"/>
    <x v="0"/>
    <s v="COCINAS"/>
    <n v="0"/>
    <n v="4"/>
    <n v="0"/>
    <n v="4"/>
    <n v="0"/>
    <n v="0"/>
    <n v="0"/>
    <n v="0"/>
    <n v="0"/>
    <n v="0"/>
    <n v="0"/>
    <n v="0"/>
    <n v="0"/>
    <m/>
    <n v="0"/>
    <n v="0"/>
    <e v="#REF!"/>
    <s v="PLATA"/>
    <n v="5"/>
    <n v="0"/>
    <n v="0"/>
    <n v="3"/>
    <n v="2"/>
    <n v="1"/>
    <n v="2"/>
    <n v="4"/>
    <n v="0"/>
    <s v="PROM. C"/>
    <m/>
    <n v="0"/>
    <s v="CADENAS"/>
    <s v="CRECOS SANGOLQUI"/>
    <m/>
    <s v="MARIA JOSE AREVALO"/>
    <e v="#N/A"/>
    <n v="1"/>
    <n v="1"/>
    <n v="0"/>
    <n v="0"/>
    <n v="0"/>
    <n v="0"/>
    <n v="0"/>
    <n v="2"/>
    <n v="4.4754594380427246"/>
    <n v="1"/>
    <n v="2"/>
    <n v="0"/>
    <n v="0"/>
    <n v="0"/>
    <n v="0"/>
    <n v="0"/>
    <n v="3"/>
    <s v="V"/>
    <s v="STEVEN ALEJANDRO BENALCAZAR"/>
    <n v="1.0000000000000004"/>
    <n v="1"/>
    <n v="1"/>
    <n v="0"/>
    <n v="0"/>
    <n v="0"/>
    <n v="0"/>
    <n v="0"/>
    <n v="2"/>
    <n v="0.45"/>
    <n v="1"/>
    <n v="2"/>
    <n v="0"/>
    <n v="0"/>
    <n v="0"/>
    <n v="0"/>
    <n v="0"/>
    <n v="3"/>
    <m/>
    <m/>
    <m/>
    <m/>
    <m/>
    <m/>
    <m/>
    <n v="0.4"/>
    <s v="mayor 40%"/>
    <n v="0"/>
    <n v="0"/>
    <n v="0"/>
    <n v="0"/>
    <n v="0"/>
    <n v="0"/>
    <n v="0"/>
    <n v="0"/>
    <n v="0"/>
    <n v="0"/>
    <n v="0"/>
    <n v="0"/>
    <n v="0"/>
    <n v="0"/>
    <n v="0"/>
    <n v="0"/>
    <n v="11"/>
  </r>
  <r>
    <s v="203 - SANGOLQUIGLOBALES"/>
    <m/>
    <s v="STEVEN ALEJANDRO BENALCAZAR"/>
    <s v="CRECOS"/>
    <x v="263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CRECOS SANGOLQUI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STEVEN ALEJANDRO BENALCAZAR"/>
    <n v="1.000000000000000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03 - SANGOLQUILAVADO"/>
    <m/>
    <s v="STEVEN ALEJANDRO BENALCAZAR"/>
    <s v="CRECOS"/>
    <x v="263"/>
    <x v="0"/>
    <s v="LAVADO"/>
    <n v="0"/>
    <n v="0"/>
    <n v="0"/>
    <n v="1"/>
    <n v="0"/>
    <n v="0"/>
    <n v="0"/>
    <n v="0"/>
    <n v="0"/>
    <n v="0"/>
    <n v="0"/>
    <n v="0"/>
    <n v="0"/>
    <m/>
    <n v="0"/>
    <n v="0"/>
    <e v="#REF!"/>
    <s v="PLATA"/>
    <n v="1"/>
    <n v="0"/>
    <n v="0"/>
    <n v="1"/>
    <n v="0"/>
    <n v="0"/>
    <n v="0"/>
    <n v="0"/>
    <n v="0"/>
    <s v="PROM. C"/>
    <m/>
    <m/>
    <s v="CADENAS"/>
    <s v="CRECOS SANGOLQUI"/>
    <m/>
    <s v="MARIA JOSE AREVALO"/>
    <e v="#N/A"/>
    <n v="0"/>
    <n v="0"/>
    <n v="0"/>
    <n v="1"/>
    <n v="1"/>
    <n v="0"/>
    <n v="0"/>
    <n v="2"/>
    <n v="0"/>
    <n v="0"/>
    <n v="0"/>
    <n v="0"/>
    <n v="0"/>
    <n v="0"/>
    <n v="0"/>
    <n v="0"/>
    <n v="0"/>
    <s v="V"/>
    <s v="STEVEN ALEJANDRO BENALCAZAR"/>
    <n v="1.0000000000000004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132834962622188"/>
  </r>
  <r>
    <s v="203 - SANGOLQUIREFRIGERACIÓN"/>
    <m/>
    <s v="STEVEN ALEJANDRO BENALCAZAR"/>
    <s v="CRECOS"/>
    <x v="263"/>
    <x v="0"/>
    <s v="REFRIGERACIÓN"/>
    <n v="2"/>
    <n v="1"/>
    <n v="2"/>
    <n v="6"/>
    <n v="0"/>
    <n v="0"/>
    <n v="0"/>
    <n v="0"/>
    <n v="0"/>
    <n v="0"/>
    <n v="0"/>
    <n v="0"/>
    <n v="0"/>
    <m/>
    <n v="0.2857142857142857"/>
    <n v="0.2857142857142857"/>
    <e v="#REF!"/>
    <s v="PLATA"/>
    <n v="10"/>
    <n v="0"/>
    <n v="2"/>
    <n v="7"/>
    <n v="3"/>
    <n v="2"/>
    <n v="3"/>
    <n v="9"/>
    <n v="0.33333333333333331"/>
    <s v="PROM. C"/>
    <m/>
    <n v="0.33329999999999999"/>
    <s v="CADENAS"/>
    <s v="CRECOS SANGOLQUI"/>
    <m/>
    <s v="MARIA JOSE AREVALO"/>
    <e v="#N/A"/>
    <n v="2"/>
    <n v="1"/>
    <n v="0"/>
    <n v="0"/>
    <n v="0"/>
    <n v="0"/>
    <n v="0"/>
    <n v="3"/>
    <n v="3"/>
    <n v="0"/>
    <n v="1"/>
    <n v="0"/>
    <n v="0"/>
    <n v="0"/>
    <n v="0"/>
    <n v="0"/>
    <n v="1"/>
    <s v="V"/>
    <s v="STEVEN ALEJANDRO BENALCAZAR"/>
    <n v="1.0000000000000004"/>
    <n v="0"/>
    <n v="2"/>
    <n v="0"/>
    <n v="0"/>
    <n v="0"/>
    <n v="0"/>
    <n v="0"/>
    <n v="2"/>
    <n v="0.4"/>
    <n v="0"/>
    <n v="1"/>
    <n v="0"/>
    <n v="0"/>
    <n v="0"/>
    <n v="0"/>
    <n v="0"/>
    <n v="1"/>
    <m/>
    <m/>
    <m/>
    <s v="ALTO"/>
    <m/>
    <m/>
    <m/>
    <n v="0.2857142857142857"/>
    <s v="30% a 40%"/>
    <n v="1"/>
    <n v="2"/>
    <n v="0"/>
    <n v="0"/>
    <n v="0"/>
    <n v="0"/>
    <n v="0"/>
    <n v="3"/>
    <n v="2"/>
    <n v="1"/>
    <n v="0"/>
    <n v="0"/>
    <n v="0"/>
    <n v="0"/>
    <n v="0"/>
    <n v="3"/>
    <n v="8"/>
  </r>
  <r>
    <s v="519 - Créditos Económicos CalderonAIRES"/>
    <m/>
    <s v="STEVEN ALEJANDRO BENALCAZAR"/>
    <s v="CRECOS"/>
    <x v="264"/>
    <x v="0"/>
    <s v="AIRES"/>
    <n v="0"/>
    <n v="0"/>
    <n v="0"/>
    <n v="1"/>
    <n v="0"/>
    <n v="0"/>
    <n v="0"/>
    <n v="0"/>
    <n v="0"/>
    <n v="0"/>
    <n v="0"/>
    <n v="0"/>
    <n v="0"/>
    <m/>
    <n v="0"/>
    <n v="0"/>
    <e v="#REF!"/>
    <s v="PLATA"/>
    <n v="1"/>
    <n v="0"/>
    <n v="0"/>
    <n v="1"/>
    <n v="0"/>
    <n v="0"/>
    <n v="0"/>
    <n v="0"/>
    <n v="0"/>
    <s v="PROM. C"/>
    <m/>
    <m/>
    <s v="CADENAS"/>
    <s v="CRECOS CALDERON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STEVEN ALEJANDRO BENALCAZAR"/>
    <n v="1.0000000000000004"/>
    <n v="0"/>
    <n v="0"/>
    <n v="0"/>
    <n v="0"/>
    <n v="0"/>
    <n v="0"/>
    <n v="0"/>
    <n v="0"/>
    <n v="0.2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19 - Créditos Económicos CalderonCOCINAS"/>
    <m/>
    <s v="STEVEN ALEJANDRO BENALCAZAR"/>
    <s v="CRECOS"/>
    <x v="264"/>
    <x v="0"/>
    <s v="COCINAS"/>
    <n v="1"/>
    <n v="1"/>
    <n v="1"/>
    <n v="4"/>
    <n v="0"/>
    <n v="0"/>
    <n v="0"/>
    <n v="0"/>
    <n v="0"/>
    <n v="0"/>
    <n v="0"/>
    <n v="0"/>
    <n v="0"/>
    <m/>
    <n v="0.33333333333333331"/>
    <n v="0.33333333333333331"/>
    <e v="#REF!"/>
    <s v="PLATA"/>
    <n v="5"/>
    <n v="0"/>
    <n v="1"/>
    <n v="3"/>
    <n v="2"/>
    <n v="0"/>
    <n v="2"/>
    <n v="3"/>
    <n v="0.25"/>
    <s v="PROM. C"/>
    <m/>
    <e v="#N/A"/>
    <s v="CADENAS"/>
    <s v="CRECOS CALDERON"/>
    <m/>
    <s v="MARIA JOSE AREVALO"/>
    <e v="#N/A"/>
    <n v="0"/>
    <n v="2"/>
    <n v="0"/>
    <n v="0"/>
    <n v="0"/>
    <n v="0"/>
    <n v="0"/>
    <n v="2"/>
    <n v="3"/>
    <n v="0"/>
    <n v="0"/>
    <n v="0"/>
    <n v="0"/>
    <n v="0"/>
    <n v="0"/>
    <n v="0"/>
    <n v="0"/>
    <s v="M"/>
    <s v="STEVEN ALEJANDRO BENALCAZAR"/>
    <n v="1.0000000000000004"/>
    <n v="1"/>
    <n v="1"/>
    <n v="0"/>
    <n v="0"/>
    <n v="0"/>
    <n v="0"/>
    <n v="0"/>
    <n v="2"/>
    <n v="0.45"/>
    <n v="1"/>
    <n v="0"/>
    <n v="0"/>
    <n v="0"/>
    <n v="0"/>
    <n v="0"/>
    <n v="0"/>
    <n v="1"/>
    <m/>
    <m/>
    <s v="ALTO"/>
    <m/>
    <m/>
    <m/>
    <m/>
    <n v="0.4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7"/>
  </r>
  <r>
    <s v="519 - Créditos Económicos CalderonLAVADO"/>
    <m/>
    <s v="STEVEN ALEJANDRO BENALCAZAR"/>
    <s v="CRECOS"/>
    <x v="264"/>
    <x v="0"/>
    <s v="LAVADO"/>
    <n v="0"/>
    <n v="1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n v="0.1"/>
    <s v="CADENAS"/>
    <s v="CRECOS CALDERON"/>
    <m/>
    <s v="MARIA JOSE AREVALO"/>
    <e v="#N/A"/>
    <n v="0"/>
    <n v="0"/>
    <n v="0"/>
    <n v="1"/>
    <n v="0"/>
    <n v="0"/>
    <n v="0"/>
    <n v="1"/>
    <n v="1"/>
    <n v="0"/>
    <n v="0"/>
    <n v="1"/>
    <n v="0"/>
    <n v="0"/>
    <n v="0"/>
    <n v="0"/>
    <n v="1"/>
    <s v="M"/>
    <s v="STEVEN ALEJANDRO BENALCAZAR"/>
    <n v="1.0000000000000004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1"/>
    <n v="2"/>
    <n v="0"/>
    <n v="0"/>
    <n v="0"/>
    <n v="3"/>
    <n v="1.5079491255961848"/>
  </r>
  <r>
    <s v="519 - Créditos Económicos CalderonREFRIGERACIÓN"/>
    <m/>
    <s v="STEVEN ALEJANDRO BENALCAZAR"/>
    <s v="CRECOS"/>
    <x v="264"/>
    <x v="0"/>
    <s v="REFRIGERACIÓN"/>
    <n v="0"/>
    <n v="1"/>
    <n v="0"/>
    <n v="2"/>
    <n v="0"/>
    <n v="0"/>
    <n v="0"/>
    <n v="0"/>
    <n v="0"/>
    <n v="0"/>
    <n v="0"/>
    <n v="0"/>
    <n v="0"/>
    <m/>
    <n v="0"/>
    <n v="0"/>
    <e v="#REF!"/>
    <s v="PLATA"/>
    <n v="2"/>
    <n v="0"/>
    <n v="0"/>
    <n v="1"/>
    <n v="1"/>
    <n v="0"/>
    <n v="1"/>
    <n v="1"/>
    <n v="0"/>
    <s v="PROM. C"/>
    <m/>
    <e v="#N/A"/>
    <s v="CADENAS"/>
    <s v="CRECOS CALDERON"/>
    <m/>
    <s v="MARIA JOSE AREVALO"/>
    <e v="#N/A"/>
    <n v="0"/>
    <n v="2"/>
    <n v="0"/>
    <n v="0"/>
    <n v="0"/>
    <n v="0"/>
    <n v="0"/>
    <n v="2"/>
    <n v="4"/>
    <n v="0"/>
    <n v="1"/>
    <n v="1"/>
    <n v="0"/>
    <n v="0"/>
    <n v="0"/>
    <n v="0"/>
    <n v="2"/>
    <s v="M"/>
    <s v="STEVEN ALEJANDRO BENALCAZAR"/>
    <n v="1.0000000000000004"/>
    <n v="0"/>
    <n v="0"/>
    <n v="0"/>
    <n v="0"/>
    <n v="0"/>
    <n v="0"/>
    <n v="0"/>
    <n v="0"/>
    <n v="0.4"/>
    <n v="0"/>
    <n v="2"/>
    <n v="0"/>
    <n v="0"/>
    <n v="0"/>
    <n v="0"/>
    <n v="0"/>
    <n v="2"/>
    <m/>
    <m/>
    <m/>
    <m/>
    <m/>
    <m/>
    <m/>
    <n v="0"/>
    <n v="0"/>
    <n v="1"/>
    <n v="0"/>
    <n v="0"/>
    <n v="0"/>
    <n v="0"/>
    <n v="0"/>
    <n v="0"/>
    <n v="1"/>
    <n v="3"/>
    <n v="1"/>
    <n v="0"/>
    <n v="0"/>
    <n v="0"/>
    <n v="0"/>
    <n v="0"/>
    <n v="4"/>
    <n v="8"/>
  </r>
  <r>
    <s v="521 - Créditos Económicos Comite Del PuebloCOCINAS"/>
    <m/>
    <s v="STEVEN ALEJANDRO BENALCAZAR"/>
    <s v="CRECOS"/>
    <x v="265"/>
    <x v="0"/>
    <s v="COCINAS"/>
    <n v="1"/>
    <n v="2"/>
    <n v="2"/>
    <n v="6"/>
    <n v="0"/>
    <n v="0"/>
    <n v="0"/>
    <n v="0"/>
    <n v="0"/>
    <n v="0"/>
    <n v="0"/>
    <n v="0"/>
    <n v="0"/>
    <m/>
    <n v="0.33333333333333331"/>
    <n v="0.33333333333333331"/>
    <e v="#REF!"/>
    <s v="PLATA"/>
    <n v="9"/>
    <n v="0"/>
    <n v="2"/>
    <n v="6"/>
    <n v="3"/>
    <n v="1"/>
    <n v="3"/>
    <n v="7"/>
    <n v="0.33333333333333331"/>
    <s v="PROM. C"/>
    <m/>
    <e v="#N/A"/>
    <s v="CADENAS"/>
    <s v="CRECOS COMITE DEL PUEBLO"/>
    <m/>
    <s v="MARIA JOSE AREVALO"/>
    <e v="#N/A"/>
    <n v="2"/>
    <n v="0"/>
    <n v="0"/>
    <n v="0"/>
    <n v="0"/>
    <n v="0"/>
    <n v="0"/>
    <n v="2"/>
    <n v="3.2252944188428057"/>
    <n v="0"/>
    <n v="1"/>
    <n v="0"/>
    <n v="0"/>
    <n v="0"/>
    <n v="0"/>
    <n v="0"/>
    <n v="1"/>
    <s v="J"/>
    <s v="STEVEN ALEJANDRO BENALCAZAR"/>
    <n v="0.75"/>
    <n v="0"/>
    <n v="1"/>
    <n v="0"/>
    <n v="0"/>
    <n v="0"/>
    <n v="0"/>
    <n v="0"/>
    <n v="1"/>
    <n v="0.45"/>
    <n v="0"/>
    <n v="0"/>
    <n v="0"/>
    <n v="0"/>
    <n v="0"/>
    <n v="0"/>
    <n v="0"/>
    <n v="0"/>
    <m/>
    <m/>
    <m/>
    <m/>
    <m/>
    <m/>
    <m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10"/>
  </r>
  <r>
    <s v="521 - Créditos Económicos Comite Del PuebloREFRIGERACIÓN"/>
    <m/>
    <s v="STEVEN ALEJANDRO BENALCAZAR"/>
    <s v="CRECOS"/>
    <x v="265"/>
    <x v="0"/>
    <s v="REFRIGERACIÓN"/>
    <n v="0"/>
    <n v="1"/>
    <n v="0"/>
    <n v="2"/>
    <n v="0"/>
    <n v="0"/>
    <n v="0"/>
    <n v="0"/>
    <n v="0"/>
    <n v="0"/>
    <n v="0"/>
    <n v="0"/>
    <n v="0"/>
    <m/>
    <n v="0"/>
    <n v="0"/>
    <e v="#REF!"/>
    <s v="PLATA"/>
    <n v="2"/>
    <n v="0"/>
    <n v="0"/>
    <n v="2"/>
    <n v="0"/>
    <n v="0"/>
    <n v="0"/>
    <n v="2"/>
    <n v="0"/>
    <s v="PROM. C"/>
    <m/>
    <e v="#N/A"/>
    <s v="CADENAS"/>
    <s v="CRECOS COMITE DEL PUEBLO"/>
    <m/>
    <s v="MARIA JOSE AREVALO"/>
    <e v="#N/A"/>
    <n v="0"/>
    <n v="2"/>
    <n v="0"/>
    <n v="0"/>
    <n v="0"/>
    <n v="0"/>
    <n v="0"/>
    <n v="2"/>
    <n v="3"/>
    <n v="0"/>
    <n v="1"/>
    <n v="0"/>
    <n v="0"/>
    <n v="0"/>
    <n v="0"/>
    <n v="0"/>
    <n v="1"/>
    <s v="J"/>
    <s v="STEVEN ALEJANDRO BENALCAZAR"/>
    <n v="0.75"/>
    <n v="0"/>
    <n v="1"/>
    <n v="0"/>
    <n v="0"/>
    <n v="0"/>
    <n v="0"/>
    <n v="0"/>
    <n v="1"/>
    <n v="0.4"/>
    <n v="1"/>
    <n v="1"/>
    <n v="0"/>
    <n v="0"/>
    <n v="0"/>
    <n v="0"/>
    <n v="0"/>
    <n v="2"/>
    <m/>
    <m/>
    <m/>
    <s v="ALTO"/>
    <m/>
    <m/>
    <m/>
    <n v="0.16666666666666666"/>
    <n v="0"/>
    <n v="0"/>
    <n v="1"/>
    <n v="0"/>
    <n v="0"/>
    <n v="0"/>
    <n v="0"/>
    <n v="0"/>
    <n v="1"/>
    <n v="0"/>
    <n v="2"/>
    <n v="0"/>
    <n v="0"/>
    <n v="0"/>
    <n v="0"/>
    <n v="0"/>
    <n v="2"/>
    <n v="8"/>
  </r>
  <r>
    <s v="69 - UIO.CALDERONCOCINAS"/>
    <m/>
    <s v="STEVEN ALEJANDRO BENALCAZAR"/>
    <s v="JAHER"/>
    <x v="266"/>
    <x v="0"/>
    <s v="COCINAS"/>
    <n v="1"/>
    <n v="5"/>
    <n v="5"/>
    <n v="0"/>
    <n v="0"/>
    <n v="0"/>
    <n v="0"/>
    <n v="0"/>
    <n v="0"/>
    <n v="0"/>
    <n v="0"/>
    <n v="0"/>
    <n v="0"/>
    <m/>
    <n v="1"/>
    <n v="1"/>
    <e v="#REF!"/>
    <s v="BRONCE"/>
    <n v="8"/>
    <n v="0"/>
    <n v="5"/>
    <n v="5"/>
    <n v="3"/>
    <n v="3"/>
    <n v="3"/>
    <n v="8"/>
    <n v="0"/>
    <s v="PROM. C"/>
    <m/>
    <m/>
    <s v="CADENAS"/>
    <s v="JAHER CALDERON"/>
    <m/>
    <s v="MARIA JOSE AREVALO"/>
    <e v="#N/A"/>
    <n v="1"/>
    <n v="2"/>
    <n v="0"/>
    <n v="0"/>
    <n v="0"/>
    <n v="0"/>
    <n v="0"/>
    <n v="3"/>
    <n v="6.5119849206052178"/>
    <n v="2"/>
    <n v="3"/>
    <n v="0"/>
    <n v="0"/>
    <n v="0"/>
    <n v="0"/>
    <n v="0"/>
    <n v="5"/>
    <s v="M"/>
    <s v="STEVEN ALEJANDRO BENALCAZAR"/>
    <n v="0.99999999999999978"/>
    <n v="0"/>
    <n v="0"/>
    <n v="0"/>
    <n v="0"/>
    <n v="0"/>
    <n v="0"/>
    <n v="0"/>
    <n v="0"/>
    <n v="0.42"/>
    <n v="3"/>
    <n v="4"/>
    <n v="0"/>
    <n v="0"/>
    <n v="0"/>
    <n v="0"/>
    <n v="0"/>
    <n v="7"/>
    <m/>
    <m/>
    <m/>
    <m/>
    <m/>
    <m/>
    <m/>
    <n v="0.4"/>
    <s v="30% a 40%"/>
    <n v="0"/>
    <n v="0"/>
    <n v="0"/>
    <n v="0"/>
    <n v="0"/>
    <n v="0"/>
    <n v="0"/>
    <n v="0"/>
    <n v="2"/>
    <n v="0"/>
    <n v="0"/>
    <n v="0"/>
    <n v="0"/>
    <n v="0"/>
    <n v="1"/>
    <n v="3"/>
    <n v="4.4026762257464434"/>
  </r>
  <r>
    <s v="69 - UIO.CALDERONLAVADO"/>
    <m/>
    <s v="STEVEN ALEJANDRO BENALCAZAR"/>
    <s v="JAHER"/>
    <x v="266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JAHER CALDERON"/>
    <m/>
    <s v="MARIA JOSE AREVALO"/>
    <e v="#N/A"/>
    <n v="0"/>
    <n v="0"/>
    <n v="0"/>
    <n v="0"/>
    <n v="0"/>
    <n v="0"/>
    <n v="0"/>
    <n v="0"/>
    <n v="3"/>
    <n v="0"/>
    <n v="0"/>
    <n v="0"/>
    <n v="0"/>
    <n v="0"/>
    <n v="0"/>
    <n v="0"/>
    <n v="0"/>
    <s v="M"/>
    <s v="STEVEN ALEJANDRO BENALCAZAR"/>
    <n v="0.99999999999999978"/>
    <n v="0"/>
    <n v="0"/>
    <n v="0"/>
    <n v="0"/>
    <n v="0"/>
    <n v="0"/>
    <n v="0"/>
    <n v="0"/>
    <n v="0.2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6.3937689815016616E-2"/>
  </r>
  <r>
    <s v="69 - UIO.CALDERONREFRIGERACIÓN"/>
    <m/>
    <s v="STEVEN ALEJANDRO BENALCAZAR"/>
    <s v="JAHER"/>
    <x v="266"/>
    <x v="0"/>
    <s v="REFRIGERACIÓN"/>
    <n v="1.3333333333333333"/>
    <n v="3"/>
    <n v="4"/>
    <n v="0"/>
    <n v="0"/>
    <n v="0"/>
    <n v="0"/>
    <n v="0"/>
    <n v="0"/>
    <n v="0"/>
    <n v="0"/>
    <n v="0"/>
    <n v="0"/>
    <m/>
    <n v="1"/>
    <n v="1"/>
    <e v="#REF!"/>
    <s v="BRONCE"/>
    <n v="5"/>
    <n v="0"/>
    <n v="4"/>
    <n v="4"/>
    <n v="1"/>
    <n v="1"/>
    <n v="1"/>
    <n v="5"/>
    <n v="0"/>
    <s v="PROM. C"/>
    <m/>
    <m/>
    <s v="CADENAS"/>
    <s v="JAHER CALDERON"/>
    <m/>
    <s v="MARIA JOSE AREVALO"/>
    <e v="#N/A"/>
    <n v="0"/>
    <n v="3"/>
    <n v="0"/>
    <n v="0"/>
    <n v="0"/>
    <n v="0"/>
    <n v="0"/>
    <n v="3"/>
    <n v="4.0817213809365906"/>
    <n v="1"/>
    <n v="2"/>
    <n v="0"/>
    <n v="0"/>
    <n v="0"/>
    <n v="0"/>
    <n v="0"/>
    <n v="3"/>
    <s v="M"/>
    <s v="STEVEN ALEJANDRO BENALCAZAR"/>
    <n v="0.99999999999999978"/>
    <n v="0"/>
    <n v="0"/>
    <n v="0"/>
    <n v="0"/>
    <n v="0"/>
    <n v="0"/>
    <n v="0"/>
    <n v="0"/>
    <n v="0.35"/>
    <n v="2"/>
    <n v="0"/>
    <n v="0"/>
    <n v="0"/>
    <n v="0"/>
    <n v="0"/>
    <n v="0"/>
    <n v="2"/>
    <m/>
    <s v="ALTO"/>
    <m/>
    <m/>
    <m/>
    <m/>
    <m/>
    <n v="0.375"/>
    <s v="menor de 30%"/>
    <n v="2"/>
    <n v="1"/>
    <n v="0"/>
    <n v="0"/>
    <n v="0"/>
    <n v="0"/>
    <n v="0"/>
    <n v="3"/>
    <n v="0"/>
    <n v="0"/>
    <n v="0"/>
    <n v="0"/>
    <n v="0"/>
    <n v="0"/>
    <n v="0"/>
    <n v="0"/>
    <n v="4.4980656571239086"/>
  </r>
  <r>
    <s v="19 - COMITE DEL PUEBLO 1COCINAS"/>
    <m/>
    <s v="STEVEN ALEJANDRO BENALCAZAR"/>
    <s v="LA GANGA"/>
    <x v="267"/>
    <x v="0"/>
    <s v="COCINAS"/>
    <n v="1"/>
    <n v="1"/>
    <n v="1"/>
    <n v="6"/>
    <n v="0"/>
    <n v="0"/>
    <n v="0"/>
    <n v="0"/>
    <n v="0"/>
    <n v="0"/>
    <n v="0"/>
    <n v="0"/>
    <n v="0"/>
    <m/>
    <n v="0.14285714285714285"/>
    <n v="0.14285714285714285"/>
    <e v="#REF!"/>
    <s v="BRONCE"/>
    <n v="8"/>
    <n v="0"/>
    <n v="1"/>
    <n v="7"/>
    <n v="1"/>
    <n v="1"/>
    <n v="1"/>
    <n v="8"/>
    <n v="0.16666666666666666"/>
    <s v="PROM. C"/>
    <m/>
    <m/>
    <s v="CADENAS"/>
    <s v="LA GANGA COMITÉ DEL PUEBLO"/>
    <m/>
    <s v="MARIA JOSE AREVALO"/>
    <e v="#N/A"/>
    <n v="0"/>
    <n v="1"/>
    <n v="0"/>
    <n v="0"/>
    <n v="0"/>
    <n v="0"/>
    <n v="0"/>
    <n v="1"/>
    <n v="1"/>
    <n v="0"/>
    <n v="1"/>
    <n v="0"/>
    <n v="0"/>
    <n v="0"/>
    <n v="0"/>
    <n v="0"/>
    <n v="1"/>
    <s v="J"/>
    <s v="STEVEN ALEJANDRO BENALCAZAR"/>
    <n v="0.75"/>
    <n v="0"/>
    <n v="1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092219330955929"/>
  </r>
  <r>
    <s v="19 - COMITE DEL PUEBLO 1GLOBALES"/>
    <m/>
    <s v="STEVEN ALEJANDRO BENALCAZAR"/>
    <s v="LA GANGA"/>
    <x v="267"/>
    <x v="0"/>
    <s v="GLOBALES"/>
    <n v="4"/>
    <n v="1"/>
    <n v="4"/>
    <n v="0"/>
    <n v="0"/>
    <n v="0"/>
    <n v="0"/>
    <n v="0"/>
    <n v="0"/>
    <n v="0"/>
    <n v="0"/>
    <n v="0"/>
    <n v="0"/>
    <m/>
    <n v="1"/>
    <n v="1"/>
    <e v="#REF!"/>
    <s v="BRONCE"/>
    <n v="4"/>
    <n v="0"/>
    <n v="4"/>
    <n v="4"/>
    <n v="0"/>
    <n v="0"/>
    <n v="0"/>
    <n v="0"/>
    <n v="0"/>
    <s v="PROM. C"/>
    <m/>
    <m/>
    <s v="CADENAS"/>
    <s v="LA GANGA COMITÉ DEL PUEBLO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STEVEN ALEJANDRO BENALCAZAR"/>
    <n v="0.75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30855810973864972"/>
  </r>
  <r>
    <s v="19 - COMITE DEL PUEBLO 1LAVADO"/>
    <m/>
    <s v="STEVEN ALEJANDRO BENALCAZAR"/>
    <s v="LA GANGA"/>
    <x v="267"/>
    <x v="0"/>
    <s v="LAVADO"/>
    <n v="0.5"/>
    <n v="2"/>
    <n v="1"/>
    <n v="0"/>
    <n v="0"/>
    <n v="0"/>
    <n v="0"/>
    <n v="0"/>
    <n v="0"/>
    <n v="0"/>
    <n v="0"/>
    <n v="0"/>
    <n v="0"/>
    <m/>
    <n v="1"/>
    <n v="1"/>
    <e v="#REF!"/>
    <s v="BRONCE"/>
    <n v="1"/>
    <n v="0"/>
    <n v="1"/>
    <n v="1"/>
    <n v="0"/>
    <n v="0"/>
    <n v="0"/>
    <n v="1"/>
    <n v="0"/>
    <s v="PROM. C"/>
    <m/>
    <m/>
    <s v="CADENAS"/>
    <s v="LA GANGA COMITÉ DEL PUEBLO"/>
    <m/>
    <s v="MARIA JOSE AREVALO"/>
    <e v="#N/A"/>
    <n v="0"/>
    <n v="0"/>
    <n v="0"/>
    <n v="0"/>
    <n v="0"/>
    <n v="0"/>
    <n v="0"/>
    <n v="0"/>
    <n v="2.7104624425140518"/>
    <n v="2"/>
    <n v="0"/>
    <n v="0"/>
    <n v="0"/>
    <n v="0"/>
    <n v="0"/>
    <n v="0"/>
    <n v="2"/>
    <s v="J"/>
    <s v="STEVEN ALEJANDRO BENALCAZAR"/>
    <n v="0.75"/>
    <n v="2"/>
    <n v="0"/>
    <n v="0"/>
    <n v="0"/>
    <n v="0"/>
    <n v="0"/>
    <n v="0"/>
    <n v="2"/>
    <n v="0.0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2.7497445068983133"/>
  </r>
  <r>
    <s v="19 - COMITE DEL PUEBLO 1REFRIGERACIÓN"/>
    <m/>
    <s v="STEVEN ALEJANDRO BENALCAZAR"/>
    <s v="LA GANGA"/>
    <x v="267"/>
    <x v="0"/>
    <s v="REFRIGERACIÓN"/>
    <n v="0"/>
    <n v="0"/>
    <n v="2"/>
    <n v="3"/>
    <n v="0"/>
    <n v="0"/>
    <n v="0"/>
    <n v="0"/>
    <n v="0"/>
    <n v="1"/>
    <n v="2"/>
    <n v="0"/>
    <n v="0"/>
    <m/>
    <n v="0.2857142857142857"/>
    <n v="0.2857142857142857"/>
    <e v="#REF!"/>
    <s v="BRONCE"/>
    <n v="10"/>
    <n v="0"/>
    <n v="2"/>
    <n v="7"/>
    <n v="3"/>
    <n v="2"/>
    <n v="3"/>
    <n v="5"/>
    <n v="0.66666666666666663"/>
    <s v="PROM. C"/>
    <m/>
    <m/>
    <s v="CADENAS"/>
    <s v="LA GANGA COMITÉ DEL PUEBLO"/>
    <m/>
    <s v="MARIA JOSE AREVALO"/>
    <e v="#N/A"/>
    <n v="1"/>
    <n v="2"/>
    <n v="0"/>
    <n v="0"/>
    <n v="0"/>
    <n v="0"/>
    <n v="0"/>
    <n v="3"/>
    <n v="2"/>
    <n v="0"/>
    <n v="1"/>
    <n v="0"/>
    <n v="0"/>
    <n v="0"/>
    <n v="0"/>
    <n v="0"/>
    <n v="1"/>
    <s v="J"/>
    <s v="STEVEN ALEJANDRO BENALCAZAR"/>
    <n v="0.75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s v="MEDIO"/>
    <m/>
    <m/>
    <m/>
    <n v="0.25"/>
    <s v="menor de 30%"/>
    <n v="0"/>
    <n v="0"/>
    <n v="0"/>
    <n v="0"/>
    <n v="0"/>
    <n v="0"/>
    <n v="0"/>
    <n v="0"/>
    <n v="0"/>
    <n v="1"/>
    <n v="0"/>
    <n v="0"/>
    <n v="0"/>
    <n v="0"/>
    <n v="0"/>
    <n v="1"/>
    <n v="1.5659689314413892"/>
  </r>
  <r>
    <s v="20 - CARAPUNGOCOCINAS"/>
    <m/>
    <s v="STEVEN ALEJANDRO BENALCAZAR"/>
    <s v="LA GANGA"/>
    <x v="268"/>
    <x v="0"/>
    <s v="COCINAS"/>
    <n v="0"/>
    <n v="2"/>
    <n v="0"/>
    <n v="2"/>
    <n v="0"/>
    <n v="0"/>
    <n v="0"/>
    <n v="0"/>
    <n v="0"/>
    <n v="0"/>
    <n v="0"/>
    <n v="0"/>
    <n v="0"/>
    <m/>
    <n v="0"/>
    <n v="0"/>
    <e v="#REF!"/>
    <s v="BRONCE"/>
    <n v="2"/>
    <n v="0"/>
    <n v="0"/>
    <n v="2"/>
    <n v="0"/>
    <n v="0"/>
    <n v="0"/>
    <n v="2"/>
    <n v="0"/>
    <s v="PROM. C"/>
    <m/>
    <m/>
    <s v="CADENAS"/>
    <s v="GANGA CARAPUNGO"/>
    <m/>
    <s v="MARIA JOSE AREVALO"/>
    <e v="#N/A"/>
    <n v="0"/>
    <n v="0"/>
    <n v="0"/>
    <n v="0"/>
    <n v="0"/>
    <n v="0"/>
    <n v="0"/>
    <n v="0"/>
    <n v="2"/>
    <n v="0"/>
    <n v="2"/>
    <n v="0"/>
    <n v="0"/>
    <n v="0"/>
    <n v="0"/>
    <n v="0"/>
    <n v="2"/>
    <s v="J"/>
    <s v="STEVEN ALEJANDRO BENALCAZAR"/>
    <n v="0.99999999999999911"/>
    <n v="2"/>
    <n v="1"/>
    <n v="0"/>
    <n v="0"/>
    <n v="0"/>
    <n v="0"/>
    <n v="0"/>
    <n v="3"/>
    <n v="0.4"/>
    <n v="2"/>
    <n v="1"/>
    <n v="0"/>
    <n v="0"/>
    <n v="0"/>
    <n v="0"/>
    <n v="0"/>
    <n v="3"/>
    <m/>
    <m/>
    <m/>
    <m/>
    <m/>
    <m/>
    <m/>
    <n v="0.5"/>
    <s v="30% a 40%"/>
    <n v="0"/>
    <n v="0"/>
    <n v="0"/>
    <n v="0"/>
    <n v="0"/>
    <n v="0"/>
    <n v="0"/>
    <n v="0"/>
    <n v="0"/>
    <n v="0"/>
    <n v="0"/>
    <n v="0"/>
    <n v="0"/>
    <n v="0"/>
    <n v="0"/>
    <n v="0"/>
    <n v="5.5514812541242309"/>
  </r>
  <r>
    <s v="20 - CARAPUNGOGLOBALES"/>
    <m/>
    <s v="STEVEN ALEJANDRO BENALCAZAR"/>
    <s v="LA GANGA"/>
    <x v="268"/>
    <x v="0"/>
    <s v="GLOBALES"/>
    <n v="0"/>
    <n v="0"/>
    <n v="3"/>
    <n v="0"/>
    <n v="0"/>
    <n v="0"/>
    <n v="0"/>
    <n v="0"/>
    <n v="0"/>
    <n v="0"/>
    <n v="0"/>
    <n v="0"/>
    <n v="0"/>
    <m/>
    <n v="1"/>
    <n v="1"/>
    <e v="#REF!"/>
    <s v="BRONCE"/>
    <n v="3"/>
    <n v="0"/>
    <n v="3"/>
    <n v="3"/>
    <n v="0"/>
    <n v="0"/>
    <n v="0"/>
    <n v="0"/>
    <n v="0"/>
    <s v="PROM. C"/>
    <m/>
    <m/>
    <s v="CADENAS"/>
    <s v="GANGA CARAPUNGO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STEVEN ALEJANDRO BENALCAZAR"/>
    <n v="0.99999999999999911"/>
    <n v="0"/>
    <n v="1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755963763607206E-2"/>
  </r>
  <r>
    <s v="20 - CARAPUNGOLAVADO"/>
    <m/>
    <s v="STEVEN ALEJANDRO BENALCAZAR"/>
    <s v="LA GANGA"/>
    <x v="268"/>
    <x v="0"/>
    <s v="LAVADO"/>
    <n v="0"/>
    <n v="0"/>
    <n v="0"/>
    <n v="1"/>
    <n v="0"/>
    <n v="0"/>
    <n v="0"/>
    <n v="0"/>
    <n v="0"/>
    <n v="0"/>
    <n v="0"/>
    <n v="0"/>
    <n v="0"/>
    <m/>
    <n v="0"/>
    <n v="0"/>
    <e v="#REF!"/>
    <s v="BRONCE"/>
    <n v="1"/>
    <n v="0"/>
    <n v="0"/>
    <n v="1"/>
    <n v="0"/>
    <n v="0"/>
    <n v="0"/>
    <n v="0"/>
    <n v="0"/>
    <s v="PROM. C"/>
    <m/>
    <m/>
    <s v="CADENAS"/>
    <s v="GANGA CARAPUNGO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STEVEN ALEJANDRO BENALCAZAR"/>
    <n v="0.99999999999999911"/>
    <n v="0"/>
    <n v="0"/>
    <n v="0"/>
    <n v="0"/>
    <n v="0"/>
    <n v="0"/>
    <n v="0"/>
    <n v="0"/>
    <n v="0.05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52243016521887231"/>
  </r>
  <r>
    <s v="20 - CARAPUNGOREFRIGERACIÓN"/>
    <m/>
    <s v="STEVEN ALEJANDRO BENALCAZAR"/>
    <s v="LA GANGA"/>
    <x v="268"/>
    <x v="0"/>
    <s v="REFRIGERACIÓN"/>
    <n v="0"/>
    <n v="1"/>
    <n v="0"/>
    <n v="4"/>
    <n v="0"/>
    <n v="0"/>
    <n v="0"/>
    <n v="0"/>
    <n v="0"/>
    <n v="0"/>
    <n v="0"/>
    <n v="0"/>
    <n v="0"/>
    <m/>
    <n v="0"/>
    <n v="0"/>
    <e v="#REF!"/>
    <s v="BRONCE"/>
    <n v="4"/>
    <n v="0"/>
    <n v="0"/>
    <n v="4"/>
    <n v="0"/>
    <n v="0"/>
    <n v="0"/>
    <n v="3"/>
    <n v="0"/>
    <s v="PROM. C"/>
    <m/>
    <m/>
    <s v="CADENAS"/>
    <s v="GANGA CARAPUNGO"/>
    <m/>
    <s v="MARIA JOSE AREVALO"/>
    <e v="#N/A"/>
    <n v="0"/>
    <n v="0"/>
    <n v="0"/>
    <n v="0"/>
    <n v="0"/>
    <n v="0"/>
    <n v="0"/>
    <n v="0"/>
    <n v="2"/>
    <n v="1"/>
    <n v="1"/>
    <n v="0"/>
    <n v="0"/>
    <n v="0"/>
    <n v="0"/>
    <n v="0"/>
    <n v="2"/>
    <s v="J"/>
    <s v="STEVEN ALEJANDRO BENALCAZAR"/>
    <n v="0.99999999999999911"/>
    <n v="0"/>
    <n v="0"/>
    <n v="0"/>
    <n v="0"/>
    <n v="0"/>
    <n v="0"/>
    <n v="0"/>
    <n v="0"/>
    <n v="0.28000000000000003"/>
    <n v="2"/>
    <n v="1"/>
    <n v="0"/>
    <n v="0"/>
    <n v="0"/>
    <n v="0"/>
    <n v="0"/>
    <n v="3"/>
    <m/>
    <m/>
    <m/>
    <m/>
    <m/>
    <m/>
    <m/>
    <n v="0.6"/>
    <s v="mayor 40%"/>
    <n v="0"/>
    <n v="0"/>
    <n v="0"/>
    <n v="0"/>
    <n v="0"/>
    <n v="0"/>
    <n v="0"/>
    <n v="0"/>
    <n v="0"/>
    <n v="1"/>
    <n v="0"/>
    <n v="0"/>
    <n v="0"/>
    <n v="0"/>
    <n v="0"/>
    <n v="1"/>
    <n v="4"/>
  </r>
  <r>
    <s v="208 - SANGOLQUICOCINAS"/>
    <m/>
    <s v="STEVEN ALEJANDRO BENALCAZAR"/>
    <s v="LA GANGA"/>
    <x v="269"/>
    <x v="0"/>
    <s v="COCINAS"/>
    <n v="1.2"/>
    <n v="5"/>
    <n v="6"/>
    <n v="8"/>
    <n v="0"/>
    <n v="0"/>
    <n v="0"/>
    <n v="0"/>
    <n v="0"/>
    <n v="0"/>
    <n v="0"/>
    <n v="0"/>
    <n v="0"/>
    <m/>
    <n v="0.5"/>
    <n v="0.5"/>
    <e v="#REF!"/>
    <s v="BRONCE"/>
    <n v="16"/>
    <n v="0"/>
    <n v="6"/>
    <n v="12"/>
    <n v="4"/>
    <n v="2"/>
    <n v="4"/>
    <n v="14"/>
    <n v="0.75"/>
    <s v="PROM. C"/>
    <m/>
    <m/>
    <s v="CADENAS"/>
    <s v="GANGA SANGOLQUI"/>
    <m/>
    <s v="MARIA JOSE AREVALO"/>
    <e v="#N/A"/>
    <n v="1"/>
    <n v="2"/>
    <n v="0"/>
    <n v="0"/>
    <n v="0"/>
    <n v="0"/>
    <n v="0"/>
    <n v="3"/>
    <n v="3.7748055336575019"/>
    <n v="0"/>
    <n v="0"/>
    <n v="0"/>
    <n v="0"/>
    <n v="0"/>
    <n v="0"/>
    <n v="0"/>
    <n v="0"/>
    <s v="V"/>
    <s v="STEVEN ALEJANDRO BENALCAZAR"/>
    <n v="1.4999999999999993"/>
    <n v="2"/>
    <n v="1"/>
    <n v="0"/>
    <n v="0"/>
    <n v="0"/>
    <n v="0"/>
    <n v="0"/>
    <n v="3"/>
    <n v="0.4"/>
    <n v="2"/>
    <n v="3"/>
    <n v="0"/>
    <n v="0"/>
    <n v="0"/>
    <n v="0"/>
    <n v="0"/>
    <n v="5"/>
    <m/>
    <m/>
    <m/>
    <m/>
    <m/>
    <m/>
    <m/>
    <n v="0.45454545454545453"/>
    <s v="mayor 40%"/>
    <n v="1"/>
    <n v="0"/>
    <n v="0"/>
    <n v="0"/>
    <n v="0"/>
    <n v="0"/>
    <n v="0"/>
    <n v="1"/>
    <n v="2"/>
    <n v="3"/>
    <n v="0"/>
    <n v="0"/>
    <n v="0"/>
    <n v="0"/>
    <n v="0"/>
    <n v="5"/>
    <n v="10.231214468815432"/>
  </r>
  <r>
    <s v="208 - SANGOLQUIGLOBALES"/>
    <m/>
    <s v="STEVEN ALEJANDRO BENALCAZAR"/>
    <s v="LA GANGA"/>
    <x v="269"/>
    <x v="0"/>
    <s v="GLOBALES"/>
    <n v="0"/>
    <n v="2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SANGOLQUI"/>
    <m/>
    <s v="MARIA JOSE AREVALO"/>
    <e v="#N/A"/>
    <n v="0"/>
    <n v="0"/>
    <n v="0"/>
    <n v="0"/>
    <n v="0"/>
    <n v="0"/>
    <n v="0"/>
    <n v="0"/>
    <n v="2"/>
    <n v="2"/>
    <n v="1"/>
    <n v="0"/>
    <n v="0"/>
    <n v="0"/>
    <n v="0"/>
    <n v="0"/>
    <n v="3"/>
    <s v="V"/>
    <s v="STEVEN ALEJANDRO BENALCAZAR"/>
    <n v="1.4999999999999993"/>
    <n v="3"/>
    <n v="0"/>
    <n v="0"/>
    <n v="0"/>
    <n v="0"/>
    <n v="0"/>
    <n v="0"/>
    <n v="3"/>
    <n v="0"/>
    <n v="1"/>
    <n v="0"/>
    <n v="0"/>
    <n v="0"/>
    <n v="0"/>
    <n v="0"/>
    <n v="0"/>
    <n v="1"/>
    <m/>
    <m/>
    <m/>
    <m/>
    <m/>
    <m/>
    <m/>
    <n v="0.857142857142857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92567432921594917"/>
  </r>
  <r>
    <s v="208 - SANGOLQUILAVADO"/>
    <m/>
    <s v="STEVEN ALEJANDRO BENALCAZAR"/>
    <s v="LA GANGA"/>
    <x v="269"/>
    <x v="0"/>
    <s v="LAVADO"/>
    <n v="1"/>
    <n v="1"/>
    <n v="1"/>
    <n v="2"/>
    <n v="0"/>
    <n v="0"/>
    <n v="0"/>
    <n v="0"/>
    <n v="0"/>
    <n v="0"/>
    <n v="0"/>
    <n v="0"/>
    <n v="0"/>
    <m/>
    <n v="0.33333333333333331"/>
    <n v="0.33333333333333331"/>
    <e v="#REF!"/>
    <s v="BRONCE"/>
    <n v="3"/>
    <n v="0"/>
    <n v="1"/>
    <n v="3"/>
    <n v="0"/>
    <n v="0"/>
    <n v="0"/>
    <n v="1"/>
    <n v="0.5"/>
    <s v="PROM. C"/>
    <m/>
    <m/>
    <s v="CADENAS"/>
    <s v="GANGA SANGOLQUI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STEVEN ALEJANDRO BENALCAZAR"/>
    <n v="1.4999999999999993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931911923345401"/>
  </r>
  <r>
    <s v="208 - SANGOLQUIREFRIGERACIÓN"/>
    <m/>
    <s v="STEVEN ALEJANDRO BENALCAZAR"/>
    <s v="LA GANGA"/>
    <x v="269"/>
    <x v="0"/>
    <s v="REFRIGERACIÓN"/>
    <n v="1"/>
    <n v="1"/>
    <n v="1"/>
    <n v="10"/>
    <n v="0"/>
    <n v="0"/>
    <n v="0"/>
    <n v="0"/>
    <n v="0"/>
    <n v="0"/>
    <n v="0"/>
    <n v="0"/>
    <n v="0"/>
    <m/>
    <n v="0.125"/>
    <n v="0.125"/>
    <e v="#REF!"/>
    <s v="BRONCE"/>
    <n v="12"/>
    <n v="0"/>
    <n v="1"/>
    <n v="8"/>
    <n v="4"/>
    <n v="1"/>
    <n v="4"/>
    <n v="9"/>
    <n v="0.1"/>
    <s v="PROM. C"/>
    <m/>
    <m/>
    <s v="CADENAS"/>
    <s v="GANGA SANGOLQUI"/>
    <m/>
    <s v="MARIA JOSE AREVALO"/>
    <e v="#N/A"/>
    <n v="1"/>
    <n v="2"/>
    <n v="0"/>
    <n v="0"/>
    <n v="0"/>
    <n v="0"/>
    <n v="0"/>
    <n v="3"/>
    <n v="2"/>
    <n v="0"/>
    <n v="0"/>
    <n v="0"/>
    <n v="0"/>
    <n v="0"/>
    <n v="0"/>
    <n v="0"/>
    <n v="0"/>
    <s v="V"/>
    <s v="STEVEN ALEJANDRO BENALCAZAR"/>
    <n v="1.4999999999999993"/>
    <n v="1"/>
    <n v="1"/>
    <n v="0"/>
    <n v="0"/>
    <n v="0"/>
    <n v="0"/>
    <n v="0"/>
    <n v="2"/>
    <n v="0.28000000000000003"/>
    <n v="2"/>
    <n v="1"/>
    <n v="0"/>
    <n v="0"/>
    <n v="0"/>
    <n v="0"/>
    <n v="0"/>
    <n v="3"/>
    <m/>
    <m/>
    <m/>
    <m/>
    <m/>
    <m/>
    <m/>
    <n v="0.5"/>
    <s v="30% a 40%"/>
    <n v="1"/>
    <n v="2"/>
    <n v="0"/>
    <n v="0"/>
    <n v="0"/>
    <n v="0"/>
    <n v="0"/>
    <n v="3"/>
    <n v="2"/>
    <n v="1"/>
    <n v="0"/>
    <n v="0"/>
    <n v="0"/>
    <n v="0"/>
    <n v="0"/>
    <n v="3"/>
    <n v="4"/>
  </r>
  <r>
    <s v="214 - SANGOLQUI 2COCINAS"/>
    <m/>
    <s v="STEVEN ALEJANDRO BENALCAZAR"/>
    <s v="LA GANGA"/>
    <x v="270"/>
    <x v="0"/>
    <s v="COCINAS"/>
    <n v="0"/>
    <n v="2"/>
    <n v="0"/>
    <n v="4"/>
    <n v="0"/>
    <n v="0"/>
    <n v="0"/>
    <n v="0"/>
    <n v="0"/>
    <n v="0"/>
    <n v="0"/>
    <n v="0"/>
    <n v="0"/>
    <m/>
    <n v="0"/>
    <n v="0"/>
    <e v="#REF!"/>
    <s v="BRONCE"/>
    <n v="5"/>
    <n v="0"/>
    <n v="0"/>
    <n v="2"/>
    <n v="3"/>
    <n v="1"/>
    <n v="3"/>
    <n v="3"/>
    <n v="0"/>
    <s v="PROM. C"/>
    <m/>
    <m/>
    <s v="CADENAS"/>
    <s v="GANGA SANGOLQUI 2"/>
    <m/>
    <s v="MARIA JOSE AREVALO"/>
    <e v="#N/A"/>
    <n v="0"/>
    <n v="3"/>
    <n v="0"/>
    <n v="0"/>
    <n v="0"/>
    <n v="0"/>
    <n v="0"/>
    <n v="3"/>
    <n v="3"/>
    <n v="0"/>
    <n v="4"/>
    <n v="0"/>
    <n v="0"/>
    <n v="0"/>
    <n v="0"/>
    <n v="0"/>
    <n v="4"/>
    <s v="V"/>
    <s v="STEVEN ALEJANDRO BENALCAZAR"/>
    <n v="0.99999999999999911"/>
    <n v="0"/>
    <n v="0"/>
    <n v="0"/>
    <n v="0"/>
    <n v="0"/>
    <n v="0"/>
    <n v="0"/>
    <n v="0"/>
    <n v="0.4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6.0714463645123589"/>
  </r>
  <r>
    <s v="214 - SANGOLQUI 2GLOBALES"/>
    <m/>
    <s v="STEVEN ALEJANDRO BENALCAZAR"/>
    <s v="LA GANGA"/>
    <x v="270"/>
    <x v="0"/>
    <s v="GLOBALES"/>
    <n v="0"/>
    <n v="0"/>
    <n v="1"/>
    <n v="2"/>
    <n v="0"/>
    <n v="0"/>
    <n v="0"/>
    <n v="0"/>
    <n v="0"/>
    <n v="0"/>
    <n v="0"/>
    <n v="0"/>
    <n v="0"/>
    <m/>
    <n v="0.33333333333333331"/>
    <n v="0.33333333333333331"/>
    <e v="#REF!"/>
    <s v="BRONCE"/>
    <n v="3"/>
    <n v="0"/>
    <n v="1"/>
    <n v="3"/>
    <n v="0"/>
    <n v="0"/>
    <n v="0"/>
    <n v="0"/>
    <n v="0.5"/>
    <s v="PROM. C"/>
    <m/>
    <m/>
    <s v="CADENAS"/>
    <s v="GANGA SANGOLQUI 2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STEVEN ALEJANDRO BENALCAZAR"/>
    <n v="0.99999999999999911"/>
    <n v="1"/>
    <n v="0"/>
    <n v="0"/>
    <n v="0"/>
    <n v="0"/>
    <n v="0"/>
    <n v="0"/>
    <n v="1"/>
    <n v="0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19351192752721441"/>
  </r>
  <r>
    <s v="214 - SANGOLQUI 2LAVADO"/>
    <m/>
    <s v="STEVEN ALEJANDRO BENALCAZAR"/>
    <s v="LA GANGA"/>
    <x v="270"/>
    <x v="0"/>
    <s v="LAVADO"/>
    <n v="0"/>
    <n v="1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SANGOLQUI 2"/>
    <m/>
    <s v="MARIA JOSE AREVALO"/>
    <e v="#N/A"/>
    <n v="0"/>
    <n v="0"/>
    <n v="0"/>
    <n v="0"/>
    <n v="0"/>
    <n v="0"/>
    <n v="0"/>
    <n v="0"/>
    <n v="1.5811030914665303"/>
    <n v="0"/>
    <n v="0"/>
    <n v="0"/>
    <n v="0"/>
    <n v="0"/>
    <n v="0"/>
    <n v="0"/>
    <n v="0"/>
    <s v="V"/>
    <s v="STEVEN ALEJANDRO BENALCAZAR"/>
    <n v="0.99999999999999911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40176290240162"/>
  </r>
  <r>
    <s v="214 - SANGOLQUI 2REFRIGERACIÓN"/>
    <m/>
    <s v="STEVEN ALEJANDRO BENALCAZAR"/>
    <s v="LA GANGA"/>
    <x v="270"/>
    <x v="0"/>
    <s v="REFRIGERACIÓN"/>
    <n v="1"/>
    <n v="1"/>
    <n v="1"/>
    <n v="6"/>
    <n v="0"/>
    <n v="0"/>
    <n v="0"/>
    <n v="0"/>
    <n v="0"/>
    <n v="0"/>
    <n v="0"/>
    <n v="0"/>
    <n v="0"/>
    <m/>
    <n v="0.14285714285714285"/>
    <n v="0.14285714285714285"/>
    <e v="#REF!"/>
    <s v="BRONCE"/>
    <n v="7"/>
    <n v="0"/>
    <n v="1"/>
    <n v="7"/>
    <n v="0"/>
    <n v="0"/>
    <n v="0"/>
    <n v="4"/>
    <n v="0.16666666666666666"/>
    <s v="PROM. C"/>
    <m/>
    <m/>
    <s v="CADENAS"/>
    <s v="GANGA SANGOLQUI 2"/>
    <m/>
    <s v="MARIA JOSE AREVALO"/>
    <e v="#N/A"/>
    <n v="0"/>
    <n v="1"/>
    <n v="0"/>
    <n v="0"/>
    <n v="0"/>
    <n v="0"/>
    <n v="0"/>
    <n v="1"/>
    <n v="2"/>
    <n v="0"/>
    <n v="2"/>
    <n v="0"/>
    <n v="0"/>
    <n v="0"/>
    <n v="0"/>
    <n v="0"/>
    <n v="2"/>
    <s v="V"/>
    <s v="STEVEN ALEJANDRO BENALCAZAR"/>
    <n v="0.99999999999999911"/>
    <n v="0"/>
    <n v="2"/>
    <n v="0"/>
    <n v="0"/>
    <n v="0"/>
    <n v="0"/>
    <n v="0"/>
    <n v="2"/>
    <n v="0.28000000000000003"/>
    <n v="0"/>
    <n v="2"/>
    <n v="0"/>
    <n v="0"/>
    <n v="0"/>
    <n v="0"/>
    <n v="0"/>
    <n v="2"/>
    <m/>
    <m/>
    <m/>
    <m/>
    <m/>
    <m/>
    <m/>
    <n v="0"/>
    <n v="0"/>
    <n v="0"/>
    <n v="1"/>
    <n v="0"/>
    <n v="0"/>
    <n v="0"/>
    <n v="0"/>
    <n v="0"/>
    <n v="1"/>
    <n v="1"/>
    <n v="1"/>
    <n v="0"/>
    <n v="0"/>
    <n v="0"/>
    <n v="0"/>
    <n v="0"/>
    <n v="2"/>
    <n v="1.9918553767903173"/>
  </r>
  <r>
    <s v="235 - SANGOLQUI 3AIRES"/>
    <m/>
    <s v="STEVEN ALEJANDRO BENALCAZAR"/>
    <s v="LA GANGA"/>
    <x v="271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SANGOLQUI 3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STEVEN ALEJANDRO BENALCAZAR"/>
    <n v="1.0000000000000004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5 - SANGOLQUI 3COCINAS"/>
    <m/>
    <s v="STEVEN ALEJANDRO BENALCAZAR"/>
    <s v="LA GANGA"/>
    <x v="271"/>
    <x v="0"/>
    <s v="COCINAS"/>
    <n v="0.5"/>
    <n v="2"/>
    <n v="1"/>
    <n v="7"/>
    <n v="0"/>
    <n v="0"/>
    <n v="0"/>
    <n v="0"/>
    <n v="0"/>
    <n v="0"/>
    <n v="0"/>
    <n v="0"/>
    <n v="0"/>
    <m/>
    <n v="0.2"/>
    <n v="0.2"/>
    <e v="#REF!"/>
    <s v="BRONCE"/>
    <n v="8"/>
    <n v="0"/>
    <n v="1"/>
    <n v="5"/>
    <n v="3"/>
    <n v="0"/>
    <n v="3"/>
    <n v="5"/>
    <n v="0.14285714285714285"/>
    <s v="PROM. C"/>
    <m/>
    <m/>
    <s v="CADENAS"/>
    <s v="GANGA SANGOLQUI 3"/>
    <m/>
    <s v="MARIA JOSE AREVALO"/>
    <e v="#N/A"/>
    <n v="1"/>
    <n v="2"/>
    <n v="0"/>
    <n v="0"/>
    <n v="0"/>
    <n v="0"/>
    <n v="0"/>
    <n v="3"/>
    <n v="2"/>
    <n v="0"/>
    <n v="3"/>
    <n v="0"/>
    <n v="0"/>
    <n v="0"/>
    <n v="0"/>
    <n v="0"/>
    <n v="3"/>
    <s v="V"/>
    <s v="STEVEN ALEJANDRO BENALCAZAR"/>
    <n v="1.0000000000000004"/>
    <n v="0"/>
    <n v="2"/>
    <n v="0"/>
    <n v="0"/>
    <n v="0"/>
    <n v="0"/>
    <n v="0"/>
    <n v="2"/>
    <n v="0.4"/>
    <n v="0"/>
    <n v="1"/>
    <n v="0"/>
    <n v="0"/>
    <n v="0"/>
    <n v="0"/>
    <n v="0"/>
    <n v="1"/>
    <m/>
    <m/>
    <m/>
    <s v="ALTO"/>
    <m/>
    <m/>
    <m/>
    <n v="0.1111111111111111"/>
    <s v="menor de 30%"/>
    <n v="0"/>
    <n v="0"/>
    <n v="0"/>
    <n v="0"/>
    <n v="0"/>
    <n v="0"/>
    <n v="0"/>
    <n v="0"/>
    <n v="1"/>
    <n v="0"/>
    <n v="0"/>
    <n v="0"/>
    <n v="0"/>
    <n v="0"/>
    <n v="0"/>
    <n v="1"/>
    <n v="6.5752967089616838"/>
  </r>
  <r>
    <s v="235 - SANGOLQUI 3GLOBALES"/>
    <m/>
    <s v="STEVEN ALEJANDRO BENALCAZAR"/>
    <s v="LA GANGA"/>
    <x v="271"/>
    <x v="0"/>
    <s v="GLOBALES"/>
    <n v="0"/>
    <n v="2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SANGOLQUI 3"/>
    <m/>
    <s v="MARIA JOSE AREVALO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V"/>
    <s v="STEVEN ALEJANDRO BENALCAZAR"/>
    <n v="1.000000000000000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.49292492804195009"/>
  </r>
  <r>
    <s v="235 - SANGOLQUI 3LAVADO"/>
    <m/>
    <s v="STEVEN ALEJANDRO BENALCAZAR"/>
    <s v="LA GANGA"/>
    <x v="271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SANGOLQUI 3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STEVEN ALEJANDRO BENALCAZAR"/>
    <n v="1.0000000000000004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157554079373179"/>
  </r>
  <r>
    <s v="235 - SANGOLQUI 3REFRIGERACIÓN"/>
    <m/>
    <s v="STEVEN ALEJANDRO BENALCAZAR"/>
    <s v="LA GANGA"/>
    <x v="271"/>
    <x v="0"/>
    <s v="REFRIGERACIÓN"/>
    <n v="1"/>
    <n v="2"/>
    <n v="2"/>
    <n v="8"/>
    <n v="0"/>
    <n v="0"/>
    <n v="0"/>
    <n v="0"/>
    <n v="0"/>
    <n v="0"/>
    <n v="0"/>
    <n v="0"/>
    <n v="0"/>
    <m/>
    <n v="0.25"/>
    <n v="0.25"/>
    <e v="#REF!"/>
    <s v="BRONCE"/>
    <n v="10"/>
    <n v="0"/>
    <n v="2"/>
    <n v="8"/>
    <n v="2"/>
    <n v="0"/>
    <n v="2"/>
    <n v="8"/>
    <n v="0.25"/>
    <s v="PROM. C"/>
    <m/>
    <m/>
    <s v="CADENAS"/>
    <s v="GANGA SANGOLQUI 3"/>
    <m/>
    <s v="MARIA JOSE AREVALO"/>
    <e v="#N/A"/>
    <n v="0"/>
    <n v="1"/>
    <n v="0"/>
    <n v="0"/>
    <n v="0"/>
    <n v="0"/>
    <n v="0"/>
    <n v="1"/>
    <n v="2"/>
    <n v="1"/>
    <n v="4"/>
    <n v="0"/>
    <n v="0"/>
    <n v="0"/>
    <n v="0"/>
    <n v="0"/>
    <n v="5"/>
    <s v="V"/>
    <s v="STEVEN ALEJANDRO BENALCAZAR"/>
    <n v="1.0000000000000004"/>
    <n v="0"/>
    <n v="3"/>
    <n v="0"/>
    <n v="0"/>
    <n v="0"/>
    <n v="0"/>
    <n v="0"/>
    <n v="3"/>
    <n v="0.28000000000000003"/>
    <n v="1"/>
    <n v="2"/>
    <n v="0"/>
    <n v="0"/>
    <n v="0"/>
    <n v="0"/>
    <n v="0"/>
    <n v="3"/>
    <m/>
    <m/>
    <m/>
    <s v="ALTO"/>
    <m/>
    <m/>
    <m/>
    <n v="0.16666666666666666"/>
    <s v="menor de 30%"/>
    <n v="0"/>
    <n v="2"/>
    <n v="0"/>
    <n v="0"/>
    <n v="0"/>
    <n v="0"/>
    <n v="0"/>
    <n v="2"/>
    <n v="2"/>
    <n v="3"/>
    <n v="0"/>
    <n v="0"/>
    <n v="0"/>
    <n v="0"/>
    <n v="0"/>
    <n v="5"/>
    <n v="3.6979067943241675"/>
  </r>
  <r>
    <s v="28 - POMASQUICOCINAS"/>
    <m/>
    <s v="STEVEN ALEJANDRO BENALCAZAR"/>
    <s v="LA GANGA"/>
    <x v="272"/>
    <x v="0"/>
    <s v="COCINAS"/>
    <n v="0"/>
    <n v="5"/>
    <n v="0"/>
    <n v="3"/>
    <n v="0"/>
    <n v="0"/>
    <n v="0"/>
    <n v="0"/>
    <n v="0"/>
    <n v="0"/>
    <n v="0"/>
    <n v="0"/>
    <n v="0"/>
    <m/>
    <n v="0"/>
    <n v="0"/>
    <e v="#REF!"/>
    <s v="PLATA"/>
    <n v="4"/>
    <n v="0"/>
    <n v="0"/>
    <n v="3"/>
    <n v="1"/>
    <n v="1"/>
    <n v="1"/>
    <n v="4"/>
    <n v="0"/>
    <s v="PROM. C"/>
    <m/>
    <m/>
    <s v="CADENAS"/>
    <s v="GANGA POMASQUI"/>
    <m/>
    <s v="MARIA JOSE AREVALO"/>
    <e v="#N/A"/>
    <n v="0"/>
    <n v="1"/>
    <n v="0"/>
    <n v="0"/>
    <n v="0"/>
    <n v="0"/>
    <n v="0"/>
    <n v="1"/>
    <n v="3.853953719034942"/>
    <n v="0"/>
    <n v="0"/>
    <n v="0"/>
    <n v="0"/>
    <n v="0"/>
    <n v="0"/>
    <n v="0"/>
    <n v="0"/>
    <s v="W"/>
    <s v="STEVEN ALEJANDRO BENALCAZAR"/>
    <n v="1.5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059134696306995"/>
  </r>
  <r>
    <s v="28 - POMASQUIGLOBALES"/>
    <m/>
    <s v="STEVEN ALEJANDRO BENALCAZAR"/>
    <s v="LA GANGA"/>
    <x v="272"/>
    <x v="0"/>
    <s v="GLOBALES"/>
    <n v="0"/>
    <n v="0"/>
    <n v="1"/>
    <n v="0"/>
    <n v="0"/>
    <n v="0"/>
    <n v="0"/>
    <n v="0"/>
    <n v="0"/>
    <n v="0"/>
    <n v="0"/>
    <n v="0"/>
    <n v="0"/>
    <m/>
    <n v="1"/>
    <n v="1"/>
    <e v="#REF!"/>
    <s v="PLATA"/>
    <n v="1"/>
    <n v="0"/>
    <n v="1"/>
    <n v="1"/>
    <n v="0"/>
    <n v="0"/>
    <n v="0"/>
    <n v="0"/>
    <n v="0"/>
    <s v="PROM. C"/>
    <m/>
    <m/>
    <s v="CADENAS"/>
    <s v="GANGA POMASQUI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STEVEN ALEJANDRO BENALCAZAR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 - POMASQUIREFRIGERACIÓN"/>
    <m/>
    <s v="STEVEN ALEJANDRO BENALCAZAR"/>
    <s v="LA GANGA"/>
    <x v="272"/>
    <x v="0"/>
    <s v="REFRIGERACIÓN"/>
    <n v="0"/>
    <n v="3"/>
    <n v="0"/>
    <n v="4"/>
    <n v="0"/>
    <n v="0"/>
    <n v="0"/>
    <n v="0"/>
    <n v="0"/>
    <n v="0"/>
    <n v="0"/>
    <n v="0"/>
    <n v="0"/>
    <m/>
    <n v="0"/>
    <n v="0"/>
    <e v="#REF!"/>
    <s v="PLATA"/>
    <n v="4"/>
    <n v="0"/>
    <n v="0"/>
    <n v="2"/>
    <n v="2"/>
    <n v="0"/>
    <n v="2"/>
    <n v="2"/>
    <n v="0"/>
    <s v="PROM. C"/>
    <m/>
    <m/>
    <s v="CADENAS"/>
    <s v="GANGA POMASQUI"/>
    <m/>
    <s v="MARIA JOSE AREVALO"/>
    <e v="#N/A"/>
    <n v="0"/>
    <n v="0"/>
    <n v="0"/>
    <n v="0"/>
    <n v="0"/>
    <n v="0"/>
    <n v="0"/>
    <n v="0"/>
    <n v="3.7940177029952595"/>
    <n v="0"/>
    <n v="1"/>
    <n v="0"/>
    <n v="0"/>
    <n v="0"/>
    <n v="0"/>
    <n v="0"/>
    <n v="1"/>
    <s v="W"/>
    <s v="STEVEN ALEJANDRO BENALCAZAR"/>
    <n v="1.5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s v="32 - CALDERONCOCINAS"/>
    <m/>
    <s v="STEVEN ALEJANDRO BENALCAZAR"/>
    <s v="LA GANGA"/>
    <x v="273"/>
    <x v="0"/>
    <s v="COCINAS"/>
    <n v="0.33333333333333331"/>
    <n v="3"/>
    <n v="1"/>
    <n v="9"/>
    <n v="0"/>
    <n v="0"/>
    <n v="0"/>
    <n v="0"/>
    <n v="0"/>
    <n v="0"/>
    <n v="0"/>
    <n v="0"/>
    <n v="0"/>
    <m/>
    <n v="0.1"/>
    <n v="0.1"/>
    <e v="#REF!"/>
    <s v="BRONCE"/>
    <n v="10"/>
    <n v="0"/>
    <n v="1"/>
    <n v="10"/>
    <n v="0"/>
    <n v="0"/>
    <n v="0"/>
    <n v="10"/>
    <n v="0.1111111111111111"/>
    <s v="PROM. C"/>
    <m/>
    <m/>
    <s v="CADENAS"/>
    <s v="GANGA CALDERON"/>
    <m/>
    <s v="MARIA JOSE AREVALO"/>
    <e v="#N/A"/>
    <n v="1"/>
    <n v="3"/>
    <n v="0"/>
    <n v="0"/>
    <n v="0"/>
    <n v="0"/>
    <n v="0"/>
    <n v="4"/>
    <n v="3"/>
    <n v="3"/>
    <n v="4"/>
    <n v="0"/>
    <n v="0"/>
    <n v="0"/>
    <n v="0"/>
    <n v="0"/>
    <n v="7"/>
    <s v="M"/>
    <s v="STEVEN ALEJANDRO BENALCAZAR"/>
    <n v="1.0000000000000004"/>
    <n v="2"/>
    <n v="1"/>
    <n v="0"/>
    <n v="0"/>
    <n v="0"/>
    <n v="0"/>
    <n v="0"/>
    <n v="3"/>
    <n v="0.4"/>
    <n v="1"/>
    <n v="1"/>
    <n v="0"/>
    <n v="0"/>
    <n v="0"/>
    <n v="0"/>
    <n v="0"/>
    <n v="2"/>
    <m/>
    <m/>
    <m/>
    <m/>
    <m/>
    <m/>
    <m/>
    <n v="0.4375"/>
    <s v="mayor 40%"/>
    <n v="0"/>
    <n v="0"/>
    <n v="0"/>
    <n v="0"/>
    <n v="0"/>
    <n v="0"/>
    <n v="0"/>
    <n v="0"/>
    <n v="1"/>
    <n v="4"/>
    <n v="0"/>
    <n v="0"/>
    <n v="0"/>
    <n v="0"/>
    <n v="0"/>
    <n v="5"/>
    <n v="7.1537626660345666"/>
  </r>
  <r>
    <s v="32 - CALDERONGLOBALES"/>
    <m/>
    <s v="STEVEN ALEJANDRO BENALCAZAR"/>
    <s v="LA GANGA"/>
    <x v="273"/>
    <x v="0"/>
    <s v="GLOBALES"/>
    <n v="0"/>
    <n v="1"/>
    <n v="0"/>
    <n v="2"/>
    <n v="0"/>
    <n v="0"/>
    <n v="0"/>
    <n v="0"/>
    <n v="0"/>
    <n v="0"/>
    <n v="0"/>
    <n v="0"/>
    <n v="0"/>
    <m/>
    <n v="0"/>
    <n v="0"/>
    <e v="#REF!"/>
    <s v="BRONCE"/>
    <n v="2"/>
    <n v="0"/>
    <n v="0"/>
    <n v="2"/>
    <n v="0"/>
    <n v="0"/>
    <n v="0"/>
    <n v="0"/>
    <n v="0"/>
    <s v="PROM. C"/>
    <m/>
    <m/>
    <s v="CADENAS"/>
    <s v="GANGA CALDERON"/>
    <m/>
    <s v="MARIA JOSE AREVALO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STEVEN ALEJANDRO BENALCAZAR"/>
    <n v="1.000000000000000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.29026789129082164"/>
  </r>
  <r>
    <s v="32 - CALDERONLAVADO"/>
    <m/>
    <s v="STEVEN ALEJANDRO BENALCAZAR"/>
    <s v="LA GANGA"/>
    <x v="273"/>
    <x v="0"/>
    <s v="LAVADO"/>
    <n v="0"/>
    <n v="2"/>
    <n v="0"/>
    <n v="2"/>
    <n v="0"/>
    <n v="0"/>
    <n v="0"/>
    <n v="0"/>
    <n v="0"/>
    <n v="0"/>
    <n v="0"/>
    <n v="0"/>
    <n v="0"/>
    <m/>
    <n v="0"/>
    <n v="0"/>
    <e v="#REF!"/>
    <s v="BRONCE"/>
    <n v="2"/>
    <n v="0"/>
    <n v="0"/>
    <n v="2"/>
    <n v="0"/>
    <n v="0"/>
    <n v="0"/>
    <n v="0"/>
    <n v="0"/>
    <s v="PROM. C"/>
    <m/>
    <m/>
    <s v="CADENAS"/>
    <s v="GANGA CALDERON"/>
    <m/>
    <s v="MARIA JOSE AREVALO"/>
    <e v="#N/A"/>
    <n v="0"/>
    <n v="0"/>
    <n v="0"/>
    <n v="0"/>
    <n v="0"/>
    <n v="0"/>
    <n v="0"/>
    <n v="0"/>
    <n v="1.5811030914665303"/>
    <n v="0"/>
    <n v="0"/>
    <n v="0"/>
    <n v="0"/>
    <n v="0"/>
    <n v="0"/>
    <n v="0"/>
    <n v="0"/>
    <s v="M"/>
    <s v="STEVEN ALEJANDRO BENALCAZAR"/>
    <n v="1.0000000000000004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426558674909243"/>
  </r>
  <r>
    <s v="32 - CALDERONREFRIGERACIÓN"/>
    <m/>
    <s v="STEVEN ALEJANDRO BENALCAZAR"/>
    <s v="LA GANGA"/>
    <x v="273"/>
    <x v="0"/>
    <s v="REFRIGERACIÓN"/>
    <n v="0.66666666666666663"/>
    <n v="3"/>
    <n v="2"/>
    <n v="14"/>
    <n v="0"/>
    <n v="0"/>
    <n v="0"/>
    <n v="0"/>
    <n v="0"/>
    <n v="0"/>
    <n v="0"/>
    <n v="0"/>
    <n v="0"/>
    <m/>
    <n v="0.125"/>
    <n v="0.125"/>
    <e v="#REF!"/>
    <s v="BRONCE"/>
    <n v="16"/>
    <n v="0"/>
    <n v="2"/>
    <n v="16"/>
    <n v="0"/>
    <n v="0"/>
    <n v="0"/>
    <n v="16"/>
    <n v="0.14285714285714285"/>
    <s v="PROM. C"/>
    <m/>
    <m/>
    <s v="CADENAS"/>
    <s v="GANGA CALDERON"/>
    <m/>
    <s v="MARIA JOSE AREVALO"/>
    <e v="#N/A"/>
    <n v="0"/>
    <n v="0"/>
    <n v="0"/>
    <n v="0"/>
    <n v="0"/>
    <n v="0"/>
    <n v="0"/>
    <n v="0"/>
    <n v="2"/>
    <n v="2"/>
    <n v="3"/>
    <n v="0"/>
    <n v="0"/>
    <n v="0"/>
    <n v="0"/>
    <n v="0"/>
    <n v="5"/>
    <s v="M"/>
    <s v="STEVEN ALEJANDRO BENALCAZAR"/>
    <n v="1.0000000000000004"/>
    <n v="1"/>
    <n v="1"/>
    <n v="0"/>
    <n v="0"/>
    <n v="0"/>
    <n v="0"/>
    <n v="0"/>
    <n v="2"/>
    <n v="0.28000000000000003"/>
    <n v="2"/>
    <n v="2"/>
    <n v="0"/>
    <n v="0"/>
    <n v="0"/>
    <n v="0"/>
    <n v="0"/>
    <n v="4"/>
    <m/>
    <m/>
    <m/>
    <m/>
    <m/>
    <m/>
    <m/>
    <n v="0.45454545454545453"/>
    <s v="mayor 40%"/>
    <n v="0"/>
    <n v="1"/>
    <n v="0"/>
    <n v="0"/>
    <n v="0"/>
    <n v="0"/>
    <n v="0"/>
    <n v="1"/>
    <n v="0"/>
    <n v="0"/>
    <n v="0"/>
    <n v="0"/>
    <n v="0"/>
    <n v="0"/>
    <n v="0"/>
    <n v="0"/>
    <n v="4.2740046304649661"/>
  </r>
  <r>
    <s v="34 - SAN ANTONIO DE PICHINCHACOCINAS"/>
    <m/>
    <s v="STEVEN ALEJANDRO BENALCAZAR"/>
    <s v="LA GANGA"/>
    <x v="274"/>
    <x v="0"/>
    <s v="COCINAS"/>
    <n v="0"/>
    <n v="0"/>
    <n v="0"/>
    <n v="11"/>
    <n v="0"/>
    <n v="0"/>
    <n v="0"/>
    <n v="0"/>
    <n v="0"/>
    <n v="0"/>
    <n v="0"/>
    <n v="0"/>
    <n v="0"/>
    <m/>
    <n v="0"/>
    <n v="0"/>
    <e v="#REF!"/>
    <s v="BRONCE"/>
    <n v="11"/>
    <n v="0"/>
    <n v="0"/>
    <n v="7"/>
    <n v="4"/>
    <n v="0"/>
    <n v="4"/>
    <n v="7"/>
    <n v="0"/>
    <s v="PROM. C"/>
    <m/>
    <m/>
    <s v="CADENAS"/>
    <s v="GANGA SAN ANTONIO DE PICHINCHA"/>
    <m/>
    <s v="MARIA JOSE AREVALO"/>
    <e v="#N/A"/>
    <n v="0"/>
    <n v="2"/>
    <n v="0"/>
    <n v="0"/>
    <n v="0"/>
    <n v="0"/>
    <n v="0"/>
    <n v="2"/>
    <n v="1"/>
    <n v="0"/>
    <n v="2"/>
    <n v="0"/>
    <n v="0"/>
    <n v="0"/>
    <n v="0"/>
    <n v="0"/>
    <n v="2"/>
    <s v="W"/>
    <s v="STEVEN ALEJANDRO BENALCAZAR"/>
    <n v="1.5"/>
    <n v="0"/>
    <n v="1"/>
    <n v="0"/>
    <n v="0"/>
    <n v="0"/>
    <n v="0"/>
    <n v="0"/>
    <n v="1"/>
    <n v="0.4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4"/>
  </r>
  <r>
    <s v="34 - SAN ANTONIO DE PICHINCHAGLOBALES"/>
    <m/>
    <s v="STEVEN ALEJANDRO BENALCAZAR"/>
    <s v="LA GANGA"/>
    <x v="274"/>
    <x v="0"/>
    <s v="GLOBALES"/>
    <n v="0"/>
    <n v="1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GANGA SAN ANTONIO DE PICHINCHA"/>
    <m/>
    <s v="MARIA JOSE AREVALO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STEVEN ALEJANDRO BENALCAZAR"/>
    <n v="1.5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4 - SAN ANTONIO DE PICHINCHAREFRIGERACIÓN"/>
    <m/>
    <s v="STEVEN ALEJANDRO BENALCAZAR"/>
    <s v="LA GANGA"/>
    <x v="274"/>
    <x v="0"/>
    <s v="REFRIGERACIÓN"/>
    <n v="0"/>
    <n v="0"/>
    <n v="1"/>
    <n v="7"/>
    <n v="0"/>
    <n v="0"/>
    <n v="0"/>
    <n v="0"/>
    <n v="0"/>
    <n v="0"/>
    <n v="0"/>
    <n v="0"/>
    <n v="0"/>
    <m/>
    <n v="0.2"/>
    <n v="0.2"/>
    <e v="#REF!"/>
    <s v="BRONCE"/>
    <n v="8"/>
    <n v="0"/>
    <n v="1"/>
    <n v="5"/>
    <n v="3"/>
    <n v="0"/>
    <n v="3"/>
    <n v="5"/>
    <n v="0.14285714285714285"/>
    <s v="PROM. C"/>
    <m/>
    <m/>
    <s v="CADENAS"/>
    <s v="GANGA SAN ANTONIO DE PICHINCHA"/>
    <m/>
    <s v="MARIA JOSE AREVALO"/>
    <e v="#N/A"/>
    <n v="0"/>
    <n v="1"/>
    <n v="0"/>
    <n v="0"/>
    <n v="0"/>
    <n v="0"/>
    <n v="0"/>
    <n v="1"/>
    <n v="2"/>
    <n v="0"/>
    <n v="0"/>
    <n v="0"/>
    <n v="0"/>
    <n v="0"/>
    <n v="0"/>
    <n v="0"/>
    <n v="0"/>
    <s v="W"/>
    <s v="STEVEN ALEJANDRO BENALCAZAR"/>
    <n v="1.5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2"/>
  </r>
  <r>
    <s v="36 - CARCELEN ALTOCOCINAS"/>
    <m/>
    <s v="STEVEN ALEJANDRO BENALCAZAR"/>
    <s v="LA GANGA"/>
    <x v="275"/>
    <x v="0"/>
    <s v="COCINAS"/>
    <n v="0"/>
    <n v="2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CARCELEN"/>
    <m/>
    <s v="MARIA JOSE AREVALO"/>
    <e v="#N/A"/>
    <n v="0"/>
    <n v="0"/>
    <n v="0"/>
    <n v="0"/>
    <n v="0"/>
    <n v="0"/>
    <n v="0"/>
    <n v="0"/>
    <n v="3"/>
    <n v="0"/>
    <n v="1"/>
    <n v="0"/>
    <n v="0"/>
    <n v="0"/>
    <n v="0"/>
    <n v="0"/>
    <n v="1"/>
    <s v="W"/>
    <s v="STEVEN ALEJANDRO BENALCAZAR"/>
    <n v="1.5"/>
    <n v="0"/>
    <n v="0"/>
    <n v="0"/>
    <n v="0"/>
    <n v="0"/>
    <n v="0"/>
    <n v="0"/>
    <n v="0"/>
    <n v="0.4"/>
    <n v="1"/>
    <n v="0"/>
    <n v="0"/>
    <n v="0"/>
    <n v="0"/>
    <n v="0"/>
    <n v="0"/>
    <n v="1"/>
    <m/>
    <m/>
    <m/>
    <m/>
    <m/>
    <m/>
    <m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7.0898902307035438"/>
  </r>
  <r>
    <s v="36 - CARCELEN ALTOGLOBALES"/>
    <m/>
    <s v="STEVEN ALEJANDRO BENALCAZAR"/>
    <s v="LA GANGA"/>
    <x v="275"/>
    <x v="0"/>
    <s v="GLOBALES"/>
    <n v="0"/>
    <n v="2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CARCELEN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STEVEN ALEJANDRO BENALCAZAR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590107298752124"/>
  </r>
  <r>
    <s v="36 - CARCELEN ALTOLAVADO"/>
    <m/>
    <s v="STEVEN ALEJANDRO BENALCAZAR"/>
    <s v="LA GANGA"/>
    <x v="275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GANGA CARCELEN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STEVEN ALEJANDRO BENALCAZAR"/>
    <n v="1.5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6 - CARCELEN ALTOREFRIGERACIÓN"/>
    <m/>
    <s v="STEVEN ALEJANDRO BENALCAZAR"/>
    <s v="LA GANGA"/>
    <x v="275"/>
    <x v="0"/>
    <s v="REFRIGERACIÓN"/>
    <n v="5"/>
    <n v="1"/>
    <n v="5"/>
    <n v="0"/>
    <n v="0"/>
    <n v="0"/>
    <n v="0"/>
    <n v="0"/>
    <n v="0"/>
    <n v="0"/>
    <n v="0"/>
    <n v="0"/>
    <n v="0"/>
    <m/>
    <n v="1"/>
    <n v="1"/>
    <e v="#REF!"/>
    <s v="PLATA"/>
    <n v="5"/>
    <n v="0"/>
    <n v="5"/>
    <n v="5"/>
    <n v="0"/>
    <n v="0"/>
    <n v="0"/>
    <n v="0"/>
    <n v="0"/>
    <s v="PROM. C"/>
    <m/>
    <m/>
    <s v="CADENAS"/>
    <s v="GANGA CARCELEN"/>
    <m/>
    <s v="MARIA JOSE AREVALO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STEVEN ALEJANDRO BENALCAZAR"/>
    <n v="1.5"/>
    <n v="0"/>
    <n v="0"/>
    <n v="0"/>
    <n v="0"/>
    <n v="0"/>
    <n v="0"/>
    <n v="0"/>
    <n v="0"/>
    <n v="0.28000000000000003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62 - MIN QUITO TUMBACO - BODEGACOCINAS"/>
    <m/>
    <s v="STEVEN ALEJANDRO BENALCAZAR"/>
    <s v="MARCIMEX"/>
    <x v="276"/>
    <x v="0"/>
    <s v="COCINAS"/>
    <n v="3"/>
    <n v="2"/>
    <n v="6"/>
    <n v="16"/>
    <n v="0"/>
    <n v="0"/>
    <n v="0"/>
    <n v="0"/>
    <n v="0"/>
    <n v="0"/>
    <n v="0"/>
    <n v="0"/>
    <n v="0"/>
    <m/>
    <n v="0.2857142857142857"/>
    <n v="0.2857142857142857"/>
    <e v="#REF!"/>
    <s v="ORO"/>
    <n v="24"/>
    <n v="0"/>
    <n v="6"/>
    <n v="21"/>
    <n v="3"/>
    <n v="2"/>
    <n v="3"/>
    <n v="7"/>
    <n v="0.375"/>
    <s v="PROM. C"/>
    <m/>
    <m/>
    <s v="CADENAS"/>
    <s v="MIN QUITO TUMBACO"/>
    <m/>
    <s v="MARIA JOSE AREVALO"/>
    <e v="#N/A"/>
    <n v="0"/>
    <n v="2"/>
    <n v="0"/>
    <n v="0"/>
    <n v="0"/>
    <n v="0"/>
    <n v="0"/>
    <n v="2"/>
    <n v="4.8748451053283759"/>
    <n v="0"/>
    <n v="2"/>
    <n v="0"/>
    <n v="0"/>
    <n v="0"/>
    <n v="0"/>
    <n v="3"/>
    <n v="5"/>
    <s v="S"/>
    <s v="STEVEN ALEJANDRO BENALCAZAR"/>
    <n v="1.0000000000000004"/>
    <n v="2"/>
    <n v="1"/>
    <n v="0"/>
    <n v="0"/>
    <n v="0"/>
    <n v="0"/>
    <n v="3"/>
    <n v="6"/>
    <n v="0.15"/>
    <n v="2"/>
    <n v="4"/>
    <n v="0"/>
    <n v="0"/>
    <n v="0"/>
    <n v="0"/>
    <n v="1"/>
    <n v="7"/>
    <m/>
    <m/>
    <m/>
    <s v="ALTO"/>
    <m/>
    <m/>
    <m/>
    <n v="0.2"/>
    <s v="menor de 30%"/>
    <n v="0"/>
    <n v="0"/>
    <n v="0"/>
    <n v="0"/>
    <n v="0"/>
    <n v="0"/>
    <n v="1"/>
    <n v="1"/>
    <n v="1"/>
    <n v="2"/>
    <n v="0"/>
    <n v="0"/>
    <n v="0"/>
    <n v="0"/>
    <n v="3"/>
    <n v="6"/>
    <n v="6.6389546017798793"/>
  </r>
  <r>
    <s v="62 - MIN QUITO TUMBACO - BODEGAREFRIGERACIÓN"/>
    <m/>
    <s v="STEVEN ALEJANDRO BENALCAZAR"/>
    <s v="MARCIMEX"/>
    <x v="276"/>
    <x v="0"/>
    <s v="REFRIGERACIÓN"/>
    <n v="1"/>
    <n v="2"/>
    <n v="2"/>
    <n v="1"/>
    <n v="0"/>
    <n v="0"/>
    <n v="0"/>
    <n v="0"/>
    <n v="0"/>
    <n v="0"/>
    <n v="0"/>
    <n v="0"/>
    <n v="0"/>
    <m/>
    <n v="1"/>
    <n v="1"/>
    <e v="#REF!"/>
    <s v="ORO"/>
    <n v="4"/>
    <n v="0"/>
    <n v="2"/>
    <n v="2"/>
    <n v="2"/>
    <n v="0"/>
    <n v="2"/>
    <n v="2"/>
    <n v="2"/>
    <s v="PROM. C"/>
    <m/>
    <m/>
    <s v="CADENAS"/>
    <s v="MIN QUITO TUMBACO"/>
    <m/>
    <s v="MARIA JOSE AREVALO"/>
    <e v="#N/A"/>
    <n v="1"/>
    <n v="1"/>
    <n v="0"/>
    <n v="1"/>
    <n v="1"/>
    <n v="0"/>
    <n v="2"/>
    <n v="6"/>
    <n v="4.6343615547290895"/>
    <n v="0"/>
    <n v="0"/>
    <n v="0"/>
    <n v="0"/>
    <n v="0"/>
    <n v="0"/>
    <n v="0"/>
    <n v="0"/>
    <s v="S"/>
    <s v="STEVEN ALEJANDRO BENALCAZAR"/>
    <n v="1.0000000000000004"/>
    <n v="1"/>
    <n v="0"/>
    <n v="0"/>
    <n v="0"/>
    <n v="0"/>
    <n v="0"/>
    <n v="0"/>
    <n v="1"/>
    <n v="0.15"/>
    <n v="2"/>
    <n v="2"/>
    <n v="0"/>
    <n v="0"/>
    <n v="0"/>
    <n v="0"/>
    <n v="3"/>
    <n v="7"/>
    <m/>
    <m/>
    <m/>
    <s v="ALTO"/>
    <m/>
    <m/>
    <m/>
    <n v="0.2857142857142857"/>
    <s v="menor de 30%"/>
    <n v="0"/>
    <n v="2"/>
    <n v="0"/>
    <n v="0"/>
    <n v="0"/>
    <n v="0"/>
    <n v="2"/>
    <n v="4"/>
    <n v="2"/>
    <n v="0"/>
    <n v="0"/>
    <n v="0"/>
    <n v="0"/>
    <n v="0"/>
    <n v="0"/>
    <n v="2"/>
    <n v="6.8740611098957203"/>
  </r>
  <r>
    <s v="65 - MIN QUITO CALDERON - BODEGACOCINAS"/>
    <m/>
    <s v="STEVEN ALEJANDRO BENALCAZAR"/>
    <s v="MARCIMEX"/>
    <x v="277"/>
    <x v="0"/>
    <s v="COCINAS"/>
    <n v="0"/>
    <n v="0"/>
    <n v="0"/>
    <n v="1"/>
    <n v="0"/>
    <n v="0"/>
    <n v="0"/>
    <n v="0"/>
    <n v="0"/>
    <n v="0"/>
    <n v="0"/>
    <n v="0"/>
    <n v="0"/>
    <m/>
    <n v="0"/>
    <n v="0"/>
    <e v="#REF!"/>
    <s v="BRONCE"/>
    <n v="2"/>
    <n v="0"/>
    <n v="0"/>
    <n v="0"/>
    <n v="2"/>
    <n v="0"/>
    <n v="2"/>
    <n v="0"/>
    <n v="0"/>
    <s v="PROM. C"/>
    <m/>
    <m/>
    <s v="CADENAS"/>
    <s v="MIN QUITO CALDERON"/>
    <m/>
    <s v="MARIA JOSE AREVALO"/>
    <e v="#N/A"/>
    <n v="0"/>
    <n v="2"/>
    <n v="0"/>
    <n v="0"/>
    <n v="0"/>
    <n v="0"/>
    <n v="2"/>
    <n v="4"/>
    <n v="2"/>
    <n v="1"/>
    <n v="0"/>
    <n v="0"/>
    <n v="0"/>
    <n v="0"/>
    <n v="0"/>
    <n v="0"/>
    <n v="1"/>
    <s v="M"/>
    <s v="STEVEN ALEJANDRO BENALCAZAR"/>
    <n v="1.0000000000000004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s v="ALTO"/>
    <m/>
    <m/>
    <m/>
    <n v="0.2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65 - MIN QUITO CALDERON - BODEGAREFRIGERACIÓN"/>
    <m/>
    <s v="STEVEN ALEJANDRO BENALCAZAR"/>
    <s v="MARCIMEX"/>
    <x v="277"/>
    <x v="0"/>
    <s v="REFRIGERACIÓN"/>
    <n v="2"/>
    <n v="1"/>
    <n v="2"/>
    <n v="13"/>
    <n v="0"/>
    <n v="0"/>
    <n v="1"/>
    <n v="0"/>
    <n v="0"/>
    <n v="0"/>
    <n v="0"/>
    <n v="0"/>
    <n v="0"/>
    <m/>
    <n v="0.14285714285714285"/>
    <n v="0.14285714285714285"/>
    <e v="#REF!"/>
    <s v="BRONCE"/>
    <n v="16"/>
    <n v="0"/>
    <n v="2"/>
    <n v="14"/>
    <n v="2"/>
    <n v="0"/>
    <n v="2"/>
    <n v="2"/>
    <n v="0.15384615384615385"/>
    <s v="PROM. C"/>
    <m/>
    <m/>
    <s v="CADENAS"/>
    <s v="MIN QUITO CALDERON"/>
    <m/>
    <s v="MARIA JOSE AREVALO"/>
    <e v="#N/A"/>
    <n v="0"/>
    <n v="1"/>
    <n v="0"/>
    <n v="0"/>
    <n v="0"/>
    <n v="0"/>
    <n v="4"/>
    <n v="5"/>
    <n v="1.5620214395099543"/>
    <n v="2"/>
    <n v="1"/>
    <n v="0"/>
    <n v="0"/>
    <n v="0"/>
    <n v="0"/>
    <n v="2"/>
    <n v="5"/>
    <s v="M"/>
    <s v="STEVEN ALEJANDRO BENALCAZAR"/>
    <n v="1.0000000000000004"/>
    <n v="0"/>
    <n v="2"/>
    <n v="0"/>
    <n v="0"/>
    <n v="0"/>
    <n v="0"/>
    <n v="2"/>
    <n v="4"/>
    <n v="0.15"/>
    <n v="1"/>
    <n v="2"/>
    <n v="0"/>
    <n v="0"/>
    <n v="0"/>
    <n v="0"/>
    <n v="0"/>
    <n v="3"/>
    <m/>
    <m/>
    <m/>
    <s v="ALTO"/>
    <m/>
    <m/>
    <m/>
    <n v="0.17647058823529413"/>
    <s v="menor de 30%"/>
    <n v="0"/>
    <n v="1"/>
    <n v="0"/>
    <n v="0"/>
    <n v="0"/>
    <n v="0"/>
    <n v="0"/>
    <n v="1"/>
    <n v="0"/>
    <n v="1"/>
    <n v="0"/>
    <n v="0"/>
    <n v="1"/>
    <n v="0"/>
    <n v="0"/>
    <n v="2"/>
    <n v="2.2970903522205206"/>
  </r>
  <r>
    <s v="286 - ORVE SANGOLQUICOCINAS"/>
    <m/>
    <s v="STEVEN ALEJANDRO BENALCAZAR"/>
    <s v="ORVE HOGAR"/>
    <x v="278"/>
    <x v="0"/>
    <s v="COCINAS"/>
    <n v="3"/>
    <n v="1"/>
    <n v="3"/>
    <n v="4"/>
    <n v="0"/>
    <n v="0"/>
    <n v="0"/>
    <n v="0"/>
    <n v="0"/>
    <n v="0"/>
    <n v="0"/>
    <n v="0"/>
    <n v="0"/>
    <m/>
    <n v="0.75"/>
    <n v="0.75"/>
    <e v="#REF!"/>
    <s v="PLATA"/>
    <n v="7"/>
    <n v="0"/>
    <n v="3"/>
    <n v="4"/>
    <n v="3"/>
    <n v="0"/>
    <n v="3"/>
    <n v="4"/>
    <n v="0.75"/>
    <s v="PROM. C"/>
    <m/>
    <m/>
    <s v="CADENAS"/>
    <s v="ORVE SANGOLQUI 2"/>
    <m/>
    <s v="MARIA JOSE AREVALO"/>
    <e v="#N/A"/>
    <n v="0"/>
    <n v="1"/>
    <n v="0"/>
    <n v="0"/>
    <n v="0"/>
    <n v="0"/>
    <n v="0"/>
    <n v="1"/>
    <n v="5"/>
    <n v="0"/>
    <n v="0"/>
    <n v="0"/>
    <n v="0"/>
    <n v="0"/>
    <n v="0"/>
    <n v="0"/>
    <n v="0"/>
    <s v="V"/>
    <s v="STEVEN ALEJANDRO BENALCAZAR"/>
    <n v="0.99999999999999978"/>
    <n v="2"/>
    <n v="1"/>
    <n v="0"/>
    <n v="0"/>
    <n v="0"/>
    <n v="0"/>
    <n v="0"/>
    <n v="3"/>
    <n v="0.5"/>
    <n v="0"/>
    <n v="0"/>
    <n v="0"/>
    <n v="0"/>
    <n v="0"/>
    <n v="0"/>
    <n v="0"/>
    <n v="0"/>
    <m/>
    <m/>
    <m/>
    <m/>
    <m/>
    <m/>
    <m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5.396472713325311"/>
  </r>
  <r>
    <s v="286 - ORVE SANGOLQUIGLOBALES"/>
    <m/>
    <s v="STEVEN ALEJANDRO BENALCAZAR"/>
    <s v="ORVE HOGAR"/>
    <x v="278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ORVE SANGOLQUI 2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STEVEN ALEJANDRO BENALCAZAR"/>
    <n v="0.99999999999999978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6 - ORVE SANGOLQUILAVADO"/>
    <m/>
    <s v="STEVEN ALEJANDRO BENALCAZAR"/>
    <s v="ORVE HOGAR"/>
    <x v="278"/>
    <x v="0"/>
    <s v="LAVADO"/>
    <n v="0"/>
    <n v="0"/>
    <n v="0"/>
    <n v="0"/>
    <n v="0"/>
    <n v="3"/>
    <n v="0"/>
    <n v="0"/>
    <n v="0"/>
    <n v="0"/>
    <n v="0"/>
    <n v="0"/>
    <n v="0"/>
    <m/>
    <n v="0"/>
    <n v="0"/>
    <e v="#REF!"/>
    <s v="PLATA"/>
    <n v="3"/>
    <n v="0"/>
    <n v="0"/>
    <n v="0"/>
    <n v="3"/>
    <n v="0"/>
    <n v="3"/>
    <n v="0"/>
    <n v="0"/>
    <s v="PROM. C"/>
    <m/>
    <m/>
    <s v="CADENAS"/>
    <s v="ORVE SANGOLQUI 2"/>
    <m/>
    <s v="MARIA JOSE AREVALO"/>
    <e v="#N/A"/>
    <n v="0"/>
    <n v="0"/>
    <n v="0"/>
    <n v="0"/>
    <n v="1"/>
    <n v="0"/>
    <n v="0"/>
    <n v="1"/>
    <n v="0"/>
    <n v="0"/>
    <n v="0"/>
    <n v="1"/>
    <n v="0"/>
    <n v="0"/>
    <n v="0"/>
    <n v="0"/>
    <n v="1"/>
    <s v="V"/>
    <s v="STEVEN ALEJANDRO BENALCAZAR"/>
    <n v="0.99999999999999978"/>
    <n v="0"/>
    <n v="0"/>
    <n v="0"/>
    <n v="0"/>
    <n v="0"/>
    <n v="0"/>
    <n v="0"/>
    <n v="0"/>
    <n v="0"/>
    <n v="0"/>
    <n v="0"/>
    <n v="0"/>
    <n v="2"/>
    <n v="0"/>
    <n v="0"/>
    <n v="0"/>
    <n v="2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86 - ORVE SANGOLQUIREFRIGERACIÓN"/>
    <m/>
    <s v="STEVEN ALEJANDRO BENALCAZAR"/>
    <s v="ORVE HOGAR"/>
    <x v="278"/>
    <x v="0"/>
    <s v="REFRIGERACIÓN"/>
    <n v="3"/>
    <n v="1"/>
    <n v="3"/>
    <n v="4"/>
    <n v="0"/>
    <n v="0"/>
    <n v="0"/>
    <n v="0"/>
    <n v="0"/>
    <n v="0"/>
    <n v="0"/>
    <n v="0"/>
    <n v="0"/>
    <m/>
    <n v="0.5"/>
    <n v="0.5"/>
    <e v="#REF!"/>
    <s v="PLATA"/>
    <n v="8"/>
    <n v="0"/>
    <n v="3"/>
    <n v="6"/>
    <n v="2"/>
    <n v="1"/>
    <n v="2"/>
    <n v="7"/>
    <n v="0.75"/>
    <s v="PROM. C"/>
    <m/>
    <m/>
    <s v="CADENAS"/>
    <s v="ORVE SANGOLQUI 2"/>
    <m/>
    <s v="MARIA JOSE AREVALO"/>
    <e v="#N/A"/>
    <n v="0"/>
    <n v="1"/>
    <n v="0"/>
    <n v="0"/>
    <n v="0"/>
    <n v="0"/>
    <n v="0"/>
    <n v="1"/>
    <n v="4"/>
    <n v="0"/>
    <n v="2"/>
    <n v="0"/>
    <n v="0"/>
    <n v="0"/>
    <n v="0"/>
    <n v="0"/>
    <n v="2"/>
    <s v="V"/>
    <s v="STEVEN ALEJANDRO BENALCAZAR"/>
    <n v="0.99999999999999978"/>
    <n v="1"/>
    <n v="1"/>
    <n v="0"/>
    <n v="0"/>
    <n v="0"/>
    <n v="0"/>
    <n v="0"/>
    <n v="2"/>
    <n v="0.4"/>
    <n v="1"/>
    <n v="1"/>
    <n v="0"/>
    <n v="0"/>
    <n v="0"/>
    <n v="0"/>
    <n v="0"/>
    <n v="2"/>
    <m/>
    <m/>
    <s v="MEDIO"/>
    <m/>
    <m/>
    <m/>
    <m/>
    <n v="0.2857142857142857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5.9898937548587714"/>
  </r>
  <r>
    <s v="83 - ORVE COMITÉ DEL PUEBLOCOCINAS"/>
    <m/>
    <s v="STEVEN ALEJANDRO BENALCAZAR"/>
    <s v="ORVE HOGAR"/>
    <x v="279"/>
    <x v="0"/>
    <s v="COCINAS"/>
    <n v="0"/>
    <n v="3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ORVE COMITE DEL PUEBLO"/>
    <m/>
    <s v="MARIA JOSE AREVALO"/>
    <e v="#N/A"/>
    <n v="0"/>
    <n v="0"/>
    <n v="0"/>
    <n v="0"/>
    <n v="0"/>
    <n v="0"/>
    <n v="0"/>
    <n v="0"/>
    <n v="6"/>
    <n v="0"/>
    <n v="2"/>
    <n v="0"/>
    <n v="0"/>
    <n v="0"/>
    <n v="0"/>
    <n v="0"/>
    <n v="2"/>
    <s v="J"/>
    <s v="STEVEN ALEJANDRO BENALCAZAR"/>
    <n v="0.99999999999999978"/>
    <n v="0"/>
    <n v="1"/>
    <n v="0"/>
    <n v="0"/>
    <n v="0"/>
    <n v="0"/>
    <n v="0"/>
    <n v="1"/>
    <n v="0.5"/>
    <n v="0"/>
    <n v="0"/>
    <n v="0"/>
    <n v="0"/>
    <n v="0"/>
    <n v="0"/>
    <n v="0"/>
    <n v="0"/>
    <m/>
    <m/>
    <m/>
    <m/>
    <m/>
    <m/>
    <m/>
    <n v="0"/>
    <n v="0"/>
    <n v="0"/>
    <n v="2"/>
    <n v="0"/>
    <n v="0"/>
    <n v="0"/>
    <n v="0"/>
    <n v="0"/>
    <n v="2"/>
    <n v="3"/>
    <n v="2"/>
    <n v="0"/>
    <n v="0"/>
    <n v="0"/>
    <n v="0"/>
    <n v="0"/>
    <n v="5"/>
    <n v="7.9424984196480093"/>
  </r>
  <r>
    <s v="83 - ORVE COMITÉ DEL PUEBLOGLOBALES"/>
    <m/>
    <s v="STEVEN ALEJANDRO BENALCAZAR"/>
    <s v="ORVE HOGAR"/>
    <x v="279"/>
    <x v="0"/>
    <s v="GLOBALES"/>
    <n v="0"/>
    <n v="0"/>
    <n v="1"/>
    <n v="0"/>
    <n v="0"/>
    <n v="0"/>
    <n v="1"/>
    <n v="0"/>
    <n v="0"/>
    <n v="0"/>
    <n v="0"/>
    <n v="0"/>
    <n v="0"/>
    <m/>
    <n v="0.5"/>
    <n v="0.5"/>
    <e v="#REF!"/>
    <s v="BRONCE"/>
    <n v="2"/>
    <n v="0"/>
    <n v="1"/>
    <n v="2"/>
    <n v="0"/>
    <n v="0"/>
    <n v="0"/>
    <n v="0"/>
    <n v="0"/>
    <s v="PROM. C"/>
    <m/>
    <m/>
    <s v="CADENAS"/>
    <s v="ORVE COMITE DEL PUEBLO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STEVEN ALEJANDRO BENALCAZAR"/>
    <n v="0.99999999999999978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3 - ORVE COMITÉ DEL PUEBLOLAVADO"/>
    <m/>
    <s v="STEVEN ALEJANDRO BENALCAZAR"/>
    <s v="ORVE HOGAR"/>
    <x v="279"/>
    <x v="0"/>
    <s v="LAVADO"/>
    <n v="0"/>
    <n v="0"/>
    <n v="0"/>
    <n v="1"/>
    <n v="0"/>
    <n v="0"/>
    <n v="0"/>
    <n v="0"/>
    <n v="0"/>
    <n v="0"/>
    <n v="0"/>
    <n v="0"/>
    <n v="0"/>
    <m/>
    <n v="0"/>
    <n v="0"/>
    <e v="#REF!"/>
    <s v="BRONCE"/>
    <n v="1"/>
    <n v="0"/>
    <n v="0"/>
    <n v="1"/>
    <n v="0"/>
    <n v="0"/>
    <n v="0"/>
    <n v="0"/>
    <n v="0"/>
    <s v="PROM. C"/>
    <m/>
    <m/>
    <s v="CADENAS"/>
    <s v="ORVE COMITE DEL PUEBLO"/>
    <m/>
    <s v="MARIA JOSE AREVALO"/>
    <e v="#N/A"/>
    <n v="0"/>
    <n v="0"/>
    <n v="0"/>
    <n v="0"/>
    <n v="0"/>
    <n v="0"/>
    <n v="0"/>
    <n v="0"/>
    <n v="0"/>
    <n v="0"/>
    <n v="0"/>
    <n v="2"/>
    <n v="0"/>
    <n v="0"/>
    <n v="0"/>
    <n v="0"/>
    <n v="2"/>
    <s v="J"/>
    <s v="STEVEN ALEJANDRO BENALCAZAR"/>
    <n v="0.99999999999999978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3 - ORVE COMITÉ DEL PUEBLOREFRIGERACIÓN"/>
    <m/>
    <s v="STEVEN ALEJANDRO BENALCAZAR"/>
    <s v="ORVE HOGAR"/>
    <x v="279"/>
    <x v="0"/>
    <s v="REFRIGERACIÓN"/>
    <n v="0"/>
    <n v="3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ORVE COMITE DEL PUEBLO"/>
    <m/>
    <s v="MARIA JOSE AREVALO"/>
    <e v="#N/A"/>
    <n v="0"/>
    <n v="0"/>
    <n v="0"/>
    <n v="0"/>
    <n v="0"/>
    <n v="0"/>
    <n v="0"/>
    <n v="0"/>
    <n v="4"/>
    <n v="0"/>
    <n v="3"/>
    <n v="0"/>
    <n v="0"/>
    <n v="0"/>
    <n v="0"/>
    <n v="0"/>
    <n v="3"/>
    <s v="J"/>
    <s v="STEVEN ALEJANDRO BENALCAZAR"/>
    <n v="0.99999999999999978"/>
    <n v="0"/>
    <n v="1"/>
    <n v="0"/>
    <n v="0"/>
    <n v="0"/>
    <n v="0"/>
    <n v="0"/>
    <n v="1"/>
    <n v="0.4"/>
    <n v="0"/>
    <n v="0"/>
    <n v="0"/>
    <n v="0"/>
    <n v="0"/>
    <n v="0"/>
    <n v="0"/>
    <n v="0"/>
    <m/>
    <m/>
    <m/>
    <m/>
    <m/>
    <m/>
    <m/>
    <n v="0"/>
    <n v="0"/>
    <n v="0"/>
    <n v="3"/>
    <n v="0"/>
    <n v="0"/>
    <n v="0"/>
    <n v="0"/>
    <n v="0"/>
    <n v="3"/>
    <n v="1"/>
    <n v="0"/>
    <n v="0"/>
    <n v="0"/>
    <n v="0"/>
    <n v="0"/>
    <n v="0"/>
    <n v="1"/>
    <n v="6.3097520946704675"/>
  </r>
  <r>
    <s v="89 - ORVE CARAPUNGOCOCINAS"/>
    <m/>
    <s v="STEVEN ALEJANDRO BENALCAZAR"/>
    <s v="ORVE HOGAR"/>
    <x v="280"/>
    <x v="0"/>
    <s v="COCINAS"/>
    <n v="0"/>
    <n v="1"/>
    <n v="0"/>
    <n v="5"/>
    <n v="0"/>
    <n v="0"/>
    <n v="0"/>
    <n v="0"/>
    <n v="0"/>
    <n v="0"/>
    <n v="0"/>
    <n v="0"/>
    <n v="0"/>
    <m/>
    <n v="0"/>
    <n v="0"/>
    <e v="#REF!"/>
    <s v="BRONCE"/>
    <n v="6"/>
    <n v="0"/>
    <n v="0"/>
    <n v="3"/>
    <n v="3"/>
    <n v="0"/>
    <n v="3"/>
    <n v="1"/>
    <n v="0"/>
    <s v="PROM. C"/>
    <m/>
    <m/>
    <s v="CADENAS"/>
    <s v="ORVE CARAPUNGO"/>
    <m/>
    <s v="MARIA JOSE AREVALO"/>
    <e v="#N/A"/>
    <n v="1"/>
    <n v="1"/>
    <n v="0"/>
    <n v="0"/>
    <n v="0"/>
    <n v="0"/>
    <n v="0"/>
    <n v="2"/>
    <n v="1"/>
    <n v="0"/>
    <n v="1"/>
    <n v="0"/>
    <n v="0"/>
    <n v="0"/>
    <n v="0"/>
    <n v="0"/>
    <n v="1"/>
    <s v="J"/>
    <s v="STEVEN ALEJANDRO BENALCAZAR"/>
    <n v="0.99999999999999978"/>
    <n v="0"/>
    <n v="0"/>
    <n v="0"/>
    <n v="0"/>
    <n v="0"/>
    <n v="0"/>
    <n v="0"/>
    <n v="0"/>
    <n v="0.5"/>
    <n v="0"/>
    <n v="2"/>
    <n v="0"/>
    <n v="0"/>
    <n v="0"/>
    <n v="0"/>
    <n v="0"/>
    <n v="2"/>
    <m/>
    <m/>
    <m/>
    <s v="ALTO"/>
    <m/>
    <m/>
    <m/>
    <n v="0.2"/>
    <s v="30% a 40%"/>
    <n v="0"/>
    <n v="3"/>
    <n v="0"/>
    <n v="0"/>
    <n v="0"/>
    <n v="0"/>
    <n v="0"/>
    <n v="3"/>
    <n v="0"/>
    <n v="0"/>
    <n v="0"/>
    <n v="0"/>
    <n v="0"/>
    <n v="0"/>
    <n v="0"/>
    <n v="0"/>
    <n v="3"/>
  </r>
  <r>
    <s v="89 - ORVE CARAPUNGOREFRIGERACIÓN"/>
    <m/>
    <s v="STEVEN ALEJANDRO BENALCAZAR"/>
    <s v="ORVE HOGAR"/>
    <x v="280"/>
    <x v="0"/>
    <s v="REFRIGERACIÓN"/>
    <n v="0"/>
    <n v="2"/>
    <n v="0"/>
    <n v="3"/>
    <n v="0"/>
    <n v="0"/>
    <n v="0"/>
    <n v="0"/>
    <n v="0"/>
    <n v="0"/>
    <n v="0"/>
    <n v="0"/>
    <n v="0"/>
    <m/>
    <n v="0"/>
    <n v="0"/>
    <e v="#REF!"/>
    <s v="BRONCE"/>
    <n v="3"/>
    <n v="0"/>
    <n v="0"/>
    <n v="2"/>
    <n v="1"/>
    <n v="0"/>
    <n v="1"/>
    <n v="2"/>
    <n v="0"/>
    <s v="PROM. C"/>
    <m/>
    <m/>
    <s v="CADENAS"/>
    <s v="ORVE CARAPUNGO"/>
    <m/>
    <s v="MARIA JOSE AREVALO"/>
    <e v="#N/A"/>
    <n v="1"/>
    <n v="0"/>
    <n v="0"/>
    <n v="0"/>
    <n v="0"/>
    <n v="0"/>
    <n v="0"/>
    <n v="1"/>
    <n v="2"/>
    <n v="0"/>
    <n v="1"/>
    <n v="3"/>
    <n v="0"/>
    <n v="0"/>
    <n v="0"/>
    <n v="0"/>
    <n v="4"/>
    <s v="J"/>
    <s v="STEVEN ALEJANDRO BENALCAZAR"/>
    <n v="0.99999999999999978"/>
    <n v="1"/>
    <n v="0"/>
    <n v="0"/>
    <n v="0"/>
    <n v="0"/>
    <n v="0"/>
    <n v="0"/>
    <n v="1"/>
    <n v="0.4"/>
    <n v="0"/>
    <n v="1"/>
    <n v="0"/>
    <n v="0"/>
    <n v="0"/>
    <n v="0"/>
    <n v="0"/>
    <n v="1"/>
    <m/>
    <m/>
    <m/>
    <s v="ALTO"/>
    <m/>
    <m/>
    <m/>
    <n v="0.2857142857142857"/>
    <s v="30% a 40%"/>
    <n v="1"/>
    <n v="0"/>
    <n v="0"/>
    <n v="0"/>
    <n v="0"/>
    <n v="0"/>
    <n v="0"/>
    <n v="1"/>
    <n v="0"/>
    <n v="1"/>
    <n v="0"/>
    <n v="0"/>
    <n v="0"/>
    <n v="0"/>
    <n v="0"/>
    <n v="1"/>
    <n v="4"/>
  </r>
  <r>
    <s v="91 - ORVE TUMBACOCOCINAS"/>
    <m/>
    <s v="STEVEN ALEJANDRO BENALCAZAR"/>
    <s v="ORVE HOGAR"/>
    <x v="281"/>
    <x v="0"/>
    <s v="COCINAS"/>
    <n v="1.6666666666666667"/>
    <n v="3"/>
    <n v="5"/>
    <n v="5"/>
    <n v="0"/>
    <n v="0"/>
    <n v="0"/>
    <n v="0"/>
    <n v="0"/>
    <n v="0"/>
    <n v="0"/>
    <n v="0"/>
    <n v="0"/>
    <m/>
    <n v="0.7142857142857143"/>
    <n v="0.7142857142857143"/>
    <e v="#REF!"/>
    <s v="BRONCE"/>
    <n v="13"/>
    <n v="0"/>
    <n v="5"/>
    <n v="7"/>
    <n v="6"/>
    <n v="3"/>
    <n v="6"/>
    <n v="10"/>
    <n v="1"/>
    <s v="PROM. C"/>
    <m/>
    <m/>
    <s v="CADENAS"/>
    <s v="ORVE TUMBACO"/>
    <m/>
    <s v="MARIA JOSE AREVALO"/>
    <e v="#N/A"/>
    <n v="3"/>
    <n v="2"/>
    <n v="0"/>
    <n v="0"/>
    <n v="0"/>
    <n v="0"/>
    <n v="0"/>
    <n v="5"/>
    <n v="8.6553026012760945"/>
    <n v="1"/>
    <n v="1"/>
    <n v="0"/>
    <n v="0"/>
    <n v="0"/>
    <n v="0"/>
    <n v="0"/>
    <n v="2"/>
    <s v="S"/>
    <s v="STEVEN ALEJANDRO BENALCAZAR"/>
    <n v="1.9999999999999996"/>
    <n v="1"/>
    <n v="2"/>
    <n v="0"/>
    <n v="0"/>
    <n v="0"/>
    <n v="0"/>
    <n v="0"/>
    <n v="3"/>
    <n v="0.5"/>
    <n v="3"/>
    <n v="5"/>
    <n v="0"/>
    <n v="0"/>
    <n v="0"/>
    <n v="0"/>
    <n v="0"/>
    <n v="8"/>
    <m/>
    <m/>
    <m/>
    <m/>
    <m/>
    <m/>
    <m/>
    <n v="0.44444444444444442"/>
    <s v="mayor 40%"/>
    <n v="0"/>
    <n v="2"/>
    <n v="0"/>
    <n v="0"/>
    <n v="0"/>
    <n v="0"/>
    <n v="0"/>
    <n v="2"/>
    <n v="1"/>
    <n v="0"/>
    <n v="0"/>
    <n v="0"/>
    <n v="0"/>
    <n v="0"/>
    <n v="0"/>
    <n v="1"/>
    <n v="10.198682112772252"/>
  </r>
  <r>
    <s v="91 - ORVE TUMBACOGLOBALES"/>
    <m/>
    <s v="STEVEN ALEJANDRO BENALCAZAR"/>
    <s v="ORVE HOGAR"/>
    <x v="281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ORVE TUMBACO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S"/>
    <s v="STEVEN ALEJANDRO BENALCAZAR"/>
    <n v="1.999999999999999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1 - ORVE TUMBACOLAVADO"/>
    <m/>
    <s v="STEVEN ALEJANDRO BENALCAZAR"/>
    <s v="ORVE HOGAR"/>
    <x v="281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BRONCE"/>
    <n v="0"/>
    <n v="0"/>
    <n v="0"/>
    <n v="0"/>
    <n v="0"/>
    <n v="0"/>
    <n v="0"/>
    <n v="0"/>
    <n v="0"/>
    <s v="PROM. C"/>
    <m/>
    <m/>
    <s v="CADENAS"/>
    <s v="ORVE TUMBACO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S"/>
    <s v="STEVEN ALEJANDRO BENALCAZAR"/>
    <n v="1.9999999999999996"/>
    <n v="0"/>
    <n v="0"/>
    <n v="2"/>
    <n v="0"/>
    <n v="0"/>
    <n v="0"/>
    <n v="0"/>
    <n v="2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1 - ORVE TUMBACOREFRIGERACIÓN"/>
    <m/>
    <s v="STEVEN ALEJANDRO BENALCAZAR"/>
    <s v="ORVE HOGAR"/>
    <x v="281"/>
    <x v="0"/>
    <s v="REFRIGERACIÓN"/>
    <n v="2"/>
    <n v="3"/>
    <n v="6"/>
    <n v="11"/>
    <n v="0"/>
    <n v="0"/>
    <n v="0"/>
    <n v="0"/>
    <n v="0"/>
    <n v="0"/>
    <n v="0"/>
    <n v="0"/>
    <n v="0"/>
    <m/>
    <n v="0.4"/>
    <n v="0.4"/>
    <e v="#REF!"/>
    <s v="BRONCE"/>
    <n v="17"/>
    <n v="0"/>
    <n v="6"/>
    <n v="15"/>
    <n v="2"/>
    <n v="0"/>
    <n v="2"/>
    <n v="14"/>
    <n v="0.54545454545454541"/>
    <s v="PROM. C"/>
    <m/>
    <m/>
    <s v="CADENAS"/>
    <s v="ORVE TUMBACO"/>
    <m/>
    <s v="MARIA JOSE AREVALO"/>
    <e v="#N/A"/>
    <n v="1"/>
    <n v="2"/>
    <n v="0"/>
    <n v="0"/>
    <n v="0"/>
    <n v="0"/>
    <n v="0"/>
    <n v="3"/>
    <n v="4"/>
    <n v="0"/>
    <n v="2"/>
    <n v="3"/>
    <n v="1"/>
    <n v="0"/>
    <n v="0"/>
    <n v="0"/>
    <n v="6"/>
    <s v="S"/>
    <s v="STEVEN ALEJANDRO BENALCAZAR"/>
    <n v="1.9999999999999996"/>
    <n v="2"/>
    <n v="4"/>
    <n v="0"/>
    <n v="0"/>
    <n v="0"/>
    <n v="0"/>
    <n v="0"/>
    <n v="6"/>
    <n v="0.4"/>
    <n v="1"/>
    <n v="3"/>
    <n v="0"/>
    <n v="0"/>
    <n v="0"/>
    <n v="0"/>
    <n v="0"/>
    <n v="4"/>
    <m/>
    <s v="ALTO"/>
    <s v="MEDIO"/>
    <m/>
    <m/>
    <m/>
    <m/>
    <n v="0.21052631578947367"/>
    <s v="menor de 30%"/>
    <n v="0"/>
    <n v="2"/>
    <n v="0"/>
    <n v="0"/>
    <n v="0"/>
    <n v="0"/>
    <n v="0"/>
    <n v="2"/>
    <n v="0"/>
    <n v="3"/>
    <n v="0"/>
    <n v="0"/>
    <n v="0"/>
    <n v="0"/>
    <n v="0"/>
    <n v="3"/>
    <n v="6.6509557580169796"/>
  </r>
  <r>
    <s v="151 - POINT CALDERONCOCINAS"/>
    <m/>
    <s v="STEVEN ALEJANDRO BENALCAZAR"/>
    <s v="POINT"/>
    <x v="282"/>
    <x v="0"/>
    <s v="COCINAS"/>
    <n v="0.5"/>
    <n v="6"/>
    <n v="3"/>
    <n v="4"/>
    <n v="0"/>
    <n v="0"/>
    <n v="0"/>
    <n v="0"/>
    <n v="0"/>
    <n v="0"/>
    <n v="0"/>
    <n v="0"/>
    <n v="0"/>
    <m/>
    <n v="0.5"/>
    <n v="0.5"/>
    <e v="#REF!"/>
    <s v="PLATA"/>
    <n v="7"/>
    <n v="0"/>
    <n v="3"/>
    <n v="6"/>
    <n v="1"/>
    <n v="0"/>
    <n v="1"/>
    <n v="6"/>
    <n v="0.75"/>
    <s v="PROM. C"/>
    <m/>
    <m/>
    <s v="CADENAS"/>
    <s v="POINT CALDERON"/>
    <m/>
    <s v="MARIA JOSE AREVALO"/>
    <e v="#N/A"/>
    <n v="0"/>
    <n v="1"/>
    <n v="0"/>
    <n v="0"/>
    <n v="0"/>
    <n v="0"/>
    <n v="0"/>
    <n v="1"/>
    <n v="5.3362659239552634"/>
    <n v="2"/>
    <n v="2"/>
    <n v="0"/>
    <n v="0"/>
    <n v="0"/>
    <n v="0"/>
    <n v="0"/>
    <n v="4"/>
    <s v="M"/>
    <s v="STEVEN ALEJANDRO BENALCAZAR"/>
    <n v="0.99999999999999911"/>
    <n v="1"/>
    <n v="2"/>
    <n v="0"/>
    <n v="0"/>
    <n v="0"/>
    <n v="0"/>
    <n v="0"/>
    <n v="3"/>
    <n v="0.5"/>
    <n v="0"/>
    <n v="0"/>
    <n v="0"/>
    <n v="0"/>
    <n v="0"/>
    <n v="0"/>
    <n v="0"/>
    <n v="0"/>
    <m/>
    <m/>
    <m/>
    <m/>
    <m/>
    <m/>
    <m/>
    <n v="0.375"/>
    <s v="30% a 40%"/>
    <n v="1"/>
    <n v="0"/>
    <n v="0"/>
    <n v="0"/>
    <n v="0"/>
    <n v="0"/>
    <n v="0"/>
    <n v="1"/>
    <n v="0"/>
    <n v="1"/>
    <n v="0"/>
    <n v="0"/>
    <n v="0"/>
    <n v="0"/>
    <n v="0"/>
    <n v="1"/>
    <n v="7.0580346893798218"/>
  </r>
  <r>
    <s v="151 - POINT CALDERONGLOBALES"/>
    <m/>
    <s v="STEVEN ALEJANDRO BENALCAZAR"/>
    <s v="POINT"/>
    <x v="282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POINT CALDERON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STEVEN ALEJANDRO BENALCAZAR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51 - POINT CALDERONLAVADO"/>
    <m/>
    <s v="STEVEN ALEJANDRO BENALCAZAR"/>
    <s v="POINT"/>
    <x v="282"/>
    <x v="0"/>
    <s v="LAVADO"/>
    <n v="0"/>
    <n v="0"/>
    <n v="1"/>
    <n v="0"/>
    <n v="0"/>
    <n v="0"/>
    <n v="0"/>
    <n v="0"/>
    <n v="0"/>
    <n v="0"/>
    <n v="0"/>
    <n v="0"/>
    <n v="0"/>
    <m/>
    <n v="1"/>
    <n v="1"/>
    <e v="#REF!"/>
    <s v="PLATA"/>
    <n v="1"/>
    <n v="0"/>
    <n v="1"/>
    <n v="1"/>
    <n v="0"/>
    <n v="0"/>
    <n v="0"/>
    <n v="1"/>
    <n v="0"/>
    <s v="PROM. C"/>
    <m/>
    <m/>
    <s v="CADENAS"/>
    <s v="POINT CALDERON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STEVEN ALEJANDRO BENALCAZAR"/>
    <n v="0.99999999999999911"/>
    <n v="0"/>
    <n v="0"/>
    <n v="0"/>
    <n v="0"/>
    <n v="0"/>
    <n v="0"/>
    <n v="0"/>
    <n v="0"/>
    <n v="0.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.2146013044393015"/>
  </r>
  <r>
    <s v="151 - POINT CALDERONREFRIGERACIÓN"/>
    <m/>
    <s v="STEVEN ALEJANDRO BENALCAZAR"/>
    <s v="POINT"/>
    <x v="282"/>
    <x v="0"/>
    <s v="REFRIGERACIÓN"/>
    <n v="0.66666666666666663"/>
    <n v="3"/>
    <n v="2"/>
    <n v="8"/>
    <n v="0"/>
    <n v="0"/>
    <n v="0"/>
    <n v="0"/>
    <n v="0"/>
    <n v="0"/>
    <n v="0"/>
    <n v="0"/>
    <n v="0"/>
    <m/>
    <n v="0.22222222222222221"/>
    <n v="0.22222222222222221"/>
    <e v="#REF!"/>
    <s v="PLATA"/>
    <n v="10"/>
    <n v="0"/>
    <n v="2"/>
    <n v="9"/>
    <n v="1"/>
    <n v="0"/>
    <n v="1"/>
    <n v="7"/>
    <n v="0.25"/>
    <s v="PROM. C"/>
    <m/>
    <m/>
    <s v="CADENAS"/>
    <s v="POINT CALDERON"/>
    <m/>
    <s v="MARIA JOSE AREVALO"/>
    <e v="#N/A"/>
    <n v="0"/>
    <n v="2"/>
    <n v="0"/>
    <n v="0"/>
    <n v="0"/>
    <n v="0"/>
    <n v="0"/>
    <n v="2"/>
    <n v="4.2690797844979294"/>
    <n v="2"/>
    <n v="0"/>
    <n v="0"/>
    <n v="0"/>
    <n v="0"/>
    <n v="0"/>
    <n v="0"/>
    <n v="2"/>
    <s v="M"/>
    <s v="STEVEN ALEJANDRO BENALCAZAR"/>
    <n v="0.99999999999999911"/>
    <n v="2"/>
    <n v="1"/>
    <n v="0"/>
    <n v="0"/>
    <n v="0"/>
    <n v="0"/>
    <n v="0"/>
    <n v="3"/>
    <n v="0.4"/>
    <n v="0"/>
    <n v="0"/>
    <n v="0"/>
    <n v="0"/>
    <n v="0"/>
    <n v="0"/>
    <n v="0"/>
    <n v="0"/>
    <m/>
    <m/>
    <m/>
    <m/>
    <m/>
    <m/>
    <m/>
    <n v="0.5714285714285714"/>
    <s v="mayor 40%"/>
    <n v="0"/>
    <n v="1"/>
    <n v="0"/>
    <n v="0"/>
    <n v="0"/>
    <n v="0"/>
    <n v="0"/>
    <n v="1"/>
    <n v="1"/>
    <n v="0"/>
    <n v="0"/>
    <n v="0"/>
    <n v="0"/>
    <n v="0"/>
    <n v="0"/>
    <n v="1"/>
    <n v="4.5100259919690142"/>
  </r>
  <r>
    <s v="152 - POINT CARAPUNGOCOCINAS"/>
    <m/>
    <s v="STEVEN ALEJANDRO BENALCAZAR"/>
    <s v="POINT"/>
    <x v="283"/>
    <x v="0"/>
    <s v="COCINAS"/>
    <n v="1.2"/>
    <n v="5"/>
    <n v="6"/>
    <n v="2"/>
    <n v="0"/>
    <n v="0"/>
    <n v="0"/>
    <n v="0"/>
    <n v="0"/>
    <n v="0"/>
    <n v="0"/>
    <n v="0"/>
    <n v="0"/>
    <m/>
    <n v="0.75"/>
    <n v="0.75"/>
    <e v="#REF!"/>
    <s v="PLATA"/>
    <n v="8"/>
    <n v="0"/>
    <n v="6"/>
    <n v="8"/>
    <n v="0"/>
    <n v="0"/>
    <n v="0"/>
    <n v="5"/>
    <n v="3"/>
    <s v="PROM. C"/>
    <m/>
    <m/>
    <s v="CADENAS"/>
    <s v="POINT CARAPUNGO"/>
    <m/>
    <s v="MARIA JOSE AREVALO"/>
    <e v="#N/A"/>
    <n v="0"/>
    <n v="2"/>
    <n v="0"/>
    <n v="0"/>
    <n v="0"/>
    <n v="0"/>
    <n v="0"/>
    <n v="2"/>
    <n v="3.7870355097905231"/>
    <n v="0"/>
    <n v="2"/>
    <n v="0"/>
    <n v="0"/>
    <n v="0"/>
    <n v="0"/>
    <n v="0"/>
    <n v="2"/>
    <s v="J"/>
    <s v="STEVEN ALEJANDRO BENALCAZAR"/>
    <n v="1.0000000000000004"/>
    <n v="2"/>
    <n v="2"/>
    <n v="0"/>
    <n v="0"/>
    <n v="0"/>
    <n v="0"/>
    <n v="0"/>
    <n v="4"/>
    <n v="0.5"/>
    <n v="1"/>
    <n v="0"/>
    <n v="0"/>
    <n v="0"/>
    <n v="0"/>
    <n v="0"/>
    <n v="0"/>
    <n v="1"/>
    <m/>
    <s v="MEDIO"/>
    <m/>
    <m/>
    <m/>
    <m/>
    <m/>
    <n v="0.33333333333333331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5.4138645122754649"/>
  </r>
  <r>
    <s v="152 - POINT CARAPUNGOLAVADO"/>
    <m/>
    <s v="STEVEN ALEJANDRO BENALCAZAR"/>
    <s v="POINT"/>
    <x v="283"/>
    <x v="0"/>
    <s v="LAVADO"/>
    <n v="0"/>
    <n v="0"/>
    <n v="12"/>
    <n v="4"/>
    <n v="0"/>
    <n v="0"/>
    <n v="0"/>
    <n v="0"/>
    <n v="0"/>
    <n v="0"/>
    <n v="0"/>
    <n v="0"/>
    <n v="0"/>
    <m/>
    <n v="0.75"/>
    <n v="0.75"/>
    <e v="#REF!"/>
    <s v="PLATA"/>
    <n v="16"/>
    <n v="0"/>
    <n v="12"/>
    <n v="16"/>
    <n v="0"/>
    <n v="0"/>
    <n v="0"/>
    <n v="0"/>
    <n v="3"/>
    <s v="PROM. C"/>
    <m/>
    <m/>
    <s v="CADENAS"/>
    <s v="POINT CARAPUNGO"/>
    <m/>
    <s v="MARIA JOSE AREVALO"/>
    <e v="#N/A"/>
    <n v="0"/>
    <n v="0"/>
    <n v="1"/>
    <n v="0"/>
    <n v="0"/>
    <n v="0"/>
    <n v="0"/>
    <n v="1"/>
    <n v="0"/>
    <n v="0"/>
    <n v="0"/>
    <n v="0"/>
    <n v="0"/>
    <n v="0"/>
    <n v="0"/>
    <n v="0"/>
    <n v="0"/>
    <s v="J"/>
    <s v="STEVEN ALEJANDRO BENALCAZAR"/>
    <n v="1.0000000000000004"/>
    <n v="0"/>
    <n v="0"/>
    <n v="0"/>
    <n v="0"/>
    <n v="0"/>
    <n v="0"/>
    <n v="0"/>
    <n v="0"/>
    <n v="0.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.21632653061224488"/>
  </r>
  <r>
    <s v="152 - POINT CARAPUNGOREFRIGERACIÓN"/>
    <m/>
    <s v="STEVEN ALEJANDRO BENALCAZAR"/>
    <s v="POINT"/>
    <x v="283"/>
    <x v="0"/>
    <s v="REFRIGERACIÓN"/>
    <n v="1.5"/>
    <n v="2"/>
    <n v="3"/>
    <n v="4"/>
    <n v="0"/>
    <n v="0"/>
    <n v="0"/>
    <n v="0"/>
    <n v="0"/>
    <n v="0"/>
    <n v="0"/>
    <n v="0"/>
    <n v="0"/>
    <m/>
    <n v="0.42857142857142855"/>
    <n v="0.42857142857142855"/>
    <e v="#REF!"/>
    <s v="PLATA"/>
    <n v="7"/>
    <n v="0"/>
    <n v="3"/>
    <n v="7"/>
    <n v="0"/>
    <n v="0"/>
    <n v="0"/>
    <n v="5"/>
    <n v="0.75"/>
    <s v="PROM. C"/>
    <m/>
    <m/>
    <s v="CADENAS"/>
    <s v="POINT CARAPUNGO"/>
    <m/>
    <s v="MARIA JOSE AREVALO"/>
    <e v="#N/A"/>
    <n v="0"/>
    <n v="1"/>
    <n v="0"/>
    <n v="0"/>
    <n v="0"/>
    <n v="0"/>
    <n v="0"/>
    <n v="1"/>
    <n v="1.9355231421245254"/>
    <n v="2"/>
    <n v="3"/>
    <n v="0"/>
    <n v="0"/>
    <n v="0"/>
    <n v="0"/>
    <n v="0"/>
    <n v="5"/>
    <s v="J"/>
    <s v="STEVEN ALEJANDRO BENALCAZAR"/>
    <n v="1.0000000000000004"/>
    <n v="2"/>
    <n v="1"/>
    <n v="0"/>
    <n v="0"/>
    <n v="0"/>
    <n v="0"/>
    <n v="0"/>
    <n v="3"/>
    <n v="0.4"/>
    <n v="1"/>
    <n v="1"/>
    <n v="0"/>
    <n v="0"/>
    <n v="0"/>
    <n v="0"/>
    <n v="0"/>
    <n v="2"/>
    <m/>
    <m/>
    <m/>
    <m/>
    <m/>
    <m/>
    <m/>
    <n v="0.45454545454545453"/>
    <s v="mayor 40%"/>
    <n v="0"/>
    <n v="2"/>
    <n v="0"/>
    <n v="0"/>
    <n v="0"/>
    <n v="0"/>
    <n v="0"/>
    <n v="2"/>
    <n v="2"/>
    <n v="0"/>
    <n v="0"/>
    <n v="0"/>
    <n v="0"/>
    <n v="0"/>
    <n v="0"/>
    <n v="2"/>
    <n v="3.8766159160598659"/>
  </r>
  <r>
    <s v="153 - POINT COMITÉ DEL PUEBLOCOCINAS"/>
    <m/>
    <s v="STEVEN ALEJANDRO BENALCAZAR"/>
    <s v="POINT"/>
    <x v="284"/>
    <x v="0"/>
    <s v="COCINAS"/>
    <n v="0.2"/>
    <n v="5"/>
    <n v="1"/>
    <n v="6"/>
    <n v="0"/>
    <n v="0"/>
    <n v="0"/>
    <n v="0"/>
    <n v="0"/>
    <n v="0"/>
    <n v="0"/>
    <n v="0"/>
    <n v="0"/>
    <m/>
    <n v="0.25"/>
    <n v="0.25"/>
    <e v="#REF!"/>
    <s v="PLATINO"/>
    <n v="8"/>
    <n v="0"/>
    <n v="1"/>
    <n v="4"/>
    <n v="4"/>
    <n v="1"/>
    <n v="4"/>
    <n v="5"/>
    <n v="0.16666666666666666"/>
    <s v="PROM. C"/>
    <m/>
    <m/>
    <s v="CADENAS"/>
    <s v="POINT COMITE DEL PUEBLO"/>
    <m/>
    <s v="MARIA JOSE AREVALO"/>
    <e v="#N/A"/>
    <n v="1"/>
    <n v="0"/>
    <n v="0"/>
    <n v="0"/>
    <n v="0"/>
    <n v="0"/>
    <n v="0"/>
    <n v="1"/>
    <n v="4.7900460122025601"/>
    <n v="1"/>
    <n v="3"/>
    <n v="0"/>
    <n v="0"/>
    <n v="0"/>
    <n v="0"/>
    <n v="0"/>
    <n v="4"/>
    <s v="J"/>
    <s v="STEVEN ALEJANDRO BENALCAZAR"/>
    <n v="0.75"/>
    <n v="2"/>
    <n v="1"/>
    <n v="0"/>
    <n v="0"/>
    <n v="0"/>
    <n v="0"/>
    <n v="0"/>
    <n v="3"/>
    <n v="0.5"/>
    <n v="0"/>
    <n v="1"/>
    <n v="0"/>
    <n v="0"/>
    <n v="0"/>
    <n v="0"/>
    <n v="0"/>
    <n v="1"/>
    <m/>
    <m/>
    <m/>
    <m/>
    <m/>
    <m/>
    <m/>
    <n v="0.44444444444444442"/>
    <s v="mayor 40%"/>
    <n v="2"/>
    <n v="0"/>
    <n v="0"/>
    <n v="0"/>
    <n v="0"/>
    <n v="0"/>
    <n v="0"/>
    <n v="2"/>
    <n v="2"/>
    <n v="0"/>
    <n v="0"/>
    <n v="0"/>
    <n v="0"/>
    <n v="0"/>
    <n v="0"/>
    <n v="2"/>
    <n v="6.526128097233002"/>
  </r>
  <r>
    <s v="153 - POINT COMITÉ DEL PUEBLOLAVADO"/>
    <m/>
    <s v="STEVEN ALEJANDRO BENALCAZAR"/>
    <s v="POINT"/>
    <x v="284"/>
    <x v="0"/>
    <s v="LAVADO"/>
    <n v="0"/>
    <n v="1"/>
    <n v="0"/>
    <n v="0"/>
    <n v="0"/>
    <n v="1"/>
    <n v="0"/>
    <n v="0"/>
    <n v="0"/>
    <n v="0"/>
    <n v="0"/>
    <n v="0"/>
    <n v="0"/>
    <m/>
    <n v="0"/>
    <n v="0"/>
    <e v="#REF!"/>
    <s v="PLATINO"/>
    <n v="1"/>
    <n v="0"/>
    <n v="0"/>
    <n v="1"/>
    <n v="0"/>
    <n v="0"/>
    <n v="0"/>
    <n v="0"/>
    <n v="0"/>
    <s v="PROM. C"/>
    <m/>
    <m/>
    <s v="CADENAS"/>
    <s v="POINT COMITE DEL PUEBLO"/>
    <m/>
    <s v="MARIA JOSE AREVALO"/>
    <e v="#N/A"/>
    <n v="1"/>
    <n v="0"/>
    <n v="0"/>
    <n v="0"/>
    <n v="0"/>
    <n v="0"/>
    <n v="0"/>
    <n v="1"/>
    <n v="2"/>
    <n v="0"/>
    <n v="0"/>
    <n v="0"/>
    <n v="0"/>
    <n v="0"/>
    <n v="0"/>
    <n v="0"/>
    <n v="0"/>
    <s v="J"/>
    <s v="STEVEN ALEJANDRO BENALCAZAR"/>
    <n v="0.75"/>
    <n v="0"/>
    <n v="0"/>
    <n v="0"/>
    <n v="0"/>
    <n v="0"/>
    <n v="0"/>
    <n v="0"/>
    <n v="0"/>
    <n v="0.3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1"/>
    <n v="0"/>
    <n v="0"/>
    <n v="0"/>
    <n v="0"/>
    <n v="0"/>
    <n v="1"/>
    <n v="1.2927835051546392"/>
  </r>
  <r>
    <s v="153 - POINT COMITÉ DEL PUEBLOREFRIGERACIÓN"/>
    <m/>
    <s v="STEVEN ALEJANDRO BENALCAZAR"/>
    <s v="POINT"/>
    <x v="284"/>
    <x v="0"/>
    <s v="REFRIGERACIÓN"/>
    <n v="1"/>
    <n v="3"/>
    <n v="3"/>
    <n v="7"/>
    <n v="0"/>
    <n v="0"/>
    <n v="0"/>
    <n v="0"/>
    <n v="0"/>
    <n v="0"/>
    <n v="0"/>
    <n v="0"/>
    <n v="0"/>
    <m/>
    <n v="0.3"/>
    <n v="0.3"/>
    <e v="#REF!"/>
    <s v="PLATINO"/>
    <n v="11"/>
    <n v="0"/>
    <n v="3"/>
    <n v="10"/>
    <n v="1"/>
    <n v="1"/>
    <n v="1"/>
    <n v="8"/>
    <n v="0.42857142857142855"/>
    <s v="PROM. C"/>
    <m/>
    <m/>
    <s v="CADENAS"/>
    <s v="POINT COMITE DEL PUEBLO"/>
    <m/>
    <s v="MARIA JOSE AREVALO"/>
    <e v="#N/A"/>
    <n v="2"/>
    <n v="0"/>
    <n v="0"/>
    <n v="0"/>
    <n v="0"/>
    <n v="0"/>
    <n v="0"/>
    <n v="2"/>
    <n v="3.7650330601778936"/>
    <n v="1"/>
    <n v="0"/>
    <n v="0"/>
    <n v="0"/>
    <n v="0"/>
    <n v="0"/>
    <n v="0"/>
    <n v="1"/>
    <s v="J"/>
    <s v="STEVEN ALEJANDRO BENALCAZAR"/>
    <n v="0.75"/>
    <n v="2"/>
    <n v="1"/>
    <n v="0"/>
    <n v="0"/>
    <n v="0"/>
    <n v="0"/>
    <n v="0"/>
    <n v="3"/>
    <n v="0.4"/>
    <n v="1"/>
    <n v="1"/>
    <n v="0"/>
    <n v="0"/>
    <n v="0"/>
    <n v="0"/>
    <n v="0"/>
    <n v="2"/>
    <m/>
    <m/>
    <m/>
    <m/>
    <m/>
    <m/>
    <m/>
    <n v="0.75"/>
    <s v="mayor 40%"/>
    <n v="1"/>
    <n v="2"/>
    <n v="0"/>
    <n v="0"/>
    <n v="0"/>
    <n v="0"/>
    <n v="0"/>
    <n v="3"/>
    <n v="1"/>
    <n v="1"/>
    <n v="0"/>
    <n v="0"/>
    <n v="0"/>
    <n v="0"/>
    <n v="0"/>
    <n v="2"/>
    <n v="4.6808798800855227"/>
  </r>
  <r>
    <s v="376 - POINT SANGOLQUICOCINAS"/>
    <m/>
    <s v="STEVEN ALEJANDRO BENALCAZAR"/>
    <s v="POINT"/>
    <x v="285"/>
    <x v="0"/>
    <s v="COCINAS"/>
    <n v="0.66666666666666663"/>
    <n v="3"/>
    <n v="2"/>
    <n v="4"/>
    <n v="0"/>
    <n v="0"/>
    <n v="0"/>
    <n v="0"/>
    <n v="0"/>
    <n v="0"/>
    <n v="0"/>
    <n v="0"/>
    <n v="0"/>
    <m/>
    <n v="0.5"/>
    <n v="0.5"/>
    <e v="#REF!"/>
    <s v="PLATA"/>
    <n v="7"/>
    <n v="0"/>
    <n v="2"/>
    <n v="4"/>
    <n v="3"/>
    <n v="1"/>
    <n v="3"/>
    <n v="3"/>
    <n v="0.5"/>
    <s v="PROM. C"/>
    <m/>
    <m/>
    <s v="CADENAS"/>
    <s v="POINT SANGOLQUI"/>
    <m/>
    <s v="MARIA JOSE AREVALO"/>
    <e v="#N/A"/>
    <n v="0"/>
    <n v="1"/>
    <n v="0"/>
    <n v="0"/>
    <n v="0"/>
    <n v="0"/>
    <n v="0"/>
    <n v="1"/>
    <n v="2"/>
    <n v="1"/>
    <n v="0"/>
    <n v="0"/>
    <n v="0"/>
    <n v="0"/>
    <n v="0"/>
    <n v="0"/>
    <n v="1"/>
    <s v="V"/>
    <s v="STEVEN ALEJANDRO BENALCAZAR"/>
    <n v="0.99999999999999911"/>
    <n v="2"/>
    <n v="2"/>
    <n v="0"/>
    <n v="0"/>
    <n v="0"/>
    <n v="0"/>
    <n v="0"/>
    <n v="4"/>
    <n v="0.5"/>
    <n v="0"/>
    <n v="0"/>
    <n v="0"/>
    <n v="0"/>
    <n v="0"/>
    <n v="0"/>
    <n v="0"/>
    <n v="0"/>
    <m/>
    <m/>
    <m/>
    <m/>
    <m/>
    <m/>
    <m/>
    <n v="0.5"/>
    <s v="mayor 40%"/>
    <n v="1"/>
    <n v="0"/>
    <n v="0"/>
    <n v="0"/>
    <n v="0"/>
    <n v="0"/>
    <n v="0"/>
    <n v="1"/>
    <n v="2"/>
    <n v="0"/>
    <n v="0"/>
    <n v="0"/>
    <n v="0"/>
    <n v="0"/>
    <n v="0"/>
    <n v="2"/>
    <n v="5.6166898521864956"/>
  </r>
  <r>
    <s v="376 - POINT SANGOLQUIGLOBALES"/>
    <m/>
    <s v="STEVEN ALEJANDRO BENALCAZAR"/>
    <s v="POINT"/>
    <x v="285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POINT SANGOLQUI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STEVEN ALEJANDRO BENALCAZAR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76 - POINT SANGOLQUILAVADO"/>
    <m/>
    <s v="STEVEN ALEJANDRO BENALCAZAR"/>
    <s v="POINT"/>
    <x v="285"/>
    <x v="0"/>
    <s v="LAVADO"/>
    <n v="2"/>
    <n v="1"/>
    <n v="2"/>
    <n v="1"/>
    <n v="0"/>
    <n v="0"/>
    <n v="0"/>
    <n v="0"/>
    <n v="0"/>
    <n v="0"/>
    <n v="0"/>
    <n v="0"/>
    <n v="0"/>
    <m/>
    <n v="0.66666666666666663"/>
    <n v="0.66666666666666663"/>
    <e v="#REF!"/>
    <s v="PLATA"/>
    <n v="3"/>
    <n v="0"/>
    <n v="2"/>
    <n v="3"/>
    <n v="0"/>
    <n v="0"/>
    <n v="0"/>
    <n v="0"/>
    <n v="2"/>
    <s v="PROM. C"/>
    <m/>
    <m/>
    <s v="CADENAS"/>
    <s v="POINT SANGOLQUI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STEVEN ALEJANDRO BENALCAZAR"/>
    <n v="0.99999999999999911"/>
    <n v="0"/>
    <n v="0"/>
    <n v="0"/>
    <n v="0"/>
    <n v="0"/>
    <n v="0"/>
    <n v="0"/>
    <n v="0"/>
    <n v="0.3"/>
    <n v="1"/>
    <n v="0"/>
    <n v="0"/>
    <n v="0"/>
    <n v="0"/>
    <n v="0"/>
    <n v="0"/>
    <n v="1"/>
    <m/>
    <m/>
    <m/>
    <m/>
    <m/>
    <m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.64725436566379124"/>
  </r>
  <r>
    <s v="376 - POINT SANGOLQUIREFRIGERACIÓN"/>
    <m/>
    <s v="STEVEN ALEJANDRO BENALCAZAR"/>
    <s v="POINT"/>
    <x v="285"/>
    <x v="0"/>
    <s v="REFRIGERACIÓN"/>
    <n v="2"/>
    <n v="1"/>
    <n v="2"/>
    <n v="5"/>
    <n v="1"/>
    <n v="1"/>
    <n v="1"/>
    <n v="0"/>
    <n v="0"/>
    <n v="0"/>
    <n v="0"/>
    <n v="0"/>
    <n v="0"/>
    <m/>
    <n v="0.22222222222222221"/>
    <n v="0.22222222222222221"/>
    <e v="#REF!"/>
    <s v="PLATA"/>
    <n v="10"/>
    <n v="0"/>
    <n v="2"/>
    <n v="9"/>
    <n v="1"/>
    <n v="0"/>
    <n v="1"/>
    <n v="6"/>
    <n v="0.4"/>
    <s v="PROM. C"/>
    <m/>
    <m/>
    <s v="CADENAS"/>
    <s v="POINT SANGOLQUI"/>
    <m/>
    <s v="MARIA JOSE AREVALO"/>
    <e v="#N/A"/>
    <n v="1"/>
    <n v="2"/>
    <n v="0"/>
    <n v="0"/>
    <n v="0"/>
    <n v="0"/>
    <n v="0"/>
    <n v="3"/>
    <n v="1"/>
    <n v="2"/>
    <n v="1"/>
    <n v="0"/>
    <n v="0"/>
    <n v="0"/>
    <n v="0"/>
    <n v="0"/>
    <n v="3"/>
    <s v="V"/>
    <s v="STEVEN ALEJANDRO BENALCAZAR"/>
    <n v="0.99999999999999911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.5"/>
    <s v="mayor 40%"/>
    <n v="0"/>
    <n v="1"/>
    <n v="0"/>
    <n v="0"/>
    <n v="0"/>
    <n v="0"/>
    <n v="0"/>
    <n v="1"/>
    <n v="2"/>
    <n v="2"/>
    <n v="0"/>
    <n v="0"/>
    <n v="0"/>
    <n v="0"/>
    <n v="0"/>
    <n v="4"/>
    <n v="2.7923965129815631"/>
  </r>
  <r>
    <s v="387 - POINT SAN ANTONIOCOCINAS"/>
    <m/>
    <s v="STEVEN ALEJANDRO BENALCAZAR"/>
    <s v="POINT"/>
    <x v="286"/>
    <x v="0"/>
    <s v="COCINAS"/>
    <n v="0.33333333333333331"/>
    <n v="6"/>
    <n v="2"/>
    <n v="4"/>
    <n v="0"/>
    <n v="0"/>
    <n v="0"/>
    <n v="0"/>
    <n v="0"/>
    <n v="0"/>
    <n v="0"/>
    <n v="0"/>
    <n v="0"/>
    <m/>
    <n v="0.5"/>
    <n v="0.5"/>
    <e v="#REF!"/>
    <s v="PLATA"/>
    <n v="7"/>
    <n v="0"/>
    <n v="2"/>
    <n v="4"/>
    <n v="3"/>
    <n v="1"/>
    <n v="3"/>
    <n v="5"/>
    <n v="0.5"/>
    <s v="PROM. C"/>
    <m/>
    <m/>
    <s v="CADENAS"/>
    <s v="POINT SAN ANTONIO  "/>
    <m/>
    <s v="MARIA JOSE AREVALO"/>
    <e v="#N/A"/>
    <n v="1"/>
    <n v="0"/>
    <n v="0"/>
    <n v="0"/>
    <n v="0"/>
    <n v="0"/>
    <n v="0"/>
    <n v="1"/>
    <n v="5.1005010863850604"/>
    <n v="1"/>
    <n v="3"/>
    <n v="0"/>
    <n v="0"/>
    <n v="0"/>
    <n v="0"/>
    <n v="0"/>
    <n v="4"/>
    <s v="W"/>
    <s v="STEVEN ALEJANDRO BENALCAZAR"/>
    <n v="1.5000000000000007"/>
    <n v="2"/>
    <n v="2"/>
    <n v="0"/>
    <n v="0"/>
    <n v="0"/>
    <n v="0"/>
    <n v="0"/>
    <n v="4"/>
    <n v="0.5"/>
    <n v="0"/>
    <n v="0"/>
    <n v="0"/>
    <n v="0"/>
    <n v="0"/>
    <n v="0"/>
    <n v="0"/>
    <n v="0"/>
    <m/>
    <m/>
    <m/>
    <m/>
    <m/>
    <m/>
    <m/>
    <n v="0.44444444444444442"/>
    <s v="mayor 40%"/>
    <n v="1"/>
    <n v="0"/>
    <n v="0"/>
    <n v="0"/>
    <n v="0"/>
    <n v="0"/>
    <n v="0"/>
    <n v="1"/>
    <n v="1"/>
    <n v="3"/>
    <n v="0"/>
    <n v="0"/>
    <n v="0"/>
    <n v="0"/>
    <n v="0"/>
    <n v="4"/>
    <n v="8.7722763217684907"/>
  </r>
  <r>
    <s v="387 - POINT SAN ANTONIOGLOBALES"/>
    <m/>
    <s v="STEVEN ALEJANDRO BENALCAZAR"/>
    <s v="POINT"/>
    <x v="286"/>
    <x v="0"/>
    <s v="GLOBAL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POINT SAN ANTONIO  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STEVEN ALEJANDRO BENALCAZAR"/>
    <n v="1.500000000000000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87 - POINT SAN ANTONIOLAVADO"/>
    <m/>
    <s v="STEVEN ALEJANDRO BENALCAZAR"/>
    <s v="POINT"/>
    <x v="286"/>
    <x v="0"/>
    <s v="LAVADO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C"/>
    <m/>
    <m/>
    <s v="CADENAS"/>
    <s v="POINT SAN ANTONIO  "/>
    <m/>
    <s v="MARIA JOSE AREVALO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STEVEN ALEJANDRO BENALCAZAR"/>
    <n v="1.5000000000000007"/>
    <n v="0"/>
    <n v="0"/>
    <n v="0"/>
    <n v="0"/>
    <n v="0"/>
    <n v="0"/>
    <n v="0"/>
    <n v="0"/>
    <n v="0.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87 - POINT SAN ANTONIOREFRIGERACIÓN"/>
    <m/>
    <s v="STEVEN ALEJANDRO BENALCAZAR"/>
    <s v="POINT"/>
    <x v="286"/>
    <x v="0"/>
    <s v="REFRIGERACIÓN"/>
    <n v="0.5"/>
    <n v="2"/>
    <n v="1"/>
    <n v="6"/>
    <n v="0"/>
    <n v="0"/>
    <n v="0"/>
    <n v="0"/>
    <n v="0"/>
    <n v="0"/>
    <n v="0"/>
    <n v="0"/>
    <n v="0"/>
    <m/>
    <n v="0.16666666666666666"/>
    <n v="0.16666666666666666"/>
    <e v="#REF!"/>
    <s v="PLATA"/>
    <n v="8"/>
    <n v="0"/>
    <n v="1"/>
    <n v="6"/>
    <n v="2"/>
    <n v="1"/>
    <n v="2"/>
    <n v="6"/>
    <n v="0.16666666666666666"/>
    <s v="PROM. C"/>
    <m/>
    <m/>
    <s v="CADENAS"/>
    <s v="POINT SAN ANTONIO  "/>
    <m/>
    <s v="MARIA JOSE AREVALO"/>
    <e v="#N/A"/>
    <n v="1"/>
    <n v="0"/>
    <n v="0"/>
    <n v="0"/>
    <n v="0"/>
    <n v="0"/>
    <n v="0"/>
    <n v="1"/>
    <n v="3.4885297541601039"/>
    <n v="0"/>
    <n v="2"/>
    <n v="0"/>
    <n v="0"/>
    <n v="0"/>
    <n v="0"/>
    <n v="0"/>
    <n v="2"/>
    <s v="W"/>
    <s v="STEVEN ALEJANDRO BENALCAZAR"/>
    <n v="1.5000000000000007"/>
    <n v="1"/>
    <n v="1"/>
    <n v="0"/>
    <n v="0"/>
    <n v="0"/>
    <n v="0"/>
    <n v="0"/>
    <n v="2"/>
    <n v="0.4"/>
    <n v="1"/>
    <n v="1"/>
    <n v="0"/>
    <n v="0"/>
    <n v="0"/>
    <n v="0"/>
    <n v="0"/>
    <n v="2"/>
    <m/>
    <m/>
    <m/>
    <m/>
    <m/>
    <m/>
    <m/>
    <n v="0.42857142857142855"/>
    <s v="30% a 40%"/>
    <n v="0"/>
    <n v="0"/>
    <n v="0"/>
    <n v="0"/>
    <n v="0"/>
    <n v="0"/>
    <n v="0"/>
    <n v="0"/>
    <n v="2"/>
    <n v="1"/>
    <n v="0"/>
    <n v="0"/>
    <n v="0"/>
    <n v="0"/>
    <n v="0"/>
    <n v="3"/>
    <n v="4.41279189207697"/>
  </r>
  <r>
    <s v="522 - CRÉDITOS ECONÓMICOS NACIONES UNIDASCOCINAS"/>
    <s v="TERESA%20NATHALY%20VERDUGA.xlsx"/>
    <s v="TERESA NATHALY VERDUGA"/>
    <s v="CRECOS"/>
    <x v="287"/>
    <x v="0"/>
    <s v="COCINAS"/>
    <n v="0.44444444444444442"/>
    <n v="9"/>
    <n v="4"/>
    <n v="14"/>
    <n v="3"/>
    <n v="0"/>
    <n v="0"/>
    <n v="0"/>
    <n v="0"/>
    <n v="0"/>
    <n v="0"/>
    <n v="0"/>
    <n v="0"/>
    <m/>
    <n v="0.25"/>
    <n v="0.25"/>
    <e v="#REF!"/>
    <s v="PLATA"/>
    <n v="22"/>
    <n v="4"/>
    <n v="4"/>
    <n v="16"/>
    <n v="6"/>
    <n v="1"/>
    <n v="6"/>
    <n v="7"/>
    <n v="0.2857142857142857"/>
    <s v="PROM. B"/>
    <m/>
    <n v="6.6699999999999995E-2"/>
    <s v="CADENAS"/>
    <s v="CRECOS NACIONES UNIDAS"/>
    <m/>
    <s v="MARIA JOSE AREVALO"/>
    <n v="16"/>
    <n v="1"/>
    <n v="0"/>
    <n v="3"/>
    <n v="0"/>
    <n v="0"/>
    <n v="0"/>
    <n v="0"/>
    <n v="4"/>
    <n v="10.15887967020268"/>
    <n v="0"/>
    <n v="1"/>
    <n v="0"/>
    <n v="0"/>
    <n v="0"/>
    <n v="0"/>
    <n v="0"/>
    <n v="1"/>
    <s v="MWJVS"/>
    <s v="TERESA NATHALY VERDUGA"/>
    <n v="14.999999999999995"/>
    <n v="0"/>
    <n v="1"/>
    <n v="0"/>
    <n v="0"/>
    <n v="0"/>
    <n v="0"/>
    <n v="0"/>
    <n v="1"/>
    <n v="0.45"/>
    <n v="0"/>
    <n v="2"/>
    <n v="0"/>
    <n v="0"/>
    <n v="0"/>
    <n v="0"/>
    <n v="0"/>
    <n v="2"/>
    <m/>
    <s v="ALTO"/>
    <m/>
    <m/>
    <m/>
    <m/>
    <m/>
    <n v="0.125"/>
    <s v="menor de 30%"/>
    <n v="0"/>
    <n v="2"/>
    <n v="0"/>
    <n v="0"/>
    <n v="0"/>
    <n v="0"/>
    <n v="0"/>
    <n v="2"/>
    <n v="1"/>
    <n v="4"/>
    <n v="0"/>
    <n v="0"/>
    <n v="0"/>
    <n v="0"/>
    <n v="0"/>
    <n v="5"/>
    <n v="25"/>
  </r>
  <r>
    <s v="522 - CRÉDITOS ECONÓMICOS NACIONES UNIDASGLOBALES"/>
    <s v="TERESA%20NATHALY%20VERDUGA.xlsx"/>
    <s v="TERESA NATHALY VERDUGA"/>
    <s v="CRECOS"/>
    <x v="287"/>
    <x v="0"/>
    <s v="GLOBALES"/>
    <n v="0"/>
    <n v="0"/>
    <n v="0"/>
    <n v="1"/>
    <n v="0"/>
    <n v="0"/>
    <n v="0"/>
    <n v="0"/>
    <n v="0"/>
    <n v="0"/>
    <n v="0"/>
    <n v="0"/>
    <n v="0"/>
    <m/>
    <n v="0"/>
    <n v="0"/>
    <e v="#REF!"/>
    <s v="PLATA"/>
    <n v="1"/>
    <n v="0"/>
    <n v="0"/>
    <n v="1"/>
    <n v="0"/>
    <n v="0"/>
    <n v="0"/>
    <n v="0"/>
    <n v="0"/>
    <s v="PROM. B"/>
    <m/>
    <m/>
    <s v="CADENAS"/>
    <s v="CRECOS NACIONES UNIDAS"/>
    <m/>
    <s v="MARIA JOSE AREV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TERESA NATHALY VERDUGA"/>
    <n v="14.99999999999999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22 - CRÉDITOS ECONÓMICOS NACIONES UNIDASLAVADO"/>
    <s v="TERESA%20NATHALY%20VERDUGA.xlsx"/>
    <s v="TERESA NATHALY VERDUGA"/>
    <s v="CRECOS"/>
    <x v="287"/>
    <x v="0"/>
    <s v="LAVADO"/>
    <n v="0"/>
    <n v="2"/>
    <n v="0"/>
    <n v="0"/>
    <n v="5"/>
    <n v="2"/>
    <n v="8"/>
    <n v="0"/>
    <n v="0"/>
    <n v="0"/>
    <n v="0"/>
    <n v="0"/>
    <n v="0"/>
    <m/>
    <n v="0"/>
    <n v="0"/>
    <e v="#REF!"/>
    <s v="PLATA"/>
    <n v="15"/>
    <n v="1"/>
    <n v="0"/>
    <n v="5"/>
    <n v="10"/>
    <n v="0"/>
    <n v="10"/>
    <n v="1"/>
    <n v="0"/>
    <s v="PROM. B"/>
    <m/>
    <m/>
    <s v="CADENAS"/>
    <s v="CRECOS NACIONES UNIDAS"/>
    <m/>
    <s v="MARIA JOSE AREVALO"/>
    <n v="1"/>
    <n v="1"/>
    <n v="0"/>
    <n v="8"/>
    <n v="2"/>
    <n v="6"/>
    <n v="0"/>
    <n v="0"/>
    <n v="17"/>
    <n v="1"/>
    <n v="1"/>
    <n v="0"/>
    <n v="4"/>
    <n v="2"/>
    <n v="18"/>
    <n v="0"/>
    <n v="0"/>
    <n v="25"/>
    <s v="MWJVS"/>
    <s v="TERESA NATHALY VERDUGA"/>
    <n v="14.999999999999995"/>
    <n v="0"/>
    <n v="0"/>
    <n v="9"/>
    <n v="5"/>
    <n v="3"/>
    <n v="0"/>
    <n v="0"/>
    <n v="17"/>
    <n v="7.0000000000000007E-2"/>
    <n v="0"/>
    <n v="0"/>
    <n v="3"/>
    <n v="2"/>
    <n v="3"/>
    <n v="0"/>
    <n v="0"/>
    <n v="8"/>
    <m/>
    <s v="ALTO"/>
    <m/>
    <m/>
    <m/>
    <m/>
    <m/>
    <n v="2.9850746268656716E-2"/>
    <s v="menor de 30%"/>
    <n v="0"/>
    <n v="0"/>
    <n v="0"/>
    <n v="0"/>
    <n v="0"/>
    <n v="0"/>
    <n v="0"/>
    <n v="0"/>
    <n v="0"/>
    <n v="0"/>
    <n v="0"/>
    <n v="2"/>
    <n v="4"/>
    <n v="0"/>
    <n v="0"/>
    <n v="6"/>
    <n v="1.690626797009775"/>
  </r>
  <r>
    <s v="522 - CRÉDITOS ECONÓMICOS NACIONES UNIDASREFRIGERACIÓN"/>
    <s v="TERESA%20NATHALY%20VERDUGA.xlsx"/>
    <s v="TERESA NATHALY VERDUGA"/>
    <s v="CRECOS"/>
    <x v="287"/>
    <x v="0"/>
    <s v="REFRIGERACIÓN"/>
    <n v="0"/>
    <n v="7"/>
    <n v="0"/>
    <n v="3"/>
    <n v="7"/>
    <n v="4"/>
    <n v="7"/>
    <n v="0"/>
    <n v="0"/>
    <n v="0"/>
    <n v="0"/>
    <n v="0"/>
    <n v="0"/>
    <m/>
    <n v="0"/>
    <n v="0"/>
    <e v="#REF!"/>
    <s v="PLATA"/>
    <n v="22"/>
    <n v="3"/>
    <n v="0"/>
    <n v="10"/>
    <n v="12"/>
    <n v="1"/>
    <n v="12"/>
    <n v="4"/>
    <n v="0"/>
    <s v="PROM. B"/>
    <n v="0.71399999999999997"/>
    <n v="5.5599999999999997E-2"/>
    <s v="CADENAS"/>
    <s v="CRECOS NACIONES UNIDAS"/>
    <m/>
    <s v="MARIA JOSE AREVALO"/>
    <n v="9"/>
    <n v="4"/>
    <n v="3"/>
    <n v="2"/>
    <n v="3"/>
    <n v="6"/>
    <n v="0"/>
    <n v="0"/>
    <n v="18"/>
    <n v="6.5994845420773736"/>
    <n v="0"/>
    <n v="1"/>
    <n v="0"/>
    <n v="3"/>
    <n v="1"/>
    <n v="0"/>
    <n v="0"/>
    <n v="5"/>
    <s v="MWJVS"/>
    <s v="TERESA NATHALY VERDUGA"/>
    <n v="14.999999999999995"/>
    <n v="2"/>
    <n v="2"/>
    <n v="0"/>
    <n v="0"/>
    <n v="2"/>
    <n v="0"/>
    <n v="0"/>
    <n v="6"/>
    <n v="0.4"/>
    <n v="3"/>
    <n v="2"/>
    <n v="0"/>
    <n v="0"/>
    <n v="2"/>
    <n v="0"/>
    <n v="0"/>
    <n v="7"/>
    <m/>
    <s v="ALTO"/>
    <m/>
    <m/>
    <m/>
    <m/>
    <m/>
    <n v="0.25"/>
    <s v="menor de 30%"/>
    <n v="1"/>
    <n v="0"/>
    <n v="0"/>
    <n v="0"/>
    <n v="0"/>
    <n v="0"/>
    <n v="0"/>
    <n v="1"/>
    <n v="1"/>
    <n v="0"/>
    <n v="0"/>
    <n v="0"/>
    <n v="4"/>
    <n v="0"/>
    <n v="0"/>
    <n v="5"/>
    <n v="20"/>
  </r>
  <r>
    <s v="48 - NACIONES UNIDAS 2COCINAS"/>
    <s v="TERESA%20NATHALY%20VERDUGA.xlsx"/>
    <s v="TERESA NATHALY VERDUGA"/>
    <s v="LA GANGA"/>
    <x v="288"/>
    <x v="0"/>
    <s v="COCINAS"/>
    <n v="1.2"/>
    <n v="10"/>
    <n v="12"/>
    <n v="25"/>
    <n v="0"/>
    <n v="0"/>
    <n v="0"/>
    <n v="0"/>
    <n v="0"/>
    <n v="0"/>
    <n v="0"/>
    <n v="0"/>
    <n v="0"/>
    <m/>
    <n v="0.33333333333333331"/>
    <n v="0.33333333333333331"/>
    <e v="#REF!"/>
    <s v="PLATINO"/>
    <n v="37"/>
    <n v="11"/>
    <n v="12"/>
    <n v="36"/>
    <n v="1"/>
    <n v="0"/>
    <n v="1"/>
    <n v="13"/>
    <n v="0.48"/>
    <s v="PROM. B"/>
    <m/>
    <m/>
    <s v="CADENAS"/>
    <s v="GANGA NACIONES UNIDAS 2"/>
    <m/>
    <s v="MARIA JOSE AREVALO"/>
    <n v="35"/>
    <n v="0"/>
    <n v="2"/>
    <n v="0"/>
    <n v="0"/>
    <n v="0"/>
    <n v="0"/>
    <n v="0"/>
    <n v="2"/>
    <n v="12.366512142462563"/>
    <n v="1"/>
    <n v="2"/>
    <n v="0"/>
    <n v="0"/>
    <n v="0"/>
    <n v="0"/>
    <n v="0"/>
    <n v="3"/>
    <s v="MWJVS"/>
    <s v="TERESA NATHALY VERDUGA"/>
    <n v="24.999999999999993"/>
    <n v="0"/>
    <n v="1"/>
    <n v="0"/>
    <n v="1"/>
    <n v="0"/>
    <n v="0"/>
    <n v="0"/>
    <n v="2"/>
    <n v="0.4"/>
    <n v="1"/>
    <n v="0"/>
    <n v="0"/>
    <n v="0"/>
    <n v="0"/>
    <n v="0"/>
    <n v="0"/>
    <n v="1"/>
    <s v="MEDIO"/>
    <m/>
    <m/>
    <m/>
    <m/>
    <m/>
    <m/>
    <n v="0.25"/>
    <s v="menor de 30%"/>
    <n v="0"/>
    <n v="1"/>
    <n v="0"/>
    <n v="0"/>
    <n v="0"/>
    <n v="0"/>
    <n v="0"/>
    <n v="1"/>
    <n v="2"/>
    <n v="3"/>
    <n v="0"/>
    <n v="0"/>
    <n v="0"/>
    <n v="0"/>
    <n v="0"/>
    <n v="5"/>
    <n v="22.340403668481489"/>
  </r>
  <r>
    <s v="48 - NACIONES UNIDAS 2GLOBALES"/>
    <s v="TERESA%20NATHALY%20VERDUGA.xlsx"/>
    <s v="TERESA NATHALY VERDUGA"/>
    <s v="LA GANGA"/>
    <x v="288"/>
    <x v="0"/>
    <s v="GLOBALES"/>
    <n v="9.5"/>
    <n v="2"/>
    <n v="19"/>
    <n v="7"/>
    <n v="0"/>
    <n v="0"/>
    <n v="0"/>
    <n v="0"/>
    <n v="0"/>
    <n v="0"/>
    <n v="0"/>
    <n v="0"/>
    <n v="0"/>
    <m/>
    <n v="0.76"/>
    <n v="0.76"/>
    <e v="#REF!"/>
    <s v="PLATINO"/>
    <n v="29"/>
    <n v="19"/>
    <n v="19"/>
    <n v="25"/>
    <n v="4"/>
    <n v="3"/>
    <n v="4"/>
    <n v="26"/>
    <n v="2.7142857142857144"/>
    <s v="PROM. B"/>
    <m/>
    <m/>
    <s v="CADENAS"/>
    <s v="GANGA NACIONES UNIDAS 2"/>
    <m/>
    <s v="MARIA JOSE AREVALO"/>
    <n v="25"/>
    <n v="1"/>
    <n v="0"/>
    <n v="0"/>
    <n v="0"/>
    <n v="0"/>
    <n v="0"/>
    <n v="0"/>
    <n v="1"/>
    <n v="2"/>
    <n v="2"/>
    <n v="0"/>
    <n v="0"/>
    <n v="0"/>
    <n v="0"/>
    <n v="0"/>
    <n v="0"/>
    <n v="2"/>
    <s v="MWJVS"/>
    <s v="TERESA NATHALY VERDUGA"/>
    <n v="24.999999999999993"/>
    <n v="0"/>
    <n v="0"/>
    <n v="1"/>
    <n v="0"/>
    <n v="0"/>
    <n v="0"/>
    <n v="0"/>
    <n v="1"/>
    <n v="0"/>
    <n v="1"/>
    <n v="0"/>
    <n v="0"/>
    <n v="0"/>
    <n v="0"/>
    <n v="0"/>
    <n v="0"/>
    <n v="1"/>
    <m/>
    <m/>
    <m/>
    <m/>
    <m/>
    <m/>
    <m/>
    <n v="0.8"/>
    <s v="mayor 40%"/>
    <n v="0"/>
    <n v="0"/>
    <n v="0"/>
    <n v="0"/>
    <n v="0"/>
    <n v="0"/>
    <n v="0"/>
    <n v="0"/>
    <n v="0"/>
    <n v="4"/>
    <n v="0"/>
    <n v="0"/>
    <n v="0"/>
    <n v="0"/>
    <n v="0"/>
    <n v="4"/>
    <n v="0.90738411076812109"/>
  </r>
  <r>
    <s v="48 - NACIONES UNIDAS 2LAVADO"/>
    <s v="TERESA%20NATHALY%20VERDUGA.xlsx"/>
    <s v="TERESA NATHALY VERDUGA"/>
    <s v="LA GANGA"/>
    <x v="288"/>
    <x v="0"/>
    <s v="LAVADO"/>
    <n v="1.3333333333333333"/>
    <n v="3"/>
    <n v="4"/>
    <n v="1"/>
    <n v="52"/>
    <n v="6"/>
    <n v="2"/>
    <n v="0"/>
    <n v="0"/>
    <n v="0"/>
    <n v="0"/>
    <n v="0"/>
    <n v="0"/>
    <m/>
    <n v="6.5573770491803282E-2"/>
    <n v="6.5573770491803282E-2"/>
    <e v="#REF!"/>
    <s v="PLATINO"/>
    <n v="65"/>
    <n v="3"/>
    <n v="4"/>
    <n v="61"/>
    <n v="4"/>
    <n v="0"/>
    <n v="4"/>
    <n v="7"/>
    <n v="4"/>
    <s v="PROM. B"/>
    <m/>
    <m/>
    <s v="CADENAS"/>
    <s v="GANGA NACIONES UNIDAS 2"/>
    <m/>
    <s v="MARIA JOSE AREVALO"/>
    <n v="59"/>
    <n v="0"/>
    <n v="0"/>
    <n v="10"/>
    <n v="22"/>
    <n v="2"/>
    <n v="0"/>
    <n v="0"/>
    <n v="34"/>
    <n v="4.1622061829330601"/>
    <n v="4"/>
    <n v="0"/>
    <n v="7"/>
    <n v="1"/>
    <n v="3"/>
    <n v="0"/>
    <n v="0"/>
    <n v="15"/>
    <s v="MWJVS"/>
    <s v="TERESA NATHALY VERDUGA"/>
    <n v="24.999999999999993"/>
    <n v="1"/>
    <n v="0"/>
    <n v="6"/>
    <n v="0"/>
    <n v="0"/>
    <n v="0"/>
    <n v="0"/>
    <n v="7"/>
    <n v="0.05"/>
    <n v="0"/>
    <n v="0"/>
    <n v="1"/>
    <n v="1"/>
    <n v="0"/>
    <n v="0"/>
    <n v="0"/>
    <n v="2"/>
    <s v="MEDIO"/>
    <m/>
    <m/>
    <m/>
    <m/>
    <m/>
    <m/>
    <n v="8.6206896551724144E-2"/>
    <s v="menor de 30%"/>
    <n v="0"/>
    <n v="0"/>
    <n v="3"/>
    <n v="0"/>
    <n v="0"/>
    <n v="0"/>
    <n v="0"/>
    <n v="3"/>
    <n v="1"/>
    <n v="0"/>
    <n v="1"/>
    <n v="1"/>
    <n v="0"/>
    <n v="0"/>
    <n v="0"/>
    <n v="3"/>
    <n v="4.0878896269800711"/>
  </r>
  <r>
    <s v="48 - NACIONES UNIDAS 2REFRIGERACIÓN"/>
    <s v="TERESA%20NATHALY%20VERDUGA.xlsx"/>
    <s v="TERESA NATHALY VERDUGA"/>
    <s v="LA GANGA"/>
    <x v="288"/>
    <x v="0"/>
    <s v="REFRIGERACIÓN"/>
    <n v="3.3333333333333335"/>
    <n v="6"/>
    <n v="20"/>
    <n v="10"/>
    <n v="2"/>
    <n v="1"/>
    <n v="5"/>
    <n v="0"/>
    <n v="0"/>
    <n v="0"/>
    <n v="0"/>
    <n v="0"/>
    <n v="0"/>
    <m/>
    <n v="0.58823529411764708"/>
    <n v="0.58823529411764708"/>
    <e v="#REF!"/>
    <s v="PLATINO"/>
    <n v="40"/>
    <n v="18"/>
    <n v="20"/>
    <n v="34"/>
    <n v="6"/>
    <n v="2"/>
    <n v="6"/>
    <n v="26"/>
    <n v="2"/>
    <s v="PROM. B"/>
    <m/>
    <m/>
    <s v="CADENAS"/>
    <s v="GANGA NACIONES UNIDAS 2"/>
    <m/>
    <s v="MARIA JOSE AREVALO"/>
    <n v="26"/>
    <n v="3"/>
    <n v="5"/>
    <n v="1"/>
    <n v="0"/>
    <n v="2"/>
    <n v="0"/>
    <n v="0"/>
    <n v="11"/>
    <n v="3.7583934299817874"/>
    <n v="1"/>
    <n v="1"/>
    <n v="0"/>
    <n v="1"/>
    <n v="1"/>
    <n v="0"/>
    <n v="0"/>
    <n v="4"/>
    <s v="MWJVS"/>
    <s v="TERESA NATHALY VERDUGA"/>
    <n v="24.999999999999993"/>
    <n v="1"/>
    <n v="1"/>
    <n v="0"/>
    <n v="0"/>
    <n v="0"/>
    <n v="0"/>
    <n v="0"/>
    <n v="2"/>
    <n v="0.28000000000000003"/>
    <n v="1"/>
    <n v="1"/>
    <n v="0"/>
    <n v="0"/>
    <n v="0"/>
    <n v="0"/>
    <n v="0"/>
    <n v="2"/>
    <s v="MEDIO"/>
    <m/>
    <m/>
    <m/>
    <m/>
    <m/>
    <m/>
    <n v="0.31578947368421051"/>
    <s v="menor de 30%"/>
    <n v="0"/>
    <n v="0"/>
    <n v="2"/>
    <n v="0"/>
    <n v="0"/>
    <n v="0"/>
    <n v="0"/>
    <n v="2"/>
    <n v="1"/>
    <n v="0"/>
    <n v="0"/>
    <n v="0"/>
    <n v="0"/>
    <n v="0"/>
    <n v="0"/>
    <n v="1"/>
    <n v="10.034071892536062"/>
  </r>
  <r>
    <s v="491 - DURANAIRES"/>
    <s v="ventas del 1 al 18 septiembre 2022.xlsx"/>
    <s v="VICENTE GUILLERMO BRITO"/>
    <s v="CRECOS"/>
    <x v="289"/>
    <x v="0"/>
    <s v="AIRES"/>
    <n v="1"/>
    <n v="2"/>
    <n v="2"/>
    <n v="0"/>
    <n v="0"/>
    <n v="0"/>
    <n v="0"/>
    <n v="0"/>
    <n v="0"/>
    <n v="0"/>
    <n v="0"/>
    <n v="0"/>
    <n v="0"/>
    <m/>
    <n v="1"/>
    <n v="1"/>
    <e v="#REF!"/>
    <s v="PLATINO"/>
    <n v="2"/>
    <n v="2"/>
    <n v="2"/>
    <n v="2"/>
    <n v="0"/>
    <n v="0"/>
    <n v="0"/>
    <n v="3"/>
    <n v="0"/>
    <s v="PROM. B"/>
    <n v="0.66669999999999996"/>
    <n v="0.75"/>
    <s v="CADENAS"/>
    <s v="CRECOS DURAN"/>
    <m/>
    <s v="ANNY SUAREZ"/>
    <n v="2"/>
    <n v="0"/>
    <n v="0"/>
    <n v="0"/>
    <n v="0"/>
    <n v="0"/>
    <n v="0"/>
    <n v="1"/>
    <n v="1"/>
    <n v="4.4444444444444446"/>
    <n v="0"/>
    <n v="0"/>
    <n v="0"/>
    <n v="0"/>
    <n v="0"/>
    <n v="0"/>
    <n v="0"/>
    <n v="0"/>
    <s v="MWJVS"/>
    <s v="VICENTE GUILLERMO BRITO"/>
    <n v="34.999999999999993"/>
    <n v="2"/>
    <n v="0"/>
    <n v="0"/>
    <n v="0"/>
    <n v="0"/>
    <n v="0"/>
    <n v="0"/>
    <n v="2"/>
    <n v="0.22"/>
    <n v="2"/>
    <n v="0"/>
    <n v="0"/>
    <n v="0"/>
    <n v="1"/>
    <n v="0"/>
    <n v="0"/>
    <n v="3"/>
    <m/>
    <m/>
    <m/>
    <m/>
    <m/>
    <m/>
    <m/>
    <n v="0.66666666666666663"/>
    <s v="mayor 40%"/>
    <n v="0"/>
    <n v="0"/>
    <n v="0"/>
    <n v="0"/>
    <n v="0"/>
    <n v="0"/>
    <n v="2"/>
    <n v="2"/>
    <n v="2"/>
    <n v="0"/>
    <n v="0"/>
    <n v="0"/>
    <n v="1"/>
    <n v="0"/>
    <n v="1"/>
    <n v="4"/>
    <n v="5"/>
  </r>
  <r>
    <s v="491 - DURANCOCINAS"/>
    <s v="ventas del 1 al 18 septiembre 2022.xlsx"/>
    <s v="VICENTE GUILLERMO BRITO"/>
    <s v="CRECOS"/>
    <x v="289"/>
    <x v="0"/>
    <s v="COCINAS"/>
    <n v="0.2608695652173913"/>
    <n v="23"/>
    <n v="6"/>
    <n v="11"/>
    <n v="0"/>
    <n v="0"/>
    <n v="0"/>
    <n v="0"/>
    <n v="0"/>
    <n v="0"/>
    <n v="0"/>
    <n v="0"/>
    <n v="0"/>
    <m/>
    <n v="0.375"/>
    <n v="0.375"/>
    <e v="#REF!"/>
    <s v="PLATINO"/>
    <n v="21"/>
    <n v="5"/>
    <n v="6"/>
    <n v="16"/>
    <n v="5"/>
    <n v="4"/>
    <n v="5"/>
    <n v="12"/>
    <n v="0.54545454545454541"/>
    <s v="PROM. B"/>
    <n v="0.35709999999999997"/>
    <n v="0.47370000000000001"/>
    <s v="CADENAS"/>
    <s v="CRECOS DURAN"/>
    <m/>
    <s v="ANNY SUAREZ"/>
    <n v="15"/>
    <n v="2"/>
    <n v="2"/>
    <n v="0"/>
    <n v="0"/>
    <n v="0"/>
    <n v="0"/>
    <n v="0"/>
    <n v="4"/>
    <n v="24.915973162951602"/>
    <n v="5"/>
    <n v="3"/>
    <n v="0"/>
    <n v="1"/>
    <n v="0"/>
    <n v="0"/>
    <n v="0"/>
    <n v="9"/>
    <s v="MWJVS"/>
    <s v="VICENTE GUILLERMO BRITO"/>
    <n v="34.999999999999993"/>
    <n v="2"/>
    <n v="2"/>
    <n v="0"/>
    <n v="0"/>
    <n v="0"/>
    <n v="0"/>
    <n v="0"/>
    <n v="4"/>
    <n v="0.45"/>
    <n v="4"/>
    <n v="1"/>
    <n v="0"/>
    <n v="0"/>
    <n v="0"/>
    <n v="0"/>
    <n v="0"/>
    <n v="5"/>
    <m/>
    <m/>
    <m/>
    <m/>
    <m/>
    <m/>
    <m/>
    <n v="0.59090909090909094"/>
    <s v="mayor 40%"/>
    <n v="2"/>
    <n v="1"/>
    <n v="0"/>
    <n v="0"/>
    <n v="0"/>
    <n v="0"/>
    <n v="0"/>
    <n v="3"/>
    <n v="3"/>
    <n v="3"/>
    <n v="0"/>
    <n v="0"/>
    <n v="0"/>
    <n v="0"/>
    <n v="0"/>
    <n v="6"/>
    <n v="49"/>
  </r>
  <r>
    <s v="491 - DURANGLOBALES"/>
    <s v="ventas del 1 al 18 septiembre 2022.xlsx"/>
    <s v="VICENTE GUILLERMO BRITO"/>
    <s v="CRECOS"/>
    <x v="289"/>
    <x v="0"/>
    <s v="GLOBALES"/>
    <n v="0"/>
    <n v="0"/>
    <n v="3"/>
    <n v="0"/>
    <n v="0"/>
    <n v="0"/>
    <n v="0"/>
    <n v="0"/>
    <n v="0"/>
    <n v="0"/>
    <n v="0"/>
    <n v="0"/>
    <n v="0"/>
    <m/>
    <n v="1"/>
    <n v="1"/>
    <e v="#REF!"/>
    <s v="PLATINO"/>
    <n v="3"/>
    <n v="2"/>
    <n v="3"/>
    <n v="3"/>
    <n v="0"/>
    <n v="0"/>
    <n v="0"/>
    <n v="2"/>
    <n v="0"/>
    <s v="PROM. B"/>
    <m/>
    <m/>
    <s v="CADENAS"/>
    <s v="CRECOS DURAN"/>
    <m/>
    <s v="ANNY SUAREZ"/>
    <n v="2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VICENTE GUILLERMO BRITO"/>
    <n v="34.999999999999993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1"/>
    <s v="mayor 40%"/>
    <n v="2"/>
    <n v="0"/>
    <n v="0"/>
    <n v="0"/>
    <n v="0"/>
    <n v="0"/>
    <n v="0"/>
    <n v="2"/>
    <n v="0"/>
    <n v="0"/>
    <n v="0"/>
    <n v="0"/>
    <n v="0"/>
    <n v="0"/>
    <n v="0"/>
    <n v="0"/>
    <n v="0"/>
  </r>
  <r>
    <s v="491 - DURANLAVADO"/>
    <s v="ventas del 1 al 18 septiembre 2022.xlsx"/>
    <s v="VICENTE GUILLERMO BRITO"/>
    <s v="CRECOS"/>
    <x v="289"/>
    <x v="0"/>
    <s v="LAVADO"/>
    <n v="2.5"/>
    <n v="2"/>
    <n v="5"/>
    <n v="7"/>
    <n v="0"/>
    <n v="0"/>
    <n v="2"/>
    <n v="0"/>
    <n v="0"/>
    <n v="0"/>
    <n v="0"/>
    <n v="0"/>
    <n v="0"/>
    <m/>
    <n v="0.35714285714285715"/>
    <n v="0.35714285714285715"/>
    <e v="#REF!"/>
    <s v="PLATINO"/>
    <n v="14"/>
    <n v="1"/>
    <n v="5"/>
    <n v="14"/>
    <n v="0"/>
    <n v="0"/>
    <n v="0"/>
    <n v="3"/>
    <n v="0.7142857142857143"/>
    <s v="PROM. B"/>
    <n v="0.125"/>
    <n v="0.1"/>
    <s v="CADENAS"/>
    <s v="CRECOS DURAN"/>
    <m/>
    <s v="ANNY SUAREZ"/>
    <n v="3"/>
    <n v="1"/>
    <n v="0"/>
    <n v="0"/>
    <n v="0"/>
    <n v="0"/>
    <n v="0"/>
    <n v="0"/>
    <n v="1"/>
    <n v="1"/>
    <n v="2"/>
    <n v="0"/>
    <n v="0"/>
    <n v="0"/>
    <n v="3"/>
    <n v="0"/>
    <n v="0"/>
    <n v="5"/>
    <s v="MWJVS"/>
    <s v="VICENTE GUILLERMO BRITO"/>
    <n v="34.999999999999993"/>
    <n v="0"/>
    <n v="0"/>
    <n v="0"/>
    <n v="1"/>
    <n v="2"/>
    <n v="0"/>
    <n v="1"/>
    <n v="4"/>
    <n v="7.0000000000000007E-2"/>
    <n v="0"/>
    <n v="0"/>
    <n v="0"/>
    <n v="2"/>
    <n v="2"/>
    <n v="0"/>
    <n v="1"/>
    <n v="5"/>
    <m/>
    <m/>
    <m/>
    <m/>
    <m/>
    <m/>
    <m/>
    <n v="0.2"/>
    <s v="menor de 30%"/>
    <n v="2"/>
    <n v="0"/>
    <n v="2"/>
    <n v="1"/>
    <n v="1"/>
    <n v="0"/>
    <n v="0"/>
    <n v="6"/>
    <n v="0"/>
    <n v="0"/>
    <n v="0"/>
    <n v="2"/>
    <n v="1"/>
    <n v="0"/>
    <n v="0"/>
    <n v="3"/>
    <n v="2.1460271285052261"/>
  </r>
  <r>
    <s v="491 - DURANREFRIGERACIÓN"/>
    <s v="ventas del 1 al 18 septiembre 2022.xlsx"/>
    <s v="VICENTE GUILLERMO BRITO"/>
    <s v="CRECOS"/>
    <x v="289"/>
    <x v="0"/>
    <s v="REFRIGERACIÓN"/>
    <n v="0.91304347826086951"/>
    <n v="23"/>
    <n v="21"/>
    <n v="3"/>
    <n v="0"/>
    <n v="0"/>
    <n v="0"/>
    <n v="0"/>
    <n v="0"/>
    <n v="0"/>
    <n v="0"/>
    <n v="0"/>
    <n v="0"/>
    <m/>
    <n v="0.91304347826086951"/>
    <n v="0.91304347826086951"/>
    <e v="#REF!"/>
    <s v="PLATINO"/>
    <n v="26"/>
    <n v="6"/>
    <n v="21"/>
    <n v="23"/>
    <n v="3"/>
    <n v="2"/>
    <n v="3"/>
    <n v="9"/>
    <n v="7"/>
    <s v="PROM. B"/>
    <n v="0.85709999999999997"/>
    <n v="0.77780000000000005"/>
    <s v="CADENAS"/>
    <s v="CRECOS DURAN"/>
    <m/>
    <s v="ANNY SUAREZ"/>
    <n v="7"/>
    <n v="4"/>
    <n v="1"/>
    <n v="0"/>
    <n v="0"/>
    <n v="0"/>
    <n v="0"/>
    <n v="0"/>
    <n v="5"/>
    <n v="23.03340660031445"/>
    <n v="5"/>
    <n v="1"/>
    <n v="0"/>
    <n v="0"/>
    <n v="0"/>
    <n v="0"/>
    <n v="0"/>
    <n v="6"/>
    <s v="MWJVS"/>
    <s v="VICENTE GUILLERMO BRITO"/>
    <n v="34.999999999999993"/>
    <n v="3"/>
    <n v="1"/>
    <n v="0"/>
    <n v="0"/>
    <n v="0"/>
    <n v="0"/>
    <n v="0"/>
    <n v="4"/>
    <n v="0.4"/>
    <n v="7"/>
    <n v="1"/>
    <n v="0"/>
    <n v="0"/>
    <n v="0"/>
    <n v="0"/>
    <n v="0"/>
    <n v="8"/>
    <m/>
    <m/>
    <m/>
    <m/>
    <m/>
    <m/>
    <m/>
    <n v="0.82608695652173914"/>
    <s v="mayor 40%"/>
    <n v="4"/>
    <n v="1"/>
    <n v="0"/>
    <n v="0"/>
    <n v="1"/>
    <n v="0"/>
    <n v="1"/>
    <n v="7"/>
    <n v="3"/>
    <n v="2"/>
    <n v="0"/>
    <n v="1"/>
    <n v="1"/>
    <n v="0"/>
    <n v="0"/>
    <n v="7"/>
    <n v="32"/>
  </r>
  <r>
    <s v="609 - GYE. DURAN IIIAIRES"/>
    <s v="ventas del 1 al 18 septiembre 2022.xlsx"/>
    <s v="VICENTE GUILLERMO BRITO"/>
    <s v="JAHER"/>
    <x v="290"/>
    <x v="0"/>
    <s v="AIRES"/>
    <n v="0"/>
    <n v="0"/>
    <n v="0"/>
    <n v="1"/>
    <n v="0"/>
    <n v="0"/>
    <n v="0"/>
    <n v="0"/>
    <n v="0"/>
    <n v="0"/>
    <n v="0"/>
    <n v="0"/>
    <n v="0"/>
    <m/>
    <n v="0"/>
    <n v="0"/>
    <e v="#REF!"/>
    <s v="PLATINO"/>
    <n v="1"/>
    <n v="0"/>
    <n v="0"/>
    <n v="1"/>
    <n v="0"/>
    <n v="0"/>
    <n v="0"/>
    <n v="0"/>
    <n v="0"/>
    <s v="PROM. B"/>
    <m/>
    <m/>
    <s v="CADENAS"/>
    <s v="JAHER  DURAN III"/>
    <m/>
    <s v="ANNY SUAREZ"/>
    <n v="0"/>
    <n v="0"/>
    <n v="0"/>
    <n v="0"/>
    <n v="0"/>
    <n v="0"/>
    <n v="0"/>
    <n v="0"/>
    <n v="0"/>
    <n v="0"/>
    <n v="0"/>
    <n v="1"/>
    <n v="0"/>
    <n v="0"/>
    <n v="0"/>
    <n v="0"/>
    <n v="0"/>
    <n v="1"/>
    <s v="MJ"/>
    <s v="VICENTE GUILLERMO BRITO"/>
    <n v="4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09 - GYE. DURAN IIICOCINAS"/>
    <s v="ventas del 1 al 18 septiembre 2022.xlsx"/>
    <s v="VICENTE GUILLERMO BRITO"/>
    <s v="JAHER"/>
    <x v="290"/>
    <x v="0"/>
    <s v="COCINAS"/>
    <n v="0.25"/>
    <n v="8"/>
    <n v="2"/>
    <n v="4"/>
    <n v="0"/>
    <n v="0"/>
    <n v="0"/>
    <n v="0"/>
    <n v="0"/>
    <n v="0"/>
    <n v="0"/>
    <n v="0"/>
    <n v="0"/>
    <m/>
    <n v="0.33333333333333331"/>
    <n v="0.33333333333333331"/>
    <e v="#REF!"/>
    <s v="PLATINO"/>
    <n v="6"/>
    <n v="0"/>
    <n v="2"/>
    <n v="6"/>
    <n v="0"/>
    <n v="0"/>
    <n v="0"/>
    <n v="0"/>
    <n v="0.5"/>
    <s v="PROM. B"/>
    <m/>
    <m/>
    <s v="CADENAS"/>
    <s v="JAHER  DURAN III"/>
    <m/>
    <s v="ANNY SUAREZ"/>
    <n v="0"/>
    <n v="0"/>
    <n v="3"/>
    <n v="0"/>
    <n v="0"/>
    <n v="0"/>
    <n v="0"/>
    <n v="0"/>
    <n v="3"/>
    <n v="7.1399811507565225"/>
    <n v="0"/>
    <n v="0"/>
    <n v="0"/>
    <n v="0"/>
    <n v="0"/>
    <n v="0"/>
    <n v="0"/>
    <n v="0"/>
    <s v="MJ"/>
    <s v="VICENTE GUILLERMO BRITO"/>
    <n v="4.9999999999999982"/>
    <n v="0"/>
    <n v="0"/>
    <n v="0"/>
    <n v="0"/>
    <n v="0"/>
    <n v="0"/>
    <n v="0"/>
    <n v="0"/>
    <n v="0.4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0.139981150756523"/>
  </r>
  <r>
    <s v="609 - GYE. DURAN IIIGLOBALES"/>
    <s v="ventas del 1 al 18 septiembre 2022.xlsx"/>
    <s v="VICENTE GUILLERMO BRITO"/>
    <s v="JAHER"/>
    <x v="290"/>
    <x v="0"/>
    <s v="GLOBALES"/>
    <n v="0"/>
    <n v="0"/>
    <n v="10"/>
    <n v="4"/>
    <n v="0"/>
    <n v="0"/>
    <n v="0"/>
    <n v="0"/>
    <n v="0"/>
    <n v="0"/>
    <n v="0"/>
    <n v="0"/>
    <n v="0"/>
    <m/>
    <n v="0.7142857142857143"/>
    <n v="0.7142857142857143"/>
    <e v="#REF!"/>
    <s v="PLATINO"/>
    <n v="14"/>
    <n v="0"/>
    <n v="10"/>
    <n v="14"/>
    <n v="0"/>
    <n v="0"/>
    <n v="0"/>
    <n v="0"/>
    <n v="2.5"/>
    <s v="PROM. B"/>
    <m/>
    <m/>
    <s v="CADENAS"/>
    <s v="JAHER  DURAN III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VICENTE GUILLERMO BRITO"/>
    <n v="4.9999999999999982"/>
    <n v="1"/>
    <n v="0"/>
    <n v="0"/>
    <n v="0"/>
    <n v="0"/>
    <n v="0"/>
    <n v="0"/>
    <n v="1"/>
    <n v="0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09 - GYE. DURAN IIILAVADO"/>
    <s v="ventas del 1 al 18 septiembre 2022.xlsx"/>
    <s v="VICENTE GUILLERMO BRITO"/>
    <s v="JAHER"/>
    <x v="290"/>
    <x v="0"/>
    <s v="LAVADO"/>
    <n v="0.5"/>
    <n v="6"/>
    <n v="3"/>
    <n v="4"/>
    <n v="0"/>
    <n v="0"/>
    <n v="0"/>
    <n v="0"/>
    <n v="0"/>
    <n v="0"/>
    <n v="0"/>
    <n v="0"/>
    <n v="0"/>
    <m/>
    <n v="0.42857142857142855"/>
    <n v="0.42857142857142855"/>
    <e v="#REF!"/>
    <s v="PLATINO"/>
    <n v="7"/>
    <n v="0"/>
    <n v="3"/>
    <n v="7"/>
    <n v="0"/>
    <n v="0"/>
    <n v="0"/>
    <n v="0"/>
    <n v="0.75"/>
    <s v="PROM. B"/>
    <m/>
    <m/>
    <s v="CADENAS"/>
    <s v="JAHER  DURAN III"/>
    <m/>
    <s v="ANNY SUAREZ"/>
    <n v="0"/>
    <n v="2"/>
    <n v="0"/>
    <n v="0"/>
    <n v="0"/>
    <n v="0"/>
    <n v="0"/>
    <n v="0"/>
    <n v="2"/>
    <n v="3.235247104639841"/>
    <n v="0"/>
    <n v="0"/>
    <n v="0"/>
    <n v="0"/>
    <n v="1"/>
    <n v="0"/>
    <n v="0"/>
    <n v="1"/>
    <s v="MJ"/>
    <s v="VICENTE GUILLERMO BRITO"/>
    <n v="4.9999999999999982"/>
    <n v="0"/>
    <n v="1"/>
    <n v="0"/>
    <n v="0"/>
    <n v="0"/>
    <n v="0"/>
    <n v="0"/>
    <n v="1"/>
    <n v="0.25"/>
    <n v="3"/>
    <n v="3"/>
    <n v="0"/>
    <n v="1"/>
    <n v="1"/>
    <n v="0"/>
    <n v="0"/>
    <n v="8"/>
    <m/>
    <m/>
    <m/>
    <m/>
    <m/>
    <m/>
    <m/>
    <n v="0.41666666666666669"/>
    <s v="mayor 40%"/>
    <n v="0"/>
    <n v="0"/>
    <n v="0"/>
    <n v="0"/>
    <n v="0"/>
    <n v="0"/>
    <n v="0"/>
    <n v="0"/>
    <n v="1"/>
    <n v="2"/>
    <n v="0"/>
    <n v="0"/>
    <n v="0"/>
    <n v="0"/>
    <n v="0"/>
    <n v="3"/>
    <n v="5"/>
  </r>
  <r>
    <s v="609 - GYE. DURAN IIIREFRIGERACIÓN"/>
    <s v="ventas del 1 al 18 septiembre 2022.xlsx"/>
    <s v="VICENTE GUILLERMO BRITO"/>
    <s v="JAHER"/>
    <x v="290"/>
    <x v="0"/>
    <s v="REFRIGERACIÓN"/>
    <n v="0.5"/>
    <n v="6"/>
    <n v="3"/>
    <n v="3"/>
    <n v="0"/>
    <n v="0"/>
    <n v="0"/>
    <n v="0"/>
    <n v="0"/>
    <n v="0"/>
    <n v="0"/>
    <n v="0"/>
    <n v="0"/>
    <m/>
    <n v="0.5"/>
    <n v="0.5"/>
    <e v="#REF!"/>
    <s v="PLATINO"/>
    <n v="9"/>
    <n v="0"/>
    <n v="3"/>
    <n v="6"/>
    <n v="3"/>
    <n v="3"/>
    <n v="3"/>
    <n v="3"/>
    <n v="1"/>
    <s v="PROM. B"/>
    <m/>
    <m/>
    <s v="CADENAS"/>
    <s v="JAHER  DURAN III"/>
    <m/>
    <s v="ANNY SUAREZ"/>
    <n v="0"/>
    <n v="1"/>
    <n v="0"/>
    <n v="0"/>
    <n v="0"/>
    <n v="0"/>
    <n v="0"/>
    <n v="0"/>
    <n v="1"/>
    <n v="4"/>
    <n v="1"/>
    <n v="0"/>
    <n v="0"/>
    <n v="0"/>
    <n v="0"/>
    <n v="0"/>
    <n v="0"/>
    <n v="1"/>
    <s v="MJ"/>
    <s v="VICENTE GUILLERMO BRITO"/>
    <n v="4.9999999999999982"/>
    <n v="0"/>
    <n v="0"/>
    <n v="0"/>
    <n v="0"/>
    <n v="0"/>
    <n v="0"/>
    <n v="0"/>
    <n v="0"/>
    <n v="0.35"/>
    <n v="2"/>
    <n v="0"/>
    <n v="0"/>
    <n v="0"/>
    <n v="0"/>
    <n v="0"/>
    <n v="0"/>
    <n v="2"/>
    <m/>
    <m/>
    <m/>
    <m/>
    <m/>
    <m/>
    <m/>
    <n v="1"/>
    <s v="mayor 40%"/>
    <n v="0"/>
    <n v="0"/>
    <n v="0"/>
    <n v="0"/>
    <n v="0"/>
    <n v="0"/>
    <n v="0"/>
    <n v="0"/>
    <n v="1"/>
    <n v="0"/>
    <n v="0"/>
    <n v="0"/>
    <n v="0"/>
    <n v="0"/>
    <n v="0"/>
    <n v="1"/>
    <n v="4"/>
  </r>
  <r>
    <s v="519 - MACHALAAIRES"/>
    <s v="XAVIER JONATHAN CHIMBOLEMA ORDOÑEZ ex.xlsx"/>
    <s v="XAVIER JONATHAN CHIMBOLEMA"/>
    <s v="LA GANGA"/>
    <x v="291"/>
    <x v="0"/>
    <s v="AIRES"/>
    <n v="0"/>
    <n v="0"/>
    <n v="1"/>
    <n v="0"/>
    <n v="0"/>
    <n v="0"/>
    <n v="0"/>
    <n v="0"/>
    <n v="0"/>
    <n v="0"/>
    <n v="0"/>
    <n v="0"/>
    <n v="1"/>
    <m/>
    <n v="0.5"/>
    <n v="0.5"/>
    <e v="#REF!"/>
    <s v="PLATA"/>
    <n v="2"/>
    <n v="0"/>
    <n v="1"/>
    <n v="2"/>
    <n v="0"/>
    <n v="0"/>
    <n v="0"/>
    <n v="0"/>
    <n v="0"/>
    <s v="PROM. B"/>
    <m/>
    <m/>
    <s v="CADENAS"/>
    <s v="GANGA MACHALA"/>
    <m/>
    <s v="ANNY SUAREZ"/>
    <n v="0"/>
    <n v="5"/>
    <n v="0"/>
    <n v="0"/>
    <n v="0"/>
    <n v="0"/>
    <n v="0"/>
    <n v="0"/>
    <n v="5"/>
    <n v="0"/>
    <n v="0"/>
    <n v="0"/>
    <n v="0"/>
    <n v="0"/>
    <n v="0"/>
    <n v="0"/>
    <n v="0"/>
    <n v="0"/>
    <s v="MWV"/>
    <s v="XAVIER JONATHAN CHIMBOLEMA"/>
    <n v="5.9999999999999982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66518847006651849"/>
  </r>
  <r>
    <s v="519 - MACHALACOCINAS"/>
    <s v="XAVIER JONATHAN CHIMBOLEMA ORDOÑEZ ex.xlsx"/>
    <s v="XAVIER JONATHAN CHIMBOLEMA"/>
    <s v="LA GANGA"/>
    <x v="291"/>
    <x v="0"/>
    <s v="COCINAS"/>
    <n v="0.5"/>
    <n v="4"/>
    <n v="2"/>
    <n v="10"/>
    <n v="0"/>
    <n v="0"/>
    <n v="0"/>
    <n v="0"/>
    <n v="0"/>
    <n v="0"/>
    <n v="0"/>
    <n v="0"/>
    <n v="0"/>
    <m/>
    <n v="0.16666666666666666"/>
    <n v="0.16666666666666666"/>
    <e v="#REF!"/>
    <s v="PLATA"/>
    <n v="24"/>
    <n v="2"/>
    <n v="2"/>
    <n v="12"/>
    <n v="12"/>
    <n v="2"/>
    <n v="12"/>
    <n v="4"/>
    <n v="0.2"/>
    <s v="PROM. B"/>
    <m/>
    <m/>
    <s v="CADENAS"/>
    <s v="GANGA MACHALA"/>
    <m/>
    <s v="ANNY SUAREZ"/>
    <n v="10"/>
    <n v="0"/>
    <n v="1"/>
    <n v="1"/>
    <n v="0"/>
    <n v="0"/>
    <n v="0"/>
    <n v="0"/>
    <n v="2"/>
    <n v="2.7562792117138106"/>
    <n v="0"/>
    <n v="2"/>
    <n v="0"/>
    <n v="0"/>
    <n v="0"/>
    <n v="0"/>
    <n v="0"/>
    <n v="2"/>
    <s v="MWV"/>
    <s v="XAVIER JONATHAN CHIMBOLEMA"/>
    <n v="5.9999999999999982"/>
    <n v="0"/>
    <n v="1"/>
    <n v="0"/>
    <n v="0"/>
    <n v="0"/>
    <n v="0"/>
    <n v="0"/>
    <n v="1"/>
    <n v="0.4"/>
    <n v="1"/>
    <n v="1"/>
    <n v="0"/>
    <n v="0"/>
    <n v="0"/>
    <n v="0"/>
    <n v="0"/>
    <n v="2"/>
    <m/>
    <m/>
    <m/>
    <m/>
    <m/>
    <m/>
    <s v="BAJO"/>
    <n v="0.14285714285714285"/>
    <n v="0"/>
    <n v="0"/>
    <n v="1"/>
    <n v="0"/>
    <n v="0"/>
    <n v="0"/>
    <n v="0"/>
    <n v="0"/>
    <n v="1"/>
    <n v="0"/>
    <n v="2"/>
    <n v="0"/>
    <n v="0"/>
    <n v="0"/>
    <n v="0"/>
    <n v="0"/>
    <n v="2"/>
    <n v="10"/>
  </r>
  <r>
    <s v="519 - MACHALAEMPOTRE"/>
    <s v="XAVIER JONATHAN CHIMBOLEMA ORDOÑEZ ex.xlsx"/>
    <s v="XAVIER JONATHAN CHIMBOLEMA"/>
    <s v="LA GANGA"/>
    <x v="291"/>
    <x v="0"/>
    <s v="EMPOTRE"/>
    <n v="0"/>
    <n v="0"/>
    <n v="0"/>
    <n v="0"/>
    <n v="7"/>
    <n v="0"/>
    <n v="0"/>
    <n v="0"/>
    <n v="0"/>
    <n v="0"/>
    <n v="0"/>
    <n v="0"/>
    <n v="0"/>
    <m/>
    <n v="0"/>
    <n v="0"/>
    <e v="#REF!"/>
    <s v="PLATA"/>
    <n v="7"/>
    <n v="0"/>
    <n v="0"/>
    <n v="7"/>
    <n v="0"/>
    <n v="0"/>
    <n v="0"/>
    <n v="0"/>
    <n v="0"/>
    <s v="PROM. B"/>
    <m/>
    <m/>
    <s v="CADENAS"/>
    <s v="GANGA MACHALA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V"/>
    <s v="XAVIER JONATHAN CHIMBOLEMA"/>
    <n v="5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19 - MACHALAGLOBALES"/>
    <s v="XAVIER JONATHAN CHIMBOLEMA ORDOÑEZ ex.xlsx"/>
    <s v="XAVIER JONATHAN CHIMBOLEMA"/>
    <s v="LA GANGA"/>
    <x v="291"/>
    <x v="0"/>
    <s v="GLOBALES"/>
    <n v="1"/>
    <n v="1"/>
    <n v="1"/>
    <n v="8"/>
    <n v="0"/>
    <n v="0"/>
    <n v="0"/>
    <n v="0"/>
    <n v="0"/>
    <n v="0"/>
    <n v="0"/>
    <n v="0"/>
    <n v="0"/>
    <m/>
    <n v="0.14285714285714285"/>
    <n v="0.14285714285714285"/>
    <e v="#REF!"/>
    <s v="PLATA"/>
    <n v="16"/>
    <n v="1"/>
    <n v="1"/>
    <n v="7"/>
    <n v="9"/>
    <n v="1"/>
    <n v="9"/>
    <n v="2"/>
    <n v="0.125"/>
    <s v="PROM. B"/>
    <m/>
    <m/>
    <s v="CADENAS"/>
    <s v="GANGA MACHALA"/>
    <m/>
    <s v="ANNY SUAREZ"/>
    <n v="6"/>
    <n v="0"/>
    <n v="1"/>
    <n v="0"/>
    <n v="0"/>
    <n v="0"/>
    <n v="0"/>
    <n v="0"/>
    <n v="1"/>
    <n v="1"/>
    <n v="0"/>
    <n v="0"/>
    <n v="0"/>
    <n v="0"/>
    <n v="0"/>
    <n v="0"/>
    <n v="0"/>
    <n v="0"/>
    <s v="MWV"/>
    <s v="XAVIER JONATHAN CHIMBOLEMA"/>
    <n v="5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3"/>
    <n v="0"/>
    <n v="0"/>
    <n v="0"/>
    <n v="0"/>
    <n v="0"/>
    <n v="3"/>
    <n v="0.31770321896256376"/>
  </r>
  <r>
    <s v="519 - MACHALALAVADO"/>
    <s v="XAVIER JONATHAN CHIMBOLEMA ORDOÑEZ ex.xlsx"/>
    <s v="XAVIER JONATHAN CHIMBOLEMA"/>
    <s v="LA GANGA"/>
    <x v="291"/>
    <x v="0"/>
    <s v="LAVADO"/>
    <n v="0.5"/>
    <n v="2"/>
    <n v="1"/>
    <n v="2"/>
    <n v="8"/>
    <n v="0"/>
    <n v="0"/>
    <n v="0"/>
    <n v="0"/>
    <n v="0"/>
    <n v="0"/>
    <n v="0"/>
    <n v="0"/>
    <m/>
    <n v="0.16666666666666666"/>
    <n v="0.16666666666666666"/>
    <e v="#REF!"/>
    <s v="PLATA"/>
    <n v="12"/>
    <n v="0"/>
    <n v="1"/>
    <n v="6"/>
    <n v="6"/>
    <n v="1"/>
    <n v="6"/>
    <n v="1"/>
    <n v="0.5"/>
    <s v="PROM. B"/>
    <m/>
    <m/>
    <s v="CADENAS"/>
    <s v="GANGA MACHALA"/>
    <m/>
    <s v="ANNY SUAREZ"/>
    <n v="4"/>
    <n v="1"/>
    <n v="0"/>
    <n v="1"/>
    <n v="0"/>
    <n v="0"/>
    <n v="0"/>
    <n v="0"/>
    <n v="2"/>
    <n v="1.7294879116695228"/>
    <n v="0"/>
    <n v="0"/>
    <n v="2"/>
    <n v="0"/>
    <n v="0"/>
    <n v="0"/>
    <n v="0"/>
    <n v="2"/>
    <s v="MWV"/>
    <s v="XAVIER JONATHAN CHIMBOLEMA"/>
    <n v="5.9999999999999982"/>
    <n v="0"/>
    <n v="0"/>
    <n v="1"/>
    <n v="0"/>
    <n v="0"/>
    <n v="0"/>
    <n v="0"/>
    <n v="1"/>
    <n v="0.05"/>
    <n v="0"/>
    <n v="0"/>
    <n v="1"/>
    <n v="0"/>
    <n v="0"/>
    <n v="0"/>
    <n v="0"/>
    <n v="1"/>
    <m/>
    <m/>
    <m/>
    <m/>
    <m/>
    <m/>
    <s v="MEDIO "/>
    <n v="0.16666666666666666"/>
    <s v="menor de 30%"/>
    <n v="0"/>
    <n v="0"/>
    <n v="1"/>
    <n v="0"/>
    <n v="0"/>
    <n v="0"/>
    <n v="0"/>
    <n v="1"/>
    <n v="0"/>
    <n v="1"/>
    <n v="0"/>
    <n v="0"/>
    <n v="0"/>
    <n v="0"/>
    <n v="0"/>
    <n v="1"/>
    <n v="3"/>
  </r>
  <r>
    <s v="519 - MACHALAREFRIGERACIÓN"/>
    <s v="XAVIER JONATHAN CHIMBOLEMA ORDOÑEZ ex.xlsx"/>
    <s v="XAVIER JONATHAN CHIMBOLEMA"/>
    <s v="LA GANGA"/>
    <x v="291"/>
    <x v="0"/>
    <s v="REFRIGERACIÓN"/>
    <n v="0.5"/>
    <n v="4"/>
    <n v="2"/>
    <n v="8"/>
    <n v="2"/>
    <n v="0"/>
    <n v="0"/>
    <n v="0"/>
    <n v="0"/>
    <n v="0"/>
    <n v="0"/>
    <n v="0"/>
    <n v="0"/>
    <m/>
    <n v="0.2857142857142857"/>
    <n v="0.2857142857142857"/>
    <e v="#REF!"/>
    <s v="PLATA"/>
    <n v="14"/>
    <n v="2"/>
    <n v="2"/>
    <n v="7"/>
    <n v="7"/>
    <n v="2"/>
    <n v="7"/>
    <n v="4"/>
    <n v="0.25"/>
    <s v="PROM. B"/>
    <m/>
    <m/>
    <s v="CADENAS"/>
    <s v="GANGA MACHALA"/>
    <m/>
    <s v="ANNY SUAREZ"/>
    <n v="6"/>
    <n v="0"/>
    <n v="0"/>
    <n v="1"/>
    <n v="0"/>
    <n v="0"/>
    <n v="0"/>
    <n v="0"/>
    <n v="1"/>
    <n v="2"/>
    <n v="0"/>
    <n v="1"/>
    <n v="0"/>
    <n v="0"/>
    <n v="0"/>
    <n v="0"/>
    <n v="0"/>
    <n v="1"/>
    <s v="MWV"/>
    <s v="XAVIER JONATHAN CHIMBOLEMA"/>
    <n v="5.9999999999999982"/>
    <n v="0"/>
    <n v="0"/>
    <n v="1"/>
    <n v="0"/>
    <n v="0"/>
    <n v="0"/>
    <n v="0"/>
    <n v="1"/>
    <n v="0.28000000000000003"/>
    <n v="1"/>
    <n v="0"/>
    <n v="1"/>
    <n v="0"/>
    <n v="0"/>
    <n v="0"/>
    <n v="0"/>
    <n v="2"/>
    <m/>
    <m/>
    <m/>
    <m/>
    <m/>
    <m/>
    <s v="MEDIO "/>
    <n v="0.2"/>
    <n v="0"/>
    <n v="0"/>
    <n v="1"/>
    <n v="0"/>
    <n v="0"/>
    <n v="0"/>
    <n v="0"/>
    <n v="0"/>
    <n v="1"/>
    <n v="0"/>
    <n v="0"/>
    <n v="1"/>
    <n v="0"/>
    <n v="0"/>
    <n v="0"/>
    <n v="0"/>
    <n v="1"/>
    <n v="2.5732783426050259"/>
  </r>
  <r>
    <s v="966 - LA GANGA 2AIRES"/>
    <s v="XAVIER JONATHAN CHIMBOLEMA ORDOÑEZ ex.xlsx"/>
    <s v="XAVIER JONATHAN CHIMBOLEMA"/>
    <s v="LA GANGA"/>
    <x v="292"/>
    <x v="0"/>
    <s v="AIRES"/>
    <n v="0.5"/>
    <n v="2"/>
    <n v="1"/>
    <n v="0"/>
    <n v="0"/>
    <n v="0"/>
    <n v="0"/>
    <n v="0"/>
    <n v="0"/>
    <n v="0"/>
    <n v="0"/>
    <n v="0"/>
    <n v="0"/>
    <m/>
    <n v="1"/>
    <n v="1"/>
    <e v="#REF!"/>
    <s v="PLATINO"/>
    <n v="1"/>
    <n v="0"/>
    <n v="1"/>
    <n v="1"/>
    <n v="0"/>
    <n v="0"/>
    <n v="0"/>
    <n v="0"/>
    <n v="0"/>
    <s v="PROM. B"/>
    <m/>
    <m/>
    <s v="CADENAS"/>
    <s v="GANGA MACHALA"/>
    <m/>
    <s v="ANNY SUAREZ"/>
    <n v="0"/>
    <n v="1"/>
    <n v="1"/>
    <n v="0"/>
    <n v="0"/>
    <n v="0"/>
    <n v="0"/>
    <n v="0"/>
    <n v="2"/>
    <n v="2.1286031042128597"/>
    <n v="0"/>
    <n v="0"/>
    <n v="0"/>
    <n v="0"/>
    <n v="0"/>
    <n v="0"/>
    <n v="0"/>
    <n v="0"/>
    <s v="MWJVS"/>
    <s v="XAVIER JONATHAN CHIMBOLEMA"/>
    <n v="34"/>
    <n v="0"/>
    <n v="0"/>
    <n v="0"/>
    <n v="0"/>
    <n v="0"/>
    <n v="0"/>
    <n v="0"/>
    <n v="0"/>
    <n v="0.17"/>
    <n v="0"/>
    <n v="0"/>
    <n v="0"/>
    <n v="0"/>
    <n v="0"/>
    <n v="0"/>
    <n v="0"/>
    <n v="0"/>
    <m/>
    <m/>
    <m/>
    <m/>
    <m/>
    <m/>
    <m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3.9911308203991114"/>
  </r>
  <r>
    <s v="966 - LA GANGA 2COCINAS"/>
    <s v="XAVIER JONATHAN CHIMBOLEMA ORDOÑEZ ex.xlsx"/>
    <s v="XAVIER JONATHAN CHIMBOLEMA"/>
    <s v="LA GANGA"/>
    <x v="292"/>
    <x v="0"/>
    <s v="COCINAS"/>
    <n v="0.625"/>
    <n v="8"/>
    <n v="5"/>
    <n v="19"/>
    <n v="0"/>
    <n v="0"/>
    <n v="0"/>
    <n v="0"/>
    <n v="0"/>
    <n v="0"/>
    <n v="0"/>
    <n v="0"/>
    <n v="0"/>
    <m/>
    <n v="0.26315789473684209"/>
    <n v="0.26315789473684209"/>
    <e v="#REF!"/>
    <s v="PLATINO"/>
    <n v="25"/>
    <n v="5"/>
    <n v="5"/>
    <n v="19"/>
    <n v="6"/>
    <n v="6"/>
    <n v="6"/>
    <n v="11"/>
    <n v="0.26315789473684209"/>
    <s v="PROM. B"/>
    <m/>
    <m/>
    <s v="CADENAS"/>
    <s v="GANGA MACHALA"/>
    <m/>
    <s v="ANNY SUAREZ"/>
    <n v="14"/>
    <n v="2"/>
    <n v="1"/>
    <n v="0"/>
    <n v="0"/>
    <n v="0"/>
    <n v="0"/>
    <n v="0"/>
    <n v="3"/>
    <n v="8.028669281204845"/>
    <n v="4"/>
    <n v="0"/>
    <n v="0"/>
    <n v="0"/>
    <n v="0"/>
    <n v="0"/>
    <n v="0"/>
    <n v="4"/>
    <s v="MWJVS"/>
    <s v="XAVIER JONATHAN CHIMBOLEMA"/>
    <n v="34"/>
    <n v="0"/>
    <n v="0"/>
    <n v="0"/>
    <n v="0"/>
    <n v="0"/>
    <n v="0"/>
    <n v="0"/>
    <n v="0"/>
    <n v="0.4"/>
    <n v="1"/>
    <n v="2"/>
    <n v="0"/>
    <n v="0"/>
    <n v="0"/>
    <n v="0"/>
    <n v="0"/>
    <n v="3"/>
    <m/>
    <m/>
    <m/>
    <m/>
    <m/>
    <m/>
    <m/>
    <n v="0.7"/>
    <s v="mayor 40%"/>
    <n v="1"/>
    <n v="0"/>
    <n v="0"/>
    <n v="0"/>
    <n v="0"/>
    <n v="0"/>
    <n v="0"/>
    <n v="1"/>
    <n v="3"/>
    <n v="2"/>
    <n v="0"/>
    <n v="0"/>
    <n v="0"/>
    <n v="0"/>
    <n v="0"/>
    <n v="5"/>
    <n v="17.847122469373662"/>
  </r>
  <r>
    <s v="966 - LA GANGA 2EMPOTRE"/>
    <s v="XAVIER JONATHAN CHIMBOLEMA ORDOÑEZ ex.xlsx"/>
    <s v="XAVIER JONATHAN CHIMBOLEMA"/>
    <s v="LA GANGA"/>
    <x v="292"/>
    <x v="0"/>
    <s v="EMPOTRE"/>
    <n v="0"/>
    <n v="0"/>
    <n v="0"/>
    <n v="0"/>
    <n v="0"/>
    <n v="0"/>
    <n v="0"/>
    <n v="0"/>
    <n v="0"/>
    <n v="0"/>
    <n v="0"/>
    <n v="0"/>
    <n v="0"/>
    <m/>
    <n v="0"/>
    <n v="0"/>
    <e v="#REF!"/>
    <s v="PLATINO"/>
    <n v="0"/>
    <n v="0"/>
    <n v="0"/>
    <n v="0"/>
    <n v="0"/>
    <n v="0"/>
    <n v="0"/>
    <n v="0"/>
    <n v="0"/>
    <s v="PROM. B"/>
    <m/>
    <m/>
    <s v="CADENAS"/>
    <s v="GANGA MACHALA"/>
    <m/>
    <s v="ANNY SUAREZ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XAVIER JONATHAN CHIMBOLEMA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66 - LA GANGA 2GLOBALES"/>
    <s v="XAVIER JONATHAN CHIMBOLEMA ORDOÑEZ ex.xlsx"/>
    <s v="XAVIER JONATHAN CHIMBOLEMA"/>
    <s v="LA GANGA"/>
    <x v="292"/>
    <x v="0"/>
    <s v="GLOBALES"/>
    <n v="1.5"/>
    <n v="2"/>
    <n v="3"/>
    <n v="2"/>
    <n v="2"/>
    <n v="0"/>
    <n v="0"/>
    <n v="0"/>
    <n v="0"/>
    <n v="0"/>
    <n v="0"/>
    <n v="0"/>
    <n v="0"/>
    <m/>
    <n v="0.6"/>
    <n v="0.6"/>
    <e v="#REF!"/>
    <s v="PLATINO"/>
    <n v="10"/>
    <n v="2"/>
    <n v="3"/>
    <n v="5"/>
    <n v="5"/>
    <n v="3"/>
    <n v="5"/>
    <n v="5"/>
    <n v="1.5"/>
    <s v="PROM. B"/>
    <m/>
    <m/>
    <s v="CADENAS"/>
    <s v="GANGA MACHALA"/>
    <m/>
    <s v="ANNY SUAREZ"/>
    <n v="4"/>
    <n v="1"/>
    <n v="0"/>
    <n v="0"/>
    <n v="0"/>
    <n v="0"/>
    <n v="0"/>
    <n v="0"/>
    <n v="1"/>
    <n v="1.6944171678003399"/>
    <n v="0"/>
    <n v="0"/>
    <n v="0"/>
    <n v="0"/>
    <n v="0"/>
    <n v="0"/>
    <n v="0"/>
    <n v="0"/>
    <s v="MWJVS"/>
    <s v="XAVIER JONATHAN CHIMBOLEMA"/>
    <n v="34"/>
    <n v="0"/>
    <n v="0"/>
    <n v="0"/>
    <n v="0"/>
    <n v="0"/>
    <n v="0"/>
    <n v="0"/>
    <n v="0"/>
    <n v="0"/>
    <n v="1"/>
    <n v="1"/>
    <n v="0"/>
    <n v="0"/>
    <n v="0"/>
    <n v="0"/>
    <n v="0"/>
    <n v="2"/>
    <m/>
    <m/>
    <m/>
    <m/>
    <m/>
    <m/>
    <m/>
    <n v="0.66666666666666663"/>
    <s v="mayor 40%"/>
    <n v="1"/>
    <n v="0"/>
    <n v="0"/>
    <n v="0"/>
    <n v="0"/>
    <n v="0"/>
    <n v="0"/>
    <n v="1"/>
    <n v="0"/>
    <n v="1"/>
    <n v="0"/>
    <n v="0"/>
    <n v="0"/>
    <n v="0"/>
    <n v="0"/>
    <n v="1"/>
    <n v="0.94396454766377713"/>
  </r>
  <r>
    <s v="966 - LA GANGA 2LAVADO"/>
    <s v="XAVIER JONATHAN CHIMBOLEMA ORDOÑEZ ex.xlsx"/>
    <s v="XAVIER JONATHAN CHIMBOLEMA"/>
    <s v="LA GANGA"/>
    <x v="292"/>
    <x v="0"/>
    <s v="LAVADO"/>
    <n v="0.25"/>
    <n v="4"/>
    <n v="1"/>
    <n v="12"/>
    <n v="6"/>
    <n v="0"/>
    <n v="0"/>
    <n v="0"/>
    <n v="0"/>
    <n v="0"/>
    <n v="0"/>
    <n v="0"/>
    <n v="0"/>
    <m/>
    <n v="0.1"/>
    <n v="0.1"/>
    <e v="#REF!"/>
    <s v="PLATINO"/>
    <n v="20"/>
    <n v="1"/>
    <n v="1"/>
    <n v="10"/>
    <n v="10"/>
    <n v="1"/>
    <n v="10"/>
    <n v="12"/>
    <n v="8.3333333333333329E-2"/>
    <s v="PROM. B"/>
    <m/>
    <m/>
    <s v="CADENAS"/>
    <s v="GANGA MACHALA"/>
    <m/>
    <s v="ANNY SUAREZ"/>
    <n v="10"/>
    <n v="2"/>
    <n v="0"/>
    <n v="1"/>
    <n v="0"/>
    <n v="0"/>
    <n v="0"/>
    <n v="0"/>
    <n v="3"/>
    <n v="5.4724508927229571"/>
    <n v="0"/>
    <n v="0"/>
    <n v="2"/>
    <n v="0"/>
    <n v="0"/>
    <n v="0"/>
    <n v="0"/>
    <n v="2"/>
    <s v="MWJVS"/>
    <s v="XAVIER JONATHAN CHIMBOLEMA"/>
    <n v="34"/>
    <n v="0"/>
    <n v="1"/>
    <n v="1"/>
    <n v="0"/>
    <n v="0"/>
    <n v="0"/>
    <n v="0"/>
    <n v="2"/>
    <n v="0.05"/>
    <n v="0"/>
    <n v="0"/>
    <n v="2"/>
    <n v="0"/>
    <n v="0"/>
    <n v="0"/>
    <n v="0"/>
    <n v="2"/>
    <m/>
    <m/>
    <m/>
    <m/>
    <m/>
    <m/>
    <m/>
    <n v="0.22222222222222221"/>
    <s v="menor de 30%"/>
    <n v="0"/>
    <n v="0"/>
    <n v="2"/>
    <n v="0"/>
    <n v="0"/>
    <n v="0"/>
    <n v="0"/>
    <n v="2"/>
    <n v="0"/>
    <n v="0"/>
    <n v="4"/>
    <n v="0"/>
    <n v="0"/>
    <n v="0"/>
    <n v="0"/>
    <n v="4"/>
    <n v="5.5517617752261881"/>
  </r>
  <r>
    <s v="966 - LA GANGA 2REFRIGERACIÓN"/>
    <s v="XAVIER JONATHAN CHIMBOLEMA ORDOÑEZ ex.xlsx"/>
    <s v="XAVIER JONATHAN CHIMBOLEMA"/>
    <s v="LA GANGA"/>
    <x v="292"/>
    <x v="0"/>
    <s v="REFRIGERACIÓN"/>
    <n v="1"/>
    <n v="4"/>
    <n v="4"/>
    <n v="12"/>
    <n v="2"/>
    <n v="0"/>
    <n v="0"/>
    <n v="0"/>
    <n v="0"/>
    <n v="0"/>
    <n v="0"/>
    <n v="0"/>
    <n v="0"/>
    <m/>
    <n v="0.36363636363636365"/>
    <n v="0.36363636363636365"/>
    <e v="#REF!"/>
    <s v="PLATINO"/>
    <n v="23"/>
    <n v="4"/>
    <n v="4"/>
    <n v="11"/>
    <n v="12"/>
    <n v="5"/>
    <n v="12"/>
    <n v="20"/>
    <n v="0.33333333333333331"/>
    <s v="PROM. B"/>
    <m/>
    <m/>
    <s v="CADENAS"/>
    <s v="GANGA MACHALA"/>
    <m/>
    <s v="ANNY SUAREZ"/>
    <n v="11"/>
    <n v="1"/>
    <n v="3"/>
    <n v="0"/>
    <n v="0"/>
    <n v="0"/>
    <n v="0"/>
    <n v="0"/>
    <n v="4"/>
    <n v="2"/>
    <n v="0"/>
    <n v="0"/>
    <n v="0"/>
    <n v="0"/>
    <n v="0"/>
    <n v="0"/>
    <n v="0"/>
    <n v="0"/>
    <s v="MWJVS"/>
    <s v="XAVIER JONATHAN CHIMBOLEMA"/>
    <n v="34"/>
    <n v="4"/>
    <n v="2"/>
    <n v="0"/>
    <n v="0"/>
    <n v="0"/>
    <n v="0"/>
    <n v="0"/>
    <n v="6"/>
    <n v="0.28000000000000003"/>
    <n v="1"/>
    <n v="3"/>
    <n v="0"/>
    <n v="0"/>
    <n v="0"/>
    <n v="0"/>
    <n v="0"/>
    <n v="4"/>
    <m/>
    <m/>
    <m/>
    <m/>
    <m/>
    <m/>
    <m/>
    <n v="0.42857142857142855"/>
    <s v="mayor 40%"/>
    <n v="1"/>
    <n v="0"/>
    <n v="0"/>
    <n v="0"/>
    <n v="0"/>
    <n v="0"/>
    <n v="0"/>
    <n v="1"/>
    <n v="0"/>
    <n v="3"/>
    <n v="1"/>
    <n v="0"/>
    <n v="0"/>
    <n v="0"/>
    <n v="0"/>
    <n v="4"/>
    <n v="7.1257775211628225"/>
  </r>
  <r>
    <s v="1725 - TIENDA SANTO DOMINGOCOCINAS"/>
    <s v="MENDOZA ARBOLEDA YANDRY ADRIÁN.xlsx"/>
    <s v="YANDRY ADRIÁN MENDOZA"/>
    <s v="ARTEFACTA"/>
    <x v="293"/>
    <x v="0"/>
    <s v="COCINAS"/>
    <n v="2"/>
    <n v="5"/>
    <n v="10"/>
    <n v="3"/>
    <n v="0"/>
    <n v="0"/>
    <n v="0"/>
    <n v="0"/>
    <n v="1"/>
    <n v="0"/>
    <n v="0"/>
    <n v="0"/>
    <n v="0"/>
    <m/>
    <n v="0.83333333333333337"/>
    <n v="0.83333333333333337"/>
    <e v="#REF!"/>
    <s v="BRONCE"/>
    <n v="17"/>
    <n v="2"/>
    <n v="10"/>
    <n v="12"/>
    <n v="5"/>
    <n v="2"/>
    <n v="5"/>
    <n v="6"/>
    <n v="3.3333333333333335"/>
    <s v="PROM. M"/>
    <m/>
    <m/>
    <s v="CADENAS"/>
    <s v="ARTEFACTA TIENDA SANTO DOMINGO 1725"/>
    <m/>
    <s v="JUAN CARLOS FIGUEROA"/>
    <n v="2"/>
    <n v="0"/>
    <n v="1"/>
    <n v="0"/>
    <n v="0"/>
    <n v="0"/>
    <n v="0"/>
    <n v="0"/>
    <n v="1"/>
    <n v="3.6387974924932198"/>
    <n v="1"/>
    <n v="2"/>
    <n v="0"/>
    <n v="0"/>
    <n v="0"/>
    <n v="0"/>
    <n v="0"/>
    <n v="3"/>
    <s v="W"/>
    <s v="YANDRY ADRIÁN MENDOZA"/>
    <n v="1.9999999999999982"/>
    <n v="1"/>
    <n v="1"/>
    <n v="0"/>
    <n v="0"/>
    <n v="0"/>
    <n v="0"/>
    <n v="0"/>
    <n v="2"/>
    <n v="0.4"/>
    <n v="0"/>
    <n v="0"/>
    <n v="0"/>
    <n v="0"/>
    <n v="0"/>
    <n v="0"/>
    <n v="0"/>
    <n v="0"/>
    <m/>
    <m/>
    <m/>
    <s v="ALTO"/>
    <m/>
    <m/>
    <m/>
    <n v="0.33333333333333331"/>
    <s v="30% a 40%"/>
    <n v="0"/>
    <n v="1"/>
    <n v="0"/>
    <n v="0"/>
    <n v="0"/>
    <n v="0"/>
    <n v="0"/>
    <n v="1"/>
    <n v="2"/>
    <n v="2"/>
    <n v="0"/>
    <n v="0"/>
    <n v="0"/>
    <n v="0"/>
    <n v="0"/>
    <n v="4"/>
    <n v="12"/>
  </r>
  <r>
    <s v="1725 - TIENDA SANTO DOMINGOGLOBALES"/>
    <s v="MENDOZA ARBOLEDA YANDRY ADRIÁN.xlsx"/>
    <s v="YANDRY ADRIÁN MENDOZA"/>
    <s v="ARTEFACTA"/>
    <x v="293"/>
    <x v="0"/>
    <s v="GLOBALES"/>
    <n v="1"/>
    <n v="2"/>
    <n v="2"/>
    <n v="0"/>
    <n v="0"/>
    <n v="0"/>
    <n v="0"/>
    <n v="0"/>
    <n v="0"/>
    <n v="0"/>
    <n v="0"/>
    <n v="0"/>
    <n v="0"/>
    <m/>
    <n v="1"/>
    <n v="1"/>
    <e v="#REF!"/>
    <s v="BRONCE"/>
    <n v="4"/>
    <n v="1"/>
    <n v="2"/>
    <n v="2"/>
    <n v="2"/>
    <n v="2"/>
    <n v="2"/>
    <n v="3"/>
    <n v="0"/>
    <s v="PROM. M"/>
    <m/>
    <m/>
    <s v="CADENAS"/>
    <s v="ARTEFACTA TIENDA SANTO DOMINGO 1725"/>
    <m/>
    <s v="JUAN CARLOS FIGUEROA"/>
    <n v="1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YANDRY ADRIÁN MENDOZA"/>
    <n v="1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25 - TIENDA SANTO DOMINGOLAVADO"/>
    <s v="MENDOZA ARBOLEDA YANDRY ADRIÁN.xlsx"/>
    <s v="YANDRY ADRIÁN MENDOZA"/>
    <s v="ARTEFACTA"/>
    <x v="293"/>
    <x v="0"/>
    <s v="LAVADO"/>
    <n v="0.5"/>
    <n v="2"/>
    <n v="1"/>
    <n v="0"/>
    <n v="0"/>
    <n v="0"/>
    <n v="0"/>
    <n v="2"/>
    <n v="0"/>
    <n v="0"/>
    <n v="0"/>
    <n v="0"/>
    <n v="0"/>
    <m/>
    <n v="0.5"/>
    <n v="0.5"/>
    <e v="#REF!"/>
    <s v="BRONCE"/>
    <n v="4"/>
    <n v="1"/>
    <n v="1"/>
    <n v="2"/>
    <n v="2"/>
    <n v="1"/>
    <n v="2"/>
    <n v="2"/>
    <n v="0"/>
    <s v="PROM. M"/>
    <m/>
    <m/>
    <s v="CADENAS"/>
    <s v="ARTEFACTA TIENDA SANTO DOMINGO 1725"/>
    <m/>
    <s v="JUAN CARLOS FIGUEROA"/>
    <n v="1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YANDRY ADRIÁN MENDOZA"/>
    <n v="1.9999999999999982"/>
    <n v="1"/>
    <n v="0"/>
    <n v="0"/>
    <n v="0"/>
    <n v="0"/>
    <n v="0"/>
    <n v="0"/>
    <n v="1"/>
    <n v="0.12"/>
    <n v="0"/>
    <n v="0"/>
    <n v="0"/>
    <n v="0"/>
    <n v="0"/>
    <n v="0"/>
    <n v="0"/>
    <n v="0"/>
    <s v=""/>
    <s v=""/>
    <s v=""/>
    <s v=""/>
    <s v=""/>
    <s v=""/>
    <s v=""/>
    <n v="1"/>
    <s v="mayor 40%"/>
    <n v="1"/>
    <n v="0"/>
    <n v="0"/>
    <n v="0"/>
    <n v="0"/>
    <n v="0"/>
    <n v="0"/>
    <n v="1"/>
    <n v="0"/>
    <n v="0"/>
    <n v="0"/>
    <n v="0"/>
    <n v="0"/>
    <n v="0"/>
    <n v="0"/>
    <n v="0"/>
    <n v="4"/>
  </r>
  <r>
    <s v="1725 - TIENDA SANTO DOMINGOREFRIGERACIÓN"/>
    <s v="MENDOZA ARBOLEDA YANDRY ADRIÁN.xlsx"/>
    <s v="YANDRY ADRIÁN MENDOZA"/>
    <s v="ARTEFACTA"/>
    <x v="293"/>
    <x v="0"/>
    <s v="REFRIGERACIÓN"/>
    <n v="0.66666666666666663"/>
    <n v="3"/>
    <n v="2"/>
    <n v="3"/>
    <n v="1"/>
    <n v="0"/>
    <n v="0"/>
    <n v="0"/>
    <n v="0"/>
    <n v="0"/>
    <n v="0"/>
    <n v="0"/>
    <n v="0"/>
    <m/>
    <n v="0.66666666666666663"/>
    <n v="0.66666666666666663"/>
    <e v="#REF!"/>
    <s v="BRONCE"/>
    <n v="8"/>
    <n v="1"/>
    <n v="2"/>
    <n v="3"/>
    <n v="5"/>
    <n v="2"/>
    <n v="5"/>
    <n v="3"/>
    <n v="0.66666666666666663"/>
    <s v="PROM. M"/>
    <m/>
    <m/>
    <s v="CADENAS"/>
    <s v="ARTEFACTA TIENDA SANTO DOMINGO 1725"/>
    <m/>
    <s v="JUAN CARLOS FIGUEROA"/>
    <n v="2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YANDRY ADRIÁN MENDOZA"/>
    <n v="1.9999999999999982"/>
    <n v="0"/>
    <n v="0"/>
    <n v="0"/>
    <n v="0"/>
    <n v="0"/>
    <n v="0"/>
    <n v="0"/>
    <n v="0"/>
    <n v="0.2"/>
    <n v="0"/>
    <n v="1"/>
    <n v="0"/>
    <n v="0"/>
    <n v="0"/>
    <n v="0"/>
    <n v="0"/>
    <n v="1"/>
    <s v=""/>
    <s v=""/>
    <s v=""/>
    <s v=""/>
    <s v=""/>
    <s v=""/>
    <s v="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4"/>
  </r>
  <r>
    <s v="1735 - TIENDA SANTO DOMINGOAIRES"/>
    <s v="MENDOZA ARBOLEDA YANDRY ADRIÁN.xlsx"/>
    <s v="YANDRY ADRIÁN MENDOZA"/>
    <s v="ARTEFACTA"/>
    <x v="294"/>
    <x v="0"/>
    <s v="AIRES"/>
    <n v="0"/>
    <n v="0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M"/>
    <m/>
    <m/>
    <s v="CADENAS"/>
    <s v="Tienda Santo Domingo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YANDRY ADRIÁN MENDOZA"/>
    <n v="2.0000000000000009"/>
    <n v="0"/>
    <n v="0"/>
    <n v="0"/>
    <n v="0"/>
    <n v="0"/>
    <n v="0"/>
    <n v="0"/>
    <n v="0"/>
    <n v="0.1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35 - TIENDA SANTO DOMINGOCOCINAS"/>
    <s v="MENDOZA ARBOLEDA YANDRY ADRIÁN.xlsx"/>
    <s v="YANDRY ADRIÁN MENDOZA"/>
    <s v="ARTEFACTA"/>
    <x v="294"/>
    <x v="0"/>
    <s v="COCINAS"/>
    <n v="0.25"/>
    <n v="4"/>
    <n v="1"/>
    <n v="0"/>
    <n v="0"/>
    <n v="0"/>
    <n v="0"/>
    <n v="0"/>
    <n v="0"/>
    <n v="0"/>
    <n v="0"/>
    <n v="0"/>
    <n v="0"/>
    <m/>
    <n v="1"/>
    <n v="1"/>
    <e v="#REF!"/>
    <s v="PLATA"/>
    <n v="1"/>
    <n v="0"/>
    <n v="1"/>
    <n v="1"/>
    <n v="0"/>
    <n v="0"/>
    <n v="0"/>
    <n v="0"/>
    <n v="0"/>
    <s v="PROM. M"/>
    <m/>
    <m/>
    <s v="CADENAS"/>
    <s v="Tienda Santo Domingo"/>
    <m/>
    <s v="JUAN CARLOS FIGUEROA"/>
    <n v="0"/>
    <n v="2"/>
    <n v="0"/>
    <n v="0"/>
    <n v="0"/>
    <n v="0"/>
    <n v="0"/>
    <n v="0"/>
    <n v="2"/>
    <n v="4.5681029013845613"/>
    <n v="2"/>
    <n v="0"/>
    <n v="0"/>
    <n v="0"/>
    <n v="0"/>
    <n v="0"/>
    <n v="0"/>
    <n v="2"/>
    <s v="W"/>
    <s v="YANDRY ADRIÁN MENDOZA"/>
    <n v="2.0000000000000009"/>
    <n v="1"/>
    <n v="0"/>
    <n v="0"/>
    <n v="0"/>
    <n v="0"/>
    <n v="0"/>
    <n v="0"/>
    <n v="1"/>
    <n v="0.4"/>
    <n v="0"/>
    <n v="0"/>
    <n v="0"/>
    <n v="0"/>
    <n v="0"/>
    <n v="0"/>
    <n v="0"/>
    <n v="0"/>
    <s v=""/>
    <s v=""/>
    <s v=""/>
    <s v=""/>
    <s v=""/>
    <s v=""/>
    <s v=""/>
    <n v="1"/>
    <s v="mayor 40%"/>
    <n v="1"/>
    <n v="0"/>
    <n v="0"/>
    <n v="0"/>
    <n v="0"/>
    <n v="0"/>
    <n v="0"/>
    <n v="1"/>
    <n v="0"/>
    <n v="0"/>
    <n v="0"/>
    <n v="0"/>
    <n v="0"/>
    <n v="0"/>
    <n v="0"/>
    <n v="0"/>
    <n v="10.733031811559009"/>
  </r>
  <r>
    <s v="1735 - TIENDA SANTO DOMINGOGLOBALES"/>
    <s v="MENDOZA ARBOLEDA YANDRY ADRIÁN.xlsx"/>
    <s v="YANDRY ADRIÁN MENDOZA"/>
    <s v="ARTEFACTA"/>
    <x v="294"/>
    <x v="0"/>
    <s v="GLOBALES"/>
    <n v="1"/>
    <n v="2"/>
    <n v="2"/>
    <n v="0"/>
    <n v="0"/>
    <n v="0"/>
    <n v="5"/>
    <n v="3"/>
    <n v="0"/>
    <n v="0"/>
    <n v="0"/>
    <n v="0"/>
    <n v="0"/>
    <m/>
    <n v="0.2"/>
    <n v="0.2"/>
    <e v="#REF!"/>
    <s v="PLATA"/>
    <n v="10"/>
    <n v="0"/>
    <n v="2"/>
    <n v="10"/>
    <n v="0"/>
    <n v="0"/>
    <n v="0"/>
    <n v="0"/>
    <n v="0"/>
    <s v="PROM. M"/>
    <m/>
    <m/>
    <s v="CADENAS"/>
    <s v="Tienda Santo Domingo"/>
    <m/>
    <s v="JUAN CARLOS FIGUEROA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YANDRY ADRIÁN MENDOZA"/>
    <n v="2.0000000000000009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</r>
  <r>
    <s v="1735 - TIENDA SANTO DOMINGOLAVADO"/>
    <s v="MENDOZA ARBOLEDA YANDRY ADRIÁN.xlsx"/>
    <s v="YANDRY ADRIÁN MENDOZA"/>
    <s v="ARTEFACTA"/>
    <x v="294"/>
    <x v="0"/>
    <s v="LAVADO"/>
    <n v="0"/>
    <n v="2"/>
    <n v="0"/>
    <n v="0"/>
    <n v="0"/>
    <n v="0"/>
    <n v="1"/>
    <n v="0"/>
    <n v="0"/>
    <n v="0"/>
    <n v="0"/>
    <n v="0"/>
    <n v="0"/>
    <m/>
    <n v="0"/>
    <n v="0"/>
    <e v="#REF!"/>
    <s v="PLATA"/>
    <n v="1"/>
    <n v="0"/>
    <n v="0"/>
    <n v="1"/>
    <n v="0"/>
    <n v="0"/>
    <n v="0"/>
    <n v="0"/>
    <n v="0"/>
    <s v="PROM. M"/>
    <m/>
    <m/>
    <s v="CADENAS"/>
    <s v="Tienda Santo Domingo"/>
    <m/>
    <s v="JUAN CARLOS FIGUEROA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YANDRY ADRIÁN MENDOZA"/>
    <n v="2.0000000000000009"/>
    <n v="2"/>
    <n v="0"/>
    <n v="0"/>
    <n v="0"/>
    <n v="0"/>
    <n v="0"/>
    <n v="0"/>
    <n v="2"/>
    <n v="0.12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4.0049767486637275"/>
  </r>
  <r>
    <s v="1735 - TIENDA SANTO DOMINGOREFRIGERACIÓN"/>
    <s v="MENDOZA ARBOLEDA YANDRY ADRIÁN.xlsx"/>
    <s v="YANDRY ADRIÁN MENDOZA"/>
    <s v="ARTEFACTA"/>
    <x v="294"/>
    <x v="0"/>
    <s v="REFRIGERACIÓN"/>
    <n v="0.5"/>
    <n v="2"/>
    <n v="1"/>
    <n v="0"/>
    <n v="0"/>
    <n v="0"/>
    <n v="0"/>
    <n v="0"/>
    <n v="0"/>
    <n v="0"/>
    <n v="0"/>
    <n v="0"/>
    <n v="0"/>
    <m/>
    <n v="1"/>
    <n v="1"/>
    <e v="#REF!"/>
    <s v="PLATA"/>
    <n v="1"/>
    <n v="0"/>
    <n v="1"/>
    <n v="1"/>
    <n v="0"/>
    <n v="0"/>
    <n v="0"/>
    <n v="0"/>
    <n v="0"/>
    <s v="PROM. M"/>
    <m/>
    <m/>
    <s v="CADENAS"/>
    <s v="Tienda Santo Domingo"/>
    <m/>
    <s v="JUAN CARLOS FIGUEROA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YANDRY ADRIÁN MENDOZA"/>
    <n v="2.0000000000000009"/>
    <n v="1"/>
    <n v="1"/>
    <n v="0"/>
    <n v="0"/>
    <n v="0"/>
    <n v="0"/>
    <n v="0"/>
    <n v="2"/>
    <n v="0.2"/>
    <n v="0"/>
    <n v="0"/>
    <n v="0"/>
    <n v="0"/>
    <n v="0"/>
    <n v="0"/>
    <n v="0"/>
    <n v="0"/>
    <s v=""/>
    <s v=""/>
    <s v=""/>
    <s v=""/>
    <s v=""/>
    <s v=""/>
    <s v=""/>
    <n v="0.5"/>
    <s v="mayor 40%"/>
    <n v="1"/>
    <n v="0"/>
    <n v="0"/>
    <n v="0"/>
    <n v="0"/>
    <n v="0"/>
    <n v="0"/>
    <n v="1"/>
    <n v="1"/>
    <n v="0"/>
    <n v="0"/>
    <n v="0"/>
    <n v="0"/>
    <n v="0"/>
    <n v="0"/>
    <n v="1"/>
    <n v="8"/>
  </r>
  <r>
    <s v="517 - CRÉDITOS ECONÓMICOS SANTO DOMINGO 3COCINAS"/>
    <s v="MENDOZA ARBOLEDA YANDRY ADRIÁN.xlsx"/>
    <s v="YANDRY ADRIÁN MENDOZA"/>
    <s v="CRECOS"/>
    <x v="295"/>
    <x v="0"/>
    <s v="COCINAS"/>
    <n v="7.1428571428571425E-2"/>
    <n v="14"/>
    <n v="1"/>
    <n v="11"/>
    <n v="0"/>
    <n v="0"/>
    <n v="0"/>
    <n v="0"/>
    <n v="0"/>
    <n v="0"/>
    <n v="0"/>
    <n v="0"/>
    <n v="0"/>
    <m/>
    <n v="8.3333333333333329E-2"/>
    <n v="8.3333333333333329E-2"/>
    <e v="#REF!"/>
    <s v="PLATINO"/>
    <n v="16"/>
    <n v="0"/>
    <n v="1"/>
    <n v="12"/>
    <n v="4"/>
    <n v="5"/>
    <n v="4"/>
    <n v="5"/>
    <n v="9.0909090909090912E-2"/>
    <s v="PROM. M"/>
    <m/>
    <n v="8.3299999999999999E-2"/>
    <s v="CADENAS"/>
    <s v="CRECOS SANTO DOMINGO 3"/>
    <m/>
    <s v="JUAN CARLOS FIGUEROA"/>
    <n v="8"/>
    <n v="3"/>
    <n v="1"/>
    <n v="0"/>
    <n v="0"/>
    <n v="0"/>
    <n v="0"/>
    <n v="0"/>
    <n v="4"/>
    <n v="15.777386871940969"/>
    <n v="5"/>
    <n v="3"/>
    <n v="0"/>
    <n v="0"/>
    <n v="0"/>
    <n v="0"/>
    <n v="0"/>
    <n v="8"/>
    <s v="MJVS"/>
    <s v="YANDRY ADRIÁN MENDOZA"/>
    <n v="11.999999999999995"/>
    <n v="0"/>
    <n v="2"/>
    <n v="0"/>
    <n v="0"/>
    <n v="0"/>
    <n v="0"/>
    <n v="0"/>
    <n v="2"/>
    <n v="0.45"/>
    <n v="0"/>
    <n v="3"/>
    <n v="0"/>
    <n v="0"/>
    <n v="0"/>
    <n v="0"/>
    <n v="0"/>
    <n v="3"/>
    <s v=""/>
    <s v=""/>
    <s v=""/>
    <s v=""/>
    <s v=""/>
    <s v=""/>
    <s v=""/>
    <n v="0.47058823529411764"/>
    <s v="mayor 40%"/>
    <n v="4"/>
    <n v="1"/>
    <n v="0"/>
    <n v="0"/>
    <n v="0"/>
    <n v="0"/>
    <n v="0"/>
    <n v="5"/>
    <n v="2"/>
    <n v="1"/>
    <n v="0"/>
    <n v="0"/>
    <n v="0"/>
    <n v="0"/>
    <n v="0"/>
    <n v="3"/>
    <n v="47"/>
  </r>
  <r>
    <s v="517 - CRÉDITOS ECONÓMICOS SANTO DOMINGO 3GLOBALES"/>
    <s v="MENDOZA ARBOLEDA YANDRY ADRIÁN.xlsx"/>
    <s v="YANDRY ADRIÁN MENDOZA"/>
    <s v="CRECOS"/>
    <x v="295"/>
    <x v="0"/>
    <s v="GLOBALES"/>
    <n v="0"/>
    <n v="0"/>
    <n v="3"/>
    <n v="0"/>
    <n v="4"/>
    <n v="1"/>
    <n v="2"/>
    <n v="0"/>
    <n v="4"/>
    <n v="0"/>
    <n v="0"/>
    <n v="0"/>
    <n v="0"/>
    <m/>
    <n v="0.21428571428571427"/>
    <n v="0.21428571428571427"/>
    <e v="#REF!"/>
    <s v="PLATINO"/>
    <n v="15"/>
    <n v="1"/>
    <n v="3"/>
    <n v="14"/>
    <n v="1"/>
    <n v="1"/>
    <n v="1"/>
    <n v="3"/>
    <n v="0"/>
    <s v="PROM. M"/>
    <m/>
    <m/>
    <s v="CADENAS"/>
    <s v="CRECOS SANTO DOMINGO 3"/>
    <m/>
    <s v="JUAN CARLOS FIGUEROA"/>
    <n v="1"/>
    <n v="1"/>
    <n v="0"/>
    <n v="0"/>
    <n v="0"/>
    <n v="0"/>
    <n v="0"/>
    <n v="0"/>
    <n v="1"/>
    <n v="0"/>
    <n v="1"/>
    <n v="0"/>
    <n v="0"/>
    <n v="0"/>
    <n v="0"/>
    <n v="0"/>
    <n v="0"/>
    <n v="1"/>
    <s v="MJVS"/>
    <s v="YANDRY ADRIÁN MENDOZA"/>
    <n v="11.999999999999995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17 - CRÉDITOS ECONÓMICOS SANTO DOMINGO 3LAVADO"/>
    <s v="MENDOZA ARBOLEDA YANDRY ADRIÁN.xlsx"/>
    <s v="YANDRY ADRIÁN MENDOZA"/>
    <s v="CRECOS"/>
    <x v="295"/>
    <x v="0"/>
    <s v="LAVADO"/>
    <n v="0.66666666666666663"/>
    <n v="3"/>
    <n v="2"/>
    <n v="1"/>
    <n v="4"/>
    <n v="6"/>
    <n v="0"/>
    <n v="0"/>
    <n v="0"/>
    <n v="0"/>
    <n v="0"/>
    <n v="0"/>
    <n v="0"/>
    <m/>
    <n v="0.2857142857142857"/>
    <n v="0.2857142857142857"/>
    <e v="#REF!"/>
    <s v="PLATINO"/>
    <n v="16"/>
    <n v="2"/>
    <n v="2"/>
    <n v="7"/>
    <n v="9"/>
    <n v="3"/>
    <n v="9"/>
    <n v="5"/>
    <n v="2"/>
    <s v="PROM. M"/>
    <n v="0.5"/>
    <m/>
    <s v="CADENAS"/>
    <s v="CRECOS SANTO DOMINGO 3"/>
    <m/>
    <s v="JUAN CARLOS FIGUEROA"/>
    <n v="2"/>
    <n v="0"/>
    <n v="1"/>
    <n v="0"/>
    <n v="0"/>
    <n v="0"/>
    <n v="0"/>
    <n v="0"/>
    <n v="1"/>
    <n v="1.6754990284402052"/>
    <n v="1"/>
    <n v="1"/>
    <n v="3"/>
    <n v="0"/>
    <n v="0"/>
    <n v="0"/>
    <n v="0"/>
    <n v="5"/>
    <s v="MJVS"/>
    <s v="YANDRY ADRIÁN MENDOZA"/>
    <n v="11.999999999999995"/>
    <n v="1"/>
    <n v="0"/>
    <n v="0"/>
    <n v="0"/>
    <n v="0"/>
    <n v="0"/>
    <n v="0"/>
    <n v="1"/>
    <n v="7.0000000000000007E-2"/>
    <n v="1"/>
    <n v="0"/>
    <n v="0"/>
    <n v="0"/>
    <n v="0"/>
    <n v="0"/>
    <n v="0"/>
    <n v="1"/>
    <m/>
    <s v="ALTO"/>
    <m/>
    <s v="ALTO"/>
    <m/>
    <m/>
    <m/>
    <n v="0.375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4.6339850488786656"/>
  </r>
  <r>
    <s v="517 - CRÉDITOS ECONÓMICOS SANTO DOMINGO 3REFRIGERACIÓN"/>
    <s v="MENDOZA ARBOLEDA YANDRY ADRIÁN.xlsx"/>
    <s v="YANDRY ADRIÁN MENDOZA"/>
    <s v="CRECOS"/>
    <x v="295"/>
    <x v="0"/>
    <s v="REFRIGERACIÓN"/>
    <n v="0.15384615384615385"/>
    <n v="13"/>
    <n v="2"/>
    <n v="10"/>
    <n v="2"/>
    <n v="0"/>
    <n v="0"/>
    <n v="0"/>
    <n v="0"/>
    <n v="0"/>
    <n v="0"/>
    <n v="0"/>
    <n v="0"/>
    <m/>
    <n v="0.16666666666666666"/>
    <n v="0.16666666666666666"/>
    <e v="#REF!"/>
    <s v="PLATINO"/>
    <n v="16"/>
    <n v="0"/>
    <n v="2"/>
    <n v="12"/>
    <n v="4"/>
    <n v="5"/>
    <n v="4"/>
    <n v="5"/>
    <n v="0.2"/>
    <s v="PROM. M"/>
    <m/>
    <n v="0.2"/>
    <s v="CADENAS"/>
    <s v="CRECOS SANTO DOMINGO 3"/>
    <m/>
    <s v="JUAN CARLOS FIGUEROA"/>
    <n v="7"/>
    <n v="2"/>
    <n v="4"/>
    <n v="0"/>
    <n v="0"/>
    <n v="0"/>
    <n v="0"/>
    <n v="0"/>
    <n v="6"/>
    <n v="12.453624734516049"/>
    <n v="4"/>
    <n v="5"/>
    <n v="0"/>
    <n v="0"/>
    <n v="0"/>
    <n v="0"/>
    <n v="0"/>
    <n v="9"/>
    <s v="MJVS"/>
    <s v="YANDRY ADRIÁN MENDOZA"/>
    <n v="11.999999999999995"/>
    <n v="0"/>
    <n v="2"/>
    <n v="0"/>
    <n v="0"/>
    <n v="0"/>
    <n v="0"/>
    <n v="1"/>
    <n v="3"/>
    <n v="0.4"/>
    <n v="2"/>
    <n v="4"/>
    <n v="0"/>
    <n v="0"/>
    <n v="0"/>
    <n v="0"/>
    <n v="0"/>
    <n v="6"/>
    <s v=""/>
    <s v=""/>
    <s v=""/>
    <s v=""/>
    <s v=""/>
    <s v=""/>
    <s v=""/>
    <n v="0.33333333333333331"/>
    <s v="30% a 40%"/>
    <n v="3"/>
    <n v="1"/>
    <n v="0"/>
    <n v="0"/>
    <n v="0"/>
    <n v="0"/>
    <n v="0"/>
    <n v="4"/>
    <n v="5"/>
    <n v="2"/>
    <n v="0"/>
    <n v="0"/>
    <n v="0"/>
    <n v="0"/>
    <n v="0"/>
    <n v="7"/>
    <n v="26"/>
  </r>
  <r>
    <s v="40 - SANTO DOMINGO 3COCINAS"/>
    <s v="MENDOZA ARBOLEDA YANDRY ADRIÁN.xlsx"/>
    <s v="YANDRY ADRIÁN MENDOZA"/>
    <s v="LA GANGA"/>
    <x v="296"/>
    <x v="0"/>
    <s v="COCINAS"/>
    <n v="0.4"/>
    <n v="5"/>
    <n v="2"/>
    <n v="8"/>
    <n v="0"/>
    <n v="0"/>
    <n v="0"/>
    <n v="0"/>
    <n v="0"/>
    <n v="0"/>
    <n v="0"/>
    <n v="0"/>
    <n v="0"/>
    <m/>
    <n v="0.4"/>
    <n v="0.4"/>
    <e v="#REF!"/>
    <s v="PLATA"/>
    <n v="13"/>
    <n v="2"/>
    <n v="2"/>
    <n v="5"/>
    <n v="8"/>
    <n v="3"/>
    <n v="8"/>
    <n v="10"/>
    <n v="0.25"/>
    <s v="PROM. M"/>
    <m/>
    <m/>
    <s v="CADENAS"/>
    <s v="GANGA SANTO DOMINGO 3"/>
    <m/>
    <s v="JUAN CARLOS FIGUEROA"/>
    <n v="5"/>
    <n v="0"/>
    <n v="0"/>
    <n v="0"/>
    <n v="0"/>
    <n v="0"/>
    <n v="0"/>
    <n v="0"/>
    <n v="0"/>
    <n v="5.6124190441946631"/>
    <n v="3"/>
    <n v="2"/>
    <n v="0"/>
    <n v="0"/>
    <n v="0"/>
    <n v="0"/>
    <n v="0"/>
    <n v="5"/>
    <s v="W"/>
    <s v="YANDRY ADRIÁN MENDOZA"/>
    <n v="1.9999999999999996"/>
    <n v="2"/>
    <n v="4"/>
    <n v="0"/>
    <n v="0"/>
    <n v="0"/>
    <n v="0"/>
    <n v="0"/>
    <n v="6"/>
    <n v="0.4"/>
    <n v="0"/>
    <n v="2"/>
    <n v="0"/>
    <n v="0"/>
    <n v="0"/>
    <n v="0"/>
    <n v="0"/>
    <n v="2"/>
    <s v=""/>
    <s v=""/>
    <s v=""/>
    <s v=""/>
    <s v=""/>
    <s v=""/>
    <s v=""/>
    <n v="0.38461538461538464"/>
    <s v="mayor 40%"/>
    <n v="1"/>
    <n v="0"/>
    <n v="0"/>
    <n v="0"/>
    <n v="0"/>
    <n v="0"/>
    <n v="0"/>
    <n v="1"/>
    <n v="2"/>
    <n v="1"/>
    <n v="0"/>
    <n v="0"/>
    <n v="0"/>
    <n v="0"/>
    <n v="0"/>
    <n v="3"/>
    <n v="14.707446260693866"/>
  </r>
  <r>
    <s v="40 - SANTO DOMINGO 3GLOBALES"/>
    <s v="MENDOZA ARBOLEDA YANDRY ADRIÁN.xlsx"/>
    <s v="YANDRY ADRIÁN MENDOZA"/>
    <s v="LA GANGA"/>
    <x v="296"/>
    <x v="0"/>
    <s v="GLOBALES"/>
    <n v="0"/>
    <n v="0"/>
    <n v="1"/>
    <n v="0"/>
    <n v="0"/>
    <n v="0"/>
    <n v="0"/>
    <n v="0"/>
    <n v="0"/>
    <n v="0"/>
    <n v="0"/>
    <n v="0"/>
    <n v="0"/>
    <m/>
    <n v="1"/>
    <n v="1"/>
    <e v="#REF!"/>
    <s v="PLATA"/>
    <n v="1"/>
    <n v="1"/>
    <n v="1"/>
    <n v="1"/>
    <n v="0"/>
    <n v="0"/>
    <n v="0"/>
    <n v="1"/>
    <n v="0"/>
    <s v="PROM. M"/>
    <m/>
    <m/>
    <s v="CADENAS"/>
    <s v="GANGA SANTO DOMINGO 3"/>
    <m/>
    <s v="JUAN CARLOS FIGUERO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YANDRY ADRIÁN MENDOZA"/>
    <n v="1.9999999999999996"/>
    <n v="1"/>
    <n v="0"/>
    <n v="0"/>
    <n v="0"/>
    <n v="0"/>
    <n v="0"/>
    <n v="0"/>
    <n v="1"/>
    <n v="0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9.6755963763607206E-2"/>
  </r>
  <r>
    <s v="40 - SANTO DOMINGO 3LAVADO"/>
    <s v="MENDOZA ARBOLEDA YANDRY ADRIÁN.xlsx"/>
    <s v="YANDRY ADRIÁN MENDOZA"/>
    <s v="LA GANGA"/>
    <x v="296"/>
    <x v="0"/>
    <s v="LAVADO"/>
    <n v="0.5"/>
    <n v="2"/>
    <n v="1"/>
    <n v="4"/>
    <n v="0"/>
    <n v="0"/>
    <n v="0"/>
    <n v="0"/>
    <n v="0"/>
    <n v="0"/>
    <n v="0"/>
    <n v="0"/>
    <n v="0"/>
    <m/>
    <n v="0.33333333333333331"/>
    <n v="0.33333333333333331"/>
    <e v="#REF!"/>
    <s v="PLATA"/>
    <n v="6"/>
    <n v="1"/>
    <n v="1"/>
    <n v="3"/>
    <n v="3"/>
    <n v="1"/>
    <n v="3"/>
    <n v="2"/>
    <n v="0.25"/>
    <s v="PROM. M"/>
    <m/>
    <m/>
    <s v="CADENAS"/>
    <s v="GANGA SANTO DOMINGO 3"/>
    <m/>
    <s v="JUAN CARLOS FIGUEROA"/>
    <n v="2"/>
    <n v="1"/>
    <n v="0"/>
    <n v="0"/>
    <n v="0"/>
    <n v="0"/>
    <n v="0"/>
    <n v="0"/>
    <n v="1"/>
    <n v="2.7294879116695228"/>
    <n v="1"/>
    <n v="0"/>
    <n v="0"/>
    <n v="0"/>
    <n v="0"/>
    <n v="0"/>
    <n v="0"/>
    <n v="1"/>
    <s v="W"/>
    <s v="YANDRY ADRIÁN MENDOZA"/>
    <n v="1.9999999999999996"/>
    <n v="1"/>
    <n v="1"/>
    <n v="0"/>
    <n v="0"/>
    <n v="0"/>
    <n v="0"/>
    <n v="0"/>
    <n v="2"/>
    <n v="0.05"/>
    <n v="0"/>
    <n v="0"/>
    <n v="0"/>
    <n v="0"/>
    <n v="0"/>
    <n v="0"/>
    <n v="0"/>
    <n v="0"/>
    <s v=""/>
    <s v=""/>
    <s v=""/>
    <s v=""/>
    <s v=""/>
    <s v=""/>
    <s v=""/>
    <n v="0.75"/>
    <s v="mayor 40%"/>
    <n v="0"/>
    <n v="0"/>
    <n v="0"/>
    <n v="0"/>
    <n v="0"/>
    <n v="0"/>
    <n v="0"/>
    <n v="0"/>
    <n v="0"/>
    <n v="0"/>
    <n v="0"/>
    <n v="0"/>
    <n v="0"/>
    <n v="0"/>
    <n v="0"/>
    <n v="0"/>
    <n v="2.6711344561670698"/>
  </r>
  <r>
    <s v="40 - SANTO DOMINGO 3REFRIGERACIÓN"/>
    <s v="MENDOZA ARBOLEDA YANDRY ADRIÁN.xlsx"/>
    <s v="YANDRY ADRIÁN MENDOZA"/>
    <s v="LA GANGA"/>
    <x v="296"/>
    <x v="0"/>
    <s v="REFRIGERACIÓN"/>
    <n v="1.5"/>
    <n v="2"/>
    <n v="3"/>
    <n v="8"/>
    <n v="0"/>
    <n v="0"/>
    <n v="0"/>
    <n v="0"/>
    <n v="0"/>
    <n v="0"/>
    <n v="0"/>
    <n v="0"/>
    <n v="0"/>
    <m/>
    <n v="0.5"/>
    <n v="0.5"/>
    <e v="#REF!"/>
    <s v="PLATA"/>
    <n v="17"/>
    <n v="3"/>
    <n v="3"/>
    <n v="6"/>
    <n v="11"/>
    <n v="6"/>
    <n v="11"/>
    <n v="9"/>
    <n v="0.375"/>
    <s v="PROM. M"/>
    <m/>
    <m/>
    <s v="CADENAS"/>
    <s v="GANGA SANTO DOMINGO 3"/>
    <m/>
    <s v="JUAN CARLOS FIGUEROA"/>
    <n v="5"/>
    <n v="0"/>
    <n v="2"/>
    <n v="0"/>
    <n v="0"/>
    <n v="0"/>
    <n v="0"/>
    <n v="0"/>
    <n v="2"/>
    <n v="2"/>
    <n v="1"/>
    <n v="4"/>
    <n v="0"/>
    <n v="0"/>
    <n v="0"/>
    <n v="0"/>
    <n v="0"/>
    <n v="5"/>
    <s v="W"/>
    <s v="YANDRY ADRIÁN MENDOZA"/>
    <n v="1.9999999999999996"/>
    <n v="1"/>
    <n v="4"/>
    <n v="0"/>
    <n v="0"/>
    <n v="0"/>
    <n v="0"/>
    <n v="0"/>
    <n v="5"/>
    <n v="0.28000000000000003"/>
    <n v="0"/>
    <n v="2"/>
    <n v="0"/>
    <n v="0"/>
    <n v="0"/>
    <n v="0"/>
    <n v="0"/>
    <n v="2"/>
    <m/>
    <s v="ALTO"/>
    <m/>
    <m/>
    <m/>
    <m/>
    <m/>
    <n v="0.14285714285714285"/>
    <s v="menor de 30%"/>
    <n v="0"/>
    <n v="0"/>
    <n v="0"/>
    <n v="0"/>
    <n v="0"/>
    <n v="0"/>
    <n v="0"/>
    <n v="0"/>
    <n v="1"/>
    <n v="0"/>
    <n v="0"/>
    <n v="0"/>
    <n v="0"/>
    <n v="0"/>
    <n v="0"/>
    <n v="1"/>
    <n v="7"/>
  </r>
  <r>
    <s v="8 - STO. DOMINGOCOCINAS"/>
    <s v="MENDOZA ARBOLEDA YANDRY ADRIÁN.xlsx"/>
    <s v="YANDRY ADRIÁN MENDOZA"/>
    <s v="LA GANGA"/>
    <x v="297"/>
    <x v="0"/>
    <s v="COCINAS"/>
    <n v="0"/>
    <n v="2"/>
    <n v="0"/>
    <n v="0"/>
    <n v="0"/>
    <n v="0"/>
    <n v="0"/>
    <n v="0"/>
    <n v="0"/>
    <n v="0"/>
    <n v="0"/>
    <n v="0"/>
    <n v="0"/>
    <m/>
    <n v="0"/>
    <n v="0"/>
    <e v="#REF!"/>
    <s v="PLATA"/>
    <n v="0"/>
    <n v="0"/>
    <n v="0"/>
    <n v="0"/>
    <n v="0"/>
    <n v="0"/>
    <n v="0"/>
    <n v="0"/>
    <n v="0"/>
    <s v="PROM. M"/>
    <m/>
    <m/>
    <s v="CADENAS"/>
    <s v="GANGA SANTO DOMINGO 1"/>
    <m/>
    <s v="JUAN CARLOS FIGUEROA"/>
    <n v="0"/>
    <n v="0"/>
    <n v="0"/>
    <n v="0"/>
    <n v="0"/>
    <n v="0"/>
    <n v="0"/>
    <n v="0"/>
    <n v="0"/>
    <n v="1"/>
    <n v="1"/>
    <n v="1"/>
    <n v="0"/>
    <n v="0"/>
    <n v="0"/>
    <n v="0"/>
    <n v="0"/>
    <n v="2"/>
    <s v="W"/>
    <s v="YANDRY ADRIÁN MENDOZA"/>
    <n v="2.0000000000000009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5.02918704348372"/>
  </r>
  <r>
    <s v="8 - STO. DOMINGOGLOBALES"/>
    <s v="MENDOZA ARBOLEDA YANDRY ADRIÁN.xlsx"/>
    <s v="YANDRY ADRIÁN MENDOZA"/>
    <s v="LA GANGA"/>
    <x v="297"/>
    <x v="0"/>
    <s v="GLOBALES"/>
    <n v="0"/>
    <n v="0"/>
    <n v="2"/>
    <n v="0"/>
    <n v="0"/>
    <n v="0"/>
    <n v="0"/>
    <n v="0"/>
    <n v="0"/>
    <n v="0"/>
    <n v="0"/>
    <n v="0"/>
    <n v="0"/>
    <m/>
    <n v="1"/>
    <n v="1"/>
    <e v="#REF!"/>
    <s v="PLATA"/>
    <n v="2"/>
    <n v="0"/>
    <n v="2"/>
    <n v="2"/>
    <n v="0"/>
    <n v="0"/>
    <n v="0"/>
    <n v="0"/>
    <n v="0"/>
    <s v="PROM. M"/>
    <m/>
    <m/>
    <s v="CADENAS"/>
    <s v="GANGA SANTO DOMINGO 1"/>
    <m/>
    <s v="JUAN CARLOS FIGUEROA"/>
    <n v="0"/>
    <n v="0"/>
    <n v="0"/>
    <n v="0"/>
    <n v="0"/>
    <n v="0"/>
    <n v="0"/>
    <n v="0"/>
    <n v="0"/>
    <n v="0"/>
    <n v="2"/>
    <n v="0"/>
    <n v="0"/>
    <n v="0"/>
    <n v="0"/>
    <n v="0"/>
    <n v="0"/>
    <n v="2"/>
    <s v="W"/>
    <s v="YANDRY ADRIÁN MENDOZA"/>
    <n v="2.0000000000000009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30855810973864972"/>
  </r>
  <r>
    <s v="8 - STO. DOMINGOLAVADO"/>
    <s v="MENDOZA ARBOLEDA YANDRY ADRIÁN.xlsx"/>
    <s v="YANDRY ADRIÁN MENDOZA"/>
    <s v="LA GANGA"/>
    <x v="297"/>
    <x v="0"/>
    <s v="LAVADO"/>
    <n v="1"/>
    <n v="1"/>
    <n v="1"/>
    <n v="0"/>
    <n v="0"/>
    <n v="0"/>
    <n v="1"/>
    <n v="0"/>
    <n v="0"/>
    <n v="0"/>
    <n v="0"/>
    <n v="0"/>
    <n v="0"/>
    <m/>
    <n v="0.5"/>
    <n v="0.5"/>
    <e v="#REF!"/>
    <s v="PLATA"/>
    <n v="2"/>
    <n v="0"/>
    <n v="1"/>
    <n v="2"/>
    <n v="0"/>
    <n v="0"/>
    <n v="0"/>
    <n v="0"/>
    <n v="0"/>
    <s v="PROM. M"/>
    <m/>
    <m/>
    <s v="CADENAS"/>
    <s v="GANGA SANTO DOMINGO 1"/>
    <m/>
    <s v="JUAN CARLOS FIGUEROA"/>
    <n v="0"/>
    <n v="0"/>
    <n v="0"/>
    <n v="0"/>
    <n v="0"/>
    <n v="0"/>
    <n v="0"/>
    <n v="0"/>
    <n v="0"/>
    <n v="1.9456739006282133"/>
    <n v="0"/>
    <n v="1"/>
    <n v="0"/>
    <n v="0"/>
    <n v="0"/>
    <n v="0"/>
    <n v="0"/>
    <n v="1"/>
    <s v="W"/>
    <s v="YANDRY ADRIÁN MENDOZA"/>
    <n v="2.0000000000000009"/>
    <n v="0"/>
    <n v="0"/>
    <n v="0"/>
    <n v="0"/>
    <n v="0"/>
    <n v="0"/>
    <n v="0"/>
    <n v="0"/>
    <n v="0.0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.2030174486759457"/>
  </r>
  <r>
    <s v="8 - STO. DOMINGOREFRIGERACIÓN"/>
    <s v="MENDOZA ARBOLEDA YANDRY ADRIÁN.xlsx"/>
    <s v="YANDRY ADRIÁN MENDOZA"/>
    <s v="LA GANGA"/>
    <x v="297"/>
    <x v="0"/>
    <s v="REFRIGERACIÓN"/>
    <n v="0"/>
    <n v="2"/>
    <n v="0"/>
    <n v="1"/>
    <n v="0"/>
    <n v="0"/>
    <n v="0"/>
    <n v="0"/>
    <n v="0"/>
    <n v="0"/>
    <n v="0"/>
    <n v="0"/>
    <n v="0"/>
    <m/>
    <n v="0"/>
    <n v="0"/>
    <e v="#REF!"/>
    <s v="PLATA"/>
    <n v="1"/>
    <n v="0"/>
    <n v="0"/>
    <n v="1"/>
    <n v="0"/>
    <n v="0"/>
    <n v="0"/>
    <n v="0"/>
    <n v="0"/>
    <s v="PROM. M"/>
    <m/>
    <m/>
    <s v="CADENAS"/>
    <s v="GANGA SANTO DOMINGO 1"/>
    <m/>
    <s v="JUAN CARLOS FIGUEROA"/>
    <n v="0"/>
    <n v="0"/>
    <n v="0"/>
    <n v="0"/>
    <n v="0"/>
    <n v="0"/>
    <n v="0"/>
    <n v="0"/>
    <n v="0"/>
    <n v="2"/>
    <n v="0"/>
    <n v="1"/>
    <n v="0"/>
    <n v="0"/>
    <n v="0"/>
    <n v="0"/>
    <n v="0"/>
    <n v="1"/>
    <s v="W"/>
    <s v="YANDRY ADRIÁN MENDOZA"/>
    <n v="2.0000000000000009"/>
    <n v="0"/>
    <n v="0"/>
    <n v="0"/>
    <n v="0"/>
    <n v="0"/>
    <n v="0"/>
    <n v="0"/>
    <n v="0"/>
    <n v="0.28000000000000003"/>
    <n v="0"/>
    <n v="1"/>
    <n v="0"/>
    <n v="0"/>
    <n v="0"/>
    <n v="0"/>
    <n v="0"/>
    <n v="1"/>
    <s v=""/>
    <s v=""/>
    <s v=""/>
    <s v=""/>
    <s v=""/>
    <s v=""/>
    <s v="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3.859917513907539"/>
  </r>
  <r>
    <s v="159 - POINT STO DOMINGOCOCINAS"/>
    <s v="MENDOZA ARBOLEDA YANDRY ADRIÁN.xlsx"/>
    <s v="YANDRY ADRIÁN MENDOZA"/>
    <s v="POINT"/>
    <x v="298"/>
    <x v="0"/>
    <s v="COCINAS"/>
    <n v="0.125"/>
    <n v="8"/>
    <n v="1"/>
    <n v="6"/>
    <n v="0"/>
    <n v="0"/>
    <n v="0"/>
    <n v="0"/>
    <n v="0"/>
    <n v="0"/>
    <n v="0"/>
    <n v="0"/>
    <n v="0"/>
    <m/>
    <n v="0.25"/>
    <n v="0.25"/>
    <e v="#REF!"/>
    <s v="PLATINO"/>
    <n v="10"/>
    <n v="0"/>
    <n v="1"/>
    <n v="4"/>
    <n v="6"/>
    <n v="3"/>
    <n v="6"/>
    <n v="3"/>
    <n v="0.16666666666666666"/>
    <s v="PROM. M"/>
    <m/>
    <m/>
    <s v="CADENAS"/>
    <s v="POINT SANTO DOMINGO "/>
    <m/>
    <s v="JUAN CARLOS FIGUEROA"/>
    <n v="3"/>
    <n v="3"/>
    <n v="0"/>
    <n v="0"/>
    <n v="0"/>
    <n v="0"/>
    <n v="0"/>
    <n v="0"/>
    <n v="3"/>
    <n v="7.776860887999212"/>
    <n v="0"/>
    <n v="0"/>
    <n v="0"/>
    <n v="0"/>
    <n v="0"/>
    <n v="0"/>
    <n v="0"/>
    <n v="0"/>
    <s v="MJVS"/>
    <s v="YANDRY ADRIÁN MENDOZA"/>
    <n v="7.9999999999999929"/>
    <n v="0"/>
    <n v="0"/>
    <n v="0"/>
    <n v="0"/>
    <n v="0"/>
    <n v="0"/>
    <n v="0"/>
    <n v="0"/>
    <n v="0.5"/>
    <n v="2"/>
    <n v="0"/>
    <n v="0"/>
    <n v="0"/>
    <n v="0"/>
    <n v="0"/>
    <n v="0"/>
    <n v="2"/>
    <s v=""/>
    <s v=""/>
    <s v=""/>
    <s v=""/>
    <s v=""/>
    <s v=""/>
    <s v=""/>
    <n v="1"/>
    <s v="mayor 40%"/>
    <n v="1"/>
    <n v="1"/>
    <n v="0"/>
    <n v="0"/>
    <n v="0"/>
    <n v="0"/>
    <n v="0"/>
    <n v="2"/>
    <n v="2"/>
    <n v="0"/>
    <n v="0"/>
    <n v="0"/>
    <n v="0"/>
    <n v="0"/>
    <n v="0"/>
    <n v="2"/>
    <n v="11.413420019987264"/>
  </r>
  <r>
    <s v="159 - POINT STO DOMINGOGLOBALES"/>
    <s v="MENDOZA ARBOLEDA YANDRY ADRIÁN.xlsx"/>
    <s v="YANDRY ADRIÁN MENDOZA"/>
    <s v="POINT"/>
    <x v="298"/>
    <x v="0"/>
    <s v="GLOBALES"/>
    <n v="0"/>
    <n v="0"/>
    <n v="3"/>
    <n v="2"/>
    <n v="0"/>
    <n v="0"/>
    <n v="0"/>
    <n v="0"/>
    <n v="0"/>
    <n v="0"/>
    <n v="0"/>
    <n v="0"/>
    <n v="0"/>
    <m/>
    <n v="0.6"/>
    <n v="0.6"/>
    <e v="#REF!"/>
    <s v="PLATINO"/>
    <n v="6"/>
    <n v="1"/>
    <n v="3"/>
    <n v="5"/>
    <n v="1"/>
    <n v="1"/>
    <n v="1"/>
    <n v="2"/>
    <n v="1.5"/>
    <s v="PROM. M"/>
    <m/>
    <m/>
    <s v="CADENAS"/>
    <s v="POINT SANTO DOMINGO "/>
    <m/>
    <s v="JUAN CARLOS FIGUEROA"/>
    <n v="3"/>
    <n v="1"/>
    <n v="0"/>
    <n v="0"/>
    <n v="0"/>
    <n v="0"/>
    <n v="0"/>
    <n v="0"/>
    <n v="1"/>
    <n v="0"/>
    <n v="1"/>
    <n v="0"/>
    <n v="0"/>
    <n v="0"/>
    <n v="0"/>
    <n v="0"/>
    <n v="0"/>
    <n v="1"/>
    <s v="MJVS"/>
    <s v="YANDRY ADRIÁN MENDOZA"/>
    <n v="7.9999999999999929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59 - POINT STO DOMINGOLAVADO"/>
    <s v="MENDOZA ARBOLEDA YANDRY ADRIÁN.xlsx"/>
    <s v="YANDRY ADRIÁN MENDOZA"/>
    <s v="POINT"/>
    <x v="298"/>
    <x v="0"/>
    <s v="LAVADO"/>
    <n v="0.33333333333333331"/>
    <n v="6"/>
    <n v="2"/>
    <n v="4"/>
    <n v="0"/>
    <n v="0"/>
    <n v="0"/>
    <n v="0"/>
    <n v="0"/>
    <n v="0"/>
    <n v="0"/>
    <n v="0"/>
    <n v="0"/>
    <m/>
    <n v="0.5"/>
    <n v="0.5"/>
    <e v="#REF!"/>
    <s v="PLATINO"/>
    <n v="11"/>
    <n v="0"/>
    <n v="2"/>
    <n v="4"/>
    <n v="7"/>
    <n v="5"/>
    <n v="7"/>
    <n v="5"/>
    <n v="0.5"/>
    <s v="PROM. M"/>
    <m/>
    <m/>
    <s v="CADENAS"/>
    <s v="POINT SANTO DOMINGO "/>
    <m/>
    <s v="JUAN CARLOS FIGUEROA"/>
    <n v="1"/>
    <n v="0"/>
    <n v="0"/>
    <n v="0"/>
    <n v="0"/>
    <n v="0"/>
    <n v="0"/>
    <n v="0"/>
    <n v="0"/>
    <n v="5.1132540928459296"/>
    <n v="0"/>
    <n v="0"/>
    <n v="0"/>
    <n v="0"/>
    <n v="0"/>
    <n v="0"/>
    <n v="0"/>
    <n v="0"/>
    <s v="MJVS"/>
    <s v="YANDRY ADRIÁN MENDOZA"/>
    <n v="7.9999999999999929"/>
    <n v="1"/>
    <n v="2"/>
    <n v="0"/>
    <n v="0"/>
    <n v="0"/>
    <n v="0"/>
    <n v="0"/>
    <n v="3"/>
    <n v="0.3"/>
    <n v="0"/>
    <n v="0"/>
    <n v="0"/>
    <n v="0"/>
    <n v="0"/>
    <n v="0"/>
    <n v="0"/>
    <n v="0"/>
    <s v=""/>
    <s v=""/>
    <s v=""/>
    <s v=""/>
    <s v=""/>
    <s v=""/>
    <s v=""/>
    <n v="0.33333333333333331"/>
    <s v="30% a 40%"/>
    <n v="1"/>
    <n v="1"/>
    <n v="0"/>
    <n v="0"/>
    <n v="0"/>
    <n v="0"/>
    <n v="0"/>
    <n v="2"/>
    <n v="0"/>
    <n v="0"/>
    <n v="0"/>
    <n v="0"/>
    <n v="0"/>
    <n v="0"/>
    <n v="0"/>
    <n v="0"/>
    <n v="5.65053727118553"/>
  </r>
  <r>
    <s v="159 - POINT STO DOMINGOREFRIGERACIÓN"/>
    <s v="MENDOZA ARBOLEDA YANDRY ADRIÁN.xlsx"/>
    <s v="YANDRY ADRIÁN MENDOZA"/>
    <s v="POINT"/>
    <x v="298"/>
    <x v="0"/>
    <s v="REFRIGERACIÓN"/>
    <n v="0.125"/>
    <n v="8"/>
    <n v="1"/>
    <n v="4"/>
    <n v="0"/>
    <n v="0"/>
    <n v="0"/>
    <n v="0"/>
    <n v="0"/>
    <n v="0"/>
    <n v="0"/>
    <n v="0"/>
    <n v="0"/>
    <m/>
    <n v="0.33333333333333331"/>
    <n v="0.33333333333333331"/>
    <e v="#REF!"/>
    <s v="PLATINO"/>
    <n v="9"/>
    <n v="1"/>
    <n v="1"/>
    <n v="3"/>
    <n v="6"/>
    <n v="4"/>
    <n v="6"/>
    <n v="5"/>
    <n v="0.25"/>
    <s v="PROM. M"/>
    <m/>
    <m/>
    <s v="CADENAS"/>
    <s v="POINT SANTO DOMINGO "/>
    <m/>
    <s v="JUAN CARLOS FIGUEROA"/>
    <n v="2"/>
    <n v="3"/>
    <n v="0"/>
    <n v="0"/>
    <n v="0"/>
    <n v="0"/>
    <n v="0"/>
    <n v="0"/>
    <n v="3"/>
    <n v="10.303192629173751"/>
    <n v="2"/>
    <n v="0"/>
    <n v="0"/>
    <n v="0"/>
    <n v="0"/>
    <n v="0"/>
    <n v="0"/>
    <n v="2"/>
    <s v="MJVS"/>
    <s v="YANDRY ADRIÁN MENDOZA"/>
    <n v="7.9999999999999929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1"/>
    <s v="mayor 40%"/>
    <n v="1"/>
    <n v="2"/>
    <n v="0"/>
    <n v="0"/>
    <n v="0"/>
    <n v="0"/>
    <n v="0"/>
    <n v="3"/>
    <n v="1"/>
    <n v="0"/>
    <n v="0"/>
    <n v="0"/>
    <n v="0"/>
    <n v="0"/>
    <n v="0"/>
    <n v="1"/>
    <n v="9.191692336221374"/>
  </r>
  <r>
    <s v="390 - POINT STO DOMINGO 2COCINAS"/>
    <s v="MENDOZA ARBOLEDA YANDRY ADRIÁN.xlsx"/>
    <s v="YANDRY ADRIÁN MENDOZA"/>
    <s v="POINT"/>
    <x v="299"/>
    <x v="0"/>
    <s v="COCINAS"/>
    <n v="0.23529411764705882"/>
    <n v="17"/>
    <n v="4"/>
    <n v="8"/>
    <n v="0"/>
    <n v="0"/>
    <n v="0"/>
    <n v="0"/>
    <n v="0"/>
    <n v="0"/>
    <n v="0"/>
    <n v="0"/>
    <n v="0"/>
    <m/>
    <n v="0.44444444444444442"/>
    <n v="0.44444444444444442"/>
    <e v="#REF!"/>
    <s v="PLATINO"/>
    <n v="21"/>
    <n v="2"/>
    <n v="4"/>
    <n v="9"/>
    <n v="12"/>
    <n v="4"/>
    <n v="12"/>
    <n v="6"/>
    <n v="0.5"/>
    <s v="PROM. M"/>
    <m/>
    <m/>
    <s v="CADENAS"/>
    <s v="POINT SANTO DOMINGO 2"/>
    <m/>
    <s v="JUAN CARLOS FIGUEROA"/>
    <n v="5"/>
    <n v="5"/>
    <n v="0"/>
    <n v="0"/>
    <n v="0"/>
    <n v="0"/>
    <n v="0"/>
    <n v="0"/>
    <n v="5"/>
    <n v="16.215743454368763"/>
    <n v="1"/>
    <n v="1"/>
    <n v="0"/>
    <n v="0"/>
    <n v="0"/>
    <n v="0"/>
    <n v="0"/>
    <n v="2"/>
    <s v="MJVS"/>
    <s v="YANDRY ADRIÁN MENDOZA"/>
    <n v="12"/>
    <n v="1"/>
    <n v="0"/>
    <n v="0"/>
    <n v="0"/>
    <n v="0"/>
    <n v="0"/>
    <n v="0"/>
    <n v="1"/>
    <n v="0.5"/>
    <n v="3"/>
    <n v="2"/>
    <n v="0"/>
    <n v="0"/>
    <n v="0"/>
    <n v="0"/>
    <n v="0"/>
    <n v="5"/>
    <s v=""/>
    <s v=""/>
    <s v=""/>
    <s v=""/>
    <s v=""/>
    <s v=""/>
    <s v=""/>
    <n v="0.76923076923076927"/>
    <s v="mayor 40%"/>
    <n v="0"/>
    <n v="0"/>
    <n v="0"/>
    <n v="0"/>
    <n v="0"/>
    <n v="0"/>
    <n v="0"/>
    <n v="0"/>
    <n v="4"/>
    <n v="2"/>
    <n v="0"/>
    <n v="0"/>
    <n v="0"/>
    <n v="0"/>
    <n v="0"/>
    <n v="6"/>
    <n v="20"/>
  </r>
  <r>
    <s v="390 - POINT STO DOMINGO 2GLOBALES"/>
    <s v="MENDOZA ARBOLEDA YANDRY ADRIÁN.xlsx"/>
    <s v="YANDRY ADRIÁN MENDOZA"/>
    <s v="POINT"/>
    <x v="299"/>
    <x v="0"/>
    <s v="GLOBALES"/>
    <n v="0"/>
    <n v="0"/>
    <n v="1"/>
    <n v="2"/>
    <n v="0"/>
    <n v="0"/>
    <n v="0"/>
    <n v="0"/>
    <n v="0"/>
    <n v="0"/>
    <n v="0"/>
    <n v="0"/>
    <n v="0"/>
    <m/>
    <n v="0.33333333333333331"/>
    <n v="0.33333333333333331"/>
    <e v="#REF!"/>
    <s v="PLATINO"/>
    <n v="4"/>
    <n v="1"/>
    <n v="1"/>
    <n v="3"/>
    <n v="1"/>
    <n v="1"/>
    <n v="1"/>
    <n v="2"/>
    <n v="0.5"/>
    <s v="PROM. M"/>
    <m/>
    <m/>
    <s v="CADENAS"/>
    <s v="POINT SANTO DOMINGO 2"/>
    <m/>
    <s v="JUAN CARLOS FIGUEROA"/>
    <n v="1"/>
    <n v="1"/>
    <n v="0"/>
    <n v="0"/>
    <n v="0"/>
    <n v="0"/>
    <n v="0"/>
    <n v="0"/>
    <n v="1"/>
    <n v="0"/>
    <n v="1"/>
    <n v="0"/>
    <n v="0"/>
    <n v="0"/>
    <n v="0"/>
    <n v="0"/>
    <n v="0"/>
    <n v="1"/>
    <s v="MJVS"/>
    <s v="YANDRY ADRIÁN MENDOZA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90 - POINT STO DOMINGO 2LAVADO"/>
    <s v="MENDOZA ARBOLEDA YANDRY ADRIÁN.xlsx"/>
    <s v="YANDRY ADRIÁN MENDOZA"/>
    <s v="POINT"/>
    <x v="299"/>
    <x v="0"/>
    <s v="LAVADO"/>
    <n v="0.33333333333333331"/>
    <n v="9"/>
    <n v="3"/>
    <n v="5"/>
    <n v="0"/>
    <n v="0"/>
    <n v="0"/>
    <n v="0"/>
    <n v="0"/>
    <n v="0"/>
    <n v="0"/>
    <n v="0"/>
    <n v="0"/>
    <m/>
    <n v="0.75"/>
    <n v="0.75"/>
    <e v="#REF!"/>
    <s v="PLATINO"/>
    <n v="14"/>
    <n v="2"/>
    <n v="3"/>
    <n v="4"/>
    <n v="10"/>
    <n v="6"/>
    <n v="10"/>
    <n v="8"/>
    <n v="0.6"/>
    <s v="PROM. M"/>
    <m/>
    <m/>
    <s v="CADENAS"/>
    <s v="POINT SANTO DOMINGO 2"/>
    <m/>
    <s v="JUAN CARLOS FIGUEROA"/>
    <n v="2"/>
    <n v="1"/>
    <n v="3"/>
    <n v="0"/>
    <n v="0"/>
    <n v="0"/>
    <n v="0"/>
    <n v="0"/>
    <n v="4"/>
    <n v="8.3915676160574115"/>
    <n v="0"/>
    <n v="5"/>
    <n v="0"/>
    <n v="0"/>
    <n v="0"/>
    <n v="0"/>
    <n v="0"/>
    <n v="5"/>
    <s v="MJVS"/>
    <s v="YANDRY ADRIÁN MENDOZA"/>
    <n v="12"/>
    <n v="1"/>
    <n v="2"/>
    <n v="0"/>
    <n v="0"/>
    <n v="0"/>
    <n v="0"/>
    <n v="0"/>
    <n v="3"/>
    <n v="0.3"/>
    <n v="0"/>
    <n v="0"/>
    <n v="0"/>
    <n v="0"/>
    <n v="0"/>
    <n v="0"/>
    <n v="0"/>
    <n v="0"/>
    <m/>
    <s v="ALTO"/>
    <s v="ALTO"/>
    <m/>
    <m/>
    <m/>
    <m/>
    <n v="0.16666666666666666"/>
    <s v="menor de 30%"/>
    <n v="0"/>
    <n v="1"/>
    <n v="0"/>
    <n v="0"/>
    <n v="0"/>
    <n v="0"/>
    <n v="0"/>
    <n v="1"/>
    <n v="0"/>
    <n v="0"/>
    <n v="0"/>
    <n v="0"/>
    <n v="0"/>
    <n v="0"/>
    <n v="0"/>
    <n v="0"/>
    <n v="10.516892471274225"/>
  </r>
  <r>
    <s v="390 - POINT STO DOMINGO 2REFRIGERACIÓN"/>
    <s v="MENDOZA ARBOLEDA YANDRY ADRIÁN.xlsx"/>
    <s v="YANDRY ADRIÁN MENDOZA"/>
    <s v="POINT"/>
    <x v="299"/>
    <x v="0"/>
    <s v="REFRIGERACIÓN"/>
    <n v="0.2857142857142857"/>
    <n v="14"/>
    <n v="4"/>
    <n v="13"/>
    <n v="0"/>
    <n v="0"/>
    <n v="0"/>
    <n v="0"/>
    <n v="0"/>
    <n v="0"/>
    <n v="0"/>
    <n v="0"/>
    <n v="0"/>
    <m/>
    <n v="0.4"/>
    <n v="0.4"/>
    <e v="#REF!"/>
    <s v="PLATINO"/>
    <n v="22"/>
    <n v="3"/>
    <n v="4"/>
    <n v="10"/>
    <n v="12"/>
    <n v="5"/>
    <n v="12"/>
    <n v="16"/>
    <n v="0.30769230769230771"/>
    <s v="PROM. M"/>
    <m/>
    <m/>
    <s v="CADENAS"/>
    <s v="POINT SANTO DOMINGO 2"/>
    <m/>
    <s v="JUAN CARLOS FIGUEROA"/>
    <n v="8"/>
    <n v="3"/>
    <n v="1"/>
    <n v="0"/>
    <n v="0"/>
    <n v="0"/>
    <n v="0"/>
    <n v="0"/>
    <n v="4"/>
    <n v="17.768781891654061"/>
    <n v="1"/>
    <n v="2"/>
    <n v="0"/>
    <n v="0"/>
    <n v="0"/>
    <n v="0"/>
    <n v="0"/>
    <n v="3"/>
    <s v="MJVS"/>
    <s v="YANDRY ADRIÁN MENDOZA"/>
    <n v="12"/>
    <n v="2"/>
    <n v="0"/>
    <n v="0"/>
    <n v="0"/>
    <n v="0"/>
    <n v="0"/>
    <n v="0"/>
    <n v="2"/>
    <n v="0.4"/>
    <n v="1"/>
    <n v="3"/>
    <n v="0"/>
    <n v="0"/>
    <n v="0"/>
    <n v="0"/>
    <n v="0"/>
    <n v="4"/>
    <s v=""/>
    <s v=""/>
    <s v=""/>
    <s v=""/>
    <s v=""/>
    <s v=""/>
    <s v=""/>
    <n v="0.53846153846153844"/>
    <s v="mayor 40%"/>
    <n v="3"/>
    <n v="1"/>
    <n v="0"/>
    <n v="0"/>
    <n v="0"/>
    <n v="0"/>
    <n v="0"/>
    <n v="4"/>
    <n v="1"/>
    <n v="1"/>
    <n v="0"/>
    <n v="0"/>
    <n v="0"/>
    <n v="0"/>
    <n v="0"/>
    <n v="2"/>
    <n v="14.432670217478652"/>
  </r>
  <r>
    <s v="174 - 1720-TIENDA RECREO 1720COCINAS"/>
    <s v="DELGADO CHACO ZOILA REBECA (1).xlsx"/>
    <s v="ZOILA REBECA DELGADO"/>
    <s v="ARTEFACTA"/>
    <x v="300"/>
    <x v="0"/>
    <s v="COCINAS"/>
    <n v="0.26315789473684209"/>
    <n v="19"/>
    <n v="5"/>
    <n v="5"/>
    <n v="1"/>
    <n v="2"/>
    <n v="0"/>
    <n v="0"/>
    <m/>
    <m/>
    <m/>
    <m/>
    <m/>
    <m/>
    <n v="0.55555555555555558"/>
    <n v="0.55555555555555558"/>
    <e v="#REF!"/>
    <s v="PLATINO"/>
    <n v="15"/>
    <n v="5"/>
    <n v="5"/>
    <n v="9"/>
    <n v="6"/>
    <n v="2"/>
    <n v="6"/>
    <n v="7"/>
    <n v="1"/>
    <s v="PROM. M"/>
    <m/>
    <m/>
    <s v="CADENAS"/>
    <s v="ARTEFACTA TIENDA RECREO 1720"/>
    <m/>
    <s v="JUAN CARLOS FIGUEROA"/>
    <n v="9"/>
    <n v="4"/>
    <n v="3"/>
    <n v="0"/>
    <n v="0"/>
    <n v="0"/>
    <n v="0"/>
    <n v="1"/>
    <n v="8"/>
    <n v="19.242116302356784"/>
    <n v="6"/>
    <n v="3"/>
    <n v="0"/>
    <n v="2"/>
    <n v="0"/>
    <n v="0"/>
    <n v="1"/>
    <n v="12"/>
    <s v="MWJVS"/>
    <s v="ZOILA REBECA DELGADO"/>
    <n v="26.999999999999993"/>
    <n v="1"/>
    <n v="3"/>
    <n v="0"/>
    <n v="0"/>
    <n v="0"/>
    <n v="0"/>
    <n v="0"/>
    <n v="4"/>
    <n v="0.4"/>
    <n v="0"/>
    <n v="6"/>
    <n v="0"/>
    <n v="2"/>
    <n v="0"/>
    <n v="0"/>
    <n v="1"/>
    <n v="9"/>
    <s v=""/>
    <s v=""/>
    <s v=""/>
    <s v=""/>
    <s v=""/>
    <s v=""/>
    <s v=""/>
    <n v="0.33333333333333331"/>
    <s v="mayor 40%"/>
    <n v="4"/>
    <n v="4"/>
    <n v="0"/>
    <n v="2"/>
    <n v="0"/>
    <n v="0"/>
    <n v="0"/>
    <n v="10"/>
    <n v="2"/>
    <n v="1"/>
    <n v="0"/>
    <n v="1"/>
    <n v="0"/>
    <n v="0"/>
    <n v="0"/>
    <n v="4"/>
    <n v="48"/>
  </r>
  <r>
    <s v="174 - 1720-TIENDA RECREO 1720EMPOTRE"/>
    <s v="DELGADO CHACO ZOILA REBECA (1).xlsx"/>
    <s v="ZOILA REBECA DELGADO"/>
    <s v="ARTEFACTA"/>
    <x v="300"/>
    <x v="0"/>
    <s v="EMPOTRE"/>
    <n v="0"/>
    <n v="0"/>
    <m/>
    <n v="0"/>
    <n v="0"/>
    <n v="0"/>
    <n v="0"/>
    <n v="0"/>
    <m/>
    <m/>
    <m/>
    <m/>
    <m/>
    <m/>
    <n v="0"/>
    <n v="0"/>
    <e v="#REF!"/>
    <s v="PLATINO"/>
    <n v="0"/>
    <n v="0"/>
    <n v="0"/>
    <n v="0"/>
    <n v="0"/>
    <n v="0"/>
    <n v="0"/>
    <n v="0"/>
    <n v="0"/>
    <s v="PROM. M"/>
    <m/>
    <m/>
    <s v="CADENAS"/>
    <s v="ARTEFACTA TIENDA RECREO 1720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S"/>
    <s v="ZOILA REBECA DELGADO"/>
    <n v="26.999999999999993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4 - 1720-TIENDA RECREO 1720GLOBALES"/>
    <s v="DELGADO CHACO ZOILA REBECA (1).xlsx"/>
    <s v="ZOILA REBECA DELGADO"/>
    <s v="ARTEFACTA"/>
    <x v="300"/>
    <x v="0"/>
    <s v="GLOBALES"/>
    <n v="0.38461538461538464"/>
    <n v="13"/>
    <n v="5"/>
    <n v="2"/>
    <n v="0"/>
    <n v="0"/>
    <n v="0"/>
    <n v="0"/>
    <m/>
    <m/>
    <m/>
    <m/>
    <m/>
    <m/>
    <n v="0.7142857142857143"/>
    <n v="0.7142857142857143"/>
    <e v="#REF!"/>
    <s v="PLATINO"/>
    <n v="12"/>
    <n v="5"/>
    <n v="5"/>
    <n v="7"/>
    <n v="5"/>
    <n v="5"/>
    <n v="5"/>
    <n v="10"/>
    <n v="2.5"/>
    <s v="PROM. M"/>
    <m/>
    <m/>
    <s v="CADENAS"/>
    <s v="ARTEFACTA TIENDA RECREO 1720"/>
    <m/>
    <s v="JUAN CARLOS FIGUEROA"/>
    <n v="7"/>
    <n v="2"/>
    <n v="0"/>
    <n v="0"/>
    <n v="0"/>
    <n v="0"/>
    <n v="0"/>
    <n v="1"/>
    <n v="3"/>
    <n v="13.372779239574799"/>
    <n v="2"/>
    <n v="0"/>
    <n v="0"/>
    <n v="0"/>
    <n v="0"/>
    <n v="0"/>
    <n v="1"/>
    <n v="3"/>
    <s v="MWJVS"/>
    <s v="ZOILA REBECA DELGADO"/>
    <n v="26.999999999999993"/>
    <n v="1"/>
    <n v="0"/>
    <n v="0"/>
    <n v="0"/>
    <n v="0"/>
    <n v="0"/>
    <n v="0"/>
    <n v="1"/>
    <n v="0"/>
    <n v="2"/>
    <n v="0"/>
    <n v="0"/>
    <n v="0"/>
    <n v="0"/>
    <n v="0"/>
    <n v="1"/>
    <n v="3"/>
    <s v=""/>
    <s v=""/>
    <s v=""/>
    <s v=""/>
    <s v=""/>
    <s v=""/>
    <s v=""/>
    <n v="0.7"/>
    <s v="mayor 40%"/>
    <n v="2"/>
    <n v="0"/>
    <n v="0"/>
    <n v="0"/>
    <n v="0"/>
    <n v="0"/>
    <n v="0"/>
    <n v="2"/>
    <n v="2"/>
    <n v="0"/>
    <n v="0"/>
    <n v="0"/>
    <n v="0"/>
    <n v="0"/>
    <n v="0"/>
    <n v="2"/>
    <n v="12.045693528343371"/>
  </r>
  <r>
    <s v="174 - 1720-TIENDA RECREO 1720LAVADO"/>
    <s v="DELGADO CHACO ZOILA REBECA (1).xlsx"/>
    <s v="ZOILA REBECA DELGADO"/>
    <s v="ARTEFACTA"/>
    <x v="300"/>
    <x v="0"/>
    <s v="LAVADO"/>
    <n v="0.66666666666666663"/>
    <n v="6"/>
    <n v="4"/>
    <n v="0"/>
    <n v="2"/>
    <n v="2"/>
    <n v="6"/>
    <n v="2"/>
    <m/>
    <m/>
    <m/>
    <m/>
    <m/>
    <m/>
    <n v="1"/>
    <n v="1"/>
    <e v="#REF!"/>
    <s v="PLATINO"/>
    <n v="16"/>
    <n v="4"/>
    <n v="4"/>
    <n v="4"/>
    <n v="12"/>
    <n v="0"/>
    <n v="12"/>
    <n v="4"/>
    <n v="0"/>
    <s v="PROM. M"/>
    <m/>
    <m/>
    <s v="CADENAS"/>
    <s v="ARTEFACTA TIENDA RECREO 1720"/>
    <m/>
    <s v="JUAN CARLOS FIGUEROA"/>
    <n v="4"/>
    <n v="0"/>
    <n v="0"/>
    <n v="5"/>
    <n v="2"/>
    <n v="0"/>
    <n v="2"/>
    <n v="0"/>
    <n v="9"/>
    <n v="5.5372937447315511"/>
    <n v="2"/>
    <n v="0"/>
    <n v="7"/>
    <n v="5"/>
    <n v="6"/>
    <n v="2"/>
    <n v="0"/>
    <n v="22"/>
    <s v="MWJVS"/>
    <s v="ZOILA REBECA DELGADO"/>
    <n v="26.999999999999993"/>
    <n v="5"/>
    <n v="4"/>
    <n v="4"/>
    <n v="1"/>
    <n v="1"/>
    <n v="1"/>
    <n v="0"/>
    <n v="16"/>
    <n v="0.12"/>
    <n v="1"/>
    <n v="0"/>
    <n v="7"/>
    <n v="5"/>
    <n v="6"/>
    <n v="2"/>
    <n v="0"/>
    <n v="21"/>
    <m/>
    <s v="ALTO"/>
    <m/>
    <s v="ALTO"/>
    <m/>
    <m/>
    <m/>
    <n v="0.11764705882352941"/>
    <s v="menor de 30%"/>
    <n v="0"/>
    <n v="0"/>
    <n v="3"/>
    <n v="5"/>
    <n v="1"/>
    <n v="1"/>
    <n v="0"/>
    <n v="10"/>
    <n v="1"/>
    <n v="0"/>
    <n v="4"/>
    <n v="1"/>
    <n v="0"/>
    <n v="2"/>
    <n v="0"/>
    <n v="8"/>
    <n v="5"/>
  </r>
  <r>
    <s v="174 - 1720-TIENDA RECREO 1720REFRIGERACIÓN"/>
    <s v="DELGADO CHACO ZOILA REBECA (1).xlsx"/>
    <s v="ZOILA REBECA DELGADO"/>
    <s v="ARTEFACTA"/>
    <x v="300"/>
    <x v="0"/>
    <s v="REFRIGERACIÓN"/>
    <n v="0.46153846153846156"/>
    <n v="13"/>
    <n v="6"/>
    <n v="6"/>
    <n v="1"/>
    <n v="1"/>
    <n v="3"/>
    <n v="2"/>
    <m/>
    <m/>
    <m/>
    <m/>
    <m/>
    <m/>
    <n v="0.54545454545454541"/>
    <n v="0.54545454545454541"/>
    <e v="#REF!"/>
    <s v="PLATINO"/>
    <n v="22"/>
    <n v="6"/>
    <n v="6"/>
    <n v="11"/>
    <n v="11"/>
    <n v="3"/>
    <n v="11"/>
    <n v="9"/>
    <n v="1"/>
    <s v="PROM. M"/>
    <m/>
    <m/>
    <s v="CADENAS"/>
    <s v="ARTEFACTA TIENDA RECREO 1720"/>
    <m/>
    <s v="JUAN CARLOS FIGUEROA"/>
    <n v="11"/>
    <n v="0"/>
    <n v="2"/>
    <n v="2"/>
    <n v="1"/>
    <n v="1"/>
    <n v="1"/>
    <n v="0"/>
    <n v="7"/>
    <n v="8.6453985096104535"/>
    <n v="4"/>
    <n v="1"/>
    <n v="2"/>
    <n v="0"/>
    <n v="0"/>
    <n v="8"/>
    <n v="0"/>
    <n v="15"/>
    <s v="MWJVS"/>
    <s v="ZOILA REBECA DELGADO"/>
    <n v="26.999999999999993"/>
    <n v="2"/>
    <n v="2"/>
    <n v="0"/>
    <n v="0"/>
    <n v="0"/>
    <n v="1"/>
    <n v="0"/>
    <n v="5"/>
    <n v="0.2"/>
    <n v="1"/>
    <n v="2"/>
    <n v="2"/>
    <n v="0"/>
    <n v="0"/>
    <n v="8"/>
    <n v="0"/>
    <n v="13"/>
    <m/>
    <s v="ALTO"/>
    <m/>
    <s v="MEDIO"/>
    <m/>
    <m/>
    <m/>
    <n v="0.17499999999999999"/>
    <s v="menor de 30%"/>
    <n v="1"/>
    <n v="0"/>
    <n v="0"/>
    <n v="0"/>
    <n v="0"/>
    <n v="2"/>
    <n v="0"/>
    <n v="3"/>
    <n v="5"/>
    <n v="0"/>
    <n v="1"/>
    <n v="1"/>
    <n v="2"/>
    <n v="2"/>
    <n v="0"/>
    <n v="11"/>
    <n v="25"/>
  </r>
  <r>
    <s v="234 - RECREO_2COCINAS"/>
    <s v="DELGADO CHACO ZOILA REBECA (1).xlsx"/>
    <s v="ZOILA REBECA DELGADO"/>
    <s v="LA GANGA"/>
    <x v="301"/>
    <x v="0"/>
    <s v="COCINAS"/>
    <n v="0.2857142857142857"/>
    <n v="7"/>
    <n v="2"/>
    <n v="9"/>
    <n v="0"/>
    <n v="0"/>
    <n v="0"/>
    <n v="0"/>
    <m/>
    <m/>
    <m/>
    <m/>
    <m/>
    <m/>
    <n v="0.25"/>
    <n v="0.25"/>
    <e v="#REF!"/>
    <s v="BRONCE"/>
    <n v="11"/>
    <n v="2"/>
    <n v="2"/>
    <n v="8"/>
    <n v="3"/>
    <n v="0"/>
    <n v="3"/>
    <n v="2"/>
    <n v="0.22222222222222221"/>
    <s v="PROM. M"/>
    <m/>
    <m/>
    <s v="CADENAS"/>
    <s v="GANGA RECREO_2"/>
    <m/>
    <s v="JUAN CARLOS FIGUEROA"/>
    <n v="8"/>
    <n v="0"/>
    <n v="0"/>
    <n v="0"/>
    <n v="0"/>
    <n v="0"/>
    <n v="0"/>
    <n v="0"/>
    <n v="0"/>
    <n v="3.6376979877395805"/>
    <n v="0"/>
    <n v="3"/>
    <n v="0"/>
    <n v="0"/>
    <n v="0"/>
    <n v="0"/>
    <n v="0"/>
    <n v="3"/>
    <s v="MJS"/>
    <s v="ZOILA REBECA DELGADO"/>
    <n v="4.9999999999999982"/>
    <n v="0"/>
    <n v="1"/>
    <n v="0"/>
    <n v="0"/>
    <n v="0"/>
    <n v="0"/>
    <n v="0"/>
    <n v="1"/>
    <n v="0.4"/>
    <n v="0"/>
    <n v="3"/>
    <n v="0"/>
    <n v="0"/>
    <n v="0"/>
    <n v="0"/>
    <n v="0"/>
    <n v="3"/>
    <s v=""/>
    <s v=""/>
    <s v=""/>
    <s v=""/>
    <s v=""/>
    <s v=""/>
    <s v="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9.1789725798338129"/>
  </r>
  <r>
    <s v="234 - RECREO_2GLOBALES"/>
    <s v="DELGADO CHACO ZOILA REBECA (1).xlsx"/>
    <s v="ZOILA REBECA DELGADO"/>
    <s v="LA GANGA"/>
    <x v="301"/>
    <x v="0"/>
    <s v="GLOBALES"/>
    <n v="0"/>
    <n v="0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M"/>
    <m/>
    <m/>
    <s v="CADENAS"/>
    <s v="GANGA RECREO_2"/>
    <m/>
    <s v="JUAN CARLOS FIGUEROA"/>
    <n v="0"/>
    <n v="1"/>
    <n v="1"/>
    <n v="0"/>
    <n v="0"/>
    <n v="0"/>
    <n v="0"/>
    <n v="0"/>
    <n v="2"/>
    <n v="2"/>
    <n v="1"/>
    <n v="3"/>
    <n v="0"/>
    <n v="0"/>
    <n v="0"/>
    <n v="0"/>
    <n v="0"/>
    <n v="4"/>
    <s v="MJS"/>
    <s v="ZOILA REBECA DELGADO"/>
    <n v="4.9999999999999982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0.42857142857142855"/>
    <s v="30% a 40%"/>
    <n v="0"/>
    <n v="0"/>
    <n v="0"/>
    <n v="0"/>
    <n v="0"/>
    <n v="0"/>
    <n v="0"/>
    <n v="0"/>
    <n v="0"/>
    <n v="0"/>
    <n v="0"/>
    <n v="0"/>
    <n v="0"/>
    <n v="0"/>
    <n v="0"/>
    <n v="0"/>
    <n v="1.1115233784100056"/>
  </r>
  <r>
    <s v="234 - RECREO_2LAVADO"/>
    <s v="DELGADO CHACO ZOILA REBECA (1).xlsx"/>
    <s v="ZOILA REBECA DELGADO"/>
    <s v="LA GANGA"/>
    <x v="301"/>
    <x v="0"/>
    <s v="LAVADO"/>
    <n v="0"/>
    <n v="2"/>
    <m/>
    <n v="0"/>
    <n v="13"/>
    <n v="6"/>
    <n v="5"/>
    <n v="0"/>
    <m/>
    <m/>
    <m/>
    <m/>
    <m/>
    <m/>
    <n v="0"/>
    <n v="0"/>
    <e v="#REF!"/>
    <s v="BRONCE"/>
    <n v="24"/>
    <n v="0"/>
    <n v="0"/>
    <n v="24"/>
    <n v="0"/>
    <n v="0"/>
    <n v="0"/>
    <n v="0"/>
    <n v="0"/>
    <s v="PROM. M"/>
    <m/>
    <m/>
    <s v="CADENAS"/>
    <s v="GANGA RECREO_2"/>
    <m/>
    <s v="JUAN CARLOS FIGUEROA"/>
    <n v="28"/>
    <n v="0"/>
    <n v="0"/>
    <n v="0"/>
    <n v="0"/>
    <n v="0"/>
    <n v="0"/>
    <n v="0"/>
    <n v="0"/>
    <n v="7.2819412000875969"/>
    <n v="1"/>
    <n v="0"/>
    <n v="0"/>
    <n v="0"/>
    <n v="0"/>
    <n v="0"/>
    <n v="0"/>
    <n v="1"/>
    <s v="MJS"/>
    <s v="ZOILA REBECA DELGADO"/>
    <n v="4.9999999999999982"/>
    <n v="0"/>
    <n v="0"/>
    <n v="0"/>
    <n v="0"/>
    <n v="0"/>
    <n v="0"/>
    <n v="0"/>
    <n v="0"/>
    <n v="0.05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1"/>
    <n v="0"/>
    <n v="0"/>
    <n v="0"/>
    <n v="0"/>
    <n v="0"/>
    <n v="1"/>
    <n v="7.3874765797990101"/>
  </r>
  <r>
    <s v="234 - RECREO_2REFRIGERACIÓN"/>
    <s v="DELGADO CHACO ZOILA REBECA (1).xlsx"/>
    <s v="ZOILA REBECA DELGADO"/>
    <s v="LA GANGA"/>
    <x v="301"/>
    <x v="0"/>
    <s v="REFRIGERACIÓN"/>
    <n v="0.2"/>
    <n v="5"/>
    <n v="1"/>
    <n v="6"/>
    <n v="4"/>
    <n v="2"/>
    <n v="2"/>
    <n v="0"/>
    <m/>
    <m/>
    <m/>
    <m/>
    <m/>
    <m/>
    <n v="7.1428571428571425E-2"/>
    <n v="7.1428571428571425E-2"/>
    <e v="#REF!"/>
    <s v="BRONCE"/>
    <n v="15"/>
    <n v="1"/>
    <n v="1"/>
    <n v="14"/>
    <n v="1"/>
    <n v="0"/>
    <n v="1"/>
    <n v="1"/>
    <n v="0.16666666666666666"/>
    <s v="PROM. M"/>
    <m/>
    <m/>
    <s v="CADENAS"/>
    <s v="GANGA RECREO_2"/>
    <m/>
    <s v="JUAN CARLOS FIGUEROA"/>
    <n v="19"/>
    <n v="1"/>
    <n v="8"/>
    <n v="0"/>
    <n v="0"/>
    <n v="0"/>
    <n v="0"/>
    <n v="0"/>
    <n v="9"/>
    <n v="2"/>
    <n v="1"/>
    <n v="4"/>
    <n v="0"/>
    <n v="0"/>
    <n v="0"/>
    <n v="0"/>
    <n v="0"/>
    <n v="5"/>
    <s v="MJS"/>
    <s v="ZOILA REBECA DELGADO"/>
    <n v="4.9999999999999982"/>
    <n v="0"/>
    <n v="0"/>
    <n v="0"/>
    <n v="0"/>
    <n v="0"/>
    <n v="0"/>
    <n v="0"/>
    <n v="0"/>
    <n v="0.28000000000000003"/>
    <n v="1"/>
    <n v="1"/>
    <n v="0"/>
    <n v="0"/>
    <n v="0"/>
    <n v="0"/>
    <n v="0"/>
    <n v="2"/>
    <m/>
    <s v="ALTO"/>
    <m/>
    <s v="ALTO"/>
    <m/>
    <m/>
    <m/>
    <n v="0.1875"/>
    <s v="menor de 30%"/>
    <n v="0"/>
    <n v="8"/>
    <n v="0"/>
    <n v="0"/>
    <n v="0"/>
    <n v="0"/>
    <n v="0"/>
    <n v="8"/>
    <n v="0"/>
    <n v="0"/>
    <n v="0"/>
    <n v="0"/>
    <n v="0"/>
    <n v="0"/>
    <n v="0"/>
    <n v="0"/>
    <n v="7.2931133704201034"/>
  </r>
  <r>
    <s v="942 - ORVE EL RECREO VCOCINAS"/>
    <s v="DELGADO CHACO ZOILA REBECA (1).xlsx"/>
    <s v="ZOILA REBECA DELGADO"/>
    <s v="ORVE HOGAR"/>
    <x v="302"/>
    <x v="0"/>
    <s v="COCINAS"/>
    <n v="0"/>
    <n v="5"/>
    <m/>
    <n v="2"/>
    <n v="0"/>
    <n v="0"/>
    <n v="0"/>
    <n v="0"/>
    <m/>
    <m/>
    <m/>
    <m/>
    <m/>
    <m/>
    <n v="0"/>
    <n v="0"/>
    <e v="#REF!"/>
    <s v="BRONCE"/>
    <n v="3"/>
    <n v="0"/>
    <n v="0"/>
    <n v="1"/>
    <n v="2"/>
    <n v="1"/>
    <n v="2"/>
    <n v="1"/>
    <n v="0"/>
    <s v="PROM. M"/>
    <m/>
    <m/>
    <s v="CADENAS"/>
    <s v="ORVE EL RECREO V"/>
    <m/>
    <s v="JUAN CARLOS FIGUEROA"/>
    <n v="1"/>
    <n v="0"/>
    <n v="2"/>
    <n v="0"/>
    <n v="0"/>
    <n v="0"/>
    <n v="0"/>
    <n v="0"/>
    <n v="2"/>
    <n v="9.0134028013742569"/>
    <n v="4"/>
    <n v="2"/>
    <n v="0"/>
    <n v="0"/>
    <n v="0"/>
    <n v="0"/>
    <n v="0"/>
    <n v="6"/>
    <s v="MWJV"/>
    <s v="ZOILA REBECA DELGADO"/>
    <n v="6.9999999999999982"/>
    <n v="0"/>
    <n v="0"/>
    <n v="0"/>
    <n v="0"/>
    <n v="0"/>
    <n v="0"/>
    <n v="0"/>
    <n v="0"/>
    <n v="0.5"/>
    <n v="2"/>
    <n v="1"/>
    <n v="0"/>
    <n v="0"/>
    <n v="0"/>
    <n v="0"/>
    <n v="0"/>
    <n v="3"/>
    <s v=""/>
    <s v=""/>
    <s v=""/>
    <s v=""/>
    <s v=""/>
    <s v=""/>
    <s v=""/>
    <n v="0.54545454545454541"/>
    <s v="mayor 40%"/>
    <n v="1"/>
    <n v="2"/>
    <n v="0"/>
    <n v="0"/>
    <n v="0"/>
    <n v="0"/>
    <n v="0"/>
    <n v="3"/>
    <n v="1"/>
    <n v="0"/>
    <n v="0"/>
    <n v="0"/>
    <n v="0"/>
    <n v="0"/>
    <n v="0"/>
    <n v="1"/>
    <n v="16.771090534979422"/>
  </r>
  <r>
    <s v="942 - ORVE EL RECREO VGLOBALES"/>
    <s v="DELGADO CHACO ZOILA REBECA (1).xlsx"/>
    <s v="ZOILA REBECA DELGADO"/>
    <s v="ORVE HOGAR"/>
    <x v="302"/>
    <x v="0"/>
    <s v="GLOBALES"/>
    <n v="0"/>
    <n v="0"/>
    <m/>
    <n v="0"/>
    <n v="0"/>
    <n v="0"/>
    <n v="0"/>
    <n v="0"/>
    <m/>
    <m/>
    <m/>
    <m/>
    <m/>
    <m/>
    <n v="0"/>
    <n v="0"/>
    <e v="#REF!"/>
    <s v="BRONCE"/>
    <n v="0"/>
    <n v="0"/>
    <n v="0"/>
    <n v="0"/>
    <n v="0"/>
    <n v="0"/>
    <n v="0"/>
    <n v="0"/>
    <n v="0"/>
    <s v="PROM. M"/>
    <m/>
    <m/>
    <s v="CADENAS"/>
    <s v="ORVE EL RECREO V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"/>
    <s v="ZOILA REBECA DELGADO"/>
    <n v="6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42 - ORVE EL RECREO VLAVADO"/>
    <s v="DELGADO CHACO ZOILA REBECA (1).xlsx"/>
    <s v="ZOILA REBECA DELGADO"/>
    <s v="ORVE HOGAR"/>
    <x v="302"/>
    <x v="0"/>
    <s v="LAVADO"/>
    <n v="0"/>
    <n v="0"/>
    <m/>
    <n v="0"/>
    <n v="0"/>
    <n v="3"/>
    <n v="0"/>
    <n v="0"/>
    <m/>
    <m/>
    <m/>
    <m/>
    <m/>
    <m/>
    <n v="0"/>
    <n v="0"/>
    <e v="#REF!"/>
    <s v="BRONCE"/>
    <n v="3"/>
    <n v="0"/>
    <n v="0"/>
    <n v="0"/>
    <n v="3"/>
    <n v="0"/>
    <n v="3"/>
    <n v="0"/>
    <n v="0"/>
    <s v="PROM. M"/>
    <m/>
    <m/>
    <s v="CADENAS"/>
    <s v="ORVE EL RECREO V"/>
    <m/>
    <s v="JUAN CARLOS FIGUER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WJV"/>
    <s v="ZOILA REBECA DELGADO"/>
    <n v="6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42 - ORVE EL RECREO VREFRIGERACIÓN"/>
    <s v="DELGADO CHACO ZOILA REBECA (1).xlsx"/>
    <s v="ZOILA REBECA DELGADO"/>
    <s v="ORVE HOGAR"/>
    <x v="302"/>
    <x v="0"/>
    <s v="REFRIGERACIÓN"/>
    <n v="0"/>
    <n v="3"/>
    <m/>
    <n v="2"/>
    <n v="0"/>
    <n v="0"/>
    <n v="0"/>
    <n v="0"/>
    <m/>
    <m/>
    <m/>
    <m/>
    <m/>
    <m/>
    <n v="0"/>
    <n v="0"/>
    <e v="#REF!"/>
    <s v="BRONCE"/>
    <n v="3"/>
    <n v="0"/>
    <n v="0"/>
    <n v="0"/>
    <n v="3"/>
    <n v="1"/>
    <n v="3"/>
    <n v="1"/>
    <n v="0"/>
    <s v="PROM. M"/>
    <m/>
    <m/>
    <s v="CADENAS"/>
    <s v="ORVE EL RECREO V"/>
    <m/>
    <s v="JUAN CARLOS FIGUEROA"/>
    <n v="0"/>
    <n v="0"/>
    <n v="1"/>
    <n v="0"/>
    <n v="0"/>
    <n v="0"/>
    <n v="0"/>
    <n v="0"/>
    <n v="1"/>
    <n v="5.9981090024988166"/>
    <n v="3"/>
    <n v="3"/>
    <n v="0"/>
    <n v="0"/>
    <n v="0"/>
    <n v="0"/>
    <n v="0"/>
    <n v="6"/>
    <s v="MWJV"/>
    <s v="ZOILA REBECA DELGADO"/>
    <n v="6.9999999999999982"/>
    <n v="0"/>
    <n v="0"/>
    <n v="0"/>
    <n v="0"/>
    <n v="0"/>
    <n v="0"/>
    <n v="0"/>
    <n v="0"/>
    <n v="0.4"/>
    <n v="0"/>
    <n v="1"/>
    <n v="0"/>
    <n v="0"/>
    <n v="0"/>
    <n v="0"/>
    <n v="0"/>
    <n v="1"/>
    <s v=""/>
    <s v=""/>
    <s v=""/>
    <s v=""/>
    <s v=""/>
    <s v=""/>
    <s v=""/>
    <n v="0.375"/>
    <s v="mayor 40%"/>
    <n v="2"/>
    <n v="2"/>
    <n v="0"/>
    <n v="0"/>
    <n v="0"/>
    <n v="0"/>
    <n v="0"/>
    <n v="4"/>
    <n v="1"/>
    <n v="0"/>
    <n v="0"/>
    <n v="0"/>
    <n v="0"/>
    <n v="0"/>
    <n v="0"/>
    <n v="1"/>
    <n v="9.8735850291173168"/>
  </r>
  <r>
    <s v="471 - TIENDA DAULE 938AIRES"/>
    <m/>
    <s v="ALEXANDER STEVEN RODRIGUEZ"/>
    <s v="ARTEFACTA"/>
    <x v="303"/>
    <x v="0"/>
    <s v="AIR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DAULE 938"/>
    <m/>
    <s v="MANUEL GIL"/>
    <e v="#N/A"/>
    <n v="0"/>
    <n v="0"/>
    <n v="0"/>
    <n v="0"/>
    <n v="0"/>
    <n v="0"/>
    <n v="0"/>
    <n v="0"/>
    <n v="0"/>
    <n v="1"/>
    <n v="2"/>
    <n v="0"/>
    <n v="0"/>
    <n v="0"/>
    <n v="0"/>
    <n v="0"/>
    <n v="3"/>
    <s v="V"/>
    <s v="ALEXANDER STEVEN RODRIGUEZ"/>
    <n v="0.99999999999999911"/>
    <n v="1"/>
    <n v="2"/>
    <n v="0"/>
    <n v="0"/>
    <n v="0"/>
    <n v="0"/>
    <n v="0"/>
    <n v="3"/>
    <n v="0.15"/>
    <n v="1"/>
    <n v="2"/>
    <n v="0"/>
    <n v="0"/>
    <n v="0"/>
    <n v="0"/>
    <n v="0"/>
    <n v="3"/>
    <s v=""/>
    <s v=""/>
    <s v=""/>
    <s v=""/>
    <s v=""/>
    <s v=""/>
    <s v=""/>
    <n v="0.33333333333333331"/>
    <s v="30% a 40%"/>
    <n v="1"/>
    <n v="2"/>
    <s v=""/>
    <n v="0"/>
    <n v="0"/>
    <n v="0"/>
    <n v="0"/>
    <n v="3"/>
    <n v="1"/>
    <n v="2"/>
    <n v="0"/>
    <n v="0"/>
    <n v="0"/>
    <n v="0"/>
    <n v="0"/>
    <n v="3"/>
    <n v="0"/>
  </r>
  <r>
    <s v="471 - TIENDA DAULE 938COCINAS"/>
    <m/>
    <s v="ALEXANDER STEVEN RODRIGUEZ"/>
    <s v="ARTEFACTA"/>
    <x v="303"/>
    <x v="0"/>
    <s v="COCINAS"/>
    <n v="0"/>
    <n v="4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DAULE 938"/>
    <m/>
    <s v="MANUEL GIL"/>
    <e v="#N/A"/>
    <n v="0"/>
    <n v="0"/>
    <n v="0"/>
    <n v="0"/>
    <n v="0"/>
    <n v="0"/>
    <n v="0"/>
    <n v="0"/>
    <n v="3.261211482024946"/>
    <n v="0"/>
    <n v="1"/>
    <n v="0"/>
    <n v="0"/>
    <n v="0"/>
    <n v="0"/>
    <n v="0"/>
    <n v="1"/>
    <s v="V"/>
    <s v="ALEXANDER STEVEN RODRIGUEZ"/>
    <n v="0.99999999999999911"/>
    <n v="1"/>
    <n v="1"/>
    <n v="0"/>
    <n v="0"/>
    <n v="0"/>
    <n v="0"/>
    <n v="0"/>
    <n v="2"/>
    <n v="0.4"/>
    <n v="1"/>
    <n v="1"/>
    <n v="0"/>
    <n v="0"/>
    <n v="0"/>
    <n v="0"/>
    <n v="0"/>
    <n v="2"/>
    <s v=""/>
    <s v=""/>
    <s v=""/>
    <s v=""/>
    <s v=""/>
    <s v=""/>
    <s v=""/>
    <n v="0.4"/>
    <s v="30% a 40%"/>
    <n v="1"/>
    <n v="4"/>
    <s v=""/>
    <n v="0"/>
    <n v="0"/>
    <n v="0"/>
    <n v="0"/>
    <n v="5"/>
    <n v="3"/>
    <n v="4"/>
    <n v="0"/>
    <n v="0"/>
    <n v="0"/>
    <n v="0"/>
    <n v="0"/>
    <n v="7"/>
    <n v="10.073914042149335"/>
  </r>
  <r>
    <s v="471 - TIENDA DAULE 938EMPOTRE"/>
    <m/>
    <s v="ALEXANDER STEVEN RODRIGUEZ"/>
    <s v="ARTEFACTA"/>
    <x v="303"/>
    <x v="0"/>
    <s v="EMPOTRE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DAULE 938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ALEXANDER STEVEN RODRIGUEZ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71 - TIENDA DAULE 938GLOBALES"/>
    <m/>
    <s v="ALEXANDER STEVEN RODRIGUEZ"/>
    <s v="ARTEFACTA"/>
    <x v="303"/>
    <x v="0"/>
    <s v="GLOBALES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DAULE 938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V"/>
    <s v="ALEXANDER STEVEN RODRIGUEZ"/>
    <n v="0.99999999999999911"/>
    <n v="0"/>
    <n v="0"/>
    <n v="0"/>
    <n v="0"/>
    <n v="0"/>
    <n v="0"/>
    <n v="0"/>
    <n v="0"/>
    <n v="0"/>
    <n v="2"/>
    <n v="0"/>
    <n v="0"/>
    <n v="0"/>
    <n v="0"/>
    <n v="0"/>
    <n v="0"/>
    <n v="2"/>
    <s v=""/>
    <s v=""/>
    <s v=""/>
    <s v=""/>
    <s v=""/>
    <s v=""/>
    <s v=""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1.9532664795715573"/>
  </r>
  <r>
    <s v="471 - TIENDA DAULE 938LAVADO"/>
    <m/>
    <s v="ALEXANDER STEVEN RODRIGUEZ"/>
    <s v="ARTEFACTA"/>
    <x v="303"/>
    <x v="0"/>
    <s v="LAVADO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DAULE 938"/>
    <m/>
    <s v="MANUEL GIL"/>
    <e v="#N/A"/>
    <n v="0"/>
    <n v="0"/>
    <n v="0"/>
    <n v="0"/>
    <n v="0"/>
    <n v="0"/>
    <n v="0"/>
    <n v="0"/>
    <n v="3.014930245991184"/>
    <n v="1"/>
    <n v="2"/>
    <n v="0"/>
    <n v="0"/>
    <n v="0"/>
    <n v="0"/>
    <n v="0"/>
    <n v="3"/>
    <s v="V"/>
    <s v="ALEXANDER STEVEN RODRIGUEZ"/>
    <n v="0.99999999999999911"/>
    <n v="2"/>
    <n v="2"/>
    <n v="0"/>
    <n v="0"/>
    <n v="0"/>
    <n v="0"/>
    <n v="0"/>
    <n v="4"/>
    <n v="0.12"/>
    <n v="2"/>
    <n v="2"/>
    <n v="1"/>
    <n v="2"/>
    <n v="0"/>
    <n v="0"/>
    <n v="0"/>
    <n v="7"/>
    <s v=""/>
    <s v=""/>
    <s v=""/>
    <s v=""/>
    <s v=""/>
    <s v=""/>
    <s v=""/>
    <n v="0.35714285714285715"/>
    <s v="mayor 40%"/>
    <n v="1"/>
    <n v="2"/>
    <s v=""/>
    <n v="0"/>
    <n v="0"/>
    <n v="0"/>
    <n v="0"/>
    <n v="3"/>
    <n v="2"/>
    <n v="2"/>
    <n v="0"/>
    <n v="0"/>
    <n v="0"/>
    <n v="0"/>
    <n v="0"/>
    <n v="4"/>
    <n v="7.5225640723313081"/>
  </r>
  <r>
    <s v="471 - TIENDA DAULE 938REFRIGERACIÓN"/>
    <m/>
    <s v="ALEXANDER STEVEN RODRIGUEZ"/>
    <s v="ARTEFACTA"/>
    <x v="303"/>
    <x v="0"/>
    <s v="REFRIGERACIÓN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DAULE 938"/>
    <m/>
    <s v="MANUEL GIL"/>
    <e v="#N/A"/>
    <n v="0"/>
    <n v="1"/>
    <n v="0"/>
    <n v="0"/>
    <n v="0"/>
    <n v="0"/>
    <n v="0"/>
    <n v="1"/>
    <n v="2"/>
    <n v="0"/>
    <n v="1"/>
    <n v="0"/>
    <n v="0"/>
    <n v="0"/>
    <n v="0"/>
    <n v="0"/>
    <n v="1"/>
    <s v="V"/>
    <s v="ALEXANDER STEVEN RODRIGUEZ"/>
    <n v="0.99999999999999911"/>
    <n v="0"/>
    <n v="1"/>
    <n v="0"/>
    <n v="0"/>
    <n v="0"/>
    <n v="0"/>
    <n v="0"/>
    <n v="1"/>
    <n v="0.2"/>
    <n v="1"/>
    <n v="1"/>
    <n v="0"/>
    <n v="0"/>
    <n v="0"/>
    <n v="0"/>
    <n v="0"/>
    <n v="2"/>
    <s v=""/>
    <s v=""/>
    <s v=""/>
    <s v=""/>
    <s v=""/>
    <s v=""/>
    <s v=""/>
    <n v="0.2"/>
    <s v="mayor 40%"/>
    <n v="2"/>
    <n v="1"/>
    <s v=""/>
    <n v="0"/>
    <n v="0"/>
    <n v="0"/>
    <n v="0"/>
    <n v="3"/>
    <n v="3"/>
    <n v="1"/>
    <n v="0"/>
    <n v="0"/>
    <n v="0"/>
    <n v="0"/>
    <n v="0"/>
    <n v="4"/>
    <n v="4.7777183746852003"/>
  </r>
  <r>
    <s v="480 - TIENDA FLORIDA 967AIRES"/>
    <m/>
    <s v="ALEXANDER STEVEN RODRIGUEZ"/>
    <s v="ARTEFACTA"/>
    <x v="304"/>
    <x v="0"/>
    <s v="AIRES"/>
    <n v="0"/>
    <n v="0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ARTEFACTA TIENDA FLORIDA 967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ALEXANDER STEVEN RODRIGUEZ"/>
    <n v="4"/>
    <n v="0"/>
    <n v="0"/>
    <n v="0"/>
    <n v="0"/>
    <n v="0"/>
    <n v="0"/>
    <n v="0"/>
    <n v="0"/>
    <n v="0.1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.40567951318458428"/>
  </r>
  <r>
    <s v="480 - TIENDA FLORIDA 967COCINAS"/>
    <m/>
    <s v="ALEXANDER STEVEN RODRIGUEZ"/>
    <s v="ARTEFACTA"/>
    <x v="304"/>
    <x v="0"/>
    <s v="COCINAS"/>
    <n v="0"/>
    <n v="4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ARTEFACTA TIENDA FLORIDA 967"/>
    <m/>
    <s v="MANUEL GIL"/>
    <e v="#N/A"/>
    <n v="0"/>
    <n v="0"/>
    <n v="0"/>
    <n v="0"/>
    <n v="0"/>
    <n v="0"/>
    <n v="0"/>
    <n v="0"/>
    <n v="4.7134537784299351"/>
    <n v="0"/>
    <n v="2"/>
    <n v="0"/>
    <n v="0"/>
    <n v="0"/>
    <n v="0"/>
    <n v="0"/>
    <n v="2"/>
    <s v="J"/>
    <s v="ALEXANDER STEVEN RODRIGUEZ"/>
    <n v="4"/>
    <n v="0"/>
    <n v="2"/>
    <n v="0"/>
    <n v="0"/>
    <n v="0"/>
    <n v="0"/>
    <n v="0"/>
    <n v="2"/>
    <n v="0.4"/>
    <n v="1"/>
    <n v="3"/>
    <n v="0"/>
    <n v="0"/>
    <n v="0"/>
    <n v="0"/>
    <n v="1"/>
    <n v="5"/>
    <s v=""/>
    <s v=""/>
    <s v=""/>
    <s v=""/>
    <s v=""/>
    <s v=""/>
    <s v=""/>
    <n v="0.1111111111111111"/>
    <s v="mayor 40%"/>
    <n v="0"/>
    <n v="2"/>
    <s v=""/>
    <n v="0"/>
    <n v="0"/>
    <n v="0"/>
    <n v="0"/>
    <n v="2"/>
    <n v="2"/>
    <n v="2"/>
    <n v="0"/>
    <n v="0"/>
    <n v="0"/>
    <n v="0"/>
    <n v="0"/>
    <n v="4"/>
    <n v="9.7861132373985491"/>
  </r>
  <r>
    <s v="480 - TIENDA FLORIDA 967GLOBALES"/>
    <m/>
    <s v="ALEXANDER STEVEN RODRIGUEZ"/>
    <s v="ARTEFACTA"/>
    <x v="304"/>
    <x v="0"/>
    <s v="GLOBALES"/>
    <n v="0"/>
    <n v="1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ARTEFACTA TIENDA FLORIDA 967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ALEXANDER STEVEN RODRIGUEZ"/>
    <n v="4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2.4745558479149596"/>
  </r>
  <r>
    <s v="480 - TIENDA FLORIDA 967LAVADO"/>
    <m/>
    <s v="ALEXANDER STEVEN RODRIGUEZ"/>
    <s v="ARTEFACTA"/>
    <x v="304"/>
    <x v="0"/>
    <s v="LAVADO"/>
    <n v="0"/>
    <n v="2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ARTEFACTA TIENDA FLORIDA 967"/>
    <m/>
    <s v="MANUEL GIL"/>
    <e v="#N/A"/>
    <n v="0"/>
    <n v="0"/>
    <n v="0"/>
    <n v="0"/>
    <n v="0"/>
    <n v="0"/>
    <n v="0"/>
    <n v="0"/>
    <n v="1.7228172834235336"/>
    <n v="1"/>
    <n v="1"/>
    <n v="0"/>
    <n v="0"/>
    <n v="0"/>
    <n v="0"/>
    <n v="0"/>
    <n v="2"/>
    <s v="J"/>
    <s v="ALEXANDER STEVEN RODRIGUEZ"/>
    <n v="4"/>
    <n v="2"/>
    <n v="1"/>
    <n v="0"/>
    <n v="0"/>
    <n v="0"/>
    <n v="0"/>
    <n v="0"/>
    <n v="3"/>
    <n v="0.12"/>
    <n v="2"/>
    <n v="1"/>
    <n v="0"/>
    <n v="3"/>
    <n v="0"/>
    <n v="0"/>
    <n v="0"/>
    <n v="6"/>
    <s v=""/>
    <s v=""/>
    <s v=""/>
    <s v=""/>
    <s v=""/>
    <s v=""/>
    <s v=""/>
    <n v="0.45454545454545453"/>
    <s v="mayor 40%"/>
    <n v="0"/>
    <n v="1"/>
    <s v=""/>
    <n v="0"/>
    <n v="0"/>
    <n v="0"/>
    <n v="0"/>
    <n v="1"/>
    <n v="1"/>
    <n v="1"/>
    <n v="0"/>
    <n v="0"/>
    <n v="0"/>
    <n v="0"/>
    <n v="0"/>
    <n v="2"/>
    <n v="4.0199069946549111"/>
  </r>
  <r>
    <s v="480 - TIENDA FLORIDA 967REFRIGERACIÓN"/>
    <m/>
    <s v="ALEXANDER STEVEN RODRIGUEZ"/>
    <s v="ARTEFACTA"/>
    <x v="304"/>
    <x v="0"/>
    <s v="REFRIGERACIÓN"/>
    <n v="0"/>
    <n v="2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ARTEFACTA TIENDA FLORIDA 967"/>
    <m/>
    <s v="MANUEL GIL"/>
    <e v="#N/A"/>
    <n v="0"/>
    <n v="0"/>
    <n v="0"/>
    <n v="0"/>
    <n v="0"/>
    <n v="0"/>
    <n v="0"/>
    <n v="0"/>
    <n v="2"/>
    <n v="0"/>
    <n v="3"/>
    <n v="0"/>
    <n v="0"/>
    <n v="0"/>
    <n v="0"/>
    <n v="0"/>
    <n v="3"/>
    <s v="J"/>
    <s v="ALEXANDER STEVEN RODRIGUEZ"/>
    <n v="4"/>
    <n v="0"/>
    <n v="3"/>
    <n v="0"/>
    <n v="0"/>
    <n v="0"/>
    <n v="0"/>
    <n v="0"/>
    <n v="3"/>
    <n v="0.2"/>
    <n v="1"/>
    <n v="1"/>
    <n v="0"/>
    <n v="0"/>
    <n v="1"/>
    <n v="0"/>
    <n v="0"/>
    <n v="3"/>
    <m/>
    <m/>
    <m/>
    <m/>
    <m/>
    <m/>
    <s v="ALTO"/>
    <n v="0.1111111111111111"/>
    <s v="menor de 30%"/>
    <n v="1"/>
    <n v="3"/>
    <s v=""/>
    <n v="0"/>
    <n v="0"/>
    <n v="0"/>
    <n v="0"/>
    <n v="4"/>
    <n v="1"/>
    <n v="3"/>
    <n v="0"/>
    <n v="0"/>
    <n v="0"/>
    <n v="0"/>
    <n v="0"/>
    <n v="4"/>
    <n v="3.6853875562160585"/>
  </r>
  <r>
    <s v="481 - TIENDA FORTIN 968AIRES"/>
    <m/>
    <s v="ALEXANDER STEVEN RODRIGUEZ"/>
    <s v="ARTEFACTA"/>
    <x v="305"/>
    <x v="0"/>
    <s v="AIR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FORTIN 968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S"/>
    <s v="ALEXANDER STEVEN RODRIGUEZ"/>
    <n v="1.9999999999999996"/>
    <n v="0"/>
    <n v="0"/>
    <n v="0"/>
    <n v="0"/>
    <n v="0"/>
    <n v="0"/>
    <n v="0"/>
    <n v="0"/>
    <n v="0.1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81 - TIENDA FORTIN 968COCINAS"/>
    <m/>
    <s v="ALEXANDER STEVEN RODRIGUEZ"/>
    <s v="ARTEFACTA"/>
    <x v="305"/>
    <x v="0"/>
    <s v="COCINAS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FORTIN 968"/>
    <m/>
    <s v="MANUEL GIL"/>
    <e v="#N/A"/>
    <n v="0"/>
    <n v="0"/>
    <n v="0"/>
    <n v="0"/>
    <n v="0"/>
    <n v="0"/>
    <n v="0"/>
    <n v="0"/>
    <n v="2.808969185619957"/>
    <n v="0"/>
    <n v="0"/>
    <n v="0"/>
    <n v="0"/>
    <n v="0"/>
    <n v="0"/>
    <n v="0"/>
    <n v="0"/>
    <s v="S"/>
    <s v="ALEXANDER STEVEN RODRIGUEZ"/>
    <n v="1.9999999999999996"/>
    <n v="0"/>
    <n v="0"/>
    <n v="0"/>
    <n v="0"/>
    <n v="0"/>
    <n v="0"/>
    <n v="0"/>
    <n v="0"/>
    <n v="0.4"/>
    <n v="1"/>
    <n v="3"/>
    <n v="0"/>
    <n v="0"/>
    <n v="0"/>
    <n v="0"/>
    <n v="3"/>
    <n v="7"/>
    <s v=""/>
    <s v=""/>
    <s v=""/>
    <s v=""/>
    <s v=""/>
    <s v=""/>
    <s v=""/>
    <n v="0.14285714285714285"/>
    <s v="mayor 40%"/>
    <n v="0"/>
    <n v="0"/>
    <s v=""/>
    <n v="0"/>
    <n v="0"/>
    <n v="0"/>
    <n v="0"/>
    <n v="0"/>
    <n v="2"/>
    <n v="0"/>
    <n v="0"/>
    <n v="0"/>
    <n v="0"/>
    <n v="0"/>
    <n v="0"/>
    <n v="2"/>
    <n v="8.1122793827727122"/>
  </r>
  <r>
    <s v="481 - TIENDA FORTIN 968GLOBALES"/>
    <m/>
    <s v="ALEXANDER STEVEN RODRIGUEZ"/>
    <s v="ARTEFACTA"/>
    <x v="305"/>
    <x v="0"/>
    <s v="GLOBALES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FORTIN 968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S"/>
    <s v="ALEXANDER STEVEN RODRIGUEZ"/>
    <n v="1.9999999999999996"/>
    <n v="1"/>
    <n v="0"/>
    <n v="0"/>
    <n v="0"/>
    <n v="0"/>
    <n v="0"/>
    <n v="0"/>
    <n v="1"/>
    <n v="0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1.2372779239574798"/>
  </r>
  <r>
    <s v="481 - TIENDA FORTIN 968LAVADO"/>
    <m/>
    <s v="ALEXANDER STEVEN RODRIGUEZ"/>
    <s v="ARTEFACTA"/>
    <x v="305"/>
    <x v="0"/>
    <s v="LAVADO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FORTIN 968"/>
    <m/>
    <s v="MANUEL GIL"/>
    <e v="#N/A"/>
    <n v="0"/>
    <n v="0"/>
    <n v="0"/>
    <n v="0"/>
    <n v="0"/>
    <n v="0"/>
    <n v="0"/>
    <n v="0"/>
    <n v="2.1535216042794172"/>
    <n v="0"/>
    <n v="0"/>
    <n v="0"/>
    <n v="0"/>
    <n v="0"/>
    <n v="0"/>
    <n v="0"/>
    <n v="0"/>
    <s v="S"/>
    <s v="ALEXANDER STEVEN RODRIGUEZ"/>
    <n v="1.9999999999999996"/>
    <n v="1"/>
    <n v="0"/>
    <n v="0"/>
    <n v="0"/>
    <n v="0"/>
    <n v="0"/>
    <n v="0"/>
    <n v="1"/>
    <n v="0.12"/>
    <n v="1"/>
    <n v="0"/>
    <n v="0"/>
    <n v="0"/>
    <n v="0"/>
    <n v="0"/>
    <n v="0"/>
    <n v="1"/>
    <s v=""/>
    <s v=""/>
    <s v=""/>
    <s v=""/>
    <s v=""/>
    <s v=""/>
    <s v=""/>
    <n v="1"/>
    <s v="mayor 40%"/>
    <n v="1"/>
    <n v="0"/>
    <s v=""/>
    <n v="0"/>
    <n v="0"/>
    <n v="0"/>
    <n v="0"/>
    <n v="1"/>
    <n v="1"/>
    <n v="0"/>
    <n v="0"/>
    <n v="0"/>
    <n v="0"/>
    <n v="0"/>
    <n v="0"/>
    <n v="1"/>
    <n v="5.0248837433186395"/>
  </r>
  <r>
    <s v="481 - TIENDA FORTIN 968REFRIGERACIÓN"/>
    <m/>
    <s v="ALEXANDER STEVEN RODRIGUEZ"/>
    <s v="ARTEFACTA"/>
    <x v="305"/>
    <x v="0"/>
    <s v="REFRIGERACIÓN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FORTIN 968"/>
    <m/>
    <s v="MANUEL GIL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S"/>
    <s v="ALEXANDER STEVEN RODRIGUEZ"/>
    <n v="1.9999999999999996"/>
    <n v="0"/>
    <n v="0"/>
    <n v="0"/>
    <n v="0"/>
    <n v="0"/>
    <n v="0"/>
    <n v="0"/>
    <n v="0"/>
    <n v="0.2"/>
    <n v="1"/>
    <n v="3"/>
    <n v="0"/>
    <n v="0"/>
    <n v="0"/>
    <n v="0"/>
    <n v="0"/>
    <n v="4"/>
    <s v=""/>
    <s v=""/>
    <s v=""/>
    <s v=""/>
    <s v=""/>
    <s v=""/>
    <s v=""/>
    <n v="0.25"/>
    <n v="0"/>
    <n v="0"/>
    <n v="0"/>
    <s v=""/>
    <n v="0"/>
    <n v="0"/>
    <n v="0"/>
    <n v="0"/>
    <n v="0"/>
    <n v="0"/>
    <n v="0"/>
    <n v="0"/>
    <n v="0"/>
    <n v="0"/>
    <n v="0"/>
    <n v="0"/>
    <n v="0"/>
    <n v="4"/>
  </r>
  <r>
    <s v="443 - TIENDA NARANJAL 716AIRES"/>
    <m/>
    <s v="ALEXANDER STEVEN RODRIGUEZ"/>
    <s v="ARTEFACTA"/>
    <x v="306"/>
    <x v="0"/>
    <s v="AIRES"/>
    <n v="0"/>
    <n v="0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Tienda Naranjal 716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ALEXANDER STEVEN RODRIGUEZ"/>
    <n v="1.0000000000000004"/>
    <n v="0"/>
    <n v="0"/>
    <n v="0"/>
    <n v="0"/>
    <n v="0"/>
    <n v="0"/>
    <n v="0"/>
    <n v="0"/>
    <n v="0.1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3"/>
    <n v="0"/>
    <n v="3"/>
    <n v="0"/>
    <n v="0"/>
    <n v="0"/>
    <n v="0"/>
    <n v="0"/>
    <n v="3"/>
    <n v="0"/>
    <n v="3"/>
    <n v="0.60851926977687643"/>
  </r>
  <r>
    <s v="443 - TIENDA NARANJAL 716COCINAS"/>
    <m/>
    <s v="ALEXANDER STEVEN RODRIGUEZ"/>
    <s v="ARTEFACTA"/>
    <x v="306"/>
    <x v="0"/>
    <s v="COCINAS"/>
    <n v="0"/>
    <n v="2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Tienda Naranjal 716"/>
    <m/>
    <s v="MANUEL GIL"/>
    <e v="#N/A"/>
    <n v="0"/>
    <n v="0"/>
    <n v="0"/>
    <n v="0"/>
    <n v="0"/>
    <n v="0"/>
    <n v="0"/>
    <n v="0"/>
    <n v="0"/>
    <n v="0"/>
    <n v="3"/>
    <n v="0"/>
    <n v="0"/>
    <n v="0"/>
    <n v="0"/>
    <n v="0"/>
    <n v="3"/>
    <s v="M"/>
    <s v="ALEXANDER STEVEN RODRIGUEZ"/>
    <n v="1.0000000000000004"/>
    <n v="0"/>
    <n v="3"/>
    <n v="0"/>
    <n v="0"/>
    <n v="0"/>
    <n v="0"/>
    <n v="0"/>
    <n v="3"/>
    <n v="0.4"/>
    <n v="1"/>
    <n v="2"/>
    <n v="0"/>
    <n v="0"/>
    <n v="0"/>
    <n v="0"/>
    <n v="1"/>
    <n v="4"/>
    <m/>
    <m/>
    <s v="ALTO"/>
    <m/>
    <m/>
    <m/>
    <m/>
    <n v="0.1"/>
    <s v="menor de 30%"/>
    <n v="0"/>
    <n v="3"/>
    <s v=""/>
    <n v="0"/>
    <n v="0"/>
    <n v="1"/>
    <n v="0"/>
    <n v="4"/>
    <n v="2"/>
    <n v="3"/>
    <n v="0"/>
    <n v="0"/>
    <n v="0"/>
    <n v="1"/>
    <n v="0"/>
    <n v="6"/>
    <n v="4.529401297057893"/>
  </r>
  <r>
    <s v="443 - TIENDA NARANJAL 716EMPOTRE"/>
    <m/>
    <s v="ALEXANDER STEVEN RODRIGUEZ"/>
    <s v="ARTEFACTA"/>
    <x v="306"/>
    <x v="0"/>
    <s v="EMPOTRE"/>
    <n v="0"/>
    <n v="0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Tienda Naranjal 716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ALEXANDER STEVEN RODRIGUEZ"/>
    <n v="1.000000000000000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1"/>
    <n v="0"/>
    <n v="1"/>
    <n v="0"/>
    <n v="0"/>
    <n v="0"/>
    <n v="0"/>
    <n v="0"/>
    <n v="1"/>
    <n v="0"/>
    <n v="1"/>
    <n v="0"/>
  </r>
  <r>
    <s v="443 - TIENDA NARANJAL 716GLOBALES"/>
    <m/>
    <s v="ALEXANDER STEVEN RODRIGUEZ"/>
    <s v="ARTEFACTA"/>
    <x v="306"/>
    <x v="0"/>
    <s v="GLOBALES"/>
    <n v="0"/>
    <n v="0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Tienda Naranjal 716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ALEXANDER STEVEN RODRIGUEZ"/>
    <n v="1.000000000000000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43 - TIENDA NARANJAL 716LAVADO"/>
    <m/>
    <s v="ALEXANDER STEVEN RODRIGUEZ"/>
    <s v="ARTEFACTA"/>
    <x v="306"/>
    <x v="0"/>
    <s v="LAVADO"/>
    <n v="0"/>
    <n v="1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Tienda Naranjal 716"/>
    <m/>
    <s v="MANUEL GIL"/>
    <e v="#N/A"/>
    <n v="0"/>
    <n v="0"/>
    <n v="0"/>
    <n v="0"/>
    <n v="0"/>
    <n v="0"/>
    <n v="0"/>
    <n v="0"/>
    <n v="1"/>
    <n v="0"/>
    <n v="1"/>
    <n v="0"/>
    <n v="0"/>
    <n v="0"/>
    <n v="0"/>
    <n v="0"/>
    <n v="1"/>
    <s v="M"/>
    <s v="ALEXANDER STEVEN RODRIGUEZ"/>
    <n v="1.0000000000000004"/>
    <n v="0"/>
    <n v="1"/>
    <n v="0"/>
    <n v="0"/>
    <n v="0"/>
    <n v="0"/>
    <n v="0"/>
    <n v="1"/>
    <n v="0.12"/>
    <n v="0"/>
    <n v="1"/>
    <n v="0"/>
    <n v="0"/>
    <n v="0"/>
    <n v="0"/>
    <n v="1"/>
    <n v="2"/>
    <s v=""/>
    <s v=""/>
    <s v=""/>
    <s v=""/>
    <s v=""/>
    <s v=""/>
    <s v=""/>
    <n v="0"/>
    <s v="mayor 40%"/>
    <n v="1"/>
    <n v="1"/>
    <s v=""/>
    <n v="0"/>
    <n v="0"/>
    <n v="2"/>
    <n v="0"/>
    <n v="4"/>
    <n v="1"/>
    <n v="1"/>
    <n v="0"/>
    <n v="0"/>
    <n v="0"/>
    <n v="2"/>
    <n v="0"/>
    <n v="4"/>
    <n v="2.5124418716593198"/>
  </r>
  <r>
    <s v="443 - TIENDA NARANJAL 716REFRIGERACIÓN"/>
    <m/>
    <s v="ALEXANDER STEVEN RODRIGUEZ"/>
    <s v="ARTEFACTA"/>
    <x v="306"/>
    <x v="0"/>
    <s v="REFRIGERACIÓN"/>
    <n v="0"/>
    <n v="1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Tienda Naranjal 716"/>
    <m/>
    <s v="MANUEL GIL"/>
    <e v="#N/A"/>
    <n v="0"/>
    <n v="0"/>
    <n v="0"/>
    <n v="0"/>
    <n v="0"/>
    <n v="0"/>
    <n v="0"/>
    <n v="0"/>
    <n v="1"/>
    <n v="0"/>
    <n v="1"/>
    <n v="0"/>
    <n v="0"/>
    <n v="0"/>
    <n v="0"/>
    <n v="0"/>
    <n v="1"/>
    <s v="M"/>
    <s v="ALEXANDER STEVEN RODRIGUEZ"/>
    <n v="1.0000000000000004"/>
    <n v="0"/>
    <n v="2"/>
    <n v="0"/>
    <n v="0"/>
    <n v="0"/>
    <n v="0"/>
    <n v="0"/>
    <n v="2"/>
    <n v="0.2"/>
    <n v="0"/>
    <n v="2"/>
    <n v="0"/>
    <n v="0"/>
    <n v="0"/>
    <n v="0"/>
    <n v="0"/>
    <n v="2"/>
    <s v=""/>
    <s v=""/>
    <s v=""/>
    <s v=""/>
    <s v=""/>
    <s v=""/>
    <s v=""/>
    <n v="0"/>
    <n v="0"/>
    <n v="1"/>
    <n v="0"/>
    <s v=""/>
    <n v="0"/>
    <n v="0"/>
    <n v="0"/>
    <n v="0"/>
    <n v="1"/>
    <n v="1"/>
    <n v="0"/>
    <n v="0"/>
    <n v="0"/>
    <n v="0"/>
    <n v="0"/>
    <n v="0"/>
    <n v="1"/>
    <n v="2"/>
  </r>
  <r>
    <s v="479 - TIENDA PASCUALES 965AIRES"/>
    <m/>
    <s v="ALEXANDER STEVEN RODRIGUEZ"/>
    <s v="ARTEFACTA"/>
    <x v="307"/>
    <x v="0"/>
    <s v="AIR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PASCUALES 965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ALEXANDER STEVEN RODRIGUEZ"/>
    <n v="0.75"/>
    <n v="0"/>
    <n v="0"/>
    <n v="0"/>
    <n v="0"/>
    <n v="0"/>
    <n v="0"/>
    <n v="0"/>
    <n v="0"/>
    <n v="0.1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.20283975659229214"/>
  </r>
  <r>
    <s v="479 - TIENDA PASCUALES 965COCINAS"/>
    <m/>
    <s v="ALEXANDER STEVEN RODRIGUEZ"/>
    <s v="ARTEFACTA"/>
    <x v="307"/>
    <x v="0"/>
    <s v="COCINAS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PASCUALES 965"/>
    <m/>
    <s v="MANUEL GIL"/>
    <e v="#N/A"/>
    <n v="0"/>
    <n v="0"/>
    <n v="0"/>
    <n v="0"/>
    <n v="0"/>
    <n v="0"/>
    <n v="0"/>
    <n v="0"/>
    <n v="2.5440871164188548"/>
    <n v="1"/>
    <n v="0"/>
    <n v="0"/>
    <n v="0"/>
    <n v="0"/>
    <n v="0"/>
    <n v="0"/>
    <n v="1"/>
    <s v="M"/>
    <s v="ALEXANDER STEVEN RODRIGUEZ"/>
    <n v="0.75"/>
    <n v="1"/>
    <n v="0"/>
    <n v="0"/>
    <n v="0"/>
    <n v="0"/>
    <n v="0"/>
    <n v="0"/>
    <n v="1"/>
    <n v="0.4"/>
    <n v="3"/>
    <n v="0"/>
    <n v="0"/>
    <n v="0"/>
    <n v="0"/>
    <n v="0"/>
    <n v="0"/>
    <n v="3"/>
    <s v=""/>
    <s v=""/>
    <s v=""/>
    <s v=""/>
    <s v=""/>
    <s v=""/>
    <s v=""/>
    <n v="1"/>
    <s v="mayor 40%"/>
    <n v="2"/>
    <n v="1"/>
    <s v=""/>
    <n v="0"/>
    <n v="0"/>
    <n v="0"/>
    <n v="0"/>
    <n v="3"/>
    <n v="3"/>
    <n v="1"/>
    <n v="0"/>
    <n v="0"/>
    <n v="0"/>
    <n v="0"/>
    <n v="0"/>
    <n v="4"/>
    <n v="5.9341201130842638"/>
  </r>
  <r>
    <s v="479 - TIENDA PASCUALES 965GLOBALES"/>
    <m/>
    <s v="ALEXANDER STEVEN RODRIGUEZ"/>
    <s v="ARTEFACTA"/>
    <x v="307"/>
    <x v="0"/>
    <s v="GLOBAL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PASCUALES 965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ALEXANDER STEVEN RODRIGUEZ"/>
    <n v="0.75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0.83644011088806025"/>
  </r>
  <r>
    <s v="479 - TIENDA PASCUALES 965LAVADO"/>
    <m/>
    <s v="ALEXANDER STEVEN RODRIGUEZ"/>
    <s v="ARTEFACTA"/>
    <x v="307"/>
    <x v="0"/>
    <s v="LAVADO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PASCUALES 965"/>
    <m/>
    <s v="MANUEL GIL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M"/>
    <s v="ALEXANDER STEVEN RODRIGUEZ"/>
    <n v="0.75"/>
    <n v="1"/>
    <n v="0"/>
    <n v="0"/>
    <n v="0"/>
    <n v="0"/>
    <n v="0"/>
    <n v="0"/>
    <n v="1"/>
    <n v="0.12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s v=""/>
    <n v="0"/>
    <n v="0"/>
    <n v="0"/>
    <n v="0"/>
    <n v="0"/>
    <n v="1"/>
    <n v="0"/>
    <n v="0"/>
    <n v="0"/>
    <n v="0"/>
    <n v="0"/>
    <n v="0"/>
    <n v="1"/>
    <n v="5.9398837808387706"/>
  </r>
  <r>
    <s v="479 - TIENDA PASCUALES 965REFRIGERACIÓN"/>
    <m/>
    <s v="ALEXANDER STEVEN RODRIGUEZ"/>
    <s v="ARTEFACTA"/>
    <x v="307"/>
    <x v="0"/>
    <s v="REFRIGERACIÓN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PASCUALES 965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ALEXANDER STEVEN RODRIGUEZ"/>
    <n v="0.75"/>
    <n v="0"/>
    <n v="0"/>
    <n v="0"/>
    <n v="0"/>
    <n v="0"/>
    <n v="0"/>
    <n v="0"/>
    <n v="0"/>
    <n v="0.2"/>
    <n v="1"/>
    <n v="0"/>
    <n v="0"/>
    <n v="0"/>
    <n v="0"/>
    <n v="0"/>
    <n v="0"/>
    <n v="1"/>
    <s v=""/>
    <s v=""/>
    <s v=""/>
    <s v=""/>
    <s v=""/>
    <s v=""/>
    <s v=""/>
    <n v="1"/>
    <n v="0"/>
    <n v="1"/>
    <n v="2"/>
    <s v=""/>
    <n v="0"/>
    <n v="0"/>
    <n v="0"/>
    <n v="0"/>
    <n v="3"/>
    <n v="1"/>
    <n v="2"/>
    <n v="0"/>
    <n v="0"/>
    <n v="0"/>
    <n v="0"/>
    <n v="0"/>
    <n v="3"/>
    <n v="2"/>
  </r>
  <r>
    <s v="409 - TIENDA SATELITE PEDRO CARBO 10AIRES"/>
    <m/>
    <s v="ALEXANDER STEVEN RODRIGUEZ"/>
    <s v="ARTEFACTA"/>
    <x v="308"/>
    <x v="0"/>
    <s v="AIR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SATELITE PEDRO CARBO 10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ALEXANDER STEVEN RODRIGUEZ"/>
    <n v="0.99999999999999978"/>
    <n v="0"/>
    <n v="0"/>
    <n v="0"/>
    <n v="0"/>
    <n v="0"/>
    <n v="0"/>
    <n v="0"/>
    <n v="0"/>
    <n v="0.15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2"/>
    <n v="0"/>
    <n v="2"/>
    <n v="0"/>
    <n v="0"/>
    <n v="0"/>
    <n v="0"/>
    <n v="0"/>
    <n v="2"/>
    <n v="0"/>
    <n v="2"/>
    <n v="0.81135902636916857"/>
  </r>
  <r>
    <s v="409 - TIENDA SATELITE PEDRO CARBO 10COCINAS"/>
    <m/>
    <s v="ALEXANDER STEVEN RODRIGUEZ"/>
    <s v="ARTEFACTA"/>
    <x v="308"/>
    <x v="0"/>
    <s v="COCINAS"/>
    <n v="0"/>
    <n v="4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SATELITE PEDRO CARBO 10"/>
    <m/>
    <s v="MANUEL GIL"/>
    <e v="#N/A"/>
    <n v="0"/>
    <n v="0"/>
    <n v="0"/>
    <n v="0"/>
    <n v="0"/>
    <n v="0"/>
    <n v="0"/>
    <n v="0"/>
    <n v="2.5752532024893453"/>
    <n v="2"/>
    <n v="0"/>
    <n v="0"/>
    <n v="0"/>
    <n v="0"/>
    <n v="0"/>
    <n v="0"/>
    <n v="2"/>
    <s v="W"/>
    <s v="ALEXANDER STEVEN RODRIGUEZ"/>
    <n v="0.99999999999999978"/>
    <n v="0"/>
    <n v="0"/>
    <n v="0"/>
    <n v="0"/>
    <n v="0"/>
    <n v="0"/>
    <n v="0"/>
    <n v="0"/>
    <n v="0.4"/>
    <n v="0"/>
    <n v="2"/>
    <n v="0"/>
    <n v="0"/>
    <n v="0"/>
    <n v="0"/>
    <n v="2"/>
    <n v="4"/>
    <s v=""/>
    <s v=""/>
    <s v=""/>
    <s v=""/>
    <s v=""/>
    <s v=""/>
    <s v=""/>
    <n v="0.33333333333333331"/>
    <s v="mayor 40%"/>
    <n v="2"/>
    <n v="2"/>
    <s v=""/>
    <n v="0"/>
    <n v="0"/>
    <n v="1"/>
    <n v="0"/>
    <n v="5"/>
    <n v="4"/>
    <n v="2"/>
    <n v="0"/>
    <n v="0"/>
    <n v="0"/>
    <n v="1"/>
    <n v="0"/>
    <n v="7"/>
    <n v="8.3247917914621894"/>
  </r>
  <r>
    <s v="409 - TIENDA SATELITE PEDRO CARBO 10EMPOTRE"/>
    <m/>
    <s v="ALEXANDER STEVEN RODRIGUEZ"/>
    <s v="ARTEFACTA"/>
    <x v="308"/>
    <x v="0"/>
    <s v="EMPOTRE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SATELITE PEDRO CARBO 10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ALEXANDER STEVEN RODRIGUEZ"/>
    <n v="0.9999999999999997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09 - TIENDA SATELITE PEDRO CARBO 10GLOBALES"/>
    <m/>
    <s v="ALEXANDER STEVEN RODRIGUEZ"/>
    <s v="ARTEFACTA"/>
    <x v="308"/>
    <x v="0"/>
    <s v="GLOBAL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SATELITE PEDRO CARBO 10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ALEXANDER STEVEN RODRIGUEZ"/>
    <n v="0.99999999999999978"/>
    <n v="0"/>
    <n v="0"/>
    <n v="0"/>
    <n v="0"/>
    <n v="0"/>
    <n v="0"/>
    <n v="0"/>
    <n v="0"/>
    <n v="0"/>
    <n v="2"/>
    <n v="0"/>
    <n v="0"/>
    <n v="0"/>
    <n v="0"/>
    <n v="0"/>
    <n v="0"/>
    <n v="2"/>
    <s v=""/>
    <s v=""/>
    <s v=""/>
    <s v=""/>
    <s v=""/>
    <s v=""/>
    <s v=""/>
    <n v="1"/>
    <n v="0"/>
    <n v="1"/>
    <n v="0"/>
    <s v=""/>
    <n v="0"/>
    <n v="0"/>
    <n v="0"/>
    <n v="0"/>
    <n v="1"/>
    <n v="1"/>
    <n v="0"/>
    <n v="0"/>
    <n v="0"/>
    <n v="0"/>
    <n v="0"/>
    <n v="0"/>
    <n v="1"/>
    <n v="0"/>
  </r>
  <r>
    <s v="409 - TIENDA SATELITE PEDRO CARBO 10LAVADO"/>
    <m/>
    <s v="ALEXANDER STEVEN RODRIGUEZ"/>
    <s v="ARTEFACTA"/>
    <x v="308"/>
    <x v="0"/>
    <s v="LAVADO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SATELITE PEDRO CARBO 10"/>
    <m/>
    <s v="MANUEL GIL"/>
    <e v="#N/A"/>
    <n v="0"/>
    <n v="0"/>
    <n v="0"/>
    <n v="0"/>
    <n v="0"/>
    <n v="0"/>
    <n v="0"/>
    <n v="0"/>
    <n v="2.7995780855632422"/>
    <n v="1"/>
    <n v="1"/>
    <n v="0"/>
    <n v="0"/>
    <n v="0"/>
    <n v="0"/>
    <n v="0"/>
    <n v="2"/>
    <s v="W"/>
    <s v="ALEXANDER STEVEN RODRIGUEZ"/>
    <n v="0.99999999999999978"/>
    <n v="2"/>
    <n v="1"/>
    <n v="0"/>
    <n v="0"/>
    <n v="0"/>
    <n v="2"/>
    <n v="0"/>
    <n v="5"/>
    <n v="0.12"/>
    <n v="3"/>
    <n v="1"/>
    <n v="2"/>
    <n v="0"/>
    <n v="0"/>
    <n v="2"/>
    <n v="0"/>
    <n v="8"/>
    <s v=""/>
    <s v=""/>
    <s v=""/>
    <s v=""/>
    <s v=""/>
    <s v=""/>
    <s v=""/>
    <n v="0.4"/>
    <s v="mayor 40%"/>
    <n v="0"/>
    <n v="1"/>
    <s v=""/>
    <n v="0"/>
    <n v="0"/>
    <n v="2"/>
    <n v="0"/>
    <n v="3"/>
    <n v="2"/>
    <n v="1"/>
    <n v="0"/>
    <n v="0"/>
    <n v="0"/>
    <n v="2"/>
    <n v="0"/>
    <n v="5"/>
    <n v="6.5323488663142308"/>
  </r>
  <r>
    <s v="409 - TIENDA SATELITE PEDRO CARBO 10REFRIGERACIÓN"/>
    <m/>
    <s v="ALEXANDER STEVEN RODRIGUEZ"/>
    <s v="ARTEFACTA"/>
    <x v="308"/>
    <x v="0"/>
    <s v="REFRIGERACIÓN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ARTEFACTA TIENDA SATELITE PEDRO CARBO 10"/>
    <m/>
    <s v="MANUEL GIL"/>
    <e v="#N/A"/>
    <n v="0"/>
    <n v="0"/>
    <n v="0"/>
    <n v="0"/>
    <n v="0"/>
    <n v="0"/>
    <n v="0"/>
    <n v="0"/>
    <n v="1"/>
    <n v="2"/>
    <n v="1"/>
    <n v="0"/>
    <n v="0"/>
    <n v="0"/>
    <n v="0"/>
    <n v="0"/>
    <n v="3"/>
    <s v="W"/>
    <s v="ALEXANDER STEVEN RODRIGUEZ"/>
    <n v="0.99999999999999978"/>
    <n v="2"/>
    <n v="1"/>
    <n v="0"/>
    <n v="0"/>
    <n v="0"/>
    <n v="0"/>
    <n v="0"/>
    <n v="3"/>
    <n v="0.2"/>
    <n v="2"/>
    <n v="4"/>
    <n v="0"/>
    <n v="0"/>
    <n v="0"/>
    <n v="0"/>
    <n v="0"/>
    <n v="6"/>
    <s v=""/>
    <s v=""/>
    <s v=""/>
    <s v=""/>
    <s v=""/>
    <s v=""/>
    <s v=""/>
    <n v="0.5"/>
    <s v="mayor 40%"/>
    <n v="1"/>
    <n v="1"/>
    <s v=""/>
    <n v="0"/>
    <n v="0"/>
    <n v="3"/>
    <n v="0"/>
    <n v="5"/>
    <n v="2"/>
    <n v="1"/>
    <n v="0"/>
    <n v="0"/>
    <n v="0"/>
    <n v="3"/>
    <n v="0"/>
    <n v="6"/>
    <n v="3.8335753064259253"/>
  </r>
  <r>
    <s v="488 - CASUARINACOCINAS"/>
    <m/>
    <s v="ALEXANDER STEVEN RODRIGUEZ"/>
    <s v="CRECOS"/>
    <x v="309"/>
    <x v="0"/>
    <s v="COCINAS"/>
    <n v="0"/>
    <n v="7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e v="#N/A"/>
    <s v="CADENAS"/>
    <s v="CRECOS CASUARINA"/>
    <m/>
    <s v="MANUEL GIL"/>
    <e v="#N/A"/>
    <n v="0"/>
    <n v="1"/>
    <n v="0"/>
    <n v="0"/>
    <n v="0"/>
    <n v="0"/>
    <n v="0"/>
    <n v="1"/>
    <n v="5.0306532060221762"/>
    <n v="0"/>
    <n v="1"/>
    <n v="0"/>
    <n v="0"/>
    <n v="0"/>
    <n v="0"/>
    <n v="0"/>
    <n v="1"/>
    <s v="S"/>
    <s v="ALEXANDER STEVEN RODRIGUEZ"/>
    <n v="1.0000000000000004"/>
    <n v="1"/>
    <n v="1"/>
    <n v="0"/>
    <n v="0"/>
    <n v="0"/>
    <n v="0"/>
    <n v="0"/>
    <n v="2"/>
    <n v="0.45"/>
    <n v="1"/>
    <n v="1"/>
    <n v="0"/>
    <n v="0"/>
    <n v="0"/>
    <n v="0"/>
    <n v="0"/>
    <n v="2"/>
    <s v=""/>
    <s v=""/>
    <s v=""/>
    <s v=""/>
    <s v=""/>
    <s v=""/>
    <s v=""/>
    <n v="0.33333333333333331"/>
    <s v="mayor 40%"/>
    <n v="1"/>
    <n v="0"/>
    <s v=""/>
    <n v="0"/>
    <n v="0"/>
    <n v="0"/>
    <n v="0"/>
    <n v="1"/>
    <n v="1"/>
    <n v="0"/>
    <n v="0"/>
    <n v="0"/>
    <n v="0"/>
    <n v="0"/>
    <n v="0"/>
    <n v="1"/>
    <n v="15"/>
  </r>
  <r>
    <s v="488 - CASUARINAGLOBALES"/>
    <m/>
    <s v="ALEXANDER STEVEN RODRIGUEZ"/>
    <s v="CRECOS"/>
    <x v="309"/>
    <x v="0"/>
    <s v="GLOBAL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CRECOS CASUARINA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S"/>
    <s v="ALEXANDER STEVEN RODRIGUEZ"/>
    <n v="1.000000000000000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88 - CASUARINALAVADO"/>
    <m/>
    <s v="ALEXANDER STEVEN RODRIGUEZ"/>
    <s v="CRECOS"/>
    <x v="309"/>
    <x v="0"/>
    <s v="LAVADO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CRECOS CASUARINA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S"/>
    <s v="ALEXANDER STEVEN RODRIGUEZ"/>
    <n v="1.0000000000000004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s v=""/>
    <s v=""/>
    <s v=""/>
    <s v=""/>
    <s v=""/>
    <s v=""/>
    <s v=""/>
    <n v="0"/>
    <n v="0"/>
    <n v="1"/>
    <n v="0"/>
    <s v=""/>
    <n v="0"/>
    <n v="0"/>
    <n v="0"/>
    <n v="0"/>
    <n v="1"/>
    <n v="1"/>
    <n v="0"/>
    <n v="0"/>
    <n v="0"/>
    <n v="0"/>
    <n v="0"/>
    <n v="0"/>
    <n v="1"/>
    <n v="1.0771065182829889"/>
  </r>
  <r>
    <s v="488 - CASUARINAREFRIGERACIÓN"/>
    <m/>
    <s v="ALEXANDER STEVEN RODRIGUEZ"/>
    <s v="CRECOS"/>
    <x v="309"/>
    <x v="0"/>
    <s v="REFRIGERACIÓN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e v="#N/A"/>
    <s v="CADENAS"/>
    <s v="CRECOS CASUARINA"/>
    <m/>
    <s v="MANUEL GIL"/>
    <e v="#N/A"/>
    <n v="0"/>
    <n v="1"/>
    <n v="0"/>
    <n v="0"/>
    <n v="0"/>
    <n v="0"/>
    <n v="0"/>
    <n v="1"/>
    <n v="4.5247849315273978"/>
    <n v="0"/>
    <n v="1"/>
    <n v="0"/>
    <n v="0"/>
    <n v="0"/>
    <n v="0"/>
    <n v="0"/>
    <n v="1"/>
    <s v="S"/>
    <s v="ALEXANDER STEVEN RODRIGUEZ"/>
    <n v="1.0000000000000004"/>
    <n v="1"/>
    <n v="1"/>
    <n v="0"/>
    <n v="0"/>
    <n v="0"/>
    <n v="0"/>
    <n v="0"/>
    <n v="2"/>
    <n v="0.4"/>
    <n v="1"/>
    <n v="1"/>
    <n v="0"/>
    <n v="0"/>
    <n v="0"/>
    <n v="0"/>
    <n v="0"/>
    <n v="2"/>
    <s v=""/>
    <s v=""/>
    <s v=""/>
    <s v=""/>
    <s v=""/>
    <s v=""/>
    <s v=""/>
    <n v="0.33333333333333331"/>
    <s v="mayor 40%"/>
    <n v="0"/>
    <n v="0"/>
    <s v=""/>
    <n v="0"/>
    <n v="0"/>
    <n v="0"/>
    <n v="0"/>
    <n v="0"/>
    <n v="0"/>
    <n v="0"/>
    <n v="0"/>
    <n v="0"/>
    <n v="0"/>
    <n v="0"/>
    <n v="0"/>
    <n v="0"/>
    <n v="9"/>
  </r>
  <r>
    <s v="490 - DAULEAIRES"/>
    <m/>
    <s v="ALEXANDER STEVEN RODRIGUEZ"/>
    <s v="CRECOS"/>
    <x v="310"/>
    <x v="0"/>
    <s v="AIR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CRECOS DAULE"/>
    <m/>
    <s v="MANUEL GIL"/>
    <e v="#N/A"/>
    <n v="0"/>
    <n v="0"/>
    <n v="0"/>
    <n v="0"/>
    <n v="0"/>
    <n v="0"/>
    <n v="0"/>
    <n v="0"/>
    <n v="0"/>
    <n v="0"/>
    <n v="2"/>
    <n v="0"/>
    <n v="0"/>
    <n v="0"/>
    <n v="0"/>
    <n v="0"/>
    <n v="2"/>
    <s v="V"/>
    <s v="ALEXANDER STEVEN RODRIGUEZ"/>
    <n v="1.9999999999999996"/>
    <n v="0"/>
    <n v="2"/>
    <n v="0"/>
    <n v="0"/>
    <n v="0"/>
    <n v="0"/>
    <n v="0"/>
    <n v="2"/>
    <n v="0.22"/>
    <n v="0"/>
    <n v="2"/>
    <n v="0"/>
    <n v="0"/>
    <n v="0"/>
    <n v="0"/>
    <n v="0"/>
    <n v="2"/>
    <s v=""/>
    <s v=""/>
    <s v=""/>
    <s v=""/>
    <s v=""/>
    <s v=""/>
    <s v=""/>
    <n v="0"/>
    <s v="30% a 40%"/>
    <n v="1"/>
    <n v="2"/>
    <s v=""/>
    <n v="0"/>
    <n v="0"/>
    <n v="0"/>
    <n v="0"/>
    <n v="3"/>
    <n v="1"/>
    <n v="2"/>
    <n v="0"/>
    <n v="0"/>
    <n v="0"/>
    <n v="0"/>
    <n v="0"/>
    <n v="3"/>
    <n v="0"/>
  </r>
  <r>
    <s v="490 - DAULECOCINAS"/>
    <m/>
    <s v="ALEXANDER STEVEN RODRIGUEZ"/>
    <s v="CRECOS"/>
    <x v="310"/>
    <x v="0"/>
    <s v="COCINAS"/>
    <n v="0"/>
    <n v="5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e v="#N/A"/>
    <s v="CADENAS"/>
    <s v="CRECOS DAULE"/>
    <m/>
    <s v="MANUEL GIL"/>
    <e v="#N/A"/>
    <n v="0"/>
    <n v="0"/>
    <n v="0"/>
    <n v="0"/>
    <n v="0"/>
    <n v="0"/>
    <n v="0"/>
    <n v="0"/>
    <n v="5.9232832987698103"/>
    <n v="4"/>
    <n v="5"/>
    <n v="0"/>
    <n v="0"/>
    <n v="0"/>
    <n v="0"/>
    <n v="0"/>
    <n v="9"/>
    <s v="V"/>
    <s v="ALEXANDER STEVEN RODRIGUEZ"/>
    <n v="1.9999999999999996"/>
    <n v="6"/>
    <n v="5"/>
    <n v="0"/>
    <n v="0"/>
    <n v="0"/>
    <n v="0"/>
    <n v="0"/>
    <n v="11"/>
    <n v="0.45"/>
    <n v="8"/>
    <n v="5"/>
    <n v="0"/>
    <n v="0"/>
    <n v="0"/>
    <n v="0"/>
    <n v="0"/>
    <n v="13"/>
    <s v=""/>
    <s v=""/>
    <s v=""/>
    <s v=""/>
    <s v=""/>
    <s v=""/>
    <s v=""/>
    <n v="0.54545454545454541"/>
    <s v="mayor 40%"/>
    <n v="2"/>
    <n v="5"/>
    <s v=""/>
    <n v="0"/>
    <n v="0"/>
    <n v="0"/>
    <n v="0"/>
    <n v="7"/>
    <n v="4"/>
    <n v="5"/>
    <n v="0"/>
    <n v="0"/>
    <n v="0"/>
    <n v="0"/>
    <n v="0"/>
    <n v="9"/>
    <n v="17"/>
  </r>
  <r>
    <s v="490 - DAULEGLOBALES"/>
    <m/>
    <s v="ALEXANDER STEVEN RODRIGUEZ"/>
    <s v="CRECOS"/>
    <x v="310"/>
    <x v="0"/>
    <s v="GLOBAL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CRECOS DAULE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ALEXANDER STEVEN RODRIGUEZ"/>
    <n v="1.9999999999999996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490 - DAULELAVADO"/>
    <m/>
    <s v="ALEXANDER STEVEN RODRIGUEZ"/>
    <s v="CRECOS"/>
    <x v="310"/>
    <x v="0"/>
    <s v="LAVADO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CRECOS DAULE"/>
    <m/>
    <s v="MANUEL GIL"/>
    <e v="#N/A"/>
    <n v="0"/>
    <n v="0"/>
    <n v="0"/>
    <n v="0"/>
    <n v="0"/>
    <n v="0"/>
    <n v="0"/>
    <n v="0"/>
    <n v="0"/>
    <n v="0"/>
    <n v="2"/>
    <n v="0"/>
    <n v="0"/>
    <n v="0"/>
    <n v="0"/>
    <n v="0"/>
    <n v="2"/>
    <s v="V"/>
    <s v="ALEXANDER STEVEN RODRIGUEZ"/>
    <n v="1.9999999999999996"/>
    <n v="0"/>
    <n v="2"/>
    <n v="0"/>
    <n v="0"/>
    <n v="0"/>
    <n v="0"/>
    <n v="0"/>
    <n v="2"/>
    <n v="7.0000000000000007E-2"/>
    <n v="0"/>
    <n v="2"/>
    <n v="0"/>
    <n v="0"/>
    <n v="0"/>
    <n v="0"/>
    <n v="0"/>
    <n v="2"/>
    <s v=""/>
    <s v=""/>
    <s v=""/>
    <s v=""/>
    <s v=""/>
    <s v=""/>
    <s v=""/>
    <n v="0"/>
    <s v="30% a 40%"/>
    <n v="0"/>
    <n v="2"/>
    <s v=""/>
    <n v="0"/>
    <n v="0"/>
    <n v="0"/>
    <n v="0"/>
    <n v="2"/>
    <n v="1"/>
    <n v="2"/>
    <n v="0"/>
    <n v="0"/>
    <n v="0"/>
    <n v="0"/>
    <n v="0"/>
    <n v="3"/>
    <n v="0.43084260731319562"/>
  </r>
  <r>
    <s v="490 - DAULEREFRIGERACIÓN"/>
    <m/>
    <s v="ALEXANDER STEVEN RODRIGUEZ"/>
    <s v="CRECOS"/>
    <x v="310"/>
    <x v="0"/>
    <s v="REFRIGERACIÓN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e v="#N/A"/>
    <s v="CADENAS"/>
    <s v="CRECOS DAULE"/>
    <m/>
    <s v="MANUEL GIL"/>
    <e v="#N/A"/>
    <n v="0"/>
    <n v="0"/>
    <n v="0"/>
    <n v="0"/>
    <n v="0"/>
    <n v="0"/>
    <n v="0"/>
    <n v="0"/>
    <n v="4.5247849315273978"/>
    <n v="0"/>
    <n v="2"/>
    <n v="0"/>
    <n v="0"/>
    <n v="0"/>
    <n v="0"/>
    <n v="0"/>
    <n v="2"/>
    <s v="V"/>
    <s v="ALEXANDER STEVEN RODRIGUEZ"/>
    <n v="1.9999999999999996"/>
    <n v="0"/>
    <n v="2"/>
    <n v="0"/>
    <n v="0"/>
    <n v="0"/>
    <n v="0"/>
    <n v="0"/>
    <n v="2"/>
    <n v="0.4"/>
    <n v="0"/>
    <n v="2"/>
    <n v="0"/>
    <n v="0"/>
    <n v="0"/>
    <n v="0"/>
    <n v="0"/>
    <n v="2"/>
    <s v=""/>
    <s v=""/>
    <s v=""/>
    <s v=""/>
    <s v=""/>
    <s v=""/>
    <s v=""/>
    <n v="0"/>
    <s v="mayor 40%"/>
    <n v="1"/>
    <n v="2"/>
    <s v=""/>
    <n v="0"/>
    <n v="0"/>
    <n v="0"/>
    <n v="0"/>
    <n v="3"/>
    <n v="2"/>
    <n v="2"/>
    <n v="0"/>
    <n v="0"/>
    <n v="0"/>
    <n v="0"/>
    <n v="0"/>
    <n v="4"/>
    <n v="11"/>
  </r>
  <r>
    <s v="526 - CREDITOS NARANJALAIRES"/>
    <m/>
    <s v="ALEXANDER STEVEN RODRIGUEZ"/>
    <s v="CRECOS"/>
    <x v="311"/>
    <x v="0"/>
    <s v="AIR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CRECOS NARANJAL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ALEXANDER STEVEN RODRIGUEZ"/>
    <n v="1.0000000000000004"/>
    <n v="0"/>
    <n v="0"/>
    <n v="0"/>
    <n v="0"/>
    <n v="0"/>
    <n v="0"/>
    <n v="0"/>
    <n v="0"/>
    <n v="0.2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.37037037037037035"/>
  </r>
  <r>
    <s v="526 - CREDITOS NARANJALCOCINAS"/>
    <m/>
    <s v="ALEXANDER STEVEN RODRIGUEZ"/>
    <s v="CRECOS"/>
    <x v="311"/>
    <x v="0"/>
    <s v="COCINAS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e v="#N/A"/>
    <s v="CADENAS"/>
    <s v="CRECOS NARANJAL"/>
    <m/>
    <s v="MANUEL GIL"/>
    <e v="#N/A"/>
    <n v="0"/>
    <n v="0"/>
    <n v="0"/>
    <n v="0"/>
    <n v="0"/>
    <n v="0"/>
    <n v="0"/>
    <n v="0"/>
    <n v="3"/>
    <n v="0"/>
    <n v="0"/>
    <n v="0"/>
    <n v="0"/>
    <n v="0"/>
    <n v="0"/>
    <n v="0"/>
    <n v="0"/>
    <s v="M"/>
    <s v="ALEXANDER STEVEN RODRIGUEZ"/>
    <n v="1.0000000000000004"/>
    <n v="0"/>
    <n v="0"/>
    <n v="0"/>
    <n v="0"/>
    <n v="0"/>
    <n v="0"/>
    <n v="0"/>
    <n v="0"/>
    <n v="0.45"/>
    <n v="0"/>
    <n v="0"/>
    <n v="0"/>
    <n v="0"/>
    <n v="0"/>
    <n v="0"/>
    <n v="0"/>
    <n v="0"/>
    <s v=""/>
    <s v=""/>
    <s v=""/>
    <s v=""/>
    <s v=""/>
    <s v=""/>
    <s v=""/>
    <n v="0"/>
    <s v="mayor 40%"/>
    <n v="2"/>
    <n v="0"/>
    <s v=""/>
    <n v="0"/>
    <n v="0"/>
    <n v="0"/>
    <n v="0"/>
    <n v="2"/>
    <n v="3"/>
    <n v="0"/>
    <n v="0"/>
    <n v="0"/>
    <n v="0"/>
    <n v="0"/>
    <n v="0"/>
    <n v="3"/>
    <n v="11"/>
  </r>
  <r>
    <s v="526 - CREDITOS NARANJALGLOBALES"/>
    <m/>
    <s v="ALEXANDER STEVEN RODRIGUEZ"/>
    <s v="CRECOS"/>
    <x v="311"/>
    <x v="0"/>
    <s v="GLOBAL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CRECOS NARANJAL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ALEXANDER STEVEN RODRIGUEZ"/>
    <n v="1.000000000000000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26 - CREDITOS NARANJALLAVADO"/>
    <m/>
    <s v="ALEXANDER STEVEN RODRIGUEZ"/>
    <s v="CRECOS"/>
    <x v="311"/>
    <x v="0"/>
    <s v="LAVADO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CRECOS NARANJAL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ALEXANDER STEVEN RODRIGUEZ"/>
    <n v="1.0000000000000004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s v=""/>
    <s v=""/>
    <s v=""/>
    <s v=""/>
    <s v=""/>
    <s v=""/>
    <s v=""/>
    <n v="0"/>
    <s v="mayor 40%"/>
    <n v="0"/>
    <n v="0"/>
    <s v=""/>
    <n v="0"/>
    <n v="0"/>
    <n v="0"/>
    <n v="0"/>
    <n v="0"/>
    <n v="0"/>
    <n v="0"/>
    <n v="0"/>
    <n v="0"/>
    <n v="0"/>
    <n v="0"/>
    <n v="0"/>
    <n v="0"/>
    <n v="0.6380780029090416"/>
  </r>
  <r>
    <s v="526 - CREDITOS NARANJALREFRIGERACIÓN"/>
    <m/>
    <s v="ALEXANDER STEVEN RODRIGUEZ"/>
    <s v="CRECOS"/>
    <x v="311"/>
    <x v="0"/>
    <s v="REFRIGERACIÓN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e v="#N/A"/>
    <s v="CADENAS"/>
    <s v="CRECOS NARANJAL"/>
    <m/>
    <s v="MANUEL GIL"/>
    <e v="#N/A"/>
    <n v="0"/>
    <n v="0"/>
    <n v="0"/>
    <n v="0"/>
    <n v="0"/>
    <n v="0"/>
    <n v="0"/>
    <n v="0"/>
    <n v="3"/>
    <n v="0"/>
    <n v="0"/>
    <n v="0"/>
    <n v="0"/>
    <n v="0"/>
    <n v="0"/>
    <n v="0"/>
    <n v="0"/>
    <s v="M"/>
    <s v="ALEXANDER STEVEN RODRIGUEZ"/>
    <n v="1.0000000000000004"/>
    <n v="1"/>
    <n v="0"/>
    <n v="0"/>
    <n v="0"/>
    <n v="0"/>
    <n v="0"/>
    <n v="0"/>
    <n v="1"/>
    <n v="0.4"/>
    <n v="1"/>
    <n v="1"/>
    <n v="0"/>
    <n v="0"/>
    <n v="0"/>
    <n v="0"/>
    <n v="0"/>
    <n v="2"/>
    <s v=""/>
    <s v=""/>
    <s v=""/>
    <s v=""/>
    <s v=""/>
    <s v=""/>
    <s v=""/>
    <n v="0.66666666666666663"/>
    <s v="mayor 40%"/>
    <n v="0"/>
    <n v="0"/>
    <s v=""/>
    <n v="0"/>
    <n v="0"/>
    <n v="0"/>
    <n v="0"/>
    <n v="0"/>
    <n v="0"/>
    <n v="0"/>
    <n v="0"/>
    <n v="0"/>
    <n v="0"/>
    <n v="0"/>
    <n v="0"/>
    <n v="0"/>
    <n v="8"/>
  </r>
  <r>
    <s v="596 - GANGA BASTIONCOCINAS"/>
    <m/>
    <s v="ALEXANDER STEVEN RODRIGUEZ"/>
    <s v="LA GANGA"/>
    <x v="312"/>
    <x v="1"/>
    <s v="COCINAS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BASTION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ALEXANDER STEVEN RODRIGUEZ"/>
    <n v="1.5"/>
    <n v="0"/>
    <n v="0"/>
    <n v="0"/>
    <n v="0"/>
    <n v="0"/>
    <n v="0"/>
    <n v="0"/>
    <n v="0"/>
    <n v="0.4"/>
    <n v="2"/>
    <n v="0"/>
    <n v="0"/>
    <n v="0"/>
    <n v="0"/>
    <n v="0"/>
    <n v="0"/>
    <n v="2"/>
    <s v=""/>
    <s v=""/>
    <s v=""/>
    <s v=""/>
    <s v=""/>
    <s v=""/>
    <s v=""/>
    <n v="1"/>
    <n v="0"/>
    <n v="0"/>
    <n v="1"/>
    <s v=""/>
    <n v="0"/>
    <n v="0"/>
    <n v="0"/>
    <n v="0"/>
    <n v="1"/>
    <n v="0"/>
    <n v="1"/>
    <n v="0"/>
    <n v="0"/>
    <n v="0"/>
    <n v="0"/>
    <n v="0"/>
    <n v="1"/>
    <n v="0"/>
  </r>
  <r>
    <s v="596 - GANGA BASTIONEMPOTRE"/>
    <m/>
    <s v="ALEXANDER STEVEN RODRIGUEZ"/>
    <s v="LA GANGA"/>
    <x v="312"/>
    <x v="1"/>
    <s v="EMPOTRE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BASTION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ALEXANDER STEVEN RODRIGUEZ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96 - GANGA BASTIONGLOBALES"/>
    <m/>
    <s v="ALEXANDER STEVEN RODRIGUEZ"/>
    <s v="LA GANGA"/>
    <x v="312"/>
    <x v="1"/>
    <s v="GLOBALES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BASTION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ALEXANDER STEVEN RODRIGUEZ"/>
    <n v="1.5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96 - GANGA BASTIONLAVADO"/>
    <m/>
    <s v="ALEXANDER STEVEN RODRIGUEZ"/>
    <s v="LA GANGA"/>
    <x v="312"/>
    <x v="1"/>
    <s v="LAVADO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BASTION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ALEXANDER STEVEN RODRIGUEZ"/>
    <n v="1.5"/>
    <n v="0"/>
    <n v="0"/>
    <n v="0"/>
    <n v="0"/>
    <n v="0"/>
    <n v="0"/>
    <n v="0"/>
    <n v="0"/>
    <n v="0.05"/>
    <n v="1"/>
    <n v="0"/>
    <n v="0"/>
    <n v="0"/>
    <n v="0"/>
    <n v="0"/>
    <n v="0"/>
    <n v="1"/>
    <s v=""/>
    <s v=""/>
    <s v=""/>
    <s v=""/>
    <s v=""/>
    <s v=""/>
    <s v=""/>
    <n v="1"/>
    <n v="0"/>
    <n v="1"/>
    <n v="1"/>
    <s v=""/>
    <n v="0"/>
    <n v="0"/>
    <n v="0"/>
    <n v="0"/>
    <n v="2"/>
    <n v="1"/>
    <n v="1"/>
    <n v="0"/>
    <n v="0"/>
    <n v="0"/>
    <n v="0"/>
    <n v="0"/>
    <n v="2"/>
    <n v="0"/>
  </r>
  <r>
    <s v="596 - GANGA BASTIONREFRIGERACIÓN"/>
    <m/>
    <s v="ALEXANDER STEVEN RODRIGUEZ"/>
    <s v="LA GANGA"/>
    <x v="312"/>
    <x v="1"/>
    <s v="REFRIGERACIÓN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BASTION"/>
    <m/>
    <s v="MANUEL GIL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ALEXANDER STEVEN RODRIGUEZ"/>
    <n v="1.5"/>
    <n v="0"/>
    <n v="0"/>
    <n v="0"/>
    <n v="0"/>
    <n v="0"/>
    <n v="0"/>
    <n v="0"/>
    <n v="0"/>
    <n v="0.28000000000000003"/>
    <n v="3"/>
    <n v="0"/>
    <n v="0"/>
    <n v="0"/>
    <n v="0"/>
    <n v="0"/>
    <n v="0"/>
    <n v="3"/>
    <s v=""/>
    <s v=""/>
    <s v=""/>
    <s v=""/>
    <s v=""/>
    <s v=""/>
    <s v=""/>
    <n v="1"/>
    <n v="0"/>
    <n v="1"/>
    <n v="0"/>
    <s v=""/>
    <n v="0"/>
    <n v="0"/>
    <n v="0"/>
    <n v="0"/>
    <n v="1"/>
    <n v="1"/>
    <n v="0"/>
    <n v="0"/>
    <n v="0"/>
    <n v="0"/>
    <n v="0"/>
    <n v="0"/>
    <n v="1"/>
    <n v="0"/>
  </r>
  <r>
    <s v="COCINAS"/>
    <m/>
    <s v="ALEXANDER STEVEN RODRIGUEZ"/>
    <s v="LA GANGA"/>
    <x v="189"/>
    <x v="2"/>
    <s v="COCINAS"/>
    <n v="0"/>
    <n v="3"/>
    <m/>
    <m/>
    <n v="0"/>
    <n v="0"/>
    <n v="0"/>
    <n v="0"/>
    <m/>
    <m/>
    <m/>
    <m/>
    <m/>
    <m/>
    <m/>
    <n v="0"/>
    <e v="#REF!"/>
    <e v="#N/A"/>
    <n v="0"/>
    <n v="0"/>
    <m/>
    <m/>
    <m/>
    <n v="0"/>
    <m/>
    <n v="0"/>
    <n v="0"/>
    <n v="0"/>
    <m/>
    <m/>
    <n v="0"/>
    <n v="0"/>
    <m/>
    <n v="0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1"/>
    <n v="2"/>
    <n v="0"/>
    <n v="0"/>
    <n v="0"/>
    <n v="0"/>
    <n v="0"/>
    <n v="3"/>
    <n v="0"/>
    <n v="0"/>
    <n v="0"/>
    <n v="0"/>
    <n v="0"/>
    <n v="0"/>
    <n v="0"/>
    <n v="0"/>
    <n v="0"/>
  </r>
  <r>
    <s v="LAVADO"/>
    <m/>
    <s v="ALEXANDER STEVEN RODRIGUEZ"/>
    <s v="LA GANGA"/>
    <x v="189"/>
    <x v="2"/>
    <s v="LAVADO"/>
    <n v="0"/>
    <n v="2"/>
    <m/>
    <m/>
    <n v="0"/>
    <n v="0"/>
    <n v="0"/>
    <n v="0"/>
    <m/>
    <m/>
    <m/>
    <m/>
    <m/>
    <m/>
    <m/>
    <n v="0"/>
    <e v="#REF!"/>
    <e v="#N/A"/>
    <n v="0"/>
    <n v="0"/>
    <m/>
    <m/>
    <m/>
    <n v="0"/>
    <m/>
    <n v="0"/>
    <n v="0"/>
    <n v="0"/>
    <m/>
    <m/>
    <n v="0"/>
    <n v="0"/>
    <m/>
    <n v="0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16 - DAULECOCINAS"/>
    <m/>
    <s v="ALEXANDER STEVEN RODRIGUEZ"/>
    <s v="LA GANGA"/>
    <x v="313"/>
    <x v="0"/>
    <s v="COCINAS"/>
    <n v="0"/>
    <n v="5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DAULE"/>
    <m/>
    <s v="MANUEL GIL"/>
    <e v="#N/A"/>
    <n v="0"/>
    <n v="0"/>
    <n v="0"/>
    <n v="0"/>
    <n v="0"/>
    <n v="0"/>
    <n v="0"/>
    <n v="0"/>
    <n v="4.7348259666992352"/>
    <n v="2"/>
    <n v="1"/>
    <n v="0"/>
    <n v="0"/>
    <n v="0"/>
    <n v="0"/>
    <n v="0"/>
    <n v="3"/>
    <s v="V"/>
    <s v="ALEXANDER STEVEN RODRIGUEZ"/>
    <n v="1.9999999999999982"/>
    <n v="2"/>
    <n v="1"/>
    <n v="0"/>
    <n v="0"/>
    <n v="0"/>
    <n v="0"/>
    <n v="0"/>
    <n v="3"/>
    <n v="0.4"/>
    <n v="3"/>
    <n v="1"/>
    <n v="0"/>
    <n v="0"/>
    <n v="0"/>
    <n v="0"/>
    <n v="0"/>
    <n v="4"/>
    <s v=""/>
    <s v=""/>
    <s v=""/>
    <s v=""/>
    <s v=""/>
    <s v=""/>
    <s v=""/>
    <n v="0.7"/>
    <s v="30% a 40%"/>
    <n v="2"/>
    <n v="3"/>
    <s v=""/>
    <n v="0"/>
    <n v="0"/>
    <n v="0"/>
    <n v="0"/>
    <n v="5"/>
    <n v="5"/>
    <n v="3"/>
    <n v="0"/>
    <n v="0"/>
    <n v="0"/>
    <n v="0"/>
    <n v="0"/>
    <n v="8"/>
    <n v="10.721485445814913"/>
  </r>
  <r>
    <s v="516 - DAULEGLOBALES"/>
    <m/>
    <s v="ALEXANDER STEVEN RODRIGUEZ"/>
    <s v="LA GANGA"/>
    <x v="313"/>
    <x v="0"/>
    <s v="GLOBALES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DAULE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ALEXANDER STEVEN RODRIGUEZ"/>
    <n v="1.9999999999999982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1"/>
    <n v="0"/>
    <s v=""/>
    <n v="0"/>
    <n v="0"/>
    <n v="0"/>
    <n v="0"/>
    <n v="1"/>
    <n v="1"/>
    <n v="0"/>
    <n v="0"/>
    <n v="0"/>
    <n v="0"/>
    <n v="0"/>
    <n v="0"/>
    <n v="1"/>
    <n v="0"/>
  </r>
  <r>
    <s v="516 - DAULELAVADO"/>
    <m/>
    <s v="ALEXANDER STEVEN RODRIGUEZ"/>
    <s v="LA GANGA"/>
    <x v="313"/>
    <x v="0"/>
    <s v="LAVADO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DAULE"/>
    <m/>
    <s v="MANUEL GIL"/>
    <e v="#N/A"/>
    <n v="0"/>
    <n v="0"/>
    <n v="0"/>
    <n v="0"/>
    <n v="0"/>
    <n v="0"/>
    <n v="0"/>
    <n v="0"/>
    <n v="2.8104178564629745"/>
    <n v="1"/>
    <n v="0"/>
    <n v="0"/>
    <n v="0"/>
    <n v="0"/>
    <n v="0"/>
    <n v="0"/>
    <n v="1"/>
    <s v="V"/>
    <s v="ALEXANDER STEVEN RODRIGUEZ"/>
    <n v="1.9999999999999982"/>
    <n v="1"/>
    <n v="0"/>
    <n v="0"/>
    <n v="0"/>
    <n v="0"/>
    <n v="0"/>
    <n v="0"/>
    <n v="1"/>
    <n v="0.05"/>
    <n v="2"/>
    <n v="0"/>
    <n v="0"/>
    <n v="0"/>
    <n v="0"/>
    <n v="0"/>
    <n v="0"/>
    <n v="2"/>
    <s v=""/>
    <s v=""/>
    <s v=""/>
    <s v=""/>
    <s v=""/>
    <s v=""/>
    <s v=""/>
    <n v="1"/>
    <s v="mayor 40%"/>
    <n v="0"/>
    <n v="0"/>
    <s v=""/>
    <n v="0"/>
    <n v="0"/>
    <n v="0"/>
    <n v="0"/>
    <n v="0"/>
    <n v="2"/>
    <n v="0"/>
    <n v="0"/>
    <n v="0"/>
    <n v="0"/>
    <n v="0"/>
    <n v="0"/>
    <n v="2"/>
    <n v="2.8511485500349019"/>
  </r>
  <r>
    <s v="516 - DAULEREFRIGERACIÓN"/>
    <m/>
    <s v="ALEXANDER STEVEN RODRIGUEZ"/>
    <s v="LA GANGA"/>
    <x v="313"/>
    <x v="0"/>
    <s v="REFRIGERACIÓN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DAULE"/>
    <m/>
    <s v="MANUEL GIL"/>
    <e v="#N/A"/>
    <n v="0"/>
    <n v="0"/>
    <n v="0"/>
    <n v="0"/>
    <n v="0"/>
    <n v="0"/>
    <n v="0"/>
    <n v="0"/>
    <n v="2"/>
    <n v="1"/>
    <n v="1"/>
    <n v="0"/>
    <n v="0"/>
    <n v="0"/>
    <n v="0"/>
    <n v="0"/>
    <n v="2"/>
    <s v="V"/>
    <s v="ALEXANDER STEVEN RODRIGUEZ"/>
    <n v="1.9999999999999982"/>
    <n v="1"/>
    <n v="1"/>
    <n v="0"/>
    <n v="0"/>
    <n v="0"/>
    <n v="0"/>
    <n v="0"/>
    <n v="2"/>
    <n v="0.28000000000000003"/>
    <n v="2"/>
    <n v="1"/>
    <n v="0"/>
    <n v="0"/>
    <n v="0"/>
    <n v="0"/>
    <n v="0"/>
    <n v="3"/>
    <s v=""/>
    <s v=""/>
    <s v=""/>
    <s v=""/>
    <s v=""/>
    <s v=""/>
    <s v=""/>
    <n v="0.5714285714285714"/>
    <s v="mayor 40%"/>
    <n v="0"/>
    <n v="0"/>
    <s v=""/>
    <n v="0"/>
    <n v="0"/>
    <n v="0"/>
    <n v="0"/>
    <n v="0"/>
    <n v="2"/>
    <n v="0"/>
    <n v="0"/>
    <n v="0"/>
    <n v="0"/>
    <n v="0"/>
    <n v="0"/>
    <n v="2"/>
    <n v="3.7609024741171431"/>
  </r>
  <r>
    <s v="597 - GANGA FLORIDACOCINAS"/>
    <m/>
    <s v="ALEXANDER STEVEN RODRIGUEZ"/>
    <s v="LA GANGA"/>
    <x v="314"/>
    <x v="1"/>
    <s v="COCINAS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FLORIDA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ALEXANDER STEVEN RODRIGUEZ"/>
    <n v="1.0000000000000004"/>
    <n v="1"/>
    <n v="1"/>
    <n v="0"/>
    <n v="0"/>
    <n v="0"/>
    <n v="0"/>
    <n v="0"/>
    <n v="2"/>
    <n v="0.4"/>
    <n v="1"/>
    <n v="1"/>
    <n v="0"/>
    <n v="0"/>
    <n v="0"/>
    <n v="0"/>
    <n v="0"/>
    <n v="2"/>
    <s v=""/>
    <s v=""/>
    <s v=""/>
    <s v=""/>
    <s v=""/>
    <s v=""/>
    <s v=""/>
    <n v="0.5"/>
    <s v="mayor 40%"/>
    <n v="1"/>
    <n v="0"/>
    <s v=""/>
    <n v="0"/>
    <n v="0"/>
    <n v="0"/>
    <n v="0"/>
    <n v="1"/>
    <n v="1"/>
    <n v="0"/>
    <n v="0"/>
    <n v="0"/>
    <n v="0"/>
    <n v="0"/>
    <n v="0"/>
    <n v="1"/>
    <n v="0"/>
  </r>
  <r>
    <s v="597 - GANGA FLORIDAGLOBALES"/>
    <m/>
    <s v="ALEXANDER STEVEN RODRIGUEZ"/>
    <s v="LA GANGA"/>
    <x v="314"/>
    <x v="1"/>
    <s v="GLOBALES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FLORIDA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ALEXANDER STEVEN RODRIGUEZ"/>
    <n v="1.000000000000000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97 - GANGA FLORIDAREFRIGERACIÓN"/>
    <m/>
    <s v="ALEXANDER STEVEN RODRIGUEZ"/>
    <s v="LA GANGA"/>
    <x v="314"/>
    <x v="1"/>
    <s v="REFRIGERACIÓN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FLORIDA"/>
    <m/>
    <s v="MANUEL GIL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J"/>
    <s v="ALEXANDER STEVEN RODRIGUEZ"/>
    <n v="1.0000000000000004"/>
    <n v="0"/>
    <n v="1"/>
    <n v="0"/>
    <n v="0"/>
    <n v="0"/>
    <n v="0"/>
    <n v="0"/>
    <n v="1"/>
    <n v="0.28000000000000003"/>
    <n v="0"/>
    <n v="1"/>
    <n v="0"/>
    <n v="0"/>
    <n v="0"/>
    <n v="0"/>
    <n v="0"/>
    <n v="1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72 - LOMAS DE SARGENTILLOCOCINAS"/>
    <m/>
    <s v="ALEXANDER STEVEN RODRIGUEZ"/>
    <s v="LA GANGA"/>
    <x v="315"/>
    <x v="0"/>
    <s v="COCINAS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LOMAS DE SARGENTILLO"/>
    <m/>
    <s v="MANUEL GIL"/>
    <e v="#N/A"/>
    <n v="0"/>
    <n v="0"/>
    <n v="0"/>
    <n v="0"/>
    <n v="0"/>
    <n v="0"/>
    <n v="0"/>
    <n v="0"/>
    <n v="3"/>
    <n v="0"/>
    <n v="0"/>
    <n v="0"/>
    <n v="0"/>
    <n v="0"/>
    <n v="0"/>
    <n v="0"/>
    <n v="0"/>
    <s v="V"/>
    <s v="ALEXANDER STEVEN RODRIGUEZ"/>
    <n v="1.0000000000000004"/>
    <n v="1"/>
    <n v="1"/>
    <n v="0"/>
    <n v="0"/>
    <n v="0"/>
    <n v="0"/>
    <n v="0"/>
    <n v="2"/>
    <n v="0.4"/>
    <n v="0"/>
    <n v="1"/>
    <n v="0"/>
    <n v="0"/>
    <n v="0"/>
    <n v="0"/>
    <n v="0"/>
    <n v="1"/>
    <s v=""/>
    <s v=""/>
    <s v=""/>
    <s v=""/>
    <s v=""/>
    <s v=""/>
    <s v=""/>
    <n v="0.33333333333333331"/>
    <s v="mayor 40%"/>
    <n v="1"/>
    <n v="0"/>
    <s v=""/>
    <n v="0"/>
    <n v="0"/>
    <n v="0"/>
    <n v="0"/>
    <n v="1"/>
    <n v="2"/>
    <n v="0"/>
    <n v="0"/>
    <n v="0"/>
    <n v="0"/>
    <n v="0"/>
    <n v="0"/>
    <n v="2"/>
    <n v="8.0583740869674401"/>
  </r>
  <r>
    <s v="572 - LOMAS DE SARGENTILLOGLOBALES"/>
    <m/>
    <s v="ALEXANDER STEVEN RODRIGUEZ"/>
    <s v="LA GANGA"/>
    <x v="315"/>
    <x v="0"/>
    <s v="GLOBAL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LOMAS DE SARGENTILLO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ALEXANDER STEVEN RODRIGUEZ"/>
    <n v="1.0000000000000004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9.6755963763607206E-2"/>
  </r>
  <r>
    <s v="572 - LOMAS DE SARGENTILLOLAVADO"/>
    <m/>
    <s v="ALEXANDER STEVEN RODRIGUEZ"/>
    <s v="LA GANGA"/>
    <x v="315"/>
    <x v="0"/>
    <s v="LAVADO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LOMAS DE SARGENTILLO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ALEXANDER STEVEN RODRIGUEZ"/>
    <n v="1.0000000000000004"/>
    <n v="0"/>
    <n v="0"/>
    <n v="0"/>
    <n v="0"/>
    <n v="0"/>
    <n v="0"/>
    <n v="0"/>
    <n v="0"/>
    <n v="0.05"/>
    <n v="0"/>
    <n v="0"/>
    <n v="0"/>
    <n v="0"/>
    <n v="0"/>
    <n v="0"/>
    <n v="0"/>
    <n v="0"/>
    <s v=""/>
    <s v=""/>
    <s v=""/>
    <s v=""/>
    <s v=""/>
    <s v=""/>
    <s v=""/>
    <n v="0"/>
    <n v="0"/>
    <n v="1"/>
    <n v="0"/>
    <s v=""/>
    <n v="0"/>
    <n v="0"/>
    <n v="0"/>
    <n v="0"/>
    <n v="1"/>
    <n v="1"/>
    <n v="0"/>
    <n v="0"/>
    <n v="0"/>
    <n v="0"/>
    <n v="0"/>
    <n v="0"/>
    <n v="1"/>
    <n v="0"/>
  </r>
  <r>
    <s v="572 - LOMAS DE SARGENTILLOREFRIGERACIÓN"/>
    <m/>
    <s v="ALEXANDER STEVEN RODRIGUEZ"/>
    <s v="LA GANGA"/>
    <x v="315"/>
    <x v="0"/>
    <s v="REFRIGERACIÓN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LOMAS DE SARGENTILLO"/>
    <m/>
    <s v="MANUEL GIL"/>
    <e v="#N/A"/>
    <n v="0"/>
    <n v="0"/>
    <n v="0"/>
    <n v="0"/>
    <n v="0"/>
    <n v="0"/>
    <n v="0"/>
    <n v="0"/>
    <n v="2"/>
    <n v="1"/>
    <n v="1"/>
    <n v="0"/>
    <n v="0"/>
    <n v="0"/>
    <n v="0"/>
    <n v="0"/>
    <n v="2"/>
    <s v="V"/>
    <s v="ALEXANDER STEVEN RODRIGUEZ"/>
    <n v="1.0000000000000004"/>
    <n v="1"/>
    <n v="1"/>
    <n v="0"/>
    <n v="0"/>
    <n v="0"/>
    <n v="0"/>
    <n v="0"/>
    <n v="2"/>
    <n v="0.28000000000000003"/>
    <n v="1"/>
    <n v="1"/>
    <n v="0"/>
    <n v="0"/>
    <n v="0"/>
    <n v="0"/>
    <n v="0"/>
    <n v="2"/>
    <s v=""/>
    <s v=""/>
    <s v=""/>
    <s v=""/>
    <s v=""/>
    <s v=""/>
    <s v=""/>
    <n v="0.5"/>
    <n v="0"/>
    <n v="1"/>
    <n v="0"/>
    <s v=""/>
    <n v="0"/>
    <n v="0"/>
    <n v="0"/>
    <n v="0"/>
    <n v="1"/>
    <n v="2"/>
    <n v="0"/>
    <n v="0"/>
    <n v="0"/>
    <n v="0"/>
    <n v="0"/>
    <n v="0"/>
    <n v="2"/>
    <n v="7"/>
  </r>
  <r>
    <s v="529 - NARANJALCOCINAS"/>
    <m/>
    <s v="ALEXANDER STEVEN RODRIGUEZ"/>
    <s v="LA GANGA"/>
    <x v="316"/>
    <x v="0"/>
    <s v="COCINAS"/>
    <n v="0"/>
    <n v="2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GANGA NARANJAL"/>
    <m/>
    <s v="MANUEL GIL"/>
    <e v="#N/A"/>
    <n v="0"/>
    <n v="0"/>
    <n v="0"/>
    <n v="0"/>
    <n v="0"/>
    <n v="0"/>
    <n v="0"/>
    <n v="0"/>
    <n v="2"/>
    <n v="0"/>
    <n v="1"/>
    <n v="0"/>
    <n v="0"/>
    <n v="0"/>
    <n v="0"/>
    <n v="0"/>
    <n v="1"/>
    <s v="M"/>
    <s v="ALEXANDER STEVEN RODRIGUEZ"/>
    <n v="1.5"/>
    <n v="1"/>
    <n v="1"/>
    <n v="0"/>
    <n v="0"/>
    <n v="0"/>
    <n v="0"/>
    <n v="0"/>
    <n v="2"/>
    <n v="0.4"/>
    <n v="1"/>
    <n v="1"/>
    <n v="0"/>
    <n v="0"/>
    <n v="0"/>
    <n v="0"/>
    <n v="0"/>
    <n v="2"/>
    <s v=""/>
    <s v=""/>
    <s v=""/>
    <s v=""/>
    <s v=""/>
    <s v=""/>
    <s v=""/>
    <n v="0.4"/>
    <s v="mayor 40%"/>
    <n v="0"/>
    <n v="0"/>
    <s v=""/>
    <n v="0"/>
    <n v="0"/>
    <n v="0"/>
    <n v="0"/>
    <n v="0"/>
    <n v="2"/>
    <n v="0"/>
    <n v="0"/>
    <n v="0"/>
    <n v="0"/>
    <n v="0"/>
    <n v="0"/>
    <n v="2"/>
    <n v="8.0875611304511601"/>
  </r>
  <r>
    <s v="529 - NARANJALGLOBALES"/>
    <m/>
    <s v="ALEXANDER STEVEN RODRIGUEZ"/>
    <s v="LA GANGA"/>
    <x v="316"/>
    <x v="0"/>
    <s v="GLOBALES"/>
    <n v="0"/>
    <n v="1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GANGA NARANJAL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ALEXANDER STEVEN RODRIGUEZ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29 - NARANJALLAVADO"/>
    <m/>
    <s v="ALEXANDER STEVEN RODRIGUEZ"/>
    <s v="LA GANGA"/>
    <x v="316"/>
    <x v="0"/>
    <s v="LAVADO"/>
    <n v="0"/>
    <n v="1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GANGA NARANJAL"/>
    <m/>
    <s v="MANUEL GIL"/>
    <e v="#N/A"/>
    <n v="0"/>
    <n v="0"/>
    <n v="0"/>
    <n v="0"/>
    <n v="0"/>
    <n v="0"/>
    <n v="0"/>
    <n v="0"/>
    <n v="1"/>
    <n v="1"/>
    <n v="0"/>
    <n v="0"/>
    <n v="0"/>
    <n v="0"/>
    <n v="0"/>
    <n v="0"/>
    <n v="1"/>
    <s v="M"/>
    <s v="ALEXANDER STEVEN RODRIGUEZ"/>
    <n v="1.5"/>
    <n v="1"/>
    <n v="0"/>
    <n v="0"/>
    <n v="0"/>
    <n v="0"/>
    <n v="0"/>
    <n v="0"/>
    <n v="1"/>
    <n v="0.05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s v=""/>
    <n v="0"/>
    <n v="0"/>
    <n v="0"/>
    <n v="0"/>
    <n v="0"/>
    <n v="1"/>
    <n v="0"/>
    <n v="0"/>
    <n v="0"/>
    <n v="0"/>
    <n v="0"/>
    <n v="0"/>
    <n v="1"/>
    <n v="1.315914715400724"/>
  </r>
  <r>
    <s v="529 - NARANJALREFRIGERACIÓN"/>
    <m/>
    <s v="ALEXANDER STEVEN RODRIGUEZ"/>
    <s v="LA GANGA"/>
    <x v="316"/>
    <x v="0"/>
    <s v="REFRIGERACIÓN"/>
    <n v="0"/>
    <n v="2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GANGA NARANJAL"/>
    <m/>
    <s v="MANUEL GIL"/>
    <e v="#N/A"/>
    <n v="0"/>
    <n v="0"/>
    <n v="0"/>
    <n v="0"/>
    <n v="0"/>
    <n v="0"/>
    <n v="0"/>
    <n v="0"/>
    <n v="2"/>
    <n v="1"/>
    <n v="1"/>
    <n v="0"/>
    <n v="0"/>
    <n v="0"/>
    <n v="0"/>
    <n v="0"/>
    <n v="2"/>
    <s v="M"/>
    <s v="ALEXANDER STEVEN RODRIGUEZ"/>
    <n v="1.5"/>
    <n v="1"/>
    <n v="1"/>
    <n v="0"/>
    <n v="0"/>
    <n v="0"/>
    <n v="0"/>
    <n v="0"/>
    <n v="2"/>
    <n v="0.28000000000000003"/>
    <n v="1"/>
    <n v="1"/>
    <n v="0"/>
    <n v="0"/>
    <n v="0"/>
    <n v="0"/>
    <n v="0"/>
    <n v="2"/>
    <s v=""/>
    <s v=""/>
    <s v=""/>
    <s v=""/>
    <s v=""/>
    <s v=""/>
    <s v=""/>
    <n v="0.5"/>
    <s v="30% a 40%"/>
    <n v="0"/>
    <n v="3"/>
    <s v=""/>
    <n v="0"/>
    <n v="0"/>
    <n v="0"/>
    <n v="0"/>
    <n v="3"/>
    <n v="0"/>
    <n v="3"/>
    <n v="0"/>
    <n v="0"/>
    <n v="0"/>
    <n v="0"/>
    <n v="0"/>
    <n v="3"/>
    <n v="2.2858039592564676"/>
  </r>
  <r>
    <s v="595 - GANGA PARAISOCOCINAS"/>
    <m/>
    <s v="ALEXANDER STEVEN RODRIGUEZ"/>
    <s v="LA GANGA"/>
    <x v="317"/>
    <x v="0"/>
    <s v="COCINAS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ARAISO DE LA FLOR"/>
    <m/>
    <s v="MANUEL GIL"/>
    <e v="#N/A"/>
    <n v="0"/>
    <n v="1"/>
    <n v="0"/>
    <n v="0"/>
    <n v="0"/>
    <n v="0"/>
    <n v="0"/>
    <n v="1"/>
    <n v="2"/>
    <n v="1"/>
    <n v="1"/>
    <n v="0"/>
    <n v="0"/>
    <n v="0"/>
    <n v="0"/>
    <n v="0"/>
    <n v="2"/>
    <s v="S"/>
    <s v="ALEXANDER STEVEN RODRIGUEZ"/>
    <n v="1.0000000000000004"/>
    <n v="1"/>
    <n v="1"/>
    <n v="0"/>
    <n v="0"/>
    <n v="0"/>
    <n v="0"/>
    <n v="0"/>
    <n v="2"/>
    <n v="0.4"/>
    <n v="1"/>
    <n v="1"/>
    <n v="0"/>
    <n v="0"/>
    <n v="0"/>
    <n v="0"/>
    <n v="0"/>
    <n v="2"/>
    <s v=""/>
    <s v=""/>
    <s v=""/>
    <s v=""/>
    <s v=""/>
    <s v=""/>
    <s v=""/>
    <n v="0.42857142857142855"/>
    <s v="mayor 40%"/>
    <n v="1"/>
    <n v="0"/>
    <s v=""/>
    <n v="0"/>
    <n v="0"/>
    <n v="0"/>
    <n v="0"/>
    <n v="1"/>
    <n v="1"/>
    <n v="0"/>
    <n v="0"/>
    <n v="0"/>
    <n v="0"/>
    <n v="0"/>
    <n v="0"/>
    <n v="1"/>
    <n v="5.0660747758660909"/>
  </r>
  <r>
    <s v="595 - GANGA PARAISOGLOBALES"/>
    <m/>
    <s v="ALEXANDER STEVEN RODRIGUEZ"/>
    <s v="LA GANGA"/>
    <x v="317"/>
    <x v="0"/>
    <s v="GLOBALES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ARAISO DE LA FLOR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S"/>
    <s v="ALEXANDER STEVEN RODRIGUEZ"/>
    <n v="1.0000000000000004"/>
    <n v="1"/>
    <n v="0"/>
    <n v="0"/>
    <n v="0"/>
    <n v="0"/>
    <n v="0"/>
    <n v="0"/>
    <n v="1"/>
    <n v="0"/>
    <n v="2"/>
    <n v="0"/>
    <n v="0"/>
    <n v="0"/>
    <n v="0"/>
    <n v="0"/>
    <n v="0"/>
    <n v="2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0.51121514648977817"/>
  </r>
  <r>
    <s v="595 - GANGA PARAISOREFRIGERACIÓN"/>
    <m/>
    <s v="ALEXANDER STEVEN RODRIGUEZ"/>
    <s v="LA GANGA"/>
    <x v="317"/>
    <x v="0"/>
    <s v="REFRIGERACIÓN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ARAISO DE LA FLOR"/>
    <m/>
    <s v="MANUEL GIL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S"/>
    <s v="ALEXANDER STEVEN RODRIGUEZ"/>
    <n v="1.0000000000000004"/>
    <n v="1"/>
    <n v="1"/>
    <n v="0"/>
    <n v="0"/>
    <n v="0"/>
    <n v="0"/>
    <n v="0"/>
    <n v="2"/>
    <n v="0.28000000000000003"/>
    <n v="1"/>
    <n v="2"/>
    <n v="0"/>
    <n v="0"/>
    <n v="0"/>
    <n v="0"/>
    <n v="0"/>
    <n v="3"/>
    <s v=""/>
    <s v=""/>
    <s v=""/>
    <s v=""/>
    <s v=""/>
    <s v=""/>
    <s v=""/>
    <n v="0.4"/>
    <s v="mayor 40%"/>
    <n v="1"/>
    <n v="0"/>
    <s v=""/>
    <n v="0"/>
    <n v="0"/>
    <n v="0"/>
    <n v="0"/>
    <n v="1"/>
    <n v="1"/>
    <n v="0"/>
    <n v="0"/>
    <n v="0"/>
    <n v="0"/>
    <n v="0"/>
    <n v="0"/>
    <n v="1"/>
    <n v="5"/>
  </r>
  <r>
    <s v="565 - PASCUALESAIRES"/>
    <m/>
    <s v="ALEXANDER STEVEN RODRIGUEZ"/>
    <s v="LA GANGA"/>
    <x v="318"/>
    <x v="0"/>
    <s v="AIR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ASCUALES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ALEXANDER STEVEN RODRIGUEZ"/>
    <n v="0.75"/>
    <n v="0"/>
    <n v="0"/>
    <n v="0"/>
    <n v="0"/>
    <n v="0"/>
    <n v="0"/>
    <n v="0"/>
    <n v="0"/>
    <n v="0.17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1"/>
    <n v="0"/>
    <n v="0"/>
    <n v="0"/>
    <n v="0"/>
    <n v="0"/>
    <n v="0"/>
    <n v="1"/>
    <n v="0.99778270509977784"/>
  </r>
  <r>
    <s v="565 - PASCUALESCOCINAS"/>
    <m/>
    <s v="ALEXANDER STEVEN RODRIGUEZ"/>
    <s v="LA GANGA"/>
    <x v="318"/>
    <x v="0"/>
    <s v="COCINAS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ASCUALES"/>
    <m/>
    <s v="MANUEL GIL"/>
    <e v="#N/A"/>
    <n v="1"/>
    <n v="0"/>
    <n v="0"/>
    <n v="0"/>
    <n v="0"/>
    <n v="0"/>
    <n v="0"/>
    <n v="1"/>
    <n v="3.5529548419503145"/>
    <n v="1"/>
    <n v="0"/>
    <n v="0"/>
    <n v="0"/>
    <n v="0"/>
    <n v="0"/>
    <n v="0"/>
    <n v="1"/>
    <s v="M"/>
    <s v="ALEXANDER STEVEN RODRIGUEZ"/>
    <n v="0.75"/>
    <n v="1"/>
    <n v="1"/>
    <n v="0"/>
    <n v="0"/>
    <n v="0"/>
    <n v="0"/>
    <n v="0"/>
    <n v="2"/>
    <n v="0.4"/>
    <n v="1"/>
    <n v="1"/>
    <n v="0"/>
    <n v="0"/>
    <n v="0"/>
    <n v="0"/>
    <n v="0"/>
    <n v="2"/>
    <s v=""/>
    <s v=""/>
    <s v=""/>
    <s v=""/>
    <s v=""/>
    <s v=""/>
    <s v=""/>
    <n v="0.66666666666666663"/>
    <s v="mayor 40%"/>
    <n v="2"/>
    <n v="2"/>
    <s v=""/>
    <n v="0"/>
    <n v="0"/>
    <n v="0"/>
    <n v="0"/>
    <n v="4"/>
    <n v="5"/>
    <n v="2"/>
    <n v="0"/>
    <n v="0"/>
    <n v="0"/>
    <n v="0"/>
    <n v="0"/>
    <n v="7"/>
    <n v="8.1482643176709857"/>
  </r>
  <r>
    <s v="565 - PASCUALESGLOBALES"/>
    <m/>
    <s v="ALEXANDER STEVEN RODRIGUEZ"/>
    <s v="LA GANGA"/>
    <x v="318"/>
    <x v="0"/>
    <s v="GLOBALES"/>
    <n v="0"/>
    <n v="4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ASCUALES"/>
    <m/>
    <s v="MANUEL GIL"/>
    <e v="#N/A"/>
    <n v="0"/>
    <n v="0"/>
    <n v="0"/>
    <n v="0"/>
    <n v="0"/>
    <n v="0"/>
    <n v="0"/>
    <n v="0"/>
    <n v="2.9062193137753827"/>
    <n v="0"/>
    <n v="0"/>
    <n v="0"/>
    <n v="0"/>
    <n v="0"/>
    <n v="0"/>
    <n v="0"/>
    <n v="0"/>
    <s v="M"/>
    <s v="ALEXANDER STEVEN RODRIGUEZ"/>
    <n v="0.75"/>
    <n v="2"/>
    <n v="0"/>
    <n v="0"/>
    <n v="0"/>
    <n v="0"/>
    <n v="0"/>
    <n v="0"/>
    <n v="2"/>
    <n v="0"/>
    <n v="3"/>
    <n v="0"/>
    <n v="0"/>
    <n v="0"/>
    <n v="0"/>
    <n v="0"/>
    <n v="0"/>
    <n v="3"/>
    <s v=""/>
    <s v=""/>
    <s v=""/>
    <s v=""/>
    <s v=""/>
    <s v=""/>
    <s v=""/>
    <n v="1"/>
    <s v="mayor 40%"/>
    <n v="1"/>
    <n v="0"/>
    <s v=""/>
    <n v="0"/>
    <n v="0"/>
    <n v="0"/>
    <n v="0"/>
    <n v="1"/>
    <n v="3"/>
    <n v="0"/>
    <n v="0"/>
    <n v="0"/>
    <n v="0"/>
    <n v="0"/>
    <n v="0"/>
    <n v="3"/>
    <n v="1.243377548178513"/>
  </r>
  <r>
    <s v="565 - PASCUALESLAVADO"/>
    <m/>
    <s v="ALEXANDER STEVEN RODRIGUEZ"/>
    <s v="LA GANGA"/>
    <x v="318"/>
    <x v="0"/>
    <s v="LAVADO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ASCUALES"/>
    <m/>
    <s v="MANUEL GIL"/>
    <e v="#N/A"/>
    <n v="0"/>
    <n v="0"/>
    <n v="0"/>
    <n v="0"/>
    <n v="0"/>
    <n v="0"/>
    <n v="0"/>
    <n v="0"/>
    <n v="3.0266038454216653"/>
    <n v="1"/>
    <n v="0"/>
    <n v="0"/>
    <n v="0"/>
    <n v="0"/>
    <n v="0"/>
    <n v="0"/>
    <n v="1"/>
    <s v="M"/>
    <s v="ALEXANDER STEVEN RODRIGUEZ"/>
    <n v="0.75"/>
    <n v="1"/>
    <n v="0"/>
    <n v="0"/>
    <n v="0"/>
    <n v="0"/>
    <n v="0"/>
    <n v="0"/>
    <n v="1"/>
    <n v="0.05"/>
    <n v="2"/>
    <n v="0"/>
    <n v="0"/>
    <n v="0"/>
    <n v="0"/>
    <n v="0"/>
    <n v="0"/>
    <n v="2"/>
    <s v=""/>
    <s v=""/>
    <s v=""/>
    <s v=""/>
    <s v=""/>
    <s v=""/>
    <s v=""/>
    <n v="1"/>
    <s v="mayor 40%"/>
    <n v="1"/>
    <n v="0"/>
    <s v=""/>
    <n v="0"/>
    <n v="0"/>
    <n v="0"/>
    <n v="0"/>
    <n v="1"/>
    <n v="2"/>
    <n v="0"/>
    <n v="0"/>
    <n v="0"/>
    <n v="0"/>
    <n v="0"/>
    <n v="0"/>
    <n v="2"/>
    <n v="3.0704676692683561"/>
  </r>
  <r>
    <s v="565 - PASCUALESREFRIGERACIÓN"/>
    <m/>
    <s v="ALEXANDER STEVEN RODRIGUEZ"/>
    <s v="LA GANGA"/>
    <x v="318"/>
    <x v="0"/>
    <s v="REFRIGERACIÓN"/>
    <n v="0"/>
    <n v="2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ASCUALES"/>
    <m/>
    <s v="MANUEL GIL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M"/>
    <s v="ALEXANDER STEVEN RODRIGUEZ"/>
    <n v="0.75"/>
    <n v="1"/>
    <n v="0"/>
    <n v="0"/>
    <n v="0"/>
    <n v="0"/>
    <n v="0"/>
    <n v="0"/>
    <n v="1"/>
    <n v="0.28000000000000003"/>
    <n v="1"/>
    <n v="0"/>
    <n v="0"/>
    <n v="0"/>
    <n v="0"/>
    <n v="0"/>
    <n v="0"/>
    <n v="1"/>
    <s v=""/>
    <s v=""/>
    <s v=""/>
    <s v=""/>
    <s v=""/>
    <s v=""/>
    <s v=""/>
    <n v="1"/>
    <s v="mayor 40%"/>
    <n v="1"/>
    <n v="0"/>
    <s v=""/>
    <n v="0"/>
    <n v="0"/>
    <n v="0"/>
    <n v="0"/>
    <n v="1"/>
    <n v="2"/>
    <n v="0"/>
    <n v="0"/>
    <n v="0"/>
    <n v="0"/>
    <n v="0"/>
    <n v="0"/>
    <n v="2"/>
    <n v="7.8663917130251306"/>
  </r>
  <r>
    <s v="549 - PEDRO CARBOAIRES"/>
    <m/>
    <s v="ALEXANDER STEVEN RODRIGUEZ"/>
    <s v="LA GANGA"/>
    <x v="319"/>
    <x v="0"/>
    <s v="AIR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EDRO CARBO"/>
    <m/>
    <s v="MANUEL GIL"/>
    <e v="#N/A"/>
    <n v="0"/>
    <n v="0"/>
    <n v="0"/>
    <n v="0"/>
    <n v="0"/>
    <n v="0"/>
    <n v="0"/>
    <n v="0"/>
    <n v="1"/>
    <n v="1"/>
    <n v="0"/>
    <n v="0"/>
    <n v="0"/>
    <n v="0"/>
    <n v="0"/>
    <n v="0"/>
    <n v="1"/>
    <s v="W"/>
    <s v="ALEXANDER STEVEN RODRIGUEZ"/>
    <n v="0.99999999999999978"/>
    <n v="1"/>
    <n v="0"/>
    <n v="0"/>
    <n v="0"/>
    <n v="0"/>
    <n v="0"/>
    <n v="0"/>
    <n v="1"/>
    <n v="0.17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0.99778270509977784"/>
  </r>
  <r>
    <s v="549 - PEDRO CARBOCOCINAS"/>
    <m/>
    <s v="ALEXANDER STEVEN RODRIGUEZ"/>
    <s v="LA GANGA"/>
    <x v="319"/>
    <x v="0"/>
    <s v="COCINAS"/>
    <n v="0"/>
    <n v="6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EDRO CARBO"/>
    <m/>
    <s v="MANUEL GIL"/>
    <e v="#N/A"/>
    <n v="0"/>
    <n v="0"/>
    <n v="0"/>
    <n v="0"/>
    <n v="0"/>
    <n v="0"/>
    <n v="0"/>
    <n v="0"/>
    <n v="5.105909683900629"/>
    <n v="2"/>
    <n v="2"/>
    <n v="0"/>
    <n v="0"/>
    <n v="0"/>
    <n v="0"/>
    <n v="0"/>
    <n v="4"/>
    <s v="W"/>
    <s v="ALEXANDER STEVEN RODRIGUEZ"/>
    <n v="0.99999999999999978"/>
    <n v="4"/>
    <n v="2"/>
    <n v="0"/>
    <n v="0"/>
    <n v="0"/>
    <n v="0"/>
    <n v="0"/>
    <n v="6"/>
    <n v="0.4"/>
    <n v="6"/>
    <n v="2"/>
    <n v="0"/>
    <n v="0"/>
    <n v="0"/>
    <n v="0"/>
    <n v="0"/>
    <n v="8"/>
    <s v=""/>
    <s v=""/>
    <s v=""/>
    <s v=""/>
    <s v=""/>
    <s v=""/>
    <s v=""/>
    <n v="0.66666666666666663"/>
    <s v="mayor 40%"/>
    <n v="3"/>
    <n v="2"/>
    <s v=""/>
    <n v="0"/>
    <n v="0"/>
    <n v="0"/>
    <n v="0"/>
    <n v="5"/>
    <n v="4"/>
    <n v="2"/>
    <n v="0"/>
    <n v="0"/>
    <n v="0"/>
    <n v="0"/>
    <n v="0"/>
    <n v="6"/>
    <n v="15.546109665477964"/>
  </r>
  <r>
    <s v="549 - PEDRO CARBOGLOBALES"/>
    <m/>
    <s v="ALEXANDER STEVEN RODRIGUEZ"/>
    <s v="LA GANGA"/>
    <x v="319"/>
    <x v="0"/>
    <s v="GLOBALES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EDRO CARBO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ALEXANDER STEVEN RODRIGUEZ"/>
    <n v="0.99999999999999978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1"/>
    <n v="0"/>
    <s v=""/>
    <n v="0"/>
    <n v="0"/>
    <n v="0"/>
    <n v="0"/>
    <n v="1"/>
    <n v="1"/>
    <n v="0"/>
    <n v="0"/>
    <n v="0"/>
    <n v="0"/>
    <n v="0"/>
    <n v="0"/>
    <n v="1"/>
    <n v="0.29941300051473563"/>
  </r>
  <r>
    <s v="549 - PEDRO CARBOLAVADO"/>
    <m/>
    <s v="ALEXANDER STEVEN RODRIGUEZ"/>
    <s v="LA GANGA"/>
    <x v="319"/>
    <x v="0"/>
    <s v="LAVADO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EDRO CARBO"/>
    <m/>
    <s v="MANUEL GIL"/>
    <e v="#N/A"/>
    <n v="0"/>
    <n v="0"/>
    <n v="0"/>
    <n v="0"/>
    <n v="0"/>
    <n v="0"/>
    <n v="0"/>
    <n v="0"/>
    <n v="1"/>
    <n v="1"/>
    <n v="2"/>
    <n v="0"/>
    <n v="0"/>
    <n v="0"/>
    <n v="0"/>
    <n v="0"/>
    <n v="3"/>
    <s v="W"/>
    <s v="ALEXANDER STEVEN RODRIGUEZ"/>
    <n v="0.99999999999999978"/>
    <n v="1"/>
    <n v="2"/>
    <n v="0"/>
    <n v="0"/>
    <n v="0"/>
    <n v="0"/>
    <n v="0"/>
    <n v="3"/>
    <n v="0.05"/>
    <n v="2"/>
    <n v="2"/>
    <n v="0"/>
    <n v="0"/>
    <n v="0"/>
    <n v="0"/>
    <n v="0"/>
    <n v="4"/>
    <s v=""/>
    <s v=""/>
    <s v=""/>
    <s v=""/>
    <s v=""/>
    <s v=""/>
    <s v=""/>
    <n v="0.4"/>
    <s v="30% a 40%"/>
    <n v="0"/>
    <n v="2"/>
    <s v=""/>
    <n v="0"/>
    <n v="0"/>
    <n v="0"/>
    <n v="0"/>
    <n v="2"/>
    <n v="1"/>
    <n v="2"/>
    <n v="0"/>
    <n v="0"/>
    <n v="0"/>
    <n v="0"/>
    <n v="0"/>
    <n v="3"/>
    <n v="1.315914715400724"/>
  </r>
  <r>
    <s v="549 - PEDRO CARBOREFRIGERACIÓN"/>
    <m/>
    <s v="ALEXANDER STEVEN RODRIGUEZ"/>
    <s v="LA GANGA"/>
    <x v="319"/>
    <x v="0"/>
    <s v="REFRIGERACIÓN"/>
    <n v="0"/>
    <n v="4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EDRO CARBO"/>
    <m/>
    <s v="MANUEL GIL"/>
    <e v="#N/A"/>
    <n v="0"/>
    <n v="0"/>
    <n v="0"/>
    <n v="0"/>
    <n v="0"/>
    <n v="0"/>
    <n v="0"/>
    <n v="0"/>
    <n v="4.5701337316050541"/>
    <n v="0"/>
    <n v="0"/>
    <n v="0"/>
    <n v="0"/>
    <n v="0"/>
    <n v="0"/>
    <n v="0"/>
    <n v="0"/>
    <s v="W"/>
    <s v="ALEXANDER STEVEN RODRIGUEZ"/>
    <n v="0.99999999999999978"/>
    <n v="2"/>
    <n v="0"/>
    <n v="0"/>
    <n v="0"/>
    <n v="0"/>
    <n v="0"/>
    <n v="0"/>
    <n v="2"/>
    <n v="0.28000000000000003"/>
    <n v="4"/>
    <n v="0"/>
    <n v="0"/>
    <n v="0"/>
    <n v="0"/>
    <n v="0"/>
    <n v="0"/>
    <n v="4"/>
    <s v=""/>
    <s v=""/>
    <s v=""/>
    <s v=""/>
    <s v=""/>
    <s v=""/>
    <s v=""/>
    <n v="1"/>
    <s v="mayor 40%"/>
    <n v="1"/>
    <n v="0"/>
    <s v=""/>
    <n v="0"/>
    <n v="0"/>
    <n v="0"/>
    <n v="0"/>
    <n v="1"/>
    <n v="2"/>
    <n v="0"/>
    <n v="0"/>
    <n v="0"/>
    <n v="0"/>
    <n v="0"/>
    <n v="0"/>
    <n v="2"/>
    <n v="15"/>
  </r>
  <r>
    <s v="960 - EL FORTÍNCOCINAS"/>
    <m/>
    <s v="ALEXANDER STEVEN RODRIGUEZ"/>
    <s v="LA GANGA"/>
    <x v="320"/>
    <x v="1"/>
    <s v="COCINAS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UERTEO EL FORTIN"/>
    <m/>
    <s v="MANUEL GIL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S"/>
    <s v="ALEXANDER STEVEN RODRIGUEZ"/>
    <n v="0.99999999999999911"/>
    <n v="0"/>
    <n v="0"/>
    <n v="0"/>
    <n v="0"/>
    <n v="0"/>
    <n v="0"/>
    <n v="0"/>
    <n v="0"/>
    <n v="0.4"/>
    <n v="1"/>
    <n v="1"/>
    <n v="0"/>
    <n v="0"/>
    <n v="0"/>
    <n v="0"/>
    <n v="0"/>
    <n v="2"/>
    <s v=""/>
    <s v=""/>
    <s v=""/>
    <s v=""/>
    <s v=""/>
    <s v=""/>
    <s v=""/>
    <n v="0.5"/>
    <s v="mayor 40%"/>
    <n v="1"/>
    <n v="0"/>
    <s v=""/>
    <n v="0"/>
    <n v="0"/>
    <n v="0"/>
    <n v="0"/>
    <n v="1"/>
    <n v="1"/>
    <n v="0"/>
    <n v="0"/>
    <n v="0"/>
    <n v="0"/>
    <n v="0"/>
    <n v="0"/>
    <n v="1"/>
    <n v="0"/>
  </r>
  <r>
    <s v="960 - EL FORTÍNGLOBALES"/>
    <m/>
    <s v="ALEXANDER STEVEN RODRIGUEZ"/>
    <s v="LA GANGA"/>
    <x v="320"/>
    <x v="1"/>
    <s v="GLOBALES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UERTEO EL FORTIN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S"/>
    <s v="ALEXANDER STEVEN RODRIGUEZ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960 - EL FORTÍNLAVADO"/>
    <m/>
    <s v="ALEXANDER STEVEN RODRIGUEZ"/>
    <s v="LA GANGA"/>
    <x v="320"/>
    <x v="1"/>
    <s v="LAVADO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UERTEO EL FORTIN"/>
    <m/>
    <s v="MANUEL GIL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S"/>
    <s v="ALEXANDER STEVEN RODRIGUEZ"/>
    <n v="0.99999999999999911"/>
    <n v="1"/>
    <n v="0"/>
    <n v="0"/>
    <n v="0"/>
    <n v="0"/>
    <n v="0"/>
    <n v="0"/>
    <n v="1"/>
    <n v="0.05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960 - EL FORTÍNREFRIGERACIÓN"/>
    <m/>
    <s v="ALEXANDER STEVEN RODRIGUEZ"/>
    <s v="LA GANGA"/>
    <x v="320"/>
    <x v="1"/>
    <s v="REFRIGERACIÓN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PUERTEO EL FORTIN"/>
    <m/>
    <s v="MANUEL GIL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S"/>
    <s v="ALEXANDER STEVEN RODRIGUEZ"/>
    <n v="0.99999999999999911"/>
    <n v="0"/>
    <n v="0"/>
    <n v="0"/>
    <n v="0"/>
    <n v="0"/>
    <n v="0"/>
    <n v="0"/>
    <n v="0"/>
    <n v="0.28000000000000003"/>
    <n v="1"/>
    <n v="1"/>
    <n v="0"/>
    <n v="0"/>
    <n v="0"/>
    <n v="0"/>
    <n v="0"/>
    <n v="2"/>
    <s v=""/>
    <s v=""/>
    <s v=""/>
    <s v=""/>
    <s v=""/>
    <s v=""/>
    <s v=""/>
    <n v="0.5"/>
    <n v="0"/>
    <n v="1"/>
    <n v="0"/>
    <s v=""/>
    <n v="0"/>
    <n v="0"/>
    <n v="0"/>
    <n v="0"/>
    <n v="1"/>
    <n v="1"/>
    <n v="0"/>
    <n v="0"/>
    <n v="0"/>
    <n v="0"/>
    <n v="0"/>
    <n v="0"/>
    <n v="1"/>
    <n v="0"/>
  </r>
  <r>
    <s v="548 - SANTA LUCIACOCINAS"/>
    <m/>
    <s v="ALEXANDER STEVEN RODRIGUEZ"/>
    <s v="LA GANGA"/>
    <x v="321"/>
    <x v="0"/>
    <s v="COCINAS"/>
    <n v="0"/>
    <n v="5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SANTA LUCIA"/>
    <m/>
    <s v="MANUEL GIL"/>
    <e v="#N/A"/>
    <n v="0"/>
    <n v="0"/>
    <n v="0"/>
    <n v="0"/>
    <n v="0"/>
    <n v="0"/>
    <n v="0"/>
    <n v="0"/>
    <n v="4.5334005356142741"/>
    <n v="0"/>
    <n v="0"/>
    <n v="0"/>
    <n v="0"/>
    <n v="0"/>
    <n v="0"/>
    <n v="0"/>
    <n v="0"/>
    <s v="M"/>
    <s v="ALEXANDER STEVEN RODRIGUEZ"/>
    <n v="0.49999999999999956"/>
    <n v="1"/>
    <n v="1"/>
    <n v="0"/>
    <n v="0"/>
    <n v="0"/>
    <n v="0"/>
    <n v="0"/>
    <n v="2"/>
    <n v="0.4"/>
    <n v="1"/>
    <n v="1"/>
    <n v="0"/>
    <n v="0"/>
    <n v="0"/>
    <n v="0"/>
    <n v="0"/>
    <n v="2"/>
    <s v=""/>
    <s v=""/>
    <s v=""/>
    <s v=""/>
    <s v=""/>
    <s v=""/>
    <s v=""/>
    <n v="0.5"/>
    <s v="mayor 40%"/>
    <n v="0"/>
    <n v="0"/>
    <s v=""/>
    <n v="0"/>
    <n v="0"/>
    <n v="0"/>
    <n v="0"/>
    <n v="0"/>
    <n v="2"/>
    <n v="0"/>
    <n v="0"/>
    <n v="0"/>
    <n v="0"/>
    <n v="0"/>
    <n v="0"/>
    <n v="2"/>
    <n v="11.255029923652886"/>
  </r>
  <r>
    <s v="548 - SANTA LUCIAGLOBALES"/>
    <m/>
    <s v="ALEXANDER STEVEN RODRIGUEZ"/>
    <s v="LA GANGA"/>
    <x v="321"/>
    <x v="0"/>
    <s v="GLOBAL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SANTA LUCIA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ALEXANDER STEVEN RODRIGUEZ"/>
    <n v="0.4999999999999995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9.6755963763607206E-2"/>
  </r>
  <r>
    <s v="548 - SANTA LUCIALAVADO"/>
    <m/>
    <s v="ALEXANDER STEVEN RODRIGUEZ"/>
    <s v="LA GANGA"/>
    <x v="321"/>
    <x v="0"/>
    <s v="LAVADO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SANTA LUCIA"/>
    <m/>
    <s v="MANUEL GIL"/>
    <e v="#N/A"/>
    <n v="0"/>
    <n v="0"/>
    <n v="0"/>
    <n v="0"/>
    <n v="0"/>
    <n v="0"/>
    <n v="0"/>
    <n v="0"/>
    <n v="1.9456739006282133"/>
    <n v="2"/>
    <n v="0"/>
    <n v="0"/>
    <n v="0"/>
    <n v="0"/>
    <n v="0"/>
    <n v="0"/>
    <n v="2"/>
    <s v="M"/>
    <s v="ALEXANDER STEVEN RODRIGUEZ"/>
    <n v="0.49999999999999956"/>
    <n v="2"/>
    <n v="0"/>
    <n v="0"/>
    <n v="0"/>
    <n v="0"/>
    <n v="0"/>
    <n v="0"/>
    <n v="2"/>
    <n v="0.05"/>
    <n v="2"/>
    <n v="0"/>
    <n v="0"/>
    <n v="0"/>
    <n v="0"/>
    <n v="0"/>
    <n v="0"/>
    <n v="2"/>
    <s v=""/>
    <s v=""/>
    <s v=""/>
    <s v=""/>
    <s v=""/>
    <s v=""/>
    <s v=""/>
    <n v="1"/>
    <s v="mayor 40%"/>
    <n v="0"/>
    <n v="0"/>
    <s v=""/>
    <n v="0"/>
    <n v="0"/>
    <n v="0"/>
    <n v="0"/>
    <n v="0"/>
    <n v="1"/>
    <n v="0"/>
    <n v="0"/>
    <n v="0"/>
    <n v="0"/>
    <n v="0"/>
    <n v="0"/>
    <n v="1"/>
    <n v="1.9738720731010861"/>
  </r>
  <r>
    <s v="548 - SANTA LUCIAREFRIGERACIÓN"/>
    <m/>
    <s v="ALEXANDER STEVEN RODRIGUEZ"/>
    <s v="LA GANGA"/>
    <x v="321"/>
    <x v="0"/>
    <s v="REFRIGERACIÓN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GANGA SANTA LUCIA"/>
    <m/>
    <s v="MANUEL GIL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M"/>
    <s v="ALEXANDER STEVEN RODRIGUEZ"/>
    <n v="0.49999999999999956"/>
    <n v="0"/>
    <n v="1"/>
    <n v="0"/>
    <n v="0"/>
    <n v="0"/>
    <n v="0"/>
    <n v="0"/>
    <n v="1"/>
    <n v="0.28000000000000003"/>
    <n v="0"/>
    <n v="1"/>
    <n v="0"/>
    <n v="0"/>
    <n v="0"/>
    <n v="0"/>
    <n v="0"/>
    <n v="1"/>
    <s v=""/>
    <s v=""/>
    <s v=""/>
    <s v=""/>
    <s v=""/>
    <s v=""/>
    <s v=""/>
    <n v="0"/>
    <n v="0"/>
    <n v="0"/>
    <n v="0"/>
    <s v=""/>
    <n v="0"/>
    <n v="0"/>
    <n v="0"/>
    <n v="0"/>
    <n v="0"/>
    <n v="1"/>
    <n v="0"/>
    <n v="0"/>
    <n v="0"/>
    <n v="0"/>
    <n v="0"/>
    <n v="0"/>
    <n v="1"/>
    <n v="4"/>
  </r>
  <r>
    <s v="619 - GYE FLORIDA IICOCINAS"/>
    <m/>
    <s v="ALEXANDER STEVEN RODRIGUEZ"/>
    <s v="JAHER"/>
    <x v="322"/>
    <x v="0"/>
    <s v="COCINAS"/>
    <n v="0"/>
    <n v="7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JAHER FLORIDA II"/>
    <m/>
    <s v="MANUEL GIL"/>
    <e v="#N/A"/>
    <n v="0"/>
    <n v="0"/>
    <n v="0"/>
    <n v="0"/>
    <n v="0"/>
    <n v="0"/>
    <n v="0"/>
    <n v="0"/>
    <n v="7.7679773809078263"/>
    <n v="2"/>
    <n v="0"/>
    <n v="0"/>
    <n v="0"/>
    <n v="0"/>
    <n v="0"/>
    <n v="0"/>
    <n v="2"/>
    <s v="J"/>
    <s v="ALEXANDER STEVEN RODRIGUEZ"/>
    <n v="1.0000000000000018"/>
    <n v="2"/>
    <n v="0"/>
    <n v="0"/>
    <n v="0"/>
    <n v="0"/>
    <n v="0"/>
    <n v="0"/>
    <n v="2"/>
    <n v="0.42"/>
    <n v="2"/>
    <n v="0"/>
    <n v="0"/>
    <n v="0"/>
    <n v="0"/>
    <n v="0"/>
    <n v="0"/>
    <n v="2"/>
    <s v=""/>
    <s v=""/>
    <s v=""/>
    <s v=""/>
    <s v=""/>
    <s v=""/>
    <s v=""/>
    <n v="1"/>
    <s v="mayor 40%"/>
    <n v="2"/>
    <n v="0"/>
    <s v=""/>
    <n v="0"/>
    <n v="0"/>
    <n v="0"/>
    <n v="0"/>
    <n v="2"/>
    <n v="4"/>
    <n v="0"/>
    <n v="0"/>
    <n v="0"/>
    <n v="0"/>
    <n v="0"/>
    <n v="0"/>
    <n v="4"/>
    <n v="9.3224406210071233"/>
  </r>
  <r>
    <s v="619 - GYE FLORIDA IILAVADO"/>
    <m/>
    <s v="ALEXANDER STEVEN RODRIGUEZ"/>
    <s v="JAHER"/>
    <x v="322"/>
    <x v="0"/>
    <s v="LAVADO"/>
    <n v="0"/>
    <n v="3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JAHER FLORIDA II"/>
    <m/>
    <s v="MANUEL GIL"/>
    <e v="#N/A"/>
    <n v="0"/>
    <n v="0"/>
    <n v="0"/>
    <n v="0"/>
    <n v="0"/>
    <n v="0"/>
    <n v="0"/>
    <n v="0"/>
    <n v="3"/>
    <n v="0"/>
    <n v="0"/>
    <n v="0"/>
    <n v="0"/>
    <n v="0"/>
    <n v="0"/>
    <n v="0"/>
    <n v="0"/>
    <s v="J"/>
    <s v="ALEXANDER STEVEN RODRIGUEZ"/>
    <n v="1.0000000000000018"/>
    <n v="0"/>
    <n v="0"/>
    <n v="0"/>
    <n v="0"/>
    <n v="0"/>
    <n v="0"/>
    <n v="0"/>
    <n v="0"/>
    <n v="0.25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1"/>
    <n v="0"/>
    <n v="0"/>
    <n v="0"/>
    <n v="0"/>
    <n v="0"/>
    <n v="0"/>
    <n v="1"/>
    <n v="0.8951276574102327"/>
  </r>
  <r>
    <s v="619 - GYE FLORIDA IIREFRIGERACIÓN"/>
    <m/>
    <s v="ALEXANDER STEVEN RODRIGUEZ"/>
    <s v="JAHER"/>
    <x v="322"/>
    <x v="0"/>
    <s v="REFRIGERACIÓN"/>
    <n v="0"/>
    <n v="4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JAHER FLORIDA II"/>
    <m/>
    <s v="MANUEL GIL"/>
    <e v="#N/A"/>
    <n v="0"/>
    <n v="0"/>
    <n v="0"/>
    <n v="0"/>
    <n v="0"/>
    <n v="0"/>
    <n v="0"/>
    <n v="0"/>
    <n v="4.3028507965582605"/>
    <n v="1"/>
    <n v="0"/>
    <n v="0"/>
    <n v="0"/>
    <n v="0"/>
    <n v="0"/>
    <n v="0"/>
    <n v="1"/>
    <s v="J"/>
    <s v="ALEXANDER STEVEN RODRIGUEZ"/>
    <n v="1.0000000000000018"/>
    <n v="2"/>
    <n v="0"/>
    <n v="0"/>
    <n v="0"/>
    <n v="0"/>
    <n v="0"/>
    <n v="0"/>
    <n v="2"/>
    <n v="0.35"/>
    <n v="2"/>
    <n v="0"/>
    <n v="0"/>
    <n v="0"/>
    <n v="0"/>
    <n v="0"/>
    <n v="0"/>
    <n v="2"/>
    <s v=""/>
    <s v=""/>
    <s v=""/>
    <s v=""/>
    <s v=""/>
    <s v=""/>
    <s v=""/>
    <n v="1"/>
    <s v="mayor 40%"/>
    <n v="1"/>
    <n v="0"/>
    <s v=""/>
    <n v="0"/>
    <n v="0"/>
    <n v="0"/>
    <n v="0"/>
    <n v="1"/>
    <n v="2"/>
    <n v="0"/>
    <n v="0"/>
    <n v="0"/>
    <n v="0"/>
    <n v="0"/>
    <n v="0"/>
    <n v="2"/>
    <n v="5.1634209558699133"/>
  </r>
  <r>
    <s v="620 - GYE.FORTINCOCINAS"/>
    <m/>
    <s v="ALEXANDER STEVEN RODRIGUEZ"/>
    <s v="JAHER"/>
    <x v="323"/>
    <x v="0"/>
    <s v="COCINAS"/>
    <n v="0"/>
    <n v="4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JAHER FORTIN"/>
    <m/>
    <s v="MANUEL GIL"/>
    <e v="#N/A"/>
    <n v="0"/>
    <n v="0"/>
    <n v="0"/>
    <n v="0"/>
    <n v="0"/>
    <n v="0"/>
    <n v="0"/>
    <n v="0"/>
    <n v="6"/>
    <n v="0"/>
    <n v="0"/>
    <n v="0"/>
    <n v="0"/>
    <n v="0"/>
    <n v="0"/>
    <n v="0"/>
    <n v="0"/>
    <s v="S"/>
    <s v="ALEXANDER STEVEN RODRIGUEZ"/>
    <n v="0.99999999999999911"/>
    <n v="0"/>
    <n v="0"/>
    <n v="0"/>
    <n v="0"/>
    <n v="0"/>
    <n v="0"/>
    <n v="0"/>
    <n v="0"/>
    <n v="0.42"/>
    <n v="3"/>
    <n v="0"/>
    <n v="0"/>
    <n v="0"/>
    <n v="0"/>
    <n v="0"/>
    <n v="0"/>
    <n v="3"/>
    <s v=""/>
    <s v=""/>
    <s v=""/>
    <s v=""/>
    <s v=""/>
    <s v=""/>
    <s v=""/>
    <n v="1"/>
    <n v="0"/>
    <n v="1"/>
    <n v="0"/>
    <s v=""/>
    <n v="0"/>
    <n v="0"/>
    <n v="0"/>
    <n v="0"/>
    <n v="1"/>
    <n v="3"/>
    <n v="0"/>
    <n v="0"/>
    <n v="0"/>
    <n v="0"/>
    <n v="0"/>
    <n v="0"/>
    <n v="3"/>
    <n v="5.3224406210071233"/>
  </r>
  <r>
    <s v="620 - GYE.FORTINLAVADO"/>
    <m/>
    <s v="ALEXANDER STEVEN RODRIGUEZ"/>
    <s v="JAHER"/>
    <x v="323"/>
    <x v="0"/>
    <s v="LAVADO"/>
    <n v="0"/>
    <n v="3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JAHER FORTIN"/>
    <m/>
    <s v="MANUEL GIL"/>
    <e v="#N/A"/>
    <n v="0"/>
    <n v="0"/>
    <n v="0"/>
    <n v="0"/>
    <n v="0"/>
    <n v="0"/>
    <n v="0"/>
    <n v="0"/>
    <n v="3"/>
    <n v="0"/>
    <n v="0"/>
    <n v="0"/>
    <n v="0"/>
    <n v="0"/>
    <n v="0"/>
    <n v="0"/>
    <n v="0"/>
    <s v="S"/>
    <s v="ALEXANDER STEVEN RODRIGUEZ"/>
    <n v="0.99999999999999911"/>
    <n v="0"/>
    <n v="0"/>
    <n v="0"/>
    <n v="0"/>
    <n v="0"/>
    <n v="0"/>
    <n v="0"/>
    <n v="0"/>
    <n v="0.25"/>
    <n v="1"/>
    <n v="0"/>
    <n v="0"/>
    <n v="0"/>
    <n v="0"/>
    <n v="0"/>
    <n v="0"/>
    <n v="1"/>
    <s v=""/>
    <s v=""/>
    <s v=""/>
    <s v=""/>
    <s v=""/>
    <s v=""/>
    <s v=""/>
    <n v="1"/>
    <n v="0"/>
    <n v="1"/>
    <n v="0"/>
    <s v=""/>
    <n v="0"/>
    <n v="0"/>
    <n v="0"/>
    <n v="0"/>
    <n v="1"/>
    <n v="2"/>
    <n v="0"/>
    <n v="0"/>
    <n v="0"/>
    <n v="0"/>
    <n v="0"/>
    <n v="0"/>
    <n v="2"/>
    <n v="3"/>
  </r>
  <r>
    <s v="620 - GYE.FORTINREFRIGERACIÓN"/>
    <m/>
    <s v="ALEXANDER STEVEN RODRIGUEZ"/>
    <s v="JAHER"/>
    <x v="323"/>
    <x v="0"/>
    <s v="REFRIGERACIÓN"/>
    <n v="0"/>
    <n v="3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JAHER FORTIN"/>
    <m/>
    <s v="MANUEL GIL"/>
    <e v="#N/A"/>
    <n v="0"/>
    <n v="0"/>
    <n v="0"/>
    <n v="0"/>
    <n v="0"/>
    <n v="0"/>
    <n v="0"/>
    <n v="0"/>
    <n v="4.706237795217568"/>
    <n v="0"/>
    <n v="0"/>
    <n v="0"/>
    <n v="0"/>
    <n v="0"/>
    <n v="0"/>
    <n v="0"/>
    <n v="0"/>
    <s v="S"/>
    <s v="ALEXANDER STEVEN RODRIGUEZ"/>
    <n v="0.99999999999999911"/>
    <n v="0"/>
    <n v="0"/>
    <n v="0"/>
    <n v="0"/>
    <n v="0"/>
    <n v="0"/>
    <n v="0"/>
    <n v="0"/>
    <n v="0.35"/>
    <n v="2"/>
    <n v="0"/>
    <n v="0"/>
    <n v="0"/>
    <n v="0"/>
    <n v="0"/>
    <n v="0"/>
    <n v="2"/>
    <s v=""/>
    <s v=""/>
    <s v=""/>
    <s v=""/>
    <s v=""/>
    <s v=""/>
    <s v=""/>
    <n v="1"/>
    <n v="0"/>
    <n v="0"/>
    <n v="0"/>
    <s v=""/>
    <n v="0"/>
    <n v="0"/>
    <n v="0"/>
    <n v="0"/>
    <n v="0"/>
    <n v="2"/>
    <n v="0"/>
    <n v="0"/>
    <n v="0"/>
    <n v="0"/>
    <n v="0"/>
    <n v="0"/>
    <n v="2"/>
    <n v="5.2474853542610811"/>
  </r>
  <r>
    <s v="948 - GYE.PARAISO DE LA FLORCOCINAS"/>
    <m/>
    <s v="ALEXANDER STEVEN RODRIGUEZ"/>
    <s v="JAHER"/>
    <x v="324"/>
    <x v="0"/>
    <s v="COCINAS"/>
    <n v="0"/>
    <n v="5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JAHER PARAISO DE LA FLOR"/>
    <m/>
    <s v="MANUEL GIL"/>
    <e v="#N/A"/>
    <n v="0"/>
    <n v="0"/>
    <n v="0"/>
    <n v="0"/>
    <n v="0"/>
    <n v="0"/>
    <n v="0"/>
    <n v="0"/>
    <n v="6.979767398435528"/>
    <n v="0"/>
    <n v="0"/>
    <n v="0"/>
    <n v="0"/>
    <n v="0"/>
    <n v="0"/>
    <n v="0"/>
    <n v="0"/>
    <s v="S"/>
    <s v="ALEXANDER STEVEN RODRIGUEZ"/>
    <n v="0.99999999999999911"/>
    <n v="2"/>
    <n v="0"/>
    <n v="0"/>
    <n v="0"/>
    <n v="0"/>
    <n v="0"/>
    <n v="0"/>
    <n v="2"/>
    <n v="0.42"/>
    <n v="3"/>
    <n v="0"/>
    <n v="0"/>
    <n v="0"/>
    <n v="0"/>
    <n v="0"/>
    <n v="0"/>
    <n v="3"/>
    <s v=""/>
    <s v=""/>
    <s v=""/>
    <s v=""/>
    <s v=""/>
    <s v=""/>
    <s v=""/>
    <n v="1"/>
    <s v="mayor 40%"/>
    <n v="1"/>
    <n v="0"/>
    <s v=""/>
    <n v="0"/>
    <n v="0"/>
    <n v="0"/>
    <n v="0"/>
    <n v="1"/>
    <n v="3"/>
    <n v="0"/>
    <n v="0"/>
    <n v="0"/>
    <n v="0"/>
    <n v="0"/>
    <n v="0"/>
    <n v="3"/>
    <n v="9"/>
  </r>
  <r>
    <s v="948 - GYE.PARAISO DE LA FLORGLOBALES"/>
    <m/>
    <s v="ALEXANDER STEVEN RODRIGUEZ"/>
    <s v="JAHER"/>
    <x v="324"/>
    <x v="0"/>
    <s v="GLOBAL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JAHER PARAISO DE LA FLOR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S"/>
    <s v="ALEXANDER STEVEN RODRIGUEZ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948 - GYE.PARAISO DE LA FLORLAVADO"/>
    <m/>
    <s v="ALEXANDER STEVEN RODRIGUEZ"/>
    <s v="JAHER"/>
    <x v="324"/>
    <x v="0"/>
    <s v="LAVADO"/>
    <n v="0"/>
    <n v="4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JAHER PARAISO DE LA FLOR"/>
    <m/>
    <s v="MANUEL GIL"/>
    <e v="#N/A"/>
    <n v="0"/>
    <n v="0"/>
    <n v="0"/>
    <n v="0"/>
    <n v="0"/>
    <n v="0"/>
    <n v="0"/>
    <n v="0"/>
    <n v="3.235247104639841"/>
    <n v="0"/>
    <n v="0"/>
    <n v="0"/>
    <n v="0"/>
    <n v="0"/>
    <n v="0"/>
    <n v="0"/>
    <n v="0"/>
    <s v="S"/>
    <s v="ALEXANDER STEVEN RODRIGUEZ"/>
    <n v="0.99999999999999911"/>
    <n v="1"/>
    <n v="0"/>
    <n v="0"/>
    <n v="0"/>
    <n v="0"/>
    <n v="0"/>
    <n v="0"/>
    <n v="1"/>
    <n v="0.25"/>
    <n v="1"/>
    <n v="0"/>
    <n v="0"/>
    <n v="0"/>
    <n v="0"/>
    <n v="0"/>
    <n v="0"/>
    <n v="1"/>
    <s v=""/>
    <s v=""/>
    <s v=""/>
    <s v=""/>
    <s v=""/>
    <s v=""/>
    <s v=""/>
    <n v="1"/>
    <s v="mayor 40%"/>
    <n v="1"/>
    <n v="0"/>
    <s v=""/>
    <n v="0"/>
    <n v="0"/>
    <n v="0"/>
    <n v="0"/>
    <n v="1"/>
    <n v="1"/>
    <n v="0"/>
    <n v="0"/>
    <n v="0"/>
    <n v="0"/>
    <n v="0"/>
    <n v="0"/>
    <n v="1"/>
    <n v="8"/>
  </r>
  <r>
    <s v="948 - GYE.PARAISO DE LA FLORREFRIGERACIÓN"/>
    <m/>
    <s v="ALEXANDER STEVEN RODRIGUEZ"/>
    <s v="JAHER"/>
    <x v="324"/>
    <x v="0"/>
    <s v="REFRIGERACIÓN"/>
    <n v="0"/>
    <n v="4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JAHER PARAISO DE LA FLOR"/>
    <m/>
    <s v="MANUEL GIL"/>
    <e v="#N/A"/>
    <n v="0"/>
    <n v="0"/>
    <n v="0"/>
    <n v="0"/>
    <n v="0"/>
    <n v="0"/>
    <n v="0"/>
    <n v="0"/>
    <n v="5.3307542094985445"/>
    <n v="0"/>
    <n v="0"/>
    <n v="0"/>
    <n v="0"/>
    <n v="0"/>
    <n v="0"/>
    <n v="0"/>
    <n v="0"/>
    <s v="S"/>
    <s v="ALEXANDER STEVEN RODRIGUEZ"/>
    <n v="0.99999999999999911"/>
    <n v="0"/>
    <n v="0"/>
    <n v="0"/>
    <n v="0"/>
    <n v="0"/>
    <n v="0"/>
    <n v="0"/>
    <n v="0"/>
    <n v="0.35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2"/>
    <n v="0"/>
    <n v="0"/>
    <n v="0"/>
    <n v="0"/>
    <n v="0"/>
    <n v="0"/>
    <n v="2"/>
    <n v="9"/>
  </r>
  <r>
    <s v="625 - GYE.PASCUALESCOCINAS"/>
    <m/>
    <s v="ALEXANDER STEVEN RODRIGUEZ"/>
    <s v="JAHER"/>
    <x v="325"/>
    <x v="0"/>
    <s v="COCINAS"/>
    <n v="0"/>
    <n v="4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JAHER PASCUALES"/>
    <m/>
    <s v="MANUEL GIL"/>
    <e v="#N/A"/>
    <n v="0"/>
    <n v="0"/>
    <n v="0"/>
    <n v="0"/>
    <n v="0"/>
    <n v="0"/>
    <n v="0"/>
    <n v="0"/>
    <n v="5.983660931510685"/>
    <n v="2"/>
    <n v="0"/>
    <n v="0"/>
    <n v="0"/>
    <n v="0"/>
    <n v="0"/>
    <n v="0"/>
    <n v="2"/>
    <s v="M"/>
    <s v="ALEXANDER STEVEN RODRIGUEZ"/>
    <n v="0.24999999999999978"/>
    <n v="2"/>
    <n v="0"/>
    <n v="0"/>
    <n v="0"/>
    <n v="0"/>
    <n v="0"/>
    <n v="0"/>
    <n v="2"/>
    <n v="0.42"/>
    <n v="4"/>
    <n v="0"/>
    <n v="0"/>
    <n v="0"/>
    <n v="0"/>
    <n v="0"/>
    <n v="0"/>
    <n v="4"/>
    <s v=""/>
    <s v=""/>
    <s v=""/>
    <s v=""/>
    <s v=""/>
    <s v=""/>
    <s v=""/>
    <n v="1"/>
    <s v="mayor 40%"/>
    <n v="2"/>
    <n v="0"/>
    <s v=""/>
    <n v="0"/>
    <n v="0"/>
    <n v="0"/>
    <n v="0"/>
    <n v="2"/>
    <n v="4"/>
    <n v="0"/>
    <n v="0"/>
    <n v="0"/>
    <n v="0"/>
    <n v="0"/>
    <n v="0"/>
    <n v="4"/>
    <n v="9"/>
  </r>
  <r>
    <s v="625 - GYE.PASCUALESLAVADO"/>
    <m/>
    <s v="ALEXANDER STEVEN RODRIGUEZ"/>
    <s v="JAHER"/>
    <x v="325"/>
    <x v="0"/>
    <s v="LAVADO"/>
    <n v="0"/>
    <n v="2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JAHER PASCUALES"/>
    <m/>
    <s v="MANUEL GIL"/>
    <e v="#N/A"/>
    <n v="0"/>
    <n v="0"/>
    <n v="0"/>
    <n v="0"/>
    <n v="0"/>
    <n v="0"/>
    <n v="0"/>
    <n v="0"/>
    <n v="3"/>
    <n v="1"/>
    <n v="0"/>
    <n v="0"/>
    <n v="0"/>
    <n v="0"/>
    <n v="0"/>
    <n v="0"/>
    <n v="1"/>
    <s v="M"/>
    <s v="ALEXANDER STEVEN RODRIGUEZ"/>
    <n v="0.24999999999999978"/>
    <n v="2"/>
    <n v="0"/>
    <n v="0"/>
    <n v="0"/>
    <n v="0"/>
    <n v="0"/>
    <n v="0"/>
    <n v="2"/>
    <n v="0.25"/>
    <n v="2"/>
    <n v="0"/>
    <n v="0"/>
    <n v="0"/>
    <n v="0"/>
    <n v="0"/>
    <n v="0"/>
    <n v="2"/>
    <s v=""/>
    <s v=""/>
    <s v=""/>
    <s v=""/>
    <s v=""/>
    <s v=""/>
    <s v=""/>
    <n v="1"/>
    <s v="mayor 40%"/>
    <n v="1"/>
    <n v="0"/>
    <s v=""/>
    <n v="0"/>
    <n v="0"/>
    <n v="0"/>
    <n v="0"/>
    <n v="1"/>
    <n v="2"/>
    <n v="0"/>
    <n v="0"/>
    <n v="0"/>
    <n v="0"/>
    <n v="0"/>
    <n v="0"/>
    <n v="2"/>
    <n v="0.83118996759521613"/>
  </r>
  <r>
    <s v="625 - GYE.PASCUALESREFRIGERACIÓN"/>
    <m/>
    <s v="ALEXANDER STEVEN RODRIGUEZ"/>
    <s v="JAHER"/>
    <x v="325"/>
    <x v="0"/>
    <s v="REFRIGERACIÓN"/>
    <n v="0"/>
    <n v="2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JAHER PASCUALES"/>
    <m/>
    <s v="MANUEL GIL"/>
    <e v="#N/A"/>
    <n v="0"/>
    <n v="0"/>
    <n v="0"/>
    <n v="0"/>
    <n v="0"/>
    <n v="0"/>
    <n v="0"/>
    <n v="0"/>
    <n v="4.0817213809365906"/>
    <n v="0"/>
    <n v="0"/>
    <n v="0"/>
    <n v="0"/>
    <n v="0"/>
    <n v="0"/>
    <n v="0"/>
    <n v="0"/>
    <s v="M"/>
    <s v="ALEXANDER STEVEN RODRIGUEZ"/>
    <n v="0.24999999999999978"/>
    <n v="1"/>
    <n v="0"/>
    <n v="0"/>
    <n v="0"/>
    <n v="0"/>
    <n v="0"/>
    <n v="0"/>
    <n v="1"/>
    <n v="0.35"/>
    <n v="2"/>
    <n v="0"/>
    <n v="0"/>
    <n v="0"/>
    <n v="0"/>
    <n v="0"/>
    <n v="0"/>
    <n v="2"/>
    <s v=""/>
    <s v=""/>
    <s v=""/>
    <s v=""/>
    <s v=""/>
    <s v=""/>
    <s v=""/>
    <n v="1"/>
    <s v="mayor 40%"/>
    <n v="1"/>
    <n v="0"/>
    <s v=""/>
    <n v="0"/>
    <n v="0"/>
    <n v="0"/>
    <n v="0"/>
    <n v="1"/>
    <n v="2"/>
    <n v="0"/>
    <n v="0"/>
    <n v="0"/>
    <n v="0"/>
    <n v="0"/>
    <n v="0"/>
    <n v="2"/>
    <n v="5.4980656571239086"/>
  </r>
  <r>
    <s v="887 - MIN DAULE (107)COCINAS"/>
    <m/>
    <s v="ALEXANDER STEVEN RODRIGUEZ"/>
    <s v="MARCIMEX"/>
    <x v="326"/>
    <x v="0"/>
    <s v="COCINAS"/>
    <n v="0"/>
    <n v="1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MIN DAULE"/>
    <m/>
    <s v="MANUEL GIL"/>
    <e v="#N/A"/>
    <n v="0"/>
    <n v="0"/>
    <n v="0"/>
    <n v="0"/>
    <n v="0"/>
    <n v="0"/>
    <n v="0"/>
    <n v="0"/>
    <n v="4"/>
    <n v="1"/>
    <n v="0"/>
    <n v="0"/>
    <n v="0"/>
    <n v="0"/>
    <n v="0"/>
    <n v="0"/>
    <n v="1"/>
    <s v="V"/>
    <s v="ALEXANDER STEVEN RODRIGUEZ"/>
    <n v="0.99999999999999911"/>
    <n v="1"/>
    <n v="0"/>
    <n v="0"/>
    <n v="0"/>
    <n v="0"/>
    <n v="0"/>
    <n v="0"/>
    <n v="1"/>
    <n v="0.15"/>
    <n v="1"/>
    <n v="0"/>
    <n v="0"/>
    <n v="0"/>
    <n v="0"/>
    <n v="0"/>
    <n v="0"/>
    <n v="1"/>
    <s v=""/>
    <s v=""/>
    <s v=""/>
    <s v=""/>
    <s v=""/>
    <s v=""/>
    <s v=""/>
    <n v="1"/>
    <s v="mayor 40%"/>
    <n v="1"/>
    <n v="0"/>
    <s v=""/>
    <n v="0"/>
    <n v="0"/>
    <n v="0"/>
    <n v="0"/>
    <n v="1"/>
    <n v="1"/>
    <n v="0"/>
    <n v="0"/>
    <n v="0"/>
    <n v="0"/>
    <n v="0"/>
    <n v="0"/>
    <n v="1"/>
    <n v="1.7019786176849372"/>
  </r>
  <r>
    <s v="887 - MIN DAULE (107)LAVADO"/>
    <m/>
    <s v="ALEXANDER STEVEN RODRIGUEZ"/>
    <s v="MARCIMEX"/>
    <x v="326"/>
    <x v="0"/>
    <s v="LAVADO"/>
    <n v="0"/>
    <n v="2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MIN DAULE"/>
    <m/>
    <s v="MANUEL GIL"/>
    <e v="#N/A"/>
    <n v="0"/>
    <n v="0"/>
    <n v="0"/>
    <n v="0"/>
    <n v="0"/>
    <n v="0"/>
    <n v="0"/>
    <n v="0"/>
    <n v="3.848161036914747"/>
    <n v="1"/>
    <n v="0"/>
    <n v="0"/>
    <n v="0"/>
    <n v="0"/>
    <n v="0"/>
    <n v="0"/>
    <n v="1"/>
    <s v="V"/>
    <s v="ALEXANDER STEVEN RODRIGUEZ"/>
    <n v="0.99999999999999911"/>
    <n v="0"/>
    <n v="0"/>
    <n v="0"/>
    <n v="0"/>
    <n v="0"/>
    <n v="0"/>
    <n v="0"/>
    <n v="0"/>
    <n v="0.2"/>
    <n v="2"/>
    <n v="0"/>
    <n v="0"/>
    <n v="0"/>
    <n v="0"/>
    <n v="0"/>
    <n v="0"/>
    <n v="2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5.3874254516806461"/>
  </r>
  <r>
    <s v="887 - MIN DAULE (107)REFRIGERACIÓN"/>
    <m/>
    <s v="ALEXANDER STEVEN RODRIGUEZ"/>
    <s v="MARCIMEX"/>
    <x v="326"/>
    <x v="0"/>
    <s v="REFRIGERACIÓN"/>
    <n v="0"/>
    <n v="1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MIN DAULE"/>
    <m/>
    <s v="MANUEL GIL"/>
    <e v="#N/A"/>
    <n v="0"/>
    <n v="0"/>
    <n v="0"/>
    <n v="0"/>
    <n v="0"/>
    <n v="0"/>
    <n v="0"/>
    <n v="0"/>
    <n v="4"/>
    <n v="0"/>
    <n v="0"/>
    <n v="0"/>
    <n v="0"/>
    <n v="0"/>
    <n v="0"/>
    <n v="0"/>
    <n v="0"/>
    <s v="V"/>
    <s v="ALEXANDER STEVEN RODRIGUEZ"/>
    <n v="0.99999999999999911"/>
    <n v="0"/>
    <n v="0"/>
    <n v="0"/>
    <n v="0"/>
    <n v="0"/>
    <n v="0"/>
    <n v="0"/>
    <n v="0"/>
    <n v="0.1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1"/>
    <n v="0"/>
    <n v="0"/>
    <n v="0"/>
    <n v="0"/>
    <n v="0"/>
    <n v="0"/>
    <n v="1"/>
    <n v="2.3198789469846135"/>
  </r>
  <r>
    <s v="892 - MIN GUAYAQUIL FORTIN 1 (152)COCINAS"/>
    <m/>
    <s v="ALEXANDER STEVEN RODRIGUEZ"/>
    <s v="MARCIMEX"/>
    <x v="327"/>
    <x v="0"/>
    <s v="COCINAS"/>
    <n v="0"/>
    <n v="2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MIN GUAYAQUIL FORTIN 1"/>
    <m/>
    <s v="MANUEL GIL"/>
    <e v="#N/A"/>
    <n v="0"/>
    <n v="0"/>
    <n v="0"/>
    <n v="0"/>
    <n v="0"/>
    <n v="0"/>
    <n v="0"/>
    <n v="0"/>
    <n v="4.1956696473425099"/>
    <n v="1"/>
    <n v="0"/>
    <n v="0"/>
    <n v="0"/>
    <n v="0"/>
    <n v="0"/>
    <n v="0"/>
    <n v="1"/>
    <s v="S"/>
    <s v="ALEXANDER STEVEN RODRIGUEZ"/>
    <n v="0.99999999999999911"/>
    <n v="1"/>
    <n v="0"/>
    <n v="0"/>
    <n v="0"/>
    <n v="0"/>
    <n v="0"/>
    <n v="0"/>
    <n v="1"/>
    <n v="0.15"/>
    <n v="1"/>
    <n v="4"/>
    <n v="0"/>
    <n v="0"/>
    <n v="0"/>
    <n v="0"/>
    <n v="0"/>
    <n v="5"/>
    <s v=""/>
    <s v=""/>
    <s v=""/>
    <s v=""/>
    <s v=""/>
    <s v=""/>
    <s v=""/>
    <n v="0.42857142857142855"/>
    <s v="mayor 40%"/>
    <n v="1"/>
    <n v="4"/>
    <s v=""/>
    <n v="0"/>
    <n v="0"/>
    <n v="0"/>
    <n v="0"/>
    <n v="5"/>
    <n v="2"/>
    <n v="4"/>
    <n v="0"/>
    <n v="0"/>
    <n v="0"/>
    <n v="0"/>
    <n v="0"/>
    <n v="6"/>
    <n v="6.7702851127572323"/>
  </r>
  <r>
    <s v="892 - MIN GUAYAQUIL FORTIN 1 (152)LAVADO"/>
    <m/>
    <s v="ALEXANDER STEVEN RODRIGUEZ"/>
    <s v="MARCIMEX"/>
    <x v="327"/>
    <x v="0"/>
    <s v="LAVADO"/>
    <n v="0"/>
    <n v="4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MIN GUAYAQUIL FORTIN 1"/>
    <m/>
    <s v="MANUEL GIL"/>
    <e v="#N/A"/>
    <n v="0"/>
    <n v="0"/>
    <n v="0"/>
    <n v="0"/>
    <n v="0"/>
    <n v="0"/>
    <n v="0"/>
    <n v="0"/>
    <n v="7.4397780047018429"/>
    <n v="4"/>
    <n v="0"/>
    <n v="0"/>
    <n v="0"/>
    <n v="0"/>
    <n v="0"/>
    <n v="0"/>
    <n v="4"/>
    <s v="S"/>
    <s v="ALEXANDER STEVEN RODRIGUEZ"/>
    <n v="0.99999999999999911"/>
    <n v="2"/>
    <n v="0"/>
    <n v="0"/>
    <n v="0"/>
    <n v="0"/>
    <n v="0"/>
    <n v="0"/>
    <n v="2"/>
    <n v="0.2"/>
    <n v="2"/>
    <n v="3"/>
    <n v="0"/>
    <n v="0"/>
    <n v="0"/>
    <n v="0"/>
    <n v="0"/>
    <n v="5"/>
    <s v=""/>
    <s v=""/>
    <s v=""/>
    <s v=""/>
    <s v=""/>
    <s v=""/>
    <s v=""/>
    <n v="0.72727272727272729"/>
    <s v="mayor 40%"/>
    <n v="0"/>
    <n v="3"/>
    <s v=""/>
    <n v="0"/>
    <n v="0"/>
    <n v="0"/>
    <n v="0"/>
    <n v="3"/>
    <n v="3"/>
    <n v="3"/>
    <n v="0"/>
    <n v="0"/>
    <n v="0"/>
    <n v="0"/>
    <n v="0"/>
    <n v="6"/>
    <n v="10.415689206582581"/>
  </r>
  <r>
    <s v="892 - MIN GUAYAQUIL FORTIN 1 (152)REFRIGERACIÓN"/>
    <m/>
    <s v="ALEXANDER STEVEN RODRIGUEZ"/>
    <s v="MARCIMEX"/>
    <x v="327"/>
    <x v="0"/>
    <s v="REFRIGERACIÓN"/>
    <n v="0"/>
    <n v="1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MIN GUAYAQUIL FORTIN 1"/>
    <m/>
    <s v="MANUEL GIL"/>
    <e v="#N/A"/>
    <n v="0"/>
    <n v="0"/>
    <n v="0"/>
    <n v="0"/>
    <n v="0"/>
    <n v="0"/>
    <n v="0"/>
    <n v="0"/>
    <n v="3.8440530883103627"/>
    <n v="1"/>
    <n v="0"/>
    <n v="0"/>
    <n v="0"/>
    <n v="0"/>
    <n v="0"/>
    <n v="0"/>
    <n v="1"/>
    <s v="S"/>
    <s v="ALEXANDER STEVEN RODRIGUEZ"/>
    <n v="0.99999999999999911"/>
    <n v="1"/>
    <n v="0"/>
    <n v="0"/>
    <n v="0"/>
    <n v="0"/>
    <n v="0"/>
    <n v="0"/>
    <n v="1"/>
    <n v="0.15"/>
    <n v="1"/>
    <n v="6"/>
    <n v="0"/>
    <n v="0"/>
    <n v="0"/>
    <n v="0"/>
    <n v="0"/>
    <n v="7"/>
    <s v=""/>
    <s v=""/>
    <s v=""/>
    <s v=""/>
    <s v=""/>
    <s v=""/>
    <s v=""/>
    <n v="0.33333333333333331"/>
    <s v="mayor 40%"/>
    <n v="1"/>
    <n v="6"/>
    <s v=""/>
    <n v="0"/>
    <n v="0"/>
    <n v="0"/>
    <n v="0"/>
    <n v="7"/>
    <n v="2"/>
    <n v="6"/>
    <n v="0"/>
    <n v="0"/>
    <n v="0"/>
    <n v="0"/>
    <n v="0"/>
    <n v="8"/>
    <n v="3.4775395610005111"/>
  </r>
  <r>
    <s v="894 - MIN GUAYAQUIL LA FLORIDA - COMERCIALCOCINAS"/>
    <m/>
    <s v="ALEXANDER STEVEN RODRIGUEZ"/>
    <s v="MARCIMEX"/>
    <x v="328"/>
    <x v="0"/>
    <s v="COCINAS"/>
    <n v="0"/>
    <n v="2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MIN GUAYAQUIL LA FLORIDA"/>
    <m/>
    <s v="MANUEL GIL"/>
    <e v="#N/A"/>
    <n v="0"/>
    <n v="0"/>
    <n v="0"/>
    <n v="0"/>
    <n v="0"/>
    <n v="0"/>
    <n v="0"/>
    <n v="0"/>
    <n v="3.7967781908302358"/>
    <n v="1"/>
    <n v="0"/>
    <n v="0"/>
    <n v="0"/>
    <n v="0"/>
    <n v="0"/>
    <n v="0"/>
    <n v="1"/>
    <s v="J"/>
    <s v="ALEXANDER STEVEN RODRIGUEZ"/>
    <n v="0.99999999999999911"/>
    <n v="1"/>
    <n v="0"/>
    <n v="0"/>
    <n v="0"/>
    <n v="0"/>
    <n v="0"/>
    <n v="0"/>
    <n v="1"/>
    <n v="0.15"/>
    <n v="1"/>
    <n v="4"/>
    <n v="0"/>
    <n v="0"/>
    <n v="0"/>
    <n v="0"/>
    <n v="0"/>
    <n v="5"/>
    <s v=""/>
    <s v=""/>
    <s v=""/>
    <s v=""/>
    <s v=""/>
    <s v=""/>
    <s v=""/>
    <n v="0.42857142857142855"/>
    <s v="mayor 40%"/>
    <n v="0"/>
    <n v="4"/>
    <s v=""/>
    <n v="0"/>
    <n v="0"/>
    <n v="0"/>
    <n v="0"/>
    <n v="4"/>
    <n v="3"/>
    <n v="4"/>
    <n v="0"/>
    <n v="0"/>
    <n v="0"/>
    <n v="0"/>
    <n v="0"/>
    <n v="7"/>
    <n v="5.0683064950722949"/>
  </r>
  <r>
    <s v="894 - MIN GUAYAQUIL LA FLORIDA - COMERCIALLAVADO"/>
    <m/>
    <s v="ALEXANDER STEVEN RODRIGUEZ"/>
    <s v="MARCIMEX"/>
    <x v="328"/>
    <x v="0"/>
    <s v="LAVADO"/>
    <n v="0"/>
    <n v="1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MIN GUAYAQUIL LA FLORIDA"/>
    <m/>
    <s v="MANUEL GIL"/>
    <e v="#N/A"/>
    <n v="0"/>
    <n v="0"/>
    <n v="0"/>
    <n v="0"/>
    <n v="0"/>
    <n v="0"/>
    <n v="0"/>
    <n v="0"/>
    <n v="3"/>
    <n v="0"/>
    <n v="0"/>
    <n v="0"/>
    <n v="0"/>
    <n v="0"/>
    <n v="0"/>
    <n v="0"/>
    <n v="0"/>
    <s v="J"/>
    <s v="ALEXANDER STEVEN RODRIGUEZ"/>
    <n v="0.99999999999999911"/>
    <n v="0"/>
    <n v="0"/>
    <n v="0"/>
    <n v="0"/>
    <n v="0"/>
    <n v="0"/>
    <n v="0"/>
    <n v="0"/>
    <n v="0.2"/>
    <n v="2"/>
    <n v="3"/>
    <n v="0"/>
    <n v="0"/>
    <n v="0"/>
    <n v="0"/>
    <n v="0"/>
    <n v="5"/>
    <s v=""/>
    <s v=""/>
    <s v=""/>
    <s v=""/>
    <s v=""/>
    <s v=""/>
    <s v=""/>
    <n v="0.4"/>
    <n v="0"/>
    <n v="1"/>
    <n v="3"/>
    <s v=""/>
    <n v="0"/>
    <n v="0"/>
    <n v="0"/>
    <n v="0"/>
    <n v="4"/>
    <n v="2"/>
    <n v="3"/>
    <n v="0"/>
    <n v="0"/>
    <n v="0"/>
    <n v="0"/>
    <n v="0"/>
    <n v="5"/>
    <n v="1.7958084838935486"/>
  </r>
  <r>
    <s v="894 - MIN GUAYAQUIL LA FLORIDA - COMERCIALREFRIGERACIÓN"/>
    <m/>
    <s v="ALEXANDER STEVEN RODRIGUEZ"/>
    <s v="MARCIMEX"/>
    <x v="328"/>
    <x v="0"/>
    <s v="REFRIGERACIÓN"/>
    <n v="0"/>
    <n v="1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MIN GUAYAQUIL LA FLORIDA"/>
    <m/>
    <s v="MANUEL GIL"/>
    <e v="#N/A"/>
    <n v="0"/>
    <n v="0"/>
    <n v="0"/>
    <n v="0"/>
    <n v="0"/>
    <n v="0"/>
    <n v="0"/>
    <n v="0"/>
    <n v="4"/>
    <n v="2"/>
    <n v="0"/>
    <n v="0"/>
    <n v="0"/>
    <n v="0"/>
    <n v="0"/>
    <n v="0"/>
    <n v="2"/>
    <s v="J"/>
    <s v="ALEXANDER STEVEN RODRIGUEZ"/>
    <n v="0.99999999999999911"/>
    <n v="0"/>
    <n v="0"/>
    <n v="0"/>
    <n v="0"/>
    <n v="0"/>
    <n v="0"/>
    <n v="0"/>
    <n v="0"/>
    <n v="0.15"/>
    <n v="2"/>
    <n v="6"/>
    <n v="0"/>
    <n v="0"/>
    <n v="0"/>
    <n v="0"/>
    <n v="0"/>
    <n v="8"/>
    <s v=""/>
    <s v=""/>
    <s v=""/>
    <s v=""/>
    <s v=""/>
    <s v=""/>
    <s v=""/>
    <n v="0.4"/>
    <s v="mayor 40%"/>
    <n v="1"/>
    <n v="6"/>
    <s v=""/>
    <n v="0"/>
    <n v="0"/>
    <n v="0"/>
    <n v="0"/>
    <n v="7"/>
    <n v="2"/>
    <n v="6"/>
    <n v="0"/>
    <n v="0"/>
    <n v="0"/>
    <n v="0"/>
    <n v="0"/>
    <n v="8"/>
    <n v="2.3198789469846135"/>
  </r>
  <r>
    <s v="927 - MIN GUAYAQUIL PASCUALESCOCINAS"/>
    <m/>
    <s v="ALEXANDER STEVEN RODRIGUEZ"/>
    <s v="MARCIMEX"/>
    <x v="329"/>
    <x v="0"/>
    <s v="COCINAS"/>
    <n v="0"/>
    <n v="2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MIN GUAYAQUIL PASCUALES"/>
    <m/>
    <s v="MANUEL GIL"/>
    <e v="#N/A"/>
    <n v="0"/>
    <n v="0"/>
    <n v="0"/>
    <n v="0"/>
    <n v="0"/>
    <n v="0"/>
    <n v="0"/>
    <n v="0"/>
    <n v="4.1561338289962819"/>
    <n v="0"/>
    <n v="0"/>
    <n v="0"/>
    <n v="0"/>
    <n v="0"/>
    <n v="0"/>
    <n v="0"/>
    <n v="0"/>
    <s v="M"/>
    <s v="ALEXANDER STEVEN RODRIGUEZ"/>
    <n v="0.25000000000000044"/>
    <n v="0"/>
    <n v="0"/>
    <n v="0"/>
    <n v="0"/>
    <n v="0"/>
    <n v="0"/>
    <n v="0"/>
    <n v="0"/>
    <n v="0.15"/>
    <n v="0"/>
    <n v="5"/>
    <n v="0"/>
    <n v="0"/>
    <n v="0"/>
    <n v="0"/>
    <n v="0"/>
    <n v="5"/>
    <s v=""/>
    <s v=""/>
    <s v=""/>
    <s v=""/>
    <s v=""/>
    <s v=""/>
    <s v=""/>
    <n v="0"/>
    <n v="0"/>
    <n v="1"/>
    <n v="5"/>
    <s v=""/>
    <n v="0"/>
    <n v="0"/>
    <n v="0"/>
    <n v="0"/>
    <n v="6"/>
    <n v="2"/>
    <n v="5"/>
    <n v="0"/>
    <n v="0"/>
    <n v="0"/>
    <n v="0"/>
    <n v="0"/>
    <n v="7"/>
    <n v="5.1059358530548122"/>
  </r>
  <r>
    <s v="927 - MIN GUAYAQUIL PASCUALESLAVADO"/>
    <m/>
    <s v="ALEXANDER STEVEN RODRIGUEZ"/>
    <s v="MARCIMEX"/>
    <x v="329"/>
    <x v="0"/>
    <s v="LAVADO"/>
    <n v="0"/>
    <n v="2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MIN GUAYAQUIL PASCUALES"/>
    <m/>
    <s v="MANUEL GIL"/>
    <e v="#N/A"/>
    <n v="0"/>
    <n v="0"/>
    <n v="0"/>
    <n v="0"/>
    <n v="0"/>
    <n v="0"/>
    <n v="0"/>
    <n v="0"/>
    <n v="3.5916169677870977"/>
    <n v="0"/>
    <n v="0"/>
    <n v="0"/>
    <n v="0"/>
    <n v="0"/>
    <n v="0"/>
    <n v="0"/>
    <n v="0"/>
    <s v="M"/>
    <s v="ALEXANDER STEVEN RODRIGUEZ"/>
    <n v="0.25000000000000044"/>
    <n v="1"/>
    <n v="0"/>
    <n v="0"/>
    <n v="0"/>
    <n v="0"/>
    <n v="0"/>
    <n v="0"/>
    <n v="1"/>
    <n v="0.2"/>
    <n v="2"/>
    <n v="0"/>
    <n v="0"/>
    <n v="0"/>
    <n v="0"/>
    <n v="0"/>
    <n v="0"/>
    <n v="2"/>
    <s v=""/>
    <s v=""/>
    <s v=""/>
    <s v=""/>
    <s v=""/>
    <s v=""/>
    <s v=""/>
    <n v="1"/>
    <s v="mayor 40%"/>
    <n v="1"/>
    <n v="0"/>
    <s v=""/>
    <n v="0"/>
    <n v="0"/>
    <n v="0"/>
    <n v="0"/>
    <n v="1"/>
    <n v="2"/>
    <n v="0"/>
    <n v="0"/>
    <n v="0"/>
    <n v="0"/>
    <n v="0"/>
    <n v="0"/>
    <n v="2"/>
    <n v="5.0282637549019364"/>
  </r>
  <r>
    <s v="927 - MIN GUAYAQUIL PASCUALESREFRIGERACIÓN"/>
    <m/>
    <s v="ALEXANDER STEVEN RODRIGUEZ"/>
    <s v="MARCIMEX"/>
    <x v="329"/>
    <x v="0"/>
    <s v="REFRIGERACIÓN"/>
    <n v="0"/>
    <n v="1"/>
    <m/>
    <m/>
    <n v="0"/>
    <n v="0"/>
    <n v="0"/>
    <n v="0"/>
    <m/>
    <m/>
    <m/>
    <m/>
    <m/>
    <m/>
    <m/>
    <n v="0"/>
    <n v="0"/>
    <s v="BRONCE"/>
    <n v="0"/>
    <n v="0"/>
    <n v="0"/>
    <n v="0"/>
    <m/>
    <m/>
    <m/>
    <n v="0"/>
    <n v="0"/>
    <s v="PROM. C"/>
    <m/>
    <m/>
    <s v="CADENAS"/>
    <s v="MIN GUAYAQUIL PASCUALES"/>
    <m/>
    <s v="MANUEL GIL"/>
    <e v="#N/A"/>
    <n v="0"/>
    <n v="0"/>
    <n v="0"/>
    <n v="0"/>
    <n v="0"/>
    <n v="0"/>
    <n v="0"/>
    <n v="0"/>
    <n v="4"/>
    <n v="1"/>
    <n v="0"/>
    <n v="0"/>
    <n v="0"/>
    <n v="0"/>
    <n v="0"/>
    <n v="0"/>
    <n v="1"/>
    <s v="M"/>
    <s v="ALEXANDER STEVEN RODRIGUEZ"/>
    <n v="0.25000000000000044"/>
    <n v="1"/>
    <n v="0"/>
    <n v="0"/>
    <n v="0"/>
    <n v="0"/>
    <n v="0"/>
    <n v="0"/>
    <n v="1"/>
    <n v="0.15"/>
    <n v="2"/>
    <n v="4"/>
    <n v="0"/>
    <n v="0"/>
    <n v="0"/>
    <n v="0"/>
    <n v="0"/>
    <n v="6"/>
    <s v=""/>
    <s v=""/>
    <s v=""/>
    <s v=""/>
    <s v=""/>
    <s v=""/>
    <s v=""/>
    <n v="0.5"/>
    <s v="mayor 40%"/>
    <n v="0"/>
    <n v="4"/>
    <s v=""/>
    <n v="0"/>
    <n v="0"/>
    <n v="0"/>
    <n v="0"/>
    <n v="4"/>
    <n v="0"/>
    <n v="4"/>
    <n v="0"/>
    <n v="0"/>
    <n v="0"/>
    <n v="0"/>
    <n v="0"/>
    <n v="4"/>
    <n v="2.3153212280317947"/>
  </r>
  <r>
    <s v="COCINAS"/>
    <m/>
    <s v="ALEXANDER STEVEN RODRIGUEZ"/>
    <s v="MARCIMEX"/>
    <x v="189"/>
    <x v="2"/>
    <s v="COCINAS"/>
    <n v="0"/>
    <n v="2"/>
    <m/>
    <m/>
    <n v="0"/>
    <n v="0"/>
    <n v="0"/>
    <n v="0"/>
    <m/>
    <m/>
    <m/>
    <m/>
    <m/>
    <m/>
    <m/>
    <n v="0"/>
    <e v="#REF!"/>
    <e v="#N/A"/>
    <n v="0"/>
    <n v="0"/>
    <m/>
    <m/>
    <m/>
    <n v="0"/>
    <m/>
    <n v="0"/>
    <n v="0"/>
    <n v="0"/>
    <m/>
    <m/>
    <n v="0"/>
    <n v="0"/>
    <m/>
    <n v="0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1"/>
    <n v="2"/>
    <n v="0"/>
    <n v="0"/>
    <n v="0"/>
    <n v="0"/>
    <n v="0"/>
    <n v="3"/>
    <n v="0"/>
    <n v="0"/>
    <n v="0"/>
    <n v="0"/>
    <n v="0"/>
    <n v="0"/>
    <n v="0"/>
    <n v="0"/>
    <n v="0"/>
  </r>
  <r>
    <s v="LAVADO"/>
    <m/>
    <s v="ALEXANDER STEVEN RODRIGUEZ"/>
    <s v="MARCIMEX"/>
    <x v="189"/>
    <x v="2"/>
    <s v="LAVADO"/>
    <n v="0"/>
    <n v="2"/>
    <m/>
    <m/>
    <n v="0"/>
    <n v="0"/>
    <n v="0"/>
    <n v="0"/>
    <m/>
    <m/>
    <m/>
    <m/>
    <m/>
    <m/>
    <m/>
    <n v="0"/>
    <e v="#REF!"/>
    <e v="#N/A"/>
    <n v="0"/>
    <n v="0"/>
    <m/>
    <m/>
    <m/>
    <n v="0"/>
    <m/>
    <n v="0"/>
    <n v="0"/>
    <n v="0"/>
    <m/>
    <m/>
    <n v="0"/>
    <n v="0"/>
    <m/>
    <n v="0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FRIGERACIÓN"/>
    <m/>
    <s v="ALEXANDER STEVEN RODRIGUEZ"/>
    <s v="MARCIMEX"/>
    <x v="189"/>
    <x v="2"/>
    <s v="REFRIGERACIÓN"/>
    <n v="0"/>
    <n v="1"/>
    <m/>
    <m/>
    <n v="0"/>
    <n v="0"/>
    <n v="0"/>
    <n v="0"/>
    <m/>
    <m/>
    <m/>
    <m/>
    <m/>
    <m/>
    <m/>
    <n v="0"/>
    <e v="#REF!"/>
    <e v="#N/A"/>
    <n v="0"/>
    <n v="0"/>
    <m/>
    <m/>
    <m/>
    <n v="0"/>
    <m/>
    <n v="0"/>
    <n v="0"/>
    <n v="0"/>
    <m/>
    <m/>
    <n v="0"/>
    <n v="0"/>
    <m/>
    <n v="0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912 - MIN NARANJAL (114)COCINAS"/>
    <m/>
    <s v="ALEXANDER STEVEN RODRIGUEZ"/>
    <s v="MARCIMEX"/>
    <x v="330"/>
    <x v="0"/>
    <s v="COCINAS"/>
    <n v="0"/>
    <n v="2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MIN NARANJAL  (114)"/>
    <m/>
    <s v="MANUEL GIL"/>
    <e v="#N/A"/>
    <n v="0"/>
    <n v="0"/>
    <n v="0"/>
    <n v="0"/>
    <n v="0"/>
    <n v="0"/>
    <n v="0"/>
    <n v="0"/>
    <n v="4"/>
    <n v="2"/>
    <n v="0"/>
    <n v="0"/>
    <n v="0"/>
    <n v="0"/>
    <n v="0"/>
    <n v="0"/>
    <n v="2"/>
    <s v="M"/>
    <s v="ALEXANDER STEVEN RODRIGUEZ"/>
    <n v="0.49999999999999956"/>
    <n v="0"/>
    <n v="0"/>
    <n v="0"/>
    <n v="0"/>
    <n v="0"/>
    <n v="0"/>
    <n v="0"/>
    <n v="0"/>
    <n v="0.15"/>
    <n v="0"/>
    <n v="3"/>
    <n v="0"/>
    <n v="0"/>
    <n v="0"/>
    <n v="0"/>
    <n v="0"/>
    <n v="3"/>
    <s v=""/>
    <s v=""/>
    <s v=""/>
    <s v=""/>
    <s v=""/>
    <s v=""/>
    <s v=""/>
    <n v="0.4"/>
    <s v="mayor 40%"/>
    <n v="0"/>
    <n v="3"/>
    <s v=""/>
    <n v="0"/>
    <n v="0"/>
    <n v="0"/>
    <n v="0"/>
    <n v="3"/>
    <n v="0"/>
    <n v="3"/>
    <n v="0"/>
    <n v="0"/>
    <n v="0"/>
    <n v="0"/>
    <n v="0"/>
    <n v="3"/>
    <n v="4.4884371698498091"/>
  </r>
  <r>
    <s v="912 - MIN NARANJAL (114)LAVADO"/>
    <m/>
    <s v="ALEXANDER STEVEN RODRIGUEZ"/>
    <s v="MARCIMEX"/>
    <x v="330"/>
    <x v="0"/>
    <s v="LAVADO"/>
    <n v="0"/>
    <n v="4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MIN NARANJAL  (114)"/>
    <m/>
    <s v="MANUEL GIL"/>
    <e v="#N/A"/>
    <n v="0"/>
    <n v="0"/>
    <n v="0"/>
    <n v="0"/>
    <n v="0"/>
    <n v="0"/>
    <n v="0"/>
    <n v="0"/>
    <n v="5.9005135899359455"/>
    <n v="2"/>
    <n v="0"/>
    <n v="0"/>
    <n v="0"/>
    <n v="0"/>
    <n v="0"/>
    <n v="0"/>
    <n v="2"/>
    <s v="M"/>
    <s v="ALEXANDER STEVEN RODRIGUEZ"/>
    <n v="0.49999999999999956"/>
    <n v="0"/>
    <n v="0"/>
    <n v="0"/>
    <n v="0"/>
    <n v="0"/>
    <n v="0"/>
    <n v="0"/>
    <n v="0"/>
    <n v="0.2"/>
    <n v="2"/>
    <n v="4"/>
    <n v="0"/>
    <n v="0"/>
    <n v="0"/>
    <n v="0"/>
    <n v="0"/>
    <n v="6"/>
    <s v=""/>
    <s v=""/>
    <s v=""/>
    <s v=""/>
    <s v=""/>
    <s v=""/>
    <s v=""/>
    <n v="0.5"/>
    <s v="mayor 40%"/>
    <n v="0"/>
    <n v="4"/>
    <s v=""/>
    <n v="0"/>
    <n v="0"/>
    <n v="0"/>
    <n v="0"/>
    <n v="4"/>
    <n v="0"/>
    <n v="4"/>
    <n v="0"/>
    <n v="0"/>
    <n v="0"/>
    <n v="0"/>
    <n v="0"/>
    <n v="4"/>
    <n v="8.2607190259103245"/>
  </r>
  <r>
    <s v="912 - MIN NARANJAL (114)REFRIGERACIÓN"/>
    <m/>
    <s v="ALEXANDER STEVEN RODRIGUEZ"/>
    <s v="MARCIMEX"/>
    <x v="330"/>
    <x v="0"/>
    <s v="REFRIGERACIÓN"/>
    <n v="0"/>
    <n v="1"/>
    <m/>
    <m/>
    <n v="0"/>
    <n v="0"/>
    <n v="0"/>
    <n v="0"/>
    <m/>
    <m/>
    <m/>
    <m/>
    <m/>
    <m/>
    <m/>
    <n v="0"/>
    <n v="0"/>
    <s v="ORO"/>
    <n v="0"/>
    <n v="0"/>
    <n v="0"/>
    <n v="0"/>
    <m/>
    <m/>
    <m/>
    <n v="0"/>
    <n v="0"/>
    <s v="PROM. C"/>
    <m/>
    <m/>
    <s v="CADENAS"/>
    <s v="MIN NARANJAL  (114)"/>
    <m/>
    <s v="MANUEL GIL"/>
    <e v="#N/A"/>
    <n v="0"/>
    <n v="0"/>
    <n v="0"/>
    <n v="0"/>
    <n v="0"/>
    <n v="0"/>
    <n v="0"/>
    <n v="0"/>
    <n v="4"/>
    <n v="1"/>
    <n v="0"/>
    <n v="0"/>
    <n v="0"/>
    <n v="0"/>
    <n v="0"/>
    <n v="0"/>
    <n v="1"/>
    <s v="M"/>
    <s v="ALEXANDER STEVEN RODRIGUEZ"/>
    <n v="0.49999999999999956"/>
    <n v="0"/>
    <n v="0"/>
    <n v="0"/>
    <n v="0"/>
    <n v="0"/>
    <n v="0"/>
    <n v="0"/>
    <n v="0"/>
    <n v="0.15"/>
    <n v="1"/>
    <n v="5"/>
    <n v="0"/>
    <n v="0"/>
    <n v="0"/>
    <n v="0"/>
    <n v="0"/>
    <n v="6"/>
    <m/>
    <m/>
    <m/>
    <m/>
    <m/>
    <m/>
    <s v="ALTO"/>
    <n v="0.2857142857142857"/>
    <s v="mayor 40%"/>
    <n v="0"/>
    <n v="5"/>
    <s v=""/>
    <n v="0"/>
    <n v="0"/>
    <n v="0"/>
    <n v="0"/>
    <n v="5"/>
    <n v="0"/>
    <n v="5"/>
    <n v="0"/>
    <n v="0"/>
    <n v="0"/>
    <n v="0"/>
    <n v="0"/>
    <n v="5"/>
    <n v="3.0855757310581202"/>
  </r>
  <r>
    <s v="952 - ORVE LA FLORIDACOCINAS"/>
    <m/>
    <s v="ALEXANDER STEVEN RODRIGUEZ"/>
    <s v="ORVE HOGAR"/>
    <x v="331"/>
    <x v="0"/>
    <s v="COCINAS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ORVE LA FLORIDA"/>
    <m/>
    <s v="MANUEL GIL"/>
    <e v="#N/A"/>
    <n v="0"/>
    <n v="0"/>
    <n v="0"/>
    <n v="0"/>
    <n v="0"/>
    <n v="0"/>
    <n v="0"/>
    <n v="0"/>
    <n v="3"/>
    <n v="1"/>
    <n v="0"/>
    <n v="0"/>
    <n v="0"/>
    <n v="0"/>
    <n v="0"/>
    <n v="0"/>
    <n v="1"/>
    <s v="J"/>
    <s v="ALEXANDER STEVEN RODRIGUEZ"/>
    <n v="0.99999999999999911"/>
    <n v="1"/>
    <n v="0"/>
    <n v="0"/>
    <n v="0"/>
    <n v="0"/>
    <n v="0"/>
    <n v="0"/>
    <n v="1"/>
    <n v="0.5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s v=""/>
    <n v="0"/>
    <n v="0"/>
    <n v="0"/>
    <n v="0"/>
    <n v="0"/>
    <n v="2"/>
    <n v="0"/>
    <n v="0"/>
    <n v="0"/>
    <n v="0"/>
    <n v="0"/>
    <n v="0"/>
    <n v="2"/>
    <n v="2.7003435647676213"/>
  </r>
  <r>
    <s v="952 - ORVE LA FLORIDAREFRIGERACIÓN"/>
    <m/>
    <s v="ALEXANDER STEVEN RODRIGUEZ"/>
    <s v="ORVE HOGAR"/>
    <x v="331"/>
    <x v="0"/>
    <s v="REFRIGERACIÓN"/>
    <n v="0"/>
    <n v="1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ORVE LA FLORIDA"/>
    <m/>
    <s v="MANUEL GIL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J"/>
    <s v="ALEXANDER STEVEN RODRIGUEZ"/>
    <n v="0.99999999999999911"/>
    <n v="0"/>
    <n v="0"/>
    <n v="0"/>
    <n v="0"/>
    <n v="0"/>
    <n v="0"/>
    <n v="0"/>
    <n v="0"/>
    <n v="0.4"/>
    <n v="1"/>
    <n v="0"/>
    <n v="0"/>
    <n v="0"/>
    <n v="0"/>
    <n v="0"/>
    <n v="0"/>
    <n v="1"/>
    <s v=""/>
    <s v=""/>
    <s v=""/>
    <s v=""/>
    <s v=""/>
    <s v=""/>
    <s v=""/>
    <n v="1"/>
    <n v="0"/>
    <n v="1"/>
    <n v="0"/>
    <s v=""/>
    <n v="0"/>
    <n v="0"/>
    <n v="0"/>
    <n v="0"/>
    <n v="1"/>
    <n v="1"/>
    <n v="0"/>
    <n v="0"/>
    <n v="0"/>
    <n v="0"/>
    <n v="0"/>
    <n v="0"/>
    <n v="1"/>
    <n v="1.6663515004164693"/>
  </r>
  <r>
    <s v="COCINAS"/>
    <m/>
    <s v="ALEXANDER STEVEN RODRIGUEZ"/>
    <s v="ORVE HOGAR"/>
    <x v="189"/>
    <x v="2"/>
    <s v="COCINAS"/>
    <n v="0"/>
    <n v="2"/>
    <m/>
    <m/>
    <n v="0"/>
    <n v="0"/>
    <n v="0"/>
    <n v="0"/>
    <m/>
    <m/>
    <m/>
    <m/>
    <m/>
    <m/>
    <m/>
    <n v="0"/>
    <e v="#REF!"/>
    <e v="#N/A"/>
    <n v="0"/>
    <n v="0"/>
    <m/>
    <m/>
    <m/>
    <n v="0"/>
    <m/>
    <n v="0"/>
    <n v="0"/>
    <n v="0"/>
    <m/>
    <m/>
    <n v="0"/>
    <n v="0"/>
    <m/>
    <n v="0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m/>
    <m/>
    <m/>
    <m/>
    <m/>
    <m/>
    <m/>
    <n v="0"/>
    <n v="0"/>
    <n v="1"/>
    <n v="2"/>
    <n v="0"/>
    <n v="0"/>
    <n v="0"/>
    <n v="0"/>
    <n v="0"/>
    <n v="3"/>
    <n v="0"/>
    <n v="0"/>
    <n v="0"/>
    <n v="0"/>
    <n v="0"/>
    <n v="0"/>
    <n v="0"/>
    <n v="0"/>
    <n v="0"/>
  </r>
  <r>
    <s v="REFRIGERACIÓN"/>
    <m/>
    <s v="ALEXANDER STEVEN RODRIGUEZ"/>
    <s v="ORVE HOGAR"/>
    <x v="189"/>
    <x v="2"/>
    <s v="REFRIGERACIÓN"/>
    <n v="0"/>
    <n v="2"/>
    <m/>
    <m/>
    <n v="0"/>
    <n v="0"/>
    <n v="0"/>
    <n v="0"/>
    <m/>
    <m/>
    <m/>
    <m/>
    <m/>
    <m/>
    <m/>
    <n v="0"/>
    <e v="#REF!"/>
    <e v="#N/A"/>
    <n v="0"/>
    <n v="0"/>
    <m/>
    <m/>
    <m/>
    <n v="0"/>
    <m/>
    <n v="0"/>
    <n v="0"/>
    <n v="0"/>
    <m/>
    <m/>
    <n v="0"/>
    <n v="0"/>
    <m/>
    <n v="0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403 - POINT DAULEAIRES"/>
    <m/>
    <s v="ALEXANDER STEVEN RODRIGUEZ"/>
    <s v="POINT"/>
    <x v="332"/>
    <x v="0"/>
    <s v="AIR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POINT DAULE"/>
    <m/>
    <s v="MANUEL GIL"/>
    <e v="#N/A"/>
    <n v="0"/>
    <n v="0"/>
    <n v="0"/>
    <n v="0"/>
    <n v="0"/>
    <n v="0"/>
    <n v="0"/>
    <n v="0"/>
    <n v="0"/>
    <n v="0"/>
    <n v="0"/>
    <n v="0"/>
    <n v="2"/>
    <n v="0"/>
    <n v="0"/>
    <n v="0"/>
    <n v="2"/>
    <s v="V"/>
    <s v="ALEXANDER STEVEN RODRIGUEZ"/>
    <n v="1.0000000000000018"/>
    <n v="0"/>
    <n v="0"/>
    <n v="0"/>
    <n v="2"/>
    <n v="0"/>
    <n v="0"/>
    <n v="0"/>
    <n v="2"/>
    <n v="0"/>
    <n v="0"/>
    <n v="0"/>
    <n v="0"/>
    <n v="2"/>
    <n v="0"/>
    <n v="0"/>
    <n v="0"/>
    <n v="2"/>
    <s v=""/>
    <s v=""/>
    <s v=""/>
    <s v=""/>
    <s v=""/>
    <s v=""/>
    <s v=""/>
    <n v="0"/>
    <n v="0"/>
    <n v="0"/>
    <n v="0"/>
    <s v=""/>
    <n v="2"/>
    <n v="0"/>
    <n v="0"/>
    <n v="0"/>
    <n v="2"/>
    <n v="0"/>
    <n v="0"/>
    <n v="0"/>
    <n v="2"/>
    <n v="0"/>
    <n v="0"/>
    <n v="0"/>
    <n v="2"/>
    <n v="0"/>
  </r>
  <r>
    <s v="403 - POINT DAULECOCINAS"/>
    <m/>
    <s v="ALEXANDER STEVEN RODRIGUEZ"/>
    <s v="POINT"/>
    <x v="332"/>
    <x v="0"/>
    <s v="COCINAS"/>
    <n v="0"/>
    <n v="6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POINT DAULE"/>
    <m/>
    <s v="MANUEL GIL"/>
    <e v="#N/A"/>
    <n v="0"/>
    <n v="0"/>
    <n v="0"/>
    <n v="0"/>
    <n v="0"/>
    <n v="0"/>
    <n v="0"/>
    <n v="0"/>
    <n v="5.8875365961755834"/>
    <n v="2"/>
    <n v="3"/>
    <n v="0"/>
    <n v="0"/>
    <n v="0"/>
    <n v="0"/>
    <n v="0"/>
    <n v="5"/>
    <s v="V"/>
    <s v="ALEXANDER STEVEN RODRIGUEZ"/>
    <n v="1.0000000000000018"/>
    <n v="3"/>
    <n v="3"/>
    <n v="0"/>
    <n v="0"/>
    <n v="0"/>
    <n v="0"/>
    <n v="0"/>
    <n v="6"/>
    <n v="0.5"/>
    <n v="6"/>
    <n v="3"/>
    <n v="0"/>
    <n v="0"/>
    <n v="0"/>
    <n v="0"/>
    <n v="0"/>
    <n v="9"/>
    <s v=""/>
    <s v=""/>
    <s v=""/>
    <s v=""/>
    <s v=""/>
    <s v=""/>
    <s v=""/>
    <n v="0.55000000000000004"/>
    <s v="mayor 40%"/>
    <n v="2"/>
    <n v="3"/>
    <s v=""/>
    <n v="0"/>
    <n v="0"/>
    <n v="0"/>
    <n v="0"/>
    <n v="5"/>
    <n v="5"/>
    <n v="3"/>
    <n v="0"/>
    <n v="0"/>
    <n v="0"/>
    <n v="0"/>
    <n v="0"/>
    <n v="8"/>
    <n v="7.2989596279945985"/>
  </r>
  <r>
    <s v="403 - POINT DAULEGLOBALES"/>
    <m/>
    <s v="ALEXANDER STEVEN RODRIGUEZ"/>
    <s v="POINT"/>
    <x v="332"/>
    <x v="0"/>
    <s v="GLOBALES"/>
    <n v="0"/>
    <n v="0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POINT DAULE"/>
    <m/>
    <s v="MANUEL GIL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V"/>
    <s v="ALEXANDER STEVEN RODRIGUEZ"/>
    <n v="1.0000000000000018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1"/>
    <n v="0"/>
    <s v=""/>
    <n v="0"/>
    <n v="0"/>
    <n v="0"/>
    <n v="0"/>
    <n v="1"/>
    <n v="1"/>
    <n v="0"/>
    <n v="0"/>
    <n v="0"/>
    <n v="0"/>
    <n v="0"/>
    <n v="0"/>
    <n v="1"/>
    <n v="0"/>
  </r>
  <r>
    <s v="403 - POINT DAULELAVADO"/>
    <m/>
    <s v="ALEXANDER STEVEN RODRIGUEZ"/>
    <s v="POINT"/>
    <x v="332"/>
    <x v="0"/>
    <s v="LAVADO"/>
    <n v="0"/>
    <n v="4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POINT DAULE"/>
    <m/>
    <s v="MANUEL GIL"/>
    <e v="#N/A"/>
    <n v="0"/>
    <n v="0"/>
    <n v="0"/>
    <n v="0"/>
    <n v="0"/>
    <n v="0"/>
    <n v="0"/>
    <n v="0"/>
    <n v="3.1957838080287062"/>
    <n v="1"/>
    <n v="2"/>
    <n v="0"/>
    <n v="3"/>
    <n v="2"/>
    <n v="0"/>
    <n v="0"/>
    <n v="8"/>
    <s v="V"/>
    <s v="ALEXANDER STEVEN RODRIGUEZ"/>
    <n v="1.0000000000000018"/>
    <n v="2"/>
    <n v="2"/>
    <n v="0"/>
    <n v="3"/>
    <n v="2"/>
    <n v="0"/>
    <n v="0"/>
    <n v="9"/>
    <n v="0.3"/>
    <n v="3"/>
    <n v="2"/>
    <n v="0"/>
    <n v="3"/>
    <n v="2"/>
    <n v="0"/>
    <n v="0"/>
    <n v="10"/>
    <m/>
    <m/>
    <s v="ALTO"/>
    <m/>
    <m/>
    <m/>
    <m/>
    <n v="0.22222222222222221"/>
    <s v="menor de 30%"/>
    <n v="1"/>
    <n v="2"/>
    <s v=""/>
    <n v="3"/>
    <n v="2"/>
    <n v="0"/>
    <n v="0"/>
    <n v="8"/>
    <n v="2"/>
    <n v="2"/>
    <n v="0"/>
    <n v="3"/>
    <n v="2"/>
    <n v="0"/>
    <n v="0"/>
    <n v="9"/>
    <n v="3.1957838080287062"/>
  </r>
  <r>
    <s v="403 - POINT DAULEREFRIGERACIÓN"/>
    <m/>
    <s v="ALEXANDER STEVEN RODRIGUEZ"/>
    <s v="POINT"/>
    <x v="332"/>
    <x v="0"/>
    <s v="REFRIGERACIÓN"/>
    <n v="0"/>
    <n v="5"/>
    <m/>
    <m/>
    <n v="0"/>
    <n v="0"/>
    <n v="0"/>
    <n v="0"/>
    <m/>
    <m/>
    <m/>
    <m/>
    <m/>
    <m/>
    <m/>
    <n v="0"/>
    <n v="0"/>
    <s v="PLATA"/>
    <n v="0"/>
    <n v="0"/>
    <n v="0"/>
    <n v="0"/>
    <m/>
    <m/>
    <m/>
    <n v="0"/>
    <n v="0"/>
    <s v="PROM. C"/>
    <m/>
    <m/>
    <s v="CADENAS"/>
    <s v="POINT DAULE"/>
    <m/>
    <s v="MANUEL GIL"/>
    <e v="#N/A"/>
    <n v="0"/>
    <n v="0"/>
    <n v="0"/>
    <n v="0"/>
    <n v="0"/>
    <n v="0"/>
    <n v="0"/>
    <n v="0"/>
    <n v="6.0381928353187844"/>
    <n v="3"/>
    <n v="1"/>
    <n v="0"/>
    <n v="0"/>
    <n v="0"/>
    <n v="0"/>
    <n v="0"/>
    <n v="4"/>
    <s v="V"/>
    <s v="ALEXANDER STEVEN RODRIGUEZ"/>
    <n v="1.0000000000000018"/>
    <n v="4"/>
    <n v="1"/>
    <n v="0"/>
    <n v="0"/>
    <n v="0"/>
    <n v="0"/>
    <n v="0"/>
    <n v="5"/>
    <n v="0.4"/>
    <n v="5"/>
    <n v="1"/>
    <n v="0"/>
    <n v="0"/>
    <n v="0"/>
    <n v="0"/>
    <n v="0"/>
    <n v="6"/>
    <s v=""/>
    <s v=""/>
    <s v=""/>
    <s v=""/>
    <s v=""/>
    <s v=""/>
    <s v=""/>
    <n v="0.8"/>
    <s v="mayor 40%"/>
    <n v="0"/>
    <n v="1"/>
    <s v=""/>
    <n v="0"/>
    <n v="0"/>
    <n v="0"/>
    <n v="0"/>
    <n v="1"/>
    <n v="3"/>
    <n v="1"/>
    <n v="0"/>
    <n v="0"/>
    <n v="0"/>
    <n v="0"/>
    <n v="0"/>
    <n v="4"/>
    <n v="6.2178676163140167"/>
  </r>
  <r>
    <s v="178 - 1743-TIENDA CHILLOGALLO 1743COCINAS"/>
    <m/>
    <s v="BRYAN GERMAN PERALVO"/>
    <s v="ARTEFACTA"/>
    <x v="333"/>
    <x v="0"/>
    <s v="COCINAS"/>
    <n v="0"/>
    <n v="3"/>
    <m/>
    <n v="2"/>
    <n v="1"/>
    <n v="0"/>
    <n v="0"/>
    <n v="0"/>
    <m/>
    <m/>
    <m/>
    <m/>
    <m/>
    <m/>
    <m/>
    <n v="0"/>
    <e v="#REF!"/>
    <s v="BRONCE"/>
    <n v="4"/>
    <n v="0"/>
    <n v="0"/>
    <n v="0"/>
    <n v="4"/>
    <n v="1"/>
    <n v="4"/>
    <n v="1"/>
    <n v="0"/>
    <s v="PROM. C"/>
    <m/>
    <m/>
    <s v="CADENAS"/>
    <s v="ARTEFACTA TIENDA CHILLOGALLO 1743"/>
    <m/>
    <s v="JUAN CARLOS FIGUEROA"/>
    <e v="#N/A"/>
    <n v="0"/>
    <n v="2"/>
    <n v="1"/>
    <n v="0"/>
    <n v="0"/>
    <n v="0"/>
    <n v="0"/>
    <n v="3"/>
    <n v="1.6387974924932196"/>
    <n v="0"/>
    <n v="2"/>
    <n v="0"/>
    <n v="0"/>
    <n v="0"/>
    <n v="0"/>
    <n v="0"/>
    <n v="2"/>
    <s v="M"/>
    <s v="BRYAN GERMAN PERALVO"/>
    <n v="0.99999999999999978"/>
    <n v="0"/>
    <n v="2"/>
    <n v="0"/>
    <n v="0"/>
    <n v="0"/>
    <n v="0"/>
    <n v="0"/>
    <n v="2"/>
    <n v="0.4"/>
    <n v="0"/>
    <n v="1"/>
    <n v="0"/>
    <n v="0"/>
    <n v="0"/>
    <n v="0"/>
    <n v="0"/>
    <n v="1"/>
    <m/>
    <s v="ALTO"/>
    <m/>
    <s v="ALTO"/>
    <m/>
    <m/>
    <m/>
    <n v="0"/>
    <s v="menor de 30%"/>
    <n v="0"/>
    <n v="0"/>
    <n v="0"/>
    <n v="0"/>
    <n v="0"/>
    <n v="0"/>
    <n v="0"/>
    <n v="0"/>
    <n v="1"/>
    <n v="1"/>
    <n v="0"/>
    <n v="0"/>
    <n v="0"/>
    <n v="0"/>
    <n v="0"/>
    <n v="2"/>
    <n v="6"/>
  </r>
  <r>
    <s v="178 - 1743-TIENDA CHILLOGALLO 1743GLOBALES"/>
    <m/>
    <s v="BRYAN GERMAN PERALVO"/>
    <s v="ARTEFACTA"/>
    <x v="333"/>
    <x v="0"/>
    <s v="GLOBALES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CHILLOGALLO 1743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BRYAN GERMAN PERALVO"/>
    <n v="0.9999999999999997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78 - 1743-TIENDA CHILLOGALLO 1743REFRIGERACIÓN"/>
    <m/>
    <s v="BRYAN GERMAN PERALVO"/>
    <s v="ARTEFACTA"/>
    <x v="333"/>
    <x v="0"/>
    <s v="REFRIGERACIÓN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CHILLOGALLO 1743"/>
    <m/>
    <s v="JUAN CARLOS FIGUEROA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BRYAN GERMAN PERALVO"/>
    <n v="0.99999999999999978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4"/>
  </r>
  <r>
    <s v="177 - 1740-TIENDA GUAMANI 1740COCINAS"/>
    <m/>
    <s v="BRYAN GERMAN PERALVO"/>
    <s v="ARTEFACTA"/>
    <x v="334"/>
    <x v="0"/>
    <s v="COCINAS"/>
    <n v="0"/>
    <n v="4"/>
    <m/>
    <n v="1"/>
    <n v="0"/>
    <n v="0"/>
    <n v="0"/>
    <n v="0"/>
    <m/>
    <m/>
    <m/>
    <m/>
    <m/>
    <m/>
    <m/>
    <n v="0"/>
    <e v="#REF!"/>
    <s v="BRONCE"/>
    <n v="1"/>
    <n v="0"/>
    <n v="0"/>
    <n v="0"/>
    <n v="1"/>
    <n v="0"/>
    <n v="1"/>
    <n v="0"/>
    <n v="0"/>
    <s v="PROM. C"/>
    <m/>
    <m/>
    <s v="CADENAS"/>
    <s v="ARTEFACTA TIENDA GUAMANI 1740"/>
    <m/>
    <s v="JUAN CARLOS FIGUEROA"/>
    <e v="#N/A"/>
    <n v="0"/>
    <n v="1"/>
    <n v="0"/>
    <n v="0"/>
    <n v="0"/>
    <n v="0"/>
    <n v="0"/>
    <n v="1"/>
    <n v="3"/>
    <n v="1"/>
    <n v="0"/>
    <n v="0"/>
    <n v="0"/>
    <n v="0"/>
    <n v="0"/>
    <n v="0"/>
    <n v="1"/>
    <s v="M"/>
    <s v="BRYAN GERMAN PERALVO"/>
    <n v="0.49999999999999956"/>
    <n v="0"/>
    <n v="0"/>
    <n v="0"/>
    <n v="0"/>
    <n v="0"/>
    <n v="0"/>
    <n v="0"/>
    <n v="0"/>
    <n v="0.4"/>
    <n v="1"/>
    <n v="1"/>
    <n v="0"/>
    <n v="0"/>
    <n v="0"/>
    <n v="0"/>
    <n v="0"/>
    <n v="2"/>
    <s v=""/>
    <s v=""/>
    <s v=""/>
    <s v=""/>
    <s v=""/>
    <s v=""/>
    <s v=""/>
    <n v="0.5"/>
    <s v="mayor 40%"/>
    <n v="0"/>
    <n v="0"/>
    <n v="0"/>
    <n v="0"/>
    <n v="0"/>
    <n v="0"/>
    <n v="0"/>
    <n v="0"/>
    <n v="1"/>
    <n v="1"/>
    <n v="0"/>
    <n v="0"/>
    <n v="0"/>
    <n v="0"/>
    <n v="0"/>
    <n v="2"/>
    <n v="9"/>
  </r>
  <r>
    <s v="177 - 1740-TIENDA GUAMANI 1740GLOBALES"/>
    <m/>
    <s v="BRYAN GERMAN PERALVO"/>
    <s v="ARTEFACTA"/>
    <x v="334"/>
    <x v="0"/>
    <s v="GLOBALES"/>
    <n v="0"/>
    <n v="2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GUAMANI 1740"/>
    <m/>
    <s v="JUAN CARLOS FIGUEROA"/>
    <e v="#N/A"/>
    <n v="0"/>
    <n v="0"/>
    <n v="0"/>
    <n v="0"/>
    <n v="0"/>
    <n v="0"/>
    <n v="0"/>
    <n v="0"/>
    <n v="1.5465974049468498"/>
    <n v="0"/>
    <n v="0"/>
    <n v="0"/>
    <n v="0"/>
    <n v="0"/>
    <n v="0"/>
    <n v="0"/>
    <n v="0"/>
    <s v="M"/>
    <s v="BRYAN GERMAN PERALVO"/>
    <n v="0.4999999999999995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"/>
  </r>
  <r>
    <s v="177 - 1740-TIENDA GUAMANI 1740LAVADO"/>
    <m/>
    <s v="BRYAN GERMAN PERALVO"/>
    <s v="ARTEFACTA"/>
    <x v="334"/>
    <x v="0"/>
    <s v="LAVADO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GUAMANI 1740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BRYAN GERMAN PERALVO"/>
    <n v="0.49999999999999956"/>
    <n v="0"/>
    <n v="0"/>
    <n v="0"/>
    <n v="0"/>
    <n v="0"/>
    <n v="0"/>
    <n v="0"/>
    <n v="0"/>
    <n v="0.1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177 - 1740-TIENDA GUAMANI 1740REFRIGERACIÓN"/>
    <m/>
    <s v="BRYAN GERMAN PERALVO"/>
    <s v="ARTEFACTA"/>
    <x v="334"/>
    <x v="0"/>
    <s v="REFRIGERACIÓN"/>
    <n v="0"/>
    <n v="3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GUAMANI 1740"/>
    <m/>
    <s v="JUAN CARLOS FIGUEROA"/>
    <e v="#N/A"/>
    <n v="0"/>
    <n v="0"/>
    <n v="0"/>
    <n v="0"/>
    <n v="0"/>
    <n v="0"/>
    <n v="0"/>
    <n v="0"/>
    <n v="1"/>
    <n v="0"/>
    <n v="2"/>
    <n v="0"/>
    <n v="0"/>
    <n v="0"/>
    <n v="0"/>
    <n v="0"/>
    <n v="2"/>
    <s v="M"/>
    <s v="BRYAN GERMAN PERALVO"/>
    <n v="0.49999999999999956"/>
    <n v="2"/>
    <n v="1"/>
    <n v="0"/>
    <n v="0"/>
    <n v="0"/>
    <n v="0"/>
    <n v="0"/>
    <n v="3"/>
    <n v="0.2"/>
    <n v="0"/>
    <n v="0"/>
    <n v="0"/>
    <n v="0"/>
    <n v="0"/>
    <n v="0"/>
    <n v="0"/>
    <n v="0"/>
    <s v=""/>
    <s v=""/>
    <s v=""/>
    <s v=""/>
    <s v=""/>
    <s v=""/>
    <s v=""/>
    <n v="0.4"/>
    <s v="30% a 40%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1744 - TIENDA QUINCHECOCINAS"/>
    <m/>
    <s v="BRYAN GERMAN PERALVO"/>
    <s v="ARTEFACTA"/>
    <x v="335"/>
    <x v="0"/>
    <s v="COCINAS"/>
    <n v="0"/>
    <n v="6"/>
    <m/>
    <n v="0"/>
    <n v="0"/>
    <n v="0"/>
    <n v="0"/>
    <n v="0"/>
    <m/>
    <m/>
    <m/>
    <m/>
    <m/>
    <m/>
    <m/>
    <n v="0"/>
    <e v="#REF!"/>
    <s v="BRONCE"/>
    <n v="1"/>
    <n v="0"/>
    <n v="0"/>
    <n v="0"/>
    <n v="1"/>
    <n v="1"/>
    <n v="1"/>
    <n v="1"/>
    <n v="0"/>
    <s v="PROM. C"/>
    <m/>
    <m/>
    <s v="CADENAS"/>
    <s v="ARTEFACTA TIENDA QUINCHE 1744"/>
    <m/>
    <s v="JUAN CARLOS FIGUEROA"/>
    <e v="#N/A"/>
    <n v="0"/>
    <n v="2"/>
    <n v="0"/>
    <n v="0"/>
    <n v="0"/>
    <n v="0"/>
    <n v="0"/>
    <n v="2"/>
    <n v="8.3584401502957526"/>
    <n v="0"/>
    <n v="2"/>
    <n v="0"/>
    <n v="0"/>
    <n v="0"/>
    <n v="0"/>
    <n v="0"/>
    <n v="2"/>
    <s v="J"/>
    <s v="BRYAN GERMAN PERALVO"/>
    <n v="1.5"/>
    <n v="1"/>
    <n v="2"/>
    <n v="0"/>
    <n v="0"/>
    <n v="0"/>
    <n v="0"/>
    <n v="0"/>
    <n v="3"/>
    <n v="0.4"/>
    <n v="0"/>
    <n v="2"/>
    <n v="0"/>
    <n v="0"/>
    <n v="0"/>
    <n v="0"/>
    <n v="0"/>
    <n v="2"/>
    <s v=""/>
    <s v=""/>
    <s v=""/>
    <s v=""/>
    <s v=""/>
    <s v=""/>
    <s v=""/>
    <n v="0.1111111111111111"/>
    <s v="mayor 40%"/>
    <n v="0"/>
    <n v="1"/>
    <n v="0"/>
    <n v="0"/>
    <n v="0"/>
    <n v="0"/>
    <n v="0"/>
    <n v="1"/>
    <n v="0"/>
    <n v="0"/>
    <n v="0"/>
    <n v="0"/>
    <n v="0"/>
    <n v="0"/>
    <n v="0"/>
    <n v="0"/>
    <n v="8"/>
  </r>
  <r>
    <s v="1744 - TIENDA QUINCHEGLOBALES"/>
    <m/>
    <s v="BRYAN GERMAN PERALVO"/>
    <s v="ARTEFACTA"/>
    <x v="335"/>
    <x v="0"/>
    <s v="GLOBALES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QUINCHE 1744"/>
    <m/>
    <s v="JUAN CARLOS FIGUEROA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J"/>
    <s v="BRYAN GERMAN PERALVO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474035057255032"/>
  </r>
  <r>
    <s v="1744 - TIENDA QUINCHELAVADO"/>
    <m/>
    <s v="BRYAN GERMAN PERALVO"/>
    <s v="ARTEFACTA"/>
    <x v="335"/>
    <x v="0"/>
    <s v="LAVADO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QUINCHE 1744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BRYAN GERMAN PERALVO"/>
    <n v="1.5"/>
    <n v="0"/>
    <n v="0"/>
    <n v="0"/>
    <n v="0"/>
    <n v="0"/>
    <n v="0"/>
    <n v="0"/>
    <n v="0"/>
    <n v="0.1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1744 - TIENDA QUINCHEREFRIGERACIÓN"/>
    <m/>
    <s v="BRYAN GERMAN PERALVO"/>
    <s v="ARTEFACTA"/>
    <x v="335"/>
    <x v="0"/>
    <s v="REFRIGERACIÓN"/>
    <n v="0"/>
    <n v="4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QUINCHE 1744"/>
    <m/>
    <s v="JUAN CARLOS FIGUEROA"/>
    <e v="#N/A"/>
    <n v="0"/>
    <n v="2"/>
    <n v="0"/>
    <n v="0"/>
    <n v="0"/>
    <n v="0"/>
    <n v="0"/>
    <n v="2"/>
    <n v="4.1254124541351"/>
    <n v="1"/>
    <n v="2"/>
    <n v="1"/>
    <n v="0"/>
    <n v="0"/>
    <n v="0"/>
    <n v="0"/>
    <n v="4"/>
    <s v="J"/>
    <s v="BRYAN GERMAN PERALVO"/>
    <n v="1.5"/>
    <n v="0"/>
    <n v="2"/>
    <n v="0"/>
    <n v="0"/>
    <n v="0"/>
    <n v="0"/>
    <n v="0"/>
    <n v="2"/>
    <n v="0.2"/>
    <n v="0"/>
    <n v="2"/>
    <n v="0"/>
    <n v="0"/>
    <n v="0"/>
    <n v="0"/>
    <n v="0"/>
    <n v="2"/>
    <s v=""/>
    <s v=""/>
    <s v=""/>
    <s v=""/>
    <s v=""/>
    <s v=""/>
    <s v=""/>
    <n v="0.1"/>
    <s v="mayor 40%"/>
    <n v="1"/>
    <n v="0"/>
    <n v="0"/>
    <n v="0"/>
    <n v="0"/>
    <n v="0"/>
    <n v="0"/>
    <n v="1"/>
    <n v="0"/>
    <n v="0"/>
    <n v="0"/>
    <n v="0"/>
    <n v="0"/>
    <n v="0"/>
    <n v="0"/>
    <n v="0"/>
    <n v="8"/>
  </r>
  <r>
    <s v="184 - 1768-TIENDA SATELITE NUEVA AURORA 1COCINAS"/>
    <m/>
    <s v="BRYAN GERMAN PERALVO"/>
    <s v="ARTEFACTA"/>
    <x v="336"/>
    <x v="0"/>
    <s v="COCINAS"/>
    <n v="0"/>
    <n v="3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SATELITE NUEVA AURORA 1"/>
    <m/>
    <s v="JUAN CARLOS FIGUEROA"/>
    <e v="#N/A"/>
    <n v="3"/>
    <n v="0"/>
    <n v="0"/>
    <n v="0"/>
    <n v="0"/>
    <n v="0"/>
    <n v="0"/>
    <n v="3"/>
    <n v="2.5440871164188548"/>
    <n v="1"/>
    <n v="0"/>
    <n v="0"/>
    <n v="0"/>
    <n v="0"/>
    <n v="0"/>
    <n v="0"/>
    <n v="1"/>
    <s v="M"/>
    <s v="BRYAN GERMAN PERALVO"/>
    <n v="0.99999999999999911"/>
    <n v="2"/>
    <n v="0"/>
    <n v="0"/>
    <n v="0"/>
    <n v="0"/>
    <n v="0"/>
    <n v="0"/>
    <n v="2"/>
    <n v="0.4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1"/>
    <n v="0"/>
    <n v="0"/>
    <n v="0"/>
    <n v="0"/>
    <n v="0"/>
    <n v="0"/>
    <n v="1"/>
    <n v="7"/>
  </r>
  <r>
    <s v="184 - 1768-TIENDA SATELITE NUEVA AURORA 1EMPOTRE"/>
    <m/>
    <s v="BRYAN GERMAN PERALVO"/>
    <s v="ARTEFACTA"/>
    <x v="336"/>
    <x v="0"/>
    <s v="EMPOTRE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SATELITE NUEVA AURORA 1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BRYAN GERMAN PERALVO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4 - 1768-TIENDA SATELITE NUEVA AURORA 1GLOBALES"/>
    <m/>
    <s v="BRYAN GERMAN PERALVO"/>
    <s v="ARTEFACTA"/>
    <x v="336"/>
    <x v="0"/>
    <s v="GLOBALES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SATELITE NUEVA AURORA 1"/>
    <m/>
    <s v="JUAN CARLOS FIGUEROA"/>
    <e v="#N/A"/>
    <n v="0"/>
    <n v="0"/>
    <n v="0"/>
    <n v="0"/>
    <n v="0"/>
    <n v="0"/>
    <n v="0"/>
    <n v="0"/>
    <n v="1"/>
    <n v="1"/>
    <n v="0"/>
    <n v="0"/>
    <n v="0"/>
    <n v="0"/>
    <n v="0"/>
    <n v="0"/>
    <n v="1"/>
    <s v="M"/>
    <s v="BRYAN GERMAN PERALVO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"/>
  </r>
  <r>
    <s v="184 - 1768-TIENDA SATELITE NUEVA AURORA 1LAVADO"/>
    <m/>
    <s v="BRYAN GERMAN PERALVO"/>
    <s v="ARTEFACTA"/>
    <x v="336"/>
    <x v="0"/>
    <s v="LAVADO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SATELITE NUEVA AURORA 1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BRYAN GERMAN PERALVO"/>
    <n v="0.99999999999999911"/>
    <n v="0"/>
    <n v="0"/>
    <n v="0"/>
    <n v="0"/>
    <n v="0"/>
    <n v="0"/>
    <n v="0"/>
    <n v="0"/>
    <n v="0.1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84 - 1768-TIENDA SATELITE NUEVA AURORA 1REFRIGERACIÓN"/>
    <m/>
    <s v="BRYAN GERMAN PERALVO"/>
    <s v="ARTEFACTA"/>
    <x v="336"/>
    <x v="0"/>
    <s v="REFRIGERACIÓN"/>
    <n v="0"/>
    <n v="3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ARTEFACTA TIENDA SATELITE NUEVA AURORA 1"/>
    <m/>
    <s v="JUAN CARLOS FIGUEROA"/>
    <e v="#N/A"/>
    <n v="0"/>
    <n v="0"/>
    <n v="0"/>
    <n v="0"/>
    <n v="0"/>
    <n v="0"/>
    <n v="0"/>
    <n v="0"/>
    <n v="2.7580445054509939"/>
    <n v="0"/>
    <n v="0"/>
    <n v="0"/>
    <n v="0"/>
    <n v="0"/>
    <n v="0"/>
    <n v="0"/>
    <n v="0"/>
    <s v="M"/>
    <s v="BRYAN GERMAN PERALVO"/>
    <n v="0.99999999999999911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s v="219 - CHILLOGALLOCOCINAS"/>
    <m/>
    <s v="BRYAN GERMAN PERALVO"/>
    <s v="LA GANGA"/>
    <x v="337"/>
    <x v="0"/>
    <s v="COCINAS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CHILLOGALLO"/>
    <m/>
    <s v="JUAN CARLOS FIGUEROA"/>
    <e v="#N/A"/>
    <n v="1"/>
    <n v="0"/>
    <n v="0"/>
    <n v="0"/>
    <n v="0"/>
    <n v="0"/>
    <n v="0"/>
    <n v="1"/>
    <n v="1"/>
    <n v="1"/>
    <n v="0"/>
    <n v="0"/>
    <n v="0"/>
    <n v="0"/>
    <n v="0"/>
    <n v="0"/>
    <n v="1"/>
    <s v="M"/>
    <s v="BRYAN GERMAN PERALVO"/>
    <n v="0.99999999999999911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1"/>
    <n v="1"/>
    <n v="0"/>
    <n v="0"/>
    <n v="0"/>
    <n v="0"/>
    <n v="0"/>
    <n v="2"/>
    <n v="6"/>
  </r>
  <r>
    <s v="219 - CHILLOGALLOGLOBALES"/>
    <m/>
    <s v="BRYAN GERMAN PERALVO"/>
    <s v="LA GANGA"/>
    <x v="337"/>
    <x v="0"/>
    <s v="GLOBALES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CHILLOGALLO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BRYAN GERMAN PERALVO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19 - CHILLOGALLOREFRIGERACIÓN"/>
    <m/>
    <s v="BRYAN GERMAN PERALVO"/>
    <s v="LA GANGA"/>
    <x v="337"/>
    <x v="0"/>
    <s v="REFRIGERACIÓN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CHILLOGALLO"/>
    <m/>
    <s v="JUAN CARLOS FIGUEROA"/>
    <e v="#N/A"/>
    <n v="1"/>
    <n v="0"/>
    <n v="0"/>
    <n v="0"/>
    <n v="0"/>
    <n v="0"/>
    <n v="0"/>
    <n v="1"/>
    <n v="2"/>
    <n v="1"/>
    <n v="0"/>
    <n v="0"/>
    <n v="0"/>
    <n v="0"/>
    <n v="0"/>
    <n v="0"/>
    <n v="1"/>
    <s v="M"/>
    <s v="BRYAN GERMAN PERALVO"/>
    <n v="0.99999999999999911"/>
    <n v="1"/>
    <n v="0"/>
    <n v="0"/>
    <n v="0"/>
    <n v="0"/>
    <n v="0"/>
    <n v="0"/>
    <n v="1"/>
    <n v="0.28000000000000003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1"/>
    <n v="0"/>
    <n v="0"/>
    <n v="0"/>
    <n v="0"/>
    <n v="0"/>
    <n v="1"/>
    <n v="5"/>
  </r>
  <r>
    <s v="243 - CHILLOGALLO 2COCINAS"/>
    <m/>
    <s v="BRYAN GERMAN PERALVO"/>
    <s v="LA GANGA"/>
    <x v="338"/>
    <x v="0"/>
    <s v="COCINAS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CHILLOGALLO 2"/>
    <m/>
    <s v="JUAN CARLOS FIGUEROA"/>
    <e v="#N/A"/>
    <n v="0"/>
    <n v="0"/>
    <n v="0"/>
    <n v="0"/>
    <n v="0"/>
    <n v="0"/>
    <n v="0"/>
    <n v="0"/>
    <n v="1"/>
    <n v="1"/>
    <n v="0"/>
    <n v="0"/>
    <n v="0"/>
    <n v="0"/>
    <n v="0"/>
    <n v="0"/>
    <n v="1"/>
    <s v="M"/>
    <s v="BRYAN GERMAN PERALVO"/>
    <n v="0.99999999999999911"/>
    <n v="0"/>
    <n v="0"/>
    <n v="0"/>
    <n v="0"/>
    <n v="0"/>
    <n v="0"/>
    <n v="0"/>
    <n v="0"/>
    <n v="0.4"/>
    <n v="1"/>
    <n v="1"/>
    <n v="0"/>
    <n v="0"/>
    <n v="0"/>
    <n v="0"/>
    <n v="0"/>
    <n v="2"/>
    <s v=""/>
    <s v=""/>
    <s v=""/>
    <s v=""/>
    <s v=""/>
    <s v=""/>
    <s v=""/>
    <n v="0.66666666666666663"/>
    <s v="mayor 40%"/>
    <n v="1"/>
    <n v="0"/>
    <n v="0"/>
    <n v="0"/>
    <n v="0"/>
    <n v="0"/>
    <n v="0"/>
    <n v="1"/>
    <n v="1"/>
    <n v="1"/>
    <n v="0"/>
    <n v="0"/>
    <n v="0"/>
    <n v="0"/>
    <n v="0"/>
    <n v="2"/>
    <n v="3"/>
  </r>
  <r>
    <s v="243 - CHILLOGALLO 2GLOBALES"/>
    <m/>
    <s v="BRYAN GERMAN PERALVO"/>
    <s v="LA GANGA"/>
    <x v="338"/>
    <x v="0"/>
    <s v="GLOBALES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CHILLOGALLO 2"/>
    <m/>
    <s v="JUAN CARLOS FIGUEROA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BRYAN GERMAN PERALVO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3 - CHILLOGALLO 2LAVADO"/>
    <m/>
    <s v="BRYAN GERMAN PERALVO"/>
    <s v="LA GANGA"/>
    <x v="338"/>
    <x v="0"/>
    <s v="LAVADO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CHILLOGALLO 2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BRYAN GERMAN PERALVO"/>
    <n v="0.99999999999999911"/>
    <n v="0"/>
    <n v="0"/>
    <n v="0"/>
    <n v="0"/>
    <n v="0"/>
    <n v="0"/>
    <n v="0"/>
    <n v="0"/>
    <n v="0.05"/>
    <n v="0"/>
    <n v="1"/>
    <n v="0"/>
    <n v="0"/>
    <n v="0"/>
    <n v="0"/>
    <n v="0"/>
    <n v="1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43 - CHILLOGALLO 2REFRIGERACIÓN"/>
    <m/>
    <s v="BRYAN GERMAN PERALVO"/>
    <s v="LA GANGA"/>
    <x v="338"/>
    <x v="0"/>
    <s v="REFRIGERACIÓN"/>
    <n v="0"/>
    <n v="1"/>
    <m/>
    <n v="0"/>
    <n v="0"/>
    <n v="0"/>
    <n v="0"/>
    <n v="0"/>
    <m/>
    <m/>
    <m/>
    <m/>
    <m/>
    <m/>
    <m/>
    <n v="0"/>
    <e v="#REF!"/>
    <s v="BRONCE"/>
    <n v="1"/>
    <n v="0"/>
    <n v="0"/>
    <n v="0"/>
    <n v="1"/>
    <n v="1"/>
    <n v="1"/>
    <n v="1"/>
    <n v="0"/>
    <s v="PROM. C"/>
    <m/>
    <m/>
    <s v="CADENAS"/>
    <s v="GANGA CHILLOGALLO 2"/>
    <m/>
    <s v="JUAN CARLOS FIGUEROA"/>
    <e v="#N/A"/>
    <n v="1"/>
    <n v="0"/>
    <n v="0"/>
    <n v="0"/>
    <n v="0"/>
    <n v="0"/>
    <n v="0"/>
    <n v="1"/>
    <n v="2"/>
    <n v="1"/>
    <n v="0"/>
    <n v="0"/>
    <n v="0"/>
    <n v="0"/>
    <n v="0"/>
    <n v="0"/>
    <n v="1"/>
    <s v="M"/>
    <s v="BRYAN GERMAN PERALVO"/>
    <n v="0.99999999999999911"/>
    <n v="1"/>
    <n v="0"/>
    <n v="0"/>
    <n v="0"/>
    <n v="0"/>
    <n v="0"/>
    <n v="0"/>
    <n v="1"/>
    <n v="0.28000000000000003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1"/>
    <n v="0"/>
    <n v="0"/>
    <n v="0"/>
    <n v="0"/>
    <n v="0"/>
    <n v="1"/>
    <n v="0"/>
    <n v="0"/>
    <n v="0"/>
    <n v="0"/>
    <n v="0"/>
    <n v="0"/>
    <n v="0"/>
    <n v="0"/>
    <n v="7"/>
  </r>
  <r>
    <s v="30 - EL QUINCHECOCINAS"/>
    <m/>
    <s v="BRYAN GERMAN PERALVO"/>
    <s v="LA GANGA"/>
    <x v="339"/>
    <x v="0"/>
    <s v="COCINAS"/>
    <n v="0"/>
    <n v="5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QUINCHE"/>
    <m/>
    <s v="JUAN CARLOS FIGUEROA"/>
    <e v="#N/A"/>
    <n v="2"/>
    <n v="0"/>
    <n v="0"/>
    <n v="0"/>
    <n v="0"/>
    <n v="0"/>
    <n v="0"/>
    <n v="2"/>
    <n v="4.2185069170718776"/>
    <n v="1"/>
    <n v="2"/>
    <n v="0"/>
    <n v="0"/>
    <n v="0"/>
    <n v="0"/>
    <n v="0"/>
    <n v="3"/>
    <s v="J"/>
    <s v="BRYAN GERMAN PERALVO"/>
    <n v="1.0000000000000004"/>
    <n v="1"/>
    <n v="0"/>
    <n v="0"/>
    <n v="0"/>
    <n v="0"/>
    <n v="0"/>
    <n v="0"/>
    <n v="1"/>
    <n v="0.4"/>
    <n v="1"/>
    <n v="1"/>
    <n v="0"/>
    <n v="0"/>
    <n v="0"/>
    <n v="0"/>
    <n v="0"/>
    <n v="2"/>
    <s v=""/>
    <s v=""/>
    <s v=""/>
    <s v=""/>
    <s v=""/>
    <s v=""/>
    <s v=""/>
    <n v="0.625"/>
    <s v="mayor 40%"/>
    <n v="0"/>
    <n v="0"/>
    <n v="0"/>
    <n v="0"/>
    <n v="0"/>
    <n v="0"/>
    <n v="0"/>
    <n v="0"/>
    <n v="1"/>
    <n v="2"/>
    <n v="0"/>
    <n v="0"/>
    <n v="0"/>
    <n v="0"/>
    <n v="0"/>
    <n v="3"/>
    <n v="10.201266815992158"/>
  </r>
  <r>
    <s v="30 - EL QUINCHEGLOBALES"/>
    <m/>
    <s v="BRYAN GERMAN PERALVO"/>
    <s v="LA GANGA"/>
    <x v="339"/>
    <x v="0"/>
    <s v="GLOBALES"/>
    <n v="0"/>
    <n v="0"/>
    <m/>
    <n v="1"/>
    <n v="0"/>
    <n v="0"/>
    <n v="1"/>
    <n v="0"/>
    <m/>
    <m/>
    <m/>
    <m/>
    <m/>
    <m/>
    <m/>
    <n v="0"/>
    <e v="#REF!"/>
    <s v="BRONCE"/>
    <n v="2"/>
    <n v="0"/>
    <n v="0"/>
    <n v="0"/>
    <n v="2"/>
    <n v="0"/>
    <n v="2"/>
    <n v="0"/>
    <n v="0"/>
    <s v="PROM. C"/>
    <m/>
    <m/>
    <s v="CADENAS"/>
    <s v="GANGA QUINCHE"/>
    <m/>
    <s v="JUAN CARLOS FIGUEROA"/>
    <e v="#N/A"/>
    <n v="0"/>
    <n v="1"/>
    <n v="0"/>
    <n v="0"/>
    <n v="1"/>
    <n v="0"/>
    <n v="0"/>
    <n v="2"/>
    <n v="0"/>
    <n v="0"/>
    <n v="0"/>
    <n v="0"/>
    <n v="0"/>
    <n v="0"/>
    <n v="0"/>
    <n v="0"/>
    <n v="0"/>
    <s v="J"/>
    <s v="BRYAN GERMAN PERALVO"/>
    <n v="1.000000000000000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351192752721441"/>
  </r>
  <r>
    <s v="30 - EL QUINCHEREFRIGERACIÓN"/>
    <m/>
    <s v="BRYAN GERMAN PERALVO"/>
    <s v="LA GANGA"/>
    <x v="339"/>
    <x v="0"/>
    <s v="REFRIGERACIÓN"/>
    <n v="0"/>
    <n v="4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QUINCHE"/>
    <m/>
    <s v="JUAN CARLOS FIGUEROA"/>
    <e v="#N/A"/>
    <n v="1"/>
    <n v="0"/>
    <n v="0"/>
    <n v="0"/>
    <n v="0"/>
    <n v="0"/>
    <n v="0"/>
    <n v="1"/>
    <n v="2"/>
    <n v="0"/>
    <n v="0"/>
    <n v="0"/>
    <n v="0"/>
    <n v="0"/>
    <n v="0"/>
    <n v="0"/>
    <n v="0"/>
    <s v="J"/>
    <s v="BRYAN GERMAN PERALVO"/>
    <n v="1.0000000000000004"/>
    <n v="1"/>
    <n v="0"/>
    <n v="0"/>
    <n v="0"/>
    <n v="0"/>
    <n v="0"/>
    <n v="0"/>
    <n v="1"/>
    <n v="0.28000000000000003"/>
    <n v="1"/>
    <n v="1"/>
    <n v="0"/>
    <n v="0"/>
    <n v="0"/>
    <n v="0"/>
    <n v="0"/>
    <n v="2"/>
    <s v=""/>
    <s v=""/>
    <s v=""/>
    <s v=""/>
    <s v=""/>
    <s v=""/>
    <s v=""/>
    <n v="0.75"/>
    <s v="mayor 40%"/>
    <n v="0"/>
    <n v="0"/>
    <n v="0"/>
    <n v="0"/>
    <n v="0"/>
    <n v="0"/>
    <n v="0"/>
    <n v="0"/>
    <n v="0"/>
    <n v="2"/>
    <n v="0"/>
    <n v="0"/>
    <n v="0"/>
    <n v="0"/>
    <n v="0"/>
    <n v="2"/>
    <n v="4.8509376786518104"/>
  </r>
  <r>
    <s v="237 - GUAMANI 2COCINAS"/>
    <m/>
    <s v="BRYAN GERMAN PERALVO"/>
    <s v="LA GANGA"/>
    <x v="340"/>
    <x v="0"/>
    <s v="COCINAS"/>
    <n v="0"/>
    <n v="2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GUAMANI 2"/>
    <m/>
    <s v="JUAN CARLOS FIGUEROA"/>
    <e v="#N/A"/>
    <n v="0"/>
    <n v="0"/>
    <n v="0"/>
    <n v="0"/>
    <n v="0"/>
    <n v="0"/>
    <n v="0"/>
    <n v="0"/>
    <n v="1"/>
    <n v="1"/>
    <n v="0"/>
    <n v="0"/>
    <n v="0"/>
    <n v="0"/>
    <n v="0"/>
    <n v="0"/>
    <n v="1"/>
    <s v="M"/>
    <s v="BRYAN GERMAN PERALVO"/>
    <n v="0.50000000000000022"/>
    <n v="1"/>
    <n v="0"/>
    <n v="0"/>
    <n v="0"/>
    <n v="0"/>
    <n v="0"/>
    <n v="0"/>
    <n v="1"/>
    <n v="0.4"/>
    <n v="2"/>
    <n v="0"/>
    <n v="0"/>
    <n v="0"/>
    <n v="0"/>
    <n v="0"/>
    <n v="0"/>
    <n v="2"/>
    <s v=""/>
    <s v=""/>
    <s v=""/>
    <s v=""/>
    <s v=""/>
    <s v=""/>
    <s v=""/>
    <n v="1"/>
    <s v="mayor 40%"/>
    <n v="0"/>
    <n v="0"/>
    <n v="0"/>
    <n v="0"/>
    <n v="0"/>
    <n v="0"/>
    <n v="0"/>
    <n v="0"/>
    <n v="2"/>
    <n v="1"/>
    <n v="0"/>
    <n v="0"/>
    <n v="0"/>
    <n v="0"/>
    <n v="0"/>
    <n v="3"/>
    <n v="5"/>
  </r>
  <r>
    <s v="237 - GUAMANI 2GLOBALES"/>
    <m/>
    <s v="BRYAN GERMAN PERALVO"/>
    <s v="LA GANGA"/>
    <x v="340"/>
    <x v="0"/>
    <s v="GLOBALES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GUAMANI 2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BRYAN GERMAN PERALVO"/>
    <n v="0.5000000000000002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7 - GUAMANI 2LAVADO"/>
    <m/>
    <s v="BRYAN GERMAN PERALVO"/>
    <s v="LA GANGA"/>
    <x v="340"/>
    <x v="0"/>
    <s v="LAVADO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GUAMANI 2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BRYAN GERMAN PERALVO"/>
    <n v="0.50000000000000022"/>
    <n v="0"/>
    <n v="0"/>
    <n v="0"/>
    <n v="0"/>
    <n v="0"/>
    <n v="0"/>
    <n v="0"/>
    <n v="0"/>
    <n v="0.0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237 - GUAMANI 2REFRIGERACIÓN"/>
    <m/>
    <s v="BRYAN GERMAN PERALVO"/>
    <s v="LA GANGA"/>
    <x v="340"/>
    <x v="0"/>
    <s v="REFRIGERACIÓN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GUAMANI 2"/>
    <m/>
    <s v="JUAN CARLOS FIGUEROA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M"/>
    <s v="BRYAN GERMAN PERALVO"/>
    <n v="0.50000000000000022"/>
    <n v="0"/>
    <n v="0"/>
    <n v="0"/>
    <n v="0"/>
    <n v="0"/>
    <n v="0"/>
    <n v="0"/>
    <n v="0"/>
    <n v="0.28000000000000003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5"/>
  </r>
  <r>
    <s v="210 - MACHACHICOCINAS"/>
    <m/>
    <s v="BRYAN GERMAN PERALVO"/>
    <s v="LA GANGA"/>
    <x v="341"/>
    <x v="0"/>
    <s v="COCINAS"/>
    <n v="0"/>
    <n v="3"/>
    <m/>
    <n v="2"/>
    <n v="0"/>
    <n v="0"/>
    <n v="0"/>
    <n v="0"/>
    <m/>
    <m/>
    <m/>
    <m/>
    <m/>
    <m/>
    <m/>
    <n v="0"/>
    <e v="#REF!"/>
    <s v="BRONCE"/>
    <n v="2"/>
    <n v="0"/>
    <n v="0"/>
    <n v="0"/>
    <n v="2"/>
    <n v="0"/>
    <n v="2"/>
    <n v="0"/>
    <n v="0"/>
    <s v="PROM. C"/>
    <m/>
    <m/>
    <s v="CADENAS"/>
    <s v="GANGA MACHACHI"/>
    <m/>
    <s v="JUAN CARLOS FIGUEROA"/>
    <e v="#N/A"/>
    <n v="0"/>
    <n v="2"/>
    <n v="0"/>
    <n v="0"/>
    <n v="0"/>
    <n v="0"/>
    <n v="0"/>
    <n v="2"/>
    <n v="3"/>
    <n v="0"/>
    <n v="0"/>
    <n v="0"/>
    <n v="0"/>
    <n v="0"/>
    <n v="0"/>
    <n v="0"/>
    <n v="0"/>
    <s v="W"/>
    <s v="BRYAN GERMAN PERALVO"/>
    <n v="1.9999999999999982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6.6098553410916718"/>
  </r>
  <r>
    <s v="210 - MACHACHIGLOBALES"/>
    <m/>
    <s v="BRYAN GERMAN PERALVO"/>
    <s v="LA GANGA"/>
    <x v="341"/>
    <x v="0"/>
    <s v="GLOBALES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MACHACHI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BRYAN GERMAN PERALVO"/>
    <n v="1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941300051473563"/>
  </r>
  <r>
    <s v="210 - MACHACHILAVADO"/>
    <m/>
    <s v="BRYAN GERMAN PERALVO"/>
    <s v="LA GANGA"/>
    <x v="341"/>
    <x v="0"/>
    <s v="LAVADO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MACHACHI"/>
    <m/>
    <s v="JUAN CARLOS FIGUEROA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W"/>
    <s v="BRYAN GERMAN PERALVO"/>
    <n v="1.9999999999999982"/>
    <n v="0"/>
    <n v="0"/>
    <n v="0"/>
    <n v="0"/>
    <n v="0"/>
    <n v="0"/>
    <n v="0"/>
    <n v="0"/>
    <n v="0.05"/>
    <n v="0"/>
    <n v="1"/>
    <n v="0"/>
    <n v="0"/>
    <n v="0"/>
    <n v="0"/>
    <n v="0"/>
    <n v="1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457268778742975"/>
  </r>
  <r>
    <s v="210 - MACHACHIREFRIGERACIÓN"/>
    <m/>
    <s v="BRYAN GERMAN PERALVO"/>
    <s v="LA GANGA"/>
    <x v="341"/>
    <x v="0"/>
    <s v="REFRIGERACIÓN"/>
    <n v="0"/>
    <n v="2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MACHACHI"/>
    <m/>
    <s v="JUAN CARLOS FIGUEROA"/>
    <e v="#N/A"/>
    <n v="0"/>
    <n v="0"/>
    <n v="0"/>
    <n v="0"/>
    <n v="0"/>
    <n v="0"/>
    <n v="0"/>
    <n v="0"/>
    <n v="2"/>
    <n v="1"/>
    <n v="0"/>
    <n v="0"/>
    <n v="0"/>
    <n v="0"/>
    <n v="0"/>
    <n v="0"/>
    <n v="1"/>
    <s v="W"/>
    <s v="BRYAN GERMAN PERALVO"/>
    <n v="1.9999999999999982"/>
    <n v="1"/>
    <n v="0"/>
    <n v="0"/>
    <n v="0"/>
    <n v="0"/>
    <n v="0"/>
    <n v="0"/>
    <n v="1"/>
    <n v="0.28000000000000003"/>
    <n v="1"/>
    <n v="1"/>
    <n v="0"/>
    <n v="0"/>
    <n v="0"/>
    <n v="0"/>
    <n v="0"/>
    <n v="2"/>
    <s v=""/>
    <s v=""/>
    <s v=""/>
    <s v=""/>
    <s v=""/>
    <s v=""/>
    <s v=""/>
    <n v="0.75"/>
    <s v="mayor 40%"/>
    <n v="0"/>
    <n v="0"/>
    <n v="0"/>
    <n v="0"/>
    <n v="0"/>
    <n v="0"/>
    <n v="0"/>
    <n v="0"/>
    <n v="1"/>
    <n v="0"/>
    <n v="0"/>
    <n v="0"/>
    <n v="0"/>
    <n v="0"/>
    <n v="0"/>
    <n v="1"/>
    <n v="3"/>
  </r>
  <r>
    <s v="246 - NUEVA AURORACOCINAS"/>
    <m/>
    <s v="BRYAN GERMAN PERALVO"/>
    <s v="LA GANGA"/>
    <x v="342"/>
    <x v="0"/>
    <s v="COCINAS"/>
    <n v="0"/>
    <n v="2"/>
    <m/>
    <n v="1"/>
    <n v="0"/>
    <n v="0"/>
    <n v="0"/>
    <n v="0"/>
    <m/>
    <m/>
    <m/>
    <m/>
    <m/>
    <m/>
    <m/>
    <n v="0"/>
    <e v="#REF!"/>
    <s v="BRONCE"/>
    <n v="1"/>
    <n v="0"/>
    <n v="0"/>
    <n v="0"/>
    <n v="1"/>
    <n v="0"/>
    <n v="1"/>
    <n v="0"/>
    <n v="0"/>
    <s v="PROM. C"/>
    <m/>
    <m/>
    <s v="CADENAS"/>
    <s v="GANGA NUEVA AURORA"/>
    <m/>
    <s v="JUAN CARLOS FIGUEROA"/>
    <e v="#N/A"/>
    <n v="0"/>
    <n v="1"/>
    <n v="0"/>
    <n v="0"/>
    <n v="0"/>
    <n v="0"/>
    <n v="0"/>
    <n v="1"/>
    <n v="1"/>
    <n v="0"/>
    <n v="0"/>
    <n v="0"/>
    <n v="0"/>
    <n v="0"/>
    <n v="0"/>
    <n v="0"/>
    <n v="0"/>
    <s v="M"/>
    <s v="BRYAN GERMAN PERALVO"/>
    <n v="0.49999999999999956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1"/>
    <n v="0"/>
    <n v="0"/>
    <n v="0"/>
    <n v="0"/>
    <n v="0"/>
    <n v="0"/>
    <n v="1"/>
    <n v="2"/>
    <n v="0"/>
    <n v="0"/>
    <n v="0"/>
    <n v="0"/>
    <n v="0"/>
    <n v="0"/>
    <n v="2"/>
    <n v="7"/>
  </r>
  <r>
    <s v="246 - NUEVA AURORAGLOBALES"/>
    <m/>
    <s v="BRYAN GERMAN PERALVO"/>
    <s v="LA GANGA"/>
    <x v="342"/>
    <x v="0"/>
    <s v="GLOBALES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NUEVA AURORA"/>
    <m/>
    <s v="JUAN CARLOS FIGUEROA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BRYAN GERMAN PERALVO"/>
    <n v="0.4999999999999995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026789129082164"/>
  </r>
  <r>
    <s v="246 - NUEVA AURORAREFRIGERACIÓN"/>
    <m/>
    <s v="BRYAN GERMAN PERALVO"/>
    <s v="LA GANGA"/>
    <x v="342"/>
    <x v="0"/>
    <s v="REFRIGERACIÓN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GANGA NUEVA AURORA"/>
    <m/>
    <s v="JUAN CARLOS FIGUEROA"/>
    <e v="#N/A"/>
    <n v="1"/>
    <n v="0"/>
    <n v="0"/>
    <n v="0"/>
    <n v="0"/>
    <n v="0"/>
    <n v="0"/>
    <n v="1"/>
    <n v="2"/>
    <n v="0"/>
    <n v="0"/>
    <n v="0"/>
    <n v="0"/>
    <n v="0"/>
    <n v="0"/>
    <n v="0"/>
    <n v="0"/>
    <s v="M"/>
    <s v="BRYAN GERMAN PERALVO"/>
    <n v="0.49999999999999956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94334 - JAPON EL QUINCHE IICOCINAS"/>
    <m/>
    <s v="BRYAN GERMAN PERALVO"/>
    <s v="ALMACENES JAPON"/>
    <x v="343"/>
    <x v="0"/>
    <s v="COCINAS"/>
    <n v="0"/>
    <n v="2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JAPON EL QUINCHE II"/>
    <m/>
    <s v="JUAN CARLOS FIGUEROA"/>
    <e v="#N/A"/>
    <n v="0"/>
    <n v="0"/>
    <n v="0"/>
    <n v="0"/>
    <n v="0"/>
    <n v="0"/>
    <n v="0"/>
    <n v="0"/>
    <n v="3"/>
    <n v="0"/>
    <n v="0"/>
    <n v="0"/>
    <n v="0"/>
    <n v="0"/>
    <n v="0"/>
    <n v="0"/>
    <n v="0"/>
    <s v="J"/>
    <s v="BRYAN GERMAN PERALVO"/>
    <n v="0.99999999999999911"/>
    <n v="1"/>
    <n v="0"/>
    <n v="0"/>
    <n v="0"/>
    <n v="0"/>
    <n v="0"/>
    <n v="0"/>
    <n v="1"/>
    <n v="0.5"/>
    <n v="0"/>
    <n v="1"/>
    <n v="0"/>
    <n v="0"/>
    <n v="0"/>
    <n v="0"/>
    <n v="0"/>
    <n v="1"/>
    <s v=""/>
    <s v=""/>
    <s v=""/>
    <s v=""/>
    <s v=""/>
    <s v=""/>
    <s v=""/>
    <n v="0.5"/>
    <s v="mayor 40%"/>
    <n v="1"/>
    <n v="1"/>
    <n v="0"/>
    <n v="0"/>
    <n v="0"/>
    <n v="0"/>
    <n v="0"/>
    <n v="2"/>
    <n v="3"/>
    <n v="0"/>
    <n v="0"/>
    <n v="0"/>
    <n v="0"/>
    <n v="0"/>
    <n v="0"/>
    <n v="3"/>
    <n v="2.6815843621399171"/>
  </r>
  <r>
    <s v="94334 - JAPON EL QUINCHE IIGLOBALES"/>
    <m/>
    <s v="BRYAN GERMAN PERALVO"/>
    <s v="ALMACENES JAPON"/>
    <x v="343"/>
    <x v="0"/>
    <s v="GLOBALES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JAPON EL QUINCHE II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BRYAN GERMAN PERALVO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4334 - JAPON EL QUINCHE IILAVADO"/>
    <m/>
    <s v="BRYAN GERMAN PERALVO"/>
    <s v="ALMACENES JAPON"/>
    <x v="343"/>
    <x v="0"/>
    <s v="LAVADO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JAPON EL QUINCHE II"/>
    <m/>
    <s v="JUAN CARLOS FIGUEROA"/>
    <e v="#N/A"/>
    <n v="1"/>
    <n v="2"/>
    <n v="0"/>
    <n v="0"/>
    <n v="0"/>
    <n v="0"/>
    <n v="0"/>
    <n v="3"/>
    <n v="0"/>
    <n v="0"/>
    <n v="0"/>
    <n v="0"/>
    <n v="0"/>
    <n v="0"/>
    <n v="0"/>
    <n v="0"/>
    <n v="0"/>
    <s v="J"/>
    <s v="BRYAN GERMAN PERALVO"/>
    <n v="0.9999999999999991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.33333333333333331"/>
    <s v="30% a 40%"/>
    <n v="0"/>
    <n v="0"/>
    <n v="1"/>
    <n v="0"/>
    <n v="0"/>
    <n v="0"/>
    <n v="0"/>
    <n v="1"/>
    <n v="0"/>
    <n v="0"/>
    <n v="0"/>
    <n v="0"/>
    <n v="0"/>
    <n v="0"/>
    <n v="0"/>
    <n v="0"/>
    <n v="0"/>
  </r>
  <r>
    <s v="94334 - JAPON EL QUINCHE IIREFRIGERACIÓN"/>
    <m/>
    <s v="BRYAN GERMAN PERALVO"/>
    <s v="ALMACENES JAPON"/>
    <x v="343"/>
    <x v="0"/>
    <s v="REFRIGERACIÓN"/>
    <n v="0"/>
    <n v="2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JAPON EL QUINCHE II"/>
    <m/>
    <s v="JUAN CARLOS FIGUEROA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J"/>
    <s v="BRYAN GERMAN PERALVO"/>
    <n v="0.99999999999999911"/>
    <n v="1"/>
    <n v="0"/>
    <n v="0"/>
    <n v="0"/>
    <n v="0"/>
    <n v="0"/>
    <n v="0"/>
    <n v="1"/>
    <n v="0.4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1"/>
    <n v="0"/>
    <n v="0"/>
    <n v="0"/>
    <n v="0"/>
    <n v="0"/>
    <n v="1"/>
    <n v="1"/>
    <n v="0"/>
    <n v="0"/>
    <n v="0"/>
    <n v="0"/>
    <n v="0"/>
    <n v="0"/>
    <n v="1"/>
    <n v="2"/>
  </r>
  <r>
    <s v="94336 - JAPON GUAMANI IICOCINAS"/>
    <m/>
    <s v="BRYAN GERMAN PERALVO"/>
    <s v="ALMACENES JAPON"/>
    <x v="344"/>
    <x v="0"/>
    <s v="COCINAS"/>
    <n v="0"/>
    <n v="2"/>
    <m/>
    <n v="0"/>
    <n v="0"/>
    <n v="0"/>
    <n v="0"/>
    <n v="0"/>
    <m/>
    <m/>
    <m/>
    <m/>
    <m/>
    <m/>
    <m/>
    <n v="0"/>
    <e v="#REF!"/>
    <s v="BRONCE"/>
    <n v="1"/>
    <n v="0"/>
    <n v="0"/>
    <n v="0"/>
    <n v="1"/>
    <n v="1"/>
    <n v="1"/>
    <n v="1"/>
    <n v="0"/>
    <s v="PROM. C"/>
    <m/>
    <m/>
    <s v="CADENAS"/>
    <s v="JAPON GUAMANI II"/>
    <m/>
    <s v="JUAN CARLOS FIGUEROA"/>
    <e v="#N/A"/>
    <n v="1"/>
    <n v="0"/>
    <n v="0"/>
    <n v="0"/>
    <n v="0"/>
    <n v="0"/>
    <n v="0"/>
    <n v="1"/>
    <n v="1"/>
    <n v="1"/>
    <n v="0"/>
    <n v="0"/>
    <n v="0"/>
    <n v="0"/>
    <n v="0"/>
    <n v="0"/>
    <n v="1"/>
    <s v="M"/>
    <s v="BRYAN GERMAN PERALVO"/>
    <n v="0.50000000000000022"/>
    <n v="1"/>
    <n v="0"/>
    <n v="0"/>
    <n v="0"/>
    <n v="0"/>
    <n v="0"/>
    <n v="0"/>
    <n v="1"/>
    <n v="0.5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.1703960905349793"/>
  </r>
  <r>
    <s v="94336 - JAPON GUAMANI IIREFRIGERACIÓN"/>
    <m/>
    <s v="BRYAN GERMAN PERALVO"/>
    <s v="ALMACENES JAPON"/>
    <x v="344"/>
    <x v="0"/>
    <s v="REFRIGERACIÓN"/>
    <n v="0"/>
    <n v="3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JAPON GUAMANI II"/>
    <m/>
    <s v="JUAN CARLOS FIGUEROA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M"/>
    <s v="BRYAN GERMAN PERALVO"/>
    <n v="0.50000000000000022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MIN MACHACHICOCINAS"/>
    <m/>
    <s v="BRYAN GERMAN PERALVO"/>
    <s v="MARCIMEX"/>
    <x v="345"/>
    <x v="0"/>
    <s v="COCINAS"/>
    <n v="0"/>
    <n v="0"/>
    <m/>
    <n v="0"/>
    <n v="0"/>
    <n v="0"/>
    <n v="0"/>
    <n v="0"/>
    <m/>
    <m/>
    <m/>
    <m/>
    <m/>
    <m/>
    <m/>
    <n v="0.5"/>
    <e v="#REF!"/>
    <s v="BRONCE"/>
    <n v="4"/>
    <n v="0"/>
    <n v="2"/>
    <n v="4"/>
    <n v="0"/>
    <n v="0"/>
    <n v="0"/>
    <n v="0"/>
    <n v="0"/>
    <s v="PROM. C"/>
    <m/>
    <m/>
    <s v="CADENAS"/>
    <s v="MIN MACHACHI"/>
    <m/>
    <s v="JUAN CARLOS FIGUEROA"/>
    <n v="0"/>
    <n v="0"/>
    <n v="0"/>
    <n v="0"/>
    <n v="0"/>
    <n v="0"/>
    <n v="0"/>
    <n v="0"/>
    <n v="0"/>
    <n v="0.3360360360360361"/>
    <n v="0"/>
    <n v="1"/>
    <n v="0"/>
    <n v="0"/>
    <n v="0"/>
    <n v="0"/>
    <n v="0"/>
    <n v="1"/>
    <s v="W"/>
    <s v="BRYAN GERMAN PERALVO"/>
    <n v="1.0000000000000004"/>
    <n v="0"/>
    <n v="1"/>
    <n v="0"/>
    <n v="0"/>
    <n v="0"/>
    <n v="0"/>
    <n v="0"/>
    <n v="1"/>
    <n v="0.1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s v="MIN MACHACHIREFRIGERACIÓN"/>
    <m/>
    <s v="BRYAN GERMAN PERALVO"/>
    <s v="MARCIMEX"/>
    <x v="345"/>
    <x v="0"/>
    <s v="REFRIGERACIÓN"/>
    <n v="0"/>
    <n v="1"/>
    <m/>
    <n v="0"/>
    <n v="0"/>
    <n v="0"/>
    <n v="0"/>
    <n v="0"/>
    <m/>
    <m/>
    <m/>
    <m/>
    <m/>
    <m/>
    <m/>
    <n v="0.5"/>
    <e v="#REF!"/>
    <s v="BRONCE"/>
    <n v="4"/>
    <n v="0"/>
    <n v="2"/>
    <n v="4"/>
    <n v="0"/>
    <n v="0"/>
    <n v="0"/>
    <n v="0"/>
    <n v="0"/>
    <s v="PROM. C"/>
    <m/>
    <m/>
    <s v="CADENAS"/>
    <s v="MIN MACHACHI"/>
    <m/>
    <s v="JUAN CARLOS FIGUEROA"/>
    <n v="0"/>
    <n v="0"/>
    <n v="0"/>
    <n v="0"/>
    <n v="0"/>
    <n v="0"/>
    <n v="0"/>
    <n v="0"/>
    <n v="0"/>
    <n v="3.5806169328374535"/>
    <n v="0"/>
    <n v="1"/>
    <n v="0"/>
    <n v="0"/>
    <n v="0"/>
    <n v="0"/>
    <n v="0"/>
    <n v="1"/>
    <s v="W"/>
    <s v="BRYAN GERMAN PERALVO"/>
    <n v="1.0000000000000004"/>
    <n v="0"/>
    <n v="1"/>
    <n v="0"/>
    <n v="0"/>
    <n v="0"/>
    <n v="0"/>
    <n v="0"/>
    <n v="1"/>
    <n v="0.1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3"/>
  </r>
  <r>
    <s v="283 - ORVE CHILLOGALLOCOCINAS"/>
    <m/>
    <s v="BRYAN GERMAN PERALVO"/>
    <s v="ORVE HOGAR"/>
    <x v="346"/>
    <x v="0"/>
    <s v="COCINAS"/>
    <n v="0"/>
    <n v="3"/>
    <m/>
    <n v="2"/>
    <n v="0"/>
    <n v="0"/>
    <n v="0"/>
    <n v="0"/>
    <m/>
    <m/>
    <m/>
    <m/>
    <m/>
    <m/>
    <m/>
    <n v="0"/>
    <e v="#REF!"/>
    <s v="BRONCE"/>
    <n v="2"/>
    <n v="0"/>
    <n v="0"/>
    <n v="0"/>
    <n v="2"/>
    <n v="0"/>
    <n v="2"/>
    <n v="0"/>
    <n v="0"/>
    <s v="PROM. C"/>
    <m/>
    <m/>
    <s v="CADENAS"/>
    <s v="ORVE CHILLOGALLO II"/>
    <m/>
    <s v="JUAN CARLOS FIGUEROA"/>
    <e v="#N/A"/>
    <n v="1"/>
    <n v="3"/>
    <n v="0"/>
    <n v="0"/>
    <n v="0"/>
    <n v="0"/>
    <n v="0"/>
    <n v="4"/>
    <n v="3"/>
    <n v="0"/>
    <n v="0"/>
    <n v="0"/>
    <n v="0"/>
    <n v="0"/>
    <n v="0"/>
    <n v="0"/>
    <n v="0"/>
    <s v="M"/>
    <s v="BRYAN GERMAN PERALVO"/>
    <n v="0.49999999999999956"/>
    <n v="0"/>
    <n v="0"/>
    <n v="0"/>
    <n v="0"/>
    <n v="0"/>
    <n v="0"/>
    <n v="0"/>
    <n v="0"/>
    <n v="0.5"/>
    <n v="1"/>
    <n v="0"/>
    <n v="0"/>
    <n v="0"/>
    <n v="0"/>
    <n v="0"/>
    <n v="0"/>
    <n v="1"/>
    <m/>
    <s v="ALTO"/>
    <m/>
    <s v="ALTO"/>
    <m/>
    <m/>
    <m/>
    <n v="0.4"/>
    <s v="menor de 30%"/>
    <n v="1"/>
    <n v="1"/>
    <n v="0"/>
    <n v="0"/>
    <n v="0"/>
    <n v="0"/>
    <n v="0"/>
    <n v="2"/>
    <n v="1"/>
    <n v="1"/>
    <n v="0"/>
    <n v="0"/>
    <n v="0"/>
    <n v="0"/>
    <n v="0"/>
    <n v="2"/>
    <n v="3.4861502504920372"/>
  </r>
  <r>
    <s v="283 - ORVE CHILLOGALLOREFRIGERACIÓN"/>
    <m/>
    <s v="BRYAN GERMAN PERALVO"/>
    <s v="ORVE HOGAR"/>
    <x v="346"/>
    <x v="0"/>
    <s v="REFRIGERACIÓN"/>
    <n v="0"/>
    <n v="2"/>
    <m/>
    <n v="1"/>
    <n v="0"/>
    <n v="0"/>
    <n v="0"/>
    <n v="0"/>
    <m/>
    <m/>
    <m/>
    <m/>
    <m/>
    <m/>
    <m/>
    <n v="0"/>
    <e v="#REF!"/>
    <s v="BRONCE"/>
    <n v="1"/>
    <n v="0"/>
    <n v="0"/>
    <n v="0"/>
    <n v="1"/>
    <n v="0"/>
    <n v="1"/>
    <n v="0"/>
    <n v="0"/>
    <s v="PROM. C"/>
    <m/>
    <m/>
    <s v="CADENAS"/>
    <s v="ORVE CHILLOGALLO II"/>
    <m/>
    <s v="JUAN CARLOS FIGUEROA"/>
    <e v="#N/A"/>
    <n v="0"/>
    <n v="1"/>
    <n v="0"/>
    <n v="0"/>
    <n v="0"/>
    <n v="0"/>
    <n v="0"/>
    <n v="1"/>
    <n v="2"/>
    <n v="0"/>
    <n v="0"/>
    <n v="0"/>
    <n v="0"/>
    <n v="0"/>
    <n v="0"/>
    <n v="0"/>
    <n v="0"/>
    <s v="M"/>
    <s v="BRYAN GERMAN PERALVO"/>
    <n v="0.49999999999999956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1"/>
    <n v="2"/>
    <n v="0"/>
    <n v="0"/>
    <n v="0"/>
    <n v="0"/>
    <n v="0"/>
    <n v="3"/>
    <n v="4"/>
  </r>
  <r>
    <s v="85 - ORVE EL QUINCHECOCINAS"/>
    <m/>
    <s v="BRYAN GERMAN PERALVO"/>
    <s v="ORVE HOGAR"/>
    <x v="347"/>
    <x v="0"/>
    <s v="COCINAS"/>
    <n v="0"/>
    <n v="2"/>
    <m/>
    <n v="0"/>
    <n v="0"/>
    <n v="0"/>
    <n v="0"/>
    <n v="0"/>
    <m/>
    <m/>
    <m/>
    <m/>
    <m/>
    <m/>
    <m/>
    <n v="0"/>
    <e v="#REF!"/>
    <s v="BRONCE"/>
    <n v="1"/>
    <n v="0"/>
    <n v="0"/>
    <n v="0"/>
    <n v="1"/>
    <n v="1"/>
    <n v="1"/>
    <n v="1"/>
    <n v="0"/>
    <s v="PROM. C"/>
    <m/>
    <m/>
    <s v="CADENAS"/>
    <s v="ORVE EL QUINCHE"/>
    <m/>
    <s v="JUAN CARLOS FIGUEROA"/>
    <e v="#N/A"/>
    <n v="1"/>
    <n v="0"/>
    <n v="0"/>
    <n v="0"/>
    <n v="0"/>
    <n v="0"/>
    <n v="0"/>
    <n v="1"/>
    <n v="4"/>
    <n v="1"/>
    <n v="0"/>
    <n v="0"/>
    <n v="0"/>
    <n v="0"/>
    <n v="0"/>
    <n v="0"/>
    <n v="1"/>
    <s v="J"/>
    <s v="BRYAN GERMAN PERALVO"/>
    <n v="0.99999999999999978"/>
    <n v="2"/>
    <n v="0"/>
    <n v="0"/>
    <n v="0"/>
    <n v="0"/>
    <n v="0"/>
    <n v="0"/>
    <n v="2"/>
    <n v="0.5"/>
    <n v="0"/>
    <n v="0"/>
    <n v="0"/>
    <n v="0"/>
    <n v="0"/>
    <n v="0"/>
    <n v="0"/>
    <n v="0"/>
    <s v=""/>
    <s v=""/>
    <s v=""/>
    <s v=""/>
    <s v=""/>
    <s v=""/>
    <s v=""/>
    <n v="1"/>
    <s v="mayor 40%"/>
    <n v="1"/>
    <n v="1"/>
    <n v="0"/>
    <n v="0"/>
    <n v="0"/>
    <n v="0"/>
    <n v="0"/>
    <n v="2"/>
    <n v="1"/>
    <n v="1"/>
    <n v="0"/>
    <n v="0"/>
    <n v="0"/>
    <n v="0"/>
    <n v="0"/>
    <n v="2"/>
    <n v="10"/>
  </r>
  <r>
    <s v="85 - ORVE EL QUINCHEGLOBALES"/>
    <m/>
    <s v="BRYAN GERMAN PERALVO"/>
    <s v="ORVE HOGAR"/>
    <x v="347"/>
    <x v="0"/>
    <s v="GLOBALES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ORVE EL QUINCHE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BRYAN GERMAN PERALVO"/>
    <n v="0.9999999999999997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5 - ORVE EL QUINCHELAVADO"/>
    <m/>
    <s v="BRYAN GERMAN PERALVO"/>
    <s v="ORVE HOGAR"/>
    <x v="347"/>
    <x v="0"/>
    <s v="LAVADO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ORVE EL QUINCHE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BRYAN GERMAN PERALVO"/>
    <n v="0.9999999999999997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5 - ORVE EL QUINCHEREFRIGERACIÓN"/>
    <m/>
    <s v="BRYAN GERMAN PERALVO"/>
    <s v="ORVE HOGAR"/>
    <x v="347"/>
    <x v="0"/>
    <s v="REFRIGERACIÓN"/>
    <n v="0"/>
    <n v="2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ORVE EL QUINCHE"/>
    <m/>
    <s v="JUAN CARLOS FIGUEROA"/>
    <e v="#N/A"/>
    <n v="0"/>
    <n v="0"/>
    <n v="0"/>
    <n v="0"/>
    <n v="0"/>
    <n v="0"/>
    <n v="0"/>
    <n v="0"/>
    <n v="4"/>
    <n v="0"/>
    <n v="0"/>
    <n v="0"/>
    <n v="0"/>
    <n v="0"/>
    <n v="0"/>
    <n v="0"/>
    <n v="0"/>
    <s v="J"/>
    <s v="BRYAN GERMAN PERALVO"/>
    <n v="0.99999999999999978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s v="94331 - ORVE GUAMANICOCINAS"/>
    <m/>
    <s v="BRYAN GERMAN PERALVO"/>
    <s v="ORVE HOGAR"/>
    <x v="348"/>
    <x v="0"/>
    <s v="COCINAS"/>
    <n v="0"/>
    <n v="1"/>
    <m/>
    <n v="1"/>
    <n v="0"/>
    <n v="0"/>
    <n v="0"/>
    <n v="0"/>
    <m/>
    <m/>
    <m/>
    <m/>
    <m/>
    <m/>
    <m/>
    <n v="0"/>
    <e v="#REF!"/>
    <s v="BRONCE"/>
    <n v="2"/>
    <n v="0"/>
    <n v="0"/>
    <n v="0"/>
    <n v="2"/>
    <n v="1"/>
    <n v="2"/>
    <n v="1"/>
    <n v="0"/>
    <s v="PROM. C"/>
    <m/>
    <m/>
    <s v="CADENAS"/>
    <s v="ORVE GUAMANI"/>
    <m/>
    <s v="JUAN CARLOS FIGUEROA"/>
    <e v="#N/A"/>
    <n v="1"/>
    <n v="1"/>
    <n v="0"/>
    <n v="0"/>
    <n v="0"/>
    <n v="0"/>
    <n v="0"/>
    <n v="2"/>
    <n v="2"/>
    <n v="0"/>
    <n v="0"/>
    <n v="0"/>
    <n v="0"/>
    <n v="0"/>
    <n v="0"/>
    <n v="0"/>
    <n v="0"/>
    <s v="M"/>
    <s v="BRYAN GERMAN PERALVO"/>
    <n v="0.49999999999999956"/>
    <n v="0"/>
    <n v="0"/>
    <n v="0"/>
    <n v="0"/>
    <n v="0"/>
    <n v="0"/>
    <n v="0"/>
    <n v="0"/>
    <n v="0.5"/>
    <n v="0"/>
    <n v="0"/>
    <n v="0"/>
    <n v="0"/>
    <n v="0"/>
    <n v="0"/>
    <n v="0"/>
    <n v="0"/>
    <s v=""/>
    <s v=""/>
    <s v=""/>
    <s v=""/>
    <s v=""/>
    <s v=""/>
    <s v=""/>
    <n v="0.5"/>
    <s v="mayor 40%"/>
    <n v="1"/>
    <n v="0"/>
    <n v="0"/>
    <n v="0"/>
    <n v="0"/>
    <n v="0"/>
    <n v="0"/>
    <n v="1"/>
    <n v="1"/>
    <n v="2"/>
    <n v="0"/>
    <n v="0"/>
    <n v="0"/>
    <n v="0"/>
    <n v="0"/>
    <n v="3"/>
    <n v="2.5111882716049378"/>
  </r>
  <r>
    <s v="94331 - ORVE GUAMANIREFRIGERACIÓN"/>
    <m/>
    <s v="BRYAN GERMAN PERALVO"/>
    <s v="ORVE HOGAR"/>
    <x v="348"/>
    <x v="0"/>
    <s v="REFRIGERACIÓN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ORVE GUAMANI"/>
    <m/>
    <s v="JUAN CARLOS FIGUEROA"/>
    <e v="#N/A"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BRYAN GERMAN PERALVO"/>
    <n v="0.49999999999999956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2"/>
    <n v="0"/>
    <n v="0"/>
    <n v="0"/>
    <n v="0"/>
    <n v="0"/>
    <n v="2"/>
    <n v="0"/>
    <n v="1"/>
    <n v="0"/>
    <n v="0"/>
    <n v="0"/>
    <n v="0"/>
    <n v="0"/>
    <n v="1"/>
    <n v="2"/>
  </r>
  <r>
    <s v="280 - ORVE MACHACHICOCINAS"/>
    <m/>
    <s v="BRYAN GERMAN PERALVO"/>
    <s v="ORVE HOGAR"/>
    <x v="349"/>
    <x v="0"/>
    <s v="COCINAS"/>
    <n v="0"/>
    <n v="3"/>
    <m/>
    <n v="1"/>
    <n v="0"/>
    <n v="0"/>
    <n v="0"/>
    <n v="0"/>
    <m/>
    <m/>
    <m/>
    <m/>
    <m/>
    <m/>
    <m/>
    <n v="0"/>
    <e v="#REF!"/>
    <s v="BRONCE"/>
    <n v="2"/>
    <n v="0"/>
    <n v="0"/>
    <n v="0"/>
    <n v="2"/>
    <n v="1"/>
    <n v="2"/>
    <n v="1"/>
    <n v="0"/>
    <s v="PROM. C"/>
    <m/>
    <m/>
    <s v="CADENAS"/>
    <s v="ORVE MACHACHI"/>
    <m/>
    <s v="JUAN CARLOS FIGUEROA"/>
    <e v="#N/A"/>
    <n v="3"/>
    <n v="1"/>
    <n v="0"/>
    <n v="0"/>
    <n v="0"/>
    <n v="0"/>
    <n v="0"/>
    <n v="4"/>
    <n v="2"/>
    <n v="1"/>
    <n v="0"/>
    <n v="0"/>
    <n v="0"/>
    <n v="0"/>
    <n v="0"/>
    <n v="0"/>
    <n v="1"/>
    <s v="W"/>
    <s v="BRYAN GERMAN PERALVO"/>
    <n v="0.99999999999999911"/>
    <n v="1"/>
    <n v="0"/>
    <n v="0"/>
    <n v="0"/>
    <n v="0"/>
    <n v="0"/>
    <n v="0"/>
    <n v="1"/>
    <n v="0.5"/>
    <n v="0"/>
    <n v="0"/>
    <n v="0"/>
    <n v="0"/>
    <n v="0"/>
    <n v="0"/>
    <n v="0"/>
    <n v="0"/>
    <s v=""/>
    <s v=""/>
    <s v=""/>
    <s v=""/>
    <s v=""/>
    <s v=""/>
    <s v=""/>
    <n v="0.83333333333333337"/>
    <s v="mayor 40%"/>
    <n v="0"/>
    <n v="0"/>
    <n v="0"/>
    <n v="0"/>
    <n v="0"/>
    <n v="0"/>
    <n v="0"/>
    <n v="0"/>
    <n v="1"/>
    <n v="0"/>
    <n v="0"/>
    <n v="0"/>
    <n v="0"/>
    <n v="0"/>
    <n v="0"/>
    <n v="1"/>
    <n v="2.1686642477595361"/>
  </r>
  <r>
    <s v="280 - ORVE MACHACHIREFRIGERACIÓN"/>
    <m/>
    <s v="BRYAN GERMAN PERALVO"/>
    <s v="ORVE HOGAR"/>
    <x v="349"/>
    <x v="0"/>
    <s v="REFRIGERACIÓN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ORVE MACHACHI"/>
    <m/>
    <s v="JUAN CARLOS FIGUEROA"/>
    <e v="#N/A"/>
    <n v="0"/>
    <n v="2"/>
    <n v="0"/>
    <n v="0"/>
    <n v="0"/>
    <n v="0"/>
    <n v="0"/>
    <n v="2"/>
    <n v="2"/>
    <n v="1"/>
    <n v="0"/>
    <n v="0"/>
    <n v="0"/>
    <n v="0"/>
    <n v="0"/>
    <n v="0"/>
    <n v="1"/>
    <s v="W"/>
    <s v="BRYAN GERMAN PERALVO"/>
    <n v="0.99999999999999911"/>
    <n v="1"/>
    <n v="0"/>
    <n v="0"/>
    <n v="0"/>
    <n v="0"/>
    <n v="0"/>
    <n v="0"/>
    <n v="1"/>
    <n v="0.4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299 - ORVE NUEVA AURORACOCINAS"/>
    <m/>
    <s v="BRYAN GERMAN PERALVO"/>
    <s v="ORVE HOGAR"/>
    <x v="350"/>
    <x v="0"/>
    <s v="COCINAS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ORVE NUEVA AURORA II"/>
    <m/>
    <s v="JUAN CARLOS FIGUEROA"/>
    <e v="#N/A"/>
    <n v="0"/>
    <n v="0"/>
    <n v="0"/>
    <n v="0"/>
    <n v="0"/>
    <n v="0"/>
    <n v="0"/>
    <n v="0"/>
    <n v="3"/>
    <n v="2"/>
    <n v="0"/>
    <n v="0"/>
    <n v="0"/>
    <n v="0"/>
    <n v="0"/>
    <n v="0"/>
    <n v="2"/>
    <s v="M"/>
    <s v="BRYAN GERMAN PERALVO"/>
    <n v="0.50000000000000089"/>
    <n v="1"/>
    <n v="1"/>
    <n v="0"/>
    <n v="0"/>
    <n v="0"/>
    <n v="0"/>
    <n v="0"/>
    <n v="2"/>
    <n v="0.5"/>
    <n v="0"/>
    <n v="0"/>
    <n v="0"/>
    <n v="0"/>
    <n v="0"/>
    <n v="0"/>
    <n v="0"/>
    <n v="0"/>
    <s v=""/>
    <s v=""/>
    <s v=""/>
    <s v=""/>
    <s v=""/>
    <s v=""/>
    <s v=""/>
    <n v="0.75"/>
    <s v="mayor 40%"/>
    <n v="0"/>
    <n v="0"/>
    <n v="0"/>
    <n v="0"/>
    <n v="0"/>
    <n v="0"/>
    <n v="0"/>
    <n v="0"/>
    <n v="1"/>
    <n v="3"/>
    <n v="0"/>
    <n v="0"/>
    <n v="0"/>
    <n v="0"/>
    <n v="0"/>
    <n v="4"/>
    <n v="4.5111882716049383"/>
  </r>
  <r>
    <s v="299 - ORVE NUEVA AURORAREFRIGERACIÓN"/>
    <m/>
    <s v="BRYAN GERMAN PERALVO"/>
    <s v="ORVE HOGAR"/>
    <x v="350"/>
    <x v="0"/>
    <s v="REFRIGERACIÓN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ORVE NUEVA AURORA II"/>
    <m/>
    <s v="JUAN CARLOS FIGUEROA"/>
    <e v="#N/A"/>
    <n v="0"/>
    <n v="0"/>
    <n v="0"/>
    <n v="0"/>
    <n v="0"/>
    <n v="0"/>
    <n v="0"/>
    <n v="0"/>
    <n v="2"/>
    <n v="0"/>
    <n v="0"/>
    <n v="0"/>
    <n v="0"/>
    <n v="0"/>
    <n v="0"/>
    <n v="0"/>
    <n v="0"/>
    <s v="M"/>
    <s v="BRYAN GERMAN PERALVO"/>
    <n v="0.50000000000000089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</r>
  <r>
    <s v="374 - POINT CHILLOGALLOCOCINAS"/>
    <m/>
    <s v="BRYAN GERMAN PERALVO"/>
    <s v="POINT"/>
    <x v="351"/>
    <x v="0"/>
    <s v="COCINAS"/>
    <n v="0"/>
    <n v="9"/>
    <m/>
    <n v="0"/>
    <n v="0"/>
    <n v="0"/>
    <n v="0"/>
    <n v="0"/>
    <m/>
    <m/>
    <m/>
    <m/>
    <m/>
    <m/>
    <m/>
    <n v="0"/>
    <e v="#REF!"/>
    <s v="PLATA"/>
    <n v="2"/>
    <n v="0"/>
    <n v="0"/>
    <n v="0"/>
    <n v="2"/>
    <n v="2"/>
    <n v="2"/>
    <n v="2"/>
    <n v="0"/>
    <s v="PROM. C"/>
    <m/>
    <m/>
    <s v="CADENAS"/>
    <s v="POINT CHILLOGALLO"/>
    <m/>
    <s v="JUAN CARLOS FIGUEROA"/>
    <e v="#N/A"/>
    <n v="2"/>
    <n v="2"/>
    <n v="0"/>
    <n v="0"/>
    <n v="0"/>
    <n v="0"/>
    <n v="0"/>
    <n v="4"/>
    <n v="8.0059855529548187"/>
    <n v="0"/>
    <n v="0"/>
    <n v="0"/>
    <n v="0"/>
    <n v="0"/>
    <n v="0"/>
    <n v="0"/>
    <n v="0"/>
    <s v="M"/>
    <s v="BRYAN GERMAN PERALVO"/>
    <n v="0.50000000000000089"/>
    <n v="0"/>
    <n v="0"/>
    <n v="0"/>
    <n v="0"/>
    <n v="0"/>
    <n v="0"/>
    <n v="0"/>
    <n v="0"/>
    <n v="0.5"/>
    <n v="2"/>
    <n v="0"/>
    <n v="0"/>
    <n v="0"/>
    <n v="0"/>
    <n v="0"/>
    <n v="0"/>
    <n v="2"/>
    <s v=""/>
    <s v=""/>
    <s v=""/>
    <s v=""/>
    <s v=""/>
    <s v=""/>
    <s v=""/>
    <n v="0.66666666666666663"/>
    <s v="mayor 40%"/>
    <n v="2"/>
    <n v="0"/>
    <n v="0"/>
    <n v="0"/>
    <n v="0"/>
    <n v="0"/>
    <n v="0"/>
    <n v="2"/>
    <n v="2"/>
    <n v="0"/>
    <n v="0"/>
    <n v="0"/>
    <n v="0"/>
    <n v="0"/>
    <n v="0"/>
    <n v="2"/>
    <n v="9.2892480361980105"/>
  </r>
  <r>
    <s v="374 - POINT CHILLOGALLOGLOBALES"/>
    <m/>
    <s v="BRYAN GERMAN PERALVO"/>
    <s v="POINT"/>
    <x v="351"/>
    <x v="0"/>
    <s v="GLOBALES"/>
    <n v="0"/>
    <n v="0"/>
    <m/>
    <n v="0"/>
    <n v="0"/>
    <n v="0"/>
    <n v="0"/>
    <n v="0"/>
    <m/>
    <m/>
    <m/>
    <m/>
    <m/>
    <m/>
    <m/>
    <n v="0"/>
    <e v="#REF!"/>
    <s v="PLATA"/>
    <n v="0"/>
    <n v="0"/>
    <n v="0"/>
    <n v="0"/>
    <n v="0"/>
    <n v="0"/>
    <n v="0"/>
    <n v="0"/>
    <n v="0"/>
    <s v="PROM. C"/>
    <m/>
    <m/>
    <s v="CADENAS"/>
    <s v="POINT CHILLOGALLO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BRYAN GERMAN PERALVO"/>
    <n v="0.50000000000000089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74 - POINT CHILLOGALLOLAVADO"/>
    <m/>
    <s v="BRYAN GERMAN PERALVO"/>
    <s v="POINT"/>
    <x v="351"/>
    <x v="0"/>
    <s v="LAVADO"/>
    <n v="0"/>
    <n v="1"/>
    <m/>
    <n v="0"/>
    <n v="0"/>
    <n v="0"/>
    <n v="0"/>
    <n v="0"/>
    <m/>
    <m/>
    <m/>
    <m/>
    <m/>
    <m/>
    <m/>
    <n v="0"/>
    <e v="#REF!"/>
    <s v="PLATA"/>
    <n v="1"/>
    <n v="0"/>
    <n v="0"/>
    <n v="0"/>
    <n v="1"/>
    <n v="1"/>
    <n v="1"/>
    <n v="1"/>
    <n v="0"/>
    <s v="PROM. C"/>
    <m/>
    <m/>
    <s v="CADENAS"/>
    <s v="POINT CHILLOGALLO"/>
    <m/>
    <s v="JUAN CARLOS FIGUEROA"/>
    <e v="#N/A"/>
    <n v="1"/>
    <n v="1"/>
    <n v="0"/>
    <n v="0"/>
    <n v="0"/>
    <n v="0"/>
    <n v="0"/>
    <n v="2"/>
    <n v="1"/>
    <n v="1"/>
    <n v="0"/>
    <n v="0"/>
    <n v="0"/>
    <n v="0"/>
    <n v="0"/>
    <n v="0"/>
    <n v="1"/>
    <s v="M"/>
    <s v="BRYAN GERMAN PERALVO"/>
    <n v="0.50000000000000089"/>
    <n v="0"/>
    <n v="0"/>
    <n v="0"/>
    <n v="0"/>
    <n v="0"/>
    <n v="0"/>
    <n v="0"/>
    <n v="0"/>
    <n v="0.3"/>
    <n v="1"/>
    <n v="0"/>
    <n v="0"/>
    <n v="0"/>
    <n v="0"/>
    <n v="0"/>
    <n v="0"/>
    <n v="1"/>
    <s v=""/>
    <s v=""/>
    <s v=""/>
    <s v=""/>
    <s v=""/>
    <s v=""/>
    <s v=""/>
    <n v="0.75"/>
    <s v="mayor 40%"/>
    <n v="0"/>
    <n v="0"/>
    <n v="0"/>
    <n v="0"/>
    <n v="0"/>
    <n v="0"/>
    <n v="0"/>
    <n v="0"/>
    <n v="0"/>
    <n v="0"/>
    <n v="0"/>
    <n v="0"/>
    <n v="0"/>
    <n v="0"/>
    <n v="0"/>
    <n v="0"/>
    <n v="4.3110698824984546"/>
  </r>
  <r>
    <s v="374 - POINT CHILLOGALLOREFRIGERACIÓN"/>
    <m/>
    <s v="BRYAN GERMAN PERALVO"/>
    <s v="POINT"/>
    <x v="351"/>
    <x v="0"/>
    <s v="REFRIGERACIÓN"/>
    <n v="0"/>
    <n v="4"/>
    <m/>
    <n v="0"/>
    <n v="0"/>
    <n v="0"/>
    <n v="0"/>
    <n v="0"/>
    <m/>
    <m/>
    <m/>
    <m/>
    <m/>
    <m/>
    <m/>
    <n v="0"/>
    <e v="#REF!"/>
    <s v="PLATA"/>
    <n v="1"/>
    <n v="0"/>
    <n v="0"/>
    <n v="0"/>
    <n v="1"/>
    <n v="1"/>
    <n v="1"/>
    <n v="1"/>
    <n v="0"/>
    <s v="PROM. C"/>
    <m/>
    <m/>
    <s v="CADENAS"/>
    <s v="POINT CHILLOGALLO"/>
    <m/>
    <s v="JUAN CARLOS FIGUEROA"/>
    <e v="#N/A"/>
    <n v="2"/>
    <n v="0"/>
    <n v="0"/>
    <n v="0"/>
    <n v="0"/>
    <n v="0"/>
    <n v="0"/>
    <n v="2"/>
    <n v="5.1475495902668396"/>
    <n v="2"/>
    <n v="0"/>
    <n v="0"/>
    <n v="0"/>
    <n v="0"/>
    <n v="0"/>
    <n v="0"/>
    <n v="2"/>
    <s v="M"/>
    <s v="BRYAN GERMAN PERALVO"/>
    <n v="0.50000000000000089"/>
    <n v="1"/>
    <n v="0"/>
    <n v="0"/>
    <n v="0"/>
    <n v="0"/>
    <n v="0"/>
    <n v="0"/>
    <n v="1"/>
    <n v="0.4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n v="0"/>
    <n v="0"/>
    <n v="0"/>
    <n v="0"/>
    <n v="0"/>
    <n v="0"/>
    <n v="2"/>
    <n v="0"/>
    <n v="0"/>
    <n v="0"/>
    <n v="0"/>
    <n v="0"/>
    <n v="0"/>
    <n v="2"/>
    <n v="6"/>
  </r>
  <r>
    <s v="375 - POINT MACHACHICOCINAS"/>
    <m/>
    <s v="BRYAN GERMAN PERALVO"/>
    <s v="POINT"/>
    <x v="352"/>
    <x v="0"/>
    <s v="COCINAS"/>
    <n v="0"/>
    <n v="2"/>
    <m/>
    <n v="2"/>
    <n v="0"/>
    <n v="0"/>
    <n v="0"/>
    <n v="0"/>
    <m/>
    <m/>
    <m/>
    <m/>
    <m/>
    <m/>
    <m/>
    <n v="0"/>
    <e v="#REF!"/>
    <s v="ORO"/>
    <n v="3"/>
    <n v="0"/>
    <n v="0"/>
    <n v="0"/>
    <n v="3"/>
    <n v="1"/>
    <n v="3"/>
    <n v="1"/>
    <n v="0"/>
    <s v="PROM. C"/>
    <m/>
    <m/>
    <s v="CADENAS"/>
    <s v="POINT MACHACHI"/>
    <m/>
    <s v="JUAN CARLOS FIGUEROA"/>
    <e v="#N/A"/>
    <n v="0"/>
    <n v="2"/>
    <n v="0"/>
    <n v="0"/>
    <n v="0"/>
    <n v="0"/>
    <n v="0"/>
    <n v="2"/>
    <n v="2"/>
    <n v="0"/>
    <n v="0"/>
    <n v="0"/>
    <n v="0"/>
    <n v="0"/>
    <n v="0"/>
    <n v="0"/>
    <n v="0"/>
    <s v="W"/>
    <s v="BRYAN GERMAN PERALVO"/>
    <n v="2.0000000000000009"/>
    <n v="1"/>
    <n v="0"/>
    <n v="0"/>
    <n v="0"/>
    <n v="0"/>
    <n v="0"/>
    <n v="0"/>
    <n v="1"/>
    <n v="0.5"/>
    <n v="0"/>
    <n v="0"/>
    <n v="0"/>
    <n v="0"/>
    <n v="0"/>
    <n v="0"/>
    <n v="0"/>
    <n v="0"/>
    <s v=""/>
    <s v=""/>
    <s v=""/>
    <s v=""/>
    <s v=""/>
    <s v=""/>
    <s v=""/>
    <n v="0.33333333333333331"/>
    <s v="30% a 40%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375 - POINT MACHACHIGLOBALES"/>
    <m/>
    <s v="BRYAN GERMAN PERALVO"/>
    <s v="POINT"/>
    <x v="352"/>
    <x v="0"/>
    <s v="GLOBALES"/>
    <n v="0"/>
    <n v="0"/>
    <m/>
    <n v="0"/>
    <n v="0"/>
    <n v="0"/>
    <n v="0"/>
    <n v="0"/>
    <m/>
    <m/>
    <m/>
    <m/>
    <m/>
    <m/>
    <m/>
    <n v="0"/>
    <e v="#REF!"/>
    <s v="ORO"/>
    <n v="0"/>
    <n v="0"/>
    <n v="0"/>
    <n v="0"/>
    <n v="0"/>
    <n v="0"/>
    <n v="0"/>
    <n v="0"/>
    <n v="0"/>
    <s v="PROM. C"/>
    <m/>
    <m/>
    <s v="CADENAS"/>
    <s v="POINT MACHACHI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BRYAN GERMAN PERALVO"/>
    <n v="2.0000000000000009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75 - POINT MACHACHILAVADO"/>
    <m/>
    <s v="BRYAN GERMAN PERALVO"/>
    <s v="POINT"/>
    <x v="352"/>
    <x v="0"/>
    <s v="LAVADO"/>
    <n v="0"/>
    <n v="2"/>
    <m/>
    <n v="0"/>
    <n v="0"/>
    <n v="0"/>
    <n v="0"/>
    <n v="0"/>
    <m/>
    <m/>
    <m/>
    <m/>
    <m/>
    <m/>
    <m/>
    <n v="0"/>
    <e v="#REF!"/>
    <s v="ORO"/>
    <n v="0"/>
    <n v="0"/>
    <n v="0"/>
    <n v="0"/>
    <n v="0"/>
    <n v="0"/>
    <n v="0"/>
    <n v="0"/>
    <n v="0"/>
    <s v="PROM. C"/>
    <m/>
    <m/>
    <s v="CADENAS"/>
    <s v="POINT MACHACHI"/>
    <m/>
    <s v="JUAN CARLOS FIGUEROA"/>
    <e v="#N/A"/>
    <n v="1"/>
    <n v="0"/>
    <n v="0"/>
    <n v="0"/>
    <n v="0"/>
    <n v="0"/>
    <n v="0"/>
    <n v="1"/>
    <n v="1"/>
    <n v="0"/>
    <n v="0"/>
    <n v="0"/>
    <n v="0"/>
    <n v="0"/>
    <n v="0"/>
    <n v="0"/>
    <n v="0"/>
    <s v="W"/>
    <s v="BRYAN GERMAN PERALVO"/>
    <n v="2.0000000000000009"/>
    <n v="1"/>
    <n v="0"/>
    <n v="0"/>
    <n v="0"/>
    <n v="0"/>
    <n v="0"/>
    <n v="0"/>
    <n v="1"/>
    <n v="0.3"/>
    <n v="0"/>
    <n v="0"/>
    <n v="0"/>
    <n v="0"/>
    <n v="0"/>
    <n v="0"/>
    <n v="0"/>
    <n v="0"/>
    <s v=""/>
    <s v=""/>
    <s v=""/>
    <s v=""/>
    <s v=""/>
    <s v=""/>
    <s v=""/>
    <n v="1"/>
    <s v="mayor 40%"/>
    <n v="1"/>
    <n v="0"/>
    <n v="0"/>
    <n v="0"/>
    <n v="0"/>
    <n v="0"/>
    <n v="0"/>
    <n v="1"/>
    <n v="0"/>
    <n v="0"/>
    <n v="0"/>
    <n v="0"/>
    <n v="0"/>
    <n v="0"/>
    <n v="0"/>
    <n v="0"/>
    <n v="1.5108352619398275"/>
  </r>
  <r>
    <s v="375 - POINT MACHACHIREFRIGERACIÓN"/>
    <m/>
    <s v="BRYAN GERMAN PERALVO"/>
    <s v="POINT"/>
    <x v="352"/>
    <x v="0"/>
    <s v="REFRIGERACIÓN"/>
    <n v="0"/>
    <n v="1"/>
    <m/>
    <n v="1"/>
    <n v="0"/>
    <n v="0"/>
    <n v="0"/>
    <n v="0"/>
    <m/>
    <m/>
    <m/>
    <m/>
    <m/>
    <m/>
    <m/>
    <n v="0"/>
    <e v="#REF!"/>
    <s v="ORO"/>
    <n v="1"/>
    <n v="0"/>
    <n v="0"/>
    <n v="0"/>
    <n v="1"/>
    <n v="0"/>
    <n v="1"/>
    <n v="0"/>
    <n v="0"/>
    <s v="PROM. C"/>
    <m/>
    <m/>
    <s v="CADENAS"/>
    <s v="POINT MACHACHI"/>
    <m/>
    <s v="JUAN CARLOS FIGUEROA"/>
    <e v="#N/A"/>
    <n v="0"/>
    <n v="1"/>
    <n v="0"/>
    <n v="0"/>
    <n v="0"/>
    <n v="0"/>
    <n v="0"/>
    <n v="1"/>
    <n v="1"/>
    <n v="0"/>
    <n v="0"/>
    <n v="0"/>
    <n v="0"/>
    <n v="0"/>
    <n v="0"/>
    <n v="0"/>
    <n v="0"/>
    <s v="W"/>
    <s v="BRYAN GERMAN PERALVO"/>
    <n v="2.0000000000000009"/>
    <n v="1"/>
    <n v="0"/>
    <n v="0"/>
    <n v="0"/>
    <n v="0"/>
    <n v="0"/>
    <n v="0"/>
    <n v="1"/>
    <n v="0.4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1"/>
    <n v="0"/>
    <n v="0"/>
    <n v="0"/>
    <n v="0"/>
    <n v="0"/>
    <n v="1"/>
    <n v="0"/>
    <n v="0"/>
    <n v="0"/>
    <n v="0"/>
    <n v="0"/>
    <n v="0"/>
    <n v="0"/>
    <n v="0"/>
    <n v="4"/>
  </r>
  <r>
    <s v="155 - POINT QUINCHECOCINAS"/>
    <m/>
    <s v="BRYAN GERMAN PERALVO"/>
    <s v="POINT"/>
    <x v="353"/>
    <x v="0"/>
    <s v="COCINAS"/>
    <n v="0"/>
    <n v="5"/>
    <m/>
    <n v="0"/>
    <n v="1"/>
    <n v="0"/>
    <n v="0"/>
    <n v="0"/>
    <m/>
    <m/>
    <m/>
    <m/>
    <m/>
    <m/>
    <m/>
    <n v="0"/>
    <e v="#REF!"/>
    <s v="BRONCE"/>
    <n v="1"/>
    <n v="0"/>
    <n v="0"/>
    <n v="0"/>
    <n v="1"/>
    <n v="0"/>
    <n v="1"/>
    <n v="0"/>
    <n v="0"/>
    <s v="PROM. C"/>
    <m/>
    <m/>
    <s v="CADENAS"/>
    <s v="POINT QUINCHE"/>
    <m/>
    <s v="JUAN CARLOS FIGUEROA"/>
    <e v="#N/A"/>
    <n v="1"/>
    <n v="1"/>
    <n v="0"/>
    <n v="0"/>
    <n v="0"/>
    <n v="0"/>
    <n v="0"/>
    <n v="2"/>
    <n v="4.1065021681569362"/>
    <n v="0"/>
    <n v="2"/>
    <n v="0"/>
    <n v="1"/>
    <n v="0"/>
    <n v="0"/>
    <n v="0"/>
    <n v="3"/>
    <s v="J"/>
    <s v="BRYAN GERMAN PERALVO"/>
    <n v="1.5000000000000007"/>
    <n v="0"/>
    <n v="0"/>
    <n v="0"/>
    <n v="0"/>
    <n v="0"/>
    <n v="0"/>
    <n v="0"/>
    <n v="0"/>
    <n v="0.5"/>
    <n v="1"/>
    <n v="0"/>
    <n v="0"/>
    <n v="1"/>
    <n v="0"/>
    <n v="0"/>
    <n v="0"/>
    <n v="2"/>
    <m/>
    <m/>
    <s v="MEDIO "/>
    <m/>
    <m/>
    <m/>
    <m/>
    <n v="0.2857142857142857"/>
    <s v="menor de 30%"/>
    <n v="1"/>
    <n v="0"/>
    <n v="0"/>
    <n v="0"/>
    <n v="0"/>
    <n v="0"/>
    <n v="0"/>
    <n v="1"/>
    <n v="1"/>
    <n v="0"/>
    <n v="0"/>
    <n v="0"/>
    <n v="0"/>
    <n v="0"/>
    <n v="0"/>
    <n v="1"/>
    <n v="5.1384692234941491"/>
  </r>
  <r>
    <s v="155 - POINT QUINCHEGLOBALES"/>
    <m/>
    <s v="BRYAN GERMAN PERALVO"/>
    <s v="POINT"/>
    <x v="353"/>
    <x v="0"/>
    <s v="GLOBALES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POINT QUINCHE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BRYAN GERMAN PERALVO"/>
    <n v="1.5000000000000007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155 - POINT QUINCHELAVADO"/>
    <m/>
    <s v="BRYAN GERMAN PERALVO"/>
    <s v="POINT"/>
    <x v="353"/>
    <x v="0"/>
    <s v="LAVADO"/>
    <n v="0"/>
    <n v="0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POINT QUINCHE"/>
    <m/>
    <s v="JUAN CARLOS FIGUERO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BRYAN GERMAN PERALVO"/>
    <n v="1.5000000000000007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2146013044393015"/>
  </r>
  <r>
    <s v="155 - POINT QUINCHEREFRIGERACIÓN"/>
    <m/>
    <s v="BRYAN GERMAN PERALVO"/>
    <s v="POINT"/>
    <x v="353"/>
    <x v="0"/>
    <s v="REFRIGERACIÓN"/>
    <n v="0"/>
    <n v="1"/>
    <m/>
    <n v="0"/>
    <n v="0"/>
    <n v="0"/>
    <n v="0"/>
    <n v="0"/>
    <m/>
    <m/>
    <m/>
    <m/>
    <m/>
    <m/>
    <m/>
    <n v="0"/>
    <e v="#REF!"/>
    <s v="BRONCE"/>
    <n v="0"/>
    <n v="0"/>
    <n v="0"/>
    <n v="0"/>
    <n v="0"/>
    <n v="0"/>
    <n v="0"/>
    <n v="0"/>
    <n v="0"/>
    <s v="PROM. C"/>
    <m/>
    <m/>
    <s v="CADENAS"/>
    <s v="POINT QUINCHE"/>
    <m/>
    <s v="JUAN CARLOS FIGUEROA"/>
    <e v="#N/A"/>
    <n v="3"/>
    <n v="0"/>
    <n v="0"/>
    <n v="0"/>
    <n v="0"/>
    <n v="0"/>
    <n v="0"/>
    <n v="3"/>
    <n v="1"/>
    <n v="0"/>
    <n v="0"/>
    <n v="0"/>
    <n v="0"/>
    <n v="0"/>
    <n v="0"/>
    <n v="0"/>
    <n v="0"/>
    <s v="J"/>
    <s v="BRYAN GERMAN PERALVO"/>
    <n v="1.5000000000000007"/>
    <n v="0"/>
    <n v="0"/>
    <n v="0"/>
    <n v="0"/>
    <n v="0"/>
    <n v="0"/>
    <n v="0"/>
    <n v="0"/>
    <n v="0.4"/>
    <n v="1"/>
    <n v="0"/>
    <n v="0"/>
    <n v="0"/>
    <n v="0"/>
    <n v="0"/>
    <n v="0"/>
    <n v="1"/>
    <s v=""/>
    <s v=""/>
    <s v=""/>
    <s v=""/>
    <s v=""/>
    <s v=""/>
    <s v=""/>
    <n v="1"/>
    <s v="mayor 40%"/>
    <n v="0"/>
    <n v="0"/>
    <n v="0"/>
    <n v="0"/>
    <n v="0"/>
    <n v="0"/>
    <n v="0"/>
    <n v="0"/>
    <n v="1"/>
    <n v="0"/>
    <n v="0"/>
    <n v="0"/>
    <n v="0"/>
    <n v="0"/>
    <n v="0"/>
    <n v="1"/>
    <n v="5"/>
  </r>
  <r>
    <s v="COCINAS"/>
    <m/>
    <s v="STEVEN ALEJANDRO BENALCAZAR"/>
    <s v="ARTEFACTA"/>
    <x v="189"/>
    <x v="2"/>
    <s v="COCINAS"/>
    <n v="0"/>
    <n v="2"/>
    <m/>
    <m/>
    <n v="0"/>
    <n v="0"/>
    <n v="0"/>
    <n v="0"/>
    <m/>
    <m/>
    <m/>
    <m/>
    <m/>
    <m/>
    <m/>
    <n v="0"/>
    <e v="#REF!"/>
    <e v="#N/A"/>
    <n v="0"/>
    <m/>
    <m/>
    <m/>
    <m/>
    <m/>
    <m/>
    <m/>
    <n v="0"/>
    <n v="0"/>
    <m/>
    <m/>
    <n v="0"/>
    <n v="0"/>
    <m/>
    <n v="0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1"/>
    <n v="2"/>
    <n v="0"/>
    <n v="0"/>
    <n v="0"/>
    <n v="0"/>
    <n v="0"/>
    <n v="3"/>
    <n v="0"/>
    <n v="0"/>
    <n v="0"/>
    <n v="0"/>
    <n v="0"/>
    <n v="0"/>
    <n v="0"/>
    <n v="0"/>
    <n v="0"/>
  </r>
  <r>
    <s v="REFRIGERACIÓN"/>
    <m/>
    <s v="STEVEN ALEJANDRO BENALCAZAR"/>
    <s v="ARTEFACTA"/>
    <x v="189"/>
    <x v="2"/>
    <s v="REFRIGERACIÓN"/>
    <n v="0"/>
    <n v="2"/>
    <m/>
    <m/>
    <n v="0"/>
    <n v="0"/>
    <n v="0"/>
    <n v="0"/>
    <m/>
    <m/>
    <m/>
    <m/>
    <m/>
    <m/>
    <m/>
    <n v="0"/>
    <e v="#REF!"/>
    <e v="#N/A"/>
    <n v="0"/>
    <m/>
    <m/>
    <m/>
    <m/>
    <m/>
    <m/>
    <m/>
    <n v="0"/>
    <n v="0"/>
    <m/>
    <m/>
    <n v="0"/>
    <n v="0"/>
    <m/>
    <n v="0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COCINAS"/>
    <m/>
    <s v="STEVEN ALEJANDRO BENALCAZAR"/>
    <s v="LA GANGA"/>
    <x v="189"/>
    <x v="2"/>
    <s v="COCINAS"/>
    <n v="0"/>
    <n v="3"/>
    <m/>
    <n v="0"/>
    <n v="0"/>
    <n v="0"/>
    <n v="0"/>
    <n v="0"/>
    <m/>
    <m/>
    <m/>
    <m/>
    <m/>
    <m/>
    <m/>
    <n v="0.5"/>
    <e v="#REF!"/>
    <e v="#N/A"/>
    <n v="4"/>
    <m/>
    <n v="2"/>
    <n v="4"/>
    <n v="0"/>
    <m/>
    <n v="0"/>
    <m/>
    <n v="0"/>
    <n v="0"/>
    <m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1"/>
    <n v="2"/>
    <n v="0"/>
    <n v="0"/>
    <n v="0"/>
    <n v="0"/>
    <n v="0"/>
    <n v="3"/>
    <n v="0"/>
    <n v="0"/>
    <n v="0"/>
    <n v="0"/>
    <n v="0"/>
    <n v="0"/>
    <n v="0"/>
    <n v="0"/>
    <n v="0"/>
  </r>
  <r>
    <s v="REFRIGERACIÓN"/>
    <m/>
    <s v="STEVEN ALEJANDRO BENALCAZAR"/>
    <s v="LA GANGA"/>
    <x v="189"/>
    <x v="2"/>
    <s v="REFRIGERACIÓN"/>
    <n v="0"/>
    <n v="1"/>
    <m/>
    <n v="0"/>
    <n v="0"/>
    <n v="0"/>
    <n v="0"/>
    <n v="0"/>
    <m/>
    <m/>
    <m/>
    <m/>
    <m/>
    <m/>
    <m/>
    <n v="0.5"/>
    <e v="#REF!"/>
    <e v="#N/A"/>
    <n v="4"/>
    <m/>
    <n v="2"/>
    <n v="4"/>
    <n v="0"/>
    <m/>
    <n v="0"/>
    <m/>
    <n v="0"/>
    <n v="0"/>
    <m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000000000000003"/>
    <n v="0"/>
    <n v="0"/>
    <n v="0"/>
    <n v="0"/>
    <n v="0"/>
    <n v="0"/>
    <n v="0"/>
    <n v="0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94337 - Japon San Antonio IiiCOCINAS"/>
    <m/>
    <s v="STEVEN ALEJANDRO BENALCAZAR"/>
    <s v="ALMACENES JAPON"/>
    <x v="354"/>
    <x v="0"/>
    <s v="COCINAS"/>
    <n v="0"/>
    <n v="4"/>
    <m/>
    <n v="0"/>
    <n v="0"/>
    <n v="0"/>
    <n v="0"/>
    <n v="0"/>
    <m/>
    <m/>
    <m/>
    <m/>
    <m/>
    <m/>
    <m/>
    <n v="0.5"/>
    <e v="#REF!"/>
    <s v="BRONCE"/>
    <n v="4"/>
    <m/>
    <n v="2"/>
    <n v="4"/>
    <n v="0"/>
    <m/>
    <n v="0"/>
    <m/>
    <n v="0"/>
    <s v="PROM. C"/>
    <m/>
    <m/>
    <s v="CADENAS"/>
    <s v="JAPON SAN ANTONIO IV"/>
    <m/>
    <s v="MARIA JOSE AREVALO"/>
    <n v="0"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STEVEN ALEJANDRO BENALCAZAR"/>
    <n v="1.0000000000000004"/>
    <n v="0"/>
    <n v="1"/>
    <n v="0"/>
    <n v="0"/>
    <n v="0"/>
    <n v="0"/>
    <n v="0"/>
    <n v="1"/>
    <n v="0.5"/>
    <n v="1"/>
    <n v="2"/>
    <n v="0"/>
    <n v="0"/>
    <n v="0"/>
    <n v="0"/>
    <n v="0"/>
    <n v="3"/>
    <m/>
    <m/>
    <m/>
    <s v="ALTO"/>
    <m/>
    <m/>
    <m/>
    <n v="0.25"/>
    <n v="0"/>
    <n v="0"/>
    <n v="1"/>
    <n v="0"/>
    <n v="0"/>
    <n v="0"/>
    <n v="0"/>
    <n v="0"/>
    <n v="1"/>
    <n v="0"/>
    <n v="1"/>
    <n v="0"/>
    <n v="0"/>
    <n v="0"/>
    <n v="0"/>
    <n v="0"/>
    <n v="1"/>
    <n v="2"/>
  </r>
  <r>
    <s v="94337 - Japon San Antonio IiiREFRIGERACIÓN"/>
    <m/>
    <s v="STEVEN ALEJANDRO BENALCAZAR"/>
    <s v="ALMACENES JAPON"/>
    <x v="354"/>
    <x v="0"/>
    <s v="REFRIGERACIÓN"/>
    <n v="0"/>
    <n v="4"/>
    <m/>
    <n v="0"/>
    <n v="0"/>
    <n v="0"/>
    <n v="0"/>
    <n v="0"/>
    <m/>
    <m/>
    <m/>
    <m/>
    <m/>
    <m/>
    <m/>
    <n v="0.5"/>
    <e v="#REF!"/>
    <s v="BRONCE"/>
    <n v="4"/>
    <m/>
    <n v="2"/>
    <n v="4"/>
    <n v="0"/>
    <m/>
    <n v="0"/>
    <m/>
    <n v="0"/>
    <s v="PROM. C"/>
    <m/>
    <m/>
    <s v="CADENAS"/>
    <s v="JAPON SAN ANTONIO IV"/>
    <m/>
    <s v="MARIA JOSE AREVALO"/>
    <n v="0"/>
    <n v="0"/>
    <n v="0"/>
    <n v="0"/>
    <n v="0"/>
    <n v="0"/>
    <n v="0"/>
    <n v="0"/>
    <n v="0"/>
    <n v="2"/>
    <n v="0"/>
    <n v="3"/>
    <n v="0"/>
    <n v="0"/>
    <n v="0"/>
    <n v="0"/>
    <n v="0"/>
    <n v="3"/>
    <s v="W"/>
    <s v="STEVEN ALEJANDRO BENALCAZAR"/>
    <n v="1.0000000000000004"/>
    <n v="0"/>
    <n v="0"/>
    <n v="0"/>
    <n v="0"/>
    <n v="0"/>
    <n v="0"/>
    <n v="0"/>
    <n v="0"/>
    <n v="0.4"/>
    <n v="0"/>
    <n v="1"/>
    <n v="0"/>
    <n v="0"/>
    <n v="0"/>
    <n v="0"/>
    <n v="0"/>
    <n v="1"/>
    <m/>
    <m/>
    <m/>
    <m/>
    <m/>
    <m/>
    <m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3"/>
  </r>
  <r>
    <s v="COCINAS"/>
    <m/>
    <s v="STEVEN ALEJANDRO BENALCAZAR"/>
    <s v="ORVE HOGAR"/>
    <x v="189"/>
    <x v="2"/>
    <s v="COCINAS"/>
    <n v="0"/>
    <n v="8"/>
    <m/>
    <m/>
    <n v="0"/>
    <n v="0"/>
    <n v="0"/>
    <n v="0"/>
    <m/>
    <m/>
    <m/>
    <m/>
    <m/>
    <m/>
    <m/>
    <n v="0"/>
    <e v="#REF!"/>
    <e v="#N/A"/>
    <n v="0"/>
    <m/>
    <m/>
    <m/>
    <m/>
    <m/>
    <m/>
    <m/>
    <n v="0"/>
    <n v="0"/>
    <m/>
    <m/>
    <n v="0"/>
    <n v="0"/>
    <m/>
    <n v="0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m/>
    <m/>
    <m/>
    <m/>
    <m/>
    <m/>
    <m/>
    <n v="0"/>
    <n v="0"/>
    <n v="1"/>
    <n v="2"/>
    <n v="0"/>
    <n v="0"/>
    <n v="0"/>
    <n v="0"/>
    <n v="0"/>
    <n v="3"/>
    <n v="0"/>
    <n v="0"/>
    <n v="0"/>
    <n v="0"/>
    <n v="0"/>
    <n v="0"/>
    <n v="0"/>
    <n v="0"/>
    <n v="0"/>
  </r>
  <r>
    <s v="REFRIGERACIÓN"/>
    <m/>
    <s v="STEVEN ALEJANDRO BENALCAZAR"/>
    <s v="ORVE HOGAR"/>
    <x v="189"/>
    <x v="2"/>
    <s v="REFRIGERACIÓN"/>
    <n v="0"/>
    <n v="6"/>
    <m/>
    <m/>
    <n v="0"/>
    <n v="0"/>
    <n v="0"/>
    <n v="0"/>
    <m/>
    <m/>
    <m/>
    <m/>
    <m/>
    <m/>
    <m/>
    <n v="0"/>
    <e v="#REF!"/>
    <e v="#N/A"/>
    <n v="0"/>
    <m/>
    <m/>
    <m/>
    <m/>
    <m/>
    <m/>
    <m/>
    <n v="0"/>
    <n v="0"/>
    <m/>
    <m/>
    <n v="0"/>
    <n v="0"/>
    <m/>
    <n v="0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s v="ARTEFACTA QUICENTRO SURCOCINAS"/>
    <m/>
    <s v="RONALD AGUSTIN PLUAS"/>
    <s v="ARTEFACTA"/>
    <x v="355"/>
    <x v="0"/>
    <s v="COCINAS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M"/>
    <m/>
    <m/>
    <s v="CADENAS"/>
    <s v="ARTEFACTA QUICENTRO SUR"/>
    <m/>
    <s v="JUAN CARLOS FIGUEROA"/>
    <m/>
    <n v="2"/>
    <n v="0"/>
    <n v="0"/>
    <n v="0"/>
    <n v="0"/>
    <n v="0"/>
    <n v="0"/>
    <n v="2"/>
    <n v="5"/>
    <n v="0"/>
    <n v="0"/>
    <n v="0"/>
    <n v="1"/>
    <n v="0"/>
    <n v="0"/>
    <n v="0"/>
    <n v="1"/>
    <s v="MJVS"/>
    <s v="RONALD AGUSTIN PLUAS"/>
    <n v="9.9999999999999929"/>
    <n v="3"/>
    <n v="0"/>
    <n v="0"/>
    <n v="0"/>
    <n v="0"/>
    <n v="0"/>
    <n v="0"/>
    <n v="3"/>
    <n v="0.4"/>
    <n v="0"/>
    <n v="2"/>
    <n v="0"/>
    <n v="0"/>
    <n v="0"/>
    <n v="0"/>
    <n v="0"/>
    <n v="2"/>
    <s v=""/>
    <s v=""/>
    <s v=""/>
    <s v=""/>
    <s v=""/>
    <s v=""/>
    <s v=""/>
    <n v="0.625"/>
    <s v="mayor 40%"/>
    <n v="0"/>
    <n v="1"/>
    <s v=""/>
    <n v="0"/>
    <n v="0"/>
    <n v="0"/>
    <n v="0"/>
    <n v="1"/>
    <n v="0"/>
    <n v="1"/>
    <n v="0"/>
    <n v="0"/>
    <n v="0"/>
    <n v="0"/>
    <n v="0"/>
    <n v="1"/>
    <n v="9"/>
  </r>
  <r>
    <s v="ARTEFACTA QUICENTRO SURGLOBALES"/>
    <m/>
    <s v="RONALD AGUSTIN PLUAS"/>
    <s v="ARTEFACTA"/>
    <x v="355"/>
    <x v="0"/>
    <s v="GLOBALES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M"/>
    <m/>
    <m/>
    <s v="CADENAS"/>
    <s v="ARTEFACTA QUICENTRO SUR"/>
    <m/>
    <s v="JUAN CARLOS FIGUEROA"/>
    <m/>
    <n v="0"/>
    <n v="0"/>
    <n v="0"/>
    <n v="0"/>
    <n v="0"/>
    <n v="0"/>
    <n v="0"/>
    <n v="0"/>
    <n v="0"/>
    <n v="1"/>
    <n v="0"/>
    <n v="0"/>
    <n v="0"/>
    <n v="0"/>
    <n v="0"/>
    <n v="0"/>
    <n v="1"/>
    <s v="MJVS"/>
    <s v="RONALD AGUSTIN PLUAS"/>
    <n v="9.9999999999999929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ARTEFACTA QUICENTRO SURLAVADO"/>
    <m/>
    <s v="RONALD AGUSTIN PLUAS"/>
    <s v="ARTEFACTA"/>
    <x v="355"/>
    <x v="0"/>
    <s v="LAVADO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M"/>
    <m/>
    <m/>
    <s v="CADENAS"/>
    <s v="ARTEFACTA QUICENTRO SUR"/>
    <m/>
    <s v="JUAN CARLOS FIGUEROA"/>
    <m/>
    <n v="1"/>
    <n v="0"/>
    <n v="0"/>
    <n v="0"/>
    <n v="0"/>
    <n v="0"/>
    <n v="0"/>
    <n v="1"/>
    <n v="2"/>
    <n v="2"/>
    <n v="0"/>
    <n v="0"/>
    <n v="0"/>
    <n v="4"/>
    <n v="0"/>
    <n v="0"/>
    <n v="6"/>
    <s v="MJVS"/>
    <s v="RONALD AGUSTIN PLUAS"/>
    <n v="9.9999999999999929"/>
    <n v="1"/>
    <n v="0"/>
    <n v="1"/>
    <n v="0"/>
    <n v="0"/>
    <n v="0"/>
    <n v="0"/>
    <n v="2"/>
    <n v="0.12"/>
    <n v="0"/>
    <n v="0"/>
    <n v="1"/>
    <n v="0"/>
    <n v="2"/>
    <n v="0"/>
    <n v="0"/>
    <n v="3"/>
    <s v=""/>
    <s v=""/>
    <s v=""/>
    <s v=""/>
    <s v=""/>
    <s v=""/>
    <s v=""/>
    <n v="0.33333333333333331"/>
    <s v="mayor 40%"/>
    <n v="0"/>
    <n v="0"/>
    <n v="1"/>
    <n v="0"/>
    <n v="2"/>
    <n v="0"/>
    <n v="0"/>
    <n v="3"/>
    <n v="0"/>
    <n v="0"/>
    <n v="2"/>
    <n v="0"/>
    <n v="0"/>
    <n v="1"/>
    <n v="0"/>
    <n v="3"/>
    <n v="5"/>
  </r>
  <r>
    <s v="ARTEFACTA QUICENTRO SURREFRIGERACIÓN"/>
    <m/>
    <s v="RONALD AGUSTIN PLUAS"/>
    <s v="ARTEFACTA"/>
    <x v="355"/>
    <x v="0"/>
    <s v="REFRIGERACIÓN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M"/>
    <m/>
    <m/>
    <s v="CADENAS"/>
    <s v="ARTEFACTA QUICENTRO SUR"/>
    <m/>
    <s v="JUAN CARLOS FIGUEROA"/>
    <m/>
    <n v="0"/>
    <n v="0"/>
    <n v="0"/>
    <n v="0"/>
    <n v="0"/>
    <n v="0"/>
    <n v="0"/>
    <n v="0"/>
    <n v="5"/>
    <n v="0"/>
    <n v="0"/>
    <n v="0"/>
    <n v="0"/>
    <n v="0"/>
    <n v="0"/>
    <n v="0"/>
    <n v="0"/>
    <s v="MJVS"/>
    <s v="RONALD AGUSTIN PLUAS"/>
    <n v="9.9999999999999929"/>
    <n v="1"/>
    <n v="0"/>
    <n v="0"/>
    <n v="0"/>
    <n v="0"/>
    <n v="2"/>
    <n v="0"/>
    <n v="3"/>
    <n v="0.2"/>
    <n v="0"/>
    <n v="0"/>
    <n v="0"/>
    <n v="0"/>
    <n v="0"/>
    <n v="2"/>
    <n v="0"/>
    <n v="2"/>
    <m/>
    <s v="ALTO"/>
    <m/>
    <s v="ALTO"/>
    <m/>
    <m/>
    <m/>
    <n v="0.2"/>
    <s v="30% a 40%"/>
    <n v="1"/>
    <n v="0"/>
    <s v=""/>
    <n v="0"/>
    <n v="0"/>
    <n v="1"/>
    <n v="0"/>
    <n v="2"/>
    <n v="1"/>
    <n v="1"/>
    <n v="0"/>
    <n v="0"/>
    <n v="0"/>
    <n v="0"/>
    <n v="0"/>
    <n v="2"/>
    <n v="11"/>
  </r>
  <r>
    <s v="ARTEFACTA TIENDA SATELITE COLIMES 2016AIRES"/>
    <m/>
    <s v="ALEXANDER STEVEN RODRIGUEZ"/>
    <s v="ARTEFACTA"/>
    <x v="356"/>
    <x v="0"/>
    <s v="AIRE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ARTEFACTA TIENDA SATELITE COLIMES 2016"/>
    <m/>
    <s v="MANUEL GIL"/>
    <m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ALEXANDER STEVEN RODRIGUEZ"/>
    <n v="0.49999999999999989"/>
    <n v="0"/>
    <n v="1"/>
    <n v="0"/>
    <n v="0"/>
    <n v="0"/>
    <n v="0"/>
    <n v="0"/>
    <n v="1"/>
    <n v="0.15"/>
    <n v="0"/>
    <n v="1"/>
    <n v="0"/>
    <n v="0"/>
    <n v="0"/>
    <n v="0"/>
    <n v="0"/>
    <n v="1"/>
    <s v=""/>
    <s v=""/>
    <s v=""/>
    <s v=""/>
    <s v=""/>
    <s v=""/>
    <s v=""/>
    <n v="0"/>
    <n v="0"/>
    <n v="0"/>
    <n v="1"/>
    <s v=""/>
    <n v="0"/>
    <n v="0"/>
    <n v="0"/>
    <n v="0"/>
    <n v="1"/>
    <n v="0"/>
    <n v="1"/>
    <n v="0"/>
    <n v="0"/>
    <n v="0"/>
    <n v="0"/>
    <n v="0"/>
    <n v="1"/>
    <n v="0.60851926977687643"/>
  </r>
  <r>
    <s v="ARTEFACTA TIENDA SATELITE COLIMES 2016COCINAS"/>
    <m/>
    <s v="ALEXANDER STEVEN RODRIGUEZ"/>
    <s v="ARTEFACTA"/>
    <x v="356"/>
    <x v="0"/>
    <s v="COCINA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ARTEFACTA TIENDA SATELITE COLIMES 2016"/>
    <m/>
    <s v="MANUEL GIL"/>
    <m/>
    <n v="0"/>
    <n v="0"/>
    <n v="0"/>
    <n v="0"/>
    <n v="0"/>
    <n v="0"/>
    <n v="0"/>
    <n v="0"/>
    <n v="3"/>
    <n v="0"/>
    <n v="0"/>
    <n v="0"/>
    <n v="0"/>
    <n v="0"/>
    <n v="0"/>
    <n v="0"/>
    <n v="0"/>
    <s v="M"/>
    <s v="ALEXANDER STEVEN RODRIGUEZ"/>
    <n v="0.49999999999999989"/>
    <n v="0"/>
    <n v="1"/>
    <n v="0"/>
    <n v="0"/>
    <n v="0"/>
    <n v="0"/>
    <n v="0"/>
    <n v="1"/>
    <n v="0.4"/>
    <n v="1"/>
    <n v="0"/>
    <n v="0"/>
    <n v="0"/>
    <n v="0"/>
    <n v="0"/>
    <n v="0"/>
    <n v="1"/>
    <s v=""/>
    <s v=""/>
    <s v=""/>
    <s v=""/>
    <s v=""/>
    <s v=""/>
    <s v=""/>
    <n v="0.5"/>
    <s v="30% a 40%"/>
    <n v="0"/>
    <n v="2"/>
    <s v=""/>
    <n v="0"/>
    <n v="0"/>
    <n v="0"/>
    <n v="0"/>
    <n v="2"/>
    <n v="2"/>
    <n v="2"/>
    <n v="0"/>
    <n v="0"/>
    <n v="0"/>
    <n v="0"/>
    <n v="0"/>
    <n v="4"/>
    <n v="10.456373615277842"/>
  </r>
  <r>
    <s v="ARTEFACTA TIENDA SATELITE COLIMES 2016GLOBALES"/>
    <m/>
    <s v="ALEXANDER STEVEN RODRIGUEZ"/>
    <s v="ARTEFACTA"/>
    <x v="356"/>
    <x v="0"/>
    <s v="GLOBALE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ARTEFACTA TIENDA SATELITE COLIMES 2016"/>
    <m/>
    <s v="MANUEL GIL"/>
    <m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ALEXANDER STEVEN RODRIGUEZ"/>
    <n v="0.49999999999999989"/>
    <n v="0"/>
    <n v="1"/>
    <n v="0"/>
    <n v="0"/>
    <n v="0"/>
    <n v="0"/>
    <n v="0"/>
    <n v="1"/>
    <n v="0"/>
    <n v="0"/>
    <n v="1"/>
    <n v="0"/>
    <n v="0"/>
    <n v="0"/>
    <n v="0"/>
    <n v="0"/>
    <n v="1"/>
    <s v=""/>
    <s v=""/>
    <s v=""/>
    <s v=""/>
    <s v=""/>
    <s v=""/>
    <s v=""/>
    <n v="0"/>
    <n v="0"/>
    <n v="0"/>
    <n v="1"/>
    <s v=""/>
    <n v="0"/>
    <n v="0"/>
    <n v="0"/>
    <n v="0"/>
    <n v="1"/>
    <n v="0"/>
    <n v="1"/>
    <n v="0"/>
    <n v="0"/>
    <n v="0"/>
    <n v="0"/>
    <n v="0"/>
    <n v="1"/>
    <n v="1.8419046326851347"/>
  </r>
  <r>
    <s v="ARTEFACTA TIENDA SATELITE COLIMES 2016LAVADO"/>
    <m/>
    <s v="ALEXANDER STEVEN RODRIGUEZ"/>
    <s v="ARTEFACTA"/>
    <x v="356"/>
    <x v="0"/>
    <s v="LAVADO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ARTEFACTA TIENDA SATELITE COLIMES 2016"/>
    <m/>
    <s v="MANUEL GIL"/>
    <m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ALEXANDER STEVEN RODRIGUEZ"/>
    <n v="0.49999999999999989"/>
    <n v="0"/>
    <n v="1"/>
    <n v="0"/>
    <n v="0"/>
    <n v="0"/>
    <n v="0"/>
    <n v="0"/>
    <n v="1"/>
    <n v="0.12"/>
    <n v="2"/>
    <n v="1"/>
    <n v="0"/>
    <n v="0"/>
    <n v="0"/>
    <n v="0"/>
    <n v="0"/>
    <n v="3"/>
    <s v=""/>
    <s v=""/>
    <s v=""/>
    <s v=""/>
    <s v=""/>
    <s v=""/>
    <s v=""/>
    <n v="0.5"/>
    <s v="mayor 40%"/>
    <n v="0"/>
    <n v="1"/>
    <s v=""/>
    <n v="0"/>
    <n v="0"/>
    <n v="0"/>
    <n v="0"/>
    <n v="1"/>
    <n v="1"/>
    <n v="1"/>
    <n v="0"/>
    <n v="0"/>
    <n v="0"/>
    <n v="0"/>
    <n v="0"/>
    <n v="2"/>
    <n v="4"/>
  </r>
  <r>
    <s v="ARTEFACTA TIENDA SATELITE COLIMES 2016REFRIGERACIÓN"/>
    <m/>
    <s v="ALEXANDER STEVEN RODRIGUEZ"/>
    <s v="ARTEFACTA"/>
    <x v="356"/>
    <x v="0"/>
    <s v="REFRIGERACIÓN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ARTEFACTA TIENDA SATELITE COLIMES 2016"/>
    <m/>
    <s v="MANUEL GIL"/>
    <m/>
    <n v="0"/>
    <n v="0"/>
    <n v="0"/>
    <n v="0"/>
    <n v="0"/>
    <n v="0"/>
    <n v="0"/>
    <n v="0"/>
    <n v="1"/>
    <n v="0"/>
    <n v="0"/>
    <n v="0"/>
    <n v="0"/>
    <n v="0"/>
    <n v="0"/>
    <n v="0"/>
    <n v="0"/>
    <s v="M"/>
    <s v="ALEXANDER STEVEN RODRIGUEZ"/>
    <n v="0.49999999999999989"/>
    <n v="0"/>
    <n v="2"/>
    <n v="0"/>
    <n v="0"/>
    <n v="0"/>
    <n v="0"/>
    <n v="0"/>
    <n v="2"/>
    <n v="0.2"/>
    <n v="1"/>
    <n v="2"/>
    <n v="0"/>
    <n v="0"/>
    <n v="1"/>
    <n v="0"/>
    <n v="0"/>
    <n v="4"/>
    <s v=""/>
    <s v=""/>
    <s v=""/>
    <s v=""/>
    <s v=""/>
    <s v=""/>
    <s v=""/>
    <n v="0.16666666666666666"/>
    <s v="mayor 40%"/>
    <n v="0"/>
    <n v="1"/>
    <s v=""/>
    <n v="0"/>
    <n v="0"/>
    <n v="0"/>
    <n v="0"/>
    <n v="1"/>
    <n v="0"/>
    <n v="1"/>
    <n v="0"/>
    <n v="0"/>
    <n v="0"/>
    <n v="0"/>
    <n v="0"/>
    <n v="1"/>
    <n v="2.8518122497901333"/>
  </r>
  <r>
    <s v="1807 - Tienda Satelite PifoCOCINAS"/>
    <m/>
    <s v="STEVEN ALEJANDRO BENALCAZAR"/>
    <s v="ARTEFACTA"/>
    <x v="357"/>
    <x v="0"/>
    <s v="COCINA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ARTEFACTA TIENDA SATELITE PIFO 1807"/>
    <m/>
    <s v="MARIA JOSE AREVALO"/>
    <m/>
    <n v="0"/>
    <n v="0"/>
    <n v="0"/>
    <n v="0"/>
    <n v="0"/>
    <n v="0"/>
    <n v="0"/>
    <n v="0"/>
    <n v="3"/>
    <n v="0"/>
    <n v="2"/>
    <n v="0"/>
    <n v="0"/>
    <n v="0"/>
    <n v="0"/>
    <n v="0"/>
    <n v="2"/>
    <s v="S"/>
    <s v="STEVEN ALEJANDRO BENALCAZAR"/>
    <n v="1.5"/>
    <n v="2"/>
    <n v="0"/>
    <n v="0"/>
    <n v="0"/>
    <n v="0"/>
    <n v="0"/>
    <n v="0"/>
    <n v="2"/>
    <n v="0.4"/>
    <n v="0"/>
    <n v="0"/>
    <n v="0"/>
    <n v="0"/>
    <n v="0"/>
    <n v="0"/>
    <n v="0"/>
    <n v="0"/>
    <m/>
    <m/>
    <m/>
    <m/>
    <m/>
    <m/>
    <m/>
    <n v="0.5"/>
    <s v="mayor 40%"/>
    <n v="0"/>
    <n v="0"/>
    <n v="0"/>
    <n v="0"/>
    <n v="0"/>
    <n v="0"/>
    <n v="0"/>
    <n v="0"/>
    <n v="0"/>
    <n v="0"/>
    <n v="0"/>
    <n v="0"/>
    <n v="0"/>
    <n v="0"/>
    <n v="0"/>
    <n v="0"/>
    <n v="4.8563833007369741"/>
  </r>
  <r>
    <s v="1807 - Tienda Satelite PifoGLOBALES"/>
    <m/>
    <s v="STEVEN ALEJANDRO BENALCAZAR"/>
    <s v="ARTEFACTA"/>
    <x v="357"/>
    <x v="0"/>
    <s v="GLOBALE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ARTEFACTA TIENDA SATELITE PIFO 1807"/>
    <m/>
    <s v="MARIA JOSE AREVALO"/>
    <m/>
    <n v="0"/>
    <n v="0"/>
    <n v="0"/>
    <n v="0"/>
    <n v="0"/>
    <n v="0"/>
    <n v="0"/>
    <n v="0"/>
    <n v="0"/>
    <n v="0"/>
    <n v="0"/>
    <n v="0"/>
    <n v="0"/>
    <n v="0"/>
    <n v="0"/>
    <n v="0"/>
    <n v="0"/>
    <s v="S"/>
    <s v="STEVEN ALEJANDRO BENALCAZAR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863896197873991"/>
  </r>
  <r>
    <s v="1807 - Tienda Satelite PifoLAVADO"/>
    <m/>
    <s v="STEVEN ALEJANDRO BENALCAZAR"/>
    <s v="ARTEFACTA"/>
    <x v="357"/>
    <x v="0"/>
    <s v="LAVADO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ARTEFACTA TIENDA SATELITE PIFO 1807"/>
    <m/>
    <s v="MARIA JOSE AREVALO"/>
    <m/>
    <n v="0"/>
    <n v="0"/>
    <n v="0"/>
    <n v="0"/>
    <n v="0"/>
    <n v="0"/>
    <n v="0"/>
    <n v="0"/>
    <n v="1"/>
    <n v="0"/>
    <n v="0"/>
    <n v="0"/>
    <n v="1"/>
    <n v="0"/>
    <n v="0"/>
    <n v="0"/>
    <n v="1"/>
    <s v="S"/>
    <s v="STEVEN ALEJANDRO BENALCAZAR"/>
    <n v="1.5"/>
    <n v="0"/>
    <n v="0"/>
    <n v="2"/>
    <n v="0"/>
    <n v="0"/>
    <n v="0"/>
    <n v="0"/>
    <n v="2"/>
    <n v="0.1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</r>
  <r>
    <s v="1807 - Tienda Satelite PifoREFRIGERACIÓN"/>
    <m/>
    <s v="STEVEN ALEJANDRO BENALCAZAR"/>
    <s v="ARTEFACTA"/>
    <x v="357"/>
    <x v="0"/>
    <s v="REFRIGERACIÓN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ARTEFACTA TIENDA SATELITE PIFO 1807"/>
    <m/>
    <s v="MARIA JOSE AREVALO"/>
    <m/>
    <n v="0"/>
    <n v="0"/>
    <n v="0"/>
    <n v="0"/>
    <n v="0"/>
    <n v="0"/>
    <n v="0"/>
    <n v="0"/>
    <n v="1"/>
    <n v="0"/>
    <n v="1"/>
    <n v="0"/>
    <n v="0"/>
    <n v="0"/>
    <n v="0"/>
    <n v="0"/>
    <n v="1"/>
    <s v="S"/>
    <s v="STEVEN ALEJANDRO BENALCAZAR"/>
    <n v="1.5"/>
    <n v="0"/>
    <n v="0"/>
    <n v="0"/>
    <n v="0"/>
    <n v="0"/>
    <n v="0"/>
    <n v="0"/>
    <n v="0"/>
    <n v="0.2"/>
    <n v="1"/>
    <n v="0"/>
    <n v="0"/>
    <n v="0"/>
    <n v="0"/>
    <n v="0"/>
    <n v="0"/>
    <n v="1"/>
    <m/>
    <m/>
    <m/>
    <m/>
    <m/>
    <m/>
    <m/>
    <n v="0.5"/>
    <n v="0"/>
    <n v="0"/>
    <n v="1"/>
    <n v="0"/>
    <n v="0"/>
    <n v="0"/>
    <n v="0"/>
    <n v="0"/>
    <n v="1"/>
    <n v="0"/>
    <n v="0"/>
    <n v="0"/>
    <n v="0"/>
    <n v="0"/>
    <n v="0"/>
    <n v="0"/>
    <n v="0"/>
    <n v="2"/>
  </r>
  <r>
    <s v="523 - CREDITOS ECONOMICOS LATACUNGACOCINAS"/>
    <m/>
    <s v="MARIO DAVID NUÑEZ"/>
    <s v="CRECOS"/>
    <x v="358"/>
    <x v="0"/>
    <s v="COCINA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CRECOS LATACUNGA"/>
    <m/>
    <s v="JUAN CARLOS FIGUEROA"/>
    <m/>
    <n v="0"/>
    <n v="2"/>
    <n v="0"/>
    <n v="0"/>
    <n v="0"/>
    <n v="0"/>
    <n v="0"/>
    <n v="2"/>
    <n v="2"/>
    <n v="1"/>
    <n v="2"/>
    <n v="0"/>
    <n v="0"/>
    <n v="0"/>
    <n v="0"/>
    <n v="0"/>
    <n v="3"/>
    <s v="W"/>
    <s v="MARIO DAVID NUÑEZ"/>
    <n v="0.99999999999999911"/>
    <n v="2"/>
    <n v="3"/>
    <n v="0"/>
    <n v="0"/>
    <n v="0"/>
    <n v="0"/>
    <n v="1"/>
    <n v="6"/>
    <n v="0.45"/>
    <n v="2"/>
    <n v="2"/>
    <n v="0"/>
    <n v="0"/>
    <n v="0"/>
    <n v="0"/>
    <n v="1"/>
    <n v="5"/>
    <s v=""/>
    <s v=""/>
    <s v=""/>
    <s v=""/>
    <s v=""/>
    <s v=""/>
    <s v=""/>
    <n v="0.3125"/>
    <s v="mayor 40%"/>
    <n v="2"/>
    <n v="0"/>
    <n v="0"/>
    <n v="0"/>
    <n v="0"/>
    <n v="0"/>
    <n v="0"/>
    <n v="2"/>
    <n v="0"/>
    <n v="0"/>
    <n v="0"/>
    <n v="0"/>
    <n v="0"/>
    <n v="0"/>
    <n v="0"/>
    <n v="0"/>
    <n v="7"/>
  </r>
  <r>
    <s v="523 - CREDITOS ECONOMICOS LATACUNGAGLOBALES"/>
    <m/>
    <s v="MARIO DAVID NUÑEZ"/>
    <s v="CRECOS"/>
    <x v="358"/>
    <x v="0"/>
    <s v="GLOBALE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CRECOS LATACUNGA"/>
    <m/>
    <s v="JUAN CARLOS FIGUEROA"/>
    <m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ARIO DAVID NUÑEZ"/>
    <n v="0.99999999999999911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523 - CREDITOS ECONOMICOS LATACUNGAREFRIGERACIÓN"/>
    <m/>
    <s v="MARIO DAVID NUÑEZ"/>
    <s v="CRECOS"/>
    <x v="358"/>
    <x v="0"/>
    <s v="REFRIGERACIÓN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CRECOS LATACUNGA"/>
    <m/>
    <s v="JUAN CARLOS FIGUEROA"/>
    <m/>
    <n v="0"/>
    <n v="0"/>
    <n v="0"/>
    <n v="0"/>
    <n v="0"/>
    <n v="0"/>
    <n v="0"/>
    <n v="0"/>
    <n v="3"/>
    <n v="0"/>
    <n v="0"/>
    <n v="0"/>
    <n v="0"/>
    <n v="0"/>
    <n v="0"/>
    <n v="0"/>
    <n v="0"/>
    <s v="W"/>
    <s v="MARIO DAVID NUÑEZ"/>
    <n v="0.99999999999999911"/>
    <n v="0"/>
    <n v="3"/>
    <n v="0"/>
    <n v="0"/>
    <n v="0"/>
    <n v="0"/>
    <n v="0"/>
    <n v="3"/>
    <n v="0.4"/>
    <n v="0"/>
    <n v="0"/>
    <n v="0"/>
    <n v="0"/>
    <n v="0"/>
    <n v="0"/>
    <n v="0"/>
    <n v="0"/>
    <m/>
    <s v="ALTO"/>
    <m/>
    <s v="ALTO"/>
    <m/>
    <m/>
    <m/>
    <n v="0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8"/>
  </r>
  <r>
    <s v="501 - POLICENTROAIRES"/>
    <m/>
    <s v="NELLY PATRICIA CORDOVA"/>
    <s v="CRECOS"/>
    <x v="359"/>
    <x v="0"/>
    <s v="AIRES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CRECOS POLICENTRO"/>
    <m/>
    <s v="MANUEL GIL"/>
    <m/>
    <n v="0"/>
    <n v="0"/>
    <n v="0"/>
    <n v="0"/>
    <n v="0"/>
    <n v="0"/>
    <n v="0"/>
    <n v="0"/>
    <n v="5.1111111111111116"/>
    <n v="0"/>
    <n v="0"/>
    <n v="0"/>
    <n v="0"/>
    <n v="0"/>
    <n v="0"/>
    <n v="0"/>
    <n v="0"/>
    <s v="MWJS"/>
    <s v="NELLY PATRICIA CORDOVA"/>
    <n v="7.9999999999999964"/>
    <n v="0"/>
    <n v="0"/>
    <n v="0"/>
    <n v="0"/>
    <n v="0"/>
    <n v="0"/>
    <n v="0"/>
    <n v="0"/>
    <n v="0.22"/>
    <n v="0"/>
    <n v="0"/>
    <n v="0"/>
    <n v="0"/>
    <n v="0"/>
    <n v="0"/>
    <n v="0"/>
    <n v="0"/>
    <s v=""/>
    <s v=""/>
    <s v=""/>
    <s v=""/>
    <s v=""/>
    <s v=""/>
    <s v=""/>
    <n v="0"/>
    <n v="0"/>
    <n v="1"/>
    <n v="0"/>
    <n v="0"/>
    <n v="0"/>
    <n v="4"/>
    <n v="0"/>
    <n v="3"/>
    <n v="8"/>
    <n v="0"/>
    <n v="0"/>
    <n v="0"/>
    <n v="0"/>
    <n v="0"/>
    <n v="0"/>
    <n v="2"/>
    <n v="2"/>
    <n v="8.518518518518519"/>
  </r>
  <r>
    <s v="501 - POLICENTROCOCINAS"/>
    <m/>
    <s v="NELLY PATRICIA CORDOVA"/>
    <s v="CRECOS"/>
    <x v="359"/>
    <x v="0"/>
    <s v="COCINAS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CRECOS POLICENTRO"/>
    <m/>
    <s v="MANUEL GIL"/>
    <m/>
    <n v="0"/>
    <n v="2"/>
    <n v="0"/>
    <n v="0"/>
    <n v="0"/>
    <n v="0"/>
    <n v="0"/>
    <n v="2"/>
    <n v="4.2252944188428057"/>
    <n v="0"/>
    <n v="2"/>
    <n v="0"/>
    <n v="0"/>
    <n v="0"/>
    <n v="0"/>
    <n v="0"/>
    <n v="2"/>
    <s v="MWJS"/>
    <s v="NELLY PATRICIA CORDOVA"/>
    <n v="7.9999999999999964"/>
    <n v="0"/>
    <n v="2"/>
    <n v="0"/>
    <n v="0"/>
    <n v="0"/>
    <n v="0"/>
    <n v="0"/>
    <n v="2"/>
    <n v="0.45"/>
    <n v="1"/>
    <n v="2"/>
    <n v="0"/>
    <n v="0"/>
    <n v="0"/>
    <n v="0"/>
    <n v="2"/>
    <n v="5"/>
    <s v=""/>
    <s v=""/>
    <s v=""/>
    <s v=""/>
    <s v=""/>
    <s v=""/>
    <s v=""/>
    <n v="9.0909090909090912E-2"/>
    <n v="0"/>
    <n v="1"/>
    <n v="2"/>
    <s v=""/>
    <n v="0"/>
    <n v="0"/>
    <n v="0"/>
    <n v="0"/>
    <n v="3"/>
    <n v="2"/>
    <n v="4"/>
    <n v="0"/>
    <n v="0"/>
    <n v="0"/>
    <n v="0"/>
    <n v="0"/>
    <n v="6"/>
    <n v="11"/>
  </r>
  <r>
    <s v="501 - POLICENTROGLOBALES"/>
    <m/>
    <s v="NELLY PATRICIA CORDOVA"/>
    <s v="CRECOS"/>
    <x v="359"/>
    <x v="0"/>
    <s v="GLOBALES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CRECOS POLICENTRO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MWJS"/>
    <s v="NELLY PATRICIA CORDOVA"/>
    <n v="7.999999999999996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01 - POLICENTROLAVADO"/>
    <m/>
    <s v="NELLY PATRICIA CORDOVA"/>
    <s v="CRECOS"/>
    <x v="359"/>
    <x v="0"/>
    <s v="LAVADO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CRECOS POLICENTRO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MWJS"/>
    <s v="NELLY PATRICIA CORDOVA"/>
    <n v="7.9999999999999964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.63398504887866569"/>
  </r>
  <r>
    <s v="501 - POLICENTROREFRIGERACIÓN"/>
    <m/>
    <s v="NELLY PATRICIA CORDOVA"/>
    <s v="CRECOS"/>
    <x v="359"/>
    <x v="0"/>
    <s v="REFRIGERACIÓN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CRECOS POLICENTRO"/>
    <m/>
    <s v="MANUEL GIL"/>
    <m/>
    <n v="0"/>
    <n v="0"/>
    <n v="0"/>
    <n v="0"/>
    <n v="0"/>
    <n v="0"/>
    <n v="0"/>
    <n v="0"/>
    <n v="3"/>
    <n v="1"/>
    <n v="1"/>
    <n v="0"/>
    <n v="1"/>
    <n v="2"/>
    <n v="0"/>
    <n v="0"/>
    <n v="5"/>
    <s v="MWJS"/>
    <s v="NELLY PATRICIA CORDOVA"/>
    <n v="7.9999999999999964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s v="ALTO"/>
    <n v="0.2"/>
    <s v="menor de 30%"/>
    <n v="1"/>
    <n v="3"/>
    <n v="2"/>
    <n v="1"/>
    <n v="0"/>
    <n v="0"/>
    <n v="0"/>
    <n v="7"/>
    <n v="1"/>
    <n v="2"/>
    <n v="2"/>
    <n v="0"/>
    <n v="1"/>
    <n v="0"/>
    <n v="0"/>
    <n v="6"/>
    <n v="8"/>
  </r>
  <r>
    <s v="568 - ColimesCOCINAS"/>
    <m/>
    <s v="ALEXANDER STEVEN RODRIGUEZ"/>
    <s v="LA GANGA"/>
    <x v="360"/>
    <x v="0"/>
    <s v="COCINA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GANGA COLIMES"/>
    <m/>
    <s v="MANUEL GIL"/>
    <m/>
    <n v="0"/>
    <n v="0"/>
    <n v="0"/>
    <n v="0"/>
    <n v="0"/>
    <n v="0"/>
    <n v="0"/>
    <n v="0"/>
    <n v="2.9758141131780373"/>
    <n v="0"/>
    <n v="0"/>
    <n v="0"/>
    <n v="0"/>
    <n v="0"/>
    <n v="0"/>
    <n v="0"/>
    <n v="0"/>
    <s v="M"/>
    <s v="ALEXANDER STEVEN RODRIGUEZ"/>
    <n v="0.49999999999999989"/>
    <n v="1"/>
    <n v="0"/>
    <n v="0"/>
    <n v="0"/>
    <n v="0"/>
    <n v="0"/>
    <n v="0"/>
    <n v="1"/>
    <n v="0.4"/>
    <n v="1"/>
    <n v="1"/>
    <n v="0"/>
    <n v="0"/>
    <n v="0"/>
    <n v="0"/>
    <n v="0"/>
    <n v="2"/>
    <s v=""/>
    <s v=""/>
    <s v=""/>
    <s v=""/>
    <s v=""/>
    <s v=""/>
    <s v=""/>
    <n v="0.66666666666666663"/>
    <n v="0"/>
    <n v="0"/>
    <n v="1"/>
    <s v=""/>
    <n v="0"/>
    <n v="0"/>
    <n v="0"/>
    <n v="0"/>
    <n v="1"/>
    <n v="2"/>
    <n v="1"/>
    <n v="0"/>
    <n v="0"/>
    <n v="0"/>
    <n v="0"/>
    <n v="0"/>
    <n v="3"/>
    <n v="12.582997397860336"/>
  </r>
  <r>
    <s v="568 - ColimesGLOBALES"/>
    <m/>
    <s v="ALEXANDER STEVEN RODRIGUEZ"/>
    <s v="LA GANGA"/>
    <x v="360"/>
    <x v="0"/>
    <s v="GLOBALE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GANGA COLIMES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M"/>
    <s v="ALEXANDER STEVEN RODRIGUEZ"/>
    <n v="0.49999999999999989"/>
    <n v="0"/>
    <n v="2"/>
    <n v="0"/>
    <n v="0"/>
    <n v="0"/>
    <n v="0"/>
    <n v="0"/>
    <n v="2"/>
    <n v="0"/>
    <n v="1"/>
    <n v="2"/>
    <n v="0"/>
    <n v="0"/>
    <n v="0"/>
    <n v="0"/>
    <n v="0"/>
    <n v="3"/>
    <m/>
    <m/>
    <m/>
    <m/>
    <m/>
    <m/>
    <s v="MEDIO "/>
    <n v="0.2"/>
    <n v="0"/>
    <n v="0"/>
    <n v="2"/>
    <s v=""/>
    <n v="0"/>
    <n v="0"/>
    <n v="0"/>
    <n v="0"/>
    <n v="2"/>
    <n v="0"/>
    <n v="2"/>
    <n v="0"/>
    <n v="0"/>
    <n v="0"/>
    <n v="0"/>
    <n v="0"/>
    <n v="2"/>
    <n v="0.19351192752721441"/>
  </r>
  <r>
    <s v="568 - ColimesLAVADO"/>
    <m/>
    <s v="ALEXANDER STEVEN RODRIGUEZ"/>
    <s v="LA GANGA"/>
    <x v="360"/>
    <x v="0"/>
    <s v="LAVADO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GANGA COLIMES"/>
    <m/>
    <s v="MANUEL GIL"/>
    <m/>
    <n v="0"/>
    <n v="0"/>
    <n v="0"/>
    <n v="0"/>
    <n v="0"/>
    <n v="0"/>
    <n v="0"/>
    <n v="0"/>
    <n v="2.5942318675042846"/>
    <n v="0"/>
    <n v="0"/>
    <n v="0"/>
    <n v="0"/>
    <n v="0"/>
    <n v="0"/>
    <n v="0"/>
    <n v="0"/>
    <s v="M"/>
    <s v="ALEXANDER STEVEN RODRIGUEZ"/>
    <n v="0.49999999999999989"/>
    <n v="0"/>
    <n v="1"/>
    <n v="0"/>
    <n v="0"/>
    <n v="0"/>
    <n v="0"/>
    <n v="0"/>
    <n v="1"/>
    <n v="0.05"/>
    <n v="2"/>
    <n v="1"/>
    <n v="0"/>
    <n v="0"/>
    <n v="0"/>
    <n v="0"/>
    <n v="0"/>
    <n v="3"/>
    <s v=""/>
    <s v=""/>
    <s v=""/>
    <s v=""/>
    <s v=""/>
    <s v=""/>
    <s v=""/>
    <n v="0.5"/>
    <n v="0"/>
    <n v="0"/>
    <n v="1"/>
    <s v=""/>
    <n v="0"/>
    <n v="0"/>
    <n v="0"/>
    <n v="0"/>
    <n v="1"/>
    <n v="1"/>
    <n v="1"/>
    <n v="0"/>
    <n v="0"/>
    <n v="0"/>
    <n v="0"/>
    <n v="0"/>
    <n v="2"/>
    <n v="2.631829430801448"/>
  </r>
  <r>
    <s v="568 - ColimesREFRIGERACIÓN"/>
    <m/>
    <s v="ALEXANDER STEVEN RODRIGUEZ"/>
    <s v="LA GANGA"/>
    <x v="360"/>
    <x v="0"/>
    <s v="REFRIGERACIÓN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GANGA COLIMES"/>
    <m/>
    <s v="MANUEL GIL"/>
    <m/>
    <n v="0"/>
    <n v="0"/>
    <n v="0"/>
    <n v="0"/>
    <n v="0"/>
    <n v="0"/>
    <n v="0"/>
    <n v="0"/>
    <n v="2"/>
    <n v="0"/>
    <n v="0"/>
    <n v="0"/>
    <n v="0"/>
    <n v="0"/>
    <n v="0"/>
    <n v="0"/>
    <n v="0"/>
    <s v="M"/>
    <s v="ALEXANDER STEVEN RODRIGUEZ"/>
    <n v="0.49999999999999989"/>
    <n v="0"/>
    <n v="2"/>
    <n v="0"/>
    <n v="0"/>
    <n v="0"/>
    <n v="0"/>
    <n v="0"/>
    <n v="2"/>
    <n v="0.28000000000000003"/>
    <n v="1"/>
    <n v="2"/>
    <n v="0"/>
    <n v="0"/>
    <n v="0"/>
    <n v="0"/>
    <n v="0"/>
    <n v="3"/>
    <m/>
    <m/>
    <m/>
    <m/>
    <m/>
    <m/>
    <s v="MEDIO "/>
    <n v="0.2"/>
    <n v="0"/>
    <n v="0"/>
    <n v="2"/>
    <s v=""/>
    <n v="0"/>
    <n v="0"/>
    <n v="0"/>
    <n v="0"/>
    <n v="2"/>
    <n v="1"/>
    <n v="2"/>
    <n v="0"/>
    <n v="0"/>
    <n v="0"/>
    <n v="0"/>
    <n v="0"/>
    <n v="3"/>
    <n v="5"/>
  </r>
  <r>
    <s v="45 - GuayllabambaCOCINAS"/>
    <m/>
    <s v="BRYAN GERMAN PERALVO"/>
    <s v="LA GANGA"/>
    <x v="361"/>
    <x v="0"/>
    <s v="COCINAS"/>
    <n v="0"/>
    <n v="4"/>
    <m/>
    <n v="1"/>
    <n v="0"/>
    <n v="0"/>
    <n v="0"/>
    <n v="0"/>
    <m/>
    <m/>
    <m/>
    <m/>
    <m/>
    <m/>
    <m/>
    <n v="0"/>
    <e v="#REF!"/>
    <s v="PLATA"/>
    <n v="4"/>
    <n v="0"/>
    <n v="0"/>
    <n v="0"/>
    <n v="4"/>
    <n v="2"/>
    <n v="4"/>
    <n v="2"/>
    <n v="0"/>
    <s v="PROM. C"/>
    <m/>
    <m/>
    <s v="CADENAS"/>
    <s v="GANGA GUAYLLABAMBA"/>
    <m/>
    <s v="JUAN CARLOS FIGUEROA"/>
    <m/>
    <n v="2"/>
    <n v="1"/>
    <n v="0"/>
    <n v="0"/>
    <n v="0"/>
    <n v="0"/>
    <n v="0"/>
    <n v="3"/>
    <n v="4.3115498439070858"/>
    <n v="2"/>
    <n v="0"/>
    <n v="0"/>
    <n v="0"/>
    <n v="0"/>
    <n v="0"/>
    <n v="0"/>
    <n v="2"/>
    <s v="J"/>
    <s v="BRYAN GERMAN PERALVO"/>
    <n v="1.9999999999999996"/>
    <n v="2"/>
    <n v="0"/>
    <n v="0"/>
    <n v="0"/>
    <n v="0"/>
    <n v="0"/>
    <n v="0"/>
    <n v="2"/>
    <n v="0.4"/>
    <n v="1"/>
    <n v="0"/>
    <n v="0"/>
    <n v="0"/>
    <n v="0"/>
    <n v="0"/>
    <n v="0"/>
    <n v="1"/>
    <s v=""/>
    <s v=""/>
    <s v=""/>
    <s v=""/>
    <s v=""/>
    <s v=""/>
    <s v=""/>
    <n v="0.875"/>
    <s v="mayor 40%"/>
    <n v="1"/>
    <n v="0"/>
    <n v="0"/>
    <n v="0"/>
    <n v="0"/>
    <n v="0"/>
    <n v="0"/>
    <n v="1"/>
    <n v="1"/>
    <n v="1"/>
    <n v="0"/>
    <n v="0"/>
    <n v="0"/>
    <n v="0"/>
    <n v="0"/>
    <n v="2"/>
    <n v="11.11674817393488"/>
  </r>
  <r>
    <s v="45 - GuayllabambaGLOBALES"/>
    <m/>
    <s v="BRYAN GERMAN PERALVO"/>
    <s v="LA GANGA"/>
    <x v="361"/>
    <x v="0"/>
    <s v="GLOBALE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GANGA GUAYLLABAMBA"/>
    <m/>
    <s v="JUAN CARLOS FIGUEROA"/>
    <m/>
    <n v="0"/>
    <n v="0"/>
    <n v="0"/>
    <n v="0"/>
    <n v="0"/>
    <n v="0"/>
    <n v="0"/>
    <n v="0"/>
    <n v="0"/>
    <n v="0"/>
    <n v="0"/>
    <n v="0"/>
    <n v="0"/>
    <n v="0"/>
    <n v="0"/>
    <n v="0"/>
    <n v="0"/>
    <s v="J"/>
    <s v="BRYAN GERMAN PERALVO"/>
    <n v="1.999999999999999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5 - GuayllabambaREFRIGERACIÓN"/>
    <m/>
    <s v="BRYAN GERMAN PERALVO"/>
    <s v="LA GANGA"/>
    <x v="361"/>
    <x v="0"/>
    <s v="REFRIGERACIÓN"/>
    <n v="0"/>
    <n v="1"/>
    <m/>
    <n v="0"/>
    <n v="0"/>
    <n v="0"/>
    <n v="0"/>
    <n v="0"/>
    <m/>
    <m/>
    <m/>
    <m/>
    <m/>
    <m/>
    <m/>
    <n v="0"/>
    <e v="#REF!"/>
    <s v="PLATA"/>
    <n v="1"/>
    <n v="0"/>
    <n v="0"/>
    <n v="0"/>
    <n v="1"/>
    <n v="1"/>
    <n v="1"/>
    <n v="1"/>
    <n v="0"/>
    <s v="PROM. C"/>
    <m/>
    <m/>
    <s v="CADENAS"/>
    <s v="GANGA GUAYLLABAMBA"/>
    <m/>
    <s v="JUAN CARLOS FIGUEROA"/>
    <m/>
    <n v="1"/>
    <n v="1"/>
    <n v="0"/>
    <n v="0"/>
    <n v="0"/>
    <n v="0"/>
    <n v="0"/>
    <n v="2"/>
    <n v="2"/>
    <n v="1"/>
    <n v="1"/>
    <n v="0"/>
    <n v="0"/>
    <n v="0"/>
    <n v="0"/>
    <n v="0"/>
    <n v="2"/>
    <s v="J"/>
    <s v="BRYAN GERMAN PERALVO"/>
    <n v="1.9999999999999996"/>
    <n v="1"/>
    <n v="1"/>
    <n v="0"/>
    <n v="0"/>
    <n v="0"/>
    <n v="0"/>
    <n v="0"/>
    <n v="2"/>
    <n v="0.28000000000000003"/>
    <n v="1"/>
    <n v="0"/>
    <n v="0"/>
    <n v="0"/>
    <n v="0"/>
    <n v="0"/>
    <n v="0"/>
    <n v="1"/>
    <s v=""/>
    <s v=""/>
    <s v=""/>
    <s v=""/>
    <s v=""/>
    <s v=""/>
    <s v=""/>
    <n v="0.5714285714285714"/>
    <s v="mayor 40%"/>
    <n v="1"/>
    <n v="0"/>
    <n v="0"/>
    <n v="0"/>
    <n v="0"/>
    <n v="0"/>
    <n v="0"/>
    <n v="1"/>
    <n v="0"/>
    <n v="0"/>
    <n v="0"/>
    <n v="0"/>
    <n v="0"/>
    <n v="0"/>
    <n v="0"/>
    <n v="0"/>
    <n v="5"/>
  </r>
  <r>
    <s v="44 - PifoCOCINAS"/>
    <m/>
    <s v="STEVEN ALEJANDRO BENALCAZAR"/>
    <s v="LA GANGA"/>
    <x v="362"/>
    <x v="0"/>
    <s v="COCINA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GANGA PIFO"/>
    <m/>
    <s v="MARIA JOSE AREVALO"/>
    <m/>
    <n v="0"/>
    <n v="0"/>
    <n v="0"/>
    <n v="0"/>
    <n v="0"/>
    <n v="0"/>
    <n v="0"/>
    <n v="0"/>
    <n v="3"/>
    <n v="0"/>
    <n v="3"/>
    <n v="0"/>
    <n v="0"/>
    <n v="0"/>
    <n v="0"/>
    <n v="0"/>
    <n v="3"/>
    <s v="S"/>
    <s v="STEVEN ALEJANDRO BENALCAZAR"/>
    <n v="1.5"/>
    <n v="7"/>
    <n v="1"/>
    <n v="0"/>
    <n v="0"/>
    <n v="0"/>
    <n v="0"/>
    <n v="0"/>
    <n v="8"/>
    <n v="0.4"/>
    <n v="1"/>
    <n v="1"/>
    <n v="0"/>
    <n v="0"/>
    <n v="0"/>
    <n v="0"/>
    <n v="0"/>
    <n v="2"/>
    <m/>
    <m/>
    <m/>
    <m/>
    <m/>
    <m/>
    <m/>
    <n v="0.61538461538461542"/>
    <s v="mayor 40%"/>
    <n v="0"/>
    <n v="0"/>
    <n v="0"/>
    <n v="0"/>
    <n v="0"/>
    <n v="0"/>
    <n v="0"/>
    <n v="0"/>
    <n v="0"/>
    <n v="0"/>
    <n v="0"/>
    <n v="0"/>
    <n v="0"/>
    <n v="0"/>
    <n v="0"/>
    <n v="0"/>
    <n v="6.6044837524454039"/>
  </r>
  <r>
    <s v="44 - PifoGLOBALES"/>
    <m/>
    <s v="STEVEN ALEJANDRO BENALCAZAR"/>
    <s v="LA GANGA"/>
    <x v="362"/>
    <x v="0"/>
    <s v="GLOBALE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GANGA PIFO"/>
    <m/>
    <s v="MARIA JOSE AREVALO"/>
    <m/>
    <n v="0"/>
    <n v="0"/>
    <n v="0"/>
    <n v="0"/>
    <n v="0"/>
    <n v="0"/>
    <n v="0"/>
    <n v="0"/>
    <n v="0"/>
    <n v="0"/>
    <n v="0"/>
    <n v="0"/>
    <n v="0"/>
    <n v="0"/>
    <n v="0"/>
    <n v="0"/>
    <n v="0"/>
    <s v="S"/>
    <s v="STEVEN ALEJANDRO BENALCAZAR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44 - PifoREFRIGERACIÓN"/>
    <m/>
    <s v="STEVEN ALEJANDRO BENALCAZAR"/>
    <s v="LA GANGA"/>
    <x v="362"/>
    <x v="0"/>
    <s v="REFRIGERACIÓN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GANGA PIFO"/>
    <m/>
    <s v="MARIA JOSE AREVALO"/>
    <m/>
    <n v="0"/>
    <n v="0"/>
    <n v="0"/>
    <n v="0"/>
    <n v="0"/>
    <n v="0"/>
    <n v="0"/>
    <n v="0"/>
    <n v="2"/>
    <n v="0"/>
    <n v="2"/>
    <n v="0"/>
    <n v="0"/>
    <n v="0"/>
    <n v="0"/>
    <n v="0"/>
    <n v="2"/>
    <s v="S"/>
    <s v="STEVEN ALEJANDRO BENALCAZAR"/>
    <n v="1.5"/>
    <n v="0"/>
    <n v="1"/>
    <n v="0"/>
    <n v="0"/>
    <n v="0"/>
    <n v="0"/>
    <n v="0"/>
    <n v="1"/>
    <n v="0.28000000000000003"/>
    <n v="2"/>
    <n v="0"/>
    <n v="0"/>
    <n v="0"/>
    <n v="0"/>
    <n v="0"/>
    <n v="0"/>
    <n v="2"/>
    <m/>
    <m/>
    <m/>
    <m/>
    <m/>
    <m/>
    <m/>
    <n v="0.4"/>
    <n v="0"/>
    <n v="0"/>
    <n v="0"/>
    <n v="0"/>
    <n v="0"/>
    <n v="0"/>
    <n v="0"/>
    <n v="0"/>
    <n v="0"/>
    <n v="0"/>
    <n v="1"/>
    <n v="0"/>
    <n v="0"/>
    <n v="0"/>
    <n v="0"/>
    <n v="0"/>
    <n v="1"/>
    <n v="4"/>
  </r>
  <r>
    <s v="263 - LAT. LATACUNGA IIGLOBALES"/>
    <m/>
    <s v="MARIO DAVID NUÑEZ"/>
    <s v="JAHER"/>
    <x v="190"/>
    <x v="0"/>
    <s v="GLOBALE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JAHER  LATACUNGA II"/>
    <m/>
    <s v="JUAN CARLOS FIGUEROA"/>
    <m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ARIO DAVID NUÑEZ"/>
    <n v="0.4999999999999995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947 - GYE.CALIFORNIA IIICOCINAS"/>
    <m/>
    <s v="AMBAR NOEMI ESPIN"/>
    <s v="JAHER"/>
    <x v="363"/>
    <x v="0"/>
    <s v="COCINA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B"/>
    <m/>
    <m/>
    <s v="CADENAS"/>
    <s v="JAHER CALIFORNIA"/>
    <m/>
    <s v="MANUEL GIL"/>
    <m/>
    <n v="0"/>
    <n v="0"/>
    <n v="0"/>
    <n v="0"/>
    <n v="0"/>
    <n v="0"/>
    <n v="0"/>
    <n v="0"/>
    <n v="7"/>
    <n v="1"/>
    <n v="1"/>
    <n v="0"/>
    <n v="0"/>
    <n v="0"/>
    <n v="0"/>
    <n v="0"/>
    <n v="2"/>
    <s v="MWJ"/>
    <s v="LUIS ALBERTO HERNANDEZ"/>
    <n v="6.0000000000000018"/>
    <n v="0"/>
    <n v="0"/>
    <n v="0"/>
    <n v="0"/>
    <n v="0"/>
    <n v="0"/>
    <n v="0"/>
    <n v="0"/>
    <n v="0.42"/>
    <n v="0"/>
    <n v="0"/>
    <n v="0"/>
    <n v="0"/>
    <n v="0"/>
    <n v="0"/>
    <n v="0"/>
    <n v="0"/>
    <s v=""/>
    <s v=""/>
    <s v=""/>
    <s v=""/>
    <s v=""/>
    <s v=""/>
    <s v=""/>
    <n v="0.5"/>
    <s v="mayor 40%"/>
    <n v="0"/>
    <n v="0"/>
    <s v=""/>
    <n v="0"/>
    <n v="0"/>
    <n v="0"/>
    <n v="0"/>
    <n v="0"/>
    <n v="0"/>
    <n v="0"/>
    <n v="0"/>
    <n v="0"/>
    <n v="0"/>
    <n v="0"/>
    <n v="0"/>
    <n v="0"/>
    <n v="8"/>
  </r>
  <r>
    <s v="947 - GYE.CALIFORNIA IIIGLOBALES"/>
    <m/>
    <s v="AMBAR NOEMI ESPIN"/>
    <s v="JAHER"/>
    <x v="363"/>
    <x v="0"/>
    <s v="GLOBALE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B"/>
    <m/>
    <m/>
    <s v="CADENAS"/>
    <s v="JAHER CALIFORNIA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MWJ"/>
    <s v="LUIS ALBERTO HERNANDEZ"/>
    <n v="6.0000000000000018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947 - GYE.CALIFORNIA IIILAVADO"/>
    <m/>
    <s v="AMBAR NOEMI ESPIN"/>
    <s v="JAHER"/>
    <x v="363"/>
    <x v="0"/>
    <s v="LAVADO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B"/>
    <m/>
    <m/>
    <s v="CADENAS"/>
    <s v="JAHER CALIFORNIA"/>
    <m/>
    <s v="MANUEL GIL"/>
    <m/>
    <n v="0"/>
    <n v="0"/>
    <n v="0"/>
    <n v="0"/>
    <n v="0"/>
    <n v="0"/>
    <n v="0"/>
    <n v="0"/>
    <n v="2.953921269453768"/>
    <n v="0"/>
    <n v="0"/>
    <n v="0"/>
    <n v="0"/>
    <n v="0"/>
    <n v="0"/>
    <n v="0"/>
    <n v="0"/>
    <s v="MWJ"/>
    <s v="LUIS ALBERTO HERNANDEZ"/>
    <n v="6.0000000000000018"/>
    <n v="1"/>
    <n v="2"/>
    <n v="0"/>
    <n v="0"/>
    <n v="0"/>
    <n v="0"/>
    <n v="0"/>
    <n v="3"/>
    <n v="0.25"/>
    <n v="0"/>
    <n v="0"/>
    <n v="0"/>
    <n v="0"/>
    <n v="0"/>
    <n v="0"/>
    <n v="0"/>
    <n v="0"/>
    <s v=""/>
    <s v=""/>
    <s v=""/>
    <s v=""/>
    <s v=""/>
    <s v=""/>
    <s v=""/>
    <n v="0.33333333333333331"/>
    <s v="30% a 40%"/>
    <n v="0"/>
    <n v="0"/>
    <s v=""/>
    <n v="0"/>
    <n v="0"/>
    <n v="0"/>
    <n v="0"/>
    <n v="0"/>
    <n v="0"/>
    <n v="0"/>
    <n v="0"/>
    <n v="0"/>
    <n v="0"/>
    <n v="0"/>
    <n v="0"/>
    <n v="0"/>
    <n v="1.3426914861153492"/>
  </r>
  <r>
    <s v="947 - GYE.CALIFORNIA IIIREFRIGERACIÓN"/>
    <m/>
    <s v="AMBAR NOEMI ESPIN"/>
    <s v="JAHER"/>
    <x v="363"/>
    <x v="0"/>
    <s v="REFRIGERACIÓN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B"/>
    <m/>
    <m/>
    <s v="CADENAS"/>
    <s v="JAHER CALIFORNIA"/>
    <m/>
    <s v="MANUEL GIL"/>
    <m/>
    <n v="0"/>
    <n v="0"/>
    <n v="0"/>
    <n v="0"/>
    <n v="0"/>
    <n v="0"/>
    <n v="0"/>
    <n v="0"/>
    <n v="4"/>
    <n v="0"/>
    <n v="0"/>
    <n v="0"/>
    <n v="0"/>
    <n v="0"/>
    <n v="0"/>
    <n v="0"/>
    <n v="0"/>
    <s v="MWJ"/>
    <s v="LUIS ALBERTO HERNANDEZ"/>
    <n v="6.0000000000000018"/>
    <n v="4"/>
    <n v="1"/>
    <n v="0"/>
    <n v="0"/>
    <n v="0"/>
    <n v="0"/>
    <n v="0"/>
    <n v="5"/>
    <n v="0.35"/>
    <n v="0"/>
    <n v="0"/>
    <n v="0"/>
    <n v="0"/>
    <n v="0"/>
    <n v="0"/>
    <n v="0"/>
    <n v="0"/>
    <s v=""/>
    <s v=""/>
    <s v=""/>
    <s v=""/>
    <s v=""/>
    <s v=""/>
    <s v=""/>
    <n v="0.8"/>
    <s v="mayor 40%"/>
    <n v="0"/>
    <n v="0"/>
    <s v=""/>
    <n v="0"/>
    <n v="0"/>
    <n v="0"/>
    <n v="0"/>
    <n v="0"/>
    <n v="0"/>
    <n v="0"/>
    <n v="0"/>
    <n v="0"/>
    <n v="0"/>
    <n v="0"/>
    <n v="0"/>
    <n v="0"/>
    <n v="4"/>
  </r>
  <r>
    <s v="626 - GYE.PORTETE IIIGLOBALES"/>
    <m/>
    <s v="LILIANA YADIRA AYALA"/>
    <s v="JAHER"/>
    <x v="151"/>
    <x v="0"/>
    <s v="GLOBALES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JAHER PORTETE III"/>
    <m/>
    <s v="XIOMARA DELGADO"/>
    <m/>
    <n v="0"/>
    <n v="0"/>
    <n v="0"/>
    <n v="0"/>
    <n v="0"/>
    <n v="0"/>
    <n v="0"/>
    <n v="0"/>
    <n v="0"/>
    <n v="0"/>
    <n v="0"/>
    <n v="0"/>
    <n v="0"/>
    <n v="0"/>
    <n v="0"/>
    <n v="0"/>
    <n v="0"/>
    <s v="WV"/>
    <s v="LILIANA YADIRA AYALA"/>
    <n v="5.999999999999997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JAPON CALDERONCOCINAS"/>
    <m/>
    <s v="STEVEN ALEJANDRO BENALCAZAR"/>
    <s v="ALMACENES JAPON"/>
    <x v="364"/>
    <x v="0"/>
    <s v="COCINA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JAPON CALDERON"/>
    <m/>
    <s v="MARIA JOSE AREVALO"/>
    <m/>
    <n v="0"/>
    <n v="0"/>
    <n v="0"/>
    <n v="0"/>
    <n v="0"/>
    <n v="0"/>
    <n v="0"/>
    <n v="0"/>
    <n v="2"/>
    <n v="1"/>
    <n v="1"/>
    <n v="0"/>
    <n v="0"/>
    <n v="0"/>
    <n v="0"/>
    <n v="0"/>
    <n v="2"/>
    <s v="M"/>
    <s v="STEVEN ALEJANDRO BENALCAZAR"/>
    <n v="1.0000000000000004"/>
    <n v="0"/>
    <n v="1"/>
    <n v="0"/>
    <n v="0"/>
    <n v="0"/>
    <n v="0"/>
    <n v="0"/>
    <n v="1"/>
    <n v="0.5"/>
    <n v="1"/>
    <n v="1"/>
    <n v="0"/>
    <n v="0"/>
    <n v="0"/>
    <n v="0"/>
    <n v="0"/>
    <n v="2"/>
    <m/>
    <m/>
    <m/>
    <m/>
    <m/>
    <m/>
    <m/>
    <n v="0.4"/>
    <s v="30% a 40%"/>
    <n v="0"/>
    <n v="0"/>
    <n v="0"/>
    <n v="0"/>
    <n v="0"/>
    <n v="0"/>
    <n v="0"/>
    <n v="0"/>
    <n v="0"/>
    <n v="0"/>
    <n v="0"/>
    <n v="0"/>
    <n v="0"/>
    <n v="0"/>
    <n v="0"/>
    <n v="0"/>
    <n v="2.3303402394475108"/>
  </r>
  <r>
    <s v="JAPON CALDERONREFRIGERACIÓN"/>
    <m/>
    <s v="STEVEN ALEJANDRO BENALCAZAR"/>
    <s v="ALMACENES JAPON"/>
    <x v="364"/>
    <x v="0"/>
    <s v="REFRIGERACIÓN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JAPON CALDERON"/>
    <m/>
    <s v="MARIA JOSE AREVALO"/>
    <m/>
    <n v="0"/>
    <n v="0"/>
    <n v="0"/>
    <n v="0"/>
    <n v="0"/>
    <n v="0"/>
    <n v="0"/>
    <n v="0"/>
    <n v="2"/>
    <n v="0"/>
    <n v="0"/>
    <n v="0"/>
    <n v="0"/>
    <n v="0"/>
    <n v="0"/>
    <n v="0"/>
    <n v="0"/>
    <s v="M"/>
    <s v="STEVEN ALEJANDRO BENALCAZAR"/>
    <n v="1.0000000000000004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2.6663515004164693"/>
  </r>
  <r>
    <s v="662 - JAPON CITY MALLGLOBALES"/>
    <m/>
    <s v="PAMELA THALIA ESPINOZA"/>
    <s v="ORVE HOGAR"/>
    <x v="219"/>
    <x v="0"/>
    <s v="GLOBALE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B"/>
    <m/>
    <m/>
    <s v="CADENAS"/>
    <s v="ALMACENES JAPON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PAMELA THALIA ESPINOZA"/>
    <n v="3.999999999999999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662 - JAPON CITY MALLLAVADO"/>
    <m/>
    <s v="PAMELA THALIA ESPINOZA"/>
    <s v="ORVE HOGAR"/>
    <x v="219"/>
    <x v="0"/>
    <s v="LAVADO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B"/>
    <m/>
    <m/>
    <s v="CADENAS"/>
    <s v="ALMACENES JAPON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PAMELA THALIA ESPINOZA"/>
    <n v="3.9999999999999991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2"/>
    <n v="0"/>
    <n v="0"/>
    <n v="0"/>
    <n v="0"/>
    <n v="2"/>
    <n v="0"/>
  </r>
  <r>
    <s v="287 - ORVE RIOBAMBA (PL)COCINAS"/>
    <m/>
    <s v="ODALYS JAZMIN ESPINOZA"/>
    <s v="ORVE HOGAR"/>
    <x v="365"/>
    <x v="0"/>
    <s v="COCINA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ORVE RIOBAMBA"/>
    <m/>
    <s v="JUAN CARLOS FIGUEROA"/>
    <m/>
    <n v="0"/>
    <n v="0"/>
    <n v="0"/>
    <n v="0"/>
    <n v="0"/>
    <n v="0"/>
    <n v="0"/>
    <n v="0"/>
    <n v="2"/>
    <n v="0"/>
    <n v="0"/>
    <n v="0"/>
    <n v="0"/>
    <n v="0"/>
    <n v="0"/>
    <n v="0"/>
    <n v="0"/>
    <s v="WV"/>
    <s v="ODALYS JAZMIN ESPINOZA"/>
    <n v="3.9999999999999991"/>
    <n v="0"/>
    <n v="0"/>
    <n v="0"/>
    <n v="0"/>
    <n v="0"/>
    <n v="0"/>
    <n v="0"/>
    <n v="0"/>
    <n v="0.5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1"/>
    <n v="1"/>
    <n v="0"/>
    <n v="0"/>
    <n v="0"/>
    <n v="0"/>
    <n v="0"/>
    <n v="0"/>
    <n v="0"/>
    <n v="0"/>
    <n v="1.7003435647676215"/>
  </r>
  <r>
    <s v="287 - ORVE RIOBAMBA (PL)REFRIGERACIÓN"/>
    <m/>
    <s v="ODALYS JAZMIN ESPINOZA"/>
    <s v="ORVE HOGAR"/>
    <x v="365"/>
    <x v="0"/>
    <s v="REFRIGERACIÓN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ORVE RIOBAMBA"/>
    <m/>
    <s v="JUAN CARLOS FIGUEROA"/>
    <m/>
    <n v="0"/>
    <n v="0"/>
    <n v="0"/>
    <n v="0"/>
    <n v="0"/>
    <n v="0"/>
    <n v="0"/>
    <n v="0"/>
    <n v="2"/>
    <n v="0"/>
    <n v="1"/>
    <n v="0"/>
    <n v="0"/>
    <n v="0"/>
    <n v="0"/>
    <n v="0"/>
    <n v="1"/>
    <s v="WV"/>
    <s v="ODALYS JAZMIN ESPINOZA"/>
    <n v="3.9999999999999991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3"/>
  </r>
  <r>
    <s v="884 - MIN CUENCA BORRERO (1)COCINAS"/>
    <m/>
    <s v="GLADYS MARLENE CUMBE"/>
    <s v="MARCIMEX"/>
    <x v="366"/>
    <x v="1"/>
    <s v="COCINAS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MIN CUENCA BORRERO"/>
    <m/>
    <s v="MARIA JOSE AREVALO"/>
    <m/>
    <n v="0"/>
    <n v="0"/>
    <n v="0"/>
    <n v="0"/>
    <n v="0"/>
    <n v="0"/>
    <n v="0"/>
    <n v="0"/>
    <n v="3.6801801801801801"/>
    <n v="0"/>
    <n v="0"/>
    <n v="0"/>
    <n v="0"/>
    <n v="0"/>
    <n v="0"/>
    <n v="0"/>
    <n v="0"/>
    <s v="MW"/>
    <s v="MARIA ELIZABETH HERAS"/>
    <n v="1.9999999999999982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84 - MIN CUENCA BORRERO (1)GLOBALES"/>
    <m/>
    <s v="GLADYS MARLENE CUMBE"/>
    <s v="MARCIMEX"/>
    <x v="366"/>
    <x v="1"/>
    <s v="GLOBALES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MIN CUENCA BORRERO"/>
    <m/>
    <s v="MARIA JOSE AREVALO"/>
    <m/>
    <n v="0"/>
    <n v="0"/>
    <n v="0"/>
    <n v="0"/>
    <n v="0"/>
    <n v="0"/>
    <n v="0"/>
    <n v="0"/>
    <n v="0"/>
    <n v="0"/>
    <n v="0"/>
    <n v="0"/>
    <n v="0"/>
    <n v="0"/>
    <n v="0"/>
    <n v="0"/>
    <n v="0"/>
    <s v="MW"/>
    <s v="MARIA ELIZABETH HERAS"/>
    <n v="1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884 - MIN CUENCA BORRERO (1)REFRIGERACIÓN"/>
    <m/>
    <s v="GLADYS MARLENE CUMBE"/>
    <s v="MARCIMEX"/>
    <x v="366"/>
    <x v="1"/>
    <s v="REFRIGERACIÓN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MIN CUENCA BORRERO"/>
    <m/>
    <s v="MARIA JOSE AREVALO"/>
    <m/>
    <n v="0"/>
    <n v="0"/>
    <n v="0"/>
    <n v="0"/>
    <n v="0"/>
    <n v="0"/>
    <n v="0"/>
    <n v="0"/>
    <n v="4.107489243783272"/>
    <n v="2"/>
    <n v="0"/>
    <n v="0"/>
    <n v="0"/>
    <n v="0"/>
    <n v="0"/>
    <n v="0"/>
    <n v="2"/>
    <s v="MW"/>
    <s v="MARIA ELIZABETH HERAS"/>
    <n v="1.9999999999999982"/>
    <n v="0"/>
    <n v="0"/>
    <n v="0"/>
    <n v="0"/>
    <n v="0"/>
    <n v="0"/>
    <n v="0"/>
    <n v="0"/>
    <n v="0.15"/>
    <n v="1"/>
    <n v="0"/>
    <n v="0"/>
    <n v="0"/>
    <n v="0"/>
    <n v="0"/>
    <n v="0"/>
    <n v="1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 GUAYAQUIL PEDRO CARBOCOCINAS"/>
    <m/>
    <s v="ALEXANDER STEVEN RODRIGUEZ"/>
    <s v="MARCIMEX"/>
    <x v="367"/>
    <x v="0"/>
    <s v="COCINAS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C"/>
    <m/>
    <m/>
    <s v="CADENAS"/>
    <s v="MIN GUAYAQUIL PEDRO CARBO"/>
    <m/>
    <s v="MANUEL GIL"/>
    <m/>
    <n v="0"/>
    <n v="0"/>
    <n v="0"/>
    <n v="0"/>
    <n v="0"/>
    <n v="0"/>
    <n v="0"/>
    <n v="0"/>
    <n v="5.2342007434944238"/>
    <n v="3"/>
    <n v="0"/>
    <n v="0"/>
    <n v="0"/>
    <n v="0"/>
    <n v="0"/>
    <n v="0"/>
    <n v="3"/>
    <s v="W"/>
    <s v="ALEXANDER STEVEN RODRIGUEZ"/>
    <n v="0.99999999999999911"/>
    <n v="2"/>
    <n v="5"/>
    <n v="0"/>
    <n v="0"/>
    <n v="0"/>
    <n v="0"/>
    <n v="0"/>
    <n v="7"/>
    <n v="0.15"/>
    <n v="2"/>
    <n v="5"/>
    <n v="0"/>
    <n v="0"/>
    <n v="0"/>
    <n v="0"/>
    <n v="0"/>
    <n v="7"/>
    <s v=""/>
    <s v=""/>
    <s v=""/>
    <s v=""/>
    <s v=""/>
    <s v=""/>
    <s v=""/>
    <n v="0.41176470588235292"/>
    <s v="mayor 40%"/>
    <n v="0"/>
    <n v="5"/>
    <s v=""/>
    <n v="0"/>
    <n v="0"/>
    <n v="0"/>
    <n v="0"/>
    <n v="5"/>
    <n v="0"/>
    <n v="5"/>
    <n v="0"/>
    <n v="0"/>
    <n v="0"/>
    <n v="0"/>
    <n v="0"/>
    <n v="5"/>
    <n v="5.2188239270023651"/>
  </r>
  <r>
    <s v="MIN GUAYAQUIL PEDRO CARBOLAVADO"/>
    <m/>
    <s v="ALEXANDER STEVEN RODRIGUEZ"/>
    <s v="MARCIMEX"/>
    <x v="367"/>
    <x v="0"/>
    <s v="LAVADO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C"/>
    <m/>
    <m/>
    <s v="CADENAS"/>
    <s v="MIN GUAYAQUIL PEDRO CARBO"/>
    <m/>
    <s v="MANUEL GIL"/>
    <m/>
    <n v="0"/>
    <n v="0"/>
    <n v="0"/>
    <n v="0"/>
    <n v="0"/>
    <n v="0"/>
    <n v="0"/>
    <n v="0"/>
    <n v="3.5916169677870977"/>
    <n v="1"/>
    <n v="0"/>
    <n v="0"/>
    <n v="0"/>
    <n v="0"/>
    <n v="0"/>
    <n v="0"/>
    <n v="1"/>
    <s v="W"/>
    <s v="ALEXANDER STEVEN RODRIGUEZ"/>
    <n v="0.99999999999999911"/>
    <n v="2"/>
    <n v="3"/>
    <n v="0"/>
    <n v="0"/>
    <n v="0"/>
    <n v="0"/>
    <n v="0"/>
    <n v="5"/>
    <n v="0.2"/>
    <n v="2"/>
    <n v="3"/>
    <n v="0"/>
    <n v="0"/>
    <n v="0"/>
    <n v="0"/>
    <n v="0"/>
    <n v="5"/>
    <s v=""/>
    <s v=""/>
    <s v=""/>
    <s v=""/>
    <s v=""/>
    <s v=""/>
    <s v=""/>
    <n v="0.45454545454545453"/>
    <s v="mayor 40%"/>
    <n v="0"/>
    <n v="3"/>
    <s v=""/>
    <n v="0"/>
    <n v="0"/>
    <n v="0"/>
    <n v="0"/>
    <n v="3"/>
    <n v="0"/>
    <n v="3"/>
    <n v="0"/>
    <n v="0"/>
    <n v="0"/>
    <n v="0"/>
    <n v="0"/>
    <n v="3"/>
    <n v="5.0282637549019364"/>
  </r>
  <r>
    <s v="MIN GUAYAQUIL PEDRO CARBOREFRIGERACIÓN"/>
    <m/>
    <s v="ALEXANDER STEVEN RODRIGUEZ"/>
    <s v="MARCIMEX"/>
    <x v="367"/>
    <x v="0"/>
    <s v="REFRIGERACIÓN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C"/>
    <m/>
    <m/>
    <s v="CADENAS"/>
    <s v="MIN GUAYAQUIL PEDRO CARBO"/>
    <m/>
    <s v="MANUEL GIL"/>
    <m/>
    <n v="0"/>
    <n v="0"/>
    <n v="0"/>
    <n v="0"/>
    <n v="0"/>
    <n v="0"/>
    <n v="0"/>
    <n v="0"/>
    <n v="4"/>
    <n v="1"/>
    <n v="0"/>
    <n v="0"/>
    <n v="0"/>
    <n v="0"/>
    <n v="0"/>
    <n v="0"/>
    <n v="1"/>
    <s v="W"/>
    <s v="ALEXANDER STEVEN RODRIGUEZ"/>
    <n v="0.99999999999999911"/>
    <n v="1"/>
    <n v="3"/>
    <n v="0"/>
    <n v="0"/>
    <n v="0"/>
    <n v="0"/>
    <n v="0"/>
    <n v="4"/>
    <n v="0.15"/>
    <n v="1"/>
    <n v="3"/>
    <n v="0"/>
    <n v="0"/>
    <n v="0"/>
    <n v="0"/>
    <n v="0"/>
    <n v="4"/>
    <s v=""/>
    <s v=""/>
    <s v=""/>
    <s v=""/>
    <s v=""/>
    <s v=""/>
    <s v=""/>
    <n v="0.33333333333333331"/>
    <s v="30% a 40%"/>
    <n v="0"/>
    <n v="3"/>
    <s v=""/>
    <n v="0"/>
    <n v="0"/>
    <n v="0"/>
    <n v="0"/>
    <n v="3"/>
    <n v="0"/>
    <n v="3"/>
    <n v="0"/>
    <n v="0"/>
    <n v="0"/>
    <n v="0"/>
    <n v="0"/>
    <n v="3"/>
    <n v="2.3198789469846135"/>
  </r>
  <r>
    <s v="896 - MIN GUAYAQUIL PORTETECOCINAS"/>
    <m/>
    <s v="RUTH KRYSTEL ROSALES"/>
    <s v="MARCIMEX"/>
    <x v="368"/>
    <x v="0"/>
    <s v="COCINAS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MIN GUAYAQUIL PORTETE"/>
    <m/>
    <s v="XIOMARA DELGADO"/>
    <m/>
    <n v="0"/>
    <n v="0"/>
    <n v="0"/>
    <n v="0"/>
    <n v="0"/>
    <n v="0"/>
    <n v="0"/>
    <n v="0"/>
    <n v="5.0243243243243247"/>
    <n v="2"/>
    <n v="0"/>
    <n v="0"/>
    <n v="0"/>
    <n v="0"/>
    <n v="0"/>
    <n v="0"/>
    <n v="2"/>
    <s v="MJS"/>
    <s v="RUTH KRYSTEL ROSALES"/>
    <n v="5.9999999999999982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5.4600290303821906"/>
  </r>
  <r>
    <s v="896 - MIN GUAYAQUIL PORTETELAVADO"/>
    <m/>
    <s v="RUTH KRYSTEL ROSALES"/>
    <s v="MARCIMEX"/>
    <x v="368"/>
    <x v="0"/>
    <s v="LAVADO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MIN GUAYAQUIL PORTETE"/>
    <m/>
    <s v="XIOMARA DELGADO"/>
    <m/>
    <n v="0"/>
    <n v="0"/>
    <n v="0"/>
    <n v="0"/>
    <n v="0"/>
    <n v="0"/>
    <n v="0"/>
    <n v="0"/>
    <n v="3"/>
    <n v="0"/>
    <n v="0"/>
    <n v="0"/>
    <n v="0"/>
    <n v="0"/>
    <n v="0"/>
    <n v="0"/>
    <n v="0"/>
    <s v="MJS"/>
    <s v="RUTH KRYSTEL ROSALES"/>
    <n v="5.9999999999999982"/>
    <n v="0"/>
    <n v="0"/>
    <n v="0"/>
    <n v="0"/>
    <n v="0"/>
    <n v="0"/>
    <n v="0"/>
    <n v="0"/>
    <n v="0.2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324552710083876"/>
  </r>
  <r>
    <s v="896 - MIN GUAYAQUIL PORTETEREFRIGERACIÓN"/>
    <m/>
    <s v="RUTH KRYSTEL ROSALES"/>
    <s v="MARCIMEX"/>
    <x v="368"/>
    <x v="0"/>
    <s v="REFRIGERACIÓN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MIN GUAYAQUIL PORTETE"/>
    <m/>
    <s v="XIOMARA DELGADO"/>
    <m/>
    <n v="0"/>
    <n v="0"/>
    <n v="0"/>
    <n v="0"/>
    <n v="0"/>
    <n v="0"/>
    <n v="0"/>
    <n v="0"/>
    <n v="3.5806169328374535"/>
    <n v="2"/>
    <n v="0"/>
    <n v="0"/>
    <n v="0"/>
    <n v="0"/>
    <n v="0"/>
    <n v="0"/>
    <n v="2"/>
    <s v="MJS"/>
    <s v="RUTH KRYSTEL ROSALES"/>
    <n v="5.9999999999999982"/>
    <n v="0"/>
    <n v="0"/>
    <n v="0"/>
    <n v="0"/>
    <n v="0"/>
    <n v="0"/>
    <n v="0"/>
    <n v="0"/>
    <n v="0.1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3.4729818420476919"/>
  </r>
  <r>
    <s v="900 - MIN LIBERTAD 3COCINAS"/>
    <m/>
    <s v="MAYRA ERIKA ESPINAL"/>
    <s v="MARCIMEX"/>
    <x v="369"/>
    <x v="0"/>
    <s v="COCINAS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MIN LIBERTAD 3"/>
    <m/>
    <s v="XIOMARA DELGADO"/>
    <m/>
    <n v="0"/>
    <n v="0"/>
    <n v="0"/>
    <n v="0"/>
    <n v="0"/>
    <n v="0"/>
    <n v="0"/>
    <n v="0"/>
    <n v="7"/>
    <n v="1"/>
    <n v="3"/>
    <n v="0"/>
    <n v="0"/>
    <n v="0"/>
    <n v="0"/>
    <n v="0"/>
    <n v="4"/>
    <s v="MV"/>
    <s v="MAYRA ERIKA ESPINAL"/>
    <n v="3.9999999999999991"/>
    <n v="4"/>
    <n v="3"/>
    <n v="0"/>
    <n v="0"/>
    <n v="0"/>
    <n v="0"/>
    <n v="0"/>
    <n v="7"/>
    <n v="0.15"/>
    <n v="5"/>
    <n v="5"/>
    <n v="0"/>
    <n v="0"/>
    <n v="0"/>
    <n v="0"/>
    <n v="0"/>
    <n v="10"/>
    <m/>
    <m/>
    <m/>
    <m/>
    <m/>
    <m/>
    <m/>
    <n v="0.47619047619047616"/>
    <s v="mayor 40%"/>
    <n v="0"/>
    <n v="0"/>
    <n v="0"/>
    <n v="0"/>
    <n v="0"/>
    <n v="0"/>
    <n v="0"/>
    <n v="0"/>
    <n v="2"/>
    <n v="0"/>
    <n v="0"/>
    <n v="0"/>
    <n v="0"/>
    <n v="0"/>
    <n v="0"/>
    <n v="2"/>
    <n v="19.595897536603857"/>
  </r>
  <r>
    <s v="900 - MIN LIBERTAD 3LAVADO"/>
    <m/>
    <s v="MAYRA ERIKA ESPINAL"/>
    <s v="MARCIMEX"/>
    <x v="369"/>
    <x v="0"/>
    <s v="LAVADO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MIN LIBERTAD 3"/>
    <m/>
    <s v="XIOMARA DELGADO"/>
    <m/>
    <n v="0"/>
    <n v="0"/>
    <n v="0"/>
    <n v="0"/>
    <n v="0"/>
    <n v="0"/>
    <n v="0"/>
    <n v="0"/>
    <n v="3"/>
    <n v="1"/>
    <n v="2"/>
    <n v="1"/>
    <n v="2"/>
    <n v="3"/>
    <n v="0"/>
    <n v="0"/>
    <n v="9"/>
    <s v="MV"/>
    <s v="MAYRA ERIKA ESPINAL"/>
    <n v="3.9999999999999991"/>
    <n v="1"/>
    <n v="2"/>
    <n v="1"/>
    <n v="2"/>
    <n v="3"/>
    <n v="0"/>
    <n v="0"/>
    <n v="9"/>
    <n v="0.2"/>
    <n v="1"/>
    <n v="2"/>
    <n v="1"/>
    <n v="2"/>
    <n v="3"/>
    <n v="1"/>
    <n v="0"/>
    <n v="10"/>
    <s v="ALTO"/>
    <s v="ALTO"/>
    <m/>
    <m/>
    <m/>
    <m/>
    <m/>
    <n v="0.10714285714285714"/>
    <s v="menor de 30%"/>
    <n v="0"/>
    <n v="0"/>
    <n v="0"/>
    <n v="0"/>
    <n v="0"/>
    <n v="0"/>
    <n v="0"/>
    <n v="0"/>
    <n v="0"/>
    <n v="0"/>
    <n v="0"/>
    <n v="0"/>
    <n v="0"/>
    <n v="0"/>
    <n v="0"/>
    <n v="0"/>
    <n v="1.7958084838935486"/>
  </r>
  <r>
    <s v="900 - MIN LIBERTAD 3REFRIGERACIÓN"/>
    <m/>
    <s v="MAYRA ERIKA ESPINAL"/>
    <s v="MARCIMEX"/>
    <x v="369"/>
    <x v="0"/>
    <s v="REFRIGERACIÓN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MIN LIBERTAD 3"/>
    <m/>
    <s v="XIOMARA DELGADO"/>
    <m/>
    <n v="0"/>
    <n v="0"/>
    <n v="0"/>
    <n v="0"/>
    <n v="0"/>
    <n v="0"/>
    <n v="0"/>
    <n v="0"/>
    <n v="4"/>
    <n v="1"/>
    <n v="2"/>
    <n v="0"/>
    <n v="0"/>
    <n v="0"/>
    <n v="0"/>
    <n v="0"/>
    <n v="3"/>
    <s v="MV"/>
    <s v="MAYRA ERIKA ESPINAL"/>
    <n v="3.9999999999999991"/>
    <n v="1"/>
    <n v="2"/>
    <n v="0"/>
    <n v="0"/>
    <n v="0"/>
    <n v="0"/>
    <n v="0"/>
    <n v="3"/>
    <n v="0.15"/>
    <n v="1"/>
    <n v="2"/>
    <n v="0"/>
    <n v="0"/>
    <n v="0"/>
    <n v="0"/>
    <n v="0"/>
    <n v="3"/>
    <m/>
    <m/>
    <m/>
    <m/>
    <m/>
    <m/>
    <m/>
    <n v="0.33333333333333331"/>
    <s v="30% a 40%"/>
    <n v="0"/>
    <n v="0"/>
    <n v="0"/>
    <n v="0"/>
    <n v="0"/>
    <n v="0"/>
    <n v="0"/>
    <n v="0"/>
    <n v="0"/>
    <n v="0"/>
    <n v="0"/>
    <n v="0"/>
    <n v="0"/>
    <n v="0"/>
    <n v="0"/>
    <n v="0"/>
    <n v="3.4684241230948736"/>
  </r>
  <r>
    <s v="JAPON MACHACHI IICOCINAS"/>
    <m/>
    <s v="BRYAN GERMAN PERALVO"/>
    <s v="ALMACENES JAPON"/>
    <x v="370"/>
    <x v="0"/>
    <s v="COCINA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JAPON MACHACHI II"/>
    <m/>
    <s v="JUAN CARLOS FIGUEROA"/>
    <m/>
    <n v="0"/>
    <n v="0"/>
    <n v="0"/>
    <n v="0"/>
    <n v="0"/>
    <n v="0"/>
    <n v="0"/>
    <n v="0"/>
    <n v="1"/>
    <n v="0"/>
    <n v="2"/>
    <n v="0"/>
    <n v="0"/>
    <n v="0"/>
    <n v="0"/>
    <n v="0"/>
    <n v="2"/>
    <s v="W"/>
    <s v="BRYAN GERMAN PERALVO"/>
    <n v="2.0000000000000009"/>
    <n v="0"/>
    <n v="0"/>
    <n v="0"/>
    <n v="0"/>
    <n v="0"/>
    <n v="0"/>
    <n v="0"/>
    <n v="0"/>
    <n v="0.5"/>
    <n v="0"/>
    <n v="1"/>
    <n v="0"/>
    <n v="0"/>
    <n v="0"/>
    <n v="0"/>
    <n v="0"/>
    <n v="1"/>
    <s v=""/>
    <s v=""/>
    <s v=""/>
    <s v=""/>
    <s v=""/>
    <s v=""/>
    <s v="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2"/>
  </r>
  <r>
    <s v="JAPON MACHACHI IIREFRIGERACIÓN"/>
    <m/>
    <s v="BRYAN GERMAN PERALVO"/>
    <s v="ALMACENES JAPON"/>
    <x v="370"/>
    <x v="0"/>
    <s v="REFRIGERACIÓN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JAPON MACHACHI II"/>
    <m/>
    <s v="JUAN CARLOS FIGUEROA"/>
    <m/>
    <n v="0"/>
    <n v="0"/>
    <n v="0"/>
    <n v="0"/>
    <n v="0"/>
    <n v="0"/>
    <n v="0"/>
    <n v="0"/>
    <n v="2"/>
    <n v="0"/>
    <n v="1"/>
    <n v="0"/>
    <n v="0"/>
    <n v="0"/>
    <n v="0"/>
    <n v="0"/>
    <n v="1"/>
    <s v="W"/>
    <s v="BRYAN GERMAN PERALVO"/>
    <n v="2.0000000000000009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917 - MIN PORTOVIEJO CHILE (130)COCINAS"/>
    <m/>
    <s v="MIRELLA ASUNCIÓN INTRIAGO"/>
    <s v="MARCIMEX"/>
    <x v="371"/>
    <x v="0"/>
    <s v="COCINAS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C"/>
    <m/>
    <m/>
    <s v="CADENAS"/>
    <s v="MIN PORTOVIEJO CHILE"/>
    <m/>
    <s v="MANUEL GIL"/>
    <m/>
    <n v="0"/>
    <n v="0"/>
    <n v="0"/>
    <n v="0"/>
    <n v="0"/>
    <n v="0"/>
    <n v="0"/>
    <n v="0"/>
    <n v="6.8606383335007877"/>
    <n v="1"/>
    <n v="2"/>
    <n v="0"/>
    <n v="0"/>
    <n v="0"/>
    <n v="0"/>
    <n v="0"/>
    <n v="3"/>
    <s v="MJS"/>
    <s v="MIRELLA ASUNCIÓN INTRIAGO"/>
    <n v="5.9999999999999947"/>
    <n v="0"/>
    <n v="3"/>
    <n v="0"/>
    <n v="0"/>
    <n v="0"/>
    <n v="0"/>
    <n v="0"/>
    <n v="3"/>
    <n v="0.15"/>
    <n v="2"/>
    <n v="3"/>
    <n v="0"/>
    <n v="0"/>
    <n v="0"/>
    <n v="0"/>
    <n v="0"/>
    <n v="5"/>
    <m/>
    <m/>
    <m/>
    <m/>
    <m/>
    <m/>
    <s v="ALTO"/>
    <n v="0.27272727272727271"/>
    <s v="menor de 30%"/>
    <n v="0"/>
    <n v="2"/>
    <s v=""/>
    <n v="0"/>
    <n v="0"/>
    <n v="0"/>
    <n v="0"/>
    <n v="2"/>
    <n v="2"/>
    <n v="2"/>
    <n v="0"/>
    <n v="0"/>
    <n v="0"/>
    <n v="0"/>
    <n v="0"/>
    <n v="4"/>
    <n v="11.070575492694452"/>
  </r>
  <r>
    <s v="917 - MIN PORTOVIEJO CHILE (130)LAVADO"/>
    <m/>
    <s v="MIRELLA ASUNCIÓN INTRIAGO"/>
    <s v="MARCIMEX"/>
    <x v="371"/>
    <x v="0"/>
    <s v="LAVADO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C"/>
    <m/>
    <m/>
    <s v="CADENAS"/>
    <s v="MIN PORTOVIEJO CHILE"/>
    <m/>
    <s v="MANUEL GIL"/>
    <m/>
    <n v="0"/>
    <n v="0"/>
    <n v="0"/>
    <n v="0"/>
    <n v="0"/>
    <n v="0"/>
    <n v="0"/>
    <n v="0"/>
    <n v="6.4136017281912459"/>
    <n v="1"/>
    <n v="3"/>
    <n v="0"/>
    <n v="0"/>
    <n v="0"/>
    <n v="0"/>
    <n v="0"/>
    <n v="4"/>
    <s v="MJS"/>
    <s v="MIRELLA ASUNCIÓN INTRIAGO"/>
    <n v="5.9999999999999947"/>
    <n v="2"/>
    <n v="2"/>
    <n v="0"/>
    <n v="0"/>
    <n v="0"/>
    <n v="0"/>
    <n v="0"/>
    <n v="4"/>
    <n v="0.2"/>
    <n v="0"/>
    <n v="2"/>
    <n v="0"/>
    <n v="0"/>
    <n v="0"/>
    <n v="0"/>
    <n v="0"/>
    <n v="2"/>
    <m/>
    <s v="ALTO"/>
    <m/>
    <m/>
    <m/>
    <m/>
    <m/>
    <n v="0.3"/>
    <s v="30% a 40%"/>
    <n v="1"/>
    <n v="1"/>
    <s v=""/>
    <n v="0"/>
    <n v="0"/>
    <n v="0"/>
    <n v="0"/>
    <n v="2"/>
    <n v="1"/>
    <n v="1"/>
    <n v="0"/>
    <n v="0"/>
    <n v="0"/>
    <n v="0"/>
    <n v="0"/>
    <n v="2"/>
    <n v="8.9790424194677438"/>
  </r>
  <r>
    <s v="917 - MIN PORTOVIEJO CHILE (130)REFRIGERACIÓN"/>
    <m/>
    <s v="MIRELLA ASUNCIÓN INTRIAGO"/>
    <s v="MARCIMEX"/>
    <x v="371"/>
    <x v="0"/>
    <s v="REFRIGERACIÓN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C"/>
    <m/>
    <m/>
    <s v="CADENAS"/>
    <s v="MIN PORTOVIEJO CHILE"/>
    <m/>
    <s v="MANUEL GIL"/>
    <m/>
    <n v="0"/>
    <n v="0"/>
    <n v="0"/>
    <n v="0"/>
    <n v="0"/>
    <n v="0"/>
    <n v="0"/>
    <n v="0"/>
    <n v="4"/>
    <n v="0"/>
    <n v="1"/>
    <n v="0"/>
    <n v="0"/>
    <n v="0"/>
    <n v="0"/>
    <n v="0"/>
    <n v="1"/>
    <s v="MJS"/>
    <s v="MIRELLA ASUNCIÓN INTRIAGO"/>
    <n v="5.9999999999999947"/>
    <n v="0"/>
    <n v="2"/>
    <n v="0"/>
    <n v="0"/>
    <n v="0"/>
    <n v="0"/>
    <n v="0"/>
    <n v="2"/>
    <n v="0.15"/>
    <n v="0"/>
    <n v="2"/>
    <n v="0"/>
    <n v="0"/>
    <n v="0"/>
    <n v="0"/>
    <n v="0"/>
    <n v="2"/>
    <s v=""/>
    <s v=""/>
    <s v=""/>
    <s v=""/>
    <s v=""/>
    <s v=""/>
    <s v=""/>
    <n v="0"/>
    <n v="0"/>
    <n v="0"/>
    <n v="2"/>
    <s v=""/>
    <n v="0"/>
    <n v="0"/>
    <n v="0"/>
    <n v="0"/>
    <n v="2"/>
    <n v="0"/>
    <n v="2"/>
    <n v="0"/>
    <n v="0"/>
    <n v="0"/>
    <n v="0"/>
    <n v="0"/>
    <n v="2"/>
    <n v="3.9370305549478601"/>
  </r>
  <r>
    <s v="ORVE CALDERONCOCINAS"/>
    <m/>
    <s v="STEVEN ALEJANDRO BENALCAZAR"/>
    <s v="ORVE HOGAR"/>
    <x v="372"/>
    <x v="0"/>
    <s v="COCINA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ORVE CALDERON"/>
    <m/>
    <s v="MARIA JOSE AREVALO"/>
    <m/>
    <n v="0"/>
    <n v="0"/>
    <n v="0"/>
    <n v="0"/>
    <n v="0"/>
    <n v="0"/>
    <n v="0"/>
    <n v="0"/>
    <n v="2"/>
    <n v="0"/>
    <n v="2"/>
    <n v="0"/>
    <n v="0"/>
    <n v="0"/>
    <n v="0"/>
    <n v="0"/>
    <n v="2"/>
    <s v="M"/>
    <s v="STEVEN ALEJANDRO BENALCAZAR"/>
    <n v="0.99999999999999978"/>
    <n v="0"/>
    <n v="0"/>
    <n v="0"/>
    <n v="0"/>
    <n v="0"/>
    <n v="0"/>
    <n v="0"/>
    <n v="0"/>
    <n v="0.5"/>
    <n v="0"/>
    <n v="1"/>
    <n v="0"/>
    <n v="0"/>
    <n v="0"/>
    <n v="0"/>
    <n v="0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s v="ORVE CALDERONREFRIGERACIÓN"/>
    <m/>
    <s v="STEVEN ALEJANDRO BENALCAZAR"/>
    <s v="ORVE HOGAR"/>
    <x v="372"/>
    <x v="0"/>
    <s v="REFRIGERACIÓN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ORVE CALDERON"/>
    <m/>
    <s v="MARIA JOSE AREVALO"/>
    <m/>
    <n v="0"/>
    <n v="0"/>
    <n v="0"/>
    <n v="0"/>
    <n v="0"/>
    <n v="0"/>
    <n v="0"/>
    <n v="0"/>
    <n v="2"/>
    <n v="1"/>
    <n v="1"/>
    <n v="0"/>
    <n v="0"/>
    <n v="1"/>
    <n v="0"/>
    <n v="0"/>
    <n v="3"/>
    <s v="M"/>
    <s v="STEVEN ALEJANDRO BENALCAZAR"/>
    <n v="0.99999999999999978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.33333333333333331"/>
    <s v="30% a 40%"/>
    <n v="0"/>
    <n v="0"/>
    <n v="0"/>
    <n v="0"/>
    <n v="0"/>
    <n v="0"/>
    <n v="0"/>
    <n v="0"/>
    <n v="0"/>
    <n v="0"/>
    <n v="0"/>
    <n v="0"/>
    <n v="0"/>
    <n v="0"/>
    <n v="0"/>
    <n v="0"/>
    <n v="1.6663515004164693"/>
  </r>
  <r>
    <s v="647 - ORVE PARQUE CALIFORNIAGLOBALES"/>
    <m/>
    <s v="CARLOS ANDRES ALARCON"/>
    <s v="ALMACENES JAPON"/>
    <x v="29"/>
    <x v="0"/>
    <s v="GLOBALE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B"/>
    <m/>
    <m/>
    <s v="CADENAS"/>
    <s v="ORVE HOGAR CALIFORNIA 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MJV"/>
    <s v="CARLOS ANDRES ALARCON"/>
    <n v="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647 - ORVE PARQUE CALIFORNIALAVADO"/>
    <m/>
    <s v="CARLOS ANDRES ALARCON"/>
    <s v="ALMACENES JAPON"/>
    <x v="29"/>
    <x v="0"/>
    <s v="LAVADO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B"/>
    <m/>
    <m/>
    <s v="CADENAS"/>
    <s v="ORVE HOGAR CALIFORNIA 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MJV"/>
    <s v="CARLOS ANDRES ALARCON"/>
    <n v="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RVE PIFOCOCINAS"/>
    <m/>
    <s v="STEVEN ALEJANDRO BENALCAZAR"/>
    <s v="ORVE HOGAR"/>
    <x v="373"/>
    <x v="0"/>
    <s v="COCINA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ORVE PIFO"/>
    <m/>
    <s v="MARIA JOSE AREVALO"/>
    <m/>
    <n v="0"/>
    <n v="0"/>
    <n v="0"/>
    <n v="0"/>
    <n v="0"/>
    <n v="0"/>
    <n v="0"/>
    <n v="0"/>
    <n v="2"/>
    <n v="0"/>
    <n v="1"/>
    <n v="3"/>
    <n v="0"/>
    <n v="0"/>
    <n v="0"/>
    <n v="0"/>
    <n v="4"/>
    <s v="S"/>
    <s v="STEVEN ALEJANDRO BENALCAZAR"/>
    <n v="0.99999999999999978"/>
    <n v="0"/>
    <n v="1"/>
    <n v="0"/>
    <n v="0"/>
    <n v="0"/>
    <n v="0"/>
    <n v="0"/>
    <n v="1"/>
    <n v="0.5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ORVE PIFOREFRIGERACIÓN"/>
    <m/>
    <s v="STEVEN ALEJANDRO BENALCAZAR"/>
    <s v="ORVE HOGAR"/>
    <x v="373"/>
    <x v="0"/>
    <s v="REFRIGERACIÓN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ORVE PIFO"/>
    <m/>
    <s v="MARIA JOSE AREVALO"/>
    <m/>
    <n v="0"/>
    <n v="0"/>
    <n v="0"/>
    <n v="0"/>
    <n v="0"/>
    <n v="0"/>
    <n v="0"/>
    <n v="0"/>
    <n v="2"/>
    <n v="0"/>
    <n v="0"/>
    <n v="2"/>
    <n v="0"/>
    <n v="0"/>
    <n v="0"/>
    <n v="0"/>
    <n v="2"/>
    <s v="S"/>
    <s v="STEVEN ALEJANDRO BENALCAZAR"/>
    <n v="0.99999999999999978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4"/>
  </r>
  <r>
    <s v="ORVE SAN ANTONIOCOCINAS"/>
    <m/>
    <s v="STEVEN ALEJANDRO BENALCAZAR"/>
    <s v="ORVE HOGAR"/>
    <x v="374"/>
    <x v="0"/>
    <s v="COCINA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ORVE SAN ANTONIO"/>
    <m/>
    <s v="MARIA JOSE AREVALO"/>
    <m/>
    <n v="0"/>
    <n v="0"/>
    <n v="0"/>
    <n v="0"/>
    <n v="0"/>
    <n v="0"/>
    <n v="0"/>
    <n v="0"/>
    <n v="3"/>
    <n v="3"/>
    <n v="0"/>
    <n v="0"/>
    <n v="0"/>
    <n v="0"/>
    <n v="0"/>
    <n v="0"/>
    <n v="3"/>
    <s v="W"/>
    <s v="STEVEN ALEJANDRO BENALCAZAR"/>
    <n v="0.99999999999999978"/>
    <n v="0"/>
    <n v="0"/>
    <n v="0"/>
    <n v="0"/>
    <n v="0"/>
    <n v="0"/>
    <n v="0"/>
    <n v="0"/>
    <n v="0.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3.0316202940258155"/>
  </r>
  <r>
    <s v="ORVE SAN ANTONIOREFRIGERACIÓN"/>
    <m/>
    <s v="STEVEN ALEJANDRO BENALCAZAR"/>
    <s v="ORVE HOGAR"/>
    <x v="374"/>
    <x v="0"/>
    <s v="REFRIGERACIÓN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ORVE SAN ANTONIO"/>
    <m/>
    <s v="MARIA JOSE AREVALO"/>
    <m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STEVEN ALEJANDRO BENALCAZAR"/>
    <n v="0.99999999999999978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995272506247042"/>
  </r>
  <r>
    <s v="ORVE SANTA LUCIACOCINAS"/>
    <m/>
    <s v="ALEXANDER STEVEN RODRIGUEZ"/>
    <s v="ORVE HOGAR"/>
    <x v="375"/>
    <x v="0"/>
    <s v="COCINA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ORVE SANTA LUCIA"/>
    <m/>
    <s v="MANUEL GIL"/>
    <m/>
    <n v="0"/>
    <n v="0"/>
    <n v="0"/>
    <n v="0"/>
    <n v="0"/>
    <n v="0"/>
    <n v="0"/>
    <n v="0"/>
    <n v="3"/>
    <n v="0"/>
    <n v="0"/>
    <n v="0"/>
    <n v="0"/>
    <n v="0"/>
    <n v="0"/>
    <n v="0"/>
    <n v="0"/>
    <s v="M"/>
    <s v="ALEXANDER STEVEN RODRIGUEZ"/>
    <n v="0.50000000000000022"/>
    <n v="0"/>
    <n v="0"/>
    <n v="0"/>
    <n v="0"/>
    <n v="0"/>
    <n v="0"/>
    <n v="0"/>
    <n v="0"/>
    <n v="0.5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1"/>
    <n v="0"/>
    <n v="0"/>
    <n v="0"/>
    <n v="0"/>
    <n v="0"/>
    <n v="0"/>
    <n v="1"/>
    <n v="5"/>
  </r>
  <r>
    <s v="ORVE SANTA LUCIAREFRIGERACIÓN"/>
    <m/>
    <s v="ALEXANDER STEVEN RODRIGUEZ"/>
    <s v="ORVE HOGAR"/>
    <x v="375"/>
    <x v="0"/>
    <s v="REFRIGERACIÓN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ORVE SANTA LUCIA"/>
    <m/>
    <s v="MANUEL GIL"/>
    <m/>
    <n v="0"/>
    <n v="0"/>
    <n v="0"/>
    <n v="0"/>
    <n v="0"/>
    <n v="0"/>
    <n v="0"/>
    <n v="0"/>
    <n v="2"/>
    <n v="0"/>
    <n v="0"/>
    <n v="0"/>
    <n v="0"/>
    <n v="0"/>
    <n v="0"/>
    <n v="0"/>
    <n v="0"/>
    <s v="M"/>
    <s v="ALEXANDER STEVEN RODRIGUEZ"/>
    <n v="0.50000000000000022"/>
    <n v="1"/>
    <n v="1"/>
    <n v="0"/>
    <n v="0"/>
    <n v="0"/>
    <n v="0"/>
    <n v="0"/>
    <n v="2"/>
    <n v="0.4"/>
    <n v="1"/>
    <n v="1"/>
    <n v="0"/>
    <n v="0"/>
    <n v="0"/>
    <n v="0"/>
    <n v="0"/>
    <n v="2"/>
    <s v=""/>
    <s v=""/>
    <s v=""/>
    <s v=""/>
    <s v=""/>
    <s v=""/>
    <s v=""/>
    <n v="0.5"/>
    <s v="mayor 40%"/>
    <n v="0"/>
    <n v="1"/>
    <s v=""/>
    <n v="0"/>
    <n v="0"/>
    <n v="0"/>
    <n v="0"/>
    <n v="1"/>
    <n v="1"/>
    <n v="1"/>
    <n v="0"/>
    <n v="0"/>
    <n v="0"/>
    <n v="0"/>
    <n v="0"/>
    <n v="2"/>
    <n v="1.9878154228558205"/>
  </r>
  <r>
    <s v="POINT PORTETECOCINAS"/>
    <m/>
    <s v="MARÍA GABRIELA VALDIVIEZO"/>
    <s v="POINT"/>
    <x v="376"/>
    <x v="0"/>
    <s v="COCINAS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B"/>
    <m/>
    <m/>
    <s v="CADENAS"/>
    <s v="POINT PORTETE"/>
    <m/>
    <s v="XIOMARA DELGADO"/>
    <m/>
    <n v="0"/>
    <n v="0"/>
    <n v="0"/>
    <n v="0"/>
    <n v="0"/>
    <n v="0"/>
    <n v="0"/>
    <n v="0"/>
    <n v="1"/>
    <n v="2"/>
    <n v="0"/>
    <n v="0"/>
    <n v="0"/>
    <n v="0"/>
    <n v="0"/>
    <n v="0"/>
    <n v="2"/>
    <s v="MWJV"/>
    <s v="MARÍA GABRIELA VALDIVIEZO"/>
    <n v="3.9999999999999964"/>
    <n v="0"/>
    <n v="0"/>
    <n v="0"/>
    <n v="0"/>
    <n v="0"/>
    <n v="0"/>
    <n v="0"/>
    <n v="0"/>
    <n v="0.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2.4307378402773074"/>
  </r>
  <r>
    <s v="POINT PORTETEGLOBALES"/>
    <m/>
    <s v="MARÍA GABRIELA VALDIVIEZO"/>
    <s v="POINT"/>
    <x v="376"/>
    <x v="0"/>
    <s v="GLOBALES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B"/>
    <m/>
    <m/>
    <s v="CADENAS"/>
    <s v="POINT PORTETE"/>
    <m/>
    <s v="XIOMARA DELGADO"/>
    <m/>
    <n v="0"/>
    <n v="0"/>
    <n v="0"/>
    <n v="0"/>
    <n v="0"/>
    <n v="0"/>
    <n v="0"/>
    <n v="0"/>
    <n v="0"/>
    <n v="0"/>
    <n v="0"/>
    <n v="0"/>
    <n v="0"/>
    <n v="0"/>
    <n v="0"/>
    <n v="0"/>
    <n v="0"/>
    <s v="MWJV"/>
    <s v="MARÍA GABRIELA VALDIVIEZO"/>
    <n v="3.999999999999996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OINT PORTETELAVADO"/>
    <m/>
    <s v="MARÍA GABRIELA VALDIVIEZO"/>
    <s v="POINT"/>
    <x v="376"/>
    <x v="0"/>
    <s v="LAVADO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B"/>
    <m/>
    <m/>
    <s v="CADENAS"/>
    <s v="POINT PORTETE"/>
    <m/>
    <s v="XIOMARA DELGADO"/>
    <m/>
    <n v="0"/>
    <n v="0"/>
    <n v="0"/>
    <n v="0"/>
    <n v="0"/>
    <n v="0"/>
    <n v="0"/>
    <n v="0"/>
    <n v="1"/>
    <n v="0"/>
    <n v="0"/>
    <n v="0"/>
    <n v="0"/>
    <n v="0"/>
    <n v="0"/>
    <n v="0"/>
    <n v="0"/>
    <s v="MWJV"/>
    <s v="MARÍA GABRIELA VALDIVIEZO"/>
    <n v="3.9999999999999964"/>
    <n v="0"/>
    <n v="0"/>
    <n v="0"/>
    <n v="0"/>
    <n v="0"/>
    <n v="0"/>
    <n v="0"/>
    <n v="0"/>
    <n v="0.3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059670815193646"/>
  </r>
  <r>
    <s v="POINT PORTETEREFRIGERACIÓN"/>
    <m/>
    <s v="MARÍA GABRIELA VALDIVIEZO"/>
    <s v="POINT"/>
    <x v="376"/>
    <x v="0"/>
    <s v="REFRIGERACIÓN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B"/>
    <m/>
    <m/>
    <s v="CADENAS"/>
    <s v="POINT PORTETE"/>
    <m/>
    <s v="XIOMARA DELGADO"/>
    <m/>
    <n v="0"/>
    <n v="0"/>
    <n v="0"/>
    <n v="0"/>
    <n v="0"/>
    <n v="0"/>
    <n v="0"/>
    <n v="0"/>
    <n v="3.2120264481423142"/>
    <n v="1"/>
    <n v="0"/>
    <n v="0"/>
    <n v="0"/>
    <n v="0"/>
    <n v="0"/>
    <n v="0"/>
    <n v="1"/>
    <s v="MWJV"/>
    <s v="MARÍA GABRIELA VALDIVIEZO"/>
    <n v="3.9999999999999964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3.0364141133436702"/>
  </r>
  <r>
    <s v="POINT IBARRA 3COCINAS"/>
    <m/>
    <s v="CINTHYA ANAHI DONOSO"/>
    <s v="POINT"/>
    <x v="377"/>
    <x v="0"/>
    <s v="COCINAS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M"/>
    <m/>
    <m/>
    <s v="CADENAS"/>
    <s v="POINT 3 IBARRA"/>
    <m/>
    <s v="MARIA JOSE AREVALO"/>
    <m/>
    <n v="0"/>
    <n v="0"/>
    <n v="0"/>
    <n v="0"/>
    <n v="0"/>
    <n v="0"/>
    <n v="0"/>
    <n v="0"/>
    <n v="3.010414948514339"/>
    <n v="3"/>
    <n v="0"/>
    <n v="0"/>
    <n v="0"/>
    <n v="0"/>
    <n v="0"/>
    <n v="0"/>
    <n v="3"/>
    <s v="W"/>
    <s v="CINTHYA ANAHI DONOSO"/>
    <n v="1.9999999999999996"/>
    <n v="0"/>
    <n v="0"/>
    <n v="0"/>
    <n v="0"/>
    <n v="0"/>
    <n v="0"/>
    <n v="0"/>
    <n v="0"/>
    <n v="0.5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7.5388966173954985"/>
  </r>
  <r>
    <s v="POINT IBARRA 3GLOBALES"/>
    <m/>
    <s v="CINTHYA ANAHI DONOSO"/>
    <s v="POINT"/>
    <x v="377"/>
    <x v="0"/>
    <s v="GLOBALES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M"/>
    <m/>
    <m/>
    <s v="CADENAS"/>
    <s v="POINT 3 IBARRA"/>
    <m/>
    <s v="MARIA JOSE AREVALO"/>
    <m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CINTHYA ANAHI DONOSO"/>
    <n v="1.999999999999999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OINT IBARRA 3LAVADO"/>
    <m/>
    <s v="CINTHYA ANAHI DONOSO"/>
    <s v="POINT"/>
    <x v="377"/>
    <x v="0"/>
    <s v="LAVADO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M"/>
    <m/>
    <m/>
    <s v="CADENAS"/>
    <s v="POINT 3 IBARRA"/>
    <m/>
    <s v="MARIA JOSE AREVALO"/>
    <m/>
    <n v="0"/>
    <n v="0"/>
    <n v="0"/>
    <n v="0"/>
    <n v="0"/>
    <n v="0"/>
    <n v="0"/>
    <n v="0"/>
    <n v="1"/>
    <n v="1"/>
    <n v="0"/>
    <n v="0"/>
    <n v="0"/>
    <n v="0"/>
    <n v="0"/>
    <n v="0"/>
    <n v="1"/>
    <s v="W"/>
    <s v="CINTHYA ANAHI DONOSO"/>
    <n v="1.9999999999999996"/>
    <n v="0"/>
    <n v="0"/>
    <n v="0"/>
    <n v="0"/>
    <n v="0"/>
    <n v="0"/>
    <n v="0"/>
    <n v="0"/>
    <n v="0.3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1.074731748369451"/>
  </r>
  <r>
    <s v="POINT IBARRA 3REFRIGERACIÓN"/>
    <m/>
    <s v="CINTHYA ANAHI DONOSO"/>
    <s v="POINT"/>
    <x v="377"/>
    <x v="0"/>
    <s v="REFRIGERACIÓN"/>
    <n v="0"/>
    <m/>
    <m/>
    <m/>
    <m/>
    <m/>
    <m/>
    <m/>
    <m/>
    <m/>
    <m/>
    <m/>
    <m/>
    <m/>
    <m/>
    <n v="0"/>
    <e v="#REF!"/>
    <s v="SIN CLASIF"/>
    <n v="0"/>
    <m/>
    <m/>
    <m/>
    <m/>
    <m/>
    <m/>
    <m/>
    <n v="0"/>
    <s v="PROM. M"/>
    <m/>
    <m/>
    <s v="CADENAS"/>
    <s v="POINT 3 IBARRA"/>
    <m/>
    <s v="MARIA JOSE AREVALO"/>
    <m/>
    <n v="0"/>
    <n v="0"/>
    <n v="0"/>
    <n v="0"/>
    <n v="0"/>
    <n v="0"/>
    <n v="0"/>
    <n v="0"/>
    <n v="2"/>
    <n v="2"/>
    <n v="0"/>
    <n v="0"/>
    <n v="0"/>
    <n v="0"/>
    <n v="0"/>
    <n v="0"/>
    <n v="2"/>
    <s v="W"/>
    <s v="CINTHYA ANAHI DONOSO"/>
    <n v="1.9999999999999996"/>
    <n v="0"/>
    <n v="0"/>
    <n v="0"/>
    <n v="0"/>
    <n v="0"/>
    <n v="0"/>
    <n v="0"/>
    <n v="0"/>
    <n v="0.4"/>
    <n v="0"/>
    <n v="0"/>
    <n v="0"/>
    <n v="0"/>
    <n v="0"/>
    <n v="0"/>
    <n v="0"/>
    <n v="0"/>
    <m/>
    <m/>
    <m/>
    <m/>
    <m/>
    <m/>
    <m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6"/>
  </r>
  <r>
    <s v="380 - Point LatacungaCOCINAS"/>
    <m/>
    <s v="MARIO DAVID NUÑEZ"/>
    <s v="POINT"/>
    <x v="378"/>
    <x v="0"/>
    <s v="COCINA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POINT LATACUNGA"/>
    <m/>
    <s v="JUAN CARLOS FIGUEROA"/>
    <m/>
    <n v="0"/>
    <n v="0"/>
    <n v="0"/>
    <n v="0"/>
    <n v="0"/>
    <n v="0"/>
    <n v="0"/>
    <n v="0"/>
    <n v="3"/>
    <n v="0"/>
    <n v="0"/>
    <n v="0"/>
    <n v="0"/>
    <n v="0"/>
    <n v="0"/>
    <n v="0"/>
    <n v="0"/>
    <s v="W"/>
    <s v="MARIO DAVID NUÑEZ"/>
    <n v="0.49999999999999956"/>
    <n v="0"/>
    <n v="0"/>
    <n v="0"/>
    <n v="0"/>
    <n v="0"/>
    <n v="0"/>
    <n v="0"/>
    <n v="0"/>
    <n v="0.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s v="380 - Point LatacungaGLOBALES"/>
    <m/>
    <s v="MARIO DAVID NUÑEZ"/>
    <s v="POINT"/>
    <x v="378"/>
    <x v="0"/>
    <s v="GLOBALES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POINT LATACUNGA"/>
    <m/>
    <s v="JUAN CARLOS FIGUEROA"/>
    <m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ARIO DAVID NUÑEZ"/>
    <n v="0.4999999999999995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380 - Point LatacungaLAVADO"/>
    <m/>
    <s v="MARIO DAVID NUÑEZ"/>
    <s v="POINT"/>
    <x v="378"/>
    <x v="0"/>
    <s v="LAVADO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POINT LATACUNGA"/>
    <m/>
    <s v="JUAN CARLOS FIGUEROA"/>
    <m/>
    <n v="1"/>
    <n v="0"/>
    <n v="0"/>
    <n v="0"/>
    <n v="0"/>
    <n v="0"/>
    <n v="0"/>
    <n v="1"/>
    <n v="0"/>
    <n v="0"/>
    <n v="0"/>
    <n v="0"/>
    <n v="0"/>
    <n v="0"/>
    <n v="0"/>
    <n v="0"/>
    <n v="0"/>
    <s v="W"/>
    <s v="MARIO DAVID NUÑEZ"/>
    <n v="0.49999999999999956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43265306122448977"/>
  </r>
  <r>
    <s v="380 - Point LatacungaREFRIGERACIÓN"/>
    <m/>
    <s v="MARIO DAVID NUÑEZ"/>
    <s v="POINT"/>
    <x v="378"/>
    <x v="0"/>
    <s v="REFRIGERACIÓN"/>
    <n v="0"/>
    <m/>
    <m/>
    <m/>
    <m/>
    <m/>
    <m/>
    <m/>
    <m/>
    <m/>
    <m/>
    <m/>
    <m/>
    <m/>
    <m/>
    <n v="0"/>
    <e v="#REF!"/>
    <s v="BRONCE"/>
    <n v="0"/>
    <m/>
    <m/>
    <m/>
    <m/>
    <m/>
    <m/>
    <m/>
    <n v="0"/>
    <s v="PROM. C"/>
    <m/>
    <m/>
    <s v="CADENAS"/>
    <s v="POINT LATACUNGA"/>
    <m/>
    <s v="JUAN CARLOS FIGUEROA"/>
    <m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MARIO DAVID NUÑEZ"/>
    <n v="0.49999999999999956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POINT LATACUNGA 2COCINAS"/>
    <m/>
    <s v="MARIO DAVID NUÑEZ"/>
    <s v="POINT"/>
    <x v="379"/>
    <x v="0"/>
    <s v="COCINA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POINT LATACUNGA 2"/>
    <m/>
    <s v="JUAN CARLOS FIGUEROA"/>
    <m/>
    <n v="0"/>
    <n v="0"/>
    <n v="0"/>
    <n v="0"/>
    <n v="0"/>
    <n v="0"/>
    <n v="0"/>
    <n v="0"/>
    <n v="3.5502505431925302"/>
    <n v="1"/>
    <n v="0"/>
    <n v="0"/>
    <n v="0"/>
    <n v="0"/>
    <n v="0"/>
    <n v="0"/>
    <n v="1"/>
    <s v="W"/>
    <s v="MARIO DAVID NUÑEZ"/>
    <n v="0.50000000000000089"/>
    <n v="0"/>
    <n v="0"/>
    <n v="0"/>
    <n v="0"/>
    <n v="0"/>
    <n v="0"/>
    <n v="0"/>
    <n v="0"/>
    <n v="0.5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4.156629514747106"/>
  </r>
  <r>
    <s v="POINT LATACUNGA 2GLOBALES"/>
    <m/>
    <s v="MARIO DAVID NUÑEZ"/>
    <s v="POINT"/>
    <x v="379"/>
    <x v="0"/>
    <s v="GLOBALE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POINT LATACUNGA 2"/>
    <m/>
    <s v="JUAN CARLOS FIGUEROA"/>
    <m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ARIO DAVID NUÑEZ"/>
    <n v="0.50000000000000089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OINT LATACUNGA 2LAVADO"/>
    <m/>
    <s v="MARIO DAVID NUÑEZ"/>
    <s v="POINT"/>
    <x v="379"/>
    <x v="0"/>
    <s v="LAVADO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POINT LATACUNGA 2"/>
    <m/>
    <s v="JUAN CARLOS FIGUEROA"/>
    <m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ARIO DAVID NUÑEZ"/>
    <n v="0.50000000000000089"/>
    <n v="1"/>
    <n v="0"/>
    <n v="0"/>
    <n v="0"/>
    <n v="0"/>
    <n v="0"/>
    <n v="0"/>
    <n v="1"/>
    <n v="0.3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0.21632653061224488"/>
  </r>
  <r>
    <s v="POINT LATACUNGA 2REFRIGERACIÓN"/>
    <m/>
    <s v="MARIO DAVID NUÑEZ"/>
    <s v="POINT"/>
    <x v="379"/>
    <x v="0"/>
    <s v="REFRIGERACIÓN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POINT LATACUNGA 2"/>
    <m/>
    <s v="JUAN CARLOS FIGUEROA"/>
    <m/>
    <n v="0"/>
    <n v="0"/>
    <n v="0"/>
    <n v="0"/>
    <n v="0"/>
    <n v="0"/>
    <n v="0"/>
    <n v="0"/>
    <n v="2"/>
    <n v="0"/>
    <n v="0"/>
    <n v="0"/>
    <n v="0"/>
    <n v="0"/>
    <n v="0"/>
    <n v="0"/>
    <n v="0"/>
    <s v="W"/>
    <s v="MARIO DAVID NUÑEZ"/>
    <n v="0.50000000000000089"/>
    <n v="1"/>
    <n v="0"/>
    <n v="0"/>
    <n v="0"/>
    <n v="0"/>
    <n v="0"/>
    <n v="0"/>
    <n v="1"/>
    <n v="0.4"/>
    <n v="0"/>
    <n v="0"/>
    <n v="0"/>
    <n v="0"/>
    <n v="0"/>
    <n v="0"/>
    <n v="0"/>
    <n v="0"/>
    <s v=""/>
    <s v=""/>
    <s v=""/>
    <s v=""/>
    <s v=""/>
    <s v=""/>
    <s v=""/>
    <n v="1"/>
    <s v="mayor 40%"/>
    <n v="0"/>
    <n v="0"/>
    <n v="0"/>
    <n v="0"/>
    <n v="0"/>
    <n v="0"/>
    <n v="0"/>
    <n v="0"/>
    <n v="0"/>
    <n v="0"/>
    <n v="0"/>
    <n v="0"/>
    <n v="0"/>
    <n v="0"/>
    <n v="0"/>
    <n v="0"/>
    <n v="4"/>
  </r>
  <r>
    <s v="POINT PEDRO CARBOAIRES"/>
    <m/>
    <s v="ALEXANDER STEVEN RODRIGUEZ"/>
    <s v="POINT"/>
    <x v="380"/>
    <x v="0"/>
    <s v="AIRES"/>
    <n v="0"/>
    <m/>
    <m/>
    <m/>
    <m/>
    <m/>
    <m/>
    <m/>
    <m/>
    <m/>
    <m/>
    <m/>
    <m/>
    <m/>
    <m/>
    <n v="0"/>
    <e v="#REF!"/>
    <s v="PLATINO"/>
    <n v="0"/>
    <m/>
    <m/>
    <m/>
    <m/>
    <m/>
    <m/>
    <m/>
    <n v="0"/>
    <s v="PROM. C"/>
    <m/>
    <m/>
    <s v="CADENAS"/>
    <s v="POINT PEDRO CARBO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ALEXANDER STEVEN RODRIGUEZ"/>
    <n v="1.0000000000000004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POINT PEDRO CARBOCOCINAS"/>
    <m/>
    <s v="ALEXANDER STEVEN RODRIGUEZ"/>
    <s v="POINT"/>
    <x v="380"/>
    <x v="0"/>
    <s v="COCINAS"/>
    <n v="0"/>
    <m/>
    <m/>
    <m/>
    <m/>
    <m/>
    <m/>
    <m/>
    <m/>
    <m/>
    <m/>
    <m/>
    <m/>
    <m/>
    <m/>
    <n v="0"/>
    <e v="#REF!"/>
    <s v="PLATINO"/>
    <n v="0"/>
    <m/>
    <m/>
    <m/>
    <m/>
    <m/>
    <m/>
    <m/>
    <n v="0"/>
    <s v="PROM. C"/>
    <m/>
    <m/>
    <s v="CADENAS"/>
    <s v="POINT PEDRO CARBO"/>
    <m/>
    <s v="MANUEL GIL"/>
    <m/>
    <n v="0"/>
    <n v="0"/>
    <n v="0"/>
    <n v="0"/>
    <n v="0"/>
    <n v="0"/>
    <n v="0"/>
    <n v="0"/>
    <n v="14.116189396155413"/>
    <n v="4"/>
    <n v="0"/>
    <n v="0"/>
    <n v="0"/>
    <n v="0"/>
    <n v="0"/>
    <n v="0"/>
    <n v="4"/>
    <s v="W"/>
    <s v="ALEXANDER STEVEN RODRIGUEZ"/>
    <n v="1.0000000000000004"/>
    <n v="4"/>
    <n v="4"/>
    <n v="0"/>
    <n v="0"/>
    <n v="0"/>
    <n v="0"/>
    <n v="0"/>
    <n v="8"/>
    <n v="0.5"/>
    <n v="6"/>
    <n v="4"/>
    <n v="0"/>
    <n v="0"/>
    <n v="0"/>
    <n v="0"/>
    <n v="0"/>
    <n v="10"/>
    <s v=""/>
    <s v=""/>
    <s v=""/>
    <s v=""/>
    <s v=""/>
    <s v=""/>
    <s v=""/>
    <n v="0.63636363636363635"/>
    <s v="mayor 40%"/>
    <n v="3"/>
    <n v="4"/>
    <s v=""/>
    <n v="0"/>
    <n v="0"/>
    <n v="0"/>
    <n v="0"/>
    <n v="7"/>
    <n v="6"/>
    <n v="4"/>
    <n v="0"/>
    <n v="0"/>
    <n v="0"/>
    <n v="0"/>
    <n v="0"/>
    <n v="10"/>
    <n v="18.958030431989087"/>
  </r>
  <r>
    <s v="POINT PEDRO CARBOGLOBALES"/>
    <m/>
    <s v="ALEXANDER STEVEN RODRIGUEZ"/>
    <s v="POINT"/>
    <x v="380"/>
    <x v="0"/>
    <s v="GLOBALES"/>
    <n v="0"/>
    <m/>
    <m/>
    <m/>
    <m/>
    <m/>
    <m/>
    <m/>
    <m/>
    <m/>
    <m/>
    <m/>
    <m/>
    <m/>
    <m/>
    <n v="0"/>
    <e v="#REF!"/>
    <s v="PLATINO"/>
    <n v="0"/>
    <m/>
    <m/>
    <m/>
    <m/>
    <m/>
    <m/>
    <m/>
    <n v="0"/>
    <s v="PROM. C"/>
    <m/>
    <m/>
    <s v="CADENAS"/>
    <s v="POINT PEDRO CARBO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ALEXANDER STEVEN RODRIGUEZ"/>
    <n v="1.0000000000000004"/>
    <n v="0"/>
    <n v="0"/>
    <n v="0"/>
    <n v="0"/>
    <n v="0"/>
    <n v="0"/>
    <n v="0"/>
    <n v="0"/>
    <n v="0"/>
    <n v="1"/>
    <n v="0"/>
    <n v="0"/>
    <n v="0"/>
    <n v="0"/>
    <n v="0"/>
    <n v="0"/>
    <n v="1"/>
    <s v=""/>
    <s v=""/>
    <s v=""/>
    <s v=""/>
    <s v=""/>
    <s v=""/>
    <s v=""/>
    <n v="1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POINT PEDRO CARBOLAVADO"/>
    <m/>
    <s v="ALEXANDER STEVEN RODRIGUEZ"/>
    <s v="POINT"/>
    <x v="380"/>
    <x v="0"/>
    <s v="LAVADO"/>
    <n v="0"/>
    <m/>
    <m/>
    <m/>
    <m/>
    <m/>
    <m/>
    <m/>
    <m/>
    <m/>
    <m/>
    <m/>
    <m/>
    <m/>
    <m/>
    <n v="0"/>
    <e v="#REF!"/>
    <s v="PLATINO"/>
    <n v="0"/>
    <m/>
    <m/>
    <m/>
    <m/>
    <m/>
    <m/>
    <m/>
    <n v="0"/>
    <s v="PROM. C"/>
    <m/>
    <m/>
    <s v="CADENAS"/>
    <s v="POINT PEDRO CARBO"/>
    <m/>
    <s v="MANUEL GIL"/>
    <m/>
    <n v="0"/>
    <n v="0"/>
    <n v="0"/>
    <n v="0"/>
    <n v="0"/>
    <n v="0"/>
    <n v="0"/>
    <n v="0"/>
    <n v="7.0307243776631534"/>
    <n v="2"/>
    <n v="0"/>
    <n v="0"/>
    <n v="0"/>
    <n v="0"/>
    <n v="0"/>
    <n v="0"/>
    <n v="2"/>
    <s v="W"/>
    <s v="ALEXANDER STEVEN RODRIGUEZ"/>
    <n v="1.0000000000000004"/>
    <n v="2"/>
    <n v="1"/>
    <n v="0"/>
    <n v="0"/>
    <n v="0"/>
    <n v="0"/>
    <n v="0"/>
    <n v="3"/>
    <n v="0.3"/>
    <n v="3"/>
    <n v="1"/>
    <n v="0"/>
    <n v="0"/>
    <n v="0"/>
    <n v="0"/>
    <n v="0"/>
    <n v="4"/>
    <s v=""/>
    <s v=""/>
    <s v=""/>
    <s v=""/>
    <s v=""/>
    <s v=""/>
    <s v=""/>
    <n v="0.77777777777777779"/>
    <s v="mayor 40%"/>
    <n v="1"/>
    <n v="1"/>
    <s v=""/>
    <n v="0"/>
    <n v="0"/>
    <n v="0"/>
    <n v="0"/>
    <n v="2"/>
    <n v="1"/>
    <n v="1"/>
    <n v="0"/>
    <n v="0"/>
    <n v="0"/>
    <n v="0"/>
    <n v="0"/>
    <n v="2"/>
    <n v="7.0307243776631534"/>
  </r>
  <r>
    <s v="POINT PEDRO CARBOREFRIGERACIÓN"/>
    <m/>
    <s v="ALEXANDER STEVEN RODRIGUEZ"/>
    <s v="POINT"/>
    <x v="380"/>
    <x v="0"/>
    <s v="REFRIGERACIÓN"/>
    <n v="0"/>
    <m/>
    <m/>
    <m/>
    <m/>
    <m/>
    <m/>
    <m/>
    <m/>
    <m/>
    <m/>
    <m/>
    <m/>
    <m/>
    <m/>
    <n v="0"/>
    <e v="#REF!"/>
    <s v="PLATINO"/>
    <n v="0"/>
    <m/>
    <m/>
    <m/>
    <m/>
    <m/>
    <m/>
    <m/>
    <n v="0"/>
    <s v="PROM. C"/>
    <m/>
    <m/>
    <s v="CADENAS"/>
    <s v="POINT PEDRO CARBO"/>
    <m/>
    <s v="MANUEL GIL"/>
    <m/>
    <n v="0"/>
    <n v="0"/>
    <n v="0"/>
    <n v="0"/>
    <n v="0"/>
    <n v="0"/>
    <n v="0"/>
    <n v="0"/>
    <n v="9.6164158509781998"/>
    <n v="3"/>
    <n v="0"/>
    <n v="0"/>
    <n v="0"/>
    <n v="0"/>
    <n v="0"/>
    <n v="0"/>
    <n v="3"/>
    <s v="W"/>
    <s v="ALEXANDER STEVEN RODRIGUEZ"/>
    <n v="1.0000000000000004"/>
    <n v="3"/>
    <n v="3"/>
    <n v="0"/>
    <n v="0"/>
    <n v="0"/>
    <n v="0"/>
    <n v="0"/>
    <n v="6"/>
    <n v="0.4"/>
    <n v="4"/>
    <n v="3"/>
    <n v="0"/>
    <n v="0"/>
    <n v="0"/>
    <n v="0"/>
    <n v="0"/>
    <n v="7"/>
    <s v=""/>
    <s v=""/>
    <s v=""/>
    <s v=""/>
    <s v=""/>
    <s v=""/>
    <s v=""/>
    <n v="0.625"/>
    <s v="mayor 40%"/>
    <n v="1"/>
    <n v="3"/>
    <s v=""/>
    <n v="0"/>
    <n v="0"/>
    <n v="0"/>
    <n v="0"/>
    <n v="4"/>
    <n v="1"/>
    <n v="3"/>
    <n v="0"/>
    <n v="0"/>
    <n v="0"/>
    <n v="0"/>
    <n v="0"/>
    <n v="4"/>
    <n v="9.3237423250788627"/>
  </r>
  <r>
    <s v="381 - Point RiobambaCOCINAS"/>
    <m/>
    <s v="ODALYS JAZMIN ESPINOZA"/>
    <s v="POINT"/>
    <x v="381"/>
    <x v="0"/>
    <s v="COCINA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POINT RIOBAMBA"/>
    <m/>
    <s v="JUAN CARLOS FIGUEROA"/>
    <m/>
    <n v="1"/>
    <n v="0"/>
    <n v="0"/>
    <n v="0"/>
    <n v="0"/>
    <n v="0"/>
    <n v="0"/>
    <n v="1"/>
    <n v="3.5502505431925302"/>
    <n v="2"/>
    <n v="0"/>
    <n v="0"/>
    <n v="0"/>
    <n v="0"/>
    <n v="0"/>
    <n v="0"/>
    <n v="2"/>
    <s v="MJS"/>
    <s v="ODALYS JAZMIN ESPINOZA"/>
    <n v="5.9999999999999982"/>
    <n v="2"/>
    <n v="1"/>
    <n v="0"/>
    <n v="0"/>
    <n v="0"/>
    <n v="0"/>
    <n v="0"/>
    <n v="3"/>
    <n v="0.5"/>
    <n v="2"/>
    <n v="1"/>
    <n v="0"/>
    <n v="0"/>
    <n v="0"/>
    <n v="0"/>
    <n v="0"/>
    <n v="3"/>
    <s v=""/>
    <s v=""/>
    <s v=""/>
    <s v=""/>
    <s v=""/>
    <s v=""/>
    <s v=""/>
    <n v="0.77777777777777779"/>
    <s v="mayor 40%"/>
    <n v="1"/>
    <n v="0"/>
    <s v=""/>
    <n v="0"/>
    <n v="0"/>
    <n v="0"/>
    <n v="0"/>
    <n v="1"/>
    <n v="0"/>
    <n v="0"/>
    <n v="0"/>
    <n v="0"/>
    <n v="0"/>
    <n v="0"/>
    <n v="0"/>
    <n v="0"/>
    <n v="8.8861381608842454"/>
  </r>
  <r>
    <s v="381 - Point RiobambaGLOBALES"/>
    <m/>
    <s v="ODALYS JAZMIN ESPINOZA"/>
    <s v="POINT"/>
    <x v="381"/>
    <x v="0"/>
    <s v="GLOBALE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POINT RIOBAMBA"/>
    <m/>
    <s v="JUAN CARLOS FIGUEROA"/>
    <m/>
    <n v="0"/>
    <n v="0"/>
    <n v="0"/>
    <n v="0"/>
    <n v="0"/>
    <n v="0"/>
    <n v="0"/>
    <n v="0"/>
    <n v="0"/>
    <n v="0"/>
    <n v="0"/>
    <n v="0"/>
    <n v="0"/>
    <n v="0"/>
    <n v="0"/>
    <n v="0"/>
    <n v="0"/>
    <s v="MJS"/>
    <s v="ODALYS JAZMIN ESPINOZA"/>
    <n v="5.9999999999999982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1"/>
    <n v="0"/>
    <s v=""/>
    <n v="0"/>
    <n v="0"/>
    <n v="0"/>
    <n v="0"/>
    <n v="1"/>
    <n v="0"/>
    <n v="3"/>
    <n v="0"/>
    <n v="0"/>
    <n v="0"/>
    <n v="0"/>
    <n v="0"/>
    <n v="3"/>
    <n v="0"/>
  </r>
  <r>
    <s v="381 - Point RiobambaLAVADO"/>
    <m/>
    <s v="ODALYS JAZMIN ESPINOZA"/>
    <s v="POINT"/>
    <x v="381"/>
    <x v="0"/>
    <s v="LAVADO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POINT RIOBAMBA"/>
    <m/>
    <s v="JUAN CARLOS FIGUEROA"/>
    <m/>
    <n v="1"/>
    <n v="1"/>
    <n v="0"/>
    <n v="0"/>
    <n v="0"/>
    <n v="0"/>
    <n v="0"/>
    <n v="2"/>
    <n v="0"/>
    <n v="0"/>
    <n v="0"/>
    <n v="0"/>
    <n v="0"/>
    <n v="0"/>
    <n v="0"/>
    <n v="0"/>
    <n v="0"/>
    <s v="MJS"/>
    <s v="ODALYS JAZMIN ESPINOZA"/>
    <n v="5.9999999999999982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0.5"/>
    <s v="mayor 40%"/>
    <n v="1"/>
    <n v="2"/>
    <s v=""/>
    <n v="0"/>
    <n v="0"/>
    <n v="0"/>
    <n v="0"/>
    <n v="3"/>
    <n v="0"/>
    <n v="1"/>
    <n v="0"/>
    <n v="0"/>
    <n v="0"/>
    <n v="0"/>
    <n v="0"/>
    <n v="1"/>
    <n v="0.43092783505154642"/>
  </r>
  <r>
    <s v="381 - Point RiobambaREFRIGERACIÓN"/>
    <m/>
    <s v="ODALYS JAZMIN ESPINOZA"/>
    <s v="POINT"/>
    <x v="381"/>
    <x v="0"/>
    <s v="REFRIGERACIÓN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POINT RIOBAMBA"/>
    <m/>
    <s v="JUAN CARLOS FIGUEROA"/>
    <m/>
    <n v="0"/>
    <n v="1"/>
    <n v="0"/>
    <n v="0"/>
    <n v="0"/>
    <n v="0"/>
    <n v="0"/>
    <n v="1"/>
    <n v="2"/>
    <n v="1"/>
    <n v="1"/>
    <n v="0"/>
    <n v="0"/>
    <n v="0"/>
    <n v="0"/>
    <n v="0"/>
    <n v="2"/>
    <s v="MJS"/>
    <s v="ODALYS JAZMIN ESPINOZA"/>
    <n v="5.9999999999999982"/>
    <n v="3"/>
    <n v="1"/>
    <n v="0"/>
    <n v="0"/>
    <n v="0"/>
    <n v="0"/>
    <n v="0"/>
    <n v="4"/>
    <n v="0.4"/>
    <n v="1"/>
    <n v="1"/>
    <n v="0"/>
    <n v="0"/>
    <n v="0"/>
    <n v="0"/>
    <n v="0"/>
    <n v="2"/>
    <s v=""/>
    <s v=""/>
    <s v=""/>
    <s v=""/>
    <s v=""/>
    <s v=""/>
    <s v=""/>
    <n v="0.55555555555555558"/>
    <s v="mayor 40%"/>
    <n v="1"/>
    <n v="0"/>
    <s v=""/>
    <n v="0"/>
    <n v="0"/>
    <n v="0"/>
    <n v="0"/>
    <n v="1"/>
    <n v="2"/>
    <n v="0"/>
    <n v="0"/>
    <n v="0"/>
    <n v="0"/>
    <n v="0"/>
    <n v="0"/>
    <n v="2"/>
    <n v="7"/>
  </r>
  <r>
    <s v="775 - VEGA CHILLOSCOCINAS"/>
    <m/>
    <s v="DIANA CAROLINA CARRION"/>
    <s v="IMPORTADORA VEGA"/>
    <x v="382"/>
    <x v="0"/>
    <s v="COCINAS"/>
    <n v="0"/>
    <m/>
    <m/>
    <m/>
    <m/>
    <m/>
    <m/>
    <m/>
    <m/>
    <m/>
    <m/>
    <m/>
    <m/>
    <m/>
    <m/>
    <n v="0"/>
    <e v="#REF!"/>
    <s v="PLATINO"/>
    <n v="0"/>
    <m/>
    <m/>
    <m/>
    <m/>
    <m/>
    <m/>
    <m/>
    <n v="0"/>
    <s v="PROM. M"/>
    <m/>
    <m/>
    <s v="ESPECIALIZADOS"/>
    <s v="VEGA CHILLOS"/>
    <m/>
    <s v="JUAN CARLOS FIGUEROA"/>
    <m/>
    <n v="0"/>
    <n v="0"/>
    <n v="0"/>
    <n v="0"/>
    <n v="0"/>
    <n v="0"/>
    <n v="0"/>
    <n v="0"/>
    <n v="0"/>
    <n v="0"/>
    <n v="0"/>
    <n v="0"/>
    <n v="0"/>
    <n v="0"/>
    <n v="0"/>
    <n v="0"/>
    <n v="0"/>
    <s v="MJ"/>
    <s v="DIANA CAROLINA CARRION"/>
    <n v="2.9999999999999987"/>
    <n v="0"/>
    <n v="0"/>
    <n v="0"/>
    <n v="0"/>
    <n v="0"/>
    <n v="0"/>
    <n v="0"/>
    <n v="0"/>
    <n v="0.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775 - VEGA CHILLOSEMPOTRE"/>
    <m/>
    <s v="DIANA CAROLINA CARRION"/>
    <s v="IMPORTADORA VEGA"/>
    <x v="382"/>
    <x v="0"/>
    <s v="EMPOTRE"/>
    <n v="0"/>
    <m/>
    <m/>
    <m/>
    <m/>
    <m/>
    <m/>
    <m/>
    <m/>
    <m/>
    <m/>
    <m/>
    <m/>
    <m/>
    <m/>
    <n v="0"/>
    <e v="#REF!"/>
    <s v="PLATINO"/>
    <n v="0"/>
    <m/>
    <m/>
    <m/>
    <m/>
    <m/>
    <m/>
    <m/>
    <n v="0"/>
    <s v="PROM. M"/>
    <m/>
    <m/>
    <s v="ESPECIALIZADOS"/>
    <s v="VEGA CHILLOS"/>
    <m/>
    <s v="JUAN CARLOS FIGUEROA"/>
    <m/>
    <n v="0"/>
    <n v="0"/>
    <n v="0"/>
    <n v="0"/>
    <n v="0"/>
    <n v="0"/>
    <n v="0"/>
    <n v="0"/>
    <n v="2"/>
    <n v="0"/>
    <n v="0"/>
    <n v="0"/>
    <n v="0"/>
    <n v="0"/>
    <n v="0"/>
    <n v="0"/>
    <n v="0"/>
    <s v="MJ"/>
    <s v="DIANA CAROLINA CARRION"/>
    <n v="2.9999999999999987"/>
    <n v="0"/>
    <n v="0"/>
    <n v="0"/>
    <n v="0"/>
    <n v="0"/>
    <n v="0"/>
    <n v="0"/>
    <n v="0"/>
    <n v="0.35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765004001066963"/>
  </r>
  <r>
    <s v="775 - VEGA CHILLOSGLOBALES"/>
    <m/>
    <s v="DIANA CAROLINA CARRION"/>
    <s v="IMPORTADORA VEGA"/>
    <x v="382"/>
    <x v="0"/>
    <s v="GLOBALES"/>
    <n v="0"/>
    <m/>
    <m/>
    <m/>
    <m/>
    <m/>
    <m/>
    <m/>
    <m/>
    <m/>
    <m/>
    <m/>
    <m/>
    <m/>
    <m/>
    <n v="0"/>
    <e v="#REF!"/>
    <s v="PLATINO"/>
    <n v="0"/>
    <m/>
    <m/>
    <m/>
    <m/>
    <m/>
    <m/>
    <m/>
    <n v="0"/>
    <s v="PROM. M"/>
    <m/>
    <m/>
    <s v="ESPECIALIZADOS"/>
    <s v="VEGA CHILLOS"/>
    <m/>
    <s v="JUAN CARLOS FIGUEROA"/>
    <m/>
    <n v="0"/>
    <n v="0"/>
    <n v="0"/>
    <n v="0"/>
    <n v="0"/>
    <n v="0"/>
    <n v="0"/>
    <n v="0"/>
    <n v="3.5204678362573096"/>
    <n v="0"/>
    <n v="0"/>
    <n v="0"/>
    <n v="0"/>
    <n v="0"/>
    <n v="0"/>
    <n v="0"/>
    <n v="0"/>
    <s v="MJ"/>
    <s v="DIANA CAROLINA CARRION"/>
    <n v="2.9999999999999987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783625730994158"/>
  </r>
  <r>
    <s v="775 - VEGA CHILLOSLAVADO"/>
    <m/>
    <s v="DIANA CAROLINA CARRION"/>
    <s v="IMPORTADORA VEGA"/>
    <x v="382"/>
    <x v="0"/>
    <s v="LAVADO"/>
    <n v="0"/>
    <m/>
    <m/>
    <m/>
    <m/>
    <m/>
    <m/>
    <m/>
    <m/>
    <m/>
    <m/>
    <m/>
    <m/>
    <m/>
    <m/>
    <n v="0"/>
    <e v="#REF!"/>
    <s v="PLATINO"/>
    <n v="0"/>
    <m/>
    <m/>
    <m/>
    <m/>
    <m/>
    <m/>
    <m/>
    <n v="0"/>
    <s v="PROM. M"/>
    <m/>
    <m/>
    <s v="ESPECIALIZADOS"/>
    <s v="VEGA CHILLOS"/>
    <m/>
    <s v="JUAN CARLOS FIGUEROA"/>
    <m/>
    <n v="0"/>
    <n v="0"/>
    <n v="0"/>
    <n v="0"/>
    <n v="0"/>
    <n v="0"/>
    <n v="0"/>
    <n v="0"/>
    <n v="3.6455696202531649"/>
    <n v="0"/>
    <n v="0"/>
    <n v="0"/>
    <n v="0"/>
    <n v="0"/>
    <n v="0"/>
    <n v="0"/>
    <n v="0"/>
    <s v="MJ"/>
    <s v="DIANA CAROLINA CARRION"/>
    <n v="2.9999999999999987"/>
    <n v="0"/>
    <n v="0"/>
    <n v="0"/>
    <n v="0"/>
    <n v="0"/>
    <n v="0"/>
    <n v="0"/>
    <n v="0"/>
    <n v="0.3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13924050632912"/>
  </r>
  <r>
    <s v="775 - VEGA CHILLOSREFRIGERACIÓN"/>
    <m/>
    <s v="DIANA CAROLINA CARRION"/>
    <s v="IMPORTADORA VEGA"/>
    <x v="382"/>
    <x v="0"/>
    <s v="REFRIGERACIÓN"/>
    <n v="0"/>
    <m/>
    <m/>
    <m/>
    <m/>
    <m/>
    <m/>
    <m/>
    <m/>
    <m/>
    <m/>
    <m/>
    <m/>
    <m/>
    <m/>
    <n v="0"/>
    <e v="#REF!"/>
    <s v="PLATINO"/>
    <n v="0"/>
    <m/>
    <m/>
    <m/>
    <m/>
    <m/>
    <m/>
    <m/>
    <n v="0"/>
    <s v="PROM. M"/>
    <m/>
    <m/>
    <s v="ESPECIALIZADOS"/>
    <s v="VEGA CHILLOS"/>
    <m/>
    <s v="JUAN CARLOS FIGUEROA"/>
    <m/>
    <n v="0"/>
    <n v="0"/>
    <n v="0"/>
    <n v="0"/>
    <n v="0"/>
    <n v="0"/>
    <n v="0"/>
    <n v="0"/>
    <n v="5"/>
    <n v="0"/>
    <n v="0"/>
    <n v="0"/>
    <n v="0"/>
    <n v="0"/>
    <n v="0"/>
    <n v="0"/>
    <n v="0"/>
    <s v="MJ"/>
    <s v="DIANA CAROLINA CARRION"/>
    <n v="2.9999999999999987"/>
    <n v="0"/>
    <n v="0"/>
    <n v="0"/>
    <n v="0"/>
    <n v="0"/>
    <n v="0"/>
    <n v="0"/>
    <n v="0"/>
    <n v="0.4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68067226890757"/>
  </r>
  <r>
    <s v="514 - PORTOVIEJO 3AIRES"/>
    <m/>
    <s v="MIRELLA ASUNCIÓN INTRIAGO"/>
    <s v="CRECOS"/>
    <x v="383"/>
    <x v="0"/>
    <s v="AIRE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CRECOS PORTOVIEJO 3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IRELLA ASUNCIÓN INTRIAGO"/>
    <n v="1.9999999999999996"/>
    <n v="0"/>
    <n v="0"/>
    <n v="0"/>
    <n v="0"/>
    <n v="0"/>
    <n v="0"/>
    <n v="0"/>
    <n v="0"/>
    <n v="0.2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.37037037037037035"/>
  </r>
  <r>
    <s v="514 - PORTOVIEJO 3COCINAS"/>
    <m/>
    <s v="MIRELLA ASUNCIÓN INTRIAGO"/>
    <s v="CRECOS"/>
    <x v="383"/>
    <x v="0"/>
    <s v="COCINA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CRECOS PORTOVIEJO 3"/>
    <m/>
    <s v="MANUEL GIL"/>
    <m/>
    <n v="0"/>
    <n v="0"/>
    <n v="0"/>
    <n v="0"/>
    <n v="0"/>
    <n v="0"/>
    <n v="0"/>
    <n v="0"/>
    <n v="3"/>
    <n v="0"/>
    <n v="1"/>
    <n v="0"/>
    <n v="0"/>
    <n v="0"/>
    <n v="0"/>
    <n v="0"/>
    <n v="1"/>
    <s v="W"/>
    <s v="MIRELLA ASUNCIÓN INTRIAGO"/>
    <n v="1.9999999999999996"/>
    <n v="1"/>
    <n v="2"/>
    <n v="0"/>
    <n v="0"/>
    <n v="0"/>
    <n v="0"/>
    <n v="0"/>
    <n v="3"/>
    <n v="0.45"/>
    <n v="1"/>
    <n v="2"/>
    <n v="0"/>
    <n v="0"/>
    <n v="0"/>
    <n v="0"/>
    <n v="0"/>
    <n v="3"/>
    <m/>
    <m/>
    <m/>
    <m/>
    <m/>
    <m/>
    <s v="ALTO"/>
    <n v="0.2857142857142857"/>
    <s v="menor de 30%"/>
    <n v="1"/>
    <n v="2"/>
    <s v=""/>
    <n v="0"/>
    <n v="0"/>
    <n v="0"/>
    <n v="0"/>
    <n v="3"/>
    <n v="1"/>
    <n v="2"/>
    <n v="0"/>
    <n v="0"/>
    <n v="0"/>
    <n v="0"/>
    <n v="0"/>
    <n v="3"/>
    <n v="13"/>
  </r>
  <r>
    <s v="514 - PORTOVIEJO 3GLOBALES"/>
    <m/>
    <s v="MIRELLA ASUNCIÓN INTRIAGO"/>
    <s v="CRECOS"/>
    <x v="383"/>
    <x v="0"/>
    <s v="GLOBALES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CRECOS PORTOVIEJO 3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IRELLA ASUNCIÓN INTRIAGO"/>
    <n v="1.9999999999999996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"/>
  </r>
  <r>
    <s v="514 - PORTOVIEJO 3LAVADO"/>
    <m/>
    <s v="MIRELLA ASUNCIÓN INTRIAGO"/>
    <s v="CRECOS"/>
    <x v="383"/>
    <x v="0"/>
    <s v="LAVADO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CRECOS PORTOVIEJO 3"/>
    <m/>
    <s v="MANUEL GIL"/>
    <m/>
    <n v="0"/>
    <n v="0"/>
    <n v="0"/>
    <n v="0"/>
    <n v="0"/>
    <n v="0"/>
    <n v="0"/>
    <n v="0"/>
    <n v="0"/>
    <n v="0"/>
    <n v="0"/>
    <n v="0"/>
    <n v="0"/>
    <n v="0"/>
    <n v="0"/>
    <n v="0"/>
    <n v="0"/>
    <s v="W"/>
    <s v="MIRELLA ASUNCIÓN INTRIAGO"/>
    <n v="1.9999999999999996"/>
    <n v="0"/>
    <n v="0"/>
    <n v="0"/>
    <n v="0"/>
    <n v="0"/>
    <n v="0"/>
    <n v="0"/>
    <n v="0"/>
    <n v="7.0000000000000007E-2"/>
    <n v="0"/>
    <n v="0"/>
    <n v="0"/>
    <n v="0"/>
    <n v="0"/>
    <n v="0"/>
    <n v="0"/>
    <n v="0"/>
    <s v=""/>
    <s v=""/>
    <s v=""/>
    <s v=""/>
    <s v=""/>
    <s v=""/>
    <s v=""/>
    <n v="0"/>
    <n v="0"/>
    <n v="0"/>
    <n v="0"/>
    <s v=""/>
    <n v="0"/>
    <n v="0"/>
    <n v="0"/>
    <n v="0"/>
    <n v="0"/>
    <n v="0"/>
    <n v="0"/>
    <n v="0"/>
    <n v="0"/>
    <n v="0"/>
    <n v="0"/>
    <n v="0"/>
    <n v="0"/>
    <n v="0.21542130365659781"/>
  </r>
  <r>
    <s v="514 - PORTOVIEJO 3REFRIGERACIÓN"/>
    <m/>
    <s v="MIRELLA ASUNCIÓN INTRIAGO"/>
    <s v="CRECOS"/>
    <x v="383"/>
    <x v="0"/>
    <s v="REFRIGERACIÓN"/>
    <n v="0"/>
    <m/>
    <m/>
    <m/>
    <m/>
    <m/>
    <m/>
    <m/>
    <m/>
    <m/>
    <m/>
    <m/>
    <m/>
    <m/>
    <m/>
    <n v="0"/>
    <e v="#REF!"/>
    <s v="PLATA"/>
    <n v="0"/>
    <m/>
    <m/>
    <m/>
    <m/>
    <m/>
    <m/>
    <m/>
    <n v="0"/>
    <s v="PROM. C"/>
    <m/>
    <m/>
    <s v="CADENAS"/>
    <s v="CRECOS PORTOVIEJO 3"/>
    <m/>
    <s v="MANUEL GIL"/>
    <m/>
    <n v="0"/>
    <n v="0"/>
    <n v="0"/>
    <n v="0"/>
    <n v="0"/>
    <n v="0"/>
    <n v="0"/>
    <n v="0"/>
    <n v="3.8362072229290169"/>
    <n v="1"/>
    <n v="2"/>
    <n v="0"/>
    <n v="0"/>
    <n v="0"/>
    <n v="0"/>
    <n v="1"/>
    <n v="4"/>
    <s v="W"/>
    <s v="MIRELLA ASUNCIÓN INTRIAGO"/>
    <n v="1.9999999999999996"/>
    <n v="2"/>
    <n v="2"/>
    <n v="0"/>
    <n v="0"/>
    <n v="0"/>
    <n v="0"/>
    <n v="1"/>
    <n v="5"/>
    <n v="0.4"/>
    <n v="2"/>
    <n v="2"/>
    <n v="0"/>
    <n v="1"/>
    <n v="0"/>
    <n v="0"/>
    <n v="1"/>
    <n v="6"/>
    <m/>
    <m/>
    <m/>
    <m/>
    <m/>
    <m/>
    <s v="ALTO"/>
    <n v="0.33333333333333331"/>
    <s v="menor de 30%"/>
    <n v="1"/>
    <n v="1"/>
    <s v=""/>
    <n v="0"/>
    <n v="0"/>
    <n v="0"/>
    <n v="0"/>
    <n v="2"/>
    <n v="1"/>
    <n v="1"/>
    <n v="0"/>
    <n v="0"/>
    <n v="0"/>
    <n v="0"/>
    <n v="0"/>
    <n v="2"/>
    <n v="12"/>
  </r>
  <r>
    <s v="885 - MIN CUENCA GRAN COLOMBIA  (15)COCINAS"/>
    <m/>
    <s v="MARIA ELIZABETH HERAS"/>
    <m/>
    <x v="384"/>
    <x v="0"/>
    <s v="COCINAS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MIN CUENCA GRAN COLOMBIA"/>
    <m/>
    <s v="MARIA JOSE AREVALO"/>
    <m/>
    <m/>
    <m/>
    <m/>
    <m/>
    <m/>
    <m/>
    <m/>
    <n v="0"/>
    <m/>
    <m/>
    <m/>
    <m/>
    <m/>
    <m/>
    <m/>
    <m/>
    <n v="0"/>
    <m/>
    <s v="MARIA ELIZABETH HERAS"/>
    <m/>
    <m/>
    <m/>
    <m/>
    <m/>
    <m/>
    <m/>
    <m/>
    <n v="0"/>
    <m/>
    <m/>
    <m/>
    <m/>
    <m/>
    <m/>
    <m/>
    <m/>
    <n v="0"/>
    <m/>
    <m/>
    <m/>
    <m/>
    <m/>
    <m/>
    <m/>
    <n v="0"/>
    <m/>
    <m/>
    <m/>
    <m/>
    <m/>
    <m/>
    <m/>
    <m/>
    <n v="0"/>
    <n v="0"/>
    <n v="0"/>
    <n v="0"/>
    <n v="0"/>
    <n v="0"/>
    <n v="0"/>
    <n v="0"/>
    <n v="0"/>
    <n v="7"/>
  </r>
  <r>
    <s v="885 - MIN CUENCA GRAN COLOMBIA  (15)REFRIGERACIÓN"/>
    <m/>
    <s v="MARIA ELIZABETH HERAS"/>
    <m/>
    <x v="384"/>
    <x v="0"/>
    <s v="REFRIGERACIÓN"/>
    <n v="0"/>
    <m/>
    <m/>
    <m/>
    <m/>
    <m/>
    <m/>
    <m/>
    <m/>
    <m/>
    <m/>
    <m/>
    <m/>
    <m/>
    <m/>
    <n v="0"/>
    <e v="#REF!"/>
    <s v="ORO"/>
    <n v="0"/>
    <m/>
    <m/>
    <m/>
    <m/>
    <m/>
    <m/>
    <m/>
    <n v="0"/>
    <s v="PROM. B"/>
    <m/>
    <m/>
    <s v="CADENAS"/>
    <s v="MIN CUENCA GRAN COLOMBIA"/>
    <m/>
    <s v="MARIA JOSE AREVALO"/>
    <m/>
    <m/>
    <m/>
    <m/>
    <m/>
    <m/>
    <m/>
    <m/>
    <n v="0"/>
    <m/>
    <m/>
    <m/>
    <m/>
    <m/>
    <m/>
    <m/>
    <m/>
    <n v="0"/>
    <m/>
    <s v="MARIA ELIZABETH HERAS"/>
    <m/>
    <m/>
    <m/>
    <m/>
    <m/>
    <m/>
    <m/>
    <m/>
    <n v="0"/>
    <m/>
    <m/>
    <m/>
    <m/>
    <m/>
    <m/>
    <m/>
    <m/>
    <n v="0"/>
    <m/>
    <m/>
    <m/>
    <m/>
    <m/>
    <m/>
    <m/>
    <n v="0"/>
    <m/>
    <m/>
    <m/>
    <m/>
    <m/>
    <m/>
    <m/>
    <m/>
    <n v="0"/>
    <n v="0"/>
    <n v="0"/>
    <n v="0"/>
    <n v="0"/>
    <n v="0"/>
    <n v="0"/>
    <n v="0"/>
    <n v="0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381" firstHeaderRow="0" firstDataRow="1" firstDataCol="1" rowPageCount="1" colPageCount="1"/>
  <pivotFields count="105">
    <pivotField showAll="0"/>
    <pivotField showAll="0"/>
    <pivotField showAll="0"/>
    <pivotField showAll="0"/>
    <pivotField axis="axisRow" showAll="0">
      <items count="386">
        <item x="210"/>
        <item x="35"/>
        <item x="162"/>
        <item x="44"/>
        <item x="163"/>
        <item x="164"/>
        <item x="45"/>
        <item x="241"/>
        <item x="282"/>
        <item x="283"/>
        <item x="284"/>
        <item x="353"/>
        <item x="169"/>
        <item x="256"/>
        <item x="244"/>
        <item x="39"/>
        <item x="298"/>
        <item x="236"/>
        <item x="10"/>
        <item x="293"/>
        <item x="128"/>
        <item x="294"/>
        <item x="300"/>
        <item x="243"/>
        <item x="260"/>
        <item x="335"/>
        <item x="136"/>
        <item x="334"/>
        <item x="333"/>
        <item x="54"/>
        <item x="261"/>
        <item x="101"/>
        <item x="357"/>
        <item x="55"/>
        <item x="262"/>
        <item x="336"/>
        <item x="3"/>
        <item x="184"/>
        <item x="185"/>
        <item x="186"/>
        <item x="267"/>
        <item x="187"/>
        <item x="188"/>
        <item x="214"/>
        <item x="215"/>
        <item x="86"/>
        <item x="268"/>
        <item x="17"/>
        <item x="102"/>
        <item x="238"/>
        <item x="263"/>
        <item x="191"/>
        <item x="4"/>
        <item x="216"/>
        <item x="269"/>
        <item x="85"/>
        <item x="192"/>
        <item x="341"/>
        <item x="270"/>
        <item x="88"/>
        <item x="248"/>
        <item x="337"/>
        <item x="242"/>
        <item x="217"/>
        <item x="301"/>
        <item x="271"/>
        <item x="340"/>
        <item x="252"/>
        <item x="193"/>
        <item x="338"/>
        <item x="129"/>
        <item x="342"/>
        <item x="194"/>
        <item x="195"/>
        <item x="196"/>
        <item x="87"/>
        <item x="190"/>
        <item x="84"/>
        <item x="205"/>
        <item x="18"/>
        <item x="91"/>
        <item x="57"/>
        <item x="218"/>
        <item x="253"/>
        <item x="249"/>
        <item x="239"/>
        <item x="204"/>
        <item x="89"/>
        <item x="272"/>
        <item x="349"/>
        <item x="200"/>
        <item x="346"/>
        <item x="278"/>
        <item x="365"/>
        <item x="199"/>
        <item x="251"/>
        <item x="135"/>
        <item x="183"/>
        <item x="213"/>
        <item x="350"/>
        <item x="339"/>
        <item x="36"/>
        <item x="273"/>
        <item x="176"/>
        <item x="274"/>
        <item x="275"/>
        <item x="250"/>
        <item x="240"/>
        <item x="351"/>
        <item x="352"/>
        <item x="285"/>
        <item x="56"/>
        <item x="90"/>
        <item x="165"/>
        <item x="378"/>
        <item x="381"/>
        <item x="170"/>
        <item x="51"/>
        <item x="156"/>
        <item x="107"/>
        <item x="286"/>
        <item x="257"/>
        <item x="299"/>
        <item x="201"/>
        <item x="198"/>
        <item x="96"/>
        <item x="83"/>
        <item x="141"/>
        <item x="124"/>
        <item x="25"/>
        <item x="296"/>
        <item x="77"/>
        <item x="332"/>
        <item x="28"/>
        <item x="62"/>
        <item x="157"/>
        <item x="133"/>
        <item x="123"/>
        <item x="308"/>
        <item x="108"/>
        <item x="92"/>
        <item x="144"/>
        <item x="63"/>
        <item x="234"/>
        <item x="173"/>
        <item x="206"/>
        <item x="139"/>
        <item x="207"/>
        <item x="208"/>
        <item x="82"/>
        <item x="362"/>
        <item x="78"/>
        <item x="306"/>
        <item x="221"/>
        <item x="222"/>
        <item x="79"/>
        <item x="361"/>
        <item x="103"/>
        <item x="0"/>
        <item x="109"/>
        <item x="110"/>
        <item x="1"/>
        <item x="104"/>
        <item x="254"/>
        <item x="132"/>
        <item x="131"/>
        <item x="22"/>
        <item x="148"/>
        <item x="118"/>
        <item x="150"/>
        <item x="303"/>
        <item x="203"/>
        <item x="58"/>
        <item x="153"/>
        <item x="154"/>
        <item x="122"/>
        <item x="307"/>
        <item x="288"/>
        <item x="304"/>
        <item x="305"/>
        <item x="158"/>
        <item x="155"/>
        <item x="76"/>
        <item x="7"/>
        <item x="50"/>
        <item x="309"/>
        <item x="47"/>
        <item x="310"/>
        <item x="289"/>
        <item x="93"/>
        <item x="65"/>
        <item x="140"/>
        <item x="146"/>
        <item x="159"/>
        <item x="23"/>
        <item x="5"/>
        <item x="48"/>
        <item x="59"/>
        <item x="359"/>
        <item x="246"/>
        <item x="105"/>
        <item x="20"/>
        <item x="66"/>
        <item x="119"/>
        <item x="130"/>
        <item x="24"/>
        <item x="209"/>
        <item x="8"/>
        <item x="182"/>
        <item x="31"/>
        <item x="95"/>
        <item x="383"/>
        <item x="106"/>
        <item x="313"/>
        <item x="52"/>
        <item x="295"/>
        <item x="60"/>
        <item x="264"/>
        <item x="291"/>
        <item x="142"/>
        <item x="26"/>
        <item x="13"/>
        <item x="265"/>
        <item x="287"/>
        <item x="358"/>
        <item x="69"/>
        <item x="120"/>
        <item x="32"/>
        <item x="311"/>
        <item x="113"/>
        <item x="111"/>
        <item x="178"/>
        <item x="316"/>
        <item x="224"/>
        <item x="46"/>
        <item x="99"/>
        <item x="134"/>
        <item x="70"/>
        <item x="2"/>
        <item x="225"/>
        <item x="114"/>
        <item x="71"/>
        <item x="115"/>
        <item x="226"/>
        <item x="321"/>
        <item x="319"/>
        <item x="21"/>
        <item x="81"/>
        <item x="126"/>
        <item x="318"/>
        <item x="360"/>
        <item x="220"/>
        <item x="315"/>
        <item x="6"/>
        <item x="72"/>
        <item x="73"/>
        <item x="317"/>
        <item x="312"/>
        <item x="314"/>
        <item x="174"/>
        <item x="175"/>
        <item x="179"/>
        <item x="235"/>
        <item x="290"/>
        <item x="80"/>
        <item x="12"/>
        <item x="322"/>
        <item x="276"/>
        <item x="323"/>
        <item x="67"/>
        <item x="325"/>
        <item x="151"/>
        <item x="94"/>
        <item x="223"/>
        <item x="68"/>
        <item x="212"/>
        <item x="42"/>
        <item x="127"/>
        <item x="97"/>
        <item x="211"/>
        <item x="232"/>
        <item x="145"/>
        <item x="143"/>
        <item x="258"/>
        <item x="29"/>
        <item x="147"/>
        <item x="277"/>
        <item x="14"/>
        <item x="247"/>
        <item x="219"/>
        <item x="30"/>
        <item x="266"/>
        <item x="33"/>
        <item x="15"/>
        <item x="137"/>
        <item x="41"/>
        <item x="125"/>
        <item x="49"/>
        <item x="245"/>
        <item x="9"/>
        <item x="382"/>
        <item x="171"/>
        <item x="172"/>
        <item x="297"/>
        <item x="233"/>
        <item x="43"/>
        <item x="177"/>
        <item x="98"/>
        <item x="40"/>
        <item x="100"/>
        <item x="279"/>
        <item x="167"/>
        <item x="347"/>
        <item x="168"/>
        <item x="64"/>
        <item x="180"/>
        <item x="237"/>
        <item x="366"/>
        <item x="384"/>
        <item x="326"/>
        <item x="116"/>
        <item x="280"/>
        <item x="255"/>
        <item x="327"/>
        <item x="149"/>
        <item x="328"/>
        <item x="53"/>
        <item x="368"/>
        <item x="166"/>
        <item x="369"/>
        <item x="227"/>
        <item x="228"/>
        <item x="160"/>
        <item x="281"/>
        <item x="330"/>
        <item x="229"/>
        <item x="230"/>
        <item x="371"/>
        <item x="75"/>
        <item x="231"/>
        <item x="329"/>
        <item x="302"/>
        <item x="16"/>
        <item x="37"/>
        <item x="34"/>
        <item x="161"/>
        <item x="348"/>
        <item x="343"/>
        <item x="344"/>
        <item x="354"/>
        <item x="259"/>
        <item x="117"/>
        <item x="363"/>
        <item x="324"/>
        <item x="331"/>
        <item x="19"/>
        <item x="11"/>
        <item x="138"/>
        <item x="197"/>
        <item x="112"/>
        <item x="152"/>
        <item x="38"/>
        <item x="121"/>
        <item x="320"/>
        <item x="181"/>
        <item x="202"/>
        <item x="74"/>
        <item x="61"/>
        <item x="292"/>
        <item x="27"/>
        <item x="355"/>
        <item x="356"/>
        <item x="364"/>
        <item x="370"/>
        <item x="367"/>
        <item x="345"/>
        <item x="372"/>
        <item x="373"/>
        <item x="374"/>
        <item x="375"/>
        <item x="377"/>
        <item x="379"/>
        <item x="380"/>
        <item x="376"/>
        <item h="1" x="189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" showAll="0"/>
  </pivotFields>
  <rowFields count="1">
    <field x="4"/>
  </rowFields>
  <rowItems count="3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Suma de VENTA INDURAMA 1 SEMANA NOV" fld="89" baseField="4" baseItem="0"/>
    <dataField name="Suma de VENTA INDURAMA 2 SEMANA NOV" fld="9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atosExternos_1" connectionId="3" autoFormatId="16" applyNumberFormats="0" applyBorderFormats="0" applyFontFormats="0" applyPatternFormats="0" applyAlignmentFormats="0" applyWidthHeightFormats="0">
  <queryTableRefresh nextId="9" unboundColumnsRight="1">
    <queryTableFields count="7">
      <queryTableField id="1" name="Name" tableColumnId="1"/>
      <queryTableField id="2" name="Extension" tableColumnId="2"/>
      <queryTableField id="3" name="Date accessed" tableColumnId="3"/>
      <queryTableField id="4" name="Date modified" tableColumnId="4"/>
      <queryTableField id="5" name="Date created" tableColumnId="5"/>
      <queryTableField id="6" name="Folder Path" tableColumnId="6"/>
      <queryTableField id="7" dataBound="0" tableColumnId="7"/>
    </queryTableFields>
  </queryTableRefresh>
</queryTable>
</file>

<file path=xl/queryTables/queryTable2.xml><?xml version="1.0" encoding="utf-8"?>
<queryTable xmlns="http://schemas.openxmlformats.org/spreadsheetml/2006/main" name="DatosExternos_1" connectionId="2" autoFormatId="16" applyNumberFormats="0" applyBorderFormats="0" applyFontFormats="0" applyPatternFormats="0" applyAlignmentFormats="0" applyWidthHeightFormats="0">
  <queryTableRefresh nextId="29" unboundColumnsLeft="1" unboundColumnsRight="4">
    <queryTableFields count="26">
      <queryTableField id="27" dataBound="0" tableColumnId="22"/>
      <queryTableField id="1" name="Source.Name" tableColumnId="1"/>
      <queryTableField id="2" name="PROMOTOR" tableColumnId="2"/>
      <queryTableField id="3" name="CLIENTE HIJO" tableColumnId="3"/>
      <queryTableField id="4" name="TIENDA HMPV" tableColumnId="4"/>
      <queryTableField id="5" name="LINEA" tableColumnId="5"/>
      <queryTableField id="6" name="CUOTA" tableColumnId="6"/>
      <queryTableField id="7" name="VENTAS MABE" tableColumnId="7"/>
      <queryTableField id="8" name="VENTAS INDURAMA" tableColumnId="8"/>
      <queryTableField id="9" name="VENTAS WHIRLPOOL" tableColumnId="9"/>
      <queryTableField id="10" name="VENTAS LG" tableColumnId="10"/>
      <queryTableField id="11" name="VENTAS SAMSUNG" tableColumnId="11"/>
      <queryTableField id="12" name="VENTAS ELECTROLUX" tableColumnId="12"/>
      <queryTableField id="13" name="MASTERTECH" tableColumnId="13"/>
      <queryTableField id="14" name="HOVE" tableColumnId="14"/>
      <queryTableField id="15" name="TEKA" tableColumnId="15"/>
      <queryTableField id="16" name="SMC" tableColumnId="16"/>
      <queryTableField id="17" name="OTROS" tableColumnId="17"/>
      <queryTableField id="18" name="SHARE CADENA S1" tableColumnId="18"/>
      <queryTableField id="19" name="SHARE CADENA S2" tableColumnId="19"/>
      <queryTableField id="20" name="SHARE CADENA S3" tableColumnId="20"/>
      <queryTableField id="21" name="SHARE CADENA S4" tableColumnId="21"/>
      <queryTableField id="23" dataBound="0" tableColumnId="23"/>
      <queryTableField id="24" dataBound="0" tableColumnId="24"/>
      <queryTableField id="25" dataBound="0" tableColumnId="25"/>
      <queryTableField id="28" dataBound="0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ARCHIVOS_COMPLETOS_QMI_1_AL_17_SEP_22__2" displayName="ARCHIVOS_COMPLETOS_QMI_1_AL_17_SEP_22__2" ref="A1:G87" tableType="queryTable" totalsRowShown="0">
  <autoFilter ref="A1:G87"/>
  <tableColumns count="7">
    <tableColumn id="1" uniqueName="1" name="Name" queryTableFieldId="1" dataDxfId="120"/>
    <tableColumn id="2" uniqueName="2" name="Extension" queryTableFieldId="2" dataDxfId="119"/>
    <tableColumn id="3" uniqueName="3" name="Date accessed" queryTableFieldId="3" dataDxfId="118"/>
    <tableColumn id="4" uniqueName="4" name="Date modified" queryTableFieldId="4" dataDxfId="117"/>
    <tableColumn id="5" uniqueName="5" name="Date created" queryTableFieldId="5" dataDxfId="116"/>
    <tableColumn id="6" uniqueName="6" name="Folder Path" queryTableFieldId="6" dataDxfId="115"/>
    <tableColumn id="7" uniqueName="7" name="ID" queryTableFieldId="7" dataDxfId="114">
      <calculatedColumnFormula>VLOOKUP(ARCHIVOS_COMPLETOS_QMI_1_AL_17_SEP_22__2[[#This Row],[Name]],ARCHIVOS_COMPLETOS_QMI_1_AL_17_SEP_22[[Source.Name]:[PROMOTOR]],2,0)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ARCHIVOS_COMPLETOS_QMI_1_AL_17_SEP_22" displayName="ARCHIVOS_COMPLETOS_QMI_1_AL_17_SEP_22" ref="A1:Z1194" tableType="queryTable" totalsRowShown="0">
  <autoFilter ref="A1:Z1194"/>
  <tableColumns count="26">
    <tableColumn id="22" uniqueName="22" name="Columna1" queryTableFieldId="27" dataDxfId="113">
      <calculatedColumnFormula>CONCATENATE(ARCHIVOS_COMPLETOS_QMI_1_AL_17_SEP_22[[#This Row],[TIENDA HMPV]],ARCHIVOS_COMPLETOS_QMI_1_AL_17_SEP_22[[#This Row],[LINEA]])</calculatedColumnFormula>
    </tableColumn>
    <tableColumn id="1" uniqueName="1" name="Source.Name" queryTableFieldId="1" dataDxfId="112"/>
    <tableColumn id="2" uniqueName="2" name="PROMOTOR" queryTableFieldId="2" dataDxfId="111"/>
    <tableColumn id="3" uniqueName="3" name="CLIENTE HIJO" queryTableFieldId="3" dataDxfId="110"/>
    <tableColumn id="4" uniqueName="4" name="TIENDA HMPV" queryTableFieldId="4" dataDxfId="109"/>
    <tableColumn id="5" uniqueName="5" name="LINEA" queryTableFieldId="5" dataDxfId="108"/>
    <tableColumn id="6" uniqueName="6" name="CUOTA" queryTableFieldId="6"/>
    <tableColumn id="7" uniqueName="7" name="VENTAS MABE" queryTableFieldId="7"/>
    <tableColumn id="8" uniqueName="8" name="VENTAS INDURAMA" queryTableFieldId="8"/>
    <tableColumn id="9" uniqueName="9" name="VENTAS WHIRLPOOL" queryTableFieldId="9"/>
    <tableColumn id="10" uniqueName="10" name="VENTAS LG" queryTableFieldId="10"/>
    <tableColumn id="11" uniqueName="11" name="VENTAS SAMSUNG" queryTableFieldId="11"/>
    <tableColumn id="12" uniqueName="12" name="VENTAS ELECTROLUX" queryTableFieldId="12"/>
    <tableColumn id="13" uniqueName="13" name="MASTERTECH" queryTableFieldId="13"/>
    <tableColumn id="14" uniqueName="14" name="HOVE" queryTableFieldId="14"/>
    <tableColumn id="15" uniqueName="15" name="TEKA" queryTableFieldId="15"/>
    <tableColumn id="16" uniqueName="16" name="SMC" queryTableFieldId="16"/>
    <tableColumn id="17" uniqueName="17" name="OTROS" queryTableFieldId="17"/>
    <tableColumn id="18" uniqueName="18" name="SHARE CADENA S1" queryTableFieldId="18"/>
    <tableColumn id="19" uniqueName="19" name="SHARE CADENA S2" queryTableFieldId="19" dataDxfId="107" dataCellStyle="Porcentaje"/>
    <tableColumn id="20" uniqueName="20" name="SHARE CADENA S3" queryTableFieldId="20" dataDxfId="106" dataCellStyle="Porcentaje"/>
    <tableColumn id="21" uniqueName="21" name="SHARE CADENA S4" queryTableFieldId="21"/>
    <tableColumn id="23" uniqueName="23" name="RETAIL MAPPING" queryTableFieldId="23">
      <calculatedColumnFormula>VLOOKUP(ARCHIVOS_COMPLETOS_QMI_1_AL_17_SEP_22[[#This Row],[TIENDA HMPV]],Tabla6[[NOMBRE PDV HMPDV]:[RETAIL MAPPING]],2,0)</calculatedColumnFormula>
    </tableColumn>
    <tableColumn id="24" uniqueName="24" name="VENTA TOTAL" queryTableFieldId="24">
      <calculatedColumnFormula>SUM(ARCHIVOS_COMPLETOS_QMI_1_AL_17_SEP_22[[#This Row],[VENTAS MABE]:[OTROS]])</calculatedColumnFormula>
    </tableColumn>
    <tableColumn id="25" uniqueName="25" name="MARKERT SHARE" queryTableFieldId="25" dataDxfId="105" dataCellStyle="Porcentaje">
      <calculatedColumnFormula>IFERROR(ARCHIVOS_COMPLETOS_QMI_1_AL_17_SEP_22[[#This Row],[VENTAS MABE]]/ARCHIVOS_COMPLETOS_QMI_1_AL_17_SEP_22[[#This Row],[VENTAS INDURAMA]],0)</calculatedColumnFormula>
    </tableColumn>
    <tableColumn id="26" uniqueName="26" name="Columna2" queryTableFieldId="28">
      <calculatedColumnFormula>VLOOKUP(ARCHIVOS_COMPLETOS_QMI_1_AL_17_SEP_22[[#This Row],[Columna1]],Tabla5[CLAVE],1,0)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5" name="Tabla5" displayName="Tabla5" ref="A1:DA1681">
  <autoFilter ref="A1:DA1681">
    <filterColumn colId="4">
      <filters>
        <filter val="269 - C.C. EL JARDIN"/>
      </filters>
    </filterColumn>
  </autoFilter>
  <tableColumns count="105">
    <tableColumn id="33" name="CLAVE" dataDxfId="101" totalsRowDxfId="100">
      <calculatedColumnFormula>CONCATENATE(Tabla5[[#This Row],[TIENDA HMPV]],Tabla5[[#This Row],[LINEA]])</calculatedColumnFormula>
    </tableColumn>
    <tableColumn id="1" name="Source.Name"/>
    <tableColumn id="2" name="PROMOTOR" totalsRowDxfId="99"/>
    <tableColumn id="3" name="CLIENTE HIJO" totalsRowDxfId="98"/>
    <tableColumn id="4" name="TIENDA HMPV" totalsRowDxfId="97"/>
    <tableColumn id="105" name="Cobertura Mes" dataDxfId="96" totalsRowDxfId="95"/>
    <tableColumn id="5" name="LINEA"/>
    <tableColumn id="32" name="AVANCE" dataDxfId="94" totalsRowDxfId="93" dataCellStyle="Porcentaje">
      <calculatedColumnFormula>IFERROR(Tabla5[[#This Row],[VENTAS MABE]]/Tabla5[[#This Row],[CUOTA]],0)</calculatedColumnFormula>
    </tableColumn>
    <tableColumn id="6" name="CUOTA"/>
    <tableColumn id="7" name="VENTAS MABE"/>
    <tableColumn id="8" name="VENTAS INDURAMA"/>
    <tableColumn id="9" name="VENTAS WHIRLPOOL"/>
    <tableColumn id="10" name="VENTAS LG"/>
    <tableColumn id="11" name="VENTAS SAMSUNG"/>
    <tableColumn id="12" name="VENTAS ELECTROLUX"/>
    <tableColumn id="13" name="MASTERTECH"/>
    <tableColumn id="14" name="HOVE"/>
    <tableColumn id="15" name="TEKA"/>
    <tableColumn id="16" name="SMC"/>
    <tableColumn id="17" name="OTROS"/>
    <tableColumn id="18" name="SHARE CADENA S1"/>
    <tableColumn id="19" name="SHARE CADENA S2"/>
    <tableColumn id="20" name="SHARE CADENA S3" totalsRowDxfId="92" dataCellStyle="Porcentaje">
      <calculatedColumnFormula>IFERROR(Tabla5[[#This Row],[TOTAL VENTA 38 SEMANA]]/Tabla5[[#This Row],[VENTA ACUM 38]],0)</calculatedColumnFormula>
    </tableColumn>
    <tableColumn id="21" name="SHARE CADENA S4" dataDxfId="91" totalsRowDxfId="90" dataCellStyle="Porcentaje">
      <calculatedColumnFormula>VLOOKUP(Tabla5[[#This Row],[CLAVE]],[1]!QMI_5_SEMANA_SEP_22[[CLAVE]:[SHARE CADENA S2]],21,0)</calculatedColumnFormula>
    </tableColumn>
    <tableColumn id="22" name="RETAIL MAPPING"/>
    <tableColumn id="23" name="VENTA TOTAL" dataDxfId="89" totalsRowDxfId="88">
      <calculatedColumnFormula>+Tabla5[[#This Row],[VENTA ACUM 38]]+Tabla5[[#This Row],[venta total 39 acum]]</calculatedColumnFormula>
    </tableColumn>
    <tableColumn id="35" name="VENTA SEMANA 37" dataDxfId="87" totalsRowDxfId="86"/>
    <tableColumn id="37" name="TOTAL VENTA 38 SEMANA" totalsRowFunction="sum" dataDxfId="85" totalsRowDxfId="84"/>
    <tableColumn id="50" name="VENTA ACUM 38" dataDxfId="83" totalsRowDxfId="82"/>
    <tableColumn id="41" name="venta total 39 acum" dataDxfId="81" totalsRowDxfId="80"/>
    <tableColumn id="45" name="venta mabe 39" totalsRowFunction="sum" dataDxfId="79" totalsRowDxfId="78"/>
    <tableColumn id="49" name="VENTA ACU 39" totalsRowFunction="sum" dataDxfId="77" totalsRowDxfId="76"/>
    <tableColumn id="46" name="venta mabe total" totalsRowFunction="sum" dataDxfId="75" totalsRowDxfId="74"/>
    <tableColumn id="24" name="MARKERT SHARE" dataDxfId="73" totalsRowDxfId="72" dataCellStyle="Porcentaje">
      <calculatedColumnFormula>IFERROR(Tabla5[[#This Row],[VENTAS MABE]]/Tabla5[[#This Row],[VENTAS INDURAMA]],0)</calculatedColumnFormula>
    </tableColumn>
    <tableColumn id="25" name="ESTRUCTURA PROMOTOR"/>
    <tableColumn id="26" name="SHARE REAL 37"/>
    <tableColumn id="38" name="SHARE REAL 38" totalsRowDxfId="71" dataCellStyle="Porcentaje"/>
    <tableColumn id="28" name="CANAL"/>
    <tableColumn id="29" name="PDV" totalsRowDxfId="70"/>
    <tableColumn id="30" name="RANKING"/>
    <tableColumn id="31" name="SUPERVISOR" totalsRowDxfId="69"/>
    <tableColumn id="39" name="VENTA TOTAL SEMANA 37"/>
    <tableColumn id="42" name="VENTA MABE 1 SEMANA OCT" totalsRowFunction="sum" totalsRowDxfId="68"/>
    <tableColumn id="43" name="VENTA INDURAMA 1 SEMANA OCT"/>
    <tableColumn id="44" name="VENTAS WHIRLPOOL 1 SEMANA OCT"/>
    <tableColumn id="47" name="VENTAS LG 1 SEMANA OCT"/>
    <tableColumn id="48" name="VENTAS SAMSUNG 1 SEMANA OCT"/>
    <tableColumn id="51" name="VENTAS ELECTROLUX 1 SEMANA OCT"/>
    <tableColumn id="52" name="VENTAS OTROS 1 SEMANA OCT"/>
    <tableColumn id="53" name="VENTA TOTAL 1 SEMANA OCT">
      <calculatedColumnFormula>SUM(Tabla5[[#This Row],[VENTA MABE 1 SEMANA OCT]:[VENTAS OTROS 1 SEMANA OCT]])</calculatedColumnFormula>
    </tableColumn>
    <tableColumn id="54" name="CUOTA OCT" dataDxfId="67" totalsRowDxfId="66"/>
    <tableColumn id="56" name="VENTA MABE 2 SEMANA OCT" totalsRowFunction="sum" totalsRowDxfId="65"/>
    <tableColumn id="58" name="VENTA INDURAMA 2 SEMANA OCT"/>
    <tableColumn id="59" name="VENTAS WHIRLPOOL 2 SEMANA OCT"/>
    <tableColumn id="60" name="VENTAS LG 2 SEMANA OCT"/>
    <tableColumn id="61" name="VENTAS SAMSUNG 2 SEMANA OCT"/>
    <tableColumn id="62" name="VENTAS ELECTROLUX 2 SEMANA OCT"/>
    <tableColumn id="63" name="VENTAS OTROS 2 SEMANA OCT"/>
    <tableColumn id="64" name="VENTA TOTAL 2 SEMANA OCT">
      <calculatedColumnFormula>SUM(Tabla5[[#This Row],[VENTA MABE 2 SEMANA OCT]:[VENTAS OTROS 2 SEMANA OCT]])</calculatedColumnFormula>
    </tableColumn>
    <tableColumn id="65" name="DIAS TRABAJO"/>
    <tableColumn id="66" name="PROMOTORO OCT"/>
    <tableColumn id="67" name="HORAS SEMANA"/>
    <tableColumn id="27" name="VENTA MABE 3 SEMANA OCT" totalsRowFunction="sum" totalsRowDxfId="64"/>
    <tableColumn id="34" name="VENTA INDURAMA 3 SEMANA OCT"/>
    <tableColumn id="36" name="VENTAS WHIRLPOOL 3 SEMANA OCT"/>
    <tableColumn id="40" name="VENTAS LG 3 SEMANA OCT"/>
    <tableColumn id="55" name="VENTAS SAMSUNG 3 SEMANA OCT"/>
    <tableColumn id="57" name="VENTAS ELECTROLUX 3 SEMANA OCT"/>
    <tableColumn id="68" name="VENTAS OTROS 3 SEMANA OCT"/>
    <tableColumn id="69" name="VENTA TOTAL 3 SEMANA OCT">
      <calculatedColumnFormula>SUM(Tabla5[[#This Row],[VENTA MABE 3 SEMANA OCT]:[VENTAS OTROS 3 SEMANA OCT]])</calculatedColumnFormula>
    </tableColumn>
    <tableColumn id="71" name="SHARE OBJETIVO" dataDxfId="63" totalsRowDxfId="62" dataCellStyle="Porcentaje"/>
    <tableColumn id="70" name="VENTA MABE 4 SEMANA OCT" dataDxfId="61"/>
    <tableColumn id="72" name="VENTA INDURAMA 4 SEMANA OCT"/>
    <tableColumn id="73" name="VENTAS WHIRLPOOL 4 SEMANA OCT"/>
    <tableColumn id="74" name="VENTAS LG 4 SEMANA OCT"/>
    <tableColumn id="75" name="VENTAS SAMSUNG 4 SEMANA OCT"/>
    <tableColumn id="76" name="VENTAS ELECTROLUX 4 SEMANA OCT"/>
    <tableColumn id="77" name="VENTAS OTROS 4 SEMANA OCT"/>
    <tableColumn id="78" name="VENTA TOTAL 4 SEMANA OCT">
      <calculatedColumnFormula>SUM(Tabla5[[#This Row],[VENTA MABE 4 SEMANA OCT]:[VENTAS OTROS 4 SEMANA OCT]])</calculatedColumnFormula>
    </tableColumn>
    <tableColumn id="79" name="Promociones"/>
    <tableColumn id="80" name="Incentivos "/>
    <tableColumn id="81" name="Capacitación"/>
    <tableColumn id="82" name="Perfil "/>
    <tableColumn id="83" name="Exhibición PDV – POP"/>
    <tableColumn id="84" name="Falta de stock de algún producto"/>
    <tableColumn id="85" name="Relacionamiento en PDV"/>
    <tableColumn id="86" name="Columna1" dataDxfId="60" dataCellStyle="Porcentaje">
      <calculatedColumnFormula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calculatedColumnFormula>
    </tableColumn>
    <tableColumn id="88" name="CLUSTER"/>
    <tableColumn id="87" name="VENTA MABE 1 SEMANA NOV"/>
    <tableColumn id="89" name="VENTA INDURAMA 1 SEMANA NOV"/>
    <tableColumn id="90" name="VENTAS WHIRLPOOL 1 SEMANA NOV"/>
    <tableColumn id="91" name="VENTAS LG 1 SEMANA NOV"/>
    <tableColumn id="92" name="VENTAS SAMSUNG 1 SEMANA NOV"/>
    <tableColumn id="93" name="VENTAS ELECTROLUX 1 SEMANA NOV"/>
    <tableColumn id="94" name="VENTAS OTROS 1 SEMANA NOV"/>
    <tableColumn id="95" name="VENTA TOTAL 1 SEMANA NOV">
      <calculatedColumnFormula>SUM(Tabla5[[#This Row],[VENTA MABE 1 SEMANA NOV]:[VENTAS OTROS 1 SEMANA NOV]])</calculatedColumnFormula>
    </tableColumn>
    <tableColumn id="103" name="VENTA MABE 2 SEMANA NOV" dataDxfId="59">
      <calculatedColumnFormula>IFERROR(VLOOKUP(Tabla5[[#This Row],[CLAVE]],[2]VENTAS!$F$2:$L$1501,2,0),0)</calculatedColumnFormula>
    </tableColumn>
    <tableColumn id="104" name="VENTA INDURAMA 2 SEMANA NOV" dataDxfId="58">
      <calculatedColumnFormula>IFERROR(VLOOKUP(Tabla5[[#This Row],[CLAVE]],[2]VENTAS!$F$2:$L$1501,3,0),0)</calculatedColumnFormula>
    </tableColumn>
    <tableColumn id="102" name="VENTAS WHIRLPOOL 2 SEMANA NOV" dataDxfId="57">
      <calculatedColumnFormula>IFERROR(VLOOKUP(Tabla5[[#This Row],[CLAVE]],[2]VENTAS!$F$2:$L$1501,4,0),0)</calculatedColumnFormula>
    </tableColumn>
    <tableColumn id="101" name="VENTAS LG 2 SEMANA NOV" dataDxfId="56">
      <calculatedColumnFormula>IFERROR(VLOOKUP(Tabla5[[#This Row],[CLAVE]],[2]VENTAS!$F$2:$L$1501,5,0),0)</calculatedColumnFormula>
    </tableColumn>
    <tableColumn id="100" name="VENTAS SAMSUNG 2 SEMANA NOV" dataDxfId="55">
      <calculatedColumnFormula>IFERROR(VLOOKUP(Tabla5[[#This Row],[CLAVE]],[2]VENTAS!$F$2:$L$1501,6,0),0)</calculatedColumnFormula>
    </tableColumn>
    <tableColumn id="99" name="VENTAS ELECTROLUX 2 SEMANA NOV" dataDxfId="54">
      <calculatedColumnFormula>IFERROR(VLOOKUP(Tabla5[[#This Row],[CLAVE]],[2]VENTAS!$F$2:$L$1501,7,0),0)</calculatedColumnFormula>
    </tableColumn>
    <tableColumn id="98" name="VENTAS OTROS 2 SEMANA NOV" dataDxfId="53">
      <calculatedColumnFormula>IFERROR(VLOOKUP(Tabla5[[#This Row],[CLAVE]],[2]VENTAS!$F$2:$R$1501,13,0),0)</calculatedColumnFormula>
    </tableColumn>
    <tableColumn id="97" name="VENTA TOTAL 2 SEMANA NOV" dataDxfId="52">
      <calculatedColumnFormula>SUM(Tabla5[[#This Row],[VENTA MABE 2 SEMANA NOV]:[VENTAS OTROS 2 SEMANA NOV]])</calculatedColumnFormula>
    </tableColumn>
    <tableColumn id="96" name="CUOTA NOV" dataDxfId="5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4" displayName="Tabla4" ref="A1:F51" totalsRowShown="0">
  <autoFilter ref="A1:F51"/>
  <tableColumns count="6">
    <tableColumn id="1" name="AGENCIA"/>
    <tableColumn id="2" name="REFRIGERADORAS (TOP MOUNT)" dataDxfId="50"/>
    <tableColumn id="3" name="COCINAS" dataDxfId="49"/>
    <tableColumn id="4" name="AA" dataDxfId="48"/>
    <tableColumn id="5" name="LAVADORAS (AUTOMATICAS)" dataDxfId="47"/>
    <tableColumn id="6" name="observacion" data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a6" displayName="Tabla6" ref="A1:U421" totalsRowShown="0" headerRowDxfId="24" dataDxfId="22" headerRowBorderDxfId="23" tableBorderDxfId="21" headerRowCellStyle="Normal_Rutero mercaderista Ant ag02">
  <autoFilter ref="A1:U421"/>
  <tableColumns count="21">
    <tableColumn id="1" name="DIAS DE VISITA" dataDxfId="20" dataCellStyle="Moneda [0]"/>
    <tableColumn id="2" name="CODIGO PDV" dataDxfId="19"/>
    <tableColumn id="3" name="NOMBRE PDV" dataDxfId="18"/>
    <tableColumn id="4" name="NOMBRE PDV HMPDV" dataDxfId="17"/>
    <tableColumn id="5" name="RETAIL MAPPING" dataDxfId="16"/>
    <tableColumn id="6" name="CLIENTE" dataDxfId="15"/>
    <tableColumn id="7" name="ZONA" dataDxfId="14"/>
    <tableColumn id="8" name="CIUDAD" dataDxfId="13"/>
    <tableColumn id="9" name="CANAL" dataDxfId="12"/>
    <tableColumn id="10" name="TIPO PROMOTOR" dataDxfId="11"/>
    <tableColumn id="11" name="ESTRUCTURA PROMOTORIA" dataDxfId="10" dataCellStyle="Normal 20"/>
    <tableColumn id="12" name="ID PROMOTOR" dataDxfId="9"/>
    <tableColumn id="13" name="NOMBRE COMPLETO PROMOTOR" dataDxfId="8"/>
    <tableColumn id="14" name="NOMBRE" dataDxfId="7"/>
    <tableColumn id="15" name="APELLIDO PATERNO" dataDxfId="6"/>
    <tableColumn id="16" name="APELLIDO MATERNO" dataDxfId="5"/>
    <tableColumn id="17" name="SUPERVISOR" dataDxfId="4"/>
    <tableColumn id="18" name="NOMBRE KAM / EJECUTIVO" dataDxfId="3"/>
    <tableColumn id="19" name="PROMOTOR AGENCIA" dataDxfId="2"/>
    <tableColumn id="20" name="VENTA PROMEDIO ULTIMO SEMESTRE" dataDxfId="1" dataCellStyle="Moneda [0]"/>
    <tableColumn id="21" name="RANKING" dataDxfId="0">
      <calculatedColumnFormula>VLOOKUP(Tabla6[[#This Row],[NOMBRE PDV]],[3]Unicomer!$DY$3:$EA$160,3,0)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"/>
  <sheetViews>
    <sheetView showGridLines="0" workbookViewId="0"/>
  </sheetViews>
  <sheetFormatPr baseColWidth="10" defaultRowHeight="14.4" x14ac:dyDescent="0.3"/>
  <cols>
    <col min="1" max="1" width="71.5546875" bestFit="1" customWidth="1"/>
    <col min="2" max="2" width="11.33203125" bestFit="1" customWidth="1"/>
    <col min="3" max="3" width="15" bestFit="1" customWidth="1"/>
    <col min="4" max="4" width="15.109375" bestFit="1" customWidth="1"/>
    <col min="5" max="5" width="14.5546875" bestFit="1" customWidth="1"/>
    <col min="6" max="6" width="67.44140625" bestFit="1" customWidth="1"/>
    <col min="7" max="7" width="31.6640625" bestFit="1" customWidth="1"/>
    <col min="8" max="8" width="21.5546875" bestFit="1" customWidth="1"/>
  </cols>
  <sheetData>
    <row r="1" spans="1:7" x14ac:dyDescent="0.3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380</v>
      </c>
    </row>
    <row r="2" spans="1:7" x14ac:dyDescent="0.3">
      <c r="A2" t="s">
        <v>695</v>
      </c>
      <c r="B2" t="s">
        <v>375</v>
      </c>
      <c r="C2" s="1">
        <v>44824.867815891201</v>
      </c>
      <c r="D2" s="1">
        <v>44824.381919085645</v>
      </c>
      <c r="E2" s="1">
        <v>44824.381919027779</v>
      </c>
      <c r="F2" t="s">
        <v>376</v>
      </c>
      <c r="G2" s="1" t="str">
        <f>VLOOKUP(ARCHIVOS_COMPLETOS_QMI_1_AL_17_SEP_22__2[[#This Row],[Name]],ARCHIVOS_COMPLETOS_QMI_1_AL_17_SEP_22[[Source.Name]:[PROMOTOR]],2,0)</f>
        <v>ADRIANA MARIBEL MARIN</v>
      </c>
    </row>
    <row r="3" spans="1:7" x14ac:dyDescent="0.3">
      <c r="A3" t="s">
        <v>21</v>
      </c>
      <c r="B3" t="s">
        <v>375</v>
      </c>
      <c r="C3" s="1">
        <v>44824.867826493057</v>
      </c>
      <c r="D3" s="1">
        <v>44823.654874861109</v>
      </c>
      <c r="E3" s="1">
        <v>44823.654874780092</v>
      </c>
      <c r="F3" t="s">
        <v>376</v>
      </c>
      <c r="G3" s="1" t="str">
        <f>VLOOKUP(ARCHIVOS_COMPLETOS_QMI_1_AL_17_SEP_22__2[[#This Row],[Name]],ARCHIVOS_COMPLETOS_QMI_1_AL_17_SEP_22[[Source.Name]:[PROMOTOR]],2,0)</f>
        <v>ALEXANDRA JAZMIN VERA</v>
      </c>
    </row>
    <row r="4" spans="1:7" x14ac:dyDescent="0.3">
      <c r="A4" t="s">
        <v>33</v>
      </c>
      <c r="B4" t="s">
        <v>375</v>
      </c>
      <c r="C4" s="1">
        <v>44824.867826863425</v>
      </c>
      <c r="D4" s="1">
        <v>44823.888063298611</v>
      </c>
      <c r="E4" s="1">
        <v>44823.653322557868</v>
      </c>
      <c r="F4" t="s">
        <v>376</v>
      </c>
      <c r="G4" s="1" t="str">
        <f>VLOOKUP(ARCHIVOS_COMPLETOS_QMI_1_AL_17_SEP_22__2[[#This Row],[Name]],ARCHIVOS_COMPLETOS_QMI_1_AL_17_SEP_22[[Source.Name]:[PROMOTOR]],2,0)</f>
        <v>ALEXANDRA MARIANELA CHIRIBOGA</v>
      </c>
    </row>
    <row r="5" spans="1:7" x14ac:dyDescent="0.3">
      <c r="A5" t="s">
        <v>37</v>
      </c>
      <c r="B5" t="s">
        <v>375</v>
      </c>
      <c r="C5" s="1">
        <v>44824.867827233793</v>
      </c>
      <c r="D5" s="1">
        <v>44823.655523414353</v>
      </c>
      <c r="E5" s="1">
        <v>44823.655523310183</v>
      </c>
      <c r="F5" t="s">
        <v>376</v>
      </c>
      <c r="G5" s="1" t="str">
        <f>VLOOKUP(ARCHIVOS_COMPLETOS_QMI_1_AL_17_SEP_22__2[[#This Row],[Name]],ARCHIVOS_COMPLETOS_QMI_1_AL_17_SEP_22[[Source.Name]:[PROMOTOR]],2,0)</f>
        <v>ALISON PAMELA ROSERO</v>
      </c>
    </row>
    <row r="6" spans="1:7" x14ac:dyDescent="0.3">
      <c r="A6" t="s">
        <v>43</v>
      </c>
      <c r="B6" t="s">
        <v>375</v>
      </c>
      <c r="C6" s="1">
        <v>44824.867827418981</v>
      </c>
      <c r="D6" s="1">
        <v>44823.654469861111</v>
      </c>
      <c r="E6" s="1">
        <v>44823.654337928238</v>
      </c>
      <c r="F6" t="s">
        <v>376</v>
      </c>
      <c r="G6" s="1" t="str">
        <f>VLOOKUP(ARCHIVOS_COMPLETOS_QMI_1_AL_17_SEP_22__2[[#This Row],[Name]],ARCHIVOS_COMPLETOS_QMI_1_AL_17_SEP_22[[Source.Name]:[PROMOTOR]],2,0)</f>
        <v>ANGEL JESUS ALVAREZ</v>
      </c>
    </row>
    <row r="7" spans="1:7" x14ac:dyDescent="0.3">
      <c r="A7" t="s">
        <v>47</v>
      </c>
      <c r="B7" t="s">
        <v>375</v>
      </c>
      <c r="C7" s="1">
        <v>44824.867827789349</v>
      </c>
      <c r="D7" s="1">
        <v>44823.655788124997</v>
      </c>
      <c r="E7" s="1">
        <v>44823.655788032411</v>
      </c>
      <c r="F7" t="s">
        <v>376</v>
      </c>
      <c r="G7" s="1" t="str">
        <f>VLOOKUP(ARCHIVOS_COMPLETOS_QMI_1_AL_17_SEP_22__2[[#This Row],[Name]],ARCHIVOS_COMPLETOS_QMI_1_AL_17_SEP_22[[Source.Name]:[PROMOTOR]],2,0)</f>
        <v>AMBAR NOEMI ESPIN</v>
      </c>
    </row>
    <row r="8" spans="1:7" x14ac:dyDescent="0.3">
      <c r="A8" t="s">
        <v>53</v>
      </c>
      <c r="B8" t="s">
        <v>375</v>
      </c>
      <c r="C8" s="1">
        <v>44824.867828159724</v>
      </c>
      <c r="D8" s="1">
        <v>44823.655643784725</v>
      </c>
      <c r="E8" s="1">
        <v>44823.655643668979</v>
      </c>
      <c r="F8" t="s">
        <v>376</v>
      </c>
      <c r="G8" s="1" t="str">
        <f>VLOOKUP(ARCHIVOS_COMPLETOS_QMI_1_AL_17_SEP_22__2[[#This Row],[Name]],ARCHIVOS_COMPLETOS_QMI_1_AL_17_SEP_22[[Source.Name]:[PROMOTOR]],2,0)</f>
        <v>CARLA ARACELY GUACHI</v>
      </c>
    </row>
    <row r="9" spans="1:7" x14ac:dyDescent="0.3">
      <c r="A9" t="s">
        <v>57</v>
      </c>
      <c r="B9" t="s">
        <v>375</v>
      </c>
      <c r="C9" s="1">
        <v>44824.867828344904</v>
      </c>
      <c r="D9" s="1">
        <v>44823.658730937503</v>
      </c>
      <c r="E9" s="1">
        <v>44823.658730821757</v>
      </c>
      <c r="F9" t="s">
        <v>376</v>
      </c>
      <c r="G9" s="1" t="str">
        <f>VLOOKUP(ARCHIVOS_COMPLETOS_QMI_1_AL_17_SEP_22__2[[#This Row],[Name]],ARCHIVOS_COMPLETOS_QMI_1_AL_17_SEP_22[[Source.Name]:[PROMOTOR]],2,0)</f>
        <v>LILIANA YADIRA AYALA</v>
      </c>
    </row>
    <row r="10" spans="1:7" x14ac:dyDescent="0.3">
      <c r="A10" t="s">
        <v>61</v>
      </c>
      <c r="B10" t="s">
        <v>375</v>
      </c>
      <c r="C10" s="1">
        <v>44824.86782871528</v>
      </c>
      <c r="D10" s="1">
        <v>44824.405677754628</v>
      </c>
      <c r="E10" s="1">
        <v>44823.655071377318</v>
      </c>
      <c r="F10" t="s">
        <v>376</v>
      </c>
      <c r="G10" s="1" t="str">
        <f>VLOOKUP(ARCHIVOS_COMPLETOS_QMI_1_AL_17_SEP_22__2[[#This Row],[Name]],ARCHIVOS_COMPLETOS_QMI_1_AL_17_SEP_22[[Source.Name]:[PROMOTOR]],2,0)</f>
        <v>SLEITER WALTER BARRE</v>
      </c>
    </row>
    <row r="11" spans="1:7" x14ac:dyDescent="0.3">
      <c r="A11" t="s">
        <v>65</v>
      </c>
      <c r="B11" t="s">
        <v>375</v>
      </c>
      <c r="C11" s="1">
        <v>44824.867828993054</v>
      </c>
      <c r="D11" s="1">
        <v>44824.407776863423</v>
      </c>
      <c r="E11" s="1">
        <v>44823.65358445602</v>
      </c>
      <c r="F11" t="s">
        <v>376</v>
      </c>
      <c r="G11" s="1" t="str">
        <f>VLOOKUP(ARCHIVOS_COMPLETOS_QMI_1_AL_17_SEP_22__2[[#This Row],[Name]],ARCHIVOS_COMPLETOS_QMI_1_AL_17_SEP_22[[Source.Name]:[PROMOTOR]],2,0)</f>
        <v>BRYAN MERCHAN</v>
      </c>
    </row>
    <row r="12" spans="1:7" x14ac:dyDescent="0.3">
      <c r="A12" t="s">
        <v>68</v>
      </c>
      <c r="B12" t="s">
        <v>375</v>
      </c>
      <c r="C12" s="1">
        <v>44824.867829305556</v>
      </c>
      <c r="D12" s="1">
        <v>44823.65214568287</v>
      </c>
      <c r="E12" s="1">
        <v>44823.651950636573</v>
      </c>
      <c r="F12" t="s">
        <v>376</v>
      </c>
      <c r="G12" s="1" t="str">
        <f>VLOOKUP(ARCHIVOS_COMPLETOS_QMI_1_AL_17_SEP_22__2[[#This Row],[Name]],ARCHIVOS_COMPLETOS_QMI_1_AL_17_SEP_22[[Source.Name]:[PROMOTOR]],2,0)</f>
        <v>ANDERSON FRANCISCO BURGOS</v>
      </c>
    </row>
    <row r="13" spans="1:7" x14ac:dyDescent="0.3">
      <c r="A13" t="s">
        <v>73</v>
      </c>
      <c r="B13" t="s">
        <v>375</v>
      </c>
      <c r="C13" s="1">
        <v>44824.867830000003</v>
      </c>
      <c r="D13" s="1">
        <v>44823.659245405091</v>
      </c>
      <c r="E13" s="1">
        <v>44823.65924533565</v>
      </c>
      <c r="F13" t="s">
        <v>376</v>
      </c>
      <c r="G13" s="1" t="str">
        <f>VLOOKUP(ARCHIVOS_COMPLETOS_QMI_1_AL_17_SEP_22__2[[#This Row],[Name]],ARCHIVOS_COMPLETOS_QMI_1_AL_17_SEP_22[[Source.Name]:[PROMOTOR]],2,0)</f>
        <v>DIANA CAROLINA CARRION</v>
      </c>
    </row>
    <row r="14" spans="1:7" x14ac:dyDescent="0.3">
      <c r="A14" t="s">
        <v>81</v>
      </c>
      <c r="B14" t="s">
        <v>375</v>
      </c>
      <c r="C14" s="1">
        <v>44824.867830370371</v>
      </c>
      <c r="D14" s="1">
        <v>44823.653409675928</v>
      </c>
      <c r="E14" s="1">
        <v>44823.653409571758</v>
      </c>
      <c r="F14" t="s">
        <v>376</v>
      </c>
      <c r="G14" s="1" t="str">
        <f>VLOOKUP(ARCHIVOS_COMPLETOS_QMI_1_AL_17_SEP_22__2[[#This Row],[Name]],ARCHIVOS_COMPLETOS_QMI_1_AL_17_SEP_22[[Source.Name]:[PROMOTOR]],2,0)</f>
        <v>CINTHYA ANAHI DONOSO</v>
      </c>
    </row>
    <row r="15" spans="1:7" x14ac:dyDescent="0.3">
      <c r="A15" t="s">
        <v>90</v>
      </c>
      <c r="B15" t="s">
        <v>375</v>
      </c>
      <c r="C15" s="1">
        <v>44824.867830706018</v>
      </c>
      <c r="D15" s="1">
        <v>44824.42350827546</v>
      </c>
      <c r="E15" s="1">
        <v>44823.658766932873</v>
      </c>
      <c r="F15" t="s">
        <v>376</v>
      </c>
      <c r="G15" s="1" t="str">
        <f>VLOOKUP(ARCHIVOS_COMPLETOS_QMI_1_AL_17_SEP_22__2[[#This Row],[Name]],ARCHIVOS_COMPLETOS_QMI_1_AL_17_SEP_22[[Source.Name]:[PROMOTOR]],2,0)</f>
        <v>CRISTIAN ISRAEL CHAVEZ</v>
      </c>
    </row>
    <row r="16" spans="1:7" x14ac:dyDescent="0.3">
      <c r="A16" t="s">
        <v>98</v>
      </c>
      <c r="B16" t="s">
        <v>375</v>
      </c>
      <c r="C16" s="1">
        <v>44824.86783072917</v>
      </c>
      <c r="D16" s="1">
        <v>44824.429294074071</v>
      </c>
      <c r="E16" s="1">
        <v>44823.654702731481</v>
      </c>
      <c r="F16" t="s">
        <v>376</v>
      </c>
      <c r="G16" s="1" t="str">
        <f>VLOOKUP(ARCHIVOS_COMPLETOS_QMI_1_AL_17_SEP_22__2[[#This Row],[Name]],ARCHIVOS_COMPLETOS_QMI_1_AL_17_SEP_22[[Source.Name]:[PROMOTOR]],2,0)</f>
        <v>GLADYS MARLENE CUMBE</v>
      </c>
    </row>
    <row r="17" spans="1:7" x14ac:dyDescent="0.3">
      <c r="A17" t="s">
        <v>671</v>
      </c>
      <c r="B17" t="s">
        <v>375</v>
      </c>
      <c r="C17" s="1">
        <v>44824.867831111114</v>
      </c>
      <c r="D17" s="1">
        <v>44823.919163784725</v>
      </c>
      <c r="E17" s="1">
        <v>44823.919154988427</v>
      </c>
      <c r="F17" t="s">
        <v>376</v>
      </c>
      <c r="G17" s="1" t="str">
        <f>VLOOKUP(ARCHIVOS_COMPLETOS_QMI_1_AL_17_SEP_22__2[[#This Row],[Name]],ARCHIVOS_COMPLETOS_QMI_1_AL_17_SEP_22[[Source.Name]:[PROMOTOR]],2,0)</f>
        <v>HELLIS CAROLINA CONTRERAS</v>
      </c>
    </row>
    <row r="18" spans="1:7" x14ac:dyDescent="0.3">
      <c r="A18" t="s">
        <v>104</v>
      </c>
      <c r="B18" t="s">
        <v>375</v>
      </c>
      <c r="C18" s="1">
        <v>44824.867831354168</v>
      </c>
      <c r="D18" s="1">
        <v>44823.652323344904</v>
      </c>
      <c r="E18" s="1">
        <v>44823.652323321759</v>
      </c>
      <c r="F18" t="s">
        <v>376</v>
      </c>
      <c r="G18" s="1" t="str">
        <f>VLOOKUP(ARCHIVOS_COMPLETOS_QMI_1_AL_17_SEP_22__2[[#This Row],[Name]],ARCHIVOS_COMPLETOS_QMI_1_AL_17_SEP_22[[Source.Name]:[PROMOTOR]],2,0)</f>
        <v>DARWIN STALIN NARANJO</v>
      </c>
    </row>
    <row r="19" spans="1:7" x14ac:dyDescent="0.3">
      <c r="A19" t="s">
        <v>1476</v>
      </c>
      <c r="B19" t="s">
        <v>375</v>
      </c>
      <c r="C19" s="1">
        <v>44824.867832048614</v>
      </c>
      <c r="D19" s="1">
        <v>44824.430465243058</v>
      </c>
      <c r="E19" s="1">
        <v>44824.430329039351</v>
      </c>
      <c r="F19" t="s">
        <v>376</v>
      </c>
      <c r="G19" s="1" t="str">
        <f>VLOOKUP(ARCHIVOS_COMPLETOS_QMI_1_AL_17_SEP_22__2[[#This Row],[Name]],ARCHIVOS_COMPLETOS_QMI_1_AL_17_SEP_22[[Source.Name]:[PROMOTOR]],2,0)</f>
        <v>ZOILA REBECA DELGADO</v>
      </c>
    </row>
    <row r="20" spans="1:7" x14ac:dyDescent="0.3">
      <c r="A20" t="s">
        <v>690</v>
      </c>
      <c r="B20" t="s">
        <v>375</v>
      </c>
      <c r="C20" s="1">
        <v>44824.867832280092</v>
      </c>
      <c r="D20" s="1">
        <v>44823.965133078702</v>
      </c>
      <c r="E20" s="1">
        <v>44823.963807384258</v>
      </c>
      <c r="F20" t="s">
        <v>376</v>
      </c>
      <c r="G20" s="1" t="str">
        <f>VLOOKUP(ARCHIVOS_COMPLETOS_QMI_1_AL_17_SEP_22__2[[#This Row],[Name]],ARCHIVOS_COMPLETOS_QMI_1_AL_17_SEP_22[[Source.Name]:[PROMOTOR]],2,0)</f>
        <v>JOHANNA MARIA DELGADO</v>
      </c>
    </row>
    <row r="21" spans="1:7" x14ac:dyDescent="0.3">
      <c r="A21" t="s">
        <v>108</v>
      </c>
      <c r="B21" t="s">
        <v>375</v>
      </c>
      <c r="C21" s="1">
        <v>44824.867832465279</v>
      </c>
      <c r="D21" s="1">
        <v>44824.440785983796</v>
      </c>
      <c r="E21" s="1">
        <v>44823.658065891206</v>
      </c>
      <c r="F21" t="s">
        <v>376</v>
      </c>
      <c r="G21" s="1" t="str">
        <f>VLOOKUP(ARCHIVOS_COMPLETOS_QMI_1_AL_17_SEP_22__2[[#This Row],[Name]],ARCHIVOS_COMPLETOS_QMI_1_AL_17_SEP_22[[Source.Name]:[PROMOTOR]],2,0)</f>
        <v>DEYSI PAULINA ZAMBRANO</v>
      </c>
    </row>
    <row r="22" spans="1:7" x14ac:dyDescent="0.3">
      <c r="A22" t="s">
        <v>119</v>
      </c>
      <c r="B22" t="s">
        <v>375</v>
      </c>
      <c r="C22" s="1">
        <v>44824.867832696757</v>
      </c>
      <c r="D22" s="1">
        <v>44823.656457210651</v>
      </c>
      <c r="E22" s="1">
        <v>44823.656457094905</v>
      </c>
      <c r="F22" t="s">
        <v>376</v>
      </c>
      <c r="G22" s="1" t="str">
        <f>VLOOKUP(ARCHIVOS_COMPLETOS_QMI_1_AL_17_SEP_22__2[[#This Row],[Name]],ARCHIVOS_COMPLETOS_QMI_1_AL_17_SEP_22[[Source.Name]:[PROMOTOR]],2,0)</f>
        <v>ROSMARY COROMOTO HERRERA</v>
      </c>
    </row>
    <row r="23" spans="1:7" x14ac:dyDescent="0.3">
      <c r="A23" t="s">
        <v>124</v>
      </c>
      <c r="B23" t="s">
        <v>375</v>
      </c>
      <c r="C23" s="1">
        <v>44824.867832974538</v>
      </c>
      <c r="D23" s="1">
        <v>44823.659480243055</v>
      </c>
      <c r="E23" s="1">
        <v>44823.659480127317</v>
      </c>
      <c r="F23" t="s">
        <v>376</v>
      </c>
      <c r="G23" s="1" t="str">
        <f>VLOOKUP(ARCHIVOS_COMPLETOS_QMI_1_AL_17_SEP_22__2[[#This Row],[Name]],ARCHIVOS_COMPLETOS_QMI_1_AL_17_SEP_22[[Source.Name]:[PROMOTOR]],2,0)</f>
        <v>BRYAN ALEXANDER ENRIQUEZ</v>
      </c>
    </row>
    <row r="24" spans="1:7" x14ac:dyDescent="0.3">
      <c r="A24" t="s">
        <v>129</v>
      </c>
      <c r="B24" t="s">
        <v>375</v>
      </c>
      <c r="C24" s="1">
        <v>44824.867833449076</v>
      </c>
      <c r="D24" s="1">
        <v>44823.897115381944</v>
      </c>
      <c r="E24" s="1">
        <v>44823.654411585645</v>
      </c>
      <c r="F24" t="s">
        <v>376</v>
      </c>
      <c r="G24" s="1" t="str">
        <f>VLOOKUP(ARCHIVOS_COMPLETOS_QMI_1_AL_17_SEP_22__2[[#This Row],[Name]],ARCHIVOS_COMPLETOS_QMI_1_AL_17_SEP_22[[Source.Name]:[PROMOTOR]],2,0)</f>
        <v>MAYRA ERIKA ESPINAL</v>
      </c>
    </row>
    <row r="25" spans="1:7" x14ac:dyDescent="0.3">
      <c r="A25" t="s">
        <v>133</v>
      </c>
      <c r="B25" t="s">
        <v>375</v>
      </c>
      <c r="C25" s="1">
        <v>44824.867833703705</v>
      </c>
      <c r="D25" s="1">
        <v>44823.655488229168</v>
      </c>
      <c r="E25" s="1">
        <v>44823.655488113429</v>
      </c>
      <c r="F25" t="s">
        <v>376</v>
      </c>
      <c r="G25" s="1" t="str">
        <f>VLOOKUP(ARCHIVOS_COMPLETOS_QMI_1_AL_17_SEP_22__2[[#This Row],[Name]],ARCHIVOS_COMPLETOS_QMI_1_AL_17_SEP_22[[Source.Name]:[PROMOTOR]],2,0)</f>
        <v>STEFANY SAMANTHA ZHUNIO</v>
      </c>
    </row>
    <row r="26" spans="1:7" x14ac:dyDescent="0.3">
      <c r="A26" t="s">
        <v>138</v>
      </c>
      <c r="B26" t="s">
        <v>375</v>
      </c>
      <c r="C26" s="1">
        <v>44824.86783398148</v>
      </c>
      <c r="D26" s="1">
        <v>44823.658116469909</v>
      </c>
      <c r="E26" s="1">
        <v>44823.658018668983</v>
      </c>
      <c r="F26" t="s">
        <v>376</v>
      </c>
      <c r="G26" s="1" t="str">
        <f>VLOOKUP(ARCHIVOS_COMPLETOS_QMI_1_AL_17_SEP_22__2[[#This Row],[Name]],ARCHIVOS_COMPLETOS_QMI_1_AL_17_SEP_22[[Source.Name]:[PROMOTOR]],2,0)</f>
        <v>LUISA EVELIN PERUGACHI</v>
      </c>
    </row>
    <row r="27" spans="1:7" x14ac:dyDescent="0.3">
      <c r="A27" t="s">
        <v>677</v>
      </c>
      <c r="B27" t="s">
        <v>375</v>
      </c>
      <c r="C27" s="1">
        <v>44824.867834386576</v>
      </c>
      <c r="D27" s="1">
        <v>44823.948058888891</v>
      </c>
      <c r="E27" s="1">
        <v>44823.948058888891</v>
      </c>
      <c r="F27" t="s">
        <v>376</v>
      </c>
      <c r="G27" s="1" t="str">
        <f>VLOOKUP(ARCHIVOS_COMPLETOS_QMI_1_AL_17_SEP_22__2[[#This Row],[Name]],ARCHIVOS_COMPLETOS_QMI_1_AL_17_SEP_22[[Source.Name]:[PROMOTOR]],2,0)</f>
        <v>FABIAN PAUL ALARCON</v>
      </c>
    </row>
    <row r="28" spans="1:7" x14ac:dyDescent="0.3">
      <c r="A28" t="s">
        <v>150</v>
      </c>
      <c r="B28" t="s">
        <v>375</v>
      </c>
      <c r="C28" s="1">
        <v>44824.867834594908</v>
      </c>
      <c r="D28" s="1">
        <v>44823.655387222221</v>
      </c>
      <c r="E28" s="1">
        <v>44823.655387222221</v>
      </c>
      <c r="F28" t="s">
        <v>376</v>
      </c>
      <c r="G28" s="1" t="str">
        <f>VLOOKUP(ARCHIVOS_COMPLETOS_QMI_1_AL_17_SEP_22__2[[#This Row],[Name]],ARCHIVOS_COMPLETOS_QMI_1_AL_17_SEP_22[[Source.Name]:[PROMOTOR]],2,0)</f>
        <v>RUTH MARIAM LEON</v>
      </c>
    </row>
    <row r="29" spans="1:7" x14ac:dyDescent="0.3">
      <c r="A29" t="s">
        <v>155</v>
      </c>
      <c r="B29" t="s">
        <v>375</v>
      </c>
      <c r="C29" s="1">
        <v>44824.867834780096</v>
      </c>
      <c r="D29" s="1">
        <v>44823.651914062502</v>
      </c>
      <c r="E29" s="1">
        <v>44823.651914062502</v>
      </c>
      <c r="F29" t="s">
        <v>376</v>
      </c>
      <c r="G29" s="1" t="str">
        <f>VLOOKUP(ARCHIVOS_COMPLETOS_QMI_1_AL_17_SEP_22__2[[#This Row],[Name]],ARCHIVOS_COMPLETOS_QMI_1_AL_17_SEP_22[[Source.Name]:[PROMOTOR]],2,0)</f>
        <v>GEMA MELISSA MACIAS</v>
      </c>
    </row>
    <row r="30" spans="1:7" x14ac:dyDescent="0.3">
      <c r="A30" t="s">
        <v>691</v>
      </c>
      <c r="B30" t="s">
        <v>375</v>
      </c>
      <c r="C30" s="1">
        <v>44824.867834999997</v>
      </c>
      <c r="D30" s="1">
        <v>44824.026563437503</v>
      </c>
      <c r="E30" s="1">
        <v>44824.026563344909</v>
      </c>
      <c r="F30" t="s">
        <v>376</v>
      </c>
      <c r="G30" s="1" t="str">
        <f>VLOOKUP(ARCHIVOS_COMPLETOS_QMI_1_AL_17_SEP_22__2[[#This Row],[Name]],ARCHIVOS_COMPLETOS_QMI_1_AL_17_SEP_22[[Source.Name]:[PROMOTOR]],2,0)</f>
        <v>ADRIANA KAROLINA GOMEZ</v>
      </c>
    </row>
    <row r="31" spans="1:7" x14ac:dyDescent="0.3">
      <c r="A31" t="s">
        <v>161</v>
      </c>
      <c r="B31" t="s">
        <v>375</v>
      </c>
      <c r="C31" s="1">
        <v>44824.867835347221</v>
      </c>
      <c r="D31" s="1">
        <v>44823.651730335645</v>
      </c>
      <c r="E31" s="1">
        <v>44823.651730266203</v>
      </c>
      <c r="F31" t="s">
        <v>376</v>
      </c>
      <c r="G31" s="1" t="str">
        <f>VLOOKUP(ARCHIVOS_COMPLETOS_QMI_1_AL_17_SEP_22__2[[#This Row],[Name]],ARCHIVOS_COMPLETOS_QMI_1_AL_17_SEP_22[[Source.Name]:[PROMOTOR]],2,0)</f>
        <v>ITALO ALEXANDER GUARANDA</v>
      </c>
    </row>
    <row r="32" spans="1:7" x14ac:dyDescent="0.3">
      <c r="A32" t="s">
        <v>164</v>
      </c>
      <c r="B32" t="s">
        <v>375</v>
      </c>
      <c r="C32" s="1">
        <v>44824.86783560185</v>
      </c>
      <c r="D32" s="1">
        <v>44823.655865312503</v>
      </c>
      <c r="E32" s="1">
        <v>44823.655865196757</v>
      </c>
      <c r="F32" t="s">
        <v>376</v>
      </c>
      <c r="G32" s="1" t="str">
        <f>VLOOKUP(ARCHIVOS_COMPLETOS_QMI_1_AL_17_SEP_22__2[[#This Row],[Name]],ARCHIVOS_COMPLETOS_QMI_1_AL_17_SEP_22[[Source.Name]:[PROMOTOR]],2,0)</f>
        <v>GABRIELA IBARRA</v>
      </c>
    </row>
    <row r="33" spans="1:7" x14ac:dyDescent="0.3">
      <c r="A33" t="s">
        <v>168</v>
      </c>
      <c r="B33" t="s">
        <v>375</v>
      </c>
      <c r="C33" s="1">
        <v>44824.867836145837</v>
      </c>
      <c r="D33" s="1">
        <v>44823.657188576391</v>
      </c>
      <c r="E33" s="1">
        <v>44823.657188530095</v>
      </c>
      <c r="F33" t="s">
        <v>376</v>
      </c>
      <c r="G33" s="1" t="str">
        <f>VLOOKUP(ARCHIVOS_COMPLETOS_QMI_1_AL_17_SEP_22__2[[#This Row],[Name]],ARCHIVOS_COMPLETOS_QMI_1_AL_17_SEP_22[[Source.Name]:[PROMOTOR]],2,0)</f>
        <v>JHONSO GONZALO SARITAMA</v>
      </c>
    </row>
    <row r="34" spans="1:7" x14ac:dyDescent="0.3">
      <c r="A34" t="s">
        <v>172</v>
      </c>
      <c r="B34" t="s">
        <v>375</v>
      </c>
      <c r="C34" s="1">
        <v>44824.867836516205</v>
      </c>
      <c r="D34" s="1">
        <v>44823.657990775464</v>
      </c>
      <c r="E34" s="1">
        <v>44823.657946701387</v>
      </c>
      <c r="F34" t="s">
        <v>376</v>
      </c>
      <c r="G34" s="1" t="str">
        <f>VLOOKUP(ARCHIVOS_COMPLETOS_QMI_1_AL_17_SEP_22__2[[#This Row],[Name]],ARCHIVOS_COMPLETOS_QMI_1_AL_17_SEP_22[[Source.Name]:[PROMOTOR]],2,0)</f>
        <v>MAURA DANIELA JIMENEZ</v>
      </c>
    </row>
    <row r="35" spans="1:7" x14ac:dyDescent="0.3">
      <c r="A35" t="s">
        <v>663</v>
      </c>
      <c r="B35" t="s">
        <v>375</v>
      </c>
      <c r="C35" s="1">
        <v>44824.867836678241</v>
      </c>
      <c r="D35" s="1">
        <v>44824.4427281713</v>
      </c>
      <c r="E35" s="1">
        <v>44823.917888784723</v>
      </c>
      <c r="F35" t="s">
        <v>376</v>
      </c>
      <c r="G35" s="1" t="str">
        <f>VLOOKUP(ARCHIVOS_COMPLETOS_QMI_1_AL_17_SEP_22__2[[#This Row],[Name]],ARCHIVOS_COMPLETOS_QMI_1_AL_17_SEP_22[[Source.Name]:[PROMOTOR]],2,0)</f>
        <v>HENRY VICTOR JIMENEZ</v>
      </c>
    </row>
    <row r="36" spans="1:7" x14ac:dyDescent="0.3">
      <c r="A36" t="s">
        <v>658</v>
      </c>
      <c r="B36" t="s">
        <v>375</v>
      </c>
      <c r="C36" s="1">
        <v>44824.867837256941</v>
      </c>
      <c r="D36" s="1">
        <v>44823.421421828702</v>
      </c>
      <c r="E36" s="1">
        <v>44823.421410891206</v>
      </c>
      <c r="F36" t="s">
        <v>376</v>
      </c>
      <c r="G36" s="1" t="str">
        <f>VLOOKUP(ARCHIVOS_COMPLETOS_QMI_1_AL_17_SEP_22__2[[#This Row],[Name]],ARCHIVOS_COMPLETOS_QMI_1_AL_17_SEP_22[[Source.Name]:[PROMOTOR]],2,0)</f>
        <v>KAREN ESTHEFANIA CRUZ</v>
      </c>
    </row>
    <row r="37" spans="1:7" x14ac:dyDescent="0.3">
      <c r="A37" t="s">
        <v>177</v>
      </c>
      <c r="B37" t="s">
        <v>375</v>
      </c>
      <c r="C37" s="1">
        <v>44824.86783758102</v>
      </c>
      <c r="D37" s="1">
        <v>44823.955780879631</v>
      </c>
      <c r="E37" s="1">
        <v>44823.655032939816</v>
      </c>
      <c r="F37" t="s">
        <v>376</v>
      </c>
      <c r="G37" s="1" t="str">
        <f>VLOOKUP(ARCHIVOS_COMPLETOS_QMI_1_AL_17_SEP_22__2[[#This Row],[Name]],ARCHIVOS_COMPLETOS_QMI_1_AL_17_SEP_22[[Source.Name]:[PROMOTOR]],2,0)</f>
        <v>KEVIN SISALEMA</v>
      </c>
    </row>
    <row r="38" spans="1:7" x14ac:dyDescent="0.3">
      <c r="A38" t="s">
        <v>181</v>
      </c>
      <c r="B38" t="s">
        <v>375</v>
      </c>
      <c r="C38" s="1">
        <v>44824.867837951388</v>
      </c>
      <c r="D38" s="1">
        <v>44823.656225844905</v>
      </c>
      <c r="E38" s="1">
        <v>44823.656225844905</v>
      </c>
      <c r="F38" t="s">
        <v>376</v>
      </c>
      <c r="G38" s="1" t="str">
        <f>VLOOKUP(ARCHIVOS_COMPLETOS_QMI_1_AL_17_SEP_22__2[[#This Row],[Name]],ARCHIVOS_COMPLETOS_QMI_1_AL_17_SEP_22[[Source.Name]:[PROMOTOR]],2,0)</f>
        <v>ELAYNE IVANOVA LAZO</v>
      </c>
    </row>
    <row r="39" spans="1:7" x14ac:dyDescent="0.3">
      <c r="A39" t="s">
        <v>185</v>
      </c>
      <c r="B39" t="s">
        <v>375</v>
      </c>
      <c r="C39" s="1">
        <v>44824.867838321756</v>
      </c>
      <c r="D39" s="1">
        <v>44823.655682569442</v>
      </c>
      <c r="E39" s="1">
        <v>44823.655682511577</v>
      </c>
      <c r="F39" t="s">
        <v>376</v>
      </c>
      <c r="G39" s="1" t="str">
        <f>VLOOKUP(ARCHIVOS_COMPLETOS_QMI_1_AL_17_SEP_22__2[[#This Row],[Name]],ARCHIVOS_COMPLETOS_QMI_1_AL_17_SEP_22[[Source.Name]:[PROMOTOR]],2,0)</f>
        <v>LADY MAGALY PUMA</v>
      </c>
    </row>
    <row r="40" spans="1:7" x14ac:dyDescent="0.3">
      <c r="A40" t="s">
        <v>189</v>
      </c>
      <c r="B40" t="s">
        <v>375</v>
      </c>
      <c r="C40" s="1">
        <v>44824.867838518519</v>
      </c>
      <c r="D40" s="1">
        <v>44823.898427476852</v>
      </c>
      <c r="E40" s="1">
        <v>44823.657630069443</v>
      </c>
      <c r="F40" t="s">
        <v>376</v>
      </c>
      <c r="G40" s="1" t="str">
        <f>VLOOKUP(ARCHIVOS_COMPLETOS_QMI_1_AL_17_SEP_22__2[[#This Row],[Name]],ARCHIVOS_COMPLETOS_QMI_1_AL_17_SEP_22[[Source.Name]:[PROMOTOR]],2,0)</f>
        <v>MAIRA LILIANA MENDIA</v>
      </c>
    </row>
    <row r="41" spans="1:7" x14ac:dyDescent="0.3">
      <c r="A41" t="s">
        <v>190</v>
      </c>
      <c r="B41" t="s">
        <v>375</v>
      </c>
      <c r="C41" s="1">
        <v>44824.86783865741</v>
      </c>
      <c r="D41" s="1">
        <v>44823.655114780093</v>
      </c>
      <c r="E41" s="1">
        <v>44823.655114652778</v>
      </c>
      <c r="F41" t="s">
        <v>376</v>
      </c>
      <c r="G41" s="1" t="str">
        <f>VLOOKUP(ARCHIVOS_COMPLETOS_QMI_1_AL_17_SEP_22__2[[#This Row],[Name]],ARCHIVOS_COMPLETOS_QMI_1_AL_17_SEP_22[[Source.Name]:[PROMOTOR]],2,0)</f>
        <v>MARCO ALCIDES MALLA</v>
      </c>
    </row>
    <row r="42" spans="1:7" x14ac:dyDescent="0.3">
      <c r="A42" t="s">
        <v>194</v>
      </c>
      <c r="B42" t="s">
        <v>375</v>
      </c>
      <c r="C42" s="1">
        <v>44824.867839074075</v>
      </c>
      <c r="D42" s="1">
        <v>44824.444524722225</v>
      </c>
      <c r="E42" s="1">
        <v>44823.658825960651</v>
      </c>
      <c r="F42" t="s">
        <v>376</v>
      </c>
      <c r="G42" s="1" t="str">
        <f>VLOOKUP(ARCHIVOS_COMPLETOS_QMI_1_AL_17_SEP_22__2[[#This Row],[Name]],ARCHIVOS_COMPLETOS_QMI_1_AL_17_SEP_22[[Source.Name]:[PROMOTOR]],2,0)</f>
        <v>MARIA ELIZABETH HERAS</v>
      </c>
    </row>
    <row r="43" spans="1:7" x14ac:dyDescent="0.3">
      <c r="A43" t="s">
        <v>197</v>
      </c>
      <c r="B43" t="s">
        <v>375</v>
      </c>
      <c r="C43" s="1">
        <v>44824.867839317129</v>
      </c>
      <c r="D43" s="1">
        <v>44823.657871099538</v>
      </c>
      <c r="E43" s="1">
        <v>44823.6578709838</v>
      </c>
      <c r="F43" t="s">
        <v>376</v>
      </c>
      <c r="G43" s="1" t="str">
        <f>VLOOKUP(ARCHIVOS_COMPLETOS_QMI_1_AL_17_SEP_22__2[[#This Row],[Name]],ARCHIVOS_COMPLETOS_QMI_1_AL_17_SEP_22[[Source.Name]:[PROMOTOR]],2,0)</f>
        <v>MARIO DAVID NUÑEZ</v>
      </c>
    </row>
    <row r="44" spans="1:7" x14ac:dyDescent="0.3">
      <c r="A44" t="s">
        <v>698</v>
      </c>
      <c r="B44" t="s">
        <v>375</v>
      </c>
      <c r="C44" s="1">
        <v>44824.867839513892</v>
      </c>
      <c r="D44" s="1">
        <v>44824.395487546295</v>
      </c>
      <c r="E44" s="1">
        <v>44824.395477962964</v>
      </c>
      <c r="F44" t="s">
        <v>376</v>
      </c>
      <c r="G44" s="1" t="str">
        <f>VLOOKUP(ARCHIVOS_COMPLETOS_QMI_1_AL_17_SEP_22__2[[#This Row],[Name]],ARCHIVOS_COMPLETOS_QMI_1_AL_17_SEP_22[[Source.Name]:[PROMOTOR]],2,0)</f>
        <v>SHANEL PAMELA MENA</v>
      </c>
    </row>
    <row r="45" spans="1:7" x14ac:dyDescent="0.3">
      <c r="A45" t="s">
        <v>215</v>
      </c>
      <c r="B45" t="s">
        <v>375</v>
      </c>
      <c r="C45" s="1">
        <v>44824.867839988423</v>
      </c>
      <c r="D45" s="1">
        <v>44823.657830937504</v>
      </c>
      <c r="E45" s="1">
        <v>44823.657830821758</v>
      </c>
      <c r="F45" t="s">
        <v>376</v>
      </c>
      <c r="G45" s="1" t="str">
        <f>VLOOKUP(ARCHIVOS_COMPLETOS_QMI_1_AL_17_SEP_22__2[[#This Row],[Name]],ARCHIVOS_COMPLETOS_QMI_1_AL_17_SEP_22[[Source.Name]:[PROMOTOR]],2,0)</f>
        <v>YANDRY ADRIÁN MENDOZA</v>
      </c>
    </row>
    <row r="46" spans="1:7" x14ac:dyDescent="0.3">
      <c r="A46" t="s">
        <v>224</v>
      </c>
      <c r="B46" t="s">
        <v>375</v>
      </c>
      <c r="C46" s="1">
        <v>44824.86784053241</v>
      </c>
      <c r="D46" s="1">
        <v>44824.443678634256</v>
      </c>
      <c r="E46" s="1">
        <v>44823.652274791668</v>
      </c>
      <c r="F46" t="s">
        <v>376</v>
      </c>
      <c r="G46" s="1" t="str">
        <f>VLOOKUP(ARCHIVOS_COMPLETOS_QMI_1_AL_17_SEP_22__2[[#This Row],[Name]],ARCHIVOS_COMPLETOS_QMI_1_AL_17_SEP_22[[Source.Name]:[PROMOTOR]],2,0)</f>
        <v>MIRELLA ASUNCIÓN INTRIAGO</v>
      </c>
    </row>
    <row r="47" spans="1:7" x14ac:dyDescent="0.3">
      <c r="A47" t="s">
        <v>231</v>
      </c>
      <c r="B47" t="s">
        <v>375</v>
      </c>
      <c r="C47" s="1">
        <v>44824.867840798608</v>
      </c>
      <c r="D47" s="1">
        <v>44823.653176238426</v>
      </c>
      <c r="E47" s="1">
        <v>44823.653176122687</v>
      </c>
      <c r="F47" t="s">
        <v>376</v>
      </c>
      <c r="G47" s="1" t="str">
        <f>VLOOKUP(ARCHIVOS_COMPLETOS_QMI_1_AL_17_SEP_22__2[[#This Row],[Name]],ARCHIVOS_COMPLETOS_QMI_1_AL_17_SEP_22[[Source.Name]:[PROMOTOR]],2,0)</f>
        <v>BYRON ALEXANDER MONSERRATE</v>
      </c>
    </row>
    <row r="48" spans="1:7" x14ac:dyDescent="0.3">
      <c r="A48" t="s">
        <v>234</v>
      </c>
      <c r="B48" t="s">
        <v>375</v>
      </c>
      <c r="C48" s="1">
        <v>44824.482748993054</v>
      </c>
      <c r="D48" s="1">
        <v>44823.651631655091</v>
      </c>
      <c r="E48" s="1">
        <v>44823.651631655091</v>
      </c>
      <c r="F48" t="s">
        <v>376</v>
      </c>
      <c r="G48" s="1" t="str">
        <f>VLOOKUP(ARCHIVOS_COMPLETOS_QMI_1_AL_17_SEP_22__2[[#This Row],[Name]],ARCHIVOS_COMPLETOS_QMI_1_AL_17_SEP_22[[Source.Name]:[PROMOTOR]],2,0)</f>
        <v>CRISTIAN HERNAN MUÑOZ</v>
      </c>
    </row>
    <row r="49" spans="1:7" x14ac:dyDescent="0.3">
      <c r="A49" t="s">
        <v>239</v>
      </c>
      <c r="B49" t="s">
        <v>375</v>
      </c>
      <c r="C49" s="1">
        <v>44824.482749050927</v>
      </c>
      <c r="D49" s="1">
        <v>44823.658937245367</v>
      </c>
      <c r="E49" s="1">
        <v>44823.658937141205</v>
      </c>
      <c r="F49" t="s">
        <v>376</v>
      </c>
      <c r="G49" s="1" t="str">
        <f>VLOOKUP(ARCHIVOS_COMPLETOS_QMI_1_AL_17_SEP_22__2[[#This Row],[Name]],ARCHIVOS_COMPLETOS_QMI_1_AL_17_SEP_22[[Source.Name]:[PROMOTOR]],2,0)</f>
        <v>JOSSELYN DAYANA MUÑOZ</v>
      </c>
    </row>
    <row r="50" spans="1:7" x14ac:dyDescent="0.3">
      <c r="A50" t="s">
        <v>244</v>
      </c>
      <c r="B50" t="s">
        <v>375</v>
      </c>
      <c r="C50" s="1">
        <v>44824.482749201386</v>
      </c>
      <c r="D50" s="1">
        <v>44823.653515474536</v>
      </c>
      <c r="E50" s="1">
        <v>44823.653515358797</v>
      </c>
      <c r="F50" t="s">
        <v>376</v>
      </c>
      <c r="G50" s="1" t="str">
        <f>VLOOKUP(ARCHIVOS_COMPLETOS_QMI_1_AL_17_SEP_22__2[[#This Row],[Name]],ARCHIVOS_COMPLETOS_QMI_1_AL_17_SEP_22[[Source.Name]:[PROMOTOR]],2,0)</f>
        <v>NELLY PATRICIA CORDOVA</v>
      </c>
    </row>
    <row r="51" spans="1:7" x14ac:dyDescent="0.3">
      <c r="A51" t="s">
        <v>247</v>
      </c>
      <c r="B51" t="s">
        <v>375</v>
      </c>
      <c r="C51" s="1">
        <v>44824.482749305556</v>
      </c>
      <c r="D51" s="1">
        <v>44823.655553391203</v>
      </c>
      <c r="E51" s="1">
        <v>44823.65555333333</v>
      </c>
      <c r="F51" t="s">
        <v>376</v>
      </c>
      <c r="G51" s="1" t="str">
        <f>VLOOKUP(ARCHIVOS_COMPLETOS_QMI_1_AL_17_SEP_22__2[[#This Row],[Name]],ARCHIVOS_COMPLETOS_QMI_1_AL_17_SEP_22[[Source.Name]:[PROMOTOR]],2,0)</f>
        <v>ODALYS JAZMIN ESPINOZA</v>
      </c>
    </row>
    <row r="52" spans="1:7" x14ac:dyDescent="0.3">
      <c r="A52" t="s">
        <v>257</v>
      </c>
      <c r="B52" t="s">
        <v>375</v>
      </c>
      <c r="C52" s="1">
        <v>44824.482749386574</v>
      </c>
      <c r="D52" s="1">
        <v>44823.653478437504</v>
      </c>
      <c r="E52" s="1">
        <v>44823.653478321758</v>
      </c>
      <c r="F52" t="s">
        <v>376</v>
      </c>
      <c r="G52" s="1" t="str">
        <f>VLOOKUP(ARCHIVOS_COMPLETOS_QMI_1_AL_17_SEP_22__2[[#This Row],[Name]],ARCHIVOS_COMPLETOS_QMI_1_AL_17_SEP_22[[Source.Name]:[PROMOTOR]],2,0)</f>
        <v>JEREMY ISAAC SAENZ</v>
      </c>
    </row>
    <row r="53" spans="1:7" x14ac:dyDescent="0.3">
      <c r="A53" t="s">
        <v>263</v>
      </c>
      <c r="B53" t="s">
        <v>375</v>
      </c>
      <c r="C53" s="1">
        <v>44824.482749583331</v>
      </c>
      <c r="D53" s="1">
        <v>44823.654908518518</v>
      </c>
      <c r="E53" s="1">
        <v>44823.654908414355</v>
      </c>
      <c r="F53" t="s">
        <v>376</v>
      </c>
      <c r="G53" s="1" t="str">
        <f>VLOOKUP(ARCHIVOS_COMPLETOS_QMI_1_AL_17_SEP_22__2[[#This Row],[Name]],ARCHIVOS_COMPLETOS_QMI_1_AL_17_SEP_22[[Source.Name]:[PROMOTOR]],2,0)</f>
        <v>PAMELA THALIA ESPINOZA</v>
      </c>
    </row>
    <row r="54" spans="1:7" x14ac:dyDescent="0.3">
      <c r="A54" t="s">
        <v>267</v>
      </c>
      <c r="B54" t="s">
        <v>375</v>
      </c>
      <c r="C54" s="1">
        <v>44824.482749583331</v>
      </c>
      <c r="D54" s="1">
        <v>44823.656085682873</v>
      </c>
      <c r="E54" s="1">
        <v>44823.656085636576</v>
      </c>
      <c r="F54" t="s">
        <v>376</v>
      </c>
      <c r="G54" s="1" t="str">
        <f>VLOOKUP(ARCHIVOS_COMPLETOS_QMI_1_AL_17_SEP_22__2[[#This Row],[Name]],ARCHIVOS_COMPLETOS_QMI_1_AL_17_SEP_22[[Source.Name]:[PROMOTOR]],2,0)</f>
        <v>RONALD AGUSTIN PLUAS</v>
      </c>
    </row>
    <row r="55" spans="1:7" x14ac:dyDescent="0.3">
      <c r="A55" t="s">
        <v>272</v>
      </c>
      <c r="B55" t="s">
        <v>375</v>
      </c>
      <c r="C55" s="1">
        <v>44824.448282025463</v>
      </c>
      <c r="D55" s="1">
        <v>44824.448282025463</v>
      </c>
      <c r="E55" s="1">
        <v>44823.656884988428</v>
      </c>
      <c r="F55" t="s">
        <v>376</v>
      </c>
      <c r="G55" s="1" t="str">
        <f>VLOOKUP(ARCHIVOS_COMPLETOS_QMI_1_AL_17_SEP_22__2[[#This Row],[Name]],ARCHIVOS_COMPLETOS_QMI_1_AL_17_SEP_22[[Source.Name]:[PROMOTOR]],2,0)</f>
        <v>PAULA DEL PILAR CRUZ</v>
      </c>
    </row>
    <row r="56" spans="1:7" x14ac:dyDescent="0.3">
      <c r="A56" t="s">
        <v>279</v>
      </c>
      <c r="B56" t="s">
        <v>375</v>
      </c>
      <c r="C56" s="1">
        <v>44824.445781944443</v>
      </c>
      <c r="D56" s="1">
        <v>44824.445781944443</v>
      </c>
      <c r="E56" s="1">
        <v>44823.65412082176</v>
      </c>
      <c r="F56" t="s">
        <v>376</v>
      </c>
      <c r="G56" s="1" t="str">
        <f>VLOOKUP(ARCHIVOS_COMPLETOS_QMI_1_AL_17_SEP_22__2[[#This Row],[Name]],ARCHIVOS_COMPLETOS_QMI_1_AL_17_SEP_22[[Source.Name]:[PROMOTOR]],2,0)</f>
        <v>ERIKA LIVISACA</v>
      </c>
    </row>
    <row r="57" spans="1:7" x14ac:dyDescent="0.3">
      <c r="A57" t="s">
        <v>282</v>
      </c>
      <c r="B57" t="s">
        <v>375</v>
      </c>
      <c r="C57" s="1">
        <v>44824.449057303238</v>
      </c>
      <c r="D57" s="1">
        <v>44824.449057303238</v>
      </c>
      <c r="E57" s="1">
        <v>44823.65437866898</v>
      </c>
      <c r="F57" t="s">
        <v>376</v>
      </c>
      <c r="G57" s="1" t="str">
        <f>VLOOKUP(ARCHIVOS_COMPLETOS_QMI_1_AL_17_SEP_22__2[[#This Row],[Name]],ARCHIVOS_COMPLETOS_QMI_1_AL_17_SEP_22[[Source.Name]:[PROMOTOR]],2,0)</f>
        <v>LUIS ALBERTO SOLEDISPA</v>
      </c>
    </row>
    <row r="58" spans="1:7" x14ac:dyDescent="0.3">
      <c r="A58" t="s">
        <v>285</v>
      </c>
      <c r="B58" t="s">
        <v>375</v>
      </c>
      <c r="C58" s="1">
        <v>44824.482750162038</v>
      </c>
      <c r="D58" s="1">
        <v>44823.656189050926</v>
      </c>
      <c r="E58" s="1">
        <v>44823.656188981484</v>
      </c>
      <c r="F58" t="s">
        <v>376</v>
      </c>
      <c r="G58" s="1" t="str">
        <f>VLOOKUP(ARCHIVOS_COMPLETOS_QMI_1_AL_17_SEP_22__2[[#This Row],[Name]],ARCHIVOS_COMPLETOS_QMI_1_AL_17_SEP_22[[Source.Name]:[PROMOTOR]],2,0)</f>
        <v>RODDY JUNIOR ALCIVAR</v>
      </c>
    </row>
    <row r="59" spans="1:7" x14ac:dyDescent="0.3">
      <c r="A59" t="s">
        <v>289</v>
      </c>
      <c r="B59" t="s">
        <v>375</v>
      </c>
      <c r="C59" s="1">
        <v>44824.482750162038</v>
      </c>
      <c r="D59" s="1">
        <v>44823.651462094909</v>
      </c>
      <c r="E59" s="1">
        <v>44823.651461979163</v>
      </c>
      <c r="F59" t="s">
        <v>376</v>
      </c>
      <c r="G59" s="1" t="str">
        <f>VLOOKUP(ARCHIVOS_COMPLETOS_QMI_1_AL_17_SEP_22__2[[#This Row],[Name]],ARCHIVOS_COMPLETOS_QMI_1_AL_17_SEP_22[[Source.Name]:[PROMOTOR]],2,0)</f>
        <v>RAQUEL PATRICIA CUZCO</v>
      </c>
    </row>
    <row r="60" spans="1:7" x14ac:dyDescent="0.3">
      <c r="A60" t="s">
        <v>294</v>
      </c>
      <c r="B60" t="s">
        <v>375</v>
      </c>
      <c r="C60" s="1">
        <v>44824.482750347219</v>
      </c>
      <c r="D60" s="1">
        <v>44823.655824629626</v>
      </c>
      <c r="E60" s="1">
        <v>44823.655824513888</v>
      </c>
      <c r="F60" t="s">
        <v>376</v>
      </c>
      <c r="G60" s="1" t="str">
        <f>VLOOKUP(ARCHIVOS_COMPLETOS_QMI_1_AL_17_SEP_22__2[[#This Row],[Name]],ARCHIVOS_COMPLETOS_QMI_1_AL_17_SEP_22[[Source.Name]:[PROMOTOR]],2,0)</f>
        <v>JESUS JAVIER VARGAS</v>
      </c>
    </row>
    <row r="61" spans="1:7" x14ac:dyDescent="0.3">
      <c r="A61" t="s">
        <v>702</v>
      </c>
      <c r="B61" t="s">
        <v>375</v>
      </c>
      <c r="C61" s="1">
        <v>44824.443736516201</v>
      </c>
      <c r="D61" s="1">
        <v>44824.393010844906</v>
      </c>
      <c r="E61" s="1">
        <v>44824.39300236111</v>
      </c>
      <c r="F61" t="s">
        <v>376</v>
      </c>
      <c r="G61" s="1" t="str">
        <f>VLOOKUP(ARCHIVOS_COMPLETOS_QMI_1_AL_17_SEP_22__2[[#This Row],[Name]],ARCHIVOS_COMPLETOS_QMI_1_AL_17_SEP_22[[Source.Name]:[PROMOTOR]],2,0)</f>
        <v>CAMILO STEVEN RIVERA</v>
      </c>
    </row>
    <row r="62" spans="1:7" x14ac:dyDescent="0.3">
      <c r="A62" t="s">
        <v>659</v>
      </c>
      <c r="B62" t="s">
        <v>375</v>
      </c>
      <c r="C62" s="1">
        <v>44824.482750543983</v>
      </c>
      <c r="D62" s="1">
        <v>44823.485153715279</v>
      </c>
      <c r="E62" s="1">
        <v>44823.485142476849</v>
      </c>
      <c r="F62" t="s">
        <v>376</v>
      </c>
      <c r="G62" s="1" t="str">
        <f>VLOOKUP(ARCHIVOS_COMPLETOS_QMI_1_AL_17_SEP_22__2[[#This Row],[Name]],ARCHIVOS_COMPLETOS_QMI_1_AL_17_SEP_22[[Source.Name]:[PROMOTOR]],2,0)</f>
        <v>JONATHAN SEBASTIÁN RIVADENEIRA</v>
      </c>
    </row>
    <row r="63" spans="1:7" x14ac:dyDescent="0.3">
      <c r="A63" t="s">
        <v>299</v>
      </c>
      <c r="B63" t="s">
        <v>375</v>
      </c>
      <c r="C63" s="1">
        <v>44824.482750740739</v>
      </c>
      <c r="D63" s="1">
        <v>44823.660277696756</v>
      </c>
      <c r="E63" s="1">
        <v>44823.660277581017</v>
      </c>
      <c r="F63" t="s">
        <v>376</v>
      </c>
      <c r="G63" s="1" t="str">
        <f>VLOOKUP(ARCHIVOS_COMPLETOS_QMI_1_AL_17_SEP_22__2[[#This Row],[Name]],ARCHIVOS_COMPLETOS_QMI_1_AL_17_SEP_22[[Source.Name]:[PROMOTOR]],2,0)</f>
        <v>HENRY JAVIER ROBALINO</v>
      </c>
    </row>
    <row r="64" spans="1:7" x14ac:dyDescent="0.3">
      <c r="A64" t="s">
        <v>1559</v>
      </c>
      <c r="B64" t="s">
        <v>375</v>
      </c>
      <c r="C64" s="1">
        <v>44824.482299421295</v>
      </c>
      <c r="D64" s="1">
        <v>44824.482299421295</v>
      </c>
      <c r="E64" s="1">
        <v>44824.482299236108</v>
      </c>
      <c r="F64" t="s">
        <v>376</v>
      </c>
      <c r="G64" s="1" t="str">
        <f>VLOOKUP(ARCHIVOS_COMPLETOS_QMI_1_AL_17_SEP_22__2[[#This Row],[Name]],ARCHIVOS_COMPLETOS_QMI_1_AL_17_SEP_22[[Source.Name]:[PROMOTOR]],2,0)</f>
        <v>MARIA FERNANDA ROLLERI</v>
      </c>
    </row>
    <row r="65" spans="1:7" x14ac:dyDescent="0.3">
      <c r="A65" t="s">
        <v>306</v>
      </c>
      <c r="B65" t="s">
        <v>375</v>
      </c>
      <c r="C65" s="1">
        <v>44824.482751134259</v>
      </c>
      <c r="D65" s="1">
        <v>44823.654941851855</v>
      </c>
      <c r="E65" s="1">
        <v>44823.654941793982</v>
      </c>
      <c r="F65" t="s">
        <v>376</v>
      </c>
      <c r="G65" s="1" t="str">
        <f>VLOOKUP(ARCHIVOS_COMPLETOS_QMI_1_AL_17_SEP_22__2[[#This Row],[Name]],ARCHIVOS_COMPLETOS_QMI_1_AL_17_SEP_22[[Source.Name]:[PROMOTOR]],2,0)</f>
        <v>LISSETTE PAOLA SANCHEZ</v>
      </c>
    </row>
    <row r="66" spans="1:7" x14ac:dyDescent="0.3">
      <c r="A66" t="s">
        <v>310</v>
      </c>
      <c r="B66" t="s">
        <v>375</v>
      </c>
      <c r="C66" s="1">
        <v>44824.48275145833</v>
      </c>
      <c r="D66" s="1">
        <v>44823.65347222222</v>
      </c>
      <c r="E66" s="1">
        <v>44823.65347222222</v>
      </c>
      <c r="F66" t="s">
        <v>376</v>
      </c>
      <c r="G66" s="1" t="str">
        <f>VLOOKUP(ARCHIVOS_COMPLETOS_QMI_1_AL_17_SEP_22__2[[#This Row],[Name]],ARCHIVOS_COMPLETOS_QMI_1_AL_17_SEP_22[[Source.Name]:[PROMOTOR]],2,0)</f>
        <v>ERIKA VANESSA MATIAS</v>
      </c>
    </row>
    <row r="67" spans="1:7" x14ac:dyDescent="0.3">
      <c r="A67" t="s">
        <v>314</v>
      </c>
      <c r="B67" t="s">
        <v>375</v>
      </c>
      <c r="C67" s="1">
        <v>44824.482751597221</v>
      </c>
      <c r="D67" s="1">
        <v>44823.653625879633</v>
      </c>
      <c r="E67" s="1">
        <v>44823.653547094909</v>
      </c>
      <c r="F67" t="s">
        <v>376</v>
      </c>
      <c r="G67" s="1" t="str">
        <f>VLOOKUP(ARCHIVOS_COMPLETOS_QMI_1_AL_17_SEP_22__2[[#This Row],[Name]],ARCHIVOS_COMPLETOS_QMI_1_AL_17_SEP_22[[Source.Name]:[PROMOTOR]],2,0)</f>
        <v>CARLOS ENRIQUE SEQUERA</v>
      </c>
    </row>
    <row r="68" spans="1:7" x14ac:dyDescent="0.3">
      <c r="A68" t="s">
        <v>318</v>
      </c>
      <c r="B68" t="s">
        <v>375</v>
      </c>
      <c r="C68" s="1">
        <v>44824.48275166667</v>
      </c>
      <c r="D68" s="1">
        <v>44823.654159976853</v>
      </c>
      <c r="E68" s="1">
        <v>44823.654159861107</v>
      </c>
      <c r="F68" t="s">
        <v>376</v>
      </c>
      <c r="G68" s="1" t="str">
        <f>VLOOKUP(ARCHIVOS_COMPLETOS_QMI_1_AL_17_SEP_22__2[[#This Row],[Name]],ARCHIVOS_COMPLETOS_QMI_1_AL_17_SEP_22[[Source.Name]:[PROMOTOR]],2,0)</f>
        <v>LISBETH ANDREA SOLARI</v>
      </c>
    </row>
    <row r="69" spans="1:7" x14ac:dyDescent="0.3">
      <c r="A69" t="s">
        <v>377</v>
      </c>
      <c r="B69" t="s">
        <v>375</v>
      </c>
      <c r="C69" s="1">
        <v>44824.482762766202</v>
      </c>
      <c r="D69" s="1">
        <v>44823.889634398147</v>
      </c>
      <c r="E69" s="1">
        <v>44823.65202436343</v>
      </c>
      <c r="F69" t="s">
        <v>376</v>
      </c>
      <c r="G69" s="1" t="str">
        <f>VLOOKUP(ARCHIVOS_COMPLETOS_QMI_1_AL_17_SEP_22__2[[#This Row],[Name]],ARCHIVOS_COMPLETOS_QMI_1_AL_17_SEP_22[[Source.Name]:[PROMOTOR]],2,0)</f>
        <v>EDWIN LEONARDO TAMAYO</v>
      </c>
    </row>
    <row r="70" spans="1:7" x14ac:dyDescent="0.3">
      <c r="A70" t="s">
        <v>322</v>
      </c>
      <c r="B70" t="s">
        <v>375</v>
      </c>
      <c r="C70" s="1">
        <v>44824.482762858795</v>
      </c>
      <c r="D70" s="1">
        <v>44823.658151655094</v>
      </c>
      <c r="E70" s="1">
        <v>44823.658151539355</v>
      </c>
      <c r="F70" t="s">
        <v>376</v>
      </c>
      <c r="G70" s="1" t="str">
        <f>VLOOKUP(ARCHIVOS_COMPLETOS_QMI_1_AL_17_SEP_22__2[[#This Row],[Name]],ARCHIVOS_COMPLETOS_QMI_1_AL_17_SEP_22[[Source.Name]:[PROMOTOR]],2,0)</f>
        <v>TERESA NATHALY VERDUGA</v>
      </c>
    </row>
    <row r="71" spans="1:7" x14ac:dyDescent="0.3">
      <c r="A71" t="s">
        <v>323</v>
      </c>
      <c r="B71" t="s">
        <v>375</v>
      </c>
      <c r="C71" s="1">
        <v>44824.453976076387</v>
      </c>
      <c r="D71" s="1">
        <v>44824.453976076387</v>
      </c>
      <c r="E71" s="1">
        <v>44823.653005752312</v>
      </c>
      <c r="F71" t="s">
        <v>376</v>
      </c>
      <c r="G71" s="1" t="str">
        <f>VLOOKUP(ARCHIVOS_COMPLETOS_QMI_1_AL_17_SEP_22__2[[#This Row],[Name]],ARCHIVOS_COMPLETOS_QMI_1_AL_17_SEP_22[[Source.Name]:[PROMOTOR]],2,0)</f>
        <v>LEONEL STALIN TORRES</v>
      </c>
    </row>
    <row r="72" spans="1:7" x14ac:dyDescent="0.3">
      <c r="A72" t="s">
        <v>378</v>
      </c>
      <c r="B72" t="s">
        <v>375</v>
      </c>
      <c r="C72" s="1">
        <v>44824.482763009262</v>
      </c>
      <c r="D72" s="1">
        <v>44823.890387013889</v>
      </c>
      <c r="E72" s="1">
        <v>44823.654836655092</v>
      </c>
      <c r="F72" t="s">
        <v>376</v>
      </c>
      <c r="G72" s="1" t="str">
        <f>VLOOKUP(ARCHIVOS_COMPLETOS_QMI_1_AL_17_SEP_22__2[[#This Row],[Name]],ARCHIVOS_COMPLETOS_QMI_1_AL_17_SEP_22[[Source.Name]:[PROMOTOR]],2,0)</f>
        <v>LEIDY DIANA TORRES</v>
      </c>
    </row>
    <row r="73" spans="1:7" x14ac:dyDescent="0.3">
      <c r="A73" t="s">
        <v>326</v>
      </c>
      <c r="B73" t="s">
        <v>375</v>
      </c>
      <c r="C73" s="1">
        <v>44824.482763125001</v>
      </c>
      <c r="D73" s="1">
        <v>44823.654801018522</v>
      </c>
      <c r="E73" s="1">
        <v>44823.654801018522</v>
      </c>
      <c r="F73" t="s">
        <v>376</v>
      </c>
      <c r="G73" s="1" t="str">
        <f>VLOOKUP(ARCHIVOS_COMPLETOS_QMI_1_AL_17_SEP_22__2[[#This Row],[Name]],ARCHIVOS_COMPLETOS_QMI_1_AL_17_SEP_22[[Source.Name]:[PROMOTOR]],2,0)</f>
        <v>LINA LISBETH VARGAS</v>
      </c>
    </row>
    <row r="74" spans="1:7" x14ac:dyDescent="0.3">
      <c r="A74" t="s">
        <v>333</v>
      </c>
      <c r="B74" t="s">
        <v>375</v>
      </c>
      <c r="C74" s="1">
        <v>44824.482763171298</v>
      </c>
      <c r="D74" s="1">
        <v>44823.65457392361</v>
      </c>
      <c r="E74" s="1">
        <v>44823.654573865744</v>
      </c>
      <c r="F74" t="s">
        <v>376</v>
      </c>
      <c r="G74" s="1" t="str">
        <f>VLOOKUP(ARCHIVOS_COMPLETOS_QMI_1_AL_17_SEP_22__2[[#This Row],[Name]],ARCHIVOS_COMPLETOS_QMI_1_AL_17_SEP_22[[Source.Name]:[PROMOTOR]],2,0)</f>
        <v>MARÍA GABRIELA VALDIVIEZO</v>
      </c>
    </row>
    <row r="75" spans="1:7" x14ac:dyDescent="0.3">
      <c r="A75" t="s">
        <v>334</v>
      </c>
      <c r="B75" t="s">
        <v>375</v>
      </c>
      <c r="C75" s="1">
        <v>44824.482763310189</v>
      </c>
      <c r="D75" s="1">
        <v>44823.650990798611</v>
      </c>
      <c r="E75" s="1">
        <v>44823.650990682872</v>
      </c>
      <c r="F75" t="s">
        <v>376</v>
      </c>
      <c r="G75" s="1" t="str">
        <f>VLOOKUP(ARCHIVOS_COMPLETOS_QMI_1_AL_17_SEP_22__2[[#This Row],[Name]],ARCHIVOS_COMPLETOS_QMI_1_AL_17_SEP_22[[Source.Name]:[PROMOTOR]],2,0)</f>
        <v>ESTEFANIA CECIBEL TORRES</v>
      </c>
    </row>
    <row r="76" spans="1:7" x14ac:dyDescent="0.3">
      <c r="A76" t="s">
        <v>1477</v>
      </c>
      <c r="B76" t="s">
        <v>375</v>
      </c>
      <c r="C76" s="1">
        <v>44824.482763368054</v>
      </c>
      <c r="D76" s="1">
        <v>44824.430507928242</v>
      </c>
      <c r="E76" s="1">
        <v>44824.430507754631</v>
      </c>
      <c r="F76" t="s">
        <v>376</v>
      </c>
      <c r="G76" s="1" t="str">
        <f>VLOOKUP(ARCHIVOS_COMPLETOS_QMI_1_AL_17_SEP_22__2[[#This Row],[Name]],ARCHIVOS_COMPLETOS_QMI_1_AL_17_SEP_22[[Source.Name]:[PROMOTOR]],2,0)</f>
        <v>CAROLINA LENIS</v>
      </c>
    </row>
    <row r="77" spans="1:7" x14ac:dyDescent="0.3">
      <c r="A77" t="s">
        <v>337</v>
      </c>
      <c r="B77" t="s">
        <v>375</v>
      </c>
      <c r="C77" s="1">
        <v>44824.482763460648</v>
      </c>
      <c r="D77" s="1">
        <v>44823.659440081021</v>
      </c>
      <c r="E77" s="1">
        <v>44823.659439965275</v>
      </c>
      <c r="F77" t="s">
        <v>376</v>
      </c>
      <c r="G77" s="1" t="str">
        <f>VLOOKUP(ARCHIVOS_COMPLETOS_QMI_1_AL_17_SEP_22__2[[#This Row],[Name]],ARCHIVOS_COMPLETOS_QMI_1_AL_17_SEP_22[[Source.Name]:[PROMOTOR]],2,0)</f>
        <v>RONALD DAVID AQUINO</v>
      </c>
    </row>
    <row r="78" spans="1:7" x14ac:dyDescent="0.3">
      <c r="A78" t="s">
        <v>341</v>
      </c>
      <c r="B78" t="s">
        <v>375</v>
      </c>
      <c r="C78" s="1">
        <v>44824.482763553242</v>
      </c>
      <c r="D78" s="1">
        <v>44823.651777083331</v>
      </c>
      <c r="E78" s="1">
        <v>44823.651777025465</v>
      </c>
      <c r="F78" t="s">
        <v>376</v>
      </c>
      <c r="G78" s="1" t="str">
        <f>VLOOKUP(ARCHIVOS_COMPLETOS_QMI_1_AL_17_SEP_22__2[[#This Row],[Name]],ARCHIVOS_COMPLETOS_QMI_1_AL_17_SEP_22[[Source.Name]:[PROMOTOR]],2,0)</f>
        <v>JULISSA YADIRA VELEZ</v>
      </c>
    </row>
    <row r="79" spans="1:7" x14ac:dyDescent="0.3">
      <c r="A79" t="s">
        <v>345</v>
      </c>
      <c r="B79" t="s">
        <v>375</v>
      </c>
      <c r="C79" s="1">
        <v>44824.482763611108</v>
      </c>
      <c r="D79" s="1">
        <v>44823.654742673614</v>
      </c>
      <c r="E79" s="1">
        <v>44823.654742615741</v>
      </c>
      <c r="F79" t="s">
        <v>376</v>
      </c>
      <c r="G79" s="1" t="str">
        <f>VLOOKUP(ARCHIVOS_COMPLETOS_QMI_1_AL_17_SEP_22__2[[#This Row],[Name]],ARCHIVOS_COMPLETOS_QMI_1_AL_17_SEP_22[[Source.Name]:[PROMOTOR]],2,0)</f>
        <v>DIANA KATERIN ANDRADE</v>
      </c>
    </row>
    <row r="80" spans="1:7" x14ac:dyDescent="0.3">
      <c r="A80" t="s">
        <v>350</v>
      </c>
      <c r="B80" t="s">
        <v>375</v>
      </c>
      <c r="C80" s="1">
        <v>44824.482763680557</v>
      </c>
      <c r="D80" s="1">
        <v>44823.655002962965</v>
      </c>
      <c r="E80" s="1">
        <v>44823.655002858795</v>
      </c>
      <c r="F80" t="s">
        <v>376</v>
      </c>
      <c r="G80" s="1" t="str">
        <f>VLOOKUP(ARCHIVOS_COMPLETOS_QMI_1_AL_17_SEP_22__2[[#This Row],[Name]],ARCHIVOS_COMPLETOS_QMI_1_AL_17_SEP_22[[Source.Name]:[PROMOTOR]],2,0)</f>
        <v>JOHNNY DANIEL MERA</v>
      </c>
    </row>
    <row r="81" spans="1:7" x14ac:dyDescent="0.3">
      <c r="A81" t="s">
        <v>353</v>
      </c>
      <c r="B81" t="s">
        <v>375</v>
      </c>
      <c r="C81" s="1">
        <v>44824.482763784719</v>
      </c>
      <c r="D81" s="1">
        <v>44823.654035196756</v>
      </c>
      <c r="E81" s="1">
        <v>44823.654035115738</v>
      </c>
      <c r="F81" t="s">
        <v>376</v>
      </c>
      <c r="G81" s="1" t="str">
        <f>VLOOKUP(ARCHIVOS_COMPLETOS_QMI_1_AL_17_SEP_22__2[[#This Row],[Name]],ARCHIVOS_COMPLETOS_QMI_1_AL_17_SEP_22[[Source.Name]:[PROMOTOR]],2,0)</f>
        <v>VICENTE GUILLERMO BRITO</v>
      </c>
    </row>
    <row r="82" spans="1:7" x14ac:dyDescent="0.3">
      <c r="A82" t="s">
        <v>685</v>
      </c>
      <c r="B82" t="s">
        <v>375</v>
      </c>
      <c r="C82" s="1">
        <v>44824.482763796295</v>
      </c>
      <c r="D82" s="1">
        <v>44823.94802653935</v>
      </c>
      <c r="E82" s="1">
        <v>44823.94802653935</v>
      </c>
      <c r="F82" t="s">
        <v>376</v>
      </c>
      <c r="G82" s="1" t="str">
        <f>VLOOKUP(ARCHIVOS_COMPLETOS_QMI_1_AL_17_SEP_22__2[[#This Row],[Name]],ARCHIVOS_COMPLETOS_QMI_1_AL_17_SEP_22[[Source.Name]:[PROMOTOR]],2,0)</f>
        <v>IVAN DAVID CALERO</v>
      </c>
    </row>
    <row r="83" spans="1:7" x14ac:dyDescent="0.3">
      <c r="A83" t="s">
        <v>1588</v>
      </c>
      <c r="B83" t="s">
        <v>375</v>
      </c>
      <c r="C83" s="1">
        <v>44824.867594699077</v>
      </c>
      <c r="D83" s="1">
        <v>44824.867594699077</v>
      </c>
      <c r="E83" s="1">
        <v>44824.867594699077</v>
      </c>
      <c r="F83" t="s">
        <v>376</v>
      </c>
      <c r="G83" s="1" t="str">
        <f>VLOOKUP(ARCHIVOS_COMPLETOS_QMI_1_AL_17_SEP_22__2[[#This Row],[Name]],ARCHIVOS_COMPLETOS_QMI_1_AL_17_SEP_22[[Source.Name]:[PROMOTOR]],2,0)</f>
        <v>RUTH KRYSTEL ROSALES</v>
      </c>
    </row>
    <row r="84" spans="1:7" x14ac:dyDescent="0.3">
      <c r="A84" t="s">
        <v>357</v>
      </c>
      <c r="B84" t="s">
        <v>375</v>
      </c>
      <c r="C84" s="1">
        <v>44824.482763981483</v>
      </c>
      <c r="D84" s="1">
        <v>44823.65429486111</v>
      </c>
      <c r="E84" s="1">
        <v>44823.654085787035</v>
      </c>
      <c r="F84" t="s">
        <v>376</v>
      </c>
      <c r="G84" s="1" t="str">
        <f>VLOOKUP(ARCHIVOS_COMPLETOS_QMI_1_AL_17_SEP_22__2[[#This Row],[Name]],ARCHIVOS_COMPLETOS_QMI_1_AL_17_SEP_22[[Source.Name]:[PROMOTOR]],2,0)</f>
        <v>JONATHAN LEONARDO LOPEZ</v>
      </c>
    </row>
    <row r="85" spans="1:7" x14ac:dyDescent="0.3">
      <c r="A85" t="s">
        <v>379</v>
      </c>
      <c r="B85" t="s">
        <v>375</v>
      </c>
      <c r="C85" s="1">
        <v>44824.482764039349</v>
      </c>
      <c r="D85" s="1">
        <v>44823.8911075</v>
      </c>
      <c r="E85" s="1">
        <v>44823.653287754627</v>
      </c>
      <c r="F85" t="s">
        <v>376</v>
      </c>
      <c r="G85" s="1" t="str">
        <f>VLOOKUP(ARCHIVOS_COMPLETOS_QMI_1_AL_17_SEP_22__2[[#This Row],[Name]],ARCHIVOS_COMPLETOS_QMI_1_AL_17_SEP_22[[Source.Name]:[PROMOTOR]],2,0)</f>
        <v>CARLOS ANDRES ALARCON</v>
      </c>
    </row>
    <row r="86" spans="1:7" x14ac:dyDescent="0.3">
      <c r="A86" t="s">
        <v>361</v>
      </c>
      <c r="B86" t="s">
        <v>375</v>
      </c>
      <c r="C86" s="1">
        <v>44824.482764131943</v>
      </c>
      <c r="D86" s="1">
        <v>44823.652683067128</v>
      </c>
      <c r="E86" s="1">
        <v>44823.65268295139</v>
      </c>
      <c r="F86" t="s">
        <v>376</v>
      </c>
      <c r="G86" s="1" t="str">
        <f>VLOOKUP(ARCHIVOS_COMPLETOS_QMI_1_AL_17_SEP_22__2[[#This Row],[Name]],ARCHIVOS_COMPLETOS_QMI_1_AL_17_SEP_22[[Source.Name]:[PROMOTOR]],2,0)</f>
        <v>MERLYN ISMENIA YUPANGUI</v>
      </c>
    </row>
    <row r="87" spans="1:7" x14ac:dyDescent="0.3">
      <c r="A87" t="s">
        <v>365</v>
      </c>
      <c r="B87" t="s">
        <v>375</v>
      </c>
      <c r="C87" s="1">
        <v>44824.482764131943</v>
      </c>
      <c r="D87" s="1">
        <v>44823.657796562497</v>
      </c>
      <c r="E87" s="1">
        <v>44823.655601192128</v>
      </c>
      <c r="F87" t="s">
        <v>376</v>
      </c>
      <c r="G87" s="1" t="str">
        <f>VLOOKUP(ARCHIVOS_COMPLETOS_QMI_1_AL_17_SEP_22__2[[#This Row],[Name]],ARCHIVOS_COMPLETOS_QMI_1_AL_17_SEP_22[[Source.Name]:[PROMOTOR]],2,0)</f>
        <v>XAVIER JONATHAN CHIMBOLEMA</v>
      </c>
    </row>
  </sheetData>
  <conditionalFormatting sqref="G2:G87">
    <cfRule type="duplicateValues" dxfId="123" priority="32"/>
    <cfRule type="duplicateValues" dxfId="122" priority="33"/>
    <cfRule type="duplicateValues" dxfId="121" priority="34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94"/>
  <sheetViews>
    <sheetView workbookViewId="0"/>
  </sheetViews>
  <sheetFormatPr baseColWidth="10" defaultRowHeight="14.4" x14ac:dyDescent="0.3"/>
  <cols>
    <col min="1" max="1" width="71.5546875" bestFit="1" customWidth="1"/>
    <col min="2" max="2" width="31.6640625" bestFit="1" customWidth="1"/>
    <col min="3" max="3" width="18.5546875" bestFit="1" customWidth="1"/>
    <col min="4" max="4" width="43.33203125" bestFit="1" customWidth="1"/>
    <col min="5" max="5" width="14.44140625" bestFit="1" customWidth="1"/>
    <col min="6" max="6" width="9.33203125" bestFit="1" customWidth="1"/>
    <col min="7" max="7" width="15.5546875" bestFit="1" customWidth="1"/>
    <col min="8" max="8" width="20.33203125" bestFit="1" customWidth="1"/>
    <col min="9" max="9" width="20.6640625" bestFit="1" customWidth="1"/>
    <col min="10" max="10" width="12.5546875" bestFit="1" customWidth="1"/>
    <col min="11" max="11" width="19.44140625" bestFit="1" customWidth="1"/>
    <col min="12" max="12" width="21.33203125" bestFit="1" customWidth="1"/>
    <col min="13" max="13" width="14.6640625" bestFit="1" customWidth="1"/>
    <col min="14" max="14" width="8" bestFit="1" customWidth="1"/>
    <col min="15" max="15" width="7.5546875" bestFit="1" customWidth="1"/>
    <col min="16" max="16" width="7.109375" bestFit="1" customWidth="1"/>
    <col min="17" max="17" width="9" bestFit="1" customWidth="1"/>
    <col min="18" max="21" width="18.88671875" bestFit="1" customWidth="1"/>
    <col min="22" max="22" width="17.6640625" bestFit="1" customWidth="1"/>
    <col min="23" max="23" width="14.88671875" bestFit="1" customWidth="1"/>
    <col min="24" max="24" width="17.5546875" bestFit="1" customWidth="1"/>
  </cols>
  <sheetData>
    <row r="1" spans="1:26" x14ac:dyDescent="0.3">
      <c r="A1" t="s">
        <v>1605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710</v>
      </c>
      <c r="X1" t="s">
        <v>688</v>
      </c>
      <c r="Y1" t="s">
        <v>1558</v>
      </c>
      <c r="Z1" t="s">
        <v>1607</v>
      </c>
    </row>
    <row r="2" spans="1:26" x14ac:dyDescent="0.3">
      <c r="A2" t="str">
        <f>CONCATENATE(ARCHIVOS_COMPLETOS_QMI_1_AL_17_SEP_22[[#This Row],[TIENDA HMPV]],ARCHIVOS_COMPLETOS_QMI_1_AL_17_SEP_22[[#This Row],[LINEA]])</f>
        <v>185 - 1790-TIENDA RECREO 1790COCINAS</v>
      </c>
      <c r="B2" t="s">
        <v>695</v>
      </c>
      <c r="C2" t="s">
        <v>649</v>
      </c>
      <c r="D2" t="s">
        <v>39</v>
      </c>
      <c r="E2" t="s">
        <v>696</v>
      </c>
      <c r="F2" t="s">
        <v>26</v>
      </c>
      <c r="G2">
        <v>14</v>
      </c>
      <c r="H2">
        <v>1</v>
      </c>
      <c r="I2">
        <v>5</v>
      </c>
      <c r="K2">
        <v>1</v>
      </c>
      <c r="T2" s="42"/>
      <c r="U2" s="42"/>
      <c r="W2" t="str">
        <f>VLOOKUP(ARCHIVOS_COMPLETOS_QMI_1_AL_17_SEP_22[[#This Row],[TIENDA HMPV]],Tabla6[[NOMBRE PDV HMPDV]:[RETAIL MAPPING]],2,0)</f>
        <v>PLATINO</v>
      </c>
      <c r="X2">
        <f>SUM(ARCHIVOS_COMPLETOS_QMI_1_AL_17_SEP_22[[#This Row],[VENTAS MABE]:[OTROS]])</f>
        <v>7</v>
      </c>
      <c r="Y2" s="42">
        <f>IFERROR(ARCHIVOS_COMPLETOS_QMI_1_AL_17_SEP_22[[#This Row],[VENTAS MABE]]/ARCHIVOS_COMPLETOS_QMI_1_AL_17_SEP_22[[#This Row],[VENTAS INDURAMA]],0)</f>
        <v>0.2</v>
      </c>
      <c r="Z2" t="str">
        <f>VLOOKUP(ARCHIVOS_COMPLETOS_QMI_1_AL_17_SEP_22[[#This Row],[Columna1]],Tabla5[CLAVE],1,0)</f>
        <v>185 - 1790-TIENDA RECREO 1790COCINAS</v>
      </c>
    </row>
    <row r="3" spans="1:26" x14ac:dyDescent="0.3">
      <c r="A3" t="str">
        <f>CONCATENATE(ARCHIVOS_COMPLETOS_QMI_1_AL_17_SEP_22[[#This Row],[TIENDA HMPV]],ARCHIVOS_COMPLETOS_QMI_1_AL_17_SEP_22[[#This Row],[LINEA]])</f>
        <v>185 - 1790-TIENDA RECREO 1790GLOBALES</v>
      </c>
      <c r="B3" t="s">
        <v>695</v>
      </c>
      <c r="C3" t="s">
        <v>649</v>
      </c>
      <c r="D3" t="s">
        <v>39</v>
      </c>
      <c r="E3" t="s">
        <v>696</v>
      </c>
      <c r="F3" t="s">
        <v>27</v>
      </c>
      <c r="G3">
        <v>2</v>
      </c>
      <c r="T3" s="42"/>
      <c r="U3" s="42"/>
      <c r="W3" t="str">
        <f>VLOOKUP(ARCHIVOS_COMPLETOS_QMI_1_AL_17_SEP_22[[#This Row],[TIENDA HMPV]],Tabla6[[NOMBRE PDV HMPDV]:[RETAIL MAPPING]],2,0)</f>
        <v>PLATINO</v>
      </c>
      <c r="X3">
        <f>SUM(ARCHIVOS_COMPLETOS_QMI_1_AL_17_SEP_22[[#This Row],[VENTAS MABE]:[OTROS]])</f>
        <v>0</v>
      </c>
      <c r="Y3" s="42">
        <f>IFERROR(ARCHIVOS_COMPLETOS_QMI_1_AL_17_SEP_22[[#This Row],[VENTAS MABE]]/ARCHIVOS_COMPLETOS_QMI_1_AL_17_SEP_22[[#This Row],[VENTAS INDURAMA]],0)</f>
        <v>0</v>
      </c>
      <c r="Z3" t="str">
        <f>VLOOKUP(ARCHIVOS_COMPLETOS_QMI_1_AL_17_SEP_22[[#This Row],[Columna1]],Tabla5[CLAVE],1,0)</f>
        <v>185 - 1790-TIENDA RECREO 1790GLOBALES</v>
      </c>
    </row>
    <row r="4" spans="1:26" x14ac:dyDescent="0.3">
      <c r="A4" t="str">
        <f>CONCATENATE(ARCHIVOS_COMPLETOS_QMI_1_AL_17_SEP_22[[#This Row],[TIENDA HMPV]],ARCHIVOS_COMPLETOS_QMI_1_AL_17_SEP_22[[#This Row],[LINEA]])</f>
        <v>185 - 1790-TIENDA RECREO 1790LAVADO</v>
      </c>
      <c r="B4" t="s">
        <v>695</v>
      </c>
      <c r="C4" t="s">
        <v>649</v>
      </c>
      <c r="D4" t="s">
        <v>39</v>
      </c>
      <c r="E4" t="s">
        <v>696</v>
      </c>
      <c r="F4" t="s">
        <v>28</v>
      </c>
      <c r="G4">
        <v>7</v>
      </c>
      <c r="H4">
        <v>1</v>
      </c>
      <c r="J4">
        <v>3</v>
      </c>
      <c r="K4">
        <v>1</v>
      </c>
      <c r="L4">
        <v>9</v>
      </c>
      <c r="M4">
        <v>2</v>
      </c>
      <c r="T4" s="42"/>
      <c r="U4" s="42"/>
      <c r="W4" t="str">
        <f>VLOOKUP(ARCHIVOS_COMPLETOS_QMI_1_AL_17_SEP_22[[#This Row],[TIENDA HMPV]],Tabla6[[NOMBRE PDV HMPDV]:[RETAIL MAPPING]],2,0)</f>
        <v>PLATINO</v>
      </c>
      <c r="X4">
        <f>SUM(ARCHIVOS_COMPLETOS_QMI_1_AL_17_SEP_22[[#This Row],[VENTAS MABE]:[OTROS]])</f>
        <v>16</v>
      </c>
      <c r="Y4" s="42">
        <f>IFERROR(ARCHIVOS_COMPLETOS_QMI_1_AL_17_SEP_22[[#This Row],[VENTAS MABE]]/ARCHIVOS_COMPLETOS_QMI_1_AL_17_SEP_22[[#This Row],[VENTAS INDURAMA]],0)</f>
        <v>0</v>
      </c>
      <c r="Z4" t="str">
        <f>VLOOKUP(ARCHIVOS_COMPLETOS_QMI_1_AL_17_SEP_22[[#This Row],[Columna1]],Tabla5[CLAVE],1,0)</f>
        <v>185 - 1790-TIENDA RECREO 1790LAVADO</v>
      </c>
    </row>
    <row r="5" spans="1:26" x14ac:dyDescent="0.3">
      <c r="A5" t="str">
        <f>CONCATENATE(ARCHIVOS_COMPLETOS_QMI_1_AL_17_SEP_22[[#This Row],[TIENDA HMPV]],ARCHIVOS_COMPLETOS_QMI_1_AL_17_SEP_22[[#This Row],[LINEA]])</f>
        <v>185 - 1790-TIENDA RECREO 1790REFRIGERACIÓN</v>
      </c>
      <c r="B5" t="s">
        <v>695</v>
      </c>
      <c r="C5" t="s">
        <v>649</v>
      </c>
      <c r="D5" t="s">
        <v>39</v>
      </c>
      <c r="E5" t="s">
        <v>696</v>
      </c>
      <c r="F5" t="s">
        <v>29</v>
      </c>
      <c r="G5">
        <v>7</v>
      </c>
      <c r="J5">
        <v>1</v>
      </c>
      <c r="K5">
        <v>1</v>
      </c>
      <c r="L5">
        <v>2</v>
      </c>
      <c r="T5" s="42"/>
      <c r="U5" s="42"/>
      <c r="W5" t="str">
        <f>VLOOKUP(ARCHIVOS_COMPLETOS_QMI_1_AL_17_SEP_22[[#This Row],[TIENDA HMPV]],Tabla6[[NOMBRE PDV HMPDV]:[RETAIL MAPPING]],2,0)</f>
        <v>PLATINO</v>
      </c>
      <c r="X5">
        <f>SUM(ARCHIVOS_COMPLETOS_QMI_1_AL_17_SEP_22[[#This Row],[VENTAS MABE]:[OTROS]])</f>
        <v>4</v>
      </c>
      <c r="Y5" s="42">
        <f>IFERROR(ARCHIVOS_COMPLETOS_QMI_1_AL_17_SEP_22[[#This Row],[VENTAS MABE]]/ARCHIVOS_COMPLETOS_QMI_1_AL_17_SEP_22[[#This Row],[VENTAS INDURAMA]],0)</f>
        <v>0</v>
      </c>
      <c r="Z5" t="str">
        <f>VLOOKUP(ARCHIVOS_COMPLETOS_QMI_1_AL_17_SEP_22[[#This Row],[Columna1]],Tabla5[CLAVE],1,0)</f>
        <v>185 - 1790-TIENDA RECREO 1790REFRIGERACIÓN</v>
      </c>
    </row>
    <row r="6" spans="1:26" x14ac:dyDescent="0.3">
      <c r="A6" t="str">
        <f>CONCATENATE(ARCHIVOS_COMPLETOS_QMI_1_AL_17_SEP_22[[#This Row],[TIENDA HMPV]],ARCHIVOS_COMPLETOS_QMI_1_AL_17_SEP_22[[#This Row],[LINEA]])</f>
        <v>206 - QUIRECREOCOCINAS</v>
      </c>
      <c r="B6" t="s">
        <v>695</v>
      </c>
      <c r="C6" t="s">
        <v>649</v>
      </c>
      <c r="D6" t="s">
        <v>30</v>
      </c>
      <c r="E6" t="s">
        <v>697</v>
      </c>
      <c r="F6" t="s">
        <v>26</v>
      </c>
      <c r="G6">
        <v>14</v>
      </c>
      <c r="I6">
        <v>4</v>
      </c>
      <c r="T6" s="42"/>
      <c r="U6" s="42"/>
      <c r="W6" t="str">
        <f>VLOOKUP(ARCHIVOS_COMPLETOS_QMI_1_AL_17_SEP_22[[#This Row],[TIENDA HMPV]],Tabla6[[NOMBRE PDV HMPDV]:[RETAIL MAPPING]],2,0)</f>
        <v>PLATINO</v>
      </c>
      <c r="X6">
        <f>SUM(ARCHIVOS_COMPLETOS_QMI_1_AL_17_SEP_22[[#This Row],[VENTAS MABE]:[OTROS]])</f>
        <v>4</v>
      </c>
      <c r="Y6" s="42">
        <f>IFERROR(ARCHIVOS_COMPLETOS_QMI_1_AL_17_SEP_22[[#This Row],[VENTAS MABE]]/ARCHIVOS_COMPLETOS_QMI_1_AL_17_SEP_22[[#This Row],[VENTAS INDURAMA]],0)</f>
        <v>0</v>
      </c>
      <c r="Z6" t="str">
        <f>VLOOKUP(ARCHIVOS_COMPLETOS_QMI_1_AL_17_SEP_22[[#This Row],[Columna1]],Tabla5[CLAVE],1,0)</f>
        <v>206 - QUIRECREOCOCINAS</v>
      </c>
    </row>
    <row r="7" spans="1:26" x14ac:dyDescent="0.3">
      <c r="A7" t="str">
        <f>CONCATENATE(ARCHIVOS_COMPLETOS_QMI_1_AL_17_SEP_22[[#This Row],[TIENDA HMPV]],ARCHIVOS_COMPLETOS_QMI_1_AL_17_SEP_22[[#This Row],[LINEA]])</f>
        <v>206 - QUIRECREOEMPOTRE</v>
      </c>
      <c r="B7" t="s">
        <v>695</v>
      </c>
      <c r="C7" t="s">
        <v>649</v>
      </c>
      <c r="D7" t="s">
        <v>30</v>
      </c>
      <c r="E7" t="s">
        <v>697</v>
      </c>
      <c r="F7" t="s">
        <v>32</v>
      </c>
      <c r="G7">
        <v>0</v>
      </c>
      <c r="T7" s="42"/>
      <c r="U7" s="42"/>
      <c r="W7" t="str">
        <f>VLOOKUP(ARCHIVOS_COMPLETOS_QMI_1_AL_17_SEP_22[[#This Row],[TIENDA HMPV]],Tabla6[[NOMBRE PDV HMPDV]:[RETAIL MAPPING]],2,0)</f>
        <v>PLATINO</v>
      </c>
      <c r="X7">
        <f>SUM(ARCHIVOS_COMPLETOS_QMI_1_AL_17_SEP_22[[#This Row],[VENTAS MABE]:[OTROS]])</f>
        <v>0</v>
      </c>
      <c r="Y7" s="42">
        <f>IFERROR(ARCHIVOS_COMPLETOS_QMI_1_AL_17_SEP_22[[#This Row],[VENTAS MABE]]/ARCHIVOS_COMPLETOS_QMI_1_AL_17_SEP_22[[#This Row],[VENTAS INDURAMA]],0)</f>
        <v>0</v>
      </c>
      <c r="Z7" t="str">
        <f>VLOOKUP(ARCHIVOS_COMPLETOS_QMI_1_AL_17_SEP_22[[#This Row],[Columna1]],Tabla5[CLAVE],1,0)</f>
        <v>206 - QUIRECREOEMPOTRE</v>
      </c>
    </row>
    <row r="8" spans="1:26" x14ac:dyDescent="0.3">
      <c r="A8" t="str">
        <f>CONCATENATE(ARCHIVOS_COMPLETOS_QMI_1_AL_17_SEP_22[[#This Row],[TIENDA HMPV]],ARCHIVOS_COMPLETOS_QMI_1_AL_17_SEP_22[[#This Row],[LINEA]])</f>
        <v>206 - QUIRECREOGLOBALES</v>
      </c>
      <c r="B8" t="s">
        <v>695</v>
      </c>
      <c r="C8" t="s">
        <v>649</v>
      </c>
      <c r="D8" t="s">
        <v>30</v>
      </c>
      <c r="E8" t="s">
        <v>697</v>
      </c>
      <c r="F8" t="s">
        <v>27</v>
      </c>
      <c r="G8">
        <v>0</v>
      </c>
      <c r="H8">
        <v>1</v>
      </c>
      <c r="T8" s="42"/>
      <c r="U8" s="42"/>
      <c r="W8" t="str">
        <f>VLOOKUP(ARCHIVOS_COMPLETOS_QMI_1_AL_17_SEP_22[[#This Row],[TIENDA HMPV]],Tabla6[[NOMBRE PDV HMPDV]:[RETAIL MAPPING]],2,0)</f>
        <v>PLATINO</v>
      </c>
      <c r="X8">
        <f>SUM(ARCHIVOS_COMPLETOS_QMI_1_AL_17_SEP_22[[#This Row],[VENTAS MABE]:[OTROS]])</f>
        <v>1</v>
      </c>
      <c r="Y8" s="42">
        <f>IFERROR(ARCHIVOS_COMPLETOS_QMI_1_AL_17_SEP_22[[#This Row],[VENTAS MABE]]/ARCHIVOS_COMPLETOS_QMI_1_AL_17_SEP_22[[#This Row],[VENTAS INDURAMA]],0)</f>
        <v>0</v>
      </c>
      <c r="Z8" t="str">
        <f>VLOOKUP(ARCHIVOS_COMPLETOS_QMI_1_AL_17_SEP_22[[#This Row],[Columna1]],Tabla5[CLAVE],1,0)</f>
        <v>206 - QUIRECREOGLOBALES</v>
      </c>
    </row>
    <row r="9" spans="1:26" x14ac:dyDescent="0.3">
      <c r="A9" t="str">
        <f>CONCATENATE(ARCHIVOS_COMPLETOS_QMI_1_AL_17_SEP_22[[#This Row],[TIENDA HMPV]],ARCHIVOS_COMPLETOS_QMI_1_AL_17_SEP_22[[#This Row],[LINEA]])</f>
        <v>206 - QUIRECREOLAVADO</v>
      </c>
      <c r="B9" t="s">
        <v>695</v>
      </c>
      <c r="C9" t="s">
        <v>649</v>
      </c>
      <c r="D9" t="s">
        <v>30</v>
      </c>
      <c r="E9" t="s">
        <v>697</v>
      </c>
      <c r="F9" t="s">
        <v>28</v>
      </c>
      <c r="G9">
        <v>6</v>
      </c>
      <c r="H9">
        <v>1</v>
      </c>
      <c r="J9">
        <v>15</v>
      </c>
      <c r="K9">
        <v>1</v>
      </c>
      <c r="L9">
        <v>4</v>
      </c>
      <c r="T9" s="42"/>
      <c r="U9" s="42"/>
      <c r="W9" t="str">
        <f>VLOOKUP(ARCHIVOS_COMPLETOS_QMI_1_AL_17_SEP_22[[#This Row],[TIENDA HMPV]],Tabla6[[NOMBRE PDV HMPDV]:[RETAIL MAPPING]],2,0)</f>
        <v>PLATINO</v>
      </c>
      <c r="X9">
        <f>SUM(ARCHIVOS_COMPLETOS_QMI_1_AL_17_SEP_22[[#This Row],[VENTAS MABE]:[OTROS]])</f>
        <v>21</v>
      </c>
      <c r="Y9" s="42">
        <f>IFERROR(ARCHIVOS_COMPLETOS_QMI_1_AL_17_SEP_22[[#This Row],[VENTAS MABE]]/ARCHIVOS_COMPLETOS_QMI_1_AL_17_SEP_22[[#This Row],[VENTAS INDURAMA]],0)</f>
        <v>0</v>
      </c>
      <c r="Z9" t="str">
        <f>VLOOKUP(ARCHIVOS_COMPLETOS_QMI_1_AL_17_SEP_22[[#This Row],[Columna1]],Tabla5[CLAVE],1,0)</f>
        <v>206 - QUIRECREOLAVADO</v>
      </c>
    </row>
    <row r="10" spans="1:26" x14ac:dyDescent="0.3">
      <c r="A10" t="str">
        <f>CONCATENATE(ARCHIVOS_COMPLETOS_QMI_1_AL_17_SEP_22[[#This Row],[TIENDA HMPV]],ARCHIVOS_COMPLETOS_QMI_1_AL_17_SEP_22[[#This Row],[LINEA]])</f>
        <v>206 - QUIRECREOREFRIGERACIÓN</v>
      </c>
      <c r="B10" t="s">
        <v>695</v>
      </c>
      <c r="C10" t="s">
        <v>649</v>
      </c>
      <c r="D10" t="s">
        <v>30</v>
      </c>
      <c r="E10" t="s">
        <v>697</v>
      </c>
      <c r="F10" t="s">
        <v>29</v>
      </c>
      <c r="G10">
        <v>10</v>
      </c>
      <c r="H10">
        <v>1</v>
      </c>
      <c r="I10">
        <v>6</v>
      </c>
      <c r="J10">
        <v>1</v>
      </c>
      <c r="K10">
        <v>1</v>
      </c>
      <c r="T10" s="42"/>
      <c r="U10" s="42"/>
      <c r="W10" t="str">
        <f>VLOOKUP(ARCHIVOS_COMPLETOS_QMI_1_AL_17_SEP_22[[#This Row],[TIENDA HMPV]],Tabla6[[NOMBRE PDV HMPDV]:[RETAIL MAPPING]],2,0)</f>
        <v>PLATINO</v>
      </c>
      <c r="X10">
        <f>SUM(ARCHIVOS_COMPLETOS_QMI_1_AL_17_SEP_22[[#This Row],[VENTAS MABE]:[OTROS]])</f>
        <v>9</v>
      </c>
      <c r="Y10" s="42">
        <f>IFERROR(ARCHIVOS_COMPLETOS_QMI_1_AL_17_SEP_22[[#This Row],[VENTAS MABE]]/ARCHIVOS_COMPLETOS_QMI_1_AL_17_SEP_22[[#This Row],[VENTAS INDURAMA]],0)</f>
        <v>0.16666666666666666</v>
      </c>
      <c r="Z10" t="str">
        <f>VLOOKUP(ARCHIVOS_COMPLETOS_QMI_1_AL_17_SEP_22[[#This Row],[Columna1]],Tabla5[CLAVE],1,0)</f>
        <v>206 - QUIRECREOREFRIGERACIÓN</v>
      </c>
    </row>
    <row r="11" spans="1:26" x14ac:dyDescent="0.3">
      <c r="A11" t="str">
        <f>CONCATENATE(ARCHIVOS_COMPLETOS_QMI_1_AL_17_SEP_22[[#This Row],[TIENDA HMPV]],ARCHIVOS_COMPLETOS_QMI_1_AL_17_SEP_22[[#This Row],[LINEA]])</f>
        <v>499 - MUCHO LOTEAIRES</v>
      </c>
      <c r="B11" t="s">
        <v>21</v>
      </c>
      <c r="C11" t="s">
        <v>22</v>
      </c>
      <c r="D11" t="s">
        <v>23</v>
      </c>
      <c r="E11" t="s">
        <v>24</v>
      </c>
      <c r="F11" t="s">
        <v>25</v>
      </c>
      <c r="G11">
        <v>1</v>
      </c>
      <c r="T11" s="42"/>
      <c r="U11" s="42"/>
      <c r="W11" t="str">
        <f>VLOOKUP(ARCHIVOS_COMPLETOS_QMI_1_AL_17_SEP_22[[#This Row],[TIENDA HMPV]],Tabla6[[NOMBRE PDV HMPDV]:[RETAIL MAPPING]],2,0)</f>
        <v>PLATINO</v>
      </c>
      <c r="X11">
        <f>SUM(ARCHIVOS_COMPLETOS_QMI_1_AL_17_SEP_22[[#This Row],[VENTAS MABE]:[OTROS]])</f>
        <v>0</v>
      </c>
      <c r="Y11" s="42">
        <f>IFERROR(ARCHIVOS_COMPLETOS_QMI_1_AL_17_SEP_22[[#This Row],[VENTAS MABE]]/ARCHIVOS_COMPLETOS_QMI_1_AL_17_SEP_22[[#This Row],[VENTAS INDURAMA]],0)</f>
        <v>0</v>
      </c>
      <c r="Z11" t="str">
        <f>VLOOKUP(ARCHIVOS_COMPLETOS_QMI_1_AL_17_SEP_22[[#This Row],[Columna1]],Tabla5[CLAVE],1,0)</f>
        <v>499 - MUCHO LOTEAIRES</v>
      </c>
    </row>
    <row r="12" spans="1:26" x14ac:dyDescent="0.3">
      <c r="A12" t="str">
        <f>CONCATENATE(ARCHIVOS_COMPLETOS_QMI_1_AL_17_SEP_22[[#This Row],[TIENDA HMPV]],ARCHIVOS_COMPLETOS_QMI_1_AL_17_SEP_22[[#This Row],[LINEA]])</f>
        <v>499 - MUCHO LOTECOCINAS</v>
      </c>
      <c r="B12" t="s">
        <v>21</v>
      </c>
      <c r="C12" t="s">
        <v>22</v>
      </c>
      <c r="D12" t="s">
        <v>23</v>
      </c>
      <c r="E12" t="s">
        <v>24</v>
      </c>
      <c r="F12" t="s">
        <v>26</v>
      </c>
      <c r="G12">
        <v>7</v>
      </c>
      <c r="H12">
        <v>1</v>
      </c>
      <c r="I12">
        <v>3</v>
      </c>
      <c r="T12" s="42"/>
      <c r="U12" s="42"/>
      <c r="W12" t="str">
        <f>VLOOKUP(ARCHIVOS_COMPLETOS_QMI_1_AL_17_SEP_22[[#This Row],[TIENDA HMPV]],Tabla6[[NOMBRE PDV HMPDV]:[RETAIL MAPPING]],2,0)</f>
        <v>PLATINO</v>
      </c>
      <c r="X12">
        <f>SUM(ARCHIVOS_COMPLETOS_QMI_1_AL_17_SEP_22[[#This Row],[VENTAS MABE]:[OTROS]])</f>
        <v>4</v>
      </c>
      <c r="Y12" s="42">
        <f>IFERROR(ARCHIVOS_COMPLETOS_QMI_1_AL_17_SEP_22[[#This Row],[VENTAS MABE]]/ARCHIVOS_COMPLETOS_QMI_1_AL_17_SEP_22[[#This Row],[VENTAS INDURAMA]],0)</f>
        <v>0.33333333333333331</v>
      </c>
      <c r="Z12" t="str">
        <f>VLOOKUP(ARCHIVOS_COMPLETOS_QMI_1_AL_17_SEP_22[[#This Row],[Columna1]],Tabla5[CLAVE],1,0)</f>
        <v>499 - MUCHO LOTECOCINAS</v>
      </c>
    </row>
    <row r="13" spans="1:26" x14ac:dyDescent="0.3">
      <c r="A13" t="str">
        <f>CONCATENATE(ARCHIVOS_COMPLETOS_QMI_1_AL_17_SEP_22[[#This Row],[TIENDA HMPV]],ARCHIVOS_COMPLETOS_QMI_1_AL_17_SEP_22[[#This Row],[LINEA]])</f>
        <v>499 - MUCHO LOTEGLOBALES</v>
      </c>
      <c r="B13" t="s">
        <v>21</v>
      </c>
      <c r="C13" t="s">
        <v>22</v>
      </c>
      <c r="D13" t="s">
        <v>23</v>
      </c>
      <c r="E13" t="s">
        <v>24</v>
      </c>
      <c r="F13" t="s">
        <v>27</v>
      </c>
      <c r="G13">
        <v>0</v>
      </c>
      <c r="I13">
        <v>1</v>
      </c>
      <c r="T13" s="42"/>
      <c r="U13" s="42"/>
      <c r="W13" t="str">
        <f>VLOOKUP(ARCHIVOS_COMPLETOS_QMI_1_AL_17_SEP_22[[#This Row],[TIENDA HMPV]],Tabla6[[NOMBRE PDV HMPDV]:[RETAIL MAPPING]],2,0)</f>
        <v>PLATINO</v>
      </c>
      <c r="X13">
        <f>SUM(ARCHIVOS_COMPLETOS_QMI_1_AL_17_SEP_22[[#This Row],[VENTAS MABE]:[OTROS]])</f>
        <v>1</v>
      </c>
      <c r="Y13" s="42">
        <f>IFERROR(ARCHIVOS_COMPLETOS_QMI_1_AL_17_SEP_22[[#This Row],[VENTAS MABE]]/ARCHIVOS_COMPLETOS_QMI_1_AL_17_SEP_22[[#This Row],[VENTAS INDURAMA]],0)</f>
        <v>0</v>
      </c>
      <c r="Z13" t="str">
        <f>VLOOKUP(ARCHIVOS_COMPLETOS_QMI_1_AL_17_SEP_22[[#This Row],[Columna1]],Tabla5[CLAVE],1,0)</f>
        <v>499 - MUCHO LOTEGLOBALES</v>
      </c>
    </row>
    <row r="14" spans="1:26" x14ac:dyDescent="0.3">
      <c r="A14" t="str">
        <f>CONCATENATE(ARCHIVOS_COMPLETOS_QMI_1_AL_17_SEP_22[[#This Row],[TIENDA HMPV]],ARCHIVOS_COMPLETOS_QMI_1_AL_17_SEP_22[[#This Row],[LINEA]])</f>
        <v>499 - MUCHO LOTELAVADO</v>
      </c>
      <c r="B14" t="s">
        <v>21</v>
      </c>
      <c r="C14" t="s">
        <v>22</v>
      </c>
      <c r="D14" t="s">
        <v>23</v>
      </c>
      <c r="E14" t="s">
        <v>24</v>
      </c>
      <c r="F14" t="s">
        <v>28</v>
      </c>
      <c r="G14">
        <v>2</v>
      </c>
      <c r="H14">
        <v>1</v>
      </c>
      <c r="T14" s="42"/>
      <c r="U14" s="42"/>
      <c r="W14" t="str">
        <f>VLOOKUP(ARCHIVOS_COMPLETOS_QMI_1_AL_17_SEP_22[[#This Row],[TIENDA HMPV]],Tabla6[[NOMBRE PDV HMPDV]:[RETAIL MAPPING]],2,0)</f>
        <v>PLATINO</v>
      </c>
      <c r="X14">
        <f>SUM(ARCHIVOS_COMPLETOS_QMI_1_AL_17_SEP_22[[#This Row],[VENTAS MABE]:[OTROS]])</f>
        <v>1</v>
      </c>
      <c r="Y14" s="42">
        <f>IFERROR(ARCHIVOS_COMPLETOS_QMI_1_AL_17_SEP_22[[#This Row],[VENTAS MABE]]/ARCHIVOS_COMPLETOS_QMI_1_AL_17_SEP_22[[#This Row],[VENTAS INDURAMA]],0)</f>
        <v>0</v>
      </c>
      <c r="Z14" t="str">
        <f>VLOOKUP(ARCHIVOS_COMPLETOS_QMI_1_AL_17_SEP_22[[#This Row],[Columna1]],Tabla5[CLAVE],1,0)</f>
        <v>499 - MUCHO LOTELAVADO</v>
      </c>
    </row>
    <row r="15" spans="1:26" x14ac:dyDescent="0.3">
      <c r="A15" t="str">
        <f>CONCATENATE(ARCHIVOS_COMPLETOS_QMI_1_AL_17_SEP_22[[#This Row],[TIENDA HMPV]],ARCHIVOS_COMPLETOS_QMI_1_AL_17_SEP_22[[#This Row],[LINEA]])</f>
        <v>499 - MUCHO LOTEREFRIGERACIÓN</v>
      </c>
      <c r="B15" t="s">
        <v>21</v>
      </c>
      <c r="C15" t="s">
        <v>22</v>
      </c>
      <c r="D15" t="s">
        <v>23</v>
      </c>
      <c r="E15" t="s">
        <v>24</v>
      </c>
      <c r="F15" t="s">
        <v>29</v>
      </c>
      <c r="G15">
        <v>8</v>
      </c>
      <c r="H15">
        <v>1</v>
      </c>
      <c r="I15">
        <v>2</v>
      </c>
      <c r="T15" s="42"/>
      <c r="U15" s="42"/>
      <c r="W15" t="str">
        <f>VLOOKUP(ARCHIVOS_COMPLETOS_QMI_1_AL_17_SEP_22[[#This Row],[TIENDA HMPV]],Tabla6[[NOMBRE PDV HMPDV]:[RETAIL MAPPING]],2,0)</f>
        <v>PLATINO</v>
      </c>
      <c r="X15">
        <f>SUM(ARCHIVOS_COMPLETOS_QMI_1_AL_17_SEP_22[[#This Row],[VENTAS MABE]:[OTROS]])</f>
        <v>3</v>
      </c>
      <c r="Y15" s="42">
        <f>IFERROR(ARCHIVOS_COMPLETOS_QMI_1_AL_17_SEP_22[[#This Row],[VENTAS MABE]]/ARCHIVOS_COMPLETOS_QMI_1_AL_17_SEP_22[[#This Row],[VENTAS INDURAMA]],0)</f>
        <v>0.5</v>
      </c>
      <c r="Z15" t="str">
        <f>VLOOKUP(ARCHIVOS_COMPLETOS_QMI_1_AL_17_SEP_22[[#This Row],[Columna1]],Tabla5[CLAVE],1,0)</f>
        <v>499 - MUCHO LOTEREFRIGERACIÓN</v>
      </c>
    </row>
    <row r="16" spans="1:26" x14ac:dyDescent="0.3">
      <c r="A16" t="str">
        <f>CONCATENATE(ARCHIVOS_COMPLETOS_QMI_1_AL_17_SEP_22[[#This Row],[TIENDA HMPV]],ARCHIVOS_COMPLETOS_QMI_1_AL_17_SEP_22[[#This Row],[LINEA]])</f>
        <v>580 - MALL DEL FORTINAIRES</v>
      </c>
      <c r="B16" t="s">
        <v>21</v>
      </c>
      <c r="C16" t="s">
        <v>22</v>
      </c>
      <c r="D16" t="s">
        <v>30</v>
      </c>
      <c r="E16" t="s">
        <v>31</v>
      </c>
      <c r="F16" t="s">
        <v>25</v>
      </c>
      <c r="G16">
        <v>2</v>
      </c>
      <c r="H16">
        <v>1</v>
      </c>
      <c r="I16">
        <v>3</v>
      </c>
      <c r="T16" s="42"/>
      <c r="U16" s="42"/>
      <c r="W16" t="str">
        <f>VLOOKUP(ARCHIVOS_COMPLETOS_QMI_1_AL_17_SEP_22[[#This Row],[TIENDA HMPV]],Tabla6[[NOMBRE PDV HMPDV]:[RETAIL MAPPING]],2,0)</f>
        <v>PLATINO</v>
      </c>
      <c r="X16">
        <f>SUM(ARCHIVOS_COMPLETOS_QMI_1_AL_17_SEP_22[[#This Row],[VENTAS MABE]:[OTROS]])</f>
        <v>4</v>
      </c>
      <c r="Y16" s="42">
        <f>IFERROR(ARCHIVOS_COMPLETOS_QMI_1_AL_17_SEP_22[[#This Row],[VENTAS MABE]]/ARCHIVOS_COMPLETOS_QMI_1_AL_17_SEP_22[[#This Row],[VENTAS INDURAMA]],0)</f>
        <v>0.33333333333333331</v>
      </c>
      <c r="Z16" t="str">
        <f>VLOOKUP(ARCHIVOS_COMPLETOS_QMI_1_AL_17_SEP_22[[#This Row],[Columna1]],Tabla5[CLAVE],1,0)</f>
        <v>580 - MALL DEL FORTINAIRES</v>
      </c>
    </row>
    <row r="17" spans="1:26" x14ac:dyDescent="0.3">
      <c r="A17" t="str">
        <f>CONCATENATE(ARCHIVOS_COMPLETOS_QMI_1_AL_17_SEP_22[[#This Row],[TIENDA HMPV]],ARCHIVOS_COMPLETOS_QMI_1_AL_17_SEP_22[[#This Row],[LINEA]])</f>
        <v>580 - MALL DEL FORTINCOCINAS</v>
      </c>
      <c r="B17" t="s">
        <v>21</v>
      </c>
      <c r="C17" t="s">
        <v>22</v>
      </c>
      <c r="D17" t="s">
        <v>30</v>
      </c>
      <c r="E17" t="s">
        <v>31</v>
      </c>
      <c r="F17" t="s">
        <v>26</v>
      </c>
      <c r="G17">
        <v>22</v>
      </c>
      <c r="H17">
        <v>11</v>
      </c>
      <c r="I17">
        <v>5</v>
      </c>
      <c r="T17" s="42"/>
      <c r="U17" s="42"/>
      <c r="W17" t="str">
        <f>VLOOKUP(ARCHIVOS_COMPLETOS_QMI_1_AL_17_SEP_22[[#This Row],[TIENDA HMPV]],Tabla6[[NOMBRE PDV HMPDV]:[RETAIL MAPPING]],2,0)</f>
        <v>PLATINO</v>
      </c>
      <c r="X17">
        <f>SUM(ARCHIVOS_COMPLETOS_QMI_1_AL_17_SEP_22[[#This Row],[VENTAS MABE]:[OTROS]])</f>
        <v>16</v>
      </c>
      <c r="Y17" s="42">
        <f>IFERROR(ARCHIVOS_COMPLETOS_QMI_1_AL_17_SEP_22[[#This Row],[VENTAS MABE]]/ARCHIVOS_COMPLETOS_QMI_1_AL_17_SEP_22[[#This Row],[VENTAS INDURAMA]],0)</f>
        <v>2.2000000000000002</v>
      </c>
      <c r="Z17" t="str">
        <f>VLOOKUP(ARCHIVOS_COMPLETOS_QMI_1_AL_17_SEP_22[[#This Row],[Columna1]],Tabla5[CLAVE],1,0)</f>
        <v>580 - MALL DEL FORTINCOCINAS</v>
      </c>
    </row>
    <row r="18" spans="1:26" x14ac:dyDescent="0.3">
      <c r="A18" t="str">
        <f>CONCATENATE(ARCHIVOS_COMPLETOS_QMI_1_AL_17_SEP_22[[#This Row],[TIENDA HMPV]],ARCHIVOS_COMPLETOS_QMI_1_AL_17_SEP_22[[#This Row],[LINEA]])</f>
        <v>580 - MALL DEL FORTINEMPOTRE</v>
      </c>
      <c r="B18" t="s">
        <v>21</v>
      </c>
      <c r="C18" t="s">
        <v>22</v>
      </c>
      <c r="D18" t="s">
        <v>30</v>
      </c>
      <c r="E18" t="s">
        <v>31</v>
      </c>
      <c r="F18" t="s">
        <v>32</v>
      </c>
      <c r="G18">
        <v>0</v>
      </c>
      <c r="T18" s="42"/>
      <c r="U18" s="42"/>
      <c r="W18" t="str">
        <f>VLOOKUP(ARCHIVOS_COMPLETOS_QMI_1_AL_17_SEP_22[[#This Row],[TIENDA HMPV]],Tabla6[[NOMBRE PDV HMPDV]:[RETAIL MAPPING]],2,0)</f>
        <v>PLATINO</v>
      </c>
      <c r="X18">
        <f>SUM(ARCHIVOS_COMPLETOS_QMI_1_AL_17_SEP_22[[#This Row],[VENTAS MABE]:[OTROS]])</f>
        <v>0</v>
      </c>
      <c r="Y18" s="42">
        <f>IFERROR(ARCHIVOS_COMPLETOS_QMI_1_AL_17_SEP_22[[#This Row],[VENTAS MABE]]/ARCHIVOS_COMPLETOS_QMI_1_AL_17_SEP_22[[#This Row],[VENTAS INDURAMA]],0)</f>
        <v>0</v>
      </c>
      <c r="Z18" t="str">
        <f>VLOOKUP(ARCHIVOS_COMPLETOS_QMI_1_AL_17_SEP_22[[#This Row],[Columna1]],Tabla5[CLAVE],1,0)</f>
        <v>580 - MALL DEL FORTINEMPOTRE</v>
      </c>
    </row>
    <row r="19" spans="1:26" x14ac:dyDescent="0.3">
      <c r="A19" t="str">
        <f>CONCATENATE(ARCHIVOS_COMPLETOS_QMI_1_AL_17_SEP_22[[#This Row],[TIENDA HMPV]],ARCHIVOS_COMPLETOS_QMI_1_AL_17_SEP_22[[#This Row],[LINEA]])</f>
        <v>580 - MALL DEL FORTINGLOBALES</v>
      </c>
      <c r="B19" t="s">
        <v>21</v>
      </c>
      <c r="C19" t="s">
        <v>22</v>
      </c>
      <c r="D19" t="s">
        <v>30</v>
      </c>
      <c r="E19" t="s">
        <v>31</v>
      </c>
      <c r="F19" t="s">
        <v>27</v>
      </c>
      <c r="G19">
        <v>3</v>
      </c>
      <c r="H19">
        <v>2</v>
      </c>
      <c r="I19">
        <v>3</v>
      </c>
      <c r="T19" s="42"/>
      <c r="U19" s="42"/>
      <c r="W19" t="str">
        <f>VLOOKUP(ARCHIVOS_COMPLETOS_QMI_1_AL_17_SEP_22[[#This Row],[TIENDA HMPV]],Tabla6[[NOMBRE PDV HMPDV]:[RETAIL MAPPING]],2,0)</f>
        <v>PLATINO</v>
      </c>
      <c r="X19">
        <f>SUM(ARCHIVOS_COMPLETOS_QMI_1_AL_17_SEP_22[[#This Row],[VENTAS MABE]:[OTROS]])</f>
        <v>5</v>
      </c>
      <c r="Y19" s="42">
        <f>IFERROR(ARCHIVOS_COMPLETOS_QMI_1_AL_17_SEP_22[[#This Row],[VENTAS MABE]]/ARCHIVOS_COMPLETOS_QMI_1_AL_17_SEP_22[[#This Row],[VENTAS INDURAMA]],0)</f>
        <v>0.66666666666666663</v>
      </c>
      <c r="Z19" t="str">
        <f>VLOOKUP(ARCHIVOS_COMPLETOS_QMI_1_AL_17_SEP_22[[#This Row],[Columna1]],Tabla5[CLAVE],1,0)</f>
        <v>580 - MALL DEL FORTINGLOBALES</v>
      </c>
    </row>
    <row r="20" spans="1:26" x14ac:dyDescent="0.3">
      <c r="A20" t="str">
        <f>CONCATENATE(ARCHIVOS_COMPLETOS_QMI_1_AL_17_SEP_22[[#This Row],[TIENDA HMPV]],ARCHIVOS_COMPLETOS_QMI_1_AL_17_SEP_22[[#This Row],[LINEA]])</f>
        <v>580 - MALL DEL FORTINLAVADO</v>
      </c>
      <c r="B20" t="s">
        <v>21</v>
      </c>
      <c r="C20" t="s">
        <v>22</v>
      </c>
      <c r="D20" t="s">
        <v>30</v>
      </c>
      <c r="E20" t="s">
        <v>31</v>
      </c>
      <c r="F20" t="s">
        <v>28</v>
      </c>
      <c r="G20">
        <v>4</v>
      </c>
      <c r="H20">
        <v>2</v>
      </c>
      <c r="I20">
        <v>1</v>
      </c>
      <c r="K20">
        <v>1</v>
      </c>
      <c r="L20">
        <v>1</v>
      </c>
      <c r="T20" s="42"/>
      <c r="U20" s="42"/>
      <c r="W20" t="str">
        <f>VLOOKUP(ARCHIVOS_COMPLETOS_QMI_1_AL_17_SEP_22[[#This Row],[TIENDA HMPV]],Tabla6[[NOMBRE PDV HMPDV]:[RETAIL MAPPING]],2,0)</f>
        <v>PLATINO</v>
      </c>
      <c r="X20">
        <f>SUM(ARCHIVOS_COMPLETOS_QMI_1_AL_17_SEP_22[[#This Row],[VENTAS MABE]:[OTROS]])</f>
        <v>5</v>
      </c>
      <c r="Y20" s="42">
        <f>IFERROR(ARCHIVOS_COMPLETOS_QMI_1_AL_17_SEP_22[[#This Row],[VENTAS MABE]]/ARCHIVOS_COMPLETOS_QMI_1_AL_17_SEP_22[[#This Row],[VENTAS INDURAMA]],0)</f>
        <v>2</v>
      </c>
      <c r="Z20" t="str">
        <f>VLOOKUP(ARCHIVOS_COMPLETOS_QMI_1_AL_17_SEP_22[[#This Row],[Columna1]],Tabla5[CLAVE],1,0)</f>
        <v>580 - MALL DEL FORTINLAVADO</v>
      </c>
    </row>
    <row r="21" spans="1:26" x14ac:dyDescent="0.3">
      <c r="A21" t="str">
        <f>CONCATENATE(ARCHIVOS_COMPLETOS_QMI_1_AL_17_SEP_22[[#This Row],[TIENDA HMPV]],ARCHIVOS_COMPLETOS_QMI_1_AL_17_SEP_22[[#This Row],[LINEA]])</f>
        <v>580 - MALL DEL FORTINREFRIGERACIÓN</v>
      </c>
      <c r="B21" t="s">
        <v>21</v>
      </c>
      <c r="C21" t="s">
        <v>22</v>
      </c>
      <c r="D21" t="s">
        <v>30</v>
      </c>
      <c r="E21" t="s">
        <v>31</v>
      </c>
      <c r="F21" t="s">
        <v>29</v>
      </c>
      <c r="G21">
        <v>10</v>
      </c>
      <c r="H21">
        <v>2</v>
      </c>
      <c r="I21">
        <v>9</v>
      </c>
      <c r="J21">
        <v>1</v>
      </c>
      <c r="K21">
        <v>1</v>
      </c>
      <c r="L21">
        <v>2</v>
      </c>
      <c r="T21" s="42"/>
      <c r="U21" s="42"/>
      <c r="W21" t="str">
        <f>VLOOKUP(ARCHIVOS_COMPLETOS_QMI_1_AL_17_SEP_22[[#This Row],[TIENDA HMPV]],Tabla6[[NOMBRE PDV HMPDV]:[RETAIL MAPPING]],2,0)</f>
        <v>PLATINO</v>
      </c>
      <c r="X21">
        <f>SUM(ARCHIVOS_COMPLETOS_QMI_1_AL_17_SEP_22[[#This Row],[VENTAS MABE]:[OTROS]])</f>
        <v>15</v>
      </c>
      <c r="Y21" s="42">
        <f>IFERROR(ARCHIVOS_COMPLETOS_QMI_1_AL_17_SEP_22[[#This Row],[VENTAS MABE]]/ARCHIVOS_COMPLETOS_QMI_1_AL_17_SEP_22[[#This Row],[VENTAS INDURAMA]],0)</f>
        <v>0.22222222222222221</v>
      </c>
      <c r="Z21" t="str">
        <f>VLOOKUP(ARCHIVOS_COMPLETOS_QMI_1_AL_17_SEP_22[[#This Row],[Columna1]],Tabla5[CLAVE],1,0)</f>
        <v>580 - MALL DEL FORTINREFRIGERACIÓN</v>
      </c>
    </row>
    <row r="22" spans="1:26" x14ac:dyDescent="0.3">
      <c r="A22" t="str">
        <f>CONCATENATE(ARCHIVOS_COMPLETOS_QMI_1_AL_17_SEP_22[[#This Row],[TIENDA HMPV]],ARCHIVOS_COMPLETOS_QMI_1_AL_17_SEP_22[[#This Row],[LINEA]])</f>
        <v>486 - BABAHOYOAIRES</v>
      </c>
      <c r="B22" t="s">
        <v>33</v>
      </c>
      <c r="C22" t="s">
        <v>34</v>
      </c>
      <c r="D22" t="s">
        <v>23</v>
      </c>
      <c r="E22" t="s">
        <v>35</v>
      </c>
      <c r="F22" t="s">
        <v>25</v>
      </c>
      <c r="G22">
        <v>1</v>
      </c>
      <c r="H22">
        <v>0</v>
      </c>
      <c r="I22">
        <v>0</v>
      </c>
      <c r="T22" s="42"/>
      <c r="U22" s="42"/>
      <c r="W22" t="str">
        <f>VLOOKUP(ARCHIVOS_COMPLETOS_QMI_1_AL_17_SEP_22[[#This Row],[TIENDA HMPV]],Tabla6[[NOMBRE PDV HMPDV]:[RETAIL MAPPING]],2,0)</f>
        <v>PLATA</v>
      </c>
      <c r="X22">
        <f>SUM(ARCHIVOS_COMPLETOS_QMI_1_AL_17_SEP_22[[#This Row],[VENTAS MABE]:[OTROS]])</f>
        <v>0</v>
      </c>
      <c r="Y22" s="42">
        <f>IFERROR(ARCHIVOS_COMPLETOS_QMI_1_AL_17_SEP_22[[#This Row],[VENTAS MABE]]/ARCHIVOS_COMPLETOS_QMI_1_AL_17_SEP_22[[#This Row],[VENTAS INDURAMA]],0)</f>
        <v>0</v>
      </c>
      <c r="Z22" t="str">
        <f>VLOOKUP(ARCHIVOS_COMPLETOS_QMI_1_AL_17_SEP_22[[#This Row],[Columna1]],Tabla5[CLAVE],1,0)</f>
        <v>486 - BABAHOYOAIRES</v>
      </c>
    </row>
    <row r="23" spans="1:26" x14ac:dyDescent="0.3">
      <c r="A23" t="str">
        <f>CONCATENATE(ARCHIVOS_COMPLETOS_QMI_1_AL_17_SEP_22[[#This Row],[TIENDA HMPV]],ARCHIVOS_COMPLETOS_QMI_1_AL_17_SEP_22[[#This Row],[LINEA]])</f>
        <v>486 - BABAHOYOCOCINAS</v>
      </c>
      <c r="B23" t="s">
        <v>33</v>
      </c>
      <c r="C23" t="s">
        <v>34</v>
      </c>
      <c r="D23" t="s">
        <v>23</v>
      </c>
      <c r="E23" t="s">
        <v>35</v>
      </c>
      <c r="F23" t="s">
        <v>26</v>
      </c>
      <c r="G23">
        <v>9</v>
      </c>
      <c r="H23">
        <v>3</v>
      </c>
      <c r="I23">
        <v>1</v>
      </c>
      <c r="J23">
        <v>0</v>
      </c>
      <c r="K23">
        <v>0</v>
      </c>
      <c r="L23">
        <v>0</v>
      </c>
      <c r="T23" s="42"/>
      <c r="U23" s="42"/>
      <c r="W23" t="str">
        <f>VLOOKUP(ARCHIVOS_COMPLETOS_QMI_1_AL_17_SEP_22[[#This Row],[TIENDA HMPV]],Tabla6[[NOMBRE PDV HMPDV]:[RETAIL MAPPING]],2,0)</f>
        <v>PLATA</v>
      </c>
      <c r="X23">
        <f>SUM(ARCHIVOS_COMPLETOS_QMI_1_AL_17_SEP_22[[#This Row],[VENTAS MABE]:[OTROS]])</f>
        <v>4</v>
      </c>
      <c r="Y23" s="42">
        <f>IFERROR(ARCHIVOS_COMPLETOS_QMI_1_AL_17_SEP_22[[#This Row],[VENTAS MABE]]/ARCHIVOS_COMPLETOS_QMI_1_AL_17_SEP_22[[#This Row],[VENTAS INDURAMA]],0)</f>
        <v>3</v>
      </c>
      <c r="Z23" t="str">
        <f>VLOOKUP(ARCHIVOS_COMPLETOS_QMI_1_AL_17_SEP_22[[#This Row],[Columna1]],Tabla5[CLAVE],1,0)</f>
        <v>486 - BABAHOYOCOCINAS</v>
      </c>
    </row>
    <row r="24" spans="1:26" x14ac:dyDescent="0.3">
      <c r="A24" t="str">
        <f>CONCATENATE(ARCHIVOS_COMPLETOS_QMI_1_AL_17_SEP_22[[#This Row],[TIENDA HMPV]],ARCHIVOS_COMPLETOS_QMI_1_AL_17_SEP_22[[#This Row],[LINEA]])</f>
        <v>486 - BABAHOYOGLOBALES</v>
      </c>
      <c r="B24" t="s">
        <v>33</v>
      </c>
      <c r="C24" t="s">
        <v>34</v>
      </c>
      <c r="D24" t="s">
        <v>23</v>
      </c>
      <c r="E24" t="s">
        <v>35</v>
      </c>
      <c r="F24" t="s">
        <v>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T24" s="42"/>
      <c r="U24" s="42"/>
      <c r="W24" t="str">
        <f>VLOOKUP(ARCHIVOS_COMPLETOS_QMI_1_AL_17_SEP_22[[#This Row],[TIENDA HMPV]],Tabla6[[NOMBRE PDV HMPDV]:[RETAIL MAPPING]],2,0)</f>
        <v>PLATA</v>
      </c>
      <c r="X24">
        <f>SUM(ARCHIVOS_COMPLETOS_QMI_1_AL_17_SEP_22[[#This Row],[VENTAS MABE]:[OTROS]])</f>
        <v>0</v>
      </c>
      <c r="Y24" s="42">
        <f>IFERROR(ARCHIVOS_COMPLETOS_QMI_1_AL_17_SEP_22[[#This Row],[VENTAS MABE]]/ARCHIVOS_COMPLETOS_QMI_1_AL_17_SEP_22[[#This Row],[VENTAS INDURAMA]],0)</f>
        <v>0</v>
      </c>
      <c r="Z24" t="str">
        <f>VLOOKUP(ARCHIVOS_COMPLETOS_QMI_1_AL_17_SEP_22[[#This Row],[Columna1]],Tabla5[CLAVE],1,0)</f>
        <v>486 - BABAHOYOGLOBALES</v>
      </c>
    </row>
    <row r="25" spans="1:26" x14ac:dyDescent="0.3">
      <c r="A25" t="str">
        <f>CONCATENATE(ARCHIVOS_COMPLETOS_QMI_1_AL_17_SEP_22[[#This Row],[TIENDA HMPV]],ARCHIVOS_COMPLETOS_QMI_1_AL_17_SEP_22[[#This Row],[LINEA]])</f>
        <v>486 - BABAHOYOLAVADO</v>
      </c>
      <c r="B25" t="s">
        <v>33</v>
      </c>
      <c r="C25" t="s">
        <v>34</v>
      </c>
      <c r="D25" t="s">
        <v>23</v>
      </c>
      <c r="E25" t="s">
        <v>35</v>
      </c>
      <c r="F25" t="s">
        <v>28</v>
      </c>
      <c r="G25">
        <v>2</v>
      </c>
      <c r="H25">
        <v>0</v>
      </c>
      <c r="I25">
        <v>2</v>
      </c>
      <c r="J25">
        <v>0</v>
      </c>
      <c r="K25">
        <v>2</v>
      </c>
      <c r="L25">
        <v>0</v>
      </c>
      <c r="T25" s="42"/>
      <c r="U25" s="42"/>
      <c r="W25" t="str">
        <f>VLOOKUP(ARCHIVOS_COMPLETOS_QMI_1_AL_17_SEP_22[[#This Row],[TIENDA HMPV]],Tabla6[[NOMBRE PDV HMPDV]:[RETAIL MAPPING]],2,0)</f>
        <v>PLATA</v>
      </c>
      <c r="X25">
        <f>SUM(ARCHIVOS_COMPLETOS_QMI_1_AL_17_SEP_22[[#This Row],[VENTAS MABE]:[OTROS]])</f>
        <v>4</v>
      </c>
      <c r="Y25" s="42">
        <f>IFERROR(ARCHIVOS_COMPLETOS_QMI_1_AL_17_SEP_22[[#This Row],[VENTAS MABE]]/ARCHIVOS_COMPLETOS_QMI_1_AL_17_SEP_22[[#This Row],[VENTAS INDURAMA]],0)</f>
        <v>0</v>
      </c>
      <c r="Z25" t="str">
        <f>VLOOKUP(ARCHIVOS_COMPLETOS_QMI_1_AL_17_SEP_22[[#This Row],[Columna1]],Tabla5[CLAVE],1,0)</f>
        <v>486 - BABAHOYOLAVADO</v>
      </c>
    </row>
    <row r="26" spans="1:26" x14ac:dyDescent="0.3">
      <c r="A26" t="str">
        <f>CONCATENATE(ARCHIVOS_COMPLETOS_QMI_1_AL_17_SEP_22[[#This Row],[TIENDA HMPV]],ARCHIVOS_COMPLETOS_QMI_1_AL_17_SEP_22[[#This Row],[LINEA]])</f>
        <v>486 - BABAHOYOREFRIGERACIÓN</v>
      </c>
      <c r="B26" t="s">
        <v>33</v>
      </c>
      <c r="C26" t="s">
        <v>34</v>
      </c>
      <c r="D26" t="s">
        <v>23</v>
      </c>
      <c r="E26" t="s">
        <v>35</v>
      </c>
      <c r="F26" t="s">
        <v>29</v>
      </c>
      <c r="G26">
        <v>8</v>
      </c>
      <c r="H26">
        <v>4</v>
      </c>
      <c r="I26">
        <v>2</v>
      </c>
      <c r="J26">
        <v>0</v>
      </c>
      <c r="K26">
        <v>0</v>
      </c>
      <c r="L26">
        <v>0</v>
      </c>
      <c r="T26" s="42"/>
      <c r="U26" s="42"/>
      <c r="W26" t="str">
        <f>VLOOKUP(ARCHIVOS_COMPLETOS_QMI_1_AL_17_SEP_22[[#This Row],[TIENDA HMPV]],Tabla6[[NOMBRE PDV HMPDV]:[RETAIL MAPPING]],2,0)</f>
        <v>PLATA</v>
      </c>
      <c r="X26">
        <f>SUM(ARCHIVOS_COMPLETOS_QMI_1_AL_17_SEP_22[[#This Row],[VENTAS MABE]:[OTROS]])</f>
        <v>6</v>
      </c>
      <c r="Y26" s="42">
        <f>IFERROR(ARCHIVOS_COMPLETOS_QMI_1_AL_17_SEP_22[[#This Row],[VENTAS MABE]]/ARCHIVOS_COMPLETOS_QMI_1_AL_17_SEP_22[[#This Row],[VENTAS INDURAMA]],0)</f>
        <v>2</v>
      </c>
      <c r="Z26" t="str">
        <f>VLOOKUP(ARCHIVOS_COMPLETOS_QMI_1_AL_17_SEP_22[[#This Row],[Columna1]],Tabla5[CLAVE],1,0)</f>
        <v>486 - BABAHOYOREFRIGERACIÓN</v>
      </c>
    </row>
    <row r="27" spans="1:26" x14ac:dyDescent="0.3">
      <c r="A27" t="str">
        <f>CONCATENATE(ARCHIVOS_COMPLETOS_QMI_1_AL_17_SEP_22[[#This Row],[TIENDA HMPV]],ARCHIVOS_COMPLETOS_QMI_1_AL_17_SEP_22[[#This Row],[LINEA]])</f>
        <v>511 - BABAHOYOAIRES</v>
      </c>
      <c r="B27" t="s">
        <v>33</v>
      </c>
      <c r="C27" t="s">
        <v>34</v>
      </c>
      <c r="D27" t="s">
        <v>30</v>
      </c>
      <c r="E27" t="s">
        <v>36</v>
      </c>
      <c r="F27" t="s">
        <v>25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T27" s="42"/>
      <c r="U27" s="42"/>
      <c r="W27" t="str">
        <f>VLOOKUP(ARCHIVOS_COMPLETOS_QMI_1_AL_17_SEP_22[[#This Row],[TIENDA HMPV]],Tabla6[[NOMBRE PDV HMPDV]:[RETAIL MAPPING]],2,0)</f>
        <v>PLATINO</v>
      </c>
      <c r="X27">
        <f>SUM(ARCHIVOS_COMPLETOS_QMI_1_AL_17_SEP_22[[#This Row],[VENTAS MABE]:[OTROS]])</f>
        <v>0</v>
      </c>
      <c r="Y27" s="42">
        <f>IFERROR(ARCHIVOS_COMPLETOS_QMI_1_AL_17_SEP_22[[#This Row],[VENTAS MABE]]/ARCHIVOS_COMPLETOS_QMI_1_AL_17_SEP_22[[#This Row],[VENTAS INDURAMA]],0)</f>
        <v>0</v>
      </c>
      <c r="Z27" t="str">
        <f>VLOOKUP(ARCHIVOS_COMPLETOS_QMI_1_AL_17_SEP_22[[#This Row],[Columna1]],Tabla5[CLAVE],1,0)</f>
        <v>511 - BABAHOYOAIRES</v>
      </c>
    </row>
    <row r="28" spans="1:26" x14ac:dyDescent="0.3">
      <c r="A28" t="str">
        <f>CONCATENATE(ARCHIVOS_COMPLETOS_QMI_1_AL_17_SEP_22[[#This Row],[TIENDA HMPV]],ARCHIVOS_COMPLETOS_QMI_1_AL_17_SEP_22[[#This Row],[LINEA]])</f>
        <v>511 - BABAHOYOCOCINAS</v>
      </c>
      <c r="B28" t="s">
        <v>33</v>
      </c>
      <c r="C28" t="s">
        <v>34</v>
      </c>
      <c r="D28" t="s">
        <v>30</v>
      </c>
      <c r="E28" t="s">
        <v>36</v>
      </c>
      <c r="F28" t="s">
        <v>26</v>
      </c>
      <c r="G28">
        <v>11</v>
      </c>
      <c r="H28">
        <v>2</v>
      </c>
      <c r="I28">
        <v>5</v>
      </c>
      <c r="J28">
        <v>0</v>
      </c>
      <c r="K28">
        <v>0</v>
      </c>
      <c r="L28">
        <v>0</v>
      </c>
      <c r="T28" s="42"/>
      <c r="U28" s="42"/>
      <c r="W28" t="str">
        <f>VLOOKUP(ARCHIVOS_COMPLETOS_QMI_1_AL_17_SEP_22[[#This Row],[TIENDA HMPV]],Tabla6[[NOMBRE PDV HMPDV]:[RETAIL MAPPING]],2,0)</f>
        <v>PLATINO</v>
      </c>
      <c r="X28">
        <f>SUM(ARCHIVOS_COMPLETOS_QMI_1_AL_17_SEP_22[[#This Row],[VENTAS MABE]:[OTROS]])</f>
        <v>7</v>
      </c>
      <c r="Y28" s="42">
        <f>IFERROR(ARCHIVOS_COMPLETOS_QMI_1_AL_17_SEP_22[[#This Row],[VENTAS MABE]]/ARCHIVOS_COMPLETOS_QMI_1_AL_17_SEP_22[[#This Row],[VENTAS INDURAMA]],0)</f>
        <v>0.4</v>
      </c>
      <c r="Z28" t="str">
        <f>VLOOKUP(ARCHIVOS_COMPLETOS_QMI_1_AL_17_SEP_22[[#This Row],[Columna1]],Tabla5[CLAVE],1,0)</f>
        <v>511 - BABAHOYOCOCINAS</v>
      </c>
    </row>
    <row r="29" spans="1:26" x14ac:dyDescent="0.3">
      <c r="A29" t="str">
        <f>CONCATENATE(ARCHIVOS_COMPLETOS_QMI_1_AL_17_SEP_22[[#This Row],[TIENDA HMPV]],ARCHIVOS_COMPLETOS_QMI_1_AL_17_SEP_22[[#This Row],[LINEA]])</f>
        <v>511 - BABAHOYOGLOBALES</v>
      </c>
      <c r="B29" t="s">
        <v>33</v>
      </c>
      <c r="C29" t="s">
        <v>34</v>
      </c>
      <c r="D29" t="s">
        <v>30</v>
      </c>
      <c r="E29" t="s">
        <v>36</v>
      </c>
      <c r="F29" t="s">
        <v>27</v>
      </c>
      <c r="G29">
        <v>1</v>
      </c>
      <c r="H29">
        <v>2</v>
      </c>
      <c r="I29">
        <v>0</v>
      </c>
      <c r="J29">
        <v>0</v>
      </c>
      <c r="K29">
        <v>0</v>
      </c>
      <c r="L29">
        <v>0</v>
      </c>
      <c r="T29" s="42"/>
      <c r="U29" s="42"/>
      <c r="W29" t="str">
        <f>VLOOKUP(ARCHIVOS_COMPLETOS_QMI_1_AL_17_SEP_22[[#This Row],[TIENDA HMPV]],Tabla6[[NOMBRE PDV HMPDV]:[RETAIL MAPPING]],2,0)</f>
        <v>PLATINO</v>
      </c>
      <c r="X29">
        <f>SUM(ARCHIVOS_COMPLETOS_QMI_1_AL_17_SEP_22[[#This Row],[VENTAS MABE]:[OTROS]])</f>
        <v>2</v>
      </c>
      <c r="Y29" s="42">
        <f>IFERROR(ARCHIVOS_COMPLETOS_QMI_1_AL_17_SEP_22[[#This Row],[VENTAS MABE]]/ARCHIVOS_COMPLETOS_QMI_1_AL_17_SEP_22[[#This Row],[VENTAS INDURAMA]],0)</f>
        <v>0</v>
      </c>
      <c r="Z29" t="str">
        <f>VLOOKUP(ARCHIVOS_COMPLETOS_QMI_1_AL_17_SEP_22[[#This Row],[Columna1]],Tabla5[CLAVE],1,0)</f>
        <v>511 - BABAHOYOGLOBALES</v>
      </c>
    </row>
    <row r="30" spans="1:26" x14ac:dyDescent="0.3">
      <c r="A30" t="str">
        <f>CONCATENATE(ARCHIVOS_COMPLETOS_QMI_1_AL_17_SEP_22[[#This Row],[TIENDA HMPV]],ARCHIVOS_COMPLETOS_QMI_1_AL_17_SEP_22[[#This Row],[LINEA]])</f>
        <v>511 - BABAHOYOLAVADO</v>
      </c>
      <c r="B30" t="s">
        <v>33</v>
      </c>
      <c r="C30" t="s">
        <v>34</v>
      </c>
      <c r="D30" t="s">
        <v>30</v>
      </c>
      <c r="E30" t="s">
        <v>36</v>
      </c>
      <c r="F30" t="s">
        <v>28</v>
      </c>
      <c r="G30">
        <v>3</v>
      </c>
      <c r="H30">
        <v>4</v>
      </c>
      <c r="I30">
        <v>4</v>
      </c>
      <c r="J30">
        <v>2</v>
      </c>
      <c r="K30">
        <v>0</v>
      </c>
      <c r="L30">
        <v>0</v>
      </c>
      <c r="T30" s="42"/>
      <c r="U30" s="42"/>
      <c r="W30" t="str">
        <f>VLOOKUP(ARCHIVOS_COMPLETOS_QMI_1_AL_17_SEP_22[[#This Row],[TIENDA HMPV]],Tabla6[[NOMBRE PDV HMPDV]:[RETAIL MAPPING]],2,0)</f>
        <v>PLATINO</v>
      </c>
      <c r="X30">
        <f>SUM(ARCHIVOS_COMPLETOS_QMI_1_AL_17_SEP_22[[#This Row],[VENTAS MABE]:[OTROS]])</f>
        <v>10</v>
      </c>
      <c r="Y30" s="42">
        <f>IFERROR(ARCHIVOS_COMPLETOS_QMI_1_AL_17_SEP_22[[#This Row],[VENTAS MABE]]/ARCHIVOS_COMPLETOS_QMI_1_AL_17_SEP_22[[#This Row],[VENTAS INDURAMA]],0)</f>
        <v>1</v>
      </c>
      <c r="Z30" t="str">
        <f>VLOOKUP(ARCHIVOS_COMPLETOS_QMI_1_AL_17_SEP_22[[#This Row],[Columna1]],Tabla5[CLAVE],1,0)</f>
        <v>511 - BABAHOYOLAVADO</v>
      </c>
    </row>
    <row r="31" spans="1:26" x14ac:dyDescent="0.3">
      <c r="A31" t="str">
        <f>CONCATENATE(ARCHIVOS_COMPLETOS_QMI_1_AL_17_SEP_22[[#This Row],[TIENDA HMPV]],ARCHIVOS_COMPLETOS_QMI_1_AL_17_SEP_22[[#This Row],[LINEA]])</f>
        <v>511 - BABAHOYOREFRIGERACIÓN</v>
      </c>
      <c r="B31" t="s">
        <v>33</v>
      </c>
      <c r="C31" t="s">
        <v>34</v>
      </c>
      <c r="D31" t="s">
        <v>30</v>
      </c>
      <c r="E31" t="s">
        <v>36</v>
      </c>
      <c r="F31" t="s">
        <v>29</v>
      </c>
      <c r="G31">
        <v>7</v>
      </c>
      <c r="H31">
        <v>2</v>
      </c>
      <c r="I31">
        <v>6</v>
      </c>
      <c r="J31">
        <v>0</v>
      </c>
      <c r="K31">
        <v>0</v>
      </c>
      <c r="T31" s="42"/>
      <c r="U31" s="42"/>
      <c r="W31" t="str">
        <f>VLOOKUP(ARCHIVOS_COMPLETOS_QMI_1_AL_17_SEP_22[[#This Row],[TIENDA HMPV]],Tabla6[[NOMBRE PDV HMPDV]:[RETAIL MAPPING]],2,0)</f>
        <v>PLATINO</v>
      </c>
      <c r="X31">
        <f>SUM(ARCHIVOS_COMPLETOS_QMI_1_AL_17_SEP_22[[#This Row],[VENTAS MABE]:[OTROS]])</f>
        <v>8</v>
      </c>
      <c r="Y31" s="42">
        <f>IFERROR(ARCHIVOS_COMPLETOS_QMI_1_AL_17_SEP_22[[#This Row],[VENTAS MABE]]/ARCHIVOS_COMPLETOS_QMI_1_AL_17_SEP_22[[#This Row],[VENTAS INDURAMA]],0)</f>
        <v>0.33333333333333331</v>
      </c>
      <c r="Z31" t="str">
        <f>VLOOKUP(ARCHIVOS_COMPLETOS_QMI_1_AL_17_SEP_22[[#This Row],[Columna1]],Tabla5[CLAVE],1,0)</f>
        <v>511 - BABAHOYOREFRIGERACIÓN</v>
      </c>
    </row>
    <row r="32" spans="1:26" x14ac:dyDescent="0.3">
      <c r="A32" t="str">
        <f>CONCATENATE(ARCHIVOS_COMPLETOS_QMI_1_AL_17_SEP_22[[#This Row],[TIENDA HMPV]],ARCHIVOS_COMPLETOS_QMI_1_AL_17_SEP_22[[#This Row],[LINEA]])</f>
        <v>1714 - TIENDA NACIONES UNIDASCOCINAS</v>
      </c>
      <c r="B32" t="s">
        <v>37</v>
      </c>
      <c r="C32" t="s">
        <v>38</v>
      </c>
      <c r="D32" t="s">
        <v>39</v>
      </c>
      <c r="E32" t="s">
        <v>40</v>
      </c>
      <c r="F32" t="s">
        <v>26</v>
      </c>
      <c r="G32">
        <v>10</v>
      </c>
      <c r="H32">
        <v>4</v>
      </c>
      <c r="I32">
        <v>2</v>
      </c>
      <c r="J32">
        <v>1</v>
      </c>
      <c r="K32">
        <v>0</v>
      </c>
      <c r="L32">
        <v>0</v>
      </c>
      <c r="M32">
        <v>0</v>
      </c>
      <c r="N32">
        <v>1</v>
      </c>
      <c r="T32" s="42"/>
      <c r="U32" s="42"/>
      <c r="W32" t="str">
        <f>VLOOKUP(ARCHIVOS_COMPLETOS_QMI_1_AL_17_SEP_22[[#This Row],[TIENDA HMPV]],Tabla6[[NOMBRE PDV HMPDV]:[RETAIL MAPPING]],2,0)</f>
        <v>ORO</v>
      </c>
      <c r="X32">
        <f>SUM(ARCHIVOS_COMPLETOS_QMI_1_AL_17_SEP_22[[#This Row],[VENTAS MABE]:[OTROS]])</f>
        <v>8</v>
      </c>
      <c r="Y32" s="42">
        <f>IFERROR(ARCHIVOS_COMPLETOS_QMI_1_AL_17_SEP_22[[#This Row],[VENTAS MABE]]/ARCHIVOS_COMPLETOS_QMI_1_AL_17_SEP_22[[#This Row],[VENTAS INDURAMA]],0)</f>
        <v>2</v>
      </c>
      <c r="Z32" t="str">
        <f>VLOOKUP(ARCHIVOS_COMPLETOS_QMI_1_AL_17_SEP_22[[#This Row],[Columna1]],Tabla5[CLAVE],1,0)</f>
        <v>1714 - TIENDA NACIONES UNIDASCOCINAS</v>
      </c>
    </row>
    <row r="33" spans="1:26" x14ac:dyDescent="0.3">
      <c r="A33" t="str">
        <f>CONCATENATE(ARCHIVOS_COMPLETOS_QMI_1_AL_17_SEP_22[[#This Row],[TIENDA HMPV]],ARCHIVOS_COMPLETOS_QMI_1_AL_17_SEP_22[[#This Row],[LINEA]])</f>
        <v>1714 - TIENDA NACIONES UNIDASEMPOTRE</v>
      </c>
      <c r="B33" t="s">
        <v>37</v>
      </c>
      <c r="C33" t="s">
        <v>38</v>
      </c>
      <c r="D33" t="s">
        <v>39</v>
      </c>
      <c r="E33" t="s">
        <v>40</v>
      </c>
      <c r="F33" t="s">
        <v>32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T33" s="42"/>
      <c r="U33" s="42"/>
      <c r="W33" t="str">
        <f>VLOOKUP(ARCHIVOS_COMPLETOS_QMI_1_AL_17_SEP_22[[#This Row],[TIENDA HMPV]],Tabla6[[NOMBRE PDV HMPDV]:[RETAIL MAPPING]],2,0)</f>
        <v>ORO</v>
      </c>
      <c r="X33">
        <f>SUM(ARCHIVOS_COMPLETOS_QMI_1_AL_17_SEP_22[[#This Row],[VENTAS MABE]:[OTROS]])</f>
        <v>0</v>
      </c>
      <c r="Y33" s="42">
        <f>IFERROR(ARCHIVOS_COMPLETOS_QMI_1_AL_17_SEP_22[[#This Row],[VENTAS MABE]]/ARCHIVOS_COMPLETOS_QMI_1_AL_17_SEP_22[[#This Row],[VENTAS INDURAMA]],0)</f>
        <v>0</v>
      </c>
      <c r="Z33" t="str">
        <f>VLOOKUP(ARCHIVOS_COMPLETOS_QMI_1_AL_17_SEP_22[[#This Row],[Columna1]],Tabla5[CLAVE],1,0)</f>
        <v>1714 - TIENDA NACIONES UNIDASEMPOTRE</v>
      </c>
    </row>
    <row r="34" spans="1:26" x14ac:dyDescent="0.3">
      <c r="A34" t="str">
        <f>CONCATENATE(ARCHIVOS_COMPLETOS_QMI_1_AL_17_SEP_22[[#This Row],[TIENDA HMPV]],ARCHIVOS_COMPLETOS_QMI_1_AL_17_SEP_22[[#This Row],[LINEA]])</f>
        <v>1714 - TIENDA NACIONES UNIDASGLOBALES</v>
      </c>
      <c r="B34" t="s">
        <v>37</v>
      </c>
      <c r="C34" t="s">
        <v>38</v>
      </c>
      <c r="D34" t="s">
        <v>39</v>
      </c>
      <c r="E34" t="s">
        <v>40</v>
      </c>
      <c r="F34" t="s">
        <v>27</v>
      </c>
      <c r="G34">
        <v>6</v>
      </c>
      <c r="H34">
        <v>2</v>
      </c>
      <c r="I34">
        <v>2</v>
      </c>
      <c r="J34">
        <v>2</v>
      </c>
      <c r="K34">
        <v>0</v>
      </c>
      <c r="L34">
        <v>0</v>
      </c>
      <c r="M34">
        <v>0</v>
      </c>
      <c r="T34" s="42"/>
      <c r="U34" s="42"/>
      <c r="W34" t="str">
        <f>VLOOKUP(ARCHIVOS_COMPLETOS_QMI_1_AL_17_SEP_22[[#This Row],[TIENDA HMPV]],Tabla6[[NOMBRE PDV HMPDV]:[RETAIL MAPPING]],2,0)</f>
        <v>ORO</v>
      </c>
      <c r="X34">
        <f>SUM(ARCHIVOS_COMPLETOS_QMI_1_AL_17_SEP_22[[#This Row],[VENTAS MABE]:[OTROS]])</f>
        <v>6</v>
      </c>
      <c r="Y34" s="42">
        <f>IFERROR(ARCHIVOS_COMPLETOS_QMI_1_AL_17_SEP_22[[#This Row],[VENTAS MABE]]/ARCHIVOS_COMPLETOS_QMI_1_AL_17_SEP_22[[#This Row],[VENTAS INDURAMA]],0)</f>
        <v>1</v>
      </c>
      <c r="Z34" t="str">
        <f>VLOOKUP(ARCHIVOS_COMPLETOS_QMI_1_AL_17_SEP_22[[#This Row],[Columna1]],Tabla5[CLAVE],1,0)</f>
        <v>1714 - TIENDA NACIONES UNIDASGLOBALES</v>
      </c>
    </row>
    <row r="35" spans="1:26" x14ac:dyDescent="0.3">
      <c r="A35" t="str">
        <f>CONCATENATE(ARCHIVOS_COMPLETOS_QMI_1_AL_17_SEP_22[[#This Row],[TIENDA HMPV]],ARCHIVOS_COMPLETOS_QMI_1_AL_17_SEP_22[[#This Row],[LINEA]])</f>
        <v>1714 - TIENDA NACIONES UNIDASLAVADO</v>
      </c>
      <c r="B35" t="s">
        <v>37</v>
      </c>
      <c r="C35" t="s">
        <v>38</v>
      </c>
      <c r="D35" t="s">
        <v>39</v>
      </c>
      <c r="E35" t="s">
        <v>40</v>
      </c>
      <c r="F35" t="s">
        <v>28</v>
      </c>
      <c r="G35">
        <v>7</v>
      </c>
      <c r="H35">
        <v>3</v>
      </c>
      <c r="I35">
        <v>0</v>
      </c>
      <c r="J35">
        <v>9</v>
      </c>
      <c r="K35">
        <v>1</v>
      </c>
      <c r="L35">
        <v>3</v>
      </c>
      <c r="M35">
        <v>2</v>
      </c>
      <c r="T35" s="42"/>
      <c r="U35" s="42"/>
      <c r="W35" t="str">
        <f>VLOOKUP(ARCHIVOS_COMPLETOS_QMI_1_AL_17_SEP_22[[#This Row],[TIENDA HMPV]],Tabla6[[NOMBRE PDV HMPDV]:[RETAIL MAPPING]],2,0)</f>
        <v>ORO</v>
      </c>
      <c r="X35">
        <f>SUM(ARCHIVOS_COMPLETOS_QMI_1_AL_17_SEP_22[[#This Row],[VENTAS MABE]:[OTROS]])</f>
        <v>18</v>
      </c>
      <c r="Y35" s="42">
        <f>IFERROR(ARCHIVOS_COMPLETOS_QMI_1_AL_17_SEP_22[[#This Row],[VENTAS MABE]]/ARCHIVOS_COMPLETOS_QMI_1_AL_17_SEP_22[[#This Row],[VENTAS INDURAMA]],0)</f>
        <v>0</v>
      </c>
      <c r="Z35" t="str">
        <f>VLOOKUP(ARCHIVOS_COMPLETOS_QMI_1_AL_17_SEP_22[[#This Row],[Columna1]],Tabla5[CLAVE],1,0)</f>
        <v>1714 - TIENDA NACIONES UNIDASLAVADO</v>
      </c>
    </row>
    <row r="36" spans="1:26" x14ac:dyDescent="0.3">
      <c r="A36" t="str">
        <f>CONCATENATE(ARCHIVOS_COMPLETOS_QMI_1_AL_17_SEP_22[[#This Row],[TIENDA HMPV]],ARCHIVOS_COMPLETOS_QMI_1_AL_17_SEP_22[[#This Row],[LINEA]])</f>
        <v>1714 - TIENDA NACIONES UNIDASREFRIGERACIÓN</v>
      </c>
      <c r="B36" t="s">
        <v>37</v>
      </c>
      <c r="C36" t="s">
        <v>38</v>
      </c>
      <c r="D36" t="s">
        <v>39</v>
      </c>
      <c r="E36" t="s">
        <v>40</v>
      </c>
      <c r="F36" t="s">
        <v>29</v>
      </c>
      <c r="G36">
        <v>7</v>
      </c>
      <c r="H36">
        <v>4</v>
      </c>
      <c r="I36">
        <v>2</v>
      </c>
      <c r="J36">
        <v>2</v>
      </c>
      <c r="K36">
        <v>0</v>
      </c>
      <c r="L36">
        <v>4</v>
      </c>
      <c r="M36">
        <v>2</v>
      </c>
      <c r="T36" s="42"/>
      <c r="U36" s="42"/>
      <c r="W36" t="str">
        <f>VLOOKUP(ARCHIVOS_COMPLETOS_QMI_1_AL_17_SEP_22[[#This Row],[TIENDA HMPV]],Tabla6[[NOMBRE PDV HMPDV]:[RETAIL MAPPING]],2,0)</f>
        <v>ORO</v>
      </c>
      <c r="X36">
        <f>SUM(ARCHIVOS_COMPLETOS_QMI_1_AL_17_SEP_22[[#This Row],[VENTAS MABE]:[OTROS]])</f>
        <v>14</v>
      </c>
      <c r="Y36" s="42">
        <f>IFERROR(ARCHIVOS_COMPLETOS_QMI_1_AL_17_SEP_22[[#This Row],[VENTAS MABE]]/ARCHIVOS_COMPLETOS_QMI_1_AL_17_SEP_22[[#This Row],[VENTAS INDURAMA]],0)</f>
        <v>2</v>
      </c>
      <c r="Z36" t="str">
        <f>VLOOKUP(ARCHIVOS_COMPLETOS_QMI_1_AL_17_SEP_22[[#This Row],[Columna1]],Tabla5[CLAVE],1,0)</f>
        <v>1714 - TIENDA NACIONES UNIDASREFRIGERACIÓN</v>
      </c>
    </row>
    <row r="37" spans="1:26" x14ac:dyDescent="0.3">
      <c r="A37" t="str">
        <f>CONCATENATE(ARCHIVOS_COMPLETOS_QMI_1_AL_17_SEP_22[[#This Row],[TIENDA HMPV]],ARCHIVOS_COMPLETOS_QMI_1_AL_17_SEP_22[[#This Row],[LINEA]])</f>
        <v>77 - JAPON NNUU METROPOLITANCOCINAS</v>
      </c>
      <c r="B37" t="s">
        <v>37</v>
      </c>
      <c r="C37" t="s">
        <v>38</v>
      </c>
      <c r="D37" t="s">
        <v>41</v>
      </c>
      <c r="E37" t="s">
        <v>42</v>
      </c>
      <c r="F37" t="s">
        <v>26</v>
      </c>
      <c r="G37">
        <v>4</v>
      </c>
      <c r="H37">
        <v>2</v>
      </c>
      <c r="I37">
        <v>2</v>
      </c>
      <c r="J37">
        <v>0</v>
      </c>
      <c r="K37">
        <v>0</v>
      </c>
      <c r="L37">
        <v>0</v>
      </c>
      <c r="M37">
        <v>0</v>
      </c>
      <c r="T37" s="42"/>
      <c r="U37" s="42"/>
      <c r="W37" t="str">
        <f>VLOOKUP(ARCHIVOS_COMPLETOS_QMI_1_AL_17_SEP_22[[#This Row],[TIENDA HMPV]],Tabla6[[NOMBRE PDV HMPDV]:[RETAIL MAPPING]],2,0)</f>
        <v>BRONCE</v>
      </c>
      <c r="X37">
        <f>SUM(ARCHIVOS_COMPLETOS_QMI_1_AL_17_SEP_22[[#This Row],[VENTAS MABE]:[OTROS]])</f>
        <v>4</v>
      </c>
      <c r="Y37" s="42">
        <f>IFERROR(ARCHIVOS_COMPLETOS_QMI_1_AL_17_SEP_22[[#This Row],[VENTAS MABE]]/ARCHIVOS_COMPLETOS_QMI_1_AL_17_SEP_22[[#This Row],[VENTAS INDURAMA]],0)</f>
        <v>1</v>
      </c>
      <c r="Z37" t="str">
        <f>VLOOKUP(ARCHIVOS_COMPLETOS_QMI_1_AL_17_SEP_22[[#This Row],[Columna1]],Tabla5[CLAVE],1,0)</f>
        <v>77 - JAPON NNUU METROPOLITANCOCINAS</v>
      </c>
    </row>
    <row r="38" spans="1:26" x14ac:dyDescent="0.3">
      <c r="A38" t="str">
        <f>CONCATENATE(ARCHIVOS_COMPLETOS_QMI_1_AL_17_SEP_22[[#This Row],[TIENDA HMPV]],ARCHIVOS_COMPLETOS_QMI_1_AL_17_SEP_22[[#This Row],[LINEA]])</f>
        <v>77 - JAPON NNUU METROPOLITANGLOBALES</v>
      </c>
      <c r="B38" t="s">
        <v>37</v>
      </c>
      <c r="C38" t="s">
        <v>38</v>
      </c>
      <c r="D38" t="s">
        <v>41</v>
      </c>
      <c r="E38" t="s">
        <v>42</v>
      </c>
      <c r="F38" t="s">
        <v>27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T38" s="42"/>
      <c r="U38" s="42"/>
      <c r="W38" t="str">
        <f>VLOOKUP(ARCHIVOS_COMPLETOS_QMI_1_AL_17_SEP_22[[#This Row],[TIENDA HMPV]],Tabla6[[NOMBRE PDV HMPDV]:[RETAIL MAPPING]],2,0)</f>
        <v>BRONCE</v>
      </c>
      <c r="X38">
        <f>SUM(ARCHIVOS_COMPLETOS_QMI_1_AL_17_SEP_22[[#This Row],[VENTAS MABE]:[OTROS]])</f>
        <v>1</v>
      </c>
      <c r="Y38" s="42">
        <f>IFERROR(ARCHIVOS_COMPLETOS_QMI_1_AL_17_SEP_22[[#This Row],[VENTAS MABE]]/ARCHIVOS_COMPLETOS_QMI_1_AL_17_SEP_22[[#This Row],[VENTAS INDURAMA]],0)</f>
        <v>0</v>
      </c>
      <c r="Z38" t="str">
        <f>VLOOKUP(ARCHIVOS_COMPLETOS_QMI_1_AL_17_SEP_22[[#This Row],[Columna1]],Tabla5[CLAVE],1,0)</f>
        <v>77 - JAPON NNUU METROPOLITANGLOBALES</v>
      </c>
    </row>
    <row r="39" spans="1:26" x14ac:dyDescent="0.3">
      <c r="A39" t="str">
        <f>CONCATENATE(ARCHIVOS_COMPLETOS_QMI_1_AL_17_SEP_22[[#This Row],[TIENDA HMPV]],ARCHIVOS_COMPLETOS_QMI_1_AL_17_SEP_22[[#This Row],[LINEA]])</f>
        <v>77 - JAPON NNUU METROPOLITANLAVADO</v>
      </c>
      <c r="B39" t="s">
        <v>37</v>
      </c>
      <c r="C39" t="s">
        <v>38</v>
      </c>
      <c r="D39" t="s">
        <v>41</v>
      </c>
      <c r="E39" t="s">
        <v>42</v>
      </c>
      <c r="F39" t="s">
        <v>28</v>
      </c>
      <c r="G39">
        <v>0</v>
      </c>
      <c r="H39">
        <v>0</v>
      </c>
      <c r="I39">
        <v>0</v>
      </c>
      <c r="J39">
        <v>0</v>
      </c>
      <c r="K39">
        <v>2</v>
      </c>
      <c r="L39">
        <v>0</v>
      </c>
      <c r="M39">
        <v>0</v>
      </c>
      <c r="T39" s="42"/>
      <c r="U39" s="42"/>
      <c r="W39" t="str">
        <f>VLOOKUP(ARCHIVOS_COMPLETOS_QMI_1_AL_17_SEP_22[[#This Row],[TIENDA HMPV]],Tabla6[[NOMBRE PDV HMPDV]:[RETAIL MAPPING]],2,0)</f>
        <v>BRONCE</v>
      </c>
      <c r="X39">
        <f>SUM(ARCHIVOS_COMPLETOS_QMI_1_AL_17_SEP_22[[#This Row],[VENTAS MABE]:[OTROS]])</f>
        <v>2</v>
      </c>
      <c r="Y39" s="42">
        <f>IFERROR(ARCHIVOS_COMPLETOS_QMI_1_AL_17_SEP_22[[#This Row],[VENTAS MABE]]/ARCHIVOS_COMPLETOS_QMI_1_AL_17_SEP_22[[#This Row],[VENTAS INDURAMA]],0)</f>
        <v>0</v>
      </c>
      <c r="Z39" t="str">
        <f>VLOOKUP(ARCHIVOS_COMPLETOS_QMI_1_AL_17_SEP_22[[#This Row],[Columna1]],Tabla5[CLAVE],1,0)</f>
        <v>77 - JAPON NNUU METROPOLITANLAVADO</v>
      </c>
    </row>
    <row r="40" spans="1:26" x14ac:dyDescent="0.3">
      <c r="A40" t="str">
        <f>CONCATENATE(ARCHIVOS_COMPLETOS_QMI_1_AL_17_SEP_22[[#This Row],[TIENDA HMPV]],ARCHIVOS_COMPLETOS_QMI_1_AL_17_SEP_22[[#This Row],[LINEA]])</f>
        <v>77 - JAPON NNUU METROPOLITANREFRIGERACIÓN</v>
      </c>
      <c r="B40" t="s">
        <v>37</v>
      </c>
      <c r="C40" t="s">
        <v>38</v>
      </c>
      <c r="D40" t="s">
        <v>41</v>
      </c>
      <c r="E40" t="s">
        <v>42</v>
      </c>
      <c r="F40" t="s">
        <v>29</v>
      </c>
      <c r="G40">
        <v>3</v>
      </c>
      <c r="H40">
        <v>2</v>
      </c>
      <c r="I40">
        <v>4</v>
      </c>
      <c r="J40">
        <v>0</v>
      </c>
      <c r="K40">
        <v>0</v>
      </c>
      <c r="L40">
        <v>0</v>
      </c>
      <c r="M40">
        <v>0</v>
      </c>
      <c r="T40" s="42"/>
      <c r="U40" s="42"/>
      <c r="W40" t="str">
        <f>VLOOKUP(ARCHIVOS_COMPLETOS_QMI_1_AL_17_SEP_22[[#This Row],[TIENDA HMPV]],Tabla6[[NOMBRE PDV HMPDV]:[RETAIL MAPPING]],2,0)</f>
        <v>BRONCE</v>
      </c>
      <c r="X40">
        <f>SUM(ARCHIVOS_COMPLETOS_QMI_1_AL_17_SEP_22[[#This Row],[VENTAS MABE]:[OTROS]])</f>
        <v>6</v>
      </c>
      <c r="Y40" s="42">
        <f>IFERROR(ARCHIVOS_COMPLETOS_QMI_1_AL_17_SEP_22[[#This Row],[VENTAS MABE]]/ARCHIVOS_COMPLETOS_QMI_1_AL_17_SEP_22[[#This Row],[VENTAS INDURAMA]],0)</f>
        <v>0.5</v>
      </c>
      <c r="Z40" t="str">
        <f>VLOOKUP(ARCHIVOS_COMPLETOS_QMI_1_AL_17_SEP_22[[#This Row],[Columna1]],Tabla5[CLAVE],1,0)</f>
        <v>77 - JAPON NNUU METROPOLITANREFRIGERACIÓN</v>
      </c>
    </row>
    <row r="41" spans="1:26" x14ac:dyDescent="0.3">
      <c r="A41" t="str">
        <f>CONCATENATE(ARCHIVOS_COMPLETOS_QMI_1_AL_17_SEP_22[[#This Row],[TIENDA HMPV]],ARCHIVOS_COMPLETOS_QMI_1_AL_17_SEP_22[[#This Row],[LINEA]])</f>
        <v>71 - EL BOSQUECOCINAS</v>
      </c>
      <c r="B41" t="s">
        <v>43</v>
      </c>
      <c r="C41" t="s">
        <v>44</v>
      </c>
      <c r="D41" t="s">
        <v>45</v>
      </c>
      <c r="E41" t="s">
        <v>46</v>
      </c>
      <c r="F41" t="s">
        <v>26</v>
      </c>
      <c r="G41">
        <v>19</v>
      </c>
      <c r="H41">
        <v>7</v>
      </c>
      <c r="I41">
        <v>2</v>
      </c>
      <c r="T41" s="42"/>
      <c r="U41" s="42"/>
      <c r="W41" t="str">
        <f>VLOOKUP(ARCHIVOS_COMPLETOS_QMI_1_AL_17_SEP_22[[#This Row],[TIENDA HMPV]],Tabla6[[NOMBRE PDV HMPDV]:[RETAIL MAPPING]],2,0)</f>
        <v>PLATINO</v>
      </c>
      <c r="X41">
        <f>SUM(ARCHIVOS_COMPLETOS_QMI_1_AL_17_SEP_22[[#This Row],[VENTAS MABE]:[OTROS]])</f>
        <v>9</v>
      </c>
      <c r="Y41" s="42">
        <f>IFERROR(ARCHIVOS_COMPLETOS_QMI_1_AL_17_SEP_22[[#This Row],[VENTAS MABE]]/ARCHIVOS_COMPLETOS_QMI_1_AL_17_SEP_22[[#This Row],[VENTAS INDURAMA]],0)</f>
        <v>3.5</v>
      </c>
      <c r="Z41" t="str">
        <f>VLOOKUP(ARCHIVOS_COMPLETOS_QMI_1_AL_17_SEP_22[[#This Row],[Columna1]],Tabla5[CLAVE],1,0)</f>
        <v>71 - EL BOSQUECOCINAS</v>
      </c>
    </row>
    <row r="42" spans="1:26" x14ac:dyDescent="0.3">
      <c r="A42" t="str">
        <f>CONCATENATE(ARCHIVOS_COMPLETOS_QMI_1_AL_17_SEP_22[[#This Row],[TIENDA HMPV]],ARCHIVOS_COMPLETOS_QMI_1_AL_17_SEP_22[[#This Row],[LINEA]])</f>
        <v>71 - EL BOSQUEEMPOTRE</v>
      </c>
      <c r="B42" t="s">
        <v>43</v>
      </c>
      <c r="C42" t="s">
        <v>44</v>
      </c>
      <c r="D42" t="s">
        <v>45</v>
      </c>
      <c r="E42" t="s">
        <v>46</v>
      </c>
      <c r="F42" t="s">
        <v>32</v>
      </c>
      <c r="G42">
        <v>7</v>
      </c>
      <c r="H42">
        <v>3</v>
      </c>
      <c r="I42">
        <v>5</v>
      </c>
      <c r="J42">
        <v>1</v>
      </c>
      <c r="O42">
        <v>7</v>
      </c>
      <c r="T42" s="42"/>
      <c r="U42" s="42"/>
      <c r="W42" t="str">
        <f>VLOOKUP(ARCHIVOS_COMPLETOS_QMI_1_AL_17_SEP_22[[#This Row],[TIENDA HMPV]],Tabla6[[NOMBRE PDV HMPDV]:[RETAIL MAPPING]],2,0)</f>
        <v>PLATINO</v>
      </c>
      <c r="X42">
        <f>SUM(ARCHIVOS_COMPLETOS_QMI_1_AL_17_SEP_22[[#This Row],[VENTAS MABE]:[OTROS]])</f>
        <v>16</v>
      </c>
      <c r="Y42" s="42">
        <f>IFERROR(ARCHIVOS_COMPLETOS_QMI_1_AL_17_SEP_22[[#This Row],[VENTAS MABE]]/ARCHIVOS_COMPLETOS_QMI_1_AL_17_SEP_22[[#This Row],[VENTAS INDURAMA]],0)</f>
        <v>0.6</v>
      </c>
      <c r="Z42" t="str">
        <f>VLOOKUP(ARCHIVOS_COMPLETOS_QMI_1_AL_17_SEP_22[[#This Row],[Columna1]],Tabla5[CLAVE],1,0)</f>
        <v>71 - EL BOSQUEEMPOTRE</v>
      </c>
    </row>
    <row r="43" spans="1:26" x14ac:dyDescent="0.3">
      <c r="A43" t="str">
        <f>CONCATENATE(ARCHIVOS_COMPLETOS_QMI_1_AL_17_SEP_22[[#This Row],[TIENDA HMPV]],ARCHIVOS_COMPLETOS_QMI_1_AL_17_SEP_22[[#This Row],[LINEA]])</f>
        <v>71 - EL BOSQUEGLOBALES</v>
      </c>
      <c r="B43" t="s">
        <v>43</v>
      </c>
      <c r="C43" t="s">
        <v>44</v>
      </c>
      <c r="D43" t="s">
        <v>45</v>
      </c>
      <c r="E43" t="s">
        <v>46</v>
      </c>
      <c r="F43" t="s">
        <v>27</v>
      </c>
      <c r="G43">
        <v>18</v>
      </c>
      <c r="H43">
        <v>4</v>
      </c>
      <c r="I43">
        <v>2</v>
      </c>
      <c r="T43" s="42"/>
      <c r="U43" s="42"/>
      <c r="W43" t="str">
        <f>VLOOKUP(ARCHIVOS_COMPLETOS_QMI_1_AL_17_SEP_22[[#This Row],[TIENDA HMPV]],Tabla6[[NOMBRE PDV HMPDV]:[RETAIL MAPPING]],2,0)</f>
        <v>PLATINO</v>
      </c>
      <c r="X43">
        <f>SUM(ARCHIVOS_COMPLETOS_QMI_1_AL_17_SEP_22[[#This Row],[VENTAS MABE]:[OTROS]])</f>
        <v>6</v>
      </c>
      <c r="Y43" s="42">
        <f>IFERROR(ARCHIVOS_COMPLETOS_QMI_1_AL_17_SEP_22[[#This Row],[VENTAS MABE]]/ARCHIVOS_COMPLETOS_QMI_1_AL_17_SEP_22[[#This Row],[VENTAS INDURAMA]],0)</f>
        <v>2</v>
      </c>
      <c r="Z43" t="str">
        <f>VLOOKUP(ARCHIVOS_COMPLETOS_QMI_1_AL_17_SEP_22[[#This Row],[Columna1]],Tabla5[CLAVE],1,0)</f>
        <v>71 - EL BOSQUEGLOBALES</v>
      </c>
    </row>
    <row r="44" spans="1:26" x14ac:dyDescent="0.3">
      <c r="A44" t="str">
        <f>CONCATENATE(ARCHIVOS_COMPLETOS_QMI_1_AL_17_SEP_22[[#This Row],[TIENDA HMPV]],ARCHIVOS_COMPLETOS_QMI_1_AL_17_SEP_22[[#This Row],[LINEA]])</f>
        <v>71 - EL BOSQUELAVADO</v>
      </c>
      <c r="B44" t="s">
        <v>43</v>
      </c>
      <c r="C44" t="s">
        <v>44</v>
      </c>
      <c r="D44" t="s">
        <v>45</v>
      </c>
      <c r="E44" t="s">
        <v>46</v>
      </c>
      <c r="F44" t="s">
        <v>28</v>
      </c>
      <c r="G44">
        <v>26</v>
      </c>
      <c r="H44">
        <v>10</v>
      </c>
      <c r="I44">
        <v>0</v>
      </c>
      <c r="J44">
        <v>4</v>
      </c>
      <c r="K44">
        <v>5</v>
      </c>
      <c r="L44">
        <v>3</v>
      </c>
      <c r="M44">
        <v>2</v>
      </c>
      <c r="T44" s="42"/>
      <c r="U44" s="42"/>
      <c r="W44" t="str">
        <f>VLOOKUP(ARCHIVOS_COMPLETOS_QMI_1_AL_17_SEP_22[[#This Row],[TIENDA HMPV]],Tabla6[[NOMBRE PDV HMPDV]:[RETAIL MAPPING]],2,0)</f>
        <v>PLATINO</v>
      </c>
      <c r="X44">
        <f>SUM(ARCHIVOS_COMPLETOS_QMI_1_AL_17_SEP_22[[#This Row],[VENTAS MABE]:[OTROS]])</f>
        <v>24</v>
      </c>
      <c r="Y44" s="42">
        <f>IFERROR(ARCHIVOS_COMPLETOS_QMI_1_AL_17_SEP_22[[#This Row],[VENTAS MABE]]/ARCHIVOS_COMPLETOS_QMI_1_AL_17_SEP_22[[#This Row],[VENTAS INDURAMA]],0)</f>
        <v>0</v>
      </c>
      <c r="Z44" t="str">
        <f>VLOOKUP(ARCHIVOS_COMPLETOS_QMI_1_AL_17_SEP_22[[#This Row],[Columna1]],Tabla5[CLAVE],1,0)</f>
        <v>71 - EL BOSQUELAVADO</v>
      </c>
    </row>
    <row r="45" spans="1:26" x14ac:dyDescent="0.3">
      <c r="A45" t="str">
        <f>CONCATENATE(ARCHIVOS_COMPLETOS_QMI_1_AL_17_SEP_22[[#This Row],[TIENDA HMPV]],ARCHIVOS_COMPLETOS_QMI_1_AL_17_SEP_22[[#This Row],[LINEA]])</f>
        <v>71 - EL BOSQUEREFRIGERACIÓN</v>
      </c>
      <c r="B45" t="s">
        <v>43</v>
      </c>
      <c r="C45" t="s">
        <v>44</v>
      </c>
      <c r="D45" t="s">
        <v>45</v>
      </c>
      <c r="E45" t="s">
        <v>46</v>
      </c>
      <c r="F45" t="s">
        <v>29</v>
      </c>
      <c r="G45">
        <v>17</v>
      </c>
      <c r="H45">
        <v>5</v>
      </c>
      <c r="I45">
        <v>3</v>
      </c>
      <c r="J45">
        <v>3</v>
      </c>
      <c r="K45">
        <v>6</v>
      </c>
      <c r="T45" s="42"/>
      <c r="U45" s="42"/>
      <c r="W45" t="str">
        <f>VLOOKUP(ARCHIVOS_COMPLETOS_QMI_1_AL_17_SEP_22[[#This Row],[TIENDA HMPV]],Tabla6[[NOMBRE PDV HMPDV]:[RETAIL MAPPING]],2,0)</f>
        <v>PLATINO</v>
      </c>
      <c r="X45">
        <f>SUM(ARCHIVOS_COMPLETOS_QMI_1_AL_17_SEP_22[[#This Row],[VENTAS MABE]:[OTROS]])</f>
        <v>17</v>
      </c>
      <c r="Y45" s="42">
        <f>IFERROR(ARCHIVOS_COMPLETOS_QMI_1_AL_17_SEP_22[[#This Row],[VENTAS MABE]]/ARCHIVOS_COMPLETOS_QMI_1_AL_17_SEP_22[[#This Row],[VENTAS INDURAMA]],0)</f>
        <v>1.6666666666666667</v>
      </c>
      <c r="Z45" t="str">
        <f>VLOOKUP(ARCHIVOS_COMPLETOS_QMI_1_AL_17_SEP_22[[#This Row],[Columna1]],Tabla5[CLAVE],1,0)</f>
        <v>71 - EL BOSQUEREFRIGERACIÓN</v>
      </c>
    </row>
    <row r="46" spans="1:26" x14ac:dyDescent="0.3">
      <c r="A46" t="str">
        <f>CONCATENATE(ARCHIVOS_COMPLETOS_QMI_1_AL_17_SEP_22[[#This Row],[TIENDA HMPV]],ARCHIVOS_COMPLETOS_QMI_1_AL_17_SEP_22[[#This Row],[LINEA]])</f>
        <v>956 - ALM ESPAÑA CALIFORNIAAIRES</v>
      </c>
      <c r="B46" t="s">
        <v>47</v>
      </c>
      <c r="C46" t="s">
        <v>48</v>
      </c>
      <c r="D46" t="s">
        <v>49</v>
      </c>
      <c r="E46" t="s">
        <v>50</v>
      </c>
      <c r="F46" t="s">
        <v>25</v>
      </c>
      <c r="G46">
        <v>10</v>
      </c>
      <c r="H46">
        <v>8</v>
      </c>
      <c r="I46">
        <v>0</v>
      </c>
      <c r="T46" s="42"/>
      <c r="U46" s="42"/>
      <c r="W46" t="str">
        <f>VLOOKUP(ARCHIVOS_COMPLETOS_QMI_1_AL_17_SEP_22[[#This Row],[TIENDA HMPV]],Tabla6[[NOMBRE PDV HMPDV]:[RETAIL MAPPING]],2,0)</f>
        <v>PLATINO</v>
      </c>
      <c r="X46">
        <f>SUM(ARCHIVOS_COMPLETOS_QMI_1_AL_17_SEP_22[[#This Row],[VENTAS MABE]:[OTROS]])</f>
        <v>8</v>
      </c>
      <c r="Y46" s="42">
        <f>IFERROR(ARCHIVOS_COMPLETOS_QMI_1_AL_17_SEP_22[[#This Row],[VENTAS MABE]]/ARCHIVOS_COMPLETOS_QMI_1_AL_17_SEP_22[[#This Row],[VENTAS INDURAMA]],0)</f>
        <v>0</v>
      </c>
      <c r="Z46" t="str">
        <f>VLOOKUP(ARCHIVOS_COMPLETOS_QMI_1_AL_17_SEP_22[[#This Row],[Columna1]],Tabla5[CLAVE],1,0)</f>
        <v>956 - ALM ESPAÑA CALIFORNIAAIRES</v>
      </c>
    </row>
    <row r="47" spans="1:26" x14ac:dyDescent="0.3">
      <c r="A47" t="str">
        <f>CONCATENATE(ARCHIVOS_COMPLETOS_QMI_1_AL_17_SEP_22[[#This Row],[TIENDA HMPV]],ARCHIVOS_COMPLETOS_QMI_1_AL_17_SEP_22[[#This Row],[LINEA]])</f>
        <v>956 - ALM ESPAÑA CALIFORNIACOCINAS</v>
      </c>
      <c r="B47" t="s">
        <v>47</v>
      </c>
      <c r="C47" t="s">
        <v>48</v>
      </c>
      <c r="D47" t="s">
        <v>49</v>
      </c>
      <c r="E47" t="s">
        <v>50</v>
      </c>
      <c r="F47" t="s">
        <v>26</v>
      </c>
      <c r="G47">
        <v>100</v>
      </c>
      <c r="H47">
        <v>11</v>
      </c>
      <c r="I47">
        <v>12</v>
      </c>
      <c r="T47" s="42"/>
      <c r="U47" s="42"/>
      <c r="W47" t="str">
        <f>VLOOKUP(ARCHIVOS_COMPLETOS_QMI_1_AL_17_SEP_22[[#This Row],[TIENDA HMPV]],Tabla6[[NOMBRE PDV HMPDV]:[RETAIL MAPPING]],2,0)</f>
        <v>PLATINO</v>
      </c>
      <c r="X47">
        <f>SUM(ARCHIVOS_COMPLETOS_QMI_1_AL_17_SEP_22[[#This Row],[VENTAS MABE]:[OTROS]])</f>
        <v>23</v>
      </c>
      <c r="Y47" s="42">
        <f>IFERROR(ARCHIVOS_COMPLETOS_QMI_1_AL_17_SEP_22[[#This Row],[VENTAS MABE]]/ARCHIVOS_COMPLETOS_QMI_1_AL_17_SEP_22[[#This Row],[VENTAS INDURAMA]],0)</f>
        <v>0.91666666666666663</v>
      </c>
      <c r="Z47" t="str">
        <f>VLOOKUP(ARCHIVOS_COMPLETOS_QMI_1_AL_17_SEP_22[[#This Row],[Columna1]],Tabla5[CLAVE],1,0)</f>
        <v>956 - ALM ESPAÑA CALIFORNIACOCINAS</v>
      </c>
    </row>
    <row r="48" spans="1:26" x14ac:dyDescent="0.3">
      <c r="A48" t="str">
        <f>CONCATENATE(ARCHIVOS_COMPLETOS_QMI_1_AL_17_SEP_22[[#This Row],[TIENDA HMPV]],ARCHIVOS_COMPLETOS_QMI_1_AL_17_SEP_22[[#This Row],[LINEA]])</f>
        <v>956 - ALM ESPAÑA CALIFORNIAEMPOTRE</v>
      </c>
      <c r="B48" t="s">
        <v>47</v>
      </c>
      <c r="C48" t="s">
        <v>48</v>
      </c>
      <c r="D48" t="s">
        <v>49</v>
      </c>
      <c r="E48" t="s">
        <v>50</v>
      </c>
      <c r="F48" t="s">
        <v>32</v>
      </c>
      <c r="G48">
        <v>0</v>
      </c>
      <c r="H48">
        <v>0</v>
      </c>
      <c r="I48">
        <v>0</v>
      </c>
      <c r="T48" s="42"/>
      <c r="U48" s="42"/>
      <c r="W48" t="str">
        <f>VLOOKUP(ARCHIVOS_COMPLETOS_QMI_1_AL_17_SEP_22[[#This Row],[TIENDA HMPV]],Tabla6[[NOMBRE PDV HMPDV]:[RETAIL MAPPING]],2,0)</f>
        <v>PLATINO</v>
      </c>
      <c r="X48">
        <f>SUM(ARCHIVOS_COMPLETOS_QMI_1_AL_17_SEP_22[[#This Row],[VENTAS MABE]:[OTROS]])</f>
        <v>0</v>
      </c>
      <c r="Y48" s="42">
        <f>IFERROR(ARCHIVOS_COMPLETOS_QMI_1_AL_17_SEP_22[[#This Row],[VENTAS MABE]]/ARCHIVOS_COMPLETOS_QMI_1_AL_17_SEP_22[[#This Row],[VENTAS INDURAMA]],0)</f>
        <v>0</v>
      </c>
      <c r="Z48" t="str">
        <f>VLOOKUP(ARCHIVOS_COMPLETOS_QMI_1_AL_17_SEP_22[[#This Row],[Columna1]],Tabla5[CLAVE],1,0)</f>
        <v>956 - ALM ESPAÑA CALIFORNIAEMPOTRE</v>
      </c>
    </row>
    <row r="49" spans="1:26" x14ac:dyDescent="0.3">
      <c r="A49" t="str">
        <f>CONCATENATE(ARCHIVOS_COMPLETOS_QMI_1_AL_17_SEP_22[[#This Row],[TIENDA HMPV]],ARCHIVOS_COMPLETOS_QMI_1_AL_17_SEP_22[[#This Row],[LINEA]])</f>
        <v>956 - ALM ESPAÑA CALIFORNIAGLOBALES</v>
      </c>
      <c r="B49" t="s">
        <v>47</v>
      </c>
      <c r="C49" t="s">
        <v>48</v>
      </c>
      <c r="D49" t="s">
        <v>49</v>
      </c>
      <c r="E49" t="s">
        <v>50</v>
      </c>
      <c r="F49" t="s">
        <v>27</v>
      </c>
      <c r="G49">
        <v>24</v>
      </c>
      <c r="H49">
        <v>1</v>
      </c>
      <c r="I49">
        <v>5</v>
      </c>
      <c r="T49" s="42"/>
      <c r="U49" s="42"/>
      <c r="W49" t="str">
        <f>VLOOKUP(ARCHIVOS_COMPLETOS_QMI_1_AL_17_SEP_22[[#This Row],[TIENDA HMPV]],Tabla6[[NOMBRE PDV HMPDV]:[RETAIL MAPPING]],2,0)</f>
        <v>PLATINO</v>
      </c>
      <c r="X49">
        <f>SUM(ARCHIVOS_COMPLETOS_QMI_1_AL_17_SEP_22[[#This Row],[VENTAS MABE]:[OTROS]])</f>
        <v>6</v>
      </c>
      <c r="Y49" s="42">
        <f>IFERROR(ARCHIVOS_COMPLETOS_QMI_1_AL_17_SEP_22[[#This Row],[VENTAS MABE]]/ARCHIVOS_COMPLETOS_QMI_1_AL_17_SEP_22[[#This Row],[VENTAS INDURAMA]],0)</f>
        <v>0.2</v>
      </c>
      <c r="Z49" t="str">
        <f>VLOOKUP(ARCHIVOS_COMPLETOS_QMI_1_AL_17_SEP_22[[#This Row],[Columna1]],Tabla5[CLAVE],1,0)</f>
        <v>956 - ALM ESPAÑA CALIFORNIAGLOBALES</v>
      </c>
    </row>
    <row r="50" spans="1:26" x14ac:dyDescent="0.3">
      <c r="A50" t="str">
        <f>CONCATENATE(ARCHIVOS_COMPLETOS_QMI_1_AL_17_SEP_22[[#This Row],[TIENDA HMPV]],ARCHIVOS_COMPLETOS_QMI_1_AL_17_SEP_22[[#This Row],[LINEA]])</f>
        <v>956 - ALM ESPAÑA CALIFORNIALAVADO</v>
      </c>
      <c r="B50" t="s">
        <v>47</v>
      </c>
      <c r="C50" t="s">
        <v>48</v>
      </c>
      <c r="D50" t="s">
        <v>49</v>
      </c>
      <c r="E50" t="s">
        <v>50</v>
      </c>
      <c r="F50" t="s">
        <v>28</v>
      </c>
      <c r="G50">
        <v>39</v>
      </c>
      <c r="H50">
        <v>13</v>
      </c>
      <c r="I50">
        <v>0</v>
      </c>
      <c r="T50" s="42"/>
      <c r="U50" s="42"/>
      <c r="W50" t="str">
        <f>VLOOKUP(ARCHIVOS_COMPLETOS_QMI_1_AL_17_SEP_22[[#This Row],[TIENDA HMPV]],Tabla6[[NOMBRE PDV HMPDV]:[RETAIL MAPPING]],2,0)</f>
        <v>PLATINO</v>
      </c>
      <c r="X50">
        <f>SUM(ARCHIVOS_COMPLETOS_QMI_1_AL_17_SEP_22[[#This Row],[VENTAS MABE]:[OTROS]])</f>
        <v>13</v>
      </c>
      <c r="Y50" s="42">
        <f>IFERROR(ARCHIVOS_COMPLETOS_QMI_1_AL_17_SEP_22[[#This Row],[VENTAS MABE]]/ARCHIVOS_COMPLETOS_QMI_1_AL_17_SEP_22[[#This Row],[VENTAS INDURAMA]],0)</f>
        <v>0</v>
      </c>
      <c r="Z50" t="str">
        <f>VLOOKUP(ARCHIVOS_COMPLETOS_QMI_1_AL_17_SEP_22[[#This Row],[Columna1]],Tabla5[CLAVE],1,0)</f>
        <v>956 - ALM ESPAÑA CALIFORNIALAVADO</v>
      </c>
    </row>
    <row r="51" spans="1:26" x14ac:dyDescent="0.3">
      <c r="A51" t="str">
        <f>CONCATENATE(ARCHIVOS_COMPLETOS_QMI_1_AL_17_SEP_22[[#This Row],[TIENDA HMPV]],ARCHIVOS_COMPLETOS_QMI_1_AL_17_SEP_22[[#This Row],[LINEA]])</f>
        <v>956 - ALM ESPAÑA CALIFORNIAREFRIGERACIÓN</v>
      </c>
      <c r="B51" t="s">
        <v>47</v>
      </c>
      <c r="C51" t="s">
        <v>48</v>
      </c>
      <c r="D51" t="s">
        <v>49</v>
      </c>
      <c r="E51" t="s">
        <v>50</v>
      </c>
      <c r="F51" t="s">
        <v>29</v>
      </c>
      <c r="G51">
        <v>67</v>
      </c>
      <c r="H51">
        <v>18</v>
      </c>
      <c r="I51">
        <v>7</v>
      </c>
      <c r="T51" s="42"/>
      <c r="U51" s="42"/>
      <c r="W51" t="str">
        <f>VLOOKUP(ARCHIVOS_COMPLETOS_QMI_1_AL_17_SEP_22[[#This Row],[TIENDA HMPV]],Tabla6[[NOMBRE PDV HMPDV]:[RETAIL MAPPING]],2,0)</f>
        <v>PLATINO</v>
      </c>
      <c r="X51">
        <f>SUM(ARCHIVOS_COMPLETOS_QMI_1_AL_17_SEP_22[[#This Row],[VENTAS MABE]:[OTROS]])</f>
        <v>25</v>
      </c>
      <c r="Y51" s="42">
        <f>IFERROR(ARCHIVOS_COMPLETOS_QMI_1_AL_17_SEP_22[[#This Row],[VENTAS MABE]]/ARCHIVOS_COMPLETOS_QMI_1_AL_17_SEP_22[[#This Row],[VENTAS INDURAMA]],0)</f>
        <v>2.5714285714285716</v>
      </c>
      <c r="Z51" t="str">
        <f>VLOOKUP(ARCHIVOS_COMPLETOS_QMI_1_AL_17_SEP_22[[#This Row],[Columna1]],Tabla5[CLAVE],1,0)</f>
        <v>956 - ALM ESPAÑA CALIFORNIAREFRIGERACIÓN</v>
      </c>
    </row>
    <row r="52" spans="1:26" x14ac:dyDescent="0.3">
      <c r="A52" t="str">
        <f>CONCATENATE(ARCHIVOS_COMPLETOS_QMI_1_AL_17_SEP_22[[#This Row],[TIENDA HMPV]],ARCHIVOS_COMPLETOS_QMI_1_AL_17_SEP_22[[#This Row],[LINEA]])</f>
        <v>616 - GYE.CALIFORNIA IIAIRES</v>
      </c>
      <c r="B52" t="s">
        <v>47</v>
      </c>
      <c r="C52" t="s">
        <v>48</v>
      </c>
      <c r="D52" t="s">
        <v>51</v>
      </c>
      <c r="E52" t="s">
        <v>52</v>
      </c>
      <c r="F52" t="s">
        <v>25</v>
      </c>
      <c r="G52">
        <v>0</v>
      </c>
      <c r="H52">
        <v>0</v>
      </c>
      <c r="I52">
        <v>0</v>
      </c>
      <c r="T52" s="42"/>
      <c r="U52" s="42"/>
      <c r="W52" t="str">
        <f>VLOOKUP(ARCHIVOS_COMPLETOS_QMI_1_AL_17_SEP_22[[#This Row],[TIENDA HMPV]],Tabla6[[NOMBRE PDV HMPDV]:[RETAIL MAPPING]],2,0)</f>
        <v>PLATA</v>
      </c>
      <c r="X52">
        <f>SUM(ARCHIVOS_COMPLETOS_QMI_1_AL_17_SEP_22[[#This Row],[VENTAS MABE]:[OTROS]])</f>
        <v>0</v>
      </c>
      <c r="Y52" s="42">
        <f>IFERROR(ARCHIVOS_COMPLETOS_QMI_1_AL_17_SEP_22[[#This Row],[VENTAS MABE]]/ARCHIVOS_COMPLETOS_QMI_1_AL_17_SEP_22[[#This Row],[VENTAS INDURAMA]],0)</f>
        <v>0</v>
      </c>
      <c r="Z52" t="str">
        <f>VLOOKUP(ARCHIVOS_COMPLETOS_QMI_1_AL_17_SEP_22[[#This Row],[Columna1]],Tabla5[CLAVE],1,0)</f>
        <v>616 - GYE.CALIFORNIA IIAIRES</v>
      </c>
    </row>
    <row r="53" spans="1:26" x14ac:dyDescent="0.3">
      <c r="A53" t="str">
        <f>CONCATENATE(ARCHIVOS_COMPLETOS_QMI_1_AL_17_SEP_22[[#This Row],[TIENDA HMPV]],ARCHIVOS_COMPLETOS_QMI_1_AL_17_SEP_22[[#This Row],[LINEA]])</f>
        <v>616 - GYE.CALIFORNIA IICOCINAS</v>
      </c>
      <c r="B53" t="s">
        <v>47</v>
      </c>
      <c r="C53" t="s">
        <v>48</v>
      </c>
      <c r="D53" t="s">
        <v>51</v>
      </c>
      <c r="E53" t="s">
        <v>52</v>
      </c>
      <c r="F53" t="s">
        <v>26</v>
      </c>
      <c r="G53">
        <v>5</v>
      </c>
      <c r="H53">
        <v>3</v>
      </c>
      <c r="I53">
        <v>2</v>
      </c>
      <c r="T53" s="42"/>
      <c r="U53" s="42"/>
      <c r="W53" t="str">
        <f>VLOOKUP(ARCHIVOS_COMPLETOS_QMI_1_AL_17_SEP_22[[#This Row],[TIENDA HMPV]],Tabla6[[NOMBRE PDV HMPDV]:[RETAIL MAPPING]],2,0)</f>
        <v>PLATA</v>
      </c>
      <c r="X53">
        <f>SUM(ARCHIVOS_COMPLETOS_QMI_1_AL_17_SEP_22[[#This Row],[VENTAS MABE]:[OTROS]])</f>
        <v>5</v>
      </c>
      <c r="Y53" s="42">
        <f>IFERROR(ARCHIVOS_COMPLETOS_QMI_1_AL_17_SEP_22[[#This Row],[VENTAS MABE]]/ARCHIVOS_COMPLETOS_QMI_1_AL_17_SEP_22[[#This Row],[VENTAS INDURAMA]],0)</f>
        <v>1.5</v>
      </c>
      <c r="Z53" t="str">
        <f>VLOOKUP(ARCHIVOS_COMPLETOS_QMI_1_AL_17_SEP_22[[#This Row],[Columna1]],Tabla5[CLAVE],1,0)</f>
        <v>616 - GYE.CALIFORNIA IICOCINAS</v>
      </c>
    </row>
    <row r="54" spans="1:26" x14ac:dyDescent="0.3">
      <c r="A54" t="str">
        <f>CONCATENATE(ARCHIVOS_COMPLETOS_QMI_1_AL_17_SEP_22[[#This Row],[TIENDA HMPV]],ARCHIVOS_COMPLETOS_QMI_1_AL_17_SEP_22[[#This Row],[LINEA]])</f>
        <v>616 - GYE.CALIFORNIA IIEMPOTRE</v>
      </c>
      <c r="B54" t="s">
        <v>47</v>
      </c>
      <c r="C54" t="s">
        <v>48</v>
      </c>
      <c r="D54" t="s">
        <v>51</v>
      </c>
      <c r="E54" t="s">
        <v>52</v>
      </c>
      <c r="F54" t="s">
        <v>32</v>
      </c>
      <c r="G54">
        <v>0</v>
      </c>
      <c r="H54">
        <v>0</v>
      </c>
      <c r="I54">
        <v>0</v>
      </c>
      <c r="T54" s="42"/>
      <c r="U54" s="42"/>
      <c r="W54" t="str">
        <f>VLOOKUP(ARCHIVOS_COMPLETOS_QMI_1_AL_17_SEP_22[[#This Row],[TIENDA HMPV]],Tabla6[[NOMBRE PDV HMPDV]:[RETAIL MAPPING]],2,0)</f>
        <v>PLATA</v>
      </c>
      <c r="X54">
        <f>SUM(ARCHIVOS_COMPLETOS_QMI_1_AL_17_SEP_22[[#This Row],[VENTAS MABE]:[OTROS]])</f>
        <v>0</v>
      </c>
      <c r="Y54" s="42">
        <f>IFERROR(ARCHIVOS_COMPLETOS_QMI_1_AL_17_SEP_22[[#This Row],[VENTAS MABE]]/ARCHIVOS_COMPLETOS_QMI_1_AL_17_SEP_22[[#This Row],[VENTAS INDURAMA]],0)</f>
        <v>0</v>
      </c>
      <c r="Z54" t="str">
        <f>VLOOKUP(ARCHIVOS_COMPLETOS_QMI_1_AL_17_SEP_22[[#This Row],[Columna1]],Tabla5[CLAVE],1,0)</f>
        <v>616 - GYE.CALIFORNIA IIEMPOTRE</v>
      </c>
    </row>
    <row r="55" spans="1:26" x14ac:dyDescent="0.3">
      <c r="A55" t="str">
        <f>CONCATENATE(ARCHIVOS_COMPLETOS_QMI_1_AL_17_SEP_22[[#This Row],[TIENDA HMPV]],ARCHIVOS_COMPLETOS_QMI_1_AL_17_SEP_22[[#This Row],[LINEA]])</f>
        <v>616 - GYE.CALIFORNIA IIGLOBALES</v>
      </c>
      <c r="B55" t="s">
        <v>47</v>
      </c>
      <c r="C55" t="s">
        <v>48</v>
      </c>
      <c r="D55" t="s">
        <v>51</v>
      </c>
      <c r="E55" t="s">
        <v>52</v>
      </c>
      <c r="F55" t="s">
        <v>27</v>
      </c>
      <c r="G55">
        <v>0</v>
      </c>
      <c r="H55">
        <v>0</v>
      </c>
      <c r="I55">
        <v>2</v>
      </c>
      <c r="T55" s="42"/>
      <c r="U55" s="42"/>
      <c r="W55" t="str">
        <f>VLOOKUP(ARCHIVOS_COMPLETOS_QMI_1_AL_17_SEP_22[[#This Row],[TIENDA HMPV]],Tabla6[[NOMBRE PDV HMPDV]:[RETAIL MAPPING]],2,0)</f>
        <v>PLATA</v>
      </c>
      <c r="X55">
        <f>SUM(ARCHIVOS_COMPLETOS_QMI_1_AL_17_SEP_22[[#This Row],[VENTAS MABE]:[OTROS]])</f>
        <v>2</v>
      </c>
      <c r="Y55" s="42">
        <f>IFERROR(ARCHIVOS_COMPLETOS_QMI_1_AL_17_SEP_22[[#This Row],[VENTAS MABE]]/ARCHIVOS_COMPLETOS_QMI_1_AL_17_SEP_22[[#This Row],[VENTAS INDURAMA]],0)</f>
        <v>0</v>
      </c>
      <c r="Z55" t="str">
        <f>VLOOKUP(ARCHIVOS_COMPLETOS_QMI_1_AL_17_SEP_22[[#This Row],[Columna1]],Tabla5[CLAVE],1,0)</f>
        <v>616 - GYE.CALIFORNIA IIGLOBALES</v>
      </c>
    </row>
    <row r="56" spans="1:26" x14ac:dyDescent="0.3">
      <c r="A56" t="str">
        <f>CONCATENATE(ARCHIVOS_COMPLETOS_QMI_1_AL_17_SEP_22[[#This Row],[TIENDA HMPV]],ARCHIVOS_COMPLETOS_QMI_1_AL_17_SEP_22[[#This Row],[LINEA]])</f>
        <v>616 - GYE.CALIFORNIA IILAVADO</v>
      </c>
      <c r="B56" t="s">
        <v>47</v>
      </c>
      <c r="C56" t="s">
        <v>48</v>
      </c>
      <c r="D56" t="s">
        <v>51</v>
      </c>
      <c r="E56" t="s">
        <v>52</v>
      </c>
      <c r="F56" t="s">
        <v>28</v>
      </c>
      <c r="G56">
        <v>8</v>
      </c>
      <c r="H56">
        <v>6</v>
      </c>
      <c r="I56">
        <v>2</v>
      </c>
      <c r="T56" s="42"/>
      <c r="U56" s="42"/>
      <c r="W56" t="str">
        <f>VLOOKUP(ARCHIVOS_COMPLETOS_QMI_1_AL_17_SEP_22[[#This Row],[TIENDA HMPV]],Tabla6[[NOMBRE PDV HMPDV]:[RETAIL MAPPING]],2,0)</f>
        <v>PLATA</v>
      </c>
      <c r="X56">
        <f>SUM(ARCHIVOS_COMPLETOS_QMI_1_AL_17_SEP_22[[#This Row],[VENTAS MABE]:[OTROS]])</f>
        <v>8</v>
      </c>
      <c r="Y56" s="42">
        <f>IFERROR(ARCHIVOS_COMPLETOS_QMI_1_AL_17_SEP_22[[#This Row],[VENTAS MABE]]/ARCHIVOS_COMPLETOS_QMI_1_AL_17_SEP_22[[#This Row],[VENTAS INDURAMA]],0)</f>
        <v>3</v>
      </c>
      <c r="Z56" t="str">
        <f>VLOOKUP(ARCHIVOS_COMPLETOS_QMI_1_AL_17_SEP_22[[#This Row],[Columna1]],Tabla5[CLAVE],1,0)</f>
        <v>616 - GYE.CALIFORNIA IILAVADO</v>
      </c>
    </row>
    <row r="57" spans="1:26" x14ac:dyDescent="0.3">
      <c r="A57" t="str">
        <f>CONCATENATE(ARCHIVOS_COMPLETOS_QMI_1_AL_17_SEP_22[[#This Row],[TIENDA HMPV]],ARCHIVOS_COMPLETOS_QMI_1_AL_17_SEP_22[[#This Row],[LINEA]])</f>
        <v>616 - GYE.CALIFORNIA IIREFRIGERACIÓN</v>
      </c>
      <c r="B57" t="s">
        <v>47</v>
      </c>
      <c r="C57" t="s">
        <v>48</v>
      </c>
      <c r="D57" t="s">
        <v>51</v>
      </c>
      <c r="E57" t="s">
        <v>52</v>
      </c>
      <c r="F57" t="s">
        <v>29</v>
      </c>
      <c r="G57">
        <v>4</v>
      </c>
      <c r="H57">
        <v>4</v>
      </c>
      <c r="I57">
        <v>2</v>
      </c>
      <c r="T57" s="42"/>
      <c r="U57" s="42"/>
      <c r="W57" t="str">
        <f>VLOOKUP(ARCHIVOS_COMPLETOS_QMI_1_AL_17_SEP_22[[#This Row],[TIENDA HMPV]],Tabla6[[NOMBRE PDV HMPDV]:[RETAIL MAPPING]],2,0)</f>
        <v>PLATA</v>
      </c>
      <c r="X57">
        <f>SUM(ARCHIVOS_COMPLETOS_QMI_1_AL_17_SEP_22[[#This Row],[VENTAS MABE]:[OTROS]])</f>
        <v>6</v>
      </c>
      <c r="Y57" s="42">
        <f>IFERROR(ARCHIVOS_COMPLETOS_QMI_1_AL_17_SEP_22[[#This Row],[VENTAS MABE]]/ARCHIVOS_COMPLETOS_QMI_1_AL_17_SEP_22[[#This Row],[VENTAS INDURAMA]],0)</f>
        <v>2</v>
      </c>
      <c r="Z57" t="str">
        <f>VLOOKUP(ARCHIVOS_COMPLETOS_QMI_1_AL_17_SEP_22[[#This Row],[Columna1]],Tabla5[CLAVE],1,0)</f>
        <v>616 - GYE.CALIFORNIA IIREFRIGERACIÓN</v>
      </c>
    </row>
    <row r="58" spans="1:26" x14ac:dyDescent="0.3">
      <c r="A58" t="str">
        <f>CONCATENATE(ARCHIVOS_COMPLETOS_QMI_1_AL_17_SEP_22[[#This Row],[TIENDA HMPV]],ARCHIVOS_COMPLETOS_QMI_1_AL_17_SEP_22[[#This Row],[LINEA]])</f>
        <v>520 - CRÉDITOS ECONÓMICOS PORTAL SHOPPINGCOCINAS</v>
      </c>
      <c r="B58" t="s">
        <v>53</v>
      </c>
      <c r="C58" t="s">
        <v>54</v>
      </c>
      <c r="D58" t="s">
        <v>23</v>
      </c>
      <c r="E58" t="s">
        <v>55</v>
      </c>
      <c r="F58" t="s">
        <v>26</v>
      </c>
      <c r="G58">
        <v>9</v>
      </c>
      <c r="H58">
        <v>8</v>
      </c>
      <c r="I58">
        <v>14</v>
      </c>
      <c r="T58" s="42"/>
      <c r="U58" s="42"/>
      <c r="W58" t="str">
        <f>VLOOKUP(ARCHIVOS_COMPLETOS_QMI_1_AL_17_SEP_22[[#This Row],[TIENDA HMPV]],Tabla6[[NOMBRE PDV HMPDV]:[RETAIL MAPPING]],2,0)</f>
        <v>PLATINO</v>
      </c>
      <c r="X58">
        <f>SUM(ARCHIVOS_COMPLETOS_QMI_1_AL_17_SEP_22[[#This Row],[VENTAS MABE]:[OTROS]])</f>
        <v>22</v>
      </c>
      <c r="Y58" s="42">
        <f>IFERROR(ARCHIVOS_COMPLETOS_QMI_1_AL_17_SEP_22[[#This Row],[VENTAS MABE]]/ARCHIVOS_COMPLETOS_QMI_1_AL_17_SEP_22[[#This Row],[VENTAS INDURAMA]],0)</f>
        <v>0.5714285714285714</v>
      </c>
      <c r="Z58" t="str">
        <f>VLOOKUP(ARCHIVOS_COMPLETOS_QMI_1_AL_17_SEP_22[[#This Row],[Columna1]],Tabla5[CLAVE],1,0)</f>
        <v>520 - CRÉDITOS ECONÓMICOS PORTAL SHOPPINGCOCINAS</v>
      </c>
    </row>
    <row r="59" spans="1:26" x14ac:dyDescent="0.3">
      <c r="A59" t="str">
        <f>CONCATENATE(ARCHIVOS_COMPLETOS_QMI_1_AL_17_SEP_22[[#This Row],[TIENDA HMPV]],ARCHIVOS_COMPLETOS_QMI_1_AL_17_SEP_22[[#This Row],[LINEA]])</f>
        <v>520 - CRÉDITOS ECONÓMICOS PORTAL SHOPPINGLAVADO</v>
      </c>
      <c r="B59" t="s">
        <v>53</v>
      </c>
      <c r="C59" t="s">
        <v>54</v>
      </c>
      <c r="D59" t="s">
        <v>23</v>
      </c>
      <c r="E59" t="s">
        <v>55</v>
      </c>
      <c r="F59" t="s">
        <v>28</v>
      </c>
      <c r="G59">
        <v>2</v>
      </c>
      <c r="H59">
        <v>0</v>
      </c>
      <c r="I59">
        <v>0</v>
      </c>
      <c r="T59" s="42"/>
      <c r="U59" s="42"/>
      <c r="W59" t="str">
        <f>VLOOKUP(ARCHIVOS_COMPLETOS_QMI_1_AL_17_SEP_22[[#This Row],[TIENDA HMPV]],Tabla6[[NOMBRE PDV HMPDV]:[RETAIL MAPPING]],2,0)</f>
        <v>PLATINO</v>
      </c>
      <c r="X59">
        <f>SUM(ARCHIVOS_COMPLETOS_QMI_1_AL_17_SEP_22[[#This Row],[VENTAS MABE]:[OTROS]])</f>
        <v>0</v>
      </c>
      <c r="Y59" s="42">
        <f>IFERROR(ARCHIVOS_COMPLETOS_QMI_1_AL_17_SEP_22[[#This Row],[VENTAS MABE]]/ARCHIVOS_COMPLETOS_QMI_1_AL_17_SEP_22[[#This Row],[VENTAS INDURAMA]],0)</f>
        <v>0</v>
      </c>
      <c r="Z59" t="str">
        <f>VLOOKUP(ARCHIVOS_COMPLETOS_QMI_1_AL_17_SEP_22[[#This Row],[Columna1]],Tabla5[CLAVE],1,0)</f>
        <v>520 - CRÉDITOS ECONÓMICOS PORTAL SHOPPINGLAVADO</v>
      </c>
    </row>
    <row r="60" spans="1:26" x14ac:dyDescent="0.3">
      <c r="A60" t="str">
        <f>CONCATENATE(ARCHIVOS_COMPLETOS_QMI_1_AL_17_SEP_22[[#This Row],[TIENDA HMPV]],ARCHIVOS_COMPLETOS_QMI_1_AL_17_SEP_22[[#This Row],[LINEA]])</f>
        <v>520 - CRÉDITOS ECONÓMICOS PORTAL SHOPPINGREFRIGERACIÓN</v>
      </c>
      <c r="B60" t="s">
        <v>53</v>
      </c>
      <c r="C60" t="s">
        <v>54</v>
      </c>
      <c r="D60" t="s">
        <v>23</v>
      </c>
      <c r="E60" t="s">
        <v>55</v>
      </c>
      <c r="F60" t="s">
        <v>29</v>
      </c>
      <c r="G60">
        <v>16</v>
      </c>
      <c r="H60">
        <v>3</v>
      </c>
      <c r="I60">
        <v>6</v>
      </c>
      <c r="T60" s="42"/>
      <c r="U60" s="42"/>
      <c r="W60" t="str">
        <f>VLOOKUP(ARCHIVOS_COMPLETOS_QMI_1_AL_17_SEP_22[[#This Row],[TIENDA HMPV]],Tabla6[[NOMBRE PDV HMPDV]:[RETAIL MAPPING]],2,0)</f>
        <v>PLATINO</v>
      </c>
      <c r="X60">
        <f>SUM(ARCHIVOS_COMPLETOS_QMI_1_AL_17_SEP_22[[#This Row],[VENTAS MABE]:[OTROS]])</f>
        <v>9</v>
      </c>
      <c r="Y60" s="42">
        <f>IFERROR(ARCHIVOS_COMPLETOS_QMI_1_AL_17_SEP_22[[#This Row],[VENTAS MABE]]/ARCHIVOS_COMPLETOS_QMI_1_AL_17_SEP_22[[#This Row],[VENTAS INDURAMA]],0)</f>
        <v>0.5</v>
      </c>
      <c r="Z60" t="str">
        <f>VLOOKUP(ARCHIVOS_COMPLETOS_QMI_1_AL_17_SEP_22[[#This Row],[Columna1]],Tabla5[CLAVE],1,0)</f>
        <v>520 - CRÉDITOS ECONÓMICOS PORTAL SHOPPINGREFRIGERACIÓN</v>
      </c>
    </row>
    <row r="61" spans="1:26" x14ac:dyDescent="0.3">
      <c r="A61" t="str">
        <f>CONCATENATE(ARCHIVOS_COMPLETOS_QMI_1_AL_17_SEP_22[[#This Row],[TIENDA HMPV]],ARCHIVOS_COMPLETOS_QMI_1_AL_17_SEP_22[[#This Row],[LINEA]])</f>
        <v>967 - LA GANGA PORTAL SHOPPINGCOCINAS</v>
      </c>
      <c r="B61" t="s">
        <v>53</v>
      </c>
      <c r="C61" t="s">
        <v>54</v>
      </c>
      <c r="D61" t="s">
        <v>30</v>
      </c>
      <c r="E61" t="s">
        <v>56</v>
      </c>
      <c r="F61" t="s">
        <v>26</v>
      </c>
      <c r="G61">
        <v>7</v>
      </c>
      <c r="H61">
        <v>4</v>
      </c>
      <c r="I61">
        <v>2</v>
      </c>
      <c r="T61" s="42"/>
      <c r="U61" s="42"/>
      <c r="W61" t="str">
        <f>VLOOKUP(ARCHIVOS_COMPLETOS_QMI_1_AL_17_SEP_22[[#This Row],[TIENDA HMPV]],Tabla6[[NOMBRE PDV HMPDV]:[RETAIL MAPPING]],2,0)</f>
        <v>PLATA</v>
      </c>
      <c r="X61">
        <f>SUM(ARCHIVOS_COMPLETOS_QMI_1_AL_17_SEP_22[[#This Row],[VENTAS MABE]:[OTROS]])</f>
        <v>6</v>
      </c>
      <c r="Y61" s="42">
        <f>IFERROR(ARCHIVOS_COMPLETOS_QMI_1_AL_17_SEP_22[[#This Row],[VENTAS MABE]]/ARCHIVOS_COMPLETOS_QMI_1_AL_17_SEP_22[[#This Row],[VENTAS INDURAMA]],0)</f>
        <v>2</v>
      </c>
      <c r="Z61" t="str">
        <f>VLOOKUP(ARCHIVOS_COMPLETOS_QMI_1_AL_17_SEP_22[[#This Row],[Columna1]],Tabla5[CLAVE],1,0)</f>
        <v>967 - LA GANGA PORTAL SHOPPINGCOCINAS</v>
      </c>
    </row>
    <row r="62" spans="1:26" x14ac:dyDescent="0.3">
      <c r="A62" t="str">
        <f>CONCATENATE(ARCHIVOS_COMPLETOS_QMI_1_AL_17_SEP_22[[#This Row],[TIENDA HMPV]],ARCHIVOS_COMPLETOS_QMI_1_AL_17_SEP_22[[#This Row],[LINEA]])</f>
        <v>967 - LA GANGA PORTAL SHOPPINGEMPOTRE</v>
      </c>
      <c r="B62" t="s">
        <v>53</v>
      </c>
      <c r="C62" t="s">
        <v>54</v>
      </c>
      <c r="D62" t="s">
        <v>30</v>
      </c>
      <c r="E62" t="s">
        <v>56</v>
      </c>
      <c r="F62" t="s">
        <v>32</v>
      </c>
      <c r="G62">
        <v>0</v>
      </c>
      <c r="H62">
        <v>0</v>
      </c>
      <c r="I62">
        <v>0</v>
      </c>
      <c r="T62" s="42"/>
      <c r="U62" s="42"/>
      <c r="W62" t="str">
        <f>VLOOKUP(ARCHIVOS_COMPLETOS_QMI_1_AL_17_SEP_22[[#This Row],[TIENDA HMPV]],Tabla6[[NOMBRE PDV HMPDV]:[RETAIL MAPPING]],2,0)</f>
        <v>PLATA</v>
      </c>
      <c r="X62">
        <f>SUM(ARCHIVOS_COMPLETOS_QMI_1_AL_17_SEP_22[[#This Row],[VENTAS MABE]:[OTROS]])</f>
        <v>0</v>
      </c>
      <c r="Y62" s="42">
        <f>IFERROR(ARCHIVOS_COMPLETOS_QMI_1_AL_17_SEP_22[[#This Row],[VENTAS MABE]]/ARCHIVOS_COMPLETOS_QMI_1_AL_17_SEP_22[[#This Row],[VENTAS INDURAMA]],0)</f>
        <v>0</v>
      </c>
      <c r="Z62" t="str">
        <f>VLOOKUP(ARCHIVOS_COMPLETOS_QMI_1_AL_17_SEP_22[[#This Row],[Columna1]],Tabla5[CLAVE],1,0)</f>
        <v>967 - LA GANGA PORTAL SHOPPINGEMPOTRE</v>
      </c>
    </row>
    <row r="63" spans="1:26" x14ac:dyDescent="0.3">
      <c r="A63" t="str">
        <f>CONCATENATE(ARCHIVOS_COMPLETOS_QMI_1_AL_17_SEP_22[[#This Row],[TIENDA HMPV]],ARCHIVOS_COMPLETOS_QMI_1_AL_17_SEP_22[[#This Row],[LINEA]])</f>
        <v>967 - LA GANGA PORTAL SHOPPINGGLOBALES</v>
      </c>
      <c r="B63" t="s">
        <v>53</v>
      </c>
      <c r="C63" t="s">
        <v>54</v>
      </c>
      <c r="D63" t="s">
        <v>30</v>
      </c>
      <c r="E63" t="s">
        <v>56</v>
      </c>
      <c r="F63" t="s">
        <v>27</v>
      </c>
      <c r="G63">
        <v>1</v>
      </c>
      <c r="H63">
        <v>2</v>
      </c>
      <c r="I63">
        <v>0</v>
      </c>
      <c r="T63" s="42"/>
      <c r="U63" s="42"/>
      <c r="W63" t="str">
        <f>VLOOKUP(ARCHIVOS_COMPLETOS_QMI_1_AL_17_SEP_22[[#This Row],[TIENDA HMPV]],Tabla6[[NOMBRE PDV HMPDV]:[RETAIL MAPPING]],2,0)</f>
        <v>PLATA</v>
      </c>
      <c r="X63">
        <f>SUM(ARCHIVOS_COMPLETOS_QMI_1_AL_17_SEP_22[[#This Row],[VENTAS MABE]:[OTROS]])</f>
        <v>2</v>
      </c>
      <c r="Y63" s="42">
        <f>IFERROR(ARCHIVOS_COMPLETOS_QMI_1_AL_17_SEP_22[[#This Row],[VENTAS MABE]]/ARCHIVOS_COMPLETOS_QMI_1_AL_17_SEP_22[[#This Row],[VENTAS INDURAMA]],0)</f>
        <v>0</v>
      </c>
      <c r="Z63" t="str">
        <f>VLOOKUP(ARCHIVOS_COMPLETOS_QMI_1_AL_17_SEP_22[[#This Row],[Columna1]],Tabla5[CLAVE],1,0)</f>
        <v>967 - LA GANGA PORTAL SHOPPINGGLOBALES</v>
      </c>
    </row>
    <row r="64" spans="1:26" x14ac:dyDescent="0.3">
      <c r="A64" t="str">
        <f>CONCATENATE(ARCHIVOS_COMPLETOS_QMI_1_AL_17_SEP_22[[#This Row],[TIENDA HMPV]],ARCHIVOS_COMPLETOS_QMI_1_AL_17_SEP_22[[#This Row],[LINEA]])</f>
        <v>967 - LA GANGA PORTAL SHOPPINGLAVADO</v>
      </c>
      <c r="B64" t="s">
        <v>53</v>
      </c>
      <c r="C64" t="s">
        <v>54</v>
      </c>
      <c r="D64" t="s">
        <v>30</v>
      </c>
      <c r="E64" t="s">
        <v>56</v>
      </c>
      <c r="F64" t="s">
        <v>28</v>
      </c>
      <c r="G64">
        <v>2</v>
      </c>
      <c r="H64">
        <v>0</v>
      </c>
      <c r="I64">
        <v>0</v>
      </c>
      <c r="T64" s="42"/>
      <c r="U64" s="42"/>
      <c r="W64" t="str">
        <f>VLOOKUP(ARCHIVOS_COMPLETOS_QMI_1_AL_17_SEP_22[[#This Row],[TIENDA HMPV]],Tabla6[[NOMBRE PDV HMPDV]:[RETAIL MAPPING]],2,0)</f>
        <v>PLATA</v>
      </c>
      <c r="X64">
        <f>SUM(ARCHIVOS_COMPLETOS_QMI_1_AL_17_SEP_22[[#This Row],[VENTAS MABE]:[OTROS]])</f>
        <v>0</v>
      </c>
      <c r="Y64" s="42">
        <f>IFERROR(ARCHIVOS_COMPLETOS_QMI_1_AL_17_SEP_22[[#This Row],[VENTAS MABE]]/ARCHIVOS_COMPLETOS_QMI_1_AL_17_SEP_22[[#This Row],[VENTAS INDURAMA]],0)</f>
        <v>0</v>
      </c>
      <c r="Z64" t="str">
        <f>VLOOKUP(ARCHIVOS_COMPLETOS_QMI_1_AL_17_SEP_22[[#This Row],[Columna1]],Tabla5[CLAVE],1,0)</f>
        <v>967 - LA GANGA PORTAL SHOPPINGLAVADO</v>
      </c>
    </row>
    <row r="65" spans="1:26" x14ac:dyDescent="0.3">
      <c r="A65" t="str">
        <f>CONCATENATE(ARCHIVOS_COMPLETOS_QMI_1_AL_17_SEP_22[[#This Row],[TIENDA HMPV]],ARCHIVOS_COMPLETOS_QMI_1_AL_17_SEP_22[[#This Row],[LINEA]])</f>
        <v>967 - LA GANGA PORTAL SHOPPINGREFRIGERACIÓN</v>
      </c>
      <c r="B65" t="s">
        <v>53</v>
      </c>
      <c r="C65" t="s">
        <v>54</v>
      </c>
      <c r="D65" t="s">
        <v>30</v>
      </c>
      <c r="E65" t="s">
        <v>56</v>
      </c>
      <c r="F65" t="s">
        <v>29</v>
      </c>
      <c r="G65">
        <v>5</v>
      </c>
      <c r="H65">
        <v>3</v>
      </c>
      <c r="I65">
        <v>4</v>
      </c>
      <c r="T65" s="42"/>
      <c r="U65" s="42"/>
      <c r="W65" t="str">
        <f>VLOOKUP(ARCHIVOS_COMPLETOS_QMI_1_AL_17_SEP_22[[#This Row],[TIENDA HMPV]],Tabla6[[NOMBRE PDV HMPDV]:[RETAIL MAPPING]],2,0)</f>
        <v>PLATA</v>
      </c>
      <c r="X65">
        <f>SUM(ARCHIVOS_COMPLETOS_QMI_1_AL_17_SEP_22[[#This Row],[VENTAS MABE]:[OTROS]])</f>
        <v>7</v>
      </c>
      <c r="Y65" s="42">
        <f>IFERROR(ARCHIVOS_COMPLETOS_QMI_1_AL_17_SEP_22[[#This Row],[VENTAS MABE]]/ARCHIVOS_COMPLETOS_QMI_1_AL_17_SEP_22[[#This Row],[VENTAS INDURAMA]],0)</f>
        <v>0.75</v>
      </c>
      <c r="Z65" t="str">
        <f>VLOOKUP(ARCHIVOS_COMPLETOS_QMI_1_AL_17_SEP_22[[#This Row],[Columna1]],Tabla5[CLAVE],1,0)</f>
        <v>967 - LA GANGA PORTAL SHOPPINGREFRIGERACIÓN</v>
      </c>
    </row>
    <row r="66" spans="1:26" x14ac:dyDescent="0.3">
      <c r="A66" t="str">
        <f>CONCATENATE(ARCHIVOS_COMPLETOS_QMI_1_AL_17_SEP_22[[#This Row],[TIENDA HMPV]],ARCHIVOS_COMPLETOS_QMI_1_AL_17_SEP_22[[#This Row],[LINEA]])</f>
        <v>469 - TIENDA PORTETE 936AIRES</v>
      </c>
      <c r="B66" t="s">
        <v>57</v>
      </c>
      <c r="C66" t="s">
        <v>58</v>
      </c>
      <c r="D66" t="s">
        <v>39</v>
      </c>
      <c r="E66" t="s">
        <v>59</v>
      </c>
      <c r="F66" t="s">
        <v>25</v>
      </c>
      <c r="G66">
        <v>3</v>
      </c>
      <c r="T66" s="42"/>
      <c r="U66" s="42"/>
      <c r="W66" t="str">
        <f>VLOOKUP(ARCHIVOS_COMPLETOS_QMI_1_AL_17_SEP_22[[#This Row],[TIENDA HMPV]],Tabla6[[NOMBRE PDV HMPDV]:[RETAIL MAPPING]],2,0)</f>
        <v>ORO</v>
      </c>
      <c r="X66">
        <f>SUM(ARCHIVOS_COMPLETOS_QMI_1_AL_17_SEP_22[[#This Row],[VENTAS MABE]:[OTROS]])</f>
        <v>0</v>
      </c>
      <c r="Y66" s="42">
        <f>IFERROR(ARCHIVOS_COMPLETOS_QMI_1_AL_17_SEP_22[[#This Row],[VENTAS MABE]]/ARCHIVOS_COMPLETOS_QMI_1_AL_17_SEP_22[[#This Row],[VENTAS INDURAMA]],0)</f>
        <v>0</v>
      </c>
      <c r="Z66" t="str">
        <f>VLOOKUP(ARCHIVOS_COMPLETOS_QMI_1_AL_17_SEP_22[[#This Row],[Columna1]],Tabla5[CLAVE],1,0)</f>
        <v>469 - TIENDA PORTETE 936AIRES</v>
      </c>
    </row>
    <row r="67" spans="1:26" x14ac:dyDescent="0.3">
      <c r="A67" t="str">
        <f>CONCATENATE(ARCHIVOS_COMPLETOS_QMI_1_AL_17_SEP_22[[#This Row],[TIENDA HMPV]],ARCHIVOS_COMPLETOS_QMI_1_AL_17_SEP_22[[#This Row],[LINEA]])</f>
        <v>469 - TIENDA PORTETE 936COCINAS</v>
      </c>
      <c r="B67" t="s">
        <v>57</v>
      </c>
      <c r="C67" t="s">
        <v>58</v>
      </c>
      <c r="D67" t="s">
        <v>39</v>
      </c>
      <c r="E67" t="s">
        <v>59</v>
      </c>
      <c r="F67" t="s">
        <v>26</v>
      </c>
      <c r="G67">
        <v>24</v>
      </c>
      <c r="H67">
        <v>8</v>
      </c>
      <c r="I67">
        <v>1</v>
      </c>
      <c r="N67">
        <v>1</v>
      </c>
      <c r="T67" s="42"/>
      <c r="U67" s="42"/>
      <c r="W67" t="str">
        <f>VLOOKUP(ARCHIVOS_COMPLETOS_QMI_1_AL_17_SEP_22[[#This Row],[TIENDA HMPV]],Tabla6[[NOMBRE PDV HMPDV]:[RETAIL MAPPING]],2,0)</f>
        <v>ORO</v>
      </c>
      <c r="X67">
        <f>SUM(ARCHIVOS_COMPLETOS_QMI_1_AL_17_SEP_22[[#This Row],[VENTAS MABE]:[OTROS]])</f>
        <v>10</v>
      </c>
      <c r="Y67" s="42">
        <f>IFERROR(ARCHIVOS_COMPLETOS_QMI_1_AL_17_SEP_22[[#This Row],[VENTAS MABE]]/ARCHIVOS_COMPLETOS_QMI_1_AL_17_SEP_22[[#This Row],[VENTAS INDURAMA]],0)</f>
        <v>8</v>
      </c>
      <c r="Z67" t="str">
        <f>VLOOKUP(ARCHIVOS_COMPLETOS_QMI_1_AL_17_SEP_22[[#This Row],[Columna1]],Tabla5[CLAVE],1,0)</f>
        <v>469 - TIENDA PORTETE 936COCINAS</v>
      </c>
    </row>
    <row r="68" spans="1:26" x14ac:dyDescent="0.3">
      <c r="A68" t="str">
        <f>CONCATENATE(ARCHIVOS_COMPLETOS_QMI_1_AL_17_SEP_22[[#This Row],[TIENDA HMPV]],ARCHIVOS_COMPLETOS_QMI_1_AL_17_SEP_22[[#This Row],[LINEA]])</f>
        <v>469 - TIENDA PORTETE 936EMPOTRE</v>
      </c>
      <c r="B68" t="s">
        <v>57</v>
      </c>
      <c r="C68" t="s">
        <v>58</v>
      </c>
      <c r="D68" t="s">
        <v>39</v>
      </c>
      <c r="E68" t="s">
        <v>59</v>
      </c>
      <c r="F68" t="s">
        <v>32</v>
      </c>
      <c r="G68">
        <v>0</v>
      </c>
      <c r="T68" s="42"/>
      <c r="U68" s="42"/>
      <c r="W68" t="str">
        <f>VLOOKUP(ARCHIVOS_COMPLETOS_QMI_1_AL_17_SEP_22[[#This Row],[TIENDA HMPV]],Tabla6[[NOMBRE PDV HMPDV]:[RETAIL MAPPING]],2,0)</f>
        <v>ORO</v>
      </c>
      <c r="X68">
        <f>SUM(ARCHIVOS_COMPLETOS_QMI_1_AL_17_SEP_22[[#This Row],[VENTAS MABE]:[OTROS]])</f>
        <v>0</v>
      </c>
      <c r="Y68" s="42">
        <f>IFERROR(ARCHIVOS_COMPLETOS_QMI_1_AL_17_SEP_22[[#This Row],[VENTAS MABE]]/ARCHIVOS_COMPLETOS_QMI_1_AL_17_SEP_22[[#This Row],[VENTAS INDURAMA]],0)</f>
        <v>0</v>
      </c>
      <c r="Z68" t="str">
        <f>VLOOKUP(ARCHIVOS_COMPLETOS_QMI_1_AL_17_SEP_22[[#This Row],[Columna1]],Tabla5[CLAVE],1,0)</f>
        <v>469 - TIENDA PORTETE 936EMPOTRE</v>
      </c>
    </row>
    <row r="69" spans="1:26" x14ac:dyDescent="0.3">
      <c r="A69" t="str">
        <f>CONCATENATE(ARCHIVOS_COMPLETOS_QMI_1_AL_17_SEP_22[[#This Row],[TIENDA HMPV]],ARCHIVOS_COMPLETOS_QMI_1_AL_17_SEP_22[[#This Row],[LINEA]])</f>
        <v>469 - TIENDA PORTETE 936GLOBALES</v>
      </c>
      <c r="B69" t="s">
        <v>57</v>
      </c>
      <c r="C69" t="s">
        <v>58</v>
      </c>
      <c r="D69" t="s">
        <v>39</v>
      </c>
      <c r="E69" t="s">
        <v>59</v>
      </c>
      <c r="F69" t="s">
        <v>27</v>
      </c>
      <c r="G69">
        <v>8</v>
      </c>
      <c r="H69">
        <v>1</v>
      </c>
      <c r="T69" s="42"/>
      <c r="U69" s="42"/>
      <c r="W69" t="str">
        <f>VLOOKUP(ARCHIVOS_COMPLETOS_QMI_1_AL_17_SEP_22[[#This Row],[TIENDA HMPV]],Tabla6[[NOMBRE PDV HMPDV]:[RETAIL MAPPING]],2,0)</f>
        <v>ORO</v>
      </c>
      <c r="X69">
        <f>SUM(ARCHIVOS_COMPLETOS_QMI_1_AL_17_SEP_22[[#This Row],[VENTAS MABE]:[OTROS]])</f>
        <v>1</v>
      </c>
      <c r="Y69" s="42">
        <f>IFERROR(ARCHIVOS_COMPLETOS_QMI_1_AL_17_SEP_22[[#This Row],[VENTAS MABE]]/ARCHIVOS_COMPLETOS_QMI_1_AL_17_SEP_22[[#This Row],[VENTAS INDURAMA]],0)</f>
        <v>0</v>
      </c>
      <c r="Z69" t="str">
        <f>VLOOKUP(ARCHIVOS_COMPLETOS_QMI_1_AL_17_SEP_22[[#This Row],[Columna1]],Tabla5[CLAVE],1,0)</f>
        <v>469 - TIENDA PORTETE 936GLOBALES</v>
      </c>
    </row>
    <row r="70" spans="1:26" x14ac:dyDescent="0.3">
      <c r="A70" t="str">
        <f>CONCATENATE(ARCHIVOS_COMPLETOS_QMI_1_AL_17_SEP_22[[#This Row],[TIENDA HMPV]],ARCHIVOS_COMPLETOS_QMI_1_AL_17_SEP_22[[#This Row],[LINEA]])</f>
        <v>469 - TIENDA PORTETE 936LAVADO</v>
      </c>
      <c r="B70" t="s">
        <v>57</v>
      </c>
      <c r="C70" t="s">
        <v>58</v>
      </c>
      <c r="D70" t="s">
        <v>39</v>
      </c>
      <c r="E70" t="s">
        <v>59</v>
      </c>
      <c r="F70" t="s">
        <v>28</v>
      </c>
      <c r="G70">
        <v>5</v>
      </c>
      <c r="H70">
        <v>2</v>
      </c>
      <c r="L70">
        <v>5</v>
      </c>
      <c r="M70">
        <v>3</v>
      </c>
      <c r="T70" s="42"/>
      <c r="U70" s="42"/>
      <c r="W70" t="str">
        <f>VLOOKUP(ARCHIVOS_COMPLETOS_QMI_1_AL_17_SEP_22[[#This Row],[TIENDA HMPV]],Tabla6[[NOMBRE PDV HMPDV]:[RETAIL MAPPING]],2,0)</f>
        <v>ORO</v>
      </c>
      <c r="X70">
        <f>SUM(ARCHIVOS_COMPLETOS_QMI_1_AL_17_SEP_22[[#This Row],[VENTAS MABE]:[OTROS]])</f>
        <v>10</v>
      </c>
      <c r="Y70" s="42">
        <f>IFERROR(ARCHIVOS_COMPLETOS_QMI_1_AL_17_SEP_22[[#This Row],[VENTAS MABE]]/ARCHIVOS_COMPLETOS_QMI_1_AL_17_SEP_22[[#This Row],[VENTAS INDURAMA]],0)</f>
        <v>0</v>
      </c>
      <c r="Z70" t="str">
        <f>VLOOKUP(ARCHIVOS_COMPLETOS_QMI_1_AL_17_SEP_22[[#This Row],[Columna1]],Tabla5[CLAVE],1,0)</f>
        <v>469 - TIENDA PORTETE 936LAVADO</v>
      </c>
    </row>
    <row r="71" spans="1:26" x14ac:dyDescent="0.3">
      <c r="A71" t="str">
        <f>CONCATENATE(ARCHIVOS_COMPLETOS_QMI_1_AL_17_SEP_22[[#This Row],[TIENDA HMPV]],ARCHIVOS_COMPLETOS_QMI_1_AL_17_SEP_22[[#This Row],[LINEA]])</f>
        <v>469 - TIENDA PORTETE 936REFRIGERACIÓN</v>
      </c>
      <c r="B71" t="s">
        <v>57</v>
      </c>
      <c r="C71" t="s">
        <v>58</v>
      </c>
      <c r="D71" t="s">
        <v>39</v>
      </c>
      <c r="E71" t="s">
        <v>59</v>
      </c>
      <c r="F71" t="s">
        <v>29</v>
      </c>
      <c r="G71">
        <v>16</v>
      </c>
      <c r="H71">
        <v>8</v>
      </c>
      <c r="L71">
        <v>5</v>
      </c>
      <c r="M71">
        <v>2</v>
      </c>
      <c r="T71" s="42"/>
      <c r="U71" s="42"/>
      <c r="W71" t="str">
        <f>VLOOKUP(ARCHIVOS_COMPLETOS_QMI_1_AL_17_SEP_22[[#This Row],[TIENDA HMPV]],Tabla6[[NOMBRE PDV HMPDV]:[RETAIL MAPPING]],2,0)</f>
        <v>ORO</v>
      </c>
      <c r="X71">
        <f>SUM(ARCHIVOS_COMPLETOS_QMI_1_AL_17_SEP_22[[#This Row],[VENTAS MABE]:[OTROS]])</f>
        <v>15</v>
      </c>
      <c r="Y71" s="42">
        <f>IFERROR(ARCHIVOS_COMPLETOS_QMI_1_AL_17_SEP_22[[#This Row],[VENTAS MABE]]/ARCHIVOS_COMPLETOS_QMI_1_AL_17_SEP_22[[#This Row],[VENTAS INDURAMA]],0)</f>
        <v>0</v>
      </c>
      <c r="Z71" t="str">
        <f>VLOOKUP(ARCHIVOS_COMPLETOS_QMI_1_AL_17_SEP_22[[#This Row],[Columna1]],Tabla5[CLAVE],1,0)</f>
        <v>469 - TIENDA PORTETE 936REFRIGERACIÓN</v>
      </c>
    </row>
    <row r="72" spans="1:26" x14ac:dyDescent="0.3">
      <c r="A72" t="str">
        <f>CONCATENATE(ARCHIVOS_COMPLETOS_QMI_1_AL_17_SEP_22[[#This Row],[TIENDA HMPV]],ARCHIVOS_COMPLETOS_QMI_1_AL_17_SEP_22[[#This Row],[LINEA]])</f>
        <v>626 - GYE.PORTETE IIIAIRES</v>
      </c>
      <c r="B72" t="s">
        <v>57</v>
      </c>
      <c r="C72" t="s">
        <v>58</v>
      </c>
      <c r="D72" t="s">
        <v>51</v>
      </c>
      <c r="E72" t="s">
        <v>60</v>
      </c>
      <c r="F72" t="s">
        <v>25</v>
      </c>
      <c r="G72">
        <v>0</v>
      </c>
      <c r="T72" s="42"/>
      <c r="U72" s="42"/>
      <c r="W72" t="str">
        <f>VLOOKUP(ARCHIVOS_COMPLETOS_QMI_1_AL_17_SEP_22[[#This Row],[TIENDA HMPV]],Tabla6[[NOMBRE PDV HMPDV]:[RETAIL MAPPING]],2,0)</f>
        <v>ORO</v>
      </c>
      <c r="X72">
        <f>SUM(ARCHIVOS_COMPLETOS_QMI_1_AL_17_SEP_22[[#This Row],[VENTAS MABE]:[OTROS]])</f>
        <v>0</v>
      </c>
      <c r="Y72" s="42">
        <f>IFERROR(ARCHIVOS_COMPLETOS_QMI_1_AL_17_SEP_22[[#This Row],[VENTAS MABE]]/ARCHIVOS_COMPLETOS_QMI_1_AL_17_SEP_22[[#This Row],[VENTAS INDURAMA]],0)</f>
        <v>0</v>
      </c>
      <c r="Z72" t="str">
        <f>VLOOKUP(ARCHIVOS_COMPLETOS_QMI_1_AL_17_SEP_22[[#This Row],[Columna1]],Tabla5[CLAVE],1,0)</f>
        <v>626 - GYE.PORTETE IIIAIRES</v>
      </c>
    </row>
    <row r="73" spans="1:26" x14ac:dyDescent="0.3">
      <c r="A73" t="str">
        <f>CONCATENATE(ARCHIVOS_COMPLETOS_QMI_1_AL_17_SEP_22[[#This Row],[TIENDA HMPV]],ARCHIVOS_COMPLETOS_QMI_1_AL_17_SEP_22[[#This Row],[LINEA]])</f>
        <v>626 - GYE.PORTETE IIICOCINAS</v>
      </c>
      <c r="B73" t="s">
        <v>57</v>
      </c>
      <c r="C73" t="s">
        <v>58</v>
      </c>
      <c r="D73" t="s">
        <v>51</v>
      </c>
      <c r="E73" t="s">
        <v>60</v>
      </c>
      <c r="F73" t="s">
        <v>26</v>
      </c>
      <c r="G73">
        <v>6</v>
      </c>
      <c r="H73">
        <v>6</v>
      </c>
      <c r="I73">
        <v>5</v>
      </c>
      <c r="T73" s="42"/>
      <c r="U73" s="42"/>
      <c r="W73" t="str">
        <f>VLOOKUP(ARCHIVOS_COMPLETOS_QMI_1_AL_17_SEP_22[[#This Row],[TIENDA HMPV]],Tabla6[[NOMBRE PDV HMPDV]:[RETAIL MAPPING]],2,0)</f>
        <v>ORO</v>
      </c>
      <c r="X73">
        <f>SUM(ARCHIVOS_COMPLETOS_QMI_1_AL_17_SEP_22[[#This Row],[VENTAS MABE]:[OTROS]])</f>
        <v>11</v>
      </c>
      <c r="Y73" s="42">
        <f>IFERROR(ARCHIVOS_COMPLETOS_QMI_1_AL_17_SEP_22[[#This Row],[VENTAS MABE]]/ARCHIVOS_COMPLETOS_QMI_1_AL_17_SEP_22[[#This Row],[VENTAS INDURAMA]],0)</f>
        <v>1.2</v>
      </c>
      <c r="Z73" t="str">
        <f>VLOOKUP(ARCHIVOS_COMPLETOS_QMI_1_AL_17_SEP_22[[#This Row],[Columna1]],Tabla5[CLAVE],1,0)</f>
        <v>626 - GYE.PORTETE IIICOCINAS</v>
      </c>
    </row>
    <row r="74" spans="1:26" x14ac:dyDescent="0.3">
      <c r="A74" t="str">
        <f>CONCATENATE(ARCHIVOS_COMPLETOS_QMI_1_AL_17_SEP_22[[#This Row],[TIENDA HMPV]],ARCHIVOS_COMPLETOS_QMI_1_AL_17_SEP_22[[#This Row],[LINEA]])</f>
        <v>626 - GYE.PORTETE IIILAVADO</v>
      </c>
      <c r="B74" t="s">
        <v>57</v>
      </c>
      <c r="C74" t="s">
        <v>58</v>
      </c>
      <c r="D74" t="s">
        <v>51</v>
      </c>
      <c r="E74" t="s">
        <v>60</v>
      </c>
      <c r="F74" t="s">
        <v>28</v>
      </c>
      <c r="G74">
        <v>5</v>
      </c>
      <c r="H74">
        <v>2</v>
      </c>
      <c r="I74">
        <v>3</v>
      </c>
      <c r="T74" s="42"/>
      <c r="U74" s="42"/>
      <c r="W74" t="str">
        <f>VLOOKUP(ARCHIVOS_COMPLETOS_QMI_1_AL_17_SEP_22[[#This Row],[TIENDA HMPV]],Tabla6[[NOMBRE PDV HMPDV]:[RETAIL MAPPING]],2,0)</f>
        <v>ORO</v>
      </c>
      <c r="X74">
        <f>SUM(ARCHIVOS_COMPLETOS_QMI_1_AL_17_SEP_22[[#This Row],[VENTAS MABE]:[OTROS]])</f>
        <v>5</v>
      </c>
      <c r="Y74" s="42">
        <f>IFERROR(ARCHIVOS_COMPLETOS_QMI_1_AL_17_SEP_22[[#This Row],[VENTAS MABE]]/ARCHIVOS_COMPLETOS_QMI_1_AL_17_SEP_22[[#This Row],[VENTAS INDURAMA]],0)</f>
        <v>0.66666666666666663</v>
      </c>
      <c r="Z74" t="str">
        <f>VLOOKUP(ARCHIVOS_COMPLETOS_QMI_1_AL_17_SEP_22[[#This Row],[Columna1]],Tabla5[CLAVE],1,0)</f>
        <v>626 - GYE.PORTETE IIILAVADO</v>
      </c>
    </row>
    <row r="75" spans="1:26" x14ac:dyDescent="0.3">
      <c r="A75" t="str">
        <f>CONCATENATE(ARCHIVOS_COMPLETOS_QMI_1_AL_17_SEP_22[[#This Row],[TIENDA HMPV]],ARCHIVOS_COMPLETOS_QMI_1_AL_17_SEP_22[[#This Row],[LINEA]])</f>
        <v>626 - GYE.PORTETE IIIREFRIGERACIÓN</v>
      </c>
      <c r="B75" t="s">
        <v>57</v>
      </c>
      <c r="C75" t="s">
        <v>58</v>
      </c>
      <c r="D75" t="s">
        <v>51</v>
      </c>
      <c r="E75" t="s">
        <v>60</v>
      </c>
      <c r="F75" t="s">
        <v>29</v>
      </c>
      <c r="G75">
        <v>3</v>
      </c>
      <c r="H75">
        <v>3</v>
      </c>
      <c r="I75">
        <v>2</v>
      </c>
      <c r="T75" s="42"/>
      <c r="U75" s="42"/>
      <c r="W75" t="str">
        <f>VLOOKUP(ARCHIVOS_COMPLETOS_QMI_1_AL_17_SEP_22[[#This Row],[TIENDA HMPV]],Tabla6[[NOMBRE PDV HMPDV]:[RETAIL MAPPING]],2,0)</f>
        <v>ORO</v>
      </c>
      <c r="X75">
        <f>SUM(ARCHIVOS_COMPLETOS_QMI_1_AL_17_SEP_22[[#This Row],[VENTAS MABE]:[OTROS]])</f>
        <v>5</v>
      </c>
      <c r="Y75" s="42">
        <f>IFERROR(ARCHIVOS_COMPLETOS_QMI_1_AL_17_SEP_22[[#This Row],[VENTAS MABE]]/ARCHIVOS_COMPLETOS_QMI_1_AL_17_SEP_22[[#This Row],[VENTAS INDURAMA]],0)</f>
        <v>1.5</v>
      </c>
      <c r="Z75" t="str">
        <f>VLOOKUP(ARCHIVOS_COMPLETOS_QMI_1_AL_17_SEP_22[[#This Row],[Columna1]],Tabla5[CLAVE],1,0)</f>
        <v>626 - GYE.PORTETE IIIREFRIGERACIÓN</v>
      </c>
    </row>
    <row r="76" spans="1:26" x14ac:dyDescent="0.3">
      <c r="A76" t="str">
        <f>CONCATENATE(ARCHIVOS_COMPLETOS_QMI_1_AL_17_SEP_22[[#This Row],[TIENDA HMPV]],ARCHIVOS_COMPLETOS_QMI_1_AL_17_SEP_22[[#This Row],[LINEA]])</f>
        <v>462 - TIENDA 9 DE OCTUBRE 911AIRES</v>
      </c>
      <c r="B76" t="s">
        <v>61</v>
      </c>
      <c r="C76" t="s">
        <v>62</v>
      </c>
      <c r="D76" t="s">
        <v>39</v>
      </c>
      <c r="E76" t="s">
        <v>63</v>
      </c>
      <c r="F76" t="s">
        <v>25</v>
      </c>
      <c r="G76">
        <v>8</v>
      </c>
      <c r="H76">
        <v>2</v>
      </c>
      <c r="I76">
        <v>1</v>
      </c>
      <c r="J76">
        <v>1</v>
      </c>
      <c r="K76">
        <v>1</v>
      </c>
      <c r="L76">
        <v>3</v>
      </c>
      <c r="T76" s="42"/>
      <c r="U76" s="42"/>
      <c r="W76" t="str">
        <f>VLOOKUP(ARCHIVOS_COMPLETOS_QMI_1_AL_17_SEP_22[[#This Row],[TIENDA HMPV]],Tabla6[[NOMBRE PDV HMPDV]:[RETAIL MAPPING]],2,0)</f>
        <v>PLATINO</v>
      </c>
      <c r="X76">
        <f>SUM(ARCHIVOS_COMPLETOS_QMI_1_AL_17_SEP_22[[#This Row],[VENTAS MABE]:[OTROS]])</f>
        <v>8</v>
      </c>
      <c r="Y76" s="42">
        <f>IFERROR(ARCHIVOS_COMPLETOS_QMI_1_AL_17_SEP_22[[#This Row],[VENTAS MABE]]/ARCHIVOS_COMPLETOS_QMI_1_AL_17_SEP_22[[#This Row],[VENTAS INDURAMA]],0)</f>
        <v>2</v>
      </c>
      <c r="Z76" t="str">
        <f>VLOOKUP(ARCHIVOS_COMPLETOS_QMI_1_AL_17_SEP_22[[#This Row],[Columna1]],Tabla5[CLAVE],1,0)</f>
        <v>462 - TIENDA 9 DE OCTUBRE 911AIRES</v>
      </c>
    </row>
    <row r="77" spans="1:26" x14ac:dyDescent="0.3">
      <c r="A77" t="str">
        <f>CONCATENATE(ARCHIVOS_COMPLETOS_QMI_1_AL_17_SEP_22[[#This Row],[TIENDA HMPV]],ARCHIVOS_COMPLETOS_QMI_1_AL_17_SEP_22[[#This Row],[LINEA]])</f>
        <v>462 - TIENDA 9 DE OCTUBRE 911COCINAS</v>
      </c>
      <c r="B77" t="s">
        <v>61</v>
      </c>
      <c r="C77" t="s">
        <v>62</v>
      </c>
      <c r="D77" t="s">
        <v>39</v>
      </c>
      <c r="E77" t="s">
        <v>63</v>
      </c>
      <c r="F77" t="s">
        <v>26</v>
      </c>
      <c r="G77">
        <v>35</v>
      </c>
      <c r="H77">
        <v>5</v>
      </c>
      <c r="I77">
        <v>11</v>
      </c>
      <c r="T77" s="42"/>
      <c r="U77" s="42"/>
      <c r="W77" t="str">
        <f>VLOOKUP(ARCHIVOS_COMPLETOS_QMI_1_AL_17_SEP_22[[#This Row],[TIENDA HMPV]],Tabla6[[NOMBRE PDV HMPDV]:[RETAIL MAPPING]],2,0)</f>
        <v>PLATINO</v>
      </c>
      <c r="X77">
        <f>SUM(ARCHIVOS_COMPLETOS_QMI_1_AL_17_SEP_22[[#This Row],[VENTAS MABE]:[OTROS]])</f>
        <v>16</v>
      </c>
      <c r="Y77" s="42">
        <f>IFERROR(ARCHIVOS_COMPLETOS_QMI_1_AL_17_SEP_22[[#This Row],[VENTAS MABE]]/ARCHIVOS_COMPLETOS_QMI_1_AL_17_SEP_22[[#This Row],[VENTAS INDURAMA]],0)</f>
        <v>0.45454545454545453</v>
      </c>
      <c r="Z77" t="str">
        <f>VLOOKUP(ARCHIVOS_COMPLETOS_QMI_1_AL_17_SEP_22[[#This Row],[Columna1]],Tabla5[CLAVE],1,0)</f>
        <v>462 - TIENDA 9 DE OCTUBRE 911COCINAS</v>
      </c>
    </row>
    <row r="78" spans="1:26" x14ac:dyDescent="0.3">
      <c r="A78" t="str">
        <f>CONCATENATE(ARCHIVOS_COMPLETOS_QMI_1_AL_17_SEP_22[[#This Row],[TIENDA HMPV]],ARCHIVOS_COMPLETOS_QMI_1_AL_17_SEP_22[[#This Row],[LINEA]])</f>
        <v>462 - TIENDA 9 DE OCTUBRE 911EMPOTRE</v>
      </c>
      <c r="B78" t="s">
        <v>61</v>
      </c>
      <c r="C78" t="s">
        <v>62</v>
      </c>
      <c r="D78" t="s">
        <v>39</v>
      </c>
      <c r="E78" t="s">
        <v>63</v>
      </c>
      <c r="F78" t="s">
        <v>32</v>
      </c>
      <c r="G78">
        <v>0</v>
      </c>
      <c r="H78">
        <v>1</v>
      </c>
      <c r="T78" s="42"/>
      <c r="U78" s="42"/>
      <c r="W78" t="str">
        <f>VLOOKUP(ARCHIVOS_COMPLETOS_QMI_1_AL_17_SEP_22[[#This Row],[TIENDA HMPV]],Tabla6[[NOMBRE PDV HMPDV]:[RETAIL MAPPING]],2,0)</f>
        <v>PLATINO</v>
      </c>
      <c r="X78">
        <f>SUM(ARCHIVOS_COMPLETOS_QMI_1_AL_17_SEP_22[[#This Row],[VENTAS MABE]:[OTROS]])</f>
        <v>1</v>
      </c>
      <c r="Y78" s="42">
        <f>IFERROR(ARCHIVOS_COMPLETOS_QMI_1_AL_17_SEP_22[[#This Row],[VENTAS MABE]]/ARCHIVOS_COMPLETOS_QMI_1_AL_17_SEP_22[[#This Row],[VENTAS INDURAMA]],0)</f>
        <v>0</v>
      </c>
      <c r="Z78" t="str">
        <f>VLOOKUP(ARCHIVOS_COMPLETOS_QMI_1_AL_17_SEP_22[[#This Row],[Columna1]],Tabla5[CLAVE],1,0)</f>
        <v>462 - TIENDA 9 DE OCTUBRE 911EMPOTRE</v>
      </c>
    </row>
    <row r="79" spans="1:26" x14ac:dyDescent="0.3">
      <c r="A79" t="str">
        <f>CONCATENATE(ARCHIVOS_COMPLETOS_QMI_1_AL_17_SEP_22[[#This Row],[TIENDA HMPV]],ARCHIVOS_COMPLETOS_QMI_1_AL_17_SEP_22[[#This Row],[LINEA]])</f>
        <v>462 - TIENDA 9 DE OCTUBRE 911GLOBALES</v>
      </c>
      <c r="B79" t="s">
        <v>61</v>
      </c>
      <c r="C79" t="s">
        <v>62</v>
      </c>
      <c r="D79" t="s">
        <v>39</v>
      </c>
      <c r="E79" t="s">
        <v>63</v>
      </c>
      <c r="F79" t="s">
        <v>27</v>
      </c>
      <c r="G79">
        <v>16</v>
      </c>
      <c r="T79" s="42"/>
      <c r="U79" s="42"/>
      <c r="W79" t="str">
        <f>VLOOKUP(ARCHIVOS_COMPLETOS_QMI_1_AL_17_SEP_22[[#This Row],[TIENDA HMPV]],Tabla6[[NOMBRE PDV HMPDV]:[RETAIL MAPPING]],2,0)</f>
        <v>PLATINO</v>
      </c>
      <c r="X79">
        <f>SUM(ARCHIVOS_COMPLETOS_QMI_1_AL_17_SEP_22[[#This Row],[VENTAS MABE]:[OTROS]])</f>
        <v>0</v>
      </c>
      <c r="Y79" s="42">
        <f>IFERROR(ARCHIVOS_COMPLETOS_QMI_1_AL_17_SEP_22[[#This Row],[VENTAS MABE]]/ARCHIVOS_COMPLETOS_QMI_1_AL_17_SEP_22[[#This Row],[VENTAS INDURAMA]],0)</f>
        <v>0</v>
      </c>
      <c r="Z79" t="str">
        <f>VLOOKUP(ARCHIVOS_COMPLETOS_QMI_1_AL_17_SEP_22[[#This Row],[Columna1]],Tabla5[CLAVE],1,0)</f>
        <v>462 - TIENDA 9 DE OCTUBRE 911GLOBALES</v>
      </c>
    </row>
    <row r="80" spans="1:26" x14ac:dyDescent="0.3">
      <c r="A80" t="str">
        <f>CONCATENATE(ARCHIVOS_COMPLETOS_QMI_1_AL_17_SEP_22[[#This Row],[TIENDA HMPV]],ARCHIVOS_COMPLETOS_QMI_1_AL_17_SEP_22[[#This Row],[LINEA]])</f>
        <v>462 - TIENDA 9 DE OCTUBRE 911LAVADO</v>
      </c>
      <c r="B80" t="s">
        <v>61</v>
      </c>
      <c r="C80" t="s">
        <v>62</v>
      </c>
      <c r="D80" t="s">
        <v>39</v>
      </c>
      <c r="E80" t="s">
        <v>63</v>
      </c>
      <c r="F80" t="s">
        <v>28</v>
      </c>
      <c r="G80">
        <v>15</v>
      </c>
      <c r="H80">
        <v>6</v>
      </c>
      <c r="J80">
        <v>12</v>
      </c>
      <c r="L80">
        <v>2</v>
      </c>
      <c r="M80">
        <v>5</v>
      </c>
      <c r="T80" s="42"/>
      <c r="U80" s="42"/>
      <c r="W80" t="str">
        <f>VLOOKUP(ARCHIVOS_COMPLETOS_QMI_1_AL_17_SEP_22[[#This Row],[TIENDA HMPV]],Tabla6[[NOMBRE PDV HMPDV]:[RETAIL MAPPING]],2,0)</f>
        <v>PLATINO</v>
      </c>
      <c r="X80">
        <f>SUM(ARCHIVOS_COMPLETOS_QMI_1_AL_17_SEP_22[[#This Row],[VENTAS MABE]:[OTROS]])</f>
        <v>25</v>
      </c>
      <c r="Y80" s="42">
        <f>IFERROR(ARCHIVOS_COMPLETOS_QMI_1_AL_17_SEP_22[[#This Row],[VENTAS MABE]]/ARCHIVOS_COMPLETOS_QMI_1_AL_17_SEP_22[[#This Row],[VENTAS INDURAMA]],0)</f>
        <v>0</v>
      </c>
      <c r="Z80" t="str">
        <f>VLOOKUP(ARCHIVOS_COMPLETOS_QMI_1_AL_17_SEP_22[[#This Row],[Columna1]],Tabla5[CLAVE],1,0)</f>
        <v>462 - TIENDA 9 DE OCTUBRE 911LAVADO</v>
      </c>
    </row>
    <row r="81" spans="1:26" x14ac:dyDescent="0.3">
      <c r="A81" t="str">
        <f>CONCATENATE(ARCHIVOS_COMPLETOS_QMI_1_AL_17_SEP_22[[#This Row],[TIENDA HMPV]],ARCHIVOS_COMPLETOS_QMI_1_AL_17_SEP_22[[#This Row],[LINEA]])</f>
        <v>462 - TIENDA 9 DE OCTUBRE 911REFRIGERACIÓN</v>
      </c>
      <c r="B81" t="s">
        <v>61</v>
      </c>
      <c r="C81" t="s">
        <v>62</v>
      </c>
      <c r="D81" t="s">
        <v>39</v>
      </c>
      <c r="E81" t="s">
        <v>63</v>
      </c>
      <c r="F81" t="s">
        <v>29</v>
      </c>
      <c r="G81">
        <v>28</v>
      </c>
      <c r="H81">
        <v>2</v>
      </c>
      <c r="I81">
        <v>6</v>
      </c>
      <c r="J81">
        <v>11</v>
      </c>
      <c r="L81">
        <v>5</v>
      </c>
      <c r="M81">
        <v>2</v>
      </c>
      <c r="T81" s="42"/>
      <c r="U81" s="42"/>
      <c r="W81" t="str">
        <f>VLOOKUP(ARCHIVOS_COMPLETOS_QMI_1_AL_17_SEP_22[[#This Row],[TIENDA HMPV]],Tabla6[[NOMBRE PDV HMPDV]:[RETAIL MAPPING]],2,0)</f>
        <v>PLATINO</v>
      </c>
      <c r="X81">
        <f>SUM(ARCHIVOS_COMPLETOS_QMI_1_AL_17_SEP_22[[#This Row],[VENTAS MABE]:[OTROS]])</f>
        <v>26</v>
      </c>
      <c r="Y81" s="42">
        <f>IFERROR(ARCHIVOS_COMPLETOS_QMI_1_AL_17_SEP_22[[#This Row],[VENTAS MABE]]/ARCHIVOS_COMPLETOS_QMI_1_AL_17_SEP_22[[#This Row],[VENTAS INDURAMA]],0)</f>
        <v>0.33333333333333331</v>
      </c>
      <c r="Z81" t="str">
        <f>VLOOKUP(ARCHIVOS_COMPLETOS_QMI_1_AL_17_SEP_22[[#This Row],[Columna1]],Tabla5[CLAVE],1,0)</f>
        <v>462 - TIENDA 9 DE OCTUBRE 911REFRIGERACIÓN</v>
      </c>
    </row>
    <row r="82" spans="1:26" x14ac:dyDescent="0.3">
      <c r="A82" t="str">
        <f>CONCATENATE(ARCHIVOS_COMPLETOS_QMI_1_AL_17_SEP_22[[#This Row],[TIENDA HMPV]],ARCHIVOS_COMPLETOS_QMI_1_AL_17_SEP_22[[#This Row],[LINEA]])</f>
        <v>891 - MIN GUAYAQUIL 9 DE OCTUBRE (105)COCINAS</v>
      </c>
      <c r="B82" t="s">
        <v>61</v>
      </c>
      <c r="C82" t="s">
        <v>62</v>
      </c>
      <c r="D82" t="s">
        <v>64</v>
      </c>
      <c r="E82" t="s">
        <v>733</v>
      </c>
      <c r="F82" t="s">
        <v>26</v>
      </c>
      <c r="G82">
        <v>2</v>
      </c>
      <c r="H82">
        <v>3</v>
      </c>
      <c r="T82" s="42"/>
      <c r="U82" s="42"/>
      <c r="W82" t="str">
        <f>VLOOKUP(ARCHIVOS_COMPLETOS_QMI_1_AL_17_SEP_22[[#This Row],[TIENDA HMPV]],Tabla6[[NOMBRE PDV HMPDV]:[RETAIL MAPPING]],2,0)</f>
        <v>ORO</v>
      </c>
      <c r="X82">
        <f>SUM(ARCHIVOS_COMPLETOS_QMI_1_AL_17_SEP_22[[#This Row],[VENTAS MABE]:[OTROS]])</f>
        <v>3</v>
      </c>
      <c r="Y82" s="42">
        <f>IFERROR(ARCHIVOS_COMPLETOS_QMI_1_AL_17_SEP_22[[#This Row],[VENTAS MABE]]/ARCHIVOS_COMPLETOS_QMI_1_AL_17_SEP_22[[#This Row],[VENTAS INDURAMA]],0)</f>
        <v>0</v>
      </c>
      <c r="Z82" t="str">
        <f>VLOOKUP(ARCHIVOS_COMPLETOS_QMI_1_AL_17_SEP_22[[#This Row],[Columna1]],Tabla5[CLAVE],1,0)</f>
        <v>891 - MIN GUAYAQUIL 9 DE OCTUBRE (105)COCINAS</v>
      </c>
    </row>
    <row r="83" spans="1:26" x14ac:dyDescent="0.3">
      <c r="A83" t="str">
        <f>CONCATENATE(ARCHIVOS_COMPLETOS_QMI_1_AL_17_SEP_22[[#This Row],[TIENDA HMPV]],ARCHIVOS_COMPLETOS_QMI_1_AL_17_SEP_22[[#This Row],[LINEA]])</f>
        <v>891 - MIN GUAYAQUIL 9 DE OCTUBRE (105)GLOBALES</v>
      </c>
      <c r="B83" t="s">
        <v>61</v>
      </c>
      <c r="C83" t="s">
        <v>62</v>
      </c>
      <c r="D83" t="s">
        <v>64</v>
      </c>
      <c r="E83" t="s">
        <v>733</v>
      </c>
      <c r="F83" t="s">
        <v>27</v>
      </c>
      <c r="G83">
        <v>0</v>
      </c>
      <c r="T83" s="42"/>
      <c r="U83" s="42"/>
      <c r="W83" t="str">
        <f>VLOOKUP(ARCHIVOS_COMPLETOS_QMI_1_AL_17_SEP_22[[#This Row],[TIENDA HMPV]],Tabla6[[NOMBRE PDV HMPDV]:[RETAIL MAPPING]],2,0)</f>
        <v>ORO</v>
      </c>
      <c r="X83">
        <f>SUM(ARCHIVOS_COMPLETOS_QMI_1_AL_17_SEP_22[[#This Row],[VENTAS MABE]:[OTROS]])</f>
        <v>0</v>
      </c>
      <c r="Y83" s="42">
        <f>IFERROR(ARCHIVOS_COMPLETOS_QMI_1_AL_17_SEP_22[[#This Row],[VENTAS MABE]]/ARCHIVOS_COMPLETOS_QMI_1_AL_17_SEP_22[[#This Row],[VENTAS INDURAMA]],0)</f>
        <v>0</v>
      </c>
      <c r="Z83" t="str">
        <f>VLOOKUP(ARCHIVOS_COMPLETOS_QMI_1_AL_17_SEP_22[[#This Row],[Columna1]],Tabla5[CLAVE],1,0)</f>
        <v>891 - MIN GUAYAQUIL 9 DE OCTUBRE (105)GLOBALES</v>
      </c>
    </row>
    <row r="84" spans="1:26" x14ac:dyDescent="0.3">
      <c r="A84" t="str">
        <f>CONCATENATE(ARCHIVOS_COMPLETOS_QMI_1_AL_17_SEP_22[[#This Row],[TIENDA HMPV]],ARCHIVOS_COMPLETOS_QMI_1_AL_17_SEP_22[[#This Row],[LINEA]])</f>
        <v>891 - MIN GUAYAQUIL 9 DE OCTUBRE (105)LAVADO</v>
      </c>
      <c r="B84" t="s">
        <v>61</v>
      </c>
      <c r="C84" t="s">
        <v>62</v>
      </c>
      <c r="D84" t="s">
        <v>64</v>
      </c>
      <c r="E84" t="s">
        <v>733</v>
      </c>
      <c r="F84" t="s">
        <v>28</v>
      </c>
      <c r="G84">
        <v>2</v>
      </c>
      <c r="H84">
        <v>1</v>
      </c>
      <c r="T84" s="42"/>
      <c r="U84" s="42"/>
      <c r="W84" t="str">
        <f>VLOOKUP(ARCHIVOS_COMPLETOS_QMI_1_AL_17_SEP_22[[#This Row],[TIENDA HMPV]],Tabla6[[NOMBRE PDV HMPDV]:[RETAIL MAPPING]],2,0)</f>
        <v>ORO</v>
      </c>
      <c r="X84">
        <f>SUM(ARCHIVOS_COMPLETOS_QMI_1_AL_17_SEP_22[[#This Row],[VENTAS MABE]:[OTROS]])</f>
        <v>1</v>
      </c>
      <c r="Y84" s="42">
        <f>IFERROR(ARCHIVOS_COMPLETOS_QMI_1_AL_17_SEP_22[[#This Row],[VENTAS MABE]]/ARCHIVOS_COMPLETOS_QMI_1_AL_17_SEP_22[[#This Row],[VENTAS INDURAMA]],0)</f>
        <v>0</v>
      </c>
      <c r="Z84" t="str">
        <f>VLOOKUP(ARCHIVOS_COMPLETOS_QMI_1_AL_17_SEP_22[[#This Row],[Columna1]],Tabla5[CLAVE],1,0)</f>
        <v>891 - MIN GUAYAQUIL 9 DE OCTUBRE (105)LAVADO</v>
      </c>
    </row>
    <row r="85" spans="1:26" x14ac:dyDescent="0.3">
      <c r="A85" t="str">
        <f>CONCATENATE(ARCHIVOS_COMPLETOS_QMI_1_AL_17_SEP_22[[#This Row],[TIENDA HMPV]],ARCHIVOS_COMPLETOS_QMI_1_AL_17_SEP_22[[#This Row],[LINEA]])</f>
        <v>891 - MIN GUAYAQUIL 9 DE OCTUBRE (105)REFRIGERACIÓN</v>
      </c>
      <c r="B85" t="s">
        <v>61</v>
      </c>
      <c r="C85" t="s">
        <v>62</v>
      </c>
      <c r="D85" t="s">
        <v>64</v>
      </c>
      <c r="E85" t="s">
        <v>733</v>
      </c>
      <c r="F85" t="s">
        <v>29</v>
      </c>
      <c r="G85">
        <v>2</v>
      </c>
      <c r="H85">
        <v>3</v>
      </c>
      <c r="T85" s="42"/>
      <c r="U85" s="42"/>
      <c r="W85" t="str">
        <f>VLOOKUP(ARCHIVOS_COMPLETOS_QMI_1_AL_17_SEP_22[[#This Row],[TIENDA HMPV]],Tabla6[[NOMBRE PDV HMPDV]:[RETAIL MAPPING]],2,0)</f>
        <v>ORO</v>
      </c>
      <c r="X85">
        <f>SUM(ARCHIVOS_COMPLETOS_QMI_1_AL_17_SEP_22[[#This Row],[VENTAS MABE]:[OTROS]])</f>
        <v>3</v>
      </c>
      <c r="Y85" s="42">
        <f>IFERROR(ARCHIVOS_COMPLETOS_QMI_1_AL_17_SEP_22[[#This Row],[VENTAS MABE]]/ARCHIVOS_COMPLETOS_QMI_1_AL_17_SEP_22[[#This Row],[VENTAS INDURAMA]],0)</f>
        <v>0</v>
      </c>
      <c r="Z85" t="str">
        <f>VLOOKUP(ARCHIVOS_COMPLETOS_QMI_1_AL_17_SEP_22[[#This Row],[Columna1]],Tabla5[CLAVE],1,0)</f>
        <v>891 - MIN GUAYAQUIL 9 DE OCTUBRE (105)REFRIGERACIÓN</v>
      </c>
    </row>
    <row r="86" spans="1:26" x14ac:dyDescent="0.3">
      <c r="A86" t="str">
        <f>CONCATENATE(ARCHIVOS_COMPLETOS_QMI_1_AL_17_SEP_22[[#This Row],[TIENDA HMPV]],ARCHIVOS_COMPLETOS_QMI_1_AL_17_SEP_22[[#This Row],[LINEA]])</f>
        <v>953 - ARTEFACTA RIOCENTRO NORTEAIRES</v>
      </c>
      <c r="B86" t="s">
        <v>65</v>
      </c>
      <c r="C86" t="s">
        <v>66</v>
      </c>
      <c r="D86" t="s">
        <v>39</v>
      </c>
      <c r="E86" t="s">
        <v>67</v>
      </c>
      <c r="F86" t="s">
        <v>25</v>
      </c>
      <c r="G86">
        <v>2</v>
      </c>
      <c r="H86">
        <v>1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T86" s="42"/>
      <c r="U86" s="42"/>
      <c r="W86" t="str">
        <f>VLOOKUP(ARCHIVOS_COMPLETOS_QMI_1_AL_17_SEP_22[[#This Row],[TIENDA HMPV]],Tabla6[[NOMBRE PDV HMPDV]:[RETAIL MAPPING]],2,0)</f>
        <v>NA</v>
      </c>
      <c r="X86">
        <f>SUM(ARCHIVOS_COMPLETOS_QMI_1_AL_17_SEP_22[[#This Row],[VENTAS MABE]:[OTROS]])</f>
        <v>3</v>
      </c>
      <c r="Y86" s="42">
        <f>IFERROR(ARCHIVOS_COMPLETOS_QMI_1_AL_17_SEP_22[[#This Row],[VENTAS MABE]]/ARCHIVOS_COMPLETOS_QMI_1_AL_17_SEP_22[[#This Row],[VENTAS INDURAMA]],0)</f>
        <v>0</v>
      </c>
      <c r="Z86" t="str">
        <f>VLOOKUP(ARCHIVOS_COMPLETOS_QMI_1_AL_17_SEP_22[[#This Row],[Columna1]],Tabla5[CLAVE],1,0)</f>
        <v>953 - ARTEFACTA RIOCENTRO NORTEAIRES</v>
      </c>
    </row>
    <row r="87" spans="1:26" x14ac:dyDescent="0.3">
      <c r="A87" t="str">
        <f>CONCATENATE(ARCHIVOS_COMPLETOS_QMI_1_AL_17_SEP_22[[#This Row],[TIENDA HMPV]],ARCHIVOS_COMPLETOS_QMI_1_AL_17_SEP_22[[#This Row],[LINEA]])</f>
        <v>953 - ARTEFACTA RIOCENTRO NORTECOCINAS</v>
      </c>
      <c r="B87" t="s">
        <v>65</v>
      </c>
      <c r="C87" t="s">
        <v>66</v>
      </c>
      <c r="D87" t="s">
        <v>39</v>
      </c>
      <c r="E87" t="s">
        <v>67</v>
      </c>
      <c r="F87" t="s">
        <v>26</v>
      </c>
      <c r="G87">
        <v>3</v>
      </c>
      <c r="H87">
        <v>1</v>
      </c>
      <c r="I87">
        <v>8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 s="42"/>
      <c r="U87" s="42"/>
      <c r="W87" t="str">
        <f>VLOOKUP(ARCHIVOS_COMPLETOS_QMI_1_AL_17_SEP_22[[#This Row],[TIENDA HMPV]],Tabla6[[NOMBRE PDV HMPDV]:[RETAIL MAPPING]],2,0)</f>
        <v>NA</v>
      </c>
      <c r="X87">
        <f>SUM(ARCHIVOS_COMPLETOS_QMI_1_AL_17_SEP_22[[#This Row],[VENTAS MABE]:[OTROS]])</f>
        <v>10</v>
      </c>
      <c r="Y87" s="42">
        <f>IFERROR(ARCHIVOS_COMPLETOS_QMI_1_AL_17_SEP_22[[#This Row],[VENTAS MABE]]/ARCHIVOS_COMPLETOS_QMI_1_AL_17_SEP_22[[#This Row],[VENTAS INDURAMA]],0)</f>
        <v>0.125</v>
      </c>
      <c r="Z87" t="str">
        <f>VLOOKUP(ARCHIVOS_COMPLETOS_QMI_1_AL_17_SEP_22[[#This Row],[Columna1]],Tabla5[CLAVE],1,0)</f>
        <v>953 - ARTEFACTA RIOCENTRO NORTECOCINAS</v>
      </c>
    </row>
    <row r="88" spans="1:26" x14ac:dyDescent="0.3">
      <c r="A88" t="str">
        <f>CONCATENATE(ARCHIVOS_COMPLETOS_QMI_1_AL_17_SEP_22[[#This Row],[TIENDA HMPV]],ARCHIVOS_COMPLETOS_QMI_1_AL_17_SEP_22[[#This Row],[LINEA]])</f>
        <v>953 - ARTEFACTA RIOCENTRO NORTEREFRIGERACIÓN</v>
      </c>
      <c r="B88" t="s">
        <v>65</v>
      </c>
      <c r="C88" t="s">
        <v>66</v>
      </c>
      <c r="D88" t="s">
        <v>39</v>
      </c>
      <c r="E88" t="s">
        <v>67</v>
      </c>
      <c r="F88" t="s">
        <v>29</v>
      </c>
      <c r="G88">
        <v>2</v>
      </c>
      <c r="H88">
        <v>0</v>
      </c>
      <c r="I88">
        <v>1</v>
      </c>
      <c r="J88">
        <v>1</v>
      </c>
      <c r="K88">
        <v>0</v>
      </c>
      <c r="L88">
        <v>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T88" s="42"/>
      <c r="U88" s="42"/>
      <c r="W88" t="str">
        <f>VLOOKUP(ARCHIVOS_COMPLETOS_QMI_1_AL_17_SEP_22[[#This Row],[TIENDA HMPV]],Tabla6[[NOMBRE PDV HMPDV]:[RETAIL MAPPING]],2,0)</f>
        <v>NA</v>
      </c>
      <c r="X88">
        <f>SUM(ARCHIVOS_COMPLETOS_QMI_1_AL_17_SEP_22[[#This Row],[VENTAS MABE]:[OTROS]])</f>
        <v>9</v>
      </c>
      <c r="Y88" s="42">
        <f>IFERROR(ARCHIVOS_COMPLETOS_QMI_1_AL_17_SEP_22[[#This Row],[VENTAS MABE]]/ARCHIVOS_COMPLETOS_QMI_1_AL_17_SEP_22[[#This Row],[VENTAS INDURAMA]],0)</f>
        <v>0</v>
      </c>
      <c r="Z88" t="str">
        <f>VLOOKUP(ARCHIVOS_COMPLETOS_QMI_1_AL_17_SEP_22[[#This Row],[Columna1]],Tabla5[CLAVE],1,0)</f>
        <v>953 - ARTEFACTA RIOCENTRO NORTEREFRIGERACIÓN</v>
      </c>
    </row>
    <row r="89" spans="1:26" x14ac:dyDescent="0.3">
      <c r="A89" t="str">
        <f>CONCATENATE(ARCHIVOS_COMPLETOS_QMI_1_AL_17_SEP_22[[#This Row],[TIENDA HMPV]],ARCHIVOS_COMPLETOS_QMI_1_AL_17_SEP_22[[#This Row],[LINEA]])</f>
        <v>953 - ARTEFACTA RIOCENTRO NORTEGLOBALES</v>
      </c>
      <c r="B89" t="s">
        <v>65</v>
      </c>
      <c r="C89" t="s">
        <v>66</v>
      </c>
      <c r="D89" t="s">
        <v>39</v>
      </c>
      <c r="E89" t="s">
        <v>67</v>
      </c>
      <c r="F89" t="s">
        <v>27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 s="42"/>
      <c r="U89" s="42"/>
      <c r="W89" t="str">
        <f>VLOOKUP(ARCHIVOS_COMPLETOS_QMI_1_AL_17_SEP_22[[#This Row],[TIENDA HMPV]],Tabla6[[NOMBRE PDV HMPDV]:[RETAIL MAPPING]],2,0)</f>
        <v>NA</v>
      </c>
      <c r="X89">
        <f>SUM(ARCHIVOS_COMPLETOS_QMI_1_AL_17_SEP_22[[#This Row],[VENTAS MABE]:[OTROS]])</f>
        <v>0</v>
      </c>
      <c r="Y89" s="42">
        <f>IFERROR(ARCHIVOS_COMPLETOS_QMI_1_AL_17_SEP_22[[#This Row],[VENTAS MABE]]/ARCHIVOS_COMPLETOS_QMI_1_AL_17_SEP_22[[#This Row],[VENTAS INDURAMA]],0)</f>
        <v>0</v>
      </c>
      <c r="Z89" t="str">
        <f>VLOOKUP(ARCHIVOS_COMPLETOS_QMI_1_AL_17_SEP_22[[#This Row],[Columna1]],Tabla5[CLAVE],1,0)</f>
        <v>953 - ARTEFACTA RIOCENTRO NORTEGLOBALES</v>
      </c>
    </row>
    <row r="90" spans="1:26" x14ac:dyDescent="0.3">
      <c r="A90" t="str">
        <f>CONCATENATE(ARCHIVOS_COMPLETOS_QMI_1_AL_17_SEP_22[[#This Row],[TIENDA HMPV]],ARCHIVOS_COMPLETOS_QMI_1_AL_17_SEP_22[[#This Row],[LINEA]])</f>
        <v>953 - ARTEFACTA RIOCENTRO NORTELAVADO</v>
      </c>
      <c r="B90" t="s">
        <v>65</v>
      </c>
      <c r="C90" t="s">
        <v>66</v>
      </c>
      <c r="D90" t="s">
        <v>39</v>
      </c>
      <c r="E90" t="s">
        <v>67</v>
      </c>
      <c r="F90" t="s">
        <v>28</v>
      </c>
      <c r="G90">
        <v>2</v>
      </c>
      <c r="H90">
        <v>0</v>
      </c>
      <c r="I90">
        <v>0</v>
      </c>
      <c r="J90">
        <v>5</v>
      </c>
      <c r="K90">
        <v>0</v>
      </c>
      <c r="L90">
        <v>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 s="42"/>
      <c r="U90" s="42"/>
      <c r="W90" t="str">
        <f>VLOOKUP(ARCHIVOS_COMPLETOS_QMI_1_AL_17_SEP_22[[#This Row],[TIENDA HMPV]],Tabla6[[NOMBRE PDV HMPDV]:[RETAIL MAPPING]],2,0)</f>
        <v>NA</v>
      </c>
      <c r="X90">
        <f>SUM(ARCHIVOS_COMPLETOS_QMI_1_AL_17_SEP_22[[#This Row],[VENTAS MABE]:[OTROS]])</f>
        <v>10</v>
      </c>
      <c r="Y90" s="42">
        <f>IFERROR(ARCHIVOS_COMPLETOS_QMI_1_AL_17_SEP_22[[#This Row],[VENTAS MABE]]/ARCHIVOS_COMPLETOS_QMI_1_AL_17_SEP_22[[#This Row],[VENTAS INDURAMA]],0)</f>
        <v>0</v>
      </c>
      <c r="Z90" t="str">
        <f>VLOOKUP(ARCHIVOS_COMPLETOS_QMI_1_AL_17_SEP_22[[#This Row],[Columna1]],Tabla5[CLAVE],1,0)</f>
        <v>953 - ARTEFACTA RIOCENTRO NORTELAVADO</v>
      </c>
    </row>
    <row r="91" spans="1:26" x14ac:dyDescent="0.3">
      <c r="A91" t="str">
        <f>CONCATENATE(ARCHIVOS_COMPLETOS_QMI_1_AL_17_SEP_22[[#This Row],[TIENDA HMPV]],ARCHIVOS_COMPLETOS_QMI_1_AL_17_SEP_22[[#This Row],[LINEA]])</f>
        <v>505 - RIOCENTRO NORTEAIRES</v>
      </c>
      <c r="B91" t="s">
        <v>65</v>
      </c>
      <c r="C91" t="s">
        <v>66</v>
      </c>
      <c r="D91" t="s">
        <v>23</v>
      </c>
      <c r="E91" t="s">
        <v>1123</v>
      </c>
      <c r="F91" t="s">
        <v>25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 s="42"/>
      <c r="U91" s="42"/>
      <c r="W91" t="str">
        <f>VLOOKUP(ARCHIVOS_COMPLETOS_QMI_1_AL_17_SEP_22[[#This Row],[TIENDA HMPV]],Tabla6[[NOMBRE PDV HMPDV]:[RETAIL MAPPING]],2,0)</f>
        <v>PLATA</v>
      </c>
      <c r="X91">
        <f>SUM(ARCHIVOS_COMPLETOS_QMI_1_AL_17_SEP_22[[#This Row],[VENTAS MABE]:[OTROS]])</f>
        <v>0</v>
      </c>
      <c r="Y91" s="42">
        <f>IFERROR(ARCHIVOS_COMPLETOS_QMI_1_AL_17_SEP_22[[#This Row],[VENTAS MABE]]/ARCHIVOS_COMPLETOS_QMI_1_AL_17_SEP_22[[#This Row],[VENTAS INDURAMA]],0)</f>
        <v>0</v>
      </c>
      <c r="Z91" t="str">
        <f>VLOOKUP(ARCHIVOS_COMPLETOS_QMI_1_AL_17_SEP_22[[#This Row],[Columna1]],Tabla5[CLAVE],1,0)</f>
        <v>505 - RIOCENTRO NORTEAIRES</v>
      </c>
    </row>
    <row r="92" spans="1:26" x14ac:dyDescent="0.3">
      <c r="A92" t="str">
        <f>CONCATENATE(ARCHIVOS_COMPLETOS_QMI_1_AL_17_SEP_22[[#This Row],[TIENDA HMPV]],ARCHIVOS_COMPLETOS_QMI_1_AL_17_SEP_22[[#This Row],[LINEA]])</f>
        <v>505 - RIOCENTRO NORTECOCINAS</v>
      </c>
      <c r="B92" t="s">
        <v>65</v>
      </c>
      <c r="C92" t="s">
        <v>66</v>
      </c>
      <c r="D92" t="s">
        <v>23</v>
      </c>
      <c r="E92" t="s">
        <v>1123</v>
      </c>
      <c r="F92" t="s">
        <v>26</v>
      </c>
      <c r="G92">
        <v>5</v>
      </c>
      <c r="H92">
        <v>4</v>
      </c>
      <c r="I92">
        <v>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T92" s="42"/>
      <c r="U92" s="42"/>
      <c r="W92" t="str">
        <f>VLOOKUP(ARCHIVOS_COMPLETOS_QMI_1_AL_17_SEP_22[[#This Row],[TIENDA HMPV]],Tabla6[[NOMBRE PDV HMPDV]:[RETAIL MAPPING]],2,0)</f>
        <v>PLATA</v>
      </c>
      <c r="X92">
        <f>SUM(ARCHIVOS_COMPLETOS_QMI_1_AL_17_SEP_22[[#This Row],[VENTAS MABE]:[OTROS]])</f>
        <v>8</v>
      </c>
      <c r="Y92" s="42">
        <f>IFERROR(ARCHIVOS_COMPLETOS_QMI_1_AL_17_SEP_22[[#This Row],[VENTAS MABE]]/ARCHIVOS_COMPLETOS_QMI_1_AL_17_SEP_22[[#This Row],[VENTAS INDURAMA]],0)</f>
        <v>1</v>
      </c>
      <c r="Z92" t="str">
        <f>VLOOKUP(ARCHIVOS_COMPLETOS_QMI_1_AL_17_SEP_22[[#This Row],[Columna1]],Tabla5[CLAVE],1,0)</f>
        <v>505 - RIOCENTRO NORTECOCINAS</v>
      </c>
    </row>
    <row r="93" spans="1:26" x14ac:dyDescent="0.3">
      <c r="A93" t="str">
        <f>CONCATENATE(ARCHIVOS_COMPLETOS_QMI_1_AL_17_SEP_22[[#This Row],[TIENDA HMPV]],ARCHIVOS_COMPLETOS_QMI_1_AL_17_SEP_22[[#This Row],[LINEA]])</f>
        <v>505 - RIOCENTRO NORTEGLOBALES</v>
      </c>
      <c r="B93" t="s">
        <v>65</v>
      </c>
      <c r="C93" t="s">
        <v>66</v>
      </c>
      <c r="D93" t="s">
        <v>23</v>
      </c>
      <c r="E93" t="s">
        <v>1123</v>
      </c>
      <c r="F93" t="s">
        <v>27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 s="42"/>
      <c r="U93" s="42"/>
      <c r="W93" t="str">
        <f>VLOOKUP(ARCHIVOS_COMPLETOS_QMI_1_AL_17_SEP_22[[#This Row],[TIENDA HMPV]],Tabla6[[NOMBRE PDV HMPDV]:[RETAIL MAPPING]],2,0)</f>
        <v>PLATA</v>
      </c>
      <c r="X93">
        <f>SUM(ARCHIVOS_COMPLETOS_QMI_1_AL_17_SEP_22[[#This Row],[VENTAS MABE]:[OTROS]])</f>
        <v>0</v>
      </c>
      <c r="Y93" s="42">
        <f>IFERROR(ARCHIVOS_COMPLETOS_QMI_1_AL_17_SEP_22[[#This Row],[VENTAS MABE]]/ARCHIVOS_COMPLETOS_QMI_1_AL_17_SEP_22[[#This Row],[VENTAS INDURAMA]],0)</f>
        <v>0</v>
      </c>
      <c r="Z93" t="str">
        <f>VLOOKUP(ARCHIVOS_COMPLETOS_QMI_1_AL_17_SEP_22[[#This Row],[Columna1]],Tabla5[CLAVE],1,0)</f>
        <v>505 - RIOCENTRO NORTEGLOBALES</v>
      </c>
    </row>
    <row r="94" spans="1:26" x14ac:dyDescent="0.3">
      <c r="A94" t="str">
        <f>CONCATENATE(ARCHIVOS_COMPLETOS_QMI_1_AL_17_SEP_22[[#This Row],[TIENDA HMPV]],ARCHIVOS_COMPLETOS_QMI_1_AL_17_SEP_22[[#This Row],[LINEA]])</f>
        <v>505 - RIOCENTRO NORTELAVADO</v>
      </c>
      <c r="B94" t="s">
        <v>65</v>
      </c>
      <c r="C94" t="s">
        <v>66</v>
      </c>
      <c r="D94" t="s">
        <v>23</v>
      </c>
      <c r="E94" t="s">
        <v>1123</v>
      </c>
      <c r="F94" t="s">
        <v>28</v>
      </c>
      <c r="G94">
        <v>2</v>
      </c>
      <c r="H94">
        <v>0</v>
      </c>
      <c r="I94">
        <v>0</v>
      </c>
      <c r="J94">
        <v>5</v>
      </c>
      <c r="K94">
        <v>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 s="42"/>
      <c r="U94" s="42"/>
      <c r="W94" t="str">
        <f>VLOOKUP(ARCHIVOS_COMPLETOS_QMI_1_AL_17_SEP_22[[#This Row],[TIENDA HMPV]],Tabla6[[NOMBRE PDV HMPDV]:[RETAIL MAPPING]],2,0)</f>
        <v>PLATA</v>
      </c>
      <c r="X94">
        <f>SUM(ARCHIVOS_COMPLETOS_QMI_1_AL_17_SEP_22[[#This Row],[VENTAS MABE]:[OTROS]])</f>
        <v>7</v>
      </c>
      <c r="Y94" s="42">
        <f>IFERROR(ARCHIVOS_COMPLETOS_QMI_1_AL_17_SEP_22[[#This Row],[VENTAS MABE]]/ARCHIVOS_COMPLETOS_QMI_1_AL_17_SEP_22[[#This Row],[VENTAS INDURAMA]],0)</f>
        <v>0</v>
      </c>
      <c r="Z94" t="str">
        <f>VLOOKUP(ARCHIVOS_COMPLETOS_QMI_1_AL_17_SEP_22[[#This Row],[Columna1]],Tabla5[CLAVE],1,0)</f>
        <v>505 - RIOCENTRO NORTELAVADO</v>
      </c>
    </row>
    <row r="95" spans="1:26" x14ac:dyDescent="0.3">
      <c r="A95" t="str">
        <f>CONCATENATE(ARCHIVOS_COMPLETOS_QMI_1_AL_17_SEP_22[[#This Row],[TIENDA HMPV]],ARCHIVOS_COMPLETOS_QMI_1_AL_17_SEP_22[[#This Row],[LINEA]])</f>
        <v>505 - RIOCENTRO NORTEREFRIGERACIÓN</v>
      </c>
      <c r="B95" t="s">
        <v>65</v>
      </c>
      <c r="C95" t="s">
        <v>66</v>
      </c>
      <c r="D95" t="s">
        <v>23</v>
      </c>
      <c r="E95" t="s">
        <v>1123</v>
      </c>
      <c r="F95" t="s">
        <v>29</v>
      </c>
      <c r="G95">
        <v>4</v>
      </c>
      <c r="H95">
        <v>1</v>
      </c>
      <c r="I95">
        <v>1</v>
      </c>
      <c r="J95">
        <v>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 s="42"/>
      <c r="U95" s="42"/>
      <c r="W95" t="str">
        <f>VLOOKUP(ARCHIVOS_COMPLETOS_QMI_1_AL_17_SEP_22[[#This Row],[TIENDA HMPV]],Tabla6[[NOMBRE PDV HMPDV]:[RETAIL MAPPING]],2,0)</f>
        <v>PLATA</v>
      </c>
      <c r="X95">
        <f>SUM(ARCHIVOS_COMPLETOS_QMI_1_AL_17_SEP_22[[#This Row],[VENTAS MABE]:[OTROS]])</f>
        <v>4</v>
      </c>
      <c r="Y95" s="42">
        <f>IFERROR(ARCHIVOS_COMPLETOS_QMI_1_AL_17_SEP_22[[#This Row],[VENTAS MABE]]/ARCHIVOS_COMPLETOS_QMI_1_AL_17_SEP_22[[#This Row],[VENTAS INDURAMA]],0)</f>
        <v>1</v>
      </c>
      <c r="Z95" t="str">
        <f>VLOOKUP(ARCHIVOS_COMPLETOS_QMI_1_AL_17_SEP_22[[#This Row],[Columna1]],Tabla5[CLAVE],1,0)</f>
        <v>505 - RIOCENTRO NORTEREFRIGERACIÓN</v>
      </c>
    </row>
    <row r="96" spans="1:26" x14ac:dyDescent="0.3">
      <c r="A96" t="str">
        <f>CONCATENATE(ARCHIVOS_COMPLETOS_QMI_1_AL_17_SEP_22[[#This Row],[TIENDA HMPV]],ARCHIVOS_COMPLETOS_QMI_1_AL_17_SEP_22[[#This Row],[LINEA]])</f>
        <v>559 - RIOCENTRO NORTEAIRES</v>
      </c>
      <c r="B96" t="s">
        <v>65</v>
      </c>
      <c r="C96" t="s">
        <v>66</v>
      </c>
      <c r="D96" t="s">
        <v>30</v>
      </c>
      <c r="E96" t="s">
        <v>1121</v>
      </c>
      <c r="F96" t="s">
        <v>25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 s="42"/>
      <c r="U96" s="42"/>
      <c r="W96" t="str">
        <f>VLOOKUP(ARCHIVOS_COMPLETOS_QMI_1_AL_17_SEP_22[[#This Row],[TIENDA HMPV]],Tabla6[[NOMBRE PDV HMPDV]:[RETAIL MAPPING]],2,0)</f>
        <v>PLATINO</v>
      </c>
      <c r="X96">
        <f>SUM(ARCHIVOS_COMPLETOS_QMI_1_AL_17_SEP_22[[#This Row],[VENTAS MABE]:[OTROS]])</f>
        <v>0</v>
      </c>
      <c r="Y96" s="42">
        <f>IFERROR(ARCHIVOS_COMPLETOS_QMI_1_AL_17_SEP_22[[#This Row],[VENTAS MABE]]/ARCHIVOS_COMPLETOS_QMI_1_AL_17_SEP_22[[#This Row],[VENTAS INDURAMA]],0)</f>
        <v>0</v>
      </c>
      <c r="Z96" t="str">
        <f>VLOOKUP(ARCHIVOS_COMPLETOS_QMI_1_AL_17_SEP_22[[#This Row],[Columna1]],Tabla5[CLAVE],1,0)</f>
        <v>559 - RIOCENTRO NORTEAIRES</v>
      </c>
    </row>
    <row r="97" spans="1:26" x14ac:dyDescent="0.3">
      <c r="A97" t="str">
        <f>CONCATENATE(ARCHIVOS_COMPLETOS_QMI_1_AL_17_SEP_22[[#This Row],[TIENDA HMPV]],ARCHIVOS_COMPLETOS_QMI_1_AL_17_SEP_22[[#This Row],[LINEA]])</f>
        <v>559 - RIOCENTRO NORTECOCINAS</v>
      </c>
      <c r="B97" t="s">
        <v>65</v>
      </c>
      <c r="C97" t="s">
        <v>66</v>
      </c>
      <c r="D97" t="s">
        <v>30</v>
      </c>
      <c r="E97" t="s">
        <v>1121</v>
      </c>
      <c r="F97" t="s">
        <v>26</v>
      </c>
      <c r="G97">
        <v>13</v>
      </c>
      <c r="H97">
        <v>0</v>
      </c>
      <c r="I97">
        <v>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 s="42"/>
      <c r="U97" s="42"/>
      <c r="W97" t="str">
        <f>VLOOKUP(ARCHIVOS_COMPLETOS_QMI_1_AL_17_SEP_22[[#This Row],[TIENDA HMPV]],Tabla6[[NOMBRE PDV HMPDV]:[RETAIL MAPPING]],2,0)</f>
        <v>PLATINO</v>
      </c>
      <c r="X97">
        <f>SUM(ARCHIVOS_COMPLETOS_QMI_1_AL_17_SEP_22[[#This Row],[VENTAS MABE]:[OTROS]])</f>
        <v>5</v>
      </c>
      <c r="Y97" s="42">
        <f>IFERROR(ARCHIVOS_COMPLETOS_QMI_1_AL_17_SEP_22[[#This Row],[VENTAS MABE]]/ARCHIVOS_COMPLETOS_QMI_1_AL_17_SEP_22[[#This Row],[VENTAS INDURAMA]],0)</f>
        <v>0</v>
      </c>
      <c r="Z97" t="str">
        <f>VLOOKUP(ARCHIVOS_COMPLETOS_QMI_1_AL_17_SEP_22[[#This Row],[Columna1]],Tabla5[CLAVE],1,0)</f>
        <v>559 - RIOCENTRO NORTECOCINAS</v>
      </c>
    </row>
    <row r="98" spans="1:26" x14ac:dyDescent="0.3">
      <c r="A98" t="str">
        <f>CONCATENATE(ARCHIVOS_COMPLETOS_QMI_1_AL_17_SEP_22[[#This Row],[TIENDA HMPV]],ARCHIVOS_COMPLETOS_QMI_1_AL_17_SEP_22[[#This Row],[LINEA]])</f>
        <v>559 - RIOCENTRO NORTEGLOBALES</v>
      </c>
      <c r="B98" t="s">
        <v>65</v>
      </c>
      <c r="C98" t="s">
        <v>66</v>
      </c>
      <c r="D98" t="s">
        <v>30</v>
      </c>
      <c r="E98" t="s">
        <v>1121</v>
      </c>
      <c r="F98" t="s">
        <v>27</v>
      </c>
      <c r="G98">
        <v>2</v>
      </c>
      <c r="H98">
        <v>7</v>
      </c>
      <c r="I98">
        <v>0</v>
      </c>
      <c r="J98">
        <v>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 s="42"/>
      <c r="U98" s="42"/>
      <c r="W98" t="str">
        <f>VLOOKUP(ARCHIVOS_COMPLETOS_QMI_1_AL_17_SEP_22[[#This Row],[TIENDA HMPV]],Tabla6[[NOMBRE PDV HMPDV]:[RETAIL MAPPING]],2,0)</f>
        <v>PLATINO</v>
      </c>
      <c r="X98">
        <f>SUM(ARCHIVOS_COMPLETOS_QMI_1_AL_17_SEP_22[[#This Row],[VENTAS MABE]:[OTROS]])</f>
        <v>9</v>
      </c>
      <c r="Y98" s="42">
        <f>IFERROR(ARCHIVOS_COMPLETOS_QMI_1_AL_17_SEP_22[[#This Row],[VENTAS MABE]]/ARCHIVOS_COMPLETOS_QMI_1_AL_17_SEP_22[[#This Row],[VENTAS INDURAMA]],0)</f>
        <v>0</v>
      </c>
      <c r="Z98" t="str">
        <f>VLOOKUP(ARCHIVOS_COMPLETOS_QMI_1_AL_17_SEP_22[[#This Row],[Columna1]],Tabla5[CLAVE],1,0)</f>
        <v>559 - RIOCENTRO NORTEGLOBALES</v>
      </c>
    </row>
    <row r="99" spans="1:26" x14ac:dyDescent="0.3">
      <c r="A99" t="str">
        <f>CONCATENATE(ARCHIVOS_COMPLETOS_QMI_1_AL_17_SEP_22[[#This Row],[TIENDA HMPV]],ARCHIVOS_COMPLETOS_QMI_1_AL_17_SEP_22[[#This Row],[LINEA]])</f>
        <v>559 - RIOCENTRO NORTELAVADO</v>
      </c>
      <c r="B99" t="s">
        <v>65</v>
      </c>
      <c r="C99" t="s">
        <v>66</v>
      </c>
      <c r="D99" t="s">
        <v>30</v>
      </c>
      <c r="E99" t="s">
        <v>1121</v>
      </c>
      <c r="F99" t="s">
        <v>28</v>
      </c>
      <c r="G99">
        <v>4</v>
      </c>
      <c r="H99">
        <v>0</v>
      </c>
      <c r="I99">
        <v>0</v>
      </c>
      <c r="J99">
        <v>2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 s="42"/>
      <c r="U99" s="42"/>
      <c r="W99" t="str">
        <f>VLOOKUP(ARCHIVOS_COMPLETOS_QMI_1_AL_17_SEP_22[[#This Row],[TIENDA HMPV]],Tabla6[[NOMBRE PDV HMPDV]:[RETAIL MAPPING]],2,0)</f>
        <v>PLATINO</v>
      </c>
      <c r="X99">
        <f>SUM(ARCHIVOS_COMPLETOS_QMI_1_AL_17_SEP_22[[#This Row],[VENTAS MABE]:[OTROS]])</f>
        <v>4</v>
      </c>
      <c r="Y99" s="42">
        <f>IFERROR(ARCHIVOS_COMPLETOS_QMI_1_AL_17_SEP_22[[#This Row],[VENTAS MABE]]/ARCHIVOS_COMPLETOS_QMI_1_AL_17_SEP_22[[#This Row],[VENTAS INDURAMA]],0)</f>
        <v>0</v>
      </c>
      <c r="Z99" t="str">
        <f>VLOOKUP(ARCHIVOS_COMPLETOS_QMI_1_AL_17_SEP_22[[#This Row],[Columna1]],Tabla5[CLAVE],1,0)</f>
        <v>559 - RIOCENTRO NORTELAVADO</v>
      </c>
    </row>
    <row r="100" spans="1:26" x14ac:dyDescent="0.3">
      <c r="A100" t="str">
        <f>CONCATENATE(ARCHIVOS_COMPLETOS_QMI_1_AL_17_SEP_22[[#This Row],[TIENDA HMPV]],ARCHIVOS_COMPLETOS_QMI_1_AL_17_SEP_22[[#This Row],[LINEA]])</f>
        <v>559 - RIOCENTRO NORTEREFRIGERACIÓN</v>
      </c>
      <c r="B100" t="s">
        <v>65</v>
      </c>
      <c r="C100" t="s">
        <v>66</v>
      </c>
      <c r="D100" t="s">
        <v>30</v>
      </c>
      <c r="E100" t="s">
        <v>1121</v>
      </c>
      <c r="F100" t="s">
        <v>29</v>
      </c>
      <c r="G100">
        <v>4</v>
      </c>
      <c r="H100">
        <v>1</v>
      </c>
      <c r="I100">
        <v>5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 s="42"/>
      <c r="U100" s="42"/>
      <c r="W100" t="str">
        <f>VLOOKUP(ARCHIVOS_COMPLETOS_QMI_1_AL_17_SEP_22[[#This Row],[TIENDA HMPV]],Tabla6[[NOMBRE PDV HMPDV]:[RETAIL MAPPING]],2,0)</f>
        <v>PLATINO</v>
      </c>
      <c r="X100">
        <f>SUM(ARCHIVOS_COMPLETOS_QMI_1_AL_17_SEP_22[[#This Row],[VENTAS MABE]:[OTROS]])</f>
        <v>7</v>
      </c>
      <c r="Y100" s="42">
        <f>IFERROR(ARCHIVOS_COMPLETOS_QMI_1_AL_17_SEP_22[[#This Row],[VENTAS MABE]]/ARCHIVOS_COMPLETOS_QMI_1_AL_17_SEP_22[[#This Row],[VENTAS INDURAMA]],0)</f>
        <v>0.2</v>
      </c>
      <c r="Z100" t="str">
        <f>VLOOKUP(ARCHIVOS_COMPLETOS_QMI_1_AL_17_SEP_22[[#This Row],[Columna1]],Tabla5[CLAVE],1,0)</f>
        <v>559 - RIOCENTRO NORTEREFRIGERACIÓN</v>
      </c>
    </row>
    <row r="101" spans="1:26" x14ac:dyDescent="0.3">
      <c r="A101" t="str">
        <f>CONCATENATE(ARCHIVOS_COMPLETOS_QMI_1_AL_17_SEP_22[[#This Row],[TIENDA HMPV]],ARCHIVOS_COMPLETOS_QMI_1_AL_17_SEP_22[[#This Row],[LINEA]])</f>
        <v>521 - ALBORADAAIRES</v>
      </c>
      <c r="B101" t="s">
        <v>68</v>
      </c>
      <c r="C101" t="s">
        <v>69</v>
      </c>
      <c r="D101" t="s">
        <v>30</v>
      </c>
      <c r="E101" t="s">
        <v>70</v>
      </c>
      <c r="F101" t="s">
        <v>25</v>
      </c>
      <c r="G101">
        <v>6</v>
      </c>
      <c r="H101">
        <v>2</v>
      </c>
      <c r="I101">
        <v>2</v>
      </c>
      <c r="J101">
        <v>2</v>
      </c>
      <c r="K101">
        <v>3</v>
      </c>
      <c r="L101">
        <v>2</v>
      </c>
      <c r="T101" s="42"/>
      <c r="U101" s="42"/>
      <c r="W101" t="str">
        <f>VLOOKUP(ARCHIVOS_COMPLETOS_QMI_1_AL_17_SEP_22[[#This Row],[TIENDA HMPV]],Tabla6[[NOMBRE PDV HMPDV]:[RETAIL MAPPING]],2,0)</f>
        <v>PLATINO</v>
      </c>
      <c r="X101">
        <f>SUM(ARCHIVOS_COMPLETOS_QMI_1_AL_17_SEP_22[[#This Row],[VENTAS MABE]:[OTROS]])</f>
        <v>11</v>
      </c>
      <c r="Y101" s="42">
        <f>IFERROR(ARCHIVOS_COMPLETOS_QMI_1_AL_17_SEP_22[[#This Row],[VENTAS MABE]]/ARCHIVOS_COMPLETOS_QMI_1_AL_17_SEP_22[[#This Row],[VENTAS INDURAMA]],0)</f>
        <v>1</v>
      </c>
      <c r="Z101" t="str">
        <f>VLOOKUP(ARCHIVOS_COMPLETOS_QMI_1_AL_17_SEP_22[[#This Row],[Columna1]],Tabla5[CLAVE],1,0)</f>
        <v>521 - ALBORADAAIRES</v>
      </c>
    </row>
    <row r="102" spans="1:26" x14ac:dyDescent="0.3">
      <c r="A102" t="str">
        <f>CONCATENATE(ARCHIVOS_COMPLETOS_QMI_1_AL_17_SEP_22[[#This Row],[TIENDA HMPV]],ARCHIVOS_COMPLETOS_QMI_1_AL_17_SEP_22[[#This Row],[LINEA]])</f>
        <v>521 - ALBORADACOCINAS</v>
      </c>
      <c r="B102" t="s">
        <v>68</v>
      </c>
      <c r="C102" t="s">
        <v>69</v>
      </c>
      <c r="D102" t="s">
        <v>30</v>
      </c>
      <c r="E102" t="s">
        <v>70</v>
      </c>
      <c r="F102" t="s">
        <v>26</v>
      </c>
      <c r="G102">
        <v>24</v>
      </c>
      <c r="I102">
        <v>6</v>
      </c>
      <c r="T102" s="42"/>
      <c r="U102" s="42"/>
      <c r="W102" t="str">
        <f>VLOOKUP(ARCHIVOS_COMPLETOS_QMI_1_AL_17_SEP_22[[#This Row],[TIENDA HMPV]],Tabla6[[NOMBRE PDV HMPDV]:[RETAIL MAPPING]],2,0)</f>
        <v>PLATINO</v>
      </c>
      <c r="X102">
        <f>SUM(ARCHIVOS_COMPLETOS_QMI_1_AL_17_SEP_22[[#This Row],[VENTAS MABE]:[OTROS]])</f>
        <v>6</v>
      </c>
      <c r="Y102" s="42">
        <f>IFERROR(ARCHIVOS_COMPLETOS_QMI_1_AL_17_SEP_22[[#This Row],[VENTAS MABE]]/ARCHIVOS_COMPLETOS_QMI_1_AL_17_SEP_22[[#This Row],[VENTAS INDURAMA]],0)</f>
        <v>0</v>
      </c>
      <c r="Z102" t="str">
        <f>VLOOKUP(ARCHIVOS_COMPLETOS_QMI_1_AL_17_SEP_22[[#This Row],[Columna1]],Tabla5[CLAVE],1,0)</f>
        <v>521 - ALBORADACOCINAS</v>
      </c>
    </row>
    <row r="103" spans="1:26" x14ac:dyDescent="0.3">
      <c r="A103" t="str">
        <f>CONCATENATE(ARCHIVOS_COMPLETOS_QMI_1_AL_17_SEP_22[[#This Row],[TIENDA HMPV]],ARCHIVOS_COMPLETOS_QMI_1_AL_17_SEP_22[[#This Row],[LINEA]])</f>
        <v>521 - ALBORADAEMPOTRE</v>
      </c>
      <c r="B103" t="s">
        <v>68</v>
      </c>
      <c r="C103" t="s">
        <v>69</v>
      </c>
      <c r="D103" t="s">
        <v>30</v>
      </c>
      <c r="E103" t="s">
        <v>70</v>
      </c>
      <c r="F103" t="s">
        <v>32</v>
      </c>
      <c r="G103">
        <v>0</v>
      </c>
      <c r="T103" s="42"/>
      <c r="U103" s="42"/>
      <c r="W103" t="str">
        <f>VLOOKUP(ARCHIVOS_COMPLETOS_QMI_1_AL_17_SEP_22[[#This Row],[TIENDA HMPV]],Tabla6[[NOMBRE PDV HMPDV]:[RETAIL MAPPING]],2,0)</f>
        <v>PLATINO</v>
      </c>
      <c r="X103">
        <f>SUM(ARCHIVOS_COMPLETOS_QMI_1_AL_17_SEP_22[[#This Row],[VENTAS MABE]:[OTROS]])</f>
        <v>0</v>
      </c>
      <c r="Y103" s="42">
        <f>IFERROR(ARCHIVOS_COMPLETOS_QMI_1_AL_17_SEP_22[[#This Row],[VENTAS MABE]]/ARCHIVOS_COMPLETOS_QMI_1_AL_17_SEP_22[[#This Row],[VENTAS INDURAMA]],0)</f>
        <v>0</v>
      </c>
      <c r="Z103" t="str">
        <f>VLOOKUP(ARCHIVOS_COMPLETOS_QMI_1_AL_17_SEP_22[[#This Row],[Columna1]],Tabla5[CLAVE],1,0)</f>
        <v>521 - ALBORADAEMPOTRE</v>
      </c>
    </row>
    <row r="104" spans="1:26" x14ac:dyDescent="0.3">
      <c r="A104" t="str">
        <f>CONCATENATE(ARCHIVOS_COMPLETOS_QMI_1_AL_17_SEP_22[[#This Row],[TIENDA HMPV]],ARCHIVOS_COMPLETOS_QMI_1_AL_17_SEP_22[[#This Row],[LINEA]])</f>
        <v>521 - ALBORADAGLOBALES</v>
      </c>
      <c r="B104" t="s">
        <v>68</v>
      </c>
      <c r="C104" t="s">
        <v>69</v>
      </c>
      <c r="D104" t="s">
        <v>30</v>
      </c>
      <c r="E104" t="s">
        <v>70</v>
      </c>
      <c r="F104" t="s">
        <v>27</v>
      </c>
      <c r="G104">
        <v>4</v>
      </c>
      <c r="H104">
        <v>5</v>
      </c>
      <c r="I104">
        <v>1</v>
      </c>
      <c r="T104" s="42"/>
      <c r="U104" s="42"/>
      <c r="W104" t="str">
        <f>VLOOKUP(ARCHIVOS_COMPLETOS_QMI_1_AL_17_SEP_22[[#This Row],[TIENDA HMPV]],Tabla6[[NOMBRE PDV HMPDV]:[RETAIL MAPPING]],2,0)</f>
        <v>PLATINO</v>
      </c>
      <c r="X104">
        <f>SUM(ARCHIVOS_COMPLETOS_QMI_1_AL_17_SEP_22[[#This Row],[VENTAS MABE]:[OTROS]])</f>
        <v>6</v>
      </c>
      <c r="Y104" s="42">
        <f>IFERROR(ARCHIVOS_COMPLETOS_QMI_1_AL_17_SEP_22[[#This Row],[VENTAS MABE]]/ARCHIVOS_COMPLETOS_QMI_1_AL_17_SEP_22[[#This Row],[VENTAS INDURAMA]],0)</f>
        <v>5</v>
      </c>
      <c r="Z104" t="str">
        <f>VLOOKUP(ARCHIVOS_COMPLETOS_QMI_1_AL_17_SEP_22[[#This Row],[Columna1]],Tabla5[CLAVE],1,0)</f>
        <v>521 - ALBORADAGLOBALES</v>
      </c>
    </row>
    <row r="105" spans="1:26" x14ac:dyDescent="0.3">
      <c r="A105" t="str">
        <f>CONCATENATE(ARCHIVOS_COMPLETOS_QMI_1_AL_17_SEP_22[[#This Row],[TIENDA HMPV]],ARCHIVOS_COMPLETOS_QMI_1_AL_17_SEP_22[[#This Row],[LINEA]])</f>
        <v>521 - ALBORADALAVADO</v>
      </c>
      <c r="B105" t="s">
        <v>68</v>
      </c>
      <c r="C105" t="s">
        <v>69</v>
      </c>
      <c r="D105" t="s">
        <v>30</v>
      </c>
      <c r="E105" t="s">
        <v>70</v>
      </c>
      <c r="F105" t="s">
        <v>28</v>
      </c>
      <c r="G105">
        <v>3</v>
      </c>
      <c r="J105">
        <v>6</v>
      </c>
      <c r="K105">
        <v>4</v>
      </c>
      <c r="L105">
        <v>3</v>
      </c>
      <c r="T105" s="42"/>
      <c r="U105" s="42"/>
      <c r="W105" t="str">
        <f>VLOOKUP(ARCHIVOS_COMPLETOS_QMI_1_AL_17_SEP_22[[#This Row],[TIENDA HMPV]],Tabla6[[NOMBRE PDV HMPDV]:[RETAIL MAPPING]],2,0)</f>
        <v>PLATINO</v>
      </c>
      <c r="X105">
        <f>SUM(ARCHIVOS_COMPLETOS_QMI_1_AL_17_SEP_22[[#This Row],[VENTAS MABE]:[OTROS]])</f>
        <v>13</v>
      </c>
      <c r="Y105" s="42">
        <f>IFERROR(ARCHIVOS_COMPLETOS_QMI_1_AL_17_SEP_22[[#This Row],[VENTAS MABE]]/ARCHIVOS_COMPLETOS_QMI_1_AL_17_SEP_22[[#This Row],[VENTAS INDURAMA]],0)</f>
        <v>0</v>
      </c>
      <c r="Z105" t="str">
        <f>VLOOKUP(ARCHIVOS_COMPLETOS_QMI_1_AL_17_SEP_22[[#This Row],[Columna1]],Tabla5[CLAVE],1,0)</f>
        <v>521 - ALBORADALAVADO</v>
      </c>
    </row>
    <row r="106" spans="1:26" x14ac:dyDescent="0.3">
      <c r="A106" t="str">
        <f>CONCATENATE(ARCHIVOS_COMPLETOS_QMI_1_AL_17_SEP_22[[#This Row],[TIENDA HMPV]],ARCHIVOS_COMPLETOS_QMI_1_AL_17_SEP_22[[#This Row],[LINEA]])</f>
        <v>521 - ALBORADAREFRIGERACIÓN</v>
      </c>
      <c r="B106" t="s">
        <v>68</v>
      </c>
      <c r="C106" t="s">
        <v>69</v>
      </c>
      <c r="D106" t="s">
        <v>30</v>
      </c>
      <c r="E106" t="s">
        <v>70</v>
      </c>
      <c r="F106" t="s">
        <v>29</v>
      </c>
      <c r="G106">
        <v>16</v>
      </c>
      <c r="H106">
        <v>2</v>
      </c>
      <c r="I106">
        <v>7</v>
      </c>
      <c r="J106">
        <v>2</v>
      </c>
      <c r="L106">
        <v>2</v>
      </c>
      <c r="T106" s="42"/>
      <c r="U106" s="42"/>
      <c r="W106" t="str">
        <f>VLOOKUP(ARCHIVOS_COMPLETOS_QMI_1_AL_17_SEP_22[[#This Row],[TIENDA HMPV]],Tabla6[[NOMBRE PDV HMPDV]:[RETAIL MAPPING]],2,0)</f>
        <v>PLATINO</v>
      </c>
      <c r="X106">
        <f>SUM(ARCHIVOS_COMPLETOS_QMI_1_AL_17_SEP_22[[#This Row],[VENTAS MABE]:[OTROS]])</f>
        <v>13</v>
      </c>
      <c r="Y106" s="42">
        <f>IFERROR(ARCHIVOS_COMPLETOS_QMI_1_AL_17_SEP_22[[#This Row],[VENTAS MABE]]/ARCHIVOS_COMPLETOS_QMI_1_AL_17_SEP_22[[#This Row],[VENTAS INDURAMA]],0)</f>
        <v>0.2857142857142857</v>
      </c>
      <c r="Z106" t="str">
        <f>VLOOKUP(ARCHIVOS_COMPLETOS_QMI_1_AL_17_SEP_22[[#This Row],[Columna1]],Tabla5[CLAVE],1,0)</f>
        <v>521 - ALBORADAREFRIGERACIÓN</v>
      </c>
    </row>
    <row r="107" spans="1:26" x14ac:dyDescent="0.3">
      <c r="A107" t="str">
        <f>CONCATENATE(ARCHIVOS_COMPLETOS_QMI_1_AL_17_SEP_22[[#This Row],[TIENDA HMPV]],ARCHIVOS_COMPLETOS_QMI_1_AL_17_SEP_22[[#This Row],[LINEA]])</f>
        <v>653 - ORVE ALBORADACOCINAS</v>
      </c>
      <c r="B107" t="s">
        <v>68</v>
      </c>
      <c r="C107" t="s">
        <v>69</v>
      </c>
      <c r="D107" t="s">
        <v>71</v>
      </c>
      <c r="E107" t="s">
        <v>72</v>
      </c>
      <c r="F107" t="s">
        <v>26</v>
      </c>
      <c r="G107">
        <v>4</v>
      </c>
      <c r="I107">
        <v>1</v>
      </c>
      <c r="T107" s="42"/>
      <c r="U107" s="42"/>
      <c r="W107" t="str">
        <f>VLOOKUP(ARCHIVOS_COMPLETOS_QMI_1_AL_17_SEP_22[[#This Row],[TIENDA HMPV]],Tabla6[[NOMBRE PDV HMPDV]:[RETAIL MAPPING]],2,0)</f>
        <v>BRONCE</v>
      </c>
      <c r="X107">
        <f>SUM(ARCHIVOS_COMPLETOS_QMI_1_AL_17_SEP_22[[#This Row],[VENTAS MABE]:[OTROS]])</f>
        <v>1</v>
      </c>
      <c r="Y107" s="42">
        <f>IFERROR(ARCHIVOS_COMPLETOS_QMI_1_AL_17_SEP_22[[#This Row],[VENTAS MABE]]/ARCHIVOS_COMPLETOS_QMI_1_AL_17_SEP_22[[#This Row],[VENTAS INDURAMA]],0)</f>
        <v>0</v>
      </c>
      <c r="Z107" t="str">
        <f>VLOOKUP(ARCHIVOS_COMPLETOS_QMI_1_AL_17_SEP_22[[#This Row],[Columna1]],Tabla5[CLAVE],1,0)</f>
        <v>653 - ORVE ALBORADACOCINAS</v>
      </c>
    </row>
    <row r="108" spans="1:26" x14ac:dyDescent="0.3">
      <c r="A108" t="str">
        <f>CONCATENATE(ARCHIVOS_COMPLETOS_QMI_1_AL_17_SEP_22[[#This Row],[TIENDA HMPV]],ARCHIVOS_COMPLETOS_QMI_1_AL_17_SEP_22[[#This Row],[LINEA]])</f>
        <v>653 - ORVE ALBORADAREFRIGERACIÓN</v>
      </c>
      <c r="B108" t="s">
        <v>68</v>
      </c>
      <c r="C108" t="s">
        <v>69</v>
      </c>
      <c r="D108" t="s">
        <v>71</v>
      </c>
      <c r="E108" t="s">
        <v>72</v>
      </c>
      <c r="F108" t="s">
        <v>29</v>
      </c>
      <c r="G108">
        <v>3</v>
      </c>
      <c r="I108">
        <v>2</v>
      </c>
      <c r="T108" s="42"/>
      <c r="U108" s="42"/>
      <c r="W108" t="str">
        <f>VLOOKUP(ARCHIVOS_COMPLETOS_QMI_1_AL_17_SEP_22[[#This Row],[TIENDA HMPV]],Tabla6[[NOMBRE PDV HMPDV]:[RETAIL MAPPING]],2,0)</f>
        <v>BRONCE</v>
      </c>
      <c r="X108">
        <f>SUM(ARCHIVOS_COMPLETOS_QMI_1_AL_17_SEP_22[[#This Row],[VENTAS MABE]:[OTROS]])</f>
        <v>2</v>
      </c>
      <c r="Y108" s="42">
        <f>IFERROR(ARCHIVOS_COMPLETOS_QMI_1_AL_17_SEP_22[[#This Row],[VENTAS MABE]]/ARCHIVOS_COMPLETOS_QMI_1_AL_17_SEP_22[[#This Row],[VENTAS INDURAMA]],0)</f>
        <v>0</v>
      </c>
      <c r="Z108" t="str">
        <f>VLOOKUP(ARCHIVOS_COMPLETOS_QMI_1_AL_17_SEP_22[[#This Row],[Columna1]],Tabla5[CLAVE],1,0)</f>
        <v>653 - ORVE ALBORADAREFRIGERACIÓN</v>
      </c>
    </row>
    <row r="109" spans="1:26" x14ac:dyDescent="0.3">
      <c r="A109" t="str">
        <f>CONCATENATE(ARCHIVOS_COMPLETOS_QMI_1_AL_17_SEP_22[[#This Row],[TIENDA HMPV]],ARCHIVOS_COMPLETOS_QMI_1_AL_17_SEP_22[[#This Row],[LINEA]])</f>
        <v>179 - 1745-TIENDA SAN RAFAEL 1745COCINAS</v>
      </c>
      <c r="B109" t="s">
        <v>73</v>
      </c>
      <c r="C109" t="s">
        <v>74</v>
      </c>
      <c r="D109" t="s">
        <v>39</v>
      </c>
      <c r="E109" t="s">
        <v>75</v>
      </c>
      <c r="F109" t="s">
        <v>26</v>
      </c>
      <c r="G109">
        <v>2</v>
      </c>
      <c r="T109" s="42"/>
      <c r="U109" s="42"/>
      <c r="W109" t="str">
        <f>VLOOKUP(ARCHIVOS_COMPLETOS_QMI_1_AL_17_SEP_22[[#This Row],[TIENDA HMPV]],Tabla6[[NOMBRE PDV HMPDV]:[RETAIL MAPPING]],2,0)</f>
        <v>ORO</v>
      </c>
      <c r="X109">
        <f>SUM(ARCHIVOS_COMPLETOS_QMI_1_AL_17_SEP_22[[#This Row],[VENTAS MABE]:[OTROS]])</f>
        <v>0</v>
      </c>
      <c r="Y109" s="42">
        <f>IFERROR(ARCHIVOS_COMPLETOS_QMI_1_AL_17_SEP_22[[#This Row],[VENTAS MABE]]/ARCHIVOS_COMPLETOS_QMI_1_AL_17_SEP_22[[#This Row],[VENTAS INDURAMA]],0)</f>
        <v>0</v>
      </c>
      <c r="Z109" t="str">
        <f>VLOOKUP(ARCHIVOS_COMPLETOS_QMI_1_AL_17_SEP_22[[#This Row],[Columna1]],Tabla5[CLAVE],1,0)</f>
        <v>179 - 1745-TIENDA SAN RAFAEL 1745COCINAS</v>
      </c>
    </row>
    <row r="110" spans="1:26" x14ac:dyDescent="0.3">
      <c r="A110" t="str">
        <f>CONCATENATE(ARCHIVOS_COMPLETOS_QMI_1_AL_17_SEP_22[[#This Row],[TIENDA HMPV]],ARCHIVOS_COMPLETOS_QMI_1_AL_17_SEP_22[[#This Row],[LINEA]])</f>
        <v>179 - 1745-TIENDA SAN RAFAEL 1745GLOBALES</v>
      </c>
      <c r="B110" t="s">
        <v>73</v>
      </c>
      <c r="C110" t="s">
        <v>74</v>
      </c>
      <c r="D110" t="s">
        <v>39</v>
      </c>
      <c r="E110" t="s">
        <v>75</v>
      </c>
      <c r="F110" t="s">
        <v>27</v>
      </c>
      <c r="G110">
        <v>1</v>
      </c>
      <c r="T110" s="42"/>
      <c r="U110" s="42"/>
      <c r="W110" t="str">
        <f>VLOOKUP(ARCHIVOS_COMPLETOS_QMI_1_AL_17_SEP_22[[#This Row],[TIENDA HMPV]],Tabla6[[NOMBRE PDV HMPDV]:[RETAIL MAPPING]],2,0)</f>
        <v>ORO</v>
      </c>
      <c r="X110">
        <f>SUM(ARCHIVOS_COMPLETOS_QMI_1_AL_17_SEP_22[[#This Row],[VENTAS MABE]:[OTROS]])</f>
        <v>0</v>
      </c>
      <c r="Y110" s="42">
        <f>IFERROR(ARCHIVOS_COMPLETOS_QMI_1_AL_17_SEP_22[[#This Row],[VENTAS MABE]]/ARCHIVOS_COMPLETOS_QMI_1_AL_17_SEP_22[[#This Row],[VENTAS INDURAMA]],0)</f>
        <v>0</v>
      </c>
      <c r="Z110" t="str">
        <f>VLOOKUP(ARCHIVOS_COMPLETOS_QMI_1_AL_17_SEP_22[[#This Row],[Columna1]],Tabla5[CLAVE],1,0)</f>
        <v>179 - 1745-TIENDA SAN RAFAEL 1745GLOBALES</v>
      </c>
    </row>
    <row r="111" spans="1:26" x14ac:dyDescent="0.3">
      <c r="A111" t="str">
        <f>CONCATENATE(ARCHIVOS_COMPLETOS_QMI_1_AL_17_SEP_22[[#This Row],[TIENDA HMPV]],ARCHIVOS_COMPLETOS_QMI_1_AL_17_SEP_22[[#This Row],[LINEA]])</f>
        <v>179 - 1745-TIENDA SAN RAFAEL 1745LAVADO</v>
      </c>
      <c r="B111" t="s">
        <v>73</v>
      </c>
      <c r="C111" t="s">
        <v>74</v>
      </c>
      <c r="D111" t="s">
        <v>39</v>
      </c>
      <c r="E111" t="s">
        <v>75</v>
      </c>
      <c r="F111" t="s">
        <v>28</v>
      </c>
      <c r="G111">
        <v>1</v>
      </c>
      <c r="H111">
        <v>1</v>
      </c>
      <c r="J111">
        <v>2</v>
      </c>
      <c r="K111">
        <v>2</v>
      </c>
      <c r="M111">
        <v>3</v>
      </c>
      <c r="T111" s="42"/>
      <c r="U111" s="42"/>
      <c r="W111" t="str">
        <f>VLOOKUP(ARCHIVOS_COMPLETOS_QMI_1_AL_17_SEP_22[[#This Row],[TIENDA HMPV]],Tabla6[[NOMBRE PDV HMPDV]:[RETAIL MAPPING]],2,0)</f>
        <v>ORO</v>
      </c>
      <c r="X111">
        <f>SUM(ARCHIVOS_COMPLETOS_QMI_1_AL_17_SEP_22[[#This Row],[VENTAS MABE]:[OTROS]])</f>
        <v>8</v>
      </c>
      <c r="Y111" s="42">
        <f>IFERROR(ARCHIVOS_COMPLETOS_QMI_1_AL_17_SEP_22[[#This Row],[VENTAS MABE]]/ARCHIVOS_COMPLETOS_QMI_1_AL_17_SEP_22[[#This Row],[VENTAS INDURAMA]],0)</f>
        <v>0</v>
      </c>
      <c r="Z111" t="str">
        <f>VLOOKUP(ARCHIVOS_COMPLETOS_QMI_1_AL_17_SEP_22[[#This Row],[Columna1]],Tabla5[CLAVE],1,0)</f>
        <v>179 - 1745-TIENDA SAN RAFAEL 1745LAVADO</v>
      </c>
    </row>
    <row r="112" spans="1:26" x14ac:dyDescent="0.3">
      <c r="A112" t="str">
        <f>CONCATENATE(ARCHIVOS_COMPLETOS_QMI_1_AL_17_SEP_22[[#This Row],[TIENDA HMPV]],ARCHIVOS_COMPLETOS_QMI_1_AL_17_SEP_22[[#This Row],[LINEA]])</f>
        <v>179 - 1745-TIENDA SAN RAFAEL 1745REFRIGERACIÓN</v>
      </c>
      <c r="B112" t="s">
        <v>73</v>
      </c>
      <c r="C112" t="s">
        <v>74</v>
      </c>
      <c r="D112" t="s">
        <v>39</v>
      </c>
      <c r="E112" t="s">
        <v>75</v>
      </c>
      <c r="F112" t="s">
        <v>29</v>
      </c>
      <c r="G112">
        <v>2</v>
      </c>
      <c r="I112">
        <v>1</v>
      </c>
      <c r="K112">
        <v>1</v>
      </c>
      <c r="M112">
        <v>1</v>
      </c>
      <c r="T112" s="42"/>
      <c r="U112" s="42"/>
      <c r="W112" t="str">
        <f>VLOOKUP(ARCHIVOS_COMPLETOS_QMI_1_AL_17_SEP_22[[#This Row],[TIENDA HMPV]],Tabla6[[NOMBRE PDV HMPDV]:[RETAIL MAPPING]],2,0)</f>
        <v>ORO</v>
      </c>
      <c r="X112">
        <f>SUM(ARCHIVOS_COMPLETOS_QMI_1_AL_17_SEP_22[[#This Row],[VENTAS MABE]:[OTROS]])</f>
        <v>3</v>
      </c>
      <c r="Y112" s="42">
        <f>IFERROR(ARCHIVOS_COMPLETOS_QMI_1_AL_17_SEP_22[[#This Row],[VENTAS MABE]]/ARCHIVOS_COMPLETOS_QMI_1_AL_17_SEP_22[[#This Row],[VENTAS INDURAMA]],0)</f>
        <v>0</v>
      </c>
      <c r="Z112" t="str">
        <f>VLOOKUP(ARCHIVOS_COMPLETOS_QMI_1_AL_17_SEP_22[[#This Row],[Columna1]],Tabla5[CLAVE],1,0)</f>
        <v>179 - 1745-TIENDA SAN RAFAEL 1745REFRIGERACIÓN</v>
      </c>
    </row>
    <row r="113" spans="1:26" x14ac:dyDescent="0.3">
      <c r="A113" t="str">
        <f>CONCATENATE(ARCHIVOS_COMPLETOS_QMI_1_AL_17_SEP_22[[#This Row],[TIENDA HMPV]],ARCHIVOS_COMPLETOS_QMI_1_AL_17_SEP_22[[#This Row],[LINEA]])</f>
        <v>181 - 1752-TIENDA VALLE DE LOS CHILLOS 1752COCINAS</v>
      </c>
      <c r="B113" t="s">
        <v>73</v>
      </c>
      <c r="C113" t="s">
        <v>74</v>
      </c>
      <c r="D113" t="s">
        <v>39</v>
      </c>
      <c r="E113" t="s">
        <v>76</v>
      </c>
      <c r="F113" t="s">
        <v>26</v>
      </c>
      <c r="G113">
        <v>2</v>
      </c>
      <c r="H113">
        <v>1</v>
      </c>
      <c r="I113">
        <v>3</v>
      </c>
      <c r="N113">
        <v>1</v>
      </c>
      <c r="T113" s="42"/>
      <c r="U113" s="42"/>
      <c r="W113" t="str">
        <f>VLOOKUP(ARCHIVOS_COMPLETOS_QMI_1_AL_17_SEP_22[[#This Row],[TIENDA HMPV]],Tabla6[[NOMBRE PDV HMPDV]:[RETAIL MAPPING]],2,0)</f>
        <v>BRONCE</v>
      </c>
      <c r="X113">
        <f>SUM(ARCHIVOS_COMPLETOS_QMI_1_AL_17_SEP_22[[#This Row],[VENTAS MABE]:[OTROS]])</f>
        <v>5</v>
      </c>
      <c r="Y113" s="42">
        <f>IFERROR(ARCHIVOS_COMPLETOS_QMI_1_AL_17_SEP_22[[#This Row],[VENTAS MABE]]/ARCHIVOS_COMPLETOS_QMI_1_AL_17_SEP_22[[#This Row],[VENTAS INDURAMA]],0)</f>
        <v>0.33333333333333331</v>
      </c>
      <c r="Z113" t="str">
        <f>VLOOKUP(ARCHIVOS_COMPLETOS_QMI_1_AL_17_SEP_22[[#This Row],[Columna1]],Tabla5[CLAVE],1,0)</f>
        <v>181 - 1752-TIENDA VALLE DE LOS CHILLOS 1752COCINAS</v>
      </c>
    </row>
    <row r="114" spans="1:26" x14ac:dyDescent="0.3">
      <c r="A114" t="str">
        <f>CONCATENATE(ARCHIVOS_COMPLETOS_QMI_1_AL_17_SEP_22[[#This Row],[TIENDA HMPV]],ARCHIVOS_COMPLETOS_QMI_1_AL_17_SEP_22[[#This Row],[LINEA]])</f>
        <v>181 - 1752-TIENDA VALLE DE LOS CHILLOS 1752GLOBALES</v>
      </c>
      <c r="B114" t="s">
        <v>73</v>
      </c>
      <c r="C114" t="s">
        <v>74</v>
      </c>
      <c r="D114" t="s">
        <v>39</v>
      </c>
      <c r="E114" t="s">
        <v>76</v>
      </c>
      <c r="F114" t="s">
        <v>27</v>
      </c>
      <c r="G114">
        <v>0</v>
      </c>
      <c r="T114" s="42"/>
      <c r="U114" s="42"/>
      <c r="W114" t="str">
        <f>VLOOKUP(ARCHIVOS_COMPLETOS_QMI_1_AL_17_SEP_22[[#This Row],[TIENDA HMPV]],Tabla6[[NOMBRE PDV HMPDV]:[RETAIL MAPPING]],2,0)</f>
        <v>BRONCE</v>
      </c>
      <c r="X114">
        <f>SUM(ARCHIVOS_COMPLETOS_QMI_1_AL_17_SEP_22[[#This Row],[VENTAS MABE]:[OTROS]])</f>
        <v>0</v>
      </c>
      <c r="Y114" s="42">
        <f>IFERROR(ARCHIVOS_COMPLETOS_QMI_1_AL_17_SEP_22[[#This Row],[VENTAS MABE]]/ARCHIVOS_COMPLETOS_QMI_1_AL_17_SEP_22[[#This Row],[VENTAS INDURAMA]],0)</f>
        <v>0</v>
      </c>
      <c r="Z114" t="str">
        <f>VLOOKUP(ARCHIVOS_COMPLETOS_QMI_1_AL_17_SEP_22[[#This Row],[Columna1]],Tabla5[CLAVE],1,0)</f>
        <v>181 - 1752-TIENDA VALLE DE LOS CHILLOS 1752GLOBALES</v>
      </c>
    </row>
    <row r="115" spans="1:26" x14ac:dyDescent="0.3">
      <c r="A115" t="str">
        <f>CONCATENATE(ARCHIVOS_COMPLETOS_QMI_1_AL_17_SEP_22[[#This Row],[TIENDA HMPV]],ARCHIVOS_COMPLETOS_QMI_1_AL_17_SEP_22[[#This Row],[LINEA]])</f>
        <v>181 - 1752-TIENDA VALLE DE LOS CHILLOS 1752LAVADO</v>
      </c>
      <c r="B115" t="s">
        <v>73</v>
      </c>
      <c r="C115" t="s">
        <v>74</v>
      </c>
      <c r="D115" t="s">
        <v>39</v>
      </c>
      <c r="E115" t="s">
        <v>76</v>
      </c>
      <c r="F115" t="s">
        <v>28</v>
      </c>
      <c r="G115">
        <v>0</v>
      </c>
      <c r="T115" s="42"/>
      <c r="U115" s="42"/>
      <c r="W115" t="str">
        <f>VLOOKUP(ARCHIVOS_COMPLETOS_QMI_1_AL_17_SEP_22[[#This Row],[TIENDA HMPV]],Tabla6[[NOMBRE PDV HMPDV]:[RETAIL MAPPING]],2,0)</f>
        <v>BRONCE</v>
      </c>
      <c r="X115">
        <f>SUM(ARCHIVOS_COMPLETOS_QMI_1_AL_17_SEP_22[[#This Row],[VENTAS MABE]:[OTROS]])</f>
        <v>0</v>
      </c>
      <c r="Y115" s="42">
        <f>IFERROR(ARCHIVOS_COMPLETOS_QMI_1_AL_17_SEP_22[[#This Row],[VENTAS MABE]]/ARCHIVOS_COMPLETOS_QMI_1_AL_17_SEP_22[[#This Row],[VENTAS INDURAMA]],0)</f>
        <v>0</v>
      </c>
      <c r="Z115" t="str">
        <f>VLOOKUP(ARCHIVOS_COMPLETOS_QMI_1_AL_17_SEP_22[[#This Row],[Columna1]],Tabla5[CLAVE],1,0)</f>
        <v>181 - 1752-TIENDA VALLE DE LOS CHILLOS 1752LAVADO</v>
      </c>
    </row>
    <row r="116" spans="1:26" x14ac:dyDescent="0.3">
      <c r="A116" t="str">
        <f>CONCATENATE(ARCHIVOS_COMPLETOS_QMI_1_AL_17_SEP_22[[#This Row],[TIENDA HMPV]],ARCHIVOS_COMPLETOS_QMI_1_AL_17_SEP_22[[#This Row],[LINEA]])</f>
        <v>181 - 1752-TIENDA VALLE DE LOS CHILLOS 1752REFRIGERACIÓN</v>
      </c>
      <c r="B116" t="s">
        <v>73</v>
      </c>
      <c r="C116" t="s">
        <v>74</v>
      </c>
      <c r="D116" t="s">
        <v>39</v>
      </c>
      <c r="E116" t="s">
        <v>76</v>
      </c>
      <c r="F116" t="s">
        <v>29</v>
      </c>
      <c r="G116">
        <v>2</v>
      </c>
      <c r="I116">
        <v>1</v>
      </c>
      <c r="T116" s="42"/>
      <c r="U116" s="42"/>
      <c r="W116" t="str">
        <f>VLOOKUP(ARCHIVOS_COMPLETOS_QMI_1_AL_17_SEP_22[[#This Row],[TIENDA HMPV]],Tabla6[[NOMBRE PDV HMPDV]:[RETAIL MAPPING]],2,0)</f>
        <v>BRONCE</v>
      </c>
      <c r="X116">
        <f>SUM(ARCHIVOS_COMPLETOS_QMI_1_AL_17_SEP_22[[#This Row],[VENTAS MABE]:[OTROS]])</f>
        <v>1</v>
      </c>
      <c r="Y116" s="42">
        <f>IFERROR(ARCHIVOS_COMPLETOS_QMI_1_AL_17_SEP_22[[#This Row],[VENTAS MABE]]/ARCHIVOS_COMPLETOS_QMI_1_AL_17_SEP_22[[#This Row],[VENTAS INDURAMA]],0)</f>
        <v>0</v>
      </c>
      <c r="Z116" t="str">
        <f>VLOOKUP(ARCHIVOS_COMPLETOS_QMI_1_AL_17_SEP_22[[#This Row],[Columna1]],Tabla5[CLAVE],1,0)</f>
        <v>181 - 1752-TIENDA VALLE DE LOS CHILLOS 1752REFRIGERACIÓN</v>
      </c>
    </row>
    <row r="117" spans="1:26" x14ac:dyDescent="0.3">
      <c r="A117" t="str">
        <f>CONCATENATE(ARCHIVOS_COMPLETOS_QMI_1_AL_17_SEP_22[[#This Row],[TIENDA HMPV]],ARCHIVOS_COMPLETOS_QMI_1_AL_17_SEP_22[[#This Row],[LINEA]])</f>
        <v>377 - POINT SAN LUIS SHOPPINGCOCINAS</v>
      </c>
      <c r="B117" t="s">
        <v>73</v>
      </c>
      <c r="C117" t="s">
        <v>74</v>
      </c>
      <c r="D117" t="s">
        <v>77</v>
      </c>
      <c r="E117" t="s">
        <v>78</v>
      </c>
      <c r="F117" t="s">
        <v>26</v>
      </c>
      <c r="G117">
        <v>7</v>
      </c>
      <c r="H117">
        <v>2</v>
      </c>
      <c r="I117">
        <v>2</v>
      </c>
      <c r="T117" s="42"/>
      <c r="U117" s="42"/>
      <c r="W117" t="str">
        <f>VLOOKUP(ARCHIVOS_COMPLETOS_QMI_1_AL_17_SEP_22[[#This Row],[TIENDA HMPV]],Tabla6[[NOMBRE PDV HMPDV]:[RETAIL MAPPING]],2,0)</f>
        <v>PLATINO</v>
      </c>
      <c r="X117">
        <f>SUM(ARCHIVOS_COMPLETOS_QMI_1_AL_17_SEP_22[[#This Row],[VENTAS MABE]:[OTROS]])</f>
        <v>4</v>
      </c>
      <c r="Y117" s="42">
        <f>IFERROR(ARCHIVOS_COMPLETOS_QMI_1_AL_17_SEP_22[[#This Row],[VENTAS MABE]]/ARCHIVOS_COMPLETOS_QMI_1_AL_17_SEP_22[[#This Row],[VENTAS INDURAMA]],0)</f>
        <v>1</v>
      </c>
      <c r="Z117" t="str">
        <f>VLOOKUP(ARCHIVOS_COMPLETOS_QMI_1_AL_17_SEP_22[[#This Row],[Columna1]],Tabla5[CLAVE],1,0)</f>
        <v>377 - POINT SAN LUIS SHOPPINGCOCINAS</v>
      </c>
    </row>
    <row r="118" spans="1:26" x14ac:dyDescent="0.3">
      <c r="A118" t="str">
        <f>CONCATENATE(ARCHIVOS_COMPLETOS_QMI_1_AL_17_SEP_22[[#This Row],[TIENDA HMPV]],ARCHIVOS_COMPLETOS_QMI_1_AL_17_SEP_22[[#This Row],[LINEA]])</f>
        <v>377 - POINT SAN LUIS SHOPPINGGLOBALES</v>
      </c>
      <c r="B118" t="s">
        <v>73</v>
      </c>
      <c r="C118" t="s">
        <v>74</v>
      </c>
      <c r="D118" t="s">
        <v>77</v>
      </c>
      <c r="E118" t="s">
        <v>78</v>
      </c>
      <c r="F118" t="s">
        <v>27</v>
      </c>
      <c r="G118">
        <v>0</v>
      </c>
      <c r="T118" s="42"/>
      <c r="U118" s="42"/>
      <c r="W118" t="str">
        <f>VLOOKUP(ARCHIVOS_COMPLETOS_QMI_1_AL_17_SEP_22[[#This Row],[TIENDA HMPV]],Tabla6[[NOMBRE PDV HMPDV]:[RETAIL MAPPING]],2,0)</f>
        <v>PLATINO</v>
      </c>
      <c r="X118">
        <f>SUM(ARCHIVOS_COMPLETOS_QMI_1_AL_17_SEP_22[[#This Row],[VENTAS MABE]:[OTROS]])</f>
        <v>0</v>
      </c>
      <c r="Y118" s="42">
        <f>IFERROR(ARCHIVOS_COMPLETOS_QMI_1_AL_17_SEP_22[[#This Row],[VENTAS MABE]]/ARCHIVOS_COMPLETOS_QMI_1_AL_17_SEP_22[[#This Row],[VENTAS INDURAMA]],0)</f>
        <v>0</v>
      </c>
      <c r="Z118" t="str">
        <f>VLOOKUP(ARCHIVOS_COMPLETOS_QMI_1_AL_17_SEP_22[[#This Row],[Columna1]],Tabla5[CLAVE],1,0)</f>
        <v>377 - POINT SAN LUIS SHOPPINGGLOBALES</v>
      </c>
    </row>
    <row r="119" spans="1:26" x14ac:dyDescent="0.3">
      <c r="A119" t="str">
        <f>CONCATENATE(ARCHIVOS_COMPLETOS_QMI_1_AL_17_SEP_22[[#This Row],[TIENDA HMPV]],ARCHIVOS_COMPLETOS_QMI_1_AL_17_SEP_22[[#This Row],[LINEA]])</f>
        <v>377 - POINT SAN LUIS SHOPPINGLAVADO</v>
      </c>
      <c r="B119" t="s">
        <v>73</v>
      </c>
      <c r="C119" t="s">
        <v>74</v>
      </c>
      <c r="D119" t="s">
        <v>77</v>
      </c>
      <c r="E119" t="s">
        <v>78</v>
      </c>
      <c r="F119" t="s">
        <v>28</v>
      </c>
      <c r="G119">
        <v>4</v>
      </c>
      <c r="T119" s="42"/>
      <c r="U119" s="42"/>
      <c r="W119" t="str">
        <f>VLOOKUP(ARCHIVOS_COMPLETOS_QMI_1_AL_17_SEP_22[[#This Row],[TIENDA HMPV]],Tabla6[[NOMBRE PDV HMPDV]:[RETAIL MAPPING]],2,0)</f>
        <v>PLATINO</v>
      </c>
      <c r="X119">
        <f>SUM(ARCHIVOS_COMPLETOS_QMI_1_AL_17_SEP_22[[#This Row],[VENTAS MABE]:[OTROS]])</f>
        <v>0</v>
      </c>
      <c r="Y119" s="42">
        <f>IFERROR(ARCHIVOS_COMPLETOS_QMI_1_AL_17_SEP_22[[#This Row],[VENTAS MABE]]/ARCHIVOS_COMPLETOS_QMI_1_AL_17_SEP_22[[#This Row],[VENTAS INDURAMA]],0)</f>
        <v>0</v>
      </c>
      <c r="Z119" t="str">
        <f>VLOOKUP(ARCHIVOS_COMPLETOS_QMI_1_AL_17_SEP_22[[#This Row],[Columna1]],Tabla5[CLAVE],1,0)</f>
        <v>377 - POINT SAN LUIS SHOPPINGLAVADO</v>
      </c>
    </row>
    <row r="120" spans="1:26" x14ac:dyDescent="0.3">
      <c r="A120" t="str">
        <f>CONCATENATE(ARCHIVOS_COMPLETOS_QMI_1_AL_17_SEP_22[[#This Row],[TIENDA HMPV]],ARCHIVOS_COMPLETOS_QMI_1_AL_17_SEP_22[[#This Row],[LINEA]])</f>
        <v>377 - POINT SAN LUIS SHOPPINGREFRIGERACIÓN</v>
      </c>
      <c r="B120" t="s">
        <v>73</v>
      </c>
      <c r="C120" t="s">
        <v>74</v>
      </c>
      <c r="D120" t="s">
        <v>77</v>
      </c>
      <c r="E120" t="s">
        <v>78</v>
      </c>
      <c r="F120" t="s">
        <v>29</v>
      </c>
      <c r="G120">
        <v>3</v>
      </c>
      <c r="T120" s="42"/>
      <c r="U120" s="42"/>
      <c r="W120" t="str">
        <f>VLOOKUP(ARCHIVOS_COMPLETOS_QMI_1_AL_17_SEP_22[[#This Row],[TIENDA HMPV]],Tabla6[[NOMBRE PDV HMPDV]:[RETAIL MAPPING]],2,0)</f>
        <v>PLATINO</v>
      </c>
      <c r="X120">
        <f>SUM(ARCHIVOS_COMPLETOS_QMI_1_AL_17_SEP_22[[#This Row],[VENTAS MABE]:[OTROS]])</f>
        <v>0</v>
      </c>
      <c r="Y120" s="42">
        <f>IFERROR(ARCHIVOS_COMPLETOS_QMI_1_AL_17_SEP_22[[#This Row],[VENTAS MABE]]/ARCHIVOS_COMPLETOS_QMI_1_AL_17_SEP_22[[#This Row],[VENTAS INDURAMA]],0)</f>
        <v>0</v>
      </c>
      <c r="Z120" t="str">
        <f>VLOOKUP(ARCHIVOS_COMPLETOS_QMI_1_AL_17_SEP_22[[#This Row],[Columna1]],Tabla5[CLAVE],1,0)</f>
        <v>377 - POINT SAN LUIS SHOPPINGREFRIGERACIÓN</v>
      </c>
    </row>
    <row r="121" spans="1:26" x14ac:dyDescent="0.3">
      <c r="A121" t="str">
        <f>CONCATENATE(ARCHIVOS_COMPLETOS_QMI_1_AL_17_SEP_22[[#This Row],[TIENDA HMPV]],ARCHIVOS_COMPLETOS_QMI_1_AL_17_SEP_22[[#This Row],[LINEA]])</f>
        <v>273 - LOS CHILLOSCOCINAS</v>
      </c>
      <c r="B121" t="s">
        <v>73</v>
      </c>
      <c r="C121" t="s">
        <v>74</v>
      </c>
      <c r="D121" t="s">
        <v>79</v>
      </c>
      <c r="E121" t="s">
        <v>80</v>
      </c>
      <c r="F121" t="s">
        <v>26</v>
      </c>
      <c r="G121">
        <v>6</v>
      </c>
      <c r="H121">
        <v>2</v>
      </c>
      <c r="P121">
        <v>1</v>
      </c>
      <c r="T121" s="42"/>
      <c r="U121" s="42"/>
      <c r="W121" t="str">
        <f>VLOOKUP(ARCHIVOS_COMPLETOS_QMI_1_AL_17_SEP_22[[#This Row],[TIENDA HMPV]],Tabla6[[NOMBRE PDV HMPDV]:[RETAIL MAPPING]],2,0)</f>
        <v>PLATINO</v>
      </c>
      <c r="X121">
        <f>SUM(ARCHIVOS_COMPLETOS_QMI_1_AL_17_SEP_22[[#This Row],[VENTAS MABE]:[OTROS]])</f>
        <v>3</v>
      </c>
      <c r="Y121" s="42">
        <f>IFERROR(ARCHIVOS_COMPLETOS_QMI_1_AL_17_SEP_22[[#This Row],[VENTAS MABE]]/ARCHIVOS_COMPLETOS_QMI_1_AL_17_SEP_22[[#This Row],[VENTAS INDURAMA]],0)</f>
        <v>0</v>
      </c>
      <c r="Z121" t="str">
        <f>VLOOKUP(ARCHIVOS_COMPLETOS_QMI_1_AL_17_SEP_22[[#This Row],[Columna1]],Tabla5[CLAVE],1,0)</f>
        <v>273 - LOS CHILLOSCOCINAS</v>
      </c>
    </row>
    <row r="122" spans="1:26" x14ac:dyDescent="0.3">
      <c r="A122" t="str">
        <f>CONCATENATE(ARCHIVOS_COMPLETOS_QMI_1_AL_17_SEP_22[[#This Row],[TIENDA HMPV]],ARCHIVOS_COMPLETOS_QMI_1_AL_17_SEP_22[[#This Row],[LINEA]])</f>
        <v>273 - LOS CHILLOSEMPOTRE</v>
      </c>
      <c r="B122" t="s">
        <v>73</v>
      </c>
      <c r="C122" t="s">
        <v>74</v>
      </c>
      <c r="D122" t="s">
        <v>79</v>
      </c>
      <c r="E122" t="s">
        <v>80</v>
      </c>
      <c r="F122" t="s">
        <v>32</v>
      </c>
      <c r="G122">
        <v>0</v>
      </c>
      <c r="I122">
        <v>1</v>
      </c>
      <c r="T122" s="42"/>
      <c r="U122" s="42"/>
      <c r="W122" t="str">
        <f>VLOOKUP(ARCHIVOS_COMPLETOS_QMI_1_AL_17_SEP_22[[#This Row],[TIENDA HMPV]],Tabla6[[NOMBRE PDV HMPDV]:[RETAIL MAPPING]],2,0)</f>
        <v>PLATINO</v>
      </c>
      <c r="X122">
        <f>SUM(ARCHIVOS_COMPLETOS_QMI_1_AL_17_SEP_22[[#This Row],[VENTAS MABE]:[OTROS]])</f>
        <v>1</v>
      </c>
      <c r="Y122" s="42">
        <f>IFERROR(ARCHIVOS_COMPLETOS_QMI_1_AL_17_SEP_22[[#This Row],[VENTAS MABE]]/ARCHIVOS_COMPLETOS_QMI_1_AL_17_SEP_22[[#This Row],[VENTAS INDURAMA]],0)</f>
        <v>0</v>
      </c>
      <c r="Z122" t="str">
        <f>VLOOKUP(ARCHIVOS_COMPLETOS_QMI_1_AL_17_SEP_22[[#This Row],[Columna1]],Tabla5[CLAVE],1,0)</f>
        <v>273 - LOS CHILLOSEMPOTRE</v>
      </c>
    </row>
    <row r="123" spans="1:26" x14ac:dyDescent="0.3">
      <c r="A123" t="str">
        <f>CONCATENATE(ARCHIVOS_COMPLETOS_QMI_1_AL_17_SEP_22[[#This Row],[TIENDA HMPV]],ARCHIVOS_COMPLETOS_QMI_1_AL_17_SEP_22[[#This Row],[LINEA]])</f>
        <v>273 - LOS CHILLOSGLOBALES</v>
      </c>
      <c r="B123" t="s">
        <v>73</v>
      </c>
      <c r="C123" t="s">
        <v>74</v>
      </c>
      <c r="D123" t="s">
        <v>79</v>
      </c>
      <c r="E123" t="s">
        <v>80</v>
      </c>
      <c r="F123" t="s">
        <v>27</v>
      </c>
      <c r="G123">
        <v>7</v>
      </c>
      <c r="T123" s="42"/>
      <c r="U123" s="42"/>
      <c r="W123" t="str">
        <f>VLOOKUP(ARCHIVOS_COMPLETOS_QMI_1_AL_17_SEP_22[[#This Row],[TIENDA HMPV]],Tabla6[[NOMBRE PDV HMPDV]:[RETAIL MAPPING]],2,0)</f>
        <v>PLATINO</v>
      </c>
      <c r="X123">
        <f>SUM(ARCHIVOS_COMPLETOS_QMI_1_AL_17_SEP_22[[#This Row],[VENTAS MABE]:[OTROS]])</f>
        <v>0</v>
      </c>
      <c r="Y123" s="42">
        <f>IFERROR(ARCHIVOS_COMPLETOS_QMI_1_AL_17_SEP_22[[#This Row],[VENTAS MABE]]/ARCHIVOS_COMPLETOS_QMI_1_AL_17_SEP_22[[#This Row],[VENTAS INDURAMA]],0)</f>
        <v>0</v>
      </c>
      <c r="Z123" t="str">
        <f>VLOOKUP(ARCHIVOS_COMPLETOS_QMI_1_AL_17_SEP_22[[#This Row],[Columna1]],Tabla5[CLAVE],1,0)</f>
        <v>273 - LOS CHILLOSGLOBALES</v>
      </c>
    </row>
    <row r="124" spans="1:26" x14ac:dyDescent="0.3">
      <c r="A124" t="str">
        <f>CONCATENATE(ARCHIVOS_COMPLETOS_QMI_1_AL_17_SEP_22[[#This Row],[TIENDA HMPV]],ARCHIVOS_COMPLETOS_QMI_1_AL_17_SEP_22[[#This Row],[LINEA]])</f>
        <v>273 - LOS CHILLOSLAVADO</v>
      </c>
      <c r="B124" t="s">
        <v>73</v>
      </c>
      <c r="C124" t="s">
        <v>74</v>
      </c>
      <c r="D124" t="s">
        <v>79</v>
      </c>
      <c r="E124" t="s">
        <v>80</v>
      </c>
      <c r="F124" t="s">
        <v>28</v>
      </c>
      <c r="G124">
        <v>16</v>
      </c>
      <c r="H124">
        <v>2</v>
      </c>
      <c r="T124" s="42"/>
      <c r="U124" s="42"/>
      <c r="W124" t="str">
        <f>VLOOKUP(ARCHIVOS_COMPLETOS_QMI_1_AL_17_SEP_22[[#This Row],[TIENDA HMPV]],Tabla6[[NOMBRE PDV HMPDV]:[RETAIL MAPPING]],2,0)</f>
        <v>PLATINO</v>
      </c>
      <c r="X124">
        <f>SUM(ARCHIVOS_COMPLETOS_QMI_1_AL_17_SEP_22[[#This Row],[VENTAS MABE]:[OTROS]])</f>
        <v>2</v>
      </c>
      <c r="Y124" s="42">
        <f>IFERROR(ARCHIVOS_COMPLETOS_QMI_1_AL_17_SEP_22[[#This Row],[VENTAS MABE]]/ARCHIVOS_COMPLETOS_QMI_1_AL_17_SEP_22[[#This Row],[VENTAS INDURAMA]],0)</f>
        <v>0</v>
      </c>
      <c r="Z124" t="str">
        <f>VLOOKUP(ARCHIVOS_COMPLETOS_QMI_1_AL_17_SEP_22[[#This Row],[Columna1]],Tabla5[CLAVE],1,0)</f>
        <v>273 - LOS CHILLOSLAVADO</v>
      </c>
    </row>
    <row r="125" spans="1:26" x14ac:dyDescent="0.3">
      <c r="A125" t="str">
        <f>CONCATENATE(ARCHIVOS_COMPLETOS_QMI_1_AL_17_SEP_22[[#This Row],[TIENDA HMPV]],ARCHIVOS_COMPLETOS_QMI_1_AL_17_SEP_22[[#This Row],[LINEA]])</f>
        <v>273 - LOS CHILLOSREFRIGERACIÓN</v>
      </c>
      <c r="B125" t="s">
        <v>73</v>
      </c>
      <c r="C125" t="s">
        <v>74</v>
      </c>
      <c r="D125" t="s">
        <v>79</v>
      </c>
      <c r="E125" t="s">
        <v>80</v>
      </c>
      <c r="F125" t="s">
        <v>29</v>
      </c>
      <c r="G125">
        <v>7</v>
      </c>
      <c r="I125">
        <v>2</v>
      </c>
      <c r="T125" s="42"/>
      <c r="U125" s="42"/>
      <c r="W125" t="str">
        <f>VLOOKUP(ARCHIVOS_COMPLETOS_QMI_1_AL_17_SEP_22[[#This Row],[TIENDA HMPV]],Tabla6[[NOMBRE PDV HMPDV]:[RETAIL MAPPING]],2,0)</f>
        <v>PLATINO</v>
      </c>
      <c r="X125">
        <f>SUM(ARCHIVOS_COMPLETOS_QMI_1_AL_17_SEP_22[[#This Row],[VENTAS MABE]:[OTROS]])</f>
        <v>2</v>
      </c>
      <c r="Y125" s="42">
        <f>IFERROR(ARCHIVOS_COMPLETOS_QMI_1_AL_17_SEP_22[[#This Row],[VENTAS MABE]]/ARCHIVOS_COMPLETOS_QMI_1_AL_17_SEP_22[[#This Row],[VENTAS INDURAMA]],0)</f>
        <v>0</v>
      </c>
      <c r="Z125" t="str">
        <f>VLOOKUP(ARCHIVOS_COMPLETOS_QMI_1_AL_17_SEP_22[[#This Row],[Columna1]],Tabla5[CLAVE],1,0)</f>
        <v>273 - LOS CHILLOSREFRIGERACIÓN</v>
      </c>
    </row>
    <row r="126" spans="1:26" x14ac:dyDescent="0.3">
      <c r="A126" t="str">
        <f>CONCATENATE(ARCHIVOS_COMPLETOS_QMI_1_AL_17_SEP_22[[#This Row],[TIENDA HMPV]],ARCHIVOS_COMPLETOS_QMI_1_AL_17_SEP_22[[#This Row],[LINEA]])</f>
        <v>1013 - TIENDA IBARRACOCINAS</v>
      </c>
      <c r="B126" t="s">
        <v>81</v>
      </c>
      <c r="C126" t="s">
        <v>82</v>
      </c>
      <c r="D126" t="s">
        <v>39</v>
      </c>
      <c r="E126" t="s">
        <v>83</v>
      </c>
      <c r="F126" t="s">
        <v>26</v>
      </c>
      <c r="G126">
        <v>11</v>
      </c>
      <c r="H126">
        <v>6</v>
      </c>
      <c r="I126">
        <v>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 s="42"/>
      <c r="U126" s="42"/>
      <c r="W126" t="str">
        <f>VLOOKUP(ARCHIVOS_COMPLETOS_QMI_1_AL_17_SEP_22[[#This Row],[TIENDA HMPV]],Tabla6[[NOMBRE PDV HMPDV]:[RETAIL MAPPING]],2,0)</f>
        <v>ORO</v>
      </c>
      <c r="X126">
        <f>SUM(ARCHIVOS_COMPLETOS_QMI_1_AL_17_SEP_22[[#This Row],[VENTAS MABE]:[OTROS]])</f>
        <v>11</v>
      </c>
      <c r="Y126" s="42">
        <f>IFERROR(ARCHIVOS_COMPLETOS_QMI_1_AL_17_SEP_22[[#This Row],[VENTAS MABE]]/ARCHIVOS_COMPLETOS_QMI_1_AL_17_SEP_22[[#This Row],[VENTAS INDURAMA]],0)</f>
        <v>1.2</v>
      </c>
      <c r="Z126" t="str">
        <f>VLOOKUP(ARCHIVOS_COMPLETOS_QMI_1_AL_17_SEP_22[[#This Row],[Columna1]],Tabla5[CLAVE],1,0)</f>
        <v>1013 - TIENDA IBARRACOCINAS</v>
      </c>
    </row>
    <row r="127" spans="1:26" x14ac:dyDescent="0.3">
      <c r="A127" t="str">
        <f>CONCATENATE(ARCHIVOS_COMPLETOS_QMI_1_AL_17_SEP_22[[#This Row],[TIENDA HMPV]],ARCHIVOS_COMPLETOS_QMI_1_AL_17_SEP_22[[#This Row],[LINEA]])</f>
        <v>1013 - TIENDA IBARRAEMPOTRE</v>
      </c>
      <c r="B127" t="s">
        <v>81</v>
      </c>
      <c r="C127" t="s">
        <v>82</v>
      </c>
      <c r="D127" t="s">
        <v>39</v>
      </c>
      <c r="E127" t="s">
        <v>83</v>
      </c>
      <c r="F127" t="s">
        <v>32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 s="42"/>
      <c r="U127" s="42"/>
      <c r="W127" t="str">
        <f>VLOOKUP(ARCHIVOS_COMPLETOS_QMI_1_AL_17_SEP_22[[#This Row],[TIENDA HMPV]],Tabla6[[NOMBRE PDV HMPDV]:[RETAIL MAPPING]],2,0)</f>
        <v>ORO</v>
      </c>
      <c r="X127">
        <f>SUM(ARCHIVOS_COMPLETOS_QMI_1_AL_17_SEP_22[[#This Row],[VENTAS MABE]:[OTROS]])</f>
        <v>0</v>
      </c>
      <c r="Y127" s="42">
        <f>IFERROR(ARCHIVOS_COMPLETOS_QMI_1_AL_17_SEP_22[[#This Row],[VENTAS MABE]]/ARCHIVOS_COMPLETOS_QMI_1_AL_17_SEP_22[[#This Row],[VENTAS INDURAMA]],0)</f>
        <v>0</v>
      </c>
      <c r="Z127" t="str">
        <f>VLOOKUP(ARCHIVOS_COMPLETOS_QMI_1_AL_17_SEP_22[[#This Row],[Columna1]],Tabla5[CLAVE],1,0)</f>
        <v>1013 - TIENDA IBARRAEMPOTRE</v>
      </c>
    </row>
    <row r="128" spans="1:26" x14ac:dyDescent="0.3">
      <c r="A128" t="str">
        <f>CONCATENATE(ARCHIVOS_COMPLETOS_QMI_1_AL_17_SEP_22[[#This Row],[TIENDA HMPV]],ARCHIVOS_COMPLETOS_QMI_1_AL_17_SEP_22[[#This Row],[LINEA]])</f>
        <v>1013 - TIENDA IBARRAGLOBALES</v>
      </c>
      <c r="B128" t="s">
        <v>81</v>
      </c>
      <c r="C128" t="s">
        <v>82</v>
      </c>
      <c r="D128" t="s">
        <v>39</v>
      </c>
      <c r="E128" t="s">
        <v>83</v>
      </c>
      <c r="F128" t="s">
        <v>27</v>
      </c>
      <c r="G128">
        <v>6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5</v>
      </c>
      <c r="T128" s="42"/>
      <c r="U128" s="42"/>
      <c r="W128" t="str">
        <f>VLOOKUP(ARCHIVOS_COMPLETOS_QMI_1_AL_17_SEP_22[[#This Row],[TIENDA HMPV]],Tabla6[[NOMBRE PDV HMPDV]:[RETAIL MAPPING]],2,0)</f>
        <v>ORO</v>
      </c>
      <c r="X128">
        <f>SUM(ARCHIVOS_COMPLETOS_QMI_1_AL_17_SEP_22[[#This Row],[VENTAS MABE]:[OTROS]])</f>
        <v>6</v>
      </c>
      <c r="Y128" s="42">
        <f>IFERROR(ARCHIVOS_COMPLETOS_QMI_1_AL_17_SEP_22[[#This Row],[VENTAS MABE]]/ARCHIVOS_COMPLETOS_QMI_1_AL_17_SEP_22[[#This Row],[VENTAS INDURAMA]],0)</f>
        <v>0</v>
      </c>
      <c r="Z128" t="str">
        <f>VLOOKUP(ARCHIVOS_COMPLETOS_QMI_1_AL_17_SEP_22[[#This Row],[Columna1]],Tabla5[CLAVE],1,0)</f>
        <v>1013 - TIENDA IBARRAGLOBALES</v>
      </c>
    </row>
    <row r="129" spans="1:26" x14ac:dyDescent="0.3">
      <c r="A129" t="str">
        <f>CONCATENATE(ARCHIVOS_COMPLETOS_QMI_1_AL_17_SEP_22[[#This Row],[TIENDA HMPV]],ARCHIVOS_COMPLETOS_QMI_1_AL_17_SEP_22[[#This Row],[LINEA]])</f>
        <v>1013 - TIENDA IBARRALAVADO</v>
      </c>
      <c r="B129" t="s">
        <v>81</v>
      </c>
      <c r="C129" t="s">
        <v>82</v>
      </c>
      <c r="D129" t="s">
        <v>39</v>
      </c>
      <c r="E129" t="s">
        <v>83</v>
      </c>
      <c r="F129" t="s">
        <v>28</v>
      </c>
      <c r="G129">
        <v>3</v>
      </c>
      <c r="H129">
        <v>0</v>
      </c>
      <c r="I129">
        <v>0</v>
      </c>
      <c r="J129">
        <v>7</v>
      </c>
      <c r="K129">
        <v>0</v>
      </c>
      <c r="L129">
        <v>1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T129" s="42"/>
      <c r="U129" s="42"/>
      <c r="W129" t="str">
        <f>VLOOKUP(ARCHIVOS_COMPLETOS_QMI_1_AL_17_SEP_22[[#This Row],[TIENDA HMPV]],Tabla6[[NOMBRE PDV HMPDV]:[RETAIL MAPPING]],2,0)</f>
        <v>ORO</v>
      </c>
      <c r="X129">
        <f>SUM(ARCHIVOS_COMPLETOS_QMI_1_AL_17_SEP_22[[#This Row],[VENTAS MABE]:[OTROS]])</f>
        <v>10</v>
      </c>
      <c r="Y129" s="42">
        <f>IFERROR(ARCHIVOS_COMPLETOS_QMI_1_AL_17_SEP_22[[#This Row],[VENTAS MABE]]/ARCHIVOS_COMPLETOS_QMI_1_AL_17_SEP_22[[#This Row],[VENTAS INDURAMA]],0)</f>
        <v>0</v>
      </c>
      <c r="Z129" t="str">
        <f>VLOOKUP(ARCHIVOS_COMPLETOS_QMI_1_AL_17_SEP_22[[#This Row],[Columna1]],Tabla5[CLAVE],1,0)</f>
        <v>1013 - TIENDA IBARRALAVADO</v>
      </c>
    </row>
    <row r="130" spans="1:26" x14ac:dyDescent="0.3">
      <c r="A130" t="str">
        <f>CONCATENATE(ARCHIVOS_COMPLETOS_QMI_1_AL_17_SEP_22[[#This Row],[TIENDA HMPV]],ARCHIVOS_COMPLETOS_QMI_1_AL_17_SEP_22[[#This Row],[LINEA]])</f>
        <v>1013 - TIENDA IBARRAREFRIGERACIÓN</v>
      </c>
      <c r="B130" t="s">
        <v>81</v>
      </c>
      <c r="C130" t="s">
        <v>82</v>
      </c>
      <c r="D130" t="s">
        <v>39</v>
      </c>
      <c r="E130" t="s">
        <v>83</v>
      </c>
      <c r="F130" t="s">
        <v>29</v>
      </c>
      <c r="G130">
        <v>6</v>
      </c>
      <c r="H130">
        <v>2</v>
      </c>
      <c r="I130">
        <v>3</v>
      </c>
      <c r="J130">
        <v>0</v>
      </c>
      <c r="K130">
        <v>0</v>
      </c>
      <c r="L130">
        <v>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 s="42"/>
      <c r="U130" s="42"/>
      <c r="W130" t="str">
        <f>VLOOKUP(ARCHIVOS_COMPLETOS_QMI_1_AL_17_SEP_22[[#This Row],[TIENDA HMPV]],Tabla6[[NOMBRE PDV HMPDV]:[RETAIL MAPPING]],2,0)</f>
        <v>ORO</v>
      </c>
      <c r="X130">
        <f>SUM(ARCHIVOS_COMPLETOS_QMI_1_AL_17_SEP_22[[#This Row],[VENTAS MABE]:[OTROS]])</f>
        <v>8</v>
      </c>
      <c r="Y130" s="42">
        <f>IFERROR(ARCHIVOS_COMPLETOS_QMI_1_AL_17_SEP_22[[#This Row],[VENTAS MABE]]/ARCHIVOS_COMPLETOS_QMI_1_AL_17_SEP_22[[#This Row],[VENTAS INDURAMA]],0)</f>
        <v>0.66666666666666663</v>
      </c>
      <c r="Z130" t="str">
        <f>VLOOKUP(ARCHIVOS_COMPLETOS_QMI_1_AL_17_SEP_22[[#This Row],[Columna1]],Tabla5[CLAVE],1,0)</f>
        <v>1013 - TIENDA IBARRAREFRIGERACIÓN</v>
      </c>
    </row>
    <row r="131" spans="1:26" x14ac:dyDescent="0.3">
      <c r="A131" t="str">
        <f>CONCATENATE(ARCHIVOS_COMPLETOS_QMI_1_AL_17_SEP_22[[#This Row],[TIENDA HMPV]],ARCHIVOS_COMPLETOS_QMI_1_AL_17_SEP_22[[#This Row],[LINEA]])</f>
        <v>31 - IBARRA 2COCINAS</v>
      </c>
      <c r="B131" t="s">
        <v>81</v>
      </c>
      <c r="C131" t="s">
        <v>82</v>
      </c>
      <c r="D131" t="s">
        <v>30</v>
      </c>
      <c r="E131" t="s">
        <v>84</v>
      </c>
      <c r="F131" t="s">
        <v>26</v>
      </c>
      <c r="G131">
        <v>8</v>
      </c>
      <c r="H131">
        <v>2</v>
      </c>
      <c r="I131">
        <v>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 s="42"/>
      <c r="U131" s="42"/>
      <c r="W131" t="str">
        <f>VLOOKUP(ARCHIVOS_COMPLETOS_QMI_1_AL_17_SEP_22[[#This Row],[TIENDA HMPV]],Tabla6[[NOMBRE PDV HMPDV]:[RETAIL MAPPING]],2,0)</f>
        <v>PLATA</v>
      </c>
      <c r="X131">
        <f>SUM(ARCHIVOS_COMPLETOS_QMI_1_AL_17_SEP_22[[#This Row],[VENTAS MABE]:[OTROS]])</f>
        <v>8</v>
      </c>
      <c r="Y131" s="42">
        <f>IFERROR(ARCHIVOS_COMPLETOS_QMI_1_AL_17_SEP_22[[#This Row],[VENTAS MABE]]/ARCHIVOS_COMPLETOS_QMI_1_AL_17_SEP_22[[#This Row],[VENTAS INDURAMA]],0)</f>
        <v>0.33333333333333331</v>
      </c>
      <c r="Z131" t="str">
        <f>VLOOKUP(ARCHIVOS_COMPLETOS_QMI_1_AL_17_SEP_22[[#This Row],[Columna1]],Tabla5[CLAVE],1,0)</f>
        <v>31 - IBARRA 2COCINAS</v>
      </c>
    </row>
    <row r="132" spans="1:26" x14ac:dyDescent="0.3">
      <c r="A132" t="str">
        <f>CONCATENATE(ARCHIVOS_COMPLETOS_QMI_1_AL_17_SEP_22[[#This Row],[TIENDA HMPV]],ARCHIVOS_COMPLETOS_QMI_1_AL_17_SEP_22[[#This Row],[LINEA]])</f>
        <v>31 - IBARRA 2GLOBALES</v>
      </c>
      <c r="B132" t="s">
        <v>81</v>
      </c>
      <c r="C132" t="s">
        <v>82</v>
      </c>
      <c r="D132" t="s">
        <v>30</v>
      </c>
      <c r="E132" t="s">
        <v>84</v>
      </c>
      <c r="F132" t="s">
        <v>27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 s="42"/>
      <c r="U132" s="42"/>
      <c r="W132" t="str">
        <f>VLOOKUP(ARCHIVOS_COMPLETOS_QMI_1_AL_17_SEP_22[[#This Row],[TIENDA HMPV]],Tabla6[[NOMBRE PDV HMPDV]:[RETAIL MAPPING]],2,0)</f>
        <v>PLATA</v>
      </c>
      <c r="X132">
        <f>SUM(ARCHIVOS_COMPLETOS_QMI_1_AL_17_SEP_22[[#This Row],[VENTAS MABE]:[OTROS]])</f>
        <v>0</v>
      </c>
      <c r="Y132" s="42">
        <f>IFERROR(ARCHIVOS_COMPLETOS_QMI_1_AL_17_SEP_22[[#This Row],[VENTAS MABE]]/ARCHIVOS_COMPLETOS_QMI_1_AL_17_SEP_22[[#This Row],[VENTAS INDURAMA]],0)</f>
        <v>0</v>
      </c>
      <c r="Z132" t="str">
        <f>VLOOKUP(ARCHIVOS_COMPLETOS_QMI_1_AL_17_SEP_22[[#This Row],[Columna1]],Tabla5[CLAVE],1,0)</f>
        <v>31 - IBARRA 2GLOBALES</v>
      </c>
    </row>
    <row r="133" spans="1:26" x14ac:dyDescent="0.3">
      <c r="A133" t="str">
        <f>CONCATENATE(ARCHIVOS_COMPLETOS_QMI_1_AL_17_SEP_22[[#This Row],[TIENDA HMPV]],ARCHIVOS_COMPLETOS_QMI_1_AL_17_SEP_22[[#This Row],[LINEA]])</f>
        <v>31 - IBARRA 2LAVADO</v>
      </c>
      <c r="B133" t="s">
        <v>81</v>
      </c>
      <c r="C133" t="s">
        <v>82</v>
      </c>
      <c r="D133" t="s">
        <v>30</v>
      </c>
      <c r="E133" t="s">
        <v>84</v>
      </c>
      <c r="F133" t="s">
        <v>28</v>
      </c>
      <c r="G133">
        <v>0</v>
      </c>
      <c r="H133">
        <v>0</v>
      </c>
      <c r="I133">
        <v>0</v>
      </c>
      <c r="J133">
        <v>0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 s="42"/>
      <c r="U133" s="42"/>
      <c r="W133" t="str">
        <f>VLOOKUP(ARCHIVOS_COMPLETOS_QMI_1_AL_17_SEP_22[[#This Row],[TIENDA HMPV]],Tabla6[[NOMBRE PDV HMPDV]:[RETAIL MAPPING]],2,0)</f>
        <v>PLATA</v>
      </c>
      <c r="X133">
        <f>SUM(ARCHIVOS_COMPLETOS_QMI_1_AL_17_SEP_22[[#This Row],[VENTAS MABE]:[OTROS]])</f>
        <v>2</v>
      </c>
      <c r="Y133" s="42">
        <f>IFERROR(ARCHIVOS_COMPLETOS_QMI_1_AL_17_SEP_22[[#This Row],[VENTAS MABE]]/ARCHIVOS_COMPLETOS_QMI_1_AL_17_SEP_22[[#This Row],[VENTAS INDURAMA]],0)</f>
        <v>0</v>
      </c>
      <c r="Z133" t="str">
        <f>VLOOKUP(ARCHIVOS_COMPLETOS_QMI_1_AL_17_SEP_22[[#This Row],[Columna1]],Tabla5[CLAVE],1,0)</f>
        <v>31 - IBARRA 2LAVADO</v>
      </c>
    </row>
    <row r="134" spans="1:26" x14ac:dyDescent="0.3">
      <c r="A134" t="str">
        <f>CONCATENATE(ARCHIVOS_COMPLETOS_QMI_1_AL_17_SEP_22[[#This Row],[TIENDA HMPV]],ARCHIVOS_COMPLETOS_QMI_1_AL_17_SEP_22[[#This Row],[LINEA]])</f>
        <v>31 - IBARRA 2REFRIGERACIÓN</v>
      </c>
      <c r="B134" t="s">
        <v>81</v>
      </c>
      <c r="C134" t="s">
        <v>82</v>
      </c>
      <c r="D134" t="s">
        <v>30</v>
      </c>
      <c r="E134" t="s">
        <v>84</v>
      </c>
      <c r="F134" t="s">
        <v>29</v>
      </c>
      <c r="G134">
        <v>3</v>
      </c>
      <c r="H134">
        <v>0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 s="42"/>
      <c r="U134" s="42"/>
      <c r="W134" t="str">
        <f>VLOOKUP(ARCHIVOS_COMPLETOS_QMI_1_AL_17_SEP_22[[#This Row],[TIENDA HMPV]],Tabla6[[NOMBRE PDV HMPDV]:[RETAIL MAPPING]],2,0)</f>
        <v>PLATA</v>
      </c>
      <c r="X134">
        <f>SUM(ARCHIVOS_COMPLETOS_QMI_1_AL_17_SEP_22[[#This Row],[VENTAS MABE]:[OTROS]])</f>
        <v>2</v>
      </c>
      <c r="Y134" s="42">
        <f>IFERROR(ARCHIVOS_COMPLETOS_QMI_1_AL_17_SEP_22[[#This Row],[VENTAS MABE]]/ARCHIVOS_COMPLETOS_QMI_1_AL_17_SEP_22[[#This Row],[VENTAS INDURAMA]],0)</f>
        <v>0</v>
      </c>
      <c r="Z134" t="str">
        <f>VLOOKUP(ARCHIVOS_COMPLETOS_QMI_1_AL_17_SEP_22[[#This Row],[Columna1]],Tabla5[CLAVE],1,0)</f>
        <v>31 - IBARRA 2REFRIGERACIÓN</v>
      </c>
    </row>
    <row r="135" spans="1:26" x14ac:dyDescent="0.3">
      <c r="A135" t="str">
        <f>CONCATENATE(ARCHIVOS_COMPLETOS_QMI_1_AL_17_SEP_22[[#This Row],[TIENDA HMPV]],ARCHIVOS_COMPLETOS_QMI_1_AL_17_SEP_22[[#This Row],[LINEA]])</f>
        <v>94322 - JAPON IBARRA 2COCINAS</v>
      </c>
      <c r="B135" t="s">
        <v>81</v>
      </c>
      <c r="C135" t="s">
        <v>82</v>
      </c>
      <c r="D135" t="s">
        <v>41</v>
      </c>
      <c r="E135" t="s">
        <v>85</v>
      </c>
      <c r="F135" t="s">
        <v>26</v>
      </c>
      <c r="G135">
        <v>5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 s="42"/>
      <c r="U135" s="42"/>
      <c r="W135" t="str">
        <f>VLOOKUP(ARCHIVOS_COMPLETOS_QMI_1_AL_17_SEP_22[[#This Row],[TIENDA HMPV]],Tabla6[[NOMBRE PDV HMPDV]:[RETAIL MAPPING]],2,0)</f>
        <v>ORO</v>
      </c>
      <c r="X135">
        <f>SUM(ARCHIVOS_COMPLETOS_QMI_1_AL_17_SEP_22[[#This Row],[VENTAS MABE]:[OTROS]])</f>
        <v>2</v>
      </c>
      <c r="Y135" s="42">
        <f>IFERROR(ARCHIVOS_COMPLETOS_QMI_1_AL_17_SEP_22[[#This Row],[VENTAS MABE]]/ARCHIVOS_COMPLETOS_QMI_1_AL_17_SEP_22[[#This Row],[VENTAS INDURAMA]],0)</f>
        <v>1</v>
      </c>
      <c r="Z135" t="str">
        <f>VLOOKUP(ARCHIVOS_COMPLETOS_QMI_1_AL_17_SEP_22[[#This Row],[Columna1]],Tabla5[CLAVE],1,0)</f>
        <v>94322 - JAPON IBARRA 2COCINAS</v>
      </c>
    </row>
    <row r="136" spans="1:26" x14ac:dyDescent="0.3">
      <c r="A136" t="str">
        <f>CONCATENATE(ARCHIVOS_COMPLETOS_QMI_1_AL_17_SEP_22[[#This Row],[TIENDA HMPV]],ARCHIVOS_COMPLETOS_QMI_1_AL_17_SEP_22[[#This Row],[LINEA]])</f>
        <v>94322 - JAPON IBARRA 2GLOBALES</v>
      </c>
      <c r="B136" t="s">
        <v>81</v>
      </c>
      <c r="C136" t="s">
        <v>82</v>
      </c>
      <c r="D136" t="s">
        <v>41</v>
      </c>
      <c r="E136" t="s">
        <v>85</v>
      </c>
      <c r="F136" t="s">
        <v>27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 s="42"/>
      <c r="U136" s="42"/>
      <c r="W136" t="str">
        <f>VLOOKUP(ARCHIVOS_COMPLETOS_QMI_1_AL_17_SEP_22[[#This Row],[TIENDA HMPV]],Tabla6[[NOMBRE PDV HMPDV]:[RETAIL MAPPING]],2,0)</f>
        <v>ORO</v>
      </c>
      <c r="X136">
        <f>SUM(ARCHIVOS_COMPLETOS_QMI_1_AL_17_SEP_22[[#This Row],[VENTAS MABE]:[OTROS]])</f>
        <v>0</v>
      </c>
      <c r="Y136" s="42">
        <f>IFERROR(ARCHIVOS_COMPLETOS_QMI_1_AL_17_SEP_22[[#This Row],[VENTAS MABE]]/ARCHIVOS_COMPLETOS_QMI_1_AL_17_SEP_22[[#This Row],[VENTAS INDURAMA]],0)</f>
        <v>0</v>
      </c>
      <c r="Z136" t="str">
        <f>VLOOKUP(ARCHIVOS_COMPLETOS_QMI_1_AL_17_SEP_22[[#This Row],[Columna1]],Tabla5[CLAVE],1,0)</f>
        <v>94322 - JAPON IBARRA 2GLOBALES</v>
      </c>
    </row>
    <row r="137" spans="1:26" x14ac:dyDescent="0.3">
      <c r="A137" t="str">
        <f>CONCATENATE(ARCHIVOS_COMPLETOS_QMI_1_AL_17_SEP_22[[#This Row],[TIENDA HMPV]],ARCHIVOS_COMPLETOS_QMI_1_AL_17_SEP_22[[#This Row],[LINEA]])</f>
        <v>94322 - JAPON IBARRA 2LAVADO</v>
      </c>
      <c r="B137" t="s">
        <v>81</v>
      </c>
      <c r="C137" t="s">
        <v>82</v>
      </c>
      <c r="D137" t="s">
        <v>41</v>
      </c>
      <c r="E137" t="s">
        <v>85</v>
      </c>
      <c r="F137" t="s">
        <v>28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 s="42"/>
      <c r="U137" s="42"/>
      <c r="W137" t="str">
        <f>VLOOKUP(ARCHIVOS_COMPLETOS_QMI_1_AL_17_SEP_22[[#This Row],[TIENDA HMPV]],Tabla6[[NOMBRE PDV HMPDV]:[RETAIL MAPPING]],2,0)</f>
        <v>ORO</v>
      </c>
      <c r="X137">
        <f>SUM(ARCHIVOS_COMPLETOS_QMI_1_AL_17_SEP_22[[#This Row],[VENTAS MABE]:[OTROS]])</f>
        <v>1</v>
      </c>
      <c r="Y137" s="42">
        <f>IFERROR(ARCHIVOS_COMPLETOS_QMI_1_AL_17_SEP_22[[#This Row],[VENTAS MABE]]/ARCHIVOS_COMPLETOS_QMI_1_AL_17_SEP_22[[#This Row],[VENTAS INDURAMA]],0)</f>
        <v>0</v>
      </c>
      <c r="Z137" t="str">
        <f>VLOOKUP(ARCHIVOS_COMPLETOS_QMI_1_AL_17_SEP_22[[#This Row],[Columna1]],Tabla5[CLAVE],1,0)</f>
        <v>94322 - JAPON IBARRA 2LAVADO</v>
      </c>
    </row>
    <row r="138" spans="1:26" x14ac:dyDescent="0.3">
      <c r="A138" t="str">
        <f>CONCATENATE(ARCHIVOS_COMPLETOS_QMI_1_AL_17_SEP_22[[#This Row],[TIENDA HMPV]],ARCHIVOS_COMPLETOS_QMI_1_AL_17_SEP_22[[#This Row],[LINEA]])</f>
        <v>94322 - JAPON IBARRA 2REFRIGERACIÓN</v>
      </c>
      <c r="B138" t="s">
        <v>81</v>
      </c>
      <c r="C138" t="s">
        <v>82</v>
      </c>
      <c r="D138" t="s">
        <v>41</v>
      </c>
      <c r="E138" t="s">
        <v>85</v>
      </c>
      <c r="F138" t="s">
        <v>29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 s="42"/>
      <c r="U138" s="42"/>
      <c r="W138" t="str">
        <f>VLOOKUP(ARCHIVOS_COMPLETOS_QMI_1_AL_17_SEP_22[[#This Row],[TIENDA HMPV]],Tabla6[[NOMBRE PDV HMPDV]:[RETAIL MAPPING]],2,0)</f>
        <v>ORO</v>
      </c>
      <c r="X138">
        <f>SUM(ARCHIVOS_COMPLETOS_QMI_1_AL_17_SEP_22[[#This Row],[VENTAS MABE]:[OTROS]])</f>
        <v>2</v>
      </c>
      <c r="Y138" s="42">
        <f>IFERROR(ARCHIVOS_COMPLETOS_QMI_1_AL_17_SEP_22[[#This Row],[VENTAS MABE]]/ARCHIVOS_COMPLETOS_QMI_1_AL_17_SEP_22[[#This Row],[VENTAS INDURAMA]],0)</f>
        <v>1</v>
      </c>
      <c r="Z138" t="str">
        <f>VLOOKUP(ARCHIVOS_COMPLETOS_QMI_1_AL_17_SEP_22[[#This Row],[Columna1]],Tabla5[CLAVE],1,0)</f>
        <v>94322 - JAPON IBARRA 2REFRIGERACIÓN</v>
      </c>
    </row>
    <row r="139" spans="1:26" x14ac:dyDescent="0.3">
      <c r="A139" t="str">
        <f>CONCATENATE(ARCHIVOS_COMPLETOS_QMI_1_AL_17_SEP_22[[#This Row],[TIENDA HMPV]],ARCHIVOS_COMPLETOS_QMI_1_AL_17_SEP_22[[#This Row],[LINEA]])</f>
        <v>94321 - ORVE HOGAR IBARRA 2COCINAS</v>
      </c>
      <c r="B139" t="s">
        <v>81</v>
      </c>
      <c r="C139" t="s">
        <v>82</v>
      </c>
      <c r="D139" t="s">
        <v>86</v>
      </c>
      <c r="E139" t="s">
        <v>87</v>
      </c>
      <c r="F139" t="s">
        <v>26</v>
      </c>
      <c r="G139">
        <v>2</v>
      </c>
      <c r="H139">
        <v>3</v>
      </c>
      <c r="I139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 s="42"/>
      <c r="U139" s="42"/>
      <c r="W139" t="str">
        <f>VLOOKUP(ARCHIVOS_COMPLETOS_QMI_1_AL_17_SEP_22[[#This Row],[TIENDA HMPV]],Tabla6[[NOMBRE PDV HMPDV]:[RETAIL MAPPING]],2,0)</f>
        <v>BRONCE</v>
      </c>
      <c r="X139">
        <f>SUM(ARCHIVOS_COMPLETOS_QMI_1_AL_17_SEP_22[[#This Row],[VENTAS MABE]:[OTROS]])</f>
        <v>5</v>
      </c>
      <c r="Y139" s="42">
        <f>IFERROR(ARCHIVOS_COMPLETOS_QMI_1_AL_17_SEP_22[[#This Row],[VENTAS MABE]]/ARCHIVOS_COMPLETOS_QMI_1_AL_17_SEP_22[[#This Row],[VENTAS INDURAMA]],0)</f>
        <v>1.5</v>
      </c>
      <c r="Z139" t="str">
        <f>VLOOKUP(ARCHIVOS_COMPLETOS_QMI_1_AL_17_SEP_22[[#This Row],[Columna1]],Tabla5[CLAVE],1,0)</f>
        <v>94321 - ORVE HOGAR IBARRA 2COCINAS</v>
      </c>
    </row>
    <row r="140" spans="1:26" x14ac:dyDescent="0.3">
      <c r="A140" t="str">
        <f>CONCATENATE(ARCHIVOS_COMPLETOS_QMI_1_AL_17_SEP_22[[#This Row],[TIENDA HMPV]],ARCHIVOS_COMPLETOS_QMI_1_AL_17_SEP_22[[#This Row],[LINEA]])</f>
        <v>94321 - ORVE HOGAR IBARRA 2GLOBALES</v>
      </c>
      <c r="B140" t="s">
        <v>81</v>
      </c>
      <c r="C140" t="s">
        <v>82</v>
      </c>
      <c r="D140" t="s">
        <v>86</v>
      </c>
      <c r="E140" t="s">
        <v>87</v>
      </c>
      <c r="F140" t="s">
        <v>27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 s="42"/>
      <c r="U140" s="42"/>
      <c r="W140" t="str">
        <f>VLOOKUP(ARCHIVOS_COMPLETOS_QMI_1_AL_17_SEP_22[[#This Row],[TIENDA HMPV]],Tabla6[[NOMBRE PDV HMPDV]:[RETAIL MAPPING]],2,0)</f>
        <v>BRONCE</v>
      </c>
      <c r="X140">
        <f>SUM(ARCHIVOS_COMPLETOS_QMI_1_AL_17_SEP_22[[#This Row],[VENTAS MABE]:[OTROS]])</f>
        <v>0</v>
      </c>
      <c r="Y140" s="42">
        <f>IFERROR(ARCHIVOS_COMPLETOS_QMI_1_AL_17_SEP_22[[#This Row],[VENTAS MABE]]/ARCHIVOS_COMPLETOS_QMI_1_AL_17_SEP_22[[#This Row],[VENTAS INDURAMA]],0)</f>
        <v>0</v>
      </c>
      <c r="Z140" t="str">
        <f>VLOOKUP(ARCHIVOS_COMPLETOS_QMI_1_AL_17_SEP_22[[#This Row],[Columna1]],Tabla5[CLAVE],1,0)</f>
        <v>94321 - ORVE HOGAR IBARRA 2GLOBALES</v>
      </c>
    </row>
    <row r="141" spans="1:26" x14ac:dyDescent="0.3">
      <c r="A141" t="str">
        <f>CONCATENATE(ARCHIVOS_COMPLETOS_QMI_1_AL_17_SEP_22[[#This Row],[TIENDA HMPV]],ARCHIVOS_COMPLETOS_QMI_1_AL_17_SEP_22[[#This Row],[LINEA]])</f>
        <v>94321 - ORVE HOGAR IBARRA 2LAVADO</v>
      </c>
      <c r="B141" t="s">
        <v>81</v>
      </c>
      <c r="C141" t="s">
        <v>82</v>
      </c>
      <c r="D141" t="s">
        <v>86</v>
      </c>
      <c r="E141" t="s">
        <v>87</v>
      </c>
      <c r="F141" t="s">
        <v>28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 s="42"/>
      <c r="U141" s="42"/>
      <c r="W141" t="str">
        <f>VLOOKUP(ARCHIVOS_COMPLETOS_QMI_1_AL_17_SEP_22[[#This Row],[TIENDA HMPV]],Tabla6[[NOMBRE PDV HMPDV]:[RETAIL MAPPING]],2,0)</f>
        <v>BRONCE</v>
      </c>
      <c r="X141">
        <f>SUM(ARCHIVOS_COMPLETOS_QMI_1_AL_17_SEP_22[[#This Row],[VENTAS MABE]:[OTROS]])</f>
        <v>0</v>
      </c>
      <c r="Y141" s="42">
        <f>IFERROR(ARCHIVOS_COMPLETOS_QMI_1_AL_17_SEP_22[[#This Row],[VENTAS MABE]]/ARCHIVOS_COMPLETOS_QMI_1_AL_17_SEP_22[[#This Row],[VENTAS INDURAMA]],0)</f>
        <v>0</v>
      </c>
      <c r="Z141" t="str">
        <f>VLOOKUP(ARCHIVOS_COMPLETOS_QMI_1_AL_17_SEP_22[[#This Row],[Columna1]],Tabla5[CLAVE],1,0)</f>
        <v>94321 - ORVE HOGAR IBARRA 2LAVADO</v>
      </c>
    </row>
    <row r="142" spans="1:26" x14ac:dyDescent="0.3">
      <c r="A142" t="str">
        <f>CONCATENATE(ARCHIVOS_COMPLETOS_QMI_1_AL_17_SEP_22[[#This Row],[TIENDA HMPV]],ARCHIVOS_COMPLETOS_QMI_1_AL_17_SEP_22[[#This Row],[LINEA]])</f>
        <v>94321 - ORVE HOGAR IBARRA 2REFRIGERACIÓN</v>
      </c>
      <c r="B142" t="s">
        <v>81</v>
      </c>
      <c r="C142" t="s">
        <v>82</v>
      </c>
      <c r="D142" t="s">
        <v>86</v>
      </c>
      <c r="E142" t="s">
        <v>87</v>
      </c>
      <c r="F142" t="s">
        <v>29</v>
      </c>
      <c r="G142">
        <v>3</v>
      </c>
      <c r="H142">
        <v>1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 s="42"/>
      <c r="U142" s="42"/>
      <c r="W142" t="str">
        <f>VLOOKUP(ARCHIVOS_COMPLETOS_QMI_1_AL_17_SEP_22[[#This Row],[TIENDA HMPV]],Tabla6[[NOMBRE PDV HMPDV]:[RETAIL MAPPING]],2,0)</f>
        <v>BRONCE</v>
      </c>
      <c r="X142">
        <f>SUM(ARCHIVOS_COMPLETOS_QMI_1_AL_17_SEP_22[[#This Row],[VENTAS MABE]:[OTROS]])</f>
        <v>3</v>
      </c>
      <c r="Y142" s="42">
        <f>IFERROR(ARCHIVOS_COMPLETOS_QMI_1_AL_17_SEP_22[[#This Row],[VENTAS MABE]]/ARCHIVOS_COMPLETOS_QMI_1_AL_17_SEP_22[[#This Row],[VENTAS INDURAMA]],0)</f>
        <v>0.5</v>
      </c>
      <c r="Z142" t="str">
        <f>VLOOKUP(ARCHIVOS_COMPLETOS_QMI_1_AL_17_SEP_22[[#This Row],[Columna1]],Tabla5[CLAVE],1,0)</f>
        <v>94321 - ORVE HOGAR IBARRA 2REFRIGERACIÓN</v>
      </c>
    </row>
    <row r="143" spans="1:26" x14ac:dyDescent="0.3">
      <c r="A143" t="str">
        <f>CONCATENATE(ARCHIVOS_COMPLETOS_QMI_1_AL_17_SEP_22[[#This Row],[TIENDA HMPV]],ARCHIVOS_COMPLETOS_QMI_1_AL_17_SEP_22[[#This Row],[LINEA]])</f>
        <v>959 - ORVE HOGAR IBARRA IIICOCINAS</v>
      </c>
      <c r="B143" t="s">
        <v>81</v>
      </c>
      <c r="C143" t="s">
        <v>82</v>
      </c>
      <c r="D143" t="s">
        <v>86</v>
      </c>
      <c r="E143" t="s">
        <v>88</v>
      </c>
      <c r="F143" t="s">
        <v>26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 s="42"/>
      <c r="U143" s="42"/>
      <c r="W143" t="str">
        <f>VLOOKUP(ARCHIVOS_COMPLETOS_QMI_1_AL_17_SEP_22[[#This Row],[TIENDA HMPV]],Tabla6[[NOMBRE PDV HMPDV]:[RETAIL MAPPING]],2,0)</f>
        <v>BRONCE</v>
      </c>
      <c r="X143">
        <f>SUM(ARCHIVOS_COMPLETOS_QMI_1_AL_17_SEP_22[[#This Row],[VENTAS MABE]:[OTROS]])</f>
        <v>0</v>
      </c>
      <c r="Y143" s="42">
        <f>IFERROR(ARCHIVOS_COMPLETOS_QMI_1_AL_17_SEP_22[[#This Row],[VENTAS MABE]]/ARCHIVOS_COMPLETOS_QMI_1_AL_17_SEP_22[[#This Row],[VENTAS INDURAMA]],0)</f>
        <v>0</v>
      </c>
      <c r="Z143" t="str">
        <f>VLOOKUP(ARCHIVOS_COMPLETOS_QMI_1_AL_17_SEP_22[[#This Row],[Columna1]],Tabla5[CLAVE],1,0)</f>
        <v>959 - ORVE HOGAR IBARRA IIICOCINAS</v>
      </c>
    </row>
    <row r="144" spans="1:26" x14ac:dyDescent="0.3">
      <c r="A144" t="str">
        <f>CONCATENATE(ARCHIVOS_COMPLETOS_QMI_1_AL_17_SEP_22[[#This Row],[TIENDA HMPV]],ARCHIVOS_COMPLETOS_QMI_1_AL_17_SEP_22[[#This Row],[LINEA]])</f>
        <v>959 - ORVE HOGAR IBARRA IIIGLOBALES</v>
      </c>
      <c r="B144" t="s">
        <v>81</v>
      </c>
      <c r="C144" t="s">
        <v>82</v>
      </c>
      <c r="D144" t="s">
        <v>86</v>
      </c>
      <c r="E144" t="s">
        <v>88</v>
      </c>
      <c r="F144" t="s">
        <v>27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 s="42"/>
      <c r="U144" s="42"/>
      <c r="W144" t="str">
        <f>VLOOKUP(ARCHIVOS_COMPLETOS_QMI_1_AL_17_SEP_22[[#This Row],[TIENDA HMPV]],Tabla6[[NOMBRE PDV HMPDV]:[RETAIL MAPPING]],2,0)</f>
        <v>BRONCE</v>
      </c>
      <c r="X144">
        <f>SUM(ARCHIVOS_COMPLETOS_QMI_1_AL_17_SEP_22[[#This Row],[VENTAS MABE]:[OTROS]])</f>
        <v>0</v>
      </c>
      <c r="Y144" s="42">
        <f>IFERROR(ARCHIVOS_COMPLETOS_QMI_1_AL_17_SEP_22[[#This Row],[VENTAS MABE]]/ARCHIVOS_COMPLETOS_QMI_1_AL_17_SEP_22[[#This Row],[VENTAS INDURAMA]],0)</f>
        <v>0</v>
      </c>
      <c r="Z144" t="str">
        <f>VLOOKUP(ARCHIVOS_COMPLETOS_QMI_1_AL_17_SEP_22[[#This Row],[Columna1]],Tabla5[CLAVE],1,0)</f>
        <v>959 - ORVE HOGAR IBARRA IIIGLOBALES</v>
      </c>
    </row>
    <row r="145" spans="1:26" x14ac:dyDescent="0.3">
      <c r="A145" t="str">
        <f>CONCATENATE(ARCHIVOS_COMPLETOS_QMI_1_AL_17_SEP_22[[#This Row],[TIENDA HMPV]],ARCHIVOS_COMPLETOS_QMI_1_AL_17_SEP_22[[#This Row],[LINEA]])</f>
        <v>959 - ORVE HOGAR IBARRA IIILAVADO</v>
      </c>
      <c r="B145" t="s">
        <v>81</v>
      </c>
      <c r="C145" t="s">
        <v>82</v>
      </c>
      <c r="D145" t="s">
        <v>86</v>
      </c>
      <c r="E145" t="s">
        <v>88</v>
      </c>
      <c r="F145" t="s">
        <v>28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 s="42"/>
      <c r="U145" s="42"/>
      <c r="W145" t="str">
        <f>VLOOKUP(ARCHIVOS_COMPLETOS_QMI_1_AL_17_SEP_22[[#This Row],[TIENDA HMPV]],Tabla6[[NOMBRE PDV HMPDV]:[RETAIL MAPPING]],2,0)</f>
        <v>BRONCE</v>
      </c>
      <c r="X145">
        <f>SUM(ARCHIVOS_COMPLETOS_QMI_1_AL_17_SEP_22[[#This Row],[VENTAS MABE]:[OTROS]])</f>
        <v>0</v>
      </c>
      <c r="Y145" s="42">
        <f>IFERROR(ARCHIVOS_COMPLETOS_QMI_1_AL_17_SEP_22[[#This Row],[VENTAS MABE]]/ARCHIVOS_COMPLETOS_QMI_1_AL_17_SEP_22[[#This Row],[VENTAS INDURAMA]],0)</f>
        <v>0</v>
      </c>
      <c r="Z145" t="str">
        <f>VLOOKUP(ARCHIVOS_COMPLETOS_QMI_1_AL_17_SEP_22[[#This Row],[Columna1]],Tabla5[CLAVE],1,0)</f>
        <v>959 - ORVE HOGAR IBARRA IIILAVADO</v>
      </c>
    </row>
    <row r="146" spans="1:26" x14ac:dyDescent="0.3">
      <c r="A146" t="str">
        <f>CONCATENATE(ARCHIVOS_COMPLETOS_QMI_1_AL_17_SEP_22[[#This Row],[TIENDA HMPV]],ARCHIVOS_COMPLETOS_QMI_1_AL_17_SEP_22[[#This Row],[LINEA]])</f>
        <v>959 - ORVE HOGAR IBARRA IIIREFRIGERACIÓN</v>
      </c>
      <c r="B146" t="s">
        <v>81</v>
      </c>
      <c r="C146" t="s">
        <v>82</v>
      </c>
      <c r="D146" t="s">
        <v>86</v>
      </c>
      <c r="E146" t="s">
        <v>88</v>
      </c>
      <c r="F146" t="s">
        <v>29</v>
      </c>
      <c r="G146">
        <v>2</v>
      </c>
      <c r="H146">
        <v>1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 s="42"/>
      <c r="U146" s="42"/>
      <c r="W146" t="str">
        <f>VLOOKUP(ARCHIVOS_COMPLETOS_QMI_1_AL_17_SEP_22[[#This Row],[TIENDA HMPV]],Tabla6[[NOMBRE PDV HMPDV]:[RETAIL MAPPING]],2,0)</f>
        <v>BRONCE</v>
      </c>
      <c r="X146">
        <f>SUM(ARCHIVOS_COMPLETOS_QMI_1_AL_17_SEP_22[[#This Row],[VENTAS MABE]:[OTROS]])</f>
        <v>4</v>
      </c>
      <c r="Y146" s="42">
        <f>IFERROR(ARCHIVOS_COMPLETOS_QMI_1_AL_17_SEP_22[[#This Row],[VENTAS MABE]]/ARCHIVOS_COMPLETOS_QMI_1_AL_17_SEP_22[[#This Row],[VENTAS INDURAMA]],0)</f>
        <v>0.33333333333333331</v>
      </c>
      <c r="Z146" t="str">
        <f>VLOOKUP(ARCHIVOS_COMPLETOS_QMI_1_AL_17_SEP_22[[#This Row],[Columna1]],Tabla5[CLAVE],1,0)</f>
        <v>959 - ORVE HOGAR IBARRA IIIREFRIGERACIÓN</v>
      </c>
    </row>
    <row r="147" spans="1:26" x14ac:dyDescent="0.3">
      <c r="A147" t="str">
        <f>CONCATENATE(ARCHIVOS_COMPLETOS_QMI_1_AL_17_SEP_22[[#This Row],[TIENDA HMPV]],ARCHIVOS_COMPLETOS_QMI_1_AL_17_SEP_22[[#This Row],[LINEA]])</f>
        <v>158 - POINT IBARRACOCINAS</v>
      </c>
      <c r="B147" t="s">
        <v>81</v>
      </c>
      <c r="C147" t="s">
        <v>82</v>
      </c>
      <c r="D147" t="s">
        <v>77</v>
      </c>
      <c r="E147" t="s">
        <v>89</v>
      </c>
      <c r="F147" t="s">
        <v>26</v>
      </c>
      <c r="G147">
        <v>10</v>
      </c>
      <c r="H147">
        <v>5</v>
      </c>
      <c r="I147">
        <v>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T147" s="42"/>
      <c r="U147" s="42"/>
      <c r="W147" t="str">
        <f>VLOOKUP(ARCHIVOS_COMPLETOS_QMI_1_AL_17_SEP_22[[#This Row],[TIENDA HMPV]],Tabla6[[NOMBRE PDV HMPDV]:[RETAIL MAPPING]],2,0)</f>
        <v>PLATINO</v>
      </c>
      <c r="X147">
        <f>SUM(ARCHIVOS_COMPLETOS_QMI_1_AL_17_SEP_22[[#This Row],[VENTAS MABE]:[OTROS]])</f>
        <v>10</v>
      </c>
      <c r="Y147" s="42">
        <f>IFERROR(ARCHIVOS_COMPLETOS_QMI_1_AL_17_SEP_22[[#This Row],[VENTAS MABE]]/ARCHIVOS_COMPLETOS_QMI_1_AL_17_SEP_22[[#This Row],[VENTAS INDURAMA]],0)</f>
        <v>1.25</v>
      </c>
      <c r="Z147" t="str">
        <f>VLOOKUP(ARCHIVOS_COMPLETOS_QMI_1_AL_17_SEP_22[[#This Row],[Columna1]],Tabla5[CLAVE],1,0)</f>
        <v>158 - POINT IBARRACOCINAS</v>
      </c>
    </row>
    <row r="148" spans="1:26" x14ac:dyDescent="0.3">
      <c r="A148" t="str">
        <f>CONCATENATE(ARCHIVOS_COMPLETOS_QMI_1_AL_17_SEP_22[[#This Row],[TIENDA HMPV]],ARCHIVOS_COMPLETOS_QMI_1_AL_17_SEP_22[[#This Row],[LINEA]])</f>
        <v>158 - POINT IBARRAGLOBALES</v>
      </c>
      <c r="B148" t="s">
        <v>81</v>
      </c>
      <c r="C148" t="s">
        <v>82</v>
      </c>
      <c r="D148" t="s">
        <v>77</v>
      </c>
      <c r="E148" t="s">
        <v>89</v>
      </c>
      <c r="F148" t="s">
        <v>27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 s="42"/>
      <c r="U148" s="42"/>
      <c r="W148" t="str">
        <f>VLOOKUP(ARCHIVOS_COMPLETOS_QMI_1_AL_17_SEP_22[[#This Row],[TIENDA HMPV]],Tabla6[[NOMBRE PDV HMPDV]:[RETAIL MAPPING]],2,0)</f>
        <v>PLATINO</v>
      </c>
      <c r="X148">
        <f>SUM(ARCHIVOS_COMPLETOS_QMI_1_AL_17_SEP_22[[#This Row],[VENTAS MABE]:[OTROS]])</f>
        <v>0</v>
      </c>
      <c r="Y148" s="42">
        <f>IFERROR(ARCHIVOS_COMPLETOS_QMI_1_AL_17_SEP_22[[#This Row],[VENTAS MABE]]/ARCHIVOS_COMPLETOS_QMI_1_AL_17_SEP_22[[#This Row],[VENTAS INDURAMA]],0)</f>
        <v>0</v>
      </c>
      <c r="Z148" t="str">
        <f>VLOOKUP(ARCHIVOS_COMPLETOS_QMI_1_AL_17_SEP_22[[#This Row],[Columna1]],Tabla5[CLAVE],1,0)</f>
        <v>158 - POINT IBARRAGLOBALES</v>
      </c>
    </row>
    <row r="149" spans="1:26" x14ac:dyDescent="0.3">
      <c r="A149" t="str">
        <f>CONCATENATE(ARCHIVOS_COMPLETOS_QMI_1_AL_17_SEP_22[[#This Row],[TIENDA HMPV]],ARCHIVOS_COMPLETOS_QMI_1_AL_17_SEP_22[[#This Row],[LINEA]])</f>
        <v>158 - POINT IBARRALAVADO</v>
      </c>
      <c r="B149" t="s">
        <v>81</v>
      </c>
      <c r="C149" t="s">
        <v>82</v>
      </c>
      <c r="D149" t="s">
        <v>77</v>
      </c>
      <c r="E149" t="s">
        <v>89</v>
      </c>
      <c r="F149" t="s">
        <v>28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 s="42"/>
      <c r="U149" s="42"/>
      <c r="W149" t="str">
        <f>VLOOKUP(ARCHIVOS_COMPLETOS_QMI_1_AL_17_SEP_22[[#This Row],[TIENDA HMPV]],Tabla6[[NOMBRE PDV HMPDV]:[RETAIL MAPPING]],2,0)</f>
        <v>PLATINO</v>
      </c>
      <c r="X149">
        <f>SUM(ARCHIVOS_COMPLETOS_QMI_1_AL_17_SEP_22[[#This Row],[VENTAS MABE]:[OTROS]])</f>
        <v>1</v>
      </c>
      <c r="Y149" s="42">
        <f>IFERROR(ARCHIVOS_COMPLETOS_QMI_1_AL_17_SEP_22[[#This Row],[VENTAS MABE]]/ARCHIVOS_COMPLETOS_QMI_1_AL_17_SEP_22[[#This Row],[VENTAS INDURAMA]],0)</f>
        <v>0</v>
      </c>
      <c r="Z149" t="str">
        <f>VLOOKUP(ARCHIVOS_COMPLETOS_QMI_1_AL_17_SEP_22[[#This Row],[Columna1]],Tabla5[CLAVE],1,0)</f>
        <v>158 - POINT IBARRALAVADO</v>
      </c>
    </row>
    <row r="150" spans="1:26" x14ac:dyDescent="0.3">
      <c r="A150" t="str">
        <f>CONCATENATE(ARCHIVOS_COMPLETOS_QMI_1_AL_17_SEP_22[[#This Row],[TIENDA HMPV]],ARCHIVOS_COMPLETOS_QMI_1_AL_17_SEP_22[[#This Row],[LINEA]])</f>
        <v>158 - POINT IBARRAREFRIGERACIÓN</v>
      </c>
      <c r="B150" t="s">
        <v>81</v>
      </c>
      <c r="C150" t="s">
        <v>82</v>
      </c>
      <c r="D150" t="s">
        <v>77</v>
      </c>
      <c r="E150" t="s">
        <v>89</v>
      </c>
      <c r="F150" t="s">
        <v>29</v>
      </c>
      <c r="G150">
        <v>4</v>
      </c>
      <c r="H150">
        <v>8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 s="42"/>
      <c r="U150" s="42"/>
      <c r="W150" t="str">
        <f>VLOOKUP(ARCHIVOS_COMPLETOS_QMI_1_AL_17_SEP_22[[#This Row],[TIENDA HMPV]],Tabla6[[NOMBRE PDV HMPDV]:[RETAIL MAPPING]],2,0)</f>
        <v>PLATINO</v>
      </c>
      <c r="X150">
        <f>SUM(ARCHIVOS_COMPLETOS_QMI_1_AL_17_SEP_22[[#This Row],[VENTAS MABE]:[OTROS]])</f>
        <v>10</v>
      </c>
      <c r="Y150" s="42">
        <f>IFERROR(ARCHIVOS_COMPLETOS_QMI_1_AL_17_SEP_22[[#This Row],[VENTAS MABE]]/ARCHIVOS_COMPLETOS_QMI_1_AL_17_SEP_22[[#This Row],[VENTAS INDURAMA]],0)</f>
        <v>4</v>
      </c>
      <c r="Z150" t="str">
        <f>VLOOKUP(ARCHIVOS_COMPLETOS_QMI_1_AL_17_SEP_22[[#This Row],[Columna1]],Tabla5[CLAVE],1,0)</f>
        <v>158 - POINT IBARRAREFRIGERACIÓN</v>
      </c>
    </row>
    <row r="151" spans="1:26" x14ac:dyDescent="0.3">
      <c r="A151" t="str">
        <f>CONCATENATE(ARCHIVOS_COMPLETOS_QMI_1_AL_17_SEP_22[[#This Row],[TIENDA HMPV]],ARCHIVOS_COMPLETOS_QMI_1_AL_17_SEP_22[[#This Row],[LINEA]])</f>
        <v>1018 - Tienda IbarraCOCINAS</v>
      </c>
      <c r="B151" t="s">
        <v>90</v>
      </c>
      <c r="C151" t="s">
        <v>91</v>
      </c>
      <c r="D151" t="s">
        <v>39</v>
      </c>
      <c r="E151" t="s">
        <v>936</v>
      </c>
      <c r="F151" t="s">
        <v>26</v>
      </c>
      <c r="G151">
        <v>2</v>
      </c>
      <c r="I151">
        <v>1</v>
      </c>
      <c r="T151" s="42"/>
      <c r="U151" s="42"/>
      <c r="W151" t="str">
        <f>VLOOKUP(ARCHIVOS_COMPLETOS_QMI_1_AL_17_SEP_22[[#This Row],[TIENDA HMPV]],Tabla6[[NOMBRE PDV HMPDV]:[RETAIL MAPPING]],2,0)</f>
        <v>BRONCE</v>
      </c>
      <c r="X151">
        <f>SUM(ARCHIVOS_COMPLETOS_QMI_1_AL_17_SEP_22[[#This Row],[VENTAS MABE]:[OTROS]])</f>
        <v>1</v>
      </c>
      <c r="Y151" s="42">
        <f>IFERROR(ARCHIVOS_COMPLETOS_QMI_1_AL_17_SEP_22[[#This Row],[VENTAS MABE]]/ARCHIVOS_COMPLETOS_QMI_1_AL_17_SEP_22[[#This Row],[VENTAS INDURAMA]],0)</f>
        <v>0</v>
      </c>
      <c r="Z151" t="str">
        <f>VLOOKUP(ARCHIVOS_COMPLETOS_QMI_1_AL_17_SEP_22[[#This Row],[Columna1]],Tabla5[CLAVE],1,0)</f>
        <v>1018 - Tienda IbarraCOCINAS</v>
      </c>
    </row>
    <row r="152" spans="1:26" x14ac:dyDescent="0.3">
      <c r="A152" t="str">
        <f>CONCATENATE(ARCHIVOS_COMPLETOS_QMI_1_AL_17_SEP_22[[#This Row],[TIENDA HMPV]],ARCHIVOS_COMPLETOS_QMI_1_AL_17_SEP_22[[#This Row],[LINEA]])</f>
        <v>1018 - Tienda IbarraGLOBALES</v>
      </c>
      <c r="B152" t="s">
        <v>90</v>
      </c>
      <c r="C152" t="s">
        <v>91</v>
      </c>
      <c r="D152" t="s">
        <v>39</v>
      </c>
      <c r="E152" t="s">
        <v>936</v>
      </c>
      <c r="F152" t="s">
        <v>27</v>
      </c>
      <c r="G152">
        <v>1</v>
      </c>
      <c r="T152" s="42"/>
      <c r="U152" s="42"/>
      <c r="W152" t="str">
        <f>VLOOKUP(ARCHIVOS_COMPLETOS_QMI_1_AL_17_SEP_22[[#This Row],[TIENDA HMPV]],Tabla6[[NOMBRE PDV HMPDV]:[RETAIL MAPPING]],2,0)</f>
        <v>BRONCE</v>
      </c>
      <c r="X152">
        <f>SUM(ARCHIVOS_COMPLETOS_QMI_1_AL_17_SEP_22[[#This Row],[VENTAS MABE]:[OTROS]])</f>
        <v>0</v>
      </c>
      <c r="Y152" s="42">
        <f>IFERROR(ARCHIVOS_COMPLETOS_QMI_1_AL_17_SEP_22[[#This Row],[VENTAS MABE]]/ARCHIVOS_COMPLETOS_QMI_1_AL_17_SEP_22[[#This Row],[VENTAS INDURAMA]],0)</f>
        <v>0</v>
      </c>
      <c r="Z152" t="str">
        <f>VLOOKUP(ARCHIVOS_COMPLETOS_QMI_1_AL_17_SEP_22[[#This Row],[Columna1]],Tabla5[CLAVE],1,0)</f>
        <v>1018 - Tienda IbarraGLOBALES</v>
      </c>
    </row>
    <row r="153" spans="1:26" x14ac:dyDescent="0.3">
      <c r="A153" t="str">
        <f>CONCATENATE(ARCHIVOS_COMPLETOS_QMI_1_AL_17_SEP_22[[#This Row],[TIENDA HMPV]],ARCHIVOS_COMPLETOS_QMI_1_AL_17_SEP_22[[#This Row],[LINEA]])</f>
        <v>1018 - Tienda IbarraREFRIGERACIÓN</v>
      </c>
      <c r="B153" t="s">
        <v>90</v>
      </c>
      <c r="C153" t="s">
        <v>91</v>
      </c>
      <c r="D153" t="s">
        <v>39</v>
      </c>
      <c r="E153" t="s">
        <v>936</v>
      </c>
      <c r="F153" t="s">
        <v>29</v>
      </c>
      <c r="G153">
        <v>1</v>
      </c>
      <c r="H153">
        <v>1</v>
      </c>
      <c r="I153">
        <v>1</v>
      </c>
      <c r="T153" s="42"/>
      <c r="U153" s="42"/>
      <c r="W153" t="str">
        <f>VLOOKUP(ARCHIVOS_COMPLETOS_QMI_1_AL_17_SEP_22[[#This Row],[TIENDA HMPV]],Tabla6[[NOMBRE PDV HMPDV]:[RETAIL MAPPING]],2,0)</f>
        <v>BRONCE</v>
      </c>
      <c r="X153">
        <f>SUM(ARCHIVOS_COMPLETOS_QMI_1_AL_17_SEP_22[[#This Row],[VENTAS MABE]:[OTROS]])</f>
        <v>2</v>
      </c>
      <c r="Y153" s="42">
        <f>IFERROR(ARCHIVOS_COMPLETOS_QMI_1_AL_17_SEP_22[[#This Row],[VENTAS MABE]]/ARCHIVOS_COMPLETOS_QMI_1_AL_17_SEP_22[[#This Row],[VENTAS INDURAMA]],0)</f>
        <v>1</v>
      </c>
      <c r="Z153" t="str">
        <f>VLOOKUP(ARCHIVOS_COMPLETOS_QMI_1_AL_17_SEP_22[[#This Row],[Columna1]],Tabla5[CLAVE],1,0)</f>
        <v>1018 - Tienda IbarraREFRIGERACIÓN</v>
      </c>
    </row>
    <row r="154" spans="1:26" x14ac:dyDescent="0.3">
      <c r="A154" t="str">
        <f>CONCATENATE(ARCHIVOS_COMPLETOS_QMI_1_AL_17_SEP_22[[#This Row],[TIENDA HMPV]],ARCHIVOS_COMPLETOS_QMI_1_AL_17_SEP_22[[#This Row],[LINEA]])</f>
        <v>531 - Créditos Económicos IbarraCOCINAS</v>
      </c>
      <c r="B154" t="s">
        <v>90</v>
      </c>
      <c r="C154" t="s">
        <v>91</v>
      </c>
      <c r="D154" t="s">
        <v>23</v>
      </c>
      <c r="E154" t="s">
        <v>920</v>
      </c>
      <c r="F154" t="s">
        <v>26</v>
      </c>
      <c r="G154">
        <v>3</v>
      </c>
      <c r="H154">
        <v>1</v>
      </c>
      <c r="Q154">
        <v>1</v>
      </c>
      <c r="T154" s="42"/>
      <c r="U154" s="42"/>
      <c r="W154" t="str">
        <f>VLOOKUP(ARCHIVOS_COMPLETOS_QMI_1_AL_17_SEP_22[[#This Row],[TIENDA HMPV]],Tabla6[[NOMBRE PDV HMPDV]:[RETAIL MAPPING]],2,0)</f>
        <v>NA</v>
      </c>
      <c r="X154">
        <f>SUM(ARCHIVOS_COMPLETOS_QMI_1_AL_17_SEP_22[[#This Row],[VENTAS MABE]:[OTROS]])</f>
        <v>2</v>
      </c>
      <c r="Y154" s="42">
        <f>IFERROR(ARCHIVOS_COMPLETOS_QMI_1_AL_17_SEP_22[[#This Row],[VENTAS MABE]]/ARCHIVOS_COMPLETOS_QMI_1_AL_17_SEP_22[[#This Row],[VENTAS INDURAMA]],0)</f>
        <v>0</v>
      </c>
      <c r="Z154" t="str">
        <f>VLOOKUP(ARCHIVOS_COMPLETOS_QMI_1_AL_17_SEP_22[[#This Row],[Columna1]],Tabla5[CLAVE],1,0)</f>
        <v>531 - Créditos Económicos IbarraCOCINAS</v>
      </c>
    </row>
    <row r="155" spans="1:26" x14ac:dyDescent="0.3">
      <c r="A155" t="str">
        <f>CONCATENATE(ARCHIVOS_COMPLETOS_QMI_1_AL_17_SEP_22[[#This Row],[TIENDA HMPV]],ARCHIVOS_COMPLETOS_QMI_1_AL_17_SEP_22[[#This Row],[LINEA]])</f>
        <v>531 - Créditos Económicos IbarraREFRIGERACIÓN</v>
      </c>
      <c r="B155" t="s">
        <v>90</v>
      </c>
      <c r="C155" t="s">
        <v>91</v>
      </c>
      <c r="D155" t="s">
        <v>23</v>
      </c>
      <c r="E155" t="s">
        <v>920</v>
      </c>
      <c r="F155" t="s">
        <v>29</v>
      </c>
      <c r="G155">
        <v>1</v>
      </c>
      <c r="H155">
        <v>1</v>
      </c>
      <c r="T155" s="42"/>
      <c r="U155" s="42"/>
      <c r="W155" t="str">
        <f>VLOOKUP(ARCHIVOS_COMPLETOS_QMI_1_AL_17_SEP_22[[#This Row],[TIENDA HMPV]],Tabla6[[NOMBRE PDV HMPDV]:[RETAIL MAPPING]],2,0)</f>
        <v>NA</v>
      </c>
      <c r="X155">
        <f>SUM(ARCHIVOS_COMPLETOS_QMI_1_AL_17_SEP_22[[#This Row],[VENTAS MABE]:[OTROS]])</f>
        <v>1</v>
      </c>
      <c r="Y155" s="42">
        <f>IFERROR(ARCHIVOS_COMPLETOS_QMI_1_AL_17_SEP_22[[#This Row],[VENTAS MABE]]/ARCHIVOS_COMPLETOS_QMI_1_AL_17_SEP_22[[#This Row],[VENTAS INDURAMA]],0)</f>
        <v>0</v>
      </c>
      <c r="Z155" t="str">
        <f>VLOOKUP(ARCHIVOS_COMPLETOS_QMI_1_AL_17_SEP_22[[#This Row],[Columna1]],Tabla5[CLAVE],1,0)</f>
        <v>531 - Créditos Económicos IbarraREFRIGERACIÓN</v>
      </c>
    </row>
    <row r="156" spans="1:26" x14ac:dyDescent="0.3">
      <c r="A156" t="str">
        <f>CONCATENATE(ARCHIVOS_COMPLETOS_QMI_1_AL_17_SEP_22[[#This Row],[TIENDA HMPV]],ARCHIVOS_COMPLETOS_QMI_1_AL_17_SEP_22[[#This Row],[LINEA]])</f>
        <v>5 - IBARRACOCINAS</v>
      </c>
      <c r="B156" t="s">
        <v>90</v>
      </c>
      <c r="C156" t="s">
        <v>91</v>
      </c>
      <c r="D156" t="s">
        <v>30</v>
      </c>
      <c r="E156" t="s">
        <v>93</v>
      </c>
      <c r="F156" t="s">
        <v>26</v>
      </c>
      <c r="G156">
        <v>5</v>
      </c>
      <c r="H156">
        <v>2</v>
      </c>
      <c r="I156">
        <v>2</v>
      </c>
      <c r="T156" s="42"/>
      <c r="U156" s="42"/>
      <c r="W156" t="str">
        <f>VLOOKUP(ARCHIVOS_COMPLETOS_QMI_1_AL_17_SEP_22[[#This Row],[TIENDA HMPV]],Tabla6[[NOMBRE PDV HMPDV]:[RETAIL MAPPING]],2,0)</f>
        <v>BRONCE</v>
      </c>
      <c r="X156">
        <f>SUM(ARCHIVOS_COMPLETOS_QMI_1_AL_17_SEP_22[[#This Row],[VENTAS MABE]:[OTROS]])</f>
        <v>4</v>
      </c>
      <c r="Y156" s="42">
        <f>IFERROR(ARCHIVOS_COMPLETOS_QMI_1_AL_17_SEP_22[[#This Row],[VENTAS MABE]]/ARCHIVOS_COMPLETOS_QMI_1_AL_17_SEP_22[[#This Row],[VENTAS INDURAMA]],0)</f>
        <v>1</v>
      </c>
      <c r="Z156" t="str">
        <f>VLOOKUP(ARCHIVOS_COMPLETOS_QMI_1_AL_17_SEP_22[[#This Row],[Columna1]],Tabla5[CLAVE],1,0)</f>
        <v>5 - IBARRACOCINAS</v>
      </c>
    </row>
    <row r="157" spans="1:26" x14ac:dyDescent="0.3">
      <c r="A157" t="str">
        <f>CONCATENATE(ARCHIVOS_COMPLETOS_QMI_1_AL_17_SEP_22[[#This Row],[TIENDA HMPV]],ARCHIVOS_COMPLETOS_QMI_1_AL_17_SEP_22[[#This Row],[LINEA]])</f>
        <v>5 - IBARRAGLOBALES</v>
      </c>
      <c r="B157" t="s">
        <v>90</v>
      </c>
      <c r="C157" t="s">
        <v>91</v>
      </c>
      <c r="D157" t="s">
        <v>30</v>
      </c>
      <c r="E157" t="s">
        <v>93</v>
      </c>
      <c r="F157" t="s">
        <v>27</v>
      </c>
      <c r="G157">
        <v>1</v>
      </c>
      <c r="H157">
        <v>1</v>
      </c>
      <c r="I157">
        <v>2</v>
      </c>
      <c r="T157" s="42"/>
      <c r="U157" s="42"/>
      <c r="W157" t="str">
        <f>VLOOKUP(ARCHIVOS_COMPLETOS_QMI_1_AL_17_SEP_22[[#This Row],[TIENDA HMPV]],Tabla6[[NOMBRE PDV HMPDV]:[RETAIL MAPPING]],2,0)</f>
        <v>BRONCE</v>
      </c>
      <c r="X157">
        <f>SUM(ARCHIVOS_COMPLETOS_QMI_1_AL_17_SEP_22[[#This Row],[VENTAS MABE]:[OTROS]])</f>
        <v>3</v>
      </c>
      <c r="Y157" s="42">
        <f>IFERROR(ARCHIVOS_COMPLETOS_QMI_1_AL_17_SEP_22[[#This Row],[VENTAS MABE]]/ARCHIVOS_COMPLETOS_QMI_1_AL_17_SEP_22[[#This Row],[VENTAS INDURAMA]],0)</f>
        <v>0.5</v>
      </c>
      <c r="Z157" t="str">
        <f>VLOOKUP(ARCHIVOS_COMPLETOS_QMI_1_AL_17_SEP_22[[#This Row],[Columna1]],Tabla5[CLAVE],1,0)</f>
        <v>5 - IBARRAGLOBALES</v>
      </c>
    </row>
    <row r="158" spans="1:26" x14ac:dyDescent="0.3">
      <c r="A158" t="str">
        <f>CONCATENATE(ARCHIVOS_COMPLETOS_QMI_1_AL_17_SEP_22[[#This Row],[TIENDA HMPV]],ARCHIVOS_COMPLETOS_QMI_1_AL_17_SEP_22[[#This Row],[LINEA]])</f>
        <v>5 - IBARRALAVADO</v>
      </c>
      <c r="B158" t="s">
        <v>90</v>
      </c>
      <c r="C158" t="s">
        <v>91</v>
      </c>
      <c r="D158" t="s">
        <v>30</v>
      </c>
      <c r="E158" t="s">
        <v>93</v>
      </c>
      <c r="F158" t="s">
        <v>28</v>
      </c>
      <c r="G158">
        <v>2</v>
      </c>
      <c r="H158">
        <v>1</v>
      </c>
      <c r="J158">
        <v>2</v>
      </c>
      <c r="L158">
        <v>2</v>
      </c>
      <c r="T158" s="42"/>
      <c r="U158" s="42"/>
      <c r="W158" t="str">
        <f>VLOOKUP(ARCHIVOS_COMPLETOS_QMI_1_AL_17_SEP_22[[#This Row],[TIENDA HMPV]],Tabla6[[NOMBRE PDV HMPDV]:[RETAIL MAPPING]],2,0)</f>
        <v>BRONCE</v>
      </c>
      <c r="X158">
        <f>SUM(ARCHIVOS_COMPLETOS_QMI_1_AL_17_SEP_22[[#This Row],[VENTAS MABE]:[OTROS]])</f>
        <v>5</v>
      </c>
      <c r="Y158" s="42">
        <f>IFERROR(ARCHIVOS_COMPLETOS_QMI_1_AL_17_SEP_22[[#This Row],[VENTAS MABE]]/ARCHIVOS_COMPLETOS_QMI_1_AL_17_SEP_22[[#This Row],[VENTAS INDURAMA]],0)</f>
        <v>0</v>
      </c>
      <c r="Z158" t="str">
        <f>VLOOKUP(ARCHIVOS_COMPLETOS_QMI_1_AL_17_SEP_22[[#This Row],[Columna1]],Tabla5[CLAVE],1,0)</f>
        <v>5 - IBARRALAVADO</v>
      </c>
    </row>
    <row r="159" spans="1:26" x14ac:dyDescent="0.3">
      <c r="A159" t="str">
        <f>CONCATENATE(ARCHIVOS_COMPLETOS_QMI_1_AL_17_SEP_22[[#This Row],[TIENDA HMPV]],ARCHIVOS_COMPLETOS_QMI_1_AL_17_SEP_22[[#This Row],[LINEA]])</f>
        <v>5 - IBARRAREFRIGERACIÓN</v>
      </c>
      <c r="B159" t="s">
        <v>90</v>
      </c>
      <c r="C159" t="s">
        <v>91</v>
      </c>
      <c r="D159" t="s">
        <v>30</v>
      </c>
      <c r="E159" t="s">
        <v>93</v>
      </c>
      <c r="F159" t="s">
        <v>29</v>
      </c>
      <c r="G159">
        <v>2</v>
      </c>
      <c r="H159">
        <v>2</v>
      </c>
      <c r="I159">
        <v>1</v>
      </c>
      <c r="T159" s="42"/>
      <c r="U159" s="42"/>
      <c r="W159" t="str">
        <f>VLOOKUP(ARCHIVOS_COMPLETOS_QMI_1_AL_17_SEP_22[[#This Row],[TIENDA HMPV]],Tabla6[[NOMBRE PDV HMPDV]:[RETAIL MAPPING]],2,0)</f>
        <v>BRONCE</v>
      </c>
      <c r="X159">
        <f>SUM(ARCHIVOS_COMPLETOS_QMI_1_AL_17_SEP_22[[#This Row],[VENTAS MABE]:[OTROS]])</f>
        <v>3</v>
      </c>
      <c r="Y159" s="42">
        <f>IFERROR(ARCHIVOS_COMPLETOS_QMI_1_AL_17_SEP_22[[#This Row],[VENTAS MABE]]/ARCHIVOS_COMPLETOS_QMI_1_AL_17_SEP_22[[#This Row],[VENTAS INDURAMA]],0)</f>
        <v>2</v>
      </c>
      <c r="Z159" t="str">
        <f>VLOOKUP(ARCHIVOS_COMPLETOS_QMI_1_AL_17_SEP_22[[#This Row],[Columna1]],Tabla5[CLAVE],1,0)</f>
        <v>5 - IBARRAREFRIGERACIÓN</v>
      </c>
    </row>
    <row r="160" spans="1:26" x14ac:dyDescent="0.3">
      <c r="A160" t="str">
        <f>CONCATENATE(ARCHIVOS_COMPLETOS_QMI_1_AL_17_SEP_22[[#This Row],[TIENDA HMPV]],ARCHIVOS_COMPLETOS_QMI_1_AL_17_SEP_22[[#This Row],[LINEA]])</f>
        <v>49 - IBARRA 3COCINAS</v>
      </c>
      <c r="B160" t="s">
        <v>90</v>
      </c>
      <c r="C160" t="s">
        <v>91</v>
      </c>
      <c r="D160" t="s">
        <v>30</v>
      </c>
      <c r="E160" t="s">
        <v>94</v>
      </c>
      <c r="F160" t="s">
        <v>26</v>
      </c>
      <c r="G160">
        <v>5</v>
      </c>
      <c r="H160">
        <v>1</v>
      </c>
      <c r="I160">
        <v>8</v>
      </c>
      <c r="T160" s="42"/>
      <c r="U160" s="42"/>
      <c r="W160" t="str">
        <f>VLOOKUP(ARCHIVOS_COMPLETOS_QMI_1_AL_17_SEP_22[[#This Row],[TIENDA HMPV]],Tabla6[[NOMBRE PDV HMPDV]:[RETAIL MAPPING]],2,0)</f>
        <v>BRONCE</v>
      </c>
      <c r="X160">
        <f>SUM(ARCHIVOS_COMPLETOS_QMI_1_AL_17_SEP_22[[#This Row],[VENTAS MABE]:[OTROS]])</f>
        <v>9</v>
      </c>
      <c r="Y160" s="42">
        <f>IFERROR(ARCHIVOS_COMPLETOS_QMI_1_AL_17_SEP_22[[#This Row],[VENTAS MABE]]/ARCHIVOS_COMPLETOS_QMI_1_AL_17_SEP_22[[#This Row],[VENTAS INDURAMA]],0)</f>
        <v>0.125</v>
      </c>
      <c r="Z160" t="str">
        <f>VLOOKUP(ARCHIVOS_COMPLETOS_QMI_1_AL_17_SEP_22[[#This Row],[Columna1]],Tabla5[CLAVE],1,0)</f>
        <v>49 - IBARRA 3COCINAS</v>
      </c>
    </row>
    <row r="161" spans="1:26" x14ac:dyDescent="0.3">
      <c r="A161" t="str">
        <f>CONCATENATE(ARCHIVOS_COMPLETOS_QMI_1_AL_17_SEP_22[[#This Row],[TIENDA HMPV]],ARCHIVOS_COMPLETOS_QMI_1_AL_17_SEP_22[[#This Row],[LINEA]])</f>
        <v>49 - IBARRA 3GLOBALES</v>
      </c>
      <c r="B161" t="s">
        <v>90</v>
      </c>
      <c r="C161" t="s">
        <v>91</v>
      </c>
      <c r="D161" t="s">
        <v>30</v>
      </c>
      <c r="E161" t="s">
        <v>94</v>
      </c>
      <c r="F161" t="s">
        <v>27</v>
      </c>
      <c r="G161">
        <v>2</v>
      </c>
      <c r="H161">
        <v>1</v>
      </c>
      <c r="T161" s="42"/>
      <c r="U161" s="42"/>
      <c r="W161" t="str">
        <f>VLOOKUP(ARCHIVOS_COMPLETOS_QMI_1_AL_17_SEP_22[[#This Row],[TIENDA HMPV]],Tabla6[[NOMBRE PDV HMPDV]:[RETAIL MAPPING]],2,0)</f>
        <v>BRONCE</v>
      </c>
      <c r="X161">
        <f>SUM(ARCHIVOS_COMPLETOS_QMI_1_AL_17_SEP_22[[#This Row],[VENTAS MABE]:[OTROS]])</f>
        <v>1</v>
      </c>
      <c r="Y161" s="42">
        <f>IFERROR(ARCHIVOS_COMPLETOS_QMI_1_AL_17_SEP_22[[#This Row],[VENTAS MABE]]/ARCHIVOS_COMPLETOS_QMI_1_AL_17_SEP_22[[#This Row],[VENTAS INDURAMA]],0)</f>
        <v>0</v>
      </c>
      <c r="Z161" t="str">
        <f>VLOOKUP(ARCHIVOS_COMPLETOS_QMI_1_AL_17_SEP_22[[#This Row],[Columna1]],Tabla5[CLAVE],1,0)</f>
        <v>49 - IBARRA 3GLOBALES</v>
      </c>
    </row>
    <row r="162" spans="1:26" x14ac:dyDescent="0.3">
      <c r="A162" t="str">
        <f>CONCATENATE(ARCHIVOS_COMPLETOS_QMI_1_AL_17_SEP_22[[#This Row],[TIENDA HMPV]],ARCHIVOS_COMPLETOS_QMI_1_AL_17_SEP_22[[#This Row],[LINEA]])</f>
        <v>49 - IBARRA 3LAVADO</v>
      </c>
      <c r="B162" t="s">
        <v>90</v>
      </c>
      <c r="C162" t="s">
        <v>91</v>
      </c>
      <c r="D162" t="s">
        <v>30</v>
      </c>
      <c r="E162" t="s">
        <v>94</v>
      </c>
      <c r="F162" t="s">
        <v>28</v>
      </c>
      <c r="G162">
        <v>1</v>
      </c>
      <c r="J162">
        <v>3</v>
      </c>
      <c r="L162">
        <v>3</v>
      </c>
      <c r="T162" s="42"/>
      <c r="U162" s="42"/>
      <c r="W162" t="str">
        <f>VLOOKUP(ARCHIVOS_COMPLETOS_QMI_1_AL_17_SEP_22[[#This Row],[TIENDA HMPV]],Tabla6[[NOMBRE PDV HMPDV]:[RETAIL MAPPING]],2,0)</f>
        <v>BRONCE</v>
      </c>
      <c r="X162">
        <f>SUM(ARCHIVOS_COMPLETOS_QMI_1_AL_17_SEP_22[[#This Row],[VENTAS MABE]:[OTROS]])</f>
        <v>6</v>
      </c>
      <c r="Y162" s="42">
        <f>IFERROR(ARCHIVOS_COMPLETOS_QMI_1_AL_17_SEP_22[[#This Row],[VENTAS MABE]]/ARCHIVOS_COMPLETOS_QMI_1_AL_17_SEP_22[[#This Row],[VENTAS INDURAMA]],0)</f>
        <v>0</v>
      </c>
      <c r="Z162" t="str">
        <f>VLOOKUP(ARCHIVOS_COMPLETOS_QMI_1_AL_17_SEP_22[[#This Row],[Columna1]],Tabla5[CLAVE],1,0)</f>
        <v>49 - IBARRA 3LAVADO</v>
      </c>
    </row>
    <row r="163" spans="1:26" x14ac:dyDescent="0.3">
      <c r="A163" t="str">
        <f>CONCATENATE(ARCHIVOS_COMPLETOS_QMI_1_AL_17_SEP_22[[#This Row],[TIENDA HMPV]],ARCHIVOS_COMPLETOS_QMI_1_AL_17_SEP_22[[#This Row],[LINEA]])</f>
        <v>49 - IBARRA 3REFRIGERACIÓN</v>
      </c>
      <c r="B163" t="s">
        <v>90</v>
      </c>
      <c r="C163" t="s">
        <v>91</v>
      </c>
      <c r="D163" t="s">
        <v>30</v>
      </c>
      <c r="E163" t="s">
        <v>94</v>
      </c>
      <c r="F163" t="s">
        <v>29</v>
      </c>
      <c r="G163">
        <v>2</v>
      </c>
      <c r="H163">
        <v>3</v>
      </c>
      <c r="I163">
        <v>5</v>
      </c>
      <c r="T163" s="42"/>
      <c r="U163" s="42"/>
      <c r="W163" t="str">
        <f>VLOOKUP(ARCHIVOS_COMPLETOS_QMI_1_AL_17_SEP_22[[#This Row],[TIENDA HMPV]],Tabla6[[NOMBRE PDV HMPDV]:[RETAIL MAPPING]],2,0)</f>
        <v>BRONCE</v>
      </c>
      <c r="X163">
        <f>SUM(ARCHIVOS_COMPLETOS_QMI_1_AL_17_SEP_22[[#This Row],[VENTAS MABE]:[OTROS]])</f>
        <v>8</v>
      </c>
      <c r="Y163" s="42">
        <f>IFERROR(ARCHIVOS_COMPLETOS_QMI_1_AL_17_SEP_22[[#This Row],[VENTAS MABE]]/ARCHIVOS_COMPLETOS_QMI_1_AL_17_SEP_22[[#This Row],[VENTAS INDURAMA]],0)</f>
        <v>0.6</v>
      </c>
      <c r="Z163" t="str">
        <f>VLOOKUP(ARCHIVOS_COMPLETOS_QMI_1_AL_17_SEP_22[[#This Row],[Columna1]],Tabla5[CLAVE],1,0)</f>
        <v>49 - IBARRA 3REFRIGERACIÓN</v>
      </c>
    </row>
    <row r="164" spans="1:26" x14ac:dyDescent="0.3">
      <c r="A164" t="str">
        <f>CONCATENATE(ARCHIVOS_COMPLETOS_QMI_1_AL_17_SEP_22[[#This Row],[TIENDA HMPV]],ARCHIVOS_COMPLETOS_QMI_1_AL_17_SEP_22[[#This Row],[LINEA]])</f>
        <v>81 - JAPON VELASCOCOCINAS</v>
      </c>
      <c r="B164" t="s">
        <v>90</v>
      </c>
      <c r="C164" t="s">
        <v>91</v>
      </c>
      <c r="D164" t="s">
        <v>41</v>
      </c>
      <c r="E164" t="s">
        <v>938</v>
      </c>
      <c r="F164" t="s">
        <v>26</v>
      </c>
      <c r="G164">
        <v>3</v>
      </c>
      <c r="I164">
        <v>2</v>
      </c>
      <c r="T164" s="42"/>
      <c r="U164" s="42"/>
      <c r="W164" t="str">
        <f>VLOOKUP(ARCHIVOS_COMPLETOS_QMI_1_AL_17_SEP_22[[#This Row],[TIENDA HMPV]],Tabla6[[NOMBRE PDV HMPDV]:[RETAIL MAPPING]],2,0)</f>
        <v>BRONCE</v>
      </c>
      <c r="X164">
        <f>SUM(ARCHIVOS_COMPLETOS_QMI_1_AL_17_SEP_22[[#This Row],[VENTAS MABE]:[OTROS]])</f>
        <v>2</v>
      </c>
      <c r="Y164" s="42">
        <f>IFERROR(ARCHIVOS_COMPLETOS_QMI_1_AL_17_SEP_22[[#This Row],[VENTAS MABE]]/ARCHIVOS_COMPLETOS_QMI_1_AL_17_SEP_22[[#This Row],[VENTAS INDURAMA]],0)</f>
        <v>0</v>
      </c>
      <c r="Z164" t="str">
        <f>VLOOKUP(ARCHIVOS_COMPLETOS_QMI_1_AL_17_SEP_22[[#This Row],[Columna1]],Tabla5[CLAVE],1,0)</f>
        <v>81 - JAPON VELASCOCOCINAS</v>
      </c>
    </row>
    <row r="165" spans="1:26" x14ac:dyDescent="0.3">
      <c r="A165" t="str">
        <f>CONCATENATE(ARCHIVOS_COMPLETOS_QMI_1_AL_17_SEP_22[[#This Row],[TIENDA HMPV]],ARCHIVOS_COMPLETOS_QMI_1_AL_17_SEP_22[[#This Row],[LINEA]])</f>
        <v>81 - JAPON VELASCOGLOBALES</v>
      </c>
      <c r="B165" t="s">
        <v>90</v>
      </c>
      <c r="C165" t="s">
        <v>91</v>
      </c>
      <c r="D165" t="s">
        <v>41</v>
      </c>
      <c r="E165" t="s">
        <v>938</v>
      </c>
      <c r="F165" t="s">
        <v>27</v>
      </c>
      <c r="G165">
        <v>0</v>
      </c>
      <c r="T165" s="42"/>
      <c r="U165" s="42"/>
      <c r="W165" t="str">
        <f>VLOOKUP(ARCHIVOS_COMPLETOS_QMI_1_AL_17_SEP_22[[#This Row],[TIENDA HMPV]],Tabla6[[NOMBRE PDV HMPDV]:[RETAIL MAPPING]],2,0)</f>
        <v>BRONCE</v>
      </c>
      <c r="X165">
        <f>SUM(ARCHIVOS_COMPLETOS_QMI_1_AL_17_SEP_22[[#This Row],[VENTAS MABE]:[OTROS]])</f>
        <v>0</v>
      </c>
      <c r="Y165" s="42">
        <f>IFERROR(ARCHIVOS_COMPLETOS_QMI_1_AL_17_SEP_22[[#This Row],[VENTAS MABE]]/ARCHIVOS_COMPLETOS_QMI_1_AL_17_SEP_22[[#This Row],[VENTAS INDURAMA]],0)</f>
        <v>0</v>
      </c>
      <c r="Z165" t="str">
        <f>VLOOKUP(ARCHIVOS_COMPLETOS_QMI_1_AL_17_SEP_22[[#This Row],[Columna1]],Tabla5[CLAVE],1,0)</f>
        <v>81 - JAPON VELASCOGLOBALES</v>
      </c>
    </row>
    <row r="166" spans="1:26" x14ac:dyDescent="0.3">
      <c r="A166" t="str">
        <f>CONCATENATE(ARCHIVOS_COMPLETOS_QMI_1_AL_17_SEP_22[[#This Row],[TIENDA HMPV]],ARCHIVOS_COMPLETOS_QMI_1_AL_17_SEP_22[[#This Row],[LINEA]])</f>
        <v>81 - JAPON VELASCOLAVADO</v>
      </c>
      <c r="B166" t="s">
        <v>90</v>
      </c>
      <c r="C166" t="s">
        <v>91</v>
      </c>
      <c r="D166" t="s">
        <v>41</v>
      </c>
      <c r="E166" t="s">
        <v>938</v>
      </c>
      <c r="F166" t="s">
        <v>28</v>
      </c>
      <c r="G166">
        <v>0</v>
      </c>
      <c r="T166" s="42"/>
      <c r="U166" s="42"/>
      <c r="W166" t="str">
        <f>VLOOKUP(ARCHIVOS_COMPLETOS_QMI_1_AL_17_SEP_22[[#This Row],[TIENDA HMPV]],Tabla6[[NOMBRE PDV HMPDV]:[RETAIL MAPPING]],2,0)</f>
        <v>BRONCE</v>
      </c>
      <c r="X166">
        <f>SUM(ARCHIVOS_COMPLETOS_QMI_1_AL_17_SEP_22[[#This Row],[VENTAS MABE]:[OTROS]])</f>
        <v>0</v>
      </c>
      <c r="Y166" s="42">
        <f>IFERROR(ARCHIVOS_COMPLETOS_QMI_1_AL_17_SEP_22[[#This Row],[VENTAS MABE]]/ARCHIVOS_COMPLETOS_QMI_1_AL_17_SEP_22[[#This Row],[VENTAS INDURAMA]],0)</f>
        <v>0</v>
      </c>
      <c r="Z166" t="str">
        <f>VLOOKUP(ARCHIVOS_COMPLETOS_QMI_1_AL_17_SEP_22[[#This Row],[Columna1]],Tabla5[CLAVE],1,0)</f>
        <v>81 - JAPON VELASCOLAVADO</v>
      </c>
    </row>
    <row r="167" spans="1:26" x14ac:dyDescent="0.3">
      <c r="A167" t="str">
        <f>CONCATENATE(ARCHIVOS_COMPLETOS_QMI_1_AL_17_SEP_22[[#This Row],[TIENDA HMPV]],ARCHIVOS_COMPLETOS_QMI_1_AL_17_SEP_22[[#This Row],[LINEA]])</f>
        <v>81 - JAPON VELASCOREFRIGERACIÓN</v>
      </c>
      <c r="B167" t="s">
        <v>90</v>
      </c>
      <c r="C167" t="s">
        <v>91</v>
      </c>
      <c r="D167" t="s">
        <v>41</v>
      </c>
      <c r="E167" t="s">
        <v>938</v>
      </c>
      <c r="F167" t="s">
        <v>29</v>
      </c>
      <c r="G167">
        <v>2</v>
      </c>
      <c r="I167">
        <v>2</v>
      </c>
      <c r="T167" s="42"/>
      <c r="U167" s="42"/>
      <c r="W167" t="str">
        <f>VLOOKUP(ARCHIVOS_COMPLETOS_QMI_1_AL_17_SEP_22[[#This Row],[TIENDA HMPV]],Tabla6[[NOMBRE PDV HMPDV]:[RETAIL MAPPING]],2,0)</f>
        <v>BRONCE</v>
      </c>
      <c r="X167">
        <f>SUM(ARCHIVOS_COMPLETOS_QMI_1_AL_17_SEP_22[[#This Row],[VENTAS MABE]:[OTROS]])</f>
        <v>2</v>
      </c>
      <c r="Y167" s="42">
        <f>IFERROR(ARCHIVOS_COMPLETOS_QMI_1_AL_17_SEP_22[[#This Row],[VENTAS MABE]]/ARCHIVOS_COMPLETOS_QMI_1_AL_17_SEP_22[[#This Row],[VENTAS INDURAMA]],0)</f>
        <v>0</v>
      </c>
      <c r="Z167" t="str">
        <f>VLOOKUP(ARCHIVOS_COMPLETOS_QMI_1_AL_17_SEP_22[[#This Row],[Columna1]],Tabla5[CLAVE],1,0)</f>
        <v>81 - JAPON VELASCOREFRIGERACIÓN</v>
      </c>
    </row>
    <row r="168" spans="1:26" x14ac:dyDescent="0.3">
      <c r="A168" t="str">
        <f>CONCATENATE(ARCHIVOS_COMPLETOS_QMI_1_AL_17_SEP_22[[#This Row],[TIENDA HMPV]],ARCHIVOS_COMPLETOS_QMI_1_AL_17_SEP_22[[#This Row],[LINEA]])</f>
        <v>1101 - TIENDA BARATODO IBARRACOCINAS</v>
      </c>
      <c r="B168" t="s">
        <v>90</v>
      </c>
      <c r="C168" t="s">
        <v>91</v>
      </c>
      <c r="D168" t="s">
        <v>95</v>
      </c>
      <c r="E168" t="s">
        <v>96</v>
      </c>
      <c r="F168" t="s">
        <v>26</v>
      </c>
      <c r="G168">
        <v>3</v>
      </c>
      <c r="H168">
        <v>3</v>
      </c>
      <c r="I168">
        <v>4</v>
      </c>
      <c r="T168" s="42"/>
      <c r="U168" s="42"/>
      <c r="W168" t="str">
        <f>VLOOKUP(ARCHIVOS_COMPLETOS_QMI_1_AL_17_SEP_22[[#This Row],[TIENDA HMPV]],Tabla6[[NOMBRE PDV HMPDV]:[RETAIL MAPPING]],2,0)</f>
        <v>ORO</v>
      </c>
      <c r="X168">
        <f>SUM(ARCHIVOS_COMPLETOS_QMI_1_AL_17_SEP_22[[#This Row],[VENTAS MABE]:[OTROS]])</f>
        <v>7</v>
      </c>
      <c r="Y168" s="42">
        <f>IFERROR(ARCHIVOS_COMPLETOS_QMI_1_AL_17_SEP_22[[#This Row],[VENTAS MABE]]/ARCHIVOS_COMPLETOS_QMI_1_AL_17_SEP_22[[#This Row],[VENTAS INDURAMA]],0)</f>
        <v>0.75</v>
      </c>
      <c r="Z168" t="str">
        <f>VLOOKUP(ARCHIVOS_COMPLETOS_QMI_1_AL_17_SEP_22[[#This Row],[Columna1]],Tabla5[CLAVE],1,0)</f>
        <v>1101 - TIENDA BARATODO IBARRACOCINAS</v>
      </c>
    </row>
    <row r="169" spans="1:26" x14ac:dyDescent="0.3">
      <c r="A169" t="str">
        <f>CONCATENATE(ARCHIVOS_COMPLETOS_QMI_1_AL_17_SEP_22[[#This Row],[TIENDA HMPV]],ARCHIVOS_COMPLETOS_QMI_1_AL_17_SEP_22[[#This Row],[LINEA]])</f>
        <v>1101 - TIENDA BARATODO IBARRAGLOBALES</v>
      </c>
      <c r="B169" t="s">
        <v>90</v>
      </c>
      <c r="C169" t="s">
        <v>91</v>
      </c>
      <c r="D169" t="s">
        <v>95</v>
      </c>
      <c r="E169" t="s">
        <v>96</v>
      </c>
      <c r="F169" t="s">
        <v>27</v>
      </c>
      <c r="G169">
        <v>0</v>
      </c>
      <c r="H169">
        <v>3</v>
      </c>
      <c r="T169" s="42"/>
      <c r="U169" s="42"/>
      <c r="W169" t="str">
        <f>VLOOKUP(ARCHIVOS_COMPLETOS_QMI_1_AL_17_SEP_22[[#This Row],[TIENDA HMPV]],Tabla6[[NOMBRE PDV HMPDV]:[RETAIL MAPPING]],2,0)</f>
        <v>ORO</v>
      </c>
      <c r="X169">
        <f>SUM(ARCHIVOS_COMPLETOS_QMI_1_AL_17_SEP_22[[#This Row],[VENTAS MABE]:[OTROS]])</f>
        <v>3</v>
      </c>
      <c r="Y169" s="42">
        <f>IFERROR(ARCHIVOS_COMPLETOS_QMI_1_AL_17_SEP_22[[#This Row],[VENTAS MABE]]/ARCHIVOS_COMPLETOS_QMI_1_AL_17_SEP_22[[#This Row],[VENTAS INDURAMA]],0)</f>
        <v>0</v>
      </c>
      <c r="Z169" t="str">
        <f>VLOOKUP(ARCHIVOS_COMPLETOS_QMI_1_AL_17_SEP_22[[#This Row],[Columna1]],Tabla5[CLAVE],1,0)</f>
        <v>1101 - TIENDA BARATODO IBARRAGLOBALES</v>
      </c>
    </row>
    <row r="170" spans="1:26" x14ac:dyDescent="0.3">
      <c r="A170" t="str">
        <f>CONCATENATE(ARCHIVOS_COMPLETOS_QMI_1_AL_17_SEP_22[[#This Row],[TIENDA HMPV]],ARCHIVOS_COMPLETOS_QMI_1_AL_17_SEP_22[[#This Row],[LINEA]])</f>
        <v>1101 - TIENDA BARATODO IBARRAREFRIGERACIÓN</v>
      </c>
      <c r="B170" t="s">
        <v>90</v>
      </c>
      <c r="C170" t="s">
        <v>91</v>
      </c>
      <c r="D170" t="s">
        <v>95</v>
      </c>
      <c r="E170" t="s">
        <v>96</v>
      </c>
      <c r="F170" t="s">
        <v>29</v>
      </c>
      <c r="G170">
        <v>3</v>
      </c>
      <c r="H170">
        <v>2</v>
      </c>
      <c r="I170">
        <v>3</v>
      </c>
      <c r="T170" s="42"/>
      <c r="U170" s="42"/>
      <c r="W170" t="str">
        <f>VLOOKUP(ARCHIVOS_COMPLETOS_QMI_1_AL_17_SEP_22[[#This Row],[TIENDA HMPV]],Tabla6[[NOMBRE PDV HMPDV]:[RETAIL MAPPING]],2,0)</f>
        <v>ORO</v>
      </c>
      <c r="X170">
        <f>SUM(ARCHIVOS_COMPLETOS_QMI_1_AL_17_SEP_22[[#This Row],[VENTAS MABE]:[OTROS]])</f>
        <v>5</v>
      </c>
      <c r="Y170" s="42">
        <f>IFERROR(ARCHIVOS_COMPLETOS_QMI_1_AL_17_SEP_22[[#This Row],[VENTAS MABE]]/ARCHIVOS_COMPLETOS_QMI_1_AL_17_SEP_22[[#This Row],[VENTAS INDURAMA]],0)</f>
        <v>0.66666666666666663</v>
      </c>
      <c r="Z170" t="str">
        <f>VLOOKUP(ARCHIVOS_COMPLETOS_QMI_1_AL_17_SEP_22[[#This Row],[Columna1]],Tabla5[CLAVE],1,0)</f>
        <v>1101 - TIENDA BARATODO IBARRAREFRIGERACIÓN</v>
      </c>
    </row>
    <row r="171" spans="1:26" x14ac:dyDescent="0.3">
      <c r="A171" t="str">
        <f>CONCATENATE(ARCHIVOS_COMPLETOS_QMI_1_AL_17_SEP_22[[#This Row],[TIENDA HMPV]],ARCHIVOS_COMPLETOS_QMI_1_AL_17_SEP_22[[#This Row],[LINEA]])</f>
        <v>74 - PLAZA SHOPPING IBARRACOCINAS</v>
      </c>
      <c r="B171" t="s">
        <v>90</v>
      </c>
      <c r="C171" t="s">
        <v>91</v>
      </c>
      <c r="D171" t="s">
        <v>79</v>
      </c>
      <c r="E171" t="s">
        <v>97</v>
      </c>
      <c r="F171" t="s">
        <v>26</v>
      </c>
      <c r="G171">
        <v>10</v>
      </c>
      <c r="H171">
        <v>6</v>
      </c>
      <c r="I171">
        <v>2</v>
      </c>
      <c r="T171" s="42"/>
      <c r="U171" s="42"/>
      <c r="W171" t="str">
        <f>VLOOKUP(ARCHIVOS_COMPLETOS_QMI_1_AL_17_SEP_22[[#This Row],[TIENDA HMPV]],Tabla6[[NOMBRE PDV HMPDV]:[RETAIL MAPPING]],2,0)</f>
        <v>ORO</v>
      </c>
      <c r="X171">
        <f>SUM(ARCHIVOS_COMPLETOS_QMI_1_AL_17_SEP_22[[#This Row],[VENTAS MABE]:[OTROS]])</f>
        <v>8</v>
      </c>
      <c r="Y171" s="42">
        <f>IFERROR(ARCHIVOS_COMPLETOS_QMI_1_AL_17_SEP_22[[#This Row],[VENTAS MABE]]/ARCHIVOS_COMPLETOS_QMI_1_AL_17_SEP_22[[#This Row],[VENTAS INDURAMA]],0)</f>
        <v>3</v>
      </c>
      <c r="Z171" t="str">
        <f>VLOOKUP(ARCHIVOS_COMPLETOS_QMI_1_AL_17_SEP_22[[#This Row],[Columna1]],Tabla5[CLAVE],1,0)</f>
        <v>74 - PLAZA SHOPPING IBARRACOCINAS</v>
      </c>
    </row>
    <row r="172" spans="1:26" x14ac:dyDescent="0.3">
      <c r="A172" t="str">
        <f>CONCATENATE(ARCHIVOS_COMPLETOS_QMI_1_AL_17_SEP_22[[#This Row],[TIENDA HMPV]],ARCHIVOS_COMPLETOS_QMI_1_AL_17_SEP_22[[#This Row],[LINEA]])</f>
        <v>74 - PLAZA SHOPPING IBARRAEMPOTRE</v>
      </c>
      <c r="B172" t="s">
        <v>90</v>
      </c>
      <c r="C172" t="s">
        <v>91</v>
      </c>
      <c r="D172" t="s">
        <v>79</v>
      </c>
      <c r="E172" t="s">
        <v>97</v>
      </c>
      <c r="F172" t="s">
        <v>32</v>
      </c>
      <c r="G172">
        <v>1</v>
      </c>
      <c r="I172">
        <v>2</v>
      </c>
      <c r="T172" s="42"/>
      <c r="U172" s="42"/>
      <c r="W172" t="str">
        <f>VLOOKUP(ARCHIVOS_COMPLETOS_QMI_1_AL_17_SEP_22[[#This Row],[TIENDA HMPV]],Tabla6[[NOMBRE PDV HMPDV]:[RETAIL MAPPING]],2,0)</f>
        <v>ORO</v>
      </c>
      <c r="X172">
        <f>SUM(ARCHIVOS_COMPLETOS_QMI_1_AL_17_SEP_22[[#This Row],[VENTAS MABE]:[OTROS]])</f>
        <v>2</v>
      </c>
      <c r="Y172" s="42">
        <f>IFERROR(ARCHIVOS_COMPLETOS_QMI_1_AL_17_SEP_22[[#This Row],[VENTAS MABE]]/ARCHIVOS_COMPLETOS_QMI_1_AL_17_SEP_22[[#This Row],[VENTAS INDURAMA]],0)</f>
        <v>0</v>
      </c>
      <c r="Z172" t="str">
        <f>VLOOKUP(ARCHIVOS_COMPLETOS_QMI_1_AL_17_SEP_22[[#This Row],[Columna1]],Tabla5[CLAVE],1,0)</f>
        <v>74 - PLAZA SHOPPING IBARRAEMPOTRE</v>
      </c>
    </row>
    <row r="173" spans="1:26" x14ac:dyDescent="0.3">
      <c r="A173" t="str">
        <f>CONCATENATE(ARCHIVOS_COMPLETOS_QMI_1_AL_17_SEP_22[[#This Row],[TIENDA HMPV]],ARCHIVOS_COMPLETOS_QMI_1_AL_17_SEP_22[[#This Row],[LINEA]])</f>
        <v>74 - PLAZA SHOPPING IBARRAGLOBALES</v>
      </c>
      <c r="B173" t="s">
        <v>90</v>
      </c>
      <c r="C173" t="s">
        <v>91</v>
      </c>
      <c r="D173" t="s">
        <v>79</v>
      </c>
      <c r="E173" t="s">
        <v>97</v>
      </c>
      <c r="F173" t="s">
        <v>27</v>
      </c>
      <c r="G173">
        <v>6</v>
      </c>
      <c r="T173" s="42"/>
      <c r="U173" s="42"/>
      <c r="W173" t="str">
        <f>VLOOKUP(ARCHIVOS_COMPLETOS_QMI_1_AL_17_SEP_22[[#This Row],[TIENDA HMPV]],Tabla6[[NOMBRE PDV HMPDV]:[RETAIL MAPPING]],2,0)</f>
        <v>ORO</v>
      </c>
      <c r="X173">
        <f>SUM(ARCHIVOS_COMPLETOS_QMI_1_AL_17_SEP_22[[#This Row],[VENTAS MABE]:[OTROS]])</f>
        <v>0</v>
      </c>
      <c r="Y173" s="42">
        <f>IFERROR(ARCHIVOS_COMPLETOS_QMI_1_AL_17_SEP_22[[#This Row],[VENTAS MABE]]/ARCHIVOS_COMPLETOS_QMI_1_AL_17_SEP_22[[#This Row],[VENTAS INDURAMA]],0)</f>
        <v>0</v>
      </c>
      <c r="Z173" t="str">
        <f>VLOOKUP(ARCHIVOS_COMPLETOS_QMI_1_AL_17_SEP_22[[#This Row],[Columna1]],Tabla5[CLAVE],1,0)</f>
        <v>74 - PLAZA SHOPPING IBARRAGLOBALES</v>
      </c>
    </row>
    <row r="174" spans="1:26" x14ac:dyDescent="0.3">
      <c r="A174" t="str">
        <f>CONCATENATE(ARCHIVOS_COMPLETOS_QMI_1_AL_17_SEP_22[[#This Row],[TIENDA HMPV]],ARCHIVOS_COMPLETOS_QMI_1_AL_17_SEP_22[[#This Row],[LINEA]])</f>
        <v>74 - PLAZA SHOPPING IBARRALAVADO</v>
      </c>
      <c r="B174" t="s">
        <v>90</v>
      </c>
      <c r="C174" t="s">
        <v>91</v>
      </c>
      <c r="D174" t="s">
        <v>79</v>
      </c>
      <c r="E174" t="s">
        <v>97</v>
      </c>
      <c r="F174" t="s">
        <v>28</v>
      </c>
      <c r="G174">
        <v>10</v>
      </c>
      <c r="H174">
        <v>2</v>
      </c>
      <c r="K174">
        <v>1</v>
      </c>
      <c r="L174">
        <v>1</v>
      </c>
      <c r="T174" s="42"/>
      <c r="U174" s="42"/>
      <c r="W174" t="str">
        <f>VLOOKUP(ARCHIVOS_COMPLETOS_QMI_1_AL_17_SEP_22[[#This Row],[TIENDA HMPV]],Tabla6[[NOMBRE PDV HMPDV]:[RETAIL MAPPING]],2,0)</f>
        <v>ORO</v>
      </c>
      <c r="X174">
        <f>SUM(ARCHIVOS_COMPLETOS_QMI_1_AL_17_SEP_22[[#This Row],[VENTAS MABE]:[OTROS]])</f>
        <v>4</v>
      </c>
      <c r="Y174" s="42">
        <f>IFERROR(ARCHIVOS_COMPLETOS_QMI_1_AL_17_SEP_22[[#This Row],[VENTAS MABE]]/ARCHIVOS_COMPLETOS_QMI_1_AL_17_SEP_22[[#This Row],[VENTAS INDURAMA]],0)</f>
        <v>0</v>
      </c>
      <c r="Z174" t="str">
        <f>VLOOKUP(ARCHIVOS_COMPLETOS_QMI_1_AL_17_SEP_22[[#This Row],[Columna1]],Tabla5[CLAVE],1,0)</f>
        <v>74 - PLAZA SHOPPING IBARRALAVADO</v>
      </c>
    </row>
    <row r="175" spans="1:26" x14ac:dyDescent="0.3">
      <c r="A175" t="str">
        <f>CONCATENATE(ARCHIVOS_COMPLETOS_QMI_1_AL_17_SEP_22[[#This Row],[TIENDA HMPV]],ARCHIVOS_COMPLETOS_QMI_1_AL_17_SEP_22[[#This Row],[LINEA]])</f>
        <v>74 - PLAZA SHOPPING IBARRAREFRIGERACIÓN</v>
      </c>
      <c r="B175" t="s">
        <v>90</v>
      </c>
      <c r="C175" t="s">
        <v>91</v>
      </c>
      <c r="D175" t="s">
        <v>79</v>
      </c>
      <c r="E175" t="s">
        <v>97</v>
      </c>
      <c r="F175" t="s">
        <v>29</v>
      </c>
      <c r="G175">
        <v>10</v>
      </c>
      <c r="H175">
        <v>2</v>
      </c>
      <c r="I175">
        <v>3</v>
      </c>
      <c r="T175" s="42"/>
      <c r="U175" s="42"/>
      <c r="W175" t="str">
        <f>VLOOKUP(ARCHIVOS_COMPLETOS_QMI_1_AL_17_SEP_22[[#This Row],[TIENDA HMPV]],Tabla6[[NOMBRE PDV HMPDV]:[RETAIL MAPPING]],2,0)</f>
        <v>ORO</v>
      </c>
      <c r="X175">
        <f>SUM(ARCHIVOS_COMPLETOS_QMI_1_AL_17_SEP_22[[#This Row],[VENTAS MABE]:[OTROS]])</f>
        <v>5</v>
      </c>
      <c r="Y175" s="42">
        <f>IFERROR(ARCHIVOS_COMPLETOS_QMI_1_AL_17_SEP_22[[#This Row],[VENTAS MABE]]/ARCHIVOS_COMPLETOS_QMI_1_AL_17_SEP_22[[#This Row],[VENTAS INDURAMA]],0)</f>
        <v>0.66666666666666663</v>
      </c>
      <c r="Z175" t="str">
        <f>VLOOKUP(ARCHIVOS_COMPLETOS_QMI_1_AL_17_SEP_22[[#This Row],[Columna1]],Tabla5[CLAVE],1,0)</f>
        <v>74 - PLAZA SHOPPING IBARRAREFRIGERACIÓN</v>
      </c>
    </row>
    <row r="176" spans="1:26" x14ac:dyDescent="0.3">
      <c r="A176" t="str">
        <f>CONCATENATE(ARCHIVOS_COMPLETOS_QMI_1_AL_17_SEP_22[[#This Row],[TIENDA HMPV]],ARCHIVOS_COMPLETOS_QMI_1_AL_17_SEP_22[[#This Row],[LINEA]])</f>
        <v>813 - ALMACENES ESPAÑA LUIS CORDERO 1AIRES</v>
      </c>
      <c r="B176" t="s">
        <v>98</v>
      </c>
      <c r="C176" t="s">
        <v>99</v>
      </c>
      <c r="D176" t="s">
        <v>49</v>
      </c>
      <c r="E176" t="s">
        <v>100</v>
      </c>
      <c r="F176" t="s">
        <v>25</v>
      </c>
      <c r="G176">
        <v>0</v>
      </c>
      <c r="T176" s="42"/>
      <c r="U176" s="42"/>
      <c r="W176" t="str">
        <f>VLOOKUP(ARCHIVOS_COMPLETOS_QMI_1_AL_17_SEP_22[[#This Row],[TIENDA HMPV]],Tabla6[[NOMBRE PDV HMPDV]:[RETAIL MAPPING]],2,0)</f>
        <v>PLATINO</v>
      </c>
      <c r="X176">
        <f>SUM(ARCHIVOS_COMPLETOS_QMI_1_AL_17_SEP_22[[#This Row],[VENTAS MABE]:[OTROS]])</f>
        <v>0</v>
      </c>
      <c r="Y176" s="42">
        <f>IFERROR(ARCHIVOS_COMPLETOS_QMI_1_AL_17_SEP_22[[#This Row],[VENTAS MABE]]/ARCHIVOS_COMPLETOS_QMI_1_AL_17_SEP_22[[#This Row],[VENTAS INDURAMA]],0)</f>
        <v>0</v>
      </c>
      <c r="Z176" t="str">
        <f>VLOOKUP(ARCHIVOS_COMPLETOS_QMI_1_AL_17_SEP_22[[#This Row],[Columna1]],Tabla5[CLAVE],1,0)</f>
        <v>813 - ALMACENES ESPAÑA LUIS CORDERO 1AIRES</v>
      </c>
    </row>
    <row r="177" spans="1:26" x14ac:dyDescent="0.3">
      <c r="A177" t="str">
        <f>CONCATENATE(ARCHIVOS_COMPLETOS_QMI_1_AL_17_SEP_22[[#This Row],[TIENDA HMPV]],ARCHIVOS_COMPLETOS_QMI_1_AL_17_SEP_22[[#This Row],[LINEA]])</f>
        <v>813 - ALMACENES ESPAÑA LUIS CORDERO 1COCINAS</v>
      </c>
      <c r="B177" t="s">
        <v>98</v>
      </c>
      <c r="C177" t="s">
        <v>99</v>
      </c>
      <c r="D177" t="s">
        <v>49</v>
      </c>
      <c r="E177" t="s">
        <v>100</v>
      </c>
      <c r="F177" t="s">
        <v>26</v>
      </c>
      <c r="G177">
        <v>9</v>
      </c>
      <c r="H177">
        <v>2</v>
      </c>
      <c r="I177">
        <v>10</v>
      </c>
      <c r="T177" s="42"/>
      <c r="U177" s="42"/>
      <c r="W177" t="str">
        <f>VLOOKUP(ARCHIVOS_COMPLETOS_QMI_1_AL_17_SEP_22[[#This Row],[TIENDA HMPV]],Tabla6[[NOMBRE PDV HMPDV]:[RETAIL MAPPING]],2,0)</f>
        <v>PLATINO</v>
      </c>
      <c r="X177">
        <f>SUM(ARCHIVOS_COMPLETOS_QMI_1_AL_17_SEP_22[[#This Row],[VENTAS MABE]:[OTROS]])</f>
        <v>12</v>
      </c>
      <c r="Y177" s="42">
        <f>IFERROR(ARCHIVOS_COMPLETOS_QMI_1_AL_17_SEP_22[[#This Row],[VENTAS MABE]]/ARCHIVOS_COMPLETOS_QMI_1_AL_17_SEP_22[[#This Row],[VENTAS INDURAMA]],0)</f>
        <v>0.2</v>
      </c>
      <c r="Z177" t="str">
        <f>VLOOKUP(ARCHIVOS_COMPLETOS_QMI_1_AL_17_SEP_22[[#This Row],[Columna1]],Tabla5[CLAVE],1,0)</f>
        <v>813 - ALMACENES ESPAÑA LUIS CORDERO 1COCINAS</v>
      </c>
    </row>
    <row r="178" spans="1:26" x14ac:dyDescent="0.3">
      <c r="A178" t="str">
        <f>CONCATENATE(ARCHIVOS_COMPLETOS_QMI_1_AL_17_SEP_22[[#This Row],[TIENDA HMPV]],ARCHIVOS_COMPLETOS_QMI_1_AL_17_SEP_22[[#This Row],[LINEA]])</f>
        <v>813 - ALMACENES ESPAÑA LUIS CORDERO 1EMPOTRE</v>
      </c>
      <c r="B178" t="s">
        <v>98</v>
      </c>
      <c r="C178" t="s">
        <v>99</v>
      </c>
      <c r="D178" t="s">
        <v>49</v>
      </c>
      <c r="E178" t="s">
        <v>100</v>
      </c>
      <c r="F178" t="s">
        <v>32</v>
      </c>
      <c r="G178">
        <v>2</v>
      </c>
      <c r="H178">
        <v>6</v>
      </c>
      <c r="I178">
        <v>10</v>
      </c>
      <c r="T178" s="42"/>
      <c r="U178" s="42"/>
      <c r="W178" t="str">
        <f>VLOOKUP(ARCHIVOS_COMPLETOS_QMI_1_AL_17_SEP_22[[#This Row],[TIENDA HMPV]],Tabla6[[NOMBRE PDV HMPDV]:[RETAIL MAPPING]],2,0)</f>
        <v>PLATINO</v>
      </c>
      <c r="X178">
        <f>SUM(ARCHIVOS_COMPLETOS_QMI_1_AL_17_SEP_22[[#This Row],[VENTAS MABE]:[OTROS]])</f>
        <v>16</v>
      </c>
      <c r="Y178" s="42">
        <f>IFERROR(ARCHIVOS_COMPLETOS_QMI_1_AL_17_SEP_22[[#This Row],[VENTAS MABE]]/ARCHIVOS_COMPLETOS_QMI_1_AL_17_SEP_22[[#This Row],[VENTAS INDURAMA]],0)</f>
        <v>0.6</v>
      </c>
      <c r="Z178" t="str">
        <f>VLOOKUP(ARCHIVOS_COMPLETOS_QMI_1_AL_17_SEP_22[[#This Row],[Columna1]],Tabla5[CLAVE],1,0)</f>
        <v>813 - ALMACENES ESPAÑA LUIS CORDERO 1EMPOTRE</v>
      </c>
    </row>
    <row r="179" spans="1:26" x14ac:dyDescent="0.3">
      <c r="A179" t="str">
        <f>CONCATENATE(ARCHIVOS_COMPLETOS_QMI_1_AL_17_SEP_22[[#This Row],[TIENDA HMPV]],ARCHIVOS_COMPLETOS_QMI_1_AL_17_SEP_22[[#This Row],[LINEA]])</f>
        <v>813 - ALMACENES ESPAÑA LUIS CORDERO 1GLOBALES</v>
      </c>
      <c r="B179" t="s">
        <v>98</v>
      </c>
      <c r="C179" t="s">
        <v>99</v>
      </c>
      <c r="D179" t="s">
        <v>49</v>
      </c>
      <c r="E179" t="s">
        <v>100</v>
      </c>
      <c r="F179" t="s">
        <v>27</v>
      </c>
      <c r="G179">
        <v>3</v>
      </c>
      <c r="T179" s="42"/>
      <c r="U179" s="42"/>
      <c r="W179" t="str">
        <f>VLOOKUP(ARCHIVOS_COMPLETOS_QMI_1_AL_17_SEP_22[[#This Row],[TIENDA HMPV]],Tabla6[[NOMBRE PDV HMPDV]:[RETAIL MAPPING]],2,0)</f>
        <v>PLATINO</v>
      </c>
      <c r="X179">
        <f>SUM(ARCHIVOS_COMPLETOS_QMI_1_AL_17_SEP_22[[#This Row],[VENTAS MABE]:[OTROS]])</f>
        <v>0</v>
      </c>
      <c r="Y179" s="42">
        <f>IFERROR(ARCHIVOS_COMPLETOS_QMI_1_AL_17_SEP_22[[#This Row],[VENTAS MABE]]/ARCHIVOS_COMPLETOS_QMI_1_AL_17_SEP_22[[#This Row],[VENTAS INDURAMA]],0)</f>
        <v>0</v>
      </c>
      <c r="Z179" t="str">
        <f>VLOOKUP(ARCHIVOS_COMPLETOS_QMI_1_AL_17_SEP_22[[#This Row],[Columna1]],Tabla5[CLAVE],1,0)</f>
        <v>813 - ALMACENES ESPAÑA LUIS CORDERO 1GLOBALES</v>
      </c>
    </row>
    <row r="180" spans="1:26" x14ac:dyDescent="0.3">
      <c r="A180" t="str">
        <f>CONCATENATE(ARCHIVOS_COMPLETOS_QMI_1_AL_17_SEP_22[[#This Row],[TIENDA HMPV]],ARCHIVOS_COMPLETOS_QMI_1_AL_17_SEP_22[[#This Row],[LINEA]])</f>
        <v>813 - ALMACENES ESPAÑA LUIS CORDERO 1LAVADO</v>
      </c>
      <c r="B180" t="s">
        <v>98</v>
      </c>
      <c r="C180" t="s">
        <v>99</v>
      </c>
      <c r="D180" t="s">
        <v>49</v>
      </c>
      <c r="E180" t="s">
        <v>100</v>
      </c>
      <c r="F180" t="s">
        <v>28</v>
      </c>
      <c r="G180">
        <v>6</v>
      </c>
      <c r="H180">
        <v>2</v>
      </c>
      <c r="I180">
        <v>2</v>
      </c>
      <c r="T180" s="42"/>
      <c r="U180" s="42"/>
      <c r="W180" t="str">
        <f>VLOOKUP(ARCHIVOS_COMPLETOS_QMI_1_AL_17_SEP_22[[#This Row],[TIENDA HMPV]],Tabla6[[NOMBRE PDV HMPDV]:[RETAIL MAPPING]],2,0)</f>
        <v>PLATINO</v>
      </c>
      <c r="X180">
        <f>SUM(ARCHIVOS_COMPLETOS_QMI_1_AL_17_SEP_22[[#This Row],[VENTAS MABE]:[OTROS]])</f>
        <v>4</v>
      </c>
      <c r="Y180" s="42">
        <f>IFERROR(ARCHIVOS_COMPLETOS_QMI_1_AL_17_SEP_22[[#This Row],[VENTAS MABE]]/ARCHIVOS_COMPLETOS_QMI_1_AL_17_SEP_22[[#This Row],[VENTAS INDURAMA]],0)</f>
        <v>1</v>
      </c>
      <c r="Z180" t="str">
        <f>VLOOKUP(ARCHIVOS_COMPLETOS_QMI_1_AL_17_SEP_22[[#This Row],[Columna1]],Tabla5[CLAVE],1,0)</f>
        <v>813 - ALMACENES ESPAÑA LUIS CORDERO 1LAVADO</v>
      </c>
    </row>
    <row r="181" spans="1:26" x14ac:dyDescent="0.3">
      <c r="A181" t="str">
        <f>CONCATENATE(ARCHIVOS_COMPLETOS_QMI_1_AL_17_SEP_22[[#This Row],[TIENDA HMPV]],ARCHIVOS_COMPLETOS_QMI_1_AL_17_SEP_22[[#This Row],[LINEA]])</f>
        <v>813 - ALMACENES ESPAÑA LUIS CORDERO 1REFRIGERACIÓN</v>
      </c>
      <c r="B181" t="s">
        <v>98</v>
      </c>
      <c r="C181" t="s">
        <v>99</v>
      </c>
      <c r="D181" t="s">
        <v>49</v>
      </c>
      <c r="E181" t="s">
        <v>100</v>
      </c>
      <c r="F181" t="s">
        <v>29</v>
      </c>
      <c r="G181">
        <v>13</v>
      </c>
      <c r="H181">
        <v>6</v>
      </c>
      <c r="I181">
        <v>6</v>
      </c>
      <c r="T181" s="42"/>
      <c r="U181" s="42"/>
      <c r="W181" t="str">
        <f>VLOOKUP(ARCHIVOS_COMPLETOS_QMI_1_AL_17_SEP_22[[#This Row],[TIENDA HMPV]],Tabla6[[NOMBRE PDV HMPDV]:[RETAIL MAPPING]],2,0)</f>
        <v>PLATINO</v>
      </c>
      <c r="X181">
        <f>SUM(ARCHIVOS_COMPLETOS_QMI_1_AL_17_SEP_22[[#This Row],[VENTAS MABE]:[OTROS]])</f>
        <v>12</v>
      </c>
      <c r="Y181" s="42">
        <f>IFERROR(ARCHIVOS_COMPLETOS_QMI_1_AL_17_SEP_22[[#This Row],[VENTAS MABE]]/ARCHIVOS_COMPLETOS_QMI_1_AL_17_SEP_22[[#This Row],[VENTAS INDURAMA]],0)</f>
        <v>1</v>
      </c>
      <c r="Z181" t="str">
        <f>VLOOKUP(ARCHIVOS_COMPLETOS_QMI_1_AL_17_SEP_22[[#This Row],[Columna1]],Tabla5[CLAVE],1,0)</f>
        <v>813 - ALMACENES ESPAÑA LUIS CORDERO 1REFRIGERACIÓN</v>
      </c>
    </row>
    <row r="182" spans="1:26" x14ac:dyDescent="0.3">
      <c r="A182" t="str">
        <f>CONCATENATE(ARCHIVOS_COMPLETOS_QMI_1_AL_17_SEP_22[[#This Row],[TIENDA HMPV]],ARCHIVOS_COMPLETOS_QMI_1_AL_17_SEP_22[[#This Row],[LINEA]])</f>
        <v>531 - CUENCACOCINAS</v>
      </c>
      <c r="B182" t="s">
        <v>98</v>
      </c>
      <c r="C182" t="s">
        <v>99</v>
      </c>
      <c r="D182" t="s">
        <v>30</v>
      </c>
      <c r="E182" t="s">
        <v>101</v>
      </c>
      <c r="F182" t="s">
        <v>26</v>
      </c>
      <c r="G182">
        <v>2</v>
      </c>
      <c r="H182">
        <v>2</v>
      </c>
      <c r="I182">
        <v>4</v>
      </c>
      <c r="T182" s="42"/>
      <c r="U182" s="42"/>
      <c r="W182" t="str">
        <f>VLOOKUP(ARCHIVOS_COMPLETOS_QMI_1_AL_17_SEP_22[[#This Row],[TIENDA HMPV]],Tabla6[[NOMBRE PDV HMPDV]:[RETAIL MAPPING]],2,0)</f>
        <v>BRONCE</v>
      </c>
      <c r="X182">
        <f>SUM(ARCHIVOS_COMPLETOS_QMI_1_AL_17_SEP_22[[#This Row],[VENTAS MABE]:[OTROS]])</f>
        <v>6</v>
      </c>
      <c r="Y182" s="42">
        <f>IFERROR(ARCHIVOS_COMPLETOS_QMI_1_AL_17_SEP_22[[#This Row],[VENTAS MABE]]/ARCHIVOS_COMPLETOS_QMI_1_AL_17_SEP_22[[#This Row],[VENTAS INDURAMA]],0)</f>
        <v>0.5</v>
      </c>
      <c r="Z182" t="str">
        <f>VLOOKUP(ARCHIVOS_COMPLETOS_QMI_1_AL_17_SEP_22[[#This Row],[Columna1]],Tabla5[CLAVE],1,0)</f>
        <v>531 - CUENCACOCINAS</v>
      </c>
    </row>
    <row r="183" spans="1:26" x14ac:dyDescent="0.3">
      <c r="A183" t="str">
        <f>CONCATENATE(ARCHIVOS_COMPLETOS_QMI_1_AL_17_SEP_22[[#This Row],[TIENDA HMPV]],ARCHIVOS_COMPLETOS_QMI_1_AL_17_SEP_22[[#This Row],[LINEA]])</f>
        <v>531 - CUENCAGLOBALES</v>
      </c>
      <c r="B183" t="s">
        <v>98</v>
      </c>
      <c r="C183" t="s">
        <v>99</v>
      </c>
      <c r="D183" t="s">
        <v>30</v>
      </c>
      <c r="E183" t="s">
        <v>101</v>
      </c>
      <c r="F183" t="s">
        <v>27</v>
      </c>
      <c r="G183">
        <v>1</v>
      </c>
      <c r="H183">
        <v>3</v>
      </c>
      <c r="I183">
        <v>0</v>
      </c>
      <c r="T183" s="42"/>
      <c r="U183" s="42"/>
      <c r="W183" t="str">
        <f>VLOOKUP(ARCHIVOS_COMPLETOS_QMI_1_AL_17_SEP_22[[#This Row],[TIENDA HMPV]],Tabla6[[NOMBRE PDV HMPDV]:[RETAIL MAPPING]],2,0)</f>
        <v>BRONCE</v>
      </c>
      <c r="X183">
        <f>SUM(ARCHIVOS_COMPLETOS_QMI_1_AL_17_SEP_22[[#This Row],[VENTAS MABE]:[OTROS]])</f>
        <v>3</v>
      </c>
      <c r="Y183" s="42">
        <f>IFERROR(ARCHIVOS_COMPLETOS_QMI_1_AL_17_SEP_22[[#This Row],[VENTAS MABE]]/ARCHIVOS_COMPLETOS_QMI_1_AL_17_SEP_22[[#This Row],[VENTAS INDURAMA]],0)</f>
        <v>0</v>
      </c>
      <c r="Z183" t="str">
        <f>VLOOKUP(ARCHIVOS_COMPLETOS_QMI_1_AL_17_SEP_22[[#This Row],[Columna1]],Tabla5[CLAVE],1,0)</f>
        <v>531 - CUENCAGLOBALES</v>
      </c>
    </row>
    <row r="184" spans="1:26" x14ac:dyDescent="0.3">
      <c r="A184" t="str">
        <f>CONCATENATE(ARCHIVOS_COMPLETOS_QMI_1_AL_17_SEP_22[[#This Row],[TIENDA HMPV]],ARCHIVOS_COMPLETOS_QMI_1_AL_17_SEP_22[[#This Row],[LINEA]])</f>
        <v>531 - CUENCALAVADO</v>
      </c>
      <c r="B184" t="s">
        <v>98</v>
      </c>
      <c r="C184" t="s">
        <v>99</v>
      </c>
      <c r="D184" t="s">
        <v>30</v>
      </c>
      <c r="E184" t="s">
        <v>101</v>
      </c>
      <c r="F184" t="s">
        <v>28</v>
      </c>
      <c r="G184">
        <v>2</v>
      </c>
      <c r="H184">
        <v>1</v>
      </c>
      <c r="I184">
        <v>0</v>
      </c>
      <c r="T184" s="42"/>
      <c r="U184" s="42"/>
      <c r="W184" t="str">
        <f>VLOOKUP(ARCHIVOS_COMPLETOS_QMI_1_AL_17_SEP_22[[#This Row],[TIENDA HMPV]],Tabla6[[NOMBRE PDV HMPDV]:[RETAIL MAPPING]],2,0)</f>
        <v>BRONCE</v>
      </c>
      <c r="X184">
        <f>SUM(ARCHIVOS_COMPLETOS_QMI_1_AL_17_SEP_22[[#This Row],[VENTAS MABE]:[OTROS]])</f>
        <v>1</v>
      </c>
      <c r="Y184" s="42">
        <f>IFERROR(ARCHIVOS_COMPLETOS_QMI_1_AL_17_SEP_22[[#This Row],[VENTAS MABE]]/ARCHIVOS_COMPLETOS_QMI_1_AL_17_SEP_22[[#This Row],[VENTAS INDURAMA]],0)</f>
        <v>0</v>
      </c>
      <c r="Z184" t="str">
        <f>VLOOKUP(ARCHIVOS_COMPLETOS_QMI_1_AL_17_SEP_22[[#This Row],[Columna1]],Tabla5[CLAVE],1,0)</f>
        <v>531 - CUENCALAVADO</v>
      </c>
    </row>
    <row r="185" spans="1:26" x14ac:dyDescent="0.3">
      <c r="A185" t="str">
        <f>CONCATENATE(ARCHIVOS_COMPLETOS_QMI_1_AL_17_SEP_22[[#This Row],[TIENDA HMPV]],ARCHIVOS_COMPLETOS_QMI_1_AL_17_SEP_22[[#This Row],[LINEA]])</f>
        <v>531 - CUENCAREFRIGERACIÓN</v>
      </c>
      <c r="B185" t="s">
        <v>98</v>
      </c>
      <c r="C185" t="s">
        <v>99</v>
      </c>
      <c r="D185" t="s">
        <v>30</v>
      </c>
      <c r="E185" t="s">
        <v>101</v>
      </c>
      <c r="F185" t="s">
        <v>29</v>
      </c>
      <c r="G185">
        <v>2</v>
      </c>
      <c r="H185">
        <v>0</v>
      </c>
      <c r="I185">
        <v>3</v>
      </c>
      <c r="T185" s="42"/>
      <c r="U185" s="42"/>
      <c r="W185" t="str">
        <f>VLOOKUP(ARCHIVOS_COMPLETOS_QMI_1_AL_17_SEP_22[[#This Row],[TIENDA HMPV]],Tabla6[[NOMBRE PDV HMPDV]:[RETAIL MAPPING]],2,0)</f>
        <v>BRONCE</v>
      </c>
      <c r="X185">
        <f>SUM(ARCHIVOS_COMPLETOS_QMI_1_AL_17_SEP_22[[#This Row],[VENTAS MABE]:[OTROS]])</f>
        <v>3</v>
      </c>
      <c r="Y185" s="42">
        <f>IFERROR(ARCHIVOS_COMPLETOS_QMI_1_AL_17_SEP_22[[#This Row],[VENTAS MABE]]/ARCHIVOS_COMPLETOS_QMI_1_AL_17_SEP_22[[#This Row],[VENTAS INDURAMA]],0)</f>
        <v>0</v>
      </c>
      <c r="Z185" t="str">
        <f>VLOOKUP(ARCHIVOS_COMPLETOS_QMI_1_AL_17_SEP_22[[#This Row],[Columna1]],Tabla5[CLAVE],1,0)</f>
        <v>531 - CUENCAREFRIGERACIÓN</v>
      </c>
    </row>
    <row r="186" spans="1:26" x14ac:dyDescent="0.3">
      <c r="A186" t="str">
        <f>CONCATENATE(ARCHIVOS_COMPLETOS_QMI_1_AL_17_SEP_22[[#This Row],[TIENDA HMPV]],ARCHIVOS_COMPLETOS_QMI_1_AL_17_SEP_22[[#This Row],[LINEA]])</f>
        <v>809 - SOLIS LAMAR COCINAS</v>
      </c>
      <c r="B186" t="s">
        <v>98</v>
      </c>
      <c r="C186" t="s">
        <v>99</v>
      </c>
      <c r="D186" t="s">
        <v>102</v>
      </c>
      <c r="E186" t="s">
        <v>103</v>
      </c>
      <c r="F186" t="s">
        <v>26</v>
      </c>
      <c r="G186">
        <v>46</v>
      </c>
      <c r="H186">
        <v>21</v>
      </c>
      <c r="I186">
        <v>14</v>
      </c>
      <c r="T186" s="42"/>
      <c r="U186" s="42"/>
      <c r="W186" t="e">
        <f>VLOOKUP(ARCHIVOS_COMPLETOS_QMI_1_AL_17_SEP_22[[#This Row],[TIENDA HMPV]],Tabla6[[NOMBRE PDV HMPDV]:[RETAIL MAPPING]],2,0)</f>
        <v>#N/A</v>
      </c>
      <c r="X186">
        <f>SUM(ARCHIVOS_COMPLETOS_QMI_1_AL_17_SEP_22[[#This Row],[VENTAS MABE]:[OTROS]])</f>
        <v>35</v>
      </c>
      <c r="Y186" s="42">
        <f>IFERROR(ARCHIVOS_COMPLETOS_QMI_1_AL_17_SEP_22[[#This Row],[VENTAS MABE]]/ARCHIVOS_COMPLETOS_QMI_1_AL_17_SEP_22[[#This Row],[VENTAS INDURAMA]],0)</f>
        <v>1.5</v>
      </c>
      <c r="Z186" t="e">
        <f>VLOOKUP(ARCHIVOS_COMPLETOS_QMI_1_AL_17_SEP_22[[#This Row],[Columna1]],Tabla5[CLAVE],1,0)</f>
        <v>#N/A</v>
      </c>
    </row>
    <row r="187" spans="1:26" x14ac:dyDescent="0.3">
      <c r="A187" t="str">
        <f>CONCATENATE(ARCHIVOS_COMPLETOS_QMI_1_AL_17_SEP_22[[#This Row],[TIENDA HMPV]],ARCHIVOS_COMPLETOS_QMI_1_AL_17_SEP_22[[#This Row],[LINEA]])</f>
        <v>809 - SOLIS LAMAR EMPOTRE</v>
      </c>
      <c r="B187" t="s">
        <v>98</v>
      </c>
      <c r="C187" t="s">
        <v>99</v>
      </c>
      <c r="D187" t="s">
        <v>102</v>
      </c>
      <c r="E187" t="s">
        <v>103</v>
      </c>
      <c r="F187" t="s">
        <v>32</v>
      </c>
      <c r="G187">
        <v>0</v>
      </c>
      <c r="H187">
        <v>0</v>
      </c>
      <c r="I187">
        <v>3</v>
      </c>
      <c r="T187" s="42"/>
      <c r="U187" s="42"/>
      <c r="W187" t="e">
        <f>VLOOKUP(ARCHIVOS_COMPLETOS_QMI_1_AL_17_SEP_22[[#This Row],[TIENDA HMPV]],Tabla6[[NOMBRE PDV HMPDV]:[RETAIL MAPPING]],2,0)</f>
        <v>#N/A</v>
      </c>
      <c r="X187">
        <f>SUM(ARCHIVOS_COMPLETOS_QMI_1_AL_17_SEP_22[[#This Row],[VENTAS MABE]:[OTROS]])</f>
        <v>3</v>
      </c>
      <c r="Y187" s="42">
        <f>IFERROR(ARCHIVOS_COMPLETOS_QMI_1_AL_17_SEP_22[[#This Row],[VENTAS MABE]]/ARCHIVOS_COMPLETOS_QMI_1_AL_17_SEP_22[[#This Row],[VENTAS INDURAMA]],0)</f>
        <v>0</v>
      </c>
      <c r="Z187" t="e">
        <f>VLOOKUP(ARCHIVOS_COMPLETOS_QMI_1_AL_17_SEP_22[[#This Row],[Columna1]],Tabla5[CLAVE],1,0)</f>
        <v>#N/A</v>
      </c>
    </row>
    <row r="188" spans="1:26" x14ac:dyDescent="0.3">
      <c r="A188" t="str">
        <f>CONCATENATE(ARCHIVOS_COMPLETOS_QMI_1_AL_17_SEP_22[[#This Row],[TIENDA HMPV]],ARCHIVOS_COMPLETOS_QMI_1_AL_17_SEP_22[[#This Row],[LINEA]])</f>
        <v>809 - SOLIS LAMAR GLOBALES</v>
      </c>
      <c r="B188" t="s">
        <v>98</v>
      </c>
      <c r="C188" t="s">
        <v>99</v>
      </c>
      <c r="D188" t="s">
        <v>102</v>
      </c>
      <c r="E188" t="s">
        <v>103</v>
      </c>
      <c r="F188" t="s">
        <v>27</v>
      </c>
      <c r="G188">
        <v>16</v>
      </c>
      <c r="H188">
        <v>7</v>
      </c>
      <c r="I188">
        <v>1</v>
      </c>
      <c r="T188" s="42"/>
      <c r="U188" s="42"/>
      <c r="W188" t="e">
        <f>VLOOKUP(ARCHIVOS_COMPLETOS_QMI_1_AL_17_SEP_22[[#This Row],[TIENDA HMPV]],Tabla6[[NOMBRE PDV HMPDV]:[RETAIL MAPPING]],2,0)</f>
        <v>#N/A</v>
      </c>
      <c r="X188">
        <f>SUM(ARCHIVOS_COMPLETOS_QMI_1_AL_17_SEP_22[[#This Row],[VENTAS MABE]:[OTROS]])</f>
        <v>8</v>
      </c>
      <c r="Y188" s="42">
        <f>IFERROR(ARCHIVOS_COMPLETOS_QMI_1_AL_17_SEP_22[[#This Row],[VENTAS MABE]]/ARCHIVOS_COMPLETOS_QMI_1_AL_17_SEP_22[[#This Row],[VENTAS INDURAMA]],0)</f>
        <v>7</v>
      </c>
      <c r="Z188" t="e">
        <f>VLOOKUP(ARCHIVOS_COMPLETOS_QMI_1_AL_17_SEP_22[[#This Row],[Columna1]],Tabla5[CLAVE],1,0)</f>
        <v>#N/A</v>
      </c>
    </row>
    <row r="189" spans="1:26" x14ac:dyDescent="0.3">
      <c r="A189" t="str">
        <f>CONCATENATE(ARCHIVOS_COMPLETOS_QMI_1_AL_17_SEP_22[[#This Row],[TIENDA HMPV]],ARCHIVOS_COMPLETOS_QMI_1_AL_17_SEP_22[[#This Row],[LINEA]])</f>
        <v>809 - SOLIS LAMAR LAVADO</v>
      </c>
      <c r="B189" t="s">
        <v>98</v>
      </c>
      <c r="C189" t="s">
        <v>99</v>
      </c>
      <c r="D189" t="s">
        <v>102</v>
      </c>
      <c r="E189" t="s">
        <v>103</v>
      </c>
      <c r="F189" t="s">
        <v>28</v>
      </c>
      <c r="G189">
        <v>33</v>
      </c>
      <c r="H189">
        <v>7</v>
      </c>
      <c r="I189">
        <v>3</v>
      </c>
      <c r="T189" s="42"/>
      <c r="U189" s="42"/>
      <c r="W189" t="e">
        <f>VLOOKUP(ARCHIVOS_COMPLETOS_QMI_1_AL_17_SEP_22[[#This Row],[TIENDA HMPV]],Tabla6[[NOMBRE PDV HMPDV]:[RETAIL MAPPING]],2,0)</f>
        <v>#N/A</v>
      </c>
      <c r="X189">
        <f>SUM(ARCHIVOS_COMPLETOS_QMI_1_AL_17_SEP_22[[#This Row],[VENTAS MABE]:[OTROS]])</f>
        <v>10</v>
      </c>
      <c r="Y189" s="42">
        <f>IFERROR(ARCHIVOS_COMPLETOS_QMI_1_AL_17_SEP_22[[#This Row],[VENTAS MABE]]/ARCHIVOS_COMPLETOS_QMI_1_AL_17_SEP_22[[#This Row],[VENTAS INDURAMA]],0)</f>
        <v>2.3333333333333335</v>
      </c>
      <c r="Z189" t="e">
        <f>VLOOKUP(ARCHIVOS_COMPLETOS_QMI_1_AL_17_SEP_22[[#This Row],[Columna1]],Tabla5[CLAVE],1,0)</f>
        <v>#N/A</v>
      </c>
    </row>
    <row r="190" spans="1:26" x14ac:dyDescent="0.3">
      <c r="A190" t="str">
        <f>CONCATENATE(ARCHIVOS_COMPLETOS_QMI_1_AL_17_SEP_22[[#This Row],[TIENDA HMPV]],ARCHIVOS_COMPLETOS_QMI_1_AL_17_SEP_22[[#This Row],[LINEA]])</f>
        <v>809 - SOLIS LAMAR REFRIGERACIÓN</v>
      </c>
      <c r="B190" t="s">
        <v>98</v>
      </c>
      <c r="C190" t="s">
        <v>99</v>
      </c>
      <c r="D190" t="s">
        <v>102</v>
      </c>
      <c r="E190" t="s">
        <v>103</v>
      </c>
      <c r="F190" t="s">
        <v>29</v>
      </c>
      <c r="G190">
        <v>34</v>
      </c>
      <c r="H190">
        <v>13</v>
      </c>
      <c r="I190">
        <v>11</v>
      </c>
      <c r="T190" s="42"/>
      <c r="U190" s="42"/>
      <c r="W190" t="e">
        <f>VLOOKUP(ARCHIVOS_COMPLETOS_QMI_1_AL_17_SEP_22[[#This Row],[TIENDA HMPV]],Tabla6[[NOMBRE PDV HMPDV]:[RETAIL MAPPING]],2,0)</f>
        <v>#N/A</v>
      </c>
      <c r="X190">
        <f>SUM(ARCHIVOS_COMPLETOS_QMI_1_AL_17_SEP_22[[#This Row],[VENTAS MABE]:[OTROS]])</f>
        <v>24</v>
      </c>
      <c r="Y190" s="42">
        <f>IFERROR(ARCHIVOS_COMPLETOS_QMI_1_AL_17_SEP_22[[#This Row],[VENTAS MABE]]/ARCHIVOS_COMPLETOS_QMI_1_AL_17_SEP_22[[#This Row],[VENTAS INDURAMA]],0)</f>
        <v>1.1818181818181819</v>
      </c>
      <c r="Z190" t="e">
        <f>VLOOKUP(ARCHIVOS_COMPLETOS_QMI_1_AL_17_SEP_22[[#This Row],[Columna1]],Tabla5[CLAVE],1,0)</f>
        <v>#N/A</v>
      </c>
    </row>
    <row r="191" spans="1:26" x14ac:dyDescent="0.3">
      <c r="A191" t="str">
        <f>CONCATENATE(ARCHIVOS_COMPLETOS_QMI_1_AL_17_SEP_22[[#This Row],[TIENDA HMPV]],ARCHIVOS_COMPLETOS_QMI_1_AL_17_SEP_22[[#This Row],[LINEA]])</f>
        <v>201 - LA PRENSACOCINAS</v>
      </c>
      <c r="B191" t="s">
        <v>671</v>
      </c>
      <c r="C191" t="s">
        <v>644</v>
      </c>
      <c r="D191" t="s">
        <v>23</v>
      </c>
      <c r="E191" t="s">
        <v>672</v>
      </c>
      <c r="F191" t="s">
        <v>26</v>
      </c>
      <c r="G191">
        <v>10</v>
      </c>
      <c r="H191">
        <v>3</v>
      </c>
      <c r="I191">
        <v>4</v>
      </c>
      <c r="T191" s="42"/>
      <c r="U191" s="42"/>
      <c r="W191" t="str">
        <f>VLOOKUP(ARCHIVOS_COMPLETOS_QMI_1_AL_17_SEP_22[[#This Row],[TIENDA HMPV]],Tabla6[[NOMBRE PDV HMPDV]:[RETAIL MAPPING]],2,0)</f>
        <v>PLATA</v>
      </c>
      <c r="X191">
        <f>SUM(ARCHIVOS_COMPLETOS_QMI_1_AL_17_SEP_22[[#This Row],[VENTAS MABE]:[OTROS]])</f>
        <v>7</v>
      </c>
      <c r="Y191" s="42">
        <f>IFERROR(ARCHIVOS_COMPLETOS_QMI_1_AL_17_SEP_22[[#This Row],[VENTAS MABE]]/ARCHIVOS_COMPLETOS_QMI_1_AL_17_SEP_22[[#This Row],[VENTAS INDURAMA]],0)</f>
        <v>0.75</v>
      </c>
      <c r="Z191" t="str">
        <f>VLOOKUP(ARCHIVOS_COMPLETOS_QMI_1_AL_17_SEP_22[[#This Row],[Columna1]],Tabla5[CLAVE],1,0)</f>
        <v>201 - LA PRENSACOCINAS</v>
      </c>
    </row>
    <row r="192" spans="1:26" x14ac:dyDescent="0.3">
      <c r="A192" t="str">
        <f>CONCATENATE(ARCHIVOS_COMPLETOS_QMI_1_AL_17_SEP_22[[#This Row],[TIENDA HMPV]],ARCHIVOS_COMPLETOS_QMI_1_AL_17_SEP_22[[#This Row],[LINEA]])</f>
        <v>201 - LA PRENSAGLOBALES</v>
      </c>
      <c r="B192" t="s">
        <v>671</v>
      </c>
      <c r="C192" t="s">
        <v>644</v>
      </c>
      <c r="D192" t="s">
        <v>23</v>
      </c>
      <c r="E192" t="s">
        <v>672</v>
      </c>
      <c r="F192" t="s">
        <v>27</v>
      </c>
      <c r="G192">
        <v>0</v>
      </c>
      <c r="T192" s="42"/>
      <c r="U192" s="42"/>
      <c r="W192" t="str">
        <f>VLOOKUP(ARCHIVOS_COMPLETOS_QMI_1_AL_17_SEP_22[[#This Row],[TIENDA HMPV]],Tabla6[[NOMBRE PDV HMPDV]:[RETAIL MAPPING]],2,0)</f>
        <v>PLATA</v>
      </c>
      <c r="X192">
        <f>SUM(ARCHIVOS_COMPLETOS_QMI_1_AL_17_SEP_22[[#This Row],[VENTAS MABE]:[OTROS]])</f>
        <v>0</v>
      </c>
      <c r="Y192" s="42">
        <f>IFERROR(ARCHIVOS_COMPLETOS_QMI_1_AL_17_SEP_22[[#This Row],[VENTAS MABE]]/ARCHIVOS_COMPLETOS_QMI_1_AL_17_SEP_22[[#This Row],[VENTAS INDURAMA]],0)</f>
        <v>0</v>
      </c>
      <c r="Z192" t="str">
        <f>VLOOKUP(ARCHIVOS_COMPLETOS_QMI_1_AL_17_SEP_22[[#This Row],[Columna1]],Tabla5[CLAVE],1,0)</f>
        <v>201 - LA PRENSAGLOBALES</v>
      </c>
    </row>
    <row r="193" spans="1:26" x14ac:dyDescent="0.3">
      <c r="A193" t="str">
        <f>CONCATENATE(ARCHIVOS_COMPLETOS_QMI_1_AL_17_SEP_22[[#This Row],[TIENDA HMPV]],ARCHIVOS_COMPLETOS_QMI_1_AL_17_SEP_22[[#This Row],[LINEA]])</f>
        <v>201 - LA PRENSALAVADO</v>
      </c>
      <c r="B193" t="s">
        <v>671</v>
      </c>
      <c r="C193" t="s">
        <v>644</v>
      </c>
      <c r="D193" t="s">
        <v>23</v>
      </c>
      <c r="E193" t="s">
        <v>672</v>
      </c>
      <c r="F193" t="s">
        <v>28</v>
      </c>
      <c r="G193">
        <v>3</v>
      </c>
      <c r="H193">
        <v>1</v>
      </c>
      <c r="J193">
        <v>9</v>
      </c>
      <c r="K193">
        <v>3</v>
      </c>
      <c r="L193">
        <v>4</v>
      </c>
      <c r="T193" s="42"/>
      <c r="U193" s="42"/>
      <c r="W193" t="str">
        <f>VLOOKUP(ARCHIVOS_COMPLETOS_QMI_1_AL_17_SEP_22[[#This Row],[TIENDA HMPV]],Tabla6[[NOMBRE PDV HMPDV]:[RETAIL MAPPING]],2,0)</f>
        <v>PLATA</v>
      </c>
      <c r="X193">
        <f>SUM(ARCHIVOS_COMPLETOS_QMI_1_AL_17_SEP_22[[#This Row],[VENTAS MABE]:[OTROS]])</f>
        <v>17</v>
      </c>
      <c r="Y193" s="42">
        <f>IFERROR(ARCHIVOS_COMPLETOS_QMI_1_AL_17_SEP_22[[#This Row],[VENTAS MABE]]/ARCHIVOS_COMPLETOS_QMI_1_AL_17_SEP_22[[#This Row],[VENTAS INDURAMA]],0)</f>
        <v>0</v>
      </c>
      <c r="Z193" t="str">
        <f>VLOOKUP(ARCHIVOS_COMPLETOS_QMI_1_AL_17_SEP_22[[#This Row],[Columna1]],Tabla5[CLAVE],1,0)</f>
        <v>201 - LA PRENSALAVADO</v>
      </c>
    </row>
    <row r="194" spans="1:26" x14ac:dyDescent="0.3">
      <c r="A194" t="str">
        <f>CONCATENATE(ARCHIVOS_COMPLETOS_QMI_1_AL_17_SEP_22[[#This Row],[TIENDA HMPV]],ARCHIVOS_COMPLETOS_QMI_1_AL_17_SEP_22[[#This Row],[LINEA]])</f>
        <v>201 - LA PRENSAREFRIGERACIÓN</v>
      </c>
      <c r="B194" t="s">
        <v>671</v>
      </c>
      <c r="C194" t="s">
        <v>644</v>
      </c>
      <c r="D194" t="s">
        <v>23</v>
      </c>
      <c r="E194" t="s">
        <v>672</v>
      </c>
      <c r="F194" t="s">
        <v>29</v>
      </c>
      <c r="G194">
        <v>6</v>
      </c>
      <c r="H194">
        <v>2</v>
      </c>
      <c r="I194">
        <v>3</v>
      </c>
      <c r="J194">
        <v>2</v>
      </c>
      <c r="L194">
        <v>2</v>
      </c>
      <c r="T194" s="42"/>
      <c r="U194" s="42"/>
      <c r="W194" t="str">
        <f>VLOOKUP(ARCHIVOS_COMPLETOS_QMI_1_AL_17_SEP_22[[#This Row],[TIENDA HMPV]],Tabla6[[NOMBRE PDV HMPDV]:[RETAIL MAPPING]],2,0)</f>
        <v>PLATA</v>
      </c>
      <c r="X194">
        <f>SUM(ARCHIVOS_COMPLETOS_QMI_1_AL_17_SEP_22[[#This Row],[VENTAS MABE]:[OTROS]])</f>
        <v>9</v>
      </c>
      <c r="Y194" s="42">
        <f>IFERROR(ARCHIVOS_COMPLETOS_QMI_1_AL_17_SEP_22[[#This Row],[VENTAS MABE]]/ARCHIVOS_COMPLETOS_QMI_1_AL_17_SEP_22[[#This Row],[VENTAS INDURAMA]],0)</f>
        <v>0.66666666666666663</v>
      </c>
      <c r="Z194" t="str">
        <f>VLOOKUP(ARCHIVOS_COMPLETOS_QMI_1_AL_17_SEP_22[[#This Row],[Columna1]],Tabla5[CLAVE],1,0)</f>
        <v>201 - LA PRENSAREFRIGERACIÓN</v>
      </c>
    </row>
    <row r="195" spans="1:26" x14ac:dyDescent="0.3">
      <c r="A195" t="str">
        <f>CONCATENATE(ARCHIVOS_COMPLETOS_QMI_1_AL_17_SEP_22[[#This Row],[TIENDA HMPV]],ARCHIVOS_COMPLETOS_QMI_1_AL_17_SEP_22[[#This Row],[LINEA]])</f>
        <v>180 - 1749-TIENDA BARATODO PRENSA 1749COCINAS</v>
      </c>
      <c r="B195" t="s">
        <v>671</v>
      </c>
      <c r="C195" t="s">
        <v>644</v>
      </c>
      <c r="D195" t="s">
        <v>95</v>
      </c>
      <c r="E195" t="s">
        <v>673</v>
      </c>
      <c r="F195" t="s">
        <v>26</v>
      </c>
      <c r="G195">
        <v>9</v>
      </c>
      <c r="H195">
        <v>5</v>
      </c>
      <c r="I195">
        <v>3</v>
      </c>
      <c r="T195" s="42"/>
      <c r="U195" s="42"/>
      <c r="W195" t="str">
        <f>VLOOKUP(ARCHIVOS_COMPLETOS_QMI_1_AL_17_SEP_22[[#This Row],[TIENDA HMPV]],Tabla6[[NOMBRE PDV HMPDV]:[RETAIL MAPPING]],2,0)</f>
        <v>PLATINO</v>
      </c>
      <c r="X195">
        <f>SUM(ARCHIVOS_COMPLETOS_QMI_1_AL_17_SEP_22[[#This Row],[VENTAS MABE]:[OTROS]])</f>
        <v>8</v>
      </c>
      <c r="Y195" s="42">
        <f>IFERROR(ARCHIVOS_COMPLETOS_QMI_1_AL_17_SEP_22[[#This Row],[VENTAS MABE]]/ARCHIVOS_COMPLETOS_QMI_1_AL_17_SEP_22[[#This Row],[VENTAS INDURAMA]],0)</f>
        <v>1.6666666666666667</v>
      </c>
      <c r="Z195" t="str">
        <f>VLOOKUP(ARCHIVOS_COMPLETOS_QMI_1_AL_17_SEP_22[[#This Row],[Columna1]],Tabla5[CLAVE],1,0)</f>
        <v>180 - 1749-TIENDA BARATODO PRENSA 1749COCINAS</v>
      </c>
    </row>
    <row r="196" spans="1:26" x14ac:dyDescent="0.3">
      <c r="A196" t="str">
        <f>CONCATENATE(ARCHIVOS_COMPLETOS_QMI_1_AL_17_SEP_22[[#This Row],[TIENDA HMPV]],ARCHIVOS_COMPLETOS_QMI_1_AL_17_SEP_22[[#This Row],[LINEA]])</f>
        <v>180 - 1749-TIENDA BARATODO PRENSA 1749EMPOTRE</v>
      </c>
      <c r="B196" t="s">
        <v>671</v>
      </c>
      <c r="C196" t="s">
        <v>644</v>
      </c>
      <c r="D196" t="s">
        <v>95</v>
      </c>
      <c r="E196" t="s">
        <v>673</v>
      </c>
      <c r="F196" t="s">
        <v>32</v>
      </c>
      <c r="G196">
        <v>0</v>
      </c>
      <c r="T196" s="42"/>
      <c r="U196" s="42"/>
      <c r="W196" t="str">
        <f>VLOOKUP(ARCHIVOS_COMPLETOS_QMI_1_AL_17_SEP_22[[#This Row],[TIENDA HMPV]],Tabla6[[NOMBRE PDV HMPDV]:[RETAIL MAPPING]],2,0)</f>
        <v>PLATINO</v>
      </c>
      <c r="X196">
        <f>SUM(ARCHIVOS_COMPLETOS_QMI_1_AL_17_SEP_22[[#This Row],[VENTAS MABE]:[OTROS]])</f>
        <v>0</v>
      </c>
      <c r="Y196" s="42">
        <f>IFERROR(ARCHIVOS_COMPLETOS_QMI_1_AL_17_SEP_22[[#This Row],[VENTAS MABE]]/ARCHIVOS_COMPLETOS_QMI_1_AL_17_SEP_22[[#This Row],[VENTAS INDURAMA]],0)</f>
        <v>0</v>
      </c>
      <c r="Z196" t="str">
        <f>VLOOKUP(ARCHIVOS_COMPLETOS_QMI_1_AL_17_SEP_22[[#This Row],[Columna1]],Tabla5[CLAVE],1,0)</f>
        <v>180 - 1749-TIENDA BARATODO PRENSA 1749EMPOTRE</v>
      </c>
    </row>
    <row r="197" spans="1:26" x14ac:dyDescent="0.3">
      <c r="A197" t="str">
        <f>CONCATENATE(ARCHIVOS_COMPLETOS_QMI_1_AL_17_SEP_22[[#This Row],[TIENDA HMPV]],ARCHIVOS_COMPLETOS_QMI_1_AL_17_SEP_22[[#This Row],[LINEA]])</f>
        <v>180 - 1749-TIENDA BARATODO PRENSA 1749GLOBALES</v>
      </c>
      <c r="B197" t="s">
        <v>671</v>
      </c>
      <c r="C197" t="s">
        <v>644</v>
      </c>
      <c r="D197" t="s">
        <v>95</v>
      </c>
      <c r="E197" t="s">
        <v>673</v>
      </c>
      <c r="F197" t="s">
        <v>27</v>
      </c>
      <c r="G197">
        <v>6</v>
      </c>
      <c r="H197">
        <v>6</v>
      </c>
      <c r="I197">
        <v>1</v>
      </c>
      <c r="T197" s="42"/>
      <c r="U197" s="42"/>
      <c r="W197" t="str">
        <f>VLOOKUP(ARCHIVOS_COMPLETOS_QMI_1_AL_17_SEP_22[[#This Row],[TIENDA HMPV]],Tabla6[[NOMBRE PDV HMPDV]:[RETAIL MAPPING]],2,0)</f>
        <v>PLATINO</v>
      </c>
      <c r="X197">
        <f>SUM(ARCHIVOS_COMPLETOS_QMI_1_AL_17_SEP_22[[#This Row],[VENTAS MABE]:[OTROS]])</f>
        <v>7</v>
      </c>
      <c r="Y197" s="42">
        <f>IFERROR(ARCHIVOS_COMPLETOS_QMI_1_AL_17_SEP_22[[#This Row],[VENTAS MABE]]/ARCHIVOS_COMPLETOS_QMI_1_AL_17_SEP_22[[#This Row],[VENTAS INDURAMA]],0)</f>
        <v>6</v>
      </c>
      <c r="Z197" t="str">
        <f>VLOOKUP(ARCHIVOS_COMPLETOS_QMI_1_AL_17_SEP_22[[#This Row],[Columna1]],Tabla5[CLAVE],1,0)</f>
        <v>180 - 1749-TIENDA BARATODO PRENSA 1749GLOBALES</v>
      </c>
    </row>
    <row r="198" spans="1:26" x14ac:dyDescent="0.3">
      <c r="A198" t="str">
        <f>CONCATENATE(ARCHIVOS_COMPLETOS_QMI_1_AL_17_SEP_22[[#This Row],[TIENDA HMPV]],ARCHIVOS_COMPLETOS_QMI_1_AL_17_SEP_22[[#This Row],[LINEA]])</f>
        <v>180 - 1749-TIENDA BARATODO PRENSA 1749LAVADO</v>
      </c>
      <c r="B198" t="s">
        <v>671</v>
      </c>
      <c r="C198" t="s">
        <v>644</v>
      </c>
      <c r="D198" t="s">
        <v>95</v>
      </c>
      <c r="E198" t="s">
        <v>673</v>
      </c>
      <c r="F198" t="s">
        <v>28</v>
      </c>
      <c r="G198">
        <v>10</v>
      </c>
      <c r="H198">
        <v>4</v>
      </c>
      <c r="J198">
        <v>4</v>
      </c>
      <c r="L198">
        <v>2</v>
      </c>
      <c r="M198">
        <v>5</v>
      </c>
      <c r="T198" s="42"/>
      <c r="U198" s="42"/>
      <c r="W198" t="str">
        <f>VLOOKUP(ARCHIVOS_COMPLETOS_QMI_1_AL_17_SEP_22[[#This Row],[TIENDA HMPV]],Tabla6[[NOMBRE PDV HMPDV]:[RETAIL MAPPING]],2,0)</f>
        <v>PLATINO</v>
      </c>
      <c r="X198">
        <f>SUM(ARCHIVOS_COMPLETOS_QMI_1_AL_17_SEP_22[[#This Row],[VENTAS MABE]:[OTROS]])</f>
        <v>15</v>
      </c>
      <c r="Y198" s="42">
        <f>IFERROR(ARCHIVOS_COMPLETOS_QMI_1_AL_17_SEP_22[[#This Row],[VENTAS MABE]]/ARCHIVOS_COMPLETOS_QMI_1_AL_17_SEP_22[[#This Row],[VENTAS INDURAMA]],0)</f>
        <v>0</v>
      </c>
      <c r="Z198" t="str">
        <f>VLOOKUP(ARCHIVOS_COMPLETOS_QMI_1_AL_17_SEP_22[[#This Row],[Columna1]],Tabla5[CLAVE],1,0)</f>
        <v>180 - 1749-TIENDA BARATODO PRENSA 1749LAVADO</v>
      </c>
    </row>
    <row r="199" spans="1:26" x14ac:dyDescent="0.3">
      <c r="A199" t="str">
        <f>CONCATENATE(ARCHIVOS_COMPLETOS_QMI_1_AL_17_SEP_22[[#This Row],[TIENDA HMPV]],ARCHIVOS_COMPLETOS_QMI_1_AL_17_SEP_22[[#This Row],[LINEA]])</f>
        <v>180 - 1749-TIENDA BARATODO PRENSA 1749REFRIGERACIÓN</v>
      </c>
      <c r="B199" t="s">
        <v>671</v>
      </c>
      <c r="C199" t="s">
        <v>644</v>
      </c>
      <c r="D199" t="s">
        <v>95</v>
      </c>
      <c r="E199" t="s">
        <v>673</v>
      </c>
      <c r="F199" t="s">
        <v>29</v>
      </c>
      <c r="G199">
        <v>5</v>
      </c>
      <c r="H199">
        <v>3</v>
      </c>
      <c r="I199">
        <v>5</v>
      </c>
      <c r="J199">
        <v>1</v>
      </c>
      <c r="M199">
        <v>2</v>
      </c>
      <c r="T199" s="42"/>
      <c r="U199" s="42"/>
      <c r="W199" t="str">
        <f>VLOOKUP(ARCHIVOS_COMPLETOS_QMI_1_AL_17_SEP_22[[#This Row],[TIENDA HMPV]],Tabla6[[NOMBRE PDV HMPDV]:[RETAIL MAPPING]],2,0)</f>
        <v>PLATINO</v>
      </c>
      <c r="X199">
        <f>SUM(ARCHIVOS_COMPLETOS_QMI_1_AL_17_SEP_22[[#This Row],[VENTAS MABE]:[OTROS]])</f>
        <v>11</v>
      </c>
      <c r="Y199" s="42">
        <f>IFERROR(ARCHIVOS_COMPLETOS_QMI_1_AL_17_SEP_22[[#This Row],[VENTAS MABE]]/ARCHIVOS_COMPLETOS_QMI_1_AL_17_SEP_22[[#This Row],[VENTAS INDURAMA]],0)</f>
        <v>0.6</v>
      </c>
      <c r="Z199" t="str">
        <f>VLOOKUP(ARCHIVOS_COMPLETOS_QMI_1_AL_17_SEP_22[[#This Row],[Columna1]],Tabla5[CLAVE],1,0)</f>
        <v>180 - 1749-TIENDA BARATODO PRENSA 1749REFRIGERACIÓN</v>
      </c>
    </row>
    <row r="200" spans="1:26" x14ac:dyDescent="0.3">
      <c r="A200" t="str">
        <f>CONCATENATE(ARCHIVOS_COMPLETOS_QMI_1_AL_17_SEP_22[[#This Row],[TIENDA HMPV]],ARCHIVOS_COMPLETOS_QMI_1_AL_17_SEP_22[[#This Row],[LINEA]])</f>
        <v>487 - CALIFORNIAAIRES</v>
      </c>
      <c r="B200" t="s">
        <v>104</v>
      </c>
      <c r="C200" t="s">
        <v>105</v>
      </c>
      <c r="D200" t="s">
        <v>23</v>
      </c>
      <c r="E200" t="s">
        <v>106</v>
      </c>
      <c r="F200" t="s">
        <v>25</v>
      </c>
      <c r="G200">
        <v>2</v>
      </c>
      <c r="H200">
        <v>5</v>
      </c>
      <c r="K200">
        <v>1</v>
      </c>
      <c r="T200" s="42"/>
      <c r="U200" s="42"/>
      <c r="W200" t="str">
        <f>VLOOKUP(ARCHIVOS_COMPLETOS_QMI_1_AL_17_SEP_22[[#This Row],[TIENDA HMPV]],Tabla6[[NOMBRE PDV HMPDV]:[RETAIL MAPPING]],2,0)</f>
        <v>PLATINO</v>
      </c>
      <c r="X200">
        <f>SUM(ARCHIVOS_COMPLETOS_QMI_1_AL_17_SEP_22[[#This Row],[VENTAS MABE]:[OTROS]])</f>
        <v>6</v>
      </c>
      <c r="Y200" s="42">
        <f>IFERROR(ARCHIVOS_COMPLETOS_QMI_1_AL_17_SEP_22[[#This Row],[VENTAS MABE]]/ARCHIVOS_COMPLETOS_QMI_1_AL_17_SEP_22[[#This Row],[VENTAS INDURAMA]],0)</f>
        <v>0</v>
      </c>
      <c r="Z200" t="str">
        <f>VLOOKUP(ARCHIVOS_COMPLETOS_QMI_1_AL_17_SEP_22[[#This Row],[Columna1]],Tabla5[CLAVE],1,0)</f>
        <v>487 - CALIFORNIAAIRES</v>
      </c>
    </row>
    <row r="201" spans="1:26" x14ac:dyDescent="0.3">
      <c r="A201" t="str">
        <f>CONCATENATE(ARCHIVOS_COMPLETOS_QMI_1_AL_17_SEP_22[[#This Row],[TIENDA HMPV]],ARCHIVOS_COMPLETOS_QMI_1_AL_17_SEP_22[[#This Row],[LINEA]])</f>
        <v>487 - CALIFORNIACOCINAS</v>
      </c>
      <c r="B201" t="s">
        <v>104</v>
      </c>
      <c r="C201" t="s">
        <v>105</v>
      </c>
      <c r="D201" t="s">
        <v>23</v>
      </c>
      <c r="E201" t="s">
        <v>106</v>
      </c>
      <c r="F201" t="s">
        <v>26</v>
      </c>
      <c r="G201">
        <v>31</v>
      </c>
      <c r="H201">
        <v>19</v>
      </c>
      <c r="I201">
        <v>18</v>
      </c>
      <c r="Q201">
        <v>1</v>
      </c>
      <c r="T201" s="42"/>
      <c r="U201" s="42"/>
      <c r="W201" t="str">
        <f>VLOOKUP(ARCHIVOS_COMPLETOS_QMI_1_AL_17_SEP_22[[#This Row],[TIENDA HMPV]],Tabla6[[NOMBRE PDV HMPDV]:[RETAIL MAPPING]],2,0)</f>
        <v>PLATINO</v>
      </c>
      <c r="X201">
        <f>SUM(ARCHIVOS_COMPLETOS_QMI_1_AL_17_SEP_22[[#This Row],[VENTAS MABE]:[OTROS]])</f>
        <v>38</v>
      </c>
      <c r="Y201" s="42">
        <f>IFERROR(ARCHIVOS_COMPLETOS_QMI_1_AL_17_SEP_22[[#This Row],[VENTAS MABE]]/ARCHIVOS_COMPLETOS_QMI_1_AL_17_SEP_22[[#This Row],[VENTAS INDURAMA]],0)</f>
        <v>1.0555555555555556</v>
      </c>
      <c r="Z201" t="str">
        <f>VLOOKUP(ARCHIVOS_COMPLETOS_QMI_1_AL_17_SEP_22[[#This Row],[Columna1]],Tabla5[CLAVE],1,0)</f>
        <v>487 - CALIFORNIACOCINAS</v>
      </c>
    </row>
    <row r="202" spans="1:26" x14ac:dyDescent="0.3">
      <c r="A202" t="str">
        <f>CONCATENATE(ARCHIVOS_COMPLETOS_QMI_1_AL_17_SEP_22[[#This Row],[TIENDA HMPV]],ARCHIVOS_COMPLETOS_QMI_1_AL_17_SEP_22[[#This Row],[LINEA]])</f>
        <v>487 - CALIFORNIAGLOBALES</v>
      </c>
      <c r="B202" t="s">
        <v>104</v>
      </c>
      <c r="C202" t="s">
        <v>105</v>
      </c>
      <c r="D202" t="s">
        <v>23</v>
      </c>
      <c r="E202" t="s">
        <v>106</v>
      </c>
      <c r="F202" t="s">
        <v>27</v>
      </c>
      <c r="G202">
        <v>0</v>
      </c>
      <c r="T202" s="42"/>
      <c r="U202" s="42"/>
      <c r="W202" t="str">
        <f>VLOOKUP(ARCHIVOS_COMPLETOS_QMI_1_AL_17_SEP_22[[#This Row],[TIENDA HMPV]],Tabla6[[NOMBRE PDV HMPDV]:[RETAIL MAPPING]],2,0)</f>
        <v>PLATINO</v>
      </c>
      <c r="X202">
        <f>SUM(ARCHIVOS_COMPLETOS_QMI_1_AL_17_SEP_22[[#This Row],[VENTAS MABE]:[OTROS]])</f>
        <v>0</v>
      </c>
      <c r="Y202" s="42">
        <f>IFERROR(ARCHIVOS_COMPLETOS_QMI_1_AL_17_SEP_22[[#This Row],[VENTAS MABE]]/ARCHIVOS_COMPLETOS_QMI_1_AL_17_SEP_22[[#This Row],[VENTAS INDURAMA]],0)</f>
        <v>0</v>
      </c>
      <c r="Z202" t="str">
        <f>VLOOKUP(ARCHIVOS_COMPLETOS_QMI_1_AL_17_SEP_22[[#This Row],[Columna1]],Tabla5[CLAVE],1,0)</f>
        <v>487 - CALIFORNIAGLOBALES</v>
      </c>
    </row>
    <row r="203" spans="1:26" x14ac:dyDescent="0.3">
      <c r="A203" t="str">
        <f>CONCATENATE(ARCHIVOS_COMPLETOS_QMI_1_AL_17_SEP_22[[#This Row],[TIENDA HMPV]],ARCHIVOS_COMPLETOS_QMI_1_AL_17_SEP_22[[#This Row],[LINEA]])</f>
        <v>487 - CALIFORNIALAVADO</v>
      </c>
      <c r="B203" t="s">
        <v>104</v>
      </c>
      <c r="C203" t="s">
        <v>105</v>
      </c>
      <c r="D203" t="s">
        <v>23</v>
      </c>
      <c r="E203" t="s">
        <v>106</v>
      </c>
      <c r="F203" t="s">
        <v>28</v>
      </c>
      <c r="G203">
        <v>5</v>
      </c>
      <c r="H203">
        <v>2</v>
      </c>
      <c r="J203">
        <v>21</v>
      </c>
      <c r="K203">
        <v>8</v>
      </c>
      <c r="L203">
        <v>3</v>
      </c>
      <c r="T203" s="42"/>
      <c r="U203" s="42"/>
      <c r="W203" t="str">
        <f>VLOOKUP(ARCHIVOS_COMPLETOS_QMI_1_AL_17_SEP_22[[#This Row],[TIENDA HMPV]],Tabla6[[NOMBRE PDV HMPDV]:[RETAIL MAPPING]],2,0)</f>
        <v>PLATINO</v>
      </c>
      <c r="X203">
        <f>SUM(ARCHIVOS_COMPLETOS_QMI_1_AL_17_SEP_22[[#This Row],[VENTAS MABE]:[OTROS]])</f>
        <v>34</v>
      </c>
      <c r="Y203" s="42">
        <f>IFERROR(ARCHIVOS_COMPLETOS_QMI_1_AL_17_SEP_22[[#This Row],[VENTAS MABE]]/ARCHIVOS_COMPLETOS_QMI_1_AL_17_SEP_22[[#This Row],[VENTAS INDURAMA]],0)</f>
        <v>0</v>
      </c>
      <c r="Z203" t="str">
        <f>VLOOKUP(ARCHIVOS_COMPLETOS_QMI_1_AL_17_SEP_22[[#This Row],[Columna1]],Tabla5[CLAVE],1,0)</f>
        <v>487 - CALIFORNIALAVADO</v>
      </c>
    </row>
    <row r="204" spans="1:26" x14ac:dyDescent="0.3">
      <c r="A204" t="str">
        <f>CONCATENATE(ARCHIVOS_COMPLETOS_QMI_1_AL_17_SEP_22[[#This Row],[TIENDA HMPV]],ARCHIVOS_COMPLETOS_QMI_1_AL_17_SEP_22[[#This Row],[LINEA]])</f>
        <v>487 - CALIFORNIAREFRIGERACIÓN</v>
      </c>
      <c r="B204" t="s">
        <v>104</v>
      </c>
      <c r="C204" t="s">
        <v>105</v>
      </c>
      <c r="D204" t="s">
        <v>23</v>
      </c>
      <c r="E204" t="s">
        <v>106</v>
      </c>
      <c r="F204" t="s">
        <v>29</v>
      </c>
      <c r="G204">
        <v>31</v>
      </c>
      <c r="H204">
        <v>15</v>
      </c>
      <c r="I204">
        <v>15</v>
      </c>
      <c r="J204">
        <v>5</v>
      </c>
      <c r="L204">
        <v>9</v>
      </c>
      <c r="Q204">
        <v>3</v>
      </c>
      <c r="T204" s="42"/>
      <c r="U204" s="42"/>
      <c r="W204" t="str">
        <f>VLOOKUP(ARCHIVOS_COMPLETOS_QMI_1_AL_17_SEP_22[[#This Row],[TIENDA HMPV]],Tabla6[[NOMBRE PDV HMPDV]:[RETAIL MAPPING]],2,0)</f>
        <v>PLATINO</v>
      </c>
      <c r="X204">
        <f>SUM(ARCHIVOS_COMPLETOS_QMI_1_AL_17_SEP_22[[#This Row],[VENTAS MABE]:[OTROS]])</f>
        <v>47</v>
      </c>
      <c r="Y204" s="42">
        <f>IFERROR(ARCHIVOS_COMPLETOS_QMI_1_AL_17_SEP_22[[#This Row],[VENTAS MABE]]/ARCHIVOS_COMPLETOS_QMI_1_AL_17_SEP_22[[#This Row],[VENTAS INDURAMA]],0)</f>
        <v>1</v>
      </c>
      <c r="Z204" t="str">
        <f>VLOOKUP(ARCHIVOS_COMPLETOS_QMI_1_AL_17_SEP_22[[#This Row],[Columna1]],Tabla5[CLAVE],1,0)</f>
        <v>487 - CALIFORNIAREFRIGERACIÓN</v>
      </c>
    </row>
    <row r="205" spans="1:26" x14ac:dyDescent="0.3">
      <c r="A205" t="str">
        <f>CONCATENATE(ARCHIVOS_COMPLETOS_QMI_1_AL_17_SEP_22[[#This Row],[TIENDA HMPV]],ARCHIVOS_COMPLETOS_QMI_1_AL_17_SEP_22[[#This Row],[LINEA]])</f>
        <v>384 - CALIFORNIAAIRES</v>
      </c>
      <c r="B205" t="s">
        <v>104</v>
      </c>
      <c r="C205" t="s">
        <v>105</v>
      </c>
      <c r="D205" t="s">
        <v>77</v>
      </c>
      <c r="E205" t="s">
        <v>107</v>
      </c>
      <c r="F205" t="s">
        <v>25</v>
      </c>
      <c r="G205">
        <v>0</v>
      </c>
      <c r="T205" s="42"/>
      <c r="U205" s="42"/>
      <c r="W205" t="str">
        <f>VLOOKUP(ARCHIVOS_COMPLETOS_QMI_1_AL_17_SEP_22[[#This Row],[TIENDA HMPV]],Tabla6[[NOMBRE PDV HMPDV]:[RETAIL MAPPING]],2,0)</f>
        <v>PLATA</v>
      </c>
      <c r="X205">
        <f>SUM(ARCHIVOS_COMPLETOS_QMI_1_AL_17_SEP_22[[#This Row],[VENTAS MABE]:[OTROS]])</f>
        <v>0</v>
      </c>
      <c r="Y205" s="42">
        <f>IFERROR(ARCHIVOS_COMPLETOS_QMI_1_AL_17_SEP_22[[#This Row],[VENTAS MABE]]/ARCHIVOS_COMPLETOS_QMI_1_AL_17_SEP_22[[#This Row],[VENTAS INDURAMA]],0)</f>
        <v>0</v>
      </c>
      <c r="Z205" t="str">
        <f>VLOOKUP(ARCHIVOS_COMPLETOS_QMI_1_AL_17_SEP_22[[#This Row],[Columna1]],Tabla5[CLAVE],1,0)</f>
        <v>384 - CALIFORNIAAIRES</v>
      </c>
    </row>
    <row r="206" spans="1:26" x14ac:dyDescent="0.3">
      <c r="A206" t="str">
        <f>CONCATENATE(ARCHIVOS_COMPLETOS_QMI_1_AL_17_SEP_22[[#This Row],[TIENDA HMPV]],ARCHIVOS_COMPLETOS_QMI_1_AL_17_SEP_22[[#This Row],[LINEA]])</f>
        <v>384 - CALIFORNIACOCINAS</v>
      </c>
      <c r="B206" t="s">
        <v>104</v>
      </c>
      <c r="C206" t="s">
        <v>105</v>
      </c>
      <c r="D206" t="s">
        <v>77</v>
      </c>
      <c r="E206" t="s">
        <v>107</v>
      </c>
      <c r="F206" t="s">
        <v>26</v>
      </c>
      <c r="G206">
        <v>9</v>
      </c>
      <c r="H206">
        <v>7</v>
      </c>
      <c r="I206">
        <v>1</v>
      </c>
      <c r="T206" s="42"/>
      <c r="U206" s="42"/>
      <c r="W206" t="str">
        <f>VLOOKUP(ARCHIVOS_COMPLETOS_QMI_1_AL_17_SEP_22[[#This Row],[TIENDA HMPV]],Tabla6[[NOMBRE PDV HMPDV]:[RETAIL MAPPING]],2,0)</f>
        <v>PLATA</v>
      </c>
      <c r="X206">
        <f>SUM(ARCHIVOS_COMPLETOS_QMI_1_AL_17_SEP_22[[#This Row],[VENTAS MABE]:[OTROS]])</f>
        <v>8</v>
      </c>
      <c r="Y206" s="42">
        <f>IFERROR(ARCHIVOS_COMPLETOS_QMI_1_AL_17_SEP_22[[#This Row],[VENTAS MABE]]/ARCHIVOS_COMPLETOS_QMI_1_AL_17_SEP_22[[#This Row],[VENTAS INDURAMA]],0)</f>
        <v>7</v>
      </c>
      <c r="Z206" t="str">
        <f>VLOOKUP(ARCHIVOS_COMPLETOS_QMI_1_AL_17_SEP_22[[#This Row],[Columna1]],Tabla5[CLAVE],1,0)</f>
        <v>384 - CALIFORNIACOCINAS</v>
      </c>
    </row>
    <row r="207" spans="1:26" x14ac:dyDescent="0.3">
      <c r="A207" t="str">
        <f>CONCATENATE(ARCHIVOS_COMPLETOS_QMI_1_AL_17_SEP_22[[#This Row],[TIENDA HMPV]],ARCHIVOS_COMPLETOS_QMI_1_AL_17_SEP_22[[#This Row],[LINEA]])</f>
        <v>384 - CALIFORNIAGLOBALES</v>
      </c>
      <c r="B207" t="s">
        <v>104</v>
      </c>
      <c r="C207" t="s">
        <v>105</v>
      </c>
      <c r="D207" t="s">
        <v>77</v>
      </c>
      <c r="E207" t="s">
        <v>107</v>
      </c>
      <c r="F207" t="s">
        <v>27</v>
      </c>
      <c r="G207">
        <v>0</v>
      </c>
      <c r="T207" s="42"/>
      <c r="U207" s="42"/>
      <c r="W207" t="str">
        <f>VLOOKUP(ARCHIVOS_COMPLETOS_QMI_1_AL_17_SEP_22[[#This Row],[TIENDA HMPV]],Tabla6[[NOMBRE PDV HMPDV]:[RETAIL MAPPING]],2,0)</f>
        <v>PLATA</v>
      </c>
      <c r="X207">
        <f>SUM(ARCHIVOS_COMPLETOS_QMI_1_AL_17_SEP_22[[#This Row],[VENTAS MABE]:[OTROS]])</f>
        <v>0</v>
      </c>
      <c r="Y207" s="42">
        <f>IFERROR(ARCHIVOS_COMPLETOS_QMI_1_AL_17_SEP_22[[#This Row],[VENTAS MABE]]/ARCHIVOS_COMPLETOS_QMI_1_AL_17_SEP_22[[#This Row],[VENTAS INDURAMA]],0)</f>
        <v>0</v>
      </c>
      <c r="Z207" t="str">
        <f>VLOOKUP(ARCHIVOS_COMPLETOS_QMI_1_AL_17_SEP_22[[#This Row],[Columna1]],Tabla5[CLAVE],1,0)</f>
        <v>384 - CALIFORNIAGLOBALES</v>
      </c>
    </row>
    <row r="208" spans="1:26" x14ac:dyDescent="0.3">
      <c r="A208" t="str">
        <f>CONCATENATE(ARCHIVOS_COMPLETOS_QMI_1_AL_17_SEP_22[[#This Row],[TIENDA HMPV]],ARCHIVOS_COMPLETOS_QMI_1_AL_17_SEP_22[[#This Row],[LINEA]])</f>
        <v>384 - CALIFORNIALAVADO</v>
      </c>
      <c r="B208" t="s">
        <v>104</v>
      </c>
      <c r="C208" t="s">
        <v>105</v>
      </c>
      <c r="D208" t="s">
        <v>77</v>
      </c>
      <c r="E208" t="s">
        <v>107</v>
      </c>
      <c r="F208" t="s">
        <v>28</v>
      </c>
      <c r="G208">
        <v>6</v>
      </c>
      <c r="H208">
        <v>4</v>
      </c>
      <c r="I208">
        <v>7</v>
      </c>
      <c r="T208" s="42"/>
      <c r="U208" s="42"/>
      <c r="W208" t="str">
        <f>VLOOKUP(ARCHIVOS_COMPLETOS_QMI_1_AL_17_SEP_22[[#This Row],[TIENDA HMPV]],Tabla6[[NOMBRE PDV HMPDV]:[RETAIL MAPPING]],2,0)</f>
        <v>PLATA</v>
      </c>
      <c r="X208">
        <f>SUM(ARCHIVOS_COMPLETOS_QMI_1_AL_17_SEP_22[[#This Row],[VENTAS MABE]:[OTROS]])</f>
        <v>11</v>
      </c>
      <c r="Y208" s="42">
        <f>IFERROR(ARCHIVOS_COMPLETOS_QMI_1_AL_17_SEP_22[[#This Row],[VENTAS MABE]]/ARCHIVOS_COMPLETOS_QMI_1_AL_17_SEP_22[[#This Row],[VENTAS INDURAMA]],0)</f>
        <v>0.5714285714285714</v>
      </c>
      <c r="Z208" t="str">
        <f>VLOOKUP(ARCHIVOS_COMPLETOS_QMI_1_AL_17_SEP_22[[#This Row],[Columna1]],Tabla5[CLAVE],1,0)</f>
        <v>384 - CALIFORNIALAVADO</v>
      </c>
    </row>
    <row r="209" spans="1:26" x14ac:dyDescent="0.3">
      <c r="A209" t="str">
        <f>CONCATENATE(ARCHIVOS_COMPLETOS_QMI_1_AL_17_SEP_22[[#This Row],[TIENDA HMPV]],ARCHIVOS_COMPLETOS_QMI_1_AL_17_SEP_22[[#This Row],[LINEA]])</f>
        <v>384 - CALIFORNIAREFRIGERACIÓN</v>
      </c>
      <c r="B209" t="s">
        <v>104</v>
      </c>
      <c r="C209" t="s">
        <v>105</v>
      </c>
      <c r="D209" t="s">
        <v>77</v>
      </c>
      <c r="E209" t="s">
        <v>107</v>
      </c>
      <c r="F209" t="s">
        <v>29</v>
      </c>
      <c r="G209">
        <v>9</v>
      </c>
      <c r="H209">
        <v>5</v>
      </c>
      <c r="I209">
        <v>5</v>
      </c>
      <c r="T209" s="42"/>
      <c r="U209" s="42"/>
      <c r="W209" t="str">
        <f>VLOOKUP(ARCHIVOS_COMPLETOS_QMI_1_AL_17_SEP_22[[#This Row],[TIENDA HMPV]],Tabla6[[NOMBRE PDV HMPDV]:[RETAIL MAPPING]],2,0)</f>
        <v>PLATA</v>
      </c>
      <c r="X209">
        <f>SUM(ARCHIVOS_COMPLETOS_QMI_1_AL_17_SEP_22[[#This Row],[VENTAS MABE]:[OTROS]])</f>
        <v>10</v>
      </c>
      <c r="Y209" s="42">
        <f>IFERROR(ARCHIVOS_COMPLETOS_QMI_1_AL_17_SEP_22[[#This Row],[VENTAS MABE]]/ARCHIVOS_COMPLETOS_QMI_1_AL_17_SEP_22[[#This Row],[VENTAS INDURAMA]],0)</f>
        <v>1</v>
      </c>
      <c r="Z209" t="str">
        <f>VLOOKUP(ARCHIVOS_COMPLETOS_QMI_1_AL_17_SEP_22[[#This Row],[Columna1]],Tabla5[CLAVE],1,0)</f>
        <v>384 - CALIFORNIAREFRIGERACIÓN</v>
      </c>
    </row>
    <row r="210" spans="1:26" x14ac:dyDescent="0.3">
      <c r="A210" t="str">
        <f>CONCATENATE(ARCHIVOS_COMPLETOS_QMI_1_AL_17_SEP_22[[#This Row],[TIENDA HMPV]],ARCHIVOS_COMPLETOS_QMI_1_AL_17_SEP_22[[#This Row],[LINEA]])</f>
        <v>174 - 1720-TIENDA RECREO 1720COCINAS</v>
      </c>
      <c r="B210" t="s">
        <v>1476</v>
      </c>
      <c r="C210" t="s">
        <v>650</v>
      </c>
      <c r="D210" t="s">
        <v>39</v>
      </c>
      <c r="E210" t="s">
        <v>1107</v>
      </c>
      <c r="F210" t="s">
        <v>26</v>
      </c>
      <c r="G210">
        <v>19</v>
      </c>
      <c r="H210">
        <v>5</v>
      </c>
      <c r="I210">
        <v>4</v>
      </c>
      <c r="T210" s="42"/>
      <c r="U210" s="42"/>
      <c r="W210" t="str">
        <f>VLOOKUP(ARCHIVOS_COMPLETOS_QMI_1_AL_17_SEP_22[[#This Row],[TIENDA HMPV]],Tabla6[[NOMBRE PDV HMPDV]:[RETAIL MAPPING]],2,0)</f>
        <v>PLATINO</v>
      </c>
      <c r="X210">
        <f>SUM(ARCHIVOS_COMPLETOS_QMI_1_AL_17_SEP_22[[#This Row],[VENTAS MABE]:[OTROS]])</f>
        <v>9</v>
      </c>
      <c r="Y210" s="42">
        <f>IFERROR(ARCHIVOS_COMPLETOS_QMI_1_AL_17_SEP_22[[#This Row],[VENTAS MABE]]/ARCHIVOS_COMPLETOS_QMI_1_AL_17_SEP_22[[#This Row],[VENTAS INDURAMA]],0)</f>
        <v>1.25</v>
      </c>
      <c r="Z210" t="str">
        <f>VLOOKUP(ARCHIVOS_COMPLETOS_QMI_1_AL_17_SEP_22[[#This Row],[Columna1]],Tabla5[CLAVE],1,0)</f>
        <v>174 - 1720-TIENDA RECREO 1720COCINAS</v>
      </c>
    </row>
    <row r="211" spans="1:26" x14ac:dyDescent="0.3">
      <c r="A211" t="str">
        <f>CONCATENATE(ARCHIVOS_COMPLETOS_QMI_1_AL_17_SEP_22[[#This Row],[TIENDA HMPV]],ARCHIVOS_COMPLETOS_QMI_1_AL_17_SEP_22[[#This Row],[LINEA]])</f>
        <v>174 - 1720-TIENDA RECREO 1720EMPOTRE</v>
      </c>
      <c r="B211" t="s">
        <v>1476</v>
      </c>
      <c r="C211" t="s">
        <v>650</v>
      </c>
      <c r="D211" t="s">
        <v>39</v>
      </c>
      <c r="E211" t="s">
        <v>1107</v>
      </c>
      <c r="F211" t="s">
        <v>32</v>
      </c>
      <c r="G211">
        <v>0</v>
      </c>
      <c r="T211" s="42"/>
      <c r="U211" s="42"/>
      <c r="W211" t="str">
        <f>VLOOKUP(ARCHIVOS_COMPLETOS_QMI_1_AL_17_SEP_22[[#This Row],[TIENDA HMPV]],Tabla6[[NOMBRE PDV HMPDV]:[RETAIL MAPPING]],2,0)</f>
        <v>PLATINO</v>
      </c>
      <c r="X211">
        <f>SUM(ARCHIVOS_COMPLETOS_QMI_1_AL_17_SEP_22[[#This Row],[VENTAS MABE]:[OTROS]])</f>
        <v>0</v>
      </c>
      <c r="Y211" s="42">
        <f>IFERROR(ARCHIVOS_COMPLETOS_QMI_1_AL_17_SEP_22[[#This Row],[VENTAS MABE]]/ARCHIVOS_COMPLETOS_QMI_1_AL_17_SEP_22[[#This Row],[VENTAS INDURAMA]],0)</f>
        <v>0</v>
      </c>
      <c r="Z211" t="str">
        <f>VLOOKUP(ARCHIVOS_COMPLETOS_QMI_1_AL_17_SEP_22[[#This Row],[Columna1]],Tabla5[CLAVE],1,0)</f>
        <v>174 - 1720-TIENDA RECREO 1720EMPOTRE</v>
      </c>
    </row>
    <row r="212" spans="1:26" x14ac:dyDescent="0.3">
      <c r="A212" t="str">
        <f>CONCATENATE(ARCHIVOS_COMPLETOS_QMI_1_AL_17_SEP_22[[#This Row],[TIENDA HMPV]],ARCHIVOS_COMPLETOS_QMI_1_AL_17_SEP_22[[#This Row],[LINEA]])</f>
        <v>174 - 1720-TIENDA RECREO 1720GLOBALES</v>
      </c>
      <c r="B212" t="s">
        <v>1476</v>
      </c>
      <c r="C212" t="s">
        <v>650</v>
      </c>
      <c r="D212" t="s">
        <v>39</v>
      </c>
      <c r="E212" t="s">
        <v>1107</v>
      </c>
      <c r="F212" t="s">
        <v>27</v>
      </c>
      <c r="G212">
        <v>13</v>
      </c>
      <c r="H212">
        <v>5</v>
      </c>
      <c r="I212">
        <v>2</v>
      </c>
      <c r="T212" s="42"/>
      <c r="U212" s="42"/>
      <c r="W212" t="str">
        <f>VLOOKUP(ARCHIVOS_COMPLETOS_QMI_1_AL_17_SEP_22[[#This Row],[TIENDA HMPV]],Tabla6[[NOMBRE PDV HMPDV]:[RETAIL MAPPING]],2,0)</f>
        <v>PLATINO</v>
      </c>
      <c r="X212">
        <f>SUM(ARCHIVOS_COMPLETOS_QMI_1_AL_17_SEP_22[[#This Row],[VENTAS MABE]:[OTROS]])</f>
        <v>7</v>
      </c>
      <c r="Y212" s="42">
        <f>IFERROR(ARCHIVOS_COMPLETOS_QMI_1_AL_17_SEP_22[[#This Row],[VENTAS MABE]]/ARCHIVOS_COMPLETOS_QMI_1_AL_17_SEP_22[[#This Row],[VENTAS INDURAMA]],0)</f>
        <v>2.5</v>
      </c>
      <c r="Z212" t="str">
        <f>VLOOKUP(ARCHIVOS_COMPLETOS_QMI_1_AL_17_SEP_22[[#This Row],[Columna1]],Tabla5[CLAVE],1,0)</f>
        <v>174 - 1720-TIENDA RECREO 1720GLOBALES</v>
      </c>
    </row>
    <row r="213" spans="1:26" x14ac:dyDescent="0.3">
      <c r="A213" t="str">
        <f>CONCATENATE(ARCHIVOS_COMPLETOS_QMI_1_AL_17_SEP_22[[#This Row],[TIENDA HMPV]],ARCHIVOS_COMPLETOS_QMI_1_AL_17_SEP_22[[#This Row],[LINEA]])</f>
        <v>174 - 1720-TIENDA RECREO 1720LAVADO</v>
      </c>
      <c r="B213" t="s">
        <v>1476</v>
      </c>
      <c r="C213" t="s">
        <v>650</v>
      </c>
      <c r="D213" t="s">
        <v>39</v>
      </c>
      <c r="E213" t="s">
        <v>1107</v>
      </c>
      <c r="F213" t="s">
        <v>28</v>
      </c>
      <c r="G213">
        <v>6</v>
      </c>
      <c r="H213">
        <v>4</v>
      </c>
      <c r="T213" s="42"/>
      <c r="U213" s="42"/>
      <c r="W213" t="str">
        <f>VLOOKUP(ARCHIVOS_COMPLETOS_QMI_1_AL_17_SEP_22[[#This Row],[TIENDA HMPV]],Tabla6[[NOMBRE PDV HMPDV]:[RETAIL MAPPING]],2,0)</f>
        <v>PLATINO</v>
      </c>
      <c r="X213">
        <f>SUM(ARCHIVOS_COMPLETOS_QMI_1_AL_17_SEP_22[[#This Row],[VENTAS MABE]:[OTROS]])</f>
        <v>4</v>
      </c>
      <c r="Y213" s="42">
        <f>IFERROR(ARCHIVOS_COMPLETOS_QMI_1_AL_17_SEP_22[[#This Row],[VENTAS MABE]]/ARCHIVOS_COMPLETOS_QMI_1_AL_17_SEP_22[[#This Row],[VENTAS INDURAMA]],0)</f>
        <v>0</v>
      </c>
      <c r="Z213" t="str">
        <f>VLOOKUP(ARCHIVOS_COMPLETOS_QMI_1_AL_17_SEP_22[[#This Row],[Columna1]],Tabla5[CLAVE],1,0)</f>
        <v>174 - 1720-TIENDA RECREO 1720LAVADO</v>
      </c>
    </row>
    <row r="214" spans="1:26" x14ac:dyDescent="0.3">
      <c r="A214" t="str">
        <f>CONCATENATE(ARCHIVOS_COMPLETOS_QMI_1_AL_17_SEP_22[[#This Row],[TIENDA HMPV]],ARCHIVOS_COMPLETOS_QMI_1_AL_17_SEP_22[[#This Row],[LINEA]])</f>
        <v>174 - 1720-TIENDA RECREO 1720REFRIGERACIÓN</v>
      </c>
      <c r="B214" t="s">
        <v>1476</v>
      </c>
      <c r="C214" t="s">
        <v>650</v>
      </c>
      <c r="D214" t="s">
        <v>39</v>
      </c>
      <c r="E214" t="s">
        <v>1107</v>
      </c>
      <c r="F214" t="s">
        <v>29</v>
      </c>
      <c r="G214">
        <v>13</v>
      </c>
      <c r="H214">
        <v>6</v>
      </c>
      <c r="I214">
        <v>5</v>
      </c>
      <c r="T214" s="42"/>
      <c r="U214" s="42"/>
      <c r="W214" t="str">
        <f>VLOOKUP(ARCHIVOS_COMPLETOS_QMI_1_AL_17_SEP_22[[#This Row],[TIENDA HMPV]],Tabla6[[NOMBRE PDV HMPDV]:[RETAIL MAPPING]],2,0)</f>
        <v>PLATINO</v>
      </c>
      <c r="X214">
        <f>SUM(ARCHIVOS_COMPLETOS_QMI_1_AL_17_SEP_22[[#This Row],[VENTAS MABE]:[OTROS]])</f>
        <v>11</v>
      </c>
      <c r="Y214" s="42">
        <f>IFERROR(ARCHIVOS_COMPLETOS_QMI_1_AL_17_SEP_22[[#This Row],[VENTAS MABE]]/ARCHIVOS_COMPLETOS_QMI_1_AL_17_SEP_22[[#This Row],[VENTAS INDURAMA]],0)</f>
        <v>1.2</v>
      </c>
      <c r="Z214" t="str">
        <f>VLOOKUP(ARCHIVOS_COMPLETOS_QMI_1_AL_17_SEP_22[[#This Row],[Columna1]],Tabla5[CLAVE],1,0)</f>
        <v>174 - 1720-TIENDA RECREO 1720REFRIGERACIÓN</v>
      </c>
    </row>
    <row r="215" spans="1:26" x14ac:dyDescent="0.3">
      <c r="A215" t="str">
        <f>CONCATENATE(ARCHIVOS_COMPLETOS_QMI_1_AL_17_SEP_22[[#This Row],[TIENDA HMPV]],ARCHIVOS_COMPLETOS_QMI_1_AL_17_SEP_22[[#This Row],[LINEA]])</f>
        <v>234 - RECREO_2COCINAS</v>
      </c>
      <c r="B215" t="s">
        <v>1476</v>
      </c>
      <c r="C215" t="s">
        <v>650</v>
      </c>
      <c r="D215" t="s">
        <v>30</v>
      </c>
      <c r="E215" t="s">
        <v>1115</v>
      </c>
      <c r="F215" t="s">
        <v>26</v>
      </c>
      <c r="G215">
        <v>7</v>
      </c>
      <c r="H215">
        <v>2</v>
      </c>
      <c r="I215">
        <v>6</v>
      </c>
      <c r="T215" s="42"/>
      <c r="U215" s="42"/>
      <c r="W215" t="str">
        <f>VLOOKUP(ARCHIVOS_COMPLETOS_QMI_1_AL_17_SEP_22[[#This Row],[TIENDA HMPV]],Tabla6[[NOMBRE PDV HMPDV]:[RETAIL MAPPING]],2,0)</f>
        <v>BRONCE</v>
      </c>
      <c r="X215">
        <f>SUM(ARCHIVOS_COMPLETOS_QMI_1_AL_17_SEP_22[[#This Row],[VENTAS MABE]:[OTROS]])</f>
        <v>8</v>
      </c>
      <c r="Y215" s="42">
        <f>IFERROR(ARCHIVOS_COMPLETOS_QMI_1_AL_17_SEP_22[[#This Row],[VENTAS MABE]]/ARCHIVOS_COMPLETOS_QMI_1_AL_17_SEP_22[[#This Row],[VENTAS INDURAMA]],0)</f>
        <v>0.33333333333333331</v>
      </c>
      <c r="Z215" t="str">
        <f>VLOOKUP(ARCHIVOS_COMPLETOS_QMI_1_AL_17_SEP_22[[#This Row],[Columna1]],Tabla5[CLAVE],1,0)</f>
        <v>234 - RECREO_2COCINAS</v>
      </c>
    </row>
    <row r="216" spans="1:26" x14ac:dyDescent="0.3">
      <c r="A216" t="str">
        <f>CONCATENATE(ARCHIVOS_COMPLETOS_QMI_1_AL_17_SEP_22[[#This Row],[TIENDA HMPV]],ARCHIVOS_COMPLETOS_QMI_1_AL_17_SEP_22[[#This Row],[LINEA]])</f>
        <v>234 - RECREO_2GLOBALES</v>
      </c>
      <c r="B216" t="s">
        <v>1476</v>
      </c>
      <c r="C216" t="s">
        <v>650</v>
      </c>
      <c r="D216" t="s">
        <v>30</v>
      </c>
      <c r="E216" t="s">
        <v>1115</v>
      </c>
      <c r="F216" t="s">
        <v>27</v>
      </c>
      <c r="G216">
        <v>0</v>
      </c>
      <c r="T216" s="42"/>
      <c r="U216" s="42"/>
      <c r="W216" t="str">
        <f>VLOOKUP(ARCHIVOS_COMPLETOS_QMI_1_AL_17_SEP_22[[#This Row],[TIENDA HMPV]],Tabla6[[NOMBRE PDV HMPDV]:[RETAIL MAPPING]],2,0)</f>
        <v>BRONCE</v>
      </c>
      <c r="X216">
        <f>SUM(ARCHIVOS_COMPLETOS_QMI_1_AL_17_SEP_22[[#This Row],[VENTAS MABE]:[OTROS]])</f>
        <v>0</v>
      </c>
      <c r="Y216" s="42">
        <f>IFERROR(ARCHIVOS_COMPLETOS_QMI_1_AL_17_SEP_22[[#This Row],[VENTAS MABE]]/ARCHIVOS_COMPLETOS_QMI_1_AL_17_SEP_22[[#This Row],[VENTAS INDURAMA]],0)</f>
        <v>0</v>
      </c>
      <c r="Z216" t="str">
        <f>VLOOKUP(ARCHIVOS_COMPLETOS_QMI_1_AL_17_SEP_22[[#This Row],[Columna1]],Tabla5[CLAVE],1,0)</f>
        <v>234 - RECREO_2GLOBALES</v>
      </c>
    </row>
    <row r="217" spans="1:26" x14ac:dyDescent="0.3">
      <c r="A217" t="str">
        <f>CONCATENATE(ARCHIVOS_COMPLETOS_QMI_1_AL_17_SEP_22[[#This Row],[TIENDA HMPV]],ARCHIVOS_COMPLETOS_QMI_1_AL_17_SEP_22[[#This Row],[LINEA]])</f>
        <v>234 - RECREO_2LAVADO</v>
      </c>
      <c r="B217" t="s">
        <v>1476</v>
      </c>
      <c r="C217" t="s">
        <v>650</v>
      </c>
      <c r="D217" t="s">
        <v>30</v>
      </c>
      <c r="E217" t="s">
        <v>1115</v>
      </c>
      <c r="F217" t="s">
        <v>28</v>
      </c>
      <c r="G217">
        <v>2</v>
      </c>
      <c r="J217">
        <v>13</v>
      </c>
      <c r="K217">
        <v>6</v>
      </c>
      <c r="L217">
        <v>5</v>
      </c>
      <c r="M217">
        <v>4</v>
      </c>
      <c r="T217" s="42"/>
      <c r="U217" s="42"/>
      <c r="W217" t="str">
        <f>VLOOKUP(ARCHIVOS_COMPLETOS_QMI_1_AL_17_SEP_22[[#This Row],[TIENDA HMPV]],Tabla6[[NOMBRE PDV HMPDV]:[RETAIL MAPPING]],2,0)</f>
        <v>BRONCE</v>
      </c>
      <c r="X217">
        <f>SUM(ARCHIVOS_COMPLETOS_QMI_1_AL_17_SEP_22[[#This Row],[VENTAS MABE]:[OTROS]])</f>
        <v>28</v>
      </c>
      <c r="Y217" s="42">
        <f>IFERROR(ARCHIVOS_COMPLETOS_QMI_1_AL_17_SEP_22[[#This Row],[VENTAS MABE]]/ARCHIVOS_COMPLETOS_QMI_1_AL_17_SEP_22[[#This Row],[VENTAS INDURAMA]],0)</f>
        <v>0</v>
      </c>
      <c r="Z217" t="str">
        <f>VLOOKUP(ARCHIVOS_COMPLETOS_QMI_1_AL_17_SEP_22[[#This Row],[Columna1]],Tabla5[CLAVE],1,0)</f>
        <v>234 - RECREO_2LAVADO</v>
      </c>
    </row>
    <row r="218" spans="1:26" x14ac:dyDescent="0.3">
      <c r="A218" t="str">
        <f>CONCATENATE(ARCHIVOS_COMPLETOS_QMI_1_AL_17_SEP_22[[#This Row],[TIENDA HMPV]],ARCHIVOS_COMPLETOS_QMI_1_AL_17_SEP_22[[#This Row],[LINEA]])</f>
        <v>234 - RECREO_2REFRIGERACIÓN</v>
      </c>
      <c r="B218" t="s">
        <v>1476</v>
      </c>
      <c r="C218" t="s">
        <v>650</v>
      </c>
      <c r="D218" t="s">
        <v>30</v>
      </c>
      <c r="E218" t="s">
        <v>1115</v>
      </c>
      <c r="F218" t="s">
        <v>29</v>
      </c>
      <c r="G218">
        <v>5</v>
      </c>
      <c r="H218">
        <v>1</v>
      </c>
      <c r="I218">
        <v>5</v>
      </c>
      <c r="J218">
        <v>4</v>
      </c>
      <c r="K218">
        <v>2</v>
      </c>
      <c r="L218">
        <v>2</v>
      </c>
      <c r="M218">
        <v>5</v>
      </c>
      <c r="T218" s="42"/>
      <c r="U218" s="42"/>
      <c r="W218" t="str">
        <f>VLOOKUP(ARCHIVOS_COMPLETOS_QMI_1_AL_17_SEP_22[[#This Row],[TIENDA HMPV]],Tabla6[[NOMBRE PDV HMPDV]:[RETAIL MAPPING]],2,0)</f>
        <v>BRONCE</v>
      </c>
      <c r="X218">
        <f>SUM(ARCHIVOS_COMPLETOS_QMI_1_AL_17_SEP_22[[#This Row],[VENTAS MABE]:[OTROS]])</f>
        <v>19</v>
      </c>
      <c r="Y218" s="42">
        <f>IFERROR(ARCHIVOS_COMPLETOS_QMI_1_AL_17_SEP_22[[#This Row],[VENTAS MABE]]/ARCHIVOS_COMPLETOS_QMI_1_AL_17_SEP_22[[#This Row],[VENTAS INDURAMA]],0)</f>
        <v>0.2</v>
      </c>
      <c r="Z218" t="str">
        <f>VLOOKUP(ARCHIVOS_COMPLETOS_QMI_1_AL_17_SEP_22[[#This Row],[Columna1]],Tabla5[CLAVE],1,0)</f>
        <v>234 - RECREO_2REFRIGERACIÓN</v>
      </c>
    </row>
    <row r="219" spans="1:26" x14ac:dyDescent="0.3">
      <c r="A219" t="str">
        <f>CONCATENATE(ARCHIVOS_COMPLETOS_QMI_1_AL_17_SEP_22[[#This Row],[TIENDA HMPV]],ARCHIVOS_COMPLETOS_QMI_1_AL_17_SEP_22[[#This Row],[LINEA]])</f>
        <v>942 - ORVE EL RECREO VCOCINAS</v>
      </c>
      <c r="B219" t="s">
        <v>1476</v>
      </c>
      <c r="C219" t="s">
        <v>650</v>
      </c>
      <c r="D219" t="s">
        <v>86</v>
      </c>
      <c r="E219" t="s">
        <v>1112</v>
      </c>
      <c r="F219" t="s">
        <v>26</v>
      </c>
      <c r="G219">
        <v>5</v>
      </c>
      <c r="I219">
        <v>1</v>
      </c>
      <c r="T219" s="42"/>
      <c r="U219" s="42"/>
      <c r="W219" t="str">
        <f>VLOOKUP(ARCHIVOS_COMPLETOS_QMI_1_AL_17_SEP_22[[#This Row],[TIENDA HMPV]],Tabla6[[NOMBRE PDV HMPDV]:[RETAIL MAPPING]],2,0)</f>
        <v>BRONCE</v>
      </c>
      <c r="X219">
        <f>SUM(ARCHIVOS_COMPLETOS_QMI_1_AL_17_SEP_22[[#This Row],[VENTAS MABE]:[OTROS]])</f>
        <v>1</v>
      </c>
      <c r="Y219" s="42">
        <f>IFERROR(ARCHIVOS_COMPLETOS_QMI_1_AL_17_SEP_22[[#This Row],[VENTAS MABE]]/ARCHIVOS_COMPLETOS_QMI_1_AL_17_SEP_22[[#This Row],[VENTAS INDURAMA]],0)</f>
        <v>0</v>
      </c>
      <c r="Z219" t="str">
        <f>VLOOKUP(ARCHIVOS_COMPLETOS_QMI_1_AL_17_SEP_22[[#This Row],[Columna1]],Tabla5[CLAVE],1,0)</f>
        <v>942 - ORVE EL RECREO VCOCINAS</v>
      </c>
    </row>
    <row r="220" spans="1:26" x14ac:dyDescent="0.3">
      <c r="A220" t="str">
        <f>CONCATENATE(ARCHIVOS_COMPLETOS_QMI_1_AL_17_SEP_22[[#This Row],[TIENDA HMPV]],ARCHIVOS_COMPLETOS_QMI_1_AL_17_SEP_22[[#This Row],[LINEA]])</f>
        <v>942 - ORVE EL RECREO VGLOBALES</v>
      </c>
      <c r="B220" t="s">
        <v>1476</v>
      </c>
      <c r="C220" t="s">
        <v>650</v>
      </c>
      <c r="D220" t="s">
        <v>86</v>
      </c>
      <c r="E220" t="s">
        <v>1112</v>
      </c>
      <c r="F220" t="s">
        <v>27</v>
      </c>
      <c r="G220">
        <v>0</v>
      </c>
      <c r="T220" s="42"/>
      <c r="U220" s="42"/>
      <c r="W220" t="str">
        <f>VLOOKUP(ARCHIVOS_COMPLETOS_QMI_1_AL_17_SEP_22[[#This Row],[TIENDA HMPV]],Tabla6[[NOMBRE PDV HMPDV]:[RETAIL MAPPING]],2,0)</f>
        <v>BRONCE</v>
      </c>
      <c r="X220">
        <f>SUM(ARCHIVOS_COMPLETOS_QMI_1_AL_17_SEP_22[[#This Row],[VENTAS MABE]:[OTROS]])</f>
        <v>0</v>
      </c>
      <c r="Y220" s="42">
        <f>IFERROR(ARCHIVOS_COMPLETOS_QMI_1_AL_17_SEP_22[[#This Row],[VENTAS MABE]]/ARCHIVOS_COMPLETOS_QMI_1_AL_17_SEP_22[[#This Row],[VENTAS INDURAMA]],0)</f>
        <v>0</v>
      </c>
      <c r="Z220" t="str">
        <f>VLOOKUP(ARCHIVOS_COMPLETOS_QMI_1_AL_17_SEP_22[[#This Row],[Columna1]],Tabla5[CLAVE],1,0)</f>
        <v>942 - ORVE EL RECREO VGLOBALES</v>
      </c>
    </row>
    <row r="221" spans="1:26" x14ac:dyDescent="0.3">
      <c r="A221" t="str">
        <f>CONCATENATE(ARCHIVOS_COMPLETOS_QMI_1_AL_17_SEP_22[[#This Row],[TIENDA HMPV]],ARCHIVOS_COMPLETOS_QMI_1_AL_17_SEP_22[[#This Row],[LINEA]])</f>
        <v>942 - ORVE EL RECREO VLAVADO</v>
      </c>
      <c r="B221" t="s">
        <v>1476</v>
      </c>
      <c r="C221" t="s">
        <v>650</v>
      </c>
      <c r="D221" t="s">
        <v>86</v>
      </c>
      <c r="E221" t="s">
        <v>1112</v>
      </c>
      <c r="F221" t="s">
        <v>28</v>
      </c>
      <c r="G221">
        <v>0</v>
      </c>
      <c r="T221" s="42"/>
      <c r="U221" s="42"/>
      <c r="W221" t="str">
        <f>VLOOKUP(ARCHIVOS_COMPLETOS_QMI_1_AL_17_SEP_22[[#This Row],[TIENDA HMPV]],Tabla6[[NOMBRE PDV HMPDV]:[RETAIL MAPPING]],2,0)</f>
        <v>BRONCE</v>
      </c>
      <c r="X221">
        <f>SUM(ARCHIVOS_COMPLETOS_QMI_1_AL_17_SEP_22[[#This Row],[VENTAS MABE]:[OTROS]])</f>
        <v>0</v>
      </c>
      <c r="Y221" s="42">
        <f>IFERROR(ARCHIVOS_COMPLETOS_QMI_1_AL_17_SEP_22[[#This Row],[VENTAS MABE]]/ARCHIVOS_COMPLETOS_QMI_1_AL_17_SEP_22[[#This Row],[VENTAS INDURAMA]],0)</f>
        <v>0</v>
      </c>
      <c r="Z221" t="str">
        <f>VLOOKUP(ARCHIVOS_COMPLETOS_QMI_1_AL_17_SEP_22[[#This Row],[Columna1]],Tabla5[CLAVE],1,0)</f>
        <v>942 - ORVE EL RECREO VLAVADO</v>
      </c>
    </row>
    <row r="222" spans="1:26" x14ac:dyDescent="0.3">
      <c r="A222" t="str">
        <f>CONCATENATE(ARCHIVOS_COMPLETOS_QMI_1_AL_17_SEP_22[[#This Row],[TIENDA HMPV]],ARCHIVOS_COMPLETOS_QMI_1_AL_17_SEP_22[[#This Row],[LINEA]])</f>
        <v>942 - ORVE EL RECREO VREFRIGERACIÓN</v>
      </c>
      <c r="B222" t="s">
        <v>1476</v>
      </c>
      <c r="C222" t="s">
        <v>650</v>
      </c>
      <c r="D222" t="s">
        <v>86</v>
      </c>
      <c r="E222" t="s">
        <v>1112</v>
      </c>
      <c r="F222" t="s">
        <v>29</v>
      </c>
      <c r="G222">
        <v>3</v>
      </c>
      <c r="T222" s="42"/>
      <c r="U222" s="42"/>
      <c r="W222" t="str">
        <f>VLOOKUP(ARCHIVOS_COMPLETOS_QMI_1_AL_17_SEP_22[[#This Row],[TIENDA HMPV]],Tabla6[[NOMBRE PDV HMPDV]:[RETAIL MAPPING]],2,0)</f>
        <v>BRONCE</v>
      </c>
      <c r="X222">
        <f>SUM(ARCHIVOS_COMPLETOS_QMI_1_AL_17_SEP_22[[#This Row],[VENTAS MABE]:[OTROS]])</f>
        <v>0</v>
      </c>
      <c r="Y222" s="42">
        <f>IFERROR(ARCHIVOS_COMPLETOS_QMI_1_AL_17_SEP_22[[#This Row],[VENTAS MABE]]/ARCHIVOS_COMPLETOS_QMI_1_AL_17_SEP_22[[#This Row],[VENTAS INDURAMA]],0)</f>
        <v>0</v>
      </c>
      <c r="Z222" t="str">
        <f>VLOOKUP(ARCHIVOS_COMPLETOS_QMI_1_AL_17_SEP_22[[#This Row],[Columna1]],Tabla5[CLAVE],1,0)</f>
        <v>942 - ORVE EL RECREO VREFRIGERACIÓN</v>
      </c>
    </row>
    <row r="223" spans="1:26" x14ac:dyDescent="0.3">
      <c r="A223" t="str">
        <f>CONCATENATE(ARCHIVOS_COMPLETOS_QMI_1_AL_17_SEP_22[[#This Row],[TIENDA HMPV]],ARCHIVOS_COMPLETOS_QMI_1_AL_17_SEP_22[[#This Row],[LINEA]])</f>
        <v>509 - BAHIAAIRES</v>
      </c>
      <c r="B223" t="s">
        <v>690</v>
      </c>
      <c r="C223" t="s">
        <v>641</v>
      </c>
      <c r="D223" t="s">
        <v>30</v>
      </c>
      <c r="E223" t="s">
        <v>689</v>
      </c>
      <c r="F223" t="s">
        <v>25</v>
      </c>
      <c r="G223">
        <v>3</v>
      </c>
      <c r="H223">
        <v>0</v>
      </c>
      <c r="I223">
        <v>0</v>
      </c>
      <c r="J223">
        <v>0</v>
      </c>
      <c r="K223">
        <v>1</v>
      </c>
      <c r="L223">
        <v>0</v>
      </c>
      <c r="T223" s="42"/>
      <c r="U223" s="42"/>
      <c r="W223" t="str">
        <f>VLOOKUP(ARCHIVOS_COMPLETOS_QMI_1_AL_17_SEP_22[[#This Row],[TIENDA HMPV]],Tabla6[[NOMBRE PDV HMPDV]:[RETAIL MAPPING]],2,0)</f>
        <v>PLATINO</v>
      </c>
      <c r="X223">
        <f>SUM(ARCHIVOS_COMPLETOS_QMI_1_AL_17_SEP_22[[#This Row],[VENTAS MABE]:[OTROS]])</f>
        <v>1</v>
      </c>
      <c r="Y223" s="42">
        <f>IFERROR(ARCHIVOS_COMPLETOS_QMI_1_AL_17_SEP_22[[#This Row],[VENTAS MABE]]/ARCHIVOS_COMPLETOS_QMI_1_AL_17_SEP_22[[#This Row],[VENTAS INDURAMA]],0)</f>
        <v>0</v>
      </c>
      <c r="Z223" t="str">
        <f>VLOOKUP(ARCHIVOS_COMPLETOS_QMI_1_AL_17_SEP_22[[#This Row],[Columna1]],Tabla5[CLAVE],1,0)</f>
        <v>509 - BAHIAAIRES</v>
      </c>
    </row>
    <row r="224" spans="1:26" x14ac:dyDescent="0.3">
      <c r="A224" t="str">
        <f>CONCATENATE(ARCHIVOS_COMPLETOS_QMI_1_AL_17_SEP_22[[#This Row],[TIENDA HMPV]],ARCHIVOS_COMPLETOS_QMI_1_AL_17_SEP_22[[#This Row],[LINEA]])</f>
        <v>509 - BAHIACOCINAS</v>
      </c>
      <c r="B224" t="s">
        <v>690</v>
      </c>
      <c r="C224" t="s">
        <v>641</v>
      </c>
      <c r="D224" t="s">
        <v>30</v>
      </c>
      <c r="E224" t="s">
        <v>689</v>
      </c>
      <c r="F224" t="s">
        <v>26</v>
      </c>
      <c r="G224">
        <v>47</v>
      </c>
      <c r="H224">
        <v>68</v>
      </c>
      <c r="I224">
        <v>9</v>
      </c>
      <c r="J224">
        <v>0</v>
      </c>
      <c r="K224">
        <v>0</v>
      </c>
      <c r="L224">
        <v>0</v>
      </c>
      <c r="T224" s="42"/>
      <c r="U224" s="42"/>
      <c r="W224" t="str">
        <f>VLOOKUP(ARCHIVOS_COMPLETOS_QMI_1_AL_17_SEP_22[[#This Row],[TIENDA HMPV]],Tabla6[[NOMBRE PDV HMPDV]:[RETAIL MAPPING]],2,0)</f>
        <v>PLATINO</v>
      </c>
      <c r="X224">
        <f>SUM(ARCHIVOS_COMPLETOS_QMI_1_AL_17_SEP_22[[#This Row],[VENTAS MABE]:[OTROS]])</f>
        <v>77</v>
      </c>
      <c r="Y224" s="42">
        <f>IFERROR(ARCHIVOS_COMPLETOS_QMI_1_AL_17_SEP_22[[#This Row],[VENTAS MABE]]/ARCHIVOS_COMPLETOS_QMI_1_AL_17_SEP_22[[#This Row],[VENTAS INDURAMA]],0)</f>
        <v>7.5555555555555554</v>
      </c>
      <c r="Z224" t="str">
        <f>VLOOKUP(ARCHIVOS_COMPLETOS_QMI_1_AL_17_SEP_22[[#This Row],[Columna1]],Tabla5[CLAVE],1,0)</f>
        <v>509 - BAHIACOCINAS</v>
      </c>
    </row>
    <row r="225" spans="1:26" x14ac:dyDescent="0.3">
      <c r="A225" t="str">
        <f>CONCATENATE(ARCHIVOS_COMPLETOS_QMI_1_AL_17_SEP_22[[#This Row],[TIENDA HMPV]],ARCHIVOS_COMPLETOS_QMI_1_AL_17_SEP_22[[#This Row],[LINEA]])</f>
        <v>509 - BAHIAGLOBALES</v>
      </c>
      <c r="B225" t="s">
        <v>690</v>
      </c>
      <c r="C225" t="s">
        <v>641</v>
      </c>
      <c r="D225" t="s">
        <v>30</v>
      </c>
      <c r="E225" t="s">
        <v>689</v>
      </c>
      <c r="F225" t="s">
        <v>27</v>
      </c>
      <c r="G225">
        <v>12</v>
      </c>
      <c r="H225">
        <v>13</v>
      </c>
      <c r="I225">
        <v>2</v>
      </c>
      <c r="J225">
        <v>0</v>
      </c>
      <c r="K225">
        <v>0</v>
      </c>
      <c r="L225">
        <v>0</v>
      </c>
      <c r="T225" s="42"/>
      <c r="U225" s="42"/>
      <c r="W225" t="str">
        <f>VLOOKUP(ARCHIVOS_COMPLETOS_QMI_1_AL_17_SEP_22[[#This Row],[TIENDA HMPV]],Tabla6[[NOMBRE PDV HMPDV]:[RETAIL MAPPING]],2,0)</f>
        <v>PLATINO</v>
      </c>
      <c r="X225">
        <f>SUM(ARCHIVOS_COMPLETOS_QMI_1_AL_17_SEP_22[[#This Row],[VENTAS MABE]:[OTROS]])</f>
        <v>15</v>
      </c>
      <c r="Y225" s="42">
        <f>IFERROR(ARCHIVOS_COMPLETOS_QMI_1_AL_17_SEP_22[[#This Row],[VENTAS MABE]]/ARCHIVOS_COMPLETOS_QMI_1_AL_17_SEP_22[[#This Row],[VENTAS INDURAMA]],0)</f>
        <v>6.5</v>
      </c>
      <c r="Z225" t="str">
        <f>VLOOKUP(ARCHIVOS_COMPLETOS_QMI_1_AL_17_SEP_22[[#This Row],[Columna1]],Tabla5[CLAVE],1,0)</f>
        <v>509 - BAHIAGLOBALES</v>
      </c>
    </row>
    <row r="226" spans="1:26" x14ac:dyDescent="0.3">
      <c r="A226" t="str">
        <f>CONCATENATE(ARCHIVOS_COMPLETOS_QMI_1_AL_17_SEP_22[[#This Row],[TIENDA HMPV]],ARCHIVOS_COMPLETOS_QMI_1_AL_17_SEP_22[[#This Row],[LINEA]])</f>
        <v>509 - BAHIALAVADO</v>
      </c>
      <c r="B226" t="s">
        <v>690</v>
      </c>
      <c r="C226" t="s">
        <v>641</v>
      </c>
      <c r="D226" t="s">
        <v>30</v>
      </c>
      <c r="E226" t="s">
        <v>689</v>
      </c>
      <c r="F226" t="s">
        <v>28</v>
      </c>
      <c r="G226">
        <v>2</v>
      </c>
      <c r="H226">
        <v>4</v>
      </c>
      <c r="I226">
        <v>0</v>
      </c>
      <c r="J226">
        <v>12</v>
      </c>
      <c r="K226">
        <v>2</v>
      </c>
      <c r="L226">
        <v>3</v>
      </c>
      <c r="T226" s="42"/>
      <c r="U226" s="42"/>
      <c r="W226" t="str">
        <f>VLOOKUP(ARCHIVOS_COMPLETOS_QMI_1_AL_17_SEP_22[[#This Row],[TIENDA HMPV]],Tabla6[[NOMBRE PDV HMPDV]:[RETAIL MAPPING]],2,0)</f>
        <v>PLATINO</v>
      </c>
      <c r="X226">
        <f>SUM(ARCHIVOS_COMPLETOS_QMI_1_AL_17_SEP_22[[#This Row],[VENTAS MABE]:[OTROS]])</f>
        <v>21</v>
      </c>
      <c r="Y226" s="42">
        <f>IFERROR(ARCHIVOS_COMPLETOS_QMI_1_AL_17_SEP_22[[#This Row],[VENTAS MABE]]/ARCHIVOS_COMPLETOS_QMI_1_AL_17_SEP_22[[#This Row],[VENTAS INDURAMA]],0)</f>
        <v>0</v>
      </c>
      <c r="Z226" t="str">
        <f>VLOOKUP(ARCHIVOS_COMPLETOS_QMI_1_AL_17_SEP_22[[#This Row],[Columna1]],Tabla5[CLAVE],1,0)</f>
        <v>509 - BAHIALAVADO</v>
      </c>
    </row>
    <row r="227" spans="1:26" x14ac:dyDescent="0.3">
      <c r="A227" t="str">
        <f>CONCATENATE(ARCHIVOS_COMPLETOS_QMI_1_AL_17_SEP_22[[#This Row],[TIENDA HMPV]],ARCHIVOS_COMPLETOS_QMI_1_AL_17_SEP_22[[#This Row],[LINEA]])</f>
        <v>509 - BAHIAREFRIGERACIÓN</v>
      </c>
      <c r="B227" t="s">
        <v>690</v>
      </c>
      <c r="C227" t="s">
        <v>641</v>
      </c>
      <c r="D227" t="s">
        <v>30</v>
      </c>
      <c r="E227" t="s">
        <v>689</v>
      </c>
      <c r="F227" t="s">
        <v>29</v>
      </c>
      <c r="G227">
        <v>21</v>
      </c>
      <c r="H227">
        <v>13</v>
      </c>
      <c r="I227">
        <v>0</v>
      </c>
      <c r="J227">
        <v>1</v>
      </c>
      <c r="K227">
        <v>3</v>
      </c>
      <c r="L227">
        <v>0</v>
      </c>
      <c r="T227" s="42"/>
      <c r="U227" s="42"/>
      <c r="W227" t="str">
        <f>VLOOKUP(ARCHIVOS_COMPLETOS_QMI_1_AL_17_SEP_22[[#This Row],[TIENDA HMPV]],Tabla6[[NOMBRE PDV HMPDV]:[RETAIL MAPPING]],2,0)</f>
        <v>PLATINO</v>
      </c>
      <c r="X227">
        <f>SUM(ARCHIVOS_COMPLETOS_QMI_1_AL_17_SEP_22[[#This Row],[VENTAS MABE]:[OTROS]])</f>
        <v>17</v>
      </c>
      <c r="Y227" s="42">
        <f>IFERROR(ARCHIVOS_COMPLETOS_QMI_1_AL_17_SEP_22[[#This Row],[VENTAS MABE]]/ARCHIVOS_COMPLETOS_QMI_1_AL_17_SEP_22[[#This Row],[VENTAS INDURAMA]],0)</f>
        <v>0</v>
      </c>
      <c r="Z227" t="str">
        <f>VLOOKUP(ARCHIVOS_COMPLETOS_QMI_1_AL_17_SEP_22[[#This Row],[Columna1]],Tabla5[CLAVE],1,0)</f>
        <v>509 - BAHIAREFRIGERACIÓN</v>
      </c>
    </row>
    <row r="228" spans="1:26" x14ac:dyDescent="0.3">
      <c r="A228" t="str">
        <f>CONCATENATE(ARCHIVOS_COMPLETOS_QMI_1_AL_17_SEP_22[[#This Row],[TIENDA HMPV]],ARCHIVOS_COMPLETOS_QMI_1_AL_17_SEP_22[[#This Row],[LINEA]])</f>
        <v>517 - C.C. CALIFORNIA 2AIRES</v>
      </c>
      <c r="B228" t="s">
        <v>108</v>
      </c>
      <c r="C228" t="s">
        <v>391</v>
      </c>
      <c r="D228" t="s">
        <v>30</v>
      </c>
      <c r="E228" t="s">
        <v>109</v>
      </c>
      <c r="F228" t="s">
        <v>25</v>
      </c>
      <c r="G228">
        <v>8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 s="42"/>
      <c r="U228" s="42"/>
      <c r="W228" t="str">
        <f>VLOOKUP(ARCHIVOS_COMPLETOS_QMI_1_AL_17_SEP_22[[#This Row],[TIENDA HMPV]],Tabla6[[NOMBRE PDV HMPDV]:[RETAIL MAPPING]],2,0)</f>
        <v>PLATINO</v>
      </c>
      <c r="X228">
        <f>SUM(ARCHIVOS_COMPLETOS_QMI_1_AL_17_SEP_22[[#This Row],[VENTAS MABE]:[OTROS]])</f>
        <v>1</v>
      </c>
      <c r="Y228" s="42">
        <f>IFERROR(ARCHIVOS_COMPLETOS_QMI_1_AL_17_SEP_22[[#This Row],[VENTAS MABE]]/ARCHIVOS_COMPLETOS_QMI_1_AL_17_SEP_22[[#This Row],[VENTAS INDURAMA]],0)</f>
        <v>0</v>
      </c>
      <c r="Z228" t="str">
        <f>VLOOKUP(ARCHIVOS_COMPLETOS_QMI_1_AL_17_SEP_22[[#This Row],[Columna1]],Tabla5[CLAVE],1,0)</f>
        <v>517 - C.C. CALIFORNIA 2AIRES</v>
      </c>
    </row>
    <row r="229" spans="1:26" x14ac:dyDescent="0.3">
      <c r="A229" t="str">
        <f>CONCATENATE(ARCHIVOS_COMPLETOS_QMI_1_AL_17_SEP_22[[#This Row],[TIENDA HMPV]],ARCHIVOS_COMPLETOS_QMI_1_AL_17_SEP_22[[#This Row],[LINEA]])</f>
        <v>517 - C.C. CALIFORNIA 2COCINAS</v>
      </c>
      <c r="B229" t="s">
        <v>108</v>
      </c>
      <c r="C229" t="s">
        <v>391</v>
      </c>
      <c r="D229" t="s">
        <v>30</v>
      </c>
      <c r="E229" t="s">
        <v>109</v>
      </c>
      <c r="F229" t="s">
        <v>26</v>
      </c>
      <c r="G229">
        <v>67</v>
      </c>
      <c r="H229">
        <v>10</v>
      </c>
      <c r="I229">
        <v>22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 s="42"/>
      <c r="U229" s="42"/>
      <c r="W229" t="str">
        <f>VLOOKUP(ARCHIVOS_COMPLETOS_QMI_1_AL_17_SEP_22[[#This Row],[TIENDA HMPV]],Tabla6[[NOMBRE PDV HMPDV]:[RETAIL MAPPING]],2,0)</f>
        <v>PLATINO</v>
      </c>
      <c r="X229">
        <f>SUM(ARCHIVOS_COMPLETOS_QMI_1_AL_17_SEP_22[[#This Row],[VENTAS MABE]:[OTROS]])</f>
        <v>32</v>
      </c>
      <c r="Y229" s="42">
        <f>IFERROR(ARCHIVOS_COMPLETOS_QMI_1_AL_17_SEP_22[[#This Row],[VENTAS MABE]]/ARCHIVOS_COMPLETOS_QMI_1_AL_17_SEP_22[[#This Row],[VENTAS INDURAMA]],0)</f>
        <v>0.45454545454545453</v>
      </c>
      <c r="Z229" t="str">
        <f>VLOOKUP(ARCHIVOS_COMPLETOS_QMI_1_AL_17_SEP_22[[#This Row],[Columna1]],Tabla5[CLAVE],1,0)</f>
        <v>517 - C.C. CALIFORNIA 2COCINAS</v>
      </c>
    </row>
    <row r="230" spans="1:26" x14ac:dyDescent="0.3">
      <c r="A230" t="str">
        <f>CONCATENATE(ARCHIVOS_COMPLETOS_QMI_1_AL_17_SEP_22[[#This Row],[TIENDA HMPV]],ARCHIVOS_COMPLETOS_QMI_1_AL_17_SEP_22[[#This Row],[LINEA]])</f>
        <v>517 - C.C. CALIFORNIA 2EMPOTRE</v>
      </c>
      <c r="B230" t="s">
        <v>108</v>
      </c>
      <c r="C230" t="s">
        <v>391</v>
      </c>
      <c r="D230" t="s">
        <v>30</v>
      </c>
      <c r="E230" t="s">
        <v>109</v>
      </c>
      <c r="F230" t="s">
        <v>32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 s="42"/>
      <c r="U230" s="42"/>
      <c r="W230" t="str">
        <f>VLOOKUP(ARCHIVOS_COMPLETOS_QMI_1_AL_17_SEP_22[[#This Row],[TIENDA HMPV]],Tabla6[[NOMBRE PDV HMPDV]:[RETAIL MAPPING]],2,0)</f>
        <v>PLATINO</v>
      </c>
      <c r="X230">
        <f>SUM(ARCHIVOS_COMPLETOS_QMI_1_AL_17_SEP_22[[#This Row],[VENTAS MABE]:[OTROS]])</f>
        <v>0</v>
      </c>
      <c r="Y230" s="42">
        <f>IFERROR(ARCHIVOS_COMPLETOS_QMI_1_AL_17_SEP_22[[#This Row],[VENTAS MABE]]/ARCHIVOS_COMPLETOS_QMI_1_AL_17_SEP_22[[#This Row],[VENTAS INDURAMA]],0)</f>
        <v>0</v>
      </c>
      <c r="Z230" t="str">
        <f>VLOOKUP(ARCHIVOS_COMPLETOS_QMI_1_AL_17_SEP_22[[#This Row],[Columna1]],Tabla5[CLAVE],1,0)</f>
        <v>517 - C.C. CALIFORNIA 2EMPOTRE</v>
      </c>
    </row>
    <row r="231" spans="1:26" x14ac:dyDescent="0.3">
      <c r="A231" t="str">
        <f>CONCATENATE(ARCHIVOS_COMPLETOS_QMI_1_AL_17_SEP_22[[#This Row],[TIENDA HMPV]],ARCHIVOS_COMPLETOS_QMI_1_AL_17_SEP_22[[#This Row],[LINEA]])</f>
        <v>517 - C.C. CALIFORNIA 2GLOBALES</v>
      </c>
      <c r="B231" t="s">
        <v>108</v>
      </c>
      <c r="C231" t="s">
        <v>391</v>
      </c>
      <c r="D231" t="s">
        <v>30</v>
      </c>
      <c r="E231" t="s">
        <v>109</v>
      </c>
      <c r="F231" t="s">
        <v>27</v>
      </c>
      <c r="G231">
        <v>5</v>
      </c>
      <c r="H231">
        <v>9</v>
      </c>
      <c r="I231">
        <v>6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 s="42"/>
      <c r="U231" s="42"/>
      <c r="W231" t="str">
        <f>VLOOKUP(ARCHIVOS_COMPLETOS_QMI_1_AL_17_SEP_22[[#This Row],[TIENDA HMPV]],Tabla6[[NOMBRE PDV HMPDV]:[RETAIL MAPPING]],2,0)</f>
        <v>PLATINO</v>
      </c>
      <c r="X231">
        <f>SUM(ARCHIVOS_COMPLETOS_QMI_1_AL_17_SEP_22[[#This Row],[VENTAS MABE]:[OTROS]])</f>
        <v>16</v>
      </c>
      <c r="Y231" s="42">
        <f>IFERROR(ARCHIVOS_COMPLETOS_QMI_1_AL_17_SEP_22[[#This Row],[VENTAS MABE]]/ARCHIVOS_COMPLETOS_QMI_1_AL_17_SEP_22[[#This Row],[VENTAS INDURAMA]],0)</f>
        <v>1.5</v>
      </c>
      <c r="Z231" t="str">
        <f>VLOOKUP(ARCHIVOS_COMPLETOS_QMI_1_AL_17_SEP_22[[#This Row],[Columna1]],Tabla5[CLAVE],1,0)</f>
        <v>517 - C.C. CALIFORNIA 2GLOBALES</v>
      </c>
    </row>
    <row r="232" spans="1:26" x14ac:dyDescent="0.3">
      <c r="A232" t="str">
        <f>CONCATENATE(ARCHIVOS_COMPLETOS_QMI_1_AL_17_SEP_22[[#This Row],[TIENDA HMPV]],ARCHIVOS_COMPLETOS_QMI_1_AL_17_SEP_22[[#This Row],[LINEA]])</f>
        <v>517 - C.C. CALIFORNIA 2LAVADO</v>
      </c>
      <c r="B232" t="s">
        <v>108</v>
      </c>
      <c r="C232" t="s">
        <v>391</v>
      </c>
      <c r="D232" t="s">
        <v>30</v>
      </c>
      <c r="E232" t="s">
        <v>109</v>
      </c>
      <c r="F232" t="s">
        <v>28</v>
      </c>
      <c r="G232">
        <v>10</v>
      </c>
      <c r="H232">
        <v>0</v>
      </c>
      <c r="I232">
        <v>0</v>
      </c>
      <c r="J232">
        <v>5</v>
      </c>
      <c r="K232">
        <v>8</v>
      </c>
      <c r="L232">
        <v>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 s="42"/>
      <c r="U232" s="42"/>
      <c r="W232" t="str">
        <f>VLOOKUP(ARCHIVOS_COMPLETOS_QMI_1_AL_17_SEP_22[[#This Row],[TIENDA HMPV]],Tabla6[[NOMBRE PDV HMPDV]:[RETAIL MAPPING]],2,0)</f>
        <v>PLATINO</v>
      </c>
      <c r="X232">
        <f>SUM(ARCHIVOS_COMPLETOS_QMI_1_AL_17_SEP_22[[#This Row],[VENTAS MABE]:[OTROS]])</f>
        <v>16</v>
      </c>
      <c r="Y232" s="42">
        <f>IFERROR(ARCHIVOS_COMPLETOS_QMI_1_AL_17_SEP_22[[#This Row],[VENTAS MABE]]/ARCHIVOS_COMPLETOS_QMI_1_AL_17_SEP_22[[#This Row],[VENTAS INDURAMA]],0)</f>
        <v>0</v>
      </c>
      <c r="Z232" t="str">
        <f>VLOOKUP(ARCHIVOS_COMPLETOS_QMI_1_AL_17_SEP_22[[#This Row],[Columna1]],Tabla5[CLAVE],1,0)</f>
        <v>517 - C.C. CALIFORNIA 2LAVADO</v>
      </c>
    </row>
    <row r="233" spans="1:26" x14ac:dyDescent="0.3">
      <c r="A233" t="str">
        <f>CONCATENATE(ARCHIVOS_COMPLETOS_QMI_1_AL_17_SEP_22[[#This Row],[TIENDA HMPV]],ARCHIVOS_COMPLETOS_QMI_1_AL_17_SEP_22[[#This Row],[LINEA]])</f>
        <v>517 - C.C. CALIFORNIA 2REFRIGERACIÓN</v>
      </c>
      <c r="B233" t="s">
        <v>108</v>
      </c>
      <c r="C233" t="s">
        <v>391</v>
      </c>
      <c r="D233" t="s">
        <v>30</v>
      </c>
      <c r="E233" t="s">
        <v>109</v>
      </c>
      <c r="F233" t="s">
        <v>29</v>
      </c>
      <c r="G233">
        <v>33</v>
      </c>
      <c r="H233">
        <v>13</v>
      </c>
      <c r="I233">
        <v>14</v>
      </c>
      <c r="J233">
        <v>3</v>
      </c>
      <c r="K233">
        <v>2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 s="42"/>
      <c r="U233" s="42"/>
      <c r="W233" t="str">
        <f>VLOOKUP(ARCHIVOS_COMPLETOS_QMI_1_AL_17_SEP_22[[#This Row],[TIENDA HMPV]],Tabla6[[NOMBRE PDV HMPDV]:[RETAIL MAPPING]],2,0)</f>
        <v>PLATINO</v>
      </c>
      <c r="X233">
        <f>SUM(ARCHIVOS_COMPLETOS_QMI_1_AL_17_SEP_22[[#This Row],[VENTAS MABE]:[OTROS]])</f>
        <v>33</v>
      </c>
      <c r="Y233" s="42">
        <f>IFERROR(ARCHIVOS_COMPLETOS_QMI_1_AL_17_SEP_22[[#This Row],[VENTAS MABE]]/ARCHIVOS_COMPLETOS_QMI_1_AL_17_SEP_22[[#This Row],[VENTAS INDURAMA]],0)</f>
        <v>0.9285714285714286</v>
      </c>
      <c r="Z233" t="str">
        <f>VLOOKUP(ARCHIVOS_COMPLETOS_QMI_1_AL_17_SEP_22[[#This Row],[Columna1]],Tabla5[CLAVE],1,0)</f>
        <v>517 - C.C. CALIFORNIA 2REFRIGERACIÓN</v>
      </c>
    </row>
    <row r="234" spans="1:26" x14ac:dyDescent="0.3">
      <c r="A234" t="str">
        <f>CONCATENATE(ARCHIVOS_COMPLETOS_QMI_1_AL_17_SEP_22[[#This Row],[TIENDA HMPV]],ARCHIVOS_COMPLETOS_QMI_1_AL_17_SEP_22[[#This Row],[LINEA]])</f>
        <v>895 - MIN GUAYAQUIL PARQUE CALIFORNIA (106)COCINAS</v>
      </c>
      <c r="B234" t="s">
        <v>108</v>
      </c>
      <c r="C234" t="s">
        <v>391</v>
      </c>
      <c r="D234" t="s">
        <v>64</v>
      </c>
      <c r="E234" t="s">
        <v>816</v>
      </c>
      <c r="F234" t="s">
        <v>26</v>
      </c>
      <c r="G234">
        <v>7</v>
      </c>
      <c r="H234">
        <v>7</v>
      </c>
      <c r="I234">
        <v>13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 s="42"/>
      <c r="U234" s="42"/>
      <c r="W234" t="str">
        <f>VLOOKUP(ARCHIVOS_COMPLETOS_QMI_1_AL_17_SEP_22[[#This Row],[TIENDA HMPV]],Tabla6[[NOMBRE PDV HMPDV]:[RETAIL MAPPING]],2,0)</f>
        <v>ORO</v>
      </c>
      <c r="X234">
        <f>SUM(ARCHIVOS_COMPLETOS_QMI_1_AL_17_SEP_22[[#This Row],[VENTAS MABE]:[OTROS]])</f>
        <v>20</v>
      </c>
      <c r="Y234" s="42">
        <f>IFERROR(ARCHIVOS_COMPLETOS_QMI_1_AL_17_SEP_22[[#This Row],[VENTAS MABE]]/ARCHIVOS_COMPLETOS_QMI_1_AL_17_SEP_22[[#This Row],[VENTAS INDURAMA]],0)</f>
        <v>0.53846153846153844</v>
      </c>
      <c r="Z234" t="str">
        <f>VLOOKUP(ARCHIVOS_COMPLETOS_QMI_1_AL_17_SEP_22[[#This Row],[Columna1]],Tabla5[CLAVE],1,0)</f>
        <v>895 - MIN GUAYAQUIL PARQUE CALIFORNIA (106)COCINAS</v>
      </c>
    </row>
    <row r="235" spans="1:26" x14ac:dyDescent="0.3">
      <c r="A235" t="str">
        <f>CONCATENATE(ARCHIVOS_COMPLETOS_QMI_1_AL_17_SEP_22[[#This Row],[TIENDA HMPV]],ARCHIVOS_COMPLETOS_QMI_1_AL_17_SEP_22[[#This Row],[LINEA]])</f>
        <v>895 - MIN GUAYAQUIL PARQUE CALIFORNIA (106)LAVADO</v>
      </c>
      <c r="B235" t="s">
        <v>108</v>
      </c>
      <c r="C235" t="s">
        <v>391</v>
      </c>
      <c r="D235" t="s">
        <v>64</v>
      </c>
      <c r="E235" t="s">
        <v>816</v>
      </c>
      <c r="F235" t="s">
        <v>28</v>
      </c>
      <c r="G235">
        <v>6</v>
      </c>
      <c r="H235">
        <v>2</v>
      </c>
      <c r="I235">
        <v>4</v>
      </c>
      <c r="J235">
        <v>2</v>
      </c>
      <c r="K235">
        <v>4</v>
      </c>
      <c r="L235">
        <v>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 s="42"/>
      <c r="U235" s="42"/>
      <c r="W235" t="str">
        <f>VLOOKUP(ARCHIVOS_COMPLETOS_QMI_1_AL_17_SEP_22[[#This Row],[TIENDA HMPV]],Tabla6[[NOMBRE PDV HMPDV]:[RETAIL MAPPING]],2,0)</f>
        <v>ORO</v>
      </c>
      <c r="X235">
        <f>SUM(ARCHIVOS_COMPLETOS_QMI_1_AL_17_SEP_22[[#This Row],[VENTAS MABE]:[OTROS]])</f>
        <v>18</v>
      </c>
      <c r="Y235" s="42">
        <f>IFERROR(ARCHIVOS_COMPLETOS_QMI_1_AL_17_SEP_22[[#This Row],[VENTAS MABE]]/ARCHIVOS_COMPLETOS_QMI_1_AL_17_SEP_22[[#This Row],[VENTAS INDURAMA]],0)</f>
        <v>0.5</v>
      </c>
      <c r="Z235" t="str">
        <f>VLOOKUP(ARCHIVOS_COMPLETOS_QMI_1_AL_17_SEP_22[[#This Row],[Columna1]],Tabla5[CLAVE],1,0)</f>
        <v>895 - MIN GUAYAQUIL PARQUE CALIFORNIA (106)LAVADO</v>
      </c>
    </row>
    <row r="236" spans="1:26" x14ac:dyDescent="0.3">
      <c r="A236" t="str">
        <f>CONCATENATE(ARCHIVOS_COMPLETOS_QMI_1_AL_17_SEP_22[[#This Row],[TIENDA HMPV]],ARCHIVOS_COMPLETOS_QMI_1_AL_17_SEP_22[[#This Row],[LINEA]])</f>
        <v>895 - MIN GUAYAQUIL PARQUE CALIFORNIA (106)REFRIGERACIÓN</v>
      </c>
      <c r="B236" t="s">
        <v>108</v>
      </c>
      <c r="C236" t="s">
        <v>391</v>
      </c>
      <c r="D236" t="s">
        <v>64</v>
      </c>
      <c r="E236" t="s">
        <v>816</v>
      </c>
      <c r="F236" t="s">
        <v>29</v>
      </c>
      <c r="G236">
        <v>2</v>
      </c>
      <c r="H236">
        <v>1</v>
      </c>
      <c r="I236">
        <v>9</v>
      </c>
      <c r="J236">
        <v>1</v>
      </c>
      <c r="K236">
        <v>2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 s="42"/>
      <c r="U236" s="42"/>
      <c r="W236" t="str">
        <f>VLOOKUP(ARCHIVOS_COMPLETOS_QMI_1_AL_17_SEP_22[[#This Row],[TIENDA HMPV]],Tabla6[[NOMBRE PDV HMPDV]:[RETAIL MAPPING]],2,0)</f>
        <v>ORO</v>
      </c>
      <c r="X236">
        <f>SUM(ARCHIVOS_COMPLETOS_QMI_1_AL_17_SEP_22[[#This Row],[VENTAS MABE]:[OTROS]])</f>
        <v>15</v>
      </c>
      <c r="Y236" s="42">
        <f>IFERROR(ARCHIVOS_COMPLETOS_QMI_1_AL_17_SEP_22[[#This Row],[VENTAS MABE]]/ARCHIVOS_COMPLETOS_QMI_1_AL_17_SEP_22[[#This Row],[VENTAS INDURAMA]],0)</f>
        <v>0.1111111111111111</v>
      </c>
      <c r="Z236" t="str">
        <f>VLOOKUP(ARCHIVOS_COMPLETOS_QMI_1_AL_17_SEP_22[[#This Row],[Columna1]],Tabla5[CLAVE],1,0)</f>
        <v>895 - MIN GUAYAQUIL PARQUE CALIFORNIA (106)REFRIGERACIÓN</v>
      </c>
    </row>
    <row r="237" spans="1:26" x14ac:dyDescent="0.3">
      <c r="A237" t="str">
        <f>CONCATENATE(ARCHIVOS_COMPLETOS_QMI_1_AL_17_SEP_22[[#This Row],[TIENDA HMPV]],ARCHIVOS_COMPLETOS_QMI_1_AL_17_SEP_22[[#This Row],[LINEA]])</f>
        <v>1741 - TIENDA TUMBACOCOCINAS</v>
      </c>
      <c r="B237" t="s">
        <v>119</v>
      </c>
      <c r="C237" t="s">
        <v>120</v>
      </c>
      <c r="D237" t="s">
        <v>39</v>
      </c>
      <c r="E237" t="s">
        <v>121</v>
      </c>
      <c r="F237" t="s">
        <v>26</v>
      </c>
      <c r="G237">
        <v>7</v>
      </c>
      <c r="H237">
        <v>2</v>
      </c>
      <c r="T237" s="42"/>
      <c r="U237" s="42"/>
      <c r="W237" t="str">
        <f>VLOOKUP(ARCHIVOS_COMPLETOS_QMI_1_AL_17_SEP_22[[#This Row],[TIENDA HMPV]],Tabla6[[NOMBRE PDV HMPDV]:[RETAIL MAPPING]],2,0)</f>
        <v>ORO</v>
      </c>
      <c r="X237">
        <f>SUM(ARCHIVOS_COMPLETOS_QMI_1_AL_17_SEP_22[[#This Row],[VENTAS MABE]:[OTROS]])</f>
        <v>2</v>
      </c>
      <c r="Y237" s="42">
        <f>IFERROR(ARCHIVOS_COMPLETOS_QMI_1_AL_17_SEP_22[[#This Row],[VENTAS MABE]]/ARCHIVOS_COMPLETOS_QMI_1_AL_17_SEP_22[[#This Row],[VENTAS INDURAMA]],0)</f>
        <v>0</v>
      </c>
      <c r="Z237" t="str">
        <f>VLOOKUP(ARCHIVOS_COMPLETOS_QMI_1_AL_17_SEP_22[[#This Row],[Columna1]],Tabla5[CLAVE],1,0)</f>
        <v>1741 - TIENDA TUMBACOCOCINAS</v>
      </c>
    </row>
    <row r="238" spans="1:26" x14ac:dyDescent="0.3">
      <c r="A238" t="str">
        <f>CONCATENATE(ARCHIVOS_COMPLETOS_QMI_1_AL_17_SEP_22[[#This Row],[TIENDA HMPV]],ARCHIVOS_COMPLETOS_QMI_1_AL_17_SEP_22[[#This Row],[LINEA]])</f>
        <v>1741 - TIENDA TUMBACOGLOBALES</v>
      </c>
      <c r="B238" t="s">
        <v>119</v>
      </c>
      <c r="C238" t="s">
        <v>120</v>
      </c>
      <c r="D238" t="s">
        <v>39</v>
      </c>
      <c r="E238" t="s">
        <v>121</v>
      </c>
      <c r="F238" t="s">
        <v>27</v>
      </c>
      <c r="G238">
        <v>4</v>
      </c>
      <c r="H238">
        <v>1</v>
      </c>
      <c r="T238" s="42"/>
      <c r="U238" s="42"/>
      <c r="W238" t="str">
        <f>VLOOKUP(ARCHIVOS_COMPLETOS_QMI_1_AL_17_SEP_22[[#This Row],[TIENDA HMPV]],Tabla6[[NOMBRE PDV HMPDV]:[RETAIL MAPPING]],2,0)</f>
        <v>ORO</v>
      </c>
      <c r="X238">
        <f>SUM(ARCHIVOS_COMPLETOS_QMI_1_AL_17_SEP_22[[#This Row],[VENTAS MABE]:[OTROS]])</f>
        <v>1</v>
      </c>
      <c r="Y238" s="42">
        <f>IFERROR(ARCHIVOS_COMPLETOS_QMI_1_AL_17_SEP_22[[#This Row],[VENTAS MABE]]/ARCHIVOS_COMPLETOS_QMI_1_AL_17_SEP_22[[#This Row],[VENTAS INDURAMA]],0)</f>
        <v>0</v>
      </c>
      <c r="Z238" t="str">
        <f>VLOOKUP(ARCHIVOS_COMPLETOS_QMI_1_AL_17_SEP_22[[#This Row],[Columna1]],Tabla5[CLAVE],1,0)</f>
        <v>1741 - TIENDA TUMBACOGLOBALES</v>
      </c>
    </row>
    <row r="239" spans="1:26" x14ac:dyDescent="0.3">
      <c r="A239" t="str">
        <f>CONCATENATE(ARCHIVOS_COMPLETOS_QMI_1_AL_17_SEP_22[[#This Row],[TIENDA HMPV]],ARCHIVOS_COMPLETOS_QMI_1_AL_17_SEP_22[[#This Row],[LINEA]])</f>
        <v>1741 - TIENDA TUMBACOLAVADO</v>
      </c>
      <c r="B239" t="s">
        <v>119</v>
      </c>
      <c r="C239" t="s">
        <v>120</v>
      </c>
      <c r="D239" t="s">
        <v>39</v>
      </c>
      <c r="E239" t="s">
        <v>121</v>
      </c>
      <c r="F239" t="s">
        <v>28</v>
      </c>
      <c r="G239">
        <v>2</v>
      </c>
      <c r="H239">
        <v>0</v>
      </c>
      <c r="T239" s="42"/>
      <c r="U239" s="42"/>
      <c r="W239" t="str">
        <f>VLOOKUP(ARCHIVOS_COMPLETOS_QMI_1_AL_17_SEP_22[[#This Row],[TIENDA HMPV]],Tabla6[[NOMBRE PDV HMPDV]:[RETAIL MAPPING]],2,0)</f>
        <v>ORO</v>
      </c>
      <c r="X239">
        <f>SUM(ARCHIVOS_COMPLETOS_QMI_1_AL_17_SEP_22[[#This Row],[VENTAS MABE]:[OTROS]])</f>
        <v>0</v>
      </c>
      <c r="Y239" s="42">
        <f>IFERROR(ARCHIVOS_COMPLETOS_QMI_1_AL_17_SEP_22[[#This Row],[VENTAS MABE]]/ARCHIVOS_COMPLETOS_QMI_1_AL_17_SEP_22[[#This Row],[VENTAS INDURAMA]],0)</f>
        <v>0</v>
      </c>
      <c r="Z239" t="str">
        <f>VLOOKUP(ARCHIVOS_COMPLETOS_QMI_1_AL_17_SEP_22[[#This Row],[Columna1]],Tabla5[CLAVE],1,0)</f>
        <v>1741 - TIENDA TUMBACOLAVADO</v>
      </c>
    </row>
    <row r="240" spans="1:26" x14ac:dyDescent="0.3">
      <c r="A240" t="str">
        <f>CONCATENATE(ARCHIVOS_COMPLETOS_QMI_1_AL_17_SEP_22[[#This Row],[TIENDA HMPV]],ARCHIVOS_COMPLETOS_QMI_1_AL_17_SEP_22[[#This Row],[LINEA]])</f>
        <v>1741 - TIENDA TUMBACOREFRIGERACIÓN</v>
      </c>
      <c r="B240" t="s">
        <v>119</v>
      </c>
      <c r="C240" t="s">
        <v>120</v>
      </c>
      <c r="D240" t="s">
        <v>39</v>
      </c>
      <c r="E240" t="s">
        <v>121</v>
      </c>
      <c r="F240" t="s">
        <v>29</v>
      </c>
      <c r="G240">
        <v>3</v>
      </c>
      <c r="H240">
        <v>4</v>
      </c>
      <c r="T240" s="42"/>
      <c r="U240" s="42"/>
      <c r="W240" t="str">
        <f>VLOOKUP(ARCHIVOS_COMPLETOS_QMI_1_AL_17_SEP_22[[#This Row],[TIENDA HMPV]],Tabla6[[NOMBRE PDV HMPDV]:[RETAIL MAPPING]],2,0)</f>
        <v>ORO</v>
      </c>
      <c r="X240">
        <f>SUM(ARCHIVOS_COMPLETOS_QMI_1_AL_17_SEP_22[[#This Row],[VENTAS MABE]:[OTROS]])</f>
        <v>4</v>
      </c>
      <c r="Y240" s="42">
        <f>IFERROR(ARCHIVOS_COMPLETOS_QMI_1_AL_17_SEP_22[[#This Row],[VENTAS MABE]]/ARCHIVOS_COMPLETOS_QMI_1_AL_17_SEP_22[[#This Row],[VENTAS INDURAMA]],0)</f>
        <v>0</v>
      </c>
      <c r="Z240" t="str">
        <f>VLOOKUP(ARCHIVOS_COMPLETOS_QMI_1_AL_17_SEP_22[[#This Row],[Columna1]],Tabla5[CLAVE],1,0)</f>
        <v>1741 - TIENDA TUMBACOREFRIGERACIÓN</v>
      </c>
    </row>
    <row r="241" spans="1:26" x14ac:dyDescent="0.3">
      <c r="A241" t="str">
        <f>CONCATENATE(ARCHIVOS_COMPLETOS_QMI_1_AL_17_SEP_22[[#This Row],[TIENDA HMPV]],ARCHIVOS_COMPLETOS_QMI_1_AL_17_SEP_22[[#This Row],[LINEA]])</f>
        <v>157 - POINT TUMBACOCOCINAS</v>
      </c>
      <c r="B241" t="s">
        <v>119</v>
      </c>
      <c r="C241" t="s">
        <v>120</v>
      </c>
      <c r="D241" t="s">
        <v>77</v>
      </c>
      <c r="E241" t="s">
        <v>122</v>
      </c>
      <c r="F241" t="s">
        <v>26</v>
      </c>
      <c r="G241">
        <v>10</v>
      </c>
      <c r="H241">
        <v>4</v>
      </c>
      <c r="T241" s="42"/>
      <c r="U241" s="42"/>
      <c r="W241" t="str">
        <f>VLOOKUP(ARCHIVOS_COMPLETOS_QMI_1_AL_17_SEP_22[[#This Row],[TIENDA HMPV]],Tabla6[[NOMBRE PDV HMPDV]:[RETAIL MAPPING]],2,0)</f>
        <v>PLATINO</v>
      </c>
      <c r="X241">
        <f>SUM(ARCHIVOS_COMPLETOS_QMI_1_AL_17_SEP_22[[#This Row],[VENTAS MABE]:[OTROS]])</f>
        <v>4</v>
      </c>
      <c r="Y241" s="42">
        <f>IFERROR(ARCHIVOS_COMPLETOS_QMI_1_AL_17_SEP_22[[#This Row],[VENTAS MABE]]/ARCHIVOS_COMPLETOS_QMI_1_AL_17_SEP_22[[#This Row],[VENTAS INDURAMA]],0)</f>
        <v>0</v>
      </c>
      <c r="Z241" t="str">
        <f>VLOOKUP(ARCHIVOS_COMPLETOS_QMI_1_AL_17_SEP_22[[#This Row],[Columna1]],Tabla5[CLAVE],1,0)</f>
        <v>157 - POINT TUMBACOCOCINAS</v>
      </c>
    </row>
    <row r="242" spans="1:26" x14ac:dyDescent="0.3">
      <c r="A242" t="str">
        <f>CONCATENATE(ARCHIVOS_COMPLETOS_QMI_1_AL_17_SEP_22[[#This Row],[TIENDA HMPV]],ARCHIVOS_COMPLETOS_QMI_1_AL_17_SEP_22[[#This Row],[LINEA]])</f>
        <v>157 - POINT TUMBACOGLOBALES</v>
      </c>
      <c r="B242" t="s">
        <v>119</v>
      </c>
      <c r="C242" t="s">
        <v>120</v>
      </c>
      <c r="D242" t="s">
        <v>77</v>
      </c>
      <c r="E242" t="s">
        <v>122</v>
      </c>
      <c r="F242" t="s">
        <v>27</v>
      </c>
      <c r="G242">
        <v>0</v>
      </c>
      <c r="H242">
        <v>0</v>
      </c>
      <c r="T242" s="42"/>
      <c r="U242" s="42"/>
      <c r="W242" t="str">
        <f>VLOOKUP(ARCHIVOS_COMPLETOS_QMI_1_AL_17_SEP_22[[#This Row],[TIENDA HMPV]],Tabla6[[NOMBRE PDV HMPDV]:[RETAIL MAPPING]],2,0)</f>
        <v>PLATINO</v>
      </c>
      <c r="X242">
        <f>SUM(ARCHIVOS_COMPLETOS_QMI_1_AL_17_SEP_22[[#This Row],[VENTAS MABE]:[OTROS]])</f>
        <v>0</v>
      </c>
      <c r="Y242" s="42">
        <f>IFERROR(ARCHIVOS_COMPLETOS_QMI_1_AL_17_SEP_22[[#This Row],[VENTAS MABE]]/ARCHIVOS_COMPLETOS_QMI_1_AL_17_SEP_22[[#This Row],[VENTAS INDURAMA]],0)</f>
        <v>0</v>
      </c>
      <c r="Z242" t="str">
        <f>VLOOKUP(ARCHIVOS_COMPLETOS_QMI_1_AL_17_SEP_22[[#This Row],[Columna1]],Tabla5[CLAVE],1,0)</f>
        <v>157 - POINT TUMBACOGLOBALES</v>
      </c>
    </row>
    <row r="243" spans="1:26" x14ac:dyDescent="0.3">
      <c r="A243" t="str">
        <f>CONCATENATE(ARCHIVOS_COMPLETOS_QMI_1_AL_17_SEP_22[[#This Row],[TIENDA HMPV]],ARCHIVOS_COMPLETOS_QMI_1_AL_17_SEP_22[[#This Row],[LINEA]])</f>
        <v>157 - POINT TUMBACOLAVADO</v>
      </c>
      <c r="B243" t="s">
        <v>119</v>
      </c>
      <c r="C243" t="s">
        <v>120</v>
      </c>
      <c r="D243" t="s">
        <v>77</v>
      </c>
      <c r="E243" t="s">
        <v>122</v>
      </c>
      <c r="F243" t="s">
        <v>28</v>
      </c>
      <c r="G243">
        <v>4</v>
      </c>
      <c r="H243">
        <v>4</v>
      </c>
      <c r="T243" s="42"/>
      <c r="U243" s="42"/>
      <c r="W243" t="str">
        <f>VLOOKUP(ARCHIVOS_COMPLETOS_QMI_1_AL_17_SEP_22[[#This Row],[TIENDA HMPV]],Tabla6[[NOMBRE PDV HMPDV]:[RETAIL MAPPING]],2,0)</f>
        <v>PLATINO</v>
      </c>
      <c r="X243">
        <f>SUM(ARCHIVOS_COMPLETOS_QMI_1_AL_17_SEP_22[[#This Row],[VENTAS MABE]:[OTROS]])</f>
        <v>4</v>
      </c>
      <c r="Y243" s="42">
        <f>IFERROR(ARCHIVOS_COMPLETOS_QMI_1_AL_17_SEP_22[[#This Row],[VENTAS MABE]]/ARCHIVOS_COMPLETOS_QMI_1_AL_17_SEP_22[[#This Row],[VENTAS INDURAMA]],0)</f>
        <v>0</v>
      </c>
      <c r="Z243" t="str">
        <f>VLOOKUP(ARCHIVOS_COMPLETOS_QMI_1_AL_17_SEP_22[[#This Row],[Columna1]],Tabla5[CLAVE],1,0)</f>
        <v>157 - POINT TUMBACOLAVADO</v>
      </c>
    </row>
    <row r="244" spans="1:26" x14ac:dyDescent="0.3">
      <c r="A244" t="str">
        <f>CONCATENATE(ARCHIVOS_COMPLETOS_QMI_1_AL_17_SEP_22[[#This Row],[TIENDA HMPV]],ARCHIVOS_COMPLETOS_QMI_1_AL_17_SEP_22[[#This Row],[LINEA]])</f>
        <v>157 - POINT TUMBACOREFRIGERACIÓN</v>
      </c>
      <c r="B244" t="s">
        <v>119</v>
      </c>
      <c r="C244" t="s">
        <v>120</v>
      </c>
      <c r="D244" t="s">
        <v>77</v>
      </c>
      <c r="E244" t="s">
        <v>122</v>
      </c>
      <c r="F244" t="s">
        <v>29</v>
      </c>
      <c r="G244">
        <v>5</v>
      </c>
      <c r="H244">
        <v>2</v>
      </c>
      <c r="T244" s="42"/>
      <c r="U244" s="42"/>
      <c r="W244" t="str">
        <f>VLOOKUP(ARCHIVOS_COMPLETOS_QMI_1_AL_17_SEP_22[[#This Row],[TIENDA HMPV]],Tabla6[[NOMBRE PDV HMPDV]:[RETAIL MAPPING]],2,0)</f>
        <v>PLATINO</v>
      </c>
      <c r="X244">
        <f>SUM(ARCHIVOS_COMPLETOS_QMI_1_AL_17_SEP_22[[#This Row],[VENTAS MABE]:[OTROS]])</f>
        <v>2</v>
      </c>
      <c r="Y244" s="42">
        <f>IFERROR(ARCHIVOS_COMPLETOS_QMI_1_AL_17_SEP_22[[#This Row],[VENTAS MABE]]/ARCHIVOS_COMPLETOS_QMI_1_AL_17_SEP_22[[#This Row],[VENTAS INDURAMA]],0)</f>
        <v>0</v>
      </c>
      <c r="Z244" t="str">
        <f>VLOOKUP(ARCHIVOS_COMPLETOS_QMI_1_AL_17_SEP_22[[#This Row],[Columna1]],Tabla5[CLAVE],1,0)</f>
        <v>157 - POINT TUMBACOREFRIGERACIÓN</v>
      </c>
    </row>
    <row r="245" spans="1:26" x14ac:dyDescent="0.3">
      <c r="A245" t="str">
        <f>CONCATENATE(ARCHIVOS_COMPLETOS_QMI_1_AL_17_SEP_22[[#This Row],[TIENDA HMPV]],ARCHIVOS_COMPLETOS_QMI_1_AL_17_SEP_22[[#This Row],[LINEA]])</f>
        <v>75 - TUMBACOAIRES</v>
      </c>
      <c r="B245" t="s">
        <v>119</v>
      </c>
      <c r="C245" t="s">
        <v>120</v>
      </c>
      <c r="D245" t="s">
        <v>79</v>
      </c>
      <c r="E245" t="s">
        <v>123</v>
      </c>
      <c r="F245" t="s">
        <v>25</v>
      </c>
      <c r="G245">
        <v>0</v>
      </c>
      <c r="H245">
        <v>0</v>
      </c>
      <c r="T245" s="42"/>
      <c r="U245" s="42"/>
      <c r="W245" t="str">
        <f>VLOOKUP(ARCHIVOS_COMPLETOS_QMI_1_AL_17_SEP_22[[#This Row],[TIENDA HMPV]],Tabla6[[NOMBRE PDV HMPDV]:[RETAIL MAPPING]],2,0)</f>
        <v>PLATINO</v>
      </c>
      <c r="X245">
        <f>SUM(ARCHIVOS_COMPLETOS_QMI_1_AL_17_SEP_22[[#This Row],[VENTAS MABE]:[OTROS]])</f>
        <v>0</v>
      </c>
      <c r="Y245" s="42">
        <f>IFERROR(ARCHIVOS_COMPLETOS_QMI_1_AL_17_SEP_22[[#This Row],[VENTAS MABE]]/ARCHIVOS_COMPLETOS_QMI_1_AL_17_SEP_22[[#This Row],[VENTAS INDURAMA]],0)</f>
        <v>0</v>
      </c>
      <c r="Z245" t="str">
        <f>VLOOKUP(ARCHIVOS_COMPLETOS_QMI_1_AL_17_SEP_22[[#This Row],[Columna1]],Tabla5[CLAVE],1,0)</f>
        <v>75 - TUMBACOAIRES</v>
      </c>
    </row>
    <row r="246" spans="1:26" x14ac:dyDescent="0.3">
      <c r="A246" t="str">
        <f>CONCATENATE(ARCHIVOS_COMPLETOS_QMI_1_AL_17_SEP_22[[#This Row],[TIENDA HMPV]],ARCHIVOS_COMPLETOS_QMI_1_AL_17_SEP_22[[#This Row],[LINEA]])</f>
        <v>75 - TUMBACOCOCINAS</v>
      </c>
      <c r="B246" t="s">
        <v>119</v>
      </c>
      <c r="C246" t="s">
        <v>120</v>
      </c>
      <c r="D246" t="s">
        <v>79</v>
      </c>
      <c r="E246" t="s">
        <v>123</v>
      </c>
      <c r="F246" t="s">
        <v>26</v>
      </c>
      <c r="G246">
        <v>3</v>
      </c>
      <c r="H246">
        <v>0</v>
      </c>
      <c r="T246" s="42"/>
      <c r="U246" s="42"/>
      <c r="W246" t="str">
        <f>VLOOKUP(ARCHIVOS_COMPLETOS_QMI_1_AL_17_SEP_22[[#This Row],[TIENDA HMPV]],Tabla6[[NOMBRE PDV HMPDV]:[RETAIL MAPPING]],2,0)</f>
        <v>PLATINO</v>
      </c>
      <c r="X246">
        <f>SUM(ARCHIVOS_COMPLETOS_QMI_1_AL_17_SEP_22[[#This Row],[VENTAS MABE]:[OTROS]])</f>
        <v>0</v>
      </c>
      <c r="Y246" s="42">
        <f>IFERROR(ARCHIVOS_COMPLETOS_QMI_1_AL_17_SEP_22[[#This Row],[VENTAS MABE]]/ARCHIVOS_COMPLETOS_QMI_1_AL_17_SEP_22[[#This Row],[VENTAS INDURAMA]],0)</f>
        <v>0</v>
      </c>
      <c r="Z246" t="str">
        <f>VLOOKUP(ARCHIVOS_COMPLETOS_QMI_1_AL_17_SEP_22[[#This Row],[Columna1]],Tabla5[CLAVE],1,0)</f>
        <v>75 - TUMBACOCOCINAS</v>
      </c>
    </row>
    <row r="247" spans="1:26" x14ac:dyDescent="0.3">
      <c r="A247" t="str">
        <f>CONCATENATE(ARCHIVOS_COMPLETOS_QMI_1_AL_17_SEP_22[[#This Row],[TIENDA HMPV]],ARCHIVOS_COMPLETOS_QMI_1_AL_17_SEP_22[[#This Row],[LINEA]])</f>
        <v>75 - TUMBACOEMPOTRE</v>
      </c>
      <c r="B247" t="s">
        <v>119</v>
      </c>
      <c r="C247" t="s">
        <v>120</v>
      </c>
      <c r="D247" t="s">
        <v>79</v>
      </c>
      <c r="E247" t="s">
        <v>123</v>
      </c>
      <c r="F247" t="s">
        <v>32</v>
      </c>
      <c r="G247">
        <v>0</v>
      </c>
      <c r="H247">
        <v>0</v>
      </c>
      <c r="T247" s="42"/>
      <c r="U247" s="42"/>
      <c r="W247" t="str">
        <f>VLOOKUP(ARCHIVOS_COMPLETOS_QMI_1_AL_17_SEP_22[[#This Row],[TIENDA HMPV]],Tabla6[[NOMBRE PDV HMPDV]:[RETAIL MAPPING]],2,0)</f>
        <v>PLATINO</v>
      </c>
      <c r="X247">
        <f>SUM(ARCHIVOS_COMPLETOS_QMI_1_AL_17_SEP_22[[#This Row],[VENTAS MABE]:[OTROS]])</f>
        <v>0</v>
      </c>
      <c r="Y247" s="42">
        <f>IFERROR(ARCHIVOS_COMPLETOS_QMI_1_AL_17_SEP_22[[#This Row],[VENTAS MABE]]/ARCHIVOS_COMPLETOS_QMI_1_AL_17_SEP_22[[#This Row],[VENTAS INDURAMA]],0)</f>
        <v>0</v>
      </c>
      <c r="Z247" t="str">
        <f>VLOOKUP(ARCHIVOS_COMPLETOS_QMI_1_AL_17_SEP_22[[#This Row],[Columna1]],Tabla5[CLAVE],1,0)</f>
        <v>75 - TUMBACOEMPOTRE</v>
      </c>
    </row>
    <row r="248" spans="1:26" x14ac:dyDescent="0.3">
      <c r="A248" t="str">
        <f>CONCATENATE(ARCHIVOS_COMPLETOS_QMI_1_AL_17_SEP_22[[#This Row],[TIENDA HMPV]],ARCHIVOS_COMPLETOS_QMI_1_AL_17_SEP_22[[#This Row],[LINEA]])</f>
        <v>75 - TUMBACOGLOBALES</v>
      </c>
      <c r="B248" t="s">
        <v>119</v>
      </c>
      <c r="C248" t="s">
        <v>120</v>
      </c>
      <c r="D248" t="s">
        <v>79</v>
      </c>
      <c r="E248" t="s">
        <v>123</v>
      </c>
      <c r="F248" t="s">
        <v>27</v>
      </c>
      <c r="G248">
        <v>6</v>
      </c>
      <c r="H248">
        <v>0</v>
      </c>
      <c r="T248" s="42"/>
      <c r="U248" s="42"/>
      <c r="W248" t="str">
        <f>VLOOKUP(ARCHIVOS_COMPLETOS_QMI_1_AL_17_SEP_22[[#This Row],[TIENDA HMPV]],Tabla6[[NOMBRE PDV HMPDV]:[RETAIL MAPPING]],2,0)</f>
        <v>PLATINO</v>
      </c>
      <c r="X248">
        <f>SUM(ARCHIVOS_COMPLETOS_QMI_1_AL_17_SEP_22[[#This Row],[VENTAS MABE]:[OTROS]])</f>
        <v>0</v>
      </c>
      <c r="Y248" s="42">
        <f>IFERROR(ARCHIVOS_COMPLETOS_QMI_1_AL_17_SEP_22[[#This Row],[VENTAS MABE]]/ARCHIVOS_COMPLETOS_QMI_1_AL_17_SEP_22[[#This Row],[VENTAS INDURAMA]],0)</f>
        <v>0</v>
      </c>
      <c r="Z248" t="str">
        <f>VLOOKUP(ARCHIVOS_COMPLETOS_QMI_1_AL_17_SEP_22[[#This Row],[Columna1]],Tabla5[CLAVE],1,0)</f>
        <v>75 - TUMBACOGLOBALES</v>
      </c>
    </row>
    <row r="249" spans="1:26" x14ac:dyDescent="0.3">
      <c r="A249" t="str">
        <f>CONCATENATE(ARCHIVOS_COMPLETOS_QMI_1_AL_17_SEP_22[[#This Row],[TIENDA HMPV]],ARCHIVOS_COMPLETOS_QMI_1_AL_17_SEP_22[[#This Row],[LINEA]])</f>
        <v>75 - TUMBACOLAVADO</v>
      </c>
      <c r="B249" t="s">
        <v>119</v>
      </c>
      <c r="C249" t="s">
        <v>120</v>
      </c>
      <c r="D249" t="s">
        <v>79</v>
      </c>
      <c r="E249" t="s">
        <v>123</v>
      </c>
      <c r="F249" t="s">
        <v>28</v>
      </c>
      <c r="G249">
        <v>9</v>
      </c>
      <c r="H249">
        <v>1</v>
      </c>
      <c r="T249" s="42"/>
      <c r="U249" s="42"/>
      <c r="W249" t="str">
        <f>VLOOKUP(ARCHIVOS_COMPLETOS_QMI_1_AL_17_SEP_22[[#This Row],[TIENDA HMPV]],Tabla6[[NOMBRE PDV HMPDV]:[RETAIL MAPPING]],2,0)</f>
        <v>PLATINO</v>
      </c>
      <c r="X249">
        <f>SUM(ARCHIVOS_COMPLETOS_QMI_1_AL_17_SEP_22[[#This Row],[VENTAS MABE]:[OTROS]])</f>
        <v>1</v>
      </c>
      <c r="Y249" s="42">
        <f>IFERROR(ARCHIVOS_COMPLETOS_QMI_1_AL_17_SEP_22[[#This Row],[VENTAS MABE]]/ARCHIVOS_COMPLETOS_QMI_1_AL_17_SEP_22[[#This Row],[VENTAS INDURAMA]],0)</f>
        <v>0</v>
      </c>
      <c r="Z249" t="str">
        <f>VLOOKUP(ARCHIVOS_COMPLETOS_QMI_1_AL_17_SEP_22[[#This Row],[Columna1]],Tabla5[CLAVE],1,0)</f>
        <v>75 - TUMBACOLAVADO</v>
      </c>
    </row>
    <row r="250" spans="1:26" x14ac:dyDescent="0.3">
      <c r="A250" t="str">
        <f>CONCATENATE(ARCHIVOS_COMPLETOS_QMI_1_AL_17_SEP_22[[#This Row],[TIENDA HMPV]],ARCHIVOS_COMPLETOS_QMI_1_AL_17_SEP_22[[#This Row],[LINEA]])</f>
        <v>75 - TUMBACOREFRIGERACIÓN</v>
      </c>
      <c r="B250" t="s">
        <v>119</v>
      </c>
      <c r="C250" t="s">
        <v>120</v>
      </c>
      <c r="D250" t="s">
        <v>79</v>
      </c>
      <c r="E250" t="s">
        <v>123</v>
      </c>
      <c r="F250" t="s">
        <v>29</v>
      </c>
      <c r="G250">
        <v>7</v>
      </c>
      <c r="H250">
        <v>0</v>
      </c>
      <c r="T250" s="42"/>
      <c r="U250" s="42"/>
      <c r="W250" t="str">
        <f>VLOOKUP(ARCHIVOS_COMPLETOS_QMI_1_AL_17_SEP_22[[#This Row],[TIENDA HMPV]],Tabla6[[NOMBRE PDV HMPDV]:[RETAIL MAPPING]],2,0)</f>
        <v>PLATINO</v>
      </c>
      <c r="X250">
        <f>SUM(ARCHIVOS_COMPLETOS_QMI_1_AL_17_SEP_22[[#This Row],[VENTAS MABE]:[OTROS]])</f>
        <v>0</v>
      </c>
      <c r="Y250" s="42">
        <f>IFERROR(ARCHIVOS_COMPLETOS_QMI_1_AL_17_SEP_22[[#This Row],[VENTAS MABE]]/ARCHIVOS_COMPLETOS_QMI_1_AL_17_SEP_22[[#This Row],[VENTAS INDURAMA]],0)</f>
        <v>0</v>
      </c>
      <c r="Z250" t="str">
        <f>VLOOKUP(ARCHIVOS_COMPLETOS_QMI_1_AL_17_SEP_22[[#This Row],[Columna1]],Tabla5[CLAVE],1,0)</f>
        <v>75 - TUMBACOREFRIGERACIÓN</v>
      </c>
    </row>
    <row r="251" spans="1:26" x14ac:dyDescent="0.3">
      <c r="A251" t="str">
        <f>CONCATENATE(ARCHIVOS_COMPLETOS_QMI_1_AL_17_SEP_22[[#This Row],[TIENDA HMPV]],ARCHIVOS_COMPLETOS_QMI_1_AL_17_SEP_22[[#This Row],[LINEA]])</f>
        <v>200 - RECREOCOCINAS</v>
      </c>
      <c r="B251" t="s">
        <v>124</v>
      </c>
      <c r="C251" t="s">
        <v>125</v>
      </c>
      <c r="D251" t="s">
        <v>23</v>
      </c>
      <c r="E251" t="s">
        <v>126</v>
      </c>
      <c r="F251" t="s">
        <v>26</v>
      </c>
      <c r="G251">
        <v>22</v>
      </c>
      <c r="H251">
        <v>9</v>
      </c>
      <c r="I251">
        <v>6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0.56000000000000005</v>
      </c>
      <c r="T251" s="42"/>
      <c r="U251" s="42"/>
      <c r="W251" t="str">
        <f>VLOOKUP(ARCHIVOS_COMPLETOS_QMI_1_AL_17_SEP_22[[#This Row],[TIENDA HMPV]],Tabla6[[NOMBRE PDV HMPDV]:[RETAIL MAPPING]],2,0)</f>
        <v>PLATINO</v>
      </c>
      <c r="X251">
        <f>SUM(ARCHIVOS_COMPLETOS_QMI_1_AL_17_SEP_22[[#This Row],[VENTAS MABE]:[OTROS]])</f>
        <v>16</v>
      </c>
      <c r="Y251" s="42">
        <f>IFERROR(ARCHIVOS_COMPLETOS_QMI_1_AL_17_SEP_22[[#This Row],[VENTAS MABE]]/ARCHIVOS_COMPLETOS_QMI_1_AL_17_SEP_22[[#This Row],[VENTAS INDURAMA]],0)</f>
        <v>1.5</v>
      </c>
      <c r="Z251" t="str">
        <f>VLOOKUP(ARCHIVOS_COMPLETOS_QMI_1_AL_17_SEP_22[[#This Row],[Columna1]],Tabla5[CLAVE],1,0)</f>
        <v>200 - RECREOCOCINAS</v>
      </c>
    </row>
    <row r="252" spans="1:26" x14ac:dyDescent="0.3">
      <c r="A252" t="str">
        <f>CONCATENATE(ARCHIVOS_COMPLETOS_QMI_1_AL_17_SEP_22[[#This Row],[TIENDA HMPV]],ARCHIVOS_COMPLETOS_QMI_1_AL_17_SEP_22[[#This Row],[LINEA]])</f>
        <v>200 - RECREOEMPOTRE</v>
      </c>
      <c r="B252" t="s">
        <v>124</v>
      </c>
      <c r="C252" t="s">
        <v>125</v>
      </c>
      <c r="D252" t="s">
        <v>23</v>
      </c>
      <c r="E252" t="s">
        <v>126</v>
      </c>
      <c r="F252" t="s">
        <v>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 s="42"/>
      <c r="U252" s="42"/>
      <c r="W252" t="str">
        <f>VLOOKUP(ARCHIVOS_COMPLETOS_QMI_1_AL_17_SEP_22[[#This Row],[TIENDA HMPV]],Tabla6[[NOMBRE PDV HMPDV]:[RETAIL MAPPING]],2,0)</f>
        <v>PLATINO</v>
      </c>
      <c r="X252">
        <f>SUM(ARCHIVOS_COMPLETOS_QMI_1_AL_17_SEP_22[[#This Row],[VENTAS MABE]:[OTROS]])</f>
        <v>0</v>
      </c>
      <c r="Y252" s="42">
        <f>IFERROR(ARCHIVOS_COMPLETOS_QMI_1_AL_17_SEP_22[[#This Row],[VENTAS MABE]]/ARCHIVOS_COMPLETOS_QMI_1_AL_17_SEP_22[[#This Row],[VENTAS INDURAMA]],0)</f>
        <v>0</v>
      </c>
      <c r="Z252" t="str">
        <f>VLOOKUP(ARCHIVOS_COMPLETOS_QMI_1_AL_17_SEP_22[[#This Row],[Columna1]],Tabla5[CLAVE],1,0)</f>
        <v>200 - RECREOEMPOTRE</v>
      </c>
    </row>
    <row r="253" spans="1:26" x14ac:dyDescent="0.3">
      <c r="A253" t="str">
        <f>CONCATENATE(ARCHIVOS_COMPLETOS_QMI_1_AL_17_SEP_22[[#This Row],[TIENDA HMPV]],ARCHIVOS_COMPLETOS_QMI_1_AL_17_SEP_22[[#This Row],[LINEA]])</f>
        <v>200 - RECREOGLOBALES</v>
      </c>
      <c r="B253" t="s">
        <v>124</v>
      </c>
      <c r="C253" t="s">
        <v>125</v>
      </c>
      <c r="D253" t="s">
        <v>23</v>
      </c>
      <c r="E253" t="s">
        <v>126</v>
      </c>
      <c r="F253" t="s">
        <v>27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T253" s="42"/>
      <c r="U253" s="42"/>
      <c r="W253" t="str">
        <f>VLOOKUP(ARCHIVOS_COMPLETOS_QMI_1_AL_17_SEP_22[[#This Row],[TIENDA HMPV]],Tabla6[[NOMBRE PDV HMPDV]:[RETAIL MAPPING]],2,0)</f>
        <v>PLATINO</v>
      </c>
      <c r="X253">
        <f>SUM(ARCHIVOS_COMPLETOS_QMI_1_AL_17_SEP_22[[#This Row],[VENTAS MABE]:[OTROS]])</f>
        <v>0</v>
      </c>
      <c r="Y253" s="42">
        <f>IFERROR(ARCHIVOS_COMPLETOS_QMI_1_AL_17_SEP_22[[#This Row],[VENTAS MABE]]/ARCHIVOS_COMPLETOS_QMI_1_AL_17_SEP_22[[#This Row],[VENTAS INDURAMA]],0)</f>
        <v>0</v>
      </c>
      <c r="Z253" t="str">
        <f>VLOOKUP(ARCHIVOS_COMPLETOS_QMI_1_AL_17_SEP_22[[#This Row],[Columna1]],Tabla5[CLAVE],1,0)</f>
        <v>200 - RECREOGLOBALES</v>
      </c>
    </row>
    <row r="254" spans="1:26" x14ac:dyDescent="0.3">
      <c r="A254" t="str">
        <f>CONCATENATE(ARCHIVOS_COMPLETOS_QMI_1_AL_17_SEP_22[[#This Row],[TIENDA HMPV]],ARCHIVOS_COMPLETOS_QMI_1_AL_17_SEP_22[[#This Row],[LINEA]])</f>
        <v>200 - RECREOLAVADO</v>
      </c>
      <c r="B254" t="s">
        <v>124</v>
      </c>
      <c r="C254" t="s">
        <v>125</v>
      </c>
      <c r="D254" t="s">
        <v>23</v>
      </c>
      <c r="E254" t="s">
        <v>126</v>
      </c>
      <c r="F254" t="s">
        <v>28</v>
      </c>
      <c r="G254">
        <v>9</v>
      </c>
      <c r="H254">
        <v>1</v>
      </c>
      <c r="I254">
        <v>0</v>
      </c>
      <c r="J254">
        <v>10</v>
      </c>
      <c r="K254">
        <v>3</v>
      </c>
      <c r="L254">
        <v>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0.06</v>
      </c>
      <c r="T254" s="42"/>
      <c r="U254" s="42"/>
      <c r="W254" t="str">
        <f>VLOOKUP(ARCHIVOS_COMPLETOS_QMI_1_AL_17_SEP_22[[#This Row],[TIENDA HMPV]],Tabla6[[NOMBRE PDV HMPDV]:[RETAIL MAPPING]],2,0)</f>
        <v>PLATINO</v>
      </c>
      <c r="X254">
        <f>SUM(ARCHIVOS_COMPLETOS_QMI_1_AL_17_SEP_22[[#This Row],[VENTAS MABE]:[OTROS]])</f>
        <v>18</v>
      </c>
      <c r="Y254" s="42">
        <f>IFERROR(ARCHIVOS_COMPLETOS_QMI_1_AL_17_SEP_22[[#This Row],[VENTAS MABE]]/ARCHIVOS_COMPLETOS_QMI_1_AL_17_SEP_22[[#This Row],[VENTAS INDURAMA]],0)</f>
        <v>0</v>
      </c>
      <c r="Z254" t="str">
        <f>VLOOKUP(ARCHIVOS_COMPLETOS_QMI_1_AL_17_SEP_22[[#This Row],[Columna1]],Tabla5[CLAVE],1,0)</f>
        <v>200 - RECREOLAVADO</v>
      </c>
    </row>
    <row r="255" spans="1:26" x14ac:dyDescent="0.3">
      <c r="A255" t="str">
        <f>CONCATENATE(ARCHIVOS_COMPLETOS_QMI_1_AL_17_SEP_22[[#This Row],[TIENDA HMPV]],ARCHIVOS_COMPLETOS_QMI_1_AL_17_SEP_22[[#This Row],[LINEA]])</f>
        <v>200 - RECREOREFRIGERACIÓN</v>
      </c>
      <c r="B255" t="s">
        <v>124</v>
      </c>
      <c r="C255" t="s">
        <v>125</v>
      </c>
      <c r="D255" t="s">
        <v>23</v>
      </c>
      <c r="E255" t="s">
        <v>126</v>
      </c>
      <c r="F255" t="s">
        <v>29</v>
      </c>
      <c r="G255">
        <v>14</v>
      </c>
      <c r="H255">
        <v>8</v>
      </c>
      <c r="I255">
        <v>4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0.56999999999999995</v>
      </c>
      <c r="T255" s="42"/>
      <c r="U255" s="42"/>
      <c r="W255" t="str">
        <f>VLOOKUP(ARCHIVOS_COMPLETOS_QMI_1_AL_17_SEP_22[[#This Row],[TIENDA HMPV]],Tabla6[[NOMBRE PDV HMPDV]:[RETAIL MAPPING]],2,0)</f>
        <v>PLATINO</v>
      </c>
      <c r="X255">
        <f>SUM(ARCHIVOS_COMPLETOS_QMI_1_AL_17_SEP_22[[#This Row],[VENTAS MABE]:[OTROS]])</f>
        <v>14</v>
      </c>
      <c r="Y255" s="42">
        <f>IFERROR(ARCHIVOS_COMPLETOS_QMI_1_AL_17_SEP_22[[#This Row],[VENTAS MABE]]/ARCHIVOS_COMPLETOS_QMI_1_AL_17_SEP_22[[#This Row],[VENTAS INDURAMA]],0)</f>
        <v>2</v>
      </c>
      <c r="Z255" t="str">
        <f>VLOOKUP(ARCHIVOS_COMPLETOS_QMI_1_AL_17_SEP_22[[#This Row],[Columna1]],Tabla5[CLAVE],1,0)</f>
        <v>200 - RECREOREFRIGERACIÓN</v>
      </c>
    </row>
    <row r="256" spans="1:26" x14ac:dyDescent="0.3">
      <c r="A256" t="str">
        <f>CONCATENATE(ARCHIVOS_COMPLETOS_QMI_1_AL_17_SEP_22[[#This Row],[TIENDA HMPV]],ARCHIVOS_COMPLETOS_QMI_1_AL_17_SEP_22[[#This Row],[LINEA]])</f>
        <v>943 - JAPON EL RECREO IIICOCINAS</v>
      </c>
      <c r="B256" t="s">
        <v>124</v>
      </c>
      <c r="C256" t="s">
        <v>125</v>
      </c>
      <c r="D256" t="s">
        <v>41</v>
      </c>
      <c r="E256" t="s">
        <v>127</v>
      </c>
      <c r="F256" t="s">
        <v>26</v>
      </c>
      <c r="G256">
        <v>5</v>
      </c>
      <c r="H256">
        <v>3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0.75</v>
      </c>
      <c r="T256" s="42"/>
      <c r="U256" s="42"/>
      <c r="W256" t="str">
        <f>VLOOKUP(ARCHIVOS_COMPLETOS_QMI_1_AL_17_SEP_22[[#This Row],[TIENDA HMPV]],Tabla6[[NOMBRE PDV HMPDV]:[RETAIL MAPPING]],2,0)</f>
        <v>BRONCE</v>
      </c>
      <c r="X256">
        <f>SUM(ARCHIVOS_COMPLETOS_QMI_1_AL_17_SEP_22[[#This Row],[VENTAS MABE]:[OTROS]])</f>
        <v>4</v>
      </c>
      <c r="Y256" s="42">
        <f>IFERROR(ARCHIVOS_COMPLETOS_QMI_1_AL_17_SEP_22[[#This Row],[VENTAS MABE]]/ARCHIVOS_COMPLETOS_QMI_1_AL_17_SEP_22[[#This Row],[VENTAS INDURAMA]],0)</f>
        <v>3</v>
      </c>
      <c r="Z256" t="str">
        <f>VLOOKUP(ARCHIVOS_COMPLETOS_QMI_1_AL_17_SEP_22[[#This Row],[Columna1]],Tabla5[CLAVE],1,0)</f>
        <v>943 - JAPON EL RECREO IIICOCINAS</v>
      </c>
    </row>
    <row r="257" spans="1:26" x14ac:dyDescent="0.3">
      <c r="A257" t="str">
        <f>CONCATENATE(ARCHIVOS_COMPLETOS_QMI_1_AL_17_SEP_22[[#This Row],[TIENDA HMPV]],ARCHIVOS_COMPLETOS_QMI_1_AL_17_SEP_22[[#This Row],[LINEA]])</f>
        <v>943 - JAPON EL RECREO IIIGLOBALES</v>
      </c>
      <c r="B257" t="s">
        <v>124</v>
      </c>
      <c r="C257" t="s">
        <v>125</v>
      </c>
      <c r="D257" t="s">
        <v>41</v>
      </c>
      <c r="E257" t="s">
        <v>127</v>
      </c>
      <c r="F257" t="s">
        <v>27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 s="42"/>
      <c r="U257" s="42"/>
      <c r="W257" t="str">
        <f>VLOOKUP(ARCHIVOS_COMPLETOS_QMI_1_AL_17_SEP_22[[#This Row],[TIENDA HMPV]],Tabla6[[NOMBRE PDV HMPDV]:[RETAIL MAPPING]],2,0)</f>
        <v>BRONCE</v>
      </c>
      <c r="X257">
        <f>SUM(ARCHIVOS_COMPLETOS_QMI_1_AL_17_SEP_22[[#This Row],[VENTAS MABE]:[OTROS]])</f>
        <v>0</v>
      </c>
      <c r="Y257" s="42">
        <f>IFERROR(ARCHIVOS_COMPLETOS_QMI_1_AL_17_SEP_22[[#This Row],[VENTAS MABE]]/ARCHIVOS_COMPLETOS_QMI_1_AL_17_SEP_22[[#This Row],[VENTAS INDURAMA]],0)</f>
        <v>0</v>
      </c>
      <c r="Z257" t="str">
        <f>VLOOKUP(ARCHIVOS_COMPLETOS_QMI_1_AL_17_SEP_22[[#This Row],[Columna1]],Tabla5[CLAVE],1,0)</f>
        <v>943 - JAPON EL RECREO IIIGLOBALES</v>
      </c>
    </row>
    <row r="258" spans="1:26" x14ac:dyDescent="0.3">
      <c r="A258" t="str">
        <f>CONCATENATE(ARCHIVOS_COMPLETOS_QMI_1_AL_17_SEP_22[[#This Row],[TIENDA HMPV]],ARCHIVOS_COMPLETOS_QMI_1_AL_17_SEP_22[[#This Row],[LINEA]])</f>
        <v>943 - JAPON EL RECREO IIILAVADO</v>
      </c>
      <c r="B258" t="s">
        <v>124</v>
      </c>
      <c r="C258" t="s">
        <v>125</v>
      </c>
      <c r="D258" t="s">
        <v>41</v>
      </c>
      <c r="E258" t="s">
        <v>127</v>
      </c>
      <c r="F258" t="s">
        <v>28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 s="42"/>
      <c r="U258" s="42"/>
      <c r="W258" t="str">
        <f>VLOOKUP(ARCHIVOS_COMPLETOS_QMI_1_AL_17_SEP_22[[#This Row],[TIENDA HMPV]],Tabla6[[NOMBRE PDV HMPDV]:[RETAIL MAPPING]],2,0)</f>
        <v>BRONCE</v>
      </c>
      <c r="X258">
        <f>SUM(ARCHIVOS_COMPLETOS_QMI_1_AL_17_SEP_22[[#This Row],[VENTAS MABE]:[OTROS]])</f>
        <v>0</v>
      </c>
      <c r="Y258" s="42">
        <f>IFERROR(ARCHIVOS_COMPLETOS_QMI_1_AL_17_SEP_22[[#This Row],[VENTAS MABE]]/ARCHIVOS_COMPLETOS_QMI_1_AL_17_SEP_22[[#This Row],[VENTAS INDURAMA]],0)</f>
        <v>0</v>
      </c>
      <c r="Z258" t="str">
        <f>VLOOKUP(ARCHIVOS_COMPLETOS_QMI_1_AL_17_SEP_22[[#This Row],[Columna1]],Tabla5[CLAVE],1,0)</f>
        <v>943 - JAPON EL RECREO IIILAVADO</v>
      </c>
    </row>
    <row r="259" spans="1:26" x14ac:dyDescent="0.3">
      <c r="A259" t="str">
        <f>CONCATENATE(ARCHIVOS_COMPLETOS_QMI_1_AL_17_SEP_22[[#This Row],[TIENDA HMPV]],ARCHIVOS_COMPLETOS_QMI_1_AL_17_SEP_22[[#This Row],[LINEA]])</f>
        <v>943 - JAPON EL RECREO IIIREFRIGERACIÓN</v>
      </c>
      <c r="B259" t="s">
        <v>124</v>
      </c>
      <c r="C259" t="s">
        <v>125</v>
      </c>
      <c r="D259" t="s">
        <v>41</v>
      </c>
      <c r="E259" t="s">
        <v>127</v>
      </c>
      <c r="F259" t="s">
        <v>29</v>
      </c>
      <c r="G259">
        <v>3</v>
      </c>
      <c r="H259">
        <v>2</v>
      </c>
      <c r="I259">
        <v>2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0.4</v>
      </c>
      <c r="T259" s="42"/>
      <c r="U259" s="42"/>
      <c r="W259" t="str">
        <f>VLOOKUP(ARCHIVOS_COMPLETOS_QMI_1_AL_17_SEP_22[[#This Row],[TIENDA HMPV]],Tabla6[[NOMBRE PDV HMPDV]:[RETAIL MAPPING]],2,0)</f>
        <v>BRONCE</v>
      </c>
      <c r="X259">
        <f>SUM(ARCHIVOS_COMPLETOS_QMI_1_AL_17_SEP_22[[#This Row],[VENTAS MABE]:[OTROS]])</f>
        <v>5</v>
      </c>
      <c r="Y259" s="42">
        <f>IFERROR(ARCHIVOS_COMPLETOS_QMI_1_AL_17_SEP_22[[#This Row],[VENTAS MABE]]/ARCHIVOS_COMPLETOS_QMI_1_AL_17_SEP_22[[#This Row],[VENTAS INDURAMA]],0)</f>
        <v>1</v>
      </c>
      <c r="Z259" t="str">
        <f>VLOOKUP(ARCHIVOS_COMPLETOS_QMI_1_AL_17_SEP_22[[#This Row],[Columna1]],Tabla5[CLAVE],1,0)</f>
        <v>943 - JAPON EL RECREO IIIREFRIGERACIÓN</v>
      </c>
    </row>
    <row r="260" spans="1:26" x14ac:dyDescent="0.3">
      <c r="A260" t="str">
        <f>CONCATENATE(ARCHIVOS_COMPLETOS_QMI_1_AL_17_SEP_22[[#This Row],[TIENDA HMPV]],ARCHIVOS_COMPLETOS_QMI_1_AL_17_SEP_22[[#This Row],[LINEA]])</f>
        <v>271 - C.C.RECREOCOCINAS</v>
      </c>
      <c r="B260" t="s">
        <v>124</v>
      </c>
      <c r="C260" t="s">
        <v>125</v>
      </c>
      <c r="D260" t="s">
        <v>79</v>
      </c>
      <c r="E260" t="s">
        <v>128</v>
      </c>
      <c r="F260" t="s">
        <v>26</v>
      </c>
      <c r="G260">
        <v>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 s="42"/>
      <c r="U260" s="42"/>
      <c r="W260" t="str">
        <f>VLOOKUP(ARCHIVOS_COMPLETOS_QMI_1_AL_17_SEP_22[[#This Row],[TIENDA HMPV]],Tabla6[[NOMBRE PDV HMPDV]:[RETAIL MAPPING]],2,0)</f>
        <v>PLATINO</v>
      </c>
      <c r="X260">
        <f>SUM(ARCHIVOS_COMPLETOS_QMI_1_AL_17_SEP_22[[#This Row],[VENTAS MABE]:[OTROS]])</f>
        <v>0</v>
      </c>
      <c r="Y260" s="42">
        <f>IFERROR(ARCHIVOS_COMPLETOS_QMI_1_AL_17_SEP_22[[#This Row],[VENTAS MABE]]/ARCHIVOS_COMPLETOS_QMI_1_AL_17_SEP_22[[#This Row],[VENTAS INDURAMA]],0)</f>
        <v>0</v>
      </c>
      <c r="Z260" t="str">
        <f>VLOOKUP(ARCHIVOS_COMPLETOS_QMI_1_AL_17_SEP_22[[#This Row],[Columna1]],Tabla5[CLAVE],1,0)</f>
        <v>271 - C.C.RECREOCOCINAS</v>
      </c>
    </row>
    <row r="261" spans="1:26" x14ac:dyDescent="0.3">
      <c r="A261" t="str">
        <f>CONCATENATE(ARCHIVOS_COMPLETOS_QMI_1_AL_17_SEP_22[[#This Row],[TIENDA HMPV]],ARCHIVOS_COMPLETOS_QMI_1_AL_17_SEP_22[[#This Row],[LINEA]])</f>
        <v>271 - C.C.RECREOEMPOTRE</v>
      </c>
      <c r="B261" t="s">
        <v>124</v>
      </c>
      <c r="C261" t="s">
        <v>125</v>
      </c>
      <c r="D261" t="s">
        <v>79</v>
      </c>
      <c r="E261" t="s">
        <v>128</v>
      </c>
      <c r="F261" t="s">
        <v>32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 s="42"/>
      <c r="U261" s="42"/>
      <c r="W261" t="str">
        <f>VLOOKUP(ARCHIVOS_COMPLETOS_QMI_1_AL_17_SEP_22[[#This Row],[TIENDA HMPV]],Tabla6[[NOMBRE PDV HMPDV]:[RETAIL MAPPING]],2,0)</f>
        <v>PLATINO</v>
      </c>
      <c r="X261">
        <f>SUM(ARCHIVOS_COMPLETOS_QMI_1_AL_17_SEP_22[[#This Row],[VENTAS MABE]:[OTROS]])</f>
        <v>0</v>
      </c>
      <c r="Y261" s="42">
        <f>IFERROR(ARCHIVOS_COMPLETOS_QMI_1_AL_17_SEP_22[[#This Row],[VENTAS MABE]]/ARCHIVOS_COMPLETOS_QMI_1_AL_17_SEP_22[[#This Row],[VENTAS INDURAMA]],0)</f>
        <v>0</v>
      </c>
      <c r="Z261" t="str">
        <f>VLOOKUP(ARCHIVOS_COMPLETOS_QMI_1_AL_17_SEP_22[[#This Row],[Columna1]],Tabla5[CLAVE],1,0)</f>
        <v>271 - C.C.RECREOEMPOTRE</v>
      </c>
    </row>
    <row r="262" spans="1:26" x14ac:dyDescent="0.3">
      <c r="A262" t="str">
        <f>CONCATENATE(ARCHIVOS_COMPLETOS_QMI_1_AL_17_SEP_22[[#This Row],[TIENDA HMPV]],ARCHIVOS_COMPLETOS_QMI_1_AL_17_SEP_22[[#This Row],[LINEA]])</f>
        <v>271 - C.C.RECREOGLOBALES</v>
      </c>
      <c r="B262" t="s">
        <v>124</v>
      </c>
      <c r="C262" t="s">
        <v>125</v>
      </c>
      <c r="D262" t="s">
        <v>79</v>
      </c>
      <c r="E262" t="s">
        <v>128</v>
      </c>
      <c r="F262" t="s">
        <v>27</v>
      </c>
      <c r="G262">
        <v>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 s="42"/>
      <c r="U262" s="42"/>
      <c r="W262" t="str">
        <f>VLOOKUP(ARCHIVOS_COMPLETOS_QMI_1_AL_17_SEP_22[[#This Row],[TIENDA HMPV]],Tabla6[[NOMBRE PDV HMPDV]:[RETAIL MAPPING]],2,0)</f>
        <v>PLATINO</v>
      </c>
      <c r="X262">
        <f>SUM(ARCHIVOS_COMPLETOS_QMI_1_AL_17_SEP_22[[#This Row],[VENTAS MABE]:[OTROS]])</f>
        <v>0</v>
      </c>
      <c r="Y262" s="42">
        <f>IFERROR(ARCHIVOS_COMPLETOS_QMI_1_AL_17_SEP_22[[#This Row],[VENTAS MABE]]/ARCHIVOS_COMPLETOS_QMI_1_AL_17_SEP_22[[#This Row],[VENTAS INDURAMA]],0)</f>
        <v>0</v>
      </c>
      <c r="Z262" t="str">
        <f>VLOOKUP(ARCHIVOS_COMPLETOS_QMI_1_AL_17_SEP_22[[#This Row],[Columna1]],Tabla5[CLAVE],1,0)</f>
        <v>271 - C.C.RECREOGLOBALES</v>
      </c>
    </row>
    <row r="263" spans="1:26" x14ac:dyDescent="0.3">
      <c r="A263" t="str">
        <f>CONCATENATE(ARCHIVOS_COMPLETOS_QMI_1_AL_17_SEP_22[[#This Row],[TIENDA HMPV]],ARCHIVOS_COMPLETOS_QMI_1_AL_17_SEP_22[[#This Row],[LINEA]])</f>
        <v>271 - C.C.RECREOLAVADO</v>
      </c>
      <c r="B263" t="s">
        <v>124</v>
      </c>
      <c r="C263" t="s">
        <v>125</v>
      </c>
      <c r="D263" t="s">
        <v>79</v>
      </c>
      <c r="E263" t="s">
        <v>128</v>
      </c>
      <c r="F263" t="s">
        <v>28</v>
      </c>
      <c r="G263">
        <v>13</v>
      </c>
      <c r="H263">
        <v>1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0.5</v>
      </c>
      <c r="T263" s="42"/>
      <c r="U263" s="42"/>
      <c r="W263" t="str">
        <f>VLOOKUP(ARCHIVOS_COMPLETOS_QMI_1_AL_17_SEP_22[[#This Row],[TIENDA HMPV]],Tabla6[[NOMBRE PDV HMPDV]:[RETAIL MAPPING]],2,0)</f>
        <v>PLATINO</v>
      </c>
      <c r="X263">
        <f>SUM(ARCHIVOS_COMPLETOS_QMI_1_AL_17_SEP_22[[#This Row],[VENTAS MABE]:[OTROS]])</f>
        <v>2</v>
      </c>
      <c r="Y263" s="42">
        <f>IFERROR(ARCHIVOS_COMPLETOS_QMI_1_AL_17_SEP_22[[#This Row],[VENTAS MABE]]/ARCHIVOS_COMPLETOS_QMI_1_AL_17_SEP_22[[#This Row],[VENTAS INDURAMA]],0)</f>
        <v>0</v>
      </c>
      <c r="Z263" t="str">
        <f>VLOOKUP(ARCHIVOS_COMPLETOS_QMI_1_AL_17_SEP_22[[#This Row],[Columna1]],Tabla5[CLAVE],1,0)</f>
        <v>271 - C.C.RECREOLAVADO</v>
      </c>
    </row>
    <row r="264" spans="1:26" x14ac:dyDescent="0.3">
      <c r="A264" t="str">
        <f>CONCATENATE(ARCHIVOS_COMPLETOS_QMI_1_AL_17_SEP_22[[#This Row],[TIENDA HMPV]],ARCHIVOS_COMPLETOS_QMI_1_AL_17_SEP_22[[#This Row],[LINEA]])</f>
        <v>271 - C.C.RECREOREFRIGERACIÓN</v>
      </c>
      <c r="B264" t="s">
        <v>124</v>
      </c>
      <c r="C264" t="s">
        <v>125</v>
      </c>
      <c r="D264" t="s">
        <v>79</v>
      </c>
      <c r="E264" t="s">
        <v>128</v>
      </c>
      <c r="F264" t="s">
        <v>29</v>
      </c>
      <c r="G264">
        <v>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 s="42"/>
      <c r="U264" s="42"/>
      <c r="W264" t="str">
        <f>VLOOKUP(ARCHIVOS_COMPLETOS_QMI_1_AL_17_SEP_22[[#This Row],[TIENDA HMPV]],Tabla6[[NOMBRE PDV HMPDV]:[RETAIL MAPPING]],2,0)</f>
        <v>PLATINO</v>
      </c>
      <c r="X264">
        <f>SUM(ARCHIVOS_COMPLETOS_QMI_1_AL_17_SEP_22[[#This Row],[VENTAS MABE]:[OTROS]])</f>
        <v>0</v>
      </c>
      <c r="Y264" s="42">
        <f>IFERROR(ARCHIVOS_COMPLETOS_QMI_1_AL_17_SEP_22[[#This Row],[VENTAS MABE]]/ARCHIVOS_COMPLETOS_QMI_1_AL_17_SEP_22[[#This Row],[VENTAS INDURAMA]],0)</f>
        <v>0</v>
      </c>
      <c r="Z264" t="str">
        <f>VLOOKUP(ARCHIVOS_COMPLETOS_QMI_1_AL_17_SEP_22[[#This Row],[Columna1]],Tabla5[CLAVE],1,0)</f>
        <v>271 - C.C.RECREOREFRIGERACIÓN</v>
      </c>
    </row>
    <row r="265" spans="1:26" x14ac:dyDescent="0.3">
      <c r="A265" t="str">
        <f>CONCATENATE(ARCHIVOS_COMPLETOS_QMI_1_AL_17_SEP_22[[#This Row],[TIENDA HMPV]],ARCHIVOS_COMPLETOS_QMI_1_AL_17_SEP_22[[#This Row],[LINEA]])</f>
        <v>962 - ALMACENES ESPAÑA LIBERTADAIRES</v>
      </c>
      <c r="B265" t="s">
        <v>129</v>
      </c>
      <c r="C265" t="s">
        <v>130</v>
      </c>
      <c r="D265" t="s">
        <v>49</v>
      </c>
      <c r="E265" t="s">
        <v>131</v>
      </c>
      <c r="F265" t="s">
        <v>25</v>
      </c>
      <c r="G265">
        <v>4</v>
      </c>
      <c r="H265">
        <v>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T265" s="42"/>
      <c r="U265" s="42"/>
      <c r="W265" t="str">
        <f>VLOOKUP(ARCHIVOS_COMPLETOS_QMI_1_AL_17_SEP_22[[#This Row],[TIENDA HMPV]],Tabla6[[NOMBRE PDV HMPDV]:[RETAIL MAPPING]],2,0)</f>
        <v>PLATINO</v>
      </c>
      <c r="X265">
        <f>SUM(ARCHIVOS_COMPLETOS_QMI_1_AL_17_SEP_22[[#This Row],[VENTAS MABE]:[OTROS]])</f>
        <v>4</v>
      </c>
      <c r="Y265" s="42">
        <f>IFERROR(ARCHIVOS_COMPLETOS_QMI_1_AL_17_SEP_22[[#This Row],[VENTAS MABE]]/ARCHIVOS_COMPLETOS_QMI_1_AL_17_SEP_22[[#This Row],[VENTAS INDURAMA]],0)</f>
        <v>0</v>
      </c>
      <c r="Z265" t="str">
        <f>VLOOKUP(ARCHIVOS_COMPLETOS_QMI_1_AL_17_SEP_22[[#This Row],[Columna1]],Tabla5[CLAVE],1,0)</f>
        <v>962 - ALMACENES ESPAÑA LIBERTADAIRES</v>
      </c>
    </row>
    <row r="266" spans="1:26" x14ac:dyDescent="0.3">
      <c r="A266" t="str">
        <f>CONCATENATE(ARCHIVOS_COMPLETOS_QMI_1_AL_17_SEP_22[[#This Row],[TIENDA HMPV]],ARCHIVOS_COMPLETOS_QMI_1_AL_17_SEP_22[[#This Row],[LINEA]])</f>
        <v>962 - ALMACENES ESPAÑA LIBERTADCOCINAS</v>
      </c>
      <c r="B266" t="s">
        <v>129</v>
      </c>
      <c r="C266" t="s">
        <v>130</v>
      </c>
      <c r="D266" t="s">
        <v>49</v>
      </c>
      <c r="E266" t="s">
        <v>131</v>
      </c>
      <c r="F266" t="s">
        <v>26</v>
      </c>
      <c r="G266">
        <v>8</v>
      </c>
      <c r="H266">
        <v>10</v>
      </c>
      <c r="I266">
        <v>4</v>
      </c>
      <c r="J266">
        <v>0</v>
      </c>
      <c r="K266">
        <v>0</v>
      </c>
      <c r="L266">
        <v>0</v>
      </c>
      <c r="M266">
        <v>0</v>
      </c>
      <c r="N266">
        <v>0</v>
      </c>
      <c r="T266" s="42"/>
      <c r="U266" s="42"/>
      <c r="W266" t="str">
        <f>VLOOKUP(ARCHIVOS_COMPLETOS_QMI_1_AL_17_SEP_22[[#This Row],[TIENDA HMPV]],Tabla6[[NOMBRE PDV HMPDV]:[RETAIL MAPPING]],2,0)</f>
        <v>PLATINO</v>
      </c>
      <c r="X266">
        <f>SUM(ARCHIVOS_COMPLETOS_QMI_1_AL_17_SEP_22[[#This Row],[VENTAS MABE]:[OTROS]])</f>
        <v>14</v>
      </c>
      <c r="Y266" s="42">
        <f>IFERROR(ARCHIVOS_COMPLETOS_QMI_1_AL_17_SEP_22[[#This Row],[VENTAS MABE]]/ARCHIVOS_COMPLETOS_QMI_1_AL_17_SEP_22[[#This Row],[VENTAS INDURAMA]],0)</f>
        <v>2.5</v>
      </c>
      <c r="Z266" t="str">
        <f>VLOOKUP(ARCHIVOS_COMPLETOS_QMI_1_AL_17_SEP_22[[#This Row],[Columna1]],Tabla5[CLAVE],1,0)</f>
        <v>962 - ALMACENES ESPAÑA LIBERTADCOCINAS</v>
      </c>
    </row>
    <row r="267" spans="1:26" x14ac:dyDescent="0.3">
      <c r="A267" t="str">
        <f>CONCATENATE(ARCHIVOS_COMPLETOS_QMI_1_AL_17_SEP_22[[#This Row],[TIENDA HMPV]],ARCHIVOS_COMPLETOS_QMI_1_AL_17_SEP_22[[#This Row],[LINEA]])</f>
        <v>962 - ALMACENES ESPAÑA LIBERTADGLOBALES</v>
      </c>
      <c r="B267" t="s">
        <v>129</v>
      </c>
      <c r="C267" t="s">
        <v>130</v>
      </c>
      <c r="D267" t="s">
        <v>49</v>
      </c>
      <c r="E267" t="s">
        <v>131</v>
      </c>
      <c r="F267" t="s">
        <v>27</v>
      </c>
      <c r="G267">
        <v>8</v>
      </c>
      <c r="H267">
        <v>13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  <c r="T267" s="42"/>
      <c r="U267" s="42"/>
      <c r="W267" t="str">
        <f>VLOOKUP(ARCHIVOS_COMPLETOS_QMI_1_AL_17_SEP_22[[#This Row],[TIENDA HMPV]],Tabla6[[NOMBRE PDV HMPDV]:[RETAIL MAPPING]],2,0)</f>
        <v>PLATINO</v>
      </c>
      <c r="X267">
        <f>SUM(ARCHIVOS_COMPLETOS_QMI_1_AL_17_SEP_22[[#This Row],[VENTAS MABE]:[OTROS]])</f>
        <v>15</v>
      </c>
      <c r="Y267" s="42">
        <f>IFERROR(ARCHIVOS_COMPLETOS_QMI_1_AL_17_SEP_22[[#This Row],[VENTAS MABE]]/ARCHIVOS_COMPLETOS_QMI_1_AL_17_SEP_22[[#This Row],[VENTAS INDURAMA]],0)</f>
        <v>6.5</v>
      </c>
      <c r="Z267" t="str">
        <f>VLOOKUP(ARCHIVOS_COMPLETOS_QMI_1_AL_17_SEP_22[[#This Row],[Columna1]],Tabla5[CLAVE],1,0)</f>
        <v>962 - ALMACENES ESPAÑA LIBERTADGLOBALES</v>
      </c>
    </row>
    <row r="268" spans="1:26" x14ac:dyDescent="0.3">
      <c r="A268" t="str">
        <f>CONCATENATE(ARCHIVOS_COMPLETOS_QMI_1_AL_17_SEP_22[[#This Row],[TIENDA HMPV]],ARCHIVOS_COMPLETOS_QMI_1_AL_17_SEP_22[[#This Row],[LINEA]])</f>
        <v>962 - ALMACENES ESPAÑA LIBERTADLAVADO</v>
      </c>
      <c r="B268" t="s">
        <v>129</v>
      </c>
      <c r="C268" t="s">
        <v>130</v>
      </c>
      <c r="D268" t="s">
        <v>49</v>
      </c>
      <c r="E268" t="s">
        <v>131</v>
      </c>
      <c r="F268" t="s">
        <v>28</v>
      </c>
      <c r="G268">
        <v>3</v>
      </c>
      <c r="H268">
        <v>3</v>
      </c>
      <c r="I268">
        <v>0</v>
      </c>
      <c r="J268">
        <v>1</v>
      </c>
      <c r="K268">
        <v>3</v>
      </c>
      <c r="L268">
        <v>1</v>
      </c>
      <c r="M268">
        <v>3</v>
      </c>
      <c r="N268">
        <v>0</v>
      </c>
      <c r="T268" s="42"/>
      <c r="U268" s="42"/>
      <c r="W268" t="str">
        <f>VLOOKUP(ARCHIVOS_COMPLETOS_QMI_1_AL_17_SEP_22[[#This Row],[TIENDA HMPV]],Tabla6[[NOMBRE PDV HMPDV]:[RETAIL MAPPING]],2,0)</f>
        <v>PLATINO</v>
      </c>
      <c r="X268">
        <f>SUM(ARCHIVOS_COMPLETOS_QMI_1_AL_17_SEP_22[[#This Row],[VENTAS MABE]:[OTROS]])</f>
        <v>11</v>
      </c>
      <c r="Y268" s="42">
        <f>IFERROR(ARCHIVOS_COMPLETOS_QMI_1_AL_17_SEP_22[[#This Row],[VENTAS MABE]]/ARCHIVOS_COMPLETOS_QMI_1_AL_17_SEP_22[[#This Row],[VENTAS INDURAMA]],0)</f>
        <v>0</v>
      </c>
      <c r="Z268" t="str">
        <f>VLOOKUP(ARCHIVOS_COMPLETOS_QMI_1_AL_17_SEP_22[[#This Row],[Columna1]],Tabla5[CLAVE],1,0)</f>
        <v>962 - ALMACENES ESPAÑA LIBERTADLAVADO</v>
      </c>
    </row>
    <row r="269" spans="1:26" x14ac:dyDescent="0.3">
      <c r="A269" t="str">
        <f>CONCATENATE(ARCHIVOS_COMPLETOS_QMI_1_AL_17_SEP_22[[#This Row],[TIENDA HMPV]],ARCHIVOS_COMPLETOS_QMI_1_AL_17_SEP_22[[#This Row],[LINEA]])</f>
        <v>962 - ALMACENES ESPAÑA LIBERTADREFRIGERACIÓN</v>
      </c>
      <c r="B269" t="s">
        <v>129</v>
      </c>
      <c r="C269" t="s">
        <v>130</v>
      </c>
      <c r="D269" t="s">
        <v>49</v>
      </c>
      <c r="E269" t="s">
        <v>131</v>
      </c>
      <c r="F269" t="s">
        <v>29</v>
      </c>
      <c r="G269">
        <v>6</v>
      </c>
      <c r="H269">
        <v>3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T269" s="42"/>
      <c r="U269" s="42"/>
      <c r="W269" t="str">
        <f>VLOOKUP(ARCHIVOS_COMPLETOS_QMI_1_AL_17_SEP_22[[#This Row],[TIENDA HMPV]],Tabla6[[NOMBRE PDV HMPDV]:[RETAIL MAPPING]],2,0)</f>
        <v>PLATINO</v>
      </c>
      <c r="X269">
        <f>SUM(ARCHIVOS_COMPLETOS_QMI_1_AL_17_SEP_22[[#This Row],[VENTAS MABE]:[OTROS]])</f>
        <v>4</v>
      </c>
      <c r="Y269" s="42">
        <f>IFERROR(ARCHIVOS_COMPLETOS_QMI_1_AL_17_SEP_22[[#This Row],[VENTAS MABE]]/ARCHIVOS_COMPLETOS_QMI_1_AL_17_SEP_22[[#This Row],[VENTAS INDURAMA]],0)</f>
        <v>3</v>
      </c>
      <c r="Z269" t="str">
        <f>VLOOKUP(ARCHIVOS_COMPLETOS_QMI_1_AL_17_SEP_22[[#This Row],[Columna1]],Tabla5[CLAVE],1,0)</f>
        <v>962 - ALMACENES ESPAÑA LIBERTADREFRIGERACIÓN</v>
      </c>
    </row>
    <row r="270" spans="1:26" x14ac:dyDescent="0.3">
      <c r="A270" t="str">
        <f>CONCATENATE(ARCHIVOS_COMPLETOS_QMI_1_AL_17_SEP_22[[#This Row],[TIENDA HMPV]],ARCHIVOS_COMPLETOS_QMI_1_AL_17_SEP_22[[#This Row],[LINEA]])</f>
        <v>472 - TIENDA LIBERTAD 940AIRES</v>
      </c>
      <c r="B270" t="s">
        <v>129</v>
      </c>
      <c r="C270" t="s">
        <v>130</v>
      </c>
      <c r="D270" t="s">
        <v>39</v>
      </c>
      <c r="E270" t="s">
        <v>132</v>
      </c>
      <c r="F270" t="s">
        <v>25</v>
      </c>
      <c r="G270">
        <v>5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T270" s="42"/>
      <c r="U270" s="42"/>
      <c r="W270" t="str">
        <f>VLOOKUP(ARCHIVOS_COMPLETOS_QMI_1_AL_17_SEP_22[[#This Row],[TIENDA HMPV]],Tabla6[[NOMBRE PDV HMPDV]:[RETAIL MAPPING]],2,0)</f>
        <v>PLATINO</v>
      </c>
      <c r="X270">
        <f>SUM(ARCHIVOS_COMPLETOS_QMI_1_AL_17_SEP_22[[#This Row],[VENTAS MABE]:[OTROS]])</f>
        <v>1</v>
      </c>
      <c r="Y270" s="42">
        <f>IFERROR(ARCHIVOS_COMPLETOS_QMI_1_AL_17_SEP_22[[#This Row],[VENTAS MABE]]/ARCHIVOS_COMPLETOS_QMI_1_AL_17_SEP_22[[#This Row],[VENTAS INDURAMA]],0)</f>
        <v>0</v>
      </c>
      <c r="Z270" t="str">
        <f>VLOOKUP(ARCHIVOS_COMPLETOS_QMI_1_AL_17_SEP_22[[#This Row],[Columna1]],Tabla5[CLAVE],1,0)</f>
        <v>472 - TIENDA LIBERTAD 940AIRES</v>
      </c>
    </row>
    <row r="271" spans="1:26" x14ac:dyDescent="0.3">
      <c r="A271" t="str">
        <f>CONCATENATE(ARCHIVOS_COMPLETOS_QMI_1_AL_17_SEP_22[[#This Row],[TIENDA HMPV]],ARCHIVOS_COMPLETOS_QMI_1_AL_17_SEP_22[[#This Row],[LINEA]])</f>
        <v>472 - TIENDA LIBERTAD 940COCINAS</v>
      </c>
      <c r="B271" t="s">
        <v>129</v>
      </c>
      <c r="C271" t="s">
        <v>130</v>
      </c>
      <c r="D271" t="s">
        <v>39</v>
      </c>
      <c r="E271" t="s">
        <v>132</v>
      </c>
      <c r="F271" t="s">
        <v>26</v>
      </c>
      <c r="G271">
        <v>32</v>
      </c>
      <c r="H271">
        <v>11</v>
      </c>
      <c r="I271">
        <v>6</v>
      </c>
      <c r="J271">
        <v>0</v>
      </c>
      <c r="K271">
        <v>0</v>
      </c>
      <c r="L271">
        <v>0</v>
      </c>
      <c r="M271">
        <v>0</v>
      </c>
      <c r="N271">
        <v>2</v>
      </c>
      <c r="T271" s="42"/>
      <c r="U271" s="42"/>
      <c r="W271" t="str">
        <f>VLOOKUP(ARCHIVOS_COMPLETOS_QMI_1_AL_17_SEP_22[[#This Row],[TIENDA HMPV]],Tabla6[[NOMBRE PDV HMPDV]:[RETAIL MAPPING]],2,0)</f>
        <v>PLATINO</v>
      </c>
      <c r="X271">
        <f>SUM(ARCHIVOS_COMPLETOS_QMI_1_AL_17_SEP_22[[#This Row],[VENTAS MABE]:[OTROS]])</f>
        <v>19</v>
      </c>
      <c r="Y271" s="42">
        <f>IFERROR(ARCHIVOS_COMPLETOS_QMI_1_AL_17_SEP_22[[#This Row],[VENTAS MABE]]/ARCHIVOS_COMPLETOS_QMI_1_AL_17_SEP_22[[#This Row],[VENTAS INDURAMA]],0)</f>
        <v>1.8333333333333333</v>
      </c>
      <c r="Z271" t="str">
        <f>VLOOKUP(ARCHIVOS_COMPLETOS_QMI_1_AL_17_SEP_22[[#This Row],[Columna1]],Tabla5[CLAVE],1,0)</f>
        <v>472 - TIENDA LIBERTAD 940COCINAS</v>
      </c>
    </row>
    <row r="272" spans="1:26" x14ac:dyDescent="0.3">
      <c r="A272" t="str">
        <f>CONCATENATE(ARCHIVOS_COMPLETOS_QMI_1_AL_17_SEP_22[[#This Row],[TIENDA HMPV]],ARCHIVOS_COMPLETOS_QMI_1_AL_17_SEP_22[[#This Row],[LINEA]])</f>
        <v>472 - TIENDA LIBERTAD 940EMPOTRE</v>
      </c>
      <c r="B272" t="s">
        <v>129</v>
      </c>
      <c r="C272" t="s">
        <v>130</v>
      </c>
      <c r="D272" t="s">
        <v>39</v>
      </c>
      <c r="E272" t="s">
        <v>132</v>
      </c>
      <c r="F272" t="s">
        <v>32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T272" s="42"/>
      <c r="U272" s="42"/>
      <c r="W272" t="str">
        <f>VLOOKUP(ARCHIVOS_COMPLETOS_QMI_1_AL_17_SEP_22[[#This Row],[TIENDA HMPV]],Tabla6[[NOMBRE PDV HMPDV]:[RETAIL MAPPING]],2,0)</f>
        <v>PLATINO</v>
      </c>
      <c r="X272">
        <f>SUM(ARCHIVOS_COMPLETOS_QMI_1_AL_17_SEP_22[[#This Row],[VENTAS MABE]:[OTROS]])</f>
        <v>1</v>
      </c>
      <c r="Y272" s="42">
        <f>IFERROR(ARCHIVOS_COMPLETOS_QMI_1_AL_17_SEP_22[[#This Row],[VENTAS MABE]]/ARCHIVOS_COMPLETOS_QMI_1_AL_17_SEP_22[[#This Row],[VENTAS INDURAMA]],0)</f>
        <v>0</v>
      </c>
      <c r="Z272" t="str">
        <f>VLOOKUP(ARCHIVOS_COMPLETOS_QMI_1_AL_17_SEP_22[[#This Row],[Columna1]],Tabla5[CLAVE],1,0)</f>
        <v>472 - TIENDA LIBERTAD 940EMPOTRE</v>
      </c>
    </row>
    <row r="273" spans="1:26" x14ac:dyDescent="0.3">
      <c r="A273" t="str">
        <f>CONCATENATE(ARCHIVOS_COMPLETOS_QMI_1_AL_17_SEP_22[[#This Row],[TIENDA HMPV]],ARCHIVOS_COMPLETOS_QMI_1_AL_17_SEP_22[[#This Row],[LINEA]])</f>
        <v>472 - TIENDA LIBERTAD 940GLOBALES</v>
      </c>
      <c r="B273" t="s">
        <v>129</v>
      </c>
      <c r="C273" t="s">
        <v>130</v>
      </c>
      <c r="D273" t="s">
        <v>39</v>
      </c>
      <c r="E273" t="s">
        <v>132</v>
      </c>
      <c r="F273" t="s">
        <v>27</v>
      </c>
      <c r="G273">
        <v>7</v>
      </c>
      <c r="H273">
        <v>4</v>
      </c>
      <c r="I273">
        <v>2</v>
      </c>
      <c r="J273">
        <v>0</v>
      </c>
      <c r="K273">
        <v>0</v>
      </c>
      <c r="L273">
        <v>0</v>
      </c>
      <c r="M273">
        <v>2</v>
      </c>
      <c r="N273">
        <v>2</v>
      </c>
      <c r="T273" s="42"/>
      <c r="U273" s="42"/>
      <c r="W273" t="str">
        <f>VLOOKUP(ARCHIVOS_COMPLETOS_QMI_1_AL_17_SEP_22[[#This Row],[TIENDA HMPV]],Tabla6[[NOMBRE PDV HMPDV]:[RETAIL MAPPING]],2,0)</f>
        <v>PLATINO</v>
      </c>
      <c r="X273">
        <f>SUM(ARCHIVOS_COMPLETOS_QMI_1_AL_17_SEP_22[[#This Row],[VENTAS MABE]:[OTROS]])</f>
        <v>10</v>
      </c>
      <c r="Y273" s="42">
        <f>IFERROR(ARCHIVOS_COMPLETOS_QMI_1_AL_17_SEP_22[[#This Row],[VENTAS MABE]]/ARCHIVOS_COMPLETOS_QMI_1_AL_17_SEP_22[[#This Row],[VENTAS INDURAMA]],0)</f>
        <v>2</v>
      </c>
      <c r="Z273" t="str">
        <f>VLOOKUP(ARCHIVOS_COMPLETOS_QMI_1_AL_17_SEP_22[[#This Row],[Columna1]],Tabla5[CLAVE],1,0)</f>
        <v>472 - TIENDA LIBERTAD 940GLOBALES</v>
      </c>
    </row>
    <row r="274" spans="1:26" x14ac:dyDescent="0.3">
      <c r="A274" t="str">
        <f>CONCATENATE(ARCHIVOS_COMPLETOS_QMI_1_AL_17_SEP_22[[#This Row],[TIENDA HMPV]],ARCHIVOS_COMPLETOS_QMI_1_AL_17_SEP_22[[#This Row],[LINEA]])</f>
        <v>472 - TIENDA LIBERTAD 940LAVADO</v>
      </c>
      <c r="B274" t="s">
        <v>129</v>
      </c>
      <c r="C274" t="s">
        <v>130</v>
      </c>
      <c r="D274" t="s">
        <v>39</v>
      </c>
      <c r="E274" t="s">
        <v>132</v>
      </c>
      <c r="F274" t="s">
        <v>28</v>
      </c>
      <c r="G274">
        <v>6</v>
      </c>
      <c r="H274">
        <v>2</v>
      </c>
      <c r="I274">
        <v>0</v>
      </c>
      <c r="J274">
        <v>4</v>
      </c>
      <c r="K274">
        <v>1</v>
      </c>
      <c r="L274">
        <v>2</v>
      </c>
      <c r="M274">
        <v>3</v>
      </c>
      <c r="N274">
        <v>4</v>
      </c>
      <c r="T274" s="42"/>
      <c r="U274" s="42"/>
      <c r="W274" t="str">
        <f>VLOOKUP(ARCHIVOS_COMPLETOS_QMI_1_AL_17_SEP_22[[#This Row],[TIENDA HMPV]],Tabla6[[NOMBRE PDV HMPDV]:[RETAIL MAPPING]],2,0)</f>
        <v>PLATINO</v>
      </c>
      <c r="X274">
        <f>SUM(ARCHIVOS_COMPLETOS_QMI_1_AL_17_SEP_22[[#This Row],[VENTAS MABE]:[OTROS]])</f>
        <v>16</v>
      </c>
      <c r="Y274" s="42">
        <f>IFERROR(ARCHIVOS_COMPLETOS_QMI_1_AL_17_SEP_22[[#This Row],[VENTAS MABE]]/ARCHIVOS_COMPLETOS_QMI_1_AL_17_SEP_22[[#This Row],[VENTAS INDURAMA]],0)</f>
        <v>0</v>
      </c>
      <c r="Z274" t="str">
        <f>VLOOKUP(ARCHIVOS_COMPLETOS_QMI_1_AL_17_SEP_22[[#This Row],[Columna1]],Tabla5[CLAVE],1,0)</f>
        <v>472 - TIENDA LIBERTAD 940LAVADO</v>
      </c>
    </row>
    <row r="275" spans="1:26" x14ac:dyDescent="0.3">
      <c r="A275" t="str">
        <f>CONCATENATE(ARCHIVOS_COMPLETOS_QMI_1_AL_17_SEP_22[[#This Row],[TIENDA HMPV]],ARCHIVOS_COMPLETOS_QMI_1_AL_17_SEP_22[[#This Row],[LINEA]])</f>
        <v>472 - TIENDA LIBERTAD 940REFRIGERACIÓN</v>
      </c>
      <c r="B275" t="s">
        <v>129</v>
      </c>
      <c r="C275" t="s">
        <v>130</v>
      </c>
      <c r="D275" t="s">
        <v>39</v>
      </c>
      <c r="E275" t="s">
        <v>132</v>
      </c>
      <c r="F275" t="s">
        <v>29</v>
      </c>
      <c r="G275">
        <v>20</v>
      </c>
      <c r="H275">
        <v>5</v>
      </c>
      <c r="I275">
        <v>3</v>
      </c>
      <c r="J275">
        <v>1</v>
      </c>
      <c r="K275">
        <v>0</v>
      </c>
      <c r="L275">
        <v>0</v>
      </c>
      <c r="M275">
        <v>1</v>
      </c>
      <c r="N275">
        <v>0</v>
      </c>
      <c r="T275" s="42"/>
      <c r="U275" s="42"/>
      <c r="W275" t="str">
        <f>VLOOKUP(ARCHIVOS_COMPLETOS_QMI_1_AL_17_SEP_22[[#This Row],[TIENDA HMPV]],Tabla6[[NOMBRE PDV HMPDV]:[RETAIL MAPPING]],2,0)</f>
        <v>PLATINO</v>
      </c>
      <c r="X275">
        <f>SUM(ARCHIVOS_COMPLETOS_QMI_1_AL_17_SEP_22[[#This Row],[VENTAS MABE]:[OTROS]])</f>
        <v>10</v>
      </c>
      <c r="Y275" s="42">
        <f>IFERROR(ARCHIVOS_COMPLETOS_QMI_1_AL_17_SEP_22[[#This Row],[VENTAS MABE]]/ARCHIVOS_COMPLETOS_QMI_1_AL_17_SEP_22[[#This Row],[VENTAS INDURAMA]],0)</f>
        <v>1.6666666666666667</v>
      </c>
      <c r="Z275" t="str">
        <f>VLOOKUP(ARCHIVOS_COMPLETOS_QMI_1_AL_17_SEP_22[[#This Row],[Columna1]],Tabla5[CLAVE],1,0)</f>
        <v>472 - TIENDA LIBERTAD 940REFRIGERACIÓN</v>
      </c>
    </row>
    <row r="276" spans="1:26" x14ac:dyDescent="0.3">
      <c r="A276" t="str">
        <f>CONCATENATE(ARCHIVOS_COMPLETOS_QMI_1_AL_17_SEP_22[[#This Row],[TIENDA HMPV]],ARCHIVOS_COMPLETOS_QMI_1_AL_17_SEP_22[[#This Row],[LINEA]])</f>
        <v>156015 - TIENDA C.C PORTAL SHOPPINGAIRES</v>
      </c>
      <c r="B276" t="s">
        <v>133</v>
      </c>
      <c r="C276" t="s">
        <v>134</v>
      </c>
      <c r="D276" t="s">
        <v>39</v>
      </c>
      <c r="E276" t="s">
        <v>135</v>
      </c>
      <c r="F276" t="s">
        <v>25</v>
      </c>
      <c r="G276">
        <v>0</v>
      </c>
      <c r="T276" s="42"/>
      <c r="U276" s="42"/>
      <c r="W276" t="str">
        <f>VLOOKUP(ARCHIVOS_COMPLETOS_QMI_1_AL_17_SEP_22[[#This Row],[TIENDA HMPV]],Tabla6[[NOMBRE PDV HMPDV]:[RETAIL MAPPING]],2,0)</f>
        <v>ORO</v>
      </c>
      <c r="X276">
        <f>SUM(ARCHIVOS_COMPLETOS_QMI_1_AL_17_SEP_22[[#This Row],[VENTAS MABE]:[OTROS]])</f>
        <v>0</v>
      </c>
      <c r="Y276" s="42">
        <f>IFERROR(ARCHIVOS_COMPLETOS_QMI_1_AL_17_SEP_22[[#This Row],[VENTAS MABE]]/ARCHIVOS_COMPLETOS_QMI_1_AL_17_SEP_22[[#This Row],[VENTAS INDURAMA]],0)</f>
        <v>0</v>
      </c>
      <c r="Z276" t="str">
        <f>VLOOKUP(ARCHIVOS_COMPLETOS_QMI_1_AL_17_SEP_22[[#This Row],[Columna1]],Tabla5[CLAVE],1,0)</f>
        <v>156015 - TIENDA C.C PORTAL SHOPPINGAIRES</v>
      </c>
    </row>
    <row r="277" spans="1:26" x14ac:dyDescent="0.3">
      <c r="A277" t="str">
        <f>CONCATENATE(ARCHIVOS_COMPLETOS_QMI_1_AL_17_SEP_22[[#This Row],[TIENDA HMPV]],ARCHIVOS_COMPLETOS_QMI_1_AL_17_SEP_22[[#This Row],[LINEA]])</f>
        <v>156015 - TIENDA C.C PORTAL SHOPPINGCOCINAS</v>
      </c>
      <c r="B277" t="s">
        <v>133</v>
      </c>
      <c r="C277" t="s">
        <v>134</v>
      </c>
      <c r="D277" t="s">
        <v>39</v>
      </c>
      <c r="E277" t="s">
        <v>135</v>
      </c>
      <c r="F277" t="s">
        <v>26</v>
      </c>
      <c r="G277">
        <v>14</v>
      </c>
      <c r="H277">
        <v>5</v>
      </c>
      <c r="I277">
        <v>9</v>
      </c>
      <c r="K277">
        <v>1</v>
      </c>
      <c r="T277" s="42"/>
      <c r="U277" s="42"/>
      <c r="W277" t="str">
        <f>VLOOKUP(ARCHIVOS_COMPLETOS_QMI_1_AL_17_SEP_22[[#This Row],[TIENDA HMPV]],Tabla6[[NOMBRE PDV HMPDV]:[RETAIL MAPPING]],2,0)</f>
        <v>ORO</v>
      </c>
      <c r="X277">
        <f>SUM(ARCHIVOS_COMPLETOS_QMI_1_AL_17_SEP_22[[#This Row],[VENTAS MABE]:[OTROS]])</f>
        <v>15</v>
      </c>
      <c r="Y277" s="42">
        <f>IFERROR(ARCHIVOS_COMPLETOS_QMI_1_AL_17_SEP_22[[#This Row],[VENTAS MABE]]/ARCHIVOS_COMPLETOS_QMI_1_AL_17_SEP_22[[#This Row],[VENTAS INDURAMA]],0)</f>
        <v>0.55555555555555558</v>
      </c>
      <c r="Z277" t="str">
        <f>VLOOKUP(ARCHIVOS_COMPLETOS_QMI_1_AL_17_SEP_22[[#This Row],[Columna1]],Tabla5[CLAVE],1,0)</f>
        <v>156015 - TIENDA C.C PORTAL SHOPPINGCOCINAS</v>
      </c>
    </row>
    <row r="278" spans="1:26" x14ac:dyDescent="0.3">
      <c r="A278" t="str">
        <f>CONCATENATE(ARCHIVOS_COMPLETOS_QMI_1_AL_17_SEP_22[[#This Row],[TIENDA HMPV]],ARCHIVOS_COMPLETOS_QMI_1_AL_17_SEP_22[[#This Row],[LINEA]])</f>
        <v>156015 - TIENDA C.C PORTAL SHOPPINGEMPOTRE</v>
      </c>
      <c r="B278" t="s">
        <v>133</v>
      </c>
      <c r="C278" t="s">
        <v>134</v>
      </c>
      <c r="D278" t="s">
        <v>39</v>
      </c>
      <c r="E278" t="s">
        <v>135</v>
      </c>
      <c r="F278" t="s">
        <v>32</v>
      </c>
      <c r="G278">
        <v>0</v>
      </c>
      <c r="I278">
        <v>1</v>
      </c>
      <c r="T278" s="42"/>
      <c r="U278" s="42"/>
      <c r="W278" t="str">
        <f>VLOOKUP(ARCHIVOS_COMPLETOS_QMI_1_AL_17_SEP_22[[#This Row],[TIENDA HMPV]],Tabla6[[NOMBRE PDV HMPDV]:[RETAIL MAPPING]],2,0)</f>
        <v>ORO</v>
      </c>
      <c r="X278">
        <f>SUM(ARCHIVOS_COMPLETOS_QMI_1_AL_17_SEP_22[[#This Row],[VENTAS MABE]:[OTROS]])</f>
        <v>1</v>
      </c>
      <c r="Y278" s="42">
        <f>IFERROR(ARCHIVOS_COMPLETOS_QMI_1_AL_17_SEP_22[[#This Row],[VENTAS MABE]]/ARCHIVOS_COMPLETOS_QMI_1_AL_17_SEP_22[[#This Row],[VENTAS INDURAMA]],0)</f>
        <v>0</v>
      </c>
      <c r="Z278" t="str">
        <f>VLOOKUP(ARCHIVOS_COMPLETOS_QMI_1_AL_17_SEP_22[[#This Row],[Columna1]],Tabla5[CLAVE],1,0)</f>
        <v>156015 - TIENDA C.C PORTAL SHOPPINGEMPOTRE</v>
      </c>
    </row>
    <row r="279" spans="1:26" x14ac:dyDescent="0.3">
      <c r="A279" t="str">
        <f>CONCATENATE(ARCHIVOS_COMPLETOS_QMI_1_AL_17_SEP_22[[#This Row],[TIENDA HMPV]],ARCHIVOS_COMPLETOS_QMI_1_AL_17_SEP_22[[#This Row],[LINEA]])</f>
        <v>156015 - TIENDA C.C PORTAL SHOPPINGGLOBALES</v>
      </c>
      <c r="B279" t="s">
        <v>133</v>
      </c>
      <c r="C279" t="s">
        <v>134</v>
      </c>
      <c r="D279" t="s">
        <v>39</v>
      </c>
      <c r="E279" t="s">
        <v>135</v>
      </c>
      <c r="F279" t="s">
        <v>27</v>
      </c>
      <c r="G279">
        <v>11</v>
      </c>
      <c r="H279">
        <v>7</v>
      </c>
      <c r="J279">
        <v>1</v>
      </c>
      <c r="M279">
        <v>4</v>
      </c>
      <c r="N279">
        <v>1</v>
      </c>
      <c r="R279">
        <v>3</v>
      </c>
      <c r="T279" s="42"/>
      <c r="U279" s="42"/>
      <c r="W279" t="str">
        <f>VLOOKUP(ARCHIVOS_COMPLETOS_QMI_1_AL_17_SEP_22[[#This Row],[TIENDA HMPV]],Tabla6[[NOMBRE PDV HMPDV]:[RETAIL MAPPING]],2,0)</f>
        <v>ORO</v>
      </c>
      <c r="X279">
        <f>SUM(ARCHIVOS_COMPLETOS_QMI_1_AL_17_SEP_22[[#This Row],[VENTAS MABE]:[OTROS]])</f>
        <v>16</v>
      </c>
      <c r="Y279" s="42">
        <f>IFERROR(ARCHIVOS_COMPLETOS_QMI_1_AL_17_SEP_22[[#This Row],[VENTAS MABE]]/ARCHIVOS_COMPLETOS_QMI_1_AL_17_SEP_22[[#This Row],[VENTAS INDURAMA]],0)</f>
        <v>0</v>
      </c>
      <c r="Z279" t="str">
        <f>VLOOKUP(ARCHIVOS_COMPLETOS_QMI_1_AL_17_SEP_22[[#This Row],[Columna1]],Tabla5[CLAVE],1,0)</f>
        <v>156015 - TIENDA C.C PORTAL SHOPPINGGLOBALES</v>
      </c>
    </row>
    <row r="280" spans="1:26" x14ac:dyDescent="0.3">
      <c r="A280" t="str">
        <f>CONCATENATE(ARCHIVOS_COMPLETOS_QMI_1_AL_17_SEP_22[[#This Row],[TIENDA HMPV]],ARCHIVOS_COMPLETOS_QMI_1_AL_17_SEP_22[[#This Row],[LINEA]])</f>
        <v>156015 - TIENDA C.C PORTAL SHOPPINGLAVADO</v>
      </c>
      <c r="B280" t="s">
        <v>133</v>
      </c>
      <c r="C280" t="s">
        <v>134</v>
      </c>
      <c r="D280" t="s">
        <v>39</v>
      </c>
      <c r="E280" t="s">
        <v>135</v>
      </c>
      <c r="F280" t="s">
        <v>28</v>
      </c>
      <c r="G280">
        <v>6</v>
      </c>
      <c r="H280">
        <v>6</v>
      </c>
      <c r="J280">
        <v>2</v>
      </c>
      <c r="K280">
        <v>2</v>
      </c>
      <c r="L280">
        <v>13</v>
      </c>
      <c r="M280">
        <v>8</v>
      </c>
      <c r="T280" s="42"/>
      <c r="U280" s="42"/>
      <c r="W280" t="str">
        <f>VLOOKUP(ARCHIVOS_COMPLETOS_QMI_1_AL_17_SEP_22[[#This Row],[TIENDA HMPV]],Tabla6[[NOMBRE PDV HMPDV]:[RETAIL MAPPING]],2,0)</f>
        <v>ORO</v>
      </c>
      <c r="X280">
        <f>SUM(ARCHIVOS_COMPLETOS_QMI_1_AL_17_SEP_22[[#This Row],[VENTAS MABE]:[OTROS]])</f>
        <v>31</v>
      </c>
      <c r="Y280" s="42">
        <f>IFERROR(ARCHIVOS_COMPLETOS_QMI_1_AL_17_SEP_22[[#This Row],[VENTAS MABE]]/ARCHIVOS_COMPLETOS_QMI_1_AL_17_SEP_22[[#This Row],[VENTAS INDURAMA]],0)</f>
        <v>0</v>
      </c>
      <c r="Z280" t="str">
        <f>VLOOKUP(ARCHIVOS_COMPLETOS_QMI_1_AL_17_SEP_22[[#This Row],[Columna1]],Tabla5[CLAVE],1,0)</f>
        <v>156015 - TIENDA C.C PORTAL SHOPPINGLAVADO</v>
      </c>
    </row>
    <row r="281" spans="1:26" x14ac:dyDescent="0.3">
      <c r="A281" t="str">
        <f>CONCATENATE(ARCHIVOS_COMPLETOS_QMI_1_AL_17_SEP_22[[#This Row],[TIENDA HMPV]],ARCHIVOS_COMPLETOS_QMI_1_AL_17_SEP_22[[#This Row],[LINEA]])</f>
        <v>156015 - TIENDA C.C PORTAL SHOPPINGREFRIGERACIÓN</v>
      </c>
      <c r="B281" t="s">
        <v>133</v>
      </c>
      <c r="C281" t="s">
        <v>134</v>
      </c>
      <c r="D281" t="s">
        <v>39</v>
      </c>
      <c r="E281" t="s">
        <v>135</v>
      </c>
      <c r="F281" t="s">
        <v>29</v>
      </c>
      <c r="G281">
        <v>7</v>
      </c>
      <c r="H281">
        <v>6</v>
      </c>
      <c r="I281">
        <v>6</v>
      </c>
      <c r="J281">
        <v>2</v>
      </c>
      <c r="K281">
        <v>1</v>
      </c>
      <c r="L281">
        <v>1</v>
      </c>
      <c r="M281">
        <v>5</v>
      </c>
      <c r="N281">
        <v>1</v>
      </c>
      <c r="T281" s="42"/>
      <c r="U281" s="42"/>
      <c r="W281" t="str">
        <f>VLOOKUP(ARCHIVOS_COMPLETOS_QMI_1_AL_17_SEP_22[[#This Row],[TIENDA HMPV]],Tabla6[[NOMBRE PDV HMPDV]:[RETAIL MAPPING]],2,0)</f>
        <v>ORO</v>
      </c>
      <c r="X281">
        <f>SUM(ARCHIVOS_COMPLETOS_QMI_1_AL_17_SEP_22[[#This Row],[VENTAS MABE]:[OTROS]])</f>
        <v>22</v>
      </c>
      <c r="Y281" s="42">
        <f>IFERROR(ARCHIVOS_COMPLETOS_QMI_1_AL_17_SEP_22[[#This Row],[VENTAS MABE]]/ARCHIVOS_COMPLETOS_QMI_1_AL_17_SEP_22[[#This Row],[VENTAS INDURAMA]],0)</f>
        <v>1</v>
      </c>
      <c r="Z281" t="str">
        <f>VLOOKUP(ARCHIVOS_COMPLETOS_QMI_1_AL_17_SEP_22[[#This Row],[Columna1]],Tabla5[CLAVE],1,0)</f>
        <v>156015 - TIENDA C.C PORTAL SHOPPINGREFRIGERACIÓN</v>
      </c>
    </row>
    <row r="282" spans="1:26" x14ac:dyDescent="0.3">
      <c r="A282" t="str">
        <f>CONCATENATE(ARCHIVOS_COMPLETOS_QMI_1_AL_17_SEP_22[[#This Row],[TIENDA HMPV]],ARCHIVOS_COMPLETOS_QMI_1_AL_17_SEP_22[[#This Row],[LINEA]])</f>
        <v>389 - POINT PORTAL SHOIPPINGCOCINAS</v>
      </c>
      <c r="B282" t="s">
        <v>133</v>
      </c>
      <c r="C282" t="s">
        <v>134</v>
      </c>
      <c r="D282" t="s">
        <v>77</v>
      </c>
      <c r="E282" t="s">
        <v>136</v>
      </c>
      <c r="F282" t="s">
        <v>26</v>
      </c>
      <c r="G282">
        <v>4</v>
      </c>
      <c r="H282">
        <v>4</v>
      </c>
      <c r="T282" s="42"/>
      <c r="U282" s="42"/>
      <c r="W282" t="str">
        <f>VLOOKUP(ARCHIVOS_COMPLETOS_QMI_1_AL_17_SEP_22[[#This Row],[TIENDA HMPV]],Tabla6[[NOMBRE PDV HMPDV]:[RETAIL MAPPING]],2,0)</f>
        <v>PLATA</v>
      </c>
      <c r="X282">
        <f>SUM(ARCHIVOS_COMPLETOS_QMI_1_AL_17_SEP_22[[#This Row],[VENTAS MABE]:[OTROS]])</f>
        <v>4</v>
      </c>
      <c r="Y282" s="42">
        <f>IFERROR(ARCHIVOS_COMPLETOS_QMI_1_AL_17_SEP_22[[#This Row],[VENTAS MABE]]/ARCHIVOS_COMPLETOS_QMI_1_AL_17_SEP_22[[#This Row],[VENTAS INDURAMA]],0)</f>
        <v>0</v>
      </c>
      <c r="Z282" t="str">
        <f>VLOOKUP(ARCHIVOS_COMPLETOS_QMI_1_AL_17_SEP_22[[#This Row],[Columna1]],Tabla5[CLAVE],1,0)</f>
        <v>389 - POINT PORTAL SHOIPPINGCOCINAS</v>
      </c>
    </row>
    <row r="283" spans="1:26" x14ac:dyDescent="0.3">
      <c r="A283" t="str">
        <f>CONCATENATE(ARCHIVOS_COMPLETOS_QMI_1_AL_17_SEP_22[[#This Row],[TIENDA HMPV]],ARCHIVOS_COMPLETOS_QMI_1_AL_17_SEP_22[[#This Row],[LINEA]])</f>
        <v>389 - POINT PORTAL SHOIPPINGLAVADO</v>
      </c>
      <c r="B283" t="s">
        <v>133</v>
      </c>
      <c r="C283" t="s">
        <v>134</v>
      </c>
      <c r="D283" t="s">
        <v>77</v>
      </c>
      <c r="E283" t="s">
        <v>136</v>
      </c>
      <c r="F283" t="s">
        <v>28</v>
      </c>
      <c r="G283">
        <v>1</v>
      </c>
      <c r="H283">
        <v>1</v>
      </c>
      <c r="I283">
        <v>1</v>
      </c>
      <c r="T283" s="42"/>
      <c r="U283" s="42"/>
      <c r="W283" t="str">
        <f>VLOOKUP(ARCHIVOS_COMPLETOS_QMI_1_AL_17_SEP_22[[#This Row],[TIENDA HMPV]],Tabla6[[NOMBRE PDV HMPDV]:[RETAIL MAPPING]],2,0)</f>
        <v>PLATA</v>
      </c>
      <c r="X283">
        <f>SUM(ARCHIVOS_COMPLETOS_QMI_1_AL_17_SEP_22[[#This Row],[VENTAS MABE]:[OTROS]])</f>
        <v>2</v>
      </c>
      <c r="Y283" s="42">
        <f>IFERROR(ARCHIVOS_COMPLETOS_QMI_1_AL_17_SEP_22[[#This Row],[VENTAS MABE]]/ARCHIVOS_COMPLETOS_QMI_1_AL_17_SEP_22[[#This Row],[VENTAS INDURAMA]],0)</f>
        <v>1</v>
      </c>
      <c r="Z283" t="str">
        <f>VLOOKUP(ARCHIVOS_COMPLETOS_QMI_1_AL_17_SEP_22[[#This Row],[Columna1]],Tabla5[CLAVE],1,0)</f>
        <v>389 - POINT PORTAL SHOIPPINGLAVADO</v>
      </c>
    </row>
    <row r="284" spans="1:26" x14ac:dyDescent="0.3">
      <c r="A284" t="str">
        <f>CONCATENATE(ARCHIVOS_COMPLETOS_QMI_1_AL_17_SEP_22[[#This Row],[TIENDA HMPV]],ARCHIVOS_COMPLETOS_QMI_1_AL_17_SEP_22[[#This Row],[LINEA]])</f>
        <v>389 - POINT PORTAL SHOIPPINGREFRIGERACIÓN</v>
      </c>
      <c r="B284" t="s">
        <v>133</v>
      </c>
      <c r="C284" t="s">
        <v>134</v>
      </c>
      <c r="D284" t="s">
        <v>77</v>
      </c>
      <c r="E284" t="s">
        <v>136</v>
      </c>
      <c r="F284" t="s">
        <v>29</v>
      </c>
      <c r="G284">
        <v>2</v>
      </c>
      <c r="H284">
        <v>1</v>
      </c>
      <c r="I284">
        <v>1</v>
      </c>
      <c r="T284" s="42"/>
      <c r="U284" s="42"/>
      <c r="W284" t="str">
        <f>VLOOKUP(ARCHIVOS_COMPLETOS_QMI_1_AL_17_SEP_22[[#This Row],[TIENDA HMPV]],Tabla6[[NOMBRE PDV HMPDV]:[RETAIL MAPPING]],2,0)</f>
        <v>PLATA</v>
      </c>
      <c r="X284">
        <f>SUM(ARCHIVOS_COMPLETOS_QMI_1_AL_17_SEP_22[[#This Row],[VENTAS MABE]:[OTROS]])</f>
        <v>2</v>
      </c>
      <c r="Y284" s="42">
        <f>IFERROR(ARCHIVOS_COMPLETOS_QMI_1_AL_17_SEP_22[[#This Row],[VENTAS MABE]]/ARCHIVOS_COMPLETOS_QMI_1_AL_17_SEP_22[[#This Row],[VENTAS INDURAMA]],0)</f>
        <v>1</v>
      </c>
      <c r="Z284" t="str">
        <f>VLOOKUP(ARCHIVOS_COMPLETOS_QMI_1_AL_17_SEP_22[[#This Row],[Columna1]],Tabla5[CLAVE],1,0)</f>
        <v>389 - POINT PORTAL SHOIPPINGREFRIGERACIÓN</v>
      </c>
    </row>
    <row r="285" spans="1:26" x14ac:dyDescent="0.3">
      <c r="A285" t="str">
        <f>CONCATENATE(ARCHIVOS_COMPLETOS_QMI_1_AL_17_SEP_22[[#This Row],[TIENDA HMPV]],ARCHIVOS_COMPLETOS_QMI_1_AL_17_SEP_22[[#This Row],[LINEA]])</f>
        <v>645 - TODOHOGAR PORTAL SHOPPINGCOCINAS</v>
      </c>
      <c r="B285" t="s">
        <v>133</v>
      </c>
      <c r="C285" t="s">
        <v>134</v>
      </c>
      <c r="D285" t="s">
        <v>79</v>
      </c>
      <c r="E285" t="s">
        <v>137</v>
      </c>
      <c r="F285" t="s">
        <v>26</v>
      </c>
      <c r="G285">
        <v>6</v>
      </c>
      <c r="T285" s="42"/>
      <c r="U285" s="42"/>
      <c r="W285" t="str">
        <f>VLOOKUP(ARCHIVOS_COMPLETOS_QMI_1_AL_17_SEP_22[[#This Row],[TIENDA HMPV]],Tabla6[[NOMBRE PDV HMPDV]:[RETAIL MAPPING]],2,0)</f>
        <v>PLATA</v>
      </c>
      <c r="X285">
        <f>SUM(ARCHIVOS_COMPLETOS_QMI_1_AL_17_SEP_22[[#This Row],[VENTAS MABE]:[OTROS]])</f>
        <v>0</v>
      </c>
      <c r="Y285" s="42">
        <f>IFERROR(ARCHIVOS_COMPLETOS_QMI_1_AL_17_SEP_22[[#This Row],[VENTAS MABE]]/ARCHIVOS_COMPLETOS_QMI_1_AL_17_SEP_22[[#This Row],[VENTAS INDURAMA]],0)</f>
        <v>0</v>
      </c>
      <c r="Z285" t="str">
        <f>VLOOKUP(ARCHIVOS_COMPLETOS_QMI_1_AL_17_SEP_22[[#This Row],[Columna1]],Tabla5[CLAVE],1,0)</f>
        <v>645 - TODOHOGAR PORTAL SHOPPINGCOCINAS</v>
      </c>
    </row>
    <row r="286" spans="1:26" x14ac:dyDescent="0.3">
      <c r="A286" t="str">
        <f>CONCATENATE(ARCHIVOS_COMPLETOS_QMI_1_AL_17_SEP_22[[#This Row],[TIENDA HMPV]],ARCHIVOS_COMPLETOS_QMI_1_AL_17_SEP_22[[#This Row],[LINEA]])</f>
        <v>645 - TODOHOGAR PORTAL SHOPPINGEMPOTRE</v>
      </c>
      <c r="B286" t="s">
        <v>133</v>
      </c>
      <c r="C286" t="s">
        <v>134</v>
      </c>
      <c r="D286" t="s">
        <v>79</v>
      </c>
      <c r="E286" t="s">
        <v>137</v>
      </c>
      <c r="F286" t="s">
        <v>32</v>
      </c>
      <c r="G286">
        <v>0</v>
      </c>
      <c r="T286" s="42"/>
      <c r="U286" s="42"/>
      <c r="W286" t="str">
        <f>VLOOKUP(ARCHIVOS_COMPLETOS_QMI_1_AL_17_SEP_22[[#This Row],[TIENDA HMPV]],Tabla6[[NOMBRE PDV HMPDV]:[RETAIL MAPPING]],2,0)</f>
        <v>PLATA</v>
      </c>
      <c r="X286">
        <f>SUM(ARCHIVOS_COMPLETOS_QMI_1_AL_17_SEP_22[[#This Row],[VENTAS MABE]:[OTROS]])</f>
        <v>0</v>
      </c>
      <c r="Y286" s="42">
        <f>IFERROR(ARCHIVOS_COMPLETOS_QMI_1_AL_17_SEP_22[[#This Row],[VENTAS MABE]]/ARCHIVOS_COMPLETOS_QMI_1_AL_17_SEP_22[[#This Row],[VENTAS INDURAMA]],0)</f>
        <v>0</v>
      </c>
      <c r="Z286" t="str">
        <f>VLOOKUP(ARCHIVOS_COMPLETOS_QMI_1_AL_17_SEP_22[[#This Row],[Columna1]],Tabla5[CLAVE],1,0)</f>
        <v>645 - TODOHOGAR PORTAL SHOPPINGEMPOTRE</v>
      </c>
    </row>
    <row r="287" spans="1:26" x14ac:dyDescent="0.3">
      <c r="A287" t="str">
        <f>CONCATENATE(ARCHIVOS_COMPLETOS_QMI_1_AL_17_SEP_22[[#This Row],[TIENDA HMPV]],ARCHIVOS_COMPLETOS_QMI_1_AL_17_SEP_22[[#This Row],[LINEA]])</f>
        <v>645 - TODOHOGAR PORTAL SHOPPINGGLOBALES</v>
      </c>
      <c r="B287" t="s">
        <v>133</v>
      </c>
      <c r="C287" t="s">
        <v>134</v>
      </c>
      <c r="D287" t="s">
        <v>79</v>
      </c>
      <c r="E287" t="s">
        <v>137</v>
      </c>
      <c r="F287" t="s">
        <v>27</v>
      </c>
      <c r="G287">
        <v>2</v>
      </c>
      <c r="H287">
        <v>1</v>
      </c>
      <c r="T287" s="42"/>
      <c r="U287" s="42"/>
      <c r="W287" t="str">
        <f>VLOOKUP(ARCHIVOS_COMPLETOS_QMI_1_AL_17_SEP_22[[#This Row],[TIENDA HMPV]],Tabla6[[NOMBRE PDV HMPDV]:[RETAIL MAPPING]],2,0)</f>
        <v>PLATA</v>
      </c>
      <c r="X287">
        <f>SUM(ARCHIVOS_COMPLETOS_QMI_1_AL_17_SEP_22[[#This Row],[VENTAS MABE]:[OTROS]])</f>
        <v>1</v>
      </c>
      <c r="Y287" s="42">
        <f>IFERROR(ARCHIVOS_COMPLETOS_QMI_1_AL_17_SEP_22[[#This Row],[VENTAS MABE]]/ARCHIVOS_COMPLETOS_QMI_1_AL_17_SEP_22[[#This Row],[VENTAS INDURAMA]],0)</f>
        <v>0</v>
      </c>
      <c r="Z287" t="str">
        <f>VLOOKUP(ARCHIVOS_COMPLETOS_QMI_1_AL_17_SEP_22[[#This Row],[Columna1]],Tabla5[CLAVE],1,0)</f>
        <v>645 - TODOHOGAR PORTAL SHOPPINGGLOBALES</v>
      </c>
    </row>
    <row r="288" spans="1:26" x14ac:dyDescent="0.3">
      <c r="A288" t="str">
        <f>CONCATENATE(ARCHIVOS_COMPLETOS_QMI_1_AL_17_SEP_22[[#This Row],[TIENDA HMPV]],ARCHIVOS_COMPLETOS_QMI_1_AL_17_SEP_22[[#This Row],[LINEA]])</f>
        <v>645 - TODOHOGAR PORTAL SHOPPINGLAVADO</v>
      </c>
      <c r="B288" t="s">
        <v>133</v>
      </c>
      <c r="C288" t="s">
        <v>134</v>
      </c>
      <c r="D288" t="s">
        <v>79</v>
      </c>
      <c r="E288" t="s">
        <v>137</v>
      </c>
      <c r="F288" t="s">
        <v>28</v>
      </c>
      <c r="G288">
        <v>6</v>
      </c>
      <c r="H288">
        <v>2</v>
      </c>
      <c r="K288">
        <v>1</v>
      </c>
      <c r="T288" s="42"/>
      <c r="U288" s="42"/>
      <c r="W288" t="str">
        <f>VLOOKUP(ARCHIVOS_COMPLETOS_QMI_1_AL_17_SEP_22[[#This Row],[TIENDA HMPV]],Tabla6[[NOMBRE PDV HMPDV]:[RETAIL MAPPING]],2,0)</f>
        <v>PLATA</v>
      </c>
      <c r="X288">
        <f>SUM(ARCHIVOS_COMPLETOS_QMI_1_AL_17_SEP_22[[#This Row],[VENTAS MABE]:[OTROS]])</f>
        <v>3</v>
      </c>
      <c r="Y288" s="42">
        <f>IFERROR(ARCHIVOS_COMPLETOS_QMI_1_AL_17_SEP_22[[#This Row],[VENTAS MABE]]/ARCHIVOS_COMPLETOS_QMI_1_AL_17_SEP_22[[#This Row],[VENTAS INDURAMA]],0)</f>
        <v>0</v>
      </c>
      <c r="Z288" t="str">
        <f>VLOOKUP(ARCHIVOS_COMPLETOS_QMI_1_AL_17_SEP_22[[#This Row],[Columna1]],Tabla5[CLAVE],1,0)</f>
        <v>645 - TODOHOGAR PORTAL SHOPPINGLAVADO</v>
      </c>
    </row>
    <row r="289" spans="1:26" x14ac:dyDescent="0.3">
      <c r="A289" t="str">
        <f>CONCATENATE(ARCHIVOS_COMPLETOS_QMI_1_AL_17_SEP_22[[#This Row],[TIENDA HMPV]],ARCHIVOS_COMPLETOS_QMI_1_AL_17_SEP_22[[#This Row],[LINEA]])</f>
        <v>645 - TODOHOGAR PORTAL SHOPPINGREFRIGERACIÓN</v>
      </c>
      <c r="B289" t="s">
        <v>133</v>
      </c>
      <c r="C289" t="s">
        <v>134</v>
      </c>
      <c r="D289" t="s">
        <v>79</v>
      </c>
      <c r="E289" t="s">
        <v>137</v>
      </c>
      <c r="F289" t="s">
        <v>29</v>
      </c>
      <c r="G289">
        <v>3</v>
      </c>
      <c r="J289">
        <v>1</v>
      </c>
      <c r="T289" s="42"/>
      <c r="U289" s="42"/>
      <c r="W289" t="str">
        <f>VLOOKUP(ARCHIVOS_COMPLETOS_QMI_1_AL_17_SEP_22[[#This Row],[TIENDA HMPV]],Tabla6[[NOMBRE PDV HMPDV]:[RETAIL MAPPING]],2,0)</f>
        <v>PLATA</v>
      </c>
      <c r="X289">
        <f>SUM(ARCHIVOS_COMPLETOS_QMI_1_AL_17_SEP_22[[#This Row],[VENTAS MABE]:[OTROS]])</f>
        <v>1</v>
      </c>
      <c r="Y289" s="42">
        <f>IFERROR(ARCHIVOS_COMPLETOS_QMI_1_AL_17_SEP_22[[#This Row],[VENTAS MABE]]/ARCHIVOS_COMPLETOS_QMI_1_AL_17_SEP_22[[#This Row],[VENTAS INDURAMA]],0)</f>
        <v>0</v>
      </c>
      <c r="Z289" t="str">
        <f>VLOOKUP(ARCHIVOS_COMPLETOS_QMI_1_AL_17_SEP_22[[#This Row],[Columna1]],Tabla5[CLAVE],1,0)</f>
        <v>645 - TODOHOGAR PORTAL SHOPPINGREFRIGERACIÓN</v>
      </c>
    </row>
    <row r="290" spans="1:26" x14ac:dyDescent="0.3">
      <c r="A290" t="str">
        <f>CONCATENATE(ARCHIVOS_COMPLETOS_QMI_1_AL_17_SEP_22[[#This Row],[TIENDA HMPV]],ARCHIVOS_COMPLETOS_QMI_1_AL_17_SEP_22[[#This Row],[LINEA]])</f>
        <v>1021 - TIENDA CAYAMBECOCINAS</v>
      </c>
      <c r="B290" t="s">
        <v>138</v>
      </c>
      <c r="C290" t="s">
        <v>139</v>
      </c>
      <c r="D290" t="s">
        <v>39</v>
      </c>
      <c r="E290" t="s">
        <v>140</v>
      </c>
      <c r="F290" t="s">
        <v>26</v>
      </c>
      <c r="G290">
        <v>5</v>
      </c>
      <c r="T290" s="42"/>
      <c r="U290" s="42"/>
      <c r="W290" t="str">
        <f>VLOOKUP(ARCHIVOS_COMPLETOS_QMI_1_AL_17_SEP_22[[#This Row],[TIENDA HMPV]],Tabla6[[NOMBRE PDV HMPDV]:[RETAIL MAPPING]],2,0)</f>
        <v>PLATA</v>
      </c>
      <c r="X290">
        <f>SUM(ARCHIVOS_COMPLETOS_QMI_1_AL_17_SEP_22[[#This Row],[VENTAS MABE]:[OTROS]])</f>
        <v>0</v>
      </c>
      <c r="Y290" s="42">
        <f>IFERROR(ARCHIVOS_COMPLETOS_QMI_1_AL_17_SEP_22[[#This Row],[VENTAS MABE]]/ARCHIVOS_COMPLETOS_QMI_1_AL_17_SEP_22[[#This Row],[VENTAS INDURAMA]],0)</f>
        <v>0</v>
      </c>
      <c r="Z290" t="str">
        <f>VLOOKUP(ARCHIVOS_COMPLETOS_QMI_1_AL_17_SEP_22[[#This Row],[Columna1]],Tabla5[CLAVE],1,0)</f>
        <v>1021 - TIENDA CAYAMBECOCINAS</v>
      </c>
    </row>
    <row r="291" spans="1:26" x14ac:dyDescent="0.3">
      <c r="A291" t="str">
        <f>CONCATENATE(ARCHIVOS_COMPLETOS_QMI_1_AL_17_SEP_22[[#This Row],[TIENDA HMPV]],ARCHIVOS_COMPLETOS_QMI_1_AL_17_SEP_22[[#This Row],[LINEA]])</f>
        <v>1021 - TIENDA CAYAMBEGLOBALES</v>
      </c>
      <c r="B291" t="s">
        <v>138</v>
      </c>
      <c r="C291" t="s">
        <v>139</v>
      </c>
      <c r="D291" t="s">
        <v>39</v>
      </c>
      <c r="E291" t="s">
        <v>140</v>
      </c>
      <c r="F291" t="s">
        <v>27</v>
      </c>
      <c r="G291">
        <v>1</v>
      </c>
      <c r="T291" s="42"/>
      <c r="U291" s="42"/>
      <c r="W291" t="str">
        <f>VLOOKUP(ARCHIVOS_COMPLETOS_QMI_1_AL_17_SEP_22[[#This Row],[TIENDA HMPV]],Tabla6[[NOMBRE PDV HMPDV]:[RETAIL MAPPING]],2,0)</f>
        <v>PLATA</v>
      </c>
      <c r="X291">
        <f>SUM(ARCHIVOS_COMPLETOS_QMI_1_AL_17_SEP_22[[#This Row],[VENTAS MABE]:[OTROS]])</f>
        <v>0</v>
      </c>
      <c r="Y291" s="42">
        <f>IFERROR(ARCHIVOS_COMPLETOS_QMI_1_AL_17_SEP_22[[#This Row],[VENTAS MABE]]/ARCHIVOS_COMPLETOS_QMI_1_AL_17_SEP_22[[#This Row],[VENTAS INDURAMA]],0)</f>
        <v>0</v>
      </c>
      <c r="Z291" t="str">
        <f>VLOOKUP(ARCHIVOS_COMPLETOS_QMI_1_AL_17_SEP_22[[#This Row],[Columna1]],Tabla5[CLAVE],1,0)</f>
        <v>1021 - TIENDA CAYAMBEGLOBALES</v>
      </c>
    </row>
    <row r="292" spans="1:26" x14ac:dyDescent="0.3">
      <c r="A292" t="str">
        <f>CONCATENATE(ARCHIVOS_COMPLETOS_QMI_1_AL_17_SEP_22[[#This Row],[TIENDA HMPV]],ARCHIVOS_COMPLETOS_QMI_1_AL_17_SEP_22[[#This Row],[LINEA]])</f>
        <v>1021 - TIENDA CAYAMBELAVADO</v>
      </c>
      <c r="B292" t="s">
        <v>138</v>
      </c>
      <c r="C292" t="s">
        <v>139</v>
      </c>
      <c r="D292" t="s">
        <v>39</v>
      </c>
      <c r="E292" t="s">
        <v>140</v>
      </c>
      <c r="F292" t="s">
        <v>28</v>
      </c>
      <c r="G292">
        <v>1</v>
      </c>
      <c r="T292" s="42"/>
      <c r="U292" s="42"/>
      <c r="W292" t="str">
        <f>VLOOKUP(ARCHIVOS_COMPLETOS_QMI_1_AL_17_SEP_22[[#This Row],[TIENDA HMPV]],Tabla6[[NOMBRE PDV HMPDV]:[RETAIL MAPPING]],2,0)</f>
        <v>PLATA</v>
      </c>
      <c r="X292">
        <f>SUM(ARCHIVOS_COMPLETOS_QMI_1_AL_17_SEP_22[[#This Row],[VENTAS MABE]:[OTROS]])</f>
        <v>0</v>
      </c>
      <c r="Y292" s="42">
        <f>IFERROR(ARCHIVOS_COMPLETOS_QMI_1_AL_17_SEP_22[[#This Row],[VENTAS MABE]]/ARCHIVOS_COMPLETOS_QMI_1_AL_17_SEP_22[[#This Row],[VENTAS INDURAMA]],0)</f>
        <v>0</v>
      </c>
      <c r="Z292" t="str">
        <f>VLOOKUP(ARCHIVOS_COMPLETOS_QMI_1_AL_17_SEP_22[[#This Row],[Columna1]],Tabla5[CLAVE],1,0)</f>
        <v>1021 - TIENDA CAYAMBELAVADO</v>
      </c>
    </row>
    <row r="293" spans="1:26" x14ac:dyDescent="0.3">
      <c r="A293" t="str">
        <f>CONCATENATE(ARCHIVOS_COMPLETOS_QMI_1_AL_17_SEP_22[[#This Row],[TIENDA HMPV]],ARCHIVOS_COMPLETOS_QMI_1_AL_17_SEP_22[[#This Row],[LINEA]])</f>
        <v>1021 - TIENDA CAYAMBEREFRIGERACIÓN</v>
      </c>
      <c r="B293" t="s">
        <v>138</v>
      </c>
      <c r="C293" t="s">
        <v>139</v>
      </c>
      <c r="D293" t="s">
        <v>39</v>
      </c>
      <c r="E293" t="s">
        <v>140</v>
      </c>
      <c r="F293" t="s">
        <v>29</v>
      </c>
      <c r="G293">
        <v>1</v>
      </c>
      <c r="T293" s="42"/>
      <c r="U293" s="42"/>
      <c r="W293" t="str">
        <f>VLOOKUP(ARCHIVOS_COMPLETOS_QMI_1_AL_17_SEP_22[[#This Row],[TIENDA HMPV]],Tabla6[[NOMBRE PDV HMPDV]:[RETAIL MAPPING]],2,0)</f>
        <v>PLATA</v>
      </c>
      <c r="X293">
        <f>SUM(ARCHIVOS_COMPLETOS_QMI_1_AL_17_SEP_22[[#This Row],[VENTAS MABE]:[OTROS]])</f>
        <v>0</v>
      </c>
      <c r="Y293" s="42">
        <f>IFERROR(ARCHIVOS_COMPLETOS_QMI_1_AL_17_SEP_22[[#This Row],[VENTAS MABE]]/ARCHIVOS_COMPLETOS_QMI_1_AL_17_SEP_22[[#This Row],[VENTAS INDURAMA]],0)</f>
        <v>0</v>
      </c>
      <c r="Z293" t="str">
        <f>VLOOKUP(ARCHIVOS_COMPLETOS_QMI_1_AL_17_SEP_22[[#This Row],[Columna1]],Tabla5[CLAVE],1,0)</f>
        <v>1021 - TIENDA CAYAMBEREFRIGERACIÓN</v>
      </c>
    </row>
    <row r="294" spans="1:26" x14ac:dyDescent="0.3">
      <c r="A294" t="str">
        <f>CONCATENATE(ARCHIVOS_COMPLETOS_QMI_1_AL_17_SEP_22[[#This Row],[TIENDA HMPV]],ARCHIVOS_COMPLETOS_QMI_1_AL_17_SEP_22[[#This Row],[LINEA]])</f>
        <v>1015 - TIENDA OTAVALOCOCINAS</v>
      </c>
      <c r="B294" t="s">
        <v>138</v>
      </c>
      <c r="C294" t="s">
        <v>139</v>
      </c>
      <c r="D294" t="s">
        <v>39</v>
      </c>
      <c r="E294" t="s">
        <v>141</v>
      </c>
      <c r="F294" t="s">
        <v>26</v>
      </c>
      <c r="G294">
        <v>4</v>
      </c>
      <c r="T294" s="42"/>
      <c r="U294" s="42"/>
      <c r="W294" t="str">
        <f>VLOOKUP(ARCHIVOS_COMPLETOS_QMI_1_AL_17_SEP_22[[#This Row],[TIENDA HMPV]],Tabla6[[NOMBRE PDV HMPDV]:[RETAIL MAPPING]],2,0)</f>
        <v>PLATINO</v>
      </c>
      <c r="X294">
        <f>SUM(ARCHIVOS_COMPLETOS_QMI_1_AL_17_SEP_22[[#This Row],[VENTAS MABE]:[OTROS]])</f>
        <v>0</v>
      </c>
      <c r="Y294" s="42">
        <f>IFERROR(ARCHIVOS_COMPLETOS_QMI_1_AL_17_SEP_22[[#This Row],[VENTAS MABE]]/ARCHIVOS_COMPLETOS_QMI_1_AL_17_SEP_22[[#This Row],[VENTAS INDURAMA]],0)</f>
        <v>0</v>
      </c>
      <c r="Z294" t="str">
        <f>VLOOKUP(ARCHIVOS_COMPLETOS_QMI_1_AL_17_SEP_22[[#This Row],[Columna1]],Tabla5[CLAVE],1,0)</f>
        <v>1015 - TIENDA OTAVALOCOCINAS</v>
      </c>
    </row>
    <row r="295" spans="1:26" x14ac:dyDescent="0.3">
      <c r="A295" t="str">
        <f>CONCATENATE(ARCHIVOS_COMPLETOS_QMI_1_AL_17_SEP_22[[#This Row],[TIENDA HMPV]],ARCHIVOS_COMPLETOS_QMI_1_AL_17_SEP_22[[#This Row],[LINEA]])</f>
        <v>1015 - TIENDA OTAVALOEMPOTRE</v>
      </c>
      <c r="B295" t="s">
        <v>138</v>
      </c>
      <c r="C295" t="s">
        <v>139</v>
      </c>
      <c r="D295" t="s">
        <v>39</v>
      </c>
      <c r="E295" t="s">
        <v>141</v>
      </c>
      <c r="F295" t="s">
        <v>32</v>
      </c>
      <c r="G295">
        <v>0</v>
      </c>
      <c r="T295" s="42"/>
      <c r="U295" s="42"/>
      <c r="W295" t="str">
        <f>VLOOKUP(ARCHIVOS_COMPLETOS_QMI_1_AL_17_SEP_22[[#This Row],[TIENDA HMPV]],Tabla6[[NOMBRE PDV HMPDV]:[RETAIL MAPPING]],2,0)</f>
        <v>PLATINO</v>
      </c>
      <c r="X295">
        <f>SUM(ARCHIVOS_COMPLETOS_QMI_1_AL_17_SEP_22[[#This Row],[VENTAS MABE]:[OTROS]])</f>
        <v>0</v>
      </c>
      <c r="Y295" s="42">
        <f>IFERROR(ARCHIVOS_COMPLETOS_QMI_1_AL_17_SEP_22[[#This Row],[VENTAS MABE]]/ARCHIVOS_COMPLETOS_QMI_1_AL_17_SEP_22[[#This Row],[VENTAS INDURAMA]],0)</f>
        <v>0</v>
      </c>
      <c r="Z295" t="str">
        <f>VLOOKUP(ARCHIVOS_COMPLETOS_QMI_1_AL_17_SEP_22[[#This Row],[Columna1]],Tabla5[CLAVE],1,0)</f>
        <v>1015 - TIENDA OTAVALOEMPOTRE</v>
      </c>
    </row>
    <row r="296" spans="1:26" x14ac:dyDescent="0.3">
      <c r="A296" t="str">
        <f>CONCATENATE(ARCHIVOS_COMPLETOS_QMI_1_AL_17_SEP_22[[#This Row],[TIENDA HMPV]],ARCHIVOS_COMPLETOS_QMI_1_AL_17_SEP_22[[#This Row],[LINEA]])</f>
        <v>1015 - TIENDA OTAVALOGLOBALES</v>
      </c>
      <c r="B296" t="s">
        <v>138</v>
      </c>
      <c r="C296" t="s">
        <v>139</v>
      </c>
      <c r="D296" t="s">
        <v>39</v>
      </c>
      <c r="E296" t="s">
        <v>141</v>
      </c>
      <c r="F296" t="s">
        <v>27</v>
      </c>
      <c r="G296">
        <v>0</v>
      </c>
      <c r="T296" s="42"/>
      <c r="U296" s="42"/>
      <c r="W296" t="str">
        <f>VLOOKUP(ARCHIVOS_COMPLETOS_QMI_1_AL_17_SEP_22[[#This Row],[TIENDA HMPV]],Tabla6[[NOMBRE PDV HMPDV]:[RETAIL MAPPING]],2,0)</f>
        <v>PLATINO</v>
      </c>
      <c r="X296">
        <f>SUM(ARCHIVOS_COMPLETOS_QMI_1_AL_17_SEP_22[[#This Row],[VENTAS MABE]:[OTROS]])</f>
        <v>0</v>
      </c>
      <c r="Y296" s="42">
        <f>IFERROR(ARCHIVOS_COMPLETOS_QMI_1_AL_17_SEP_22[[#This Row],[VENTAS MABE]]/ARCHIVOS_COMPLETOS_QMI_1_AL_17_SEP_22[[#This Row],[VENTAS INDURAMA]],0)</f>
        <v>0</v>
      </c>
      <c r="Z296" t="str">
        <f>VLOOKUP(ARCHIVOS_COMPLETOS_QMI_1_AL_17_SEP_22[[#This Row],[Columna1]],Tabla5[CLAVE],1,0)</f>
        <v>1015 - TIENDA OTAVALOGLOBALES</v>
      </c>
    </row>
    <row r="297" spans="1:26" x14ac:dyDescent="0.3">
      <c r="A297" t="str">
        <f>CONCATENATE(ARCHIVOS_COMPLETOS_QMI_1_AL_17_SEP_22[[#This Row],[TIENDA HMPV]],ARCHIVOS_COMPLETOS_QMI_1_AL_17_SEP_22[[#This Row],[LINEA]])</f>
        <v>1015 - TIENDA OTAVALOLAVADO</v>
      </c>
      <c r="B297" t="s">
        <v>138</v>
      </c>
      <c r="C297" t="s">
        <v>139</v>
      </c>
      <c r="D297" t="s">
        <v>39</v>
      </c>
      <c r="E297" t="s">
        <v>141</v>
      </c>
      <c r="F297" t="s">
        <v>28</v>
      </c>
      <c r="G297">
        <v>1</v>
      </c>
      <c r="T297" s="42"/>
      <c r="U297" s="42"/>
      <c r="W297" t="str">
        <f>VLOOKUP(ARCHIVOS_COMPLETOS_QMI_1_AL_17_SEP_22[[#This Row],[TIENDA HMPV]],Tabla6[[NOMBRE PDV HMPDV]:[RETAIL MAPPING]],2,0)</f>
        <v>PLATINO</v>
      </c>
      <c r="X297">
        <f>SUM(ARCHIVOS_COMPLETOS_QMI_1_AL_17_SEP_22[[#This Row],[VENTAS MABE]:[OTROS]])</f>
        <v>0</v>
      </c>
      <c r="Y297" s="42">
        <f>IFERROR(ARCHIVOS_COMPLETOS_QMI_1_AL_17_SEP_22[[#This Row],[VENTAS MABE]]/ARCHIVOS_COMPLETOS_QMI_1_AL_17_SEP_22[[#This Row],[VENTAS INDURAMA]],0)</f>
        <v>0</v>
      </c>
      <c r="Z297" t="str">
        <f>VLOOKUP(ARCHIVOS_COMPLETOS_QMI_1_AL_17_SEP_22[[#This Row],[Columna1]],Tabla5[CLAVE],1,0)</f>
        <v>1015 - TIENDA OTAVALOLAVADO</v>
      </c>
    </row>
    <row r="298" spans="1:26" x14ac:dyDescent="0.3">
      <c r="A298" t="str">
        <f>CONCATENATE(ARCHIVOS_COMPLETOS_QMI_1_AL_17_SEP_22[[#This Row],[TIENDA HMPV]],ARCHIVOS_COMPLETOS_QMI_1_AL_17_SEP_22[[#This Row],[LINEA]])</f>
        <v>1015 - TIENDA OTAVALOREFRIGERACIÓN</v>
      </c>
      <c r="B298" t="s">
        <v>138</v>
      </c>
      <c r="C298" t="s">
        <v>139</v>
      </c>
      <c r="D298" t="s">
        <v>39</v>
      </c>
      <c r="E298" t="s">
        <v>141</v>
      </c>
      <c r="F298" t="s">
        <v>29</v>
      </c>
      <c r="G298">
        <v>2</v>
      </c>
      <c r="T298" s="42"/>
      <c r="U298" s="42"/>
      <c r="W298" t="str">
        <f>VLOOKUP(ARCHIVOS_COMPLETOS_QMI_1_AL_17_SEP_22[[#This Row],[TIENDA HMPV]],Tabla6[[NOMBRE PDV HMPDV]:[RETAIL MAPPING]],2,0)</f>
        <v>PLATINO</v>
      </c>
      <c r="X298">
        <f>SUM(ARCHIVOS_COMPLETOS_QMI_1_AL_17_SEP_22[[#This Row],[VENTAS MABE]:[OTROS]])</f>
        <v>0</v>
      </c>
      <c r="Y298" s="42">
        <f>IFERROR(ARCHIVOS_COMPLETOS_QMI_1_AL_17_SEP_22[[#This Row],[VENTAS MABE]]/ARCHIVOS_COMPLETOS_QMI_1_AL_17_SEP_22[[#This Row],[VENTAS INDURAMA]],0)</f>
        <v>0</v>
      </c>
      <c r="Z298" t="str">
        <f>VLOOKUP(ARCHIVOS_COMPLETOS_QMI_1_AL_17_SEP_22[[#This Row],[Columna1]],Tabla5[CLAVE],1,0)</f>
        <v>1015 - TIENDA OTAVALOREFRIGERACIÓN</v>
      </c>
    </row>
    <row r="299" spans="1:26" x14ac:dyDescent="0.3">
      <c r="A299" t="str">
        <f>CONCATENATE(ARCHIVOS_COMPLETOS_QMI_1_AL_17_SEP_22[[#This Row],[TIENDA HMPV]],ARCHIVOS_COMPLETOS_QMI_1_AL_17_SEP_22[[#This Row],[LINEA]])</f>
        <v>38 - CAYAMBE 2COCINAS</v>
      </c>
      <c r="B299" t="s">
        <v>138</v>
      </c>
      <c r="C299" t="s">
        <v>139</v>
      </c>
      <c r="D299" t="s">
        <v>30</v>
      </c>
      <c r="E299" t="s">
        <v>142</v>
      </c>
      <c r="F299" t="s">
        <v>26</v>
      </c>
      <c r="G299">
        <v>3</v>
      </c>
      <c r="T299" s="42"/>
      <c r="U299" s="42"/>
      <c r="W299" t="str">
        <f>VLOOKUP(ARCHIVOS_COMPLETOS_QMI_1_AL_17_SEP_22[[#This Row],[TIENDA HMPV]],Tabla6[[NOMBRE PDV HMPDV]:[RETAIL MAPPING]],2,0)</f>
        <v>PLATA</v>
      </c>
      <c r="X299">
        <f>SUM(ARCHIVOS_COMPLETOS_QMI_1_AL_17_SEP_22[[#This Row],[VENTAS MABE]:[OTROS]])</f>
        <v>0</v>
      </c>
      <c r="Y299" s="42">
        <f>IFERROR(ARCHIVOS_COMPLETOS_QMI_1_AL_17_SEP_22[[#This Row],[VENTAS MABE]]/ARCHIVOS_COMPLETOS_QMI_1_AL_17_SEP_22[[#This Row],[VENTAS INDURAMA]],0)</f>
        <v>0</v>
      </c>
      <c r="Z299" t="str">
        <f>VLOOKUP(ARCHIVOS_COMPLETOS_QMI_1_AL_17_SEP_22[[#This Row],[Columna1]],Tabla5[CLAVE],1,0)</f>
        <v>38 - CAYAMBE 2COCINAS</v>
      </c>
    </row>
    <row r="300" spans="1:26" x14ac:dyDescent="0.3">
      <c r="A300" t="str">
        <f>CONCATENATE(ARCHIVOS_COMPLETOS_QMI_1_AL_17_SEP_22[[#This Row],[TIENDA HMPV]],ARCHIVOS_COMPLETOS_QMI_1_AL_17_SEP_22[[#This Row],[LINEA]])</f>
        <v>38 - CAYAMBE 2GLOBALES</v>
      </c>
      <c r="B300" t="s">
        <v>138</v>
      </c>
      <c r="C300" t="s">
        <v>139</v>
      </c>
      <c r="D300" t="s">
        <v>30</v>
      </c>
      <c r="E300" t="s">
        <v>142</v>
      </c>
      <c r="F300" t="s">
        <v>27</v>
      </c>
      <c r="G300">
        <v>2</v>
      </c>
      <c r="T300" s="42"/>
      <c r="U300" s="42"/>
      <c r="W300" t="str">
        <f>VLOOKUP(ARCHIVOS_COMPLETOS_QMI_1_AL_17_SEP_22[[#This Row],[TIENDA HMPV]],Tabla6[[NOMBRE PDV HMPDV]:[RETAIL MAPPING]],2,0)</f>
        <v>PLATA</v>
      </c>
      <c r="X300">
        <f>SUM(ARCHIVOS_COMPLETOS_QMI_1_AL_17_SEP_22[[#This Row],[VENTAS MABE]:[OTROS]])</f>
        <v>0</v>
      </c>
      <c r="Y300" s="42">
        <f>IFERROR(ARCHIVOS_COMPLETOS_QMI_1_AL_17_SEP_22[[#This Row],[VENTAS MABE]]/ARCHIVOS_COMPLETOS_QMI_1_AL_17_SEP_22[[#This Row],[VENTAS INDURAMA]],0)</f>
        <v>0</v>
      </c>
      <c r="Z300" t="str">
        <f>VLOOKUP(ARCHIVOS_COMPLETOS_QMI_1_AL_17_SEP_22[[#This Row],[Columna1]],Tabla5[CLAVE],1,0)</f>
        <v>38 - CAYAMBE 2GLOBALES</v>
      </c>
    </row>
    <row r="301" spans="1:26" x14ac:dyDescent="0.3">
      <c r="A301" t="str">
        <f>CONCATENATE(ARCHIVOS_COMPLETOS_QMI_1_AL_17_SEP_22[[#This Row],[TIENDA HMPV]],ARCHIVOS_COMPLETOS_QMI_1_AL_17_SEP_22[[#This Row],[LINEA]])</f>
        <v>38 - CAYAMBE 2REFRIGERACIÓN</v>
      </c>
      <c r="B301" t="s">
        <v>138</v>
      </c>
      <c r="C301" t="s">
        <v>139</v>
      </c>
      <c r="D301" t="s">
        <v>30</v>
      </c>
      <c r="E301" t="s">
        <v>142</v>
      </c>
      <c r="F301" t="s">
        <v>29</v>
      </c>
      <c r="G301">
        <v>4</v>
      </c>
      <c r="T301" s="42"/>
      <c r="U301" s="42"/>
      <c r="W301" t="str">
        <f>VLOOKUP(ARCHIVOS_COMPLETOS_QMI_1_AL_17_SEP_22[[#This Row],[TIENDA HMPV]],Tabla6[[NOMBRE PDV HMPDV]:[RETAIL MAPPING]],2,0)</f>
        <v>PLATA</v>
      </c>
      <c r="X301">
        <f>SUM(ARCHIVOS_COMPLETOS_QMI_1_AL_17_SEP_22[[#This Row],[VENTAS MABE]:[OTROS]])</f>
        <v>0</v>
      </c>
      <c r="Y301" s="42">
        <f>IFERROR(ARCHIVOS_COMPLETOS_QMI_1_AL_17_SEP_22[[#This Row],[VENTAS MABE]]/ARCHIVOS_COMPLETOS_QMI_1_AL_17_SEP_22[[#This Row],[VENTAS INDURAMA]],0)</f>
        <v>0</v>
      </c>
      <c r="Z301" t="str">
        <f>VLOOKUP(ARCHIVOS_COMPLETOS_QMI_1_AL_17_SEP_22[[#This Row],[Columna1]],Tabla5[CLAVE],1,0)</f>
        <v>38 - CAYAMBE 2REFRIGERACIÓN</v>
      </c>
    </row>
    <row r="302" spans="1:26" x14ac:dyDescent="0.3">
      <c r="A302" t="str">
        <f>CONCATENATE(ARCHIVOS_COMPLETOS_QMI_1_AL_17_SEP_22[[#This Row],[TIENDA HMPV]],ARCHIVOS_COMPLETOS_QMI_1_AL_17_SEP_22[[#This Row],[LINEA]])</f>
        <v>9 - OTAVALOCOCINAS</v>
      </c>
      <c r="B302" t="s">
        <v>138</v>
      </c>
      <c r="C302" t="s">
        <v>139</v>
      </c>
      <c r="D302" t="s">
        <v>30</v>
      </c>
      <c r="E302" t="s">
        <v>143</v>
      </c>
      <c r="F302" t="s">
        <v>26</v>
      </c>
      <c r="G302">
        <v>3</v>
      </c>
      <c r="T302" s="42"/>
      <c r="U302" s="42"/>
      <c r="W302" t="str">
        <f>VLOOKUP(ARCHIVOS_COMPLETOS_QMI_1_AL_17_SEP_22[[#This Row],[TIENDA HMPV]],Tabla6[[NOMBRE PDV HMPDV]:[RETAIL MAPPING]],2,0)</f>
        <v>PLATINO</v>
      </c>
      <c r="X302">
        <f>SUM(ARCHIVOS_COMPLETOS_QMI_1_AL_17_SEP_22[[#This Row],[VENTAS MABE]:[OTROS]])</f>
        <v>0</v>
      </c>
      <c r="Y302" s="42">
        <f>IFERROR(ARCHIVOS_COMPLETOS_QMI_1_AL_17_SEP_22[[#This Row],[VENTAS MABE]]/ARCHIVOS_COMPLETOS_QMI_1_AL_17_SEP_22[[#This Row],[VENTAS INDURAMA]],0)</f>
        <v>0</v>
      </c>
      <c r="Z302" t="str">
        <f>VLOOKUP(ARCHIVOS_COMPLETOS_QMI_1_AL_17_SEP_22[[#This Row],[Columna1]],Tabla5[CLAVE],1,0)</f>
        <v>9 - OTAVALOCOCINAS</v>
      </c>
    </row>
    <row r="303" spans="1:26" x14ac:dyDescent="0.3">
      <c r="A303" t="str">
        <f>CONCATENATE(ARCHIVOS_COMPLETOS_QMI_1_AL_17_SEP_22[[#This Row],[TIENDA HMPV]],ARCHIVOS_COMPLETOS_QMI_1_AL_17_SEP_22[[#This Row],[LINEA]])</f>
        <v>9 - OTAVALOGLOBALES</v>
      </c>
      <c r="B303" t="s">
        <v>138</v>
      </c>
      <c r="C303" t="s">
        <v>139</v>
      </c>
      <c r="D303" t="s">
        <v>30</v>
      </c>
      <c r="E303" t="s">
        <v>143</v>
      </c>
      <c r="F303" t="s">
        <v>27</v>
      </c>
      <c r="G303">
        <v>2</v>
      </c>
      <c r="T303" s="42"/>
      <c r="U303" s="42"/>
      <c r="W303" t="str">
        <f>VLOOKUP(ARCHIVOS_COMPLETOS_QMI_1_AL_17_SEP_22[[#This Row],[TIENDA HMPV]],Tabla6[[NOMBRE PDV HMPDV]:[RETAIL MAPPING]],2,0)</f>
        <v>PLATINO</v>
      </c>
      <c r="X303">
        <f>SUM(ARCHIVOS_COMPLETOS_QMI_1_AL_17_SEP_22[[#This Row],[VENTAS MABE]:[OTROS]])</f>
        <v>0</v>
      </c>
      <c r="Y303" s="42">
        <f>IFERROR(ARCHIVOS_COMPLETOS_QMI_1_AL_17_SEP_22[[#This Row],[VENTAS MABE]]/ARCHIVOS_COMPLETOS_QMI_1_AL_17_SEP_22[[#This Row],[VENTAS INDURAMA]],0)</f>
        <v>0</v>
      </c>
      <c r="Z303" t="str">
        <f>VLOOKUP(ARCHIVOS_COMPLETOS_QMI_1_AL_17_SEP_22[[#This Row],[Columna1]],Tabla5[CLAVE],1,0)</f>
        <v>9 - OTAVALOGLOBALES</v>
      </c>
    </row>
    <row r="304" spans="1:26" x14ac:dyDescent="0.3">
      <c r="A304" t="str">
        <f>CONCATENATE(ARCHIVOS_COMPLETOS_QMI_1_AL_17_SEP_22[[#This Row],[TIENDA HMPV]],ARCHIVOS_COMPLETOS_QMI_1_AL_17_SEP_22[[#This Row],[LINEA]])</f>
        <v>9 - OTAVALOLAVADO</v>
      </c>
      <c r="B304" t="s">
        <v>138</v>
      </c>
      <c r="C304" t="s">
        <v>139</v>
      </c>
      <c r="D304" t="s">
        <v>30</v>
      </c>
      <c r="E304" t="s">
        <v>143</v>
      </c>
      <c r="F304" t="s">
        <v>28</v>
      </c>
      <c r="G304">
        <v>1</v>
      </c>
      <c r="T304" s="42"/>
      <c r="U304" s="42"/>
      <c r="W304" t="str">
        <f>VLOOKUP(ARCHIVOS_COMPLETOS_QMI_1_AL_17_SEP_22[[#This Row],[TIENDA HMPV]],Tabla6[[NOMBRE PDV HMPDV]:[RETAIL MAPPING]],2,0)</f>
        <v>PLATINO</v>
      </c>
      <c r="X304">
        <f>SUM(ARCHIVOS_COMPLETOS_QMI_1_AL_17_SEP_22[[#This Row],[VENTAS MABE]:[OTROS]])</f>
        <v>0</v>
      </c>
      <c r="Y304" s="42">
        <f>IFERROR(ARCHIVOS_COMPLETOS_QMI_1_AL_17_SEP_22[[#This Row],[VENTAS MABE]]/ARCHIVOS_COMPLETOS_QMI_1_AL_17_SEP_22[[#This Row],[VENTAS INDURAMA]],0)</f>
        <v>0</v>
      </c>
      <c r="Z304" t="str">
        <f>VLOOKUP(ARCHIVOS_COMPLETOS_QMI_1_AL_17_SEP_22[[#This Row],[Columna1]],Tabla5[CLAVE],1,0)</f>
        <v>9 - OTAVALOLAVADO</v>
      </c>
    </row>
    <row r="305" spans="1:26" x14ac:dyDescent="0.3">
      <c r="A305" t="str">
        <f>CONCATENATE(ARCHIVOS_COMPLETOS_QMI_1_AL_17_SEP_22[[#This Row],[TIENDA HMPV]],ARCHIVOS_COMPLETOS_QMI_1_AL_17_SEP_22[[#This Row],[LINEA]])</f>
        <v>9 - OTAVALOREFRIGERACIÓN</v>
      </c>
      <c r="B305" t="s">
        <v>138</v>
      </c>
      <c r="C305" t="s">
        <v>139</v>
      </c>
      <c r="D305" t="s">
        <v>30</v>
      </c>
      <c r="E305" t="s">
        <v>143</v>
      </c>
      <c r="F305" t="s">
        <v>29</v>
      </c>
      <c r="G305">
        <v>4</v>
      </c>
      <c r="T305" s="42"/>
      <c r="U305" s="42"/>
      <c r="W305" t="str">
        <f>VLOOKUP(ARCHIVOS_COMPLETOS_QMI_1_AL_17_SEP_22[[#This Row],[TIENDA HMPV]],Tabla6[[NOMBRE PDV HMPDV]:[RETAIL MAPPING]],2,0)</f>
        <v>PLATINO</v>
      </c>
      <c r="X305">
        <f>SUM(ARCHIVOS_COMPLETOS_QMI_1_AL_17_SEP_22[[#This Row],[VENTAS MABE]:[OTROS]])</f>
        <v>0</v>
      </c>
      <c r="Y305" s="42">
        <f>IFERROR(ARCHIVOS_COMPLETOS_QMI_1_AL_17_SEP_22[[#This Row],[VENTAS MABE]]/ARCHIVOS_COMPLETOS_QMI_1_AL_17_SEP_22[[#This Row],[VENTAS INDURAMA]],0)</f>
        <v>0</v>
      </c>
      <c r="Z305" t="str">
        <f>VLOOKUP(ARCHIVOS_COMPLETOS_QMI_1_AL_17_SEP_22[[#This Row],[Columna1]],Tabla5[CLAVE],1,0)</f>
        <v>9 - OTAVALOREFRIGERACIÓN</v>
      </c>
    </row>
    <row r="306" spans="1:26" x14ac:dyDescent="0.3">
      <c r="A306" t="str">
        <f>CONCATENATE(ARCHIVOS_COMPLETOS_QMI_1_AL_17_SEP_22[[#This Row],[TIENDA HMPV]],ARCHIVOS_COMPLETOS_QMI_1_AL_17_SEP_22[[#This Row],[LINEA]])</f>
        <v>11 - QCAYAMBECOCINAS</v>
      </c>
      <c r="B306" t="s">
        <v>138</v>
      </c>
      <c r="C306" t="s">
        <v>139</v>
      </c>
      <c r="D306" t="s">
        <v>30</v>
      </c>
      <c r="E306" t="s">
        <v>144</v>
      </c>
      <c r="F306" t="s">
        <v>26</v>
      </c>
      <c r="G306">
        <v>1</v>
      </c>
      <c r="T306" s="42"/>
      <c r="U306" s="42"/>
      <c r="W306" t="str">
        <f>VLOOKUP(ARCHIVOS_COMPLETOS_QMI_1_AL_17_SEP_22[[#This Row],[TIENDA HMPV]],Tabla6[[NOMBRE PDV HMPDV]:[RETAIL MAPPING]],2,0)</f>
        <v>BRONCE</v>
      </c>
      <c r="X306">
        <f>SUM(ARCHIVOS_COMPLETOS_QMI_1_AL_17_SEP_22[[#This Row],[VENTAS MABE]:[OTROS]])</f>
        <v>0</v>
      </c>
      <c r="Y306" s="42">
        <f>IFERROR(ARCHIVOS_COMPLETOS_QMI_1_AL_17_SEP_22[[#This Row],[VENTAS MABE]]/ARCHIVOS_COMPLETOS_QMI_1_AL_17_SEP_22[[#This Row],[VENTAS INDURAMA]],0)</f>
        <v>0</v>
      </c>
      <c r="Z306" t="str">
        <f>VLOOKUP(ARCHIVOS_COMPLETOS_QMI_1_AL_17_SEP_22[[#This Row],[Columna1]],Tabla5[CLAVE],1,0)</f>
        <v>11 - QCAYAMBECOCINAS</v>
      </c>
    </row>
    <row r="307" spans="1:26" x14ac:dyDescent="0.3">
      <c r="A307" t="str">
        <f>CONCATENATE(ARCHIVOS_COMPLETOS_QMI_1_AL_17_SEP_22[[#This Row],[TIENDA HMPV]],ARCHIVOS_COMPLETOS_QMI_1_AL_17_SEP_22[[#This Row],[LINEA]])</f>
        <v>11 - QCAYAMBEGLOBALES</v>
      </c>
      <c r="B307" t="s">
        <v>138</v>
      </c>
      <c r="C307" t="s">
        <v>139</v>
      </c>
      <c r="D307" t="s">
        <v>30</v>
      </c>
      <c r="E307" t="s">
        <v>144</v>
      </c>
      <c r="F307" t="s">
        <v>27</v>
      </c>
      <c r="G307">
        <v>0</v>
      </c>
      <c r="T307" s="42"/>
      <c r="U307" s="42"/>
      <c r="W307" t="str">
        <f>VLOOKUP(ARCHIVOS_COMPLETOS_QMI_1_AL_17_SEP_22[[#This Row],[TIENDA HMPV]],Tabla6[[NOMBRE PDV HMPDV]:[RETAIL MAPPING]],2,0)</f>
        <v>BRONCE</v>
      </c>
      <c r="X307">
        <f>SUM(ARCHIVOS_COMPLETOS_QMI_1_AL_17_SEP_22[[#This Row],[VENTAS MABE]:[OTROS]])</f>
        <v>0</v>
      </c>
      <c r="Y307" s="42">
        <f>IFERROR(ARCHIVOS_COMPLETOS_QMI_1_AL_17_SEP_22[[#This Row],[VENTAS MABE]]/ARCHIVOS_COMPLETOS_QMI_1_AL_17_SEP_22[[#This Row],[VENTAS INDURAMA]],0)</f>
        <v>0</v>
      </c>
      <c r="Z307" t="str">
        <f>VLOOKUP(ARCHIVOS_COMPLETOS_QMI_1_AL_17_SEP_22[[#This Row],[Columna1]],Tabla5[CLAVE],1,0)</f>
        <v>11 - QCAYAMBEGLOBALES</v>
      </c>
    </row>
    <row r="308" spans="1:26" x14ac:dyDescent="0.3">
      <c r="A308" t="str">
        <f>CONCATENATE(ARCHIVOS_COMPLETOS_QMI_1_AL_17_SEP_22[[#This Row],[TIENDA HMPV]],ARCHIVOS_COMPLETOS_QMI_1_AL_17_SEP_22[[#This Row],[LINEA]])</f>
        <v>11 - QCAYAMBEREFRIGERACIÓN</v>
      </c>
      <c r="B308" t="s">
        <v>138</v>
      </c>
      <c r="C308" t="s">
        <v>139</v>
      </c>
      <c r="D308" t="s">
        <v>30</v>
      </c>
      <c r="E308" t="s">
        <v>144</v>
      </c>
      <c r="F308" t="s">
        <v>29</v>
      </c>
      <c r="G308">
        <v>1</v>
      </c>
      <c r="T308" s="42"/>
      <c r="U308" s="42"/>
      <c r="W308" t="str">
        <f>VLOOKUP(ARCHIVOS_COMPLETOS_QMI_1_AL_17_SEP_22[[#This Row],[TIENDA HMPV]],Tabla6[[NOMBRE PDV HMPDV]:[RETAIL MAPPING]],2,0)</f>
        <v>BRONCE</v>
      </c>
      <c r="X308">
        <f>SUM(ARCHIVOS_COMPLETOS_QMI_1_AL_17_SEP_22[[#This Row],[VENTAS MABE]:[OTROS]])</f>
        <v>0</v>
      </c>
      <c r="Y308" s="42">
        <f>IFERROR(ARCHIVOS_COMPLETOS_QMI_1_AL_17_SEP_22[[#This Row],[VENTAS MABE]]/ARCHIVOS_COMPLETOS_QMI_1_AL_17_SEP_22[[#This Row],[VENTAS INDURAMA]],0)</f>
        <v>0</v>
      </c>
      <c r="Z308" t="str">
        <f>VLOOKUP(ARCHIVOS_COMPLETOS_QMI_1_AL_17_SEP_22[[#This Row],[Columna1]],Tabla5[CLAVE],1,0)</f>
        <v>11 - QCAYAMBEREFRIGERACIÓN</v>
      </c>
    </row>
    <row r="309" spans="1:26" x14ac:dyDescent="0.3">
      <c r="A309" t="str">
        <f>CONCATENATE(ARCHIVOS_COMPLETOS_QMI_1_AL_17_SEP_22[[#This Row],[TIENDA HMPV]],ARCHIVOS_COMPLETOS_QMI_1_AL_17_SEP_22[[#This Row],[LINEA]])</f>
        <v>94323 - JAPON CAYAMBECOCINAS</v>
      </c>
      <c r="B309" t="s">
        <v>138</v>
      </c>
      <c r="C309" t="s">
        <v>139</v>
      </c>
      <c r="D309" t="s">
        <v>41</v>
      </c>
      <c r="E309" t="s">
        <v>145</v>
      </c>
      <c r="F309" t="s">
        <v>26</v>
      </c>
      <c r="G309">
        <v>0</v>
      </c>
      <c r="T309" s="42"/>
      <c r="U309" s="42"/>
      <c r="W309" t="str">
        <f>VLOOKUP(ARCHIVOS_COMPLETOS_QMI_1_AL_17_SEP_22[[#This Row],[TIENDA HMPV]],Tabla6[[NOMBRE PDV HMPDV]:[RETAIL MAPPING]],2,0)</f>
        <v>BRONCE</v>
      </c>
      <c r="X309">
        <f>SUM(ARCHIVOS_COMPLETOS_QMI_1_AL_17_SEP_22[[#This Row],[VENTAS MABE]:[OTROS]])</f>
        <v>0</v>
      </c>
      <c r="Y309" s="42">
        <f>IFERROR(ARCHIVOS_COMPLETOS_QMI_1_AL_17_SEP_22[[#This Row],[VENTAS MABE]]/ARCHIVOS_COMPLETOS_QMI_1_AL_17_SEP_22[[#This Row],[VENTAS INDURAMA]],0)</f>
        <v>0</v>
      </c>
      <c r="Z309" t="str">
        <f>VLOOKUP(ARCHIVOS_COMPLETOS_QMI_1_AL_17_SEP_22[[#This Row],[Columna1]],Tabla5[CLAVE],1,0)</f>
        <v>94323 - JAPON CAYAMBECOCINAS</v>
      </c>
    </row>
    <row r="310" spans="1:26" x14ac:dyDescent="0.3">
      <c r="A310" t="str">
        <f>CONCATENATE(ARCHIVOS_COMPLETOS_QMI_1_AL_17_SEP_22[[#This Row],[TIENDA HMPV]],ARCHIVOS_COMPLETOS_QMI_1_AL_17_SEP_22[[#This Row],[LINEA]])</f>
        <v>94323 - JAPON CAYAMBEREFRIGERACIÓN</v>
      </c>
      <c r="B310" t="s">
        <v>138</v>
      </c>
      <c r="C310" t="s">
        <v>139</v>
      </c>
      <c r="D310" t="s">
        <v>41</v>
      </c>
      <c r="E310" t="s">
        <v>145</v>
      </c>
      <c r="F310" t="s">
        <v>29</v>
      </c>
      <c r="G310">
        <v>0</v>
      </c>
      <c r="T310" s="42"/>
      <c r="U310" s="42"/>
      <c r="W310" t="str">
        <f>VLOOKUP(ARCHIVOS_COMPLETOS_QMI_1_AL_17_SEP_22[[#This Row],[TIENDA HMPV]],Tabla6[[NOMBRE PDV HMPDV]:[RETAIL MAPPING]],2,0)</f>
        <v>BRONCE</v>
      </c>
      <c r="X310">
        <f>SUM(ARCHIVOS_COMPLETOS_QMI_1_AL_17_SEP_22[[#This Row],[VENTAS MABE]:[OTROS]])</f>
        <v>0</v>
      </c>
      <c r="Y310" s="42">
        <f>IFERROR(ARCHIVOS_COMPLETOS_QMI_1_AL_17_SEP_22[[#This Row],[VENTAS MABE]]/ARCHIVOS_COMPLETOS_QMI_1_AL_17_SEP_22[[#This Row],[VENTAS INDURAMA]],0)</f>
        <v>0</v>
      </c>
      <c r="Z310" t="str">
        <f>VLOOKUP(ARCHIVOS_COMPLETOS_QMI_1_AL_17_SEP_22[[#This Row],[Columna1]],Tabla5[CLAVE],1,0)</f>
        <v>94323 - JAPON CAYAMBEREFRIGERACIÓN</v>
      </c>
    </row>
    <row r="311" spans="1:26" x14ac:dyDescent="0.3">
      <c r="A311" t="str">
        <f>CONCATENATE(ARCHIVOS_COMPLETOS_QMI_1_AL_17_SEP_22[[#This Row],[TIENDA HMPV]],ARCHIVOS_COMPLETOS_QMI_1_AL_17_SEP_22[[#This Row],[LINEA]])</f>
        <v>84 - ORVE CAYAMBECOCINAS</v>
      </c>
      <c r="B311" t="s">
        <v>138</v>
      </c>
      <c r="C311" t="s">
        <v>139</v>
      </c>
      <c r="D311" t="s">
        <v>71</v>
      </c>
      <c r="E311" t="s">
        <v>146</v>
      </c>
      <c r="F311" t="s">
        <v>26</v>
      </c>
      <c r="G311">
        <v>0</v>
      </c>
      <c r="T311" s="42"/>
      <c r="U311" s="42"/>
      <c r="W311" t="str">
        <f>VLOOKUP(ARCHIVOS_COMPLETOS_QMI_1_AL_17_SEP_22[[#This Row],[TIENDA HMPV]],Tabla6[[NOMBRE PDV HMPDV]:[RETAIL MAPPING]],2,0)</f>
        <v>BRONCE</v>
      </c>
      <c r="X311">
        <f>SUM(ARCHIVOS_COMPLETOS_QMI_1_AL_17_SEP_22[[#This Row],[VENTAS MABE]:[OTROS]])</f>
        <v>0</v>
      </c>
      <c r="Y311" s="42">
        <f>IFERROR(ARCHIVOS_COMPLETOS_QMI_1_AL_17_SEP_22[[#This Row],[VENTAS MABE]]/ARCHIVOS_COMPLETOS_QMI_1_AL_17_SEP_22[[#This Row],[VENTAS INDURAMA]],0)</f>
        <v>0</v>
      </c>
      <c r="Z311" t="str">
        <f>VLOOKUP(ARCHIVOS_COMPLETOS_QMI_1_AL_17_SEP_22[[#This Row],[Columna1]],Tabla5[CLAVE],1,0)</f>
        <v>84 - ORVE CAYAMBECOCINAS</v>
      </c>
    </row>
    <row r="312" spans="1:26" x14ac:dyDescent="0.3">
      <c r="A312" t="str">
        <f>CONCATENATE(ARCHIVOS_COMPLETOS_QMI_1_AL_17_SEP_22[[#This Row],[TIENDA HMPV]],ARCHIVOS_COMPLETOS_QMI_1_AL_17_SEP_22[[#This Row],[LINEA]])</f>
        <v>84 - ORVE CAYAMBEREFRIGERACIÓN</v>
      </c>
      <c r="B312" t="s">
        <v>138</v>
      </c>
      <c r="C312" t="s">
        <v>139</v>
      </c>
      <c r="D312" t="s">
        <v>71</v>
      </c>
      <c r="E312" t="s">
        <v>146</v>
      </c>
      <c r="F312" t="s">
        <v>29</v>
      </c>
      <c r="G312">
        <v>0</v>
      </c>
      <c r="T312" s="42"/>
      <c r="U312" s="42"/>
      <c r="W312" t="str">
        <f>VLOOKUP(ARCHIVOS_COMPLETOS_QMI_1_AL_17_SEP_22[[#This Row],[TIENDA HMPV]],Tabla6[[NOMBRE PDV HMPDV]:[RETAIL MAPPING]],2,0)</f>
        <v>BRONCE</v>
      </c>
      <c r="X312">
        <f>SUM(ARCHIVOS_COMPLETOS_QMI_1_AL_17_SEP_22[[#This Row],[VENTAS MABE]:[OTROS]])</f>
        <v>0</v>
      </c>
      <c r="Y312" s="42">
        <f>IFERROR(ARCHIVOS_COMPLETOS_QMI_1_AL_17_SEP_22[[#This Row],[VENTAS MABE]]/ARCHIVOS_COMPLETOS_QMI_1_AL_17_SEP_22[[#This Row],[VENTAS INDURAMA]],0)</f>
        <v>0</v>
      </c>
      <c r="Z312" t="str">
        <f>VLOOKUP(ARCHIVOS_COMPLETOS_QMI_1_AL_17_SEP_22[[#This Row],[Columna1]],Tabla5[CLAVE],1,0)</f>
        <v>84 - ORVE CAYAMBEREFRIGERACIÓN</v>
      </c>
    </row>
    <row r="313" spans="1:26" x14ac:dyDescent="0.3">
      <c r="A313" t="str">
        <f>CONCATENATE(ARCHIVOS_COMPLETOS_QMI_1_AL_17_SEP_22[[#This Row],[TIENDA HMPV]],ARCHIVOS_COMPLETOS_QMI_1_AL_17_SEP_22[[#This Row],[LINEA]])</f>
        <v>87 - ORVE OTAVALOCOCINAS</v>
      </c>
      <c r="B313" t="s">
        <v>138</v>
      </c>
      <c r="C313" t="s">
        <v>139</v>
      </c>
      <c r="D313" t="s">
        <v>71</v>
      </c>
      <c r="E313" t="s">
        <v>147</v>
      </c>
      <c r="F313" t="s">
        <v>26</v>
      </c>
      <c r="G313">
        <v>2</v>
      </c>
      <c r="T313" s="42"/>
      <c r="U313" s="42"/>
      <c r="W313" t="str">
        <f>VLOOKUP(ARCHIVOS_COMPLETOS_QMI_1_AL_17_SEP_22[[#This Row],[TIENDA HMPV]],Tabla6[[NOMBRE PDV HMPDV]:[RETAIL MAPPING]],2,0)</f>
        <v>BRONCE</v>
      </c>
      <c r="X313">
        <f>SUM(ARCHIVOS_COMPLETOS_QMI_1_AL_17_SEP_22[[#This Row],[VENTAS MABE]:[OTROS]])</f>
        <v>0</v>
      </c>
      <c r="Y313" s="42">
        <f>IFERROR(ARCHIVOS_COMPLETOS_QMI_1_AL_17_SEP_22[[#This Row],[VENTAS MABE]]/ARCHIVOS_COMPLETOS_QMI_1_AL_17_SEP_22[[#This Row],[VENTAS INDURAMA]],0)</f>
        <v>0</v>
      </c>
      <c r="Z313" t="str">
        <f>VLOOKUP(ARCHIVOS_COMPLETOS_QMI_1_AL_17_SEP_22[[#This Row],[Columna1]],Tabla5[CLAVE],1,0)</f>
        <v>87 - ORVE OTAVALOCOCINAS</v>
      </c>
    </row>
    <row r="314" spans="1:26" x14ac:dyDescent="0.3">
      <c r="A314" t="str">
        <f>CONCATENATE(ARCHIVOS_COMPLETOS_QMI_1_AL_17_SEP_22[[#This Row],[TIENDA HMPV]],ARCHIVOS_COMPLETOS_QMI_1_AL_17_SEP_22[[#This Row],[LINEA]])</f>
        <v>87 - ORVE OTAVALOREFRIGERACIÓN</v>
      </c>
      <c r="B314" t="s">
        <v>138</v>
      </c>
      <c r="C314" t="s">
        <v>139</v>
      </c>
      <c r="D314" t="s">
        <v>71</v>
      </c>
      <c r="E314" t="s">
        <v>147</v>
      </c>
      <c r="F314" t="s">
        <v>29</v>
      </c>
      <c r="G314">
        <v>0</v>
      </c>
      <c r="T314" s="42"/>
      <c r="U314" s="42"/>
      <c r="W314" t="str">
        <f>VLOOKUP(ARCHIVOS_COMPLETOS_QMI_1_AL_17_SEP_22[[#This Row],[TIENDA HMPV]],Tabla6[[NOMBRE PDV HMPDV]:[RETAIL MAPPING]],2,0)</f>
        <v>BRONCE</v>
      </c>
      <c r="X314">
        <f>SUM(ARCHIVOS_COMPLETOS_QMI_1_AL_17_SEP_22[[#This Row],[VENTAS MABE]:[OTROS]])</f>
        <v>0</v>
      </c>
      <c r="Y314" s="42">
        <f>IFERROR(ARCHIVOS_COMPLETOS_QMI_1_AL_17_SEP_22[[#This Row],[VENTAS MABE]]/ARCHIVOS_COMPLETOS_QMI_1_AL_17_SEP_22[[#This Row],[VENTAS INDURAMA]],0)</f>
        <v>0</v>
      </c>
      <c r="Z314" t="str">
        <f>VLOOKUP(ARCHIVOS_COMPLETOS_QMI_1_AL_17_SEP_22[[#This Row],[Columna1]],Tabla5[CLAVE],1,0)</f>
        <v>87 - ORVE OTAVALOREFRIGERACIÓN</v>
      </c>
    </row>
    <row r="315" spans="1:26" x14ac:dyDescent="0.3">
      <c r="A315" t="str">
        <f>CONCATENATE(ARCHIVOS_COMPLETOS_QMI_1_AL_17_SEP_22[[#This Row],[TIENDA HMPV]],ARCHIVOS_COMPLETOS_QMI_1_AL_17_SEP_22[[#This Row],[LINEA]])</f>
        <v>156 - POINT CAYAMBECOCINAS</v>
      </c>
      <c r="B315" t="s">
        <v>138</v>
      </c>
      <c r="C315" t="s">
        <v>139</v>
      </c>
      <c r="D315" t="s">
        <v>77</v>
      </c>
      <c r="E315" t="s">
        <v>148</v>
      </c>
      <c r="F315" t="s">
        <v>26</v>
      </c>
      <c r="G315">
        <v>0</v>
      </c>
      <c r="T315" s="42"/>
      <c r="U315" s="42"/>
      <c r="W315" t="str">
        <f>VLOOKUP(ARCHIVOS_COMPLETOS_QMI_1_AL_17_SEP_22[[#This Row],[TIENDA HMPV]],Tabla6[[NOMBRE PDV HMPDV]:[RETAIL MAPPING]],2,0)</f>
        <v>PLATINO</v>
      </c>
      <c r="X315">
        <f>SUM(ARCHIVOS_COMPLETOS_QMI_1_AL_17_SEP_22[[#This Row],[VENTAS MABE]:[OTROS]])</f>
        <v>0</v>
      </c>
      <c r="Y315" s="42">
        <f>IFERROR(ARCHIVOS_COMPLETOS_QMI_1_AL_17_SEP_22[[#This Row],[VENTAS MABE]]/ARCHIVOS_COMPLETOS_QMI_1_AL_17_SEP_22[[#This Row],[VENTAS INDURAMA]],0)</f>
        <v>0</v>
      </c>
      <c r="Z315" t="str">
        <f>VLOOKUP(ARCHIVOS_COMPLETOS_QMI_1_AL_17_SEP_22[[#This Row],[Columna1]],Tabla5[CLAVE],1,0)</f>
        <v>156 - POINT CAYAMBECOCINAS</v>
      </c>
    </row>
    <row r="316" spans="1:26" x14ac:dyDescent="0.3">
      <c r="A316" t="str">
        <f>CONCATENATE(ARCHIVOS_COMPLETOS_QMI_1_AL_17_SEP_22[[#This Row],[TIENDA HMPV]],ARCHIVOS_COMPLETOS_QMI_1_AL_17_SEP_22[[#This Row],[LINEA]])</f>
        <v>156 - POINT CAYAMBEGLOBALES</v>
      </c>
      <c r="B316" t="s">
        <v>138</v>
      </c>
      <c r="C316" t="s">
        <v>139</v>
      </c>
      <c r="D316" t="s">
        <v>77</v>
      </c>
      <c r="E316" t="s">
        <v>148</v>
      </c>
      <c r="F316" t="s">
        <v>27</v>
      </c>
      <c r="G316">
        <v>0</v>
      </c>
      <c r="T316" s="42"/>
      <c r="U316" s="42"/>
      <c r="W316" t="str">
        <f>VLOOKUP(ARCHIVOS_COMPLETOS_QMI_1_AL_17_SEP_22[[#This Row],[TIENDA HMPV]],Tabla6[[NOMBRE PDV HMPDV]:[RETAIL MAPPING]],2,0)</f>
        <v>PLATINO</v>
      </c>
      <c r="X316">
        <f>SUM(ARCHIVOS_COMPLETOS_QMI_1_AL_17_SEP_22[[#This Row],[VENTAS MABE]:[OTROS]])</f>
        <v>0</v>
      </c>
      <c r="Y316" s="42">
        <f>IFERROR(ARCHIVOS_COMPLETOS_QMI_1_AL_17_SEP_22[[#This Row],[VENTAS MABE]]/ARCHIVOS_COMPLETOS_QMI_1_AL_17_SEP_22[[#This Row],[VENTAS INDURAMA]],0)</f>
        <v>0</v>
      </c>
      <c r="Z316" t="str">
        <f>VLOOKUP(ARCHIVOS_COMPLETOS_QMI_1_AL_17_SEP_22[[#This Row],[Columna1]],Tabla5[CLAVE],1,0)</f>
        <v>156 - POINT CAYAMBEGLOBALES</v>
      </c>
    </row>
    <row r="317" spans="1:26" x14ac:dyDescent="0.3">
      <c r="A317" t="str">
        <f>CONCATENATE(ARCHIVOS_COMPLETOS_QMI_1_AL_17_SEP_22[[#This Row],[TIENDA HMPV]],ARCHIVOS_COMPLETOS_QMI_1_AL_17_SEP_22[[#This Row],[LINEA]])</f>
        <v>156 - POINT CAYAMBELAVADO</v>
      </c>
      <c r="B317" t="s">
        <v>138</v>
      </c>
      <c r="C317" t="s">
        <v>139</v>
      </c>
      <c r="D317" t="s">
        <v>77</v>
      </c>
      <c r="E317" t="s">
        <v>148</v>
      </c>
      <c r="F317" t="s">
        <v>28</v>
      </c>
      <c r="G317">
        <v>0</v>
      </c>
      <c r="T317" s="42"/>
      <c r="U317" s="42"/>
      <c r="W317" t="str">
        <f>VLOOKUP(ARCHIVOS_COMPLETOS_QMI_1_AL_17_SEP_22[[#This Row],[TIENDA HMPV]],Tabla6[[NOMBRE PDV HMPDV]:[RETAIL MAPPING]],2,0)</f>
        <v>PLATINO</v>
      </c>
      <c r="X317">
        <f>SUM(ARCHIVOS_COMPLETOS_QMI_1_AL_17_SEP_22[[#This Row],[VENTAS MABE]:[OTROS]])</f>
        <v>0</v>
      </c>
      <c r="Y317" s="42">
        <f>IFERROR(ARCHIVOS_COMPLETOS_QMI_1_AL_17_SEP_22[[#This Row],[VENTAS MABE]]/ARCHIVOS_COMPLETOS_QMI_1_AL_17_SEP_22[[#This Row],[VENTAS INDURAMA]],0)</f>
        <v>0</v>
      </c>
      <c r="Z317" t="str">
        <f>VLOOKUP(ARCHIVOS_COMPLETOS_QMI_1_AL_17_SEP_22[[#This Row],[Columna1]],Tabla5[CLAVE],1,0)</f>
        <v>156 - POINT CAYAMBELAVADO</v>
      </c>
    </row>
    <row r="318" spans="1:26" x14ac:dyDescent="0.3">
      <c r="A318" t="str">
        <f>CONCATENATE(ARCHIVOS_COMPLETOS_QMI_1_AL_17_SEP_22[[#This Row],[TIENDA HMPV]],ARCHIVOS_COMPLETOS_QMI_1_AL_17_SEP_22[[#This Row],[LINEA]])</f>
        <v>156 - POINT CAYAMBEREFRIGERACIÓN</v>
      </c>
      <c r="B318" t="s">
        <v>138</v>
      </c>
      <c r="C318" t="s">
        <v>139</v>
      </c>
      <c r="D318" t="s">
        <v>77</v>
      </c>
      <c r="E318" t="s">
        <v>148</v>
      </c>
      <c r="F318" t="s">
        <v>29</v>
      </c>
      <c r="G318">
        <v>0</v>
      </c>
      <c r="T318" s="42"/>
      <c r="U318" s="42"/>
      <c r="W318" t="str">
        <f>VLOOKUP(ARCHIVOS_COMPLETOS_QMI_1_AL_17_SEP_22[[#This Row],[TIENDA HMPV]],Tabla6[[NOMBRE PDV HMPDV]:[RETAIL MAPPING]],2,0)</f>
        <v>PLATINO</v>
      </c>
      <c r="X318">
        <f>SUM(ARCHIVOS_COMPLETOS_QMI_1_AL_17_SEP_22[[#This Row],[VENTAS MABE]:[OTROS]])</f>
        <v>0</v>
      </c>
      <c r="Y318" s="42">
        <f>IFERROR(ARCHIVOS_COMPLETOS_QMI_1_AL_17_SEP_22[[#This Row],[VENTAS MABE]]/ARCHIVOS_COMPLETOS_QMI_1_AL_17_SEP_22[[#This Row],[VENTAS INDURAMA]],0)</f>
        <v>0</v>
      </c>
      <c r="Z318" t="str">
        <f>VLOOKUP(ARCHIVOS_COMPLETOS_QMI_1_AL_17_SEP_22[[#This Row],[Columna1]],Tabla5[CLAVE],1,0)</f>
        <v>156 - POINT CAYAMBEREFRIGERACIÓN</v>
      </c>
    </row>
    <row r="319" spans="1:26" x14ac:dyDescent="0.3">
      <c r="A319" t="str">
        <f>CONCATENATE(ARCHIVOS_COMPLETOS_QMI_1_AL_17_SEP_22[[#This Row],[TIENDA HMPV]],ARCHIVOS_COMPLETOS_QMI_1_AL_17_SEP_22[[#This Row],[LINEA]])</f>
        <v>382 - POINT OTAVALOCOCINAS</v>
      </c>
      <c r="B319" t="s">
        <v>138</v>
      </c>
      <c r="C319" t="s">
        <v>139</v>
      </c>
      <c r="D319" t="s">
        <v>77</v>
      </c>
      <c r="E319" t="s">
        <v>149</v>
      </c>
      <c r="F319" t="s">
        <v>26</v>
      </c>
      <c r="G319">
        <v>1</v>
      </c>
      <c r="T319" s="42"/>
      <c r="U319" s="42"/>
      <c r="W319" t="str">
        <f>VLOOKUP(ARCHIVOS_COMPLETOS_QMI_1_AL_17_SEP_22[[#This Row],[TIENDA HMPV]],Tabla6[[NOMBRE PDV HMPDV]:[RETAIL MAPPING]],2,0)</f>
        <v>PLATINO</v>
      </c>
      <c r="X319">
        <f>SUM(ARCHIVOS_COMPLETOS_QMI_1_AL_17_SEP_22[[#This Row],[VENTAS MABE]:[OTROS]])</f>
        <v>0</v>
      </c>
      <c r="Y319" s="42">
        <f>IFERROR(ARCHIVOS_COMPLETOS_QMI_1_AL_17_SEP_22[[#This Row],[VENTAS MABE]]/ARCHIVOS_COMPLETOS_QMI_1_AL_17_SEP_22[[#This Row],[VENTAS INDURAMA]],0)</f>
        <v>0</v>
      </c>
      <c r="Z319" t="str">
        <f>VLOOKUP(ARCHIVOS_COMPLETOS_QMI_1_AL_17_SEP_22[[#This Row],[Columna1]],Tabla5[CLAVE],1,0)</f>
        <v>382 - POINT OTAVALOCOCINAS</v>
      </c>
    </row>
    <row r="320" spans="1:26" x14ac:dyDescent="0.3">
      <c r="A320" t="str">
        <f>CONCATENATE(ARCHIVOS_COMPLETOS_QMI_1_AL_17_SEP_22[[#This Row],[TIENDA HMPV]],ARCHIVOS_COMPLETOS_QMI_1_AL_17_SEP_22[[#This Row],[LINEA]])</f>
        <v>382 - POINT OTAVALOGLOBALES</v>
      </c>
      <c r="B320" t="s">
        <v>138</v>
      </c>
      <c r="C320" t="s">
        <v>139</v>
      </c>
      <c r="D320" t="s">
        <v>77</v>
      </c>
      <c r="E320" t="s">
        <v>149</v>
      </c>
      <c r="F320" t="s">
        <v>27</v>
      </c>
      <c r="G320">
        <v>0</v>
      </c>
      <c r="T320" s="42"/>
      <c r="U320" s="42"/>
      <c r="W320" t="str">
        <f>VLOOKUP(ARCHIVOS_COMPLETOS_QMI_1_AL_17_SEP_22[[#This Row],[TIENDA HMPV]],Tabla6[[NOMBRE PDV HMPDV]:[RETAIL MAPPING]],2,0)</f>
        <v>PLATINO</v>
      </c>
      <c r="X320">
        <f>SUM(ARCHIVOS_COMPLETOS_QMI_1_AL_17_SEP_22[[#This Row],[VENTAS MABE]:[OTROS]])</f>
        <v>0</v>
      </c>
      <c r="Y320" s="42">
        <f>IFERROR(ARCHIVOS_COMPLETOS_QMI_1_AL_17_SEP_22[[#This Row],[VENTAS MABE]]/ARCHIVOS_COMPLETOS_QMI_1_AL_17_SEP_22[[#This Row],[VENTAS INDURAMA]],0)</f>
        <v>0</v>
      </c>
      <c r="Z320" t="str">
        <f>VLOOKUP(ARCHIVOS_COMPLETOS_QMI_1_AL_17_SEP_22[[#This Row],[Columna1]],Tabla5[CLAVE],1,0)</f>
        <v>382 - POINT OTAVALOGLOBALES</v>
      </c>
    </row>
    <row r="321" spans="1:26" x14ac:dyDescent="0.3">
      <c r="A321" t="str">
        <f>CONCATENATE(ARCHIVOS_COMPLETOS_QMI_1_AL_17_SEP_22[[#This Row],[TIENDA HMPV]],ARCHIVOS_COMPLETOS_QMI_1_AL_17_SEP_22[[#This Row],[LINEA]])</f>
        <v>382 - POINT OTAVALOLAVADO</v>
      </c>
      <c r="B321" t="s">
        <v>138</v>
      </c>
      <c r="C321" t="s">
        <v>139</v>
      </c>
      <c r="D321" t="s">
        <v>77</v>
      </c>
      <c r="E321" t="s">
        <v>149</v>
      </c>
      <c r="F321" t="s">
        <v>28</v>
      </c>
      <c r="G321">
        <v>1</v>
      </c>
      <c r="T321" s="42"/>
      <c r="U321" s="42"/>
      <c r="W321" t="str">
        <f>VLOOKUP(ARCHIVOS_COMPLETOS_QMI_1_AL_17_SEP_22[[#This Row],[TIENDA HMPV]],Tabla6[[NOMBRE PDV HMPDV]:[RETAIL MAPPING]],2,0)</f>
        <v>PLATINO</v>
      </c>
      <c r="X321">
        <f>SUM(ARCHIVOS_COMPLETOS_QMI_1_AL_17_SEP_22[[#This Row],[VENTAS MABE]:[OTROS]])</f>
        <v>0</v>
      </c>
      <c r="Y321" s="42">
        <f>IFERROR(ARCHIVOS_COMPLETOS_QMI_1_AL_17_SEP_22[[#This Row],[VENTAS MABE]]/ARCHIVOS_COMPLETOS_QMI_1_AL_17_SEP_22[[#This Row],[VENTAS INDURAMA]],0)</f>
        <v>0</v>
      </c>
      <c r="Z321" t="str">
        <f>VLOOKUP(ARCHIVOS_COMPLETOS_QMI_1_AL_17_SEP_22[[#This Row],[Columna1]],Tabla5[CLAVE],1,0)</f>
        <v>382 - POINT OTAVALOLAVADO</v>
      </c>
    </row>
    <row r="322" spans="1:26" x14ac:dyDescent="0.3">
      <c r="A322" t="str">
        <f>CONCATENATE(ARCHIVOS_COMPLETOS_QMI_1_AL_17_SEP_22[[#This Row],[TIENDA HMPV]],ARCHIVOS_COMPLETOS_QMI_1_AL_17_SEP_22[[#This Row],[LINEA]])</f>
        <v>382 - POINT OTAVALOREFRIGERACIÓN</v>
      </c>
      <c r="B322" t="s">
        <v>138</v>
      </c>
      <c r="C322" t="s">
        <v>139</v>
      </c>
      <c r="D322" t="s">
        <v>77</v>
      </c>
      <c r="E322" t="s">
        <v>149</v>
      </c>
      <c r="F322" t="s">
        <v>29</v>
      </c>
      <c r="G322">
        <v>6</v>
      </c>
      <c r="T322" s="42"/>
      <c r="U322" s="42"/>
      <c r="W322" t="str">
        <f>VLOOKUP(ARCHIVOS_COMPLETOS_QMI_1_AL_17_SEP_22[[#This Row],[TIENDA HMPV]],Tabla6[[NOMBRE PDV HMPDV]:[RETAIL MAPPING]],2,0)</f>
        <v>PLATINO</v>
      </c>
      <c r="X322">
        <f>SUM(ARCHIVOS_COMPLETOS_QMI_1_AL_17_SEP_22[[#This Row],[VENTAS MABE]:[OTROS]])</f>
        <v>0</v>
      </c>
      <c r="Y322" s="42">
        <f>IFERROR(ARCHIVOS_COMPLETOS_QMI_1_AL_17_SEP_22[[#This Row],[VENTAS MABE]]/ARCHIVOS_COMPLETOS_QMI_1_AL_17_SEP_22[[#This Row],[VENTAS INDURAMA]],0)</f>
        <v>0</v>
      </c>
      <c r="Z322" t="str">
        <f>VLOOKUP(ARCHIVOS_COMPLETOS_QMI_1_AL_17_SEP_22[[#This Row],[Columna1]],Tabla5[CLAVE],1,0)</f>
        <v>382 - POINT OTAVALOREFRIGERACIÓN</v>
      </c>
    </row>
    <row r="323" spans="1:26" x14ac:dyDescent="0.3">
      <c r="A323" t="str">
        <f>CONCATENATE(ARCHIVOS_COMPLETOS_QMI_1_AL_17_SEP_22[[#This Row],[TIENDA HMPV]],ARCHIVOS_COMPLETOS_QMI_1_AL_17_SEP_22[[#This Row],[LINEA]])</f>
        <v>198 - AMBATOCOCINAS</v>
      </c>
      <c r="B323" t="s">
        <v>677</v>
      </c>
      <c r="C323" t="s">
        <v>640</v>
      </c>
      <c r="D323" t="s">
        <v>23</v>
      </c>
      <c r="E323" t="s">
        <v>678</v>
      </c>
      <c r="F323" t="s">
        <v>26</v>
      </c>
      <c r="G323">
        <v>4</v>
      </c>
      <c r="H323">
        <v>3</v>
      </c>
      <c r="I323">
        <v>2</v>
      </c>
      <c r="J323">
        <v>0</v>
      </c>
      <c r="K323">
        <v>0</v>
      </c>
      <c r="L323">
        <v>0</v>
      </c>
      <c r="T323" s="42"/>
      <c r="U323" s="42"/>
      <c r="W323" t="str">
        <f>VLOOKUP(ARCHIVOS_COMPLETOS_QMI_1_AL_17_SEP_22[[#This Row],[TIENDA HMPV]],Tabla6[[NOMBRE PDV HMPDV]:[RETAIL MAPPING]],2,0)</f>
        <v>PLATA</v>
      </c>
      <c r="X323">
        <f>SUM(ARCHIVOS_COMPLETOS_QMI_1_AL_17_SEP_22[[#This Row],[VENTAS MABE]:[OTROS]])</f>
        <v>5</v>
      </c>
      <c r="Y323" s="42">
        <f>IFERROR(ARCHIVOS_COMPLETOS_QMI_1_AL_17_SEP_22[[#This Row],[VENTAS MABE]]/ARCHIVOS_COMPLETOS_QMI_1_AL_17_SEP_22[[#This Row],[VENTAS INDURAMA]],0)</f>
        <v>1.5</v>
      </c>
      <c r="Z323" t="str">
        <f>VLOOKUP(ARCHIVOS_COMPLETOS_QMI_1_AL_17_SEP_22[[#This Row],[Columna1]],Tabla5[CLAVE],1,0)</f>
        <v>198 - AMBATOCOCINAS</v>
      </c>
    </row>
    <row r="324" spans="1:26" x14ac:dyDescent="0.3">
      <c r="A324" t="str">
        <f>CONCATENATE(ARCHIVOS_COMPLETOS_QMI_1_AL_17_SEP_22[[#This Row],[TIENDA HMPV]],ARCHIVOS_COMPLETOS_QMI_1_AL_17_SEP_22[[#This Row],[LINEA]])</f>
        <v>198 - AMBATOGLOBALES</v>
      </c>
      <c r="B324" t="s">
        <v>677</v>
      </c>
      <c r="C324" t="s">
        <v>640</v>
      </c>
      <c r="D324" t="s">
        <v>23</v>
      </c>
      <c r="E324" t="s">
        <v>678</v>
      </c>
      <c r="F324" t="s">
        <v>27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1</v>
      </c>
      <c r="T324" s="42"/>
      <c r="U324" s="42"/>
      <c r="W324" t="str">
        <f>VLOOKUP(ARCHIVOS_COMPLETOS_QMI_1_AL_17_SEP_22[[#This Row],[TIENDA HMPV]],Tabla6[[NOMBRE PDV HMPDV]:[RETAIL MAPPING]],2,0)</f>
        <v>PLATA</v>
      </c>
      <c r="X324">
        <f>SUM(ARCHIVOS_COMPLETOS_QMI_1_AL_17_SEP_22[[#This Row],[VENTAS MABE]:[OTROS]])</f>
        <v>2</v>
      </c>
      <c r="Y324" s="42">
        <f>IFERROR(ARCHIVOS_COMPLETOS_QMI_1_AL_17_SEP_22[[#This Row],[VENTAS MABE]]/ARCHIVOS_COMPLETOS_QMI_1_AL_17_SEP_22[[#This Row],[VENTAS INDURAMA]],0)</f>
        <v>0</v>
      </c>
      <c r="Z324" t="str">
        <f>VLOOKUP(ARCHIVOS_COMPLETOS_QMI_1_AL_17_SEP_22[[#This Row],[Columna1]],Tabla5[CLAVE],1,0)</f>
        <v>198 - AMBATOGLOBALES</v>
      </c>
    </row>
    <row r="325" spans="1:26" x14ac:dyDescent="0.3">
      <c r="A325" t="str">
        <f>CONCATENATE(ARCHIVOS_COMPLETOS_QMI_1_AL_17_SEP_22[[#This Row],[TIENDA HMPV]],ARCHIVOS_COMPLETOS_QMI_1_AL_17_SEP_22[[#This Row],[LINEA]])</f>
        <v>198 - AMBATOREFRIGERACIÓN</v>
      </c>
      <c r="B325" t="s">
        <v>677</v>
      </c>
      <c r="C325" t="s">
        <v>640</v>
      </c>
      <c r="D325" t="s">
        <v>23</v>
      </c>
      <c r="E325" t="s">
        <v>678</v>
      </c>
      <c r="F325" t="s">
        <v>29</v>
      </c>
      <c r="G325">
        <v>3</v>
      </c>
      <c r="H325">
        <v>3</v>
      </c>
      <c r="I325">
        <v>0</v>
      </c>
      <c r="J325">
        <v>1</v>
      </c>
      <c r="K325">
        <v>1</v>
      </c>
      <c r="L325">
        <v>1</v>
      </c>
      <c r="M325">
        <v>1</v>
      </c>
      <c r="T325" s="42"/>
      <c r="U325" s="42"/>
      <c r="W325" t="str">
        <f>VLOOKUP(ARCHIVOS_COMPLETOS_QMI_1_AL_17_SEP_22[[#This Row],[TIENDA HMPV]],Tabla6[[NOMBRE PDV HMPDV]:[RETAIL MAPPING]],2,0)</f>
        <v>PLATA</v>
      </c>
      <c r="X325">
        <f>SUM(ARCHIVOS_COMPLETOS_QMI_1_AL_17_SEP_22[[#This Row],[VENTAS MABE]:[OTROS]])</f>
        <v>7</v>
      </c>
      <c r="Y325" s="42">
        <f>IFERROR(ARCHIVOS_COMPLETOS_QMI_1_AL_17_SEP_22[[#This Row],[VENTAS MABE]]/ARCHIVOS_COMPLETOS_QMI_1_AL_17_SEP_22[[#This Row],[VENTAS INDURAMA]],0)</f>
        <v>0</v>
      </c>
      <c r="Z325" t="str">
        <f>VLOOKUP(ARCHIVOS_COMPLETOS_QMI_1_AL_17_SEP_22[[#This Row],[Columna1]],Tabla5[CLAVE],1,0)</f>
        <v>198 - AMBATOREFRIGERACIÓN</v>
      </c>
    </row>
    <row r="326" spans="1:26" x14ac:dyDescent="0.3">
      <c r="A326" t="str">
        <f>CONCATENATE(ARCHIVOS_COMPLETOS_QMI_1_AL_17_SEP_22[[#This Row],[TIENDA HMPV]],ARCHIVOS_COMPLETOS_QMI_1_AL_17_SEP_22[[#This Row],[LINEA]])</f>
        <v>215 - AMBATO 2COCINAS</v>
      </c>
      <c r="B326" t="s">
        <v>677</v>
      </c>
      <c r="C326" t="s">
        <v>640</v>
      </c>
      <c r="D326" t="s">
        <v>30</v>
      </c>
      <c r="E326" t="s">
        <v>679</v>
      </c>
      <c r="F326" t="s">
        <v>26</v>
      </c>
      <c r="G326">
        <v>8</v>
      </c>
      <c r="H326">
        <v>8</v>
      </c>
      <c r="I326">
        <v>4</v>
      </c>
      <c r="J326">
        <v>1</v>
      </c>
      <c r="K326">
        <v>0</v>
      </c>
      <c r="L326">
        <v>0</v>
      </c>
      <c r="T326" s="42"/>
      <c r="U326" s="42"/>
      <c r="W326" t="str">
        <f>VLOOKUP(ARCHIVOS_COMPLETOS_QMI_1_AL_17_SEP_22[[#This Row],[TIENDA HMPV]],Tabla6[[NOMBRE PDV HMPDV]:[RETAIL MAPPING]],2,0)</f>
        <v>ORO</v>
      </c>
      <c r="X326">
        <f>SUM(ARCHIVOS_COMPLETOS_QMI_1_AL_17_SEP_22[[#This Row],[VENTAS MABE]:[OTROS]])</f>
        <v>13</v>
      </c>
      <c r="Y326" s="42">
        <f>IFERROR(ARCHIVOS_COMPLETOS_QMI_1_AL_17_SEP_22[[#This Row],[VENTAS MABE]]/ARCHIVOS_COMPLETOS_QMI_1_AL_17_SEP_22[[#This Row],[VENTAS INDURAMA]],0)</f>
        <v>2</v>
      </c>
      <c r="Z326" t="str">
        <f>VLOOKUP(ARCHIVOS_COMPLETOS_QMI_1_AL_17_SEP_22[[#This Row],[Columna1]],Tabla5[CLAVE],1,0)</f>
        <v>215 - AMBATO 2COCINAS</v>
      </c>
    </row>
    <row r="327" spans="1:26" x14ac:dyDescent="0.3">
      <c r="A327" t="str">
        <f>CONCATENATE(ARCHIVOS_COMPLETOS_QMI_1_AL_17_SEP_22[[#This Row],[TIENDA HMPV]],ARCHIVOS_COMPLETOS_QMI_1_AL_17_SEP_22[[#This Row],[LINEA]])</f>
        <v>215 - AMBATO 2EMPOTRE</v>
      </c>
      <c r="B327" t="s">
        <v>677</v>
      </c>
      <c r="C327" t="s">
        <v>640</v>
      </c>
      <c r="D327" t="s">
        <v>30</v>
      </c>
      <c r="E327" t="s">
        <v>679</v>
      </c>
      <c r="F327" t="s">
        <v>32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T327" s="42"/>
      <c r="U327" s="42"/>
      <c r="W327" t="str">
        <f>VLOOKUP(ARCHIVOS_COMPLETOS_QMI_1_AL_17_SEP_22[[#This Row],[TIENDA HMPV]],Tabla6[[NOMBRE PDV HMPDV]:[RETAIL MAPPING]],2,0)</f>
        <v>ORO</v>
      </c>
      <c r="X327">
        <f>SUM(ARCHIVOS_COMPLETOS_QMI_1_AL_17_SEP_22[[#This Row],[VENTAS MABE]:[OTROS]])</f>
        <v>0</v>
      </c>
      <c r="Y327" s="42">
        <f>IFERROR(ARCHIVOS_COMPLETOS_QMI_1_AL_17_SEP_22[[#This Row],[VENTAS MABE]]/ARCHIVOS_COMPLETOS_QMI_1_AL_17_SEP_22[[#This Row],[VENTAS INDURAMA]],0)</f>
        <v>0</v>
      </c>
      <c r="Z327" t="str">
        <f>VLOOKUP(ARCHIVOS_COMPLETOS_QMI_1_AL_17_SEP_22[[#This Row],[Columna1]],Tabla5[CLAVE],1,0)</f>
        <v>215 - AMBATO 2EMPOTRE</v>
      </c>
    </row>
    <row r="328" spans="1:26" x14ac:dyDescent="0.3">
      <c r="A328" t="str">
        <f>CONCATENATE(ARCHIVOS_COMPLETOS_QMI_1_AL_17_SEP_22[[#This Row],[TIENDA HMPV]],ARCHIVOS_COMPLETOS_QMI_1_AL_17_SEP_22[[#This Row],[LINEA]])</f>
        <v>215 - AMBATO 2GLOBALES</v>
      </c>
      <c r="B328" t="s">
        <v>677</v>
      </c>
      <c r="C328" t="s">
        <v>640</v>
      </c>
      <c r="D328" t="s">
        <v>30</v>
      </c>
      <c r="E328" t="s">
        <v>679</v>
      </c>
      <c r="F328" t="s">
        <v>27</v>
      </c>
      <c r="G328">
        <v>2</v>
      </c>
      <c r="H328">
        <v>3</v>
      </c>
      <c r="I328">
        <v>2</v>
      </c>
      <c r="J328">
        <v>0</v>
      </c>
      <c r="K328">
        <v>0</v>
      </c>
      <c r="L328">
        <v>0</v>
      </c>
      <c r="T328" s="42"/>
      <c r="U328" s="42"/>
      <c r="W328" t="str">
        <f>VLOOKUP(ARCHIVOS_COMPLETOS_QMI_1_AL_17_SEP_22[[#This Row],[TIENDA HMPV]],Tabla6[[NOMBRE PDV HMPDV]:[RETAIL MAPPING]],2,0)</f>
        <v>ORO</v>
      </c>
      <c r="X328">
        <f>SUM(ARCHIVOS_COMPLETOS_QMI_1_AL_17_SEP_22[[#This Row],[VENTAS MABE]:[OTROS]])</f>
        <v>5</v>
      </c>
      <c r="Y328" s="42">
        <f>IFERROR(ARCHIVOS_COMPLETOS_QMI_1_AL_17_SEP_22[[#This Row],[VENTAS MABE]]/ARCHIVOS_COMPLETOS_QMI_1_AL_17_SEP_22[[#This Row],[VENTAS INDURAMA]],0)</f>
        <v>1.5</v>
      </c>
      <c r="Z328" t="str">
        <f>VLOOKUP(ARCHIVOS_COMPLETOS_QMI_1_AL_17_SEP_22[[#This Row],[Columna1]],Tabla5[CLAVE],1,0)</f>
        <v>215 - AMBATO 2GLOBALES</v>
      </c>
    </row>
    <row r="329" spans="1:26" x14ac:dyDescent="0.3">
      <c r="A329" t="str">
        <f>CONCATENATE(ARCHIVOS_COMPLETOS_QMI_1_AL_17_SEP_22[[#This Row],[TIENDA HMPV]],ARCHIVOS_COMPLETOS_QMI_1_AL_17_SEP_22[[#This Row],[LINEA]])</f>
        <v>215 - AMBATO 2LAVADO</v>
      </c>
      <c r="B329" t="s">
        <v>677</v>
      </c>
      <c r="C329" t="s">
        <v>640</v>
      </c>
      <c r="D329" t="s">
        <v>30</v>
      </c>
      <c r="E329" t="s">
        <v>679</v>
      </c>
      <c r="F329" t="s">
        <v>28</v>
      </c>
      <c r="G329">
        <v>2</v>
      </c>
      <c r="H329">
        <v>4</v>
      </c>
      <c r="I329">
        <v>0</v>
      </c>
      <c r="J329">
        <v>2</v>
      </c>
      <c r="K329">
        <v>3</v>
      </c>
      <c r="L329">
        <v>3</v>
      </c>
      <c r="T329" s="42"/>
      <c r="U329" s="42"/>
      <c r="W329" t="str">
        <f>VLOOKUP(ARCHIVOS_COMPLETOS_QMI_1_AL_17_SEP_22[[#This Row],[TIENDA HMPV]],Tabla6[[NOMBRE PDV HMPDV]:[RETAIL MAPPING]],2,0)</f>
        <v>ORO</v>
      </c>
      <c r="X329">
        <f>SUM(ARCHIVOS_COMPLETOS_QMI_1_AL_17_SEP_22[[#This Row],[VENTAS MABE]:[OTROS]])</f>
        <v>12</v>
      </c>
      <c r="Y329" s="42">
        <f>IFERROR(ARCHIVOS_COMPLETOS_QMI_1_AL_17_SEP_22[[#This Row],[VENTAS MABE]]/ARCHIVOS_COMPLETOS_QMI_1_AL_17_SEP_22[[#This Row],[VENTAS INDURAMA]],0)</f>
        <v>0</v>
      </c>
      <c r="Z329" t="str">
        <f>VLOOKUP(ARCHIVOS_COMPLETOS_QMI_1_AL_17_SEP_22[[#This Row],[Columna1]],Tabla5[CLAVE],1,0)</f>
        <v>215 - AMBATO 2LAVADO</v>
      </c>
    </row>
    <row r="330" spans="1:26" x14ac:dyDescent="0.3">
      <c r="A330" t="str">
        <f>CONCATENATE(ARCHIVOS_COMPLETOS_QMI_1_AL_17_SEP_22[[#This Row],[TIENDA HMPV]],ARCHIVOS_COMPLETOS_QMI_1_AL_17_SEP_22[[#This Row],[LINEA]])</f>
        <v>215 - AMBATO 2REFRIGERACIÓN</v>
      </c>
      <c r="B330" t="s">
        <v>677</v>
      </c>
      <c r="C330" t="s">
        <v>640</v>
      </c>
      <c r="D330" t="s">
        <v>30</v>
      </c>
      <c r="E330" t="s">
        <v>679</v>
      </c>
      <c r="F330" t="s">
        <v>29</v>
      </c>
      <c r="G330">
        <v>5</v>
      </c>
      <c r="H330">
        <v>0</v>
      </c>
      <c r="I330">
        <v>5</v>
      </c>
      <c r="J330">
        <v>0</v>
      </c>
      <c r="K330">
        <v>2</v>
      </c>
      <c r="L330">
        <v>2</v>
      </c>
      <c r="T330" s="42"/>
      <c r="U330" s="42"/>
      <c r="W330" t="str">
        <f>VLOOKUP(ARCHIVOS_COMPLETOS_QMI_1_AL_17_SEP_22[[#This Row],[TIENDA HMPV]],Tabla6[[NOMBRE PDV HMPDV]:[RETAIL MAPPING]],2,0)</f>
        <v>ORO</v>
      </c>
      <c r="X330">
        <f>SUM(ARCHIVOS_COMPLETOS_QMI_1_AL_17_SEP_22[[#This Row],[VENTAS MABE]:[OTROS]])</f>
        <v>9</v>
      </c>
      <c r="Y330" s="42">
        <f>IFERROR(ARCHIVOS_COMPLETOS_QMI_1_AL_17_SEP_22[[#This Row],[VENTAS MABE]]/ARCHIVOS_COMPLETOS_QMI_1_AL_17_SEP_22[[#This Row],[VENTAS INDURAMA]],0)</f>
        <v>0</v>
      </c>
      <c r="Z330" t="str">
        <f>VLOOKUP(ARCHIVOS_COMPLETOS_QMI_1_AL_17_SEP_22[[#This Row],[Columna1]],Tabla5[CLAVE],1,0)</f>
        <v>215 - AMBATO 2REFRIGERACIÓN</v>
      </c>
    </row>
    <row r="331" spans="1:26" x14ac:dyDescent="0.3">
      <c r="A331" t="str">
        <f>CONCATENATE(ARCHIVOS_COMPLETOS_QMI_1_AL_17_SEP_22[[#This Row],[TIENDA HMPV]],ARCHIVOS_COMPLETOS_QMI_1_AL_17_SEP_22[[#This Row],[LINEA]])</f>
        <v>258 - AMB.CEVALLOSCOCINAS</v>
      </c>
      <c r="B331" t="s">
        <v>677</v>
      </c>
      <c r="C331" t="s">
        <v>640</v>
      </c>
      <c r="D331" t="s">
        <v>51</v>
      </c>
      <c r="E331" t="s">
        <v>680</v>
      </c>
      <c r="F331" t="s">
        <v>26</v>
      </c>
      <c r="G331">
        <v>6</v>
      </c>
      <c r="H331">
        <v>6</v>
      </c>
      <c r="I331">
        <v>2</v>
      </c>
      <c r="J331">
        <v>0</v>
      </c>
      <c r="K331">
        <v>0</v>
      </c>
      <c r="L331">
        <v>0</v>
      </c>
      <c r="T331" s="42"/>
      <c r="U331" s="42"/>
      <c r="W331" t="str">
        <f>VLOOKUP(ARCHIVOS_COMPLETOS_QMI_1_AL_17_SEP_22[[#This Row],[TIENDA HMPV]],Tabla6[[NOMBRE PDV HMPDV]:[RETAIL MAPPING]],2,0)</f>
        <v>ORO</v>
      </c>
      <c r="X331">
        <f>SUM(ARCHIVOS_COMPLETOS_QMI_1_AL_17_SEP_22[[#This Row],[VENTAS MABE]:[OTROS]])</f>
        <v>8</v>
      </c>
      <c r="Y331" s="42">
        <f>IFERROR(ARCHIVOS_COMPLETOS_QMI_1_AL_17_SEP_22[[#This Row],[VENTAS MABE]]/ARCHIVOS_COMPLETOS_QMI_1_AL_17_SEP_22[[#This Row],[VENTAS INDURAMA]],0)</f>
        <v>3</v>
      </c>
      <c r="Z331" t="str">
        <f>VLOOKUP(ARCHIVOS_COMPLETOS_QMI_1_AL_17_SEP_22[[#This Row],[Columna1]],Tabla5[CLAVE],1,0)</f>
        <v>258 - AMB.CEVALLOSCOCINAS</v>
      </c>
    </row>
    <row r="332" spans="1:26" x14ac:dyDescent="0.3">
      <c r="A332" t="str">
        <f>CONCATENATE(ARCHIVOS_COMPLETOS_QMI_1_AL_17_SEP_22[[#This Row],[TIENDA HMPV]],ARCHIVOS_COMPLETOS_QMI_1_AL_17_SEP_22[[#This Row],[LINEA]])</f>
        <v>258 - AMB.CEVALLOSREFRIGERACIÓN</v>
      </c>
      <c r="B332" t="s">
        <v>677</v>
      </c>
      <c r="C332" t="s">
        <v>640</v>
      </c>
      <c r="D332" t="s">
        <v>51</v>
      </c>
      <c r="E332" t="s">
        <v>680</v>
      </c>
      <c r="F332" t="s">
        <v>29</v>
      </c>
      <c r="G332">
        <v>2</v>
      </c>
      <c r="H332">
        <v>6</v>
      </c>
      <c r="I332">
        <v>2</v>
      </c>
      <c r="J332">
        <v>0</v>
      </c>
      <c r="K332">
        <v>0</v>
      </c>
      <c r="L332">
        <v>2</v>
      </c>
      <c r="T332" s="42"/>
      <c r="U332" s="42"/>
      <c r="W332" t="str">
        <f>VLOOKUP(ARCHIVOS_COMPLETOS_QMI_1_AL_17_SEP_22[[#This Row],[TIENDA HMPV]],Tabla6[[NOMBRE PDV HMPDV]:[RETAIL MAPPING]],2,0)</f>
        <v>ORO</v>
      </c>
      <c r="X332">
        <f>SUM(ARCHIVOS_COMPLETOS_QMI_1_AL_17_SEP_22[[#This Row],[VENTAS MABE]:[OTROS]])</f>
        <v>10</v>
      </c>
      <c r="Y332" s="42">
        <f>IFERROR(ARCHIVOS_COMPLETOS_QMI_1_AL_17_SEP_22[[#This Row],[VENTAS MABE]]/ARCHIVOS_COMPLETOS_QMI_1_AL_17_SEP_22[[#This Row],[VENTAS INDURAMA]],0)</f>
        <v>3</v>
      </c>
      <c r="Z332" t="str">
        <f>VLOOKUP(ARCHIVOS_COMPLETOS_QMI_1_AL_17_SEP_22[[#This Row],[Columna1]],Tabla5[CLAVE],1,0)</f>
        <v>258 - AMB.CEVALLOSREFRIGERACIÓN</v>
      </c>
    </row>
    <row r="333" spans="1:26" x14ac:dyDescent="0.3">
      <c r="A333" t="str">
        <f>CONCATENATE(ARCHIVOS_COMPLETOS_QMI_1_AL_17_SEP_22[[#This Row],[TIENDA HMPV]],ARCHIVOS_COMPLETOS_QMI_1_AL_17_SEP_22[[#This Row],[LINEA]])</f>
        <v>279 - ORVE AMBATO ICOCINAS</v>
      </c>
      <c r="B333" t="s">
        <v>677</v>
      </c>
      <c r="C333" t="s">
        <v>640</v>
      </c>
      <c r="D333" t="s">
        <v>86</v>
      </c>
      <c r="E333" t="s">
        <v>681</v>
      </c>
      <c r="F333" t="s">
        <v>26</v>
      </c>
      <c r="G333">
        <v>3</v>
      </c>
      <c r="H333">
        <v>1</v>
      </c>
      <c r="I333">
        <v>1</v>
      </c>
      <c r="J333">
        <v>0</v>
      </c>
      <c r="K333">
        <v>0</v>
      </c>
      <c r="L333">
        <v>0</v>
      </c>
      <c r="T333" s="42"/>
      <c r="U333" s="42"/>
      <c r="W333" t="str">
        <f>VLOOKUP(ARCHIVOS_COMPLETOS_QMI_1_AL_17_SEP_22[[#This Row],[TIENDA HMPV]],Tabla6[[NOMBRE PDV HMPDV]:[RETAIL MAPPING]],2,0)</f>
        <v>BRONCE</v>
      </c>
      <c r="X333">
        <f>SUM(ARCHIVOS_COMPLETOS_QMI_1_AL_17_SEP_22[[#This Row],[VENTAS MABE]:[OTROS]])</f>
        <v>2</v>
      </c>
      <c r="Y333" s="42">
        <f>IFERROR(ARCHIVOS_COMPLETOS_QMI_1_AL_17_SEP_22[[#This Row],[VENTAS MABE]]/ARCHIVOS_COMPLETOS_QMI_1_AL_17_SEP_22[[#This Row],[VENTAS INDURAMA]],0)</f>
        <v>1</v>
      </c>
      <c r="Z333" t="str">
        <f>VLOOKUP(ARCHIVOS_COMPLETOS_QMI_1_AL_17_SEP_22[[#This Row],[Columna1]],Tabla5[CLAVE],1,0)</f>
        <v>279 - ORVE AMBATO ICOCINAS</v>
      </c>
    </row>
    <row r="334" spans="1:26" x14ac:dyDescent="0.3">
      <c r="A334" t="str">
        <f>CONCATENATE(ARCHIVOS_COMPLETOS_QMI_1_AL_17_SEP_22[[#This Row],[TIENDA HMPV]],ARCHIVOS_COMPLETOS_QMI_1_AL_17_SEP_22[[#This Row],[LINEA]])</f>
        <v>279 - ORVE AMBATO IGLOBALES</v>
      </c>
      <c r="B334" t="s">
        <v>677</v>
      </c>
      <c r="C334" t="s">
        <v>640</v>
      </c>
      <c r="D334" t="s">
        <v>86</v>
      </c>
      <c r="E334" t="s">
        <v>681</v>
      </c>
      <c r="F334" t="s">
        <v>27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T334" s="42"/>
      <c r="U334" s="42"/>
      <c r="W334" t="str">
        <f>VLOOKUP(ARCHIVOS_COMPLETOS_QMI_1_AL_17_SEP_22[[#This Row],[TIENDA HMPV]],Tabla6[[NOMBRE PDV HMPDV]:[RETAIL MAPPING]],2,0)</f>
        <v>BRONCE</v>
      </c>
      <c r="X334">
        <f>SUM(ARCHIVOS_COMPLETOS_QMI_1_AL_17_SEP_22[[#This Row],[VENTAS MABE]:[OTROS]])</f>
        <v>1</v>
      </c>
      <c r="Y334" s="42">
        <f>IFERROR(ARCHIVOS_COMPLETOS_QMI_1_AL_17_SEP_22[[#This Row],[VENTAS MABE]]/ARCHIVOS_COMPLETOS_QMI_1_AL_17_SEP_22[[#This Row],[VENTAS INDURAMA]],0)</f>
        <v>0</v>
      </c>
      <c r="Z334" t="str">
        <f>VLOOKUP(ARCHIVOS_COMPLETOS_QMI_1_AL_17_SEP_22[[#This Row],[Columna1]],Tabla5[CLAVE],1,0)</f>
        <v>279 - ORVE AMBATO IGLOBALES</v>
      </c>
    </row>
    <row r="335" spans="1:26" x14ac:dyDescent="0.3">
      <c r="A335" t="str">
        <f>CONCATENATE(ARCHIVOS_COMPLETOS_QMI_1_AL_17_SEP_22[[#This Row],[TIENDA HMPV]],ARCHIVOS_COMPLETOS_QMI_1_AL_17_SEP_22[[#This Row],[LINEA]])</f>
        <v>279 - ORVE AMBATO ILAVADO</v>
      </c>
      <c r="B335" t="s">
        <v>677</v>
      </c>
      <c r="C335" t="s">
        <v>640</v>
      </c>
      <c r="D335" t="s">
        <v>86</v>
      </c>
      <c r="E335" t="s">
        <v>681</v>
      </c>
      <c r="F335" t="s">
        <v>28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T335" s="42"/>
      <c r="U335" s="42"/>
      <c r="W335" t="str">
        <f>VLOOKUP(ARCHIVOS_COMPLETOS_QMI_1_AL_17_SEP_22[[#This Row],[TIENDA HMPV]],Tabla6[[NOMBRE PDV HMPDV]:[RETAIL MAPPING]],2,0)</f>
        <v>BRONCE</v>
      </c>
      <c r="X335">
        <f>SUM(ARCHIVOS_COMPLETOS_QMI_1_AL_17_SEP_22[[#This Row],[VENTAS MABE]:[OTROS]])</f>
        <v>0</v>
      </c>
      <c r="Y335" s="42">
        <f>IFERROR(ARCHIVOS_COMPLETOS_QMI_1_AL_17_SEP_22[[#This Row],[VENTAS MABE]]/ARCHIVOS_COMPLETOS_QMI_1_AL_17_SEP_22[[#This Row],[VENTAS INDURAMA]],0)</f>
        <v>0</v>
      </c>
      <c r="Z335" t="str">
        <f>VLOOKUP(ARCHIVOS_COMPLETOS_QMI_1_AL_17_SEP_22[[#This Row],[Columna1]],Tabla5[CLAVE],1,0)</f>
        <v>279 - ORVE AMBATO ILAVADO</v>
      </c>
    </row>
    <row r="336" spans="1:26" x14ac:dyDescent="0.3">
      <c r="A336" t="str">
        <f>CONCATENATE(ARCHIVOS_COMPLETOS_QMI_1_AL_17_SEP_22[[#This Row],[TIENDA HMPV]],ARCHIVOS_COMPLETOS_QMI_1_AL_17_SEP_22[[#This Row],[LINEA]])</f>
        <v>279 - ORVE AMBATO IREFRIGERACIÓN</v>
      </c>
      <c r="B336" t="s">
        <v>677</v>
      </c>
      <c r="C336" t="s">
        <v>640</v>
      </c>
      <c r="D336" t="s">
        <v>86</v>
      </c>
      <c r="E336" t="s">
        <v>681</v>
      </c>
      <c r="F336" t="s">
        <v>29</v>
      </c>
      <c r="G336">
        <v>2</v>
      </c>
      <c r="H336">
        <v>1</v>
      </c>
      <c r="I336">
        <v>2</v>
      </c>
      <c r="J336">
        <v>0</v>
      </c>
      <c r="K336">
        <v>0</v>
      </c>
      <c r="L336">
        <v>0</v>
      </c>
      <c r="T336" s="42"/>
      <c r="U336" s="42"/>
      <c r="W336" t="str">
        <f>VLOOKUP(ARCHIVOS_COMPLETOS_QMI_1_AL_17_SEP_22[[#This Row],[TIENDA HMPV]],Tabla6[[NOMBRE PDV HMPDV]:[RETAIL MAPPING]],2,0)</f>
        <v>BRONCE</v>
      </c>
      <c r="X336">
        <f>SUM(ARCHIVOS_COMPLETOS_QMI_1_AL_17_SEP_22[[#This Row],[VENTAS MABE]:[OTROS]])</f>
        <v>3</v>
      </c>
      <c r="Y336" s="42">
        <f>IFERROR(ARCHIVOS_COMPLETOS_QMI_1_AL_17_SEP_22[[#This Row],[VENTAS MABE]]/ARCHIVOS_COMPLETOS_QMI_1_AL_17_SEP_22[[#This Row],[VENTAS INDURAMA]],0)</f>
        <v>0.5</v>
      </c>
      <c r="Z336" t="str">
        <f>VLOOKUP(ARCHIVOS_COMPLETOS_QMI_1_AL_17_SEP_22[[#This Row],[Columna1]],Tabla5[CLAVE],1,0)</f>
        <v>279 - ORVE AMBATO IREFRIGERACIÓN</v>
      </c>
    </row>
    <row r="337" spans="1:26" x14ac:dyDescent="0.3">
      <c r="A337" t="str">
        <f>CONCATENATE(ARCHIVOS_COMPLETOS_QMI_1_AL_17_SEP_22[[#This Row],[TIENDA HMPV]],ARCHIVOS_COMPLETOS_QMI_1_AL_17_SEP_22[[#This Row],[LINEA]])</f>
        <v>378 - POINT AMBATOCOCINAS</v>
      </c>
      <c r="B337" t="s">
        <v>677</v>
      </c>
      <c r="C337" t="s">
        <v>640</v>
      </c>
      <c r="D337" t="s">
        <v>77</v>
      </c>
      <c r="E337" t="s">
        <v>682</v>
      </c>
      <c r="F337" t="s">
        <v>26</v>
      </c>
      <c r="G337">
        <v>6</v>
      </c>
      <c r="H337">
        <v>3</v>
      </c>
      <c r="I337">
        <v>1</v>
      </c>
      <c r="J337">
        <v>0</v>
      </c>
      <c r="K337">
        <v>0</v>
      </c>
      <c r="L337">
        <v>0</v>
      </c>
      <c r="T337" s="42"/>
      <c r="U337" s="42"/>
      <c r="W337" t="str">
        <f>VLOOKUP(ARCHIVOS_COMPLETOS_QMI_1_AL_17_SEP_22[[#This Row],[TIENDA HMPV]],Tabla6[[NOMBRE PDV HMPDV]:[RETAIL MAPPING]],2,0)</f>
        <v>ORO</v>
      </c>
      <c r="X337">
        <f>SUM(ARCHIVOS_COMPLETOS_QMI_1_AL_17_SEP_22[[#This Row],[VENTAS MABE]:[OTROS]])</f>
        <v>4</v>
      </c>
      <c r="Y337" s="42">
        <f>IFERROR(ARCHIVOS_COMPLETOS_QMI_1_AL_17_SEP_22[[#This Row],[VENTAS MABE]]/ARCHIVOS_COMPLETOS_QMI_1_AL_17_SEP_22[[#This Row],[VENTAS INDURAMA]],0)</f>
        <v>3</v>
      </c>
      <c r="Z337" t="str">
        <f>VLOOKUP(ARCHIVOS_COMPLETOS_QMI_1_AL_17_SEP_22[[#This Row],[Columna1]],Tabla5[CLAVE],1,0)</f>
        <v>378 - POINT AMBATOCOCINAS</v>
      </c>
    </row>
    <row r="338" spans="1:26" x14ac:dyDescent="0.3">
      <c r="A338" t="str">
        <f>CONCATENATE(ARCHIVOS_COMPLETOS_QMI_1_AL_17_SEP_22[[#This Row],[TIENDA HMPV]],ARCHIVOS_COMPLETOS_QMI_1_AL_17_SEP_22[[#This Row],[LINEA]])</f>
        <v>378 - POINT AMBATOGLOBALES</v>
      </c>
      <c r="B338" t="s">
        <v>677</v>
      </c>
      <c r="C338" t="s">
        <v>640</v>
      </c>
      <c r="D338" t="s">
        <v>77</v>
      </c>
      <c r="E338" t="s">
        <v>682</v>
      </c>
      <c r="F338" t="s">
        <v>27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T338" s="42"/>
      <c r="U338" s="42"/>
      <c r="W338" t="str">
        <f>VLOOKUP(ARCHIVOS_COMPLETOS_QMI_1_AL_17_SEP_22[[#This Row],[TIENDA HMPV]],Tabla6[[NOMBRE PDV HMPDV]:[RETAIL MAPPING]],2,0)</f>
        <v>ORO</v>
      </c>
      <c r="X338">
        <f>SUM(ARCHIVOS_COMPLETOS_QMI_1_AL_17_SEP_22[[#This Row],[VENTAS MABE]:[OTROS]])</f>
        <v>1</v>
      </c>
      <c r="Y338" s="42">
        <f>IFERROR(ARCHIVOS_COMPLETOS_QMI_1_AL_17_SEP_22[[#This Row],[VENTAS MABE]]/ARCHIVOS_COMPLETOS_QMI_1_AL_17_SEP_22[[#This Row],[VENTAS INDURAMA]],0)</f>
        <v>0</v>
      </c>
      <c r="Z338" t="str">
        <f>VLOOKUP(ARCHIVOS_COMPLETOS_QMI_1_AL_17_SEP_22[[#This Row],[Columna1]],Tabla5[CLAVE],1,0)</f>
        <v>378 - POINT AMBATOGLOBALES</v>
      </c>
    </row>
    <row r="339" spans="1:26" x14ac:dyDescent="0.3">
      <c r="A339" t="str">
        <f>CONCATENATE(ARCHIVOS_COMPLETOS_QMI_1_AL_17_SEP_22[[#This Row],[TIENDA HMPV]],ARCHIVOS_COMPLETOS_QMI_1_AL_17_SEP_22[[#This Row],[LINEA]])</f>
        <v>378 - POINT AMBATOLAVADO</v>
      </c>
      <c r="B339" t="s">
        <v>677</v>
      </c>
      <c r="C339" t="s">
        <v>640</v>
      </c>
      <c r="D339" t="s">
        <v>77</v>
      </c>
      <c r="E339" t="s">
        <v>682</v>
      </c>
      <c r="F339" t="s">
        <v>28</v>
      </c>
      <c r="G339">
        <v>2</v>
      </c>
      <c r="H339">
        <v>3</v>
      </c>
      <c r="I339">
        <v>2</v>
      </c>
      <c r="J339">
        <v>0</v>
      </c>
      <c r="K339">
        <v>0</v>
      </c>
      <c r="L339">
        <v>2</v>
      </c>
      <c r="T339" s="42"/>
      <c r="U339" s="42"/>
      <c r="W339" t="str">
        <f>VLOOKUP(ARCHIVOS_COMPLETOS_QMI_1_AL_17_SEP_22[[#This Row],[TIENDA HMPV]],Tabla6[[NOMBRE PDV HMPDV]:[RETAIL MAPPING]],2,0)</f>
        <v>ORO</v>
      </c>
      <c r="X339">
        <f>SUM(ARCHIVOS_COMPLETOS_QMI_1_AL_17_SEP_22[[#This Row],[VENTAS MABE]:[OTROS]])</f>
        <v>7</v>
      </c>
      <c r="Y339" s="42">
        <f>IFERROR(ARCHIVOS_COMPLETOS_QMI_1_AL_17_SEP_22[[#This Row],[VENTAS MABE]]/ARCHIVOS_COMPLETOS_QMI_1_AL_17_SEP_22[[#This Row],[VENTAS INDURAMA]],0)</f>
        <v>1.5</v>
      </c>
      <c r="Z339" t="str">
        <f>VLOOKUP(ARCHIVOS_COMPLETOS_QMI_1_AL_17_SEP_22[[#This Row],[Columna1]],Tabla5[CLAVE],1,0)</f>
        <v>378 - POINT AMBATOLAVADO</v>
      </c>
    </row>
    <row r="340" spans="1:26" x14ac:dyDescent="0.3">
      <c r="A340" t="str">
        <f>CONCATENATE(ARCHIVOS_COMPLETOS_QMI_1_AL_17_SEP_22[[#This Row],[TIENDA HMPV]],ARCHIVOS_COMPLETOS_QMI_1_AL_17_SEP_22[[#This Row],[LINEA]])</f>
        <v>378 - POINT AMBATOREFRIGERACIÓN</v>
      </c>
      <c r="B340" t="s">
        <v>677</v>
      </c>
      <c r="C340" t="s">
        <v>640</v>
      </c>
      <c r="D340" t="s">
        <v>77</v>
      </c>
      <c r="E340" t="s">
        <v>682</v>
      </c>
      <c r="F340" t="s">
        <v>29</v>
      </c>
      <c r="G340">
        <v>2</v>
      </c>
      <c r="H340">
        <v>1</v>
      </c>
      <c r="I340">
        <v>1</v>
      </c>
      <c r="J340">
        <v>0</v>
      </c>
      <c r="K340">
        <v>0</v>
      </c>
      <c r="L340">
        <v>0</v>
      </c>
      <c r="T340" s="42"/>
      <c r="U340" s="42"/>
      <c r="W340" t="str">
        <f>VLOOKUP(ARCHIVOS_COMPLETOS_QMI_1_AL_17_SEP_22[[#This Row],[TIENDA HMPV]],Tabla6[[NOMBRE PDV HMPDV]:[RETAIL MAPPING]],2,0)</f>
        <v>ORO</v>
      </c>
      <c r="X340">
        <f>SUM(ARCHIVOS_COMPLETOS_QMI_1_AL_17_SEP_22[[#This Row],[VENTAS MABE]:[OTROS]])</f>
        <v>2</v>
      </c>
      <c r="Y340" s="42">
        <f>IFERROR(ARCHIVOS_COMPLETOS_QMI_1_AL_17_SEP_22[[#This Row],[VENTAS MABE]]/ARCHIVOS_COMPLETOS_QMI_1_AL_17_SEP_22[[#This Row],[VENTAS INDURAMA]],0)</f>
        <v>1</v>
      </c>
      <c r="Z340" t="str">
        <f>VLOOKUP(ARCHIVOS_COMPLETOS_QMI_1_AL_17_SEP_22[[#This Row],[Columna1]],Tabla5[CLAVE],1,0)</f>
        <v>378 - POINT AMBATOREFRIGERACIÓN</v>
      </c>
    </row>
    <row r="341" spans="1:26" x14ac:dyDescent="0.3">
      <c r="A341" t="str">
        <f>CONCATENATE(ARCHIVOS_COMPLETOS_QMI_1_AL_17_SEP_22[[#This Row],[TIENDA HMPV]],ARCHIVOS_COMPLETOS_QMI_1_AL_17_SEP_22[[#This Row],[LINEA]])</f>
        <v>2081 - BARATODO EXPRESS AMBATOCOCINAS</v>
      </c>
      <c r="B341" t="s">
        <v>677</v>
      </c>
      <c r="C341" t="s">
        <v>640</v>
      </c>
      <c r="D341" t="s">
        <v>95</v>
      </c>
      <c r="E341" t="s">
        <v>683</v>
      </c>
      <c r="F341" t="s">
        <v>26</v>
      </c>
      <c r="G341">
        <v>5</v>
      </c>
      <c r="H341">
        <v>1</v>
      </c>
      <c r="I341">
        <v>0</v>
      </c>
      <c r="J341">
        <v>0</v>
      </c>
      <c r="K341">
        <v>0</v>
      </c>
      <c r="L341">
        <v>0</v>
      </c>
      <c r="T341" s="42"/>
      <c r="U341" s="42"/>
      <c r="W341" t="str">
        <f>VLOOKUP(ARCHIVOS_COMPLETOS_QMI_1_AL_17_SEP_22[[#This Row],[TIENDA HMPV]],Tabla6[[NOMBRE PDV HMPDV]:[RETAIL MAPPING]],2,0)</f>
        <v>BRONCE</v>
      </c>
      <c r="X341">
        <f>SUM(ARCHIVOS_COMPLETOS_QMI_1_AL_17_SEP_22[[#This Row],[VENTAS MABE]:[OTROS]])</f>
        <v>1</v>
      </c>
      <c r="Y341" s="42">
        <f>IFERROR(ARCHIVOS_COMPLETOS_QMI_1_AL_17_SEP_22[[#This Row],[VENTAS MABE]]/ARCHIVOS_COMPLETOS_QMI_1_AL_17_SEP_22[[#This Row],[VENTAS INDURAMA]],0)</f>
        <v>0</v>
      </c>
      <c r="Z341" t="str">
        <f>VLOOKUP(ARCHIVOS_COMPLETOS_QMI_1_AL_17_SEP_22[[#This Row],[Columna1]],Tabla5[CLAVE],1,0)</f>
        <v>2081 - BARATODO EXPRESS AMBATOCOCINAS</v>
      </c>
    </row>
    <row r="342" spans="1:26" x14ac:dyDescent="0.3">
      <c r="A342" t="str">
        <f>CONCATENATE(ARCHIVOS_COMPLETOS_QMI_1_AL_17_SEP_22[[#This Row],[TIENDA HMPV]],ARCHIVOS_COMPLETOS_QMI_1_AL_17_SEP_22[[#This Row],[LINEA]])</f>
        <v>2081 - BARATODO EXPRESS AMBATOEMPOTRE</v>
      </c>
      <c r="B342" t="s">
        <v>677</v>
      </c>
      <c r="C342" t="s">
        <v>640</v>
      </c>
      <c r="D342" t="s">
        <v>95</v>
      </c>
      <c r="E342" t="s">
        <v>683</v>
      </c>
      <c r="F342" t="s">
        <v>32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T342" s="42"/>
      <c r="U342" s="42"/>
      <c r="W342" t="str">
        <f>VLOOKUP(ARCHIVOS_COMPLETOS_QMI_1_AL_17_SEP_22[[#This Row],[TIENDA HMPV]],Tabla6[[NOMBRE PDV HMPDV]:[RETAIL MAPPING]],2,0)</f>
        <v>BRONCE</v>
      </c>
      <c r="X342">
        <f>SUM(ARCHIVOS_COMPLETOS_QMI_1_AL_17_SEP_22[[#This Row],[VENTAS MABE]:[OTROS]])</f>
        <v>0</v>
      </c>
      <c r="Y342" s="42">
        <f>IFERROR(ARCHIVOS_COMPLETOS_QMI_1_AL_17_SEP_22[[#This Row],[VENTAS MABE]]/ARCHIVOS_COMPLETOS_QMI_1_AL_17_SEP_22[[#This Row],[VENTAS INDURAMA]],0)</f>
        <v>0</v>
      </c>
      <c r="Z342" t="str">
        <f>VLOOKUP(ARCHIVOS_COMPLETOS_QMI_1_AL_17_SEP_22[[#This Row],[Columna1]],Tabla5[CLAVE],1,0)</f>
        <v>2081 - BARATODO EXPRESS AMBATOEMPOTRE</v>
      </c>
    </row>
    <row r="343" spans="1:26" x14ac:dyDescent="0.3">
      <c r="A343" t="str">
        <f>CONCATENATE(ARCHIVOS_COMPLETOS_QMI_1_AL_17_SEP_22[[#This Row],[TIENDA HMPV]],ARCHIVOS_COMPLETOS_QMI_1_AL_17_SEP_22[[#This Row],[LINEA]])</f>
        <v>2081 - BARATODO EXPRESS AMBATOGLOBALES</v>
      </c>
      <c r="B343" t="s">
        <v>677</v>
      </c>
      <c r="C343" t="s">
        <v>640</v>
      </c>
      <c r="D343" t="s">
        <v>95</v>
      </c>
      <c r="E343" t="s">
        <v>683</v>
      </c>
      <c r="F343" t="s">
        <v>27</v>
      </c>
      <c r="G343">
        <v>2</v>
      </c>
      <c r="H343">
        <v>2</v>
      </c>
      <c r="I343">
        <v>0</v>
      </c>
      <c r="J343">
        <v>0</v>
      </c>
      <c r="K343">
        <v>0</v>
      </c>
      <c r="L343">
        <v>0</v>
      </c>
      <c r="T343" s="42"/>
      <c r="U343" s="42"/>
      <c r="W343" t="str">
        <f>VLOOKUP(ARCHIVOS_COMPLETOS_QMI_1_AL_17_SEP_22[[#This Row],[TIENDA HMPV]],Tabla6[[NOMBRE PDV HMPDV]:[RETAIL MAPPING]],2,0)</f>
        <v>BRONCE</v>
      </c>
      <c r="X343">
        <f>SUM(ARCHIVOS_COMPLETOS_QMI_1_AL_17_SEP_22[[#This Row],[VENTAS MABE]:[OTROS]])</f>
        <v>2</v>
      </c>
      <c r="Y343" s="42">
        <f>IFERROR(ARCHIVOS_COMPLETOS_QMI_1_AL_17_SEP_22[[#This Row],[VENTAS MABE]]/ARCHIVOS_COMPLETOS_QMI_1_AL_17_SEP_22[[#This Row],[VENTAS INDURAMA]],0)</f>
        <v>0</v>
      </c>
      <c r="Z343" t="str">
        <f>VLOOKUP(ARCHIVOS_COMPLETOS_QMI_1_AL_17_SEP_22[[#This Row],[Columna1]],Tabla5[CLAVE],1,0)</f>
        <v>2081 - BARATODO EXPRESS AMBATOGLOBALES</v>
      </c>
    </row>
    <row r="344" spans="1:26" x14ac:dyDescent="0.3">
      <c r="A344" t="str">
        <f>CONCATENATE(ARCHIVOS_COMPLETOS_QMI_1_AL_17_SEP_22[[#This Row],[TIENDA HMPV]],ARCHIVOS_COMPLETOS_QMI_1_AL_17_SEP_22[[#This Row],[LINEA]])</f>
        <v>2081 - BARATODO EXPRESS AMBATOLAVADO</v>
      </c>
      <c r="B344" t="s">
        <v>677</v>
      </c>
      <c r="C344" t="s">
        <v>640</v>
      </c>
      <c r="D344" t="s">
        <v>95</v>
      </c>
      <c r="E344" t="s">
        <v>683</v>
      </c>
      <c r="F344" t="s">
        <v>28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T344" s="42"/>
      <c r="U344" s="42"/>
      <c r="W344" t="str">
        <f>VLOOKUP(ARCHIVOS_COMPLETOS_QMI_1_AL_17_SEP_22[[#This Row],[TIENDA HMPV]],Tabla6[[NOMBRE PDV HMPDV]:[RETAIL MAPPING]],2,0)</f>
        <v>BRONCE</v>
      </c>
      <c r="X344">
        <f>SUM(ARCHIVOS_COMPLETOS_QMI_1_AL_17_SEP_22[[#This Row],[VENTAS MABE]:[OTROS]])</f>
        <v>1</v>
      </c>
      <c r="Y344" s="42">
        <f>IFERROR(ARCHIVOS_COMPLETOS_QMI_1_AL_17_SEP_22[[#This Row],[VENTAS MABE]]/ARCHIVOS_COMPLETOS_QMI_1_AL_17_SEP_22[[#This Row],[VENTAS INDURAMA]],0)</f>
        <v>0</v>
      </c>
      <c r="Z344" t="str">
        <f>VLOOKUP(ARCHIVOS_COMPLETOS_QMI_1_AL_17_SEP_22[[#This Row],[Columna1]],Tabla5[CLAVE],1,0)</f>
        <v>2081 - BARATODO EXPRESS AMBATOLAVADO</v>
      </c>
    </row>
    <row r="345" spans="1:26" x14ac:dyDescent="0.3">
      <c r="A345" t="str">
        <f>CONCATENATE(ARCHIVOS_COMPLETOS_QMI_1_AL_17_SEP_22[[#This Row],[TIENDA HMPV]],ARCHIVOS_COMPLETOS_QMI_1_AL_17_SEP_22[[#This Row],[LINEA]])</f>
        <v>2081 - BARATODO EXPRESS AMBATOREFRIGERACIÓN</v>
      </c>
      <c r="B345" t="s">
        <v>677</v>
      </c>
      <c r="C345" t="s">
        <v>640</v>
      </c>
      <c r="D345" t="s">
        <v>95</v>
      </c>
      <c r="E345" t="s">
        <v>683</v>
      </c>
      <c r="F345" t="s">
        <v>29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T345" s="42"/>
      <c r="U345" s="42"/>
      <c r="W345" t="str">
        <f>VLOOKUP(ARCHIVOS_COMPLETOS_QMI_1_AL_17_SEP_22[[#This Row],[TIENDA HMPV]],Tabla6[[NOMBRE PDV HMPDV]:[RETAIL MAPPING]],2,0)</f>
        <v>BRONCE</v>
      </c>
      <c r="X345">
        <f>SUM(ARCHIVOS_COMPLETOS_QMI_1_AL_17_SEP_22[[#This Row],[VENTAS MABE]:[OTROS]])</f>
        <v>0</v>
      </c>
      <c r="Y345" s="42">
        <f>IFERROR(ARCHIVOS_COMPLETOS_QMI_1_AL_17_SEP_22[[#This Row],[VENTAS MABE]]/ARCHIVOS_COMPLETOS_QMI_1_AL_17_SEP_22[[#This Row],[VENTAS INDURAMA]],0)</f>
        <v>0</v>
      </c>
      <c r="Z345" t="str">
        <f>VLOOKUP(ARCHIVOS_COMPLETOS_QMI_1_AL_17_SEP_22[[#This Row],[Columna1]],Tabla5[CLAVE],1,0)</f>
        <v>2081 - BARATODO EXPRESS AMBATOREFRIGERACIÓN</v>
      </c>
    </row>
    <row r="346" spans="1:26" x14ac:dyDescent="0.3">
      <c r="A346" t="str">
        <f>CONCATENATE(ARCHIVOS_COMPLETOS_QMI_1_AL_17_SEP_22[[#This Row],[TIENDA HMPV]],ARCHIVOS_COMPLETOS_QMI_1_AL_17_SEP_22[[#This Row],[LINEA]])</f>
        <v>272 - C.C. LOS ANDES AMBATOCOCINAS</v>
      </c>
      <c r="B346" t="s">
        <v>677</v>
      </c>
      <c r="C346" t="s">
        <v>640</v>
      </c>
      <c r="D346" t="s">
        <v>79</v>
      </c>
      <c r="E346" t="s">
        <v>684</v>
      </c>
      <c r="F346" t="s">
        <v>26</v>
      </c>
      <c r="G346">
        <v>6</v>
      </c>
      <c r="H346">
        <v>2</v>
      </c>
      <c r="I346">
        <v>0</v>
      </c>
      <c r="J346">
        <v>0</v>
      </c>
      <c r="K346">
        <v>0</v>
      </c>
      <c r="L346">
        <v>0</v>
      </c>
      <c r="T346" s="42"/>
      <c r="U346" s="42"/>
      <c r="W346" t="str">
        <f>VLOOKUP(ARCHIVOS_COMPLETOS_QMI_1_AL_17_SEP_22[[#This Row],[TIENDA HMPV]],Tabla6[[NOMBRE PDV HMPDV]:[RETAIL MAPPING]],2,0)</f>
        <v>ORO</v>
      </c>
      <c r="X346">
        <f>SUM(ARCHIVOS_COMPLETOS_QMI_1_AL_17_SEP_22[[#This Row],[VENTAS MABE]:[OTROS]])</f>
        <v>2</v>
      </c>
      <c r="Y346" s="42">
        <f>IFERROR(ARCHIVOS_COMPLETOS_QMI_1_AL_17_SEP_22[[#This Row],[VENTAS MABE]]/ARCHIVOS_COMPLETOS_QMI_1_AL_17_SEP_22[[#This Row],[VENTAS INDURAMA]],0)</f>
        <v>0</v>
      </c>
      <c r="Z346" t="str">
        <f>VLOOKUP(ARCHIVOS_COMPLETOS_QMI_1_AL_17_SEP_22[[#This Row],[Columna1]],Tabla5[CLAVE],1,0)</f>
        <v>272 - C.C. LOS ANDES AMBATOCOCINAS</v>
      </c>
    </row>
    <row r="347" spans="1:26" x14ac:dyDescent="0.3">
      <c r="A347" t="str">
        <f>CONCATENATE(ARCHIVOS_COMPLETOS_QMI_1_AL_17_SEP_22[[#This Row],[TIENDA HMPV]],ARCHIVOS_COMPLETOS_QMI_1_AL_17_SEP_22[[#This Row],[LINEA]])</f>
        <v>272 - C.C. LOS ANDES AMBATOEMPOTRE</v>
      </c>
      <c r="B347" t="s">
        <v>677</v>
      </c>
      <c r="C347" t="s">
        <v>640</v>
      </c>
      <c r="D347" t="s">
        <v>79</v>
      </c>
      <c r="E347" t="s">
        <v>684</v>
      </c>
      <c r="F347" t="s">
        <v>32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T347" s="42"/>
      <c r="U347" s="42"/>
      <c r="W347" t="str">
        <f>VLOOKUP(ARCHIVOS_COMPLETOS_QMI_1_AL_17_SEP_22[[#This Row],[TIENDA HMPV]],Tabla6[[NOMBRE PDV HMPDV]:[RETAIL MAPPING]],2,0)</f>
        <v>ORO</v>
      </c>
      <c r="X347">
        <f>SUM(ARCHIVOS_COMPLETOS_QMI_1_AL_17_SEP_22[[#This Row],[VENTAS MABE]:[OTROS]])</f>
        <v>1</v>
      </c>
      <c r="Y347" s="42">
        <f>IFERROR(ARCHIVOS_COMPLETOS_QMI_1_AL_17_SEP_22[[#This Row],[VENTAS MABE]]/ARCHIVOS_COMPLETOS_QMI_1_AL_17_SEP_22[[#This Row],[VENTAS INDURAMA]],0)</f>
        <v>0</v>
      </c>
      <c r="Z347" t="str">
        <f>VLOOKUP(ARCHIVOS_COMPLETOS_QMI_1_AL_17_SEP_22[[#This Row],[Columna1]],Tabla5[CLAVE],1,0)</f>
        <v>272 - C.C. LOS ANDES AMBATOEMPOTRE</v>
      </c>
    </row>
    <row r="348" spans="1:26" x14ac:dyDescent="0.3">
      <c r="A348" t="str">
        <f>CONCATENATE(ARCHIVOS_COMPLETOS_QMI_1_AL_17_SEP_22[[#This Row],[TIENDA HMPV]],ARCHIVOS_COMPLETOS_QMI_1_AL_17_SEP_22[[#This Row],[LINEA]])</f>
        <v>272 - C.C. LOS ANDES AMBATOGLOBALES</v>
      </c>
      <c r="B348" t="s">
        <v>677</v>
      </c>
      <c r="C348" t="s">
        <v>640</v>
      </c>
      <c r="D348" t="s">
        <v>79</v>
      </c>
      <c r="E348" t="s">
        <v>684</v>
      </c>
      <c r="F348" t="s">
        <v>27</v>
      </c>
      <c r="G348">
        <v>4</v>
      </c>
      <c r="H348">
        <v>0</v>
      </c>
      <c r="I348">
        <v>1</v>
      </c>
      <c r="J348">
        <v>0</v>
      </c>
      <c r="K348">
        <v>1</v>
      </c>
      <c r="L348">
        <v>0</v>
      </c>
      <c r="T348" s="42"/>
      <c r="U348" s="42"/>
      <c r="W348" t="str">
        <f>VLOOKUP(ARCHIVOS_COMPLETOS_QMI_1_AL_17_SEP_22[[#This Row],[TIENDA HMPV]],Tabla6[[NOMBRE PDV HMPDV]:[RETAIL MAPPING]],2,0)</f>
        <v>ORO</v>
      </c>
      <c r="X348">
        <f>SUM(ARCHIVOS_COMPLETOS_QMI_1_AL_17_SEP_22[[#This Row],[VENTAS MABE]:[OTROS]])</f>
        <v>2</v>
      </c>
      <c r="Y348" s="42">
        <f>IFERROR(ARCHIVOS_COMPLETOS_QMI_1_AL_17_SEP_22[[#This Row],[VENTAS MABE]]/ARCHIVOS_COMPLETOS_QMI_1_AL_17_SEP_22[[#This Row],[VENTAS INDURAMA]],0)</f>
        <v>0</v>
      </c>
      <c r="Z348" t="str">
        <f>VLOOKUP(ARCHIVOS_COMPLETOS_QMI_1_AL_17_SEP_22[[#This Row],[Columna1]],Tabla5[CLAVE],1,0)</f>
        <v>272 - C.C. LOS ANDES AMBATOGLOBALES</v>
      </c>
    </row>
    <row r="349" spans="1:26" x14ac:dyDescent="0.3">
      <c r="A349" t="str">
        <f>CONCATENATE(ARCHIVOS_COMPLETOS_QMI_1_AL_17_SEP_22[[#This Row],[TIENDA HMPV]],ARCHIVOS_COMPLETOS_QMI_1_AL_17_SEP_22[[#This Row],[LINEA]])</f>
        <v>272 - C.C. LOS ANDES AMBATOLAVADO</v>
      </c>
      <c r="B349" t="s">
        <v>677</v>
      </c>
      <c r="C349" t="s">
        <v>640</v>
      </c>
      <c r="D349" t="s">
        <v>79</v>
      </c>
      <c r="E349" t="s">
        <v>684</v>
      </c>
      <c r="F349" t="s">
        <v>28</v>
      </c>
      <c r="G349">
        <v>6</v>
      </c>
      <c r="H349">
        <v>3</v>
      </c>
      <c r="I349">
        <v>0</v>
      </c>
      <c r="J349">
        <v>1</v>
      </c>
      <c r="K349">
        <v>3</v>
      </c>
      <c r="L349">
        <v>2</v>
      </c>
      <c r="T349" s="42"/>
      <c r="U349" s="42"/>
      <c r="W349" t="str">
        <f>VLOOKUP(ARCHIVOS_COMPLETOS_QMI_1_AL_17_SEP_22[[#This Row],[TIENDA HMPV]],Tabla6[[NOMBRE PDV HMPDV]:[RETAIL MAPPING]],2,0)</f>
        <v>ORO</v>
      </c>
      <c r="X349">
        <f>SUM(ARCHIVOS_COMPLETOS_QMI_1_AL_17_SEP_22[[#This Row],[VENTAS MABE]:[OTROS]])</f>
        <v>9</v>
      </c>
      <c r="Y349" s="42">
        <f>IFERROR(ARCHIVOS_COMPLETOS_QMI_1_AL_17_SEP_22[[#This Row],[VENTAS MABE]]/ARCHIVOS_COMPLETOS_QMI_1_AL_17_SEP_22[[#This Row],[VENTAS INDURAMA]],0)</f>
        <v>0</v>
      </c>
      <c r="Z349" t="str">
        <f>VLOOKUP(ARCHIVOS_COMPLETOS_QMI_1_AL_17_SEP_22[[#This Row],[Columna1]],Tabla5[CLAVE],1,0)</f>
        <v>272 - C.C. LOS ANDES AMBATOLAVADO</v>
      </c>
    </row>
    <row r="350" spans="1:26" x14ac:dyDescent="0.3">
      <c r="A350" t="str">
        <f>CONCATENATE(ARCHIVOS_COMPLETOS_QMI_1_AL_17_SEP_22[[#This Row],[TIENDA HMPV]],ARCHIVOS_COMPLETOS_QMI_1_AL_17_SEP_22[[#This Row],[LINEA]])</f>
        <v>272 - C.C. LOS ANDES AMBATOREFRIGERACIÓN</v>
      </c>
      <c r="B350" t="s">
        <v>677</v>
      </c>
      <c r="C350" t="s">
        <v>640</v>
      </c>
      <c r="D350" t="s">
        <v>79</v>
      </c>
      <c r="E350" t="s">
        <v>684</v>
      </c>
      <c r="F350" t="s">
        <v>29</v>
      </c>
      <c r="G350">
        <v>4</v>
      </c>
      <c r="H350">
        <v>2</v>
      </c>
      <c r="I350">
        <v>1</v>
      </c>
      <c r="J350">
        <v>0</v>
      </c>
      <c r="K350">
        <v>2</v>
      </c>
      <c r="L350">
        <v>2</v>
      </c>
      <c r="M350">
        <v>1</v>
      </c>
      <c r="T350" s="42"/>
      <c r="U350" s="42"/>
      <c r="W350" t="str">
        <f>VLOOKUP(ARCHIVOS_COMPLETOS_QMI_1_AL_17_SEP_22[[#This Row],[TIENDA HMPV]],Tabla6[[NOMBRE PDV HMPDV]:[RETAIL MAPPING]],2,0)</f>
        <v>ORO</v>
      </c>
      <c r="X350">
        <f>SUM(ARCHIVOS_COMPLETOS_QMI_1_AL_17_SEP_22[[#This Row],[VENTAS MABE]:[OTROS]])</f>
        <v>8</v>
      </c>
      <c r="Y350" s="42">
        <f>IFERROR(ARCHIVOS_COMPLETOS_QMI_1_AL_17_SEP_22[[#This Row],[VENTAS MABE]]/ARCHIVOS_COMPLETOS_QMI_1_AL_17_SEP_22[[#This Row],[VENTAS INDURAMA]],0)</f>
        <v>2</v>
      </c>
      <c r="Z350" t="str">
        <f>VLOOKUP(ARCHIVOS_COMPLETOS_QMI_1_AL_17_SEP_22[[#This Row],[Columna1]],Tabla5[CLAVE],1,0)</f>
        <v>272 - C.C. LOS ANDES AMBATOREFRIGERACIÓN</v>
      </c>
    </row>
    <row r="351" spans="1:26" x14ac:dyDescent="0.3">
      <c r="A351" t="str">
        <f>CONCATENATE(ARCHIVOS_COMPLETOS_QMI_1_AL_17_SEP_22[[#This Row],[TIENDA HMPV]],ARCHIVOS_COMPLETOS_QMI_1_AL_17_SEP_22[[#This Row],[LINEA]])</f>
        <v>217 - COTOCOLLAOAIRES</v>
      </c>
      <c r="B351" t="s">
        <v>150</v>
      </c>
      <c r="C351" t="s">
        <v>151</v>
      </c>
      <c r="D351" t="s">
        <v>30</v>
      </c>
      <c r="E351" t="s">
        <v>152</v>
      </c>
      <c r="F351" t="s">
        <v>25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42">
        <v>0</v>
      </c>
      <c r="U351" s="42">
        <v>0</v>
      </c>
      <c r="V351">
        <v>0</v>
      </c>
      <c r="W351" t="str">
        <f>VLOOKUP(ARCHIVOS_COMPLETOS_QMI_1_AL_17_SEP_22[[#This Row],[TIENDA HMPV]],Tabla6[[NOMBRE PDV HMPDV]:[RETAIL MAPPING]],2,0)</f>
        <v>PLATINO</v>
      </c>
      <c r="X351">
        <f>SUM(ARCHIVOS_COMPLETOS_QMI_1_AL_17_SEP_22[[#This Row],[VENTAS MABE]:[OTROS]])</f>
        <v>0</v>
      </c>
      <c r="Y351" s="42">
        <f>IFERROR(ARCHIVOS_COMPLETOS_QMI_1_AL_17_SEP_22[[#This Row],[VENTAS MABE]]/ARCHIVOS_COMPLETOS_QMI_1_AL_17_SEP_22[[#This Row],[VENTAS INDURAMA]],0)</f>
        <v>0</v>
      </c>
      <c r="Z351" t="str">
        <f>VLOOKUP(ARCHIVOS_COMPLETOS_QMI_1_AL_17_SEP_22[[#This Row],[Columna1]],Tabla5[CLAVE],1,0)</f>
        <v>217 - COTOCOLLAOAIRES</v>
      </c>
    </row>
    <row r="352" spans="1:26" x14ac:dyDescent="0.3">
      <c r="A352" t="str">
        <f>CONCATENATE(ARCHIVOS_COMPLETOS_QMI_1_AL_17_SEP_22[[#This Row],[TIENDA HMPV]],ARCHIVOS_COMPLETOS_QMI_1_AL_17_SEP_22[[#This Row],[LINEA]])</f>
        <v>217 - COTOCOLLAOCOCINAS</v>
      </c>
      <c r="B352" t="s">
        <v>150</v>
      </c>
      <c r="C352" t="s">
        <v>151</v>
      </c>
      <c r="D352" t="s">
        <v>30</v>
      </c>
      <c r="E352" t="s">
        <v>152</v>
      </c>
      <c r="F352" t="s">
        <v>26</v>
      </c>
      <c r="G352">
        <v>14</v>
      </c>
      <c r="H352">
        <v>3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s="42">
        <v>0</v>
      </c>
      <c r="U352" s="42">
        <v>0</v>
      </c>
      <c r="V352">
        <v>0</v>
      </c>
      <c r="W352" t="str">
        <f>VLOOKUP(ARCHIVOS_COMPLETOS_QMI_1_AL_17_SEP_22[[#This Row],[TIENDA HMPV]],Tabla6[[NOMBRE PDV HMPDV]:[RETAIL MAPPING]],2,0)</f>
        <v>PLATINO</v>
      </c>
      <c r="X352">
        <f>SUM(ARCHIVOS_COMPLETOS_QMI_1_AL_17_SEP_22[[#This Row],[VENTAS MABE]:[OTROS]])</f>
        <v>4</v>
      </c>
      <c r="Y352" s="42">
        <f>IFERROR(ARCHIVOS_COMPLETOS_QMI_1_AL_17_SEP_22[[#This Row],[VENTAS MABE]]/ARCHIVOS_COMPLETOS_QMI_1_AL_17_SEP_22[[#This Row],[VENTAS INDURAMA]],0)</f>
        <v>3</v>
      </c>
      <c r="Z352" t="str">
        <f>VLOOKUP(ARCHIVOS_COMPLETOS_QMI_1_AL_17_SEP_22[[#This Row],[Columna1]],Tabla5[CLAVE],1,0)</f>
        <v>217 - COTOCOLLAOCOCINAS</v>
      </c>
    </row>
    <row r="353" spans="1:26" x14ac:dyDescent="0.3">
      <c r="A353" t="str">
        <f>CONCATENATE(ARCHIVOS_COMPLETOS_QMI_1_AL_17_SEP_22[[#This Row],[TIENDA HMPV]],ARCHIVOS_COMPLETOS_QMI_1_AL_17_SEP_22[[#This Row],[LINEA]])</f>
        <v>217 - COTOCOLLAOEMPOTRE</v>
      </c>
      <c r="B353" t="s">
        <v>150</v>
      </c>
      <c r="C353" t="s">
        <v>151</v>
      </c>
      <c r="D353" t="s">
        <v>30</v>
      </c>
      <c r="E353" t="s">
        <v>152</v>
      </c>
      <c r="F353" t="s">
        <v>32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42">
        <v>0</v>
      </c>
      <c r="U353" s="42">
        <v>0</v>
      </c>
      <c r="V353">
        <v>0</v>
      </c>
      <c r="W353" t="str">
        <f>VLOOKUP(ARCHIVOS_COMPLETOS_QMI_1_AL_17_SEP_22[[#This Row],[TIENDA HMPV]],Tabla6[[NOMBRE PDV HMPDV]:[RETAIL MAPPING]],2,0)</f>
        <v>PLATINO</v>
      </c>
      <c r="X353">
        <f>SUM(ARCHIVOS_COMPLETOS_QMI_1_AL_17_SEP_22[[#This Row],[VENTAS MABE]:[OTROS]])</f>
        <v>0</v>
      </c>
      <c r="Y353" s="42">
        <f>IFERROR(ARCHIVOS_COMPLETOS_QMI_1_AL_17_SEP_22[[#This Row],[VENTAS MABE]]/ARCHIVOS_COMPLETOS_QMI_1_AL_17_SEP_22[[#This Row],[VENTAS INDURAMA]],0)</f>
        <v>0</v>
      </c>
      <c r="Z353" t="str">
        <f>VLOOKUP(ARCHIVOS_COMPLETOS_QMI_1_AL_17_SEP_22[[#This Row],[Columna1]],Tabla5[CLAVE],1,0)</f>
        <v>217 - COTOCOLLAOEMPOTRE</v>
      </c>
    </row>
    <row r="354" spans="1:26" x14ac:dyDescent="0.3">
      <c r="A354" t="str">
        <f>CONCATENATE(ARCHIVOS_COMPLETOS_QMI_1_AL_17_SEP_22[[#This Row],[TIENDA HMPV]],ARCHIVOS_COMPLETOS_QMI_1_AL_17_SEP_22[[#This Row],[LINEA]])</f>
        <v>217 - COTOCOLLAOGLOBALES</v>
      </c>
      <c r="B354" t="s">
        <v>150</v>
      </c>
      <c r="C354" t="s">
        <v>151</v>
      </c>
      <c r="D354" t="s">
        <v>30</v>
      </c>
      <c r="E354" t="s">
        <v>152</v>
      </c>
      <c r="F354" t="s">
        <v>27</v>
      </c>
      <c r="G354">
        <v>0</v>
      </c>
      <c r="H354">
        <v>2</v>
      </c>
      <c r="I354">
        <v>4</v>
      </c>
      <c r="J354">
        <v>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 s="42">
        <v>0</v>
      </c>
      <c r="U354" s="42">
        <v>0</v>
      </c>
      <c r="V354">
        <v>0</v>
      </c>
      <c r="W354" t="str">
        <f>VLOOKUP(ARCHIVOS_COMPLETOS_QMI_1_AL_17_SEP_22[[#This Row],[TIENDA HMPV]],Tabla6[[NOMBRE PDV HMPDV]:[RETAIL MAPPING]],2,0)</f>
        <v>PLATINO</v>
      </c>
      <c r="X354">
        <f>SUM(ARCHIVOS_COMPLETOS_QMI_1_AL_17_SEP_22[[#This Row],[VENTAS MABE]:[OTROS]])</f>
        <v>8</v>
      </c>
      <c r="Y354" s="42">
        <f>IFERROR(ARCHIVOS_COMPLETOS_QMI_1_AL_17_SEP_22[[#This Row],[VENTAS MABE]]/ARCHIVOS_COMPLETOS_QMI_1_AL_17_SEP_22[[#This Row],[VENTAS INDURAMA]],0)</f>
        <v>0.5</v>
      </c>
      <c r="Z354" t="str">
        <f>VLOOKUP(ARCHIVOS_COMPLETOS_QMI_1_AL_17_SEP_22[[#This Row],[Columna1]],Tabla5[CLAVE],1,0)</f>
        <v>217 - COTOCOLLAOGLOBALES</v>
      </c>
    </row>
    <row r="355" spans="1:26" x14ac:dyDescent="0.3">
      <c r="A355" t="str">
        <f>CONCATENATE(ARCHIVOS_COMPLETOS_QMI_1_AL_17_SEP_22[[#This Row],[TIENDA HMPV]],ARCHIVOS_COMPLETOS_QMI_1_AL_17_SEP_22[[#This Row],[LINEA]])</f>
        <v>217 - COTOCOLLAOLAVADO</v>
      </c>
      <c r="B355" t="s">
        <v>150</v>
      </c>
      <c r="C355" t="s">
        <v>151</v>
      </c>
      <c r="D355" t="s">
        <v>30</v>
      </c>
      <c r="E355" t="s">
        <v>152</v>
      </c>
      <c r="F355" t="s">
        <v>28</v>
      </c>
      <c r="G355">
        <v>7</v>
      </c>
      <c r="H355">
        <v>0</v>
      </c>
      <c r="I355">
        <v>0</v>
      </c>
      <c r="J355">
        <v>1</v>
      </c>
      <c r="K355">
        <v>0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 s="42">
        <v>0</v>
      </c>
      <c r="U355" s="42">
        <v>0</v>
      </c>
      <c r="V355">
        <v>0</v>
      </c>
      <c r="W355" t="str">
        <f>VLOOKUP(ARCHIVOS_COMPLETOS_QMI_1_AL_17_SEP_22[[#This Row],[TIENDA HMPV]],Tabla6[[NOMBRE PDV HMPDV]:[RETAIL MAPPING]],2,0)</f>
        <v>PLATINO</v>
      </c>
      <c r="X355">
        <f>SUM(ARCHIVOS_COMPLETOS_QMI_1_AL_17_SEP_22[[#This Row],[VENTAS MABE]:[OTROS]])</f>
        <v>3</v>
      </c>
      <c r="Y355" s="42">
        <f>IFERROR(ARCHIVOS_COMPLETOS_QMI_1_AL_17_SEP_22[[#This Row],[VENTAS MABE]]/ARCHIVOS_COMPLETOS_QMI_1_AL_17_SEP_22[[#This Row],[VENTAS INDURAMA]],0)</f>
        <v>0</v>
      </c>
      <c r="Z355" t="str">
        <f>VLOOKUP(ARCHIVOS_COMPLETOS_QMI_1_AL_17_SEP_22[[#This Row],[Columna1]],Tabla5[CLAVE],1,0)</f>
        <v>217 - COTOCOLLAOLAVADO</v>
      </c>
    </row>
    <row r="356" spans="1:26" x14ac:dyDescent="0.3">
      <c r="A356" t="str">
        <f>CONCATENATE(ARCHIVOS_COMPLETOS_QMI_1_AL_17_SEP_22[[#This Row],[TIENDA HMPV]],ARCHIVOS_COMPLETOS_QMI_1_AL_17_SEP_22[[#This Row],[LINEA]])</f>
        <v>217 - COTOCOLLAOREFRIGERACIÓN</v>
      </c>
      <c r="B356" t="s">
        <v>150</v>
      </c>
      <c r="C356" t="s">
        <v>151</v>
      </c>
      <c r="D356" t="s">
        <v>30</v>
      </c>
      <c r="E356" t="s">
        <v>152</v>
      </c>
      <c r="F356" t="s">
        <v>29</v>
      </c>
      <c r="G356">
        <v>8</v>
      </c>
      <c r="H356">
        <v>4</v>
      </c>
      <c r="I356">
        <v>3</v>
      </c>
      <c r="J356">
        <v>0</v>
      </c>
      <c r="K356">
        <v>1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s="42">
        <v>0</v>
      </c>
      <c r="U356" s="42">
        <v>0</v>
      </c>
      <c r="V356">
        <v>0</v>
      </c>
      <c r="W356" t="str">
        <f>VLOOKUP(ARCHIVOS_COMPLETOS_QMI_1_AL_17_SEP_22[[#This Row],[TIENDA HMPV]],Tabla6[[NOMBRE PDV HMPDV]:[RETAIL MAPPING]],2,0)</f>
        <v>PLATINO</v>
      </c>
      <c r="X356">
        <f>SUM(ARCHIVOS_COMPLETOS_QMI_1_AL_17_SEP_22[[#This Row],[VENTAS MABE]:[OTROS]])</f>
        <v>10</v>
      </c>
      <c r="Y356" s="42">
        <f>IFERROR(ARCHIVOS_COMPLETOS_QMI_1_AL_17_SEP_22[[#This Row],[VENTAS MABE]]/ARCHIVOS_COMPLETOS_QMI_1_AL_17_SEP_22[[#This Row],[VENTAS INDURAMA]],0)</f>
        <v>1.3333333333333333</v>
      </c>
      <c r="Z356" t="str">
        <f>VLOOKUP(ARCHIVOS_COMPLETOS_QMI_1_AL_17_SEP_22[[#This Row],[Columna1]],Tabla5[CLAVE],1,0)</f>
        <v>217 - COTOCOLLAOREFRIGERACIÓN</v>
      </c>
    </row>
    <row r="357" spans="1:26" x14ac:dyDescent="0.3">
      <c r="A357" t="str">
        <f>CONCATENATE(ARCHIVOS_COMPLETOS_QMI_1_AL_17_SEP_22[[#This Row],[TIENDA HMPV]],ARCHIVOS_COMPLETOS_QMI_1_AL_17_SEP_22[[#This Row],[LINEA]])</f>
        <v>276 - ORVE LA PRENSACOCINAS</v>
      </c>
      <c r="B357" t="s">
        <v>150</v>
      </c>
      <c r="C357" t="s">
        <v>151</v>
      </c>
      <c r="D357" t="s">
        <v>86</v>
      </c>
      <c r="E357" t="s">
        <v>153</v>
      </c>
      <c r="F357" t="s">
        <v>26</v>
      </c>
      <c r="G357">
        <v>4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s="42">
        <v>0</v>
      </c>
      <c r="U357" s="42">
        <v>0</v>
      </c>
      <c r="V357">
        <v>0</v>
      </c>
      <c r="W357" t="str">
        <f>VLOOKUP(ARCHIVOS_COMPLETOS_QMI_1_AL_17_SEP_22[[#This Row],[TIENDA HMPV]],Tabla6[[NOMBRE PDV HMPDV]:[RETAIL MAPPING]],2,0)</f>
        <v>BRONCE</v>
      </c>
      <c r="X357">
        <f>SUM(ARCHIVOS_COMPLETOS_QMI_1_AL_17_SEP_22[[#This Row],[VENTAS MABE]:[OTROS]])</f>
        <v>2</v>
      </c>
      <c r="Y357" s="42">
        <f>IFERROR(ARCHIVOS_COMPLETOS_QMI_1_AL_17_SEP_22[[#This Row],[VENTAS MABE]]/ARCHIVOS_COMPLETOS_QMI_1_AL_17_SEP_22[[#This Row],[VENTAS INDURAMA]],0)</f>
        <v>0</v>
      </c>
      <c r="Z357" t="str">
        <f>VLOOKUP(ARCHIVOS_COMPLETOS_QMI_1_AL_17_SEP_22[[#This Row],[Columna1]],Tabla5[CLAVE],1,0)</f>
        <v>276 - ORVE LA PRENSACOCINAS</v>
      </c>
    </row>
    <row r="358" spans="1:26" x14ac:dyDescent="0.3">
      <c r="A358" t="str">
        <f>CONCATENATE(ARCHIVOS_COMPLETOS_QMI_1_AL_17_SEP_22[[#This Row],[TIENDA HMPV]],ARCHIVOS_COMPLETOS_QMI_1_AL_17_SEP_22[[#This Row],[LINEA]])</f>
        <v>276 - ORVE LA PRENSAGLOBALES</v>
      </c>
      <c r="B358" t="s">
        <v>150</v>
      </c>
      <c r="C358" t="s">
        <v>151</v>
      </c>
      <c r="D358" t="s">
        <v>86</v>
      </c>
      <c r="E358" t="s">
        <v>153</v>
      </c>
      <c r="F358" t="s">
        <v>27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 s="42">
        <v>0</v>
      </c>
      <c r="U358" s="42">
        <v>0</v>
      </c>
      <c r="V358">
        <v>0</v>
      </c>
      <c r="W358" t="str">
        <f>VLOOKUP(ARCHIVOS_COMPLETOS_QMI_1_AL_17_SEP_22[[#This Row],[TIENDA HMPV]],Tabla6[[NOMBRE PDV HMPDV]:[RETAIL MAPPING]],2,0)</f>
        <v>BRONCE</v>
      </c>
      <c r="X358">
        <f>SUM(ARCHIVOS_COMPLETOS_QMI_1_AL_17_SEP_22[[#This Row],[VENTAS MABE]:[OTROS]])</f>
        <v>0</v>
      </c>
      <c r="Y358" s="42">
        <f>IFERROR(ARCHIVOS_COMPLETOS_QMI_1_AL_17_SEP_22[[#This Row],[VENTAS MABE]]/ARCHIVOS_COMPLETOS_QMI_1_AL_17_SEP_22[[#This Row],[VENTAS INDURAMA]],0)</f>
        <v>0</v>
      </c>
      <c r="Z358" t="str">
        <f>VLOOKUP(ARCHIVOS_COMPLETOS_QMI_1_AL_17_SEP_22[[#This Row],[Columna1]],Tabla5[CLAVE],1,0)</f>
        <v>276 - ORVE LA PRENSAGLOBALES</v>
      </c>
    </row>
    <row r="359" spans="1:26" x14ac:dyDescent="0.3">
      <c r="A359" t="str">
        <f>CONCATENATE(ARCHIVOS_COMPLETOS_QMI_1_AL_17_SEP_22[[#This Row],[TIENDA HMPV]],ARCHIVOS_COMPLETOS_QMI_1_AL_17_SEP_22[[#This Row],[LINEA]])</f>
        <v>276 - ORVE LA PRENSALAVADO</v>
      </c>
      <c r="B359" t="s">
        <v>150</v>
      </c>
      <c r="C359" t="s">
        <v>151</v>
      </c>
      <c r="D359" t="s">
        <v>86</v>
      </c>
      <c r="E359" t="s">
        <v>153</v>
      </c>
      <c r="F359" t="s">
        <v>28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 s="42">
        <v>0</v>
      </c>
      <c r="U359" s="42">
        <v>0</v>
      </c>
      <c r="V359">
        <v>0</v>
      </c>
      <c r="W359" t="str">
        <f>VLOOKUP(ARCHIVOS_COMPLETOS_QMI_1_AL_17_SEP_22[[#This Row],[TIENDA HMPV]],Tabla6[[NOMBRE PDV HMPDV]:[RETAIL MAPPING]],2,0)</f>
        <v>BRONCE</v>
      </c>
      <c r="X359">
        <f>SUM(ARCHIVOS_COMPLETOS_QMI_1_AL_17_SEP_22[[#This Row],[VENTAS MABE]:[OTROS]])</f>
        <v>0</v>
      </c>
      <c r="Y359" s="42">
        <f>IFERROR(ARCHIVOS_COMPLETOS_QMI_1_AL_17_SEP_22[[#This Row],[VENTAS MABE]]/ARCHIVOS_COMPLETOS_QMI_1_AL_17_SEP_22[[#This Row],[VENTAS INDURAMA]],0)</f>
        <v>0</v>
      </c>
      <c r="Z359" t="str">
        <f>VLOOKUP(ARCHIVOS_COMPLETOS_QMI_1_AL_17_SEP_22[[#This Row],[Columna1]],Tabla5[CLAVE],1,0)</f>
        <v>276 - ORVE LA PRENSALAVADO</v>
      </c>
    </row>
    <row r="360" spans="1:26" x14ac:dyDescent="0.3">
      <c r="A360" t="str">
        <f>CONCATENATE(ARCHIVOS_COMPLETOS_QMI_1_AL_17_SEP_22[[#This Row],[TIENDA HMPV]],ARCHIVOS_COMPLETOS_QMI_1_AL_17_SEP_22[[#This Row],[LINEA]])</f>
        <v>276 - ORVE LA PRENSAREFRIGERACIÓN</v>
      </c>
      <c r="B360" t="s">
        <v>150</v>
      </c>
      <c r="C360" t="s">
        <v>151</v>
      </c>
      <c r="D360" t="s">
        <v>86</v>
      </c>
      <c r="E360" t="s">
        <v>153</v>
      </c>
      <c r="F360" t="s">
        <v>29</v>
      </c>
      <c r="G360">
        <v>3</v>
      </c>
      <c r="H360">
        <v>2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42">
        <v>0</v>
      </c>
      <c r="U360" s="42">
        <v>0</v>
      </c>
      <c r="V360">
        <v>0</v>
      </c>
      <c r="W360" t="str">
        <f>VLOOKUP(ARCHIVOS_COMPLETOS_QMI_1_AL_17_SEP_22[[#This Row],[TIENDA HMPV]],Tabla6[[NOMBRE PDV HMPDV]:[RETAIL MAPPING]],2,0)</f>
        <v>BRONCE</v>
      </c>
      <c r="X360">
        <f>SUM(ARCHIVOS_COMPLETOS_QMI_1_AL_17_SEP_22[[#This Row],[VENTAS MABE]:[OTROS]])</f>
        <v>5</v>
      </c>
      <c r="Y360" s="42">
        <f>IFERROR(ARCHIVOS_COMPLETOS_QMI_1_AL_17_SEP_22[[#This Row],[VENTAS MABE]]/ARCHIVOS_COMPLETOS_QMI_1_AL_17_SEP_22[[#This Row],[VENTAS INDURAMA]],0)</f>
        <v>0.66666666666666663</v>
      </c>
      <c r="Z360" t="str">
        <f>VLOOKUP(ARCHIVOS_COMPLETOS_QMI_1_AL_17_SEP_22[[#This Row],[Columna1]],Tabla5[CLAVE],1,0)</f>
        <v>276 - ORVE LA PRENSAREFRIGERACIÓN</v>
      </c>
    </row>
    <row r="361" spans="1:26" x14ac:dyDescent="0.3">
      <c r="A361" t="str">
        <f>CONCATENATE(ARCHIVOS_COMPLETOS_QMI_1_AL_17_SEP_22[[#This Row],[TIENDA HMPV]],ARCHIVOS_COMPLETOS_QMI_1_AL_17_SEP_22[[#This Row],[LINEA]])</f>
        <v>368 - POINT PRENSACOCINAS</v>
      </c>
      <c r="B361" t="s">
        <v>150</v>
      </c>
      <c r="C361" t="s">
        <v>151</v>
      </c>
      <c r="D361" t="s">
        <v>77</v>
      </c>
      <c r="E361" t="s">
        <v>154</v>
      </c>
      <c r="F361" t="s">
        <v>26</v>
      </c>
      <c r="G361">
        <v>11</v>
      </c>
      <c r="H361">
        <v>8</v>
      </c>
      <c r="I361">
        <v>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42">
        <v>0</v>
      </c>
      <c r="U361" s="42">
        <v>0</v>
      </c>
      <c r="V361">
        <v>0</v>
      </c>
      <c r="W361" t="str">
        <f>VLOOKUP(ARCHIVOS_COMPLETOS_QMI_1_AL_17_SEP_22[[#This Row],[TIENDA HMPV]],Tabla6[[NOMBRE PDV HMPDV]:[RETAIL MAPPING]],2,0)</f>
        <v>PLATINO</v>
      </c>
      <c r="X361">
        <f>SUM(ARCHIVOS_COMPLETOS_QMI_1_AL_17_SEP_22[[#This Row],[VENTAS MABE]:[OTROS]])</f>
        <v>11</v>
      </c>
      <c r="Y361" s="42">
        <f>IFERROR(ARCHIVOS_COMPLETOS_QMI_1_AL_17_SEP_22[[#This Row],[VENTAS MABE]]/ARCHIVOS_COMPLETOS_QMI_1_AL_17_SEP_22[[#This Row],[VENTAS INDURAMA]],0)</f>
        <v>2.6666666666666665</v>
      </c>
      <c r="Z361" t="str">
        <f>VLOOKUP(ARCHIVOS_COMPLETOS_QMI_1_AL_17_SEP_22[[#This Row],[Columna1]],Tabla5[CLAVE],1,0)</f>
        <v>368 - POINT PRENSACOCINAS</v>
      </c>
    </row>
    <row r="362" spans="1:26" x14ac:dyDescent="0.3">
      <c r="A362" t="str">
        <f>CONCATENATE(ARCHIVOS_COMPLETOS_QMI_1_AL_17_SEP_22[[#This Row],[TIENDA HMPV]],ARCHIVOS_COMPLETOS_QMI_1_AL_17_SEP_22[[#This Row],[LINEA]])</f>
        <v>368 - POINT PRENSAGLOBALES</v>
      </c>
      <c r="B362" t="s">
        <v>150</v>
      </c>
      <c r="C362" t="s">
        <v>151</v>
      </c>
      <c r="D362" t="s">
        <v>77</v>
      </c>
      <c r="E362" t="s">
        <v>154</v>
      </c>
      <c r="F362" t="s">
        <v>27</v>
      </c>
      <c r="G362">
        <v>0</v>
      </c>
      <c r="H362">
        <v>0</v>
      </c>
      <c r="I362">
        <v>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42">
        <v>0</v>
      </c>
      <c r="U362" s="42">
        <v>0</v>
      </c>
      <c r="V362">
        <v>0</v>
      </c>
      <c r="W362" t="str">
        <f>VLOOKUP(ARCHIVOS_COMPLETOS_QMI_1_AL_17_SEP_22[[#This Row],[TIENDA HMPV]],Tabla6[[NOMBRE PDV HMPDV]:[RETAIL MAPPING]],2,0)</f>
        <v>PLATINO</v>
      </c>
      <c r="X362">
        <f>SUM(ARCHIVOS_COMPLETOS_QMI_1_AL_17_SEP_22[[#This Row],[VENTAS MABE]:[OTROS]])</f>
        <v>3</v>
      </c>
      <c r="Y362" s="42">
        <f>IFERROR(ARCHIVOS_COMPLETOS_QMI_1_AL_17_SEP_22[[#This Row],[VENTAS MABE]]/ARCHIVOS_COMPLETOS_QMI_1_AL_17_SEP_22[[#This Row],[VENTAS INDURAMA]],0)</f>
        <v>0</v>
      </c>
      <c r="Z362" t="str">
        <f>VLOOKUP(ARCHIVOS_COMPLETOS_QMI_1_AL_17_SEP_22[[#This Row],[Columna1]],Tabla5[CLAVE],1,0)</f>
        <v>368 - POINT PRENSAGLOBALES</v>
      </c>
    </row>
    <row r="363" spans="1:26" x14ac:dyDescent="0.3">
      <c r="A363" t="str">
        <f>CONCATENATE(ARCHIVOS_COMPLETOS_QMI_1_AL_17_SEP_22[[#This Row],[TIENDA HMPV]],ARCHIVOS_COMPLETOS_QMI_1_AL_17_SEP_22[[#This Row],[LINEA]])</f>
        <v>368 - POINT PRENSALAVADO</v>
      </c>
      <c r="B363" t="s">
        <v>150</v>
      </c>
      <c r="C363" t="s">
        <v>151</v>
      </c>
      <c r="D363" t="s">
        <v>77</v>
      </c>
      <c r="E363" t="s">
        <v>154</v>
      </c>
      <c r="F363" t="s">
        <v>28</v>
      </c>
      <c r="G363">
        <v>1</v>
      </c>
      <c r="H363">
        <v>1</v>
      </c>
      <c r="I363">
        <v>5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42">
        <v>0</v>
      </c>
      <c r="U363" s="42">
        <v>0</v>
      </c>
      <c r="V363">
        <v>0</v>
      </c>
      <c r="W363" t="str">
        <f>VLOOKUP(ARCHIVOS_COMPLETOS_QMI_1_AL_17_SEP_22[[#This Row],[TIENDA HMPV]],Tabla6[[NOMBRE PDV HMPDV]:[RETAIL MAPPING]],2,0)</f>
        <v>PLATINO</v>
      </c>
      <c r="X363">
        <f>SUM(ARCHIVOS_COMPLETOS_QMI_1_AL_17_SEP_22[[#This Row],[VENTAS MABE]:[OTROS]])</f>
        <v>8</v>
      </c>
      <c r="Y363" s="42">
        <f>IFERROR(ARCHIVOS_COMPLETOS_QMI_1_AL_17_SEP_22[[#This Row],[VENTAS MABE]]/ARCHIVOS_COMPLETOS_QMI_1_AL_17_SEP_22[[#This Row],[VENTAS INDURAMA]],0)</f>
        <v>0.2</v>
      </c>
      <c r="Z363" t="str">
        <f>VLOOKUP(ARCHIVOS_COMPLETOS_QMI_1_AL_17_SEP_22[[#This Row],[Columna1]],Tabla5[CLAVE],1,0)</f>
        <v>368 - POINT PRENSALAVADO</v>
      </c>
    </row>
    <row r="364" spans="1:26" x14ac:dyDescent="0.3">
      <c r="A364" t="str">
        <f>CONCATENATE(ARCHIVOS_COMPLETOS_QMI_1_AL_17_SEP_22[[#This Row],[TIENDA HMPV]],ARCHIVOS_COMPLETOS_QMI_1_AL_17_SEP_22[[#This Row],[LINEA]])</f>
        <v>368 - POINT PRENSAREFRIGERACIÓN</v>
      </c>
      <c r="B364" t="s">
        <v>150</v>
      </c>
      <c r="C364" t="s">
        <v>151</v>
      </c>
      <c r="D364" t="s">
        <v>77</v>
      </c>
      <c r="E364" t="s">
        <v>154</v>
      </c>
      <c r="F364" t="s">
        <v>29</v>
      </c>
      <c r="G364">
        <v>6</v>
      </c>
      <c r="H364">
        <v>4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42">
        <v>0</v>
      </c>
      <c r="U364" s="42">
        <v>0</v>
      </c>
      <c r="V364">
        <v>0</v>
      </c>
      <c r="W364" t="str">
        <f>VLOOKUP(ARCHIVOS_COMPLETOS_QMI_1_AL_17_SEP_22[[#This Row],[TIENDA HMPV]],Tabla6[[NOMBRE PDV HMPDV]:[RETAIL MAPPING]],2,0)</f>
        <v>PLATINO</v>
      </c>
      <c r="X364">
        <f>SUM(ARCHIVOS_COMPLETOS_QMI_1_AL_17_SEP_22[[#This Row],[VENTAS MABE]:[OTROS]])</f>
        <v>6</v>
      </c>
      <c r="Y364" s="42">
        <f>IFERROR(ARCHIVOS_COMPLETOS_QMI_1_AL_17_SEP_22[[#This Row],[VENTAS MABE]]/ARCHIVOS_COMPLETOS_QMI_1_AL_17_SEP_22[[#This Row],[VENTAS INDURAMA]],0)</f>
        <v>2</v>
      </c>
      <c r="Z364" t="str">
        <f>VLOOKUP(ARCHIVOS_COMPLETOS_QMI_1_AL_17_SEP_22[[#This Row],[Columna1]],Tabla5[CLAVE],1,0)</f>
        <v>368 - POINT PRENSAREFRIGERACIÓN</v>
      </c>
    </row>
    <row r="365" spans="1:26" x14ac:dyDescent="0.3">
      <c r="A365" t="str">
        <f>CONCATENATE(ARCHIVOS_COMPLETOS_QMI_1_AL_17_SEP_22[[#This Row],[TIENDA HMPV]],ARCHIVOS_COMPLETOS_QMI_1_AL_17_SEP_22[[#This Row],[LINEA]])</f>
        <v>514 - MANTAAIRES</v>
      </c>
      <c r="B365" t="s">
        <v>155</v>
      </c>
      <c r="C365" t="s">
        <v>156</v>
      </c>
      <c r="D365" t="s">
        <v>30</v>
      </c>
      <c r="E365" t="s">
        <v>157</v>
      </c>
      <c r="F365" t="s">
        <v>25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42">
        <v>0</v>
      </c>
      <c r="U365" s="42">
        <v>0</v>
      </c>
      <c r="V365">
        <v>0</v>
      </c>
      <c r="W365" t="str">
        <f>VLOOKUP(ARCHIVOS_COMPLETOS_QMI_1_AL_17_SEP_22[[#This Row],[TIENDA HMPV]],Tabla6[[NOMBRE PDV HMPDV]:[RETAIL MAPPING]],2,0)</f>
        <v>BRONCE</v>
      </c>
      <c r="X365">
        <f>SUM(ARCHIVOS_COMPLETOS_QMI_1_AL_17_SEP_22[[#This Row],[VENTAS MABE]:[OTROS]])</f>
        <v>1</v>
      </c>
      <c r="Y365" s="42">
        <f>IFERROR(ARCHIVOS_COMPLETOS_QMI_1_AL_17_SEP_22[[#This Row],[VENTAS MABE]]/ARCHIVOS_COMPLETOS_QMI_1_AL_17_SEP_22[[#This Row],[VENTAS INDURAMA]],0)</f>
        <v>0</v>
      </c>
      <c r="Z365" t="str">
        <f>VLOOKUP(ARCHIVOS_COMPLETOS_QMI_1_AL_17_SEP_22[[#This Row],[Columna1]],Tabla5[CLAVE],1,0)</f>
        <v>514 - MANTAAIRES</v>
      </c>
    </row>
    <row r="366" spans="1:26" x14ac:dyDescent="0.3">
      <c r="A366" t="str">
        <f>CONCATENATE(ARCHIVOS_COMPLETOS_QMI_1_AL_17_SEP_22[[#This Row],[TIENDA HMPV]],ARCHIVOS_COMPLETOS_QMI_1_AL_17_SEP_22[[#This Row],[LINEA]])</f>
        <v>514 - MANTACOCINAS</v>
      </c>
      <c r="B366" t="s">
        <v>155</v>
      </c>
      <c r="C366" t="s">
        <v>156</v>
      </c>
      <c r="D366" t="s">
        <v>30</v>
      </c>
      <c r="E366" t="s">
        <v>157</v>
      </c>
      <c r="F366" t="s">
        <v>26</v>
      </c>
      <c r="G366">
        <v>4</v>
      </c>
      <c r="H366">
        <v>2</v>
      </c>
      <c r="I366">
        <v>3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42">
        <v>0</v>
      </c>
      <c r="U366" s="42">
        <v>0</v>
      </c>
      <c r="V366">
        <v>0</v>
      </c>
      <c r="W366" t="str">
        <f>VLOOKUP(ARCHIVOS_COMPLETOS_QMI_1_AL_17_SEP_22[[#This Row],[TIENDA HMPV]],Tabla6[[NOMBRE PDV HMPDV]:[RETAIL MAPPING]],2,0)</f>
        <v>BRONCE</v>
      </c>
      <c r="X366">
        <f>SUM(ARCHIVOS_COMPLETOS_QMI_1_AL_17_SEP_22[[#This Row],[VENTAS MABE]:[OTROS]])</f>
        <v>6</v>
      </c>
      <c r="Y366" s="42">
        <f>IFERROR(ARCHIVOS_COMPLETOS_QMI_1_AL_17_SEP_22[[#This Row],[VENTAS MABE]]/ARCHIVOS_COMPLETOS_QMI_1_AL_17_SEP_22[[#This Row],[VENTAS INDURAMA]],0)</f>
        <v>0.66666666666666663</v>
      </c>
      <c r="Z366" t="str">
        <f>VLOOKUP(ARCHIVOS_COMPLETOS_QMI_1_AL_17_SEP_22[[#This Row],[Columna1]],Tabla5[CLAVE],1,0)</f>
        <v>514 - MANTACOCINAS</v>
      </c>
    </row>
    <row r="367" spans="1:26" x14ac:dyDescent="0.3">
      <c r="A367" t="str">
        <f>CONCATENATE(ARCHIVOS_COMPLETOS_QMI_1_AL_17_SEP_22[[#This Row],[TIENDA HMPV]],ARCHIVOS_COMPLETOS_QMI_1_AL_17_SEP_22[[#This Row],[LINEA]])</f>
        <v>514 - MANTAGLOBALES</v>
      </c>
      <c r="B367" t="s">
        <v>155</v>
      </c>
      <c r="C367" t="s">
        <v>156</v>
      </c>
      <c r="D367" t="s">
        <v>30</v>
      </c>
      <c r="E367" t="s">
        <v>157</v>
      </c>
      <c r="F367" t="s">
        <v>27</v>
      </c>
      <c r="G367">
        <v>1</v>
      </c>
      <c r="H367">
        <v>0</v>
      </c>
      <c r="I367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42">
        <v>0</v>
      </c>
      <c r="U367" s="42">
        <v>0</v>
      </c>
      <c r="V367">
        <v>0</v>
      </c>
      <c r="W367" t="str">
        <f>VLOOKUP(ARCHIVOS_COMPLETOS_QMI_1_AL_17_SEP_22[[#This Row],[TIENDA HMPV]],Tabla6[[NOMBRE PDV HMPDV]:[RETAIL MAPPING]],2,0)</f>
        <v>BRONCE</v>
      </c>
      <c r="X367">
        <f>SUM(ARCHIVOS_COMPLETOS_QMI_1_AL_17_SEP_22[[#This Row],[VENTAS MABE]:[OTROS]])</f>
        <v>2</v>
      </c>
      <c r="Y367" s="42">
        <f>IFERROR(ARCHIVOS_COMPLETOS_QMI_1_AL_17_SEP_22[[#This Row],[VENTAS MABE]]/ARCHIVOS_COMPLETOS_QMI_1_AL_17_SEP_22[[#This Row],[VENTAS INDURAMA]],0)</f>
        <v>0</v>
      </c>
      <c r="Z367" t="str">
        <f>VLOOKUP(ARCHIVOS_COMPLETOS_QMI_1_AL_17_SEP_22[[#This Row],[Columna1]],Tabla5[CLAVE],1,0)</f>
        <v>514 - MANTAGLOBALES</v>
      </c>
    </row>
    <row r="368" spans="1:26" x14ac:dyDescent="0.3">
      <c r="A368" t="str">
        <f>CONCATENATE(ARCHIVOS_COMPLETOS_QMI_1_AL_17_SEP_22[[#This Row],[TIENDA HMPV]],ARCHIVOS_COMPLETOS_QMI_1_AL_17_SEP_22[[#This Row],[LINEA]])</f>
        <v>514 - MANTALAVADO</v>
      </c>
      <c r="B368" t="s">
        <v>155</v>
      </c>
      <c r="C368" t="s">
        <v>156</v>
      </c>
      <c r="D368" t="s">
        <v>30</v>
      </c>
      <c r="E368" t="s">
        <v>157</v>
      </c>
      <c r="F368" t="s">
        <v>28</v>
      </c>
      <c r="G368">
        <v>1</v>
      </c>
      <c r="H368">
        <v>1</v>
      </c>
      <c r="I368">
        <v>1</v>
      </c>
      <c r="J368">
        <v>3</v>
      </c>
      <c r="K368">
        <v>0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42">
        <v>0</v>
      </c>
      <c r="U368" s="42">
        <v>0</v>
      </c>
      <c r="V368">
        <v>0</v>
      </c>
      <c r="W368" t="str">
        <f>VLOOKUP(ARCHIVOS_COMPLETOS_QMI_1_AL_17_SEP_22[[#This Row],[TIENDA HMPV]],Tabla6[[NOMBRE PDV HMPDV]:[RETAIL MAPPING]],2,0)</f>
        <v>BRONCE</v>
      </c>
      <c r="X368">
        <f>SUM(ARCHIVOS_COMPLETOS_QMI_1_AL_17_SEP_22[[#This Row],[VENTAS MABE]:[OTROS]])</f>
        <v>7</v>
      </c>
      <c r="Y368" s="42">
        <f>IFERROR(ARCHIVOS_COMPLETOS_QMI_1_AL_17_SEP_22[[#This Row],[VENTAS MABE]]/ARCHIVOS_COMPLETOS_QMI_1_AL_17_SEP_22[[#This Row],[VENTAS INDURAMA]],0)</f>
        <v>1</v>
      </c>
      <c r="Z368" t="str">
        <f>VLOOKUP(ARCHIVOS_COMPLETOS_QMI_1_AL_17_SEP_22[[#This Row],[Columna1]],Tabla5[CLAVE],1,0)</f>
        <v>514 - MANTALAVADO</v>
      </c>
    </row>
    <row r="369" spans="1:26" x14ac:dyDescent="0.3">
      <c r="A369" t="str">
        <f>CONCATENATE(ARCHIVOS_COMPLETOS_QMI_1_AL_17_SEP_22[[#This Row],[TIENDA HMPV]],ARCHIVOS_COMPLETOS_QMI_1_AL_17_SEP_22[[#This Row],[LINEA]])</f>
        <v>514 - MANTAREFRIGERACIÓN</v>
      </c>
      <c r="B369" t="s">
        <v>155</v>
      </c>
      <c r="C369" t="s">
        <v>156</v>
      </c>
      <c r="D369" t="s">
        <v>30</v>
      </c>
      <c r="E369" t="s">
        <v>157</v>
      </c>
      <c r="F369" t="s">
        <v>29</v>
      </c>
      <c r="G369">
        <v>2</v>
      </c>
      <c r="H369">
        <v>1</v>
      </c>
      <c r="I369">
        <v>4</v>
      </c>
      <c r="J369">
        <v>0</v>
      </c>
      <c r="K369">
        <v>0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42">
        <v>0</v>
      </c>
      <c r="U369" s="42">
        <v>0</v>
      </c>
      <c r="V369">
        <v>0</v>
      </c>
      <c r="W369" t="str">
        <f>VLOOKUP(ARCHIVOS_COMPLETOS_QMI_1_AL_17_SEP_22[[#This Row],[TIENDA HMPV]],Tabla6[[NOMBRE PDV HMPDV]:[RETAIL MAPPING]],2,0)</f>
        <v>BRONCE</v>
      </c>
      <c r="X369">
        <f>SUM(ARCHIVOS_COMPLETOS_QMI_1_AL_17_SEP_22[[#This Row],[VENTAS MABE]:[OTROS]])</f>
        <v>7</v>
      </c>
      <c r="Y369" s="42">
        <f>IFERROR(ARCHIVOS_COMPLETOS_QMI_1_AL_17_SEP_22[[#This Row],[VENTAS MABE]]/ARCHIVOS_COMPLETOS_QMI_1_AL_17_SEP_22[[#This Row],[VENTAS INDURAMA]],0)</f>
        <v>0.25</v>
      </c>
      <c r="Z369" t="str">
        <f>VLOOKUP(ARCHIVOS_COMPLETOS_QMI_1_AL_17_SEP_22[[#This Row],[Columna1]],Tabla5[CLAVE],1,0)</f>
        <v>514 - MANTAREFRIGERACIÓN</v>
      </c>
    </row>
    <row r="370" spans="1:26" x14ac:dyDescent="0.3">
      <c r="A370" t="str">
        <f>CONCATENATE(ARCHIVOS_COMPLETOS_QMI_1_AL_17_SEP_22[[#This Row],[TIENDA HMPV]],ARCHIVOS_COMPLETOS_QMI_1_AL_17_SEP_22[[#This Row],[LINEA]])</f>
        <v>631 - MAN.MEGACOCINAS</v>
      </c>
      <c r="B370" t="s">
        <v>155</v>
      </c>
      <c r="C370" t="s">
        <v>156</v>
      </c>
      <c r="D370" t="s">
        <v>51</v>
      </c>
      <c r="E370" t="s">
        <v>158</v>
      </c>
      <c r="F370" t="s">
        <v>26</v>
      </c>
      <c r="G370">
        <v>6</v>
      </c>
      <c r="H370">
        <v>3</v>
      </c>
      <c r="I370">
        <v>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42">
        <v>0</v>
      </c>
      <c r="U370" s="42">
        <v>0</v>
      </c>
      <c r="V370">
        <v>0</v>
      </c>
      <c r="W370" t="str">
        <f>VLOOKUP(ARCHIVOS_COMPLETOS_QMI_1_AL_17_SEP_22[[#This Row],[TIENDA HMPV]],Tabla6[[NOMBRE PDV HMPDV]:[RETAIL MAPPING]],2,0)</f>
        <v>PLATA</v>
      </c>
      <c r="X370">
        <f>SUM(ARCHIVOS_COMPLETOS_QMI_1_AL_17_SEP_22[[#This Row],[VENTAS MABE]:[OTROS]])</f>
        <v>10</v>
      </c>
      <c r="Y370" s="42">
        <f>IFERROR(ARCHIVOS_COMPLETOS_QMI_1_AL_17_SEP_22[[#This Row],[VENTAS MABE]]/ARCHIVOS_COMPLETOS_QMI_1_AL_17_SEP_22[[#This Row],[VENTAS INDURAMA]],0)</f>
        <v>0.42857142857142855</v>
      </c>
      <c r="Z370" t="str">
        <f>VLOOKUP(ARCHIVOS_COMPLETOS_QMI_1_AL_17_SEP_22[[#This Row],[Columna1]],Tabla5[CLAVE],1,0)</f>
        <v>631 - MAN.MEGACOCINAS</v>
      </c>
    </row>
    <row r="371" spans="1:26" x14ac:dyDescent="0.3">
      <c r="A371" t="str">
        <f>CONCATENATE(ARCHIVOS_COMPLETOS_QMI_1_AL_17_SEP_22[[#This Row],[TIENDA HMPV]],ARCHIVOS_COMPLETOS_QMI_1_AL_17_SEP_22[[#This Row],[LINEA]])</f>
        <v>631 - MAN.MEGALAVADO</v>
      </c>
      <c r="B371" t="s">
        <v>155</v>
      </c>
      <c r="C371" t="s">
        <v>156</v>
      </c>
      <c r="D371" t="s">
        <v>51</v>
      </c>
      <c r="E371" t="s">
        <v>158</v>
      </c>
      <c r="F371" t="s">
        <v>28</v>
      </c>
      <c r="G371">
        <v>3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42">
        <v>0</v>
      </c>
      <c r="U371" s="42">
        <v>0</v>
      </c>
      <c r="V371">
        <v>0</v>
      </c>
      <c r="W371" t="str">
        <f>VLOOKUP(ARCHIVOS_COMPLETOS_QMI_1_AL_17_SEP_22[[#This Row],[TIENDA HMPV]],Tabla6[[NOMBRE PDV HMPDV]:[RETAIL MAPPING]],2,0)</f>
        <v>PLATA</v>
      </c>
      <c r="X371">
        <f>SUM(ARCHIVOS_COMPLETOS_QMI_1_AL_17_SEP_22[[#This Row],[VENTAS MABE]:[OTROS]])</f>
        <v>1</v>
      </c>
      <c r="Y371" s="42">
        <f>IFERROR(ARCHIVOS_COMPLETOS_QMI_1_AL_17_SEP_22[[#This Row],[VENTAS MABE]]/ARCHIVOS_COMPLETOS_QMI_1_AL_17_SEP_22[[#This Row],[VENTAS INDURAMA]],0)</f>
        <v>0</v>
      </c>
      <c r="Z371" t="str">
        <f>VLOOKUP(ARCHIVOS_COMPLETOS_QMI_1_AL_17_SEP_22[[#This Row],[Columna1]],Tabla5[CLAVE],1,0)</f>
        <v>631 - MAN.MEGALAVADO</v>
      </c>
    </row>
    <row r="372" spans="1:26" x14ac:dyDescent="0.3">
      <c r="A372" t="str">
        <f>CONCATENATE(ARCHIVOS_COMPLETOS_QMI_1_AL_17_SEP_22[[#This Row],[TIENDA HMPV]],ARCHIVOS_COMPLETOS_QMI_1_AL_17_SEP_22[[#This Row],[LINEA]])</f>
        <v>631 - MAN.MEGAREFRIGERACIÓN</v>
      </c>
      <c r="B372" t="s">
        <v>155</v>
      </c>
      <c r="C372" t="s">
        <v>156</v>
      </c>
      <c r="D372" t="s">
        <v>51</v>
      </c>
      <c r="E372" t="s">
        <v>158</v>
      </c>
      <c r="F372" t="s">
        <v>29</v>
      </c>
      <c r="G372">
        <v>4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42">
        <v>0</v>
      </c>
      <c r="U372" s="42">
        <v>0</v>
      </c>
      <c r="V372">
        <v>0</v>
      </c>
      <c r="W372" t="str">
        <f>VLOOKUP(ARCHIVOS_COMPLETOS_QMI_1_AL_17_SEP_22[[#This Row],[TIENDA HMPV]],Tabla6[[NOMBRE PDV HMPDV]:[RETAIL MAPPING]],2,0)</f>
        <v>PLATA</v>
      </c>
      <c r="X372">
        <f>SUM(ARCHIVOS_COMPLETOS_QMI_1_AL_17_SEP_22[[#This Row],[VENTAS MABE]:[OTROS]])</f>
        <v>2</v>
      </c>
      <c r="Y372" s="42">
        <f>IFERROR(ARCHIVOS_COMPLETOS_QMI_1_AL_17_SEP_22[[#This Row],[VENTAS MABE]]/ARCHIVOS_COMPLETOS_QMI_1_AL_17_SEP_22[[#This Row],[VENTAS INDURAMA]],0)</f>
        <v>0</v>
      </c>
      <c r="Z372" t="str">
        <f>VLOOKUP(ARCHIVOS_COMPLETOS_QMI_1_AL_17_SEP_22[[#This Row],[Columna1]],Tabla5[CLAVE],1,0)</f>
        <v>631 - MAN.MEGAREFRIGERACIÓN</v>
      </c>
    </row>
    <row r="373" spans="1:26" x14ac:dyDescent="0.3">
      <c r="A373" t="str">
        <f>CONCATENATE(ARCHIVOS_COMPLETOS_QMI_1_AL_17_SEP_22[[#This Row],[TIENDA HMPV]],ARCHIVOS_COMPLETOS_QMI_1_AL_17_SEP_22[[#This Row],[LINEA]])</f>
        <v>393 - POINT MANTA CENTROAIRES</v>
      </c>
      <c r="B373" t="s">
        <v>155</v>
      </c>
      <c r="C373" t="s">
        <v>156</v>
      </c>
      <c r="D373" t="s">
        <v>77</v>
      </c>
      <c r="E373" t="s">
        <v>159</v>
      </c>
      <c r="F373" t="s">
        <v>25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42">
        <v>0</v>
      </c>
      <c r="U373" s="42">
        <v>0</v>
      </c>
      <c r="V373">
        <v>0</v>
      </c>
      <c r="W373" t="str">
        <f>VLOOKUP(ARCHIVOS_COMPLETOS_QMI_1_AL_17_SEP_22[[#This Row],[TIENDA HMPV]],Tabla6[[NOMBRE PDV HMPDV]:[RETAIL MAPPING]],2,0)</f>
        <v>PLATINO</v>
      </c>
      <c r="X373">
        <f>SUM(ARCHIVOS_COMPLETOS_QMI_1_AL_17_SEP_22[[#This Row],[VENTAS MABE]:[OTROS]])</f>
        <v>0</v>
      </c>
      <c r="Y373" s="42">
        <f>IFERROR(ARCHIVOS_COMPLETOS_QMI_1_AL_17_SEP_22[[#This Row],[VENTAS MABE]]/ARCHIVOS_COMPLETOS_QMI_1_AL_17_SEP_22[[#This Row],[VENTAS INDURAMA]],0)</f>
        <v>0</v>
      </c>
      <c r="Z373" t="str">
        <f>VLOOKUP(ARCHIVOS_COMPLETOS_QMI_1_AL_17_SEP_22[[#This Row],[Columna1]],Tabla5[CLAVE],1,0)</f>
        <v>393 - POINT MANTA CENTROAIRES</v>
      </c>
    </row>
    <row r="374" spans="1:26" x14ac:dyDescent="0.3">
      <c r="A374" t="str">
        <f>CONCATENATE(ARCHIVOS_COMPLETOS_QMI_1_AL_17_SEP_22[[#This Row],[TIENDA HMPV]],ARCHIVOS_COMPLETOS_QMI_1_AL_17_SEP_22[[#This Row],[LINEA]])</f>
        <v>393 - POINT MANTA CENTROCOCINAS</v>
      </c>
      <c r="B374" t="s">
        <v>155</v>
      </c>
      <c r="C374" t="s">
        <v>156</v>
      </c>
      <c r="D374" t="s">
        <v>77</v>
      </c>
      <c r="E374" t="s">
        <v>159</v>
      </c>
      <c r="F374" t="s">
        <v>26</v>
      </c>
      <c r="G374">
        <v>8</v>
      </c>
      <c r="H374">
        <v>4</v>
      </c>
      <c r="I374">
        <v>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42">
        <v>0</v>
      </c>
      <c r="U374" s="42">
        <v>0</v>
      </c>
      <c r="V374">
        <v>0</v>
      </c>
      <c r="W374" t="str">
        <f>VLOOKUP(ARCHIVOS_COMPLETOS_QMI_1_AL_17_SEP_22[[#This Row],[TIENDA HMPV]],Tabla6[[NOMBRE PDV HMPDV]:[RETAIL MAPPING]],2,0)</f>
        <v>PLATINO</v>
      </c>
      <c r="X374">
        <f>SUM(ARCHIVOS_COMPLETOS_QMI_1_AL_17_SEP_22[[#This Row],[VENTAS MABE]:[OTROS]])</f>
        <v>11</v>
      </c>
      <c r="Y374" s="42">
        <f>IFERROR(ARCHIVOS_COMPLETOS_QMI_1_AL_17_SEP_22[[#This Row],[VENTAS MABE]]/ARCHIVOS_COMPLETOS_QMI_1_AL_17_SEP_22[[#This Row],[VENTAS INDURAMA]],0)</f>
        <v>0.5714285714285714</v>
      </c>
      <c r="Z374" t="str">
        <f>VLOOKUP(ARCHIVOS_COMPLETOS_QMI_1_AL_17_SEP_22[[#This Row],[Columna1]],Tabla5[CLAVE],1,0)</f>
        <v>393 - POINT MANTA CENTROCOCINAS</v>
      </c>
    </row>
    <row r="375" spans="1:26" x14ac:dyDescent="0.3">
      <c r="A375" t="str">
        <f>CONCATENATE(ARCHIVOS_COMPLETOS_QMI_1_AL_17_SEP_22[[#This Row],[TIENDA HMPV]],ARCHIVOS_COMPLETOS_QMI_1_AL_17_SEP_22[[#This Row],[LINEA]])</f>
        <v>393 - POINT MANTA CENTROGLOBALES</v>
      </c>
      <c r="B375" t="s">
        <v>155</v>
      </c>
      <c r="C375" t="s">
        <v>156</v>
      </c>
      <c r="D375" t="s">
        <v>77</v>
      </c>
      <c r="E375" t="s">
        <v>159</v>
      </c>
      <c r="F375" t="s">
        <v>27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s="42">
        <v>0</v>
      </c>
      <c r="U375" s="42">
        <v>0</v>
      </c>
      <c r="V375">
        <v>0</v>
      </c>
      <c r="W375" t="str">
        <f>VLOOKUP(ARCHIVOS_COMPLETOS_QMI_1_AL_17_SEP_22[[#This Row],[TIENDA HMPV]],Tabla6[[NOMBRE PDV HMPDV]:[RETAIL MAPPING]],2,0)</f>
        <v>PLATINO</v>
      </c>
      <c r="X375">
        <f>SUM(ARCHIVOS_COMPLETOS_QMI_1_AL_17_SEP_22[[#This Row],[VENTAS MABE]:[OTROS]])</f>
        <v>1</v>
      </c>
      <c r="Y375" s="42">
        <f>IFERROR(ARCHIVOS_COMPLETOS_QMI_1_AL_17_SEP_22[[#This Row],[VENTAS MABE]]/ARCHIVOS_COMPLETOS_QMI_1_AL_17_SEP_22[[#This Row],[VENTAS INDURAMA]],0)</f>
        <v>0</v>
      </c>
      <c r="Z375" t="str">
        <f>VLOOKUP(ARCHIVOS_COMPLETOS_QMI_1_AL_17_SEP_22[[#This Row],[Columna1]],Tabla5[CLAVE],1,0)</f>
        <v>393 - POINT MANTA CENTROGLOBALES</v>
      </c>
    </row>
    <row r="376" spans="1:26" x14ac:dyDescent="0.3">
      <c r="A376" t="str">
        <f>CONCATENATE(ARCHIVOS_COMPLETOS_QMI_1_AL_17_SEP_22[[#This Row],[TIENDA HMPV]],ARCHIVOS_COMPLETOS_QMI_1_AL_17_SEP_22[[#This Row],[LINEA]])</f>
        <v>393 - POINT MANTA CENTROLAVADO</v>
      </c>
      <c r="B376" t="s">
        <v>155</v>
      </c>
      <c r="C376" t="s">
        <v>156</v>
      </c>
      <c r="D376" t="s">
        <v>77</v>
      </c>
      <c r="E376" t="s">
        <v>159</v>
      </c>
      <c r="F376" t="s">
        <v>28</v>
      </c>
      <c r="G376">
        <v>4</v>
      </c>
      <c r="H376">
        <v>3</v>
      </c>
      <c r="I376">
        <v>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s="42">
        <v>0</v>
      </c>
      <c r="U376" s="42">
        <v>0</v>
      </c>
      <c r="V376">
        <v>0</v>
      </c>
      <c r="W376" t="str">
        <f>VLOOKUP(ARCHIVOS_COMPLETOS_QMI_1_AL_17_SEP_22[[#This Row],[TIENDA HMPV]],Tabla6[[NOMBRE PDV HMPDV]:[RETAIL MAPPING]],2,0)</f>
        <v>PLATINO</v>
      </c>
      <c r="X376">
        <f>SUM(ARCHIVOS_COMPLETOS_QMI_1_AL_17_SEP_22[[#This Row],[VENTAS MABE]:[OTROS]])</f>
        <v>8</v>
      </c>
      <c r="Y376" s="42">
        <f>IFERROR(ARCHIVOS_COMPLETOS_QMI_1_AL_17_SEP_22[[#This Row],[VENTAS MABE]]/ARCHIVOS_COMPLETOS_QMI_1_AL_17_SEP_22[[#This Row],[VENTAS INDURAMA]],0)</f>
        <v>0.6</v>
      </c>
      <c r="Z376" t="str">
        <f>VLOOKUP(ARCHIVOS_COMPLETOS_QMI_1_AL_17_SEP_22[[#This Row],[Columna1]],Tabla5[CLAVE],1,0)</f>
        <v>393 - POINT MANTA CENTROLAVADO</v>
      </c>
    </row>
    <row r="377" spans="1:26" x14ac:dyDescent="0.3">
      <c r="A377" t="str">
        <f>CONCATENATE(ARCHIVOS_COMPLETOS_QMI_1_AL_17_SEP_22[[#This Row],[TIENDA HMPV]],ARCHIVOS_COMPLETOS_QMI_1_AL_17_SEP_22[[#This Row],[LINEA]])</f>
        <v>393 - POINT MANTA CENTROREFRIGERACIÓN</v>
      </c>
      <c r="B377" t="s">
        <v>155</v>
      </c>
      <c r="C377" t="s">
        <v>156</v>
      </c>
      <c r="D377" t="s">
        <v>77</v>
      </c>
      <c r="E377" t="s">
        <v>159</v>
      </c>
      <c r="F377" t="s">
        <v>29</v>
      </c>
      <c r="G377">
        <v>4</v>
      </c>
      <c r="H377">
        <v>6</v>
      </c>
      <c r="I377">
        <v>6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 s="42">
        <v>0</v>
      </c>
      <c r="U377" s="42">
        <v>0</v>
      </c>
      <c r="V377">
        <v>0</v>
      </c>
      <c r="W377" t="str">
        <f>VLOOKUP(ARCHIVOS_COMPLETOS_QMI_1_AL_17_SEP_22[[#This Row],[TIENDA HMPV]],Tabla6[[NOMBRE PDV HMPDV]:[RETAIL MAPPING]],2,0)</f>
        <v>PLATINO</v>
      </c>
      <c r="X377">
        <f>SUM(ARCHIVOS_COMPLETOS_QMI_1_AL_17_SEP_22[[#This Row],[VENTAS MABE]:[OTROS]])</f>
        <v>12</v>
      </c>
      <c r="Y377" s="42">
        <f>IFERROR(ARCHIVOS_COMPLETOS_QMI_1_AL_17_SEP_22[[#This Row],[VENTAS MABE]]/ARCHIVOS_COMPLETOS_QMI_1_AL_17_SEP_22[[#This Row],[VENTAS INDURAMA]],0)</f>
        <v>1</v>
      </c>
      <c r="Z377" t="str">
        <f>VLOOKUP(ARCHIVOS_COMPLETOS_QMI_1_AL_17_SEP_22[[#This Row],[Columna1]],Tabla5[CLAVE],1,0)</f>
        <v>393 - POINT MANTA CENTROREFRIGERACIÓN</v>
      </c>
    </row>
    <row r="378" spans="1:26" x14ac:dyDescent="0.3">
      <c r="A378" t="str">
        <f>CONCATENATE(ARCHIVOS_COMPLETOS_QMI_1_AL_17_SEP_22[[#This Row],[TIENDA HMPV]],ARCHIVOS_COMPLETOS_QMI_1_AL_17_SEP_22[[#This Row],[LINEA]])</f>
        <v>641 - TODOHOGAR MANTAAIRES</v>
      </c>
      <c r="B378" t="s">
        <v>155</v>
      </c>
      <c r="C378" t="s">
        <v>156</v>
      </c>
      <c r="D378" t="s">
        <v>79</v>
      </c>
      <c r="E378" t="s">
        <v>160</v>
      </c>
      <c r="F378" t="s">
        <v>25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s="42">
        <v>0</v>
      </c>
      <c r="U378" s="42">
        <v>0</v>
      </c>
      <c r="V378">
        <v>0</v>
      </c>
      <c r="W378" t="str">
        <f>VLOOKUP(ARCHIVOS_COMPLETOS_QMI_1_AL_17_SEP_22[[#This Row],[TIENDA HMPV]],Tabla6[[NOMBRE PDV HMPDV]:[RETAIL MAPPING]],2,0)</f>
        <v>PLATINO</v>
      </c>
      <c r="X378">
        <f>SUM(ARCHIVOS_COMPLETOS_QMI_1_AL_17_SEP_22[[#This Row],[VENTAS MABE]:[OTROS]])</f>
        <v>0</v>
      </c>
      <c r="Y378" s="42">
        <f>IFERROR(ARCHIVOS_COMPLETOS_QMI_1_AL_17_SEP_22[[#This Row],[VENTAS MABE]]/ARCHIVOS_COMPLETOS_QMI_1_AL_17_SEP_22[[#This Row],[VENTAS INDURAMA]],0)</f>
        <v>0</v>
      </c>
      <c r="Z378" t="str">
        <f>VLOOKUP(ARCHIVOS_COMPLETOS_QMI_1_AL_17_SEP_22[[#This Row],[Columna1]],Tabla5[CLAVE],1,0)</f>
        <v>641 - TODOHOGAR MANTAAIRES</v>
      </c>
    </row>
    <row r="379" spans="1:26" x14ac:dyDescent="0.3">
      <c r="A379" t="str">
        <f>CONCATENATE(ARCHIVOS_COMPLETOS_QMI_1_AL_17_SEP_22[[#This Row],[TIENDA HMPV]],ARCHIVOS_COMPLETOS_QMI_1_AL_17_SEP_22[[#This Row],[LINEA]])</f>
        <v>641 - TODOHOGAR MANTACOCINAS</v>
      </c>
      <c r="B379" t="s">
        <v>155</v>
      </c>
      <c r="C379" t="s">
        <v>156</v>
      </c>
      <c r="D379" t="s">
        <v>79</v>
      </c>
      <c r="E379" t="s">
        <v>160</v>
      </c>
      <c r="F379" t="s">
        <v>26</v>
      </c>
      <c r="G379">
        <v>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s="42">
        <v>0</v>
      </c>
      <c r="U379" s="42">
        <v>0</v>
      </c>
      <c r="V379">
        <v>0</v>
      </c>
      <c r="W379" t="str">
        <f>VLOOKUP(ARCHIVOS_COMPLETOS_QMI_1_AL_17_SEP_22[[#This Row],[TIENDA HMPV]],Tabla6[[NOMBRE PDV HMPDV]:[RETAIL MAPPING]],2,0)</f>
        <v>PLATINO</v>
      </c>
      <c r="X379">
        <f>SUM(ARCHIVOS_COMPLETOS_QMI_1_AL_17_SEP_22[[#This Row],[VENTAS MABE]:[OTROS]])</f>
        <v>0</v>
      </c>
      <c r="Y379" s="42">
        <f>IFERROR(ARCHIVOS_COMPLETOS_QMI_1_AL_17_SEP_22[[#This Row],[VENTAS MABE]]/ARCHIVOS_COMPLETOS_QMI_1_AL_17_SEP_22[[#This Row],[VENTAS INDURAMA]],0)</f>
        <v>0</v>
      </c>
      <c r="Z379" t="str">
        <f>VLOOKUP(ARCHIVOS_COMPLETOS_QMI_1_AL_17_SEP_22[[#This Row],[Columna1]],Tabla5[CLAVE],1,0)</f>
        <v>641 - TODOHOGAR MANTACOCINAS</v>
      </c>
    </row>
    <row r="380" spans="1:26" x14ac:dyDescent="0.3">
      <c r="A380" t="str">
        <f>CONCATENATE(ARCHIVOS_COMPLETOS_QMI_1_AL_17_SEP_22[[#This Row],[TIENDA HMPV]],ARCHIVOS_COMPLETOS_QMI_1_AL_17_SEP_22[[#This Row],[LINEA]])</f>
        <v>641 - TODOHOGAR MANTAEMPOTRE</v>
      </c>
      <c r="B380" t="s">
        <v>155</v>
      </c>
      <c r="C380" t="s">
        <v>156</v>
      </c>
      <c r="D380" t="s">
        <v>79</v>
      </c>
      <c r="E380" t="s">
        <v>160</v>
      </c>
      <c r="F380" t="s">
        <v>32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s="42">
        <v>0</v>
      </c>
      <c r="U380" s="42">
        <v>0</v>
      </c>
      <c r="V380">
        <v>0</v>
      </c>
      <c r="W380" t="str">
        <f>VLOOKUP(ARCHIVOS_COMPLETOS_QMI_1_AL_17_SEP_22[[#This Row],[TIENDA HMPV]],Tabla6[[NOMBRE PDV HMPDV]:[RETAIL MAPPING]],2,0)</f>
        <v>PLATINO</v>
      </c>
      <c r="X380">
        <f>SUM(ARCHIVOS_COMPLETOS_QMI_1_AL_17_SEP_22[[#This Row],[VENTAS MABE]:[OTROS]])</f>
        <v>1</v>
      </c>
      <c r="Y380" s="42">
        <f>IFERROR(ARCHIVOS_COMPLETOS_QMI_1_AL_17_SEP_22[[#This Row],[VENTAS MABE]]/ARCHIVOS_COMPLETOS_QMI_1_AL_17_SEP_22[[#This Row],[VENTAS INDURAMA]],0)</f>
        <v>0</v>
      </c>
      <c r="Z380" t="str">
        <f>VLOOKUP(ARCHIVOS_COMPLETOS_QMI_1_AL_17_SEP_22[[#This Row],[Columna1]],Tabla5[CLAVE],1,0)</f>
        <v>641 - TODOHOGAR MANTAEMPOTRE</v>
      </c>
    </row>
    <row r="381" spans="1:26" x14ac:dyDescent="0.3">
      <c r="A381" t="str">
        <f>CONCATENATE(ARCHIVOS_COMPLETOS_QMI_1_AL_17_SEP_22[[#This Row],[TIENDA HMPV]],ARCHIVOS_COMPLETOS_QMI_1_AL_17_SEP_22[[#This Row],[LINEA]])</f>
        <v>641 - TODOHOGAR MANTAGLOBALES</v>
      </c>
      <c r="B381" t="s">
        <v>155</v>
      </c>
      <c r="C381" t="s">
        <v>156</v>
      </c>
      <c r="D381" t="s">
        <v>79</v>
      </c>
      <c r="E381" t="s">
        <v>160</v>
      </c>
      <c r="F381" t="s">
        <v>27</v>
      </c>
      <c r="G381">
        <v>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s="42">
        <v>0</v>
      </c>
      <c r="U381" s="42">
        <v>0</v>
      </c>
      <c r="V381">
        <v>0</v>
      </c>
      <c r="W381" t="str">
        <f>VLOOKUP(ARCHIVOS_COMPLETOS_QMI_1_AL_17_SEP_22[[#This Row],[TIENDA HMPV]],Tabla6[[NOMBRE PDV HMPDV]:[RETAIL MAPPING]],2,0)</f>
        <v>PLATINO</v>
      </c>
      <c r="X381">
        <f>SUM(ARCHIVOS_COMPLETOS_QMI_1_AL_17_SEP_22[[#This Row],[VENTAS MABE]:[OTROS]])</f>
        <v>0</v>
      </c>
      <c r="Y381" s="42">
        <f>IFERROR(ARCHIVOS_COMPLETOS_QMI_1_AL_17_SEP_22[[#This Row],[VENTAS MABE]]/ARCHIVOS_COMPLETOS_QMI_1_AL_17_SEP_22[[#This Row],[VENTAS INDURAMA]],0)</f>
        <v>0</v>
      </c>
      <c r="Z381" t="str">
        <f>VLOOKUP(ARCHIVOS_COMPLETOS_QMI_1_AL_17_SEP_22[[#This Row],[Columna1]],Tabla5[CLAVE],1,0)</f>
        <v>641 - TODOHOGAR MANTAGLOBALES</v>
      </c>
    </row>
    <row r="382" spans="1:26" x14ac:dyDescent="0.3">
      <c r="A382" t="str">
        <f>CONCATENATE(ARCHIVOS_COMPLETOS_QMI_1_AL_17_SEP_22[[#This Row],[TIENDA HMPV]],ARCHIVOS_COMPLETOS_QMI_1_AL_17_SEP_22[[#This Row],[LINEA]])</f>
        <v>641 - TODOHOGAR MANTALAVADO</v>
      </c>
      <c r="B382" t="s">
        <v>155</v>
      </c>
      <c r="C382" t="s">
        <v>156</v>
      </c>
      <c r="D382" t="s">
        <v>79</v>
      </c>
      <c r="E382" t="s">
        <v>160</v>
      </c>
      <c r="F382" t="s">
        <v>28</v>
      </c>
      <c r="G382">
        <v>13</v>
      </c>
      <c r="H382">
        <v>2</v>
      </c>
      <c r="I382">
        <v>0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s="42">
        <v>0</v>
      </c>
      <c r="U382" s="42">
        <v>0</v>
      </c>
      <c r="V382">
        <v>0</v>
      </c>
      <c r="W382" t="str">
        <f>VLOOKUP(ARCHIVOS_COMPLETOS_QMI_1_AL_17_SEP_22[[#This Row],[TIENDA HMPV]],Tabla6[[NOMBRE PDV HMPDV]:[RETAIL MAPPING]],2,0)</f>
        <v>PLATINO</v>
      </c>
      <c r="X382">
        <f>SUM(ARCHIVOS_COMPLETOS_QMI_1_AL_17_SEP_22[[#This Row],[VENTAS MABE]:[OTROS]])</f>
        <v>4</v>
      </c>
      <c r="Y382" s="42">
        <f>IFERROR(ARCHIVOS_COMPLETOS_QMI_1_AL_17_SEP_22[[#This Row],[VENTAS MABE]]/ARCHIVOS_COMPLETOS_QMI_1_AL_17_SEP_22[[#This Row],[VENTAS INDURAMA]],0)</f>
        <v>0</v>
      </c>
      <c r="Z382" t="str">
        <f>VLOOKUP(ARCHIVOS_COMPLETOS_QMI_1_AL_17_SEP_22[[#This Row],[Columna1]],Tabla5[CLAVE],1,0)</f>
        <v>641 - TODOHOGAR MANTALAVADO</v>
      </c>
    </row>
    <row r="383" spans="1:26" x14ac:dyDescent="0.3">
      <c r="A383" t="str">
        <f>CONCATENATE(ARCHIVOS_COMPLETOS_QMI_1_AL_17_SEP_22[[#This Row],[TIENDA HMPV]],ARCHIVOS_COMPLETOS_QMI_1_AL_17_SEP_22[[#This Row],[LINEA]])</f>
        <v>641 - TODOHOGAR MANTAREFRIGERACIÓN</v>
      </c>
      <c r="B383" t="s">
        <v>155</v>
      </c>
      <c r="C383" t="s">
        <v>156</v>
      </c>
      <c r="D383" t="s">
        <v>79</v>
      </c>
      <c r="E383" t="s">
        <v>160</v>
      </c>
      <c r="F383" t="s">
        <v>29</v>
      </c>
      <c r="G383">
        <v>6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 s="42">
        <v>0</v>
      </c>
      <c r="U383" s="42">
        <v>0</v>
      </c>
      <c r="V383">
        <v>0</v>
      </c>
      <c r="W383" t="str">
        <f>VLOOKUP(ARCHIVOS_COMPLETOS_QMI_1_AL_17_SEP_22[[#This Row],[TIENDA HMPV]],Tabla6[[NOMBRE PDV HMPDV]:[RETAIL MAPPING]],2,0)</f>
        <v>PLATINO</v>
      </c>
      <c r="X383">
        <f>SUM(ARCHIVOS_COMPLETOS_QMI_1_AL_17_SEP_22[[#This Row],[VENTAS MABE]:[OTROS]])</f>
        <v>1</v>
      </c>
      <c r="Y383" s="42">
        <f>IFERROR(ARCHIVOS_COMPLETOS_QMI_1_AL_17_SEP_22[[#This Row],[VENTAS MABE]]/ARCHIVOS_COMPLETOS_QMI_1_AL_17_SEP_22[[#This Row],[VENTAS INDURAMA]],0)</f>
        <v>0</v>
      </c>
      <c r="Z383" t="str">
        <f>VLOOKUP(ARCHIVOS_COMPLETOS_QMI_1_AL_17_SEP_22[[#This Row],[Columna1]],Tabla5[CLAVE],1,0)</f>
        <v>641 - TODOHOGAR MANTAREFRIGERACIÓN</v>
      </c>
    </row>
    <row r="384" spans="1:26" x14ac:dyDescent="0.3">
      <c r="A384" t="str">
        <f>CONCATENATE(ARCHIVOS_COMPLETOS_QMI_1_AL_17_SEP_22[[#This Row],[TIENDA HMPV]],ARCHIVOS_COMPLETOS_QMI_1_AL_17_SEP_22[[#This Row],[LINEA]])</f>
        <v>457 - Tienda Ventanas 820AIRES</v>
      </c>
      <c r="B384" t="s">
        <v>691</v>
      </c>
      <c r="C384" t="s">
        <v>651</v>
      </c>
      <c r="D384" t="s">
        <v>39</v>
      </c>
      <c r="E384" t="s">
        <v>692</v>
      </c>
      <c r="F384" t="s">
        <v>25</v>
      </c>
      <c r="G384">
        <v>0</v>
      </c>
      <c r="H384">
        <v>1</v>
      </c>
      <c r="T384" s="42"/>
      <c r="U384" s="42"/>
      <c r="W384" t="str">
        <f>VLOOKUP(ARCHIVOS_COMPLETOS_QMI_1_AL_17_SEP_22[[#This Row],[TIENDA HMPV]],Tabla6[[NOMBRE PDV HMPDV]:[RETAIL MAPPING]],2,0)</f>
        <v>PLATINO</v>
      </c>
      <c r="X384">
        <f>SUM(ARCHIVOS_COMPLETOS_QMI_1_AL_17_SEP_22[[#This Row],[VENTAS MABE]:[OTROS]])</f>
        <v>1</v>
      </c>
      <c r="Y384" s="42">
        <f>IFERROR(ARCHIVOS_COMPLETOS_QMI_1_AL_17_SEP_22[[#This Row],[VENTAS MABE]]/ARCHIVOS_COMPLETOS_QMI_1_AL_17_SEP_22[[#This Row],[VENTAS INDURAMA]],0)</f>
        <v>0</v>
      </c>
      <c r="Z384" t="str">
        <f>VLOOKUP(ARCHIVOS_COMPLETOS_QMI_1_AL_17_SEP_22[[#This Row],[Columna1]],Tabla5[CLAVE],1,0)</f>
        <v>457 - Tienda Ventanas 820AIRES</v>
      </c>
    </row>
    <row r="385" spans="1:26" x14ac:dyDescent="0.3">
      <c r="A385" t="str">
        <f>CONCATENATE(ARCHIVOS_COMPLETOS_QMI_1_AL_17_SEP_22[[#This Row],[TIENDA HMPV]],ARCHIVOS_COMPLETOS_QMI_1_AL_17_SEP_22[[#This Row],[LINEA]])</f>
        <v>457 - Tienda Ventanas 820COCINAS</v>
      </c>
      <c r="B385" t="s">
        <v>691</v>
      </c>
      <c r="C385" t="s">
        <v>651</v>
      </c>
      <c r="D385" t="s">
        <v>39</v>
      </c>
      <c r="E385" t="s">
        <v>692</v>
      </c>
      <c r="F385" t="s">
        <v>26</v>
      </c>
      <c r="G385">
        <v>5</v>
      </c>
      <c r="I385">
        <v>2</v>
      </c>
      <c r="T385" s="42"/>
      <c r="U385" s="42"/>
      <c r="W385" t="str">
        <f>VLOOKUP(ARCHIVOS_COMPLETOS_QMI_1_AL_17_SEP_22[[#This Row],[TIENDA HMPV]],Tabla6[[NOMBRE PDV HMPDV]:[RETAIL MAPPING]],2,0)</f>
        <v>PLATINO</v>
      </c>
      <c r="X385">
        <f>SUM(ARCHIVOS_COMPLETOS_QMI_1_AL_17_SEP_22[[#This Row],[VENTAS MABE]:[OTROS]])</f>
        <v>2</v>
      </c>
      <c r="Y385" s="42">
        <f>IFERROR(ARCHIVOS_COMPLETOS_QMI_1_AL_17_SEP_22[[#This Row],[VENTAS MABE]]/ARCHIVOS_COMPLETOS_QMI_1_AL_17_SEP_22[[#This Row],[VENTAS INDURAMA]],0)</f>
        <v>0</v>
      </c>
      <c r="Z385" t="str">
        <f>VLOOKUP(ARCHIVOS_COMPLETOS_QMI_1_AL_17_SEP_22[[#This Row],[Columna1]],Tabla5[CLAVE],1,0)</f>
        <v>457 - Tienda Ventanas 820COCINAS</v>
      </c>
    </row>
    <row r="386" spans="1:26" x14ac:dyDescent="0.3">
      <c r="A386" t="str">
        <f>CONCATENATE(ARCHIVOS_COMPLETOS_QMI_1_AL_17_SEP_22[[#This Row],[TIENDA HMPV]],ARCHIVOS_COMPLETOS_QMI_1_AL_17_SEP_22[[#This Row],[LINEA]])</f>
        <v>457 - Tienda Ventanas 820GLOBALES</v>
      </c>
      <c r="B386" t="s">
        <v>691</v>
      </c>
      <c r="C386" t="s">
        <v>651</v>
      </c>
      <c r="D386" t="s">
        <v>39</v>
      </c>
      <c r="E386" t="s">
        <v>692</v>
      </c>
      <c r="F386" t="s">
        <v>27</v>
      </c>
      <c r="G386">
        <v>0</v>
      </c>
      <c r="T386" s="42"/>
      <c r="U386" s="42"/>
      <c r="W386" t="str">
        <f>VLOOKUP(ARCHIVOS_COMPLETOS_QMI_1_AL_17_SEP_22[[#This Row],[TIENDA HMPV]],Tabla6[[NOMBRE PDV HMPDV]:[RETAIL MAPPING]],2,0)</f>
        <v>PLATINO</v>
      </c>
      <c r="X386">
        <f>SUM(ARCHIVOS_COMPLETOS_QMI_1_AL_17_SEP_22[[#This Row],[VENTAS MABE]:[OTROS]])</f>
        <v>0</v>
      </c>
      <c r="Y386" s="42">
        <f>IFERROR(ARCHIVOS_COMPLETOS_QMI_1_AL_17_SEP_22[[#This Row],[VENTAS MABE]]/ARCHIVOS_COMPLETOS_QMI_1_AL_17_SEP_22[[#This Row],[VENTAS INDURAMA]],0)</f>
        <v>0</v>
      </c>
      <c r="Z386" t="str">
        <f>VLOOKUP(ARCHIVOS_COMPLETOS_QMI_1_AL_17_SEP_22[[#This Row],[Columna1]],Tabla5[CLAVE],1,0)</f>
        <v>457 - Tienda Ventanas 820GLOBALES</v>
      </c>
    </row>
    <row r="387" spans="1:26" x14ac:dyDescent="0.3">
      <c r="A387" t="str">
        <f>CONCATENATE(ARCHIVOS_COMPLETOS_QMI_1_AL_17_SEP_22[[#This Row],[TIENDA HMPV]],ARCHIVOS_COMPLETOS_QMI_1_AL_17_SEP_22[[#This Row],[LINEA]])</f>
        <v>457 - Tienda Ventanas 820LAVADO</v>
      </c>
      <c r="B387" t="s">
        <v>691</v>
      </c>
      <c r="C387" t="s">
        <v>651</v>
      </c>
      <c r="D387" t="s">
        <v>39</v>
      </c>
      <c r="E387" t="s">
        <v>692</v>
      </c>
      <c r="F387" t="s">
        <v>28</v>
      </c>
      <c r="G387">
        <v>2</v>
      </c>
      <c r="H387">
        <v>1</v>
      </c>
      <c r="T387" s="42"/>
      <c r="U387" s="42"/>
      <c r="W387" t="str">
        <f>VLOOKUP(ARCHIVOS_COMPLETOS_QMI_1_AL_17_SEP_22[[#This Row],[TIENDA HMPV]],Tabla6[[NOMBRE PDV HMPDV]:[RETAIL MAPPING]],2,0)</f>
        <v>PLATINO</v>
      </c>
      <c r="X387">
        <f>SUM(ARCHIVOS_COMPLETOS_QMI_1_AL_17_SEP_22[[#This Row],[VENTAS MABE]:[OTROS]])</f>
        <v>1</v>
      </c>
      <c r="Y387" s="42">
        <f>IFERROR(ARCHIVOS_COMPLETOS_QMI_1_AL_17_SEP_22[[#This Row],[VENTAS MABE]]/ARCHIVOS_COMPLETOS_QMI_1_AL_17_SEP_22[[#This Row],[VENTAS INDURAMA]],0)</f>
        <v>0</v>
      </c>
      <c r="Z387" t="str">
        <f>VLOOKUP(ARCHIVOS_COMPLETOS_QMI_1_AL_17_SEP_22[[#This Row],[Columna1]],Tabla5[CLAVE],1,0)</f>
        <v>457 - Tienda Ventanas 820LAVADO</v>
      </c>
    </row>
    <row r="388" spans="1:26" x14ac:dyDescent="0.3">
      <c r="A388" t="str">
        <f>CONCATENATE(ARCHIVOS_COMPLETOS_QMI_1_AL_17_SEP_22[[#This Row],[TIENDA HMPV]],ARCHIVOS_COMPLETOS_QMI_1_AL_17_SEP_22[[#This Row],[LINEA]])</f>
        <v>457 - Tienda Ventanas 820REFRIGERACIÓN</v>
      </c>
      <c r="B388" t="s">
        <v>691</v>
      </c>
      <c r="C388" t="s">
        <v>651</v>
      </c>
      <c r="D388" t="s">
        <v>39</v>
      </c>
      <c r="E388" t="s">
        <v>692</v>
      </c>
      <c r="F388" t="s">
        <v>29</v>
      </c>
      <c r="G388">
        <v>3</v>
      </c>
      <c r="H388">
        <v>1</v>
      </c>
      <c r="I388">
        <v>2</v>
      </c>
      <c r="T388" s="42"/>
      <c r="U388" s="42"/>
      <c r="W388" t="str">
        <f>VLOOKUP(ARCHIVOS_COMPLETOS_QMI_1_AL_17_SEP_22[[#This Row],[TIENDA HMPV]],Tabla6[[NOMBRE PDV HMPDV]:[RETAIL MAPPING]],2,0)</f>
        <v>PLATINO</v>
      </c>
      <c r="X388">
        <f>SUM(ARCHIVOS_COMPLETOS_QMI_1_AL_17_SEP_22[[#This Row],[VENTAS MABE]:[OTROS]])</f>
        <v>3</v>
      </c>
      <c r="Y388" s="42">
        <f>IFERROR(ARCHIVOS_COMPLETOS_QMI_1_AL_17_SEP_22[[#This Row],[VENTAS MABE]]/ARCHIVOS_COMPLETOS_QMI_1_AL_17_SEP_22[[#This Row],[VENTAS INDURAMA]],0)</f>
        <v>0.5</v>
      </c>
      <c r="Z388" t="str">
        <f>VLOOKUP(ARCHIVOS_COMPLETOS_QMI_1_AL_17_SEP_22[[#This Row],[Columna1]],Tabla5[CLAVE],1,0)</f>
        <v>457 - Tienda Ventanas 820REFRIGERACIÓN</v>
      </c>
    </row>
    <row r="389" spans="1:26" x14ac:dyDescent="0.3">
      <c r="A389" t="str">
        <f>CONCATENATE(ARCHIVOS_COMPLETOS_QMI_1_AL_17_SEP_22[[#This Row],[TIENDA HMPV]],ARCHIVOS_COMPLETOS_QMI_1_AL_17_SEP_22[[#This Row],[LINEA]])</f>
        <v>454 - TIENDA VINCES 816AIRES</v>
      </c>
      <c r="B389" t="s">
        <v>691</v>
      </c>
      <c r="C389" t="s">
        <v>651</v>
      </c>
      <c r="D389" t="s">
        <v>39</v>
      </c>
      <c r="E389" t="s">
        <v>693</v>
      </c>
      <c r="F389" t="s">
        <v>25</v>
      </c>
      <c r="G389">
        <v>1</v>
      </c>
      <c r="T389" s="42"/>
      <c r="U389" s="42"/>
      <c r="W389" t="str">
        <f>VLOOKUP(ARCHIVOS_COMPLETOS_QMI_1_AL_17_SEP_22[[#This Row],[TIENDA HMPV]],Tabla6[[NOMBRE PDV HMPDV]:[RETAIL MAPPING]],2,0)</f>
        <v>ORO</v>
      </c>
      <c r="X389">
        <f>SUM(ARCHIVOS_COMPLETOS_QMI_1_AL_17_SEP_22[[#This Row],[VENTAS MABE]:[OTROS]])</f>
        <v>0</v>
      </c>
      <c r="Y389" s="42">
        <f>IFERROR(ARCHIVOS_COMPLETOS_QMI_1_AL_17_SEP_22[[#This Row],[VENTAS MABE]]/ARCHIVOS_COMPLETOS_QMI_1_AL_17_SEP_22[[#This Row],[VENTAS INDURAMA]],0)</f>
        <v>0</v>
      </c>
      <c r="Z389" t="str">
        <f>VLOOKUP(ARCHIVOS_COMPLETOS_QMI_1_AL_17_SEP_22[[#This Row],[Columna1]],Tabla5[CLAVE],1,0)</f>
        <v>454 - TIENDA VINCES 816AIRES</v>
      </c>
    </row>
    <row r="390" spans="1:26" x14ac:dyDescent="0.3">
      <c r="A390" t="str">
        <f>CONCATENATE(ARCHIVOS_COMPLETOS_QMI_1_AL_17_SEP_22[[#This Row],[TIENDA HMPV]],ARCHIVOS_COMPLETOS_QMI_1_AL_17_SEP_22[[#This Row],[LINEA]])</f>
        <v>454 - TIENDA VINCES 816COCINAS</v>
      </c>
      <c r="B390" t="s">
        <v>691</v>
      </c>
      <c r="C390" t="s">
        <v>651</v>
      </c>
      <c r="D390" t="s">
        <v>39</v>
      </c>
      <c r="E390" t="s">
        <v>693</v>
      </c>
      <c r="F390" t="s">
        <v>26</v>
      </c>
      <c r="G390">
        <v>5</v>
      </c>
      <c r="H390">
        <v>2</v>
      </c>
      <c r="I390">
        <v>2</v>
      </c>
      <c r="T390" s="42"/>
      <c r="U390" s="42"/>
      <c r="W390" t="str">
        <f>VLOOKUP(ARCHIVOS_COMPLETOS_QMI_1_AL_17_SEP_22[[#This Row],[TIENDA HMPV]],Tabla6[[NOMBRE PDV HMPDV]:[RETAIL MAPPING]],2,0)</f>
        <v>ORO</v>
      </c>
      <c r="X390">
        <f>SUM(ARCHIVOS_COMPLETOS_QMI_1_AL_17_SEP_22[[#This Row],[VENTAS MABE]:[OTROS]])</f>
        <v>4</v>
      </c>
      <c r="Y390" s="42">
        <f>IFERROR(ARCHIVOS_COMPLETOS_QMI_1_AL_17_SEP_22[[#This Row],[VENTAS MABE]]/ARCHIVOS_COMPLETOS_QMI_1_AL_17_SEP_22[[#This Row],[VENTAS INDURAMA]],0)</f>
        <v>1</v>
      </c>
      <c r="Z390" t="str">
        <f>VLOOKUP(ARCHIVOS_COMPLETOS_QMI_1_AL_17_SEP_22[[#This Row],[Columna1]],Tabla5[CLAVE],1,0)</f>
        <v>454 - TIENDA VINCES 816COCINAS</v>
      </c>
    </row>
    <row r="391" spans="1:26" x14ac:dyDescent="0.3">
      <c r="A391" t="str">
        <f>CONCATENATE(ARCHIVOS_COMPLETOS_QMI_1_AL_17_SEP_22[[#This Row],[TIENDA HMPV]],ARCHIVOS_COMPLETOS_QMI_1_AL_17_SEP_22[[#This Row],[LINEA]])</f>
        <v>454 - TIENDA VINCES 816EMPOTRE</v>
      </c>
      <c r="B391" t="s">
        <v>691</v>
      </c>
      <c r="C391" t="s">
        <v>651</v>
      </c>
      <c r="D391" t="s">
        <v>39</v>
      </c>
      <c r="E391" t="s">
        <v>693</v>
      </c>
      <c r="F391" t="s">
        <v>32</v>
      </c>
      <c r="G391">
        <v>0</v>
      </c>
      <c r="T391" s="42"/>
      <c r="U391" s="42"/>
      <c r="W391" t="str">
        <f>VLOOKUP(ARCHIVOS_COMPLETOS_QMI_1_AL_17_SEP_22[[#This Row],[TIENDA HMPV]],Tabla6[[NOMBRE PDV HMPDV]:[RETAIL MAPPING]],2,0)</f>
        <v>ORO</v>
      </c>
      <c r="X391">
        <f>SUM(ARCHIVOS_COMPLETOS_QMI_1_AL_17_SEP_22[[#This Row],[VENTAS MABE]:[OTROS]])</f>
        <v>0</v>
      </c>
      <c r="Y391" s="42">
        <f>IFERROR(ARCHIVOS_COMPLETOS_QMI_1_AL_17_SEP_22[[#This Row],[VENTAS MABE]]/ARCHIVOS_COMPLETOS_QMI_1_AL_17_SEP_22[[#This Row],[VENTAS INDURAMA]],0)</f>
        <v>0</v>
      </c>
      <c r="Z391" t="str">
        <f>VLOOKUP(ARCHIVOS_COMPLETOS_QMI_1_AL_17_SEP_22[[#This Row],[Columna1]],Tabla5[CLAVE],1,0)</f>
        <v>454 - TIENDA VINCES 816EMPOTRE</v>
      </c>
    </row>
    <row r="392" spans="1:26" x14ac:dyDescent="0.3">
      <c r="A392" t="str">
        <f>CONCATENATE(ARCHIVOS_COMPLETOS_QMI_1_AL_17_SEP_22[[#This Row],[TIENDA HMPV]],ARCHIVOS_COMPLETOS_QMI_1_AL_17_SEP_22[[#This Row],[LINEA]])</f>
        <v>454 - TIENDA VINCES 816GLOBALES</v>
      </c>
      <c r="B392" t="s">
        <v>691</v>
      </c>
      <c r="C392" t="s">
        <v>651</v>
      </c>
      <c r="D392" t="s">
        <v>39</v>
      </c>
      <c r="E392" t="s">
        <v>693</v>
      </c>
      <c r="F392" t="s">
        <v>27</v>
      </c>
      <c r="G392">
        <v>2</v>
      </c>
      <c r="T392" s="42"/>
      <c r="U392" s="42"/>
      <c r="W392" t="str">
        <f>VLOOKUP(ARCHIVOS_COMPLETOS_QMI_1_AL_17_SEP_22[[#This Row],[TIENDA HMPV]],Tabla6[[NOMBRE PDV HMPDV]:[RETAIL MAPPING]],2,0)</f>
        <v>ORO</v>
      </c>
      <c r="X392">
        <f>SUM(ARCHIVOS_COMPLETOS_QMI_1_AL_17_SEP_22[[#This Row],[VENTAS MABE]:[OTROS]])</f>
        <v>0</v>
      </c>
      <c r="Y392" s="42">
        <f>IFERROR(ARCHIVOS_COMPLETOS_QMI_1_AL_17_SEP_22[[#This Row],[VENTAS MABE]]/ARCHIVOS_COMPLETOS_QMI_1_AL_17_SEP_22[[#This Row],[VENTAS INDURAMA]],0)</f>
        <v>0</v>
      </c>
      <c r="Z392" t="str">
        <f>VLOOKUP(ARCHIVOS_COMPLETOS_QMI_1_AL_17_SEP_22[[#This Row],[Columna1]],Tabla5[CLAVE],1,0)</f>
        <v>454 - TIENDA VINCES 816GLOBALES</v>
      </c>
    </row>
    <row r="393" spans="1:26" x14ac:dyDescent="0.3">
      <c r="A393" t="str">
        <f>CONCATENATE(ARCHIVOS_COMPLETOS_QMI_1_AL_17_SEP_22[[#This Row],[TIENDA HMPV]],ARCHIVOS_COMPLETOS_QMI_1_AL_17_SEP_22[[#This Row],[LINEA]])</f>
        <v>454 - TIENDA VINCES 816LAVADO</v>
      </c>
      <c r="B393" t="s">
        <v>691</v>
      </c>
      <c r="C393" t="s">
        <v>651</v>
      </c>
      <c r="D393" t="s">
        <v>39</v>
      </c>
      <c r="E393" t="s">
        <v>693</v>
      </c>
      <c r="F393" t="s">
        <v>28</v>
      </c>
      <c r="G393">
        <v>4</v>
      </c>
      <c r="H393">
        <v>2</v>
      </c>
      <c r="T393" s="42"/>
      <c r="U393" s="42"/>
      <c r="W393" t="str">
        <f>VLOOKUP(ARCHIVOS_COMPLETOS_QMI_1_AL_17_SEP_22[[#This Row],[TIENDA HMPV]],Tabla6[[NOMBRE PDV HMPDV]:[RETAIL MAPPING]],2,0)</f>
        <v>ORO</v>
      </c>
      <c r="X393">
        <f>SUM(ARCHIVOS_COMPLETOS_QMI_1_AL_17_SEP_22[[#This Row],[VENTAS MABE]:[OTROS]])</f>
        <v>2</v>
      </c>
      <c r="Y393" s="42">
        <f>IFERROR(ARCHIVOS_COMPLETOS_QMI_1_AL_17_SEP_22[[#This Row],[VENTAS MABE]]/ARCHIVOS_COMPLETOS_QMI_1_AL_17_SEP_22[[#This Row],[VENTAS INDURAMA]],0)</f>
        <v>0</v>
      </c>
      <c r="Z393" t="str">
        <f>VLOOKUP(ARCHIVOS_COMPLETOS_QMI_1_AL_17_SEP_22[[#This Row],[Columna1]],Tabla5[CLAVE],1,0)</f>
        <v>454 - TIENDA VINCES 816LAVADO</v>
      </c>
    </row>
    <row r="394" spans="1:26" x14ac:dyDescent="0.3">
      <c r="A394" t="str">
        <f>CONCATENATE(ARCHIVOS_COMPLETOS_QMI_1_AL_17_SEP_22[[#This Row],[TIENDA HMPV]],ARCHIVOS_COMPLETOS_QMI_1_AL_17_SEP_22[[#This Row],[LINEA]])</f>
        <v>454 - TIENDA VINCES 816REFRIGERACIÓN</v>
      </c>
      <c r="B394" t="s">
        <v>691</v>
      </c>
      <c r="C394" t="s">
        <v>651</v>
      </c>
      <c r="D394" t="s">
        <v>39</v>
      </c>
      <c r="E394" t="s">
        <v>693</v>
      </c>
      <c r="F394" t="s">
        <v>29</v>
      </c>
      <c r="G394">
        <v>9</v>
      </c>
      <c r="H394">
        <v>1</v>
      </c>
      <c r="I394">
        <v>2</v>
      </c>
      <c r="T394" s="42"/>
      <c r="U394" s="42"/>
      <c r="W394" t="str">
        <f>VLOOKUP(ARCHIVOS_COMPLETOS_QMI_1_AL_17_SEP_22[[#This Row],[TIENDA HMPV]],Tabla6[[NOMBRE PDV HMPDV]:[RETAIL MAPPING]],2,0)</f>
        <v>ORO</v>
      </c>
      <c r="X394">
        <f>SUM(ARCHIVOS_COMPLETOS_QMI_1_AL_17_SEP_22[[#This Row],[VENTAS MABE]:[OTROS]])</f>
        <v>3</v>
      </c>
      <c r="Y394" s="42">
        <f>IFERROR(ARCHIVOS_COMPLETOS_QMI_1_AL_17_SEP_22[[#This Row],[VENTAS MABE]]/ARCHIVOS_COMPLETOS_QMI_1_AL_17_SEP_22[[#This Row],[VENTAS INDURAMA]],0)</f>
        <v>0.5</v>
      </c>
      <c r="Z394" t="str">
        <f>VLOOKUP(ARCHIVOS_COMPLETOS_QMI_1_AL_17_SEP_22[[#This Row],[Columna1]],Tabla5[CLAVE],1,0)</f>
        <v>454 - TIENDA VINCES 816REFRIGERACIÓN</v>
      </c>
    </row>
    <row r="395" spans="1:26" x14ac:dyDescent="0.3">
      <c r="A395" t="str">
        <f>CONCATENATE(ARCHIVOS_COMPLETOS_QMI_1_AL_17_SEP_22[[#This Row],[TIENDA HMPV]],ARCHIVOS_COMPLETOS_QMI_1_AL_17_SEP_22[[#This Row],[LINEA]])</f>
        <v>536 - VINCESAIRES</v>
      </c>
      <c r="B395" t="s">
        <v>691</v>
      </c>
      <c r="C395" t="s">
        <v>651</v>
      </c>
      <c r="D395" t="s">
        <v>30</v>
      </c>
      <c r="E395" t="s">
        <v>694</v>
      </c>
      <c r="F395" t="s">
        <v>25</v>
      </c>
      <c r="G395">
        <v>2</v>
      </c>
      <c r="I395">
        <v>1</v>
      </c>
      <c r="T395" s="42"/>
      <c r="U395" s="42"/>
      <c r="W395" t="str">
        <f>VLOOKUP(ARCHIVOS_COMPLETOS_QMI_1_AL_17_SEP_22[[#This Row],[TIENDA HMPV]],Tabla6[[NOMBRE PDV HMPDV]:[RETAIL MAPPING]],2,0)</f>
        <v>PLATINO</v>
      </c>
      <c r="X395">
        <f>SUM(ARCHIVOS_COMPLETOS_QMI_1_AL_17_SEP_22[[#This Row],[VENTAS MABE]:[OTROS]])</f>
        <v>1</v>
      </c>
      <c r="Y395" s="42">
        <f>IFERROR(ARCHIVOS_COMPLETOS_QMI_1_AL_17_SEP_22[[#This Row],[VENTAS MABE]]/ARCHIVOS_COMPLETOS_QMI_1_AL_17_SEP_22[[#This Row],[VENTAS INDURAMA]],0)</f>
        <v>0</v>
      </c>
      <c r="Z395" t="str">
        <f>VLOOKUP(ARCHIVOS_COMPLETOS_QMI_1_AL_17_SEP_22[[#This Row],[Columna1]],Tabla5[CLAVE],1,0)</f>
        <v>536 - VINCESAIRES</v>
      </c>
    </row>
    <row r="396" spans="1:26" x14ac:dyDescent="0.3">
      <c r="A396" t="str">
        <f>CONCATENATE(ARCHIVOS_COMPLETOS_QMI_1_AL_17_SEP_22[[#This Row],[TIENDA HMPV]],ARCHIVOS_COMPLETOS_QMI_1_AL_17_SEP_22[[#This Row],[LINEA]])</f>
        <v>536 - VINCESCOCINAS</v>
      </c>
      <c r="B396" t="s">
        <v>691</v>
      </c>
      <c r="C396" t="s">
        <v>651</v>
      </c>
      <c r="D396" t="s">
        <v>30</v>
      </c>
      <c r="E396" t="s">
        <v>694</v>
      </c>
      <c r="F396" t="s">
        <v>26</v>
      </c>
      <c r="G396">
        <v>11</v>
      </c>
      <c r="H396">
        <v>2</v>
      </c>
      <c r="I396">
        <v>4</v>
      </c>
      <c r="T396" s="42"/>
      <c r="U396" s="42"/>
      <c r="W396" t="str">
        <f>VLOOKUP(ARCHIVOS_COMPLETOS_QMI_1_AL_17_SEP_22[[#This Row],[TIENDA HMPV]],Tabla6[[NOMBRE PDV HMPDV]:[RETAIL MAPPING]],2,0)</f>
        <v>PLATINO</v>
      </c>
      <c r="X396">
        <f>SUM(ARCHIVOS_COMPLETOS_QMI_1_AL_17_SEP_22[[#This Row],[VENTAS MABE]:[OTROS]])</f>
        <v>6</v>
      </c>
      <c r="Y396" s="42">
        <f>IFERROR(ARCHIVOS_COMPLETOS_QMI_1_AL_17_SEP_22[[#This Row],[VENTAS MABE]]/ARCHIVOS_COMPLETOS_QMI_1_AL_17_SEP_22[[#This Row],[VENTAS INDURAMA]],0)</f>
        <v>0.5</v>
      </c>
      <c r="Z396" t="str">
        <f>VLOOKUP(ARCHIVOS_COMPLETOS_QMI_1_AL_17_SEP_22[[#This Row],[Columna1]],Tabla5[CLAVE],1,0)</f>
        <v>536 - VINCESCOCINAS</v>
      </c>
    </row>
    <row r="397" spans="1:26" x14ac:dyDescent="0.3">
      <c r="A397" t="str">
        <f>CONCATENATE(ARCHIVOS_COMPLETOS_QMI_1_AL_17_SEP_22[[#This Row],[TIENDA HMPV]],ARCHIVOS_COMPLETOS_QMI_1_AL_17_SEP_22[[#This Row],[LINEA]])</f>
        <v>536 - VINCESGLOBALES</v>
      </c>
      <c r="B397" t="s">
        <v>691</v>
      </c>
      <c r="C397" t="s">
        <v>651</v>
      </c>
      <c r="D397" t="s">
        <v>30</v>
      </c>
      <c r="E397" t="s">
        <v>694</v>
      </c>
      <c r="F397" t="s">
        <v>27</v>
      </c>
      <c r="G397">
        <v>4</v>
      </c>
      <c r="H397">
        <v>2</v>
      </c>
      <c r="I397">
        <v>1</v>
      </c>
      <c r="T397" s="42"/>
      <c r="U397" s="42"/>
      <c r="W397" t="str">
        <f>VLOOKUP(ARCHIVOS_COMPLETOS_QMI_1_AL_17_SEP_22[[#This Row],[TIENDA HMPV]],Tabla6[[NOMBRE PDV HMPDV]:[RETAIL MAPPING]],2,0)</f>
        <v>PLATINO</v>
      </c>
      <c r="X397">
        <f>SUM(ARCHIVOS_COMPLETOS_QMI_1_AL_17_SEP_22[[#This Row],[VENTAS MABE]:[OTROS]])</f>
        <v>3</v>
      </c>
      <c r="Y397" s="42">
        <f>IFERROR(ARCHIVOS_COMPLETOS_QMI_1_AL_17_SEP_22[[#This Row],[VENTAS MABE]]/ARCHIVOS_COMPLETOS_QMI_1_AL_17_SEP_22[[#This Row],[VENTAS INDURAMA]],0)</f>
        <v>2</v>
      </c>
      <c r="Z397" t="str">
        <f>VLOOKUP(ARCHIVOS_COMPLETOS_QMI_1_AL_17_SEP_22[[#This Row],[Columna1]],Tabla5[CLAVE],1,0)</f>
        <v>536 - VINCESGLOBALES</v>
      </c>
    </row>
    <row r="398" spans="1:26" x14ac:dyDescent="0.3">
      <c r="A398" t="str">
        <f>CONCATENATE(ARCHIVOS_COMPLETOS_QMI_1_AL_17_SEP_22[[#This Row],[TIENDA HMPV]],ARCHIVOS_COMPLETOS_QMI_1_AL_17_SEP_22[[#This Row],[LINEA]])</f>
        <v>536 - VINCESLAVADO</v>
      </c>
      <c r="B398" t="s">
        <v>691</v>
      </c>
      <c r="C398" t="s">
        <v>651</v>
      </c>
      <c r="D398" t="s">
        <v>30</v>
      </c>
      <c r="E398" t="s">
        <v>694</v>
      </c>
      <c r="F398" t="s">
        <v>28</v>
      </c>
      <c r="G398">
        <v>4</v>
      </c>
      <c r="H398">
        <v>1</v>
      </c>
      <c r="I398">
        <v>3</v>
      </c>
      <c r="T398" s="42"/>
      <c r="U398" s="42"/>
      <c r="W398" t="str">
        <f>VLOOKUP(ARCHIVOS_COMPLETOS_QMI_1_AL_17_SEP_22[[#This Row],[TIENDA HMPV]],Tabla6[[NOMBRE PDV HMPDV]:[RETAIL MAPPING]],2,0)</f>
        <v>PLATINO</v>
      </c>
      <c r="X398">
        <f>SUM(ARCHIVOS_COMPLETOS_QMI_1_AL_17_SEP_22[[#This Row],[VENTAS MABE]:[OTROS]])</f>
        <v>4</v>
      </c>
      <c r="Y398" s="42">
        <f>IFERROR(ARCHIVOS_COMPLETOS_QMI_1_AL_17_SEP_22[[#This Row],[VENTAS MABE]]/ARCHIVOS_COMPLETOS_QMI_1_AL_17_SEP_22[[#This Row],[VENTAS INDURAMA]],0)</f>
        <v>0.33333333333333331</v>
      </c>
      <c r="Z398" t="str">
        <f>VLOOKUP(ARCHIVOS_COMPLETOS_QMI_1_AL_17_SEP_22[[#This Row],[Columna1]],Tabla5[CLAVE],1,0)</f>
        <v>536 - VINCESLAVADO</v>
      </c>
    </row>
    <row r="399" spans="1:26" x14ac:dyDescent="0.3">
      <c r="A399" t="str">
        <f>CONCATENATE(ARCHIVOS_COMPLETOS_QMI_1_AL_17_SEP_22[[#This Row],[TIENDA HMPV]],ARCHIVOS_COMPLETOS_QMI_1_AL_17_SEP_22[[#This Row],[LINEA]])</f>
        <v>536 - VINCESREFRIGERACIÓN</v>
      </c>
      <c r="B399" t="s">
        <v>691</v>
      </c>
      <c r="C399" t="s">
        <v>651</v>
      </c>
      <c r="D399" t="s">
        <v>30</v>
      </c>
      <c r="E399" t="s">
        <v>694</v>
      </c>
      <c r="F399" t="s">
        <v>29</v>
      </c>
      <c r="G399">
        <v>7</v>
      </c>
      <c r="I399">
        <v>3</v>
      </c>
      <c r="T399" s="42"/>
      <c r="U399" s="42"/>
      <c r="W399" t="str">
        <f>VLOOKUP(ARCHIVOS_COMPLETOS_QMI_1_AL_17_SEP_22[[#This Row],[TIENDA HMPV]],Tabla6[[NOMBRE PDV HMPDV]:[RETAIL MAPPING]],2,0)</f>
        <v>PLATINO</v>
      </c>
      <c r="X399">
        <f>SUM(ARCHIVOS_COMPLETOS_QMI_1_AL_17_SEP_22[[#This Row],[VENTAS MABE]:[OTROS]])</f>
        <v>3</v>
      </c>
      <c r="Y399" s="42">
        <f>IFERROR(ARCHIVOS_COMPLETOS_QMI_1_AL_17_SEP_22[[#This Row],[VENTAS MABE]]/ARCHIVOS_COMPLETOS_QMI_1_AL_17_SEP_22[[#This Row],[VENTAS INDURAMA]],0)</f>
        <v>0</v>
      </c>
      <c r="Z399" t="str">
        <f>VLOOKUP(ARCHIVOS_COMPLETOS_QMI_1_AL_17_SEP_22[[#This Row],[Columna1]],Tabla5[CLAVE],1,0)</f>
        <v>536 - VINCESREFRIGERACIÓN</v>
      </c>
    </row>
    <row r="400" spans="1:26" x14ac:dyDescent="0.3">
      <c r="A400" t="str">
        <f>CONCATENATE(ARCHIVOS_COMPLETOS_QMI_1_AL_17_SEP_22[[#This Row],[TIENDA HMPV]],ARCHIVOS_COMPLETOS_QMI_1_AL_17_SEP_22[[#This Row],[LINEA]])</f>
        <v>468 - TIENDA PARQUE CALIFORNIA 932AIRES</v>
      </c>
      <c r="B400" t="s">
        <v>161</v>
      </c>
      <c r="C400" t="s">
        <v>162</v>
      </c>
      <c r="D400" t="s">
        <v>39</v>
      </c>
      <c r="E400" t="s">
        <v>163</v>
      </c>
      <c r="F400" t="s">
        <v>25</v>
      </c>
      <c r="G400">
        <v>5</v>
      </c>
      <c r="H400">
        <v>2</v>
      </c>
      <c r="I400">
        <v>1</v>
      </c>
      <c r="K400">
        <v>1</v>
      </c>
      <c r="L400">
        <v>1</v>
      </c>
      <c r="T400" s="42"/>
      <c r="U400" s="42"/>
      <c r="W400" t="str">
        <f>VLOOKUP(ARCHIVOS_COMPLETOS_QMI_1_AL_17_SEP_22[[#This Row],[TIENDA HMPV]],Tabla6[[NOMBRE PDV HMPDV]:[RETAIL MAPPING]],2,0)</f>
        <v>PLATINO</v>
      </c>
      <c r="X400">
        <f>SUM(ARCHIVOS_COMPLETOS_QMI_1_AL_17_SEP_22[[#This Row],[VENTAS MABE]:[OTROS]])</f>
        <v>5</v>
      </c>
      <c r="Y400" s="42">
        <f>IFERROR(ARCHIVOS_COMPLETOS_QMI_1_AL_17_SEP_22[[#This Row],[VENTAS MABE]]/ARCHIVOS_COMPLETOS_QMI_1_AL_17_SEP_22[[#This Row],[VENTAS INDURAMA]],0)</f>
        <v>2</v>
      </c>
      <c r="Z400" t="str">
        <f>VLOOKUP(ARCHIVOS_COMPLETOS_QMI_1_AL_17_SEP_22[[#This Row],[Columna1]],Tabla5[CLAVE],1,0)</f>
        <v>468 - TIENDA PARQUE CALIFORNIA 932AIRES</v>
      </c>
    </row>
    <row r="401" spans="1:26" x14ac:dyDescent="0.3">
      <c r="A401" t="str">
        <f>CONCATENATE(ARCHIVOS_COMPLETOS_QMI_1_AL_17_SEP_22[[#This Row],[TIENDA HMPV]],ARCHIVOS_COMPLETOS_QMI_1_AL_17_SEP_22[[#This Row],[LINEA]])</f>
        <v>468 - TIENDA PARQUE CALIFORNIA 932COCINAS</v>
      </c>
      <c r="B401" t="s">
        <v>161</v>
      </c>
      <c r="C401" t="s">
        <v>162</v>
      </c>
      <c r="D401" t="s">
        <v>39</v>
      </c>
      <c r="E401" t="s">
        <v>163</v>
      </c>
      <c r="F401" t="s">
        <v>26</v>
      </c>
      <c r="G401">
        <v>39</v>
      </c>
      <c r="H401">
        <v>13</v>
      </c>
      <c r="I401">
        <v>12</v>
      </c>
      <c r="J401">
        <v>2</v>
      </c>
      <c r="T401" s="42"/>
      <c r="U401" s="42"/>
      <c r="W401" t="str">
        <f>VLOOKUP(ARCHIVOS_COMPLETOS_QMI_1_AL_17_SEP_22[[#This Row],[TIENDA HMPV]],Tabla6[[NOMBRE PDV HMPDV]:[RETAIL MAPPING]],2,0)</f>
        <v>PLATINO</v>
      </c>
      <c r="X401">
        <f>SUM(ARCHIVOS_COMPLETOS_QMI_1_AL_17_SEP_22[[#This Row],[VENTAS MABE]:[OTROS]])</f>
        <v>27</v>
      </c>
      <c r="Y401" s="42">
        <f>IFERROR(ARCHIVOS_COMPLETOS_QMI_1_AL_17_SEP_22[[#This Row],[VENTAS MABE]]/ARCHIVOS_COMPLETOS_QMI_1_AL_17_SEP_22[[#This Row],[VENTAS INDURAMA]],0)</f>
        <v>1.0833333333333333</v>
      </c>
      <c r="Z401" t="str">
        <f>VLOOKUP(ARCHIVOS_COMPLETOS_QMI_1_AL_17_SEP_22[[#This Row],[Columna1]],Tabla5[CLAVE],1,0)</f>
        <v>468 - TIENDA PARQUE CALIFORNIA 932COCINAS</v>
      </c>
    </row>
    <row r="402" spans="1:26" x14ac:dyDescent="0.3">
      <c r="A402" t="str">
        <f>CONCATENATE(ARCHIVOS_COMPLETOS_QMI_1_AL_17_SEP_22[[#This Row],[TIENDA HMPV]],ARCHIVOS_COMPLETOS_QMI_1_AL_17_SEP_22[[#This Row],[LINEA]])</f>
        <v>468 - TIENDA PARQUE CALIFORNIA 932EMPOTRE</v>
      </c>
      <c r="B402" t="s">
        <v>161</v>
      </c>
      <c r="C402" t="s">
        <v>162</v>
      </c>
      <c r="D402" t="s">
        <v>39</v>
      </c>
      <c r="E402" t="s">
        <v>163</v>
      </c>
      <c r="F402" t="s">
        <v>32</v>
      </c>
      <c r="G402">
        <v>0</v>
      </c>
      <c r="T402" s="42"/>
      <c r="U402" s="42"/>
      <c r="W402" t="str">
        <f>VLOOKUP(ARCHIVOS_COMPLETOS_QMI_1_AL_17_SEP_22[[#This Row],[TIENDA HMPV]],Tabla6[[NOMBRE PDV HMPDV]:[RETAIL MAPPING]],2,0)</f>
        <v>PLATINO</v>
      </c>
      <c r="X402">
        <f>SUM(ARCHIVOS_COMPLETOS_QMI_1_AL_17_SEP_22[[#This Row],[VENTAS MABE]:[OTROS]])</f>
        <v>0</v>
      </c>
      <c r="Y402" s="42">
        <f>IFERROR(ARCHIVOS_COMPLETOS_QMI_1_AL_17_SEP_22[[#This Row],[VENTAS MABE]]/ARCHIVOS_COMPLETOS_QMI_1_AL_17_SEP_22[[#This Row],[VENTAS INDURAMA]],0)</f>
        <v>0</v>
      </c>
      <c r="Z402" t="str">
        <f>VLOOKUP(ARCHIVOS_COMPLETOS_QMI_1_AL_17_SEP_22[[#This Row],[Columna1]],Tabla5[CLAVE],1,0)</f>
        <v>468 - TIENDA PARQUE CALIFORNIA 932EMPOTRE</v>
      </c>
    </row>
    <row r="403" spans="1:26" x14ac:dyDescent="0.3">
      <c r="A403" t="str">
        <f>CONCATENATE(ARCHIVOS_COMPLETOS_QMI_1_AL_17_SEP_22[[#This Row],[TIENDA HMPV]],ARCHIVOS_COMPLETOS_QMI_1_AL_17_SEP_22[[#This Row],[LINEA]])</f>
        <v>468 - TIENDA PARQUE CALIFORNIA 932GLOBALES</v>
      </c>
      <c r="B403" t="s">
        <v>161</v>
      </c>
      <c r="C403" t="s">
        <v>162</v>
      </c>
      <c r="D403" t="s">
        <v>39</v>
      </c>
      <c r="E403" t="s">
        <v>163</v>
      </c>
      <c r="F403" t="s">
        <v>27</v>
      </c>
      <c r="G403">
        <v>15</v>
      </c>
      <c r="H403">
        <v>3</v>
      </c>
      <c r="T403" s="42"/>
      <c r="U403" s="42"/>
      <c r="W403" t="str">
        <f>VLOOKUP(ARCHIVOS_COMPLETOS_QMI_1_AL_17_SEP_22[[#This Row],[TIENDA HMPV]],Tabla6[[NOMBRE PDV HMPDV]:[RETAIL MAPPING]],2,0)</f>
        <v>PLATINO</v>
      </c>
      <c r="X403">
        <f>SUM(ARCHIVOS_COMPLETOS_QMI_1_AL_17_SEP_22[[#This Row],[VENTAS MABE]:[OTROS]])</f>
        <v>3</v>
      </c>
      <c r="Y403" s="42">
        <f>IFERROR(ARCHIVOS_COMPLETOS_QMI_1_AL_17_SEP_22[[#This Row],[VENTAS MABE]]/ARCHIVOS_COMPLETOS_QMI_1_AL_17_SEP_22[[#This Row],[VENTAS INDURAMA]],0)</f>
        <v>0</v>
      </c>
      <c r="Z403" t="str">
        <f>VLOOKUP(ARCHIVOS_COMPLETOS_QMI_1_AL_17_SEP_22[[#This Row],[Columna1]],Tabla5[CLAVE],1,0)</f>
        <v>468 - TIENDA PARQUE CALIFORNIA 932GLOBALES</v>
      </c>
    </row>
    <row r="404" spans="1:26" x14ac:dyDescent="0.3">
      <c r="A404" t="str">
        <f>CONCATENATE(ARCHIVOS_COMPLETOS_QMI_1_AL_17_SEP_22[[#This Row],[TIENDA HMPV]],ARCHIVOS_COMPLETOS_QMI_1_AL_17_SEP_22[[#This Row],[LINEA]])</f>
        <v>468 - TIENDA PARQUE CALIFORNIA 932LAVADO</v>
      </c>
      <c r="B404" t="s">
        <v>161</v>
      </c>
      <c r="C404" t="s">
        <v>162</v>
      </c>
      <c r="D404" t="s">
        <v>39</v>
      </c>
      <c r="E404" t="s">
        <v>163</v>
      </c>
      <c r="F404" t="s">
        <v>28</v>
      </c>
      <c r="G404">
        <v>12</v>
      </c>
      <c r="H404">
        <v>1</v>
      </c>
      <c r="J404">
        <v>8</v>
      </c>
      <c r="K404">
        <v>2</v>
      </c>
      <c r="L404">
        <v>3</v>
      </c>
      <c r="M404">
        <v>8</v>
      </c>
      <c r="T404" s="42"/>
      <c r="U404" s="42"/>
      <c r="W404" t="str">
        <f>VLOOKUP(ARCHIVOS_COMPLETOS_QMI_1_AL_17_SEP_22[[#This Row],[TIENDA HMPV]],Tabla6[[NOMBRE PDV HMPDV]:[RETAIL MAPPING]],2,0)</f>
        <v>PLATINO</v>
      </c>
      <c r="X404">
        <f>SUM(ARCHIVOS_COMPLETOS_QMI_1_AL_17_SEP_22[[#This Row],[VENTAS MABE]:[OTROS]])</f>
        <v>22</v>
      </c>
      <c r="Y404" s="42">
        <f>IFERROR(ARCHIVOS_COMPLETOS_QMI_1_AL_17_SEP_22[[#This Row],[VENTAS MABE]]/ARCHIVOS_COMPLETOS_QMI_1_AL_17_SEP_22[[#This Row],[VENTAS INDURAMA]],0)</f>
        <v>0</v>
      </c>
      <c r="Z404" t="str">
        <f>VLOOKUP(ARCHIVOS_COMPLETOS_QMI_1_AL_17_SEP_22[[#This Row],[Columna1]],Tabla5[CLAVE],1,0)</f>
        <v>468 - TIENDA PARQUE CALIFORNIA 932LAVADO</v>
      </c>
    </row>
    <row r="405" spans="1:26" x14ac:dyDescent="0.3">
      <c r="A405" t="str">
        <f>CONCATENATE(ARCHIVOS_COMPLETOS_QMI_1_AL_17_SEP_22[[#This Row],[TIENDA HMPV]],ARCHIVOS_COMPLETOS_QMI_1_AL_17_SEP_22[[#This Row],[LINEA]])</f>
        <v>468 - TIENDA PARQUE CALIFORNIA 932REFRIGERACIÓN</v>
      </c>
      <c r="B405" t="s">
        <v>161</v>
      </c>
      <c r="C405" t="s">
        <v>162</v>
      </c>
      <c r="D405" t="s">
        <v>39</v>
      </c>
      <c r="E405" t="s">
        <v>163</v>
      </c>
      <c r="F405" t="s">
        <v>29</v>
      </c>
      <c r="G405">
        <v>30</v>
      </c>
      <c r="H405">
        <v>7</v>
      </c>
      <c r="I405">
        <v>8</v>
      </c>
      <c r="J405">
        <v>6</v>
      </c>
      <c r="L405">
        <v>3</v>
      </c>
      <c r="T405" s="42"/>
      <c r="U405" s="42"/>
      <c r="W405" t="str">
        <f>VLOOKUP(ARCHIVOS_COMPLETOS_QMI_1_AL_17_SEP_22[[#This Row],[TIENDA HMPV]],Tabla6[[NOMBRE PDV HMPDV]:[RETAIL MAPPING]],2,0)</f>
        <v>PLATINO</v>
      </c>
      <c r="X405">
        <f>SUM(ARCHIVOS_COMPLETOS_QMI_1_AL_17_SEP_22[[#This Row],[VENTAS MABE]:[OTROS]])</f>
        <v>24</v>
      </c>
      <c r="Y405" s="42">
        <f>IFERROR(ARCHIVOS_COMPLETOS_QMI_1_AL_17_SEP_22[[#This Row],[VENTAS MABE]]/ARCHIVOS_COMPLETOS_QMI_1_AL_17_SEP_22[[#This Row],[VENTAS INDURAMA]],0)</f>
        <v>0.875</v>
      </c>
      <c r="Z405" t="str">
        <f>VLOOKUP(ARCHIVOS_COMPLETOS_QMI_1_AL_17_SEP_22[[#This Row],[Columna1]],Tabla5[CLAVE],1,0)</f>
        <v>468 - TIENDA PARQUE CALIFORNIA 932REFRIGERACIÓN</v>
      </c>
    </row>
    <row r="406" spans="1:26" x14ac:dyDescent="0.3">
      <c r="A406" t="str">
        <f>CONCATENATE(ARCHIVOS_COMPLETOS_QMI_1_AL_17_SEP_22[[#This Row],[TIENDA HMPV]],ARCHIVOS_COMPLETOS_QMI_1_AL_17_SEP_22[[#This Row],[LINEA]])</f>
        <v>414 - TIENDA RIOCENTRO EL DORADO 1059AIRES</v>
      </c>
      <c r="B406" t="s">
        <v>164</v>
      </c>
      <c r="C406" t="s">
        <v>165</v>
      </c>
      <c r="D406" t="s">
        <v>39</v>
      </c>
      <c r="E406" t="s">
        <v>166</v>
      </c>
      <c r="F406" t="s">
        <v>25</v>
      </c>
      <c r="G406">
        <v>12</v>
      </c>
      <c r="H406">
        <v>6</v>
      </c>
      <c r="T406" s="42"/>
      <c r="U406" s="42"/>
      <c r="W406" t="str">
        <f>VLOOKUP(ARCHIVOS_COMPLETOS_QMI_1_AL_17_SEP_22[[#This Row],[TIENDA HMPV]],Tabla6[[NOMBRE PDV HMPDV]:[RETAIL MAPPING]],2,0)</f>
        <v>ORO</v>
      </c>
      <c r="X406">
        <f>SUM(ARCHIVOS_COMPLETOS_QMI_1_AL_17_SEP_22[[#This Row],[VENTAS MABE]:[OTROS]])</f>
        <v>6</v>
      </c>
      <c r="Y406" s="42">
        <f>IFERROR(ARCHIVOS_COMPLETOS_QMI_1_AL_17_SEP_22[[#This Row],[VENTAS MABE]]/ARCHIVOS_COMPLETOS_QMI_1_AL_17_SEP_22[[#This Row],[VENTAS INDURAMA]],0)</f>
        <v>0</v>
      </c>
      <c r="Z406" t="str">
        <f>VLOOKUP(ARCHIVOS_COMPLETOS_QMI_1_AL_17_SEP_22[[#This Row],[Columna1]],Tabla5[CLAVE],1,0)</f>
        <v>414 - TIENDA RIOCENTRO EL DORADO 1059AIRES</v>
      </c>
    </row>
    <row r="407" spans="1:26" x14ac:dyDescent="0.3">
      <c r="A407" t="str">
        <f>CONCATENATE(ARCHIVOS_COMPLETOS_QMI_1_AL_17_SEP_22[[#This Row],[TIENDA HMPV]],ARCHIVOS_COMPLETOS_QMI_1_AL_17_SEP_22[[#This Row],[LINEA]])</f>
        <v>414 - TIENDA RIOCENTRO EL DORADO 1059COCINAS</v>
      </c>
      <c r="B407" t="s">
        <v>164</v>
      </c>
      <c r="C407" t="s">
        <v>165</v>
      </c>
      <c r="D407" t="s">
        <v>39</v>
      </c>
      <c r="E407" t="s">
        <v>166</v>
      </c>
      <c r="F407" t="s">
        <v>26</v>
      </c>
      <c r="G407">
        <v>8</v>
      </c>
      <c r="H407">
        <v>3</v>
      </c>
      <c r="I407">
        <v>6</v>
      </c>
      <c r="T407" s="42"/>
      <c r="U407" s="42"/>
      <c r="W407" t="str">
        <f>VLOOKUP(ARCHIVOS_COMPLETOS_QMI_1_AL_17_SEP_22[[#This Row],[TIENDA HMPV]],Tabla6[[NOMBRE PDV HMPDV]:[RETAIL MAPPING]],2,0)</f>
        <v>ORO</v>
      </c>
      <c r="X407">
        <f>SUM(ARCHIVOS_COMPLETOS_QMI_1_AL_17_SEP_22[[#This Row],[VENTAS MABE]:[OTROS]])</f>
        <v>9</v>
      </c>
      <c r="Y407" s="42">
        <f>IFERROR(ARCHIVOS_COMPLETOS_QMI_1_AL_17_SEP_22[[#This Row],[VENTAS MABE]]/ARCHIVOS_COMPLETOS_QMI_1_AL_17_SEP_22[[#This Row],[VENTAS INDURAMA]],0)</f>
        <v>0.5</v>
      </c>
      <c r="Z407" t="str">
        <f>VLOOKUP(ARCHIVOS_COMPLETOS_QMI_1_AL_17_SEP_22[[#This Row],[Columna1]],Tabla5[CLAVE],1,0)</f>
        <v>414 - TIENDA RIOCENTRO EL DORADO 1059COCINAS</v>
      </c>
    </row>
    <row r="408" spans="1:26" x14ac:dyDescent="0.3">
      <c r="A408" t="str">
        <f>CONCATENATE(ARCHIVOS_COMPLETOS_QMI_1_AL_17_SEP_22[[#This Row],[TIENDA HMPV]],ARCHIVOS_COMPLETOS_QMI_1_AL_17_SEP_22[[#This Row],[LINEA]])</f>
        <v>414 - TIENDA RIOCENTRO EL DORADO 1059EMPOTRE</v>
      </c>
      <c r="B408" t="s">
        <v>164</v>
      </c>
      <c r="C408" t="s">
        <v>165</v>
      </c>
      <c r="D408" t="s">
        <v>39</v>
      </c>
      <c r="E408" t="s">
        <v>166</v>
      </c>
      <c r="F408" t="s">
        <v>32</v>
      </c>
      <c r="G408">
        <v>0</v>
      </c>
      <c r="T408" s="42"/>
      <c r="U408" s="42"/>
      <c r="W408" t="str">
        <f>VLOOKUP(ARCHIVOS_COMPLETOS_QMI_1_AL_17_SEP_22[[#This Row],[TIENDA HMPV]],Tabla6[[NOMBRE PDV HMPDV]:[RETAIL MAPPING]],2,0)</f>
        <v>ORO</v>
      </c>
      <c r="X408">
        <f>SUM(ARCHIVOS_COMPLETOS_QMI_1_AL_17_SEP_22[[#This Row],[VENTAS MABE]:[OTROS]])</f>
        <v>0</v>
      </c>
      <c r="Y408" s="42">
        <f>IFERROR(ARCHIVOS_COMPLETOS_QMI_1_AL_17_SEP_22[[#This Row],[VENTAS MABE]]/ARCHIVOS_COMPLETOS_QMI_1_AL_17_SEP_22[[#This Row],[VENTAS INDURAMA]],0)</f>
        <v>0</v>
      </c>
      <c r="Z408" t="str">
        <f>VLOOKUP(ARCHIVOS_COMPLETOS_QMI_1_AL_17_SEP_22[[#This Row],[Columna1]],Tabla5[CLAVE],1,0)</f>
        <v>414 - TIENDA RIOCENTRO EL DORADO 1059EMPOTRE</v>
      </c>
    </row>
    <row r="409" spans="1:26" x14ac:dyDescent="0.3">
      <c r="A409" t="str">
        <f>CONCATENATE(ARCHIVOS_COMPLETOS_QMI_1_AL_17_SEP_22[[#This Row],[TIENDA HMPV]],ARCHIVOS_COMPLETOS_QMI_1_AL_17_SEP_22[[#This Row],[LINEA]])</f>
        <v>414 - TIENDA RIOCENTRO EL DORADO 1059GLOBALES</v>
      </c>
      <c r="B409" t="s">
        <v>164</v>
      </c>
      <c r="C409" t="s">
        <v>165</v>
      </c>
      <c r="D409" t="s">
        <v>39</v>
      </c>
      <c r="E409" t="s">
        <v>166</v>
      </c>
      <c r="F409" t="s">
        <v>27</v>
      </c>
      <c r="G409">
        <v>7</v>
      </c>
      <c r="T409" s="42"/>
      <c r="U409" s="42"/>
      <c r="W409" t="str">
        <f>VLOOKUP(ARCHIVOS_COMPLETOS_QMI_1_AL_17_SEP_22[[#This Row],[TIENDA HMPV]],Tabla6[[NOMBRE PDV HMPDV]:[RETAIL MAPPING]],2,0)</f>
        <v>ORO</v>
      </c>
      <c r="X409">
        <f>SUM(ARCHIVOS_COMPLETOS_QMI_1_AL_17_SEP_22[[#This Row],[VENTAS MABE]:[OTROS]])</f>
        <v>0</v>
      </c>
      <c r="Y409" s="42">
        <f>IFERROR(ARCHIVOS_COMPLETOS_QMI_1_AL_17_SEP_22[[#This Row],[VENTAS MABE]]/ARCHIVOS_COMPLETOS_QMI_1_AL_17_SEP_22[[#This Row],[VENTAS INDURAMA]],0)</f>
        <v>0</v>
      </c>
      <c r="Z409" t="str">
        <f>VLOOKUP(ARCHIVOS_COMPLETOS_QMI_1_AL_17_SEP_22[[#This Row],[Columna1]],Tabla5[CLAVE],1,0)</f>
        <v>414 - TIENDA RIOCENTRO EL DORADO 1059GLOBALES</v>
      </c>
    </row>
    <row r="410" spans="1:26" x14ac:dyDescent="0.3">
      <c r="A410" t="str">
        <f>CONCATENATE(ARCHIVOS_COMPLETOS_QMI_1_AL_17_SEP_22[[#This Row],[TIENDA HMPV]],ARCHIVOS_COMPLETOS_QMI_1_AL_17_SEP_22[[#This Row],[LINEA]])</f>
        <v>414 - TIENDA RIOCENTRO EL DORADO 1059LAVADO</v>
      </c>
      <c r="B410" t="s">
        <v>164</v>
      </c>
      <c r="C410" t="s">
        <v>165</v>
      </c>
      <c r="D410" t="s">
        <v>39</v>
      </c>
      <c r="E410" t="s">
        <v>166</v>
      </c>
      <c r="F410" t="s">
        <v>28</v>
      </c>
      <c r="G410">
        <v>10</v>
      </c>
      <c r="T410" s="42"/>
      <c r="U410" s="42"/>
      <c r="W410" t="str">
        <f>VLOOKUP(ARCHIVOS_COMPLETOS_QMI_1_AL_17_SEP_22[[#This Row],[TIENDA HMPV]],Tabla6[[NOMBRE PDV HMPDV]:[RETAIL MAPPING]],2,0)</f>
        <v>ORO</v>
      </c>
      <c r="X410">
        <f>SUM(ARCHIVOS_COMPLETOS_QMI_1_AL_17_SEP_22[[#This Row],[VENTAS MABE]:[OTROS]])</f>
        <v>0</v>
      </c>
      <c r="Y410" s="42">
        <f>IFERROR(ARCHIVOS_COMPLETOS_QMI_1_AL_17_SEP_22[[#This Row],[VENTAS MABE]]/ARCHIVOS_COMPLETOS_QMI_1_AL_17_SEP_22[[#This Row],[VENTAS INDURAMA]],0)</f>
        <v>0</v>
      </c>
      <c r="Z410" t="str">
        <f>VLOOKUP(ARCHIVOS_COMPLETOS_QMI_1_AL_17_SEP_22[[#This Row],[Columna1]],Tabla5[CLAVE],1,0)</f>
        <v>414 - TIENDA RIOCENTRO EL DORADO 1059LAVADO</v>
      </c>
    </row>
    <row r="411" spans="1:26" x14ac:dyDescent="0.3">
      <c r="A411" t="str">
        <f>CONCATENATE(ARCHIVOS_COMPLETOS_QMI_1_AL_17_SEP_22[[#This Row],[TIENDA HMPV]],ARCHIVOS_COMPLETOS_QMI_1_AL_17_SEP_22[[#This Row],[LINEA]])</f>
        <v>414 - TIENDA RIOCENTRO EL DORADO 1059REFRIGERACIÓN</v>
      </c>
      <c r="B411" t="s">
        <v>164</v>
      </c>
      <c r="C411" t="s">
        <v>165</v>
      </c>
      <c r="D411" t="s">
        <v>39</v>
      </c>
      <c r="E411" t="s">
        <v>166</v>
      </c>
      <c r="F411" t="s">
        <v>29</v>
      </c>
      <c r="G411">
        <v>8</v>
      </c>
      <c r="H411">
        <v>2</v>
      </c>
      <c r="I411">
        <v>2</v>
      </c>
      <c r="T411" s="42"/>
      <c r="U411" s="42"/>
      <c r="W411" t="str">
        <f>VLOOKUP(ARCHIVOS_COMPLETOS_QMI_1_AL_17_SEP_22[[#This Row],[TIENDA HMPV]],Tabla6[[NOMBRE PDV HMPDV]:[RETAIL MAPPING]],2,0)</f>
        <v>ORO</v>
      </c>
      <c r="X411">
        <f>SUM(ARCHIVOS_COMPLETOS_QMI_1_AL_17_SEP_22[[#This Row],[VENTAS MABE]:[OTROS]])</f>
        <v>4</v>
      </c>
      <c r="Y411" s="42">
        <f>IFERROR(ARCHIVOS_COMPLETOS_QMI_1_AL_17_SEP_22[[#This Row],[VENTAS MABE]]/ARCHIVOS_COMPLETOS_QMI_1_AL_17_SEP_22[[#This Row],[VENTAS INDURAMA]],0)</f>
        <v>1</v>
      </c>
      <c r="Z411" t="str">
        <f>VLOOKUP(ARCHIVOS_COMPLETOS_QMI_1_AL_17_SEP_22[[#This Row],[Columna1]],Tabla5[CLAVE],1,0)</f>
        <v>414 - TIENDA RIOCENTRO EL DORADO 1059REFRIGERACIÓN</v>
      </c>
    </row>
    <row r="412" spans="1:26" x14ac:dyDescent="0.3">
      <c r="A412" t="str">
        <f>CONCATENATE(ARCHIVOS_COMPLETOS_QMI_1_AL_17_SEP_22[[#This Row],[TIENDA HMPV]],ARCHIVOS_COMPLETOS_QMI_1_AL_17_SEP_22[[#This Row],[LINEA]])</f>
        <v>492 - EL DORADOAIRES</v>
      </c>
      <c r="B412" t="s">
        <v>164</v>
      </c>
      <c r="C412" t="s">
        <v>165</v>
      </c>
      <c r="D412" t="s">
        <v>23</v>
      </c>
      <c r="E412" t="s">
        <v>167</v>
      </c>
      <c r="F412" t="s">
        <v>25</v>
      </c>
      <c r="G412">
        <v>6</v>
      </c>
      <c r="H412">
        <v>2</v>
      </c>
      <c r="T412" s="42"/>
      <c r="U412" s="42"/>
      <c r="W412" t="str">
        <f>VLOOKUP(ARCHIVOS_COMPLETOS_QMI_1_AL_17_SEP_22[[#This Row],[TIENDA HMPV]],Tabla6[[NOMBRE PDV HMPDV]:[RETAIL MAPPING]],2,0)</f>
        <v>PLATINO</v>
      </c>
      <c r="X412">
        <f>SUM(ARCHIVOS_COMPLETOS_QMI_1_AL_17_SEP_22[[#This Row],[VENTAS MABE]:[OTROS]])</f>
        <v>2</v>
      </c>
      <c r="Y412" s="42">
        <f>IFERROR(ARCHIVOS_COMPLETOS_QMI_1_AL_17_SEP_22[[#This Row],[VENTAS MABE]]/ARCHIVOS_COMPLETOS_QMI_1_AL_17_SEP_22[[#This Row],[VENTAS INDURAMA]],0)</f>
        <v>0</v>
      </c>
      <c r="Z412" t="str">
        <f>VLOOKUP(ARCHIVOS_COMPLETOS_QMI_1_AL_17_SEP_22[[#This Row],[Columna1]],Tabla5[CLAVE],1,0)</f>
        <v>492 - EL DORADOAIRES</v>
      </c>
    </row>
    <row r="413" spans="1:26" x14ac:dyDescent="0.3">
      <c r="A413" t="str">
        <f>CONCATENATE(ARCHIVOS_COMPLETOS_QMI_1_AL_17_SEP_22[[#This Row],[TIENDA HMPV]],ARCHIVOS_COMPLETOS_QMI_1_AL_17_SEP_22[[#This Row],[LINEA]])</f>
        <v>492 - EL DORADOCOCINAS</v>
      </c>
      <c r="B413" t="s">
        <v>164</v>
      </c>
      <c r="C413" t="s">
        <v>165</v>
      </c>
      <c r="D413" t="s">
        <v>23</v>
      </c>
      <c r="E413" t="s">
        <v>167</v>
      </c>
      <c r="F413" t="s">
        <v>26</v>
      </c>
      <c r="G413">
        <v>22</v>
      </c>
      <c r="H413">
        <v>6</v>
      </c>
      <c r="I413">
        <v>14</v>
      </c>
      <c r="T413" s="42"/>
      <c r="U413" s="42"/>
      <c r="W413" t="str">
        <f>VLOOKUP(ARCHIVOS_COMPLETOS_QMI_1_AL_17_SEP_22[[#This Row],[TIENDA HMPV]],Tabla6[[NOMBRE PDV HMPDV]:[RETAIL MAPPING]],2,0)</f>
        <v>PLATINO</v>
      </c>
      <c r="X413">
        <f>SUM(ARCHIVOS_COMPLETOS_QMI_1_AL_17_SEP_22[[#This Row],[VENTAS MABE]:[OTROS]])</f>
        <v>20</v>
      </c>
      <c r="Y413" s="42">
        <f>IFERROR(ARCHIVOS_COMPLETOS_QMI_1_AL_17_SEP_22[[#This Row],[VENTAS MABE]]/ARCHIVOS_COMPLETOS_QMI_1_AL_17_SEP_22[[#This Row],[VENTAS INDURAMA]],0)</f>
        <v>0.42857142857142855</v>
      </c>
      <c r="Z413" t="str">
        <f>VLOOKUP(ARCHIVOS_COMPLETOS_QMI_1_AL_17_SEP_22[[#This Row],[Columna1]],Tabla5[CLAVE],1,0)</f>
        <v>492 - EL DORADOCOCINAS</v>
      </c>
    </row>
    <row r="414" spans="1:26" x14ac:dyDescent="0.3">
      <c r="A414" t="str">
        <f>CONCATENATE(ARCHIVOS_COMPLETOS_QMI_1_AL_17_SEP_22[[#This Row],[TIENDA HMPV]],ARCHIVOS_COMPLETOS_QMI_1_AL_17_SEP_22[[#This Row],[LINEA]])</f>
        <v>492 - EL DORADOEMPOTRE</v>
      </c>
      <c r="B414" t="s">
        <v>164</v>
      </c>
      <c r="C414" t="s">
        <v>165</v>
      </c>
      <c r="D414" t="s">
        <v>23</v>
      </c>
      <c r="E414" t="s">
        <v>167</v>
      </c>
      <c r="F414" t="s">
        <v>32</v>
      </c>
      <c r="G414">
        <v>0</v>
      </c>
      <c r="T414" s="42"/>
      <c r="U414" s="42"/>
      <c r="W414" t="str">
        <f>VLOOKUP(ARCHIVOS_COMPLETOS_QMI_1_AL_17_SEP_22[[#This Row],[TIENDA HMPV]],Tabla6[[NOMBRE PDV HMPDV]:[RETAIL MAPPING]],2,0)</f>
        <v>PLATINO</v>
      </c>
      <c r="X414">
        <f>SUM(ARCHIVOS_COMPLETOS_QMI_1_AL_17_SEP_22[[#This Row],[VENTAS MABE]:[OTROS]])</f>
        <v>0</v>
      </c>
      <c r="Y414" s="42">
        <f>IFERROR(ARCHIVOS_COMPLETOS_QMI_1_AL_17_SEP_22[[#This Row],[VENTAS MABE]]/ARCHIVOS_COMPLETOS_QMI_1_AL_17_SEP_22[[#This Row],[VENTAS INDURAMA]],0)</f>
        <v>0</v>
      </c>
      <c r="Z414" t="str">
        <f>VLOOKUP(ARCHIVOS_COMPLETOS_QMI_1_AL_17_SEP_22[[#This Row],[Columna1]],Tabla5[CLAVE],1,0)</f>
        <v>492 - EL DORADOEMPOTRE</v>
      </c>
    </row>
    <row r="415" spans="1:26" x14ac:dyDescent="0.3">
      <c r="A415" t="str">
        <f>CONCATENATE(ARCHIVOS_COMPLETOS_QMI_1_AL_17_SEP_22[[#This Row],[TIENDA HMPV]],ARCHIVOS_COMPLETOS_QMI_1_AL_17_SEP_22[[#This Row],[LINEA]])</f>
        <v>492 - EL DORADOGLOBALES</v>
      </c>
      <c r="B415" t="s">
        <v>164</v>
      </c>
      <c r="C415" t="s">
        <v>165</v>
      </c>
      <c r="D415" t="s">
        <v>23</v>
      </c>
      <c r="E415" t="s">
        <v>167</v>
      </c>
      <c r="F415" t="s">
        <v>27</v>
      </c>
      <c r="G415">
        <v>0</v>
      </c>
      <c r="T415" s="42"/>
      <c r="U415" s="42"/>
      <c r="W415" t="str">
        <f>VLOOKUP(ARCHIVOS_COMPLETOS_QMI_1_AL_17_SEP_22[[#This Row],[TIENDA HMPV]],Tabla6[[NOMBRE PDV HMPDV]:[RETAIL MAPPING]],2,0)</f>
        <v>PLATINO</v>
      </c>
      <c r="X415">
        <f>SUM(ARCHIVOS_COMPLETOS_QMI_1_AL_17_SEP_22[[#This Row],[VENTAS MABE]:[OTROS]])</f>
        <v>0</v>
      </c>
      <c r="Y415" s="42">
        <f>IFERROR(ARCHIVOS_COMPLETOS_QMI_1_AL_17_SEP_22[[#This Row],[VENTAS MABE]]/ARCHIVOS_COMPLETOS_QMI_1_AL_17_SEP_22[[#This Row],[VENTAS INDURAMA]],0)</f>
        <v>0</v>
      </c>
      <c r="Z415" t="str">
        <f>VLOOKUP(ARCHIVOS_COMPLETOS_QMI_1_AL_17_SEP_22[[#This Row],[Columna1]],Tabla5[CLAVE],1,0)</f>
        <v>492 - EL DORADOGLOBALES</v>
      </c>
    </row>
    <row r="416" spans="1:26" x14ac:dyDescent="0.3">
      <c r="A416" t="str">
        <f>CONCATENATE(ARCHIVOS_COMPLETOS_QMI_1_AL_17_SEP_22[[#This Row],[TIENDA HMPV]],ARCHIVOS_COMPLETOS_QMI_1_AL_17_SEP_22[[#This Row],[LINEA]])</f>
        <v>492 - EL DORADOLAVADO</v>
      </c>
      <c r="B416" t="s">
        <v>164</v>
      </c>
      <c r="C416" t="s">
        <v>165</v>
      </c>
      <c r="D416" t="s">
        <v>23</v>
      </c>
      <c r="E416" t="s">
        <v>167</v>
      </c>
      <c r="F416" t="s">
        <v>28</v>
      </c>
      <c r="G416">
        <v>8</v>
      </c>
      <c r="H416">
        <v>1</v>
      </c>
      <c r="T416" s="42"/>
      <c r="U416" s="42"/>
      <c r="W416" t="str">
        <f>VLOOKUP(ARCHIVOS_COMPLETOS_QMI_1_AL_17_SEP_22[[#This Row],[TIENDA HMPV]],Tabla6[[NOMBRE PDV HMPDV]:[RETAIL MAPPING]],2,0)</f>
        <v>PLATINO</v>
      </c>
      <c r="X416">
        <f>SUM(ARCHIVOS_COMPLETOS_QMI_1_AL_17_SEP_22[[#This Row],[VENTAS MABE]:[OTROS]])</f>
        <v>1</v>
      </c>
      <c r="Y416" s="42">
        <f>IFERROR(ARCHIVOS_COMPLETOS_QMI_1_AL_17_SEP_22[[#This Row],[VENTAS MABE]]/ARCHIVOS_COMPLETOS_QMI_1_AL_17_SEP_22[[#This Row],[VENTAS INDURAMA]],0)</f>
        <v>0</v>
      </c>
      <c r="Z416" t="str">
        <f>VLOOKUP(ARCHIVOS_COMPLETOS_QMI_1_AL_17_SEP_22[[#This Row],[Columna1]],Tabla5[CLAVE],1,0)</f>
        <v>492 - EL DORADOLAVADO</v>
      </c>
    </row>
    <row r="417" spans="1:26" x14ac:dyDescent="0.3">
      <c r="A417" t="str">
        <f>CONCATENATE(ARCHIVOS_COMPLETOS_QMI_1_AL_17_SEP_22[[#This Row],[TIENDA HMPV]],ARCHIVOS_COMPLETOS_QMI_1_AL_17_SEP_22[[#This Row],[LINEA]])</f>
        <v>492 - EL DORADOREFRIGERACIÓN</v>
      </c>
      <c r="B417" t="s">
        <v>164</v>
      </c>
      <c r="C417" t="s">
        <v>165</v>
      </c>
      <c r="D417" t="s">
        <v>23</v>
      </c>
      <c r="E417" t="s">
        <v>167</v>
      </c>
      <c r="F417" t="s">
        <v>29</v>
      </c>
      <c r="G417">
        <v>12</v>
      </c>
      <c r="H417">
        <v>1</v>
      </c>
      <c r="I417">
        <v>5</v>
      </c>
      <c r="T417" s="42"/>
      <c r="U417" s="42"/>
      <c r="W417" t="str">
        <f>VLOOKUP(ARCHIVOS_COMPLETOS_QMI_1_AL_17_SEP_22[[#This Row],[TIENDA HMPV]],Tabla6[[NOMBRE PDV HMPDV]:[RETAIL MAPPING]],2,0)</f>
        <v>PLATINO</v>
      </c>
      <c r="X417">
        <f>SUM(ARCHIVOS_COMPLETOS_QMI_1_AL_17_SEP_22[[#This Row],[VENTAS MABE]:[OTROS]])</f>
        <v>6</v>
      </c>
      <c r="Y417" s="42">
        <f>IFERROR(ARCHIVOS_COMPLETOS_QMI_1_AL_17_SEP_22[[#This Row],[VENTAS MABE]]/ARCHIVOS_COMPLETOS_QMI_1_AL_17_SEP_22[[#This Row],[VENTAS INDURAMA]],0)</f>
        <v>0.2</v>
      </c>
      <c r="Z417" t="str">
        <f>VLOOKUP(ARCHIVOS_COMPLETOS_QMI_1_AL_17_SEP_22[[#This Row],[Columna1]],Tabla5[CLAVE],1,0)</f>
        <v>492 - EL DORADOREFRIGERACIÓN</v>
      </c>
    </row>
    <row r="418" spans="1:26" x14ac:dyDescent="0.3">
      <c r="A418" t="str">
        <f>CONCATENATE(ARCHIVOS_COMPLETOS_QMI_1_AL_17_SEP_22[[#This Row],[TIENDA HMPV]],ARCHIVOS_COMPLETOS_QMI_1_AL_17_SEP_22[[#This Row],[LINEA]])</f>
        <v>173 - 1719-TIENDA PRENSA 1719AIRES</v>
      </c>
      <c r="B418" t="s">
        <v>168</v>
      </c>
      <c r="C418" t="s">
        <v>169</v>
      </c>
      <c r="D418" t="s">
        <v>39</v>
      </c>
      <c r="E418" t="s">
        <v>170</v>
      </c>
      <c r="F418" t="s">
        <v>25</v>
      </c>
      <c r="G418">
        <v>0</v>
      </c>
      <c r="T418" s="42"/>
      <c r="U418" s="42"/>
      <c r="W418" t="str">
        <f>VLOOKUP(ARCHIVOS_COMPLETOS_QMI_1_AL_17_SEP_22[[#This Row],[TIENDA HMPV]],Tabla6[[NOMBRE PDV HMPDV]:[RETAIL MAPPING]],2,0)</f>
        <v>ORO</v>
      </c>
      <c r="X418">
        <f>SUM(ARCHIVOS_COMPLETOS_QMI_1_AL_17_SEP_22[[#This Row],[VENTAS MABE]:[OTROS]])</f>
        <v>0</v>
      </c>
      <c r="Y418" s="42">
        <f>IFERROR(ARCHIVOS_COMPLETOS_QMI_1_AL_17_SEP_22[[#This Row],[VENTAS MABE]]/ARCHIVOS_COMPLETOS_QMI_1_AL_17_SEP_22[[#This Row],[VENTAS INDURAMA]],0)</f>
        <v>0</v>
      </c>
      <c r="Z418" t="str">
        <f>VLOOKUP(ARCHIVOS_COMPLETOS_QMI_1_AL_17_SEP_22[[#This Row],[Columna1]],Tabla5[CLAVE],1,0)</f>
        <v>173 - 1719-TIENDA PRENSA 1719AIRES</v>
      </c>
    </row>
    <row r="419" spans="1:26" x14ac:dyDescent="0.3">
      <c r="A419" t="str">
        <f>CONCATENATE(ARCHIVOS_COMPLETOS_QMI_1_AL_17_SEP_22[[#This Row],[TIENDA HMPV]],ARCHIVOS_COMPLETOS_QMI_1_AL_17_SEP_22[[#This Row],[LINEA]])</f>
        <v>173 - 1719-TIENDA PRENSA 1719COCINAS</v>
      </c>
      <c r="B419" t="s">
        <v>168</v>
      </c>
      <c r="C419" t="s">
        <v>169</v>
      </c>
      <c r="D419" t="s">
        <v>39</v>
      </c>
      <c r="E419" t="s">
        <v>170</v>
      </c>
      <c r="F419" t="s">
        <v>26</v>
      </c>
      <c r="G419">
        <v>10</v>
      </c>
      <c r="H419">
        <v>6</v>
      </c>
      <c r="I419">
        <v>6</v>
      </c>
      <c r="J419">
        <v>1</v>
      </c>
      <c r="M419">
        <v>1</v>
      </c>
      <c r="N419">
        <v>2</v>
      </c>
      <c r="T419" s="42"/>
      <c r="U419" s="42"/>
      <c r="W419" t="str">
        <f>VLOOKUP(ARCHIVOS_COMPLETOS_QMI_1_AL_17_SEP_22[[#This Row],[TIENDA HMPV]],Tabla6[[NOMBRE PDV HMPDV]:[RETAIL MAPPING]],2,0)</f>
        <v>ORO</v>
      </c>
      <c r="X419">
        <f>SUM(ARCHIVOS_COMPLETOS_QMI_1_AL_17_SEP_22[[#This Row],[VENTAS MABE]:[OTROS]])</f>
        <v>16</v>
      </c>
      <c r="Y419" s="42">
        <f>IFERROR(ARCHIVOS_COMPLETOS_QMI_1_AL_17_SEP_22[[#This Row],[VENTAS MABE]]/ARCHIVOS_COMPLETOS_QMI_1_AL_17_SEP_22[[#This Row],[VENTAS INDURAMA]],0)</f>
        <v>1</v>
      </c>
      <c r="Z419" t="str">
        <f>VLOOKUP(ARCHIVOS_COMPLETOS_QMI_1_AL_17_SEP_22[[#This Row],[Columna1]],Tabla5[CLAVE],1,0)</f>
        <v>173 - 1719-TIENDA PRENSA 1719COCINAS</v>
      </c>
    </row>
    <row r="420" spans="1:26" x14ac:dyDescent="0.3">
      <c r="A420" t="str">
        <f>CONCATENATE(ARCHIVOS_COMPLETOS_QMI_1_AL_17_SEP_22[[#This Row],[TIENDA HMPV]],ARCHIVOS_COMPLETOS_QMI_1_AL_17_SEP_22[[#This Row],[LINEA]])</f>
        <v>173 - 1719-TIENDA PRENSA 1719EMPOTRE</v>
      </c>
      <c r="B420" t="s">
        <v>168</v>
      </c>
      <c r="C420" t="s">
        <v>169</v>
      </c>
      <c r="D420" t="s">
        <v>39</v>
      </c>
      <c r="E420" t="s">
        <v>170</v>
      </c>
      <c r="F420" t="s">
        <v>32</v>
      </c>
      <c r="G420">
        <v>0</v>
      </c>
      <c r="T420" s="42"/>
      <c r="U420" s="42"/>
      <c r="W420" t="str">
        <f>VLOOKUP(ARCHIVOS_COMPLETOS_QMI_1_AL_17_SEP_22[[#This Row],[TIENDA HMPV]],Tabla6[[NOMBRE PDV HMPDV]:[RETAIL MAPPING]],2,0)</f>
        <v>ORO</v>
      </c>
      <c r="X420">
        <f>SUM(ARCHIVOS_COMPLETOS_QMI_1_AL_17_SEP_22[[#This Row],[VENTAS MABE]:[OTROS]])</f>
        <v>0</v>
      </c>
      <c r="Y420" s="42">
        <f>IFERROR(ARCHIVOS_COMPLETOS_QMI_1_AL_17_SEP_22[[#This Row],[VENTAS MABE]]/ARCHIVOS_COMPLETOS_QMI_1_AL_17_SEP_22[[#This Row],[VENTAS INDURAMA]],0)</f>
        <v>0</v>
      </c>
      <c r="Z420" t="str">
        <f>VLOOKUP(ARCHIVOS_COMPLETOS_QMI_1_AL_17_SEP_22[[#This Row],[Columna1]],Tabla5[CLAVE],1,0)</f>
        <v>173 - 1719-TIENDA PRENSA 1719EMPOTRE</v>
      </c>
    </row>
    <row r="421" spans="1:26" x14ac:dyDescent="0.3">
      <c r="A421" t="str">
        <f>CONCATENATE(ARCHIVOS_COMPLETOS_QMI_1_AL_17_SEP_22[[#This Row],[TIENDA HMPV]],ARCHIVOS_COMPLETOS_QMI_1_AL_17_SEP_22[[#This Row],[LINEA]])</f>
        <v>173 - 1719-TIENDA PRENSA 1719GLOBALES</v>
      </c>
      <c r="B421" t="s">
        <v>168</v>
      </c>
      <c r="C421" t="s">
        <v>169</v>
      </c>
      <c r="D421" t="s">
        <v>39</v>
      </c>
      <c r="E421" t="s">
        <v>170</v>
      </c>
      <c r="F421" t="s">
        <v>27</v>
      </c>
      <c r="G421">
        <v>7</v>
      </c>
      <c r="H421">
        <v>3</v>
      </c>
      <c r="I421">
        <v>3</v>
      </c>
      <c r="T421" s="42"/>
      <c r="U421" s="42"/>
      <c r="W421" t="str">
        <f>VLOOKUP(ARCHIVOS_COMPLETOS_QMI_1_AL_17_SEP_22[[#This Row],[TIENDA HMPV]],Tabla6[[NOMBRE PDV HMPDV]:[RETAIL MAPPING]],2,0)</f>
        <v>ORO</v>
      </c>
      <c r="X421">
        <f>SUM(ARCHIVOS_COMPLETOS_QMI_1_AL_17_SEP_22[[#This Row],[VENTAS MABE]:[OTROS]])</f>
        <v>6</v>
      </c>
      <c r="Y421" s="42">
        <f>IFERROR(ARCHIVOS_COMPLETOS_QMI_1_AL_17_SEP_22[[#This Row],[VENTAS MABE]]/ARCHIVOS_COMPLETOS_QMI_1_AL_17_SEP_22[[#This Row],[VENTAS INDURAMA]],0)</f>
        <v>1</v>
      </c>
      <c r="Z421" t="str">
        <f>VLOOKUP(ARCHIVOS_COMPLETOS_QMI_1_AL_17_SEP_22[[#This Row],[Columna1]],Tabla5[CLAVE],1,0)</f>
        <v>173 - 1719-TIENDA PRENSA 1719GLOBALES</v>
      </c>
    </row>
    <row r="422" spans="1:26" x14ac:dyDescent="0.3">
      <c r="A422" t="str">
        <f>CONCATENATE(ARCHIVOS_COMPLETOS_QMI_1_AL_17_SEP_22[[#This Row],[TIENDA HMPV]],ARCHIVOS_COMPLETOS_QMI_1_AL_17_SEP_22[[#This Row],[LINEA]])</f>
        <v>173 - 1719-TIENDA PRENSA 1719LAVADO</v>
      </c>
      <c r="B422" t="s">
        <v>168</v>
      </c>
      <c r="C422" t="s">
        <v>169</v>
      </c>
      <c r="D422" t="s">
        <v>39</v>
      </c>
      <c r="E422" t="s">
        <v>170</v>
      </c>
      <c r="F422" t="s">
        <v>28</v>
      </c>
      <c r="G422">
        <v>7</v>
      </c>
      <c r="H422">
        <v>1</v>
      </c>
      <c r="J422">
        <v>14</v>
      </c>
      <c r="K422">
        <v>2</v>
      </c>
      <c r="L422">
        <v>4</v>
      </c>
      <c r="M422">
        <v>6</v>
      </c>
      <c r="T422" s="42"/>
      <c r="U422" s="42"/>
      <c r="W422" t="str">
        <f>VLOOKUP(ARCHIVOS_COMPLETOS_QMI_1_AL_17_SEP_22[[#This Row],[TIENDA HMPV]],Tabla6[[NOMBRE PDV HMPDV]:[RETAIL MAPPING]],2,0)</f>
        <v>ORO</v>
      </c>
      <c r="X422">
        <f>SUM(ARCHIVOS_COMPLETOS_QMI_1_AL_17_SEP_22[[#This Row],[VENTAS MABE]:[OTROS]])</f>
        <v>27</v>
      </c>
      <c r="Y422" s="42">
        <f>IFERROR(ARCHIVOS_COMPLETOS_QMI_1_AL_17_SEP_22[[#This Row],[VENTAS MABE]]/ARCHIVOS_COMPLETOS_QMI_1_AL_17_SEP_22[[#This Row],[VENTAS INDURAMA]],0)</f>
        <v>0</v>
      </c>
      <c r="Z422" t="str">
        <f>VLOOKUP(ARCHIVOS_COMPLETOS_QMI_1_AL_17_SEP_22[[#This Row],[Columna1]],Tabla5[CLAVE],1,0)</f>
        <v>173 - 1719-TIENDA PRENSA 1719LAVADO</v>
      </c>
    </row>
    <row r="423" spans="1:26" x14ac:dyDescent="0.3">
      <c r="A423" t="str">
        <f>CONCATENATE(ARCHIVOS_COMPLETOS_QMI_1_AL_17_SEP_22[[#This Row],[TIENDA HMPV]],ARCHIVOS_COMPLETOS_QMI_1_AL_17_SEP_22[[#This Row],[LINEA]])</f>
        <v>173 - 1719-TIENDA PRENSA 1719REFRIGERACIÓN</v>
      </c>
      <c r="B423" t="s">
        <v>168</v>
      </c>
      <c r="C423" t="s">
        <v>169</v>
      </c>
      <c r="D423" t="s">
        <v>39</v>
      </c>
      <c r="E423" t="s">
        <v>170</v>
      </c>
      <c r="F423" t="s">
        <v>29</v>
      </c>
      <c r="G423">
        <v>10</v>
      </c>
      <c r="H423">
        <v>4</v>
      </c>
      <c r="I423">
        <v>5</v>
      </c>
      <c r="J423">
        <v>8</v>
      </c>
      <c r="L423">
        <v>1</v>
      </c>
      <c r="M423">
        <v>4</v>
      </c>
      <c r="T423" s="42"/>
      <c r="U423" s="42"/>
      <c r="W423" t="str">
        <f>VLOOKUP(ARCHIVOS_COMPLETOS_QMI_1_AL_17_SEP_22[[#This Row],[TIENDA HMPV]],Tabla6[[NOMBRE PDV HMPDV]:[RETAIL MAPPING]],2,0)</f>
        <v>ORO</v>
      </c>
      <c r="X423">
        <f>SUM(ARCHIVOS_COMPLETOS_QMI_1_AL_17_SEP_22[[#This Row],[VENTAS MABE]:[OTROS]])</f>
        <v>22</v>
      </c>
      <c r="Y423" s="42">
        <f>IFERROR(ARCHIVOS_COMPLETOS_QMI_1_AL_17_SEP_22[[#This Row],[VENTAS MABE]]/ARCHIVOS_COMPLETOS_QMI_1_AL_17_SEP_22[[#This Row],[VENTAS INDURAMA]],0)</f>
        <v>0.8</v>
      </c>
      <c r="Z423" t="str">
        <f>VLOOKUP(ARCHIVOS_COMPLETOS_QMI_1_AL_17_SEP_22[[#This Row],[Columna1]],Tabla5[CLAVE],1,0)</f>
        <v>173 - 1719-TIENDA PRENSA 1719REFRIGERACIÓN</v>
      </c>
    </row>
    <row r="424" spans="1:26" x14ac:dyDescent="0.3">
      <c r="A424" t="str">
        <f>CONCATENATE(ARCHIVOS_COMPLETOS_QMI_1_AL_17_SEP_22[[#This Row],[TIENDA HMPV]],ARCHIVOS_COMPLETOS_QMI_1_AL_17_SEP_22[[#This Row],[LINEA]])</f>
        <v>244 - COTOCOLLAO 2COCINAS</v>
      </c>
      <c r="B424" t="s">
        <v>168</v>
      </c>
      <c r="C424" t="s">
        <v>169</v>
      </c>
      <c r="D424" t="s">
        <v>30</v>
      </c>
      <c r="E424" t="s">
        <v>171</v>
      </c>
      <c r="F424" t="s">
        <v>26</v>
      </c>
      <c r="G424">
        <v>8</v>
      </c>
      <c r="H424">
        <v>6</v>
      </c>
      <c r="I424">
        <v>8</v>
      </c>
      <c r="T424" s="42"/>
      <c r="U424" s="42"/>
      <c r="W424" t="str">
        <f>VLOOKUP(ARCHIVOS_COMPLETOS_QMI_1_AL_17_SEP_22[[#This Row],[TIENDA HMPV]],Tabla6[[NOMBRE PDV HMPDV]:[RETAIL MAPPING]],2,0)</f>
        <v>PLATA</v>
      </c>
      <c r="X424">
        <f>SUM(ARCHIVOS_COMPLETOS_QMI_1_AL_17_SEP_22[[#This Row],[VENTAS MABE]:[OTROS]])</f>
        <v>14</v>
      </c>
      <c r="Y424" s="42">
        <f>IFERROR(ARCHIVOS_COMPLETOS_QMI_1_AL_17_SEP_22[[#This Row],[VENTAS MABE]]/ARCHIVOS_COMPLETOS_QMI_1_AL_17_SEP_22[[#This Row],[VENTAS INDURAMA]],0)</f>
        <v>0.75</v>
      </c>
      <c r="Z424" t="str">
        <f>VLOOKUP(ARCHIVOS_COMPLETOS_QMI_1_AL_17_SEP_22[[#This Row],[Columna1]],Tabla5[CLAVE],1,0)</f>
        <v>244 - COTOCOLLAO 2COCINAS</v>
      </c>
    </row>
    <row r="425" spans="1:26" x14ac:dyDescent="0.3">
      <c r="A425" t="str">
        <f>CONCATENATE(ARCHIVOS_COMPLETOS_QMI_1_AL_17_SEP_22[[#This Row],[TIENDA HMPV]],ARCHIVOS_COMPLETOS_QMI_1_AL_17_SEP_22[[#This Row],[LINEA]])</f>
        <v>244 - COTOCOLLAO 2EMPOTRE</v>
      </c>
      <c r="B425" t="s">
        <v>168</v>
      </c>
      <c r="C425" t="s">
        <v>169</v>
      </c>
      <c r="D425" t="s">
        <v>30</v>
      </c>
      <c r="E425" t="s">
        <v>171</v>
      </c>
      <c r="F425" t="s">
        <v>32</v>
      </c>
      <c r="G425">
        <v>0</v>
      </c>
      <c r="T425" s="42"/>
      <c r="U425" s="42"/>
      <c r="W425" t="str">
        <f>VLOOKUP(ARCHIVOS_COMPLETOS_QMI_1_AL_17_SEP_22[[#This Row],[TIENDA HMPV]],Tabla6[[NOMBRE PDV HMPDV]:[RETAIL MAPPING]],2,0)</f>
        <v>PLATA</v>
      </c>
      <c r="X425">
        <f>SUM(ARCHIVOS_COMPLETOS_QMI_1_AL_17_SEP_22[[#This Row],[VENTAS MABE]:[OTROS]])</f>
        <v>0</v>
      </c>
      <c r="Y425" s="42">
        <f>IFERROR(ARCHIVOS_COMPLETOS_QMI_1_AL_17_SEP_22[[#This Row],[VENTAS MABE]]/ARCHIVOS_COMPLETOS_QMI_1_AL_17_SEP_22[[#This Row],[VENTAS INDURAMA]],0)</f>
        <v>0</v>
      </c>
      <c r="Z425" t="str">
        <f>VLOOKUP(ARCHIVOS_COMPLETOS_QMI_1_AL_17_SEP_22[[#This Row],[Columna1]],Tabla5[CLAVE],1,0)</f>
        <v>244 - COTOCOLLAO 2EMPOTRE</v>
      </c>
    </row>
    <row r="426" spans="1:26" x14ac:dyDescent="0.3">
      <c r="A426" t="str">
        <f>CONCATENATE(ARCHIVOS_COMPLETOS_QMI_1_AL_17_SEP_22[[#This Row],[TIENDA HMPV]],ARCHIVOS_COMPLETOS_QMI_1_AL_17_SEP_22[[#This Row],[LINEA]])</f>
        <v>244 - COTOCOLLAO 2GLOBALES</v>
      </c>
      <c r="B426" t="s">
        <v>168</v>
      </c>
      <c r="C426" t="s">
        <v>169</v>
      </c>
      <c r="D426" t="s">
        <v>30</v>
      </c>
      <c r="E426" t="s">
        <v>171</v>
      </c>
      <c r="F426" t="s">
        <v>27</v>
      </c>
      <c r="G426">
        <v>1</v>
      </c>
      <c r="H426">
        <v>1</v>
      </c>
      <c r="I426">
        <v>3</v>
      </c>
      <c r="J426">
        <v>1</v>
      </c>
      <c r="T426" s="42"/>
      <c r="U426" s="42"/>
      <c r="W426" t="str">
        <f>VLOOKUP(ARCHIVOS_COMPLETOS_QMI_1_AL_17_SEP_22[[#This Row],[TIENDA HMPV]],Tabla6[[NOMBRE PDV HMPDV]:[RETAIL MAPPING]],2,0)</f>
        <v>PLATA</v>
      </c>
      <c r="X426">
        <f>SUM(ARCHIVOS_COMPLETOS_QMI_1_AL_17_SEP_22[[#This Row],[VENTAS MABE]:[OTROS]])</f>
        <v>5</v>
      </c>
      <c r="Y426" s="42">
        <f>IFERROR(ARCHIVOS_COMPLETOS_QMI_1_AL_17_SEP_22[[#This Row],[VENTAS MABE]]/ARCHIVOS_COMPLETOS_QMI_1_AL_17_SEP_22[[#This Row],[VENTAS INDURAMA]],0)</f>
        <v>0.33333333333333331</v>
      </c>
      <c r="Z426" t="str">
        <f>VLOOKUP(ARCHIVOS_COMPLETOS_QMI_1_AL_17_SEP_22[[#This Row],[Columna1]],Tabla5[CLAVE],1,0)</f>
        <v>244 - COTOCOLLAO 2GLOBALES</v>
      </c>
    </row>
    <row r="427" spans="1:26" x14ac:dyDescent="0.3">
      <c r="A427" t="str">
        <f>CONCATENATE(ARCHIVOS_COMPLETOS_QMI_1_AL_17_SEP_22[[#This Row],[TIENDA HMPV]],ARCHIVOS_COMPLETOS_QMI_1_AL_17_SEP_22[[#This Row],[LINEA]])</f>
        <v>244 - COTOCOLLAO 2LAVADO</v>
      </c>
      <c r="B427" t="s">
        <v>168</v>
      </c>
      <c r="C427" t="s">
        <v>169</v>
      </c>
      <c r="D427" t="s">
        <v>30</v>
      </c>
      <c r="E427" t="s">
        <v>171</v>
      </c>
      <c r="F427" t="s">
        <v>28</v>
      </c>
      <c r="G427">
        <v>5</v>
      </c>
      <c r="H427">
        <v>4</v>
      </c>
      <c r="K427">
        <v>1</v>
      </c>
      <c r="L427">
        <v>2</v>
      </c>
      <c r="T427" s="42"/>
      <c r="U427" s="42"/>
      <c r="W427" t="str">
        <f>VLOOKUP(ARCHIVOS_COMPLETOS_QMI_1_AL_17_SEP_22[[#This Row],[TIENDA HMPV]],Tabla6[[NOMBRE PDV HMPDV]:[RETAIL MAPPING]],2,0)</f>
        <v>PLATA</v>
      </c>
      <c r="X427">
        <f>SUM(ARCHIVOS_COMPLETOS_QMI_1_AL_17_SEP_22[[#This Row],[VENTAS MABE]:[OTROS]])</f>
        <v>7</v>
      </c>
      <c r="Y427" s="42">
        <f>IFERROR(ARCHIVOS_COMPLETOS_QMI_1_AL_17_SEP_22[[#This Row],[VENTAS MABE]]/ARCHIVOS_COMPLETOS_QMI_1_AL_17_SEP_22[[#This Row],[VENTAS INDURAMA]],0)</f>
        <v>0</v>
      </c>
      <c r="Z427" t="str">
        <f>VLOOKUP(ARCHIVOS_COMPLETOS_QMI_1_AL_17_SEP_22[[#This Row],[Columna1]],Tabla5[CLAVE],1,0)</f>
        <v>244 - COTOCOLLAO 2LAVADO</v>
      </c>
    </row>
    <row r="428" spans="1:26" x14ac:dyDescent="0.3">
      <c r="A428" t="str">
        <f>CONCATENATE(ARCHIVOS_COMPLETOS_QMI_1_AL_17_SEP_22[[#This Row],[TIENDA HMPV]],ARCHIVOS_COMPLETOS_QMI_1_AL_17_SEP_22[[#This Row],[LINEA]])</f>
        <v>244 - COTOCOLLAO 2REFRIGERACIÓN</v>
      </c>
      <c r="B428" t="s">
        <v>168</v>
      </c>
      <c r="C428" t="s">
        <v>169</v>
      </c>
      <c r="D428" t="s">
        <v>30</v>
      </c>
      <c r="E428" t="s">
        <v>171</v>
      </c>
      <c r="F428" t="s">
        <v>29</v>
      </c>
      <c r="G428">
        <v>3</v>
      </c>
      <c r="H428">
        <v>3</v>
      </c>
      <c r="I428">
        <v>5</v>
      </c>
      <c r="J428">
        <v>2</v>
      </c>
      <c r="K428">
        <v>2</v>
      </c>
      <c r="T428" s="42"/>
      <c r="U428" s="42"/>
      <c r="W428" t="str">
        <f>VLOOKUP(ARCHIVOS_COMPLETOS_QMI_1_AL_17_SEP_22[[#This Row],[TIENDA HMPV]],Tabla6[[NOMBRE PDV HMPDV]:[RETAIL MAPPING]],2,0)</f>
        <v>PLATA</v>
      </c>
      <c r="X428">
        <f>SUM(ARCHIVOS_COMPLETOS_QMI_1_AL_17_SEP_22[[#This Row],[VENTAS MABE]:[OTROS]])</f>
        <v>12</v>
      </c>
      <c r="Y428" s="42">
        <f>IFERROR(ARCHIVOS_COMPLETOS_QMI_1_AL_17_SEP_22[[#This Row],[VENTAS MABE]]/ARCHIVOS_COMPLETOS_QMI_1_AL_17_SEP_22[[#This Row],[VENTAS INDURAMA]],0)</f>
        <v>0.6</v>
      </c>
      <c r="Z428" t="str">
        <f>VLOOKUP(ARCHIVOS_COMPLETOS_QMI_1_AL_17_SEP_22[[#This Row],[Columna1]],Tabla5[CLAVE],1,0)</f>
        <v>244 - COTOCOLLAO 2REFRIGERACIÓN</v>
      </c>
    </row>
    <row r="429" spans="1:26" x14ac:dyDescent="0.3">
      <c r="A429" t="str">
        <f>CONCATENATE(ARCHIVOS_COMPLETOS_QMI_1_AL_17_SEP_22[[#This Row],[TIENDA HMPV]],ARCHIVOS_COMPLETOS_QMI_1_AL_17_SEP_22[[#This Row],[LINEA]])</f>
        <v>288 - JAPON EL RECREO ICOCINAS</v>
      </c>
      <c r="B429" t="s">
        <v>172</v>
      </c>
      <c r="C429" t="s">
        <v>173</v>
      </c>
      <c r="D429" t="s">
        <v>41</v>
      </c>
      <c r="E429" t="s">
        <v>174</v>
      </c>
      <c r="F429" t="s">
        <v>26</v>
      </c>
      <c r="G429">
        <v>9</v>
      </c>
      <c r="H429">
        <v>8</v>
      </c>
      <c r="I429">
        <v>4</v>
      </c>
      <c r="R429">
        <v>1</v>
      </c>
      <c r="T429" s="42"/>
      <c r="U429" s="42"/>
      <c r="W429" t="str">
        <f>VLOOKUP(ARCHIVOS_COMPLETOS_QMI_1_AL_17_SEP_22[[#This Row],[TIENDA HMPV]],Tabla6[[NOMBRE PDV HMPDV]:[RETAIL MAPPING]],2,0)</f>
        <v>BRONCE</v>
      </c>
      <c r="X429">
        <f>SUM(ARCHIVOS_COMPLETOS_QMI_1_AL_17_SEP_22[[#This Row],[VENTAS MABE]:[OTROS]])</f>
        <v>13</v>
      </c>
      <c r="Y429" s="42">
        <f>IFERROR(ARCHIVOS_COMPLETOS_QMI_1_AL_17_SEP_22[[#This Row],[VENTAS MABE]]/ARCHIVOS_COMPLETOS_QMI_1_AL_17_SEP_22[[#This Row],[VENTAS INDURAMA]],0)</f>
        <v>2</v>
      </c>
      <c r="Z429" t="str">
        <f>VLOOKUP(ARCHIVOS_COMPLETOS_QMI_1_AL_17_SEP_22[[#This Row],[Columna1]],Tabla5[CLAVE],1,0)</f>
        <v>288 - JAPON EL RECREO ICOCINAS</v>
      </c>
    </row>
    <row r="430" spans="1:26" x14ac:dyDescent="0.3">
      <c r="A430" t="str">
        <f>CONCATENATE(ARCHIVOS_COMPLETOS_QMI_1_AL_17_SEP_22[[#This Row],[TIENDA HMPV]],ARCHIVOS_COMPLETOS_QMI_1_AL_17_SEP_22[[#This Row],[LINEA]])</f>
        <v>288 - JAPON EL RECREO IGLOBALES</v>
      </c>
      <c r="B430" t="s">
        <v>172</v>
      </c>
      <c r="C430" t="s">
        <v>173</v>
      </c>
      <c r="D430" t="s">
        <v>41</v>
      </c>
      <c r="E430" t="s">
        <v>174</v>
      </c>
      <c r="F430" t="s">
        <v>27</v>
      </c>
      <c r="G430">
        <v>0</v>
      </c>
      <c r="T430" s="42"/>
      <c r="U430" s="42"/>
      <c r="W430" t="str">
        <f>VLOOKUP(ARCHIVOS_COMPLETOS_QMI_1_AL_17_SEP_22[[#This Row],[TIENDA HMPV]],Tabla6[[NOMBRE PDV HMPDV]:[RETAIL MAPPING]],2,0)</f>
        <v>BRONCE</v>
      </c>
      <c r="X430">
        <f>SUM(ARCHIVOS_COMPLETOS_QMI_1_AL_17_SEP_22[[#This Row],[VENTAS MABE]:[OTROS]])</f>
        <v>0</v>
      </c>
      <c r="Y430" s="42">
        <f>IFERROR(ARCHIVOS_COMPLETOS_QMI_1_AL_17_SEP_22[[#This Row],[VENTAS MABE]]/ARCHIVOS_COMPLETOS_QMI_1_AL_17_SEP_22[[#This Row],[VENTAS INDURAMA]],0)</f>
        <v>0</v>
      </c>
      <c r="Z430" t="str">
        <f>VLOOKUP(ARCHIVOS_COMPLETOS_QMI_1_AL_17_SEP_22[[#This Row],[Columna1]],Tabla5[CLAVE],1,0)</f>
        <v>288 - JAPON EL RECREO IGLOBALES</v>
      </c>
    </row>
    <row r="431" spans="1:26" x14ac:dyDescent="0.3">
      <c r="A431" t="str">
        <f>CONCATENATE(ARCHIVOS_COMPLETOS_QMI_1_AL_17_SEP_22[[#This Row],[TIENDA HMPV]],ARCHIVOS_COMPLETOS_QMI_1_AL_17_SEP_22[[#This Row],[LINEA]])</f>
        <v>288 - JAPON EL RECREO ILAVADO</v>
      </c>
      <c r="B431" t="s">
        <v>172</v>
      </c>
      <c r="C431" t="s">
        <v>173</v>
      </c>
      <c r="D431" t="s">
        <v>41</v>
      </c>
      <c r="E431" t="s">
        <v>174</v>
      </c>
      <c r="F431" t="s">
        <v>28</v>
      </c>
      <c r="G431">
        <v>0</v>
      </c>
      <c r="K431">
        <v>11</v>
      </c>
      <c r="L431">
        <v>2</v>
      </c>
      <c r="T431" s="42"/>
      <c r="U431" s="42"/>
      <c r="W431" t="str">
        <f>VLOOKUP(ARCHIVOS_COMPLETOS_QMI_1_AL_17_SEP_22[[#This Row],[TIENDA HMPV]],Tabla6[[NOMBRE PDV HMPDV]:[RETAIL MAPPING]],2,0)</f>
        <v>BRONCE</v>
      </c>
      <c r="X431">
        <f>SUM(ARCHIVOS_COMPLETOS_QMI_1_AL_17_SEP_22[[#This Row],[VENTAS MABE]:[OTROS]])</f>
        <v>13</v>
      </c>
      <c r="Y431" s="42">
        <f>IFERROR(ARCHIVOS_COMPLETOS_QMI_1_AL_17_SEP_22[[#This Row],[VENTAS MABE]]/ARCHIVOS_COMPLETOS_QMI_1_AL_17_SEP_22[[#This Row],[VENTAS INDURAMA]],0)</f>
        <v>0</v>
      </c>
      <c r="Z431" t="str">
        <f>VLOOKUP(ARCHIVOS_COMPLETOS_QMI_1_AL_17_SEP_22[[#This Row],[Columna1]],Tabla5[CLAVE],1,0)</f>
        <v>288 - JAPON EL RECREO ILAVADO</v>
      </c>
    </row>
    <row r="432" spans="1:26" x14ac:dyDescent="0.3">
      <c r="A432" t="str">
        <f>CONCATENATE(ARCHIVOS_COMPLETOS_QMI_1_AL_17_SEP_22[[#This Row],[TIENDA HMPV]],ARCHIVOS_COMPLETOS_QMI_1_AL_17_SEP_22[[#This Row],[LINEA]])</f>
        <v>288 - JAPON EL RECREO IREFRIGERACIÓN</v>
      </c>
      <c r="B432" t="s">
        <v>172</v>
      </c>
      <c r="C432" t="s">
        <v>173</v>
      </c>
      <c r="D432" t="s">
        <v>41</v>
      </c>
      <c r="E432" t="s">
        <v>174</v>
      </c>
      <c r="F432" t="s">
        <v>29</v>
      </c>
      <c r="G432">
        <v>11</v>
      </c>
      <c r="H432">
        <v>2</v>
      </c>
      <c r="I432">
        <v>6</v>
      </c>
      <c r="T432" s="42"/>
      <c r="U432" s="42"/>
      <c r="W432" t="str">
        <f>VLOOKUP(ARCHIVOS_COMPLETOS_QMI_1_AL_17_SEP_22[[#This Row],[TIENDA HMPV]],Tabla6[[NOMBRE PDV HMPDV]:[RETAIL MAPPING]],2,0)</f>
        <v>BRONCE</v>
      </c>
      <c r="X432">
        <f>SUM(ARCHIVOS_COMPLETOS_QMI_1_AL_17_SEP_22[[#This Row],[VENTAS MABE]:[OTROS]])</f>
        <v>8</v>
      </c>
      <c r="Y432" s="42">
        <f>IFERROR(ARCHIVOS_COMPLETOS_QMI_1_AL_17_SEP_22[[#This Row],[VENTAS MABE]]/ARCHIVOS_COMPLETOS_QMI_1_AL_17_SEP_22[[#This Row],[VENTAS INDURAMA]],0)</f>
        <v>0.33333333333333331</v>
      </c>
      <c r="Z432" t="str">
        <f>VLOOKUP(ARCHIVOS_COMPLETOS_QMI_1_AL_17_SEP_22[[#This Row],[Columna1]],Tabla5[CLAVE],1,0)</f>
        <v>288 - JAPON EL RECREO IREFRIGERACIÓN</v>
      </c>
    </row>
    <row r="433" spans="1:26" x14ac:dyDescent="0.3">
      <c r="A433" t="str">
        <f>CONCATENATE(ARCHIVOS_COMPLETOS_QMI_1_AL_17_SEP_22[[#This Row],[TIENDA HMPV]],ARCHIVOS_COMPLETOS_QMI_1_AL_17_SEP_22[[#This Row],[LINEA]])</f>
        <v>281 - ORVE EL RECREO IIICOCINAS</v>
      </c>
      <c r="B433" t="s">
        <v>172</v>
      </c>
      <c r="C433" t="s">
        <v>173</v>
      </c>
      <c r="D433" t="s">
        <v>86</v>
      </c>
      <c r="E433" t="s">
        <v>175</v>
      </c>
      <c r="F433" t="s">
        <v>26</v>
      </c>
      <c r="G433">
        <v>6</v>
      </c>
      <c r="H433">
        <v>4</v>
      </c>
      <c r="I433">
        <v>4</v>
      </c>
      <c r="R433">
        <v>1</v>
      </c>
      <c r="T433" s="42"/>
      <c r="U433" s="42"/>
      <c r="W433" t="str">
        <f>VLOOKUP(ARCHIVOS_COMPLETOS_QMI_1_AL_17_SEP_22[[#This Row],[TIENDA HMPV]],Tabla6[[NOMBRE PDV HMPDV]:[RETAIL MAPPING]],2,0)</f>
        <v>BRONCE</v>
      </c>
      <c r="X433">
        <f>SUM(ARCHIVOS_COMPLETOS_QMI_1_AL_17_SEP_22[[#This Row],[VENTAS MABE]:[OTROS]])</f>
        <v>9</v>
      </c>
      <c r="Y433" s="42">
        <f>IFERROR(ARCHIVOS_COMPLETOS_QMI_1_AL_17_SEP_22[[#This Row],[VENTAS MABE]]/ARCHIVOS_COMPLETOS_QMI_1_AL_17_SEP_22[[#This Row],[VENTAS INDURAMA]],0)</f>
        <v>1</v>
      </c>
      <c r="Z433" t="str">
        <f>VLOOKUP(ARCHIVOS_COMPLETOS_QMI_1_AL_17_SEP_22[[#This Row],[Columna1]],Tabla5[CLAVE],1,0)</f>
        <v>281 - ORVE EL RECREO IIICOCINAS</v>
      </c>
    </row>
    <row r="434" spans="1:26" x14ac:dyDescent="0.3">
      <c r="A434" t="str">
        <f>CONCATENATE(ARCHIVOS_COMPLETOS_QMI_1_AL_17_SEP_22[[#This Row],[TIENDA HMPV]],ARCHIVOS_COMPLETOS_QMI_1_AL_17_SEP_22[[#This Row],[LINEA]])</f>
        <v>281 - ORVE EL RECREO IIIGLOBALES</v>
      </c>
      <c r="B434" t="s">
        <v>172</v>
      </c>
      <c r="C434" t="s">
        <v>173</v>
      </c>
      <c r="D434" t="s">
        <v>86</v>
      </c>
      <c r="E434" t="s">
        <v>175</v>
      </c>
      <c r="F434" t="s">
        <v>27</v>
      </c>
      <c r="G434">
        <v>0</v>
      </c>
      <c r="T434" s="42"/>
      <c r="U434" s="42"/>
      <c r="W434" t="str">
        <f>VLOOKUP(ARCHIVOS_COMPLETOS_QMI_1_AL_17_SEP_22[[#This Row],[TIENDA HMPV]],Tabla6[[NOMBRE PDV HMPDV]:[RETAIL MAPPING]],2,0)</f>
        <v>BRONCE</v>
      </c>
      <c r="X434">
        <f>SUM(ARCHIVOS_COMPLETOS_QMI_1_AL_17_SEP_22[[#This Row],[VENTAS MABE]:[OTROS]])</f>
        <v>0</v>
      </c>
      <c r="Y434" s="42">
        <f>IFERROR(ARCHIVOS_COMPLETOS_QMI_1_AL_17_SEP_22[[#This Row],[VENTAS MABE]]/ARCHIVOS_COMPLETOS_QMI_1_AL_17_SEP_22[[#This Row],[VENTAS INDURAMA]],0)</f>
        <v>0</v>
      </c>
      <c r="Z434" t="str">
        <f>VLOOKUP(ARCHIVOS_COMPLETOS_QMI_1_AL_17_SEP_22[[#This Row],[Columna1]],Tabla5[CLAVE],1,0)</f>
        <v>281 - ORVE EL RECREO IIIGLOBALES</v>
      </c>
    </row>
    <row r="435" spans="1:26" x14ac:dyDescent="0.3">
      <c r="A435" t="str">
        <f>CONCATENATE(ARCHIVOS_COMPLETOS_QMI_1_AL_17_SEP_22[[#This Row],[TIENDA HMPV]],ARCHIVOS_COMPLETOS_QMI_1_AL_17_SEP_22[[#This Row],[LINEA]])</f>
        <v>281 - ORVE EL RECREO IIILAVADO</v>
      </c>
      <c r="B435" t="s">
        <v>172</v>
      </c>
      <c r="C435" t="s">
        <v>173</v>
      </c>
      <c r="D435" t="s">
        <v>86</v>
      </c>
      <c r="E435" t="s">
        <v>175</v>
      </c>
      <c r="F435" t="s">
        <v>28</v>
      </c>
      <c r="G435">
        <v>0</v>
      </c>
      <c r="K435">
        <v>4</v>
      </c>
      <c r="T435" s="42"/>
      <c r="U435" s="42"/>
      <c r="W435" t="str">
        <f>VLOOKUP(ARCHIVOS_COMPLETOS_QMI_1_AL_17_SEP_22[[#This Row],[TIENDA HMPV]],Tabla6[[NOMBRE PDV HMPDV]:[RETAIL MAPPING]],2,0)</f>
        <v>BRONCE</v>
      </c>
      <c r="X435">
        <f>SUM(ARCHIVOS_COMPLETOS_QMI_1_AL_17_SEP_22[[#This Row],[VENTAS MABE]:[OTROS]])</f>
        <v>4</v>
      </c>
      <c r="Y435" s="42">
        <f>IFERROR(ARCHIVOS_COMPLETOS_QMI_1_AL_17_SEP_22[[#This Row],[VENTAS MABE]]/ARCHIVOS_COMPLETOS_QMI_1_AL_17_SEP_22[[#This Row],[VENTAS INDURAMA]],0)</f>
        <v>0</v>
      </c>
      <c r="Z435" t="str">
        <f>VLOOKUP(ARCHIVOS_COMPLETOS_QMI_1_AL_17_SEP_22[[#This Row],[Columna1]],Tabla5[CLAVE],1,0)</f>
        <v>281 - ORVE EL RECREO IIILAVADO</v>
      </c>
    </row>
    <row r="436" spans="1:26" x14ac:dyDescent="0.3">
      <c r="A436" t="str">
        <f>CONCATENATE(ARCHIVOS_COMPLETOS_QMI_1_AL_17_SEP_22[[#This Row],[TIENDA HMPV]],ARCHIVOS_COMPLETOS_QMI_1_AL_17_SEP_22[[#This Row],[LINEA]])</f>
        <v>281 - ORVE EL RECREO IIIREFRIGERACIÓN</v>
      </c>
      <c r="B436" t="s">
        <v>172</v>
      </c>
      <c r="C436" t="s">
        <v>173</v>
      </c>
      <c r="D436" t="s">
        <v>86</v>
      </c>
      <c r="E436" t="s">
        <v>175</v>
      </c>
      <c r="F436" t="s">
        <v>29</v>
      </c>
      <c r="G436">
        <v>3</v>
      </c>
      <c r="H436">
        <v>3</v>
      </c>
      <c r="I436">
        <v>5</v>
      </c>
      <c r="K436">
        <v>1</v>
      </c>
      <c r="T436" s="42"/>
      <c r="U436" s="42"/>
      <c r="W436" t="str">
        <f>VLOOKUP(ARCHIVOS_COMPLETOS_QMI_1_AL_17_SEP_22[[#This Row],[TIENDA HMPV]],Tabla6[[NOMBRE PDV HMPDV]:[RETAIL MAPPING]],2,0)</f>
        <v>BRONCE</v>
      </c>
      <c r="X436">
        <f>SUM(ARCHIVOS_COMPLETOS_QMI_1_AL_17_SEP_22[[#This Row],[VENTAS MABE]:[OTROS]])</f>
        <v>9</v>
      </c>
      <c r="Y436" s="42">
        <f>IFERROR(ARCHIVOS_COMPLETOS_QMI_1_AL_17_SEP_22[[#This Row],[VENTAS MABE]]/ARCHIVOS_COMPLETOS_QMI_1_AL_17_SEP_22[[#This Row],[VENTAS INDURAMA]],0)</f>
        <v>0.6</v>
      </c>
      <c r="Z436" t="str">
        <f>VLOOKUP(ARCHIVOS_COMPLETOS_QMI_1_AL_17_SEP_22[[#This Row],[Columna1]],Tabla5[CLAVE],1,0)</f>
        <v>281 - ORVE EL RECREO IIIREFRIGERACIÓN</v>
      </c>
    </row>
    <row r="437" spans="1:26" x14ac:dyDescent="0.3">
      <c r="A437" t="str">
        <f>CONCATENATE(ARCHIVOS_COMPLETOS_QMI_1_AL_17_SEP_22[[#This Row],[TIENDA HMPV]],ARCHIVOS_COMPLETOS_QMI_1_AL_17_SEP_22[[#This Row],[LINEA]])</f>
        <v>391 - POINT RECREO 4COCINAS</v>
      </c>
      <c r="B437" t="s">
        <v>172</v>
      </c>
      <c r="C437" t="s">
        <v>173</v>
      </c>
      <c r="D437" t="s">
        <v>77</v>
      </c>
      <c r="E437" t="s">
        <v>176</v>
      </c>
      <c r="F437" t="s">
        <v>26</v>
      </c>
      <c r="G437">
        <v>15</v>
      </c>
      <c r="H437">
        <v>11</v>
      </c>
      <c r="I437">
        <v>4</v>
      </c>
      <c r="R437">
        <v>1</v>
      </c>
      <c r="T437" s="42"/>
      <c r="U437" s="42"/>
      <c r="W437" t="str">
        <f>VLOOKUP(ARCHIVOS_COMPLETOS_QMI_1_AL_17_SEP_22[[#This Row],[TIENDA HMPV]],Tabla6[[NOMBRE PDV HMPDV]:[RETAIL MAPPING]],2,0)</f>
        <v>PLATINO</v>
      </c>
      <c r="X437">
        <f>SUM(ARCHIVOS_COMPLETOS_QMI_1_AL_17_SEP_22[[#This Row],[VENTAS MABE]:[OTROS]])</f>
        <v>16</v>
      </c>
      <c r="Y437" s="42">
        <f>IFERROR(ARCHIVOS_COMPLETOS_QMI_1_AL_17_SEP_22[[#This Row],[VENTAS MABE]]/ARCHIVOS_COMPLETOS_QMI_1_AL_17_SEP_22[[#This Row],[VENTAS INDURAMA]],0)</f>
        <v>2.75</v>
      </c>
      <c r="Z437" t="str">
        <f>VLOOKUP(ARCHIVOS_COMPLETOS_QMI_1_AL_17_SEP_22[[#This Row],[Columna1]],Tabla5[CLAVE],1,0)</f>
        <v>391 - POINT RECREO 4COCINAS</v>
      </c>
    </row>
    <row r="438" spans="1:26" x14ac:dyDescent="0.3">
      <c r="A438" t="str">
        <f>CONCATENATE(ARCHIVOS_COMPLETOS_QMI_1_AL_17_SEP_22[[#This Row],[TIENDA HMPV]],ARCHIVOS_COMPLETOS_QMI_1_AL_17_SEP_22[[#This Row],[LINEA]])</f>
        <v>391 - POINT RECREO 4GLOBALES</v>
      </c>
      <c r="B438" t="s">
        <v>172</v>
      </c>
      <c r="C438" t="s">
        <v>173</v>
      </c>
      <c r="D438" t="s">
        <v>77</v>
      </c>
      <c r="E438" t="s">
        <v>176</v>
      </c>
      <c r="F438" t="s">
        <v>27</v>
      </c>
      <c r="G438">
        <v>0</v>
      </c>
      <c r="T438" s="42"/>
      <c r="U438" s="42"/>
      <c r="W438" t="str">
        <f>VLOOKUP(ARCHIVOS_COMPLETOS_QMI_1_AL_17_SEP_22[[#This Row],[TIENDA HMPV]],Tabla6[[NOMBRE PDV HMPDV]:[RETAIL MAPPING]],2,0)</f>
        <v>PLATINO</v>
      </c>
      <c r="X438">
        <f>SUM(ARCHIVOS_COMPLETOS_QMI_1_AL_17_SEP_22[[#This Row],[VENTAS MABE]:[OTROS]])</f>
        <v>0</v>
      </c>
      <c r="Y438" s="42">
        <f>IFERROR(ARCHIVOS_COMPLETOS_QMI_1_AL_17_SEP_22[[#This Row],[VENTAS MABE]]/ARCHIVOS_COMPLETOS_QMI_1_AL_17_SEP_22[[#This Row],[VENTAS INDURAMA]],0)</f>
        <v>0</v>
      </c>
      <c r="Z438" t="str">
        <f>VLOOKUP(ARCHIVOS_COMPLETOS_QMI_1_AL_17_SEP_22[[#This Row],[Columna1]],Tabla5[CLAVE],1,0)</f>
        <v>391 - POINT RECREO 4GLOBALES</v>
      </c>
    </row>
    <row r="439" spans="1:26" x14ac:dyDescent="0.3">
      <c r="A439" t="str">
        <f>CONCATENATE(ARCHIVOS_COMPLETOS_QMI_1_AL_17_SEP_22[[#This Row],[TIENDA HMPV]],ARCHIVOS_COMPLETOS_QMI_1_AL_17_SEP_22[[#This Row],[LINEA]])</f>
        <v>391 - POINT RECREO 4LAVADO</v>
      </c>
      <c r="B439" t="s">
        <v>172</v>
      </c>
      <c r="C439" t="s">
        <v>173</v>
      </c>
      <c r="D439" t="s">
        <v>77</v>
      </c>
      <c r="E439" t="s">
        <v>176</v>
      </c>
      <c r="F439" t="s">
        <v>28</v>
      </c>
      <c r="G439">
        <v>7</v>
      </c>
      <c r="H439">
        <v>4</v>
      </c>
      <c r="I439">
        <v>3</v>
      </c>
      <c r="T439" s="42"/>
      <c r="U439" s="42"/>
      <c r="W439" t="str">
        <f>VLOOKUP(ARCHIVOS_COMPLETOS_QMI_1_AL_17_SEP_22[[#This Row],[TIENDA HMPV]],Tabla6[[NOMBRE PDV HMPDV]:[RETAIL MAPPING]],2,0)</f>
        <v>PLATINO</v>
      </c>
      <c r="X439">
        <f>SUM(ARCHIVOS_COMPLETOS_QMI_1_AL_17_SEP_22[[#This Row],[VENTAS MABE]:[OTROS]])</f>
        <v>7</v>
      </c>
      <c r="Y439" s="42">
        <f>IFERROR(ARCHIVOS_COMPLETOS_QMI_1_AL_17_SEP_22[[#This Row],[VENTAS MABE]]/ARCHIVOS_COMPLETOS_QMI_1_AL_17_SEP_22[[#This Row],[VENTAS INDURAMA]],0)</f>
        <v>1.3333333333333333</v>
      </c>
      <c r="Z439" t="str">
        <f>VLOOKUP(ARCHIVOS_COMPLETOS_QMI_1_AL_17_SEP_22[[#This Row],[Columna1]],Tabla5[CLAVE],1,0)</f>
        <v>391 - POINT RECREO 4LAVADO</v>
      </c>
    </row>
    <row r="440" spans="1:26" x14ac:dyDescent="0.3">
      <c r="A440" t="str">
        <f>CONCATENATE(ARCHIVOS_COMPLETOS_QMI_1_AL_17_SEP_22[[#This Row],[TIENDA HMPV]],ARCHIVOS_COMPLETOS_QMI_1_AL_17_SEP_22[[#This Row],[LINEA]])</f>
        <v>391 - POINT RECREO 4REFRIGERACIÓN</v>
      </c>
      <c r="B440" t="s">
        <v>172</v>
      </c>
      <c r="C440" t="s">
        <v>173</v>
      </c>
      <c r="D440" t="s">
        <v>77</v>
      </c>
      <c r="E440" t="s">
        <v>176</v>
      </c>
      <c r="F440" t="s">
        <v>29</v>
      </c>
      <c r="G440">
        <v>10</v>
      </c>
      <c r="H440">
        <v>7</v>
      </c>
      <c r="I440">
        <v>4</v>
      </c>
      <c r="T440" s="42"/>
      <c r="U440" s="42"/>
      <c r="W440" t="str">
        <f>VLOOKUP(ARCHIVOS_COMPLETOS_QMI_1_AL_17_SEP_22[[#This Row],[TIENDA HMPV]],Tabla6[[NOMBRE PDV HMPDV]:[RETAIL MAPPING]],2,0)</f>
        <v>PLATINO</v>
      </c>
      <c r="X440">
        <f>SUM(ARCHIVOS_COMPLETOS_QMI_1_AL_17_SEP_22[[#This Row],[VENTAS MABE]:[OTROS]])</f>
        <v>11</v>
      </c>
      <c r="Y440" s="42">
        <f>IFERROR(ARCHIVOS_COMPLETOS_QMI_1_AL_17_SEP_22[[#This Row],[VENTAS MABE]]/ARCHIVOS_COMPLETOS_QMI_1_AL_17_SEP_22[[#This Row],[VENTAS INDURAMA]],0)</f>
        <v>1.75</v>
      </c>
      <c r="Z440" t="str">
        <f>VLOOKUP(ARCHIVOS_COMPLETOS_QMI_1_AL_17_SEP_22[[#This Row],[Columna1]],Tabla5[CLAVE],1,0)</f>
        <v>391 - POINT RECREO 4REFRIGERACIÓN</v>
      </c>
    </row>
    <row r="441" spans="1:26" x14ac:dyDescent="0.3">
      <c r="A441" t="str">
        <f>CONCATENATE(ARCHIVOS_COMPLETOS_QMI_1_AL_17_SEP_22[[#This Row],[TIENDA HMPV]],ARCHIVOS_COMPLETOS_QMI_1_AL_17_SEP_22[[#This Row],[LINEA]])</f>
        <v>455 - TIENDA BUENA FE 817AIRES</v>
      </c>
      <c r="B441" t="s">
        <v>663</v>
      </c>
      <c r="C441" t="s">
        <v>657</v>
      </c>
      <c r="D441" t="s">
        <v>39</v>
      </c>
      <c r="E441" t="s">
        <v>664</v>
      </c>
      <c r="F441" t="s">
        <v>25</v>
      </c>
      <c r="G441">
        <v>1</v>
      </c>
      <c r="H441">
        <v>0</v>
      </c>
      <c r="T441" s="42"/>
      <c r="U441" s="42"/>
      <c r="W441" t="str">
        <f>VLOOKUP(ARCHIVOS_COMPLETOS_QMI_1_AL_17_SEP_22[[#This Row],[TIENDA HMPV]],Tabla6[[NOMBRE PDV HMPDV]:[RETAIL MAPPING]],2,0)</f>
        <v>PLATA</v>
      </c>
      <c r="X441">
        <f>SUM(ARCHIVOS_COMPLETOS_QMI_1_AL_17_SEP_22[[#This Row],[VENTAS MABE]:[OTROS]])</f>
        <v>0</v>
      </c>
      <c r="Y441" s="42">
        <f>IFERROR(ARCHIVOS_COMPLETOS_QMI_1_AL_17_SEP_22[[#This Row],[VENTAS MABE]]/ARCHIVOS_COMPLETOS_QMI_1_AL_17_SEP_22[[#This Row],[VENTAS INDURAMA]],0)</f>
        <v>0</v>
      </c>
      <c r="Z441" t="str">
        <f>VLOOKUP(ARCHIVOS_COMPLETOS_QMI_1_AL_17_SEP_22[[#This Row],[Columna1]],Tabla5[CLAVE],1,0)</f>
        <v>455 - TIENDA BUENA FE 817AIRES</v>
      </c>
    </row>
    <row r="442" spans="1:26" x14ac:dyDescent="0.3">
      <c r="A442" t="str">
        <f>CONCATENATE(ARCHIVOS_COMPLETOS_QMI_1_AL_17_SEP_22[[#This Row],[TIENDA HMPV]],ARCHIVOS_COMPLETOS_QMI_1_AL_17_SEP_22[[#This Row],[LINEA]])</f>
        <v>455 - TIENDA BUENA FE 817COCINAS</v>
      </c>
      <c r="B442" t="s">
        <v>663</v>
      </c>
      <c r="C442" t="s">
        <v>657</v>
      </c>
      <c r="D442" t="s">
        <v>39</v>
      </c>
      <c r="E442" t="s">
        <v>664</v>
      </c>
      <c r="F442" t="s">
        <v>26</v>
      </c>
      <c r="G442">
        <v>3</v>
      </c>
      <c r="H442">
        <v>0</v>
      </c>
      <c r="T442" s="42"/>
      <c r="U442" s="42"/>
      <c r="W442" t="str">
        <f>VLOOKUP(ARCHIVOS_COMPLETOS_QMI_1_AL_17_SEP_22[[#This Row],[TIENDA HMPV]],Tabla6[[NOMBRE PDV HMPDV]:[RETAIL MAPPING]],2,0)</f>
        <v>PLATA</v>
      </c>
      <c r="X442">
        <f>SUM(ARCHIVOS_COMPLETOS_QMI_1_AL_17_SEP_22[[#This Row],[VENTAS MABE]:[OTROS]])</f>
        <v>0</v>
      </c>
      <c r="Y442" s="42">
        <f>IFERROR(ARCHIVOS_COMPLETOS_QMI_1_AL_17_SEP_22[[#This Row],[VENTAS MABE]]/ARCHIVOS_COMPLETOS_QMI_1_AL_17_SEP_22[[#This Row],[VENTAS INDURAMA]],0)</f>
        <v>0</v>
      </c>
      <c r="Z442" t="str">
        <f>VLOOKUP(ARCHIVOS_COMPLETOS_QMI_1_AL_17_SEP_22[[#This Row],[Columna1]],Tabla5[CLAVE],1,0)</f>
        <v>455 - TIENDA BUENA FE 817COCINAS</v>
      </c>
    </row>
    <row r="443" spans="1:26" x14ac:dyDescent="0.3">
      <c r="A443" t="str">
        <f>CONCATENATE(ARCHIVOS_COMPLETOS_QMI_1_AL_17_SEP_22[[#This Row],[TIENDA HMPV]],ARCHIVOS_COMPLETOS_QMI_1_AL_17_SEP_22[[#This Row],[LINEA]])</f>
        <v>455 - TIENDA BUENA FE 817EMPOTRE</v>
      </c>
      <c r="B443" t="s">
        <v>663</v>
      </c>
      <c r="C443" t="s">
        <v>657</v>
      </c>
      <c r="D443" t="s">
        <v>39</v>
      </c>
      <c r="E443" t="s">
        <v>664</v>
      </c>
      <c r="F443" t="s">
        <v>32</v>
      </c>
      <c r="G443">
        <v>0</v>
      </c>
      <c r="H443">
        <v>0</v>
      </c>
      <c r="T443" s="42"/>
      <c r="U443" s="42"/>
      <c r="W443" t="str">
        <f>VLOOKUP(ARCHIVOS_COMPLETOS_QMI_1_AL_17_SEP_22[[#This Row],[TIENDA HMPV]],Tabla6[[NOMBRE PDV HMPDV]:[RETAIL MAPPING]],2,0)</f>
        <v>PLATA</v>
      </c>
      <c r="X443">
        <f>SUM(ARCHIVOS_COMPLETOS_QMI_1_AL_17_SEP_22[[#This Row],[VENTAS MABE]:[OTROS]])</f>
        <v>0</v>
      </c>
      <c r="Y443" s="42">
        <f>IFERROR(ARCHIVOS_COMPLETOS_QMI_1_AL_17_SEP_22[[#This Row],[VENTAS MABE]]/ARCHIVOS_COMPLETOS_QMI_1_AL_17_SEP_22[[#This Row],[VENTAS INDURAMA]],0)</f>
        <v>0</v>
      </c>
      <c r="Z443" t="str">
        <f>VLOOKUP(ARCHIVOS_COMPLETOS_QMI_1_AL_17_SEP_22[[#This Row],[Columna1]],Tabla5[CLAVE],1,0)</f>
        <v>455 - TIENDA BUENA FE 817EMPOTRE</v>
      </c>
    </row>
    <row r="444" spans="1:26" x14ac:dyDescent="0.3">
      <c r="A444" t="str">
        <f>CONCATENATE(ARCHIVOS_COMPLETOS_QMI_1_AL_17_SEP_22[[#This Row],[TIENDA HMPV]],ARCHIVOS_COMPLETOS_QMI_1_AL_17_SEP_22[[#This Row],[LINEA]])</f>
        <v>455 - TIENDA BUENA FE 817GLOBALES</v>
      </c>
      <c r="B444" t="s">
        <v>663</v>
      </c>
      <c r="C444" t="s">
        <v>657</v>
      </c>
      <c r="D444" t="s">
        <v>39</v>
      </c>
      <c r="E444" t="s">
        <v>664</v>
      </c>
      <c r="F444" t="s">
        <v>27</v>
      </c>
      <c r="G444">
        <v>0</v>
      </c>
      <c r="H444">
        <v>0</v>
      </c>
      <c r="T444" s="42"/>
      <c r="U444" s="42"/>
      <c r="W444" t="str">
        <f>VLOOKUP(ARCHIVOS_COMPLETOS_QMI_1_AL_17_SEP_22[[#This Row],[TIENDA HMPV]],Tabla6[[NOMBRE PDV HMPDV]:[RETAIL MAPPING]],2,0)</f>
        <v>PLATA</v>
      </c>
      <c r="X444">
        <f>SUM(ARCHIVOS_COMPLETOS_QMI_1_AL_17_SEP_22[[#This Row],[VENTAS MABE]:[OTROS]])</f>
        <v>0</v>
      </c>
      <c r="Y444" s="42">
        <f>IFERROR(ARCHIVOS_COMPLETOS_QMI_1_AL_17_SEP_22[[#This Row],[VENTAS MABE]]/ARCHIVOS_COMPLETOS_QMI_1_AL_17_SEP_22[[#This Row],[VENTAS INDURAMA]],0)</f>
        <v>0</v>
      </c>
      <c r="Z444" t="str">
        <f>VLOOKUP(ARCHIVOS_COMPLETOS_QMI_1_AL_17_SEP_22[[#This Row],[Columna1]],Tabla5[CLAVE],1,0)</f>
        <v>455 - TIENDA BUENA FE 817GLOBALES</v>
      </c>
    </row>
    <row r="445" spans="1:26" x14ac:dyDescent="0.3">
      <c r="A445" t="str">
        <f>CONCATENATE(ARCHIVOS_COMPLETOS_QMI_1_AL_17_SEP_22[[#This Row],[TIENDA HMPV]],ARCHIVOS_COMPLETOS_QMI_1_AL_17_SEP_22[[#This Row],[LINEA]])</f>
        <v>455 - TIENDA BUENA FE 817LAVADO</v>
      </c>
      <c r="B445" t="s">
        <v>663</v>
      </c>
      <c r="C445" t="s">
        <v>657</v>
      </c>
      <c r="D445" t="s">
        <v>39</v>
      </c>
      <c r="E445" t="s">
        <v>664</v>
      </c>
      <c r="F445" t="s">
        <v>28</v>
      </c>
      <c r="G445">
        <v>2</v>
      </c>
      <c r="H445">
        <v>0</v>
      </c>
      <c r="T445" s="42"/>
      <c r="U445" s="42"/>
      <c r="W445" t="str">
        <f>VLOOKUP(ARCHIVOS_COMPLETOS_QMI_1_AL_17_SEP_22[[#This Row],[TIENDA HMPV]],Tabla6[[NOMBRE PDV HMPDV]:[RETAIL MAPPING]],2,0)</f>
        <v>PLATA</v>
      </c>
      <c r="X445">
        <f>SUM(ARCHIVOS_COMPLETOS_QMI_1_AL_17_SEP_22[[#This Row],[VENTAS MABE]:[OTROS]])</f>
        <v>0</v>
      </c>
      <c r="Y445" s="42">
        <f>IFERROR(ARCHIVOS_COMPLETOS_QMI_1_AL_17_SEP_22[[#This Row],[VENTAS MABE]]/ARCHIVOS_COMPLETOS_QMI_1_AL_17_SEP_22[[#This Row],[VENTAS INDURAMA]],0)</f>
        <v>0</v>
      </c>
      <c r="Z445" t="str">
        <f>VLOOKUP(ARCHIVOS_COMPLETOS_QMI_1_AL_17_SEP_22[[#This Row],[Columna1]],Tabla5[CLAVE],1,0)</f>
        <v>455 - TIENDA BUENA FE 817LAVADO</v>
      </c>
    </row>
    <row r="446" spans="1:26" x14ac:dyDescent="0.3">
      <c r="A446" t="str">
        <f>CONCATENATE(ARCHIVOS_COMPLETOS_QMI_1_AL_17_SEP_22[[#This Row],[TIENDA HMPV]],ARCHIVOS_COMPLETOS_QMI_1_AL_17_SEP_22[[#This Row],[LINEA]])</f>
        <v>455 - TIENDA BUENA FE 817REFRIGERACIÓN</v>
      </c>
      <c r="B446" t="s">
        <v>663</v>
      </c>
      <c r="C446" t="s">
        <v>657</v>
      </c>
      <c r="D446" t="s">
        <v>39</v>
      </c>
      <c r="E446" t="s">
        <v>664</v>
      </c>
      <c r="F446" t="s">
        <v>29</v>
      </c>
      <c r="G446">
        <v>2</v>
      </c>
      <c r="H446">
        <v>0</v>
      </c>
      <c r="T446" s="42"/>
      <c r="U446" s="42"/>
      <c r="W446" t="str">
        <f>VLOOKUP(ARCHIVOS_COMPLETOS_QMI_1_AL_17_SEP_22[[#This Row],[TIENDA HMPV]],Tabla6[[NOMBRE PDV HMPDV]:[RETAIL MAPPING]],2,0)</f>
        <v>PLATA</v>
      </c>
      <c r="X446">
        <f>SUM(ARCHIVOS_COMPLETOS_QMI_1_AL_17_SEP_22[[#This Row],[VENTAS MABE]:[OTROS]])</f>
        <v>0</v>
      </c>
      <c r="Y446" s="42">
        <f>IFERROR(ARCHIVOS_COMPLETOS_QMI_1_AL_17_SEP_22[[#This Row],[VENTAS MABE]]/ARCHIVOS_COMPLETOS_QMI_1_AL_17_SEP_22[[#This Row],[VENTAS INDURAMA]],0)</f>
        <v>0</v>
      </c>
      <c r="Z446" t="str">
        <f>VLOOKUP(ARCHIVOS_COMPLETOS_QMI_1_AL_17_SEP_22[[#This Row],[Columna1]],Tabla5[CLAVE],1,0)</f>
        <v>455 - TIENDA BUENA FE 817REFRIGERACIÓN</v>
      </c>
    </row>
    <row r="447" spans="1:26" x14ac:dyDescent="0.3">
      <c r="A447" t="str">
        <f>CONCATENATE(ARCHIVOS_COMPLETOS_QMI_1_AL_17_SEP_22[[#This Row],[TIENDA HMPV]],ARCHIVOS_COMPLETOS_QMI_1_AL_17_SEP_22[[#This Row],[LINEA]])</f>
        <v>456 - TIENDA EMPALME 818AIRES</v>
      </c>
      <c r="B447" t="s">
        <v>663</v>
      </c>
      <c r="C447" t="s">
        <v>657</v>
      </c>
      <c r="D447" t="s">
        <v>39</v>
      </c>
      <c r="E447" t="s">
        <v>665</v>
      </c>
      <c r="F447" t="s">
        <v>25</v>
      </c>
      <c r="G447">
        <v>2</v>
      </c>
      <c r="H447">
        <v>0</v>
      </c>
      <c r="T447" s="42"/>
      <c r="U447" s="42"/>
      <c r="W447" t="str">
        <f>VLOOKUP(ARCHIVOS_COMPLETOS_QMI_1_AL_17_SEP_22[[#This Row],[TIENDA HMPV]],Tabla6[[NOMBRE PDV HMPDV]:[RETAIL MAPPING]],2,0)</f>
        <v>BRONCE</v>
      </c>
      <c r="X447">
        <f>SUM(ARCHIVOS_COMPLETOS_QMI_1_AL_17_SEP_22[[#This Row],[VENTAS MABE]:[OTROS]])</f>
        <v>0</v>
      </c>
      <c r="Y447" s="42">
        <f>IFERROR(ARCHIVOS_COMPLETOS_QMI_1_AL_17_SEP_22[[#This Row],[VENTAS MABE]]/ARCHIVOS_COMPLETOS_QMI_1_AL_17_SEP_22[[#This Row],[VENTAS INDURAMA]],0)</f>
        <v>0</v>
      </c>
      <c r="Z447" t="str">
        <f>VLOOKUP(ARCHIVOS_COMPLETOS_QMI_1_AL_17_SEP_22[[#This Row],[Columna1]],Tabla5[CLAVE],1,0)</f>
        <v>456 - TIENDA EMPALME 818AIRES</v>
      </c>
    </row>
    <row r="448" spans="1:26" x14ac:dyDescent="0.3">
      <c r="A448" t="str">
        <f>CONCATENATE(ARCHIVOS_COMPLETOS_QMI_1_AL_17_SEP_22[[#This Row],[TIENDA HMPV]],ARCHIVOS_COMPLETOS_QMI_1_AL_17_SEP_22[[#This Row],[LINEA]])</f>
        <v>456 - TIENDA EMPALME 818COCINAS</v>
      </c>
      <c r="B448" t="s">
        <v>663</v>
      </c>
      <c r="C448" t="s">
        <v>657</v>
      </c>
      <c r="D448" t="s">
        <v>39</v>
      </c>
      <c r="E448" t="s">
        <v>665</v>
      </c>
      <c r="F448" t="s">
        <v>26</v>
      </c>
      <c r="G448">
        <v>4</v>
      </c>
      <c r="H448">
        <v>0</v>
      </c>
      <c r="T448" s="42"/>
      <c r="U448" s="42"/>
      <c r="W448" t="str">
        <f>VLOOKUP(ARCHIVOS_COMPLETOS_QMI_1_AL_17_SEP_22[[#This Row],[TIENDA HMPV]],Tabla6[[NOMBRE PDV HMPDV]:[RETAIL MAPPING]],2,0)</f>
        <v>BRONCE</v>
      </c>
      <c r="X448">
        <f>SUM(ARCHIVOS_COMPLETOS_QMI_1_AL_17_SEP_22[[#This Row],[VENTAS MABE]:[OTROS]])</f>
        <v>0</v>
      </c>
      <c r="Y448" s="42">
        <f>IFERROR(ARCHIVOS_COMPLETOS_QMI_1_AL_17_SEP_22[[#This Row],[VENTAS MABE]]/ARCHIVOS_COMPLETOS_QMI_1_AL_17_SEP_22[[#This Row],[VENTAS INDURAMA]],0)</f>
        <v>0</v>
      </c>
      <c r="Z448" t="str">
        <f>VLOOKUP(ARCHIVOS_COMPLETOS_QMI_1_AL_17_SEP_22[[#This Row],[Columna1]],Tabla5[CLAVE],1,0)</f>
        <v>456 - TIENDA EMPALME 818COCINAS</v>
      </c>
    </row>
    <row r="449" spans="1:26" x14ac:dyDescent="0.3">
      <c r="A449" t="str">
        <f>CONCATENATE(ARCHIVOS_COMPLETOS_QMI_1_AL_17_SEP_22[[#This Row],[TIENDA HMPV]],ARCHIVOS_COMPLETOS_QMI_1_AL_17_SEP_22[[#This Row],[LINEA]])</f>
        <v>456 - TIENDA EMPALME 818GLOBALES</v>
      </c>
      <c r="B449" t="s">
        <v>663</v>
      </c>
      <c r="C449" t="s">
        <v>657</v>
      </c>
      <c r="D449" t="s">
        <v>39</v>
      </c>
      <c r="E449" t="s">
        <v>665</v>
      </c>
      <c r="F449" t="s">
        <v>27</v>
      </c>
      <c r="G449">
        <v>0</v>
      </c>
      <c r="H449">
        <v>1</v>
      </c>
      <c r="T449" s="42"/>
      <c r="U449" s="42"/>
      <c r="W449" t="str">
        <f>VLOOKUP(ARCHIVOS_COMPLETOS_QMI_1_AL_17_SEP_22[[#This Row],[TIENDA HMPV]],Tabla6[[NOMBRE PDV HMPDV]:[RETAIL MAPPING]],2,0)</f>
        <v>BRONCE</v>
      </c>
      <c r="X449">
        <f>SUM(ARCHIVOS_COMPLETOS_QMI_1_AL_17_SEP_22[[#This Row],[VENTAS MABE]:[OTROS]])</f>
        <v>1</v>
      </c>
      <c r="Y449" s="42">
        <f>IFERROR(ARCHIVOS_COMPLETOS_QMI_1_AL_17_SEP_22[[#This Row],[VENTAS MABE]]/ARCHIVOS_COMPLETOS_QMI_1_AL_17_SEP_22[[#This Row],[VENTAS INDURAMA]],0)</f>
        <v>0</v>
      </c>
      <c r="Z449" t="str">
        <f>VLOOKUP(ARCHIVOS_COMPLETOS_QMI_1_AL_17_SEP_22[[#This Row],[Columna1]],Tabla5[CLAVE],1,0)</f>
        <v>456 - TIENDA EMPALME 818GLOBALES</v>
      </c>
    </row>
    <row r="450" spans="1:26" x14ac:dyDescent="0.3">
      <c r="A450" t="str">
        <f>CONCATENATE(ARCHIVOS_COMPLETOS_QMI_1_AL_17_SEP_22[[#This Row],[TIENDA HMPV]],ARCHIVOS_COMPLETOS_QMI_1_AL_17_SEP_22[[#This Row],[LINEA]])</f>
        <v>456 - TIENDA EMPALME 818LAVADO</v>
      </c>
      <c r="B450" t="s">
        <v>663</v>
      </c>
      <c r="C450" t="s">
        <v>657</v>
      </c>
      <c r="D450" t="s">
        <v>39</v>
      </c>
      <c r="E450" t="s">
        <v>665</v>
      </c>
      <c r="F450" t="s">
        <v>28</v>
      </c>
      <c r="G450">
        <v>3</v>
      </c>
      <c r="H450">
        <v>2</v>
      </c>
      <c r="T450" s="42"/>
      <c r="U450" s="42"/>
      <c r="W450" t="str">
        <f>VLOOKUP(ARCHIVOS_COMPLETOS_QMI_1_AL_17_SEP_22[[#This Row],[TIENDA HMPV]],Tabla6[[NOMBRE PDV HMPDV]:[RETAIL MAPPING]],2,0)</f>
        <v>BRONCE</v>
      </c>
      <c r="X450">
        <f>SUM(ARCHIVOS_COMPLETOS_QMI_1_AL_17_SEP_22[[#This Row],[VENTAS MABE]:[OTROS]])</f>
        <v>2</v>
      </c>
      <c r="Y450" s="42">
        <f>IFERROR(ARCHIVOS_COMPLETOS_QMI_1_AL_17_SEP_22[[#This Row],[VENTAS MABE]]/ARCHIVOS_COMPLETOS_QMI_1_AL_17_SEP_22[[#This Row],[VENTAS INDURAMA]],0)</f>
        <v>0</v>
      </c>
      <c r="Z450" t="str">
        <f>VLOOKUP(ARCHIVOS_COMPLETOS_QMI_1_AL_17_SEP_22[[#This Row],[Columna1]],Tabla5[CLAVE],1,0)</f>
        <v>456 - TIENDA EMPALME 818LAVADO</v>
      </c>
    </row>
    <row r="451" spans="1:26" x14ac:dyDescent="0.3">
      <c r="A451" t="str">
        <f>CONCATENATE(ARCHIVOS_COMPLETOS_QMI_1_AL_17_SEP_22[[#This Row],[TIENDA HMPV]],ARCHIVOS_COMPLETOS_QMI_1_AL_17_SEP_22[[#This Row],[LINEA]])</f>
        <v>456 - TIENDA EMPALME 818REFRIGERACIÓN</v>
      </c>
      <c r="B451" t="s">
        <v>663</v>
      </c>
      <c r="C451" t="s">
        <v>657</v>
      </c>
      <c r="D451" t="s">
        <v>39</v>
      </c>
      <c r="E451" t="s">
        <v>665</v>
      </c>
      <c r="F451" t="s">
        <v>29</v>
      </c>
      <c r="G451">
        <v>1</v>
      </c>
      <c r="H451">
        <v>0</v>
      </c>
      <c r="T451" s="42"/>
      <c r="U451" s="42"/>
      <c r="W451" t="str">
        <f>VLOOKUP(ARCHIVOS_COMPLETOS_QMI_1_AL_17_SEP_22[[#This Row],[TIENDA HMPV]],Tabla6[[NOMBRE PDV HMPDV]:[RETAIL MAPPING]],2,0)</f>
        <v>BRONCE</v>
      </c>
      <c r="X451">
        <f>SUM(ARCHIVOS_COMPLETOS_QMI_1_AL_17_SEP_22[[#This Row],[VENTAS MABE]:[OTROS]])</f>
        <v>0</v>
      </c>
      <c r="Y451" s="42">
        <f>IFERROR(ARCHIVOS_COMPLETOS_QMI_1_AL_17_SEP_22[[#This Row],[VENTAS MABE]]/ARCHIVOS_COMPLETOS_QMI_1_AL_17_SEP_22[[#This Row],[VENTAS INDURAMA]],0)</f>
        <v>0</v>
      </c>
      <c r="Z451" t="str">
        <f>VLOOKUP(ARCHIVOS_COMPLETOS_QMI_1_AL_17_SEP_22[[#This Row],[Columna1]],Tabla5[CLAVE],1,0)</f>
        <v>456 - TIENDA EMPALME 818REFRIGERACIÓN</v>
      </c>
    </row>
    <row r="452" spans="1:26" x14ac:dyDescent="0.3">
      <c r="A452" t="str">
        <f>CONCATENATE(ARCHIVOS_COMPLETOS_QMI_1_AL_17_SEP_22[[#This Row],[TIENDA HMPV]],ARCHIVOS_COMPLETOS_QMI_1_AL_17_SEP_22[[#This Row],[LINEA]])</f>
        <v>410 - TIENDA SATELITE BALZAR 1039AIRES</v>
      </c>
      <c r="B452" t="s">
        <v>663</v>
      </c>
      <c r="C452" t="s">
        <v>657</v>
      </c>
      <c r="D452" t="s">
        <v>39</v>
      </c>
      <c r="E452" t="s">
        <v>666</v>
      </c>
      <c r="F452" t="s">
        <v>25</v>
      </c>
      <c r="G452">
        <v>0</v>
      </c>
      <c r="H452">
        <v>2</v>
      </c>
      <c r="T452" s="42"/>
      <c r="U452" s="42"/>
      <c r="W452" t="str">
        <f>VLOOKUP(ARCHIVOS_COMPLETOS_QMI_1_AL_17_SEP_22[[#This Row],[TIENDA HMPV]],Tabla6[[NOMBRE PDV HMPDV]:[RETAIL MAPPING]],2,0)</f>
        <v>ORO</v>
      </c>
      <c r="X452">
        <f>SUM(ARCHIVOS_COMPLETOS_QMI_1_AL_17_SEP_22[[#This Row],[VENTAS MABE]:[OTROS]])</f>
        <v>2</v>
      </c>
      <c r="Y452" s="42">
        <f>IFERROR(ARCHIVOS_COMPLETOS_QMI_1_AL_17_SEP_22[[#This Row],[VENTAS MABE]]/ARCHIVOS_COMPLETOS_QMI_1_AL_17_SEP_22[[#This Row],[VENTAS INDURAMA]],0)</f>
        <v>0</v>
      </c>
      <c r="Z452" t="str">
        <f>VLOOKUP(ARCHIVOS_COMPLETOS_QMI_1_AL_17_SEP_22[[#This Row],[Columna1]],Tabla5[CLAVE],1,0)</f>
        <v>410 - TIENDA SATELITE BALZAR 1039AIRES</v>
      </c>
    </row>
    <row r="453" spans="1:26" x14ac:dyDescent="0.3">
      <c r="A453" t="str">
        <f>CONCATENATE(ARCHIVOS_COMPLETOS_QMI_1_AL_17_SEP_22[[#This Row],[TIENDA HMPV]],ARCHIVOS_COMPLETOS_QMI_1_AL_17_SEP_22[[#This Row],[LINEA]])</f>
        <v>410 - TIENDA SATELITE BALZAR 1039COCINAS</v>
      </c>
      <c r="B453" t="s">
        <v>663</v>
      </c>
      <c r="C453" t="s">
        <v>657</v>
      </c>
      <c r="D453" t="s">
        <v>39</v>
      </c>
      <c r="E453" t="s">
        <v>666</v>
      </c>
      <c r="F453" t="s">
        <v>26</v>
      </c>
      <c r="G453">
        <v>5</v>
      </c>
      <c r="H453">
        <v>0</v>
      </c>
      <c r="T453" s="42"/>
      <c r="U453" s="42"/>
      <c r="W453" t="str">
        <f>VLOOKUP(ARCHIVOS_COMPLETOS_QMI_1_AL_17_SEP_22[[#This Row],[TIENDA HMPV]],Tabla6[[NOMBRE PDV HMPDV]:[RETAIL MAPPING]],2,0)</f>
        <v>ORO</v>
      </c>
      <c r="X453">
        <f>SUM(ARCHIVOS_COMPLETOS_QMI_1_AL_17_SEP_22[[#This Row],[VENTAS MABE]:[OTROS]])</f>
        <v>0</v>
      </c>
      <c r="Y453" s="42">
        <f>IFERROR(ARCHIVOS_COMPLETOS_QMI_1_AL_17_SEP_22[[#This Row],[VENTAS MABE]]/ARCHIVOS_COMPLETOS_QMI_1_AL_17_SEP_22[[#This Row],[VENTAS INDURAMA]],0)</f>
        <v>0</v>
      </c>
      <c r="Z453" t="str">
        <f>VLOOKUP(ARCHIVOS_COMPLETOS_QMI_1_AL_17_SEP_22[[#This Row],[Columna1]],Tabla5[CLAVE],1,0)</f>
        <v>410 - TIENDA SATELITE BALZAR 1039COCINAS</v>
      </c>
    </row>
    <row r="454" spans="1:26" x14ac:dyDescent="0.3">
      <c r="A454" t="str">
        <f>CONCATENATE(ARCHIVOS_COMPLETOS_QMI_1_AL_17_SEP_22[[#This Row],[TIENDA HMPV]],ARCHIVOS_COMPLETOS_QMI_1_AL_17_SEP_22[[#This Row],[LINEA]])</f>
        <v>410 - TIENDA SATELITE BALZAR 1039GLOBALES</v>
      </c>
      <c r="B454" t="s">
        <v>663</v>
      </c>
      <c r="C454" t="s">
        <v>657</v>
      </c>
      <c r="D454" t="s">
        <v>39</v>
      </c>
      <c r="E454" t="s">
        <v>666</v>
      </c>
      <c r="F454" t="s">
        <v>27</v>
      </c>
      <c r="G454">
        <v>2</v>
      </c>
      <c r="H454">
        <v>1</v>
      </c>
      <c r="T454" s="42"/>
      <c r="U454" s="42"/>
      <c r="W454" t="str">
        <f>VLOOKUP(ARCHIVOS_COMPLETOS_QMI_1_AL_17_SEP_22[[#This Row],[TIENDA HMPV]],Tabla6[[NOMBRE PDV HMPDV]:[RETAIL MAPPING]],2,0)</f>
        <v>ORO</v>
      </c>
      <c r="X454">
        <f>SUM(ARCHIVOS_COMPLETOS_QMI_1_AL_17_SEP_22[[#This Row],[VENTAS MABE]:[OTROS]])</f>
        <v>1</v>
      </c>
      <c r="Y454" s="42">
        <f>IFERROR(ARCHIVOS_COMPLETOS_QMI_1_AL_17_SEP_22[[#This Row],[VENTAS MABE]]/ARCHIVOS_COMPLETOS_QMI_1_AL_17_SEP_22[[#This Row],[VENTAS INDURAMA]],0)</f>
        <v>0</v>
      </c>
      <c r="Z454" t="str">
        <f>VLOOKUP(ARCHIVOS_COMPLETOS_QMI_1_AL_17_SEP_22[[#This Row],[Columna1]],Tabla5[CLAVE],1,0)</f>
        <v>410 - TIENDA SATELITE BALZAR 1039GLOBALES</v>
      </c>
    </row>
    <row r="455" spans="1:26" x14ac:dyDescent="0.3">
      <c r="A455" t="str">
        <f>CONCATENATE(ARCHIVOS_COMPLETOS_QMI_1_AL_17_SEP_22[[#This Row],[TIENDA HMPV]],ARCHIVOS_COMPLETOS_QMI_1_AL_17_SEP_22[[#This Row],[LINEA]])</f>
        <v>410 - TIENDA SATELITE BALZAR 1039LAVADO</v>
      </c>
      <c r="B455" t="s">
        <v>663</v>
      </c>
      <c r="C455" t="s">
        <v>657</v>
      </c>
      <c r="D455" t="s">
        <v>39</v>
      </c>
      <c r="E455" t="s">
        <v>666</v>
      </c>
      <c r="F455" t="s">
        <v>28</v>
      </c>
      <c r="G455">
        <v>2</v>
      </c>
      <c r="H455">
        <v>1</v>
      </c>
      <c r="T455" s="42"/>
      <c r="U455" s="42"/>
      <c r="W455" t="str">
        <f>VLOOKUP(ARCHIVOS_COMPLETOS_QMI_1_AL_17_SEP_22[[#This Row],[TIENDA HMPV]],Tabla6[[NOMBRE PDV HMPDV]:[RETAIL MAPPING]],2,0)</f>
        <v>ORO</v>
      </c>
      <c r="X455">
        <f>SUM(ARCHIVOS_COMPLETOS_QMI_1_AL_17_SEP_22[[#This Row],[VENTAS MABE]:[OTROS]])</f>
        <v>1</v>
      </c>
      <c r="Y455" s="42">
        <f>IFERROR(ARCHIVOS_COMPLETOS_QMI_1_AL_17_SEP_22[[#This Row],[VENTAS MABE]]/ARCHIVOS_COMPLETOS_QMI_1_AL_17_SEP_22[[#This Row],[VENTAS INDURAMA]],0)</f>
        <v>0</v>
      </c>
      <c r="Z455" t="str">
        <f>VLOOKUP(ARCHIVOS_COMPLETOS_QMI_1_AL_17_SEP_22[[#This Row],[Columna1]],Tabla5[CLAVE],1,0)</f>
        <v>410 - TIENDA SATELITE BALZAR 1039LAVADO</v>
      </c>
    </row>
    <row r="456" spans="1:26" x14ac:dyDescent="0.3">
      <c r="A456" t="str">
        <f>CONCATENATE(ARCHIVOS_COMPLETOS_QMI_1_AL_17_SEP_22[[#This Row],[TIENDA HMPV]],ARCHIVOS_COMPLETOS_QMI_1_AL_17_SEP_22[[#This Row],[LINEA]])</f>
        <v>410 - TIENDA SATELITE BALZAR 1039REFRIGERACIÓN</v>
      </c>
      <c r="B456" t="s">
        <v>663</v>
      </c>
      <c r="C456" t="s">
        <v>657</v>
      </c>
      <c r="D456" t="s">
        <v>39</v>
      </c>
      <c r="E456" t="s">
        <v>666</v>
      </c>
      <c r="F456" t="s">
        <v>29</v>
      </c>
      <c r="G456">
        <v>2</v>
      </c>
      <c r="H456">
        <v>1</v>
      </c>
      <c r="T456" s="42"/>
      <c r="U456" s="42"/>
      <c r="W456" t="str">
        <f>VLOOKUP(ARCHIVOS_COMPLETOS_QMI_1_AL_17_SEP_22[[#This Row],[TIENDA HMPV]],Tabla6[[NOMBRE PDV HMPDV]:[RETAIL MAPPING]],2,0)</f>
        <v>ORO</v>
      </c>
      <c r="X456">
        <f>SUM(ARCHIVOS_COMPLETOS_QMI_1_AL_17_SEP_22[[#This Row],[VENTAS MABE]:[OTROS]])</f>
        <v>1</v>
      </c>
      <c r="Y456" s="42">
        <f>IFERROR(ARCHIVOS_COMPLETOS_QMI_1_AL_17_SEP_22[[#This Row],[VENTAS MABE]]/ARCHIVOS_COMPLETOS_QMI_1_AL_17_SEP_22[[#This Row],[VENTAS INDURAMA]],0)</f>
        <v>0</v>
      </c>
      <c r="Z456" t="str">
        <f>VLOOKUP(ARCHIVOS_COMPLETOS_QMI_1_AL_17_SEP_22[[#This Row],[Columna1]],Tabla5[CLAVE],1,0)</f>
        <v>410 - TIENDA SATELITE BALZAR 1039REFRIGERACIÓN</v>
      </c>
    </row>
    <row r="457" spans="1:26" x14ac:dyDescent="0.3">
      <c r="A457" t="str">
        <f>CONCATENATE(ARCHIVOS_COMPLETOS_QMI_1_AL_17_SEP_22[[#This Row],[TIENDA HMPV]],ARCHIVOS_COMPLETOS_QMI_1_AL_17_SEP_22[[#This Row],[LINEA]])</f>
        <v>528 - Creditos El EmpalmeAIRES</v>
      </c>
      <c r="B457" t="s">
        <v>663</v>
      </c>
      <c r="C457" t="s">
        <v>657</v>
      </c>
      <c r="D457" t="s">
        <v>23</v>
      </c>
      <c r="E457" t="s">
        <v>1472</v>
      </c>
      <c r="F457" t="s">
        <v>25</v>
      </c>
      <c r="G457">
        <v>0</v>
      </c>
      <c r="H457">
        <v>0</v>
      </c>
      <c r="T457" s="42"/>
      <c r="U457" s="42"/>
      <c r="W457" t="str">
        <f>VLOOKUP(ARCHIVOS_COMPLETOS_QMI_1_AL_17_SEP_22[[#This Row],[TIENDA HMPV]],Tabla6[[NOMBRE PDV HMPDV]:[RETAIL MAPPING]],2,0)</f>
        <v>PLATA</v>
      </c>
      <c r="X457">
        <f>SUM(ARCHIVOS_COMPLETOS_QMI_1_AL_17_SEP_22[[#This Row],[VENTAS MABE]:[OTROS]])</f>
        <v>0</v>
      </c>
      <c r="Y457" s="42">
        <f>IFERROR(ARCHIVOS_COMPLETOS_QMI_1_AL_17_SEP_22[[#This Row],[VENTAS MABE]]/ARCHIVOS_COMPLETOS_QMI_1_AL_17_SEP_22[[#This Row],[VENTAS INDURAMA]],0)</f>
        <v>0</v>
      </c>
      <c r="Z457" t="str">
        <f>VLOOKUP(ARCHIVOS_COMPLETOS_QMI_1_AL_17_SEP_22[[#This Row],[Columna1]],Tabla5[CLAVE],1,0)</f>
        <v>528 - Creditos El EmpalmeAIRES</v>
      </c>
    </row>
    <row r="458" spans="1:26" x14ac:dyDescent="0.3">
      <c r="A458" t="str">
        <f>CONCATENATE(ARCHIVOS_COMPLETOS_QMI_1_AL_17_SEP_22[[#This Row],[TIENDA HMPV]],ARCHIVOS_COMPLETOS_QMI_1_AL_17_SEP_22[[#This Row],[LINEA]])</f>
        <v>528 - Creditos El EmpalmeCOCINAS</v>
      </c>
      <c r="B458" t="s">
        <v>663</v>
      </c>
      <c r="C458" t="s">
        <v>657</v>
      </c>
      <c r="D458" t="s">
        <v>23</v>
      </c>
      <c r="E458" t="s">
        <v>1472</v>
      </c>
      <c r="F458" t="s">
        <v>26</v>
      </c>
      <c r="G458">
        <v>2</v>
      </c>
      <c r="H458">
        <v>1</v>
      </c>
      <c r="T458" s="42"/>
      <c r="U458" s="42"/>
      <c r="W458" t="str">
        <f>VLOOKUP(ARCHIVOS_COMPLETOS_QMI_1_AL_17_SEP_22[[#This Row],[TIENDA HMPV]],Tabla6[[NOMBRE PDV HMPDV]:[RETAIL MAPPING]],2,0)</f>
        <v>PLATA</v>
      </c>
      <c r="X458">
        <f>SUM(ARCHIVOS_COMPLETOS_QMI_1_AL_17_SEP_22[[#This Row],[VENTAS MABE]:[OTROS]])</f>
        <v>1</v>
      </c>
      <c r="Y458" s="42">
        <f>IFERROR(ARCHIVOS_COMPLETOS_QMI_1_AL_17_SEP_22[[#This Row],[VENTAS MABE]]/ARCHIVOS_COMPLETOS_QMI_1_AL_17_SEP_22[[#This Row],[VENTAS INDURAMA]],0)</f>
        <v>0</v>
      </c>
      <c r="Z458" t="str">
        <f>VLOOKUP(ARCHIVOS_COMPLETOS_QMI_1_AL_17_SEP_22[[#This Row],[Columna1]],Tabla5[CLAVE],1,0)</f>
        <v>528 - Creditos El EmpalmeCOCINAS</v>
      </c>
    </row>
    <row r="459" spans="1:26" x14ac:dyDescent="0.3">
      <c r="A459" t="str">
        <f>CONCATENATE(ARCHIVOS_COMPLETOS_QMI_1_AL_17_SEP_22[[#This Row],[TIENDA HMPV]],ARCHIVOS_COMPLETOS_QMI_1_AL_17_SEP_22[[#This Row],[LINEA]])</f>
        <v>528 - Creditos El EmpalmeGLOBALES</v>
      </c>
      <c r="B459" t="s">
        <v>663</v>
      </c>
      <c r="C459" t="s">
        <v>657</v>
      </c>
      <c r="D459" t="s">
        <v>23</v>
      </c>
      <c r="E459" t="s">
        <v>1472</v>
      </c>
      <c r="F459" t="s">
        <v>27</v>
      </c>
      <c r="G459">
        <v>0</v>
      </c>
      <c r="H459">
        <v>1</v>
      </c>
      <c r="T459" s="42"/>
      <c r="U459" s="42"/>
      <c r="W459" t="str">
        <f>VLOOKUP(ARCHIVOS_COMPLETOS_QMI_1_AL_17_SEP_22[[#This Row],[TIENDA HMPV]],Tabla6[[NOMBRE PDV HMPDV]:[RETAIL MAPPING]],2,0)</f>
        <v>PLATA</v>
      </c>
      <c r="X459">
        <f>SUM(ARCHIVOS_COMPLETOS_QMI_1_AL_17_SEP_22[[#This Row],[VENTAS MABE]:[OTROS]])</f>
        <v>1</v>
      </c>
      <c r="Y459" s="42">
        <f>IFERROR(ARCHIVOS_COMPLETOS_QMI_1_AL_17_SEP_22[[#This Row],[VENTAS MABE]]/ARCHIVOS_COMPLETOS_QMI_1_AL_17_SEP_22[[#This Row],[VENTAS INDURAMA]],0)</f>
        <v>0</v>
      </c>
      <c r="Z459" t="str">
        <f>VLOOKUP(ARCHIVOS_COMPLETOS_QMI_1_AL_17_SEP_22[[#This Row],[Columna1]],Tabla5[CLAVE],1,0)</f>
        <v>528 - Creditos El EmpalmeGLOBALES</v>
      </c>
    </row>
    <row r="460" spans="1:26" x14ac:dyDescent="0.3">
      <c r="A460" t="str">
        <f>CONCATENATE(ARCHIVOS_COMPLETOS_QMI_1_AL_17_SEP_22[[#This Row],[TIENDA HMPV]],ARCHIVOS_COMPLETOS_QMI_1_AL_17_SEP_22[[#This Row],[LINEA]])</f>
        <v>528 - Creditos El EmpalmeREFRIGERACIÓN</v>
      </c>
      <c r="B460" t="s">
        <v>663</v>
      </c>
      <c r="C460" t="s">
        <v>657</v>
      </c>
      <c r="D460" t="s">
        <v>23</v>
      </c>
      <c r="E460" t="s">
        <v>1472</v>
      </c>
      <c r="F460" t="s">
        <v>29</v>
      </c>
      <c r="G460">
        <v>0</v>
      </c>
      <c r="H460">
        <v>0</v>
      </c>
      <c r="T460" s="42"/>
      <c r="U460" s="42"/>
      <c r="W460" t="str">
        <f>VLOOKUP(ARCHIVOS_COMPLETOS_QMI_1_AL_17_SEP_22[[#This Row],[TIENDA HMPV]],Tabla6[[NOMBRE PDV HMPDV]:[RETAIL MAPPING]],2,0)</f>
        <v>PLATA</v>
      </c>
      <c r="X460">
        <f>SUM(ARCHIVOS_COMPLETOS_QMI_1_AL_17_SEP_22[[#This Row],[VENTAS MABE]:[OTROS]])</f>
        <v>0</v>
      </c>
      <c r="Y460" s="42">
        <f>IFERROR(ARCHIVOS_COMPLETOS_QMI_1_AL_17_SEP_22[[#This Row],[VENTAS MABE]]/ARCHIVOS_COMPLETOS_QMI_1_AL_17_SEP_22[[#This Row],[VENTAS INDURAMA]],0)</f>
        <v>0</v>
      </c>
      <c r="Z460" t="str">
        <f>VLOOKUP(ARCHIVOS_COMPLETOS_QMI_1_AL_17_SEP_22[[#This Row],[Columna1]],Tabla5[CLAVE],1,0)</f>
        <v>528 - Creditos El EmpalmeREFRIGERACIÓN</v>
      </c>
    </row>
    <row r="461" spans="1:26" x14ac:dyDescent="0.3">
      <c r="A461" t="str">
        <f>CONCATENATE(ARCHIVOS_COMPLETOS_QMI_1_AL_17_SEP_22[[#This Row],[TIENDA HMPV]],ARCHIVOS_COMPLETOS_QMI_1_AL_17_SEP_22[[#This Row],[LINEA]])</f>
        <v>542 - BALZARAIRES</v>
      </c>
      <c r="B461" t="s">
        <v>663</v>
      </c>
      <c r="C461" t="s">
        <v>657</v>
      </c>
      <c r="D461" t="s">
        <v>30</v>
      </c>
      <c r="E461" t="s">
        <v>667</v>
      </c>
      <c r="F461" t="s">
        <v>25</v>
      </c>
      <c r="G461">
        <v>0</v>
      </c>
      <c r="H461">
        <v>0</v>
      </c>
      <c r="T461" s="42"/>
      <c r="U461" s="42"/>
      <c r="W461" t="str">
        <f>VLOOKUP(ARCHIVOS_COMPLETOS_QMI_1_AL_17_SEP_22[[#This Row],[TIENDA HMPV]],Tabla6[[NOMBRE PDV HMPDV]:[RETAIL MAPPING]],2,0)</f>
        <v>PLATA</v>
      </c>
      <c r="X461">
        <f>SUM(ARCHIVOS_COMPLETOS_QMI_1_AL_17_SEP_22[[#This Row],[VENTAS MABE]:[OTROS]])</f>
        <v>0</v>
      </c>
      <c r="Y461" s="42">
        <f>IFERROR(ARCHIVOS_COMPLETOS_QMI_1_AL_17_SEP_22[[#This Row],[VENTAS MABE]]/ARCHIVOS_COMPLETOS_QMI_1_AL_17_SEP_22[[#This Row],[VENTAS INDURAMA]],0)</f>
        <v>0</v>
      </c>
      <c r="Z461" t="str">
        <f>VLOOKUP(ARCHIVOS_COMPLETOS_QMI_1_AL_17_SEP_22[[#This Row],[Columna1]],Tabla5[CLAVE],1,0)</f>
        <v>542 - BALZARAIRES</v>
      </c>
    </row>
    <row r="462" spans="1:26" x14ac:dyDescent="0.3">
      <c r="A462" t="str">
        <f>CONCATENATE(ARCHIVOS_COMPLETOS_QMI_1_AL_17_SEP_22[[#This Row],[TIENDA HMPV]],ARCHIVOS_COMPLETOS_QMI_1_AL_17_SEP_22[[#This Row],[LINEA]])</f>
        <v>542 - BALZARCOCINAS</v>
      </c>
      <c r="B462" t="s">
        <v>663</v>
      </c>
      <c r="C462" t="s">
        <v>657</v>
      </c>
      <c r="D462" t="s">
        <v>30</v>
      </c>
      <c r="E462" t="s">
        <v>667</v>
      </c>
      <c r="F462" t="s">
        <v>26</v>
      </c>
      <c r="G462">
        <v>5</v>
      </c>
      <c r="H462">
        <v>2</v>
      </c>
      <c r="T462" s="42"/>
      <c r="U462" s="42"/>
      <c r="W462" t="str">
        <f>VLOOKUP(ARCHIVOS_COMPLETOS_QMI_1_AL_17_SEP_22[[#This Row],[TIENDA HMPV]],Tabla6[[NOMBRE PDV HMPDV]:[RETAIL MAPPING]],2,0)</f>
        <v>PLATA</v>
      </c>
      <c r="X462">
        <f>SUM(ARCHIVOS_COMPLETOS_QMI_1_AL_17_SEP_22[[#This Row],[VENTAS MABE]:[OTROS]])</f>
        <v>2</v>
      </c>
      <c r="Y462" s="42">
        <f>IFERROR(ARCHIVOS_COMPLETOS_QMI_1_AL_17_SEP_22[[#This Row],[VENTAS MABE]]/ARCHIVOS_COMPLETOS_QMI_1_AL_17_SEP_22[[#This Row],[VENTAS INDURAMA]],0)</f>
        <v>0</v>
      </c>
      <c r="Z462" t="str">
        <f>VLOOKUP(ARCHIVOS_COMPLETOS_QMI_1_AL_17_SEP_22[[#This Row],[Columna1]],Tabla5[CLAVE],1,0)</f>
        <v>542 - BALZARCOCINAS</v>
      </c>
    </row>
    <row r="463" spans="1:26" x14ac:dyDescent="0.3">
      <c r="A463" t="str">
        <f>CONCATENATE(ARCHIVOS_COMPLETOS_QMI_1_AL_17_SEP_22[[#This Row],[TIENDA HMPV]],ARCHIVOS_COMPLETOS_QMI_1_AL_17_SEP_22[[#This Row],[LINEA]])</f>
        <v>542 - BALZARGLOBALES</v>
      </c>
      <c r="B463" t="s">
        <v>663</v>
      </c>
      <c r="C463" t="s">
        <v>657</v>
      </c>
      <c r="D463" t="s">
        <v>30</v>
      </c>
      <c r="E463" t="s">
        <v>667</v>
      </c>
      <c r="F463" t="s">
        <v>27</v>
      </c>
      <c r="G463">
        <v>0</v>
      </c>
      <c r="H463">
        <v>2</v>
      </c>
      <c r="T463" s="42"/>
      <c r="U463" s="42"/>
      <c r="W463" t="str">
        <f>VLOOKUP(ARCHIVOS_COMPLETOS_QMI_1_AL_17_SEP_22[[#This Row],[TIENDA HMPV]],Tabla6[[NOMBRE PDV HMPDV]:[RETAIL MAPPING]],2,0)</f>
        <v>PLATA</v>
      </c>
      <c r="X463">
        <f>SUM(ARCHIVOS_COMPLETOS_QMI_1_AL_17_SEP_22[[#This Row],[VENTAS MABE]:[OTROS]])</f>
        <v>2</v>
      </c>
      <c r="Y463" s="42">
        <f>IFERROR(ARCHIVOS_COMPLETOS_QMI_1_AL_17_SEP_22[[#This Row],[VENTAS MABE]]/ARCHIVOS_COMPLETOS_QMI_1_AL_17_SEP_22[[#This Row],[VENTAS INDURAMA]],0)</f>
        <v>0</v>
      </c>
      <c r="Z463" t="str">
        <f>VLOOKUP(ARCHIVOS_COMPLETOS_QMI_1_AL_17_SEP_22[[#This Row],[Columna1]],Tabla5[CLAVE],1,0)</f>
        <v>542 - BALZARGLOBALES</v>
      </c>
    </row>
    <row r="464" spans="1:26" x14ac:dyDescent="0.3">
      <c r="A464" t="str">
        <f>CONCATENATE(ARCHIVOS_COMPLETOS_QMI_1_AL_17_SEP_22[[#This Row],[TIENDA HMPV]],ARCHIVOS_COMPLETOS_QMI_1_AL_17_SEP_22[[#This Row],[LINEA]])</f>
        <v>542 - BALZARLAVADO</v>
      </c>
      <c r="B464" t="s">
        <v>663</v>
      </c>
      <c r="C464" t="s">
        <v>657</v>
      </c>
      <c r="D464" t="s">
        <v>30</v>
      </c>
      <c r="E464" t="s">
        <v>667</v>
      </c>
      <c r="F464" t="s">
        <v>28</v>
      </c>
      <c r="G464">
        <v>2</v>
      </c>
      <c r="H464">
        <v>3</v>
      </c>
      <c r="T464" s="42"/>
      <c r="U464" s="42"/>
      <c r="W464" t="str">
        <f>VLOOKUP(ARCHIVOS_COMPLETOS_QMI_1_AL_17_SEP_22[[#This Row],[TIENDA HMPV]],Tabla6[[NOMBRE PDV HMPDV]:[RETAIL MAPPING]],2,0)</f>
        <v>PLATA</v>
      </c>
      <c r="X464">
        <f>SUM(ARCHIVOS_COMPLETOS_QMI_1_AL_17_SEP_22[[#This Row],[VENTAS MABE]:[OTROS]])</f>
        <v>3</v>
      </c>
      <c r="Y464" s="42">
        <f>IFERROR(ARCHIVOS_COMPLETOS_QMI_1_AL_17_SEP_22[[#This Row],[VENTAS MABE]]/ARCHIVOS_COMPLETOS_QMI_1_AL_17_SEP_22[[#This Row],[VENTAS INDURAMA]],0)</f>
        <v>0</v>
      </c>
      <c r="Z464" t="str">
        <f>VLOOKUP(ARCHIVOS_COMPLETOS_QMI_1_AL_17_SEP_22[[#This Row],[Columna1]],Tabla5[CLAVE],1,0)</f>
        <v>542 - BALZARLAVADO</v>
      </c>
    </row>
    <row r="465" spans="1:26" x14ac:dyDescent="0.3">
      <c r="A465" t="str">
        <f>CONCATENATE(ARCHIVOS_COMPLETOS_QMI_1_AL_17_SEP_22[[#This Row],[TIENDA HMPV]],ARCHIVOS_COMPLETOS_QMI_1_AL_17_SEP_22[[#This Row],[LINEA]])</f>
        <v>542 - BALZARREFRIGERACIÓN</v>
      </c>
      <c r="B465" t="s">
        <v>663</v>
      </c>
      <c r="C465" t="s">
        <v>657</v>
      </c>
      <c r="D465" t="s">
        <v>30</v>
      </c>
      <c r="E465" t="s">
        <v>667</v>
      </c>
      <c r="F465" t="s">
        <v>29</v>
      </c>
      <c r="G465">
        <v>1</v>
      </c>
      <c r="H465">
        <v>0</v>
      </c>
      <c r="T465" s="42"/>
      <c r="U465" s="42"/>
      <c r="W465" t="str">
        <f>VLOOKUP(ARCHIVOS_COMPLETOS_QMI_1_AL_17_SEP_22[[#This Row],[TIENDA HMPV]],Tabla6[[NOMBRE PDV HMPDV]:[RETAIL MAPPING]],2,0)</f>
        <v>PLATA</v>
      </c>
      <c r="X465">
        <f>SUM(ARCHIVOS_COMPLETOS_QMI_1_AL_17_SEP_22[[#This Row],[VENTAS MABE]:[OTROS]])</f>
        <v>0</v>
      </c>
      <c r="Y465" s="42">
        <f>IFERROR(ARCHIVOS_COMPLETOS_QMI_1_AL_17_SEP_22[[#This Row],[VENTAS MABE]]/ARCHIVOS_COMPLETOS_QMI_1_AL_17_SEP_22[[#This Row],[VENTAS INDURAMA]],0)</f>
        <v>0</v>
      </c>
      <c r="Z465" t="str">
        <f>VLOOKUP(ARCHIVOS_COMPLETOS_QMI_1_AL_17_SEP_22[[#This Row],[Columna1]],Tabla5[CLAVE],1,0)</f>
        <v>542 - BALZARREFRIGERACIÓN</v>
      </c>
    </row>
    <row r="466" spans="1:26" x14ac:dyDescent="0.3">
      <c r="A466" t="str">
        <f>CONCATENATE(ARCHIVOS_COMPLETOS_QMI_1_AL_17_SEP_22[[#This Row],[TIENDA HMPV]],ARCHIVOS_COMPLETOS_QMI_1_AL_17_SEP_22[[#This Row],[LINEA]])</f>
        <v>527 - BUENA FECOCINAS</v>
      </c>
      <c r="B466" t="s">
        <v>663</v>
      </c>
      <c r="C466" t="s">
        <v>657</v>
      </c>
      <c r="D466" t="s">
        <v>30</v>
      </c>
      <c r="E466" t="s">
        <v>668</v>
      </c>
      <c r="F466" t="s">
        <v>26</v>
      </c>
      <c r="G466">
        <v>3</v>
      </c>
      <c r="H466">
        <v>0</v>
      </c>
      <c r="T466" s="42"/>
      <c r="U466" s="42"/>
      <c r="W466" t="str">
        <f>VLOOKUP(ARCHIVOS_COMPLETOS_QMI_1_AL_17_SEP_22[[#This Row],[TIENDA HMPV]],Tabla6[[NOMBRE PDV HMPDV]:[RETAIL MAPPING]],2,0)</f>
        <v>PLATA</v>
      </c>
      <c r="X466">
        <f>SUM(ARCHIVOS_COMPLETOS_QMI_1_AL_17_SEP_22[[#This Row],[VENTAS MABE]:[OTROS]])</f>
        <v>0</v>
      </c>
      <c r="Y466" s="42">
        <f>IFERROR(ARCHIVOS_COMPLETOS_QMI_1_AL_17_SEP_22[[#This Row],[VENTAS MABE]]/ARCHIVOS_COMPLETOS_QMI_1_AL_17_SEP_22[[#This Row],[VENTAS INDURAMA]],0)</f>
        <v>0</v>
      </c>
      <c r="Z466" t="str">
        <f>VLOOKUP(ARCHIVOS_COMPLETOS_QMI_1_AL_17_SEP_22[[#This Row],[Columna1]],Tabla5[CLAVE],1,0)</f>
        <v>527 - BUENA FECOCINAS</v>
      </c>
    </row>
    <row r="467" spans="1:26" x14ac:dyDescent="0.3">
      <c r="A467" t="str">
        <f>CONCATENATE(ARCHIVOS_COMPLETOS_QMI_1_AL_17_SEP_22[[#This Row],[TIENDA HMPV]],ARCHIVOS_COMPLETOS_QMI_1_AL_17_SEP_22[[#This Row],[LINEA]])</f>
        <v>527 - BUENA FEGLOBALES</v>
      </c>
      <c r="B467" t="s">
        <v>663</v>
      </c>
      <c r="C467" t="s">
        <v>657</v>
      </c>
      <c r="D467" t="s">
        <v>30</v>
      </c>
      <c r="E467" t="s">
        <v>668</v>
      </c>
      <c r="F467" t="s">
        <v>27</v>
      </c>
      <c r="G467">
        <v>2</v>
      </c>
      <c r="H467">
        <v>0</v>
      </c>
      <c r="T467" s="42"/>
      <c r="U467" s="42"/>
      <c r="W467" t="str">
        <f>VLOOKUP(ARCHIVOS_COMPLETOS_QMI_1_AL_17_SEP_22[[#This Row],[TIENDA HMPV]],Tabla6[[NOMBRE PDV HMPDV]:[RETAIL MAPPING]],2,0)</f>
        <v>PLATA</v>
      </c>
      <c r="X467">
        <f>SUM(ARCHIVOS_COMPLETOS_QMI_1_AL_17_SEP_22[[#This Row],[VENTAS MABE]:[OTROS]])</f>
        <v>0</v>
      </c>
      <c r="Y467" s="42">
        <f>IFERROR(ARCHIVOS_COMPLETOS_QMI_1_AL_17_SEP_22[[#This Row],[VENTAS MABE]]/ARCHIVOS_COMPLETOS_QMI_1_AL_17_SEP_22[[#This Row],[VENTAS INDURAMA]],0)</f>
        <v>0</v>
      </c>
      <c r="Z467" t="str">
        <f>VLOOKUP(ARCHIVOS_COMPLETOS_QMI_1_AL_17_SEP_22[[#This Row],[Columna1]],Tabla5[CLAVE],1,0)</f>
        <v>527 - BUENA FEGLOBALES</v>
      </c>
    </row>
    <row r="468" spans="1:26" x14ac:dyDescent="0.3">
      <c r="A468" t="str">
        <f>CONCATENATE(ARCHIVOS_COMPLETOS_QMI_1_AL_17_SEP_22[[#This Row],[TIENDA HMPV]],ARCHIVOS_COMPLETOS_QMI_1_AL_17_SEP_22[[#This Row],[LINEA]])</f>
        <v>527 - BUENA FELAVADO</v>
      </c>
      <c r="B468" t="s">
        <v>663</v>
      </c>
      <c r="C468" t="s">
        <v>657</v>
      </c>
      <c r="D468" t="s">
        <v>30</v>
      </c>
      <c r="E468" t="s">
        <v>668</v>
      </c>
      <c r="F468" t="s">
        <v>28</v>
      </c>
      <c r="G468">
        <v>1</v>
      </c>
      <c r="H468">
        <v>1</v>
      </c>
      <c r="T468" s="42"/>
      <c r="U468" s="42"/>
      <c r="W468" t="str">
        <f>VLOOKUP(ARCHIVOS_COMPLETOS_QMI_1_AL_17_SEP_22[[#This Row],[TIENDA HMPV]],Tabla6[[NOMBRE PDV HMPDV]:[RETAIL MAPPING]],2,0)</f>
        <v>PLATA</v>
      </c>
      <c r="X468">
        <f>SUM(ARCHIVOS_COMPLETOS_QMI_1_AL_17_SEP_22[[#This Row],[VENTAS MABE]:[OTROS]])</f>
        <v>1</v>
      </c>
      <c r="Y468" s="42">
        <f>IFERROR(ARCHIVOS_COMPLETOS_QMI_1_AL_17_SEP_22[[#This Row],[VENTAS MABE]]/ARCHIVOS_COMPLETOS_QMI_1_AL_17_SEP_22[[#This Row],[VENTAS INDURAMA]],0)</f>
        <v>0</v>
      </c>
      <c r="Z468" t="str">
        <f>VLOOKUP(ARCHIVOS_COMPLETOS_QMI_1_AL_17_SEP_22[[#This Row],[Columna1]],Tabla5[CLAVE],1,0)</f>
        <v>527 - BUENA FELAVADO</v>
      </c>
    </row>
    <row r="469" spans="1:26" x14ac:dyDescent="0.3">
      <c r="A469" t="str">
        <f>CONCATENATE(ARCHIVOS_COMPLETOS_QMI_1_AL_17_SEP_22[[#This Row],[TIENDA HMPV]],ARCHIVOS_COMPLETOS_QMI_1_AL_17_SEP_22[[#This Row],[LINEA]])</f>
        <v>527 - BUENA FEREFRIGERACIÓN</v>
      </c>
      <c r="B469" t="s">
        <v>663</v>
      </c>
      <c r="C469" t="s">
        <v>657</v>
      </c>
      <c r="D469" t="s">
        <v>30</v>
      </c>
      <c r="E469" t="s">
        <v>668</v>
      </c>
      <c r="F469" t="s">
        <v>29</v>
      </c>
      <c r="G469">
        <v>1</v>
      </c>
      <c r="H469">
        <v>0</v>
      </c>
      <c r="T469" s="42"/>
      <c r="U469" s="42"/>
      <c r="W469" t="str">
        <f>VLOOKUP(ARCHIVOS_COMPLETOS_QMI_1_AL_17_SEP_22[[#This Row],[TIENDA HMPV]],Tabla6[[NOMBRE PDV HMPDV]:[RETAIL MAPPING]],2,0)</f>
        <v>PLATA</v>
      </c>
      <c r="X469">
        <f>SUM(ARCHIVOS_COMPLETOS_QMI_1_AL_17_SEP_22[[#This Row],[VENTAS MABE]:[OTROS]])</f>
        <v>0</v>
      </c>
      <c r="Y469" s="42">
        <f>IFERROR(ARCHIVOS_COMPLETOS_QMI_1_AL_17_SEP_22[[#This Row],[VENTAS MABE]]/ARCHIVOS_COMPLETOS_QMI_1_AL_17_SEP_22[[#This Row],[VENTAS INDURAMA]],0)</f>
        <v>0</v>
      </c>
      <c r="Z469" t="str">
        <f>VLOOKUP(ARCHIVOS_COMPLETOS_QMI_1_AL_17_SEP_22[[#This Row],[Columna1]],Tabla5[CLAVE],1,0)</f>
        <v>527 - BUENA FEREFRIGERACIÓN</v>
      </c>
    </row>
    <row r="470" spans="1:26" x14ac:dyDescent="0.3">
      <c r="A470" t="str">
        <f>CONCATENATE(ARCHIVOS_COMPLETOS_QMI_1_AL_17_SEP_22[[#This Row],[TIENDA HMPV]],ARCHIVOS_COMPLETOS_QMI_1_AL_17_SEP_22[[#This Row],[LINEA]])</f>
        <v>538 - EL EMPALME 2COCINAS</v>
      </c>
      <c r="B470" t="s">
        <v>663</v>
      </c>
      <c r="C470" t="s">
        <v>657</v>
      </c>
      <c r="D470" t="s">
        <v>30</v>
      </c>
      <c r="E470" t="s">
        <v>669</v>
      </c>
      <c r="F470" t="s">
        <v>26</v>
      </c>
      <c r="G470">
        <v>5</v>
      </c>
      <c r="H470">
        <v>1</v>
      </c>
      <c r="T470" s="42"/>
      <c r="U470" s="42"/>
      <c r="W470" t="str">
        <f>VLOOKUP(ARCHIVOS_COMPLETOS_QMI_1_AL_17_SEP_22[[#This Row],[TIENDA HMPV]],Tabla6[[NOMBRE PDV HMPDV]:[RETAIL MAPPING]],2,0)</f>
        <v>PLATA</v>
      </c>
      <c r="X470">
        <f>SUM(ARCHIVOS_COMPLETOS_QMI_1_AL_17_SEP_22[[#This Row],[VENTAS MABE]:[OTROS]])</f>
        <v>1</v>
      </c>
      <c r="Y470" s="42">
        <f>IFERROR(ARCHIVOS_COMPLETOS_QMI_1_AL_17_SEP_22[[#This Row],[VENTAS MABE]]/ARCHIVOS_COMPLETOS_QMI_1_AL_17_SEP_22[[#This Row],[VENTAS INDURAMA]],0)</f>
        <v>0</v>
      </c>
      <c r="Z470" t="str">
        <f>VLOOKUP(ARCHIVOS_COMPLETOS_QMI_1_AL_17_SEP_22[[#This Row],[Columna1]],Tabla5[CLAVE],1,0)</f>
        <v>538 - EL EMPALME 2COCINAS</v>
      </c>
    </row>
    <row r="471" spans="1:26" x14ac:dyDescent="0.3">
      <c r="A471" t="str">
        <f>CONCATENATE(ARCHIVOS_COMPLETOS_QMI_1_AL_17_SEP_22[[#This Row],[TIENDA HMPV]],ARCHIVOS_COMPLETOS_QMI_1_AL_17_SEP_22[[#This Row],[LINEA]])</f>
        <v>538 - EL EMPALME 2LAVADO</v>
      </c>
      <c r="B471" t="s">
        <v>663</v>
      </c>
      <c r="C471" t="s">
        <v>657</v>
      </c>
      <c r="D471" t="s">
        <v>30</v>
      </c>
      <c r="E471" t="s">
        <v>669</v>
      </c>
      <c r="F471" t="s">
        <v>28</v>
      </c>
      <c r="G471">
        <v>4</v>
      </c>
      <c r="H471">
        <v>0</v>
      </c>
      <c r="T471" s="42"/>
      <c r="U471" s="42"/>
      <c r="W471" t="str">
        <f>VLOOKUP(ARCHIVOS_COMPLETOS_QMI_1_AL_17_SEP_22[[#This Row],[TIENDA HMPV]],Tabla6[[NOMBRE PDV HMPDV]:[RETAIL MAPPING]],2,0)</f>
        <v>PLATA</v>
      </c>
      <c r="X471">
        <f>SUM(ARCHIVOS_COMPLETOS_QMI_1_AL_17_SEP_22[[#This Row],[VENTAS MABE]:[OTROS]])</f>
        <v>0</v>
      </c>
      <c r="Y471" s="42">
        <f>IFERROR(ARCHIVOS_COMPLETOS_QMI_1_AL_17_SEP_22[[#This Row],[VENTAS MABE]]/ARCHIVOS_COMPLETOS_QMI_1_AL_17_SEP_22[[#This Row],[VENTAS INDURAMA]],0)</f>
        <v>0</v>
      </c>
      <c r="Z471" t="str">
        <f>VLOOKUP(ARCHIVOS_COMPLETOS_QMI_1_AL_17_SEP_22[[#This Row],[Columna1]],Tabla5[CLAVE],1,0)</f>
        <v>538 - EL EMPALME 2LAVADO</v>
      </c>
    </row>
    <row r="472" spans="1:26" x14ac:dyDescent="0.3">
      <c r="A472" t="str">
        <f>CONCATENATE(ARCHIVOS_COMPLETOS_QMI_1_AL_17_SEP_22[[#This Row],[TIENDA HMPV]],ARCHIVOS_COMPLETOS_QMI_1_AL_17_SEP_22[[#This Row],[LINEA]])</f>
        <v>538 - EL EMPALME 2REFRIGERACIÓN</v>
      </c>
      <c r="B472" t="s">
        <v>663</v>
      </c>
      <c r="C472" t="s">
        <v>657</v>
      </c>
      <c r="D472" t="s">
        <v>30</v>
      </c>
      <c r="E472" t="s">
        <v>669</v>
      </c>
      <c r="F472" t="s">
        <v>29</v>
      </c>
      <c r="G472">
        <v>2</v>
      </c>
      <c r="H472">
        <v>0</v>
      </c>
      <c r="T472" s="42"/>
      <c r="U472" s="42"/>
      <c r="W472" t="str">
        <f>VLOOKUP(ARCHIVOS_COMPLETOS_QMI_1_AL_17_SEP_22[[#This Row],[TIENDA HMPV]],Tabla6[[NOMBRE PDV HMPDV]:[RETAIL MAPPING]],2,0)</f>
        <v>PLATA</v>
      </c>
      <c r="X472">
        <f>SUM(ARCHIVOS_COMPLETOS_QMI_1_AL_17_SEP_22[[#This Row],[VENTAS MABE]:[OTROS]])</f>
        <v>0</v>
      </c>
      <c r="Y472" s="42">
        <f>IFERROR(ARCHIVOS_COMPLETOS_QMI_1_AL_17_SEP_22[[#This Row],[VENTAS MABE]]/ARCHIVOS_COMPLETOS_QMI_1_AL_17_SEP_22[[#This Row],[VENTAS INDURAMA]],0)</f>
        <v>0</v>
      </c>
      <c r="Z472" t="str">
        <f>VLOOKUP(ARCHIVOS_COMPLETOS_QMI_1_AL_17_SEP_22[[#This Row],[Columna1]],Tabla5[CLAVE],1,0)</f>
        <v>538 - EL EMPALME 2REFRIGERACIÓN</v>
      </c>
    </row>
    <row r="473" spans="1:26" x14ac:dyDescent="0.3">
      <c r="A473" t="str">
        <f>CONCATENATE(ARCHIVOS_COMPLETOS_QMI_1_AL_17_SEP_22[[#This Row],[TIENDA HMPV]],ARCHIVOS_COMPLETOS_QMI_1_AL_17_SEP_22[[#This Row],[LINEA]])</f>
        <v>538 - EL EMPALME 2AIRES</v>
      </c>
      <c r="B473" t="s">
        <v>663</v>
      </c>
      <c r="C473" t="s">
        <v>657</v>
      </c>
      <c r="D473" t="s">
        <v>30</v>
      </c>
      <c r="E473" t="s">
        <v>669</v>
      </c>
      <c r="F473" t="s">
        <v>25</v>
      </c>
      <c r="G473">
        <v>0</v>
      </c>
      <c r="H473">
        <v>0</v>
      </c>
      <c r="T473" s="42"/>
      <c r="U473" s="42"/>
      <c r="W473" t="str">
        <f>VLOOKUP(ARCHIVOS_COMPLETOS_QMI_1_AL_17_SEP_22[[#This Row],[TIENDA HMPV]],Tabla6[[NOMBRE PDV HMPDV]:[RETAIL MAPPING]],2,0)</f>
        <v>PLATA</v>
      </c>
      <c r="X473">
        <f>SUM(ARCHIVOS_COMPLETOS_QMI_1_AL_17_SEP_22[[#This Row],[VENTAS MABE]:[OTROS]])</f>
        <v>0</v>
      </c>
      <c r="Y473" s="42">
        <f>IFERROR(ARCHIVOS_COMPLETOS_QMI_1_AL_17_SEP_22[[#This Row],[VENTAS MABE]]/ARCHIVOS_COMPLETOS_QMI_1_AL_17_SEP_22[[#This Row],[VENTAS INDURAMA]],0)</f>
        <v>0</v>
      </c>
      <c r="Z473" t="str">
        <f>VLOOKUP(ARCHIVOS_COMPLETOS_QMI_1_AL_17_SEP_22[[#This Row],[Columna1]],Tabla5[CLAVE],1,0)</f>
        <v>538 - EL EMPALME 2AIRES</v>
      </c>
    </row>
    <row r="474" spans="1:26" x14ac:dyDescent="0.3">
      <c r="A474" t="str">
        <f>CONCATENATE(ARCHIVOS_COMPLETOS_QMI_1_AL_17_SEP_22[[#This Row],[TIENDA HMPV]],ARCHIVOS_COMPLETOS_QMI_1_AL_17_SEP_22[[#This Row],[LINEA]])</f>
        <v>538 - EL EMPALME 2GLOBALES</v>
      </c>
      <c r="B474" t="s">
        <v>663</v>
      </c>
      <c r="C474" t="s">
        <v>657</v>
      </c>
      <c r="D474" t="s">
        <v>30</v>
      </c>
      <c r="E474" t="s">
        <v>669</v>
      </c>
      <c r="F474" t="s">
        <v>27</v>
      </c>
      <c r="G474">
        <v>3</v>
      </c>
      <c r="H474">
        <v>2</v>
      </c>
      <c r="T474" s="42"/>
      <c r="U474" s="42"/>
      <c r="W474" t="str">
        <f>VLOOKUP(ARCHIVOS_COMPLETOS_QMI_1_AL_17_SEP_22[[#This Row],[TIENDA HMPV]],Tabla6[[NOMBRE PDV HMPDV]:[RETAIL MAPPING]],2,0)</f>
        <v>PLATA</v>
      </c>
      <c r="X474">
        <f>SUM(ARCHIVOS_COMPLETOS_QMI_1_AL_17_SEP_22[[#This Row],[VENTAS MABE]:[OTROS]])</f>
        <v>2</v>
      </c>
      <c r="Y474" s="42">
        <f>IFERROR(ARCHIVOS_COMPLETOS_QMI_1_AL_17_SEP_22[[#This Row],[VENTAS MABE]]/ARCHIVOS_COMPLETOS_QMI_1_AL_17_SEP_22[[#This Row],[VENTAS INDURAMA]],0)</f>
        <v>0</v>
      </c>
      <c r="Z474" t="str">
        <f>VLOOKUP(ARCHIVOS_COMPLETOS_QMI_1_AL_17_SEP_22[[#This Row],[Columna1]],Tabla5[CLAVE],1,0)</f>
        <v>538 - EL EMPALME 2GLOBALES</v>
      </c>
    </row>
    <row r="475" spans="1:26" x14ac:dyDescent="0.3">
      <c r="A475" t="str">
        <f>CONCATENATE(ARCHIVOS_COMPLETOS_QMI_1_AL_17_SEP_22[[#This Row],[TIENDA HMPV]],ARCHIVOS_COMPLETOS_QMI_1_AL_17_SEP_22[[#This Row],[LINEA]])</f>
        <v>958 - JAHER BUENA FECOCINAS</v>
      </c>
      <c r="B475" t="s">
        <v>663</v>
      </c>
      <c r="C475" t="s">
        <v>657</v>
      </c>
      <c r="D475" t="s">
        <v>51</v>
      </c>
      <c r="E475" t="s">
        <v>670</v>
      </c>
      <c r="F475" t="s">
        <v>26</v>
      </c>
      <c r="G475">
        <v>5</v>
      </c>
      <c r="H475">
        <v>2</v>
      </c>
      <c r="T475" s="42"/>
      <c r="U475" s="42"/>
      <c r="W475" t="str">
        <f>VLOOKUP(ARCHIVOS_COMPLETOS_QMI_1_AL_17_SEP_22[[#This Row],[TIENDA HMPV]],Tabla6[[NOMBRE PDV HMPDV]:[RETAIL MAPPING]],2,0)</f>
        <v>PLATA</v>
      </c>
      <c r="X475">
        <f>SUM(ARCHIVOS_COMPLETOS_QMI_1_AL_17_SEP_22[[#This Row],[VENTAS MABE]:[OTROS]])</f>
        <v>2</v>
      </c>
      <c r="Y475" s="42">
        <f>IFERROR(ARCHIVOS_COMPLETOS_QMI_1_AL_17_SEP_22[[#This Row],[VENTAS MABE]]/ARCHIVOS_COMPLETOS_QMI_1_AL_17_SEP_22[[#This Row],[VENTAS INDURAMA]],0)</f>
        <v>0</v>
      </c>
      <c r="Z475" t="str">
        <f>VLOOKUP(ARCHIVOS_COMPLETOS_QMI_1_AL_17_SEP_22[[#This Row],[Columna1]],Tabla5[CLAVE],1,0)</f>
        <v>958 - JAHER BUENA FECOCINAS</v>
      </c>
    </row>
    <row r="476" spans="1:26" x14ac:dyDescent="0.3">
      <c r="A476" t="str">
        <f>CONCATENATE(ARCHIVOS_COMPLETOS_QMI_1_AL_17_SEP_22[[#This Row],[TIENDA HMPV]],ARCHIVOS_COMPLETOS_QMI_1_AL_17_SEP_22[[#This Row],[LINEA]])</f>
        <v>958 - JAHER BUENA FELAVADO</v>
      </c>
      <c r="B476" t="s">
        <v>663</v>
      </c>
      <c r="C476" t="s">
        <v>657</v>
      </c>
      <c r="D476" t="s">
        <v>51</v>
      </c>
      <c r="E476" t="s">
        <v>670</v>
      </c>
      <c r="F476" t="s">
        <v>28</v>
      </c>
      <c r="G476">
        <v>7</v>
      </c>
      <c r="H476">
        <v>1</v>
      </c>
      <c r="T476" s="42"/>
      <c r="U476" s="42"/>
      <c r="W476" t="str">
        <f>VLOOKUP(ARCHIVOS_COMPLETOS_QMI_1_AL_17_SEP_22[[#This Row],[TIENDA HMPV]],Tabla6[[NOMBRE PDV HMPDV]:[RETAIL MAPPING]],2,0)</f>
        <v>PLATA</v>
      </c>
      <c r="X476">
        <f>SUM(ARCHIVOS_COMPLETOS_QMI_1_AL_17_SEP_22[[#This Row],[VENTAS MABE]:[OTROS]])</f>
        <v>1</v>
      </c>
      <c r="Y476" s="42">
        <f>IFERROR(ARCHIVOS_COMPLETOS_QMI_1_AL_17_SEP_22[[#This Row],[VENTAS MABE]]/ARCHIVOS_COMPLETOS_QMI_1_AL_17_SEP_22[[#This Row],[VENTAS INDURAMA]],0)</f>
        <v>0</v>
      </c>
      <c r="Z476" t="str">
        <f>VLOOKUP(ARCHIVOS_COMPLETOS_QMI_1_AL_17_SEP_22[[#This Row],[Columna1]],Tabla5[CLAVE],1,0)</f>
        <v>958 - JAHER BUENA FELAVADO</v>
      </c>
    </row>
    <row r="477" spans="1:26" x14ac:dyDescent="0.3">
      <c r="A477" t="str">
        <f>CONCATENATE(ARCHIVOS_COMPLETOS_QMI_1_AL_17_SEP_22[[#This Row],[TIENDA HMPV]],ARCHIVOS_COMPLETOS_QMI_1_AL_17_SEP_22[[#This Row],[LINEA]])</f>
        <v>958 - JAHER BUENA FEREFRIGERACIÓN</v>
      </c>
      <c r="B477" t="s">
        <v>663</v>
      </c>
      <c r="C477" t="s">
        <v>657</v>
      </c>
      <c r="D477" t="s">
        <v>51</v>
      </c>
      <c r="E477" t="s">
        <v>670</v>
      </c>
      <c r="F477" t="s">
        <v>29</v>
      </c>
      <c r="G477">
        <v>1</v>
      </c>
      <c r="H477">
        <v>3</v>
      </c>
      <c r="T477" s="42"/>
      <c r="U477" s="42"/>
      <c r="W477" t="str">
        <f>VLOOKUP(ARCHIVOS_COMPLETOS_QMI_1_AL_17_SEP_22[[#This Row],[TIENDA HMPV]],Tabla6[[NOMBRE PDV HMPDV]:[RETAIL MAPPING]],2,0)</f>
        <v>PLATA</v>
      </c>
      <c r="X477">
        <f>SUM(ARCHIVOS_COMPLETOS_QMI_1_AL_17_SEP_22[[#This Row],[VENTAS MABE]:[OTROS]])</f>
        <v>3</v>
      </c>
      <c r="Y477" s="42">
        <f>IFERROR(ARCHIVOS_COMPLETOS_QMI_1_AL_17_SEP_22[[#This Row],[VENTAS MABE]]/ARCHIVOS_COMPLETOS_QMI_1_AL_17_SEP_22[[#This Row],[VENTAS INDURAMA]],0)</f>
        <v>0</v>
      </c>
      <c r="Z477" t="str">
        <f>VLOOKUP(ARCHIVOS_COMPLETOS_QMI_1_AL_17_SEP_22[[#This Row],[Columna1]],Tabla5[CLAVE],1,0)</f>
        <v>958 - JAHER BUENA FEREFRIGERACIÓN</v>
      </c>
    </row>
    <row r="478" spans="1:26" x14ac:dyDescent="0.3">
      <c r="A478" t="str">
        <f>CONCATENATE(ARCHIVOS_COMPLETOS_QMI_1_AL_17_SEP_22[[#This Row],[TIENDA HMPV]],ARCHIVOS_COMPLETOS_QMI_1_AL_17_SEP_22[[#This Row],[LINEA]])</f>
        <v>945 - Min Balzar MarcimexCOCINAS</v>
      </c>
      <c r="B478" t="s">
        <v>663</v>
      </c>
      <c r="C478" t="s">
        <v>657</v>
      </c>
      <c r="D478" t="s">
        <v>64</v>
      </c>
      <c r="E478" t="s">
        <v>1457</v>
      </c>
      <c r="F478" t="s">
        <v>26</v>
      </c>
      <c r="G478">
        <v>1</v>
      </c>
      <c r="H478">
        <v>2</v>
      </c>
      <c r="T478" s="42"/>
      <c r="U478" s="42"/>
      <c r="W478" t="str">
        <f>VLOOKUP(ARCHIVOS_COMPLETOS_QMI_1_AL_17_SEP_22[[#This Row],[TIENDA HMPV]],Tabla6[[NOMBRE PDV HMPDV]:[RETAIL MAPPING]],2,0)</f>
        <v>BRONCE</v>
      </c>
      <c r="X478">
        <f>SUM(ARCHIVOS_COMPLETOS_QMI_1_AL_17_SEP_22[[#This Row],[VENTAS MABE]:[OTROS]])</f>
        <v>2</v>
      </c>
      <c r="Y478" s="42">
        <f>IFERROR(ARCHIVOS_COMPLETOS_QMI_1_AL_17_SEP_22[[#This Row],[VENTAS MABE]]/ARCHIVOS_COMPLETOS_QMI_1_AL_17_SEP_22[[#This Row],[VENTAS INDURAMA]],0)</f>
        <v>0</v>
      </c>
      <c r="Z478" t="str">
        <f>VLOOKUP(ARCHIVOS_COMPLETOS_QMI_1_AL_17_SEP_22[[#This Row],[Columna1]],Tabla5[CLAVE],1,0)</f>
        <v>945 - Min Balzar MarcimexCOCINAS</v>
      </c>
    </row>
    <row r="479" spans="1:26" x14ac:dyDescent="0.3">
      <c r="A479" t="str">
        <f>CONCATENATE(ARCHIVOS_COMPLETOS_QMI_1_AL_17_SEP_22[[#This Row],[TIENDA HMPV]],ARCHIVOS_COMPLETOS_QMI_1_AL_17_SEP_22[[#This Row],[LINEA]])</f>
        <v>945 - Min Balzar MarcimexLAVADO</v>
      </c>
      <c r="B479" t="s">
        <v>663</v>
      </c>
      <c r="C479" t="s">
        <v>657</v>
      </c>
      <c r="D479" t="s">
        <v>64</v>
      </c>
      <c r="E479" t="s">
        <v>1457</v>
      </c>
      <c r="F479" t="s">
        <v>28</v>
      </c>
      <c r="G479">
        <v>5</v>
      </c>
      <c r="H479">
        <v>1</v>
      </c>
      <c r="T479" s="42"/>
      <c r="U479" s="42"/>
      <c r="W479" t="str">
        <f>VLOOKUP(ARCHIVOS_COMPLETOS_QMI_1_AL_17_SEP_22[[#This Row],[TIENDA HMPV]],Tabla6[[NOMBRE PDV HMPDV]:[RETAIL MAPPING]],2,0)</f>
        <v>BRONCE</v>
      </c>
      <c r="X479">
        <f>SUM(ARCHIVOS_COMPLETOS_QMI_1_AL_17_SEP_22[[#This Row],[VENTAS MABE]:[OTROS]])</f>
        <v>1</v>
      </c>
      <c r="Y479" s="42">
        <f>IFERROR(ARCHIVOS_COMPLETOS_QMI_1_AL_17_SEP_22[[#This Row],[VENTAS MABE]]/ARCHIVOS_COMPLETOS_QMI_1_AL_17_SEP_22[[#This Row],[VENTAS INDURAMA]],0)</f>
        <v>0</v>
      </c>
      <c r="Z479" t="str">
        <f>VLOOKUP(ARCHIVOS_COMPLETOS_QMI_1_AL_17_SEP_22[[#This Row],[Columna1]],Tabla5[CLAVE],1,0)</f>
        <v>945 - Min Balzar MarcimexLAVADO</v>
      </c>
    </row>
    <row r="480" spans="1:26" x14ac:dyDescent="0.3">
      <c r="A480" t="str">
        <f>CONCATENATE(ARCHIVOS_COMPLETOS_QMI_1_AL_17_SEP_22[[#This Row],[TIENDA HMPV]],ARCHIVOS_COMPLETOS_QMI_1_AL_17_SEP_22[[#This Row],[LINEA]])</f>
        <v>945 - Min Balzar MarcimexREFRIGERACIÓN</v>
      </c>
      <c r="B480" t="s">
        <v>663</v>
      </c>
      <c r="C480" t="s">
        <v>657</v>
      </c>
      <c r="D480" t="s">
        <v>64</v>
      </c>
      <c r="E480" t="s">
        <v>1457</v>
      </c>
      <c r="F480" t="s">
        <v>29</v>
      </c>
      <c r="G480">
        <v>1</v>
      </c>
      <c r="H480">
        <v>2</v>
      </c>
      <c r="T480" s="42"/>
      <c r="U480" s="42"/>
      <c r="W480" t="str">
        <f>VLOOKUP(ARCHIVOS_COMPLETOS_QMI_1_AL_17_SEP_22[[#This Row],[TIENDA HMPV]],Tabla6[[NOMBRE PDV HMPDV]:[RETAIL MAPPING]],2,0)</f>
        <v>BRONCE</v>
      </c>
      <c r="X480">
        <f>SUM(ARCHIVOS_COMPLETOS_QMI_1_AL_17_SEP_22[[#This Row],[VENTAS MABE]:[OTROS]])</f>
        <v>2</v>
      </c>
      <c r="Y480" s="42">
        <f>IFERROR(ARCHIVOS_COMPLETOS_QMI_1_AL_17_SEP_22[[#This Row],[VENTAS MABE]]/ARCHIVOS_COMPLETOS_QMI_1_AL_17_SEP_22[[#This Row],[VENTAS INDURAMA]],0)</f>
        <v>0</v>
      </c>
      <c r="Z480" t="str">
        <f>VLOOKUP(ARCHIVOS_COMPLETOS_QMI_1_AL_17_SEP_22[[#This Row],[Columna1]],Tabla5[CLAVE],1,0)</f>
        <v>945 - Min Balzar MarcimexREFRIGERACIÓN</v>
      </c>
    </row>
    <row r="481" spans="1:26" x14ac:dyDescent="0.3">
      <c r="A481" t="str">
        <f>CONCATENATE(ARCHIVOS_COMPLETOS_QMI_1_AL_17_SEP_22[[#This Row],[TIENDA HMPV]],ARCHIVOS_COMPLETOS_QMI_1_AL_17_SEP_22[[#This Row],[LINEA]])</f>
        <v>889 - MIN EL EMPALME 1 (118)COCINAS</v>
      </c>
      <c r="B481" t="s">
        <v>663</v>
      </c>
      <c r="C481" t="s">
        <v>657</v>
      </c>
      <c r="D481" t="s">
        <v>64</v>
      </c>
      <c r="E481" t="s">
        <v>1475</v>
      </c>
      <c r="F481" t="s">
        <v>26</v>
      </c>
      <c r="G481">
        <v>1</v>
      </c>
      <c r="H481">
        <v>0</v>
      </c>
      <c r="T481" s="42"/>
      <c r="U481" s="42"/>
      <c r="W481" t="str">
        <f>VLOOKUP(ARCHIVOS_COMPLETOS_QMI_1_AL_17_SEP_22[[#This Row],[TIENDA HMPV]],Tabla6[[NOMBRE PDV HMPDV]:[RETAIL MAPPING]],2,0)</f>
        <v>ORO</v>
      </c>
      <c r="X481">
        <f>SUM(ARCHIVOS_COMPLETOS_QMI_1_AL_17_SEP_22[[#This Row],[VENTAS MABE]:[OTROS]])</f>
        <v>0</v>
      </c>
      <c r="Y481" s="42">
        <f>IFERROR(ARCHIVOS_COMPLETOS_QMI_1_AL_17_SEP_22[[#This Row],[VENTAS MABE]]/ARCHIVOS_COMPLETOS_QMI_1_AL_17_SEP_22[[#This Row],[VENTAS INDURAMA]],0)</f>
        <v>0</v>
      </c>
      <c r="Z481" t="str">
        <f>VLOOKUP(ARCHIVOS_COMPLETOS_QMI_1_AL_17_SEP_22[[#This Row],[Columna1]],Tabla5[CLAVE],1,0)</f>
        <v>889 - MIN EL EMPALME 1 (118)COCINAS</v>
      </c>
    </row>
    <row r="482" spans="1:26" x14ac:dyDescent="0.3">
      <c r="A482" t="str">
        <f>CONCATENATE(ARCHIVOS_COMPLETOS_QMI_1_AL_17_SEP_22[[#This Row],[TIENDA HMPV]],ARCHIVOS_COMPLETOS_QMI_1_AL_17_SEP_22[[#This Row],[LINEA]])</f>
        <v>889 - MIN EL EMPALME 1 (118)LAVADO</v>
      </c>
      <c r="B482" t="s">
        <v>663</v>
      </c>
      <c r="C482" t="s">
        <v>657</v>
      </c>
      <c r="D482" t="s">
        <v>64</v>
      </c>
      <c r="E482" t="s">
        <v>1475</v>
      </c>
      <c r="F482" t="s">
        <v>28</v>
      </c>
      <c r="G482">
        <v>2</v>
      </c>
      <c r="H482">
        <v>1</v>
      </c>
      <c r="T482" s="42"/>
      <c r="U482" s="42"/>
      <c r="W482" t="str">
        <f>VLOOKUP(ARCHIVOS_COMPLETOS_QMI_1_AL_17_SEP_22[[#This Row],[TIENDA HMPV]],Tabla6[[NOMBRE PDV HMPDV]:[RETAIL MAPPING]],2,0)</f>
        <v>ORO</v>
      </c>
      <c r="X482">
        <f>SUM(ARCHIVOS_COMPLETOS_QMI_1_AL_17_SEP_22[[#This Row],[VENTAS MABE]:[OTROS]])</f>
        <v>1</v>
      </c>
      <c r="Y482" s="42">
        <f>IFERROR(ARCHIVOS_COMPLETOS_QMI_1_AL_17_SEP_22[[#This Row],[VENTAS MABE]]/ARCHIVOS_COMPLETOS_QMI_1_AL_17_SEP_22[[#This Row],[VENTAS INDURAMA]],0)</f>
        <v>0</v>
      </c>
      <c r="Z482" t="str">
        <f>VLOOKUP(ARCHIVOS_COMPLETOS_QMI_1_AL_17_SEP_22[[#This Row],[Columna1]],Tabla5[CLAVE],1,0)</f>
        <v>889 - MIN EL EMPALME 1 (118)LAVADO</v>
      </c>
    </row>
    <row r="483" spans="1:26" x14ac:dyDescent="0.3">
      <c r="A483" t="str">
        <f>CONCATENATE(ARCHIVOS_COMPLETOS_QMI_1_AL_17_SEP_22[[#This Row],[TIENDA HMPV]],ARCHIVOS_COMPLETOS_QMI_1_AL_17_SEP_22[[#This Row],[LINEA]])</f>
        <v>889 - MIN EL EMPALME 1 (118)REFRIGERACIÓN</v>
      </c>
      <c r="B483" t="s">
        <v>663</v>
      </c>
      <c r="C483" t="s">
        <v>657</v>
      </c>
      <c r="D483" t="s">
        <v>64</v>
      </c>
      <c r="E483" t="s">
        <v>1475</v>
      </c>
      <c r="F483" t="s">
        <v>29</v>
      </c>
      <c r="G483">
        <v>1</v>
      </c>
      <c r="H483">
        <v>0</v>
      </c>
      <c r="T483" s="42"/>
      <c r="U483" s="42"/>
      <c r="W483" t="str">
        <f>VLOOKUP(ARCHIVOS_COMPLETOS_QMI_1_AL_17_SEP_22[[#This Row],[TIENDA HMPV]],Tabla6[[NOMBRE PDV HMPDV]:[RETAIL MAPPING]],2,0)</f>
        <v>ORO</v>
      </c>
      <c r="X483">
        <f>SUM(ARCHIVOS_COMPLETOS_QMI_1_AL_17_SEP_22[[#This Row],[VENTAS MABE]:[OTROS]])</f>
        <v>0</v>
      </c>
      <c r="Y483" s="42">
        <f>IFERROR(ARCHIVOS_COMPLETOS_QMI_1_AL_17_SEP_22[[#This Row],[VENTAS MABE]]/ARCHIVOS_COMPLETOS_QMI_1_AL_17_SEP_22[[#This Row],[VENTAS INDURAMA]],0)</f>
        <v>0</v>
      </c>
      <c r="Z483" t="str">
        <f>VLOOKUP(ARCHIVOS_COMPLETOS_QMI_1_AL_17_SEP_22[[#This Row],[Columna1]],Tabla5[CLAVE],1,0)</f>
        <v>889 - MIN EL EMPALME 1 (118)REFRIGERACIÓN</v>
      </c>
    </row>
    <row r="484" spans="1:26" x14ac:dyDescent="0.3">
      <c r="A484" t="str">
        <f>CONCATENATE(ARCHIVOS_COMPLETOS_QMI_1_AL_17_SEP_22[[#This Row],[TIENDA HMPV]],ARCHIVOS_COMPLETOS_QMI_1_AL_17_SEP_22[[#This Row],[LINEA]])</f>
        <v>495 - MACHALAAIRES</v>
      </c>
      <c r="B484" t="s">
        <v>658</v>
      </c>
      <c r="C484" t="s">
        <v>652</v>
      </c>
      <c r="D484" t="s">
        <v>23</v>
      </c>
      <c r="E484" t="s">
        <v>660</v>
      </c>
      <c r="F484" t="s">
        <v>25</v>
      </c>
      <c r="G484">
        <v>1</v>
      </c>
      <c r="H484">
        <v>0</v>
      </c>
      <c r="T484" s="42"/>
      <c r="U484" s="42"/>
      <c r="W484" t="str">
        <f>VLOOKUP(ARCHIVOS_COMPLETOS_QMI_1_AL_17_SEP_22[[#This Row],[TIENDA HMPV]],Tabla6[[NOMBRE PDV HMPDV]:[RETAIL MAPPING]],2,0)</f>
        <v>PLATINO</v>
      </c>
      <c r="X484">
        <f>SUM(ARCHIVOS_COMPLETOS_QMI_1_AL_17_SEP_22[[#This Row],[VENTAS MABE]:[OTROS]])</f>
        <v>0</v>
      </c>
      <c r="Y484" s="42">
        <f>IFERROR(ARCHIVOS_COMPLETOS_QMI_1_AL_17_SEP_22[[#This Row],[VENTAS MABE]]/ARCHIVOS_COMPLETOS_QMI_1_AL_17_SEP_22[[#This Row],[VENTAS INDURAMA]],0)</f>
        <v>0</v>
      </c>
      <c r="Z484" t="str">
        <f>VLOOKUP(ARCHIVOS_COMPLETOS_QMI_1_AL_17_SEP_22[[#This Row],[Columna1]],Tabla5[CLAVE],1,0)</f>
        <v>495 - MACHALAAIRES</v>
      </c>
    </row>
    <row r="485" spans="1:26" x14ac:dyDescent="0.3">
      <c r="A485" t="str">
        <f>CONCATENATE(ARCHIVOS_COMPLETOS_QMI_1_AL_17_SEP_22[[#This Row],[TIENDA HMPV]],ARCHIVOS_COMPLETOS_QMI_1_AL_17_SEP_22[[#This Row],[LINEA]])</f>
        <v>495 - MACHALACOCINAS</v>
      </c>
      <c r="B485" t="s">
        <v>658</v>
      </c>
      <c r="C485" t="s">
        <v>652</v>
      </c>
      <c r="D485" t="s">
        <v>23</v>
      </c>
      <c r="E485" t="s">
        <v>660</v>
      </c>
      <c r="F485" t="s">
        <v>26</v>
      </c>
      <c r="G485">
        <v>11</v>
      </c>
      <c r="H485">
        <v>5</v>
      </c>
      <c r="T485" s="42"/>
      <c r="U485" s="42"/>
      <c r="W485" t="str">
        <f>VLOOKUP(ARCHIVOS_COMPLETOS_QMI_1_AL_17_SEP_22[[#This Row],[TIENDA HMPV]],Tabla6[[NOMBRE PDV HMPDV]:[RETAIL MAPPING]],2,0)</f>
        <v>PLATINO</v>
      </c>
      <c r="X485">
        <f>SUM(ARCHIVOS_COMPLETOS_QMI_1_AL_17_SEP_22[[#This Row],[VENTAS MABE]:[OTROS]])</f>
        <v>5</v>
      </c>
      <c r="Y485" s="42">
        <f>IFERROR(ARCHIVOS_COMPLETOS_QMI_1_AL_17_SEP_22[[#This Row],[VENTAS MABE]]/ARCHIVOS_COMPLETOS_QMI_1_AL_17_SEP_22[[#This Row],[VENTAS INDURAMA]],0)</f>
        <v>0</v>
      </c>
      <c r="Z485" t="str">
        <f>VLOOKUP(ARCHIVOS_COMPLETOS_QMI_1_AL_17_SEP_22[[#This Row],[Columna1]],Tabla5[CLAVE],1,0)</f>
        <v>495 - MACHALACOCINAS</v>
      </c>
    </row>
    <row r="486" spans="1:26" x14ac:dyDescent="0.3">
      <c r="A486" t="str">
        <f>CONCATENATE(ARCHIVOS_COMPLETOS_QMI_1_AL_17_SEP_22[[#This Row],[TIENDA HMPV]],ARCHIVOS_COMPLETOS_QMI_1_AL_17_SEP_22[[#This Row],[LINEA]])</f>
        <v>495 - MACHALAEMPOTRE</v>
      </c>
      <c r="B486" t="s">
        <v>658</v>
      </c>
      <c r="C486" t="s">
        <v>652</v>
      </c>
      <c r="D486" t="s">
        <v>23</v>
      </c>
      <c r="E486" t="s">
        <v>660</v>
      </c>
      <c r="F486" t="s">
        <v>32</v>
      </c>
      <c r="G486">
        <v>0</v>
      </c>
      <c r="H486">
        <v>0</v>
      </c>
      <c r="T486" s="42"/>
      <c r="U486" s="42"/>
      <c r="W486" t="str">
        <f>VLOOKUP(ARCHIVOS_COMPLETOS_QMI_1_AL_17_SEP_22[[#This Row],[TIENDA HMPV]],Tabla6[[NOMBRE PDV HMPDV]:[RETAIL MAPPING]],2,0)</f>
        <v>PLATINO</v>
      </c>
      <c r="X486">
        <f>SUM(ARCHIVOS_COMPLETOS_QMI_1_AL_17_SEP_22[[#This Row],[VENTAS MABE]:[OTROS]])</f>
        <v>0</v>
      </c>
      <c r="Y486" s="42">
        <f>IFERROR(ARCHIVOS_COMPLETOS_QMI_1_AL_17_SEP_22[[#This Row],[VENTAS MABE]]/ARCHIVOS_COMPLETOS_QMI_1_AL_17_SEP_22[[#This Row],[VENTAS INDURAMA]],0)</f>
        <v>0</v>
      </c>
      <c r="Z486" t="str">
        <f>VLOOKUP(ARCHIVOS_COMPLETOS_QMI_1_AL_17_SEP_22[[#This Row],[Columna1]],Tabla5[CLAVE],1,0)</f>
        <v>495 - MACHALAEMPOTRE</v>
      </c>
    </row>
    <row r="487" spans="1:26" x14ac:dyDescent="0.3">
      <c r="A487" t="str">
        <f>CONCATENATE(ARCHIVOS_COMPLETOS_QMI_1_AL_17_SEP_22[[#This Row],[TIENDA HMPV]],ARCHIVOS_COMPLETOS_QMI_1_AL_17_SEP_22[[#This Row],[LINEA]])</f>
        <v>495 - MACHALAGLOBALES</v>
      </c>
      <c r="B487" t="s">
        <v>658</v>
      </c>
      <c r="C487" t="s">
        <v>652</v>
      </c>
      <c r="D487" t="s">
        <v>23</v>
      </c>
      <c r="E487" t="s">
        <v>660</v>
      </c>
      <c r="F487" t="s">
        <v>27</v>
      </c>
      <c r="G487">
        <v>0</v>
      </c>
      <c r="H487">
        <v>0</v>
      </c>
      <c r="T487" s="42"/>
      <c r="U487" s="42"/>
      <c r="W487" t="str">
        <f>VLOOKUP(ARCHIVOS_COMPLETOS_QMI_1_AL_17_SEP_22[[#This Row],[TIENDA HMPV]],Tabla6[[NOMBRE PDV HMPDV]:[RETAIL MAPPING]],2,0)</f>
        <v>PLATINO</v>
      </c>
      <c r="X487">
        <f>SUM(ARCHIVOS_COMPLETOS_QMI_1_AL_17_SEP_22[[#This Row],[VENTAS MABE]:[OTROS]])</f>
        <v>0</v>
      </c>
      <c r="Y487" s="42">
        <f>IFERROR(ARCHIVOS_COMPLETOS_QMI_1_AL_17_SEP_22[[#This Row],[VENTAS MABE]]/ARCHIVOS_COMPLETOS_QMI_1_AL_17_SEP_22[[#This Row],[VENTAS INDURAMA]],0)</f>
        <v>0</v>
      </c>
      <c r="Z487" t="str">
        <f>VLOOKUP(ARCHIVOS_COMPLETOS_QMI_1_AL_17_SEP_22[[#This Row],[Columna1]],Tabla5[CLAVE],1,0)</f>
        <v>495 - MACHALAGLOBALES</v>
      </c>
    </row>
    <row r="488" spans="1:26" x14ac:dyDescent="0.3">
      <c r="A488" t="str">
        <f>CONCATENATE(ARCHIVOS_COMPLETOS_QMI_1_AL_17_SEP_22[[#This Row],[TIENDA HMPV]],ARCHIVOS_COMPLETOS_QMI_1_AL_17_SEP_22[[#This Row],[LINEA]])</f>
        <v>495 - MACHALALAVADO</v>
      </c>
      <c r="B488" t="s">
        <v>658</v>
      </c>
      <c r="C488" t="s">
        <v>652</v>
      </c>
      <c r="D488" t="s">
        <v>23</v>
      </c>
      <c r="E488" t="s">
        <v>660</v>
      </c>
      <c r="F488" t="s">
        <v>28</v>
      </c>
      <c r="G488">
        <v>2</v>
      </c>
      <c r="H488">
        <v>1</v>
      </c>
      <c r="T488" s="42"/>
      <c r="U488" s="42"/>
      <c r="W488" t="str">
        <f>VLOOKUP(ARCHIVOS_COMPLETOS_QMI_1_AL_17_SEP_22[[#This Row],[TIENDA HMPV]],Tabla6[[NOMBRE PDV HMPDV]:[RETAIL MAPPING]],2,0)</f>
        <v>PLATINO</v>
      </c>
      <c r="X488">
        <f>SUM(ARCHIVOS_COMPLETOS_QMI_1_AL_17_SEP_22[[#This Row],[VENTAS MABE]:[OTROS]])</f>
        <v>1</v>
      </c>
      <c r="Y488" s="42">
        <f>IFERROR(ARCHIVOS_COMPLETOS_QMI_1_AL_17_SEP_22[[#This Row],[VENTAS MABE]]/ARCHIVOS_COMPLETOS_QMI_1_AL_17_SEP_22[[#This Row],[VENTAS INDURAMA]],0)</f>
        <v>0</v>
      </c>
      <c r="Z488" t="str">
        <f>VLOOKUP(ARCHIVOS_COMPLETOS_QMI_1_AL_17_SEP_22[[#This Row],[Columna1]],Tabla5[CLAVE],1,0)</f>
        <v>495 - MACHALALAVADO</v>
      </c>
    </row>
    <row r="489" spans="1:26" x14ac:dyDescent="0.3">
      <c r="A489" t="str">
        <f>CONCATENATE(ARCHIVOS_COMPLETOS_QMI_1_AL_17_SEP_22[[#This Row],[TIENDA HMPV]],ARCHIVOS_COMPLETOS_QMI_1_AL_17_SEP_22[[#This Row],[LINEA]])</f>
        <v>495 - MACHALAREFRIGERACIÓN</v>
      </c>
      <c r="B489" t="s">
        <v>658</v>
      </c>
      <c r="C489" t="s">
        <v>652</v>
      </c>
      <c r="D489" t="s">
        <v>23</v>
      </c>
      <c r="E489" t="s">
        <v>660</v>
      </c>
      <c r="F489" t="s">
        <v>29</v>
      </c>
      <c r="G489">
        <v>12</v>
      </c>
      <c r="H489">
        <v>3</v>
      </c>
      <c r="T489" s="42"/>
      <c r="U489" s="42"/>
      <c r="W489" t="str">
        <f>VLOOKUP(ARCHIVOS_COMPLETOS_QMI_1_AL_17_SEP_22[[#This Row],[TIENDA HMPV]],Tabla6[[NOMBRE PDV HMPDV]:[RETAIL MAPPING]],2,0)</f>
        <v>PLATINO</v>
      </c>
      <c r="X489">
        <f>SUM(ARCHIVOS_COMPLETOS_QMI_1_AL_17_SEP_22[[#This Row],[VENTAS MABE]:[OTROS]])</f>
        <v>3</v>
      </c>
      <c r="Y489" s="42">
        <f>IFERROR(ARCHIVOS_COMPLETOS_QMI_1_AL_17_SEP_22[[#This Row],[VENTAS MABE]]/ARCHIVOS_COMPLETOS_QMI_1_AL_17_SEP_22[[#This Row],[VENTAS INDURAMA]],0)</f>
        <v>0</v>
      </c>
      <c r="Z489" t="str">
        <f>VLOOKUP(ARCHIVOS_COMPLETOS_QMI_1_AL_17_SEP_22[[#This Row],[Columna1]],Tabla5[CLAVE],1,0)</f>
        <v>495 - MACHALAREFRIGERACIÓN</v>
      </c>
    </row>
    <row r="490" spans="1:26" x14ac:dyDescent="0.3">
      <c r="A490" t="str">
        <f>CONCATENATE(ARCHIVOS_COMPLETOS_QMI_1_AL_17_SEP_22[[#This Row],[TIENDA HMPV]],ARCHIVOS_COMPLETOS_QMI_1_AL_17_SEP_22[[#This Row],[LINEA]])</f>
        <v>395 - POINT MACHALAAIRES</v>
      </c>
      <c r="B490" t="s">
        <v>658</v>
      </c>
      <c r="C490" t="s">
        <v>652</v>
      </c>
      <c r="D490" t="s">
        <v>77</v>
      </c>
      <c r="E490" t="s">
        <v>661</v>
      </c>
      <c r="F490" t="s">
        <v>25</v>
      </c>
      <c r="G490">
        <v>0</v>
      </c>
      <c r="H490">
        <v>0</v>
      </c>
      <c r="T490" s="42"/>
      <c r="U490" s="42"/>
      <c r="W490" t="str">
        <f>VLOOKUP(ARCHIVOS_COMPLETOS_QMI_1_AL_17_SEP_22[[#This Row],[TIENDA HMPV]],Tabla6[[NOMBRE PDV HMPDV]:[RETAIL MAPPING]],2,0)</f>
        <v>PLATA</v>
      </c>
      <c r="X490">
        <f>SUM(ARCHIVOS_COMPLETOS_QMI_1_AL_17_SEP_22[[#This Row],[VENTAS MABE]:[OTROS]])</f>
        <v>0</v>
      </c>
      <c r="Y490" s="42">
        <f>IFERROR(ARCHIVOS_COMPLETOS_QMI_1_AL_17_SEP_22[[#This Row],[VENTAS MABE]]/ARCHIVOS_COMPLETOS_QMI_1_AL_17_SEP_22[[#This Row],[VENTAS INDURAMA]],0)</f>
        <v>0</v>
      </c>
      <c r="Z490" t="str">
        <f>VLOOKUP(ARCHIVOS_COMPLETOS_QMI_1_AL_17_SEP_22[[#This Row],[Columna1]],Tabla5[CLAVE],1,0)</f>
        <v>395 - POINT MACHALAAIRES</v>
      </c>
    </row>
    <row r="491" spans="1:26" x14ac:dyDescent="0.3">
      <c r="A491" t="str">
        <f>CONCATENATE(ARCHIVOS_COMPLETOS_QMI_1_AL_17_SEP_22[[#This Row],[TIENDA HMPV]],ARCHIVOS_COMPLETOS_QMI_1_AL_17_SEP_22[[#This Row],[LINEA]])</f>
        <v>395 - POINT MACHALACOCINAS</v>
      </c>
      <c r="B491" t="s">
        <v>658</v>
      </c>
      <c r="C491" t="s">
        <v>652</v>
      </c>
      <c r="D491" t="s">
        <v>77</v>
      </c>
      <c r="E491" t="s">
        <v>661</v>
      </c>
      <c r="F491" t="s">
        <v>26</v>
      </c>
      <c r="G491">
        <v>6</v>
      </c>
      <c r="H491">
        <v>2</v>
      </c>
      <c r="T491" s="42"/>
      <c r="U491" s="42"/>
      <c r="W491" t="str">
        <f>VLOOKUP(ARCHIVOS_COMPLETOS_QMI_1_AL_17_SEP_22[[#This Row],[TIENDA HMPV]],Tabla6[[NOMBRE PDV HMPDV]:[RETAIL MAPPING]],2,0)</f>
        <v>PLATA</v>
      </c>
      <c r="X491">
        <f>SUM(ARCHIVOS_COMPLETOS_QMI_1_AL_17_SEP_22[[#This Row],[VENTAS MABE]:[OTROS]])</f>
        <v>2</v>
      </c>
      <c r="Y491" s="42">
        <f>IFERROR(ARCHIVOS_COMPLETOS_QMI_1_AL_17_SEP_22[[#This Row],[VENTAS MABE]]/ARCHIVOS_COMPLETOS_QMI_1_AL_17_SEP_22[[#This Row],[VENTAS INDURAMA]],0)</f>
        <v>0</v>
      </c>
      <c r="Z491" t="str">
        <f>VLOOKUP(ARCHIVOS_COMPLETOS_QMI_1_AL_17_SEP_22[[#This Row],[Columna1]],Tabla5[CLAVE],1,0)</f>
        <v>395 - POINT MACHALACOCINAS</v>
      </c>
    </row>
    <row r="492" spans="1:26" x14ac:dyDescent="0.3">
      <c r="A492" t="str">
        <f>CONCATENATE(ARCHIVOS_COMPLETOS_QMI_1_AL_17_SEP_22[[#This Row],[TIENDA HMPV]],ARCHIVOS_COMPLETOS_QMI_1_AL_17_SEP_22[[#This Row],[LINEA]])</f>
        <v>395 - POINT MACHALAGLOBALES</v>
      </c>
      <c r="B492" t="s">
        <v>658</v>
      </c>
      <c r="C492" t="s">
        <v>652</v>
      </c>
      <c r="D492" t="s">
        <v>77</v>
      </c>
      <c r="E492" t="s">
        <v>661</v>
      </c>
      <c r="F492" t="s">
        <v>27</v>
      </c>
      <c r="G492">
        <v>0</v>
      </c>
      <c r="H492">
        <v>0</v>
      </c>
      <c r="T492" s="42"/>
      <c r="U492" s="42"/>
      <c r="W492" t="str">
        <f>VLOOKUP(ARCHIVOS_COMPLETOS_QMI_1_AL_17_SEP_22[[#This Row],[TIENDA HMPV]],Tabla6[[NOMBRE PDV HMPDV]:[RETAIL MAPPING]],2,0)</f>
        <v>PLATA</v>
      </c>
      <c r="X492">
        <f>SUM(ARCHIVOS_COMPLETOS_QMI_1_AL_17_SEP_22[[#This Row],[VENTAS MABE]:[OTROS]])</f>
        <v>0</v>
      </c>
      <c r="Y492" s="42">
        <f>IFERROR(ARCHIVOS_COMPLETOS_QMI_1_AL_17_SEP_22[[#This Row],[VENTAS MABE]]/ARCHIVOS_COMPLETOS_QMI_1_AL_17_SEP_22[[#This Row],[VENTAS INDURAMA]],0)</f>
        <v>0</v>
      </c>
      <c r="Z492" t="str">
        <f>VLOOKUP(ARCHIVOS_COMPLETOS_QMI_1_AL_17_SEP_22[[#This Row],[Columna1]],Tabla5[CLAVE],1,0)</f>
        <v>395 - POINT MACHALAGLOBALES</v>
      </c>
    </row>
    <row r="493" spans="1:26" x14ac:dyDescent="0.3">
      <c r="A493" t="str">
        <f>CONCATENATE(ARCHIVOS_COMPLETOS_QMI_1_AL_17_SEP_22[[#This Row],[TIENDA HMPV]],ARCHIVOS_COMPLETOS_QMI_1_AL_17_SEP_22[[#This Row],[LINEA]])</f>
        <v>395 - POINT MACHALALAVADO</v>
      </c>
      <c r="B493" t="s">
        <v>658</v>
      </c>
      <c r="C493" t="s">
        <v>652</v>
      </c>
      <c r="D493" t="s">
        <v>77</v>
      </c>
      <c r="E493" t="s">
        <v>661</v>
      </c>
      <c r="F493" t="s">
        <v>28</v>
      </c>
      <c r="G493">
        <v>2</v>
      </c>
      <c r="H493">
        <v>0</v>
      </c>
      <c r="T493" s="42"/>
      <c r="U493" s="42"/>
      <c r="W493" t="str">
        <f>VLOOKUP(ARCHIVOS_COMPLETOS_QMI_1_AL_17_SEP_22[[#This Row],[TIENDA HMPV]],Tabla6[[NOMBRE PDV HMPDV]:[RETAIL MAPPING]],2,0)</f>
        <v>PLATA</v>
      </c>
      <c r="X493">
        <f>SUM(ARCHIVOS_COMPLETOS_QMI_1_AL_17_SEP_22[[#This Row],[VENTAS MABE]:[OTROS]])</f>
        <v>0</v>
      </c>
      <c r="Y493" s="42">
        <f>IFERROR(ARCHIVOS_COMPLETOS_QMI_1_AL_17_SEP_22[[#This Row],[VENTAS MABE]]/ARCHIVOS_COMPLETOS_QMI_1_AL_17_SEP_22[[#This Row],[VENTAS INDURAMA]],0)</f>
        <v>0</v>
      </c>
      <c r="Z493" t="str">
        <f>VLOOKUP(ARCHIVOS_COMPLETOS_QMI_1_AL_17_SEP_22[[#This Row],[Columna1]],Tabla5[CLAVE],1,0)</f>
        <v>395 - POINT MACHALALAVADO</v>
      </c>
    </row>
    <row r="494" spans="1:26" x14ac:dyDescent="0.3">
      <c r="A494" t="str">
        <f>CONCATENATE(ARCHIVOS_COMPLETOS_QMI_1_AL_17_SEP_22[[#This Row],[TIENDA HMPV]],ARCHIVOS_COMPLETOS_QMI_1_AL_17_SEP_22[[#This Row],[LINEA]])</f>
        <v>395 - POINT MACHALAREFRIGERACIÓN</v>
      </c>
      <c r="B494" t="s">
        <v>658</v>
      </c>
      <c r="C494" t="s">
        <v>652</v>
      </c>
      <c r="D494" t="s">
        <v>77</v>
      </c>
      <c r="E494" t="s">
        <v>661</v>
      </c>
      <c r="F494" t="s">
        <v>29</v>
      </c>
      <c r="G494">
        <v>4</v>
      </c>
      <c r="H494">
        <v>2</v>
      </c>
      <c r="T494" s="42"/>
      <c r="U494" s="42"/>
      <c r="W494" t="str">
        <f>VLOOKUP(ARCHIVOS_COMPLETOS_QMI_1_AL_17_SEP_22[[#This Row],[TIENDA HMPV]],Tabla6[[NOMBRE PDV HMPDV]:[RETAIL MAPPING]],2,0)</f>
        <v>PLATA</v>
      </c>
      <c r="X494">
        <f>SUM(ARCHIVOS_COMPLETOS_QMI_1_AL_17_SEP_22[[#This Row],[VENTAS MABE]:[OTROS]])</f>
        <v>2</v>
      </c>
      <c r="Y494" s="42">
        <f>IFERROR(ARCHIVOS_COMPLETOS_QMI_1_AL_17_SEP_22[[#This Row],[VENTAS MABE]]/ARCHIVOS_COMPLETOS_QMI_1_AL_17_SEP_22[[#This Row],[VENTAS INDURAMA]],0)</f>
        <v>0</v>
      </c>
      <c r="Z494" t="str">
        <f>VLOOKUP(ARCHIVOS_COMPLETOS_QMI_1_AL_17_SEP_22[[#This Row],[Columna1]],Tabla5[CLAVE],1,0)</f>
        <v>395 - POINT MACHALAREFRIGERACIÓN</v>
      </c>
    </row>
    <row r="495" spans="1:26" x14ac:dyDescent="0.3">
      <c r="A495" t="str">
        <f>CONCATENATE(ARCHIVOS_COMPLETOS_QMI_1_AL_17_SEP_22[[#This Row],[TIENDA HMPV]],ARCHIVOS_COMPLETOS_QMI_1_AL_17_SEP_22[[#This Row],[LINEA]])</f>
        <v>520 - 9 DE OCTUBRE 2 GARCIA AVILESAIRES</v>
      </c>
      <c r="B495" t="s">
        <v>177</v>
      </c>
      <c r="C495" t="s">
        <v>178</v>
      </c>
      <c r="D495" t="s">
        <v>30</v>
      </c>
      <c r="E495" t="s">
        <v>179</v>
      </c>
      <c r="F495" t="s">
        <v>25</v>
      </c>
      <c r="G495">
        <v>2</v>
      </c>
      <c r="H495">
        <v>0</v>
      </c>
      <c r="I495">
        <v>2</v>
      </c>
      <c r="J495">
        <v>0</v>
      </c>
      <c r="K495">
        <v>0</v>
      </c>
      <c r="L495">
        <v>0</v>
      </c>
      <c r="T495" s="42"/>
      <c r="U495" s="42"/>
      <c r="W495" t="str">
        <f>VLOOKUP(ARCHIVOS_COMPLETOS_QMI_1_AL_17_SEP_22[[#This Row],[TIENDA HMPV]],Tabla6[[NOMBRE PDV HMPDV]:[RETAIL MAPPING]],2,0)</f>
        <v>PLATINO</v>
      </c>
      <c r="X495">
        <f>SUM(ARCHIVOS_COMPLETOS_QMI_1_AL_17_SEP_22[[#This Row],[VENTAS MABE]:[OTROS]])</f>
        <v>2</v>
      </c>
      <c r="Y495" s="42">
        <f>IFERROR(ARCHIVOS_COMPLETOS_QMI_1_AL_17_SEP_22[[#This Row],[VENTAS MABE]]/ARCHIVOS_COMPLETOS_QMI_1_AL_17_SEP_22[[#This Row],[VENTAS INDURAMA]],0)</f>
        <v>0</v>
      </c>
      <c r="Z495" t="str">
        <f>VLOOKUP(ARCHIVOS_COMPLETOS_QMI_1_AL_17_SEP_22[[#This Row],[Columna1]],Tabla5[CLAVE],1,0)</f>
        <v>520 - 9 DE OCTUBRE 2 GARCIA AVILESAIRES</v>
      </c>
    </row>
    <row r="496" spans="1:26" x14ac:dyDescent="0.3">
      <c r="A496" t="str">
        <f>CONCATENATE(ARCHIVOS_COMPLETOS_QMI_1_AL_17_SEP_22[[#This Row],[TIENDA HMPV]],ARCHIVOS_COMPLETOS_QMI_1_AL_17_SEP_22[[#This Row],[LINEA]])</f>
        <v>520 - 9 DE OCTUBRE 2 GARCIA AVILESCOCINAS</v>
      </c>
      <c r="B496" t="s">
        <v>177</v>
      </c>
      <c r="C496" t="s">
        <v>178</v>
      </c>
      <c r="D496" t="s">
        <v>30</v>
      </c>
      <c r="E496" t="s">
        <v>179</v>
      </c>
      <c r="F496" t="s">
        <v>26</v>
      </c>
      <c r="G496">
        <v>10</v>
      </c>
      <c r="H496">
        <v>3</v>
      </c>
      <c r="I496">
        <v>3</v>
      </c>
      <c r="J496">
        <v>0</v>
      </c>
      <c r="K496">
        <v>0</v>
      </c>
      <c r="L496">
        <v>0</v>
      </c>
      <c r="T496" s="42"/>
      <c r="U496" s="42"/>
      <c r="W496" t="str">
        <f>VLOOKUP(ARCHIVOS_COMPLETOS_QMI_1_AL_17_SEP_22[[#This Row],[TIENDA HMPV]],Tabla6[[NOMBRE PDV HMPDV]:[RETAIL MAPPING]],2,0)</f>
        <v>PLATINO</v>
      </c>
      <c r="X496">
        <f>SUM(ARCHIVOS_COMPLETOS_QMI_1_AL_17_SEP_22[[#This Row],[VENTAS MABE]:[OTROS]])</f>
        <v>6</v>
      </c>
      <c r="Y496" s="42">
        <f>IFERROR(ARCHIVOS_COMPLETOS_QMI_1_AL_17_SEP_22[[#This Row],[VENTAS MABE]]/ARCHIVOS_COMPLETOS_QMI_1_AL_17_SEP_22[[#This Row],[VENTAS INDURAMA]],0)</f>
        <v>1</v>
      </c>
      <c r="Z496" t="str">
        <f>VLOOKUP(ARCHIVOS_COMPLETOS_QMI_1_AL_17_SEP_22[[#This Row],[Columna1]],Tabla5[CLAVE],1,0)</f>
        <v>520 - 9 DE OCTUBRE 2 GARCIA AVILESCOCINAS</v>
      </c>
    </row>
    <row r="497" spans="1:26" x14ac:dyDescent="0.3">
      <c r="A497" t="str">
        <f>CONCATENATE(ARCHIVOS_COMPLETOS_QMI_1_AL_17_SEP_22[[#This Row],[TIENDA HMPV]],ARCHIVOS_COMPLETOS_QMI_1_AL_17_SEP_22[[#This Row],[LINEA]])</f>
        <v>520 - 9 DE OCTUBRE 2 GARCIA AVILESGLOBALES</v>
      </c>
      <c r="B497" t="s">
        <v>177</v>
      </c>
      <c r="C497" t="s">
        <v>178</v>
      </c>
      <c r="D497" t="s">
        <v>30</v>
      </c>
      <c r="E497" t="s">
        <v>179</v>
      </c>
      <c r="F497" t="s">
        <v>27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T497" s="42"/>
      <c r="U497" s="42"/>
      <c r="W497" t="str">
        <f>VLOOKUP(ARCHIVOS_COMPLETOS_QMI_1_AL_17_SEP_22[[#This Row],[TIENDA HMPV]],Tabla6[[NOMBRE PDV HMPDV]:[RETAIL MAPPING]],2,0)</f>
        <v>PLATINO</v>
      </c>
      <c r="X497">
        <f>SUM(ARCHIVOS_COMPLETOS_QMI_1_AL_17_SEP_22[[#This Row],[VENTAS MABE]:[OTROS]])</f>
        <v>0</v>
      </c>
      <c r="Y497" s="42">
        <f>IFERROR(ARCHIVOS_COMPLETOS_QMI_1_AL_17_SEP_22[[#This Row],[VENTAS MABE]]/ARCHIVOS_COMPLETOS_QMI_1_AL_17_SEP_22[[#This Row],[VENTAS INDURAMA]],0)</f>
        <v>0</v>
      </c>
      <c r="Z497" t="str">
        <f>VLOOKUP(ARCHIVOS_COMPLETOS_QMI_1_AL_17_SEP_22[[#This Row],[Columna1]],Tabla5[CLAVE],1,0)</f>
        <v>520 - 9 DE OCTUBRE 2 GARCIA AVILESGLOBALES</v>
      </c>
    </row>
    <row r="498" spans="1:26" x14ac:dyDescent="0.3">
      <c r="A498" t="str">
        <f>CONCATENATE(ARCHIVOS_COMPLETOS_QMI_1_AL_17_SEP_22[[#This Row],[TIENDA HMPV]],ARCHIVOS_COMPLETOS_QMI_1_AL_17_SEP_22[[#This Row],[LINEA]])</f>
        <v>520 - 9 DE OCTUBRE 2 GARCIA AVILESLAVADO</v>
      </c>
      <c r="B498" t="s">
        <v>177</v>
      </c>
      <c r="C498" t="s">
        <v>178</v>
      </c>
      <c r="D498" t="s">
        <v>30</v>
      </c>
      <c r="E498" t="s">
        <v>179</v>
      </c>
      <c r="F498" t="s">
        <v>28</v>
      </c>
      <c r="G498">
        <v>2</v>
      </c>
      <c r="H498">
        <v>0</v>
      </c>
      <c r="I498">
        <v>1</v>
      </c>
      <c r="J498">
        <v>0</v>
      </c>
      <c r="K498">
        <v>0</v>
      </c>
      <c r="L498">
        <v>0</v>
      </c>
      <c r="T498" s="42"/>
      <c r="U498" s="42"/>
      <c r="W498" t="str">
        <f>VLOOKUP(ARCHIVOS_COMPLETOS_QMI_1_AL_17_SEP_22[[#This Row],[TIENDA HMPV]],Tabla6[[NOMBRE PDV HMPDV]:[RETAIL MAPPING]],2,0)</f>
        <v>PLATINO</v>
      </c>
      <c r="X498">
        <f>SUM(ARCHIVOS_COMPLETOS_QMI_1_AL_17_SEP_22[[#This Row],[VENTAS MABE]:[OTROS]])</f>
        <v>1</v>
      </c>
      <c r="Y498" s="42">
        <f>IFERROR(ARCHIVOS_COMPLETOS_QMI_1_AL_17_SEP_22[[#This Row],[VENTAS MABE]]/ARCHIVOS_COMPLETOS_QMI_1_AL_17_SEP_22[[#This Row],[VENTAS INDURAMA]],0)</f>
        <v>0</v>
      </c>
      <c r="Z498" t="str">
        <f>VLOOKUP(ARCHIVOS_COMPLETOS_QMI_1_AL_17_SEP_22[[#This Row],[Columna1]],Tabla5[CLAVE],1,0)</f>
        <v>520 - 9 DE OCTUBRE 2 GARCIA AVILESLAVADO</v>
      </c>
    </row>
    <row r="499" spans="1:26" x14ac:dyDescent="0.3">
      <c r="A499" t="str">
        <f>CONCATENATE(ARCHIVOS_COMPLETOS_QMI_1_AL_17_SEP_22[[#This Row],[TIENDA HMPV]],ARCHIVOS_COMPLETOS_QMI_1_AL_17_SEP_22[[#This Row],[LINEA]])</f>
        <v>520 - 9 DE OCTUBRE 2 GARCIA AVILESREFRIGERACIÓN</v>
      </c>
      <c r="B499" t="s">
        <v>177</v>
      </c>
      <c r="C499" t="s">
        <v>178</v>
      </c>
      <c r="D499" t="s">
        <v>30</v>
      </c>
      <c r="E499" t="s">
        <v>179</v>
      </c>
      <c r="F499" t="s">
        <v>29</v>
      </c>
      <c r="G499">
        <v>6</v>
      </c>
      <c r="H499">
        <v>7</v>
      </c>
      <c r="I499">
        <v>1</v>
      </c>
      <c r="J499">
        <v>0</v>
      </c>
      <c r="K499">
        <v>0</v>
      </c>
      <c r="L499">
        <v>0</v>
      </c>
      <c r="T499" s="42"/>
      <c r="U499" s="42"/>
      <c r="W499" t="str">
        <f>VLOOKUP(ARCHIVOS_COMPLETOS_QMI_1_AL_17_SEP_22[[#This Row],[TIENDA HMPV]],Tabla6[[NOMBRE PDV HMPDV]:[RETAIL MAPPING]],2,0)</f>
        <v>PLATINO</v>
      </c>
      <c r="X499">
        <f>SUM(ARCHIVOS_COMPLETOS_QMI_1_AL_17_SEP_22[[#This Row],[VENTAS MABE]:[OTROS]])</f>
        <v>8</v>
      </c>
      <c r="Y499" s="42">
        <f>IFERROR(ARCHIVOS_COMPLETOS_QMI_1_AL_17_SEP_22[[#This Row],[VENTAS MABE]]/ARCHIVOS_COMPLETOS_QMI_1_AL_17_SEP_22[[#This Row],[VENTAS INDURAMA]],0)</f>
        <v>7</v>
      </c>
      <c r="Z499" t="str">
        <f>VLOOKUP(ARCHIVOS_COMPLETOS_QMI_1_AL_17_SEP_22[[#This Row],[Columna1]],Tabla5[CLAVE],1,0)</f>
        <v>520 - 9 DE OCTUBRE 2 GARCIA AVILESREFRIGERACIÓN</v>
      </c>
    </row>
    <row r="500" spans="1:26" x14ac:dyDescent="0.3">
      <c r="A500" t="str">
        <f>CONCATENATE(ARCHIVOS_COMPLETOS_QMI_1_AL_17_SEP_22[[#This Row],[TIENDA HMPV]],ARCHIVOS_COMPLETOS_QMI_1_AL_17_SEP_22[[#This Row],[LINEA]])</f>
        <v>645 - ORVE 9 DE OCTUBRE Y BOYACACOCINAS</v>
      </c>
      <c r="B500" t="s">
        <v>177</v>
      </c>
      <c r="C500" t="s">
        <v>178</v>
      </c>
      <c r="D500" t="s">
        <v>86</v>
      </c>
      <c r="E500" t="s">
        <v>180</v>
      </c>
      <c r="F500" t="s">
        <v>26</v>
      </c>
      <c r="G500">
        <v>7</v>
      </c>
      <c r="H500">
        <v>1</v>
      </c>
      <c r="I500">
        <v>4</v>
      </c>
      <c r="J500">
        <v>0</v>
      </c>
      <c r="K500">
        <v>0</v>
      </c>
      <c r="L500">
        <v>0</v>
      </c>
      <c r="T500" s="42"/>
      <c r="U500" s="42"/>
      <c r="W500" t="str">
        <f>VLOOKUP(ARCHIVOS_COMPLETOS_QMI_1_AL_17_SEP_22[[#This Row],[TIENDA HMPV]],Tabla6[[NOMBRE PDV HMPDV]:[RETAIL MAPPING]],2,0)</f>
        <v>ORO</v>
      </c>
      <c r="X500">
        <f>SUM(ARCHIVOS_COMPLETOS_QMI_1_AL_17_SEP_22[[#This Row],[VENTAS MABE]:[OTROS]])</f>
        <v>5</v>
      </c>
      <c r="Y500" s="42">
        <f>IFERROR(ARCHIVOS_COMPLETOS_QMI_1_AL_17_SEP_22[[#This Row],[VENTAS MABE]]/ARCHIVOS_COMPLETOS_QMI_1_AL_17_SEP_22[[#This Row],[VENTAS INDURAMA]],0)</f>
        <v>0.25</v>
      </c>
      <c r="Z500" t="str">
        <f>VLOOKUP(ARCHIVOS_COMPLETOS_QMI_1_AL_17_SEP_22[[#This Row],[Columna1]],Tabla5[CLAVE],1,0)</f>
        <v>645 - ORVE 9 DE OCTUBRE Y BOYACACOCINAS</v>
      </c>
    </row>
    <row r="501" spans="1:26" x14ac:dyDescent="0.3">
      <c r="A501" t="str">
        <f>CONCATENATE(ARCHIVOS_COMPLETOS_QMI_1_AL_17_SEP_22[[#This Row],[TIENDA HMPV]],ARCHIVOS_COMPLETOS_QMI_1_AL_17_SEP_22[[#This Row],[LINEA]])</f>
        <v>645 - ORVE 9 DE OCTUBRE Y BOYACAGLOBALES</v>
      </c>
      <c r="B501" t="s">
        <v>177</v>
      </c>
      <c r="C501" t="s">
        <v>178</v>
      </c>
      <c r="D501" t="s">
        <v>86</v>
      </c>
      <c r="E501" t="s">
        <v>180</v>
      </c>
      <c r="F501" t="s">
        <v>27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T501" s="42"/>
      <c r="U501" s="42"/>
      <c r="W501" t="str">
        <f>VLOOKUP(ARCHIVOS_COMPLETOS_QMI_1_AL_17_SEP_22[[#This Row],[TIENDA HMPV]],Tabla6[[NOMBRE PDV HMPDV]:[RETAIL MAPPING]],2,0)</f>
        <v>ORO</v>
      </c>
      <c r="X501">
        <f>SUM(ARCHIVOS_COMPLETOS_QMI_1_AL_17_SEP_22[[#This Row],[VENTAS MABE]:[OTROS]])</f>
        <v>0</v>
      </c>
      <c r="Y501" s="42">
        <f>IFERROR(ARCHIVOS_COMPLETOS_QMI_1_AL_17_SEP_22[[#This Row],[VENTAS MABE]]/ARCHIVOS_COMPLETOS_QMI_1_AL_17_SEP_22[[#This Row],[VENTAS INDURAMA]],0)</f>
        <v>0</v>
      </c>
      <c r="Z501" t="str">
        <f>VLOOKUP(ARCHIVOS_COMPLETOS_QMI_1_AL_17_SEP_22[[#This Row],[Columna1]],Tabla5[CLAVE],1,0)</f>
        <v>645 - ORVE 9 DE OCTUBRE Y BOYACAGLOBALES</v>
      </c>
    </row>
    <row r="502" spans="1:26" x14ac:dyDescent="0.3">
      <c r="A502" t="str">
        <f>CONCATENATE(ARCHIVOS_COMPLETOS_QMI_1_AL_17_SEP_22[[#This Row],[TIENDA HMPV]],ARCHIVOS_COMPLETOS_QMI_1_AL_17_SEP_22[[#This Row],[LINEA]])</f>
        <v>645 - ORVE 9 DE OCTUBRE Y BOYACALAVADO</v>
      </c>
      <c r="B502" t="s">
        <v>177</v>
      </c>
      <c r="C502" t="s">
        <v>178</v>
      </c>
      <c r="D502" t="s">
        <v>86</v>
      </c>
      <c r="E502" t="s">
        <v>180</v>
      </c>
      <c r="F502" t="s">
        <v>28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T502" s="42"/>
      <c r="U502" s="42"/>
      <c r="W502" t="str">
        <f>VLOOKUP(ARCHIVOS_COMPLETOS_QMI_1_AL_17_SEP_22[[#This Row],[TIENDA HMPV]],Tabla6[[NOMBRE PDV HMPDV]:[RETAIL MAPPING]],2,0)</f>
        <v>ORO</v>
      </c>
      <c r="X502">
        <f>SUM(ARCHIVOS_COMPLETOS_QMI_1_AL_17_SEP_22[[#This Row],[VENTAS MABE]:[OTROS]])</f>
        <v>0</v>
      </c>
      <c r="Y502" s="42">
        <f>IFERROR(ARCHIVOS_COMPLETOS_QMI_1_AL_17_SEP_22[[#This Row],[VENTAS MABE]]/ARCHIVOS_COMPLETOS_QMI_1_AL_17_SEP_22[[#This Row],[VENTAS INDURAMA]],0)</f>
        <v>0</v>
      </c>
      <c r="Z502" t="str">
        <f>VLOOKUP(ARCHIVOS_COMPLETOS_QMI_1_AL_17_SEP_22[[#This Row],[Columna1]],Tabla5[CLAVE],1,0)</f>
        <v>645 - ORVE 9 DE OCTUBRE Y BOYACALAVADO</v>
      </c>
    </row>
    <row r="503" spans="1:26" x14ac:dyDescent="0.3">
      <c r="A503" t="str">
        <f>CONCATENATE(ARCHIVOS_COMPLETOS_QMI_1_AL_17_SEP_22[[#This Row],[TIENDA HMPV]],ARCHIVOS_COMPLETOS_QMI_1_AL_17_SEP_22[[#This Row],[LINEA]])</f>
        <v>645 - ORVE 9 DE OCTUBRE Y BOYACAREFRIGERACIÓN</v>
      </c>
      <c r="B503" t="s">
        <v>177</v>
      </c>
      <c r="C503" t="s">
        <v>178</v>
      </c>
      <c r="D503" t="s">
        <v>86</v>
      </c>
      <c r="E503" t="s">
        <v>180</v>
      </c>
      <c r="F503" t="s">
        <v>29</v>
      </c>
      <c r="G503">
        <v>6</v>
      </c>
      <c r="H503">
        <v>1</v>
      </c>
      <c r="I503">
        <v>3</v>
      </c>
      <c r="J503">
        <v>0</v>
      </c>
      <c r="K503">
        <v>0</v>
      </c>
      <c r="L503">
        <v>0</v>
      </c>
      <c r="T503" s="42"/>
      <c r="U503" s="42"/>
      <c r="W503" t="str">
        <f>VLOOKUP(ARCHIVOS_COMPLETOS_QMI_1_AL_17_SEP_22[[#This Row],[TIENDA HMPV]],Tabla6[[NOMBRE PDV HMPDV]:[RETAIL MAPPING]],2,0)</f>
        <v>ORO</v>
      </c>
      <c r="X503">
        <f>SUM(ARCHIVOS_COMPLETOS_QMI_1_AL_17_SEP_22[[#This Row],[VENTAS MABE]:[OTROS]])</f>
        <v>4</v>
      </c>
      <c r="Y503" s="42">
        <f>IFERROR(ARCHIVOS_COMPLETOS_QMI_1_AL_17_SEP_22[[#This Row],[VENTAS MABE]]/ARCHIVOS_COMPLETOS_QMI_1_AL_17_SEP_22[[#This Row],[VENTAS INDURAMA]],0)</f>
        <v>0.33333333333333331</v>
      </c>
      <c r="Z503" t="str">
        <f>VLOOKUP(ARCHIVOS_COMPLETOS_QMI_1_AL_17_SEP_22[[#This Row],[Columna1]],Tabla5[CLAVE],1,0)</f>
        <v>645 - ORVE 9 DE OCTUBRE Y BOYACAREFRIGERACIÓN</v>
      </c>
    </row>
    <row r="504" spans="1:26" x14ac:dyDescent="0.3">
      <c r="A504" t="str">
        <f>CONCATENATE(ARCHIVOS_COMPLETOS_QMI_1_AL_17_SEP_22[[#This Row],[TIENDA HMPV]],ARCHIVOS_COMPLETOS_QMI_1_AL_17_SEP_22[[#This Row],[LINEA]])</f>
        <v>441 - TIENDA MACHALA 713AIRES</v>
      </c>
      <c r="B504" t="s">
        <v>181</v>
      </c>
      <c r="C504" t="s">
        <v>182</v>
      </c>
      <c r="D504" t="s">
        <v>39</v>
      </c>
      <c r="E504" t="s">
        <v>183</v>
      </c>
      <c r="F504" t="s">
        <v>25</v>
      </c>
      <c r="G504">
        <v>2</v>
      </c>
      <c r="T504" s="42"/>
      <c r="U504" s="42"/>
      <c r="W504" t="str">
        <f>VLOOKUP(ARCHIVOS_COMPLETOS_QMI_1_AL_17_SEP_22[[#This Row],[TIENDA HMPV]],Tabla6[[NOMBRE PDV HMPDV]:[RETAIL MAPPING]],2,0)</f>
        <v>PLATINO</v>
      </c>
      <c r="X504">
        <f>SUM(ARCHIVOS_COMPLETOS_QMI_1_AL_17_SEP_22[[#This Row],[VENTAS MABE]:[OTROS]])</f>
        <v>0</v>
      </c>
      <c r="Y504" s="42">
        <f>IFERROR(ARCHIVOS_COMPLETOS_QMI_1_AL_17_SEP_22[[#This Row],[VENTAS MABE]]/ARCHIVOS_COMPLETOS_QMI_1_AL_17_SEP_22[[#This Row],[VENTAS INDURAMA]],0)</f>
        <v>0</v>
      </c>
      <c r="Z504" t="str">
        <f>VLOOKUP(ARCHIVOS_COMPLETOS_QMI_1_AL_17_SEP_22[[#This Row],[Columna1]],Tabla5[CLAVE],1,0)</f>
        <v>441 - TIENDA MACHALA 713AIRES</v>
      </c>
    </row>
    <row r="505" spans="1:26" x14ac:dyDescent="0.3">
      <c r="A505" t="str">
        <f>CONCATENATE(ARCHIVOS_COMPLETOS_QMI_1_AL_17_SEP_22[[#This Row],[TIENDA HMPV]],ARCHIVOS_COMPLETOS_QMI_1_AL_17_SEP_22[[#This Row],[LINEA]])</f>
        <v>441 - TIENDA MACHALA 713COCINAS</v>
      </c>
      <c r="B505" t="s">
        <v>181</v>
      </c>
      <c r="C505" t="s">
        <v>182</v>
      </c>
      <c r="D505" t="s">
        <v>39</v>
      </c>
      <c r="E505" t="s">
        <v>183</v>
      </c>
      <c r="F505" t="s">
        <v>26</v>
      </c>
      <c r="G505">
        <v>7</v>
      </c>
      <c r="H505">
        <v>4</v>
      </c>
      <c r="I505">
        <v>2</v>
      </c>
      <c r="N505">
        <v>2</v>
      </c>
      <c r="T505" s="42"/>
      <c r="U505" s="42"/>
      <c r="W505" t="str">
        <f>VLOOKUP(ARCHIVOS_COMPLETOS_QMI_1_AL_17_SEP_22[[#This Row],[TIENDA HMPV]],Tabla6[[NOMBRE PDV HMPDV]:[RETAIL MAPPING]],2,0)</f>
        <v>PLATINO</v>
      </c>
      <c r="X505">
        <f>SUM(ARCHIVOS_COMPLETOS_QMI_1_AL_17_SEP_22[[#This Row],[VENTAS MABE]:[OTROS]])</f>
        <v>8</v>
      </c>
      <c r="Y505" s="42">
        <f>IFERROR(ARCHIVOS_COMPLETOS_QMI_1_AL_17_SEP_22[[#This Row],[VENTAS MABE]]/ARCHIVOS_COMPLETOS_QMI_1_AL_17_SEP_22[[#This Row],[VENTAS INDURAMA]],0)</f>
        <v>2</v>
      </c>
      <c r="Z505" t="str">
        <f>VLOOKUP(ARCHIVOS_COMPLETOS_QMI_1_AL_17_SEP_22[[#This Row],[Columna1]],Tabla5[CLAVE],1,0)</f>
        <v>441 - TIENDA MACHALA 713COCINAS</v>
      </c>
    </row>
    <row r="506" spans="1:26" x14ac:dyDescent="0.3">
      <c r="A506" t="str">
        <f>CONCATENATE(ARCHIVOS_COMPLETOS_QMI_1_AL_17_SEP_22[[#This Row],[TIENDA HMPV]],ARCHIVOS_COMPLETOS_QMI_1_AL_17_SEP_22[[#This Row],[LINEA]])</f>
        <v>441 - TIENDA MACHALA 713EMPOTRE</v>
      </c>
      <c r="B506" t="s">
        <v>181</v>
      </c>
      <c r="C506" t="s">
        <v>182</v>
      </c>
      <c r="D506" t="s">
        <v>39</v>
      </c>
      <c r="E506" t="s">
        <v>183</v>
      </c>
      <c r="F506" t="s">
        <v>32</v>
      </c>
      <c r="G506">
        <v>0</v>
      </c>
      <c r="T506" s="42"/>
      <c r="U506" s="42"/>
      <c r="W506" t="str">
        <f>VLOOKUP(ARCHIVOS_COMPLETOS_QMI_1_AL_17_SEP_22[[#This Row],[TIENDA HMPV]],Tabla6[[NOMBRE PDV HMPDV]:[RETAIL MAPPING]],2,0)</f>
        <v>PLATINO</v>
      </c>
      <c r="X506">
        <f>SUM(ARCHIVOS_COMPLETOS_QMI_1_AL_17_SEP_22[[#This Row],[VENTAS MABE]:[OTROS]])</f>
        <v>0</v>
      </c>
      <c r="Y506" s="42">
        <f>IFERROR(ARCHIVOS_COMPLETOS_QMI_1_AL_17_SEP_22[[#This Row],[VENTAS MABE]]/ARCHIVOS_COMPLETOS_QMI_1_AL_17_SEP_22[[#This Row],[VENTAS INDURAMA]],0)</f>
        <v>0</v>
      </c>
      <c r="Z506" t="str">
        <f>VLOOKUP(ARCHIVOS_COMPLETOS_QMI_1_AL_17_SEP_22[[#This Row],[Columna1]],Tabla5[CLAVE],1,0)</f>
        <v>441 - TIENDA MACHALA 713EMPOTRE</v>
      </c>
    </row>
    <row r="507" spans="1:26" x14ac:dyDescent="0.3">
      <c r="A507" t="str">
        <f>CONCATENATE(ARCHIVOS_COMPLETOS_QMI_1_AL_17_SEP_22[[#This Row],[TIENDA HMPV]],ARCHIVOS_COMPLETOS_QMI_1_AL_17_SEP_22[[#This Row],[LINEA]])</f>
        <v>441 - TIENDA MACHALA 713GLOBALES</v>
      </c>
      <c r="B507" t="s">
        <v>181</v>
      </c>
      <c r="C507" t="s">
        <v>182</v>
      </c>
      <c r="D507" t="s">
        <v>39</v>
      </c>
      <c r="E507" t="s">
        <v>183</v>
      </c>
      <c r="F507" t="s">
        <v>27</v>
      </c>
      <c r="G507">
        <v>8</v>
      </c>
      <c r="H507">
        <v>4</v>
      </c>
      <c r="T507" s="42"/>
      <c r="U507" s="42"/>
      <c r="W507" t="str">
        <f>VLOOKUP(ARCHIVOS_COMPLETOS_QMI_1_AL_17_SEP_22[[#This Row],[TIENDA HMPV]],Tabla6[[NOMBRE PDV HMPDV]:[RETAIL MAPPING]],2,0)</f>
        <v>PLATINO</v>
      </c>
      <c r="X507">
        <f>SUM(ARCHIVOS_COMPLETOS_QMI_1_AL_17_SEP_22[[#This Row],[VENTAS MABE]:[OTROS]])</f>
        <v>4</v>
      </c>
      <c r="Y507" s="42">
        <f>IFERROR(ARCHIVOS_COMPLETOS_QMI_1_AL_17_SEP_22[[#This Row],[VENTAS MABE]]/ARCHIVOS_COMPLETOS_QMI_1_AL_17_SEP_22[[#This Row],[VENTAS INDURAMA]],0)</f>
        <v>0</v>
      </c>
      <c r="Z507" t="str">
        <f>VLOOKUP(ARCHIVOS_COMPLETOS_QMI_1_AL_17_SEP_22[[#This Row],[Columna1]],Tabla5[CLAVE],1,0)</f>
        <v>441 - TIENDA MACHALA 713GLOBALES</v>
      </c>
    </row>
    <row r="508" spans="1:26" x14ac:dyDescent="0.3">
      <c r="A508" t="str">
        <f>CONCATENATE(ARCHIVOS_COMPLETOS_QMI_1_AL_17_SEP_22[[#This Row],[TIENDA HMPV]],ARCHIVOS_COMPLETOS_QMI_1_AL_17_SEP_22[[#This Row],[LINEA]])</f>
        <v>441 - TIENDA MACHALA 713LAVADO</v>
      </c>
      <c r="B508" t="s">
        <v>181</v>
      </c>
      <c r="C508" t="s">
        <v>182</v>
      </c>
      <c r="D508" t="s">
        <v>39</v>
      </c>
      <c r="E508" t="s">
        <v>183</v>
      </c>
      <c r="F508" t="s">
        <v>28</v>
      </c>
      <c r="G508">
        <v>4</v>
      </c>
      <c r="H508">
        <v>2</v>
      </c>
      <c r="K508">
        <v>2</v>
      </c>
      <c r="L508">
        <v>3</v>
      </c>
      <c r="N508">
        <v>1</v>
      </c>
      <c r="T508" s="42"/>
      <c r="U508" s="42"/>
      <c r="W508" t="str">
        <f>VLOOKUP(ARCHIVOS_COMPLETOS_QMI_1_AL_17_SEP_22[[#This Row],[TIENDA HMPV]],Tabla6[[NOMBRE PDV HMPDV]:[RETAIL MAPPING]],2,0)</f>
        <v>PLATINO</v>
      </c>
      <c r="X508">
        <f>SUM(ARCHIVOS_COMPLETOS_QMI_1_AL_17_SEP_22[[#This Row],[VENTAS MABE]:[OTROS]])</f>
        <v>8</v>
      </c>
      <c r="Y508" s="42">
        <f>IFERROR(ARCHIVOS_COMPLETOS_QMI_1_AL_17_SEP_22[[#This Row],[VENTAS MABE]]/ARCHIVOS_COMPLETOS_QMI_1_AL_17_SEP_22[[#This Row],[VENTAS INDURAMA]],0)</f>
        <v>0</v>
      </c>
      <c r="Z508" t="str">
        <f>VLOOKUP(ARCHIVOS_COMPLETOS_QMI_1_AL_17_SEP_22[[#This Row],[Columna1]],Tabla5[CLAVE],1,0)</f>
        <v>441 - TIENDA MACHALA 713LAVADO</v>
      </c>
    </row>
    <row r="509" spans="1:26" x14ac:dyDescent="0.3">
      <c r="A509" t="str">
        <f>CONCATENATE(ARCHIVOS_COMPLETOS_QMI_1_AL_17_SEP_22[[#This Row],[TIENDA HMPV]],ARCHIVOS_COMPLETOS_QMI_1_AL_17_SEP_22[[#This Row],[LINEA]])</f>
        <v>441 - TIENDA MACHALA 713REFRIGERACIÓN</v>
      </c>
      <c r="B509" t="s">
        <v>181</v>
      </c>
      <c r="C509" t="s">
        <v>182</v>
      </c>
      <c r="D509" t="s">
        <v>39</v>
      </c>
      <c r="E509" t="s">
        <v>183</v>
      </c>
      <c r="F509" t="s">
        <v>29</v>
      </c>
      <c r="G509">
        <v>9</v>
      </c>
      <c r="H509">
        <v>4</v>
      </c>
      <c r="I509">
        <v>2</v>
      </c>
      <c r="M509">
        <v>1</v>
      </c>
      <c r="T509" s="42"/>
      <c r="U509" s="42"/>
      <c r="W509" t="str">
        <f>VLOOKUP(ARCHIVOS_COMPLETOS_QMI_1_AL_17_SEP_22[[#This Row],[TIENDA HMPV]],Tabla6[[NOMBRE PDV HMPDV]:[RETAIL MAPPING]],2,0)</f>
        <v>PLATINO</v>
      </c>
      <c r="X509">
        <f>SUM(ARCHIVOS_COMPLETOS_QMI_1_AL_17_SEP_22[[#This Row],[VENTAS MABE]:[OTROS]])</f>
        <v>7</v>
      </c>
      <c r="Y509" s="42">
        <f>IFERROR(ARCHIVOS_COMPLETOS_QMI_1_AL_17_SEP_22[[#This Row],[VENTAS MABE]]/ARCHIVOS_COMPLETOS_QMI_1_AL_17_SEP_22[[#This Row],[VENTAS INDURAMA]],0)</f>
        <v>2</v>
      </c>
      <c r="Z509" t="str">
        <f>VLOOKUP(ARCHIVOS_COMPLETOS_QMI_1_AL_17_SEP_22[[#This Row],[Columna1]],Tabla5[CLAVE],1,0)</f>
        <v>441 - TIENDA MACHALA 713REFRIGERACIÓN</v>
      </c>
    </row>
    <row r="510" spans="1:26" x14ac:dyDescent="0.3">
      <c r="A510" t="str">
        <f>CONCATENATE(ARCHIVOS_COMPLETOS_QMI_1_AL_17_SEP_22[[#This Row],[TIENDA HMPV]],ARCHIVOS_COMPLETOS_QMI_1_AL_17_SEP_22[[#This Row],[LINEA]])</f>
        <v>446 - TIENDA BARATODO MACHALA 719AIRES</v>
      </c>
      <c r="B510" t="s">
        <v>181</v>
      </c>
      <c r="C510" t="s">
        <v>182</v>
      </c>
      <c r="D510" t="s">
        <v>95</v>
      </c>
      <c r="E510" t="s">
        <v>184</v>
      </c>
      <c r="F510" t="s">
        <v>25</v>
      </c>
      <c r="G510">
        <v>1</v>
      </c>
      <c r="T510" s="42"/>
      <c r="U510" s="42"/>
      <c r="W510" t="str">
        <f>VLOOKUP(ARCHIVOS_COMPLETOS_QMI_1_AL_17_SEP_22[[#This Row],[TIENDA HMPV]],Tabla6[[NOMBRE PDV HMPDV]:[RETAIL MAPPING]],2,0)</f>
        <v>PLATINO</v>
      </c>
      <c r="X510">
        <f>SUM(ARCHIVOS_COMPLETOS_QMI_1_AL_17_SEP_22[[#This Row],[VENTAS MABE]:[OTROS]])</f>
        <v>0</v>
      </c>
      <c r="Y510" s="42">
        <f>IFERROR(ARCHIVOS_COMPLETOS_QMI_1_AL_17_SEP_22[[#This Row],[VENTAS MABE]]/ARCHIVOS_COMPLETOS_QMI_1_AL_17_SEP_22[[#This Row],[VENTAS INDURAMA]],0)</f>
        <v>0</v>
      </c>
      <c r="Z510" t="str">
        <f>VLOOKUP(ARCHIVOS_COMPLETOS_QMI_1_AL_17_SEP_22[[#This Row],[Columna1]],Tabla5[CLAVE],1,0)</f>
        <v>446 - TIENDA BARATODO MACHALA 719AIRES</v>
      </c>
    </row>
    <row r="511" spans="1:26" x14ac:dyDescent="0.3">
      <c r="A511" t="str">
        <f>CONCATENATE(ARCHIVOS_COMPLETOS_QMI_1_AL_17_SEP_22[[#This Row],[TIENDA HMPV]],ARCHIVOS_COMPLETOS_QMI_1_AL_17_SEP_22[[#This Row],[LINEA]])</f>
        <v>446 - TIENDA BARATODO MACHALA 719COCINAS</v>
      </c>
      <c r="B511" t="s">
        <v>181</v>
      </c>
      <c r="C511" t="s">
        <v>182</v>
      </c>
      <c r="D511" t="s">
        <v>95</v>
      </c>
      <c r="E511" t="s">
        <v>184</v>
      </c>
      <c r="F511" t="s">
        <v>26</v>
      </c>
      <c r="G511">
        <v>12</v>
      </c>
      <c r="H511">
        <v>2</v>
      </c>
      <c r="I511">
        <v>2</v>
      </c>
      <c r="T511" s="42"/>
      <c r="U511" s="42"/>
      <c r="W511" t="str">
        <f>VLOOKUP(ARCHIVOS_COMPLETOS_QMI_1_AL_17_SEP_22[[#This Row],[TIENDA HMPV]],Tabla6[[NOMBRE PDV HMPDV]:[RETAIL MAPPING]],2,0)</f>
        <v>PLATINO</v>
      </c>
      <c r="X511">
        <f>SUM(ARCHIVOS_COMPLETOS_QMI_1_AL_17_SEP_22[[#This Row],[VENTAS MABE]:[OTROS]])</f>
        <v>4</v>
      </c>
      <c r="Y511" s="42">
        <f>IFERROR(ARCHIVOS_COMPLETOS_QMI_1_AL_17_SEP_22[[#This Row],[VENTAS MABE]]/ARCHIVOS_COMPLETOS_QMI_1_AL_17_SEP_22[[#This Row],[VENTAS INDURAMA]],0)</f>
        <v>1</v>
      </c>
      <c r="Z511" t="str">
        <f>VLOOKUP(ARCHIVOS_COMPLETOS_QMI_1_AL_17_SEP_22[[#This Row],[Columna1]],Tabla5[CLAVE],1,0)</f>
        <v>446 - TIENDA BARATODO MACHALA 719COCINAS</v>
      </c>
    </row>
    <row r="512" spans="1:26" x14ac:dyDescent="0.3">
      <c r="A512" t="str">
        <f>CONCATENATE(ARCHIVOS_COMPLETOS_QMI_1_AL_17_SEP_22[[#This Row],[TIENDA HMPV]],ARCHIVOS_COMPLETOS_QMI_1_AL_17_SEP_22[[#This Row],[LINEA]])</f>
        <v>446 - TIENDA BARATODO MACHALA 719EMPOTRE</v>
      </c>
      <c r="B512" t="s">
        <v>181</v>
      </c>
      <c r="C512" t="s">
        <v>182</v>
      </c>
      <c r="D512" t="s">
        <v>95</v>
      </c>
      <c r="E512" t="s">
        <v>184</v>
      </c>
      <c r="F512" t="s">
        <v>32</v>
      </c>
      <c r="G512">
        <v>0</v>
      </c>
      <c r="T512" s="42"/>
      <c r="U512" s="42"/>
      <c r="W512" t="str">
        <f>VLOOKUP(ARCHIVOS_COMPLETOS_QMI_1_AL_17_SEP_22[[#This Row],[TIENDA HMPV]],Tabla6[[NOMBRE PDV HMPDV]:[RETAIL MAPPING]],2,0)</f>
        <v>PLATINO</v>
      </c>
      <c r="X512">
        <f>SUM(ARCHIVOS_COMPLETOS_QMI_1_AL_17_SEP_22[[#This Row],[VENTAS MABE]:[OTROS]])</f>
        <v>0</v>
      </c>
      <c r="Y512" s="42">
        <f>IFERROR(ARCHIVOS_COMPLETOS_QMI_1_AL_17_SEP_22[[#This Row],[VENTAS MABE]]/ARCHIVOS_COMPLETOS_QMI_1_AL_17_SEP_22[[#This Row],[VENTAS INDURAMA]],0)</f>
        <v>0</v>
      </c>
      <c r="Z512" t="str">
        <f>VLOOKUP(ARCHIVOS_COMPLETOS_QMI_1_AL_17_SEP_22[[#This Row],[Columna1]],Tabla5[CLAVE],1,0)</f>
        <v>446 - TIENDA BARATODO MACHALA 719EMPOTRE</v>
      </c>
    </row>
    <row r="513" spans="1:26" x14ac:dyDescent="0.3">
      <c r="A513" t="str">
        <f>CONCATENATE(ARCHIVOS_COMPLETOS_QMI_1_AL_17_SEP_22[[#This Row],[TIENDA HMPV]],ARCHIVOS_COMPLETOS_QMI_1_AL_17_SEP_22[[#This Row],[LINEA]])</f>
        <v>446 - TIENDA BARATODO MACHALA 719GLOBALES</v>
      </c>
      <c r="B513" t="s">
        <v>181</v>
      </c>
      <c r="C513" t="s">
        <v>182</v>
      </c>
      <c r="D513" t="s">
        <v>95</v>
      </c>
      <c r="E513" t="s">
        <v>184</v>
      </c>
      <c r="F513" t="s">
        <v>27</v>
      </c>
      <c r="G513">
        <v>6</v>
      </c>
      <c r="T513" s="42"/>
      <c r="U513" s="42"/>
      <c r="W513" t="str">
        <f>VLOOKUP(ARCHIVOS_COMPLETOS_QMI_1_AL_17_SEP_22[[#This Row],[TIENDA HMPV]],Tabla6[[NOMBRE PDV HMPDV]:[RETAIL MAPPING]],2,0)</f>
        <v>PLATINO</v>
      </c>
      <c r="X513">
        <f>SUM(ARCHIVOS_COMPLETOS_QMI_1_AL_17_SEP_22[[#This Row],[VENTAS MABE]:[OTROS]])</f>
        <v>0</v>
      </c>
      <c r="Y513" s="42">
        <f>IFERROR(ARCHIVOS_COMPLETOS_QMI_1_AL_17_SEP_22[[#This Row],[VENTAS MABE]]/ARCHIVOS_COMPLETOS_QMI_1_AL_17_SEP_22[[#This Row],[VENTAS INDURAMA]],0)</f>
        <v>0</v>
      </c>
      <c r="Z513" t="str">
        <f>VLOOKUP(ARCHIVOS_COMPLETOS_QMI_1_AL_17_SEP_22[[#This Row],[Columna1]],Tabla5[CLAVE],1,0)</f>
        <v>446 - TIENDA BARATODO MACHALA 719GLOBALES</v>
      </c>
    </row>
    <row r="514" spans="1:26" x14ac:dyDescent="0.3">
      <c r="A514" t="str">
        <f>CONCATENATE(ARCHIVOS_COMPLETOS_QMI_1_AL_17_SEP_22[[#This Row],[TIENDA HMPV]],ARCHIVOS_COMPLETOS_QMI_1_AL_17_SEP_22[[#This Row],[LINEA]])</f>
        <v>446 - TIENDA BARATODO MACHALA 719LAVADO</v>
      </c>
      <c r="B514" t="s">
        <v>181</v>
      </c>
      <c r="C514" t="s">
        <v>182</v>
      </c>
      <c r="D514" t="s">
        <v>95</v>
      </c>
      <c r="E514" t="s">
        <v>184</v>
      </c>
      <c r="F514" t="s">
        <v>28</v>
      </c>
      <c r="G514">
        <v>7</v>
      </c>
      <c r="H514">
        <v>3</v>
      </c>
      <c r="T514" s="42"/>
      <c r="U514" s="42"/>
      <c r="W514" t="str">
        <f>VLOOKUP(ARCHIVOS_COMPLETOS_QMI_1_AL_17_SEP_22[[#This Row],[TIENDA HMPV]],Tabla6[[NOMBRE PDV HMPDV]:[RETAIL MAPPING]],2,0)</f>
        <v>PLATINO</v>
      </c>
      <c r="X514">
        <f>SUM(ARCHIVOS_COMPLETOS_QMI_1_AL_17_SEP_22[[#This Row],[VENTAS MABE]:[OTROS]])</f>
        <v>3</v>
      </c>
      <c r="Y514" s="42">
        <f>IFERROR(ARCHIVOS_COMPLETOS_QMI_1_AL_17_SEP_22[[#This Row],[VENTAS MABE]]/ARCHIVOS_COMPLETOS_QMI_1_AL_17_SEP_22[[#This Row],[VENTAS INDURAMA]],0)</f>
        <v>0</v>
      </c>
      <c r="Z514" t="str">
        <f>VLOOKUP(ARCHIVOS_COMPLETOS_QMI_1_AL_17_SEP_22[[#This Row],[Columna1]],Tabla5[CLAVE],1,0)</f>
        <v>446 - TIENDA BARATODO MACHALA 719LAVADO</v>
      </c>
    </row>
    <row r="515" spans="1:26" x14ac:dyDescent="0.3">
      <c r="A515" t="str">
        <f>CONCATENATE(ARCHIVOS_COMPLETOS_QMI_1_AL_17_SEP_22[[#This Row],[TIENDA HMPV]],ARCHIVOS_COMPLETOS_QMI_1_AL_17_SEP_22[[#This Row],[LINEA]])</f>
        <v>446 - TIENDA BARATODO MACHALA 719REFRIGERACIÓN</v>
      </c>
      <c r="B515" t="s">
        <v>181</v>
      </c>
      <c r="C515" t="s">
        <v>182</v>
      </c>
      <c r="D515" t="s">
        <v>95</v>
      </c>
      <c r="E515" t="s">
        <v>184</v>
      </c>
      <c r="F515" t="s">
        <v>29</v>
      </c>
      <c r="G515">
        <v>13</v>
      </c>
      <c r="H515">
        <v>4</v>
      </c>
      <c r="I515">
        <v>4</v>
      </c>
      <c r="T515" s="42"/>
      <c r="U515" s="42"/>
      <c r="W515" t="str">
        <f>VLOOKUP(ARCHIVOS_COMPLETOS_QMI_1_AL_17_SEP_22[[#This Row],[TIENDA HMPV]],Tabla6[[NOMBRE PDV HMPDV]:[RETAIL MAPPING]],2,0)</f>
        <v>PLATINO</v>
      </c>
      <c r="X515">
        <f>SUM(ARCHIVOS_COMPLETOS_QMI_1_AL_17_SEP_22[[#This Row],[VENTAS MABE]:[OTROS]])</f>
        <v>8</v>
      </c>
      <c r="Y515" s="42">
        <f>IFERROR(ARCHIVOS_COMPLETOS_QMI_1_AL_17_SEP_22[[#This Row],[VENTAS MABE]]/ARCHIVOS_COMPLETOS_QMI_1_AL_17_SEP_22[[#This Row],[VENTAS INDURAMA]],0)</f>
        <v>1</v>
      </c>
      <c r="Z515" t="str">
        <f>VLOOKUP(ARCHIVOS_COMPLETOS_QMI_1_AL_17_SEP_22[[#This Row],[Columna1]],Tabla5[CLAVE],1,0)</f>
        <v>446 - TIENDA BARATODO MACHALA 719REFRIGERACIÓN</v>
      </c>
    </row>
    <row r="516" spans="1:26" x14ac:dyDescent="0.3">
      <c r="A516" t="str">
        <f>CONCATENATE(ARCHIVOS_COMPLETOS_QMI_1_AL_17_SEP_22[[#This Row],[TIENDA HMPV]],ARCHIVOS_COMPLETOS_QMI_1_AL_17_SEP_22[[#This Row],[LINEA]])</f>
        <v>416 - TIENDA CITY MALL 1063AIRES</v>
      </c>
      <c r="B516" t="s">
        <v>185</v>
      </c>
      <c r="C516" t="s">
        <v>186</v>
      </c>
      <c r="D516" t="s">
        <v>39</v>
      </c>
      <c r="E516" t="s">
        <v>187</v>
      </c>
      <c r="F516" t="s">
        <v>25</v>
      </c>
      <c r="G516">
        <v>5</v>
      </c>
      <c r="H516">
        <v>3</v>
      </c>
      <c r="K516">
        <v>1</v>
      </c>
      <c r="T516" s="42"/>
      <c r="U516" s="42"/>
      <c r="W516" t="str">
        <f>VLOOKUP(ARCHIVOS_COMPLETOS_QMI_1_AL_17_SEP_22[[#This Row],[TIENDA HMPV]],Tabla6[[NOMBRE PDV HMPDV]:[RETAIL MAPPING]],2,0)</f>
        <v>ORO</v>
      </c>
      <c r="X516">
        <f>SUM(ARCHIVOS_COMPLETOS_QMI_1_AL_17_SEP_22[[#This Row],[VENTAS MABE]:[OTROS]])</f>
        <v>4</v>
      </c>
      <c r="Y516" s="42">
        <f>IFERROR(ARCHIVOS_COMPLETOS_QMI_1_AL_17_SEP_22[[#This Row],[VENTAS MABE]]/ARCHIVOS_COMPLETOS_QMI_1_AL_17_SEP_22[[#This Row],[VENTAS INDURAMA]],0)</f>
        <v>0</v>
      </c>
      <c r="Z516" t="str">
        <f>VLOOKUP(ARCHIVOS_COMPLETOS_QMI_1_AL_17_SEP_22[[#This Row],[Columna1]],Tabla5[CLAVE],1,0)</f>
        <v>416 - TIENDA CITY MALL 1063AIRES</v>
      </c>
    </row>
    <row r="517" spans="1:26" x14ac:dyDescent="0.3">
      <c r="A517" t="str">
        <f>CONCATENATE(ARCHIVOS_COMPLETOS_QMI_1_AL_17_SEP_22[[#This Row],[TIENDA HMPV]],ARCHIVOS_COMPLETOS_QMI_1_AL_17_SEP_22[[#This Row],[LINEA]])</f>
        <v>416 - TIENDA CITY MALL 1063COCINAS</v>
      </c>
      <c r="B517" t="s">
        <v>185</v>
      </c>
      <c r="C517" t="s">
        <v>186</v>
      </c>
      <c r="D517" t="s">
        <v>39</v>
      </c>
      <c r="E517" t="s">
        <v>187</v>
      </c>
      <c r="F517" t="s">
        <v>26</v>
      </c>
      <c r="G517">
        <v>10</v>
      </c>
      <c r="H517">
        <v>3</v>
      </c>
      <c r="I517">
        <v>7</v>
      </c>
      <c r="T517" s="42"/>
      <c r="U517" s="42"/>
      <c r="W517" t="str">
        <f>VLOOKUP(ARCHIVOS_COMPLETOS_QMI_1_AL_17_SEP_22[[#This Row],[TIENDA HMPV]],Tabla6[[NOMBRE PDV HMPDV]:[RETAIL MAPPING]],2,0)</f>
        <v>ORO</v>
      </c>
      <c r="X517">
        <f>SUM(ARCHIVOS_COMPLETOS_QMI_1_AL_17_SEP_22[[#This Row],[VENTAS MABE]:[OTROS]])</f>
        <v>10</v>
      </c>
      <c r="Y517" s="42">
        <f>IFERROR(ARCHIVOS_COMPLETOS_QMI_1_AL_17_SEP_22[[#This Row],[VENTAS MABE]]/ARCHIVOS_COMPLETOS_QMI_1_AL_17_SEP_22[[#This Row],[VENTAS INDURAMA]],0)</f>
        <v>0.42857142857142855</v>
      </c>
      <c r="Z517" t="str">
        <f>VLOOKUP(ARCHIVOS_COMPLETOS_QMI_1_AL_17_SEP_22[[#This Row],[Columna1]],Tabla5[CLAVE],1,0)</f>
        <v>416 - TIENDA CITY MALL 1063COCINAS</v>
      </c>
    </row>
    <row r="518" spans="1:26" x14ac:dyDescent="0.3">
      <c r="A518" t="str">
        <f>CONCATENATE(ARCHIVOS_COMPLETOS_QMI_1_AL_17_SEP_22[[#This Row],[TIENDA HMPV]],ARCHIVOS_COMPLETOS_QMI_1_AL_17_SEP_22[[#This Row],[LINEA]])</f>
        <v>416 - TIENDA CITY MALL 1063EMPOTRE</v>
      </c>
      <c r="B518" t="s">
        <v>185</v>
      </c>
      <c r="C518" t="s">
        <v>186</v>
      </c>
      <c r="D518" t="s">
        <v>39</v>
      </c>
      <c r="E518" t="s">
        <v>187</v>
      </c>
      <c r="F518" t="s">
        <v>32</v>
      </c>
      <c r="G518">
        <v>0</v>
      </c>
      <c r="T518" s="42"/>
      <c r="U518" s="42"/>
      <c r="W518" t="str">
        <f>VLOOKUP(ARCHIVOS_COMPLETOS_QMI_1_AL_17_SEP_22[[#This Row],[TIENDA HMPV]],Tabla6[[NOMBRE PDV HMPDV]:[RETAIL MAPPING]],2,0)</f>
        <v>ORO</v>
      </c>
      <c r="X518">
        <f>SUM(ARCHIVOS_COMPLETOS_QMI_1_AL_17_SEP_22[[#This Row],[VENTAS MABE]:[OTROS]])</f>
        <v>0</v>
      </c>
      <c r="Y518" s="42">
        <f>IFERROR(ARCHIVOS_COMPLETOS_QMI_1_AL_17_SEP_22[[#This Row],[VENTAS MABE]]/ARCHIVOS_COMPLETOS_QMI_1_AL_17_SEP_22[[#This Row],[VENTAS INDURAMA]],0)</f>
        <v>0</v>
      </c>
      <c r="Z518" t="str">
        <f>VLOOKUP(ARCHIVOS_COMPLETOS_QMI_1_AL_17_SEP_22[[#This Row],[Columna1]],Tabla5[CLAVE],1,0)</f>
        <v>416 - TIENDA CITY MALL 1063EMPOTRE</v>
      </c>
    </row>
    <row r="519" spans="1:26" x14ac:dyDescent="0.3">
      <c r="A519" t="str">
        <f>CONCATENATE(ARCHIVOS_COMPLETOS_QMI_1_AL_17_SEP_22[[#This Row],[TIENDA HMPV]],ARCHIVOS_COMPLETOS_QMI_1_AL_17_SEP_22[[#This Row],[LINEA]])</f>
        <v>416 - TIENDA CITY MALL 1063GLOBALES</v>
      </c>
      <c r="B519" t="s">
        <v>185</v>
      </c>
      <c r="C519" t="s">
        <v>186</v>
      </c>
      <c r="D519" t="s">
        <v>39</v>
      </c>
      <c r="E519" t="s">
        <v>187</v>
      </c>
      <c r="F519" t="s">
        <v>27</v>
      </c>
      <c r="G519">
        <v>4</v>
      </c>
      <c r="H519">
        <v>2</v>
      </c>
      <c r="T519" s="42"/>
      <c r="U519" s="42"/>
      <c r="W519" t="str">
        <f>VLOOKUP(ARCHIVOS_COMPLETOS_QMI_1_AL_17_SEP_22[[#This Row],[TIENDA HMPV]],Tabla6[[NOMBRE PDV HMPDV]:[RETAIL MAPPING]],2,0)</f>
        <v>ORO</v>
      </c>
      <c r="X519">
        <f>SUM(ARCHIVOS_COMPLETOS_QMI_1_AL_17_SEP_22[[#This Row],[VENTAS MABE]:[OTROS]])</f>
        <v>2</v>
      </c>
      <c r="Y519" s="42">
        <f>IFERROR(ARCHIVOS_COMPLETOS_QMI_1_AL_17_SEP_22[[#This Row],[VENTAS MABE]]/ARCHIVOS_COMPLETOS_QMI_1_AL_17_SEP_22[[#This Row],[VENTAS INDURAMA]],0)</f>
        <v>0</v>
      </c>
      <c r="Z519" t="str">
        <f>VLOOKUP(ARCHIVOS_COMPLETOS_QMI_1_AL_17_SEP_22[[#This Row],[Columna1]],Tabla5[CLAVE],1,0)</f>
        <v>416 - TIENDA CITY MALL 1063GLOBALES</v>
      </c>
    </row>
    <row r="520" spans="1:26" x14ac:dyDescent="0.3">
      <c r="A520" t="str">
        <f>CONCATENATE(ARCHIVOS_COMPLETOS_QMI_1_AL_17_SEP_22[[#This Row],[TIENDA HMPV]],ARCHIVOS_COMPLETOS_QMI_1_AL_17_SEP_22[[#This Row],[LINEA]])</f>
        <v>416 - TIENDA CITY MALL 1063LAVADO</v>
      </c>
      <c r="B520" t="s">
        <v>185</v>
      </c>
      <c r="C520" t="s">
        <v>186</v>
      </c>
      <c r="D520" t="s">
        <v>39</v>
      </c>
      <c r="E520" t="s">
        <v>187</v>
      </c>
      <c r="F520" t="s">
        <v>28</v>
      </c>
      <c r="G520">
        <v>12</v>
      </c>
      <c r="H520">
        <v>1</v>
      </c>
      <c r="J520">
        <v>12</v>
      </c>
      <c r="K520">
        <v>1</v>
      </c>
      <c r="L520">
        <v>2</v>
      </c>
      <c r="T520" s="42"/>
      <c r="U520" s="42"/>
      <c r="W520" t="str">
        <f>VLOOKUP(ARCHIVOS_COMPLETOS_QMI_1_AL_17_SEP_22[[#This Row],[TIENDA HMPV]],Tabla6[[NOMBRE PDV HMPDV]:[RETAIL MAPPING]],2,0)</f>
        <v>ORO</v>
      </c>
      <c r="X520">
        <f>SUM(ARCHIVOS_COMPLETOS_QMI_1_AL_17_SEP_22[[#This Row],[VENTAS MABE]:[OTROS]])</f>
        <v>16</v>
      </c>
      <c r="Y520" s="42">
        <f>IFERROR(ARCHIVOS_COMPLETOS_QMI_1_AL_17_SEP_22[[#This Row],[VENTAS MABE]]/ARCHIVOS_COMPLETOS_QMI_1_AL_17_SEP_22[[#This Row],[VENTAS INDURAMA]],0)</f>
        <v>0</v>
      </c>
      <c r="Z520" t="str">
        <f>VLOOKUP(ARCHIVOS_COMPLETOS_QMI_1_AL_17_SEP_22[[#This Row],[Columna1]],Tabla5[CLAVE],1,0)</f>
        <v>416 - TIENDA CITY MALL 1063LAVADO</v>
      </c>
    </row>
    <row r="521" spans="1:26" x14ac:dyDescent="0.3">
      <c r="A521" t="str">
        <f>CONCATENATE(ARCHIVOS_COMPLETOS_QMI_1_AL_17_SEP_22[[#This Row],[TIENDA HMPV]],ARCHIVOS_COMPLETOS_QMI_1_AL_17_SEP_22[[#This Row],[LINEA]])</f>
        <v>416 - TIENDA CITY MALL 1063REFRIGERACIÓN</v>
      </c>
      <c r="B521" t="s">
        <v>185</v>
      </c>
      <c r="C521" t="s">
        <v>186</v>
      </c>
      <c r="D521" t="s">
        <v>39</v>
      </c>
      <c r="E521" t="s">
        <v>187</v>
      </c>
      <c r="F521" t="s">
        <v>29</v>
      </c>
      <c r="G521">
        <v>4</v>
      </c>
      <c r="H521">
        <v>2</v>
      </c>
      <c r="I521">
        <v>7</v>
      </c>
      <c r="J521">
        <v>3</v>
      </c>
      <c r="L521">
        <v>2</v>
      </c>
      <c r="T521" s="42"/>
      <c r="U521" s="42"/>
      <c r="W521" t="str">
        <f>VLOOKUP(ARCHIVOS_COMPLETOS_QMI_1_AL_17_SEP_22[[#This Row],[TIENDA HMPV]],Tabla6[[NOMBRE PDV HMPDV]:[RETAIL MAPPING]],2,0)</f>
        <v>ORO</v>
      </c>
      <c r="X521">
        <f>SUM(ARCHIVOS_COMPLETOS_QMI_1_AL_17_SEP_22[[#This Row],[VENTAS MABE]:[OTROS]])</f>
        <v>14</v>
      </c>
      <c r="Y521" s="42">
        <f>IFERROR(ARCHIVOS_COMPLETOS_QMI_1_AL_17_SEP_22[[#This Row],[VENTAS MABE]]/ARCHIVOS_COMPLETOS_QMI_1_AL_17_SEP_22[[#This Row],[VENTAS INDURAMA]],0)</f>
        <v>0.2857142857142857</v>
      </c>
      <c r="Z521" t="str">
        <f>VLOOKUP(ARCHIVOS_COMPLETOS_QMI_1_AL_17_SEP_22[[#This Row],[Columna1]],Tabla5[CLAVE],1,0)</f>
        <v>416 - TIENDA CITY MALL 1063REFRIGERACIÓN</v>
      </c>
    </row>
    <row r="522" spans="1:26" x14ac:dyDescent="0.3">
      <c r="A522" t="str">
        <f>CONCATENATE(ARCHIVOS_COMPLETOS_QMI_1_AL_17_SEP_22[[#This Row],[TIENDA HMPV]],ARCHIVOS_COMPLETOS_QMI_1_AL_17_SEP_22[[#This Row],[LINEA]])</f>
        <v>644 - TODOHOGAR CITYAIRES</v>
      </c>
      <c r="B522" t="s">
        <v>185</v>
      </c>
      <c r="C522" t="s">
        <v>186</v>
      </c>
      <c r="D522" t="s">
        <v>79</v>
      </c>
      <c r="E522" t="s">
        <v>188</v>
      </c>
      <c r="F522" t="s">
        <v>25</v>
      </c>
      <c r="G522">
        <v>0</v>
      </c>
      <c r="T522" s="42"/>
      <c r="U522" s="42"/>
      <c r="W522" t="str">
        <f>VLOOKUP(ARCHIVOS_COMPLETOS_QMI_1_AL_17_SEP_22[[#This Row],[TIENDA HMPV]],Tabla6[[NOMBRE PDV HMPDV]:[RETAIL MAPPING]],2,0)</f>
        <v>PLATA</v>
      </c>
      <c r="X522">
        <f>SUM(ARCHIVOS_COMPLETOS_QMI_1_AL_17_SEP_22[[#This Row],[VENTAS MABE]:[OTROS]])</f>
        <v>0</v>
      </c>
      <c r="Y522" s="42">
        <f>IFERROR(ARCHIVOS_COMPLETOS_QMI_1_AL_17_SEP_22[[#This Row],[VENTAS MABE]]/ARCHIVOS_COMPLETOS_QMI_1_AL_17_SEP_22[[#This Row],[VENTAS INDURAMA]],0)</f>
        <v>0</v>
      </c>
      <c r="Z522" t="str">
        <f>VLOOKUP(ARCHIVOS_COMPLETOS_QMI_1_AL_17_SEP_22[[#This Row],[Columna1]],Tabla5[CLAVE],1,0)</f>
        <v>644 - TODOHOGAR CITYAIRES</v>
      </c>
    </row>
    <row r="523" spans="1:26" x14ac:dyDescent="0.3">
      <c r="A523" t="str">
        <f>CONCATENATE(ARCHIVOS_COMPLETOS_QMI_1_AL_17_SEP_22[[#This Row],[TIENDA HMPV]],ARCHIVOS_COMPLETOS_QMI_1_AL_17_SEP_22[[#This Row],[LINEA]])</f>
        <v>644 - TODOHOGAR CITYCOCINAS</v>
      </c>
      <c r="B523" t="s">
        <v>185</v>
      </c>
      <c r="C523" t="s">
        <v>186</v>
      </c>
      <c r="D523" t="s">
        <v>79</v>
      </c>
      <c r="E523" t="s">
        <v>188</v>
      </c>
      <c r="F523" t="s">
        <v>26</v>
      </c>
      <c r="G523">
        <v>7</v>
      </c>
      <c r="T523" s="42"/>
      <c r="U523" s="42"/>
      <c r="W523" t="str">
        <f>VLOOKUP(ARCHIVOS_COMPLETOS_QMI_1_AL_17_SEP_22[[#This Row],[TIENDA HMPV]],Tabla6[[NOMBRE PDV HMPDV]:[RETAIL MAPPING]],2,0)</f>
        <v>PLATA</v>
      </c>
      <c r="X523">
        <f>SUM(ARCHIVOS_COMPLETOS_QMI_1_AL_17_SEP_22[[#This Row],[VENTAS MABE]:[OTROS]])</f>
        <v>0</v>
      </c>
      <c r="Y523" s="42">
        <f>IFERROR(ARCHIVOS_COMPLETOS_QMI_1_AL_17_SEP_22[[#This Row],[VENTAS MABE]]/ARCHIVOS_COMPLETOS_QMI_1_AL_17_SEP_22[[#This Row],[VENTAS INDURAMA]],0)</f>
        <v>0</v>
      </c>
      <c r="Z523" t="str">
        <f>VLOOKUP(ARCHIVOS_COMPLETOS_QMI_1_AL_17_SEP_22[[#This Row],[Columna1]],Tabla5[CLAVE],1,0)</f>
        <v>644 - TODOHOGAR CITYCOCINAS</v>
      </c>
    </row>
    <row r="524" spans="1:26" x14ac:dyDescent="0.3">
      <c r="A524" t="str">
        <f>CONCATENATE(ARCHIVOS_COMPLETOS_QMI_1_AL_17_SEP_22[[#This Row],[TIENDA HMPV]],ARCHIVOS_COMPLETOS_QMI_1_AL_17_SEP_22[[#This Row],[LINEA]])</f>
        <v>644 - TODOHOGAR CITYEMPOTRE</v>
      </c>
      <c r="B524" t="s">
        <v>185</v>
      </c>
      <c r="C524" t="s">
        <v>186</v>
      </c>
      <c r="D524" t="s">
        <v>79</v>
      </c>
      <c r="E524" t="s">
        <v>188</v>
      </c>
      <c r="F524" t="s">
        <v>32</v>
      </c>
      <c r="G524">
        <v>1</v>
      </c>
      <c r="T524" s="42"/>
      <c r="U524" s="42"/>
      <c r="W524" t="str">
        <f>VLOOKUP(ARCHIVOS_COMPLETOS_QMI_1_AL_17_SEP_22[[#This Row],[TIENDA HMPV]],Tabla6[[NOMBRE PDV HMPDV]:[RETAIL MAPPING]],2,0)</f>
        <v>PLATA</v>
      </c>
      <c r="X524">
        <f>SUM(ARCHIVOS_COMPLETOS_QMI_1_AL_17_SEP_22[[#This Row],[VENTAS MABE]:[OTROS]])</f>
        <v>0</v>
      </c>
      <c r="Y524" s="42">
        <f>IFERROR(ARCHIVOS_COMPLETOS_QMI_1_AL_17_SEP_22[[#This Row],[VENTAS MABE]]/ARCHIVOS_COMPLETOS_QMI_1_AL_17_SEP_22[[#This Row],[VENTAS INDURAMA]],0)</f>
        <v>0</v>
      </c>
      <c r="Z524" t="str">
        <f>VLOOKUP(ARCHIVOS_COMPLETOS_QMI_1_AL_17_SEP_22[[#This Row],[Columna1]],Tabla5[CLAVE],1,0)</f>
        <v>644 - TODOHOGAR CITYEMPOTRE</v>
      </c>
    </row>
    <row r="525" spans="1:26" x14ac:dyDescent="0.3">
      <c r="A525" t="str">
        <f>CONCATENATE(ARCHIVOS_COMPLETOS_QMI_1_AL_17_SEP_22[[#This Row],[TIENDA HMPV]],ARCHIVOS_COMPLETOS_QMI_1_AL_17_SEP_22[[#This Row],[LINEA]])</f>
        <v>644 - TODOHOGAR CITYGLOBALES</v>
      </c>
      <c r="B525" t="s">
        <v>185</v>
      </c>
      <c r="C525" t="s">
        <v>186</v>
      </c>
      <c r="D525" t="s">
        <v>79</v>
      </c>
      <c r="E525" t="s">
        <v>188</v>
      </c>
      <c r="F525" t="s">
        <v>27</v>
      </c>
      <c r="G525">
        <v>2</v>
      </c>
      <c r="T525" s="42"/>
      <c r="U525" s="42"/>
      <c r="W525" t="str">
        <f>VLOOKUP(ARCHIVOS_COMPLETOS_QMI_1_AL_17_SEP_22[[#This Row],[TIENDA HMPV]],Tabla6[[NOMBRE PDV HMPDV]:[RETAIL MAPPING]],2,0)</f>
        <v>PLATA</v>
      </c>
      <c r="X525">
        <f>SUM(ARCHIVOS_COMPLETOS_QMI_1_AL_17_SEP_22[[#This Row],[VENTAS MABE]:[OTROS]])</f>
        <v>0</v>
      </c>
      <c r="Y525" s="42">
        <f>IFERROR(ARCHIVOS_COMPLETOS_QMI_1_AL_17_SEP_22[[#This Row],[VENTAS MABE]]/ARCHIVOS_COMPLETOS_QMI_1_AL_17_SEP_22[[#This Row],[VENTAS INDURAMA]],0)</f>
        <v>0</v>
      </c>
      <c r="Z525" t="str">
        <f>VLOOKUP(ARCHIVOS_COMPLETOS_QMI_1_AL_17_SEP_22[[#This Row],[Columna1]],Tabla5[CLAVE],1,0)</f>
        <v>644 - TODOHOGAR CITYGLOBALES</v>
      </c>
    </row>
    <row r="526" spans="1:26" x14ac:dyDescent="0.3">
      <c r="A526" t="str">
        <f>CONCATENATE(ARCHIVOS_COMPLETOS_QMI_1_AL_17_SEP_22[[#This Row],[TIENDA HMPV]],ARCHIVOS_COMPLETOS_QMI_1_AL_17_SEP_22[[#This Row],[LINEA]])</f>
        <v>644 - TODOHOGAR CITYLAVADO</v>
      </c>
      <c r="B526" t="s">
        <v>185</v>
      </c>
      <c r="C526" t="s">
        <v>186</v>
      </c>
      <c r="D526" t="s">
        <v>79</v>
      </c>
      <c r="E526" t="s">
        <v>188</v>
      </c>
      <c r="F526" t="s">
        <v>28</v>
      </c>
      <c r="G526">
        <v>5</v>
      </c>
      <c r="T526" s="42"/>
      <c r="U526" s="42"/>
      <c r="W526" t="str">
        <f>VLOOKUP(ARCHIVOS_COMPLETOS_QMI_1_AL_17_SEP_22[[#This Row],[TIENDA HMPV]],Tabla6[[NOMBRE PDV HMPDV]:[RETAIL MAPPING]],2,0)</f>
        <v>PLATA</v>
      </c>
      <c r="X526">
        <f>SUM(ARCHIVOS_COMPLETOS_QMI_1_AL_17_SEP_22[[#This Row],[VENTAS MABE]:[OTROS]])</f>
        <v>0</v>
      </c>
      <c r="Y526" s="42">
        <f>IFERROR(ARCHIVOS_COMPLETOS_QMI_1_AL_17_SEP_22[[#This Row],[VENTAS MABE]]/ARCHIVOS_COMPLETOS_QMI_1_AL_17_SEP_22[[#This Row],[VENTAS INDURAMA]],0)</f>
        <v>0</v>
      </c>
      <c r="Z526" t="str">
        <f>VLOOKUP(ARCHIVOS_COMPLETOS_QMI_1_AL_17_SEP_22[[#This Row],[Columna1]],Tabla5[CLAVE],1,0)</f>
        <v>644 - TODOHOGAR CITYLAVADO</v>
      </c>
    </row>
    <row r="527" spans="1:26" x14ac:dyDescent="0.3">
      <c r="A527" t="str">
        <f>CONCATENATE(ARCHIVOS_COMPLETOS_QMI_1_AL_17_SEP_22[[#This Row],[TIENDA HMPV]],ARCHIVOS_COMPLETOS_QMI_1_AL_17_SEP_22[[#This Row],[LINEA]])</f>
        <v>644 - TODOHOGAR CITYREFRIGERACIÓN</v>
      </c>
      <c r="B527" t="s">
        <v>185</v>
      </c>
      <c r="C527" t="s">
        <v>186</v>
      </c>
      <c r="D527" t="s">
        <v>79</v>
      </c>
      <c r="E527" t="s">
        <v>188</v>
      </c>
      <c r="F527" t="s">
        <v>29</v>
      </c>
      <c r="G527">
        <v>3</v>
      </c>
      <c r="T527" s="42"/>
      <c r="U527" s="42"/>
      <c r="W527" t="str">
        <f>VLOOKUP(ARCHIVOS_COMPLETOS_QMI_1_AL_17_SEP_22[[#This Row],[TIENDA HMPV]],Tabla6[[NOMBRE PDV HMPDV]:[RETAIL MAPPING]],2,0)</f>
        <v>PLATA</v>
      </c>
      <c r="X527">
        <f>SUM(ARCHIVOS_COMPLETOS_QMI_1_AL_17_SEP_22[[#This Row],[VENTAS MABE]:[OTROS]])</f>
        <v>0</v>
      </c>
      <c r="Y527" s="42">
        <f>IFERROR(ARCHIVOS_COMPLETOS_QMI_1_AL_17_SEP_22[[#This Row],[VENTAS MABE]]/ARCHIVOS_COMPLETOS_QMI_1_AL_17_SEP_22[[#This Row],[VENTAS INDURAMA]],0)</f>
        <v>0</v>
      </c>
      <c r="Z527" t="str">
        <f>VLOOKUP(ARCHIVOS_COMPLETOS_QMI_1_AL_17_SEP_22[[#This Row],[Columna1]],Tabla5[CLAVE],1,0)</f>
        <v>644 - TODOHOGAR CITYREFRIGERACIÓN</v>
      </c>
    </row>
    <row r="528" spans="1:26" x14ac:dyDescent="0.3">
      <c r="A528" t="str">
        <f>CONCATENATE(ARCHIVOS_COMPLETOS_QMI_1_AL_17_SEP_22[[#This Row],[TIENDA HMPV]],ARCHIVOS_COMPLETOS_QMI_1_AL_17_SEP_22[[#This Row],[LINEA]])</f>
        <v>781 - ALMA. ESPAÑA ARENALCOCINAS</v>
      </c>
      <c r="B528" t="s">
        <v>189</v>
      </c>
      <c r="C528" t="s">
        <v>113</v>
      </c>
      <c r="D528" t="s">
        <v>49</v>
      </c>
      <c r="E528" t="s">
        <v>114</v>
      </c>
      <c r="F528" t="s">
        <v>26</v>
      </c>
      <c r="G528">
        <v>8</v>
      </c>
      <c r="H528">
        <v>0</v>
      </c>
      <c r="I528">
        <v>2</v>
      </c>
      <c r="T528" s="42"/>
      <c r="U528" s="42"/>
      <c r="W528" t="str">
        <f>VLOOKUP(ARCHIVOS_COMPLETOS_QMI_1_AL_17_SEP_22[[#This Row],[TIENDA HMPV]],Tabla6[[NOMBRE PDV HMPDV]:[RETAIL MAPPING]],2,0)</f>
        <v>PLATINO</v>
      </c>
      <c r="X528">
        <f>SUM(ARCHIVOS_COMPLETOS_QMI_1_AL_17_SEP_22[[#This Row],[VENTAS MABE]:[OTROS]])</f>
        <v>2</v>
      </c>
      <c r="Y528" s="42">
        <f>IFERROR(ARCHIVOS_COMPLETOS_QMI_1_AL_17_SEP_22[[#This Row],[VENTAS MABE]]/ARCHIVOS_COMPLETOS_QMI_1_AL_17_SEP_22[[#This Row],[VENTAS INDURAMA]],0)</f>
        <v>0</v>
      </c>
      <c r="Z528" t="str">
        <f>VLOOKUP(ARCHIVOS_COMPLETOS_QMI_1_AL_17_SEP_22[[#This Row],[Columna1]],Tabla5[CLAVE],1,0)</f>
        <v>781 - ALMA. ESPAÑA ARENALCOCINAS</v>
      </c>
    </row>
    <row r="529" spans="1:26" x14ac:dyDescent="0.3">
      <c r="A529" t="str">
        <f>CONCATENATE(ARCHIVOS_COMPLETOS_QMI_1_AL_17_SEP_22[[#This Row],[TIENDA HMPV]],ARCHIVOS_COMPLETOS_QMI_1_AL_17_SEP_22[[#This Row],[LINEA]])</f>
        <v>781 - ALMA. ESPAÑA ARENALGLOBALES</v>
      </c>
      <c r="B529" t="s">
        <v>189</v>
      </c>
      <c r="C529" t="s">
        <v>113</v>
      </c>
      <c r="D529" t="s">
        <v>49</v>
      </c>
      <c r="E529" t="s">
        <v>114</v>
      </c>
      <c r="F529" t="s">
        <v>27</v>
      </c>
      <c r="G529">
        <v>0</v>
      </c>
      <c r="H529">
        <v>0</v>
      </c>
      <c r="I529">
        <v>0</v>
      </c>
      <c r="T529" s="42"/>
      <c r="U529" s="42"/>
      <c r="W529" t="str">
        <f>VLOOKUP(ARCHIVOS_COMPLETOS_QMI_1_AL_17_SEP_22[[#This Row],[TIENDA HMPV]],Tabla6[[NOMBRE PDV HMPDV]:[RETAIL MAPPING]],2,0)</f>
        <v>PLATINO</v>
      </c>
      <c r="X529">
        <f>SUM(ARCHIVOS_COMPLETOS_QMI_1_AL_17_SEP_22[[#This Row],[VENTAS MABE]:[OTROS]])</f>
        <v>0</v>
      </c>
      <c r="Y529" s="42">
        <f>IFERROR(ARCHIVOS_COMPLETOS_QMI_1_AL_17_SEP_22[[#This Row],[VENTAS MABE]]/ARCHIVOS_COMPLETOS_QMI_1_AL_17_SEP_22[[#This Row],[VENTAS INDURAMA]],0)</f>
        <v>0</v>
      </c>
      <c r="Z529" t="str">
        <f>VLOOKUP(ARCHIVOS_COMPLETOS_QMI_1_AL_17_SEP_22[[#This Row],[Columna1]],Tabla5[CLAVE],1,0)</f>
        <v>781 - ALMA. ESPAÑA ARENALGLOBALES</v>
      </c>
    </row>
    <row r="530" spans="1:26" x14ac:dyDescent="0.3">
      <c r="A530" t="str">
        <f>CONCATENATE(ARCHIVOS_COMPLETOS_QMI_1_AL_17_SEP_22[[#This Row],[TIENDA HMPV]],ARCHIVOS_COMPLETOS_QMI_1_AL_17_SEP_22[[#This Row],[LINEA]])</f>
        <v>781 - ALMA. ESPAÑA ARENALLAVADO</v>
      </c>
      <c r="B530" t="s">
        <v>189</v>
      </c>
      <c r="C530" t="s">
        <v>113</v>
      </c>
      <c r="D530" t="s">
        <v>49</v>
      </c>
      <c r="E530" t="s">
        <v>114</v>
      </c>
      <c r="F530" t="s">
        <v>28</v>
      </c>
      <c r="G530">
        <v>4</v>
      </c>
      <c r="H530">
        <v>1</v>
      </c>
      <c r="I530">
        <v>0</v>
      </c>
      <c r="K530">
        <v>1</v>
      </c>
      <c r="L530">
        <v>2</v>
      </c>
      <c r="T530" s="42"/>
      <c r="U530" s="42"/>
      <c r="W530" t="str">
        <f>VLOOKUP(ARCHIVOS_COMPLETOS_QMI_1_AL_17_SEP_22[[#This Row],[TIENDA HMPV]],Tabla6[[NOMBRE PDV HMPDV]:[RETAIL MAPPING]],2,0)</f>
        <v>PLATINO</v>
      </c>
      <c r="X530">
        <f>SUM(ARCHIVOS_COMPLETOS_QMI_1_AL_17_SEP_22[[#This Row],[VENTAS MABE]:[OTROS]])</f>
        <v>4</v>
      </c>
      <c r="Y530" s="42">
        <f>IFERROR(ARCHIVOS_COMPLETOS_QMI_1_AL_17_SEP_22[[#This Row],[VENTAS MABE]]/ARCHIVOS_COMPLETOS_QMI_1_AL_17_SEP_22[[#This Row],[VENTAS INDURAMA]],0)</f>
        <v>0</v>
      </c>
      <c r="Z530" t="str">
        <f>VLOOKUP(ARCHIVOS_COMPLETOS_QMI_1_AL_17_SEP_22[[#This Row],[Columna1]],Tabla5[CLAVE],1,0)</f>
        <v>781 - ALMA. ESPAÑA ARENALLAVADO</v>
      </c>
    </row>
    <row r="531" spans="1:26" x14ac:dyDescent="0.3">
      <c r="A531" t="str">
        <f>CONCATENATE(ARCHIVOS_COMPLETOS_QMI_1_AL_17_SEP_22[[#This Row],[TIENDA HMPV]],ARCHIVOS_COMPLETOS_QMI_1_AL_17_SEP_22[[#This Row],[LINEA]])</f>
        <v>781 - ALMA. ESPAÑA ARENALREFRIGERACIÓN</v>
      </c>
      <c r="B531" t="s">
        <v>189</v>
      </c>
      <c r="C531" t="s">
        <v>113</v>
      </c>
      <c r="D531" t="s">
        <v>49</v>
      </c>
      <c r="E531" t="s">
        <v>114</v>
      </c>
      <c r="F531" t="s">
        <v>29</v>
      </c>
      <c r="G531">
        <v>5</v>
      </c>
      <c r="H531">
        <v>2</v>
      </c>
      <c r="I531">
        <v>3</v>
      </c>
      <c r="T531" s="42"/>
      <c r="U531" s="42"/>
      <c r="W531" t="str">
        <f>VLOOKUP(ARCHIVOS_COMPLETOS_QMI_1_AL_17_SEP_22[[#This Row],[TIENDA HMPV]],Tabla6[[NOMBRE PDV HMPDV]:[RETAIL MAPPING]],2,0)</f>
        <v>PLATINO</v>
      </c>
      <c r="X531">
        <f>SUM(ARCHIVOS_COMPLETOS_QMI_1_AL_17_SEP_22[[#This Row],[VENTAS MABE]:[OTROS]])</f>
        <v>5</v>
      </c>
      <c r="Y531" s="42">
        <f>IFERROR(ARCHIVOS_COMPLETOS_QMI_1_AL_17_SEP_22[[#This Row],[VENTAS MABE]]/ARCHIVOS_COMPLETOS_QMI_1_AL_17_SEP_22[[#This Row],[VENTAS INDURAMA]],0)</f>
        <v>0.66666666666666663</v>
      </c>
      <c r="Z531" t="str">
        <f>VLOOKUP(ARCHIVOS_COMPLETOS_QMI_1_AL_17_SEP_22[[#This Row],[Columna1]],Tabla5[CLAVE],1,0)</f>
        <v>781 - ALMA. ESPAÑA ARENALREFRIGERACIÓN</v>
      </c>
    </row>
    <row r="532" spans="1:26" x14ac:dyDescent="0.3">
      <c r="A532" t="str">
        <f>CONCATENATE(ARCHIVOS_COMPLETOS_QMI_1_AL_17_SEP_22[[#This Row],[TIENDA HMPV]],ARCHIVOS_COMPLETOS_QMI_1_AL_17_SEP_22[[#This Row],[LINEA]])</f>
        <v>776 - ALM. ESPAÑA SANGURIMACOCINAS</v>
      </c>
      <c r="B532" t="s">
        <v>189</v>
      </c>
      <c r="C532" t="s">
        <v>113</v>
      </c>
      <c r="D532" t="s">
        <v>49</v>
      </c>
      <c r="E532" t="s">
        <v>115</v>
      </c>
      <c r="F532" t="s">
        <v>26</v>
      </c>
      <c r="G532">
        <v>2</v>
      </c>
      <c r="H532">
        <v>0</v>
      </c>
      <c r="I532">
        <v>0</v>
      </c>
      <c r="T532" s="42"/>
      <c r="U532" s="42"/>
      <c r="W532" t="str">
        <f>VLOOKUP(ARCHIVOS_COMPLETOS_QMI_1_AL_17_SEP_22[[#This Row],[TIENDA HMPV]],Tabla6[[NOMBRE PDV HMPDV]:[RETAIL MAPPING]],2,0)</f>
        <v>PLATA</v>
      </c>
      <c r="X532">
        <f>SUM(ARCHIVOS_COMPLETOS_QMI_1_AL_17_SEP_22[[#This Row],[VENTAS MABE]:[OTROS]])</f>
        <v>0</v>
      </c>
      <c r="Y532" s="42">
        <f>IFERROR(ARCHIVOS_COMPLETOS_QMI_1_AL_17_SEP_22[[#This Row],[VENTAS MABE]]/ARCHIVOS_COMPLETOS_QMI_1_AL_17_SEP_22[[#This Row],[VENTAS INDURAMA]],0)</f>
        <v>0</v>
      </c>
      <c r="Z532" t="str">
        <f>VLOOKUP(ARCHIVOS_COMPLETOS_QMI_1_AL_17_SEP_22[[#This Row],[Columna1]],Tabla5[CLAVE],1,0)</f>
        <v>776 - ALM. ESPAÑA SANGURIMACOCINAS</v>
      </c>
    </row>
    <row r="533" spans="1:26" x14ac:dyDescent="0.3">
      <c r="A533" t="str">
        <f>CONCATENATE(ARCHIVOS_COMPLETOS_QMI_1_AL_17_SEP_22[[#This Row],[TIENDA HMPV]],ARCHIVOS_COMPLETOS_QMI_1_AL_17_SEP_22[[#This Row],[LINEA]])</f>
        <v>776 - ALM. ESPAÑA SANGURIMAGLOBALES</v>
      </c>
      <c r="B533" t="s">
        <v>189</v>
      </c>
      <c r="C533" t="s">
        <v>113</v>
      </c>
      <c r="D533" t="s">
        <v>49</v>
      </c>
      <c r="E533" t="s">
        <v>115</v>
      </c>
      <c r="F533" t="s">
        <v>27</v>
      </c>
      <c r="G533">
        <v>0</v>
      </c>
      <c r="H533">
        <v>0</v>
      </c>
      <c r="I533">
        <v>0</v>
      </c>
      <c r="T533" s="42"/>
      <c r="U533" s="42"/>
      <c r="W533" t="str">
        <f>VLOOKUP(ARCHIVOS_COMPLETOS_QMI_1_AL_17_SEP_22[[#This Row],[TIENDA HMPV]],Tabla6[[NOMBRE PDV HMPDV]:[RETAIL MAPPING]],2,0)</f>
        <v>PLATA</v>
      </c>
      <c r="X533">
        <f>SUM(ARCHIVOS_COMPLETOS_QMI_1_AL_17_SEP_22[[#This Row],[VENTAS MABE]:[OTROS]])</f>
        <v>0</v>
      </c>
      <c r="Y533" s="42">
        <f>IFERROR(ARCHIVOS_COMPLETOS_QMI_1_AL_17_SEP_22[[#This Row],[VENTAS MABE]]/ARCHIVOS_COMPLETOS_QMI_1_AL_17_SEP_22[[#This Row],[VENTAS INDURAMA]],0)</f>
        <v>0</v>
      </c>
      <c r="Z533" t="str">
        <f>VLOOKUP(ARCHIVOS_COMPLETOS_QMI_1_AL_17_SEP_22[[#This Row],[Columna1]],Tabla5[CLAVE],1,0)</f>
        <v>776 - ALM. ESPAÑA SANGURIMAGLOBALES</v>
      </c>
    </row>
    <row r="534" spans="1:26" x14ac:dyDescent="0.3">
      <c r="A534" t="str">
        <f>CONCATENATE(ARCHIVOS_COMPLETOS_QMI_1_AL_17_SEP_22[[#This Row],[TIENDA HMPV]],ARCHIVOS_COMPLETOS_QMI_1_AL_17_SEP_22[[#This Row],[LINEA]])</f>
        <v>776 - ALM. ESPAÑA SANGURIMAREFRIGERACIÓN</v>
      </c>
      <c r="B534" t="s">
        <v>189</v>
      </c>
      <c r="C534" t="s">
        <v>113</v>
      </c>
      <c r="D534" t="s">
        <v>49</v>
      </c>
      <c r="E534" t="s">
        <v>115</v>
      </c>
      <c r="F534" t="s">
        <v>29</v>
      </c>
      <c r="G534">
        <v>3</v>
      </c>
      <c r="H534">
        <v>0</v>
      </c>
      <c r="I534">
        <v>0</v>
      </c>
      <c r="T534" s="42"/>
      <c r="U534" s="42"/>
      <c r="W534" t="str">
        <f>VLOOKUP(ARCHIVOS_COMPLETOS_QMI_1_AL_17_SEP_22[[#This Row],[TIENDA HMPV]],Tabla6[[NOMBRE PDV HMPDV]:[RETAIL MAPPING]],2,0)</f>
        <v>PLATA</v>
      </c>
      <c r="X534">
        <f>SUM(ARCHIVOS_COMPLETOS_QMI_1_AL_17_SEP_22[[#This Row],[VENTAS MABE]:[OTROS]])</f>
        <v>0</v>
      </c>
      <c r="Y534" s="42">
        <f>IFERROR(ARCHIVOS_COMPLETOS_QMI_1_AL_17_SEP_22[[#This Row],[VENTAS MABE]]/ARCHIVOS_COMPLETOS_QMI_1_AL_17_SEP_22[[#This Row],[VENTAS INDURAMA]],0)</f>
        <v>0</v>
      </c>
      <c r="Z534" t="str">
        <f>VLOOKUP(ARCHIVOS_COMPLETOS_QMI_1_AL_17_SEP_22[[#This Row],[Columna1]],Tabla5[CLAVE],1,0)</f>
        <v>776 - ALM. ESPAÑA SANGURIMAREFRIGERACIÓN</v>
      </c>
    </row>
    <row r="535" spans="1:26" x14ac:dyDescent="0.3">
      <c r="A535" t="str">
        <f>CONCATENATE(ARCHIVOS_COMPLETOS_QMI_1_AL_17_SEP_22[[#This Row],[TIENDA HMPV]],ARCHIVOS_COMPLETOS_QMI_1_AL_17_SEP_22[[#This Row],[LINEA]])</f>
        <v>420 - TIENDA CUENCA 122COCINAS</v>
      </c>
      <c r="B535" t="s">
        <v>189</v>
      </c>
      <c r="C535" t="s">
        <v>113</v>
      </c>
      <c r="D535" t="s">
        <v>39</v>
      </c>
      <c r="E535" t="s">
        <v>116</v>
      </c>
      <c r="F535" t="s">
        <v>26</v>
      </c>
      <c r="G535">
        <v>1</v>
      </c>
      <c r="H535">
        <v>2</v>
      </c>
      <c r="I535">
        <v>3</v>
      </c>
      <c r="T535" s="42"/>
      <c r="U535" s="42"/>
      <c r="W535" t="str">
        <f>VLOOKUP(ARCHIVOS_COMPLETOS_QMI_1_AL_17_SEP_22[[#This Row],[TIENDA HMPV]],Tabla6[[NOMBRE PDV HMPDV]:[RETAIL MAPPING]],2,0)</f>
        <v>ORO</v>
      </c>
      <c r="X535">
        <f>SUM(ARCHIVOS_COMPLETOS_QMI_1_AL_17_SEP_22[[#This Row],[VENTAS MABE]:[OTROS]])</f>
        <v>5</v>
      </c>
      <c r="Y535" s="42">
        <f>IFERROR(ARCHIVOS_COMPLETOS_QMI_1_AL_17_SEP_22[[#This Row],[VENTAS MABE]]/ARCHIVOS_COMPLETOS_QMI_1_AL_17_SEP_22[[#This Row],[VENTAS INDURAMA]],0)</f>
        <v>0.66666666666666663</v>
      </c>
      <c r="Z535" t="str">
        <f>VLOOKUP(ARCHIVOS_COMPLETOS_QMI_1_AL_17_SEP_22[[#This Row],[Columna1]],Tabla5[CLAVE],1,0)</f>
        <v>420 - TIENDA CUENCA 122COCINAS</v>
      </c>
    </row>
    <row r="536" spans="1:26" x14ac:dyDescent="0.3">
      <c r="A536" t="str">
        <f>CONCATENATE(ARCHIVOS_COMPLETOS_QMI_1_AL_17_SEP_22[[#This Row],[TIENDA HMPV]],ARCHIVOS_COMPLETOS_QMI_1_AL_17_SEP_22[[#This Row],[LINEA]])</f>
        <v>420 - TIENDA CUENCA 122EMPOTRE</v>
      </c>
      <c r="B536" t="s">
        <v>189</v>
      </c>
      <c r="C536" t="s">
        <v>113</v>
      </c>
      <c r="D536" t="s">
        <v>39</v>
      </c>
      <c r="E536" t="s">
        <v>116</v>
      </c>
      <c r="F536" t="s">
        <v>32</v>
      </c>
      <c r="G536">
        <v>0</v>
      </c>
      <c r="H536">
        <v>0</v>
      </c>
      <c r="I536">
        <v>0</v>
      </c>
      <c r="T536" s="42"/>
      <c r="U536" s="42"/>
      <c r="W536" t="str">
        <f>VLOOKUP(ARCHIVOS_COMPLETOS_QMI_1_AL_17_SEP_22[[#This Row],[TIENDA HMPV]],Tabla6[[NOMBRE PDV HMPDV]:[RETAIL MAPPING]],2,0)</f>
        <v>ORO</v>
      </c>
      <c r="X536">
        <f>SUM(ARCHIVOS_COMPLETOS_QMI_1_AL_17_SEP_22[[#This Row],[VENTAS MABE]:[OTROS]])</f>
        <v>0</v>
      </c>
      <c r="Y536" s="42">
        <f>IFERROR(ARCHIVOS_COMPLETOS_QMI_1_AL_17_SEP_22[[#This Row],[VENTAS MABE]]/ARCHIVOS_COMPLETOS_QMI_1_AL_17_SEP_22[[#This Row],[VENTAS INDURAMA]],0)</f>
        <v>0</v>
      </c>
      <c r="Z536" t="str">
        <f>VLOOKUP(ARCHIVOS_COMPLETOS_QMI_1_AL_17_SEP_22[[#This Row],[Columna1]],Tabla5[CLAVE],1,0)</f>
        <v>420 - TIENDA CUENCA 122EMPOTRE</v>
      </c>
    </row>
    <row r="537" spans="1:26" x14ac:dyDescent="0.3">
      <c r="A537" t="str">
        <f>CONCATENATE(ARCHIVOS_COMPLETOS_QMI_1_AL_17_SEP_22[[#This Row],[TIENDA HMPV]],ARCHIVOS_COMPLETOS_QMI_1_AL_17_SEP_22[[#This Row],[LINEA]])</f>
        <v>420 - TIENDA CUENCA 122GLOBALES</v>
      </c>
      <c r="B537" t="s">
        <v>189</v>
      </c>
      <c r="C537" t="s">
        <v>113</v>
      </c>
      <c r="D537" t="s">
        <v>39</v>
      </c>
      <c r="E537" t="s">
        <v>116</v>
      </c>
      <c r="F537" t="s">
        <v>27</v>
      </c>
      <c r="G537">
        <v>0</v>
      </c>
      <c r="H537">
        <v>0</v>
      </c>
      <c r="I537">
        <v>0</v>
      </c>
      <c r="T537" s="42"/>
      <c r="U537" s="42"/>
      <c r="W537" t="str">
        <f>VLOOKUP(ARCHIVOS_COMPLETOS_QMI_1_AL_17_SEP_22[[#This Row],[TIENDA HMPV]],Tabla6[[NOMBRE PDV HMPDV]:[RETAIL MAPPING]],2,0)</f>
        <v>ORO</v>
      </c>
      <c r="X537">
        <f>SUM(ARCHIVOS_COMPLETOS_QMI_1_AL_17_SEP_22[[#This Row],[VENTAS MABE]:[OTROS]])</f>
        <v>0</v>
      </c>
      <c r="Y537" s="42">
        <f>IFERROR(ARCHIVOS_COMPLETOS_QMI_1_AL_17_SEP_22[[#This Row],[VENTAS MABE]]/ARCHIVOS_COMPLETOS_QMI_1_AL_17_SEP_22[[#This Row],[VENTAS INDURAMA]],0)</f>
        <v>0</v>
      </c>
      <c r="Z537" t="str">
        <f>VLOOKUP(ARCHIVOS_COMPLETOS_QMI_1_AL_17_SEP_22[[#This Row],[Columna1]],Tabla5[CLAVE],1,0)</f>
        <v>420 - TIENDA CUENCA 122GLOBALES</v>
      </c>
    </row>
    <row r="538" spans="1:26" x14ac:dyDescent="0.3">
      <c r="A538" t="str">
        <f>CONCATENATE(ARCHIVOS_COMPLETOS_QMI_1_AL_17_SEP_22[[#This Row],[TIENDA HMPV]],ARCHIVOS_COMPLETOS_QMI_1_AL_17_SEP_22[[#This Row],[LINEA]])</f>
        <v>420 - TIENDA CUENCA 122REFRIGERACIÓN</v>
      </c>
      <c r="B538" t="s">
        <v>189</v>
      </c>
      <c r="C538" t="s">
        <v>113</v>
      </c>
      <c r="D538" t="s">
        <v>39</v>
      </c>
      <c r="E538" t="s">
        <v>116</v>
      </c>
      <c r="F538" t="s">
        <v>29</v>
      </c>
      <c r="G538">
        <v>2</v>
      </c>
      <c r="H538">
        <v>0</v>
      </c>
      <c r="I538">
        <v>2</v>
      </c>
      <c r="L538">
        <v>1</v>
      </c>
      <c r="M538">
        <v>1</v>
      </c>
      <c r="T538" s="42"/>
      <c r="U538" s="42"/>
      <c r="W538" t="str">
        <f>VLOOKUP(ARCHIVOS_COMPLETOS_QMI_1_AL_17_SEP_22[[#This Row],[TIENDA HMPV]],Tabla6[[NOMBRE PDV HMPDV]:[RETAIL MAPPING]],2,0)</f>
        <v>ORO</v>
      </c>
      <c r="X538">
        <f>SUM(ARCHIVOS_COMPLETOS_QMI_1_AL_17_SEP_22[[#This Row],[VENTAS MABE]:[OTROS]])</f>
        <v>4</v>
      </c>
      <c r="Y538" s="42">
        <f>IFERROR(ARCHIVOS_COMPLETOS_QMI_1_AL_17_SEP_22[[#This Row],[VENTAS MABE]]/ARCHIVOS_COMPLETOS_QMI_1_AL_17_SEP_22[[#This Row],[VENTAS INDURAMA]],0)</f>
        <v>0</v>
      </c>
      <c r="Z538" t="str">
        <f>VLOOKUP(ARCHIVOS_COMPLETOS_QMI_1_AL_17_SEP_22[[#This Row],[Columna1]],Tabla5[CLAVE],1,0)</f>
        <v>420 - TIENDA CUENCA 122REFRIGERACIÓN</v>
      </c>
    </row>
    <row r="539" spans="1:26" x14ac:dyDescent="0.3">
      <c r="A539" t="str">
        <f>CONCATENATE(ARCHIVOS_COMPLETOS_QMI_1_AL_17_SEP_22[[#This Row],[TIENDA HMPV]],ARCHIVOS_COMPLETOS_QMI_1_AL_17_SEP_22[[#This Row],[LINEA]])</f>
        <v>602 - CUE.EL ARENALCOCINAS</v>
      </c>
      <c r="B539" t="s">
        <v>189</v>
      </c>
      <c r="C539" t="s">
        <v>113</v>
      </c>
      <c r="D539" t="s">
        <v>51</v>
      </c>
      <c r="E539" t="s">
        <v>117</v>
      </c>
      <c r="F539" t="s">
        <v>26</v>
      </c>
      <c r="G539">
        <v>4</v>
      </c>
      <c r="H539">
        <v>3</v>
      </c>
      <c r="I539">
        <v>2</v>
      </c>
      <c r="T539" s="42"/>
      <c r="U539" s="42"/>
      <c r="W539" t="str">
        <f>VLOOKUP(ARCHIVOS_COMPLETOS_QMI_1_AL_17_SEP_22[[#This Row],[TIENDA HMPV]],Tabla6[[NOMBRE PDV HMPDV]:[RETAIL MAPPING]],2,0)</f>
        <v>ORO</v>
      </c>
      <c r="X539">
        <f>SUM(ARCHIVOS_COMPLETOS_QMI_1_AL_17_SEP_22[[#This Row],[VENTAS MABE]:[OTROS]])</f>
        <v>5</v>
      </c>
      <c r="Y539" s="42">
        <f>IFERROR(ARCHIVOS_COMPLETOS_QMI_1_AL_17_SEP_22[[#This Row],[VENTAS MABE]]/ARCHIVOS_COMPLETOS_QMI_1_AL_17_SEP_22[[#This Row],[VENTAS INDURAMA]],0)</f>
        <v>1.5</v>
      </c>
      <c r="Z539" t="str">
        <f>VLOOKUP(ARCHIVOS_COMPLETOS_QMI_1_AL_17_SEP_22[[#This Row],[Columna1]],Tabla5[CLAVE],1,0)</f>
        <v>602 - CUE.EL ARENALCOCINAS</v>
      </c>
    </row>
    <row r="540" spans="1:26" x14ac:dyDescent="0.3">
      <c r="A540" t="str">
        <f>CONCATENATE(ARCHIVOS_COMPLETOS_QMI_1_AL_17_SEP_22[[#This Row],[TIENDA HMPV]],ARCHIVOS_COMPLETOS_QMI_1_AL_17_SEP_22[[#This Row],[LINEA]])</f>
        <v>602 - CUE.EL ARENALGLOBALES</v>
      </c>
      <c r="B540" t="s">
        <v>189</v>
      </c>
      <c r="C540" t="s">
        <v>113</v>
      </c>
      <c r="D540" t="s">
        <v>51</v>
      </c>
      <c r="E540" t="s">
        <v>117</v>
      </c>
      <c r="F540" t="s">
        <v>27</v>
      </c>
      <c r="G540">
        <v>0</v>
      </c>
      <c r="H540">
        <v>0</v>
      </c>
      <c r="I540">
        <v>0</v>
      </c>
      <c r="T540" s="42"/>
      <c r="U540" s="42"/>
      <c r="W540" t="str">
        <f>VLOOKUP(ARCHIVOS_COMPLETOS_QMI_1_AL_17_SEP_22[[#This Row],[TIENDA HMPV]],Tabla6[[NOMBRE PDV HMPDV]:[RETAIL MAPPING]],2,0)</f>
        <v>ORO</v>
      </c>
      <c r="X540">
        <f>SUM(ARCHIVOS_COMPLETOS_QMI_1_AL_17_SEP_22[[#This Row],[VENTAS MABE]:[OTROS]])</f>
        <v>0</v>
      </c>
      <c r="Y540" s="42">
        <f>IFERROR(ARCHIVOS_COMPLETOS_QMI_1_AL_17_SEP_22[[#This Row],[VENTAS MABE]]/ARCHIVOS_COMPLETOS_QMI_1_AL_17_SEP_22[[#This Row],[VENTAS INDURAMA]],0)</f>
        <v>0</v>
      </c>
      <c r="Z540" t="str">
        <f>VLOOKUP(ARCHIVOS_COMPLETOS_QMI_1_AL_17_SEP_22[[#This Row],[Columna1]],Tabla5[CLAVE],1,0)</f>
        <v>602 - CUE.EL ARENALGLOBALES</v>
      </c>
    </row>
    <row r="541" spans="1:26" x14ac:dyDescent="0.3">
      <c r="A541" t="str">
        <f>CONCATENATE(ARCHIVOS_COMPLETOS_QMI_1_AL_17_SEP_22[[#This Row],[TIENDA HMPV]],ARCHIVOS_COMPLETOS_QMI_1_AL_17_SEP_22[[#This Row],[LINEA]])</f>
        <v>602 - CUE.EL ARENALREFRIGERACIÓN</v>
      </c>
      <c r="B541" t="s">
        <v>189</v>
      </c>
      <c r="C541" t="s">
        <v>113</v>
      </c>
      <c r="D541" t="s">
        <v>51</v>
      </c>
      <c r="E541" t="s">
        <v>117</v>
      </c>
      <c r="F541" t="s">
        <v>29</v>
      </c>
      <c r="G541">
        <v>2</v>
      </c>
      <c r="H541">
        <v>3</v>
      </c>
      <c r="I541">
        <v>2</v>
      </c>
      <c r="T541" s="42"/>
      <c r="U541" s="42"/>
      <c r="W541" t="str">
        <f>VLOOKUP(ARCHIVOS_COMPLETOS_QMI_1_AL_17_SEP_22[[#This Row],[TIENDA HMPV]],Tabla6[[NOMBRE PDV HMPDV]:[RETAIL MAPPING]],2,0)</f>
        <v>ORO</v>
      </c>
      <c r="X541">
        <f>SUM(ARCHIVOS_COMPLETOS_QMI_1_AL_17_SEP_22[[#This Row],[VENTAS MABE]:[OTROS]])</f>
        <v>5</v>
      </c>
      <c r="Y541" s="42">
        <f>IFERROR(ARCHIVOS_COMPLETOS_QMI_1_AL_17_SEP_22[[#This Row],[VENTAS MABE]]/ARCHIVOS_COMPLETOS_QMI_1_AL_17_SEP_22[[#This Row],[VENTAS INDURAMA]],0)</f>
        <v>1.5</v>
      </c>
      <c r="Z541" t="str">
        <f>VLOOKUP(ARCHIVOS_COMPLETOS_QMI_1_AL_17_SEP_22[[#This Row],[Columna1]],Tabla5[CLAVE],1,0)</f>
        <v>602 - CUE.EL ARENALREFRIGERACIÓN</v>
      </c>
    </row>
    <row r="542" spans="1:26" x14ac:dyDescent="0.3">
      <c r="A542" t="str">
        <f>CONCATENATE(ARCHIVOS_COMPLETOS_QMI_1_AL_17_SEP_22[[#This Row],[TIENDA HMPV]],ARCHIVOS_COMPLETOS_QMI_1_AL_17_SEP_22[[#This Row],[LINEA]])</f>
        <v>603 - CUE.EL ARENAL 2COCINAS</v>
      </c>
      <c r="B542" t="s">
        <v>189</v>
      </c>
      <c r="C542" t="s">
        <v>113</v>
      </c>
      <c r="D542" t="s">
        <v>51</v>
      </c>
      <c r="E542" t="s">
        <v>118</v>
      </c>
      <c r="F542" t="s">
        <v>26</v>
      </c>
      <c r="G542">
        <v>4</v>
      </c>
      <c r="H542">
        <v>2</v>
      </c>
      <c r="I542">
        <v>2</v>
      </c>
      <c r="T542" s="42"/>
      <c r="U542" s="42"/>
      <c r="W542" t="str">
        <f>VLOOKUP(ARCHIVOS_COMPLETOS_QMI_1_AL_17_SEP_22[[#This Row],[TIENDA HMPV]],Tabla6[[NOMBRE PDV HMPDV]:[RETAIL MAPPING]],2,0)</f>
        <v>ORO</v>
      </c>
      <c r="X542">
        <f>SUM(ARCHIVOS_COMPLETOS_QMI_1_AL_17_SEP_22[[#This Row],[VENTAS MABE]:[OTROS]])</f>
        <v>4</v>
      </c>
      <c r="Y542" s="42">
        <f>IFERROR(ARCHIVOS_COMPLETOS_QMI_1_AL_17_SEP_22[[#This Row],[VENTAS MABE]]/ARCHIVOS_COMPLETOS_QMI_1_AL_17_SEP_22[[#This Row],[VENTAS INDURAMA]],0)</f>
        <v>1</v>
      </c>
      <c r="Z542" t="str">
        <f>VLOOKUP(ARCHIVOS_COMPLETOS_QMI_1_AL_17_SEP_22[[#This Row],[Columna1]],Tabla5[CLAVE],1,0)</f>
        <v>603 - CUE.EL ARENAL 2COCINAS</v>
      </c>
    </row>
    <row r="543" spans="1:26" x14ac:dyDescent="0.3">
      <c r="A543" t="str">
        <f>CONCATENATE(ARCHIVOS_COMPLETOS_QMI_1_AL_17_SEP_22[[#This Row],[TIENDA HMPV]],ARCHIVOS_COMPLETOS_QMI_1_AL_17_SEP_22[[#This Row],[LINEA]])</f>
        <v>603 - CUE.EL ARENAL 2GLOBALES</v>
      </c>
      <c r="B543" t="s">
        <v>189</v>
      </c>
      <c r="C543" t="s">
        <v>113</v>
      </c>
      <c r="D543" t="s">
        <v>51</v>
      </c>
      <c r="E543" t="s">
        <v>118</v>
      </c>
      <c r="F543" t="s">
        <v>27</v>
      </c>
      <c r="G543">
        <v>0</v>
      </c>
      <c r="H543">
        <v>0</v>
      </c>
      <c r="I543">
        <v>0</v>
      </c>
      <c r="T543" s="42"/>
      <c r="U543" s="42"/>
      <c r="W543" t="str">
        <f>VLOOKUP(ARCHIVOS_COMPLETOS_QMI_1_AL_17_SEP_22[[#This Row],[TIENDA HMPV]],Tabla6[[NOMBRE PDV HMPDV]:[RETAIL MAPPING]],2,0)</f>
        <v>ORO</v>
      </c>
      <c r="X543">
        <f>SUM(ARCHIVOS_COMPLETOS_QMI_1_AL_17_SEP_22[[#This Row],[VENTAS MABE]:[OTROS]])</f>
        <v>0</v>
      </c>
      <c r="Y543" s="42">
        <f>IFERROR(ARCHIVOS_COMPLETOS_QMI_1_AL_17_SEP_22[[#This Row],[VENTAS MABE]]/ARCHIVOS_COMPLETOS_QMI_1_AL_17_SEP_22[[#This Row],[VENTAS INDURAMA]],0)</f>
        <v>0</v>
      </c>
      <c r="Z543" t="str">
        <f>VLOOKUP(ARCHIVOS_COMPLETOS_QMI_1_AL_17_SEP_22[[#This Row],[Columna1]],Tabla5[CLAVE],1,0)</f>
        <v>603 - CUE.EL ARENAL 2GLOBALES</v>
      </c>
    </row>
    <row r="544" spans="1:26" x14ac:dyDescent="0.3">
      <c r="A544" t="str">
        <f>CONCATENATE(ARCHIVOS_COMPLETOS_QMI_1_AL_17_SEP_22[[#This Row],[TIENDA HMPV]],ARCHIVOS_COMPLETOS_QMI_1_AL_17_SEP_22[[#This Row],[LINEA]])</f>
        <v>603 - CUE.EL ARENAL 2REFRIGERACIÓN</v>
      </c>
      <c r="B544" t="s">
        <v>189</v>
      </c>
      <c r="C544" t="s">
        <v>113</v>
      </c>
      <c r="D544" t="s">
        <v>51</v>
      </c>
      <c r="E544" t="s">
        <v>118</v>
      </c>
      <c r="F544" t="s">
        <v>29</v>
      </c>
      <c r="G544">
        <v>1</v>
      </c>
      <c r="H544">
        <v>0</v>
      </c>
      <c r="I544">
        <v>1</v>
      </c>
      <c r="T544" s="42"/>
      <c r="U544" s="42"/>
      <c r="W544" t="str">
        <f>VLOOKUP(ARCHIVOS_COMPLETOS_QMI_1_AL_17_SEP_22[[#This Row],[TIENDA HMPV]],Tabla6[[NOMBRE PDV HMPDV]:[RETAIL MAPPING]],2,0)</f>
        <v>ORO</v>
      </c>
      <c r="X544">
        <f>SUM(ARCHIVOS_COMPLETOS_QMI_1_AL_17_SEP_22[[#This Row],[VENTAS MABE]:[OTROS]])</f>
        <v>1</v>
      </c>
      <c r="Y544" s="42">
        <f>IFERROR(ARCHIVOS_COMPLETOS_QMI_1_AL_17_SEP_22[[#This Row],[VENTAS MABE]]/ARCHIVOS_COMPLETOS_QMI_1_AL_17_SEP_22[[#This Row],[VENTAS INDURAMA]],0)</f>
        <v>0</v>
      </c>
      <c r="Z544" t="str">
        <f>VLOOKUP(ARCHIVOS_COMPLETOS_QMI_1_AL_17_SEP_22[[#This Row],[Columna1]],Tabla5[CLAVE],1,0)</f>
        <v>603 - CUE.EL ARENAL 2REFRIGERACIÓN</v>
      </c>
    </row>
    <row r="545" spans="1:26" x14ac:dyDescent="0.3">
      <c r="A545" t="str">
        <f>CONCATENATE(ARCHIVOS_COMPLETOS_QMI_1_AL_17_SEP_22[[#This Row],[TIENDA HMPV]],ARCHIVOS_COMPLETOS_QMI_1_AL_17_SEP_22[[#This Row],[LINEA]])</f>
        <v>330 - VEGA BOSQUECOCINAS</v>
      </c>
      <c r="B545" t="s">
        <v>190</v>
      </c>
      <c r="C545" t="s">
        <v>191</v>
      </c>
      <c r="D545" t="s">
        <v>192</v>
      </c>
      <c r="E545" t="s">
        <v>193</v>
      </c>
      <c r="F545" t="s">
        <v>26</v>
      </c>
      <c r="G545">
        <v>2</v>
      </c>
      <c r="H545">
        <v>0</v>
      </c>
      <c r="T545" s="42"/>
      <c r="U545" s="42"/>
      <c r="W545" t="str">
        <f>VLOOKUP(ARCHIVOS_COMPLETOS_QMI_1_AL_17_SEP_22[[#This Row],[TIENDA HMPV]],Tabla6[[NOMBRE PDV HMPDV]:[RETAIL MAPPING]],2,0)</f>
        <v>PLATINO</v>
      </c>
      <c r="X545">
        <f>SUM(ARCHIVOS_COMPLETOS_QMI_1_AL_17_SEP_22[[#This Row],[VENTAS MABE]:[OTROS]])</f>
        <v>0</v>
      </c>
      <c r="Y545" s="42">
        <f>IFERROR(ARCHIVOS_COMPLETOS_QMI_1_AL_17_SEP_22[[#This Row],[VENTAS MABE]]/ARCHIVOS_COMPLETOS_QMI_1_AL_17_SEP_22[[#This Row],[VENTAS INDURAMA]],0)</f>
        <v>0</v>
      </c>
      <c r="Z545" t="str">
        <f>VLOOKUP(ARCHIVOS_COMPLETOS_QMI_1_AL_17_SEP_22[[#This Row],[Columna1]],Tabla5[CLAVE],1,0)</f>
        <v>330 - VEGA BOSQUECOCINAS</v>
      </c>
    </row>
    <row r="546" spans="1:26" x14ac:dyDescent="0.3">
      <c r="A546" t="str">
        <f>CONCATENATE(ARCHIVOS_COMPLETOS_QMI_1_AL_17_SEP_22[[#This Row],[TIENDA HMPV]],ARCHIVOS_COMPLETOS_QMI_1_AL_17_SEP_22[[#This Row],[LINEA]])</f>
        <v>330 - VEGA BOSQUEEMPOTRE</v>
      </c>
      <c r="B546" t="s">
        <v>190</v>
      </c>
      <c r="C546" t="s">
        <v>191</v>
      </c>
      <c r="D546" t="s">
        <v>192</v>
      </c>
      <c r="E546" t="s">
        <v>193</v>
      </c>
      <c r="F546" t="s">
        <v>32</v>
      </c>
      <c r="G546">
        <v>23</v>
      </c>
      <c r="H546">
        <v>15</v>
      </c>
      <c r="I546">
        <v>16</v>
      </c>
      <c r="O546">
        <v>5</v>
      </c>
      <c r="P546">
        <v>3</v>
      </c>
      <c r="T546" s="42"/>
      <c r="U546" s="42"/>
      <c r="W546" t="str">
        <f>VLOOKUP(ARCHIVOS_COMPLETOS_QMI_1_AL_17_SEP_22[[#This Row],[TIENDA HMPV]],Tabla6[[NOMBRE PDV HMPDV]:[RETAIL MAPPING]],2,0)</f>
        <v>PLATINO</v>
      </c>
      <c r="X546">
        <f>SUM(ARCHIVOS_COMPLETOS_QMI_1_AL_17_SEP_22[[#This Row],[VENTAS MABE]:[OTROS]])</f>
        <v>39</v>
      </c>
      <c r="Y546" s="42">
        <f>IFERROR(ARCHIVOS_COMPLETOS_QMI_1_AL_17_SEP_22[[#This Row],[VENTAS MABE]]/ARCHIVOS_COMPLETOS_QMI_1_AL_17_SEP_22[[#This Row],[VENTAS INDURAMA]],0)</f>
        <v>0.9375</v>
      </c>
      <c r="Z546" t="str">
        <f>VLOOKUP(ARCHIVOS_COMPLETOS_QMI_1_AL_17_SEP_22[[#This Row],[Columna1]],Tabla5[CLAVE],1,0)</f>
        <v>330 - VEGA BOSQUEEMPOTRE</v>
      </c>
    </row>
    <row r="547" spans="1:26" x14ac:dyDescent="0.3">
      <c r="A547" t="str">
        <f>CONCATENATE(ARCHIVOS_COMPLETOS_QMI_1_AL_17_SEP_22[[#This Row],[TIENDA HMPV]],ARCHIVOS_COMPLETOS_QMI_1_AL_17_SEP_22[[#This Row],[LINEA]])</f>
        <v>330 - VEGA BOSQUEGLOBALES</v>
      </c>
      <c r="B547" t="s">
        <v>190</v>
      </c>
      <c r="C547" t="s">
        <v>191</v>
      </c>
      <c r="D547" t="s">
        <v>192</v>
      </c>
      <c r="E547" t="s">
        <v>193</v>
      </c>
      <c r="F547" t="s">
        <v>27</v>
      </c>
      <c r="G547">
        <v>16</v>
      </c>
      <c r="H547">
        <v>0</v>
      </c>
      <c r="T547" s="42"/>
      <c r="U547" s="42"/>
      <c r="W547" t="str">
        <f>VLOOKUP(ARCHIVOS_COMPLETOS_QMI_1_AL_17_SEP_22[[#This Row],[TIENDA HMPV]],Tabla6[[NOMBRE PDV HMPDV]:[RETAIL MAPPING]],2,0)</f>
        <v>PLATINO</v>
      </c>
      <c r="X547">
        <f>SUM(ARCHIVOS_COMPLETOS_QMI_1_AL_17_SEP_22[[#This Row],[VENTAS MABE]:[OTROS]])</f>
        <v>0</v>
      </c>
      <c r="Y547" s="42">
        <f>IFERROR(ARCHIVOS_COMPLETOS_QMI_1_AL_17_SEP_22[[#This Row],[VENTAS MABE]]/ARCHIVOS_COMPLETOS_QMI_1_AL_17_SEP_22[[#This Row],[VENTAS INDURAMA]],0)</f>
        <v>0</v>
      </c>
      <c r="Z547" t="str">
        <f>VLOOKUP(ARCHIVOS_COMPLETOS_QMI_1_AL_17_SEP_22[[#This Row],[Columna1]],Tabla5[CLAVE],1,0)</f>
        <v>330 - VEGA BOSQUEGLOBALES</v>
      </c>
    </row>
    <row r="548" spans="1:26" x14ac:dyDescent="0.3">
      <c r="A548" t="str">
        <f>CONCATENATE(ARCHIVOS_COMPLETOS_QMI_1_AL_17_SEP_22[[#This Row],[TIENDA HMPV]],ARCHIVOS_COMPLETOS_QMI_1_AL_17_SEP_22[[#This Row],[LINEA]])</f>
        <v>330 - VEGA BOSQUELAVADO</v>
      </c>
      <c r="B548" t="s">
        <v>190</v>
      </c>
      <c r="C548" t="s">
        <v>191</v>
      </c>
      <c r="D548" t="s">
        <v>192</v>
      </c>
      <c r="E548" t="s">
        <v>193</v>
      </c>
      <c r="F548" t="s">
        <v>28</v>
      </c>
      <c r="G548">
        <v>30</v>
      </c>
      <c r="H548">
        <v>11</v>
      </c>
      <c r="T548" s="42"/>
      <c r="U548" s="42"/>
      <c r="W548" t="str">
        <f>VLOOKUP(ARCHIVOS_COMPLETOS_QMI_1_AL_17_SEP_22[[#This Row],[TIENDA HMPV]],Tabla6[[NOMBRE PDV HMPDV]:[RETAIL MAPPING]],2,0)</f>
        <v>PLATINO</v>
      </c>
      <c r="X548">
        <f>SUM(ARCHIVOS_COMPLETOS_QMI_1_AL_17_SEP_22[[#This Row],[VENTAS MABE]:[OTROS]])</f>
        <v>11</v>
      </c>
      <c r="Y548" s="42">
        <f>IFERROR(ARCHIVOS_COMPLETOS_QMI_1_AL_17_SEP_22[[#This Row],[VENTAS MABE]]/ARCHIVOS_COMPLETOS_QMI_1_AL_17_SEP_22[[#This Row],[VENTAS INDURAMA]],0)</f>
        <v>0</v>
      </c>
      <c r="Z548" t="str">
        <f>VLOOKUP(ARCHIVOS_COMPLETOS_QMI_1_AL_17_SEP_22[[#This Row],[Columna1]],Tabla5[CLAVE],1,0)</f>
        <v>330 - VEGA BOSQUELAVADO</v>
      </c>
    </row>
    <row r="549" spans="1:26" x14ac:dyDescent="0.3">
      <c r="A549" t="str">
        <f>CONCATENATE(ARCHIVOS_COMPLETOS_QMI_1_AL_17_SEP_22[[#This Row],[TIENDA HMPV]],ARCHIVOS_COMPLETOS_QMI_1_AL_17_SEP_22[[#This Row],[LINEA]])</f>
        <v>330 - VEGA BOSQUEREFRIGERACIÓN</v>
      </c>
      <c r="B549" t="s">
        <v>190</v>
      </c>
      <c r="C549" t="s">
        <v>191</v>
      </c>
      <c r="D549" t="s">
        <v>192</v>
      </c>
      <c r="E549" t="s">
        <v>193</v>
      </c>
      <c r="F549" t="s">
        <v>29</v>
      </c>
      <c r="G549">
        <v>22</v>
      </c>
      <c r="H549">
        <v>7</v>
      </c>
      <c r="I549">
        <v>3</v>
      </c>
      <c r="T549" s="42"/>
      <c r="U549" s="42"/>
      <c r="W549" t="str">
        <f>VLOOKUP(ARCHIVOS_COMPLETOS_QMI_1_AL_17_SEP_22[[#This Row],[TIENDA HMPV]],Tabla6[[NOMBRE PDV HMPDV]:[RETAIL MAPPING]],2,0)</f>
        <v>PLATINO</v>
      </c>
      <c r="X549">
        <f>SUM(ARCHIVOS_COMPLETOS_QMI_1_AL_17_SEP_22[[#This Row],[VENTAS MABE]:[OTROS]])</f>
        <v>10</v>
      </c>
      <c r="Y549" s="42">
        <f>IFERROR(ARCHIVOS_COMPLETOS_QMI_1_AL_17_SEP_22[[#This Row],[VENTAS MABE]]/ARCHIVOS_COMPLETOS_QMI_1_AL_17_SEP_22[[#This Row],[VENTAS INDURAMA]],0)</f>
        <v>2.3333333333333335</v>
      </c>
      <c r="Z549" t="str">
        <f>VLOOKUP(ARCHIVOS_COMPLETOS_QMI_1_AL_17_SEP_22[[#This Row],[Columna1]],Tabla5[CLAVE],1,0)</f>
        <v>330 - VEGA BOSQUEREFRIGERACIÓN</v>
      </c>
    </row>
    <row r="550" spans="1:26" x14ac:dyDescent="0.3">
      <c r="A550" t="str">
        <f>CONCATENATE(ARCHIVOS_COMPLETOS_QMI_1_AL_17_SEP_22[[#This Row],[TIENDA HMPV]],ARCHIVOS_COMPLETOS_QMI_1_AL_17_SEP_22[[#This Row],[LINEA]])</f>
        <v>810 - ALMACENES ESPAÑA GRAN COLOMBIACOCINAS</v>
      </c>
      <c r="B550" t="s">
        <v>194</v>
      </c>
      <c r="C550" t="s">
        <v>195</v>
      </c>
      <c r="D550" t="s">
        <v>49</v>
      </c>
      <c r="E550" t="s">
        <v>875</v>
      </c>
      <c r="F550" t="s">
        <v>26</v>
      </c>
      <c r="G550">
        <v>10</v>
      </c>
      <c r="H550">
        <v>4</v>
      </c>
      <c r="I550">
        <v>6</v>
      </c>
      <c r="T550" s="42"/>
      <c r="U550" s="42"/>
      <c r="W550" t="str">
        <f>VLOOKUP(ARCHIVOS_COMPLETOS_QMI_1_AL_17_SEP_22[[#This Row],[TIENDA HMPV]],Tabla6[[NOMBRE PDV HMPDV]:[RETAIL MAPPING]],2,0)</f>
        <v>PLATINO</v>
      </c>
      <c r="X550">
        <f>SUM(ARCHIVOS_COMPLETOS_QMI_1_AL_17_SEP_22[[#This Row],[VENTAS MABE]:[OTROS]])</f>
        <v>10</v>
      </c>
      <c r="Y550" s="42">
        <f>IFERROR(ARCHIVOS_COMPLETOS_QMI_1_AL_17_SEP_22[[#This Row],[VENTAS MABE]]/ARCHIVOS_COMPLETOS_QMI_1_AL_17_SEP_22[[#This Row],[VENTAS INDURAMA]],0)</f>
        <v>0.66666666666666663</v>
      </c>
      <c r="Z550" t="str">
        <f>VLOOKUP(ARCHIVOS_COMPLETOS_QMI_1_AL_17_SEP_22[[#This Row],[Columna1]],Tabla5[CLAVE],1,0)</f>
        <v>810 - ALMACENES ESPAÑA GRAN COLOMBIACOCINAS</v>
      </c>
    </row>
    <row r="551" spans="1:26" x14ac:dyDescent="0.3">
      <c r="A551" t="str">
        <f>CONCATENATE(ARCHIVOS_COMPLETOS_QMI_1_AL_17_SEP_22[[#This Row],[TIENDA HMPV]],ARCHIVOS_COMPLETOS_QMI_1_AL_17_SEP_22[[#This Row],[LINEA]])</f>
        <v>810 - ALMACENES ESPAÑA GRAN COLOMBIAEMPOTRE</v>
      </c>
      <c r="B551" t="s">
        <v>194</v>
      </c>
      <c r="C551" t="s">
        <v>195</v>
      </c>
      <c r="D551" t="s">
        <v>49</v>
      </c>
      <c r="E551" t="s">
        <v>875</v>
      </c>
      <c r="F551" t="s">
        <v>32</v>
      </c>
      <c r="G551">
        <v>3</v>
      </c>
      <c r="H551">
        <v>0</v>
      </c>
      <c r="I551">
        <v>0</v>
      </c>
      <c r="T551" s="42"/>
      <c r="U551" s="42"/>
      <c r="W551" t="str">
        <f>VLOOKUP(ARCHIVOS_COMPLETOS_QMI_1_AL_17_SEP_22[[#This Row],[TIENDA HMPV]],Tabla6[[NOMBRE PDV HMPDV]:[RETAIL MAPPING]],2,0)</f>
        <v>PLATINO</v>
      </c>
      <c r="X551">
        <f>SUM(ARCHIVOS_COMPLETOS_QMI_1_AL_17_SEP_22[[#This Row],[VENTAS MABE]:[OTROS]])</f>
        <v>0</v>
      </c>
      <c r="Y551" s="42">
        <f>IFERROR(ARCHIVOS_COMPLETOS_QMI_1_AL_17_SEP_22[[#This Row],[VENTAS MABE]]/ARCHIVOS_COMPLETOS_QMI_1_AL_17_SEP_22[[#This Row],[VENTAS INDURAMA]],0)</f>
        <v>0</v>
      </c>
      <c r="Z551" t="str">
        <f>VLOOKUP(ARCHIVOS_COMPLETOS_QMI_1_AL_17_SEP_22[[#This Row],[Columna1]],Tabla5[CLAVE],1,0)</f>
        <v>810 - ALMACENES ESPAÑA GRAN COLOMBIAEMPOTRE</v>
      </c>
    </row>
    <row r="552" spans="1:26" x14ac:dyDescent="0.3">
      <c r="A552" t="str">
        <f>CONCATENATE(ARCHIVOS_COMPLETOS_QMI_1_AL_17_SEP_22[[#This Row],[TIENDA HMPV]],ARCHIVOS_COMPLETOS_QMI_1_AL_17_SEP_22[[#This Row],[LINEA]])</f>
        <v>810 - ALMACENES ESPAÑA GRAN COLOMBIAGLOBALES</v>
      </c>
      <c r="B552" t="s">
        <v>194</v>
      </c>
      <c r="C552" t="s">
        <v>195</v>
      </c>
      <c r="D552" t="s">
        <v>49</v>
      </c>
      <c r="E552" t="s">
        <v>875</v>
      </c>
      <c r="F552" t="s">
        <v>27</v>
      </c>
      <c r="G552">
        <v>6</v>
      </c>
      <c r="H552">
        <v>5</v>
      </c>
      <c r="I552">
        <v>0</v>
      </c>
      <c r="T552" s="42"/>
      <c r="U552" s="42"/>
      <c r="W552" t="str">
        <f>VLOOKUP(ARCHIVOS_COMPLETOS_QMI_1_AL_17_SEP_22[[#This Row],[TIENDA HMPV]],Tabla6[[NOMBRE PDV HMPDV]:[RETAIL MAPPING]],2,0)</f>
        <v>PLATINO</v>
      </c>
      <c r="X552">
        <f>SUM(ARCHIVOS_COMPLETOS_QMI_1_AL_17_SEP_22[[#This Row],[VENTAS MABE]:[OTROS]])</f>
        <v>5</v>
      </c>
      <c r="Y552" s="42">
        <f>IFERROR(ARCHIVOS_COMPLETOS_QMI_1_AL_17_SEP_22[[#This Row],[VENTAS MABE]]/ARCHIVOS_COMPLETOS_QMI_1_AL_17_SEP_22[[#This Row],[VENTAS INDURAMA]],0)</f>
        <v>0</v>
      </c>
      <c r="Z552" t="str">
        <f>VLOOKUP(ARCHIVOS_COMPLETOS_QMI_1_AL_17_SEP_22[[#This Row],[Columna1]],Tabla5[CLAVE],1,0)</f>
        <v>810 - ALMACENES ESPAÑA GRAN COLOMBIAGLOBALES</v>
      </c>
    </row>
    <row r="553" spans="1:26" x14ac:dyDescent="0.3">
      <c r="A553" t="str">
        <f>CONCATENATE(ARCHIVOS_COMPLETOS_QMI_1_AL_17_SEP_22[[#This Row],[TIENDA HMPV]],ARCHIVOS_COMPLETOS_QMI_1_AL_17_SEP_22[[#This Row],[LINEA]])</f>
        <v>810 - ALMACENES ESPAÑA GRAN COLOMBIALAVADO</v>
      </c>
      <c r="B553" t="s">
        <v>194</v>
      </c>
      <c r="C553" t="s">
        <v>195</v>
      </c>
      <c r="D553" t="s">
        <v>49</v>
      </c>
      <c r="E553" t="s">
        <v>875</v>
      </c>
      <c r="F553" t="s">
        <v>28</v>
      </c>
      <c r="G553">
        <v>9</v>
      </c>
      <c r="H553">
        <v>3</v>
      </c>
      <c r="I553">
        <v>0</v>
      </c>
      <c r="T553" s="42"/>
      <c r="U553" s="42"/>
      <c r="W553" t="str">
        <f>VLOOKUP(ARCHIVOS_COMPLETOS_QMI_1_AL_17_SEP_22[[#This Row],[TIENDA HMPV]],Tabla6[[NOMBRE PDV HMPDV]:[RETAIL MAPPING]],2,0)</f>
        <v>PLATINO</v>
      </c>
      <c r="X553">
        <f>SUM(ARCHIVOS_COMPLETOS_QMI_1_AL_17_SEP_22[[#This Row],[VENTAS MABE]:[OTROS]])</f>
        <v>3</v>
      </c>
      <c r="Y553" s="42">
        <f>IFERROR(ARCHIVOS_COMPLETOS_QMI_1_AL_17_SEP_22[[#This Row],[VENTAS MABE]]/ARCHIVOS_COMPLETOS_QMI_1_AL_17_SEP_22[[#This Row],[VENTAS INDURAMA]],0)</f>
        <v>0</v>
      </c>
      <c r="Z553" t="str">
        <f>VLOOKUP(ARCHIVOS_COMPLETOS_QMI_1_AL_17_SEP_22[[#This Row],[Columna1]],Tabla5[CLAVE],1,0)</f>
        <v>810 - ALMACENES ESPAÑA GRAN COLOMBIALAVADO</v>
      </c>
    </row>
    <row r="554" spans="1:26" x14ac:dyDescent="0.3">
      <c r="A554" t="str">
        <f>CONCATENATE(ARCHIVOS_COMPLETOS_QMI_1_AL_17_SEP_22[[#This Row],[TIENDA HMPV]],ARCHIVOS_COMPLETOS_QMI_1_AL_17_SEP_22[[#This Row],[LINEA]])</f>
        <v>810 - ALMACENES ESPAÑA GRAN COLOMBIAREFRIGERACIÓN</v>
      </c>
      <c r="B554" t="s">
        <v>194</v>
      </c>
      <c r="C554" t="s">
        <v>195</v>
      </c>
      <c r="D554" t="s">
        <v>49</v>
      </c>
      <c r="E554" t="s">
        <v>875</v>
      </c>
      <c r="F554" t="s">
        <v>29</v>
      </c>
      <c r="G554">
        <v>9</v>
      </c>
      <c r="H554">
        <v>5</v>
      </c>
      <c r="I554">
        <v>10</v>
      </c>
      <c r="T554" s="42"/>
      <c r="U554" s="42"/>
      <c r="W554" t="str">
        <f>VLOOKUP(ARCHIVOS_COMPLETOS_QMI_1_AL_17_SEP_22[[#This Row],[TIENDA HMPV]],Tabla6[[NOMBRE PDV HMPDV]:[RETAIL MAPPING]],2,0)</f>
        <v>PLATINO</v>
      </c>
      <c r="X554">
        <f>SUM(ARCHIVOS_COMPLETOS_QMI_1_AL_17_SEP_22[[#This Row],[VENTAS MABE]:[OTROS]])</f>
        <v>15</v>
      </c>
      <c r="Y554" s="42">
        <f>IFERROR(ARCHIVOS_COMPLETOS_QMI_1_AL_17_SEP_22[[#This Row],[VENTAS MABE]]/ARCHIVOS_COMPLETOS_QMI_1_AL_17_SEP_22[[#This Row],[VENTAS INDURAMA]],0)</f>
        <v>0.5</v>
      </c>
      <c r="Z554" t="str">
        <f>VLOOKUP(ARCHIVOS_COMPLETOS_QMI_1_AL_17_SEP_22[[#This Row],[Columna1]],Tabla5[CLAVE],1,0)</f>
        <v>810 - ALMACENES ESPAÑA GRAN COLOMBIAREFRIGERACIÓN</v>
      </c>
    </row>
    <row r="555" spans="1:26" x14ac:dyDescent="0.3">
      <c r="A555" t="str">
        <f>CONCATENATE(ARCHIVOS_COMPLETOS_QMI_1_AL_17_SEP_22[[#This Row],[TIENDA HMPV]],ARCHIVOS_COMPLETOS_QMI_1_AL_17_SEP_22[[#This Row],[LINEA]])</f>
        <v>529 - CREDITOS GRAN COLOMBIACOCINAS</v>
      </c>
      <c r="B555" t="s">
        <v>194</v>
      </c>
      <c r="C555" t="s">
        <v>195</v>
      </c>
      <c r="D555" t="s">
        <v>23</v>
      </c>
      <c r="E555" t="s">
        <v>894</v>
      </c>
      <c r="F555" t="s">
        <v>26</v>
      </c>
      <c r="G555">
        <v>6</v>
      </c>
      <c r="H555">
        <v>1</v>
      </c>
      <c r="I555">
        <v>0</v>
      </c>
      <c r="T555" s="42"/>
      <c r="U555" s="42"/>
      <c r="W555" t="str">
        <f>VLOOKUP(ARCHIVOS_COMPLETOS_QMI_1_AL_17_SEP_22[[#This Row],[TIENDA HMPV]],Tabla6[[NOMBRE PDV HMPDV]:[RETAIL MAPPING]],2,0)</f>
        <v>PLATA</v>
      </c>
      <c r="X555">
        <f>SUM(ARCHIVOS_COMPLETOS_QMI_1_AL_17_SEP_22[[#This Row],[VENTAS MABE]:[OTROS]])</f>
        <v>1</v>
      </c>
      <c r="Y555" s="42">
        <f>IFERROR(ARCHIVOS_COMPLETOS_QMI_1_AL_17_SEP_22[[#This Row],[VENTAS MABE]]/ARCHIVOS_COMPLETOS_QMI_1_AL_17_SEP_22[[#This Row],[VENTAS INDURAMA]],0)</f>
        <v>0</v>
      </c>
      <c r="Z555" t="str">
        <f>VLOOKUP(ARCHIVOS_COMPLETOS_QMI_1_AL_17_SEP_22[[#This Row],[Columna1]],Tabla5[CLAVE],1,0)</f>
        <v>529 - CREDITOS GRAN COLOMBIACOCINAS</v>
      </c>
    </row>
    <row r="556" spans="1:26" x14ac:dyDescent="0.3">
      <c r="A556" t="str">
        <f>CONCATENATE(ARCHIVOS_COMPLETOS_QMI_1_AL_17_SEP_22[[#This Row],[TIENDA HMPV]],ARCHIVOS_COMPLETOS_QMI_1_AL_17_SEP_22[[#This Row],[LINEA]])</f>
        <v>529 - CREDITOS GRAN COLOMBIAREFRIGERACIÓN</v>
      </c>
      <c r="B556" t="s">
        <v>194</v>
      </c>
      <c r="C556" t="s">
        <v>195</v>
      </c>
      <c r="D556" t="s">
        <v>23</v>
      </c>
      <c r="E556" t="s">
        <v>894</v>
      </c>
      <c r="F556" t="s">
        <v>29</v>
      </c>
      <c r="G556">
        <v>5</v>
      </c>
      <c r="H556">
        <v>1</v>
      </c>
      <c r="I556">
        <v>0</v>
      </c>
      <c r="T556" s="42"/>
      <c r="U556" s="42"/>
      <c r="W556" t="str">
        <f>VLOOKUP(ARCHIVOS_COMPLETOS_QMI_1_AL_17_SEP_22[[#This Row],[TIENDA HMPV]],Tabla6[[NOMBRE PDV HMPDV]:[RETAIL MAPPING]],2,0)</f>
        <v>PLATA</v>
      </c>
      <c r="X556">
        <f>SUM(ARCHIVOS_COMPLETOS_QMI_1_AL_17_SEP_22[[#This Row],[VENTAS MABE]:[OTROS]])</f>
        <v>1</v>
      </c>
      <c r="Y556" s="42">
        <f>IFERROR(ARCHIVOS_COMPLETOS_QMI_1_AL_17_SEP_22[[#This Row],[VENTAS MABE]]/ARCHIVOS_COMPLETOS_QMI_1_AL_17_SEP_22[[#This Row],[VENTAS INDURAMA]],0)</f>
        <v>0</v>
      </c>
      <c r="Z556" t="str">
        <f>VLOOKUP(ARCHIVOS_COMPLETOS_QMI_1_AL_17_SEP_22[[#This Row],[Columna1]],Tabla5[CLAVE],1,0)</f>
        <v>529 - CREDITOS GRAN COLOMBIAREFRIGERACIÓN</v>
      </c>
    </row>
    <row r="557" spans="1:26" x14ac:dyDescent="0.3">
      <c r="A557" t="str">
        <f>CONCATENATE(ARCHIVOS_COMPLETOS_QMI_1_AL_17_SEP_22[[#This Row],[TIENDA HMPV]],ARCHIVOS_COMPLETOS_QMI_1_AL_17_SEP_22[[#This Row],[LINEA]])</f>
        <v>604 - CUE.LUIS CORDEROCOCINAS</v>
      </c>
      <c r="B557" t="s">
        <v>194</v>
      </c>
      <c r="C557" t="s">
        <v>195</v>
      </c>
      <c r="D557" t="s">
        <v>51</v>
      </c>
      <c r="E557" t="s">
        <v>196</v>
      </c>
      <c r="F557" t="s">
        <v>26</v>
      </c>
      <c r="G557">
        <v>4</v>
      </c>
      <c r="H557">
        <v>0</v>
      </c>
      <c r="I557">
        <v>2</v>
      </c>
      <c r="T557" s="42"/>
      <c r="U557" s="42"/>
      <c r="W557" t="str">
        <f>VLOOKUP(ARCHIVOS_COMPLETOS_QMI_1_AL_17_SEP_22[[#This Row],[TIENDA HMPV]],Tabla6[[NOMBRE PDV HMPDV]:[RETAIL MAPPING]],2,0)</f>
        <v>ORO</v>
      </c>
      <c r="X557">
        <f>SUM(ARCHIVOS_COMPLETOS_QMI_1_AL_17_SEP_22[[#This Row],[VENTAS MABE]:[OTROS]])</f>
        <v>2</v>
      </c>
      <c r="Y557" s="42">
        <f>IFERROR(ARCHIVOS_COMPLETOS_QMI_1_AL_17_SEP_22[[#This Row],[VENTAS MABE]]/ARCHIVOS_COMPLETOS_QMI_1_AL_17_SEP_22[[#This Row],[VENTAS INDURAMA]],0)</f>
        <v>0</v>
      </c>
      <c r="Z557" t="str">
        <f>VLOOKUP(ARCHIVOS_COMPLETOS_QMI_1_AL_17_SEP_22[[#This Row],[Columna1]],Tabla5[CLAVE],1,0)</f>
        <v>604 - CUE.LUIS CORDEROCOCINAS</v>
      </c>
    </row>
    <row r="558" spans="1:26" x14ac:dyDescent="0.3">
      <c r="A558" t="str">
        <f>CONCATENATE(ARCHIVOS_COMPLETOS_QMI_1_AL_17_SEP_22[[#This Row],[TIENDA HMPV]],ARCHIVOS_COMPLETOS_QMI_1_AL_17_SEP_22[[#This Row],[LINEA]])</f>
        <v>604 - CUE.LUIS CORDEROLAVADO</v>
      </c>
      <c r="B558" t="s">
        <v>194</v>
      </c>
      <c r="C558" t="s">
        <v>195</v>
      </c>
      <c r="D558" t="s">
        <v>51</v>
      </c>
      <c r="E558" t="s">
        <v>196</v>
      </c>
      <c r="F558" t="s">
        <v>28</v>
      </c>
      <c r="G558">
        <v>0</v>
      </c>
      <c r="H558">
        <v>0</v>
      </c>
      <c r="I558">
        <v>0</v>
      </c>
      <c r="T558" s="42"/>
      <c r="U558" s="42"/>
      <c r="W558" t="str">
        <f>VLOOKUP(ARCHIVOS_COMPLETOS_QMI_1_AL_17_SEP_22[[#This Row],[TIENDA HMPV]],Tabla6[[NOMBRE PDV HMPDV]:[RETAIL MAPPING]],2,0)</f>
        <v>ORO</v>
      </c>
      <c r="X558">
        <f>SUM(ARCHIVOS_COMPLETOS_QMI_1_AL_17_SEP_22[[#This Row],[VENTAS MABE]:[OTROS]])</f>
        <v>0</v>
      </c>
      <c r="Y558" s="42">
        <f>IFERROR(ARCHIVOS_COMPLETOS_QMI_1_AL_17_SEP_22[[#This Row],[VENTAS MABE]]/ARCHIVOS_COMPLETOS_QMI_1_AL_17_SEP_22[[#This Row],[VENTAS INDURAMA]],0)</f>
        <v>0</v>
      </c>
      <c r="Z558" t="str">
        <f>VLOOKUP(ARCHIVOS_COMPLETOS_QMI_1_AL_17_SEP_22[[#This Row],[Columna1]],Tabla5[CLAVE],1,0)</f>
        <v>604 - CUE.LUIS CORDEROLAVADO</v>
      </c>
    </row>
    <row r="559" spans="1:26" x14ac:dyDescent="0.3">
      <c r="A559" t="str">
        <f>CONCATENATE(ARCHIVOS_COMPLETOS_QMI_1_AL_17_SEP_22[[#This Row],[TIENDA HMPV]],ARCHIVOS_COMPLETOS_QMI_1_AL_17_SEP_22[[#This Row],[LINEA]])</f>
        <v>604 - CUE.LUIS CORDEROREFRIGERACIÓN</v>
      </c>
      <c r="B559" t="s">
        <v>194</v>
      </c>
      <c r="C559" t="s">
        <v>195</v>
      </c>
      <c r="D559" t="s">
        <v>51</v>
      </c>
      <c r="E559" t="s">
        <v>196</v>
      </c>
      <c r="F559" t="s">
        <v>29</v>
      </c>
      <c r="G559">
        <v>3</v>
      </c>
      <c r="H559">
        <v>1</v>
      </c>
      <c r="I559">
        <v>5</v>
      </c>
      <c r="T559" s="42"/>
      <c r="U559" s="42"/>
      <c r="W559" t="str">
        <f>VLOOKUP(ARCHIVOS_COMPLETOS_QMI_1_AL_17_SEP_22[[#This Row],[TIENDA HMPV]],Tabla6[[NOMBRE PDV HMPDV]:[RETAIL MAPPING]],2,0)</f>
        <v>ORO</v>
      </c>
      <c r="X559">
        <f>SUM(ARCHIVOS_COMPLETOS_QMI_1_AL_17_SEP_22[[#This Row],[VENTAS MABE]:[OTROS]])</f>
        <v>6</v>
      </c>
      <c r="Y559" s="42">
        <f>IFERROR(ARCHIVOS_COMPLETOS_QMI_1_AL_17_SEP_22[[#This Row],[VENTAS MABE]]/ARCHIVOS_COMPLETOS_QMI_1_AL_17_SEP_22[[#This Row],[VENTAS INDURAMA]],0)</f>
        <v>0.2</v>
      </c>
      <c r="Z559" t="str">
        <f>VLOOKUP(ARCHIVOS_COMPLETOS_QMI_1_AL_17_SEP_22[[#This Row],[Columna1]],Tabla5[CLAVE],1,0)</f>
        <v>604 - CUE.LUIS CORDEROREFRIGERACIÓN</v>
      </c>
    </row>
    <row r="560" spans="1:26" x14ac:dyDescent="0.3">
      <c r="A560" t="str">
        <f>CONCATENATE(ARCHIVOS_COMPLETOS_QMI_1_AL_17_SEP_22[[#This Row],[TIENDA HMPV]],ARCHIVOS_COMPLETOS_QMI_1_AL_17_SEP_22[[#This Row],[LINEA]])</f>
        <v>529 - CREDITOS GRAN COLOMBIALAVADO</v>
      </c>
      <c r="B560" t="s">
        <v>194</v>
      </c>
      <c r="C560" t="s">
        <v>195</v>
      </c>
      <c r="D560" t="s">
        <v>23</v>
      </c>
      <c r="E560" t="s">
        <v>894</v>
      </c>
      <c r="F560" t="s">
        <v>28</v>
      </c>
      <c r="G560">
        <v>1</v>
      </c>
      <c r="H560">
        <v>1</v>
      </c>
      <c r="I560">
        <v>0</v>
      </c>
      <c r="T560" s="42"/>
      <c r="U560" s="42"/>
      <c r="W560" t="str">
        <f>VLOOKUP(ARCHIVOS_COMPLETOS_QMI_1_AL_17_SEP_22[[#This Row],[TIENDA HMPV]],Tabla6[[NOMBRE PDV HMPDV]:[RETAIL MAPPING]],2,0)</f>
        <v>PLATA</v>
      </c>
      <c r="X560">
        <f>SUM(ARCHIVOS_COMPLETOS_QMI_1_AL_17_SEP_22[[#This Row],[VENTAS MABE]:[OTROS]])</f>
        <v>1</v>
      </c>
      <c r="Y560" s="42">
        <f>IFERROR(ARCHIVOS_COMPLETOS_QMI_1_AL_17_SEP_22[[#This Row],[VENTAS MABE]]/ARCHIVOS_COMPLETOS_QMI_1_AL_17_SEP_22[[#This Row],[VENTAS INDURAMA]],0)</f>
        <v>0</v>
      </c>
      <c r="Z560" t="str">
        <f>VLOOKUP(ARCHIVOS_COMPLETOS_QMI_1_AL_17_SEP_22[[#This Row],[Columna1]],Tabla5[CLAVE],1,0)</f>
        <v>529 - CREDITOS GRAN COLOMBIALAVADO</v>
      </c>
    </row>
    <row r="561" spans="1:26" x14ac:dyDescent="0.3">
      <c r="A561" t="str">
        <f>CONCATENATE(ARCHIVOS_COMPLETOS_QMI_1_AL_17_SEP_22[[#This Row],[TIENDA HMPV]],ARCHIVOS_COMPLETOS_QMI_1_AL_17_SEP_22[[#This Row],[LINEA]])</f>
        <v>186 - 1811-TIENDA AMBATO 1811COCINAS</v>
      </c>
      <c r="B561" t="s">
        <v>197</v>
      </c>
      <c r="C561" t="s">
        <v>198</v>
      </c>
      <c r="D561" t="s">
        <v>39</v>
      </c>
      <c r="E561" t="s">
        <v>199</v>
      </c>
      <c r="F561" t="s">
        <v>26</v>
      </c>
      <c r="G561">
        <v>2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 s="42"/>
      <c r="U561" s="42"/>
      <c r="W561" t="str">
        <f>VLOOKUP(ARCHIVOS_COMPLETOS_QMI_1_AL_17_SEP_22[[#This Row],[TIENDA HMPV]],Tabla6[[NOMBRE PDV HMPDV]:[RETAIL MAPPING]],2,0)</f>
        <v>BRONCE</v>
      </c>
      <c r="X561">
        <f>SUM(ARCHIVOS_COMPLETOS_QMI_1_AL_17_SEP_22[[#This Row],[VENTAS MABE]:[OTROS]])</f>
        <v>1</v>
      </c>
      <c r="Y561" s="42">
        <f>IFERROR(ARCHIVOS_COMPLETOS_QMI_1_AL_17_SEP_22[[#This Row],[VENTAS MABE]]/ARCHIVOS_COMPLETOS_QMI_1_AL_17_SEP_22[[#This Row],[VENTAS INDURAMA]],0)</f>
        <v>0</v>
      </c>
      <c r="Z561" t="str">
        <f>VLOOKUP(ARCHIVOS_COMPLETOS_QMI_1_AL_17_SEP_22[[#This Row],[Columna1]],Tabla5[CLAVE],1,0)</f>
        <v>186 - 1811-TIENDA AMBATO 1811COCINAS</v>
      </c>
    </row>
    <row r="562" spans="1:26" x14ac:dyDescent="0.3">
      <c r="A562" t="str">
        <f>CONCATENATE(ARCHIVOS_COMPLETOS_QMI_1_AL_17_SEP_22[[#This Row],[TIENDA HMPV]],ARCHIVOS_COMPLETOS_QMI_1_AL_17_SEP_22[[#This Row],[LINEA]])</f>
        <v>186 - 1811-TIENDA AMBATO 1811GLOBALES</v>
      </c>
      <c r="B562" t="s">
        <v>197</v>
      </c>
      <c r="C562" t="s">
        <v>198</v>
      </c>
      <c r="D562" t="s">
        <v>39</v>
      </c>
      <c r="E562" t="s">
        <v>199</v>
      </c>
      <c r="F562" t="s">
        <v>27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 s="42"/>
      <c r="U562" s="42"/>
      <c r="W562" t="str">
        <f>VLOOKUP(ARCHIVOS_COMPLETOS_QMI_1_AL_17_SEP_22[[#This Row],[TIENDA HMPV]],Tabla6[[NOMBRE PDV HMPDV]:[RETAIL MAPPING]],2,0)</f>
        <v>BRONCE</v>
      </c>
      <c r="X562">
        <f>SUM(ARCHIVOS_COMPLETOS_QMI_1_AL_17_SEP_22[[#This Row],[VENTAS MABE]:[OTROS]])</f>
        <v>0</v>
      </c>
      <c r="Y562" s="42">
        <f>IFERROR(ARCHIVOS_COMPLETOS_QMI_1_AL_17_SEP_22[[#This Row],[VENTAS MABE]]/ARCHIVOS_COMPLETOS_QMI_1_AL_17_SEP_22[[#This Row],[VENTAS INDURAMA]],0)</f>
        <v>0</v>
      </c>
      <c r="Z562" t="str">
        <f>VLOOKUP(ARCHIVOS_COMPLETOS_QMI_1_AL_17_SEP_22[[#This Row],[Columna1]],Tabla5[CLAVE],1,0)</f>
        <v>186 - 1811-TIENDA AMBATO 1811GLOBALES</v>
      </c>
    </row>
    <row r="563" spans="1:26" x14ac:dyDescent="0.3">
      <c r="A563" t="str">
        <f>CONCATENATE(ARCHIVOS_COMPLETOS_QMI_1_AL_17_SEP_22[[#This Row],[TIENDA HMPV]],ARCHIVOS_COMPLETOS_QMI_1_AL_17_SEP_22[[#This Row],[LINEA]])</f>
        <v>186 - 1811-TIENDA AMBATO 1811LAVADO</v>
      </c>
      <c r="B563" t="s">
        <v>197</v>
      </c>
      <c r="C563" t="s">
        <v>198</v>
      </c>
      <c r="D563" t="s">
        <v>39</v>
      </c>
      <c r="E563" t="s">
        <v>199</v>
      </c>
      <c r="F563" t="s">
        <v>28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 s="42"/>
      <c r="U563" s="42"/>
      <c r="W563" t="str">
        <f>VLOOKUP(ARCHIVOS_COMPLETOS_QMI_1_AL_17_SEP_22[[#This Row],[TIENDA HMPV]],Tabla6[[NOMBRE PDV HMPDV]:[RETAIL MAPPING]],2,0)</f>
        <v>BRONCE</v>
      </c>
      <c r="X563">
        <f>SUM(ARCHIVOS_COMPLETOS_QMI_1_AL_17_SEP_22[[#This Row],[VENTAS MABE]:[OTROS]])</f>
        <v>2</v>
      </c>
      <c r="Y563" s="42">
        <f>IFERROR(ARCHIVOS_COMPLETOS_QMI_1_AL_17_SEP_22[[#This Row],[VENTAS MABE]]/ARCHIVOS_COMPLETOS_QMI_1_AL_17_SEP_22[[#This Row],[VENTAS INDURAMA]],0)</f>
        <v>0</v>
      </c>
      <c r="Z563" t="str">
        <f>VLOOKUP(ARCHIVOS_COMPLETOS_QMI_1_AL_17_SEP_22[[#This Row],[Columna1]],Tabla5[CLAVE],1,0)</f>
        <v>186 - 1811-TIENDA AMBATO 1811LAVADO</v>
      </c>
    </row>
    <row r="564" spans="1:26" x14ac:dyDescent="0.3">
      <c r="A564" t="str">
        <f>CONCATENATE(ARCHIVOS_COMPLETOS_QMI_1_AL_17_SEP_22[[#This Row],[TIENDA HMPV]],ARCHIVOS_COMPLETOS_QMI_1_AL_17_SEP_22[[#This Row],[LINEA]])</f>
        <v>186 - 1811-TIENDA AMBATO 1811REFRIGERACIÓN</v>
      </c>
      <c r="B564" t="s">
        <v>197</v>
      </c>
      <c r="C564" t="s">
        <v>198</v>
      </c>
      <c r="D564" t="s">
        <v>39</v>
      </c>
      <c r="E564" t="s">
        <v>199</v>
      </c>
      <c r="F564" t="s">
        <v>29</v>
      </c>
      <c r="G564">
        <v>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 s="42"/>
      <c r="U564" s="42"/>
      <c r="W564" t="str">
        <f>VLOOKUP(ARCHIVOS_COMPLETOS_QMI_1_AL_17_SEP_22[[#This Row],[TIENDA HMPV]],Tabla6[[NOMBRE PDV HMPDV]:[RETAIL MAPPING]],2,0)</f>
        <v>BRONCE</v>
      </c>
      <c r="X564">
        <f>SUM(ARCHIVOS_COMPLETOS_QMI_1_AL_17_SEP_22[[#This Row],[VENTAS MABE]:[OTROS]])</f>
        <v>0</v>
      </c>
      <c r="Y564" s="42">
        <f>IFERROR(ARCHIVOS_COMPLETOS_QMI_1_AL_17_SEP_22[[#This Row],[VENTAS MABE]]/ARCHIVOS_COMPLETOS_QMI_1_AL_17_SEP_22[[#This Row],[VENTAS INDURAMA]],0)</f>
        <v>0</v>
      </c>
      <c r="Z564" t="str">
        <f>VLOOKUP(ARCHIVOS_COMPLETOS_QMI_1_AL_17_SEP_22[[#This Row],[Columna1]],Tabla5[CLAVE],1,0)</f>
        <v>186 - 1811-TIENDA AMBATO 1811REFRIGERACIÓN</v>
      </c>
    </row>
    <row r="565" spans="1:26" x14ac:dyDescent="0.3">
      <c r="A565" t="str">
        <f>CONCATENATE(ARCHIVOS_COMPLETOS_QMI_1_AL_17_SEP_22[[#This Row],[TIENDA HMPV]],ARCHIVOS_COMPLETOS_QMI_1_AL_17_SEP_22[[#This Row],[LINEA]])</f>
        <v>188 - 1819-TIENDA AMBATO 1819COCINAS</v>
      </c>
      <c r="B565" t="s">
        <v>197</v>
      </c>
      <c r="C565" t="s">
        <v>198</v>
      </c>
      <c r="D565" t="s">
        <v>39</v>
      </c>
      <c r="E565" t="s">
        <v>200</v>
      </c>
      <c r="F565" t="s">
        <v>26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 s="42"/>
      <c r="U565" s="42"/>
      <c r="W565" t="str">
        <f>VLOOKUP(ARCHIVOS_COMPLETOS_QMI_1_AL_17_SEP_22[[#This Row],[TIENDA HMPV]],Tabla6[[NOMBRE PDV HMPDV]:[RETAIL MAPPING]],2,0)</f>
        <v>BRONCE</v>
      </c>
      <c r="X565">
        <f>SUM(ARCHIVOS_COMPLETOS_QMI_1_AL_17_SEP_22[[#This Row],[VENTAS MABE]:[OTROS]])</f>
        <v>2</v>
      </c>
      <c r="Y565" s="42">
        <f>IFERROR(ARCHIVOS_COMPLETOS_QMI_1_AL_17_SEP_22[[#This Row],[VENTAS MABE]]/ARCHIVOS_COMPLETOS_QMI_1_AL_17_SEP_22[[#This Row],[VENTAS INDURAMA]],0)</f>
        <v>0</v>
      </c>
      <c r="Z565" t="str">
        <f>VLOOKUP(ARCHIVOS_COMPLETOS_QMI_1_AL_17_SEP_22[[#This Row],[Columna1]],Tabla5[CLAVE],1,0)</f>
        <v>188 - 1819-TIENDA AMBATO 1819COCINAS</v>
      </c>
    </row>
    <row r="566" spans="1:26" x14ac:dyDescent="0.3">
      <c r="A566" t="str">
        <f>CONCATENATE(ARCHIVOS_COMPLETOS_QMI_1_AL_17_SEP_22[[#This Row],[TIENDA HMPV]],ARCHIVOS_COMPLETOS_QMI_1_AL_17_SEP_22[[#This Row],[LINEA]])</f>
        <v>188 - 1819-TIENDA AMBATO 1819GLOBALES</v>
      </c>
      <c r="B566" t="s">
        <v>197</v>
      </c>
      <c r="C566" t="s">
        <v>198</v>
      </c>
      <c r="D566" t="s">
        <v>39</v>
      </c>
      <c r="E566" t="s">
        <v>200</v>
      </c>
      <c r="F566" t="s">
        <v>27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T566" s="42"/>
      <c r="U566" s="42"/>
      <c r="W566" t="str">
        <f>VLOOKUP(ARCHIVOS_COMPLETOS_QMI_1_AL_17_SEP_22[[#This Row],[TIENDA HMPV]],Tabla6[[NOMBRE PDV HMPDV]:[RETAIL MAPPING]],2,0)</f>
        <v>BRONCE</v>
      </c>
      <c r="X566">
        <f>SUM(ARCHIVOS_COMPLETOS_QMI_1_AL_17_SEP_22[[#This Row],[VENTAS MABE]:[OTROS]])</f>
        <v>1</v>
      </c>
      <c r="Y566" s="42">
        <f>IFERROR(ARCHIVOS_COMPLETOS_QMI_1_AL_17_SEP_22[[#This Row],[VENTAS MABE]]/ARCHIVOS_COMPLETOS_QMI_1_AL_17_SEP_22[[#This Row],[VENTAS INDURAMA]],0)</f>
        <v>0</v>
      </c>
      <c r="Z566" t="str">
        <f>VLOOKUP(ARCHIVOS_COMPLETOS_QMI_1_AL_17_SEP_22[[#This Row],[Columna1]],Tabla5[CLAVE],1,0)</f>
        <v>188 - 1819-TIENDA AMBATO 1819GLOBALES</v>
      </c>
    </row>
    <row r="567" spans="1:26" x14ac:dyDescent="0.3">
      <c r="A567" t="str">
        <f>CONCATENATE(ARCHIVOS_COMPLETOS_QMI_1_AL_17_SEP_22[[#This Row],[TIENDA HMPV]],ARCHIVOS_COMPLETOS_QMI_1_AL_17_SEP_22[[#This Row],[LINEA]])</f>
        <v>188 - 1819-TIENDA AMBATO 1819REFRIGERACIÓN</v>
      </c>
      <c r="B567" t="s">
        <v>197</v>
      </c>
      <c r="C567" t="s">
        <v>198</v>
      </c>
      <c r="D567" t="s">
        <v>39</v>
      </c>
      <c r="E567" t="s">
        <v>200</v>
      </c>
      <c r="F567" t="s">
        <v>29</v>
      </c>
      <c r="G567">
        <v>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 s="42"/>
      <c r="U567" s="42"/>
      <c r="W567" t="str">
        <f>VLOOKUP(ARCHIVOS_COMPLETOS_QMI_1_AL_17_SEP_22[[#This Row],[TIENDA HMPV]],Tabla6[[NOMBRE PDV HMPDV]:[RETAIL MAPPING]],2,0)</f>
        <v>BRONCE</v>
      </c>
      <c r="X567">
        <f>SUM(ARCHIVOS_COMPLETOS_QMI_1_AL_17_SEP_22[[#This Row],[VENTAS MABE]:[OTROS]])</f>
        <v>0</v>
      </c>
      <c r="Y567" s="42">
        <f>IFERROR(ARCHIVOS_COMPLETOS_QMI_1_AL_17_SEP_22[[#This Row],[VENTAS MABE]]/ARCHIVOS_COMPLETOS_QMI_1_AL_17_SEP_22[[#This Row],[VENTAS INDURAMA]],0)</f>
        <v>0</v>
      </c>
      <c r="Z567" t="str">
        <f>VLOOKUP(ARCHIVOS_COMPLETOS_QMI_1_AL_17_SEP_22[[#This Row],[Columna1]],Tabla5[CLAVE],1,0)</f>
        <v>188 - 1819-TIENDA AMBATO 1819REFRIGERACIÓN</v>
      </c>
    </row>
    <row r="568" spans="1:26" x14ac:dyDescent="0.3">
      <c r="A568" t="str">
        <f>CONCATENATE(ARCHIVOS_COMPLETOS_QMI_1_AL_17_SEP_22[[#This Row],[TIENDA HMPV]],ARCHIVOS_COMPLETOS_QMI_1_AL_17_SEP_22[[#This Row],[LINEA]])</f>
        <v>187 - 1818-TIENDA AMBATO NORTE 1818COCINAS</v>
      </c>
      <c r="B568" t="s">
        <v>197</v>
      </c>
      <c r="C568" t="s">
        <v>198</v>
      </c>
      <c r="D568" t="s">
        <v>39</v>
      </c>
      <c r="E568" t="s">
        <v>201</v>
      </c>
      <c r="F568" t="s">
        <v>26</v>
      </c>
      <c r="G568">
        <v>6</v>
      </c>
      <c r="H568">
        <v>3</v>
      </c>
      <c r="I568">
        <v>4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T568" s="42"/>
      <c r="U568" s="42"/>
      <c r="W568" t="str">
        <f>VLOOKUP(ARCHIVOS_COMPLETOS_QMI_1_AL_17_SEP_22[[#This Row],[TIENDA HMPV]],Tabla6[[NOMBRE PDV HMPDV]:[RETAIL MAPPING]],2,0)</f>
        <v>PLATA</v>
      </c>
      <c r="X568">
        <f>SUM(ARCHIVOS_COMPLETOS_QMI_1_AL_17_SEP_22[[#This Row],[VENTAS MABE]:[OTROS]])</f>
        <v>8</v>
      </c>
      <c r="Y568" s="42">
        <f>IFERROR(ARCHIVOS_COMPLETOS_QMI_1_AL_17_SEP_22[[#This Row],[VENTAS MABE]]/ARCHIVOS_COMPLETOS_QMI_1_AL_17_SEP_22[[#This Row],[VENTAS INDURAMA]],0)</f>
        <v>0.75</v>
      </c>
      <c r="Z568" t="str">
        <f>VLOOKUP(ARCHIVOS_COMPLETOS_QMI_1_AL_17_SEP_22[[#This Row],[Columna1]],Tabla5[CLAVE],1,0)</f>
        <v>187 - 1818-TIENDA AMBATO NORTE 1818COCINAS</v>
      </c>
    </row>
    <row r="569" spans="1:26" x14ac:dyDescent="0.3">
      <c r="A569" t="str">
        <f>CONCATENATE(ARCHIVOS_COMPLETOS_QMI_1_AL_17_SEP_22[[#This Row],[TIENDA HMPV]],ARCHIVOS_COMPLETOS_QMI_1_AL_17_SEP_22[[#This Row],[LINEA]])</f>
        <v>187 - 1818-TIENDA AMBATO NORTE 1818EMPOTRE</v>
      </c>
      <c r="B569" t="s">
        <v>197</v>
      </c>
      <c r="C569" t="s">
        <v>198</v>
      </c>
      <c r="D569" t="s">
        <v>39</v>
      </c>
      <c r="E569" t="s">
        <v>201</v>
      </c>
      <c r="F569" t="s">
        <v>32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 s="42"/>
      <c r="U569" s="42"/>
      <c r="W569" t="str">
        <f>VLOOKUP(ARCHIVOS_COMPLETOS_QMI_1_AL_17_SEP_22[[#This Row],[TIENDA HMPV]],Tabla6[[NOMBRE PDV HMPDV]:[RETAIL MAPPING]],2,0)</f>
        <v>PLATA</v>
      </c>
      <c r="X569">
        <f>SUM(ARCHIVOS_COMPLETOS_QMI_1_AL_17_SEP_22[[#This Row],[VENTAS MABE]:[OTROS]])</f>
        <v>0</v>
      </c>
      <c r="Y569" s="42">
        <f>IFERROR(ARCHIVOS_COMPLETOS_QMI_1_AL_17_SEP_22[[#This Row],[VENTAS MABE]]/ARCHIVOS_COMPLETOS_QMI_1_AL_17_SEP_22[[#This Row],[VENTAS INDURAMA]],0)</f>
        <v>0</v>
      </c>
      <c r="Z569" t="str">
        <f>VLOOKUP(ARCHIVOS_COMPLETOS_QMI_1_AL_17_SEP_22[[#This Row],[Columna1]],Tabla5[CLAVE],1,0)</f>
        <v>187 - 1818-TIENDA AMBATO NORTE 1818EMPOTRE</v>
      </c>
    </row>
    <row r="570" spans="1:26" x14ac:dyDescent="0.3">
      <c r="A570" t="str">
        <f>CONCATENATE(ARCHIVOS_COMPLETOS_QMI_1_AL_17_SEP_22[[#This Row],[TIENDA HMPV]],ARCHIVOS_COMPLETOS_QMI_1_AL_17_SEP_22[[#This Row],[LINEA]])</f>
        <v>187 - 1818-TIENDA AMBATO NORTE 1818GLOBALES</v>
      </c>
      <c r="B570" t="s">
        <v>197</v>
      </c>
      <c r="C570" t="s">
        <v>198</v>
      </c>
      <c r="D570" t="s">
        <v>39</v>
      </c>
      <c r="E570" t="s">
        <v>201</v>
      </c>
      <c r="F570" t="s">
        <v>27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2</v>
      </c>
      <c r="T570" s="42"/>
      <c r="U570" s="42"/>
      <c r="W570" t="str">
        <f>VLOOKUP(ARCHIVOS_COMPLETOS_QMI_1_AL_17_SEP_22[[#This Row],[TIENDA HMPV]],Tabla6[[NOMBRE PDV HMPDV]:[RETAIL MAPPING]],2,0)</f>
        <v>PLATA</v>
      </c>
      <c r="X570">
        <f>SUM(ARCHIVOS_COMPLETOS_QMI_1_AL_17_SEP_22[[#This Row],[VENTAS MABE]:[OTROS]])</f>
        <v>4</v>
      </c>
      <c r="Y570" s="42">
        <f>IFERROR(ARCHIVOS_COMPLETOS_QMI_1_AL_17_SEP_22[[#This Row],[VENTAS MABE]]/ARCHIVOS_COMPLETOS_QMI_1_AL_17_SEP_22[[#This Row],[VENTAS INDURAMA]],0)</f>
        <v>0</v>
      </c>
      <c r="Z570" t="str">
        <f>VLOOKUP(ARCHIVOS_COMPLETOS_QMI_1_AL_17_SEP_22[[#This Row],[Columna1]],Tabla5[CLAVE],1,0)</f>
        <v>187 - 1818-TIENDA AMBATO NORTE 1818GLOBALES</v>
      </c>
    </row>
    <row r="571" spans="1:26" x14ac:dyDescent="0.3">
      <c r="A571" t="str">
        <f>CONCATENATE(ARCHIVOS_COMPLETOS_QMI_1_AL_17_SEP_22[[#This Row],[TIENDA HMPV]],ARCHIVOS_COMPLETOS_QMI_1_AL_17_SEP_22[[#This Row],[LINEA]])</f>
        <v>187 - 1818-TIENDA AMBATO NORTE 1818LAVADO</v>
      </c>
      <c r="B571" t="s">
        <v>197</v>
      </c>
      <c r="C571" t="s">
        <v>198</v>
      </c>
      <c r="D571" t="s">
        <v>39</v>
      </c>
      <c r="E571" t="s">
        <v>201</v>
      </c>
      <c r="F571" t="s">
        <v>28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 s="42"/>
      <c r="U571" s="42"/>
      <c r="W571" t="str">
        <f>VLOOKUP(ARCHIVOS_COMPLETOS_QMI_1_AL_17_SEP_22[[#This Row],[TIENDA HMPV]],Tabla6[[NOMBRE PDV HMPDV]:[RETAIL MAPPING]],2,0)</f>
        <v>PLATA</v>
      </c>
      <c r="X571">
        <f>SUM(ARCHIVOS_COMPLETOS_QMI_1_AL_17_SEP_22[[#This Row],[VENTAS MABE]:[OTROS]])</f>
        <v>2</v>
      </c>
      <c r="Y571" s="42">
        <f>IFERROR(ARCHIVOS_COMPLETOS_QMI_1_AL_17_SEP_22[[#This Row],[VENTAS MABE]]/ARCHIVOS_COMPLETOS_QMI_1_AL_17_SEP_22[[#This Row],[VENTAS INDURAMA]],0)</f>
        <v>0</v>
      </c>
      <c r="Z571" t="str">
        <f>VLOOKUP(ARCHIVOS_COMPLETOS_QMI_1_AL_17_SEP_22[[#This Row],[Columna1]],Tabla5[CLAVE],1,0)</f>
        <v>187 - 1818-TIENDA AMBATO NORTE 1818LAVADO</v>
      </c>
    </row>
    <row r="572" spans="1:26" x14ac:dyDescent="0.3">
      <c r="A572" t="str">
        <f>CONCATENATE(ARCHIVOS_COMPLETOS_QMI_1_AL_17_SEP_22[[#This Row],[TIENDA HMPV]],ARCHIVOS_COMPLETOS_QMI_1_AL_17_SEP_22[[#This Row],[LINEA]])</f>
        <v>187 - 1818-TIENDA AMBATO NORTE 1818REFRIGERACIÓN</v>
      </c>
      <c r="B572" t="s">
        <v>197</v>
      </c>
      <c r="C572" t="s">
        <v>198</v>
      </c>
      <c r="D572" t="s">
        <v>39</v>
      </c>
      <c r="E572" t="s">
        <v>201</v>
      </c>
      <c r="F572" t="s">
        <v>29</v>
      </c>
      <c r="G572">
        <v>5</v>
      </c>
      <c r="H572">
        <v>2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T572" s="42"/>
      <c r="U572" s="42"/>
      <c r="W572" t="str">
        <f>VLOOKUP(ARCHIVOS_COMPLETOS_QMI_1_AL_17_SEP_22[[#This Row],[TIENDA HMPV]],Tabla6[[NOMBRE PDV HMPDV]:[RETAIL MAPPING]],2,0)</f>
        <v>PLATA</v>
      </c>
      <c r="X572">
        <f>SUM(ARCHIVOS_COMPLETOS_QMI_1_AL_17_SEP_22[[#This Row],[VENTAS MABE]:[OTROS]])</f>
        <v>4</v>
      </c>
      <c r="Y572" s="42">
        <f>IFERROR(ARCHIVOS_COMPLETOS_QMI_1_AL_17_SEP_22[[#This Row],[VENTAS MABE]]/ARCHIVOS_COMPLETOS_QMI_1_AL_17_SEP_22[[#This Row],[VENTAS INDURAMA]],0)</f>
        <v>2</v>
      </c>
      <c r="Z572" t="str">
        <f>VLOOKUP(ARCHIVOS_COMPLETOS_QMI_1_AL_17_SEP_22[[#This Row],[Columna1]],Tabla5[CLAVE],1,0)</f>
        <v>187 - 1818-TIENDA AMBATO NORTE 1818REFRIGERACIÓN</v>
      </c>
    </row>
    <row r="573" spans="1:26" x14ac:dyDescent="0.3">
      <c r="A573" t="str">
        <f>CONCATENATE(ARCHIVOS_COMPLETOS_QMI_1_AL_17_SEP_22[[#This Row],[TIENDA HMPV]],ARCHIVOS_COMPLETOS_QMI_1_AL_17_SEP_22[[#This Row],[LINEA]])</f>
        <v>193 - 501-TIENDA LATACUNGA 501COCINAS</v>
      </c>
      <c r="B573" t="s">
        <v>197</v>
      </c>
      <c r="C573" t="s">
        <v>198</v>
      </c>
      <c r="D573" t="s">
        <v>39</v>
      </c>
      <c r="E573" t="s">
        <v>202</v>
      </c>
      <c r="F573" t="s">
        <v>26</v>
      </c>
      <c r="G573">
        <v>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 s="42"/>
      <c r="U573" s="42"/>
      <c r="W573" t="str">
        <f>VLOOKUP(ARCHIVOS_COMPLETOS_QMI_1_AL_17_SEP_22[[#This Row],[TIENDA HMPV]],Tabla6[[NOMBRE PDV HMPDV]:[RETAIL MAPPING]],2,0)</f>
        <v>BRONCE</v>
      </c>
      <c r="X573">
        <f>SUM(ARCHIVOS_COMPLETOS_QMI_1_AL_17_SEP_22[[#This Row],[VENTAS MABE]:[OTROS]])</f>
        <v>0</v>
      </c>
      <c r="Y573" s="42">
        <f>IFERROR(ARCHIVOS_COMPLETOS_QMI_1_AL_17_SEP_22[[#This Row],[VENTAS MABE]]/ARCHIVOS_COMPLETOS_QMI_1_AL_17_SEP_22[[#This Row],[VENTAS INDURAMA]],0)</f>
        <v>0</v>
      </c>
      <c r="Z573" t="str">
        <f>VLOOKUP(ARCHIVOS_COMPLETOS_QMI_1_AL_17_SEP_22[[#This Row],[Columna1]],Tabla5[CLAVE],1,0)</f>
        <v>193 - 501-TIENDA LATACUNGA 501COCINAS</v>
      </c>
    </row>
    <row r="574" spans="1:26" x14ac:dyDescent="0.3">
      <c r="A574" t="str">
        <f>CONCATENATE(ARCHIVOS_COMPLETOS_QMI_1_AL_17_SEP_22[[#This Row],[TIENDA HMPV]],ARCHIVOS_COMPLETOS_QMI_1_AL_17_SEP_22[[#This Row],[LINEA]])</f>
        <v>193 - 501-TIENDA LATACUNGA 501GLOBALES</v>
      </c>
      <c r="B574" t="s">
        <v>197</v>
      </c>
      <c r="C574" t="s">
        <v>198</v>
      </c>
      <c r="D574" t="s">
        <v>39</v>
      </c>
      <c r="E574" t="s">
        <v>202</v>
      </c>
      <c r="F574" t="s">
        <v>27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 s="42"/>
      <c r="U574" s="42"/>
      <c r="W574" t="str">
        <f>VLOOKUP(ARCHIVOS_COMPLETOS_QMI_1_AL_17_SEP_22[[#This Row],[TIENDA HMPV]],Tabla6[[NOMBRE PDV HMPDV]:[RETAIL MAPPING]],2,0)</f>
        <v>BRONCE</v>
      </c>
      <c r="X574">
        <f>SUM(ARCHIVOS_COMPLETOS_QMI_1_AL_17_SEP_22[[#This Row],[VENTAS MABE]:[OTROS]])</f>
        <v>0</v>
      </c>
      <c r="Y574" s="42">
        <f>IFERROR(ARCHIVOS_COMPLETOS_QMI_1_AL_17_SEP_22[[#This Row],[VENTAS MABE]]/ARCHIVOS_COMPLETOS_QMI_1_AL_17_SEP_22[[#This Row],[VENTAS INDURAMA]],0)</f>
        <v>0</v>
      </c>
      <c r="Z574" t="str">
        <f>VLOOKUP(ARCHIVOS_COMPLETOS_QMI_1_AL_17_SEP_22[[#This Row],[Columna1]],Tabla5[CLAVE],1,0)</f>
        <v>193 - 501-TIENDA LATACUNGA 501GLOBALES</v>
      </c>
    </row>
    <row r="575" spans="1:26" x14ac:dyDescent="0.3">
      <c r="A575" t="str">
        <f>CONCATENATE(ARCHIVOS_COMPLETOS_QMI_1_AL_17_SEP_22[[#This Row],[TIENDA HMPV]],ARCHIVOS_COMPLETOS_QMI_1_AL_17_SEP_22[[#This Row],[LINEA]])</f>
        <v>193 - 501-TIENDA LATACUNGA 501LAVADO</v>
      </c>
      <c r="B575" t="s">
        <v>197</v>
      </c>
      <c r="C575" t="s">
        <v>198</v>
      </c>
      <c r="D575" t="s">
        <v>39</v>
      </c>
      <c r="E575" t="s">
        <v>202</v>
      </c>
      <c r="F575" t="s">
        <v>28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 s="42"/>
      <c r="U575" s="42"/>
      <c r="W575" t="str">
        <f>VLOOKUP(ARCHIVOS_COMPLETOS_QMI_1_AL_17_SEP_22[[#This Row],[TIENDA HMPV]],Tabla6[[NOMBRE PDV HMPDV]:[RETAIL MAPPING]],2,0)</f>
        <v>BRONCE</v>
      </c>
      <c r="X575">
        <f>SUM(ARCHIVOS_COMPLETOS_QMI_1_AL_17_SEP_22[[#This Row],[VENTAS MABE]:[OTROS]])</f>
        <v>0</v>
      </c>
      <c r="Y575" s="42">
        <f>IFERROR(ARCHIVOS_COMPLETOS_QMI_1_AL_17_SEP_22[[#This Row],[VENTAS MABE]]/ARCHIVOS_COMPLETOS_QMI_1_AL_17_SEP_22[[#This Row],[VENTAS INDURAMA]],0)</f>
        <v>0</v>
      </c>
      <c r="Z575" t="str">
        <f>VLOOKUP(ARCHIVOS_COMPLETOS_QMI_1_AL_17_SEP_22[[#This Row],[Columna1]],Tabla5[CLAVE],1,0)</f>
        <v>193 - 501-TIENDA LATACUNGA 501LAVADO</v>
      </c>
    </row>
    <row r="576" spans="1:26" x14ac:dyDescent="0.3">
      <c r="A576" t="str">
        <f>CONCATENATE(ARCHIVOS_COMPLETOS_QMI_1_AL_17_SEP_22[[#This Row],[TIENDA HMPV]],ARCHIVOS_COMPLETOS_QMI_1_AL_17_SEP_22[[#This Row],[LINEA]])</f>
        <v>193 - 501-TIENDA LATACUNGA 501REFRIGERACIÓN</v>
      </c>
      <c r="B576" t="s">
        <v>197</v>
      </c>
      <c r="C576" t="s">
        <v>198</v>
      </c>
      <c r="D576" t="s">
        <v>39</v>
      </c>
      <c r="E576" t="s">
        <v>202</v>
      </c>
      <c r="F576" t="s">
        <v>29</v>
      </c>
      <c r="G576">
        <v>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 s="42"/>
      <c r="U576" s="42"/>
      <c r="W576" t="str">
        <f>VLOOKUP(ARCHIVOS_COMPLETOS_QMI_1_AL_17_SEP_22[[#This Row],[TIENDA HMPV]],Tabla6[[NOMBRE PDV HMPDV]:[RETAIL MAPPING]],2,0)</f>
        <v>BRONCE</v>
      </c>
      <c r="X576">
        <f>SUM(ARCHIVOS_COMPLETOS_QMI_1_AL_17_SEP_22[[#This Row],[VENTAS MABE]:[OTROS]])</f>
        <v>0</v>
      </c>
      <c r="Y576" s="42">
        <f>IFERROR(ARCHIVOS_COMPLETOS_QMI_1_AL_17_SEP_22[[#This Row],[VENTAS MABE]]/ARCHIVOS_COMPLETOS_QMI_1_AL_17_SEP_22[[#This Row],[VENTAS INDURAMA]],0)</f>
        <v>0</v>
      </c>
      <c r="Z576" t="str">
        <f>VLOOKUP(ARCHIVOS_COMPLETOS_QMI_1_AL_17_SEP_22[[#This Row],[Columna1]],Tabla5[CLAVE],1,0)</f>
        <v>193 - 501-TIENDA LATACUNGA 501REFRIGERACIÓN</v>
      </c>
    </row>
    <row r="577" spans="1:26" x14ac:dyDescent="0.3">
      <c r="A577" t="str">
        <f>CONCATENATE(ARCHIVOS_COMPLETOS_QMI_1_AL_17_SEP_22[[#This Row],[TIENDA HMPV]],ARCHIVOS_COMPLETOS_QMI_1_AL_17_SEP_22[[#This Row],[LINEA]])</f>
        <v>194 - 504-TIENDA LATACUNGA 504COCINAS</v>
      </c>
      <c r="B577" t="s">
        <v>197</v>
      </c>
      <c r="C577" t="s">
        <v>198</v>
      </c>
      <c r="D577" t="s">
        <v>39</v>
      </c>
      <c r="E577" t="s">
        <v>203</v>
      </c>
      <c r="F577" t="s">
        <v>26</v>
      </c>
      <c r="G577">
        <v>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 s="42"/>
      <c r="U577" s="42"/>
      <c r="W577" t="str">
        <f>VLOOKUP(ARCHIVOS_COMPLETOS_QMI_1_AL_17_SEP_22[[#This Row],[TIENDA HMPV]],Tabla6[[NOMBRE PDV HMPDV]:[RETAIL MAPPING]],2,0)</f>
        <v>BRONCE</v>
      </c>
      <c r="X577">
        <f>SUM(ARCHIVOS_COMPLETOS_QMI_1_AL_17_SEP_22[[#This Row],[VENTAS MABE]:[OTROS]])</f>
        <v>0</v>
      </c>
      <c r="Y577" s="42">
        <f>IFERROR(ARCHIVOS_COMPLETOS_QMI_1_AL_17_SEP_22[[#This Row],[VENTAS MABE]]/ARCHIVOS_COMPLETOS_QMI_1_AL_17_SEP_22[[#This Row],[VENTAS INDURAMA]],0)</f>
        <v>0</v>
      </c>
      <c r="Z577" t="str">
        <f>VLOOKUP(ARCHIVOS_COMPLETOS_QMI_1_AL_17_SEP_22[[#This Row],[Columna1]],Tabla5[CLAVE],1,0)</f>
        <v>194 - 504-TIENDA LATACUNGA 504COCINAS</v>
      </c>
    </row>
    <row r="578" spans="1:26" x14ac:dyDescent="0.3">
      <c r="A578" t="str">
        <f>CONCATENATE(ARCHIVOS_COMPLETOS_QMI_1_AL_17_SEP_22[[#This Row],[TIENDA HMPV]],ARCHIVOS_COMPLETOS_QMI_1_AL_17_SEP_22[[#This Row],[LINEA]])</f>
        <v>194 - 504-TIENDA LATACUNGA 504GLOBALES</v>
      </c>
      <c r="B578" t="s">
        <v>197</v>
      </c>
      <c r="C578" t="s">
        <v>198</v>
      </c>
      <c r="D578" t="s">
        <v>39</v>
      </c>
      <c r="E578" t="s">
        <v>203</v>
      </c>
      <c r="F578" t="s">
        <v>27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 s="42"/>
      <c r="U578" s="42"/>
      <c r="W578" t="str">
        <f>VLOOKUP(ARCHIVOS_COMPLETOS_QMI_1_AL_17_SEP_22[[#This Row],[TIENDA HMPV]],Tabla6[[NOMBRE PDV HMPDV]:[RETAIL MAPPING]],2,0)</f>
        <v>BRONCE</v>
      </c>
      <c r="X578">
        <f>SUM(ARCHIVOS_COMPLETOS_QMI_1_AL_17_SEP_22[[#This Row],[VENTAS MABE]:[OTROS]])</f>
        <v>0</v>
      </c>
      <c r="Y578" s="42">
        <f>IFERROR(ARCHIVOS_COMPLETOS_QMI_1_AL_17_SEP_22[[#This Row],[VENTAS MABE]]/ARCHIVOS_COMPLETOS_QMI_1_AL_17_SEP_22[[#This Row],[VENTAS INDURAMA]],0)</f>
        <v>0</v>
      </c>
      <c r="Z578" t="str">
        <f>VLOOKUP(ARCHIVOS_COMPLETOS_QMI_1_AL_17_SEP_22[[#This Row],[Columna1]],Tabla5[CLAVE],1,0)</f>
        <v>194 - 504-TIENDA LATACUNGA 504GLOBALES</v>
      </c>
    </row>
    <row r="579" spans="1:26" x14ac:dyDescent="0.3">
      <c r="A579" t="str">
        <f>CONCATENATE(ARCHIVOS_COMPLETOS_QMI_1_AL_17_SEP_22[[#This Row],[TIENDA HMPV]],ARCHIVOS_COMPLETOS_QMI_1_AL_17_SEP_22[[#This Row],[LINEA]])</f>
        <v>194 - 504-TIENDA LATACUNGA 504REFRIGERACIÓN</v>
      </c>
      <c r="B579" t="s">
        <v>197</v>
      </c>
      <c r="C579" t="s">
        <v>198</v>
      </c>
      <c r="D579" t="s">
        <v>39</v>
      </c>
      <c r="E579" t="s">
        <v>203</v>
      </c>
      <c r="F579" t="s">
        <v>29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 s="42"/>
      <c r="U579" s="42"/>
      <c r="W579" t="str">
        <f>VLOOKUP(ARCHIVOS_COMPLETOS_QMI_1_AL_17_SEP_22[[#This Row],[TIENDA HMPV]],Tabla6[[NOMBRE PDV HMPDV]:[RETAIL MAPPING]],2,0)</f>
        <v>BRONCE</v>
      </c>
      <c r="X579">
        <f>SUM(ARCHIVOS_COMPLETOS_QMI_1_AL_17_SEP_22[[#This Row],[VENTAS MABE]:[OTROS]])</f>
        <v>0</v>
      </c>
      <c r="Y579" s="42">
        <f>IFERROR(ARCHIVOS_COMPLETOS_QMI_1_AL_17_SEP_22[[#This Row],[VENTAS MABE]]/ARCHIVOS_COMPLETOS_QMI_1_AL_17_SEP_22[[#This Row],[VENTAS INDURAMA]],0)</f>
        <v>0</v>
      </c>
      <c r="Z579" t="str">
        <f>VLOOKUP(ARCHIVOS_COMPLETOS_QMI_1_AL_17_SEP_22[[#This Row],[Columna1]],Tabla5[CLAVE],1,0)</f>
        <v>194 - 504-TIENDA LATACUNGA 504REFRIGERACIÓN</v>
      </c>
    </row>
    <row r="580" spans="1:26" x14ac:dyDescent="0.3">
      <c r="A580" t="str">
        <f>CONCATENATE(ARCHIVOS_COMPLETOS_QMI_1_AL_17_SEP_22[[#This Row],[TIENDA HMPV]],ARCHIVOS_COMPLETOS_QMI_1_AL_17_SEP_22[[#This Row],[LINEA]])</f>
        <v>NACOCINAS</v>
      </c>
      <c r="B580" t="s">
        <v>197</v>
      </c>
      <c r="C580" t="s">
        <v>198</v>
      </c>
      <c r="D580" t="s">
        <v>23</v>
      </c>
      <c r="E580" t="s">
        <v>204</v>
      </c>
      <c r="F580" t="s">
        <v>26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 s="42"/>
      <c r="U580" s="42"/>
      <c r="W580" t="e">
        <f>VLOOKUP(ARCHIVOS_COMPLETOS_QMI_1_AL_17_SEP_22[[#This Row],[TIENDA HMPV]],Tabla6[[NOMBRE PDV HMPDV]:[RETAIL MAPPING]],2,0)</f>
        <v>#N/A</v>
      </c>
      <c r="X580">
        <f>SUM(ARCHIVOS_COMPLETOS_QMI_1_AL_17_SEP_22[[#This Row],[VENTAS MABE]:[OTROS]])</f>
        <v>0</v>
      </c>
      <c r="Y580" s="42">
        <f>IFERROR(ARCHIVOS_COMPLETOS_QMI_1_AL_17_SEP_22[[#This Row],[VENTAS MABE]]/ARCHIVOS_COMPLETOS_QMI_1_AL_17_SEP_22[[#This Row],[VENTAS INDURAMA]],0)</f>
        <v>0</v>
      </c>
      <c r="Z580" t="e">
        <f>VLOOKUP(ARCHIVOS_COMPLETOS_QMI_1_AL_17_SEP_22[[#This Row],[Columna1]],Tabla5[CLAVE],1,0)</f>
        <v>#N/A</v>
      </c>
    </row>
    <row r="581" spans="1:26" x14ac:dyDescent="0.3">
      <c r="A581" t="str">
        <f>CONCATENATE(ARCHIVOS_COMPLETOS_QMI_1_AL_17_SEP_22[[#This Row],[TIENDA HMPV]],ARCHIVOS_COMPLETOS_QMI_1_AL_17_SEP_22[[#This Row],[LINEA]])</f>
        <v>NAGLOBALES</v>
      </c>
      <c r="B581" t="s">
        <v>197</v>
      </c>
      <c r="C581" t="s">
        <v>198</v>
      </c>
      <c r="D581" t="s">
        <v>23</v>
      </c>
      <c r="E581" t="s">
        <v>204</v>
      </c>
      <c r="F581" t="s">
        <v>27</v>
      </c>
      <c r="G581">
        <v>0</v>
      </c>
      <c r="H581">
        <v>0</v>
      </c>
      <c r="I581">
        <v>0</v>
      </c>
      <c r="J581">
        <v>3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 s="42"/>
      <c r="U581" s="42"/>
      <c r="W581" t="e">
        <f>VLOOKUP(ARCHIVOS_COMPLETOS_QMI_1_AL_17_SEP_22[[#This Row],[TIENDA HMPV]],Tabla6[[NOMBRE PDV HMPDV]:[RETAIL MAPPING]],2,0)</f>
        <v>#N/A</v>
      </c>
      <c r="X581">
        <f>SUM(ARCHIVOS_COMPLETOS_QMI_1_AL_17_SEP_22[[#This Row],[VENTAS MABE]:[OTROS]])</f>
        <v>5</v>
      </c>
      <c r="Y581" s="42">
        <f>IFERROR(ARCHIVOS_COMPLETOS_QMI_1_AL_17_SEP_22[[#This Row],[VENTAS MABE]]/ARCHIVOS_COMPLETOS_QMI_1_AL_17_SEP_22[[#This Row],[VENTAS INDURAMA]],0)</f>
        <v>0</v>
      </c>
      <c r="Z581" t="e">
        <f>VLOOKUP(ARCHIVOS_COMPLETOS_QMI_1_AL_17_SEP_22[[#This Row],[Columna1]],Tabla5[CLAVE],1,0)</f>
        <v>#N/A</v>
      </c>
    </row>
    <row r="582" spans="1:26" x14ac:dyDescent="0.3">
      <c r="A582" t="str">
        <f>CONCATENATE(ARCHIVOS_COMPLETOS_QMI_1_AL_17_SEP_22[[#This Row],[TIENDA HMPV]],ARCHIVOS_COMPLETOS_QMI_1_AL_17_SEP_22[[#This Row],[LINEA]])</f>
        <v>NAREFRIGERACIÓN</v>
      </c>
      <c r="B582" t="s">
        <v>197</v>
      </c>
      <c r="C582" t="s">
        <v>198</v>
      </c>
      <c r="D582" t="s">
        <v>23</v>
      </c>
      <c r="E582" t="s">
        <v>204</v>
      </c>
      <c r="F582" t="s">
        <v>29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 s="42"/>
      <c r="U582" s="42"/>
      <c r="W582" t="e">
        <f>VLOOKUP(ARCHIVOS_COMPLETOS_QMI_1_AL_17_SEP_22[[#This Row],[TIENDA HMPV]],Tabla6[[NOMBRE PDV HMPDV]:[RETAIL MAPPING]],2,0)</f>
        <v>#N/A</v>
      </c>
      <c r="X582">
        <f>SUM(ARCHIVOS_COMPLETOS_QMI_1_AL_17_SEP_22[[#This Row],[VENTAS MABE]:[OTROS]])</f>
        <v>0</v>
      </c>
      <c r="Y582" s="42">
        <f>IFERROR(ARCHIVOS_COMPLETOS_QMI_1_AL_17_SEP_22[[#This Row],[VENTAS MABE]]/ARCHIVOS_COMPLETOS_QMI_1_AL_17_SEP_22[[#This Row],[VENTAS INDURAMA]],0)</f>
        <v>0</v>
      </c>
      <c r="Z582" t="e">
        <f>VLOOKUP(ARCHIVOS_COMPLETOS_QMI_1_AL_17_SEP_22[[#This Row],[Columna1]],Tabla5[CLAVE],1,0)</f>
        <v>#N/A</v>
      </c>
    </row>
    <row r="583" spans="1:26" x14ac:dyDescent="0.3">
      <c r="A583" t="str">
        <f>CONCATENATE(ARCHIVOS_COMPLETOS_QMI_1_AL_17_SEP_22[[#This Row],[TIENDA HMPV]],ARCHIVOS_COMPLETOS_QMI_1_AL_17_SEP_22[[#This Row],[LINEA]])</f>
        <v>205 - AMBATO 1COCINAS</v>
      </c>
      <c r="B583" t="s">
        <v>197</v>
      </c>
      <c r="C583" t="s">
        <v>198</v>
      </c>
      <c r="D583" t="s">
        <v>30</v>
      </c>
      <c r="E583" t="s">
        <v>205</v>
      </c>
      <c r="F583" t="s">
        <v>26</v>
      </c>
      <c r="G583">
        <v>6</v>
      </c>
      <c r="H583">
        <v>9</v>
      </c>
      <c r="I583">
        <v>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 s="42"/>
      <c r="U583" s="42"/>
      <c r="W583" t="str">
        <f>VLOOKUP(ARCHIVOS_COMPLETOS_QMI_1_AL_17_SEP_22[[#This Row],[TIENDA HMPV]],Tabla6[[NOMBRE PDV HMPDV]:[RETAIL MAPPING]],2,0)</f>
        <v>PLATA</v>
      </c>
      <c r="X583">
        <f>SUM(ARCHIVOS_COMPLETOS_QMI_1_AL_17_SEP_22[[#This Row],[VENTAS MABE]:[OTROS]])</f>
        <v>13</v>
      </c>
      <c r="Y583" s="42">
        <f>IFERROR(ARCHIVOS_COMPLETOS_QMI_1_AL_17_SEP_22[[#This Row],[VENTAS MABE]]/ARCHIVOS_COMPLETOS_QMI_1_AL_17_SEP_22[[#This Row],[VENTAS INDURAMA]],0)</f>
        <v>2.25</v>
      </c>
      <c r="Z583" t="str">
        <f>VLOOKUP(ARCHIVOS_COMPLETOS_QMI_1_AL_17_SEP_22[[#This Row],[Columna1]],Tabla5[CLAVE],1,0)</f>
        <v>205 - AMBATO 1COCINAS</v>
      </c>
    </row>
    <row r="584" spans="1:26" x14ac:dyDescent="0.3">
      <c r="A584" t="str">
        <f>CONCATENATE(ARCHIVOS_COMPLETOS_QMI_1_AL_17_SEP_22[[#This Row],[TIENDA HMPV]],ARCHIVOS_COMPLETOS_QMI_1_AL_17_SEP_22[[#This Row],[LINEA]])</f>
        <v>205 - AMBATO 1GLOBALES</v>
      </c>
      <c r="B584" t="s">
        <v>197</v>
      </c>
      <c r="C584" t="s">
        <v>198</v>
      </c>
      <c r="D584" t="s">
        <v>30</v>
      </c>
      <c r="E584" t="s">
        <v>205</v>
      </c>
      <c r="F584" t="s">
        <v>27</v>
      </c>
      <c r="G584">
        <v>3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 s="42"/>
      <c r="U584" s="42"/>
      <c r="W584" t="str">
        <f>VLOOKUP(ARCHIVOS_COMPLETOS_QMI_1_AL_17_SEP_22[[#This Row],[TIENDA HMPV]],Tabla6[[NOMBRE PDV HMPDV]:[RETAIL MAPPING]],2,0)</f>
        <v>PLATA</v>
      </c>
      <c r="X584">
        <f>SUM(ARCHIVOS_COMPLETOS_QMI_1_AL_17_SEP_22[[#This Row],[VENTAS MABE]:[OTROS]])</f>
        <v>1</v>
      </c>
      <c r="Y584" s="42">
        <f>IFERROR(ARCHIVOS_COMPLETOS_QMI_1_AL_17_SEP_22[[#This Row],[VENTAS MABE]]/ARCHIVOS_COMPLETOS_QMI_1_AL_17_SEP_22[[#This Row],[VENTAS INDURAMA]],0)</f>
        <v>0</v>
      </c>
      <c r="Z584" t="str">
        <f>VLOOKUP(ARCHIVOS_COMPLETOS_QMI_1_AL_17_SEP_22[[#This Row],[Columna1]],Tabla5[CLAVE],1,0)</f>
        <v>205 - AMBATO 1GLOBALES</v>
      </c>
    </row>
    <row r="585" spans="1:26" x14ac:dyDescent="0.3">
      <c r="A585" t="str">
        <f>CONCATENATE(ARCHIVOS_COMPLETOS_QMI_1_AL_17_SEP_22[[#This Row],[TIENDA HMPV]],ARCHIVOS_COMPLETOS_QMI_1_AL_17_SEP_22[[#This Row],[LINEA]])</f>
        <v>205 - AMBATO 1LAVADO</v>
      </c>
      <c r="B585" t="s">
        <v>197</v>
      </c>
      <c r="C585" t="s">
        <v>198</v>
      </c>
      <c r="D585" t="s">
        <v>30</v>
      </c>
      <c r="E585" t="s">
        <v>205</v>
      </c>
      <c r="F585" t="s">
        <v>28</v>
      </c>
      <c r="G585">
        <v>2</v>
      </c>
      <c r="H585">
        <v>0</v>
      </c>
      <c r="I585">
        <v>0</v>
      </c>
      <c r="J585">
        <v>6</v>
      </c>
      <c r="K585">
        <v>2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 s="42"/>
      <c r="U585" s="42"/>
      <c r="W585" t="str">
        <f>VLOOKUP(ARCHIVOS_COMPLETOS_QMI_1_AL_17_SEP_22[[#This Row],[TIENDA HMPV]],Tabla6[[NOMBRE PDV HMPDV]:[RETAIL MAPPING]],2,0)</f>
        <v>PLATA</v>
      </c>
      <c r="X585">
        <f>SUM(ARCHIVOS_COMPLETOS_QMI_1_AL_17_SEP_22[[#This Row],[VENTAS MABE]:[OTROS]])</f>
        <v>9</v>
      </c>
      <c r="Y585" s="42">
        <f>IFERROR(ARCHIVOS_COMPLETOS_QMI_1_AL_17_SEP_22[[#This Row],[VENTAS MABE]]/ARCHIVOS_COMPLETOS_QMI_1_AL_17_SEP_22[[#This Row],[VENTAS INDURAMA]],0)</f>
        <v>0</v>
      </c>
      <c r="Z585" t="str">
        <f>VLOOKUP(ARCHIVOS_COMPLETOS_QMI_1_AL_17_SEP_22[[#This Row],[Columna1]],Tabla5[CLAVE],1,0)</f>
        <v>205 - AMBATO 1LAVADO</v>
      </c>
    </row>
    <row r="586" spans="1:26" x14ac:dyDescent="0.3">
      <c r="A586" t="str">
        <f>CONCATENATE(ARCHIVOS_COMPLETOS_QMI_1_AL_17_SEP_22[[#This Row],[TIENDA HMPV]],ARCHIVOS_COMPLETOS_QMI_1_AL_17_SEP_22[[#This Row],[LINEA]])</f>
        <v>205 - AMBATO 1REFRIGERACIÓN</v>
      </c>
      <c r="B586" t="s">
        <v>197</v>
      </c>
      <c r="C586" t="s">
        <v>198</v>
      </c>
      <c r="D586" t="s">
        <v>30</v>
      </c>
      <c r="E586" t="s">
        <v>205</v>
      </c>
      <c r="F586" t="s">
        <v>29</v>
      </c>
      <c r="G586">
        <v>4</v>
      </c>
      <c r="H586">
        <v>1</v>
      </c>
      <c r="I586">
        <v>2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 s="42"/>
      <c r="U586" s="42"/>
      <c r="W586" t="str">
        <f>VLOOKUP(ARCHIVOS_COMPLETOS_QMI_1_AL_17_SEP_22[[#This Row],[TIENDA HMPV]],Tabla6[[NOMBRE PDV HMPDV]:[RETAIL MAPPING]],2,0)</f>
        <v>PLATA</v>
      </c>
      <c r="X586">
        <f>SUM(ARCHIVOS_COMPLETOS_QMI_1_AL_17_SEP_22[[#This Row],[VENTAS MABE]:[OTROS]])</f>
        <v>4</v>
      </c>
      <c r="Y586" s="42">
        <f>IFERROR(ARCHIVOS_COMPLETOS_QMI_1_AL_17_SEP_22[[#This Row],[VENTAS MABE]]/ARCHIVOS_COMPLETOS_QMI_1_AL_17_SEP_22[[#This Row],[VENTAS INDURAMA]],0)</f>
        <v>0.5</v>
      </c>
      <c r="Z586" t="str">
        <f>VLOOKUP(ARCHIVOS_COMPLETOS_QMI_1_AL_17_SEP_22[[#This Row],[Columna1]],Tabla5[CLAVE],1,0)</f>
        <v>205 - AMBATO 1REFRIGERACIÓN</v>
      </c>
    </row>
    <row r="587" spans="1:26" x14ac:dyDescent="0.3">
      <c r="A587" t="str">
        <f>CONCATENATE(ARCHIVOS_COMPLETOS_QMI_1_AL_17_SEP_22[[#This Row],[TIENDA HMPV]],ARCHIVOS_COMPLETOS_QMI_1_AL_17_SEP_22[[#This Row],[LINEA]])</f>
        <v>209 - LATACUNGACOCINAS</v>
      </c>
      <c r="B587" t="s">
        <v>197</v>
      </c>
      <c r="C587" t="s">
        <v>198</v>
      </c>
      <c r="D587" t="s">
        <v>30</v>
      </c>
      <c r="E587" t="s">
        <v>206</v>
      </c>
      <c r="F587" t="s">
        <v>26</v>
      </c>
      <c r="G587">
        <v>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 s="42"/>
      <c r="U587" s="42"/>
      <c r="W587" t="str">
        <f>VLOOKUP(ARCHIVOS_COMPLETOS_QMI_1_AL_17_SEP_22[[#This Row],[TIENDA HMPV]],Tabla6[[NOMBRE PDV HMPDV]:[RETAIL MAPPING]],2,0)</f>
        <v>BRONCE</v>
      </c>
      <c r="X587">
        <f>SUM(ARCHIVOS_COMPLETOS_QMI_1_AL_17_SEP_22[[#This Row],[VENTAS MABE]:[OTROS]])</f>
        <v>0</v>
      </c>
      <c r="Y587" s="42">
        <f>IFERROR(ARCHIVOS_COMPLETOS_QMI_1_AL_17_SEP_22[[#This Row],[VENTAS MABE]]/ARCHIVOS_COMPLETOS_QMI_1_AL_17_SEP_22[[#This Row],[VENTAS INDURAMA]],0)</f>
        <v>0</v>
      </c>
      <c r="Z587" t="str">
        <f>VLOOKUP(ARCHIVOS_COMPLETOS_QMI_1_AL_17_SEP_22[[#This Row],[Columna1]],Tabla5[CLAVE],1,0)</f>
        <v>209 - LATACUNGACOCINAS</v>
      </c>
    </row>
    <row r="588" spans="1:26" x14ac:dyDescent="0.3">
      <c r="A588" t="str">
        <f>CONCATENATE(ARCHIVOS_COMPLETOS_QMI_1_AL_17_SEP_22[[#This Row],[TIENDA HMPV]],ARCHIVOS_COMPLETOS_QMI_1_AL_17_SEP_22[[#This Row],[LINEA]])</f>
        <v>209 - LATACUNGAGLOBALES</v>
      </c>
      <c r="B588" t="s">
        <v>197</v>
      </c>
      <c r="C588" t="s">
        <v>198</v>
      </c>
      <c r="D588" t="s">
        <v>30</v>
      </c>
      <c r="E588" t="s">
        <v>206</v>
      </c>
      <c r="F588" t="s">
        <v>27</v>
      </c>
      <c r="G588">
        <v>4</v>
      </c>
      <c r="H588">
        <v>0</v>
      </c>
      <c r="I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R588">
        <v>0</v>
      </c>
      <c r="T588" s="42"/>
      <c r="U588" s="42"/>
      <c r="W588" t="str">
        <f>VLOOKUP(ARCHIVOS_COMPLETOS_QMI_1_AL_17_SEP_22[[#This Row],[TIENDA HMPV]],Tabla6[[NOMBRE PDV HMPDV]:[RETAIL MAPPING]],2,0)</f>
        <v>BRONCE</v>
      </c>
      <c r="X588">
        <f>SUM(ARCHIVOS_COMPLETOS_QMI_1_AL_17_SEP_22[[#This Row],[VENTAS MABE]:[OTROS]])</f>
        <v>0</v>
      </c>
      <c r="Y588" s="42">
        <f>IFERROR(ARCHIVOS_COMPLETOS_QMI_1_AL_17_SEP_22[[#This Row],[VENTAS MABE]]/ARCHIVOS_COMPLETOS_QMI_1_AL_17_SEP_22[[#This Row],[VENTAS INDURAMA]],0)</f>
        <v>0</v>
      </c>
      <c r="Z588" t="str">
        <f>VLOOKUP(ARCHIVOS_COMPLETOS_QMI_1_AL_17_SEP_22[[#This Row],[Columna1]],Tabla5[CLAVE],1,0)</f>
        <v>209 - LATACUNGAGLOBALES</v>
      </c>
    </row>
    <row r="589" spans="1:26" x14ac:dyDescent="0.3">
      <c r="A589" t="str">
        <f>CONCATENATE(ARCHIVOS_COMPLETOS_QMI_1_AL_17_SEP_22[[#This Row],[TIENDA HMPV]],ARCHIVOS_COMPLETOS_QMI_1_AL_17_SEP_22[[#This Row],[LINEA]])</f>
        <v>209 - LATACUNGALAVADO</v>
      </c>
      <c r="B589" t="s">
        <v>197</v>
      </c>
      <c r="C589" t="s">
        <v>198</v>
      </c>
      <c r="D589" t="s">
        <v>30</v>
      </c>
      <c r="E589" t="s">
        <v>206</v>
      </c>
      <c r="F589" t="s">
        <v>28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 s="42"/>
      <c r="U589" s="42"/>
      <c r="W589" t="str">
        <f>VLOOKUP(ARCHIVOS_COMPLETOS_QMI_1_AL_17_SEP_22[[#This Row],[TIENDA HMPV]],Tabla6[[NOMBRE PDV HMPDV]:[RETAIL MAPPING]],2,0)</f>
        <v>BRONCE</v>
      </c>
      <c r="X589">
        <f>SUM(ARCHIVOS_COMPLETOS_QMI_1_AL_17_SEP_22[[#This Row],[VENTAS MABE]:[OTROS]])</f>
        <v>0</v>
      </c>
      <c r="Y589" s="42">
        <f>IFERROR(ARCHIVOS_COMPLETOS_QMI_1_AL_17_SEP_22[[#This Row],[VENTAS MABE]]/ARCHIVOS_COMPLETOS_QMI_1_AL_17_SEP_22[[#This Row],[VENTAS INDURAMA]],0)</f>
        <v>0</v>
      </c>
      <c r="Z589" t="str">
        <f>VLOOKUP(ARCHIVOS_COMPLETOS_QMI_1_AL_17_SEP_22[[#This Row],[Columna1]],Tabla5[CLAVE],1,0)</f>
        <v>209 - LATACUNGALAVADO</v>
      </c>
    </row>
    <row r="590" spans="1:26" x14ac:dyDescent="0.3">
      <c r="A590" t="str">
        <f>CONCATENATE(ARCHIVOS_COMPLETOS_QMI_1_AL_17_SEP_22[[#This Row],[TIENDA HMPV]],ARCHIVOS_COMPLETOS_QMI_1_AL_17_SEP_22[[#This Row],[LINEA]])</f>
        <v>209 - LATACUNGAREFRIGERACIÓN</v>
      </c>
      <c r="B590" t="s">
        <v>197</v>
      </c>
      <c r="C590" t="s">
        <v>198</v>
      </c>
      <c r="D590" t="s">
        <v>30</v>
      </c>
      <c r="E590" t="s">
        <v>206</v>
      </c>
      <c r="F590" t="s">
        <v>29</v>
      </c>
      <c r="G590">
        <v>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 s="42"/>
      <c r="U590" s="42"/>
      <c r="W590" t="str">
        <f>VLOOKUP(ARCHIVOS_COMPLETOS_QMI_1_AL_17_SEP_22[[#This Row],[TIENDA HMPV]],Tabla6[[NOMBRE PDV HMPDV]:[RETAIL MAPPING]],2,0)</f>
        <v>BRONCE</v>
      </c>
      <c r="X590">
        <f>SUM(ARCHIVOS_COMPLETOS_QMI_1_AL_17_SEP_22[[#This Row],[VENTAS MABE]:[OTROS]])</f>
        <v>0</v>
      </c>
      <c r="Y590" s="42">
        <f>IFERROR(ARCHIVOS_COMPLETOS_QMI_1_AL_17_SEP_22[[#This Row],[VENTAS MABE]]/ARCHIVOS_COMPLETOS_QMI_1_AL_17_SEP_22[[#This Row],[VENTAS INDURAMA]],0)</f>
        <v>0</v>
      </c>
      <c r="Z590" t="str">
        <f>VLOOKUP(ARCHIVOS_COMPLETOS_QMI_1_AL_17_SEP_22[[#This Row],[Columna1]],Tabla5[CLAVE],1,0)</f>
        <v>209 - LATACUNGAREFRIGERACIÓN</v>
      </c>
    </row>
    <row r="591" spans="1:26" x14ac:dyDescent="0.3">
      <c r="A591" t="str">
        <f>CONCATENATE(ARCHIVOS_COMPLETOS_QMI_1_AL_17_SEP_22[[#This Row],[TIENDA HMPV]],ARCHIVOS_COMPLETOS_QMI_1_AL_17_SEP_22[[#This Row],[LINEA]])</f>
        <v>248 - LATACUNGA 2COCINAS</v>
      </c>
      <c r="B591" t="s">
        <v>197</v>
      </c>
      <c r="C591" t="s">
        <v>198</v>
      </c>
      <c r="D591" t="s">
        <v>30</v>
      </c>
      <c r="E591" t="s">
        <v>207</v>
      </c>
      <c r="F591" t="s">
        <v>26</v>
      </c>
      <c r="G591">
        <v>3</v>
      </c>
      <c r="H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 s="42"/>
      <c r="U591" s="42"/>
      <c r="W591" t="str">
        <f>VLOOKUP(ARCHIVOS_COMPLETOS_QMI_1_AL_17_SEP_22[[#This Row],[TIENDA HMPV]],Tabla6[[NOMBRE PDV HMPDV]:[RETAIL MAPPING]],2,0)</f>
        <v>BRONCE</v>
      </c>
      <c r="X591">
        <f>SUM(ARCHIVOS_COMPLETOS_QMI_1_AL_17_SEP_22[[#This Row],[VENTAS MABE]:[OTROS]])</f>
        <v>0</v>
      </c>
      <c r="Y591" s="42">
        <f>IFERROR(ARCHIVOS_COMPLETOS_QMI_1_AL_17_SEP_22[[#This Row],[VENTAS MABE]]/ARCHIVOS_COMPLETOS_QMI_1_AL_17_SEP_22[[#This Row],[VENTAS INDURAMA]],0)</f>
        <v>0</v>
      </c>
      <c r="Z591" t="str">
        <f>VLOOKUP(ARCHIVOS_COMPLETOS_QMI_1_AL_17_SEP_22[[#This Row],[Columna1]],Tabla5[CLAVE],1,0)</f>
        <v>248 - LATACUNGA 2COCINAS</v>
      </c>
    </row>
    <row r="592" spans="1:26" x14ac:dyDescent="0.3">
      <c r="A592" t="str">
        <f>CONCATENATE(ARCHIVOS_COMPLETOS_QMI_1_AL_17_SEP_22[[#This Row],[TIENDA HMPV]],ARCHIVOS_COMPLETOS_QMI_1_AL_17_SEP_22[[#This Row],[LINEA]])</f>
        <v>248 - LATACUNGA 2GLOBALES</v>
      </c>
      <c r="B592" t="s">
        <v>197</v>
      </c>
      <c r="C592" t="s">
        <v>198</v>
      </c>
      <c r="D592" t="s">
        <v>30</v>
      </c>
      <c r="E592" t="s">
        <v>207</v>
      </c>
      <c r="F592" t="s">
        <v>27</v>
      </c>
      <c r="G592">
        <v>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 s="42"/>
      <c r="U592" s="42"/>
      <c r="W592" t="str">
        <f>VLOOKUP(ARCHIVOS_COMPLETOS_QMI_1_AL_17_SEP_22[[#This Row],[TIENDA HMPV]],Tabla6[[NOMBRE PDV HMPDV]:[RETAIL MAPPING]],2,0)</f>
        <v>BRONCE</v>
      </c>
      <c r="X592">
        <f>SUM(ARCHIVOS_COMPLETOS_QMI_1_AL_17_SEP_22[[#This Row],[VENTAS MABE]:[OTROS]])</f>
        <v>0</v>
      </c>
      <c r="Y592" s="42">
        <f>IFERROR(ARCHIVOS_COMPLETOS_QMI_1_AL_17_SEP_22[[#This Row],[VENTAS MABE]]/ARCHIVOS_COMPLETOS_QMI_1_AL_17_SEP_22[[#This Row],[VENTAS INDURAMA]],0)</f>
        <v>0</v>
      </c>
      <c r="Z592" t="str">
        <f>VLOOKUP(ARCHIVOS_COMPLETOS_QMI_1_AL_17_SEP_22[[#This Row],[Columna1]],Tabla5[CLAVE],1,0)</f>
        <v>248 - LATACUNGA 2GLOBALES</v>
      </c>
    </row>
    <row r="593" spans="1:26" x14ac:dyDescent="0.3">
      <c r="A593" t="str">
        <f>CONCATENATE(ARCHIVOS_COMPLETOS_QMI_1_AL_17_SEP_22[[#This Row],[TIENDA HMPV]],ARCHIVOS_COMPLETOS_QMI_1_AL_17_SEP_22[[#This Row],[LINEA]])</f>
        <v>248 - LATACUNGA 2LAVADO</v>
      </c>
      <c r="B593" t="s">
        <v>197</v>
      </c>
      <c r="C593" t="s">
        <v>198</v>
      </c>
      <c r="D593" t="s">
        <v>30</v>
      </c>
      <c r="E593" t="s">
        <v>207</v>
      </c>
      <c r="F593" t="s">
        <v>28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 s="42"/>
      <c r="U593" s="42"/>
      <c r="W593" t="str">
        <f>VLOOKUP(ARCHIVOS_COMPLETOS_QMI_1_AL_17_SEP_22[[#This Row],[TIENDA HMPV]],Tabla6[[NOMBRE PDV HMPDV]:[RETAIL MAPPING]],2,0)</f>
        <v>BRONCE</v>
      </c>
      <c r="X593">
        <f>SUM(ARCHIVOS_COMPLETOS_QMI_1_AL_17_SEP_22[[#This Row],[VENTAS MABE]:[OTROS]])</f>
        <v>0</v>
      </c>
      <c r="Y593" s="42">
        <f>IFERROR(ARCHIVOS_COMPLETOS_QMI_1_AL_17_SEP_22[[#This Row],[VENTAS MABE]]/ARCHIVOS_COMPLETOS_QMI_1_AL_17_SEP_22[[#This Row],[VENTAS INDURAMA]],0)</f>
        <v>0</v>
      </c>
      <c r="Z593" t="str">
        <f>VLOOKUP(ARCHIVOS_COMPLETOS_QMI_1_AL_17_SEP_22[[#This Row],[Columna1]],Tabla5[CLAVE],1,0)</f>
        <v>248 - LATACUNGA 2LAVADO</v>
      </c>
    </row>
    <row r="594" spans="1:26" x14ac:dyDescent="0.3">
      <c r="A594" t="str">
        <f>CONCATENATE(ARCHIVOS_COMPLETOS_QMI_1_AL_17_SEP_22[[#This Row],[TIENDA HMPV]],ARCHIVOS_COMPLETOS_QMI_1_AL_17_SEP_22[[#This Row],[LINEA]])</f>
        <v>248 - LATACUNGA 2REFRIGERACIÓN</v>
      </c>
      <c r="B594" t="s">
        <v>197</v>
      </c>
      <c r="C594" t="s">
        <v>198</v>
      </c>
      <c r="D594" t="s">
        <v>30</v>
      </c>
      <c r="E594" t="s">
        <v>207</v>
      </c>
      <c r="F594" t="s">
        <v>29</v>
      </c>
      <c r="G594">
        <v>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 s="42"/>
      <c r="U594" s="42"/>
      <c r="W594" t="str">
        <f>VLOOKUP(ARCHIVOS_COMPLETOS_QMI_1_AL_17_SEP_22[[#This Row],[TIENDA HMPV]],Tabla6[[NOMBRE PDV HMPDV]:[RETAIL MAPPING]],2,0)</f>
        <v>BRONCE</v>
      </c>
      <c r="X594">
        <f>SUM(ARCHIVOS_COMPLETOS_QMI_1_AL_17_SEP_22[[#This Row],[VENTAS MABE]:[OTROS]])</f>
        <v>0</v>
      </c>
      <c r="Y594" s="42">
        <f>IFERROR(ARCHIVOS_COMPLETOS_QMI_1_AL_17_SEP_22[[#This Row],[VENTAS MABE]]/ARCHIVOS_COMPLETOS_QMI_1_AL_17_SEP_22[[#This Row],[VENTAS INDURAMA]],0)</f>
        <v>0</v>
      </c>
      <c r="Z594" t="str">
        <f>VLOOKUP(ARCHIVOS_COMPLETOS_QMI_1_AL_17_SEP_22[[#This Row],[Columna1]],Tabla5[CLAVE],1,0)</f>
        <v>248 - LATACUNGA 2REFRIGERACIÓN</v>
      </c>
    </row>
    <row r="595" spans="1:26" x14ac:dyDescent="0.3">
      <c r="A595" t="str">
        <f>CONCATENATE(ARCHIVOS_COMPLETOS_QMI_1_AL_17_SEP_22[[#This Row],[TIENDA HMPV]],ARCHIVOS_COMPLETOS_QMI_1_AL_17_SEP_22[[#This Row],[LINEA]])</f>
        <v>241 - LATACUNGA 3COCINAS</v>
      </c>
      <c r="B595" t="s">
        <v>197</v>
      </c>
      <c r="C595" t="s">
        <v>198</v>
      </c>
      <c r="D595" t="s">
        <v>30</v>
      </c>
      <c r="E595" t="s">
        <v>208</v>
      </c>
      <c r="F595" t="s">
        <v>26</v>
      </c>
      <c r="G595">
        <v>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 s="42"/>
      <c r="U595" s="42"/>
      <c r="W595" t="str">
        <f>VLOOKUP(ARCHIVOS_COMPLETOS_QMI_1_AL_17_SEP_22[[#This Row],[TIENDA HMPV]],Tabla6[[NOMBRE PDV HMPDV]:[RETAIL MAPPING]],2,0)</f>
        <v>BRONCE</v>
      </c>
      <c r="X595">
        <f>SUM(ARCHIVOS_COMPLETOS_QMI_1_AL_17_SEP_22[[#This Row],[VENTAS MABE]:[OTROS]])</f>
        <v>0</v>
      </c>
      <c r="Y595" s="42">
        <f>IFERROR(ARCHIVOS_COMPLETOS_QMI_1_AL_17_SEP_22[[#This Row],[VENTAS MABE]]/ARCHIVOS_COMPLETOS_QMI_1_AL_17_SEP_22[[#This Row],[VENTAS INDURAMA]],0)</f>
        <v>0</v>
      </c>
      <c r="Z595" t="str">
        <f>VLOOKUP(ARCHIVOS_COMPLETOS_QMI_1_AL_17_SEP_22[[#This Row],[Columna1]],Tabla5[CLAVE],1,0)</f>
        <v>241 - LATACUNGA 3COCINAS</v>
      </c>
    </row>
    <row r="596" spans="1:26" x14ac:dyDescent="0.3">
      <c r="A596" t="str">
        <f>CONCATENATE(ARCHIVOS_COMPLETOS_QMI_1_AL_17_SEP_22[[#This Row],[TIENDA HMPV]],ARCHIVOS_COMPLETOS_QMI_1_AL_17_SEP_22[[#This Row],[LINEA]])</f>
        <v>241 - LATACUNGA 3GLOBALES</v>
      </c>
      <c r="B596" t="s">
        <v>197</v>
      </c>
      <c r="C596" t="s">
        <v>198</v>
      </c>
      <c r="D596" t="s">
        <v>30</v>
      </c>
      <c r="E596" t="s">
        <v>208</v>
      </c>
      <c r="F596" t="s">
        <v>27</v>
      </c>
      <c r="G596">
        <v>3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 s="42"/>
      <c r="U596" s="42"/>
      <c r="W596" t="str">
        <f>VLOOKUP(ARCHIVOS_COMPLETOS_QMI_1_AL_17_SEP_22[[#This Row],[TIENDA HMPV]],Tabla6[[NOMBRE PDV HMPDV]:[RETAIL MAPPING]],2,0)</f>
        <v>BRONCE</v>
      </c>
      <c r="X596">
        <f>SUM(ARCHIVOS_COMPLETOS_QMI_1_AL_17_SEP_22[[#This Row],[VENTAS MABE]:[OTROS]])</f>
        <v>0</v>
      </c>
      <c r="Y596" s="42">
        <f>IFERROR(ARCHIVOS_COMPLETOS_QMI_1_AL_17_SEP_22[[#This Row],[VENTAS MABE]]/ARCHIVOS_COMPLETOS_QMI_1_AL_17_SEP_22[[#This Row],[VENTAS INDURAMA]],0)</f>
        <v>0</v>
      </c>
      <c r="Z596" t="str">
        <f>VLOOKUP(ARCHIVOS_COMPLETOS_QMI_1_AL_17_SEP_22[[#This Row],[Columna1]],Tabla5[CLAVE],1,0)</f>
        <v>241 - LATACUNGA 3GLOBALES</v>
      </c>
    </row>
    <row r="597" spans="1:26" x14ac:dyDescent="0.3">
      <c r="A597" t="str">
        <f>CONCATENATE(ARCHIVOS_COMPLETOS_QMI_1_AL_17_SEP_22[[#This Row],[TIENDA HMPV]],ARCHIVOS_COMPLETOS_QMI_1_AL_17_SEP_22[[#This Row],[LINEA]])</f>
        <v>241 - LATACUNGA 3REFRIGERACIÓN</v>
      </c>
      <c r="B597" t="s">
        <v>197</v>
      </c>
      <c r="C597" t="s">
        <v>198</v>
      </c>
      <c r="D597" t="s">
        <v>30</v>
      </c>
      <c r="E597" t="s">
        <v>208</v>
      </c>
      <c r="F597" t="s">
        <v>29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 s="42"/>
      <c r="U597" s="42"/>
      <c r="W597" t="str">
        <f>VLOOKUP(ARCHIVOS_COMPLETOS_QMI_1_AL_17_SEP_22[[#This Row],[TIENDA HMPV]],Tabla6[[NOMBRE PDV HMPDV]:[RETAIL MAPPING]],2,0)</f>
        <v>BRONCE</v>
      </c>
      <c r="X597">
        <f>SUM(ARCHIVOS_COMPLETOS_QMI_1_AL_17_SEP_22[[#This Row],[VENTAS MABE]:[OTROS]])</f>
        <v>0</v>
      </c>
      <c r="Y597" s="42">
        <f>IFERROR(ARCHIVOS_COMPLETOS_QMI_1_AL_17_SEP_22[[#This Row],[VENTAS MABE]]/ARCHIVOS_COMPLETOS_QMI_1_AL_17_SEP_22[[#This Row],[VENTAS INDURAMA]],0)</f>
        <v>0</v>
      </c>
      <c r="Z597" t="str">
        <f>VLOOKUP(ARCHIVOS_COMPLETOS_QMI_1_AL_17_SEP_22[[#This Row],[Columna1]],Tabla5[CLAVE],1,0)</f>
        <v>241 - LATACUNGA 3REFRIGERACIÓN</v>
      </c>
    </row>
    <row r="598" spans="1:26" x14ac:dyDescent="0.3">
      <c r="A598" t="str">
        <f>CONCATENATE(ARCHIVOS_COMPLETOS_QMI_1_AL_17_SEP_22[[#This Row],[TIENDA HMPV]],ARCHIVOS_COMPLETOS_QMI_1_AL_17_SEP_22[[#This Row],[LINEA]])</f>
        <v>263 - LAT. LATACUNGA IICOCINAS</v>
      </c>
      <c r="B598" t="s">
        <v>197</v>
      </c>
      <c r="C598" t="s">
        <v>198</v>
      </c>
      <c r="D598" t="s">
        <v>51</v>
      </c>
      <c r="E598" t="s">
        <v>209</v>
      </c>
      <c r="F598" t="s">
        <v>26</v>
      </c>
      <c r="G598">
        <v>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 s="42"/>
      <c r="U598" s="42"/>
      <c r="W598" t="str">
        <f>VLOOKUP(ARCHIVOS_COMPLETOS_QMI_1_AL_17_SEP_22[[#This Row],[TIENDA HMPV]],Tabla6[[NOMBRE PDV HMPDV]:[RETAIL MAPPING]],2,0)</f>
        <v>BRONCE</v>
      </c>
      <c r="X598">
        <f>SUM(ARCHIVOS_COMPLETOS_QMI_1_AL_17_SEP_22[[#This Row],[VENTAS MABE]:[OTROS]])</f>
        <v>0</v>
      </c>
      <c r="Y598" s="42">
        <f>IFERROR(ARCHIVOS_COMPLETOS_QMI_1_AL_17_SEP_22[[#This Row],[VENTAS MABE]]/ARCHIVOS_COMPLETOS_QMI_1_AL_17_SEP_22[[#This Row],[VENTAS INDURAMA]],0)</f>
        <v>0</v>
      </c>
      <c r="Z598" t="str">
        <f>VLOOKUP(ARCHIVOS_COMPLETOS_QMI_1_AL_17_SEP_22[[#This Row],[Columna1]],Tabla5[CLAVE],1,0)</f>
        <v>263 - LAT. LATACUNGA IICOCINAS</v>
      </c>
    </row>
    <row r="599" spans="1:26" x14ac:dyDescent="0.3">
      <c r="A599" t="str">
        <f>CONCATENATE(ARCHIVOS_COMPLETOS_QMI_1_AL_17_SEP_22[[#This Row],[TIENDA HMPV]],ARCHIVOS_COMPLETOS_QMI_1_AL_17_SEP_22[[#This Row],[LINEA]])</f>
        <v>263 - LAT. LATACUNGA IILAVADO</v>
      </c>
      <c r="B599" t="s">
        <v>197</v>
      </c>
      <c r="C599" t="s">
        <v>198</v>
      </c>
      <c r="D599" t="s">
        <v>51</v>
      </c>
      <c r="E599" t="s">
        <v>209</v>
      </c>
      <c r="F599" t="s">
        <v>28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 s="42"/>
      <c r="U599" s="42"/>
      <c r="W599" t="str">
        <f>VLOOKUP(ARCHIVOS_COMPLETOS_QMI_1_AL_17_SEP_22[[#This Row],[TIENDA HMPV]],Tabla6[[NOMBRE PDV HMPDV]:[RETAIL MAPPING]],2,0)</f>
        <v>BRONCE</v>
      </c>
      <c r="X599">
        <f>SUM(ARCHIVOS_COMPLETOS_QMI_1_AL_17_SEP_22[[#This Row],[VENTAS MABE]:[OTROS]])</f>
        <v>0</v>
      </c>
      <c r="Y599" s="42">
        <f>IFERROR(ARCHIVOS_COMPLETOS_QMI_1_AL_17_SEP_22[[#This Row],[VENTAS MABE]]/ARCHIVOS_COMPLETOS_QMI_1_AL_17_SEP_22[[#This Row],[VENTAS INDURAMA]],0)</f>
        <v>0</v>
      </c>
      <c r="Z599" t="str">
        <f>VLOOKUP(ARCHIVOS_COMPLETOS_QMI_1_AL_17_SEP_22[[#This Row],[Columna1]],Tabla5[CLAVE],1,0)</f>
        <v>263 - LAT. LATACUNGA IILAVADO</v>
      </c>
    </row>
    <row r="600" spans="1:26" x14ac:dyDescent="0.3">
      <c r="A600" t="str">
        <f>CONCATENATE(ARCHIVOS_COMPLETOS_QMI_1_AL_17_SEP_22[[#This Row],[TIENDA HMPV]],ARCHIVOS_COMPLETOS_QMI_1_AL_17_SEP_22[[#This Row],[LINEA]])</f>
        <v>263 - LAT. LATACUNGA IIREFRIGERACIÓN</v>
      </c>
      <c r="B600" t="s">
        <v>197</v>
      </c>
      <c r="C600" t="s">
        <v>198</v>
      </c>
      <c r="D600" t="s">
        <v>51</v>
      </c>
      <c r="E600" t="s">
        <v>209</v>
      </c>
      <c r="F600" t="s">
        <v>29</v>
      </c>
      <c r="G600">
        <v>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 s="42"/>
      <c r="U600" s="42"/>
      <c r="W600" t="str">
        <f>VLOOKUP(ARCHIVOS_COMPLETOS_QMI_1_AL_17_SEP_22[[#This Row],[TIENDA HMPV]],Tabla6[[NOMBRE PDV HMPDV]:[RETAIL MAPPING]],2,0)</f>
        <v>BRONCE</v>
      </c>
      <c r="X600">
        <f>SUM(ARCHIVOS_COMPLETOS_QMI_1_AL_17_SEP_22[[#This Row],[VENTAS MABE]:[OTROS]])</f>
        <v>0</v>
      </c>
      <c r="Y600" s="42">
        <f>IFERROR(ARCHIVOS_COMPLETOS_QMI_1_AL_17_SEP_22[[#This Row],[VENTAS MABE]]/ARCHIVOS_COMPLETOS_QMI_1_AL_17_SEP_22[[#This Row],[VENTAS INDURAMA]],0)</f>
        <v>0</v>
      </c>
      <c r="Z600" t="str">
        <f>VLOOKUP(ARCHIVOS_COMPLETOS_QMI_1_AL_17_SEP_22[[#This Row],[Columna1]],Tabla5[CLAVE],1,0)</f>
        <v>263 - LAT. LATACUNGA IIREFRIGERACIÓN</v>
      </c>
    </row>
    <row r="601" spans="1:26" x14ac:dyDescent="0.3">
      <c r="A601" t="str">
        <f>CONCATENATE(ARCHIVOS_COMPLETOS_QMI_1_AL_17_SEP_22[[#This Row],[TIENDA HMPV]],ARCHIVOS_COMPLETOS_QMI_1_AL_17_SEP_22[[#This Row],[LINEA]])</f>
        <v>295 - JAPON LATACUNGACOCINAS</v>
      </c>
      <c r="B601" t="s">
        <v>197</v>
      </c>
      <c r="C601" t="s">
        <v>198</v>
      </c>
      <c r="D601" t="s">
        <v>41</v>
      </c>
      <c r="E601" t="s">
        <v>210</v>
      </c>
      <c r="F601" t="s">
        <v>26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 s="42"/>
      <c r="U601" s="42"/>
      <c r="W601" t="str">
        <f>VLOOKUP(ARCHIVOS_COMPLETOS_QMI_1_AL_17_SEP_22[[#This Row],[TIENDA HMPV]],Tabla6[[NOMBRE PDV HMPDV]:[RETAIL MAPPING]],2,0)</f>
        <v>BRONCE</v>
      </c>
      <c r="X601">
        <f>SUM(ARCHIVOS_COMPLETOS_QMI_1_AL_17_SEP_22[[#This Row],[VENTAS MABE]:[OTROS]])</f>
        <v>0</v>
      </c>
      <c r="Y601" s="42">
        <f>IFERROR(ARCHIVOS_COMPLETOS_QMI_1_AL_17_SEP_22[[#This Row],[VENTAS MABE]]/ARCHIVOS_COMPLETOS_QMI_1_AL_17_SEP_22[[#This Row],[VENTAS INDURAMA]],0)</f>
        <v>0</v>
      </c>
      <c r="Z601" t="str">
        <f>VLOOKUP(ARCHIVOS_COMPLETOS_QMI_1_AL_17_SEP_22[[#This Row],[Columna1]],Tabla5[CLAVE],1,0)</f>
        <v>295 - JAPON LATACUNGACOCINAS</v>
      </c>
    </row>
    <row r="602" spans="1:26" x14ac:dyDescent="0.3">
      <c r="A602" t="str">
        <f>CONCATENATE(ARCHIVOS_COMPLETOS_QMI_1_AL_17_SEP_22[[#This Row],[TIENDA HMPV]],ARCHIVOS_COMPLETOS_QMI_1_AL_17_SEP_22[[#This Row],[LINEA]])</f>
        <v>295 - JAPON LATACUNGAREFRIGERACIÓN</v>
      </c>
      <c r="B602" t="s">
        <v>197</v>
      </c>
      <c r="C602" t="s">
        <v>198</v>
      </c>
      <c r="D602" t="s">
        <v>41</v>
      </c>
      <c r="E602" t="s">
        <v>210</v>
      </c>
      <c r="F602" t="s">
        <v>29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 s="42"/>
      <c r="U602" s="42"/>
      <c r="W602" t="str">
        <f>VLOOKUP(ARCHIVOS_COMPLETOS_QMI_1_AL_17_SEP_22[[#This Row],[TIENDA HMPV]],Tabla6[[NOMBRE PDV HMPDV]:[RETAIL MAPPING]],2,0)</f>
        <v>BRONCE</v>
      </c>
      <c r="X602">
        <f>SUM(ARCHIVOS_COMPLETOS_QMI_1_AL_17_SEP_22[[#This Row],[VENTAS MABE]:[OTROS]])</f>
        <v>0</v>
      </c>
      <c r="Y602" s="42">
        <f>IFERROR(ARCHIVOS_COMPLETOS_QMI_1_AL_17_SEP_22[[#This Row],[VENTAS MABE]]/ARCHIVOS_COMPLETOS_QMI_1_AL_17_SEP_22[[#This Row],[VENTAS INDURAMA]],0)</f>
        <v>0</v>
      </c>
      <c r="Z602" t="str">
        <f>VLOOKUP(ARCHIVOS_COMPLETOS_QMI_1_AL_17_SEP_22[[#This Row],[Columna1]],Tabla5[CLAVE],1,0)</f>
        <v>295 - JAPON LATACUNGAREFRIGERACIÓN</v>
      </c>
    </row>
    <row r="603" spans="1:26" x14ac:dyDescent="0.3">
      <c r="A603" t="str">
        <f>CONCATENATE(ARCHIVOS_COMPLETOS_QMI_1_AL_17_SEP_22[[#This Row],[TIENDA HMPV]],ARCHIVOS_COMPLETOS_QMI_1_AL_17_SEP_22[[#This Row],[LINEA]])</f>
        <v>250 - MIN AMBATO CEVALLOS - BODEGA.COCINAS</v>
      </c>
      <c r="B603" t="s">
        <v>197</v>
      </c>
      <c r="C603" t="s">
        <v>198</v>
      </c>
      <c r="D603" t="s">
        <v>64</v>
      </c>
      <c r="E603" t="s">
        <v>211</v>
      </c>
      <c r="F603" t="s">
        <v>26</v>
      </c>
      <c r="G603">
        <v>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 s="42"/>
      <c r="U603" s="42"/>
      <c r="W603" t="str">
        <f>VLOOKUP(ARCHIVOS_COMPLETOS_QMI_1_AL_17_SEP_22[[#This Row],[TIENDA HMPV]],Tabla6[[NOMBRE PDV HMPDV]:[RETAIL MAPPING]],2,0)</f>
        <v>ORO</v>
      </c>
      <c r="X603">
        <f>SUM(ARCHIVOS_COMPLETOS_QMI_1_AL_17_SEP_22[[#This Row],[VENTAS MABE]:[OTROS]])</f>
        <v>0</v>
      </c>
      <c r="Y603" s="42">
        <f>IFERROR(ARCHIVOS_COMPLETOS_QMI_1_AL_17_SEP_22[[#This Row],[VENTAS MABE]]/ARCHIVOS_COMPLETOS_QMI_1_AL_17_SEP_22[[#This Row],[VENTAS INDURAMA]],0)</f>
        <v>0</v>
      </c>
      <c r="Z603" t="str">
        <f>VLOOKUP(ARCHIVOS_COMPLETOS_QMI_1_AL_17_SEP_22[[#This Row],[Columna1]],Tabla5[CLAVE],1,0)</f>
        <v>250 - MIN AMBATO CEVALLOS - BODEGA.COCINAS</v>
      </c>
    </row>
    <row r="604" spans="1:26" x14ac:dyDescent="0.3">
      <c r="A604" t="str">
        <f>CONCATENATE(ARCHIVOS_COMPLETOS_QMI_1_AL_17_SEP_22[[#This Row],[TIENDA HMPV]],ARCHIVOS_COMPLETOS_QMI_1_AL_17_SEP_22[[#This Row],[LINEA]])</f>
        <v>250 - MIN AMBATO CEVALLOS - BODEGA.REFRIGERACIÓN</v>
      </c>
      <c r="B604" t="s">
        <v>197</v>
      </c>
      <c r="C604" t="s">
        <v>198</v>
      </c>
      <c r="D604" t="s">
        <v>64</v>
      </c>
      <c r="E604" t="s">
        <v>211</v>
      </c>
      <c r="F604" t="s">
        <v>29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 s="42"/>
      <c r="U604" s="42"/>
      <c r="W604" t="str">
        <f>VLOOKUP(ARCHIVOS_COMPLETOS_QMI_1_AL_17_SEP_22[[#This Row],[TIENDA HMPV]],Tabla6[[NOMBRE PDV HMPDV]:[RETAIL MAPPING]],2,0)</f>
        <v>ORO</v>
      </c>
      <c r="X604">
        <f>SUM(ARCHIVOS_COMPLETOS_QMI_1_AL_17_SEP_22[[#This Row],[VENTAS MABE]:[OTROS]])</f>
        <v>0</v>
      </c>
      <c r="Y604" s="42">
        <f>IFERROR(ARCHIVOS_COMPLETOS_QMI_1_AL_17_SEP_22[[#This Row],[VENTAS MABE]]/ARCHIVOS_COMPLETOS_QMI_1_AL_17_SEP_22[[#This Row],[VENTAS INDURAMA]],0)</f>
        <v>0</v>
      </c>
      <c r="Z604" t="str">
        <f>VLOOKUP(ARCHIVOS_COMPLETOS_QMI_1_AL_17_SEP_22[[#This Row],[Columna1]],Tabla5[CLAVE],1,0)</f>
        <v>250 - MIN AMBATO CEVALLOS - BODEGA.REFRIGERACIÓN</v>
      </c>
    </row>
    <row r="605" spans="1:26" x14ac:dyDescent="0.3">
      <c r="A605" t="str">
        <f>CONCATENATE(ARCHIVOS_COMPLETOS_QMI_1_AL_17_SEP_22[[#This Row],[TIENDA HMPV]],ARCHIVOS_COMPLETOS_QMI_1_AL_17_SEP_22[[#This Row],[LINEA]])</f>
        <v>253 - MIN LATACUNGA 1- BODEGACOCINAS</v>
      </c>
      <c r="B605" t="s">
        <v>197</v>
      </c>
      <c r="C605" t="s">
        <v>198</v>
      </c>
      <c r="D605" t="s">
        <v>64</v>
      </c>
      <c r="E605" t="s">
        <v>212</v>
      </c>
      <c r="F605" t="s">
        <v>26</v>
      </c>
      <c r="G605">
        <v>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 s="42"/>
      <c r="U605" s="42"/>
      <c r="W605" t="str">
        <f>VLOOKUP(ARCHIVOS_COMPLETOS_QMI_1_AL_17_SEP_22[[#This Row],[TIENDA HMPV]],Tabla6[[NOMBRE PDV HMPDV]:[RETAIL MAPPING]],2,0)</f>
        <v>ORO</v>
      </c>
      <c r="X605">
        <f>SUM(ARCHIVOS_COMPLETOS_QMI_1_AL_17_SEP_22[[#This Row],[VENTAS MABE]:[OTROS]])</f>
        <v>0</v>
      </c>
      <c r="Y605" s="42">
        <f>IFERROR(ARCHIVOS_COMPLETOS_QMI_1_AL_17_SEP_22[[#This Row],[VENTAS MABE]]/ARCHIVOS_COMPLETOS_QMI_1_AL_17_SEP_22[[#This Row],[VENTAS INDURAMA]],0)</f>
        <v>0</v>
      </c>
      <c r="Z605" t="str">
        <f>VLOOKUP(ARCHIVOS_COMPLETOS_QMI_1_AL_17_SEP_22[[#This Row],[Columna1]],Tabla5[CLAVE],1,0)</f>
        <v>253 - MIN LATACUNGA 1- BODEGACOCINAS</v>
      </c>
    </row>
    <row r="606" spans="1:26" x14ac:dyDescent="0.3">
      <c r="A606" t="str">
        <f>CONCATENATE(ARCHIVOS_COMPLETOS_QMI_1_AL_17_SEP_22[[#This Row],[TIENDA HMPV]],ARCHIVOS_COMPLETOS_QMI_1_AL_17_SEP_22[[#This Row],[LINEA]])</f>
        <v>253 - MIN LATACUNGA 1- BODEGAREFRIGERACIÓN</v>
      </c>
      <c r="B606" t="s">
        <v>197</v>
      </c>
      <c r="C606" t="s">
        <v>198</v>
      </c>
      <c r="D606" t="s">
        <v>64</v>
      </c>
      <c r="E606" t="s">
        <v>212</v>
      </c>
      <c r="F606" t="s">
        <v>29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 s="42"/>
      <c r="U606" s="42"/>
      <c r="W606" t="str">
        <f>VLOOKUP(ARCHIVOS_COMPLETOS_QMI_1_AL_17_SEP_22[[#This Row],[TIENDA HMPV]],Tabla6[[NOMBRE PDV HMPDV]:[RETAIL MAPPING]],2,0)</f>
        <v>ORO</v>
      </c>
      <c r="X606">
        <f>SUM(ARCHIVOS_COMPLETOS_QMI_1_AL_17_SEP_22[[#This Row],[VENTAS MABE]:[OTROS]])</f>
        <v>0</v>
      </c>
      <c r="Y606" s="42">
        <f>IFERROR(ARCHIVOS_COMPLETOS_QMI_1_AL_17_SEP_22[[#This Row],[VENTAS MABE]]/ARCHIVOS_COMPLETOS_QMI_1_AL_17_SEP_22[[#This Row],[VENTAS INDURAMA]],0)</f>
        <v>0</v>
      </c>
      <c r="Z606" t="str">
        <f>VLOOKUP(ARCHIVOS_COMPLETOS_QMI_1_AL_17_SEP_22[[#This Row],[Columna1]],Tabla5[CLAVE],1,0)</f>
        <v>253 - MIN LATACUNGA 1- BODEGAREFRIGERACIÓN</v>
      </c>
    </row>
    <row r="607" spans="1:26" x14ac:dyDescent="0.3">
      <c r="A607" t="str">
        <f>CONCATENATE(ARCHIVOS_COMPLETOS_QMI_1_AL_17_SEP_22[[#This Row],[TIENDA HMPV]],ARCHIVOS_COMPLETOS_QMI_1_AL_17_SEP_22[[#This Row],[LINEA]])</f>
        <v>957 - ORVE HOGAR LATACUNGA IICOCINAS</v>
      </c>
      <c r="B607" t="s">
        <v>197</v>
      </c>
      <c r="C607" t="s">
        <v>198</v>
      </c>
      <c r="D607" t="s">
        <v>71</v>
      </c>
      <c r="E607" t="s">
        <v>213</v>
      </c>
      <c r="F607" t="s">
        <v>26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 s="42"/>
      <c r="U607" s="42"/>
      <c r="W607" t="str">
        <f>VLOOKUP(ARCHIVOS_COMPLETOS_QMI_1_AL_17_SEP_22[[#This Row],[TIENDA HMPV]],Tabla6[[NOMBRE PDV HMPDV]:[RETAIL MAPPING]],2,0)</f>
        <v>BRONCE</v>
      </c>
      <c r="X607">
        <f>SUM(ARCHIVOS_COMPLETOS_QMI_1_AL_17_SEP_22[[#This Row],[VENTAS MABE]:[OTROS]])</f>
        <v>0</v>
      </c>
      <c r="Y607" s="42">
        <f>IFERROR(ARCHIVOS_COMPLETOS_QMI_1_AL_17_SEP_22[[#This Row],[VENTAS MABE]]/ARCHIVOS_COMPLETOS_QMI_1_AL_17_SEP_22[[#This Row],[VENTAS INDURAMA]],0)</f>
        <v>0</v>
      </c>
      <c r="Z607" t="str">
        <f>VLOOKUP(ARCHIVOS_COMPLETOS_QMI_1_AL_17_SEP_22[[#This Row],[Columna1]],Tabla5[CLAVE],1,0)</f>
        <v>957 - ORVE HOGAR LATACUNGA IICOCINAS</v>
      </c>
    </row>
    <row r="608" spans="1:26" x14ac:dyDescent="0.3">
      <c r="A608" t="str">
        <f>CONCATENATE(ARCHIVOS_COMPLETOS_QMI_1_AL_17_SEP_22[[#This Row],[TIENDA HMPV]],ARCHIVOS_COMPLETOS_QMI_1_AL_17_SEP_22[[#This Row],[LINEA]])</f>
        <v>957 - ORVE HOGAR LATACUNGA IIREFRIGERACIÓN</v>
      </c>
      <c r="B608" t="s">
        <v>197</v>
      </c>
      <c r="C608" t="s">
        <v>198</v>
      </c>
      <c r="D608" t="s">
        <v>71</v>
      </c>
      <c r="E608" t="s">
        <v>213</v>
      </c>
      <c r="F608" t="s">
        <v>29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 s="42"/>
      <c r="U608" s="42"/>
      <c r="W608" t="str">
        <f>VLOOKUP(ARCHIVOS_COMPLETOS_QMI_1_AL_17_SEP_22[[#This Row],[TIENDA HMPV]],Tabla6[[NOMBRE PDV HMPDV]:[RETAIL MAPPING]],2,0)</f>
        <v>BRONCE</v>
      </c>
      <c r="X608">
        <f>SUM(ARCHIVOS_COMPLETOS_QMI_1_AL_17_SEP_22[[#This Row],[VENTAS MABE]:[OTROS]])</f>
        <v>0</v>
      </c>
      <c r="Y608" s="42">
        <f>IFERROR(ARCHIVOS_COMPLETOS_QMI_1_AL_17_SEP_22[[#This Row],[VENTAS MABE]]/ARCHIVOS_COMPLETOS_QMI_1_AL_17_SEP_22[[#This Row],[VENTAS INDURAMA]],0)</f>
        <v>0</v>
      </c>
      <c r="Z608" t="str">
        <f>VLOOKUP(ARCHIVOS_COMPLETOS_QMI_1_AL_17_SEP_22[[#This Row],[Columna1]],Tabla5[CLAVE],1,0)</f>
        <v>957 - ORVE HOGAR LATACUNGA IIREFRIGERACIÓN</v>
      </c>
    </row>
    <row r="609" spans="1:26" x14ac:dyDescent="0.3">
      <c r="A609" t="str">
        <f>CONCATENATE(ARCHIVOS_COMPLETOS_QMI_1_AL_17_SEP_22[[#This Row],[TIENDA HMPV]],ARCHIVOS_COMPLETOS_QMI_1_AL_17_SEP_22[[#This Row],[LINEA]])</f>
        <v>392 - POINT AMBATO 3COCINAS</v>
      </c>
      <c r="B609" t="s">
        <v>197</v>
      </c>
      <c r="C609" t="s">
        <v>198</v>
      </c>
      <c r="D609" t="s">
        <v>77</v>
      </c>
      <c r="E609" t="s">
        <v>214</v>
      </c>
      <c r="F609" t="s">
        <v>26</v>
      </c>
      <c r="G609">
        <v>6</v>
      </c>
      <c r="H609">
        <v>3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 s="42"/>
      <c r="U609" s="42"/>
      <c r="W609" t="str">
        <f>VLOOKUP(ARCHIVOS_COMPLETOS_QMI_1_AL_17_SEP_22[[#This Row],[TIENDA HMPV]],Tabla6[[NOMBRE PDV HMPDV]:[RETAIL MAPPING]],2,0)</f>
        <v>ORO</v>
      </c>
      <c r="X609">
        <f>SUM(ARCHIVOS_COMPLETOS_QMI_1_AL_17_SEP_22[[#This Row],[VENTAS MABE]:[OTROS]])</f>
        <v>4</v>
      </c>
      <c r="Y609" s="42">
        <f>IFERROR(ARCHIVOS_COMPLETOS_QMI_1_AL_17_SEP_22[[#This Row],[VENTAS MABE]]/ARCHIVOS_COMPLETOS_QMI_1_AL_17_SEP_22[[#This Row],[VENTAS INDURAMA]],0)</f>
        <v>3</v>
      </c>
      <c r="Z609" t="str">
        <f>VLOOKUP(ARCHIVOS_COMPLETOS_QMI_1_AL_17_SEP_22[[#This Row],[Columna1]],Tabla5[CLAVE],1,0)</f>
        <v>392 - POINT AMBATO 3COCINAS</v>
      </c>
    </row>
    <row r="610" spans="1:26" x14ac:dyDescent="0.3">
      <c r="A610" t="str">
        <f>CONCATENATE(ARCHIVOS_COMPLETOS_QMI_1_AL_17_SEP_22[[#This Row],[TIENDA HMPV]],ARCHIVOS_COMPLETOS_QMI_1_AL_17_SEP_22[[#This Row],[LINEA]])</f>
        <v>392 - POINT AMBATO 3GLOBALES</v>
      </c>
      <c r="B610" t="s">
        <v>197</v>
      </c>
      <c r="C610" t="s">
        <v>198</v>
      </c>
      <c r="D610" t="s">
        <v>77</v>
      </c>
      <c r="E610" t="s">
        <v>214</v>
      </c>
      <c r="F610" t="s">
        <v>27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 s="42"/>
      <c r="U610" s="42"/>
      <c r="W610" t="str">
        <f>VLOOKUP(ARCHIVOS_COMPLETOS_QMI_1_AL_17_SEP_22[[#This Row],[TIENDA HMPV]],Tabla6[[NOMBRE PDV HMPDV]:[RETAIL MAPPING]],2,0)</f>
        <v>ORO</v>
      </c>
      <c r="X610">
        <f>SUM(ARCHIVOS_COMPLETOS_QMI_1_AL_17_SEP_22[[#This Row],[VENTAS MABE]:[OTROS]])</f>
        <v>1</v>
      </c>
      <c r="Y610" s="42">
        <f>IFERROR(ARCHIVOS_COMPLETOS_QMI_1_AL_17_SEP_22[[#This Row],[VENTAS MABE]]/ARCHIVOS_COMPLETOS_QMI_1_AL_17_SEP_22[[#This Row],[VENTAS INDURAMA]],0)</f>
        <v>0</v>
      </c>
      <c r="Z610" t="str">
        <f>VLOOKUP(ARCHIVOS_COMPLETOS_QMI_1_AL_17_SEP_22[[#This Row],[Columna1]],Tabla5[CLAVE],1,0)</f>
        <v>392 - POINT AMBATO 3GLOBALES</v>
      </c>
    </row>
    <row r="611" spans="1:26" x14ac:dyDescent="0.3">
      <c r="A611" t="str">
        <f>CONCATENATE(ARCHIVOS_COMPLETOS_QMI_1_AL_17_SEP_22[[#This Row],[TIENDA HMPV]],ARCHIVOS_COMPLETOS_QMI_1_AL_17_SEP_22[[#This Row],[LINEA]])</f>
        <v>392 - POINT AMBATO 3LAVADO</v>
      </c>
      <c r="B611" t="s">
        <v>197</v>
      </c>
      <c r="C611" t="s">
        <v>198</v>
      </c>
      <c r="D611" t="s">
        <v>77</v>
      </c>
      <c r="E611" t="s">
        <v>214</v>
      </c>
      <c r="F611" t="s">
        <v>28</v>
      </c>
      <c r="G611">
        <v>2</v>
      </c>
      <c r="H611">
        <v>0</v>
      </c>
      <c r="I611">
        <v>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 s="42"/>
      <c r="U611" s="42"/>
      <c r="W611" t="str">
        <f>VLOOKUP(ARCHIVOS_COMPLETOS_QMI_1_AL_17_SEP_22[[#This Row],[TIENDA HMPV]],Tabla6[[NOMBRE PDV HMPDV]:[RETAIL MAPPING]],2,0)</f>
        <v>ORO</v>
      </c>
      <c r="X611">
        <f>SUM(ARCHIVOS_COMPLETOS_QMI_1_AL_17_SEP_22[[#This Row],[VENTAS MABE]:[OTROS]])</f>
        <v>3</v>
      </c>
      <c r="Y611" s="42">
        <f>IFERROR(ARCHIVOS_COMPLETOS_QMI_1_AL_17_SEP_22[[#This Row],[VENTAS MABE]]/ARCHIVOS_COMPLETOS_QMI_1_AL_17_SEP_22[[#This Row],[VENTAS INDURAMA]],0)</f>
        <v>0</v>
      </c>
      <c r="Z611" t="str">
        <f>VLOOKUP(ARCHIVOS_COMPLETOS_QMI_1_AL_17_SEP_22[[#This Row],[Columna1]],Tabla5[CLAVE],1,0)</f>
        <v>392 - POINT AMBATO 3LAVADO</v>
      </c>
    </row>
    <row r="612" spans="1:26" x14ac:dyDescent="0.3">
      <c r="A612" t="str">
        <f>CONCATENATE(ARCHIVOS_COMPLETOS_QMI_1_AL_17_SEP_22[[#This Row],[TIENDA HMPV]],ARCHIVOS_COMPLETOS_QMI_1_AL_17_SEP_22[[#This Row],[LINEA]])</f>
        <v>392 - POINT AMBATO 3REFRIGERACIÓN</v>
      </c>
      <c r="B612" t="s">
        <v>197</v>
      </c>
      <c r="C612" t="s">
        <v>198</v>
      </c>
      <c r="D612" t="s">
        <v>77</v>
      </c>
      <c r="E612" t="s">
        <v>214</v>
      </c>
      <c r="F612" t="s">
        <v>29</v>
      </c>
      <c r="G612">
        <v>3</v>
      </c>
      <c r="H612">
        <v>2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 s="42"/>
      <c r="U612" s="42"/>
      <c r="W612" t="str">
        <f>VLOOKUP(ARCHIVOS_COMPLETOS_QMI_1_AL_17_SEP_22[[#This Row],[TIENDA HMPV]],Tabla6[[NOMBRE PDV HMPDV]:[RETAIL MAPPING]],2,0)</f>
        <v>ORO</v>
      </c>
      <c r="X612">
        <f>SUM(ARCHIVOS_COMPLETOS_QMI_1_AL_17_SEP_22[[#This Row],[VENTAS MABE]:[OTROS]])</f>
        <v>4</v>
      </c>
      <c r="Y612" s="42">
        <f>IFERROR(ARCHIVOS_COMPLETOS_QMI_1_AL_17_SEP_22[[#This Row],[VENTAS MABE]]/ARCHIVOS_COMPLETOS_QMI_1_AL_17_SEP_22[[#This Row],[VENTAS INDURAMA]],0)</f>
        <v>1</v>
      </c>
      <c r="Z612" t="str">
        <f>VLOOKUP(ARCHIVOS_COMPLETOS_QMI_1_AL_17_SEP_22[[#This Row],[Columna1]],Tabla5[CLAVE],1,0)</f>
        <v>392 - POINT AMBATO 3REFRIGERACIÓN</v>
      </c>
    </row>
    <row r="613" spans="1:26" x14ac:dyDescent="0.3">
      <c r="A613" t="str">
        <f>CONCATENATE(ARCHIVOS_COMPLETOS_QMI_1_AL_17_SEP_22[[#This Row],[TIENDA HMPV]],ARCHIVOS_COMPLETOS_QMI_1_AL_17_SEP_22[[#This Row],[LINEA]])</f>
        <v>239 - QUICENTROSURCOCINAS</v>
      </c>
      <c r="B613" t="s">
        <v>698</v>
      </c>
      <c r="C613" t="s">
        <v>642</v>
      </c>
      <c r="D613" t="s">
        <v>30</v>
      </c>
      <c r="E613" t="s">
        <v>699</v>
      </c>
      <c r="F613" t="s">
        <v>26</v>
      </c>
      <c r="G613">
        <v>14</v>
      </c>
      <c r="H613">
        <v>9</v>
      </c>
      <c r="I613">
        <v>13</v>
      </c>
      <c r="T613" s="42"/>
      <c r="U613" s="42"/>
      <c r="W613" t="str">
        <f>VLOOKUP(ARCHIVOS_COMPLETOS_QMI_1_AL_17_SEP_22[[#This Row],[TIENDA HMPV]],Tabla6[[NOMBRE PDV HMPDV]:[RETAIL MAPPING]],2,0)</f>
        <v>ORO</v>
      </c>
      <c r="X613">
        <f>SUM(ARCHIVOS_COMPLETOS_QMI_1_AL_17_SEP_22[[#This Row],[VENTAS MABE]:[OTROS]])</f>
        <v>22</v>
      </c>
      <c r="Y613" s="42">
        <f>IFERROR(ARCHIVOS_COMPLETOS_QMI_1_AL_17_SEP_22[[#This Row],[VENTAS MABE]]/ARCHIVOS_COMPLETOS_QMI_1_AL_17_SEP_22[[#This Row],[VENTAS INDURAMA]],0)</f>
        <v>0.69230769230769229</v>
      </c>
      <c r="Z613" t="str">
        <f>VLOOKUP(ARCHIVOS_COMPLETOS_QMI_1_AL_17_SEP_22[[#This Row],[Columna1]],Tabla5[CLAVE],1,0)</f>
        <v>239 - QUICENTROSURCOCINAS</v>
      </c>
    </row>
    <row r="614" spans="1:26" x14ac:dyDescent="0.3">
      <c r="A614" t="str">
        <f>CONCATENATE(ARCHIVOS_COMPLETOS_QMI_1_AL_17_SEP_22[[#This Row],[TIENDA HMPV]],ARCHIVOS_COMPLETOS_QMI_1_AL_17_SEP_22[[#This Row],[LINEA]])</f>
        <v>239 - QUICENTROSURGLOBALES</v>
      </c>
      <c r="B614" t="s">
        <v>698</v>
      </c>
      <c r="C614" t="s">
        <v>642</v>
      </c>
      <c r="D614" t="s">
        <v>30</v>
      </c>
      <c r="E614" t="s">
        <v>699</v>
      </c>
      <c r="F614" t="s">
        <v>27</v>
      </c>
      <c r="G614">
        <v>1</v>
      </c>
      <c r="H614">
        <v>6</v>
      </c>
      <c r="I614">
        <v>3</v>
      </c>
      <c r="T614" s="42"/>
      <c r="U614" s="42"/>
      <c r="W614" t="str">
        <f>VLOOKUP(ARCHIVOS_COMPLETOS_QMI_1_AL_17_SEP_22[[#This Row],[TIENDA HMPV]],Tabla6[[NOMBRE PDV HMPDV]:[RETAIL MAPPING]],2,0)</f>
        <v>ORO</v>
      </c>
      <c r="X614">
        <f>SUM(ARCHIVOS_COMPLETOS_QMI_1_AL_17_SEP_22[[#This Row],[VENTAS MABE]:[OTROS]])</f>
        <v>9</v>
      </c>
      <c r="Y614" s="42">
        <f>IFERROR(ARCHIVOS_COMPLETOS_QMI_1_AL_17_SEP_22[[#This Row],[VENTAS MABE]]/ARCHIVOS_COMPLETOS_QMI_1_AL_17_SEP_22[[#This Row],[VENTAS INDURAMA]],0)</f>
        <v>2</v>
      </c>
      <c r="Z614" t="str">
        <f>VLOOKUP(ARCHIVOS_COMPLETOS_QMI_1_AL_17_SEP_22[[#This Row],[Columna1]],Tabla5[CLAVE],1,0)</f>
        <v>239 - QUICENTROSURGLOBALES</v>
      </c>
    </row>
    <row r="615" spans="1:26" x14ac:dyDescent="0.3">
      <c r="A615" t="str">
        <f>CONCATENATE(ARCHIVOS_COMPLETOS_QMI_1_AL_17_SEP_22[[#This Row],[TIENDA HMPV]],ARCHIVOS_COMPLETOS_QMI_1_AL_17_SEP_22[[#This Row],[LINEA]])</f>
        <v>239 - QUICENTROSURLAVADO</v>
      </c>
      <c r="B615" t="s">
        <v>698</v>
      </c>
      <c r="C615" t="s">
        <v>642</v>
      </c>
      <c r="D615" t="s">
        <v>30</v>
      </c>
      <c r="E615" t="s">
        <v>699</v>
      </c>
      <c r="F615" t="s">
        <v>28</v>
      </c>
      <c r="G615">
        <v>6</v>
      </c>
      <c r="H615">
        <v>1</v>
      </c>
      <c r="I615">
        <v>0</v>
      </c>
      <c r="J615">
        <v>4</v>
      </c>
      <c r="K615">
        <v>3</v>
      </c>
      <c r="L615">
        <v>1</v>
      </c>
      <c r="T615" s="42"/>
      <c r="U615" s="42"/>
      <c r="W615" t="str">
        <f>VLOOKUP(ARCHIVOS_COMPLETOS_QMI_1_AL_17_SEP_22[[#This Row],[TIENDA HMPV]],Tabla6[[NOMBRE PDV HMPDV]:[RETAIL MAPPING]],2,0)</f>
        <v>ORO</v>
      </c>
      <c r="X615">
        <f>SUM(ARCHIVOS_COMPLETOS_QMI_1_AL_17_SEP_22[[#This Row],[VENTAS MABE]:[OTROS]])</f>
        <v>9</v>
      </c>
      <c r="Y615" s="42">
        <f>IFERROR(ARCHIVOS_COMPLETOS_QMI_1_AL_17_SEP_22[[#This Row],[VENTAS MABE]]/ARCHIVOS_COMPLETOS_QMI_1_AL_17_SEP_22[[#This Row],[VENTAS INDURAMA]],0)</f>
        <v>0</v>
      </c>
      <c r="Z615" t="str">
        <f>VLOOKUP(ARCHIVOS_COMPLETOS_QMI_1_AL_17_SEP_22[[#This Row],[Columna1]],Tabla5[CLAVE],1,0)</f>
        <v>239 - QUICENTROSURLAVADO</v>
      </c>
    </row>
    <row r="616" spans="1:26" x14ac:dyDescent="0.3">
      <c r="A616" t="str">
        <f>CONCATENATE(ARCHIVOS_COMPLETOS_QMI_1_AL_17_SEP_22[[#This Row],[TIENDA HMPV]],ARCHIVOS_COMPLETOS_QMI_1_AL_17_SEP_22[[#This Row],[LINEA]])</f>
        <v>239 - QUICENTROSURREFRIGERACIÓN</v>
      </c>
      <c r="B616" t="s">
        <v>698</v>
      </c>
      <c r="C616" t="s">
        <v>642</v>
      </c>
      <c r="D616" t="s">
        <v>30</v>
      </c>
      <c r="E616" t="s">
        <v>699</v>
      </c>
      <c r="F616" t="s">
        <v>29</v>
      </c>
      <c r="G616">
        <v>9</v>
      </c>
      <c r="H616">
        <v>6</v>
      </c>
      <c r="I616">
        <v>4</v>
      </c>
      <c r="J616">
        <v>3</v>
      </c>
      <c r="K616">
        <v>1</v>
      </c>
      <c r="L616">
        <v>3</v>
      </c>
      <c r="T616" s="42"/>
      <c r="U616" s="42"/>
      <c r="W616" t="str">
        <f>VLOOKUP(ARCHIVOS_COMPLETOS_QMI_1_AL_17_SEP_22[[#This Row],[TIENDA HMPV]],Tabla6[[NOMBRE PDV HMPDV]:[RETAIL MAPPING]],2,0)</f>
        <v>ORO</v>
      </c>
      <c r="X616">
        <f>SUM(ARCHIVOS_COMPLETOS_QMI_1_AL_17_SEP_22[[#This Row],[VENTAS MABE]:[OTROS]])</f>
        <v>17</v>
      </c>
      <c r="Y616" s="42">
        <f>IFERROR(ARCHIVOS_COMPLETOS_QMI_1_AL_17_SEP_22[[#This Row],[VENTAS MABE]]/ARCHIVOS_COMPLETOS_QMI_1_AL_17_SEP_22[[#This Row],[VENTAS INDURAMA]],0)</f>
        <v>1.5</v>
      </c>
      <c r="Z616" t="str">
        <f>VLOOKUP(ARCHIVOS_COMPLETOS_QMI_1_AL_17_SEP_22[[#This Row],[Columna1]],Tabla5[CLAVE],1,0)</f>
        <v>239 - QUICENTROSURREFRIGERACIÓN</v>
      </c>
    </row>
    <row r="617" spans="1:26" x14ac:dyDescent="0.3">
      <c r="A617" t="str">
        <f>CONCATENATE(ARCHIVOS_COMPLETOS_QMI_1_AL_17_SEP_22[[#This Row],[TIENDA HMPV]],ARCHIVOS_COMPLETOS_QMI_1_AL_17_SEP_22[[#This Row],[LINEA]])</f>
        <v>289 - JAPON QUICENTRO SUR 3COCINAS</v>
      </c>
      <c r="B617" t="s">
        <v>698</v>
      </c>
      <c r="C617" t="s">
        <v>642</v>
      </c>
      <c r="D617" t="s">
        <v>41</v>
      </c>
      <c r="E617" t="s">
        <v>700</v>
      </c>
      <c r="F617" t="s">
        <v>26</v>
      </c>
      <c r="G617">
        <v>7</v>
      </c>
      <c r="H617">
        <v>0</v>
      </c>
      <c r="I617">
        <v>1</v>
      </c>
      <c r="T617" s="42"/>
      <c r="U617" s="42"/>
      <c r="W617" t="str">
        <f>VLOOKUP(ARCHIVOS_COMPLETOS_QMI_1_AL_17_SEP_22[[#This Row],[TIENDA HMPV]],Tabla6[[NOMBRE PDV HMPDV]:[RETAIL MAPPING]],2,0)</f>
        <v>BRONCE</v>
      </c>
      <c r="X617">
        <f>SUM(ARCHIVOS_COMPLETOS_QMI_1_AL_17_SEP_22[[#This Row],[VENTAS MABE]:[OTROS]])</f>
        <v>1</v>
      </c>
      <c r="Y617" s="42">
        <f>IFERROR(ARCHIVOS_COMPLETOS_QMI_1_AL_17_SEP_22[[#This Row],[VENTAS MABE]]/ARCHIVOS_COMPLETOS_QMI_1_AL_17_SEP_22[[#This Row],[VENTAS INDURAMA]],0)</f>
        <v>0</v>
      </c>
      <c r="Z617" t="str">
        <f>VLOOKUP(ARCHIVOS_COMPLETOS_QMI_1_AL_17_SEP_22[[#This Row],[Columna1]],Tabla5[CLAVE],1,0)</f>
        <v>289 - JAPON QUICENTRO SUR 3COCINAS</v>
      </c>
    </row>
    <row r="618" spans="1:26" x14ac:dyDescent="0.3">
      <c r="A618" t="str">
        <f>CONCATENATE(ARCHIVOS_COMPLETOS_QMI_1_AL_17_SEP_22[[#This Row],[TIENDA HMPV]],ARCHIVOS_COMPLETOS_QMI_1_AL_17_SEP_22[[#This Row],[LINEA]])</f>
        <v>289 - JAPON QUICENTRO SUR 3GLOBALES</v>
      </c>
      <c r="B618" t="s">
        <v>698</v>
      </c>
      <c r="C618" t="s">
        <v>642</v>
      </c>
      <c r="D618" t="s">
        <v>41</v>
      </c>
      <c r="E618" t="s">
        <v>700</v>
      </c>
      <c r="F618" t="s">
        <v>27</v>
      </c>
      <c r="G618">
        <v>0</v>
      </c>
      <c r="H618">
        <v>0</v>
      </c>
      <c r="I618">
        <v>1</v>
      </c>
      <c r="T618" s="42"/>
      <c r="U618" s="42"/>
      <c r="W618" t="str">
        <f>VLOOKUP(ARCHIVOS_COMPLETOS_QMI_1_AL_17_SEP_22[[#This Row],[TIENDA HMPV]],Tabla6[[NOMBRE PDV HMPDV]:[RETAIL MAPPING]],2,0)</f>
        <v>BRONCE</v>
      </c>
      <c r="X618">
        <f>SUM(ARCHIVOS_COMPLETOS_QMI_1_AL_17_SEP_22[[#This Row],[VENTAS MABE]:[OTROS]])</f>
        <v>1</v>
      </c>
      <c r="Y618" s="42">
        <f>IFERROR(ARCHIVOS_COMPLETOS_QMI_1_AL_17_SEP_22[[#This Row],[VENTAS MABE]]/ARCHIVOS_COMPLETOS_QMI_1_AL_17_SEP_22[[#This Row],[VENTAS INDURAMA]],0)</f>
        <v>0</v>
      </c>
      <c r="Z618" t="str">
        <f>VLOOKUP(ARCHIVOS_COMPLETOS_QMI_1_AL_17_SEP_22[[#This Row],[Columna1]],Tabla5[CLAVE],1,0)</f>
        <v>289 - JAPON QUICENTRO SUR 3GLOBALES</v>
      </c>
    </row>
    <row r="619" spans="1:26" x14ac:dyDescent="0.3">
      <c r="A619" t="str">
        <f>CONCATENATE(ARCHIVOS_COMPLETOS_QMI_1_AL_17_SEP_22[[#This Row],[TIENDA HMPV]],ARCHIVOS_COMPLETOS_QMI_1_AL_17_SEP_22[[#This Row],[LINEA]])</f>
        <v>289 - JAPON QUICENTRO SUR 3LAVADO</v>
      </c>
      <c r="B619" t="s">
        <v>698</v>
      </c>
      <c r="C619" t="s">
        <v>642</v>
      </c>
      <c r="D619" t="s">
        <v>41</v>
      </c>
      <c r="E619" t="s">
        <v>700</v>
      </c>
      <c r="F619" t="s">
        <v>28</v>
      </c>
      <c r="G619">
        <v>0</v>
      </c>
      <c r="H619">
        <v>0</v>
      </c>
      <c r="I619">
        <v>2</v>
      </c>
      <c r="T619" s="42"/>
      <c r="U619" s="42"/>
      <c r="W619" t="str">
        <f>VLOOKUP(ARCHIVOS_COMPLETOS_QMI_1_AL_17_SEP_22[[#This Row],[TIENDA HMPV]],Tabla6[[NOMBRE PDV HMPDV]:[RETAIL MAPPING]],2,0)</f>
        <v>BRONCE</v>
      </c>
      <c r="X619">
        <f>SUM(ARCHIVOS_COMPLETOS_QMI_1_AL_17_SEP_22[[#This Row],[VENTAS MABE]:[OTROS]])</f>
        <v>2</v>
      </c>
      <c r="Y619" s="42">
        <f>IFERROR(ARCHIVOS_COMPLETOS_QMI_1_AL_17_SEP_22[[#This Row],[VENTAS MABE]]/ARCHIVOS_COMPLETOS_QMI_1_AL_17_SEP_22[[#This Row],[VENTAS INDURAMA]],0)</f>
        <v>0</v>
      </c>
      <c r="Z619" t="str">
        <f>VLOOKUP(ARCHIVOS_COMPLETOS_QMI_1_AL_17_SEP_22[[#This Row],[Columna1]],Tabla5[CLAVE],1,0)</f>
        <v>289 - JAPON QUICENTRO SUR 3LAVADO</v>
      </c>
    </row>
    <row r="620" spans="1:26" x14ac:dyDescent="0.3">
      <c r="A620" t="str">
        <f>CONCATENATE(ARCHIVOS_COMPLETOS_QMI_1_AL_17_SEP_22[[#This Row],[TIENDA HMPV]],ARCHIVOS_COMPLETOS_QMI_1_AL_17_SEP_22[[#This Row],[LINEA]])</f>
        <v>289 - JAPON QUICENTRO SUR 3REFRIGERACIÓN</v>
      </c>
      <c r="B620" t="s">
        <v>698</v>
      </c>
      <c r="C620" t="s">
        <v>642</v>
      </c>
      <c r="D620" t="s">
        <v>41</v>
      </c>
      <c r="E620" t="s">
        <v>700</v>
      </c>
      <c r="F620" t="s">
        <v>29</v>
      </c>
      <c r="G620">
        <v>5</v>
      </c>
      <c r="H620">
        <v>0</v>
      </c>
      <c r="I620">
        <v>2</v>
      </c>
      <c r="J620">
        <v>0</v>
      </c>
      <c r="K620">
        <v>0</v>
      </c>
      <c r="L620">
        <v>2</v>
      </c>
      <c r="M620">
        <v>0</v>
      </c>
      <c r="T620" s="42"/>
      <c r="U620" s="42"/>
      <c r="W620" t="str">
        <f>VLOOKUP(ARCHIVOS_COMPLETOS_QMI_1_AL_17_SEP_22[[#This Row],[TIENDA HMPV]],Tabla6[[NOMBRE PDV HMPDV]:[RETAIL MAPPING]],2,0)</f>
        <v>BRONCE</v>
      </c>
      <c r="X620">
        <f>SUM(ARCHIVOS_COMPLETOS_QMI_1_AL_17_SEP_22[[#This Row],[VENTAS MABE]:[OTROS]])</f>
        <v>4</v>
      </c>
      <c r="Y620" s="42">
        <f>IFERROR(ARCHIVOS_COMPLETOS_QMI_1_AL_17_SEP_22[[#This Row],[VENTAS MABE]]/ARCHIVOS_COMPLETOS_QMI_1_AL_17_SEP_22[[#This Row],[VENTAS INDURAMA]],0)</f>
        <v>0</v>
      </c>
      <c r="Z620" t="str">
        <f>VLOOKUP(ARCHIVOS_COMPLETOS_QMI_1_AL_17_SEP_22[[#This Row],[Columna1]],Tabla5[CLAVE],1,0)</f>
        <v>289 - JAPON QUICENTRO SUR 3REFRIGERACIÓN</v>
      </c>
    </row>
    <row r="621" spans="1:26" x14ac:dyDescent="0.3">
      <c r="A621" t="str">
        <f>CONCATENATE(ARCHIVOS_COMPLETOS_QMI_1_AL_17_SEP_22[[#This Row],[TIENDA HMPV]],ARCHIVOS_COMPLETOS_QMI_1_AL_17_SEP_22[[#This Row],[LINEA]])</f>
        <v>275 - C.C.QUICENTRO SURCOCINAS</v>
      </c>
      <c r="B621" t="s">
        <v>698</v>
      </c>
      <c r="C621" t="s">
        <v>642</v>
      </c>
      <c r="D621" t="s">
        <v>79</v>
      </c>
      <c r="E621" t="s">
        <v>701</v>
      </c>
      <c r="F621" t="s">
        <v>26</v>
      </c>
      <c r="G621">
        <v>6</v>
      </c>
      <c r="H621">
        <v>0</v>
      </c>
      <c r="I621">
        <v>0</v>
      </c>
      <c r="J621">
        <v>0</v>
      </c>
      <c r="K621">
        <v>0</v>
      </c>
      <c r="L621">
        <v>0</v>
      </c>
      <c r="T621" s="42"/>
      <c r="U621" s="42"/>
      <c r="W621" t="str">
        <f>VLOOKUP(ARCHIVOS_COMPLETOS_QMI_1_AL_17_SEP_22[[#This Row],[TIENDA HMPV]],Tabla6[[NOMBRE PDV HMPDV]:[RETAIL MAPPING]],2,0)</f>
        <v>ORO</v>
      </c>
      <c r="X621">
        <f>SUM(ARCHIVOS_COMPLETOS_QMI_1_AL_17_SEP_22[[#This Row],[VENTAS MABE]:[OTROS]])</f>
        <v>0</v>
      </c>
      <c r="Y621" s="42">
        <f>IFERROR(ARCHIVOS_COMPLETOS_QMI_1_AL_17_SEP_22[[#This Row],[VENTAS MABE]]/ARCHIVOS_COMPLETOS_QMI_1_AL_17_SEP_22[[#This Row],[VENTAS INDURAMA]],0)</f>
        <v>0</v>
      </c>
      <c r="Z621" t="str">
        <f>VLOOKUP(ARCHIVOS_COMPLETOS_QMI_1_AL_17_SEP_22[[#This Row],[Columna1]],Tabla5[CLAVE],1,0)</f>
        <v>275 - C.C.QUICENTRO SURCOCINAS</v>
      </c>
    </row>
    <row r="622" spans="1:26" x14ac:dyDescent="0.3">
      <c r="A622" t="str">
        <f>CONCATENATE(ARCHIVOS_COMPLETOS_QMI_1_AL_17_SEP_22[[#This Row],[TIENDA HMPV]],ARCHIVOS_COMPLETOS_QMI_1_AL_17_SEP_22[[#This Row],[LINEA]])</f>
        <v>275 - C.C.QUICENTRO SUREMPOTRE</v>
      </c>
      <c r="B622" t="s">
        <v>698</v>
      </c>
      <c r="C622" t="s">
        <v>642</v>
      </c>
      <c r="D622" t="s">
        <v>79</v>
      </c>
      <c r="E622" t="s">
        <v>701</v>
      </c>
      <c r="F622" t="s">
        <v>32</v>
      </c>
      <c r="G622">
        <v>0</v>
      </c>
      <c r="H622">
        <v>0</v>
      </c>
      <c r="I622">
        <v>0</v>
      </c>
      <c r="T622" s="42"/>
      <c r="U622" s="42"/>
      <c r="W622" t="str">
        <f>VLOOKUP(ARCHIVOS_COMPLETOS_QMI_1_AL_17_SEP_22[[#This Row],[TIENDA HMPV]],Tabla6[[NOMBRE PDV HMPDV]:[RETAIL MAPPING]],2,0)</f>
        <v>ORO</v>
      </c>
      <c r="X622">
        <f>SUM(ARCHIVOS_COMPLETOS_QMI_1_AL_17_SEP_22[[#This Row],[VENTAS MABE]:[OTROS]])</f>
        <v>0</v>
      </c>
      <c r="Y622" s="42">
        <f>IFERROR(ARCHIVOS_COMPLETOS_QMI_1_AL_17_SEP_22[[#This Row],[VENTAS MABE]]/ARCHIVOS_COMPLETOS_QMI_1_AL_17_SEP_22[[#This Row],[VENTAS INDURAMA]],0)</f>
        <v>0</v>
      </c>
      <c r="Z622" t="str">
        <f>VLOOKUP(ARCHIVOS_COMPLETOS_QMI_1_AL_17_SEP_22[[#This Row],[Columna1]],Tabla5[CLAVE],1,0)</f>
        <v>275 - C.C.QUICENTRO SUREMPOTRE</v>
      </c>
    </row>
    <row r="623" spans="1:26" x14ac:dyDescent="0.3">
      <c r="A623" t="str">
        <f>CONCATENATE(ARCHIVOS_COMPLETOS_QMI_1_AL_17_SEP_22[[#This Row],[TIENDA HMPV]],ARCHIVOS_COMPLETOS_QMI_1_AL_17_SEP_22[[#This Row],[LINEA]])</f>
        <v>275 - C.C.QUICENTRO SURGLOBALES</v>
      </c>
      <c r="B623" t="s">
        <v>698</v>
      </c>
      <c r="C623" t="s">
        <v>642</v>
      </c>
      <c r="D623" t="s">
        <v>79</v>
      </c>
      <c r="E623" t="s">
        <v>701</v>
      </c>
      <c r="F623" t="s">
        <v>27</v>
      </c>
      <c r="G623">
        <v>8</v>
      </c>
      <c r="H623">
        <v>3</v>
      </c>
      <c r="I623">
        <v>0</v>
      </c>
      <c r="J623">
        <v>0</v>
      </c>
      <c r="K623">
        <v>0</v>
      </c>
      <c r="L623">
        <v>0</v>
      </c>
      <c r="T623" s="42"/>
      <c r="U623" s="42"/>
      <c r="W623" t="str">
        <f>VLOOKUP(ARCHIVOS_COMPLETOS_QMI_1_AL_17_SEP_22[[#This Row],[TIENDA HMPV]],Tabla6[[NOMBRE PDV HMPDV]:[RETAIL MAPPING]],2,0)</f>
        <v>ORO</v>
      </c>
      <c r="X623">
        <f>SUM(ARCHIVOS_COMPLETOS_QMI_1_AL_17_SEP_22[[#This Row],[VENTAS MABE]:[OTROS]])</f>
        <v>3</v>
      </c>
      <c r="Y623" s="42">
        <f>IFERROR(ARCHIVOS_COMPLETOS_QMI_1_AL_17_SEP_22[[#This Row],[VENTAS MABE]]/ARCHIVOS_COMPLETOS_QMI_1_AL_17_SEP_22[[#This Row],[VENTAS INDURAMA]],0)</f>
        <v>0</v>
      </c>
      <c r="Z623" t="str">
        <f>VLOOKUP(ARCHIVOS_COMPLETOS_QMI_1_AL_17_SEP_22[[#This Row],[Columna1]],Tabla5[CLAVE],1,0)</f>
        <v>275 - C.C.QUICENTRO SURGLOBALES</v>
      </c>
    </row>
    <row r="624" spans="1:26" x14ac:dyDescent="0.3">
      <c r="A624" t="str">
        <f>CONCATENATE(ARCHIVOS_COMPLETOS_QMI_1_AL_17_SEP_22[[#This Row],[TIENDA HMPV]],ARCHIVOS_COMPLETOS_QMI_1_AL_17_SEP_22[[#This Row],[LINEA]])</f>
        <v>275 - C.C.QUICENTRO SURLAVADO</v>
      </c>
      <c r="B624" t="s">
        <v>698</v>
      </c>
      <c r="C624" t="s">
        <v>642</v>
      </c>
      <c r="D624" t="s">
        <v>79</v>
      </c>
      <c r="E624" t="s">
        <v>701</v>
      </c>
      <c r="F624" t="s">
        <v>28</v>
      </c>
      <c r="G624">
        <v>14</v>
      </c>
      <c r="H624">
        <v>0</v>
      </c>
      <c r="I624">
        <v>0</v>
      </c>
      <c r="T624" s="42"/>
      <c r="U624" s="42"/>
      <c r="W624" t="str">
        <f>VLOOKUP(ARCHIVOS_COMPLETOS_QMI_1_AL_17_SEP_22[[#This Row],[TIENDA HMPV]],Tabla6[[NOMBRE PDV HMPDV]:[RETAIL MAPPING]],2,0)</f>
        <v>ORO</v>
      </c>
      <c r="X624">
        <f>SUM(ARCHIVOS_COMPLETOS_QMI_1_AL_17_SEP_22[[#This Row],[VENTAS MABE]:[OTROS]])</f>
        <v>0</v>
      </c>
      <c r="Y624" s="42">
        <f>IFERROR(ARCHIVOS_COMPLETOS_QMI_1_AL_17_SEP_22[[#This Row],[VENTAS MABE]]/ARCHIVOS_COMPLETOS_QMI_1_AL_17_SEP_22[[#This Row],[VENTAS INDURAMA]],0)</f>
        <v>0</v>
      </c>
      <c r="Z624" t="str">
        <f>VLOOKUP(ARCHIVOS_COMPLETOS_QMI_1_AL_17_SEP_22[[#This Row],[Columna1]],Tabla5[CLAVE],1,0)</f>
        <v>275 - C.C.QUICENTRO SURLAVADO</v>
      </c>
    </row>
    <row r="625" spans="1:26" x14ac:dyDescent="0.3">
      <c r="A625" t="str">
        <f>CONCATENATE(ARCHIVOS_COMPLETOS_QMI_1_AL_17_SEP_22[[#This Row],[TIENDA HMPV]],ARCHIVOS_COMPLETOS_QMI_1_AL_17_SEP_22[[#This Row],[LINEA]])</f>
        <v>275 - C.C.QUICENTRO SURREFRIGERACIÓN</v>
      </c>
      <c r="B625" t="s">
        <v>698</v>
      </c>
      <c r="C625" t="s">
        <v>642</v>
      </c>
      <c r="D625" t="s">
        <v>79</v>
      </c>
      <c r="E625" t="s">
        <v>701</v>
      </c>
      <c r="F625" t="s">
        <v>29</v>
      </c>
      <c r="G625">
        <v>6</v>
      </c>
      <c r="H625">
        <v>1</v>
      </c>
      <c r="I625">
        <v>0</v>
      </c>
      <c r="T625" s="42"/>
      <c r="U625" s="42"/>
      <c r="W625" t="str">
        <f>VLOOKUP(ARCHIVOS_COMPLETOS_QMI_1_AL_17_SEP_22[[#This Row],[TIENDA HMPV]],Tabla6[[NOMBRE PDV HMPDV]:[RETAIL MAPPING]],2,0)</f>
        <v>ORO</v>
      </c>
      <c r="X625">
        <f>SUM(ARCHIVOS_COMPLETOS_QMI_1_AL_17_SEP_22[[#This Row],[VENTAS MABE]:[OTROS]])</f>
        <v>1</v>
      </c>
      <c r="Y625" s="42">
        <f>IFERROR(ARCHIVOS_COMPLETOS_QMI_1_AL_17_SEP_22[[#This Row],[VENTAS MABE]]/ARCHIVOS_COMPLETOS_QMI_1_AL_17_SEP_22[[#This Row],[VENTAS INDURAMA]],0)</f>
        <v>0</v>
      </c>
      <c r="Z625" t="str">
        <f>VLOOKUP(ARCHIVOS_COMPLETOS_QMI_1_AL_17_SEP_22[[#This Row],[Columna1]],Tabla5[CLAVE],1,0)</f>
        <v>275 - C.C.QUICENTRO SURREFRIGERACIÓN</v>
      </c>
    </row>
    <row r="626" spans="1:26" x14ac:dyDescent="0.3">
      <c r="A626" t="str">
        <f>CONCATENATE(ARCHIVOS_COMPLETOS_QMI_1_AL_17_SEP_22[[#This Row],[TIENDA HMPV]],ARCHIVOS_COMPLETOS_QMI_1_AL_17_SEP_22[[#This Row],[LINEA]])</f>
        <v>1725 - TIENDA SANTO DOMINGOCOCINAS</v>
      </c>
      <c r="B626" t="s">
        <v>215</v>
      </c>
      <c r="C626" t="s">
        <v>216</v>
      </c>
      <c r="D626" t="s">
        <v>39</v>
      </c>
      <c r="E626" t="s">
        <v>217</v>
      </c>
      <c r="F626" t="s">
        <v>26</v>
      </c>
      <c r="G626">
        <v>5</v>
      </c>
      <c r="H626">
        <v>2</v>
      </c>
      <c r="I626">
        <v>0</v>
      </c>
      <c r="T626" s="42"/>
      <c r="U626" s="42"/>
      <c r="W626" t="str">
        <f>VLOOKUP(ARCHIVOS_COMPLETOS_QMI_1_AL_17_SEP_22[[#This Row],[TIENDA HMPV]],Tabla6[[NOMBRE PDV HMPDV]:[RETAIL MAPPING]],2,0)</f>
        <v>BRONCE</v>
      </c>
      <c r="X626">
        <f>SUM(ARCHIVOS_COMPLETOS_QMI_1_AL_17_SEP_22[[#This Row],[VENTAS MABE]:[OTROS]])</f>
        <v>2</v>
      </c>
      <c r="Y626" s="42">
        <f>IFERROR(ARCHIVOS_COMPLETOS_QMI_1_AL_17_SEP_22[[#This Row],[VENTAS MABE]]/ARCHIVOS_COMPLETOS_QMI_1_AL_17_SEP_22[[#This Row],[VENTAS INDURAMA]],0)</f>
        <v>0</v>
      </c>
      <c r="Z626" t="str">
        <f>VLOOKUP(ARCHIVOS_COMPLETOS_QMI_1_AL_17_SEP_22[[#This Row],[Columna1]],Tabla5[CLAVE],1,0)</f>
        <v>1725 - TIENDA SANTO DOMINGOCOCINAS</v>
      </c>
    </row>
    <row r="627" spans="1:26" x14ac:dyDescent="0.3">
      <c r="A627" t="str">
        <f>CONCATENATE(ARCHIVOS_COMPLETOS_QMI_1_AL_17_SEP_22[[#This Row],[TIENDA HMPV]],ARCHIVOS_COMPLETOS_QMI_1_AL_17_SEP_22[[#This Row],[LINEA]])</f>
        <v>1725 - TIENDA SANTO DOMINGOGLOBALES</v>
      </c>
      <c r="B627" t="s">
        <v>215</v>
      </c>
      <c r="C627" t="s">
        <v>216</v>
      </c>
      <c r="D627" t="s">
        <v>39</v>
      </c>
      <c r="E627" t="s">
        <v>217</v>
      </c>
      <c r="F627" t="s">
        <v>27</v>
      </c>
      <c r="G627">
        <v>2</v>
      </c>
      <c r="H627">
        <v>1</v>
      </c>
      <c r="I627">
        <v>0</v>
      </c>
      <c r="T627" s="42"/>
      <c r="U627" s="42"/>
      <c r="W627" t="str">
        <f>VLOOKUP(ARCHIVOS_COMPLETOS_QMI_1_AL_17_SEP_22[[#This Row],[TIENDA HMPV]],Tabla6[[NOMBRE PDV HMPDV]:[RETAIL MAPPING]],2,0)</f>
        <v>BRONCE</v>
      </c>
      <c r="X627">
        <f>SUM(ARCHIVOS_COMPLETOS_QMI_1_AL_17_SEP_22[[#This Row],[VENTAS MABE]:[OTROS]])</f>
        <v>1</v>
      </c>
      <c r="Y627" s="42">
        <f>IFERROR(ARCHIVOS_COMPLETOS_QMI_1_AL_17_SEP_22[[#This Row],[VENTAS MABE]]/ARCHIVOS_COMPLETOS_QMI_1_AL_17_SEP_22[[#This Row],[VENTAS INDURAMA]],0)</f>
        <v>0</v>
      </c>
      <c r="Z627" t="str">
        <f>VLOOKUP(ARCHIVOS_COMPLETOS_QMI_1_AL_17_SEP_22[[#This Row],[Columna1]],Tabla5[CLAVE],1,0)</f>
        <v>1725 - TIENDA SANTO DOMINGOGLOBALES</v>
      </c>
    </row>
    <row r="628" spans="1:26" x14ac:dyDescent="0.3">
      <c r="A628" t="str">
        <f>CONCATENATE(ARCHIVOS_COMPLETOS_QMI_1_AL_17_SEP_22[[#This Row],[TIENDA HMPV]],ARCHIVOS_COMPLETOS_QMI_1_AL_17_SEP_22[[#This Row],[LINEA]])</f>
        <v>1725 - TIENDA SANTO DOMINGOLAVADO</v>
      </c>
      <c r="B628" t="s">
        <v>215</v>
      </c>
      <c r="C628" t="s">
        <v>216</v>
      </c>
      <c r="D628" t="s">
        <v>39</v>
      </c>
      <c r="E628" t="s">
        <v>217</v>
      </c>
      <c r="F628" t="s">
        <v>28</v>
      </c>
      <c r="G628">
        <v>2</v>
      </c>
      <c r="H628">
        <v>1</v>
      </c>
      <c r="I628">
        <v>0</v>
      </c>
      <c r="T628" s="42"/>
      <c r="U628" s="42"/>
      <c r="W628" t="str">
        <f>VLOOKUP(ARCHIVOS_COMPLETOS_QMI_1_AL_17_SEP_22[[#This Row],[TIENDA HMPV]],Tabla6[[NOMBRE PDV HMPDV]:[RETAIL MAPPING]],2,0)</f>
        <v>BRONCE</v>
      </c>
      <c r="X628">
        <f>SUM(ARCHIVOS_COMPLETOS_QMI_1_AL_17_SEP_22[[#This Row],[VENTAS MABE]:[OTROS]])</f>
        <v>1</v>
      </c>
      <c r="Y628" s="42">
        <f>IFERROR(ARCHIVOS_COMPLETOS_QMI_1_AL_17_SEP_22[[#This Row],[VENTAS MABE]]/ARCHIVOS_COMPLETOS_QMI_1_AL_17_SEP_22[[#This Row],[VENTAS INDURAMA]],0)</f>
        <v>0</v>
      </c>
      <c r="Z628" t="str">
        <f>VLOOKUP(ARCHIVOS_COMPLETOS_QMI_1_AL_17_SEP_22[[#This Row],[Columna1]],Tabla5[CLAVE],1,0)</f>
        <v>1725 - TIENDA SANTO DOMINGOLAVADO</v>
      </c>
    </row>
    <row r="629" spans="1:26" x14ac:dyDescent="0.3">
      <c r="A629" t="str">
        <f>CONCATENATE(ARCHIVOS_COMPLETOS_QMI_1_AL_17_SEP_22[[#This Row],[TIENDA HMPV]],ARCHIVOS_COMPLETOS_QMI_1_AL_17_SEP_22[[#This Row],[LINEA]])</f>
        <v>1725 - TIENDA SANTO DOMINGOREFRIGERACIÓN</v>
      </c>
      <c r="B629" t="s">
        <v>215</v>
      </c>
      <c r="C629" t="s">
        <v>216</v>
      </c>
      <c r="D629" t="s">
        <v>39</v>
      </c>
      <c r="E629" t="s">
        <v>217</v>
      </c>
      <c r="F629" t="s">
        <v>29</v>
      </c>
      <c r="G629">
        <v>3</v>
      </c>
      <c r="H629">
        <v>1</v>
      </c>
      <c r="I629">
        <v>1</v>
      </c>
      <c r="T629" s="42"/>
      <c r="U629" s="42"/>
      <c r="W629" t="str">
        <f>VLOOKUP(ARCHIVOS_COMPLETOS_QMI_1_AL_17_SEP_22[[#This Row],[TIENDA HMPV]],Tabla6[[NOMBRE PDV HMPDV]:[RETAIL MAPPING]],2,0)</f>
        <v>BRONCE</v>
      </c>
      <c r="X629">
        <f>SUM(ARCHIVOS_COMPLETOS_QMI_1_AL_17_SEP_22[[#This Row],[VENTAS MABE]:[OTROS]])</f>
        <v>2</v>
      </c>
      <c r="Y629" s="42">
        <f>IFERROR(ARCHIVOS_COMPLETOS_QMI_1_AL_17_SEP_22[[#This Row],[VENTAS MABE]]/ARCHIVOS_COMPLETOS_QMI_1_AL_17_SEP_22[[#This Row],[VENTAS INDURAMA]],0)</f>
        <v>1</v>
      </c>
      <c r="Z629" t="str">
        <f>VLOOKUP(ARCHIVOS_COMPLETOS_QMI_1_AL_17_SEP_22[[#This Row],[Columna1]],Tabla5[CLAVE],1,0)</f>
        <v>1725 - TIENDA SANTO DOMINGOREFRIGERACIÓN</v>
      </c>
    </row>
    <row r="630" spans="1:26" x14ac:dyDescent="0.3">
      <c r="A630" t="str">
        <f>CONCATENATE(ARCHIVOS_COMPLETOS_QMI_1_AL_17_SEP_22[[#This Row],[TIENDA HMPV]],ARCHIVOS_COMPLETOS_QMI_1_AL_17_SEP_22[[#This Row],[LINEA]])</f>
        <v>1735 - TIENDA SANTO DOMINGOAIRES</v>
      </c>
      <c r="B630" t="s">
        <v>215</v>
      </c>
      <c r="C630" t="s">
        <v>216</v>
      </c>
      <c r="D630" t="s">
        <v>39</v>
      </c>
      <c r="E630" t="s">
        <v>218</v>
      </c>
      <c r="F630" t="s">
        <v>25</v>
      </c>
      <c r="G630">
        <v>0</v>
      </c>
      <c r="H630">
        <v>0</v>
      </c>
      <c r="I630">
        <v>0</v>
      </c>
      <c r="T630" s="42"/>
      <c r="U630" s="42"/>
      <c r="W630" t="str">
        <f>VLOOKUP(ARCHIVOS_COMPLETOS_QMI_1_AL_17_SEP_22[[#This Row],[TIENDA HMPV]],Tabla6[[NOMBRE PDV HMPDV]:[RETAIL MAPPING]],2,0)</f>
        <v>PLATA</v>
      </c>
      <c r="X630">
        <f>SUM(ARCHIVOS_COMPLETOS_QMI_1_AL_17_SEP_22[[#This Row],[VENTAS MABE]:[OTROS]])</f>
        <v>0</v>
      </c>
      <c r="Y630" s="42">
        <f>IFERROR(ARCHIVOS_COMPLETOS_QMI_1_AL_17_SEP_22[[#This Row],[VENTAS MABE]]/ARCHIVOS_COMPLETOS_QMI_1_AL_17_SEP_22[[#This Row],[VENTAS INDURAMA]],0)</f>
        <v>0</v>
      </c>
      <c r="Z630" t="str">
        <f>VLOOKUP(ARCHIVOS_COMPLETOS_QMI_1_AL_17_SEP_22[[#This Row],[Columna1]],Tabla5[CLAVE],1,0)</f>
        <v>1735 - TIENDA SANTO DOMINGOAIRES</v>
      </c>
    </row>
    <row r="631" spans="1:26" x14ac:dyDescent="0.3">
      <c r="A631" t="str">
        <f>CONCATENATE(ARCHIVOS_COMPLETOS_QMI_1_AL_17_SEP_22[[#This Row],[TIENDA HMPV]],ARCHIVOS_COMPLETOS_QMI_1_AL_17_SEP_22[[#This Row],[LINEA]])</f>
        <v>1735 - TIENDA SANTO DOMINGOCOCINAS</v>
      </c>
      <c r="B631" t="s">
        <v>215</v>
      </c>
      <c r="C631" t="s">
        <v>216</v>
      </c>
      <c r="D631" t="s">
        <v>39</v>
      </c>
      <c r="E631" t="s">
        <v>218</v>
      </c>
      <c r="F631" t="s">
        <v>26</v>
      </c>
      <c r="G631">
        <v>4</v>
      </c>
      <c r="T631" s="42"/>
      <c r="U631" s="42"/>
      <c r="W631" t="str">
        <f>VLOOKUP(ARCHIVOS_COMPLETOS_QMI_1_AL_17_SEP_22[[#This Row],[TIENDA HMPV]],Tabla6[[NOMBRE PDV HMPDV]:[RETAIL MAPPING]],2,0)</f>
        <v>PLATA</v>
      </c>
      <c r="X631">
        <f>SUM(ARCHIVOS_COMPLETOS_QMI_1_AL_17_SEP_22[[#This Row],[VENTAS MABE]:[OTROS]])</f>
        <v>0</v>
      </c>
      <c r="Y631" s="42">
        <f>IFERROR(ARCHIVOS_COMPLETOS_QMI_1_AL_17_SEP_22[[#This Row],[VENTAS MABE]]/ARCHIVOS_COMPLETOS_QMI_1_AL_17_SEP_22[[#This Row],[VENTAS INDURAMA]],0)</f>
        <v>0</v>
      </c>
      <c r="Z631" t="str">
        <f>VLOOKUP(ARCHIVOS_COMPLETOS_QMI_1_AL_17_SEP_22[[#This Row],[Columna1]],Tabla5[CLAVE],1,0)</f>
        <v>1735 - TIENDA SANTO DOMINGOCOCINAS</v>
      </c>
    </row>
    <row r="632" spans="1:26" x14ac:dyDescent="0.3">
      <c r="A632" t="str">
        <f>CONCATENATE(ARCHIVOS_COMPLETOS_QMI_1_AL_17_SEP_22[[#This Row],[TIENDA HMPV]],ARCHIVOS_COMPLETOS_QMI_1_AL_17_SEP_22[[#This Row],[LINEA]])</f>
        <v>1735 - TIENDA SANTO DOMINGOGLOBALES</v>
      </c>
      <c r="B632" t="s">
        <v>215</v>
      </c>
      <c r="C632" t="s">
        <v>216</v>
      </c>
      <c r="D632" t="s">
        <v>39</v>
      </c>
      <c r="E632" t="s">
        <v>218</v>
      </c>
      <c r="F632" t="s">
        <v>27</v>
      </c>
      <c r="G632">
        <v>2</v>
      </c>
      <c r="T632" s="42"/>
      <c r="U632" s="42"/>
      <c r="W632" t="str">
        <f>VLOOKUP(ARCHIVOS_COMPLETOS_QMI_1_AL_17_SEP_22[[#This Row],[TIENDA HMPV]],Tabla6[[NOMBRE PDV HMPDV]:[RETAIL MAPPING]],2,0)</f>
        <v>PLATA</v>
      </c>
      <c r="X632">
        <f>SUM(ARCHIVOS_COMPLETOS_QMI_1_AL_17_SEP_22[[#This Row],[VENTAS MABE]:[OTROS]])</f>
        <v>0</v>
      </c>
      <c r="Y632" s="42">
        <f>IFERROR(ARCHIVOS_COMPLETOS_QMI_1_AL_17_SEP_22[[#This Row],[VENTAS MABE]]/ARCHIVOS_COMPLETOS_QMI_1_AL_17_SEP_22[[#This Row],[VENTAS INDURAMA]],0)</f>
        <v>0</v>
      </c>
      <c r="Z632" t="str">
        <f>VLOOKUP(ARCHIVOS_COMPLETOS_QMI_1_AL_17_SEP_22[[#This Row],[Columna1]],Tabla5[CLAVE],1,0)</f>
        <v>1735 - TIENDA SANTO DOMINGOGLOBALES</v>
      </c>
    </row>
    <row r="633" spans="1:26" x14ac:dyDescent="0.3">
      <c r="A633" t="str">
        <f>CONCATENATE(ARCHIVOS_COMPLETOS_QMI_1_AL_17_SEP_22[[#This Row],[TIENDA HMPV]],ARCHIVOS_COMPLETOS_QMI_1_AL_17_SEP_22[[#This Row],[LINEA]])</f>
        <v>1735 - TIENDA SANTO DOMINGOLAVADO</v>
      </c>
      <c r="B633" t="s">
        <v>215</v>
      </c>
      <c r="C633" t="s">
        <v>216</v>
      </c>
      <c r="D633" t="s">
        <v>39</v>
      </c>
      <c r="E633" t="s">
        <v>218</v>
      </c>
      <c r="F633" t="s">
        <v>28</v>
      </c>
      <c r="G633">
        <v>2</v>
      </c>
      <c r="T633" s="42"/>
      <c r="U633" s="42"/>
      <c r="W633" t="str">
        <f>VLOOKUP(ARCHIVOS_COMPLETOS_QMI_1_AL_17_SEP_22[[#This Row],[TIENDA HMPV]],Tabla6[[NOMBRE PDV HMPDV]:[RETAIL MAPPING]],2,0)</f>
        <v>PLATA</v>
      </c>
      <c r="X633">
        <f>SUM(ARCHIVOS_COMPLETOS_QMI_1_AL_17_SEP_22[[#This Row],[VENTAS MABE]:[OTROS]])</f>
        <v>0</v>
      </c>
      <c r="Y633" s="42">
        <f>IFERROR(ARCHIVOS_COMPLETOS_QMI_1_AL_17_SEP_22[[#This Row],[VENTAS MABE]]/ARCHIVOS_COMPLETOS_QMI_1_AL_17_SEP_22[[#This Row],[VENTAS INDURAMA]],0)</f>
        <v>0</v>
      </c>
      <c r="Z633" t="str">
        <f>VLOOKUP(ARCHIVOS_COMPLETOS_QMI_1_AL_17_SEP_22[[#This Row],[Columna1]],Tabla5[CLAVE],1,0)</f>
        <v>1735 - TIENDA SANTO DOMINGOLAVADO</v>
      </c>
    </row>
    <row r="634" spans="1:26" x14ac:dyDescent="0.3">
      <c r="A634" t="str">
        <f>CONCATENATE(ARCHIVOS_COMPLETOS_QMI_1_AL_17_SEP_22[[#This Row],[TIENDA HMPV]],ARCHIVOS_COMPLETOS_QMI_1_AL_17_SEP_22[[#This Row],[LINEA]])</f>
        <v>1735 - TIENDA SANTO DOMINGOREFRIGERACIÓN</v>
      </c>
      <c r="B634" t="s">
        <v>215</v>
      </c>
      <c r="C634" t="s">
        <v>216</v>
      </c>
      <c r="D634" t="s">
        <v>39</v>
      </c>
      <c r="E634" t="s">
        <v>218</v>
      </c>
      <c r="F634" t="s">
        <v>29</v>
      </c>
      <c r="G634">
        <v>2</v>
      </c>
      <c r="T634" s="42"/>
      <c r="U634" s="42"/>
      <c r="W634" t="str">
        <f>VLOOKUP(ARCHIVOS_COMPLETOS_QMI_1_AL_17_SEP_22[[#This Row],[TIENDA HMPV]],Tabla6[[NOMBRE PDV HMPDV]:[RETAIL MAPPING]],2,0)</f>
        <v>PLATA</v>
      </c>
      <c r="X634">
        <f>SUM(ARCHIVOS_COMPLETOS_QMI_1_AL_17_SEP_22[[#This Row],[VENTAS MABE]:[OTROS]])</f>
        <v>0</v>
      </c>
      <c r="Y634" s="42">
        <f>IFERROR(ARCHIVOS_COMPLETOS_QMI_1_AL_17_SEP_22[[#This Row],[VENTAS MABE]]/ARCHIVOS_COMPLETOS_QMI_1_AL_17_SEP_22[[#This Row],[VENTAS INDURAMA]],0)</f>
        <v>0</v>
      </c>
      <c r="Z634" t="str">
        <f>VLOOKUP(ARCHIVOS_COMPLETOS_QMI_1_AL_17_SEP_22[[#This Row],[Columna1]],Tabla5[CLAVE],1,0)</f>
        <v>1735 - TIENDA SANTO DOMINGOREFRIGERACIÓN</v>
      </c>
    </row>
    <row r="635" spans="1:26" x14ac:dyDescent="0.3">
      <c r="A635" t="str">
        <f>CONCATENATE(ARCHIVOS_COMPLETOS_QMI_1_AL_17_SEP_22[[#This Row],[TIENDA HMPV]],ARCHIVOS_COMPLETOS_QMI_1_AL_17_SEP_22[[#This Row],[LINEA]])</f>
        <v>517 - CRÉDITOS ECONÓMICOS SANTO DOMINGO 3COCINAS</v>
      </c>
      <c r="B635" t="s">
        <v>215</v>
      </c>
      <c r="C635" t="s">
        <v>216</v>
      </c>
      <c r="D635" t="s">
        <v>23</v>
      </c>
      <c r="E635" t="s">
        <v>219</v>
      </c>
      <c r="F635" t="s">
        <v>26</v>
      </c>
      <c r="G635">
        <v>14</v>
      </c>
      <c r="H635">
        <v>0</v>
      </c>
      <c r="I635">
        <v>8</v>
      </c>
      <c r="T635" s="42"/>
      <c r="U635" s="42"/>
      <c r="W635" t="str">
        <f>VLOOKUP(ARCHIVOS_COMPLETOS_QMI_1_AL_17_SEP_22[[#This Row],[TIENDA HMPV]],Tabla6[[NOMBRE PDV HMPDV]:[RETAIL MAPPING]],2,0)</f>
        <v>PLATINO</v>
      </c>
      <c r="X635">
        <f>SUM(ARCHIVOS_COMPLETOS_QMI_1_AL_17_SEP_22[[#This Row],[VENTAS MABE]:[OTROS]])</f>
        <v>8</v>
      </c>
      <c r="Y635" s="42">
        <f>IFERROR(ARCHIVOS_COMPLETOS_QMI_1_AL_17_SEP_22[[#This Row],[VENTAS MABE]]/ARCHIVOS_COMPLETOS_QMI_1_AL_17_SEP_22[[#This Row],[VENTAS INDURAMA]],0)</f>
        <v>0</v>
      </c>
      <c r="Z635" t="str">
        <f>VLOOKUP(ARCHIVOS_COMPLETOS_QMI_1_AL_17_SEP_22[[#This Row],[Columna1]],Tabla5[CLAVE],1,0)</f>
        <v>517 - CRÉDITOS ECONÓMICOS SANTO DOMINGO 3COCINAS</v>
      </c>
    </row>
    <row r="636" spans="1:26" x14ac:dyDescent="0.3">
      <c r="A636" t="str">
        <f>CONCATENATE(ARCHIVOS_COMPLETOS_QMI_1_AL_17_SEP_22[[#This Row],[TIENDA HMPV]],ARCHIVOS_COMPLETOS_QMI_1_AL_17_SEP_22[[#This Row],[LINEA]])</f>
        <v>517 - CRÉDITOS ECONÓMICOS SANTO DOMINGO 3GLOBALES</v>
      </c>
      <c r="B636" t="s">
        <v>215</v>
      </c>
      <c r="C636" t="s">
        <v>216</v>
      </c>
      <c r="D636" t="s">
        <v>23</v>
      </c>
      <c r="E636" t="s">
        <v>219</v>
      </c>
      <c r="F636" t="s">
        <v>27</v>
      </c>
      <c r="G636">
        <v>0</v>
      </c>
      <c r="H636">
        <v>1</v>
      </c>
      <c r="I636">
        <v>0</v>
      </c>
      <c r="T636" s="42"/>
      <c r="U636" s="42"/>
      <c r="W636" t="str">
        <f>VLOOKUP(ARCHIVOS_COMPLETOS_QMI_1_AL_17_SEP_22[[#This Row],[TIENDA HMPV]],Tabla6[[NOMBRE PDV HMPDV]:[RETAIL MAPPING]],2,0)</f>
        <v>PLATINO</v>
      </c>
      <c r="X636">
        <f>SUM(ARCHIVOS_COMPLETOS_QMI_1_AL_17_SEP_22[[#This Row],[VENTAS MABE]:[OTROS]])</f>
        <v>1</v>
      </c>
      <c r="Y636" s="42">
        <f>IFERROR(ARCHIVOS_COMPLETOS_QMI_1_AL_17_SEP_22[[#This Row],[VENTAS MABE]]/ARCHIVOS_COMPLETOS_QMI_1_AL_17_SEP_22[[#This Row],[VENTAS INDURAMA]],0)</f>
        <v>0</v>
      </c>
      <c r="Z636" t="str">
        <f>VLOOKUP(ARCHIVOS_COMPLETOS_QMI_1_AL_17_SEP_22[[#This Row],[Columna1]],Tabla5[CLAVE],1,0)</f>
        <v>517 - CRÉDITOS ECONÓMICOS SANTO DOMINGO 3GLOBALES</v>
      </c>
    </row>
    <row r="637" spans="1:26" x14ac:dyDescent="0.3">
      <c r="A637" t="str">
        <f>CONCATENATE(ARCHIVOS_COMPLETOS_QMI_1_AL_17_SEP_22[[#This Row],[TIENDA HMPV]],ARCHIVOS_COMPLETOS_QMI_1_AL_17_SEP_22[[#This Row],[LINEA]])</f>
        <v>517 - CRÉDITOS ECONÓMICOS SANTO DOMINGO 3LAVADO</v>
      </c>
      <c r="B637" t="s">
        <v>215</v>
      </c>
      <c r="C637" t="s">
        <v>216</v>
      </c>
      <c r="D637" t="s">
        <v>23</v>
      </c>
      <c r="E637" t="s">
        <v>219</v>
      </c>
      <c r="F637" t="s">
        <v>28</v>
      </c>
      <c r="G637">
        <v>3</v>
      </c>
      <c r="H637">
        <v>2</v>
      </c>
      <c r="I637">
        <v>0</v>
      </c>
      <c r="T637" s="42"/>
      <c r="U637" s="42"/>
      <c r="W637" t="str">
        <f>VLOOKUP(ARCHIVOS_COMPLETOS_QMI_1_AL_17_SEP_22[[#This Row],[TIENDA HMPV]],Tabla6[[NOMBRE PDV HMPDV]:[RETAIL MAPPING]],2,0)</f>
        <v>PLATINO</v>
      </c>
      <c r="X637">
        <f>SUM(ARCHIVOS_COMPLETOS_QMI_1_AL_17_SEP_22[[#This Row],[VENTAS MABE]:[OTROS]])</f>
        <v>2</v>
      </c>
      <c r="Y637" s="42">
        <f>IFERROR(ARCHIVOS_COMPLETOS_QMI_1_AL_17_SEP_22[[#This Row],[VENTAS MABE]]/ARCHIVOS_COMPLETOS_QMI_1_AL_17_SEP_22[[#This Row],[VENTAS INDURAMA]],0)</f>
        <v>0</v>
      </c>
      <c r="Z637" t="str">
        <f>VLOOKUP(ARCHIVOS_COMPLETOS_QMI_1_AL_17_SEP_22[[#This Row],[Columna1]],Tabla5[CLAVE],1,0)</f>
        <v>517 - CRÉDITOS ECONÓMICOS SANTO DOMINGO 3LAVADO</v>
      </c>
    </row>
    <row r="638" spans="1:26" x14ac:dyDescent="0.3">
      <c r="A638" t="str">
        <f>CONCATENATE(ARCHIVOS_COMPLETOS_QMI_1_AL_17_SEP_22[[#This Row],[TIENDA HMPV]],ARCHIVOS_COMPLETOS_QMI_1_AL_17_SEP_22[[#This Row],[LINEA]])</f>
        <v>517 - CRÉDITOS ECONÓMICOS SANTO DOMINGO 3REFRIGERACIÓN</v>
      </c>
      <c r="B638" t="s">
        <v>215</v>
      </c>
      <c r="C638" t="s">
        <v>216</v>
      </c>
      <c r="D638" t="s">
        <v>23</v>
      </c>
      <c r="E638" t="s">
        <v>219</v>
      </c>
      <c r="F638" t="s">
        <v>29</v>
      </c>
      <c r="G638">
        <v>13</v>
      </c>
      <c r="H638">
        <v>0</v>
      </c>
      <c r="I638">
        <v>6</v>
      </c>
      <c r="J638">
        <v>1</v>
      </c>
      <c r="T638" s="42"/>
      <c r="U638" s="42"/>
      <c r="W638" t="str">
        <f>VLOOKUP(ARCHIVOS_COMPLETOS_QMI_1_AL_17_SEP_22[[#This Row],[TIENDA HMPV]],Tabla6[[NOMBRE PDV HMPDV]:[RETAIL MAPPING]],2,0)</f>
        <v>PLATINO</v>
      </c>
      <c r="X638">
        <f>SUM(ARCHIVOS_COMPLETOS_QMI_1_AL_17_SEP_22[[#This Row],[VENTAS MABE]:[OTROS]])</f>
        <v>7</v>
      </c>
      <c r="Y638" s="42">
        <f>IFERROR(ARCHIVOS_COMPLETOS_QMI_1_AL_17_SEP_22[[#This Row],[VENTAS MABE]]/ARCHIVOS_COMPLETOS_QMI_1_AL_17_SEP_22[[#This Row],[VENTAS INDURAMA]],0)</f>
        <v>0</v>
      </c>
      <c r="Z638" t="str">
        <f>VLOOKUP(ARCHIVOS_COMPLETOS_QMI_1_AL_17_SEP_22[[#This Row],[Columna1]],Tabla5[CLAVE],1,0)</f>
        <v>517 - CRÉDITOS ECONÓMICOS SANTO DOMINGO 3REFRIGERACIÓN</v>
      </c>
    </row>
    <row r="639" spans="1:26" x14ac:dyDescent="0.3">
      <c r="A639" t="str">
        <f>CONCATENATE(ARCHIVOS_COMPLETOS_QMI_1_AL_17_SEP_22[[#This Row],[TIENDA HMPV]],ARCHIVOS_COMPLETOS_QMI_1_AL_17_SEP_22[[#This Row],[LINEA]])</f>
        <v>8 - STO. DOMINGOCOCINAS</v>
      </c>
      <c r="B639" t="s">
        <v>215</v>
      </c>
      <c r="C639" t="s">
        <v>216</v>
      </c>
      <c r="D639" t="s">
        <v>30</v>
      </c>
      <c r="E639" t="s">
        <v>220</v>
      </c>
      <c r="F639" t="s">
        <v>26</v>
      </c>
      <c r="G639">
        <v>2</v>
      </c>
      <c r="T639" s="42"/>
      <c r="U639" s="42"/>
      <c r="W639" t="str">
        <f>VLOOKUP(ARCHIVOS_COMPLETOS_QMI_1_AL_17_SEP_22[[#This Row],[TIENDA HMPV]],Tabla6[[NOMBRE PDV HMPDV]:[RETAIL MAPPING]],2,0)</f>
        <v>PLATA</v>
      </c>
      <c r="X639">
        <f>SUM(ARCHIVOS_COMPLETOS_QMI_1_AL_17_SEP_22[[#This Row],[VENTAS MABE]:[OTROS]])</f>
        <v>0</v>
      </c>
      <c r="Y639" s="42">
        <f>IFERROR(ARCHIVOS_COMPLETOS_QMI_1_AL_17_SEP_22[[#This Row],[VENTAS MABE]]/ARCHIVOS_COMPLETOS_QMI_1_AL_17_SEP_22[[#This Row],[VENTAS INDURAMA]],0)</f>
        <v>0</v>
      </c>
      <c r="Z639" t="str">
        <f>VLOOKUP(ARCHIVOS_COMPLETOS_QMI_1_AL_17_SEP_22[[#This Row],[Columna1]],Tabla5[CLAVE],1,0)</f>
        <v>8 - STO. DOMINGOCOCINAS</v>
      </c>
    </row>
    <row r="640" spans="1:26" x14ac:dyDescent="0.3">
      <c r="A640" t="str">
        <f>CONCATENATE(ARCHIVOS_COMPLETOS_QMI_1_AL_17_SEP_22[[#This Row],[TIENDA HMPV]],ARCHIVOS_COMPLETOS_QMI_1_AL_17_SEP_22[[#This Row],[LINEA]])</f>
        <v>8 - STO. DOMINGOGLOBALES</v>
      </c>
      <c r="B640" t="s">
        <v>215</v>
      </c>
      <c r="C640" t="s">
        <v>216</v>
      </c>
      <c r="D640" t="s">
        <v>30</v>
      </c>
      <c r="E640" t="s">
        <v>220</v>
      </c>
      <c r="F640" t="s">
        <v>27</v>
      </c>
      <c r="G640">
        <v>0</v>
      </c>
      <c r="T640" s="42"/>
      <c r="U640" s="42"/>
      <c r="W640" t="str">
        <f>VLOOKUP(ARCHIVOS_COMPLETOS_QMI_1_AL_17_SEP_22[[#This Row],[TIENDA HMPV]],Tabla6[[NOMBRE PDV HMPDV]:[RETAIL MAPPING]],2,0)</f>
        <v>PLATA</v>
      </c>
      <c r="X640">
        <f>SUM(ARCHIVOS_COMPLETOS_QMI_1_AL_17_SEP_22[[#This Row],[VENTAS MABE]:[OTROS]])</f>
        <v>0</v>
      </c>
      <c r="Y640" s="42">
        <f>IFERROR(ARCHIVOS_COMPLETOS_QMI_1_AL_17_SEP_22[[#This Row],[VENTAS MABE]]/ARCHIVOS_COMPLETOS_QMI_1_AL_17_SEP_22[[#This Row],[VENTAS INDURAMA]],0)</f>
        <v>0</v>
      </c>
      <c r="Z640" t="str">
        <f>VLOOKUP(ARCHIVOS_COMPLETOS_QMI_1_AL_17_SEP_22[[#This Row],[Columna1]],Tabla5[CLAVE],1,0)</f>
        <v>8 - STO. DOMINGOGLOBALES</v>
      </c>
    </row>
    <row r="641" spans="1:26" x14ac:dyDescent="0.3">
      <c r="A641" t="str">
        <f>CONCATENATE(ARCHIVOS_COMPLETOS_QMI_1_AL_17_SEP_22[[#This Row],[TIENDA HMPV]],ARCHIVOS_COMPLETOS_QMI_1_AL_17_SEP_22[[#This Row],[LINEA]])</f>
        <v>8 - STO. DOMINGOLAVADO</v>
      </c>
      <c r="B641" t="s">
        <v>215</v>
      </c>
      <c r="C641" t="s">
        <v>216</v>
      </c>
      <c r="D641" t="s">
        <v>30</v>
      </c>
      <c r="E641" t="s">
        <v>220</v>
      </c>
      <c r="F641" t="s">
        <v>28</v>
      </c>
      <c r="G641">
        <v>1</v>
      </c>
      <c r="T641" s="42"/>
      <c r="U641" s="42"/>
      <c r="W641" t="str">
        <f>VLOOKUP(ARCHIVOS_COMPLETOS_QMI_1_AL_17_SEP_22[[#This Row],[TIENDA HMPV]],Tabla6[[NOMBRE PDV HMPDV]:[RETAIL MAPPING]],2,0)</f>
        <v>PLATA</v>
      </c>
      <c r="X641">
        <f>SUM(ARCHIVOS_COMPLETOS_QMI_1_AL_17_SEP_22[[#This Row],[VENTAS MABE]:[OTROS]])</f>
        <v>0</v>
      </c>
      <c r="Y641" s="42">
        <f>IFERROR(ARCHIVOS_COMPLETOS_QMI_1_AL_17_SEP_22[[#This Row],[VENTAS MABE]]/ARCHIVOS_COMPLETOS_QMI_1_AL_17_SEP_22[[#This Row],[VENTAS INDURAMA]],0)</f>
        <v>0</v>
      </c>
      <c r="Z641" t="str">
        <f>VLOOKUP(ARCHIVOS_COMPLETOS_QMI_1_AL_17_SEP_22[[#This Row],[Columna1]],Tabla5[CLAVE],1,0)</f>
        <v>8 - STO. DOMINGOLAVADO</v>
      </c>
    </row>
    <row r="642" spans="1:26" x14ac:dyDescent="0.3">
      <c r="A642" t="str">
        <f>CONCATENATE(ARCHIVOS_COMPLETOS_QMI_1_AL_17_SEP_22[[#This Row],[TIENDA HMPV]],ARCHIVOS_COMPLETOS_QMI_1_AL_17_SEP_22[[#This Row],[LINEA]])</f>
        <v>8 - STO. DOMINGOREFRIGERACIÓN</v>
      </c>
      <c r="B642" t="s">
        <v>215</v>
      </c>
      <c r="C642" t="s">
        <v>216</v>
      </c>
      <c r="D642" t="s">
        <v>30</v>
      </c>
      <c r="E642" t="s">
        <v>220</v>
      </c>
      <c r="F642" t="s">
        <v>29</v>
      </c>
      <c r="G642">
        <v>2</v>
      </c>
      <c r="T642" s="42"/>
      <c r="U642" s="42"/>
      <c r="W642" t="str">
        <f>VLOOKUP(ARCHIVOS_COMPLETOS_QMI_1_AL_17_SEP_22[[#This Row],[TIENDA HMPV]],Tabla6[[NOMBRE PDV HMPDV]:[RETAIL MAPPING]],2,0)</f>
        <v>PLATA</v>
      </c>
      <c r="X642">
        <f>SUM(ARCHIVOS_COMPLETOS_QMI_1_AL_17_SEP_22[[#This Row],[VENTAS MABE]:[OTROS]])</f>
        <v>0</v>
      </c>
      <c r="Y642" s="42">
        <f>IFERROR(ARCHIVOS_COMPLETOS_QMI_1_AL_17_SEP_22[[#This Row],[VENTAS MABE]]/ARCHIVOS_COMPLETOS_QMI_1_AL_17_SEP_22[[#This Row],[VENTAS INDURAMA]],0)</f>
        <v>0</v>
      </c>
      <c r="Z642" t="str">
        <f>VLOOKUP(ARCHIVOS_COMPLETOS_QMI_1_AL_17_SEP_22[[#This Row],[Columna1]],Tabla5[CLAVE],1,0)</f>
        <v>8 - STO. DOMINGOREFRIGERACIÓN</v>
      </c>
    </row>
    <row r="643" spans="1:26" x14ac:dyDescent="0.3">
      <c r="A643" t="str">
        <f>CONCATENATE(ARCHIVOS_COMPLETOS_QMI_1_AL_17_SEP_22[[#This Row],[TIENDA HMPV]],ARCHIVOS_COMPLETOS_QMI_1_AL_17_SEP_22[[#This Row],[LINEA]])</f>
        <v>40 - SANTO DOMINGO 3COCINAS</v>
      </c>
      <c r="B643" t="s">
        <v>215</v>
      </c>
      <c r="C643" t="s">
        <v>216</v>
      </c>
      <c r="D643" t="s">
        <v>30</v>
      </c>
      <c r="E643" t="s">
        <v>221</v>
      </c>
      <c r="F643" t="s">
        <v>26</v>
      </c>
      <c r="G643">
        <v>5</v>
      </c>
      <c r="H643">
        <v>2</v>
      </c>
      <c r="I643">
        <v>3</v>
      </c>
      <c r="T643" s="42"/>
      <c r="U643" s="42"/>
      <c r="W643" t="str">
        <f>VLOOKUP(ARCHIVOS_COMPLETOS_QMI_1_AL_17_SEP_22[[#This Row],[TIENDA HMPV]],Tabla6[[NOMBRE PDV HMPDV]:[RETAIL MAPPING]],2,0)</f>
        <v>PLATA</v>
      </c>
      <c r="X643">
        <f>SUM(ARCHIVOS_COMPLETOS_QMI_1_AL_17_SEP_22[[#This Row],[VENTAS MABE]:[OTROS]])</f>
        <v>5</v>
      </c>
      <c r="Y643" s="42">
        <f>IFERROR(ARCHIVOS_COMPLETOS_QMI_1_AL_17_SEP_22[[#This Row],[VENTAS MABE]]/ARCHIVOS_COMPLETOS_QMI_1_AL_17_SEP_22[[#This Row],[VENTAS INDURAMA]],0)</f>
        <v>0.66666666666666663</v>
      </c>
      <c r="Z643" t="str">
        <f>VLOOKUP(ARCHIVOS_COMPLETOS_QMI_1_AL_17_SEP_22[[#This Row],[Columna1]],Tabla5[CLAVE],1,0)</f>
        <v>40 - SANTO DOMINGO 3COCINAS</v>
      </c>
    </row>
    <row r="644" spans="1:26" x14ac:dyDescent="0.3">
      <c r="A644" t="str">
        <f>CONCATENATE(ARCHIVOS_COMPLETOS_QMI_1_AL_17_SEP_22[[#This Row],[TIENDA HMPV]],ARCHIVOS_COMPLETOS_QMI_1_AL_17_SEP_22[[#This Row],[LINEA]])</f>
        <v>40 - SANTO DOMINGO 3GLOBALES</v>
      </c>
      <c r="B644" t="s">
        <v>215</v>
      </c>
      <c r="C644" t="s">
        <v>216</v>
      </c>
      <c r="D644" t="s">
        <v>30</v>
      </c>
      <c r="E644" t="s">
        <v>221</v>
      </c>
      <c r="F644" t="s">
        <v>27</v>
      </c>
      <c r="G644">
        <v>0</v>
      </c>
      <c r="H644">
        <v>1</v>
      </c>
      <c r="I644">
        <v>0</v>
      </c>
      <c r="T644" s="42"/>
      <c r="U644" s="42"/>
      <c r="W644" t="str">
        <f>VLOOKUP(ARCHIVOS_COMPLETOS_QMI_1_AL_17_SEP_22[[#This Row],[TIENDA HMPV]],Tabla6[[NOMBRE PDV HMPDV]:[RETAIL MAPPING]],2,0)</f>
        <v>PLATA</v>
      </c>
      <c r="X644">
        <f>SUM(ARCHIVOS_COMPLETOS_QMI_1_AL_17_SEP_22[[#This Row],[VENTAS MABE]:[OTROS]])</f>
        <v>1</v>
      </c>
      <c r="Y644" s="42">
        <f>IFERROR(ARCHIVOS_COMPLETOS_QMI_1_AL_17_SEP_22[[#This Row],[VENTAS MABE]]/ARCHIVOS_COMPLETOS_QMI_1_AL_17_SEP_22[[#This Row],[VENTAS INDURAMA]],0)</f>
        <v>0</v>
      </c>
      <c r="Z644" t="str">
        <f>VLOOKUP(ARCHIVOS_COMPLETOS_QMI_1_AL_17_SEP_22[[#This Row],[Columna1]],Tabla5[CLAVE],1,0)</f>
        <v>40 - SANTO DOMINGO 3GLOBALES</v>
      </c>
    </row>
    <row r="645" spans="1:26" x14ac:dyDescent="0.3">
      <c r="A645" t="str">
        <f>CONCATENATE(ARCHIVOS_COMPLETOS_QMI_1_AL_17_SEP_22[[#This Row],[TIENDA HMPV]],ARCHIVOS_COMPLETOS_QMI_1_AL_17_SEP_22[[#This Row],[LINEA]])</f>
        <v>40 - SANTO DOMINGO 3LAVADO</v>
      </c>
      <c r="B645" t="s">
        <v>215</v>
      </c>
      <c r="C645" t="s">
        <v>216</v>
      </c>
      <c r="D645" t="s">
        <v>30</v>
      </c>
      <c r="E645" t="s">
        <v>221</v>
      </c>
      <c r="F645" t="s">
        <v>28</v>
      </c>
      <c r="G645">
        <v>2</v>
      </c>
      <c r="H645">
        <v>1</v>
      </c>
      <c r="I645">
        <v>1</v>
      </c>
      <c r="T645" s="42"/>
      <c r="U645" s="42"/>
      <c r="W645" t="str">
        <f>VLOOKUP(ARCHIVOS_COMPLETOS_QMI_1_AL_17_SEP_22[[#This Row],[TIENDA HMPV]],Tabla6[[NOMBRE PDV HMPDV]:[RETAIL MAPPING]],2,0)</f>
        <v>PLATA</v>
      </c>
      <c r="X645">
        <f>SUM(ARCHIVOS_COMPLETOS_QMI_1_AL_17_SEP_22[[#This Row],[VENTAS MABE]:[OTROS]])</f>
        <v>2</v>
      </c>
      <c r="Y645" s="42">
        <f>IFERROR(ARCHIVOS_COMPLETOS_QMI_1_AL_17_SEP_22[[#This Row],[VENTAS MABE]]/ARCHIVOS_COMPLETOS_QMI_1_AL_17_SEP_22[[#This Row],[VENTAS INDURAMA]],0)</f>
        <v>1</v>
      </c>
      <c r="Z645" t="str">
        <f>VLOOKUP(ARCHIVOS_COMPLETOS_QMI_1_AL_17_SEP_22[[#This Row],[Columna1]],Tabla5[CLAVE],1,0)</f>
        <v>40 - SANTO DOMINGO 3LAVADO</v>
      </c>
    </row>
    <row r="646" spans="1:26" x14ac:dyDescent="0.3">
      <c r="A646" t="str">
        <f>CONCATENATE(ARCHIVOS_COMPLETOS_QMI_1_AL_17_SEP_22[[#This Row],[TIENDA HMPV]],ARCHIVOS_COMPLETOS_QMI_1_AL_17_SEP_22[[#This Row],[LINEA]])</f>
        <v>40 - SANTO DOMINGO 3REFRIGERACIÓN</v>
      </c>
      <c r="B646" t="s">
        <v>215</v>
      </c>
      <c r="C646" t="s">
        <v>216</v>
      </c>
      <c r="D646" t="s">
        <v>30</v>
      </c>
      <c r="E646" t="s">
        <v>221</v>
      </c>
      <c r="F646" t="s">
        <v>29</v>
      </c>
      <c r="G646">
        <v>2</v>
      </c>
      <c r="H646">
        <v>3</v>
      </c>
      <c r="I646">
        <v>2</v>
      </c>
      <c r="T646" s="42"/>
      <c r="U646" s="42"/>
      <c r="W646" t="str">
        <f>VLOOKUP(ARCHIVOS_COMPLETOS_QMI_1_AL_17_SEP_22[[#This Row],[TIENDA HMPV]],Tabla6[[NOMBRE PDV HMPDV]:[RETAIL MAPPING]],2,0)</f>
        <v>PLATA</v>
      </c>
      <c r="X646">
        <f>SUM(ARCHIVOS_COMPLETOS_QMI_1_AL_17_SEP_22[[#This Row],[VENTAS MABE]:[OTROS]])</f>
        <v>5</v>
      </c>
      <c r="Y646" s="42">
        <f>IFERROR(ARCHIVOS_COMPLETOS_QMI_1_AL_17_SEP_22[[#This Row],[VENTAS MABE]]/ARCHIVOS_COMPLETOS_QMI_1_AL_17_SEP_22[[#This Row],[VENTAS INDURAMA]],0)</f>
        <v>1.5</v>
      </c>
      <c r="Z646" t="str">
        <f>VLOOKUP(ARCHIVOS_COMPLETOS_QMI_1_AL_17_SEP_22[[#This Row],[Columna1]],Tabla5[CLAVE],1,0)</f>
        <v>40 - SANTO DOMINGO 3REFRIGERACIÓN</v>
      </c>
    </row>
    <row r="647" spans="1:26" x14ac:dyDescent="0.3">
      <c r="A647" t="str">
        <f>CONCATENATE(ARCHIVOS_COMPLETOS_QMI_1_AL_17_SEP_22[[#This Row],[TIENDA HMPV]],ARCHIVOS_COMPLETOS_QMI_1_AL_17_SEP_22[[#This Row],[LINEA]])</f>
        <v>159 - POINT STO DOMINGOCOCINAS</v>
      </c>
      <c r="B647" t="s">
        <v>215</v>
      </c>
      <c r="C647" t="s">
        <v>216</v>
      </c>
      <c r="D647" t="s">
        <v>77</v>
      </c>
      <c r="E647" t="s">
        <v>222</v>
      </c>
      <c r="F647" t="s">
        <v>26</v>
      </c>
      <c r="G647">
        <v>8</v>
      </c>
      <c r="H647">
        <v>0</v>
      </c>
      <c r="I647">
        <v>3</v>
      </c>
      <c r="T647" s="42"/>
      <c r="U647" s="42"/>
      <c r="W647" t="str">
        <f>VLOOKUP(ARCHIVOS_COMPLETOS_QMI_1_AL_17_SEP_22[[#This Row],[TIENDA HMPV]],Tabla6[[NOMBRE PDV HMPDV]:[RETAIL MAPPING]],2,0)</f>
        <v>PLATINO</v>
      </c>
      <c r="X647">
        <f>SUM(ARCHIVOS_COMPLETOS_QMI_1_AL_17_SEP_22[[#This Row],[VENTAS MABE]:[OTROS]])</f>
        <v>3</v>
      </c>
      <c r="Y647" s="42">
        <f>IFERROR(ARCHIVOS_COMPLETOS_QMI_1_AL_17_SEP_22[[#This Row],[VENTAS MABE]]/ARCHIVOS_COMPLETOS_QMI_1_AL_17_SEP_22[[#This Row],[VENTAS INDURAMA]],0)</f>
        <v>0</v>
      </c>
      <c r="Z647" t="str">
        <f>VLOOKUP(ARCHIVOS_COMPLETOS_QMI_1_AL_17_SEP_22[[#This Row],[Columna1]],Tabla5[CLAVE],1,0)</f>
        <v>159 - POINT STO DOMINGOCOCINAS</v>
      </c>
    </row>
    <row r="648" spans="1:26" x14ac:dyDescent="0.3">
      <c r="A648" t="str">
        <f>CONCATENATE(ARCHIVOS_COMPLETOS_QMI_1_AL_17_SEP_22[[#This Row],[TIENDA HMPV]],ARCHIVOS_COMPLETOS_QMI_1_AL_17_SEP_22[[#This Row],[LINEA]])</f>
        <v>159 - POINT STO DOMINGOGLOBALES</v>
      </c>
      <c r="B648" t="s">
        <v>215</v>
      </c>
      <c r="C648" t="s">
        <v>216</v>
      </c>
      <c r="D648" t="s">
        <v>77</v>
      </c>
      <c r="E648" t="s">
        <v>222</v>
      </c>
      <c r="F648" t="s">
        <v>27</v>
      </c>
      <c r="G648">
        <v>0</v>
      </c>
      <c r="H648">
        <v>1</v>
      </c>
      <c r="I648">
        <v>2</v>
      </c>
      <c r="T648" s="42"/>
      <c r="U648" s="42"/>
      <c r="W648" t="str">
        <f>VLOOKUP(ARCHIVOS_COMPLETOS_QMI_1_AL_17_SEP_22[[#This Row],[TIENDA HMPV]],Tabla6[[NOMBRE PDV HMPDV]:[RETAIL MAPPING]],2,0)</f>
        <v>PLATINO</v>
      </c>
      <c r="X648">
        <f>SUM(ARCHIVOS_COMPLETOS_QMI_1_AL_17_SEP_22[[#This Row],[VENTAS MABE]:[OTROS]])</f>
        <v>3</v>
      </c>
      <c r="Y648" s="42">
        <f>IFERROR(ARCHIVOS_COMPLETOS_QMI_1_AL_17_SEP_22[[#This Row],[VENTAS MABE]]/ARCHIVOS_COMPLETOS_QMI_1_AL_17_SEP_22[[#This Row],[VENTAS INDURAMA]],0)</f>
        <v>0.5</v>
      </c>
      <c r="Z648" t="str">
        <f>VLOOKUP(ARCHIVOS_COMPLETOS_QMI_1_AL_17_SEP_22[[#This Row],[Columna1]],Tabla5[CLAVE],1,0)</f>
        <v>159 - POINT STO DOMINGOGLOBALES</v>
      </c>
    </row>
    <row r="649" spans="1:26" x14ac:dyDescent="0.3">
      <c r="A649" t="str">
        <f>CONCATENATE(ARCHIVOS_COMPLETOS_QMI_1_AL_17_SEP_22[[#This Row],[TIENDA HMPV]],ARCHIVOS_COMPLETOS_QMI_1_AL_17_SEP_22[[#This Row],[LINEA]])</f>
        <v>159 - POINT STO DOMINGOLAVADO</v>
      </c>
      <c r="B649" t="s">
        <v>215</v>
      </c>
      <c r="C649" t="s">
        <v>216</v>
      </c>
      <c r="D649" t="s">
        <v>77</v>
      </c>
      <c r="E649" t="s">
        <v>222</v>
      </c>
      <c r="F649" t="s">
        <v>28</v>
      </c>
      <c r="G649">
        <v>6</v>
      </c>
      <c r="H649">
        <v>0</v>
      </c>
      <c r="I649">
        <v>1</v>
      </c>
      <c r="T649" s="42"/>
      <c r="U649" s="42"/>
      <c r="W649" t="str">
        <f>VLOOKUP(ARCHIVOS_COMPLETOS_QMI_1_AL_17_SEP_22[[#This Row],[TIENDA HMPV]],Tabla6[[NOMBRE PDV HMPDV]:[RETAIL MAPPING]],2,0)</f>
        <v>PLATINO</v>
      </c>
      <c r="X649">
        <f>SUM(ARCHIVOS_COMPLETOS_QMI_1_AL_17_SEP_22[[#This Row],[VENTAS MABE]:[OTROS]])</f>
        <v>1</v>
      </c>
      <c r="Y649" s="42">
        <f>IFERROR(ARCHIVOS_COMPLETOS_QMI_1_AL_17_SEP_22[[#This Row],[VENTAS MABE]]/ARCHIVOS_COMPLETOS_QMI_1_AL_17_SEP_22[[#This Row],[VENTAS INDURAMA]],0)</f>
        <v>0</v>
      </c>
      <c r="Z649" t="str">
        <f>VLOOKUP(ARCHIVOS_COMPLETOS_QMI_1_AL_17_SEP_22[[#This Row],[Columna1]],Tabla5[CLAVE],1,0)</f>
        <v>159 - POINT STO DOMINGOLAVADO</v>
      </c>
    </row>
    <row r="650" spans="1:26" x14ac:dyDescent="0.3">
      <c r="A650" t="str">
        <f>CONCATENATE(ARCHIVOS_COMPLETOS_QMI_1_AL_17_SEP_22[[#This Row],[TIENDA HMPV]],ARCHIVOS_COMPLETOS_QMI_1_AL_17_SEP_22[[#This Row],[LINEA]])</f>
        <v>159 - POINT STO DOMINGOREFRIGERACIÓN</v>
      </c>
      <c r="B650" t="s">
        <v>215</v>
      </c>
      <c r="C650" t="s">
        <v>216</v>
      </c>
      <c r="D650" t="s">
        <v>77</v>
      </c>
      <c r="E650" t="s">
        <v>222</v>
      </c>
      <c r="F650" t="s">
        <v>29</v>
      </c>
      <c r="G650">
        <v>8</v>
      </c>
      <c r="H650">
        <v>1</v>
      </c>
      <c r="I650">
        <v>1</v>
      </c>
      <c r="T650" s="42"/>
      <c r="U650" s="42"/>
      <c r="W650" t="str">
        <f>VLOOKUP(ARCHIVOS_COMPLETOS_QMI_1_AL_17_SEP_22[[#This Row],[TIENDA HMPV]],Tabla6[[NOMBRE PDV HMPDV]:[RETAIL MAPPING]],2,0)</f>
        <v>PLATINO</v>
      </c>
      <c r="X650">
        <f>SUM(ARCHIVOS_COMPLETOS_QMI_1_AL_17_SEP_22[[#This Row],[VENTAS MABE]:[OTROS]])</f>
        <v>2</v>
      </c>
      <c r="Y650" s="42">
        <f>IFERROR(ARCHIVOS_COMPLETOS_QMI_1_AL_17_SEP_22[[#This Row],[VENTAS MABE]]/ARCHIVOS_COMPLETOS_QMI_1_AL_17_SEP_22[[#This Row],[VENTAS INDURAMA]],0)</f>
        <v>1</v>
      </c>
      <c r="Z650" t="str">
        <f>VLOOKUP(ARCHIVOS_COMPLETOS_QMI_1_AL_17_SEP_22[[#This Row],[Columna1]],Tabla5[CLAVE],1,0)</f>
        <v>159 - POINT STO DOMINGOREFRIGERACIÓN</v>
      </c>
    </row>
    <row r="651" spans="1:26" x14ac:dyDescent="0.3">
      <c r="A651" t="str">
        <f>CONCATENATE(ARCHIVOS_COMPLETOS_QMI_1_AL_17_SEP_22[[#This Row],[TIENDA HMPV]],ARCHIVOS_COMPLETOS_QMI_1_AL_17_SEP_22[[#This Row],[LINEA]])</f>
        <v>390 - POINT STO DOMINGO 2COCINAS</v>
      </c>
      <c r="B651" t="s">
        <v>215</v>
      </c>
      <c r="C651" t="s">
        <v>216</v>
      </c>
      <c r="D651" t="s">
        <v>77</v>
      </c>
      <c r="E651" t="s">
        <v>223</v>
      </c>
      <c r="F651" t="s">
        <v>26</v>
      </c>
      <c r="G651">
        <v>17</v>
      </c>
      <c r="H651">
        <v>2</v>
      </c>
      <c r="I651">
        <v>3</v>
      </c>
      <c r="T651" s="42"/>
      <c r="U651" s="42"/>
      <c r="W651" t="str">
        <f>VLOOKUP(ARCHIVOS_COMPLETOS_QMI_1_AL_17_SEP_22[[#This Row],[TIENDA HMPV]],Tabla6[[NOMBRE PDV HMPDV]:[RETAIL MAPPING]],2,0)</f>
        <v>PLATINO</v>
      </c>
      <c r="X651">
        <f>SUM(ARCHIVOS_COMPLETOS_QMI_1_AL_17_SEP_22[[#This Row],[VENTAS MABE]:[OTROS]])</f>
        <v>5</v>
      </c>
      <c r="Y651" s="42">
        <f>IFERROR(ARCHIVOS_COMPLETOS_QMI_1_AL_17_SEP_22[[#This Row],[VENTAS MABE]]/ARCHIVOS_COMPLETOS_QMI_1_AL_17_SEP_22[[#This Row],[VENTAS INDURAMA]],0)</f>
        <v>0.66666666666666663</v>
      </c>
      <c r="Z651" t="str">
        <f>VLOOKUP(ARCHIVOS_COMPLETOS_QMI_1_AL_17_SEP_22[[#This Row],[Columna1]],Tabla5[CLAVE],1,0)</f>
        <v>390 - POINT STO DOMINGO 2COCINAS</v>
      </c>
    </row>
    <row r="652" spans="1:26" x14ac:dyDescent="0.3">
      <c r="A652" t="str">
        <f>CONCATENATE(ARCHIVOS_COMPLETOS_QMI_1_AL_17_SEP_22[[#This Row],[TIENDA HMPV]],ARCHIVOS_COMPLETOS_QMI_1_AL_17_SEP_22[[#This Row],[LINEA]])</f>
        <v>390 - POINT STO DOMINGO 2GLOBALES</v>
      </c>
      <c r="B652" t="s">
        <v>215</v>
      </c>
      <c r="C652" t="s">
        <v>216</v>
      </c>
      <c r="D652" t="s">
        <v>77</v>
      </c>
      <c r="E652" t="s">
        <v>223</v>
      </c>
      <c r="F652" t="s">
        <v>27</v>
      </c>
      <c r="G652">
        <v>0</v>
      </c>
      <c r="H652">
        <v>1</v>
      </c>
      <c r="I652">
        <v>0</v>
      </c>
      <c r="T652" s="42"/>
      <c r="U652" s="42"/>
      <c r="W652" t="str">
        <f>VLOOKUP(ARCHIVOS_COMPLETOS_QMI_1_AL_17_SEP_22[[#This Row],[TIENDA HMPV]],Tabla6[[NOMBRE PDV HMPDV]:[RETAIL MAPPING]],2,0)</f>
        <v>PLATINO</v>
      </c>
      <c r="X652">
        <f>SUM(ARCHIVOS_COMPLETOS_QMI_1_AL_17_SEP_22[[#This Row],[VENTAS MABE]:[OTROS]])</f>
        <v>1</v>
      </c>
      <c r="Y652" s="42">
        <f>IFERROR(ARCHIVOS_COMPLETOS_QMI_1_AL_17_SEP_22[[#This Row],[VENTAS MABE]]/ARCHIVOS_COMPLETOS_QMI_1_AL_17_SEP_22[[#This Row],[VENTAS INDURAMA]],0)</f>
        <v>0</v>
      </c>
      <c r="Z652" t="str">
        <f>VLOOKUP(ARCHIVOS_COMPLETOS_QMI_1_AL_17_SEP_22[[#This Row],[Columna1]],Tabla5[CLAVE],1,0)</f>
        <v>390 - POINT STO DOMINGO 2GLOBALES</v>
      </c>
    </row>
    <row r="653" spans="1:26" x14ac:dyDescent="0.3">
      <c r="A653" t="str">
        <f>CONCATENATE(ARCHIVOS_COMPLETOS_QMI_1_AL_17_SEP_22[[#This Row],[TIENDA HMPV]],ARCHIVOS_COMPLETOS_QMI_1_AL_17_SEP_22[[#This Row],[LINEA]])</f>
        <v>390 - POINT STO DOMINGO 2LAVADO</v>
      </c>
      <c r="B653" t="s">
        <v>215</v>
      </c>
      <c r="C653" t="s">
        <v>216</v>
      </c>
      <c r="D653" t="s">
        <v>77</v>
      </c>
      <c r="E653" t="s">
        <v>223</v>
      </c>
      <c r="F653" t="s">
        <v>28</v>
      </c>
      <c r="G653">
        <v>9</v>
      </c>
      <c r="H653">
        <v>2</v>
      </c>
      <c r="I653">
        <v>0</v>
      </c>
      <c r="T653" s="42"/>
      <c r="U653" s="42"/>
      <c r="W653" t="str">
        <f>VLOOKUP(ARCHIVOS_COMPLETOS_QMI_1_AL_17_SEP_22[[#This Row],[TIENDA HMPV]],Tabla6[[NOMBRE PDV HMPDV]:[RETAIL MAPPING]],2,0)</f>
        <v>PLATINO</v>
      </c>
      <c r="X653">
        <f>SUM(ARCHIVOS_COMPLETOS_QMI_1_AL_17_SEP_22[[#This Row],[VENTAS MABE]:[OTROS]])</f>
        <v>2</v>
      </c>
      <c r="Y653" s="42">
        <f>IFERROR(ARCHIVOS_COMPLETOS_QMI_1_AL_17_SEP_22[[#This Row],[VENTAS MABE]]/ARCHIVOS_COMPLETOS_QMI_1_AL_17_SEP_22[[#This Row],[VENTAS INDURAMA]],0)</f>
        <v>0</v>
      </c>
      <c r="Z653" t="str">
        <f>VLOOKUP(ARCHIVOS_COMPLETOS_QMI_1_AL_17_SEP_22[[#This Row],[Columna1]],Tabla5[CLAVE],1,0)</f>
        <v>390 - POINT STO DOMINGO 2LAVADO</v>
      </c>
    </row>
    <row r="654" spans="1:26" x14ac:dyDescent="0.3">
      <c r="A654" t="str">
        <f>CONCATENATE(ARCHIVOS_COMPLETOS_QMI_1_AL_17_SEP_22[[#This Row],[TIENDA HMPV]],ARCHIVOS_COMPLETOS_QMI_1_AL_17_SEP_22[[#This Row],[LINEA]])</f>
        <v>390 - POINT STO DOMINGO 2REFRIGERACIÓN</v>
      </c>
      <c r="B654" t="s">
        <v>215</v>
      </c>
      <c r="C654" t="s">
        <v>216</v>
      </c>
      <c r="D654" t="s">
        <v>77</v>
      </c>
      <c r="E654" t="s">
        <v>223</v>
      </c>
      <c r="F654" t="s">
        <v>29</v>
      </c>
      <c r="G654">
        <v>14</v>
      </c>
      <c r="H654">
        <v>3</v>
      </c>
      <c r="I654">
        <v>5</v>
      </c>
      <c r="T654" s="42"/>
      <c r="U654" s="42"/>
      <c r="W654" t="str">
        <f>VLOOKUP(ARCHIVOS_COMPLETOS_QMI_1_AL_17_SEP_22[[#This Row],[TIENDA HMPV]],Tabla6[[NOMBRE PDV HMPDV]:[RETAIL MAPPING]],2,0)</f>
        <v>PLATINO</v>
      </c>
      <c r="X654">
        <f>SUM(ARCHIVOS_COMPLETOS_QMI_1_AL_17_SEP_22[[#This Row],[VENTAS MABE]:[OTROS]])</f>
        <v>8</v>
      </c>
      <c r="Y654" s="42">
        <f>IFERROR(ARCHIVOS_COMPLETOS_QMI_1_AL_17_SEP_22[[#This Row],[VENTAS MABE]]/ARCHIVOS_COMPLETOS_QMI_1_AL_17_SEP_22[[#This Row],[VENTAS INDURAMA]],0)</f>
        <v>0.6</v>
      </c>
      <c r="Z654" t="str">
        <f>VLOOKUP(ARCHIVOS_COMPLETOS_QMI_1_AL_17_SEP_22[[#This Row],[Columna1]],Tabla5[CLAVE],1,0)</f>
        <v>390 - POINT STO DOMINGO 2REFRIGERACIÓN</v>
      </c>
    </row>
    <row r="655" spans="1:26" x14ac:dyDescent="0.3">
      <c r="A655" t="str">
        <f>CONCATENATE(ARCHIVOS_COMPLETOS_QMI_1_AL_17_SEP_22[[#This Row],[TIENDA HMPV]],ARCHIVOS_COMPLETOS_QMI_1_AL_17_SEP_22[[#This Row],[LINEA]])</f>
        <v>422 - TIENDA PORTOVIEJO 1311AIRES</v>
      </c>
      <c r="B655" t="s">
        <v>224</v>
      </c>
      <c r="C655" t="s">
        <v>225</v>
      </c>
      <c r="D655" t="s">
        <v>39</v>
      </c>
      <c r="E655" t="s">
        <v>226</v>
      </c>
      <c r="F655" t="s">
        <v>25</v>
      </c>
      <c r="G655">
        <v>1</v>
      </c>
      <c r="H655">
        <v>3</v>
      </c>
      <c r="T655" s="42"/>
      <c r="U655" s="42"/>
      <c r="W655" t="str">
        <f>VLOOKUP(ARCHIVOS_COMPLETOS_QMI_1_AL_17_SEP_22[[#This Row],[TIENDA HMPV]],Tabla6[[NOMBRE PDV HMPDV]:[RETAIL MAPPING]],2,0)</f>
        <v>BRONCE</v>
      </c>
      <c r="X655">
        <f>SUM(ARCHIVOS_COMPLETOS_QMI_1_AL_17_SEP_22[[#This Row],[VENTAS MABE]:[OTROS]])</f>
        <v>3</v>
      </c>
      <c r="Y655" s="42">
        <f>IFERROR(ARCHIVOS_COMPLETOS_QMI_1_AL_17_SEP_22[[#This Row],[VENTAS MABE]]/ARCHIVOS_COMPLETOS_QMI_1_AL_17_SEP_22[[#This Row],[VENTAS INDURAMA]],0)</f>
        <v>0</v>
      </c>
      <c r="Z655" t="str">
        <f>VLOOKUP(ARCHIVOS_COMPLETOS_QMI_1_AL_17_SEP_22[[#This Row],[Columna1]],Tabla5[CLAVE],1,0)</f>
        <v>422 - TIENDA PORTOVIEJO 1311AIRES</v>
      </c>
    </row>
    <row r="656" spans="1:26" x14ac:dyDescent="0.3">
      <c r="A656" t="str">
        <f>CONCATENATE(ARCHIVOS_COMPLETOS_QMI_1_AL_17_SEP_22[[#This Row],[TIENDA HMPV]],ARCHIVOS_COMPLETOS_QMI_1_AL_17_SEP_22[[#This Row],[LINEA]])</f>
        <v>422 - TIENDA PORTOVIEJO 1311COCINAS</v>
      </c>
      <c r="B656" t="s">
        <v>224</v>
      </c>
      <c r="C656" t="s">
        <v>225</v>
      </c>
      <c r="D656" t="s">
        <v>39</v>
      </c>
      <c r="E656" t="s">
        <v>226</v>
      </c>
      <c r="F656" t="s">
        <v>26</v>
      </c>
      <c r="G656">
        <v>5</v>
      </c>
      <c r="T656" s="42"/>
      <c r="U656" s="42"/>
      <c r="W656" t="str">
        <f>VLOOKUP(ARCHIVOS_COMPLETOS_QMI_1_AL_17_SEP_22[[#This Row],[TIENDA HMPV]],Tabla6[[NOMBRE PDV HMPDV]:[RETAIL MAPPING]],2,0)</f>
        <v>BRONCE</v>
      </c>
      <c r="X656">
        <f>SUM(ARCHIVOS_COMPLETOS_QMI_1_AL_17_SEP_22[[#This Row],[VENTAS MABE]:[OTROS]])</f>
        <v>0</v>
      </c>
      <c r="Y656" s="42">
        <f>IFERROR(ARCHIVOS_COMPLETOS_QMI_1_AL_17_SEP_22[[#This Row],[VENTAS MABE]]/ARCHIVOS_COMPLETOS_QMI_1_AL_17_SEP_22[[#This Row],[VENTAS INDURAMA]],0)</f>
        <v>0</v>
      </c>
      <c r="Z656" t="str">
        <f>VLOOKUP(ARCHIVOS_COMPLETOS_QMI_1_AL_17_SEP_22[[#This Row],[Columna1]],Tabla5[CLAVE],1,0)</f>
        <v>422 - TIENDA PORTOVIEJO 1311COCINAS</v>
      </c>
    </row>
    <row r="657" spans="1:26" x14ac:dyDescent="0.3">
      <c r="A657" t="str">
        <f>CONCATENATE(ARCHIVOS_COMPLETOS_QMI_1_AL_17_SEP_22[[#This Row],[TIENDA HMPV]],ARCHIVOS_COMPLETOS_QMI_1_AL_17_SEP_22[[#This Row],[LINEA]])</f>
        <v>422 - TIENDA PORTOVIEJO 1311EMPOTRE</v>
      </c>
      <c r="B657" t="s">
        <v>224</v>
      </c>
      <c r="C657" t="s">
        <v>225</v>
      </c>
      <c r="D657" t="s">
        <v>39</v>
      </c>
      <c r="E657" t="s">
        <v>226</v>
      </c>
      <c r="F657" t="s">
        <v>32</v>
      </c>
      <c r="G657">
        <v>0</v>
      </c>
      <c r="T657" s="42"/>
      <c r="U657" s="42"/>
      <c r="W657" t="str">
        <f>VLOOKUP(ARCHIVOS_COMPLETOS_QMI_1_AL_17_SEP_22[[#This Row],[TIENDA HMPV]],Tabla6[[NOMBRE PDV HMPDV]:[RETAIL MAPPING]],2,0)</f>
        <v>BRONCE</v>
      </c>
      <c r="X657">
        <f>SUM(ARCHIVOS_COMPLETOS_QMI_1_AL_17_SEP_22[[#This Row],[VENTAS MABE]:[OTROS]])</f>
        <v>0</v>
      </c>
      <c r="Y657" s="42">
        <f>IFERROR(ARCHIVOS_COMPLETOS_QMI_1_AL_17_SEP_22[[#This Row],[VENTAS MABE]]/ARCHIVOS_COMPLETOS_QMI_1_AL_17_SEP_22[[#This Row],[VENTAS INDURAMA]],0)</f>
        <v>0</v>
      </c>
      <c r="Z657" t="str">
        <f>VLOOKUP(ARCHIVOS_COMPLETOS_QMI_1_AL_17_SEP_22[[#This Row],[Columna1]],Tabla5[CLAVE],1,0)</f>
        <v>422 - TIENDA PORTOVIEJO 1311EMPOTRE</v>
      </c>
    </row>
    <row r="658" spans="1:26" x14ac:dyDescent="0.3">
      <c r="A658" t="str">
        <f>CONCATENATE(ARCHIVOS_COMPLETOS_QMI_1_AL_17_SEP_22[[#This Row],[TIENDA HMPV]],ARCHIVOS_COMPLETOS_QMI_1_AL_17_SEP_22[[#This Row],[LINEA]])</f>
        <v>422 - TIENDA PORTOVIEJO 1311GLOBALES</v>
      </c>
      <c r="B658" t="s">
        <v>224</v>
      </c>
      <c r="C658" t="s">
        <v>225</v>
      </c>
      <c r="D658" t="s">
        <v>39</v>
      </c>
      <c r="E658" t="s">
        <v>226</v>
      </c>
      <c r="F658" t="s">
        <v>27</v>
      </c>
      <c r="G658">
        <v>0</v>
      </c>
      <c r="T658" s="42"/>
      <c r="U658" s="42"/>
      <c r="W658" t="str">
        <f>VLOOKUP(ARCHIVOS_COMPLETOS_QMI_1_AL_17_SEP_22[[#This Row],[TIENDA HMPV]],Tabla6[[NOMBRE PDV HMPDV]:[RETAIL MAPPING]],2,0)</f>
        <v>BRONCE</v>
      </c>
      <c r="X658">
        <f>SUM(ARCHIVOS_COMPLETOS_QMI_1_AL_17_SEP_22[[#This Row],[VENTAS MABE]:[OTROS]])</f>
        <v>0</v>
      </c>
      <c r="Y658" s="42">
        <f>IFERROR(ARCHIVOS_COMPLETOS_QMI_1_AL_17_SEP_22[[#This Row],[VENTAS MABE]]/ARCHIVOS_COMPLETOS_QMI_1_AL_17_SEP_22[[#This Row],[VENTAS INDURAMA]],0)</f>
        <v>0</v>
      </c>
      <c r="Z658" t="str">
        <f>VLOOKUP(ARCHIVOS_COMPLETOS_QMI_1_AL_17_SEP_22[[#This Row],[Columna1]],Tabla5[CLAVE],1,0)</f>
        <v>422 - TIENDA PORTOVIEJO 1311GLOBALES</v>
      </c>
    </row>
    <row r="659" spans="1:26" x14ac:dyDescent="0.3">
      <c r="A659" t="str">
        <f>CONCATENATE(ARCHIVOS_COMPLETOS_QMI_1_AL_17_SEP_22[[#This Row],[TIENDA HMPV]],ARCHIVOS_COMPLETOS_QMI_1_AL_17_SEP_22[[#This Row],[LINEA]])</f>
        <v>422 - TIENDA PORTOVIEJO 1311LAVADO</v>
      </c>
      <c r="B659" t="s">
        <v>224</v>
      </c>
      <c r="C659" t="s">
        <v>225</v>
      </c>
      <c r="D659" t="s">
        <v>39</v>
      </c>
      <c r="E659" t="s">
        <v>226</v>
      </c>
      <c r="F659" t="s">
        <v>28</v>
      </c>
      <c r="G659">
        <v>5</v>
      </c>
      <c r="T659" s="42"/>
      <c r="U659" s="42"/>
      <c r="W659" t="str">
        <f>VLOOKUP(ARCHIVOS_COMPLETOS_QMI_1_AL_17_SEP_22[[#This Row],[TIENDA HMPV]],Tabla6[[NOMBRE PDV HMPDV]:[RETAIL MAPPING]],2,0)</f>
        <v>BRONCE</v>
      </c>
      <c r="X659">
        <f>SUM(ARCHIVOS_COMPLETOS_QMI_1_AL_17_SEP_22[[#This Row],[VENTAS MABE]:[OTROS]])</f>
        <v>0</v>
      </c>
      <c r="Y659" s="42">
        <f>IFERROR(ARCHIVOS_COMPLETOS_QMI_1_AL_17_SEP_22[[#This Row],[VENTAS MABE]]/ARCHIVOS_COMPLETOS_QMI_1_AL_17_SEP_22[[#This Row],[VENTAS INDURAMA]],0)</f>
        <v>0</v>
      </c>
      <c r="Z659" t="str">
        <f>VLOOKUP(ARCHIVOS_COMPLETOS_QMI_1_AL_17_SEP_22[[#This Row],[Columna1]],Tabla5[CLAVE],1,0)</f>
        <v>422 - TIENDA PORTOVIEJO 1311LAVADO</v>
      </c>
    </row>
    <row r="660" spans="1:26" x14ac:dyDescent="0.3">
      <c r="A660" t="str">
        <f>CONCATENATE(ARCHIVOS_COMPLETOS_QMI_1_AL_17_SEP_22[[#This Row],[TIENDA HMPV]],ARCHIVOS_COMPLETOS_QMI_1_AL_17_SEP_22[[#This Row],[LINEA]])</f>
        <v>422 - TIENDA PORTOVIEJO 1311REFRIGERACIÓN</v>
      </c>
      <c r="B660" t="s">
        <v>224</v>
      </c>
      <c r="C660" t="s">
        <v>225</v>
      </c>
      <c r="D660" t="s">
        <v>39</v>
      </c>
      <c r="E660" t="s">
        <v>226</v>
      </c>
      <c r="F660" t="s">
        <v>29</v>
      </c>
      <c r="G660">
        <v>2</v>
      </c>
      <c r="T660" s="42"/>
      <c r="U660" s="42"/>
      <c r="W660" t="str">
        <f>VLOOKUP(ARCHIVOS_COMPLETOS_QMI_1_AL_17_SEP_22[[#This Row],[TIENDA HMPV]],Tabla6[[NOMBRE PDV HMPDV]:[RETAIL MAPPING]],2,0)</f>
        <v>BRONCE</v>
      </c>
      <c r="X660">
        <f>SUM(ARCHIVOS_COMPLETOS_QMI_1_AL_17_SEP_22[[#This Row],[VENTAS MABE]:[OTROS]])</f>
        <v>0</v>
      </c>
      <c r="Y660" s="42">
        <f>IFERROR(ARCHIVOS_COMPLETOS_QMI_1_AL_17_SEP_22[[#This Row],[VENTAS MABE]]/ARCHIVOS_COMPLETOS_QMI_1_AL_17_SEP_22[[#This Row],[VENTAS INDURAMA]],0)</f>
        <v>0</v>
      </c>
      <c r="Z660" t="str">
        <f>VLOOKUP(ARCHIVOS_COMPLETOS_QMI_1_AL_17_SEP_22[[#This Row],[Columna1]],Tabla5[CLAVE],1,0)</f>
        <v>422 - TIENDA PORTOVIEJO 1311REFRIGERACIÓN</v>
      </c>
    </row>
    <row r="661" spans="1:26" x14ac:dyDescent="0.3">
      <c r="A661" t="str">
        <f>CONCATENATE(ARCHIVOS_COMPLETOS_QMI_1_AL_17_SEP_22[[#This Row],[TIENDA HMPV]],ARCHIVOS_COMPLETOS_QMI_1_AL_17_SEP_22[[#This Row],[LINEA]])</f>
        <v>425 - TIENDA PORTOVIEJO 1318AIRES</v>
      </c>
      <c r="B661" t="s">
        <v>224</v>
      </c>
      <c r="C661" t="s">
        <v>225</v>
      </c>
      <c r="D661" t="s">
        <v>39</v>
      </c>
      <c r="E661" t="s">
        <v>227</v>
      </c>
      <c r="F661" t="s">
        <v>25</v>
      </c>
      <c r="G661">
        <v>0</v>
      </c>
      <c r="T661" s="42"/>
      <c r="U661" s="42"/>
      <c r="W661" t="str">
        <f>VLOOKUP(ARCHIVOS_COMPLETOS_QMI_1_AL_17_SEP_22[[#This Row],[TIENDA HMPV]],Tabla6[[NOMBRE PDV HMPDV]:[RETAIL MAPPING]],2,0)</f>
        <v>BRONCE</v>
      </c>
      <c r="X661">
        <f>SUM(ARCHIVOS_COMPLETOS_QMI_1_AL_17_SEP_22[[#This Row],[VENTAS MABE]:[OTROS]])</f>
        <v>0</v>
      </c>
      <c r="Y661" s="42">
        <f>IFERROR(ARCHIVOS_COMPLETOS_QMI_1_AL_17_SEP_22[[#This Row],[VENTAS MABE]]/ARCHIVOS_COMPLETOS_QMI_1_AL_17_SEP_22[[#This Row],[VENTAS INDURAMA]],0)</f>
        <v>0</v>
      </c>
      <c r="Z661" t="str">
        <f>VLOOKUP(ARCHIVOS_COMPLETOS_QMI_1_AL_17_SEP_22[[#This Row],[Columna1]],Tabla5[CLAVE],1,0)</f>
        <v>425 - TIENDA PORTOVIEJO 1318AIRES</v>
      </c>
    </row>
    <row r="662" spans="1:26" x14ac:dyDescent="0.3">
      <c r="A662" t="str">
        <f>CONCATENATE(ARCHIVOS_COMPLETOS_QMI_1_AL_17_SEP_22[[#This Row],[TIENDA HMPV]],ARCHIVOS_COMPLETOS_QMI_1_AL_17_SEP_22[[#This Row],[LINEA]])</f>
        <v>425 - TIENDA PORTOVIEJO 1318COCINAS</v>
      </c>
      <c r="B662" t="s">
        <v>224</v>
      </c>
      <c r="C662" t="s">
        <v>225</v>
      </c>
      <c r="D662" t="s">
        <v>39</v>
      </c>
      <c r="E662" t="s">
        <v>227</v>
      </c>
      <c r="F662" t="s">
        <v>26</v>
      </c>
      <c r="G662">
        <v>2</v>
      </c>
      <c r="T662" s="42"/>
      <c r="U662" s="42"/>
      <c r="W662" t="str">
        <f>VLOOKUP(ARCHIVOS_COMPLETOS_QMI_1_AL_17_SEP_22[[#This Row],[TIENDA HMPV]],Tabla6[[NOMBRE PDV HMPDV]:[RETAIL MAPPING]],2,0)</f>
        <v>BRONCE</v>
      </c>
      <c r="X662">
        <f>SUM(ARCHIVOS_COMPLETOS_QMI_1_AL_17_SEP_22[[#This Row],[VENTAS MABE]:[OTROS]])</f>
        <v>0</v>
      </c>
      <c r="Y662" s="42">
        <f>IFERROR(ARCHIVOS_COMPLETOS_QMI_1_AL_17_SEP_22[[#This Row],[VENTAS MABE]]/ARCHIVOS_COMPLETOS_QMI_1_AL_17_SEP_22[[#This Row],[VENTAS INDURAMA]],0)</f>
        <v>0</v>
      </c>
      <c r="Z662" t="str">
        <f>VLOOKUP(ARCHIVOS_COMPLETOS_QMI_1_AL_17_SEP_22[[#This Row],[Columna1]],Tabla5[CLAVE],1,0)</f>
        <v>425 - TIENDA PORTOVIEJO 1318COCINAS</v>
      </c>
    </row>
    <row r="663" spans="1:26" x14ac:dyDescent="0.3">
      <c r="A663" t="str">
        <f>CONCATENATE(ARCHIVOS_COMPLETOS_QMI_1_AL_17_SEP_22[[#This Row],[TIENDA HMPV]],ARCHIVOS_COMPLETOS_QMI_1_AL_17_SEP_22[[#This Row],[LINEA]])</f>
        <v>425 - TIENDA PORTOVIEJO 1318EMPOTRE</v>
      </c>
      <c r="B663" t="s">
        <v>224</v>
      </c>
      <c r="C663" t="s">
        <v>225</v>
      </c>
      <c r="D663" t="s">
        <v>39</v>
      </c>
      <c r="E663" t="s">
        <v>227</v>
      </c>
      <c r="F663" t="s">
        <v>32</v>
      </c>
      <c r="G663">
        <v>0</v>
      </c>
      <c r="T663" s="42"/>
      <c r="U663" s="42"/>
      <c r="W663" t="str">
        <f>VLOOKUP(ARCHIVOS_COMPLETOS_QMI_1_AL_17_SEP_22[[#This Row],[TIENDA HMPV]],Tabla6[[NOMBRE PDV HMPDV]:[RETAIL MAPPING]],2,0)</f>
        <v>BRONCE</v>
      </c>
      <c r="X663">
        <f>SUM(ARCHIVOS_COMPLETOS_QMI_1_AL_17_SEP_22[[#This Row],[VENTAS MABE]:[OTROS]])</f>
        <v>0</v>
      </c>
      <c r="Y663" s="42">
        <f>IFERROR(ARCHIVOS_COMPLETOS_QMI_1_AL_17_SEP_22[[#This Row],[VENTAS MABE]]/ARCHIVOS_COMPLETOS_QMI_1_AL_17_SEP_22[[#This Row],[VENTAS INDURAMA]],0)</f>
        <v>0</v>
      </c>
      <c r="Z663" t="str">
        <f>VLOOKUP(ARCHIVOS_COMPLETOS_QMI_1_AL_17_SEP_22[[#This Row],[Columna1]],Tabla5[CLAVE],1,0)</f>
        <v>425 - TIENDA PORTOVIEJO 1318EMPOTRE</v>
      </c>
    </row>
    <row r="664" spans="1:26" x14ac:dyDescent="0.3">
      <c r="A664" t="str">
        <f>CONCATENATE(ARCHIVOS_COMPLETOS_QMI_1_AL_17_SEP_22[[#This Row],[TIENDA HMPV]],ARCHIVOS_COMPLETOS_QMI_1_AL_17_SEP_22[[#This Row],[LINEA]])</f>
        <v>425 - TIENDA PORTOVIEJO 1318GLOBALES</v>
      </c>
      <c r="B664" t="s">
        <v>224</v>
      </c>
      <c r="C664" t="s">
        <v>225</v>
      </c>
      <c r="D664" t="s">
        <v>39</v>
      </c>
      <c r="E664" t="s">
        <v>227</v>
      </c>
      <c r="F664" t="s">
        <v>27</v>
      </c>
      <c r="G664">
        <v>0</v>
      </c>
      <c r="T664" s="42"/>
      <c r="U664" s="42"/>
      <c r="W664" t="str">
        <f>VLOOKUP(ARCHIVOS_COMPLETOS_QMI_1_AL_17_SEP_22[[#This Row],[TIENDA HMPV]],Tabla6[[NOMBRE PDV HMPDV]:[RETAIL MAPPING]],2,0)</f>
        <v>BRONCE</v>
      </c>
      <c r="X664">
        <f>SUM(ARCHIVOS_COMPLETOS_QMI_1_AL_17_SEP_22[[#This Row],[VENTAS MABE]:[OTROS]])</f>
        <v>0</v>
      </c>
      <c r="Y664" s="42">
        <f>IFERROR(ARCHIVOS_COMPLETOS_QMI_1_AL_17_SEP_22[[#This Row],[VENTAS MABE]]/ARCHIVOS_COMPLETOS_QMI_1_AL_17_SEP_22[[#This Row],[VENTAS INDURAMA]],0)</f>
        <v>0</v>
      </c>
      <c r="Z664" t="str">
        <f>VLOOKUP(ARCHIVOS_COMPLETOS_QMI_1_AL_17_SEP_22[[#This Row],[Columna1]],Tabla5[CLAVE],1,0)</f>
        <v>425 - TIENDA PORTOVIEJO 1318GLOBALES</v>
      </c>
    </row>
    <row r="665" spans="1:26" x14ac:dyDescent="0.3">
      <c r="A665" t="str">
        <f>CONCATENATE(ARCHIVOS_COMPLETOS_QMI_1_AL_17_SEP_22[[#This Row],[TIENDA HMPV]],ARCHIVOS_COMPLETOS_QMI_1_AL_17_SEP_22[[#This Row],[LINEA]])</f>
        <v>425 - TIENDA PORTOVIEJO 1318LAVADO</v>
      </c>
      <c r="B665" t="s">
        <v>224</v>
      </c>
      <c r="C665" t="s">
        <v>225</v>
      </c>
      <c r="D665" t="s">
        <v>39</v>
      </c>
      <c r="E665" t="s">
        <v>227</v>
      </c>
      <c r="F665" t="s">
        <v>28</v>
      </c>
      <c r="G665">
        <v>2</v>
      </c>
      <c r="T665" s="42"/>
      <c r="U665" s="42"/>
      <c r="W665" t="str">
        <f>VLOOKUP(ARCHIVOS_COMPLETOS_QMI_1_AL_17_SEP_22[[#This Row],[TIENDA HMPV]],Tabla6[[NOMBRE PDV HMPDV]:[RETAIL MAPPING]],2,0)</f>
        <v>BRONCE</v>
      </c>
      <c r="X665">
        <f>SUM(ARCHIVOS_COMPLETOS_QMI_1_AL_17_SEP_22[[#This Row],[VENTAS MABE]:[OTROS]])</f>
        <v>0</v>
      </c>
      <c r="Y665" s="42">
        <f>IFERROR(ARCHIVOS_COMPLETOS_QMI_1_AL_17_SEP_22[[#This Row],[VENTAS MABE]]/ARCHIVOS_COMPLETOS_QMI_1_AL_17_SEP_22[[#This Row],[VENTAS INDURAMA]],0)</f>
        <v>0</v>
      </c>
      <c r="Z665" t="str">
        <f>VLOOKUP(ARCHIVOS_COMPLETOS_QMI_1_AL_17_SEP_22[[#This Row],[Columna1]],Tabla5[CLAVE],1,0)</f>
        <v>425 - TIENDA PORTOVIEJO 1318LAVADO</v>
      </c>
    </row>
    <row r="666" spans="1:26" x14ac:dyDescent="0.3">
      <c r="A666" t="str">
        <f>CONCATENATE(ARCHIVOS_COMPLETOS_QMI_1_AL_17_SEP_22[[#This Row],[TIENDA HMPV]],ARCHIVOS_COMPLETOS_QMI_1_AL_17_SEP_22[[#This Row],[LINEA]])</f>
        <v>425 - TIENDA PORTOVIEJO 1318REFRIGERACIÓN</v>
      </c>
      <c r="B666" t="s">
        <v>224</v>
      </c>
      <c r="C666" t="s">
        <v>225</v>
      </c>
      <c r="D666" t="s">
        <v>39</v>
      </c>
      <c r="E666" t="s">
        <v>227</v>
      </c>
      <c r="F666" t="s">
        <v>29</v>
      </c>
      <c r="G666">
        <v>1</v>
      </c>
      <c r="T666" s="42"/>
      <c r="U666" s="42"/>
      <c r="W666" t="str">
        <f>VLOOKUP(ARCHIVOS_COMPLETOS_QMI_1_AL_17_SEP_22[[#This Row],[TIENDA HMPV]],Tabla6[[NOMBRE PDV HMPDV]:[RETAIL MAPPING]],2,0)</f>
        <v>BRONCE</v>
      </c>
      <c r="X666">
        <f>SUM(ARCHIVOS_COMPLETOS_QMI_1_AL_17_SEP_22[[#This Row],[VENTAS MABE]:[OTROS]])</f>
        <v>0</v>
      </c>
      <c r="Y666" s="42">
        <f>IFERROR(ARCHIVOS_COMPLETOS_QMI_1_AL_17_SEP_22[[#This Row],[VENTAS MABE]]/ARCHIVOS_COMPLETOS_QMI_1_AL_17_SEP_22[[#This Row],[VENTAS INDURAMA]],0)</f>
        <v>0</v>
      </c>
      <c r="Z666" t="str">
        <f>VLOOKUP(ARCHIVOS_COMPLETOS_QMI_1_AL_17_SEP_22[[#This Row],[Columna1]],Tabla5[CLAVE],1,0)</f>
        <v>425 - TIENDA PORTOVIEJO 1318REFRIGERACIÓN</v>
      </c>
    </row>
    <row r="667" spans="1:26" x14ac:dyDescent="0.3">
      <c r="A667" t="str">
        <f>CONCATENATE(ARCHIVOS_COMPLETOS_QMI_1_AL_17_SEP_22[[#This Row],[TIENDA HMPV]],ARCHIVOS_COMPLETOS_QMI_1_AL_17_SEP_22[[#This Row],[LINEA]])</f>
        <v>510 - PORTOVIEJO 2AIRES</v>
      </c>
      <c r="B667" t="s">
        <v>224</v>
      </c>
      <c r="C667" t="s">
        <v>225</v>
      </c>
      <c r="D667" t="s">
        <v>23</v>
      </c>
      <c r="E667" t="s">
        <v>228</v>
      </c>
      <c r="F667" t="s">
        <v>25</v>
      </c>
      <c r="G667">
        <v>1</v>
      </c>
      <c r="T667" s="42"/>
      <c r="U667" s="42"/>
      <c r="W667" t="str">
        <f>VLOOKUP(ARCHIVOS_COMPLETOS_QMI_1_AL_17_SEP_22[[#This Row],[TIENDA HMPV]],Tabla6[[NOMBRE PDV HMPDV]:[RETAIL MAPPING]],2,0)</f>
        <v>PLATA</v>
      </c>
      <c r="X667">
        <f>SUM(ARCHIVOS_COMPLETOS_QMI_1_AL_17_SEP_22[[#This Row],[VENTAS MABE]:[OTROS]])</f>
        <v>0</v>
      </c>
      <c r="Y667" s="42">
        <f>IFERROR(ARCHIVOS_COMPLETOS_QMI_1_AL_17_SEP_22[[#This Row],[VENTAS MABE]]/ARCHIVOS_COMPLETOS_QMI_1_AL_17_SEP_22[[#This Row],[VENTAS INDURAMA]],0)</f>
        <v>0</v>
      </c>
      <c r="Z667" t="str">
        <f>VLOOKUP(ARCHIVOS_COMPLETOS_QMI_1_AL_17_SEP_22[[#This Row],[Columna1]],Tabla5[CLAVE],1,0)</f>
        <v>510 - PORTOVIEJO 2AIRES</v>
      </c>
    </row>
    <row r="668" spans="1:26" x14ac:dyDescent="0.3">
      <c r="A668" t="str">
        <f>CONCATENATE(ARCHIVOS_COMPLETOS_QMI_1_AL_17_SEP_22[[#This Row],[TIENDA HMPV]],ARCHIVOS_COMPLETOS_QMI_1_AL_17_SEP_22[[#This Row],[LINEA]])</f>
        <v>510 - PORTOVIEJO 2COCINAS</v>
      </c>
      <c r="B668" t="s">
        <v>224</v>
      </c>
      <c r="C668" t="s">
        <v>225</v>
      </c>
      <c r="D668" t="s">
        <v>23</v>
      </c>
      <c r="E668" t="s">
        <v>228</v>
      </c>
      <c r="F668" t="s">
        <v>26</v>
      </c>
      <c r="G668">
        <v>6</v>
      </c>
      <c r="H668">
        <v>2</v>
      </c>
      <c r="T668" s="42"/>
      <c r="U668" s="42"/>
      <c r="W668" t="str">
        <f>VLOOKUP(ARCHIVOS_COMPLETOS_QMI_1_AL_17_SEP_22[[#This Row],[TIENDA HMPV]],Tabla6[[NOMBRE PDV HMPDV]:[RETAIL MAPPING]],2,0)</f>
        <v>PLATA</v>
      </c>
      <c r="X668">
        <f>SUM(ARCHIVOS_COMPLETOS_QMI_1_AL_17_SEP_22[[#This Row],[VENTAS MABE]:[OTROS]])</f>
        <v>2</v>
      </c>
      <c r="Y668" s="42">
        <f>IFERROR(ARCHIVOS_COMPLETOS_QMI_1_AL_17_SEP_22[[#This Row],[VENTAS MABE]]/ARCHIVOS_COMPLETOS_QMI_1_AL_17_SEP_22[[#This Row],[VENTAS INDURAMA]],0)</f>
        <v>0</v>
      </c>
      <c r="Z668" t="str">
        <f>VLOOKUP(ARCHIVOS_COMPLETOS_QMI_1_AL_17_SEP_22[[#This Row],[Columna1]],Tabla5[CLAVE],1,0)</f>
        <v>510 - PORTOVIEJO 2COCINAS</v>
      </c>
    </row>
    <row r="669" spans="1:26" x14ac:dyDescent="0.3">
      <c r="A669" t="str">
        <f>CONCATENATE(ARCHIVOS_COMPLETOS_QMI_1_AL_17_SEP_22[[#This Row],[TIENDA HMPV]],ARCHIVOS_COMPLETOS_QMI_1_AL_17_SEP_22[[#This Row],[LINEA]])</f>
        <v>510 - PORTOVIEJO 2GLOBALES</v>
      </c>
      <c r="B669" t="s">
        <v>224</v>
      </c>
      <c r="C669" t="s">
        <v>225</v>
      </c>
      <c r="D669" t="s">
        <v>23</v>
      </c>
      <c r="E669" t="s">
        <v>228</v>
      </c>
      <c r="F669" t="s">
        <v>27</v>
      </c>
      <c r="G669">
        <v>0</v>
      </c>
      <c r="T669" s="42"/>
      <c r="U669" s="42"/>
      <c r="W669" t="str">
        <f>VLOOKUP(ARCHIVOS_COMPLETOS_QMI_1_AL_17_SEP_22[[#This Row],[TIENDA HMPV]],Tabla6[[NOMBRE PDV HMPDV]:[RETAIL MAPPING]],2,0)</f>
        <v>PLATA</v>
      </c>
      <c r="X669">
        <f>SUM(ARCHIVOS_COMPLETOS_QMI_1_AL_17_SEP_22[[#This Row],[VENTAS MABE]:[OTROS]])</f>
        <v>0</v>
      </c>
      <c r="Y669" s="42">
        <f>IFERROR(ARCHIVOS_COMPLETOS_QMI_1_AL_17_SEP_22[[#This Row],[VENTAS MABE]]/ARCHIVOS_COMPLETOS_QMI_1_AL_17_SEP_22[[#This Row],[VENTAS INDURAMA]],0)</f>
        <v>0</v>
      </c>
      <c r="Z669" t="str">
        <f>VLOOKUP(ARCHIVOS_COMPLETOS_QMI_1_AL_17_SEP_22[[#This Row],[Columna1]],Tabla5[CLAVE],1,0)</f>
        <v>510 - PORTOVIEJO 2GLOBALES</v>
      </c>
    </row>
    <row r="670" spans="1:26" x14ac:dyDescent="0.3">
      <c r="A670" t="str">
        <f>CONCATENATE(ARCHIVOS_COMPLETOS_QMI_1_AL_17_SEP_22[[#This Row],[TIENDA HMPV]],ARCHIVOS_COMPLETOS_QMI_1_AL_17_SEP_22[[#This Row],[LINEA]])</f>
        <v>510 - PORTOVIEJO 2LAVADO</v>
      </c>
      <c r="B670" t="s">
        <v>224</v>
      </c>
      <c r="C670" t="s">
        <v>225</v>
      </c>
      <c r="D670" t="s">
        <v>23</v>
      </c>
      <c r="E670" t="s">
        <v>228</v>
      </c>
      <c r="F670" t="s">
        <v>28</v>
      </c>
      <c r="G670">
        <v>1</v>
      </c>
      <c r="T670" s="42"/>
      <c r="U670" s="42"/>
      <c r="W670" t="str">
        <f>VLOOKUP(ARCHIVOS_COMPLETOS_QMI_1_AL_17_SEP_22[[#This Row],[TIENDA HMPV]],Tabla6[[NOMBRE PDV HMPDV]:[RETAIL MAPPING]],2,0)</f>
        <v>PLATA</v>
      </c>
      <c r="X670">
        <f>SUM(ARCHIVOS_COMPLETOS_QMI_1_AL_17_SEP_22[[#This Row],[VENTAS MABE]:[OTROS]])</f>
        <v>0</v>
      </c>
      <c r="Y670" s="42">
        <f>IFERROR(ARCHIVOS_COMPLETOS_QMI_1_AL_17_SEP_22[[#This Row],[VENTAS MABE]]/ARCHIVOS_COMPLETOS_QMI_1_AL_17_SEP_22[[#This Row],[VENTAS INDURAMA]],0)</f>
        <v>0</v>
      </c>
      <c r="Z670" t="str">
        <f>VLOOKUP(ARCHIVOS_COMPLETOS_QMI_1_AL_17_SEP_22[[#This Row],[Columna1]],Tabla5[CLAVE],1,0)</f>
        <v>510 - PORTOVIEJO 2LAVADO</v>
      </c>
    </row>
    <row r="671" spans="1:26" x14ac:dyDescent="0.3">
      <c r="A671" t="str">
        <f>CONCATENATE(ARCHIVOS_COMPLETOS_QMI_1_AL_17_SEP_22[[#This Row],[TIENDA HMPV]],ARCHIVOS_COMPLETOS_QMI_1_AL_17_SEP_22[[#This Row],[LINEA]])</f>
        <v>510 - PORTOVIEJO 2REFRIGERACIÓN</v>
      </c>
      <c r="B671" t="s">
        <v>224</v>
      </c>
      <c r="C671" t="s">
        <v>225</v>
      </c>
      <c r="D671" t="s">
        <v>23</v>
      </c>
      <c r="E671" t="s">
        <v>228</v>
      </c>
      <c r="F671" t="s">
        <v>29</v>
      </c>
      <c r="G671">
        <v>7</v>
      </c>
      <c r="H671">
        <v>4</v>
      </c>
      <c r="T671" s="42"/>
      <c r="U671" s="42"/>
      <c r="W671" t="str">
        <f>VLOOKUP(ARCHIVOS_COMPLETOS_QMI_1_AL_17_SEP_22[[#This Row],[TIENDA HMPV]],Tabla6[[NOMBRE PDV HMPDV]:[RETAIL MAPPING]],2,0)</f>
        <v>PLATA</v>
      </c>
      <c r="X671">
        <f>SUM(ARCHIVOS_COMPLETOS_QMI_1_AL_17_SEP_22[[#This Row],[VENTAS MABE]:[OTROS]])</f>
        <v>4</v>
      </c>
      <c r="Y671" s="42">
        <f>IFERROR(ARCHIVOS_COMPLETOS_QMI_1_AL_17_SEP_22[[#This Row],[VENTAS MABE]]/ARCHIVOS_COMPLETOS_QMI_1_AL_17_SEP_22[[#This Row],[VENTAS INDURAMA]],0)</f>
        <v>0</v>
      </c>
      <c r="Z671" t="str">
        <f>VLOOKUP(ARCHIVOS_COMPLETOS_QMI_1_AL_17_SEP_22[[#This Row],[Columna1]],Tabla5[CLAVE],1,0)</f>
        <v>510 - PORTOVIEJO 2REFRIGERACIÓN</v>
      </c>
    </row>
    <row r="672" spans="1:26" x14ac:dyDescent="0.3">
      <c r="A672" t="str">
        <f>CONCATENATE(ARCHIVOS_COMPLETOS_QMI_1_AL_17_SEP_22[[#This Row],[TIENDA HMPV]],ARCHIVOS_COMPLETOS_QMI_1_AL_17_SEP_22[[#This Row],[LINEA]])</f>
        <v>1 - GANGA PORTOVIEJOAIRES</v>
      </c>
      <c r="B672" t="s">
        <v>224</v>
      </c>
      <c r="C672" t="s">
        <v>225</v>
      </c>
      <c r="D672" t="s">
        <v>30</v>
      </c>
      <c r="E672" t="s">
        <v>1068</v>
      </c>
      <c r="F672" t="s">
        <v>25</v>
      </c>
      <c r="G672">
        <v>1</v>
      </c>
      <c r="H672">
        <v>1</v>
      </c>
      <c r="T672" s="42"/>
      <c r="U672" s="42"/>
      <c r="W672" t="str">
        <f>VLOOKUP(ARCHIVOS_COMPLETOS_QMI_1_AL_17_SEP_22[[#This Row],[TIENDA HMPV]],Tabla6[[NOMBRE PDV HMPDV]:[RETAIL MAPPING]],2,0)</f>
        <v>ORO</v>
      </c>
      <c r="X672">
        <f>SUM(ARCHIVOS_COMPLETOS_QMI_1_AL_17_SEP_22[[#This Row],[VENTAS MABE]:[OTROS]])</f>
        <v>1</v>
      </c>
      <c r="Y672" s="42">
        <f>IFERROR(ARCHIVOS_COMPLETOS_QMI_1_AL_17_SEP_22[[#This Row],[VENTAS MABE]]/ARCHIVOS_COMPLETOS_QMI_1_AL_17_SEP_22[[#This Row],[VENTAS INDURAMA]],0)</f>
        <v>0</v>
      </c>
      <c r="Z672" t="str">
        <f>VLOOKUP(ARCHIVOS_COMPLETOS_QMI_1_AL_17_SEP_22[[#This Row],[Columna1]],Tabla5[CLAVE],1,0)</f>
        <v>1 - GANGA PORTOVIEJOAIRES</v>
      </c>
    </row>
    <row r="673" spans="1:26" x14ac:dyDescent="0.3">
      <c r="A673" t="str">
        <f>CONCATENATE(ARCHIVOS_COMPLETOS_QMI_1_AL_17_SEP_22[[#This Row],[TIENDA HMPV]],ARCHIVOS_COMPLETOS_QMI_1_AL_17_SEP_22[[#This Row],[LINEA]])</f>
        <v>1 - GANGA PORTOVIEJOCOCINAS</v>
      </c>
      <c r="B673" t="s">
        <v>224</v>
      </c>
      <c r="C673" t="s">
        <v>225</v>
      </c>
      <c r="D673" t="s">
        <v>30</v>
      </c>
      <c r="E673" t="s">
        <v>1068</v>
      </c>
      <c r="F673" t="s">
        <v>26</v>
      </c>
      <c r="G673">
        <v>6</v>
      </c>
      <c r="T673" s="42"/>
      <c r="U673" s="42"/>
      <c r="W673" t="str">
        <f>VLOOKUP(ARCHIVOS_COMPLETOS_QMI_1_AL_17_SEP_22[[#This Row],[TIENDA HMPV]],Tabla6[[NOMBRE PDV HMPDV]:[RETAIL MAPPING]],2,0)</f>
        <v>ORO</v>
      </c>
      <c r="X673">
        <f>SUM(ARCHIVOS_COMPLETOS_QMI_1_AL_17_SEP_22[[#This Row],[VENTAS MABE]:[OTROS]])</f>
        <v>0</v>
      </c>
      <c r="Y673" s="42">
        <f>IFERROR(ARCHIVOS_COMPLETOS_QMI_1_AL_17_SEP_22[[#This Row],[VENTAS MABE]]/ARCHIVOS_COMPLETOS_QMI_1_AL_17_SEP_22[[#This Row],[VENTAS INDURAMA]],0)</f>
        <v>0</v>
      </c>
      <c r="Z673" t="str">
        <f>VLOOKUP(ARCHIVOS_COMPLETOS_QMI_1_AL_17_SEP_22[[#This Row],[Columna1]],Tabla5[CLAVE],1,0)</f>
        <v>1 - GANGA PORTOVIEJOCOCINAS</v>
      </c>
    </row>
    <row r="674" spans="1:26" x14ac:dyDescent="0.3">
      <c r="A674" t="str">
        <f>CONCATENATE(ARCHIVOS_COMPLETOS_QMI_1_AL_17_SEP_22[[#This Row],[TIENDA HMPV]],ARCHIVOS_COMPLETOS_QMI_1_AL_17_SEP_22[[#This Row],[LINEA]])</f>
        <v>1 - GANGA PORTOVIEJOGLOBALES</v>
      </c>
      <c r="B674" t="s">
        <v>224</v>
      </c>
      <c r="C674" t="s">
        <v>225</v>
      </c>
      <c r="D674" t="s">
        <v>30</v>
      </c>
      <c r="E674" t="s">
        <v>1068</v>
      </c>
      <c r="F674" t="s">
        <v>27</v>
      </c>
      <c r="G674">
        <v>1</v>
      </c>
      <c r="H674">
        <v>1</v>
      </c>
      <c r="T674" s="42"/>
      <c r="U674" s="42"/>
      <c r="W674" t="str">
        <f>VLOOKUP(ARCHIVOS_COMPLETOS_QMI_1_AL_17_SEP_22[[#This Row],[TIENDA HMPV]],Tabla6[[NOMBRE PDV HMPDV]:[RETAIL MAPPING]],2,0)</f>
        <v>ORO</v>
      </c>
      <c r="X674">
        <f>SUM(ARCHIVOS_COMPLETOS_QMI_1_AL_17_SEP_22[[#This Row],[VENTAS MABE]:[OTROS]])</f>
        <v>1</v>
      </c>
      <c r="Y674" s="42">
        <f>IFERROR(ARCHIVOS_COMPLETOS_QMI_1_AL_17_SEP_22[[#This Row],[VENTAS MABE]]/ARCHIVOS_COMPLETOS_QMI_1_AL_17_SEP_22[[#This Row],[VENTAS INDURAMA]],0)</f>
        <v>0</v>
      </c>
      <c r="Z674" t="str">
        <f>VLOOKUP(ARCHIVOS_COMPLETOS_QMI_1_AL_17_SEP_22[[#This Row],[Columna1]],Tabla5[CLAVE],1,0)</f>
        <v>1 - GANGA PORTOVIEJOGLOBALES</v>
      </c>
    </row>
    <row r="675" spans="1:26" x14ac:dyDescent="0.3">
      <c r="A675" t="str">
        <f>CONCATENATE(ARCHIVOS_COMPLETOS_QMI_1_AL_17_SEP_22[[#This Row],[TIENDA HMPV]],ARCHIVOS_COMPLETOS_QMI_1_AL_17_SEP_22[[#This Row],[LINEA]])</f>
        <v>1 - GANGA PORTOVIEJOLAVADO</v>
      </c>
      <c r="B675" t="s">
        <v>224</v>
      </c>
      <c r="C675" t="s">
        <v>225</v>
      </c>
      <c r="D675" t="s">
        <v>30</v>
      </c>
      <c r="E675" t="s">
        <v>1068</v>
      </c>
      <c r="F675" t="s">
        <v>28</v>
      </c>
      <c r="G675">
        <v>6</v>
      </c>
      <c r="H675">
        <v>1</v>
      </c>
      <c r="T675" s="42"/>
      <c r="U675" s="42"/>
      <c r="W675" t="str">
        <f>VLOOKUP(ARCHIVOS_COMPLETOS_QMI_1_AL_17_SEP_22[[#This Row],[TIENDA HMPV]],Tabla6[[NOMBRE PDV HMPDV]:[RETAIL MAPPING]],2,0)</f>
        <v>ORO</v>
      </c>
      <c r="X675">
        <f>SUM(ARCHIVOS_COMPLETOS_QMI_1_AL_17_SEP_22[[#This Row],[VENTAS MABE]:[OTROS]])</f>
        <v>1</v>
      </c>
      <c r="Y675" s="42">
        <f>IFERROR(ARCHIVOS_COMPLETOS_QMI_1_AL_17_SEP_22[[#This Row],[VENTAS MABE]]/ARCHIVOS_COMPLETOS_QMI_1_AL_17_SEP_22[[#This Row],[VENTAS INDURAMA]],0)</f>
        <v>0</v>
      </c>
      <c r="Z675" t="str">
        <f>VLOOKUP(ARCHIVOS_COMPLETOS_QMI_1_AL_17_SEP_22[[#This Row],[Columna1]],Tabla5[CLAVE],1,0)</f>
        <v>1 - GANGA PORTOVIEJOLAVADO</v>
      </c>
    </row>
    <row r="676" spans="1:26" x14ac:dyDescent="0.3">
      <c r="A676" t="str">
        <f>CONCATENATE(ARCHIVOS_COMPLETOS_QMI_1_AL_17_SEP_22[[#This Row],[TIENDA HMPV]],ARCHIVOS_COMPLETOS_QMI_1_AL_17_SEP_22[[#This Row],[LINEA]])</f>
        <v>1 - GANGA PORTOVIEJOREFRIGERACIÓN</v>
      </c>
      <c r="B676" t="s">
        <v>224</v>
      </c>
      <c r="C676" t="s">
        <v>225</v>
      </c>
      <c r="D676" t="s">
        <v>30</v>
      </c>
      <c r="E676" t="s">
        <v>1068</v>
      </c>
      <c r="F676" t="s">
        <v>29</v>
      </c>
      <c r="G676">
        <v>4</v>
      </c>
      <c r="T676" s="42"/>
      <c r="U676" s="42"/>
      <c r="W676" t="str">
        <f>VLOOKUP(ARCHIVOS_COMPLETOS_QMI_1_AL_17_SEP_22[[#This Row],[TIENDA HMPV]],Tabla6[[NOMBRE PDV HMPDV]:[RETAIL MAPPING]],2,0)</f>
        <v>ORO</v>
      </c>
      <c r="X676">
        <f>SUM(ARCHIVOS_COMPLETOS_QMI_1_AL_17_SEP_22[[#This Row],[VENTAS MABE]:[OTROS]])</f>
        <v>0</v>
      </c>
      <c r="Y676" s="42">
        <f>IFERROR(ARCHIVOS_COMPLETOS_QMI_1_AL_17_SEP_22[[#This Row],[VENTAS MABE]]/ARCHIVOS_COMPLETOS_QMI_1_AL_17_SEP_22[[#This Row],[VENTAS INDURAMA]],0)</f>
        <v>0</v>
      </c>
      <c r="Z676" t="str">
        <f>VLOOKUP(ARCHIVOS_COMPLETOS_QMI_1_AL_17_SEP_22[[#This Row],[Columna1]],Tabla5[CLAVE],1,0)</f>
        <v>1 - GANGA PORTOVIEJOREFRIGERACIÓN</v>
      </c>
    </row>
    <row r="677" spans="1:26" x14ac:dyDescent="0.3">
      <c r="A677" t="str">
        <f>CONCATENATE(ARCHIVOS_COMPLETOS_QMI_1_AL_17_SEP_22[[#This Row],[TIENDA HMPV]],ARCHIVOS_COMPLETOS_QMI_1_AL_17_SEP_22[[#This Row],[LINEA]])</f>
        <v>431 - TIENDA BARATODO PORTOVIEJO 1327AIRES</v>
      </c>
      <c r="B677" t="s">
        <v>224</v>
      </c>
      <c r="C677" t="s">
        <v>225</v>
      </c>
      <c r="D677" t="s">
        <v>95</v>
      </c>
      <c r="E677" t="s">
        <v>229</v>
      </c>
      <c r="F677" t="s">
        <v>25</v>
      </c>
      <c r="G677">
        <v>1</v>
      </c>
      <c r="T677" s="42"/>
      <c r="U677" s="42"/>
      <c r="W677" t="str">
        <f>VLOOKUP(ARCHIVOS_COMPLETOS_QMI_1_AL_17_SEP_22[[#This Row],[TIENDA HMPV]],Tabla6[[NOMBRE PDV HMPDV]:[RETAIL MAPPING]],2,0)</f>
        <v>BRONCE</v>
      </c>
      <c r="X677">
        <f>SUM(ARCHIVOS_COMPLETOS_QMI_1_AL_17_SEP_22[[#This Row],[VENTAS MABE]:[OTROS]])</f>
        <v>0</v>
      </c>
      <c r="Y677" s="42">
        <f>IFERROR(ARCHIVOS_COMPLETOS_QMI_1_AL_17_SEP_22[[#This Row],[VENTAS MABE]]/ARCHIVOS_COMPLETOS_QMI_1_AL_17_SEP_22[[#This Row],[VENTAS INDURAMA]],0)</f>
        <v>0</v>
      </c>
      <c r="Z677" t="str">
        <f>VLOOKUP(ARCHIVOS_COMPLETOS_QMI_1_AL_17_SEP_22[[#This Row],[Columna1]],Tabla5[CLAVE],1,0)</f>
        <v>431 - TIENDA BARATODO PORTOVIEJO 1327AIRES</v>
      </c>
    </row>
    <row r="678" spans="1:26" x14ac:dyDescent="0.3">
      <c r="A678" t="str">
        <f>CONCATENATE(ARCHIVOS_COMPLETOS_QMI_1_AL_17_SEP_22[[#This Row],[TIENDA HMPV]],ARCHIVOS_COMPLETOS_QMI_1_AL_17_SEP_22[[#This Row],[LINEA]])</f>
        <v>431 - TIENDA BARATODO PORTOVIEJO 1327COCINAS</v>
      </c>
      <c r="B678" t="s">
        <v>224</v>
      </c>
      <c r="C678" t="s">
        <v>225</v>
      </c>
      <c r="D678" t="s">
        <v>95</v>
      </c>
      <c r="E678" t="s">
        <v>229</v>
      </c>
      <c r="F678" t="s">
        <v>26</v>
      </c>
      <c r="G678">
        <v>1</v>
      </c>
      <c r="T678" s="42"/>
      <c r="U678" s="42"/>
      <c r="W678" t="str">
        <f>VLOOKUP(ARCHIVOS_COMPLETOS_QMI_1_AL_17_SEP_22[[#This Row],[TIENDA HMPV]],Tabla6[[NOMBRE PDV HMPDV]:[RETAIL MAPPING]],2,0)</f>
        <v>BRONCE</v>
      </c>
      <c r="X678">
        <f>SUM(ARCHIVOS_COMPLETOS_QMI_1_AL_17_SEP_22[[#This Row],[VENTAS MABE]:[OTROS]])</f>
        <v>0</v>
      </c>
      <c r="Y678" s="42">
        <f>IFERROR(ARCHIVOS_COMPLETOS_QMI_1_AL_17_SEP_22[[#This Row],[VENTAS MABE]]/ARCHIVOS_COMPLETOS_QMI_1_AL_17_SEP_22[[#This Row],[VENTAS INDURAMA]],0)</f>
        <v>0</v>
      </c>
      <c r="Z678" t="str">
        <f>VLOOKUP(ARCHIVOS_COMPLETOS_QMI_1_AL_17_SEP_22[[#This Row],[Columna1]],Tabla5[CLAVE],1,0)</f>
        <v>431 - TIENDA BARATODO PORTOVIEJO 1327COCINAS</v>
      </c>
    </row>
    <row r="679" spans="1:26" x14ac:dyDescent="0.3">
      <c r="A679" t="str">
        <f>CONCATENATE(ARCHIVOS_COMPLETOS_QMI_1_AL_17_SEP_22[[#This Row],[TIENDA HMPV]],ARCHIVOS_COMPLETOS_QMI_1_AL_17_SEP_22[[#This Row],[LINEA]])</f>
        <v>431 - TIENDA BARATODO PORTOVIEJO 1327LAVADO</v>
      </c>
      <c r="B679" t="s">
        <v>224</v>
      </c>
      <c r="C679" t="s">
        <v>225</v>
      </c>
      <c r="D679" t="s">
        <v>95</v>
      </c>
      <c r="E679" t="s">
        <v>229</v>
      </c>
      <c r="F679" t="s">
        <v>28</v>
      </c>
      <c r="G679">
        <v>2</v>
      </c>
      <c r="T679" s="42"/>
      <c r="U679" s="42"/>
      <c r="W679" t="str">
        <f>VLOOKUP(ARCHIVOS_COMPLETOS_QMI_1_AL_17_SEP_22[[#This Row],[TIENDA HMPV]],Tabla6[[NOMBRE PDV HMPDV]:[RETAIL MAPPING]],2,0)</f>
        <v>BRONCE</v>
      </c>
      <c r="X679">
        <f>SUM(ARCHIVOS_COMPLETOS_QMI_1_AL_17_SEP_22[[#This Row],[VENTAS MABE]:[OTROS]])</f>
        <v>0</v>
      </c>
      <c r="Y679" s="42">
        <f>IFERROR(ARCHIVOS_COMPLETOS_QMI_1_AL_17_SEP_22[[#This Row],[VENTAS MABE]]/ARCHIVOS_COMPLETOS_QMI_1_AL_17_SEP_22[[#This Row],[VENTAS INDURAMA]],0)</f>
        <v>0</v>
      </c>
      <c r="Z679" t="str">
        <f>VLOOKUP(ARCHIVOS_COMPLETOS_QMI_1_AL_17_SEP_22[[#This Row],[Columna1]],Tabla5[CLAVE],1,0)</f>
        <v>431 - TIENDA BARATODO PORTOVIEJO 1327LAVADO</v>
      </c>
    </row>
    <row r="680" spans="1:26" x14ac:dyDescent="0.3">
      <c r="A680" t="str">
        <f>CONCATENATE(ARCHIVOS_COMPLETOS_QMI_1_AL_17_SEP_22[[#This Row],[TIENDA HMPV]],ARCHIVOS_COMPLETOS_QMI_1_AL_17_SEP_22[[#This Row],[LINEA]])</f>
        <v>431 - TIENDA BARATODO PORTOVIEJO 1327REFRIGERACIÓN</v>
      </c>
      <c r="B680" t="s">
        <v>224</v>
      </c>
      <c r="C680" t="s">
        <v>225</v>
      </c>
      <c r="D680" t="s">
        <v>95</v>
      </c>
      <c r="E680" t="s">
        <v>229</v>
      </c>
      <c r="F680" t="s">
        <v>29</v>
      </c>
      <c r="G680">
        <v>2</v>
      </c>
      <c r="T680" s="42"/>
      <c r="U680" s="42"/>
      <c r="W680" t="str">
        <f>VLOOKUP(ARCHIVOS_COMPLETOS_QMI_1_AL_17_SEP_22[[#This Row],[TIENDA HMPV]],Tabla6[[NOMBRE PDV HMPDV]:[RETAIL MAPPING]],2,0)</f>
        <v>BRONCE</v>
      </c>
      <c r="X680">
        <f>SUM(ARCHIVOS_COMPLETOS_QMI_1_AL_17_SEP_22[[#This Row],[VENTAS MABE]:[OTROS]])</f>
        <v>0</v>
      </c>
      <c r="Y680" s="42">
        <f>IFERROR(ARCHIVOS_COMPLETOS_QMI_1_AL_17_SEP_22[[#This Row],[VENTAS MABE]]/ARCHIVOS_COMPLETOS_QMI_1_AL_17_SEP_22[[#This Row],[VENTAS INDURAMA]],0)</f>
        <v>0</v>
      </c>
      <c r="Z680" t="str">
        <f>VLOOKUP(ARCHIVOS_COMPLETOS_QMI_1_AL_17_SEP_22[[#This Row],[Columna1]],Tabla5[CLAVE],1,0)</f>
        <v>431 - TIENDA BARATODO PORTOVIEJO 1327REFRIGERACIÓN</v>
      </c>
    </row>
    <row r="681" spans="1:26" x14ac:dyDescent="0.3">
      <c r="A681" t="str">
        <f>CONCATENATE(ARCHIVOS_COMPLETOS_QMI_1_AL_17_SEP_22[[#This Row],[TIENDA HMPV]],ARCHIVOS_COMPLETOS_QMI_1_AL_17_SEP_22[[#This Row],[LINEA]])</f>
        <v>642 - TODOHOGAR PORTOVIEJOAIRES</v>
      </c>
      <c r="B681" t="s">
        <v>224</v>
      </c>
      <c r="C681" t="s">
        <v>225</v>
      </c>
      <c r="D681" t="s">
        <v>79</v>
      </c>
      <c r="E681" t="s">
        <v>230</v>
      </c>
      <c r="F681" t="s">
        <v>25</v>
      </c>
      <c r="G681">
        <v>2</v>
      </c>
      <c r="T681" s="42"/>
      <c r="U681" s="42"/>
      <c r="W681" t="str">
        <f>VLOOKUP(ARCHIVOS_COMPLETOS_QMI_1_AL_17_SEP_22[[#This Row],[TIENDA HMPV]],Tabla6[[NOMBRE PDV HMPDV]:[RETAIL MAPPING]],2,0)</f>
        <v>PLATINO</v>
      </c>
      <c r="X681">
        <f>SUM(ARCHIVOS_COMPLETOS_QMI_1_AL_17_SEP_22[[#This Row],[VENTAS MABE]:[OTROS]])</f>
        <v>0</v>
      </c>
      <c r="Y681" s="42">
        <f>IFERROR(ARCHIVOS_COMPLETOS_QMI_1_AL_17_SEP_22[[#This Row],[VENTAS MABE]]/ARCHIVOS_COMPLETOS_QMI_1_AL_17_SEP_22[[#This Row],[VENTAS INDURAMA]],0)</f>
        <v>0</v>
      </c>
      <c r="Z681" t="str">
        <f>VLOOKUP(ARCHIVOS_COMPLETOS_QMI_1_AL_17_SEP_22[[#This Row],[Columna1]],Tabla5[CLAVE],1,0)</f>
        <v>642 - TODOHOGAR PORTOVIEJOAIRES</v>
      </c>
    </row>
    <row r="682" spans="1:26" x14ac:dyDescent="0.3">
      <c r="A682" t="str">
        <f>CONCATENATE(ARCHIVOS_COMPLETOS_QMI_1_AL_17_SEP_22[[#This Row],[TIENDA HMPV]],ARCHIVOS_COMPLETOS_QMI_1_AL_17_SEP_22[[#This Row],[LINEA]])</f>
        <v>642 - TODOHOGAR PORTOVIEJOCOCINAS</v>
      </c>
      <c r="B682" t="s">
        <v>224</v>
      </c>
      <c r="C682" t="s">
        <v>225</v>
      </c>
      <c r="D682" t="s">
        <v>79</v>
      </c>
      <c r="E682" t="s">
        <v>230</v>
      </c>
      <c r="F682" t="s">
        <v>26</v>
      </c>
      <c r="G682">
        <v>9</v>
      </c>
      <c r="T682" s="42"/>
      <c r="U682" s="42"/>
      <c r="W682" t="str">
        <f>VLOOKUP(ARCHIVOS_COMPLETOS_QMI_1_AL_17_SEP_22[[#This Row],[TIENDA HMPV]],Tabla6[[NOMBRE PDV HMPDV]:[RETAIL MAPPING]],2,0)</f>
        <v>PLATINO</v>
      </c>
      <c r="X682">
        <f>SUM(ARCHIVOS_COMPLETOS_QMI_1_AL_17_SEP_22[[#This Row],[VENTAS MABE]:[OTROS]])</f>
        <v>0</v>
      </c>
      <c r="Y682" s="42">
        <f>IFERROR(ARCHIVOS_COMPLETOS_QMI_1_AL_17_SEP_22[[#This Row],[VENTAS MABE]]/ARCHIVOS_COMPLETOS_QMI_1_AL_17_SEP_22[[#This Row],[VENTAS INDURAMA]],0)</f>
        <v>0</v>
      </c>
      <c r="Z682" t="str">
        <f>VLOOKUP(ARCHIVOS_COMPLETOS_QMI_1_AL_17_SEP_22[[#This Row],[Columna1]],Tabla5[CLAVE],1,0)</f>
        <v>642 - TODOHOGAR PORTOVIEJOCOCINAS</v>
      </c>
    </row>
    <row r="683" spans="1:26" x14ac:dyDescent="0.3">
      <c r="A683" t="str">
        <f>CONCATENATE(ARCHIVOS_COMPLETOS_QMI_1_AL_17_SEP_22[[#This Row],[TIENDA HMPV]],ARCHIVOS_COMPLETOS_QMI_1_AL_17_SEP_22[[#This Row],[LINEA]])</f>
        <v>642 - TODOHOGAR PORTOVIEJOEMPOTRE</v>
      </c>
      <c r="B683" t="s">
        <v>224</v>
      </c>
      <c r="C683" t="s">
        <v>225</v>
      </c>
      <c r="D683" t="s">
        <v>79</v>
      </c>
      <c r="E683" t="s">
        <v>230</v>
      </c>
      <c r="F683" t="s">
        <v>32</v>
      </c>
      <c r="G683">
        <v>1</v>
      </c>
      <c r="T683" s="42"/>
      <c r="U683" s="42"/>
      <c r="W683" t="str">
        <f>VLOOKUP(ARCHIVOS_COMPLETOS_QMI_1_AL_17_SEP_22[[#This Row],[TIENDA HMPV]],Tabla6[[NOMBRE PDV HMPDV]:[RETAIL MAPPING]],2,0)</f>
        <v>PLATINO</v>
      </c>
      <c r="X683">
        <f>SUM(ARCHIVOS_COMPLETOS_QMI_1_AL_17_SEP_22[[#This Row],[VENTAS MABE]:[OTROS]])</f>
        <v>0</v>
      </c>
      <c r="Y683" s="42">
        <f>IFERROR(ARCHIVOS_COMPLETOS_QMI_1_AL_17_SEP_22[[#This Row],[VENTAS MABE]]/ARCHIVOS_COMPLETOS_QMI_1_AL_17_SEP_22[[#This Row],[VENTAS INDURAMA]],0)</f>
        <v>0</v>
      </c>
      <c r="Z683" t="str">
        <f>VLOOKUP(ARCHIVOS_COMPLETOS_QMI_1_AL_17_SEP_22[[#This Row],[Columna1]],Tabla5[CLAVE],1,0)</f>
        <v>642 - TODOHOGAR PORTOVIEJOEMPOTRE</v>
      </c>
    </row>
    <row r="684" spans="1:26" x14ac:dyDescent="0.3">
      <c r="A684" t="str">
        <f>CONCATENATE(ARCHIVOS_COMPLETOS_QMI_1_AL_17_SEP_22[[#This Row],[TIENDA HMPV]],ARCHIVOS_COMPLETOS_QMI_1_AL_17_SEP_22[[#This Row],[LINEA]])</f>
        <v>642 - TODOHOGAR PORTOVIEJOGLOBALES</v>
      </c>
      <c r="B684" t="s">
        <v>224</v>
      </c>
      <c r="C684" t="s">
        <v>225</v>
      </c>
      <c r="D684" t="s">
        <v>79</v>
      </c>
      <c r="E684" t="s">
        <v>230</v>
      </c>
      <c r="F684" t="s">
        <v>27</v>
      </c>
      <c r="G684">
        <v>7</v>
      </c>
      <c r="T684" s="42"/>
      <c r="U684" s="42"/>
      <c r="W684" t="str">
        <f>VLOOKUP(ARCHIVOS_COMPLETOS_QMI_1_AL_17_SEP_22[[#This Row],[TIENDA HMPV]],Tabla6[[NOMBRE PDV HMPDV]:[RETAIL MAPPING]],2,0)</f>
        <v>PLATINO</v>
      </c>
      <c r="X684">
        <f>SUM(ARCHIVOS_COMPLETOS_QMI_1_AL_17_SEP_22[[#This Row],[VENTAS MABE]:[OTROS]])</f>
        <v>0</v>
      </c>
      <c r="Y684" s="42">
        <f>IFERROR(ARCHIVOS_COMPLETOS_QMI_1_AL_17_SEP_22[[#This Row],[VENTAS MABE]]/ARCHIVOS_COMPLETOS_QMI_1_AL_17_SEP_22[[#This Row],[VENTAS INDURAMA]],0)</f>
        <v>0</v>
      </c>
      <c r="Z684" t="str">
        <f>VLOOKUP(ARCHIVOS_COMPLETOS_QMI_1_AL_17_SEP_22[[#This Row],[Columna1]],Tabla5[CLAVE],1,0)</f>
        <v>642 - TODOHOGAR PORTOVIEJOGLOBALES</v>
      </c>
    </row>
    <row r="685" spans="1:26" x14ac:dyDescent="0.3">
      <c r="A685" t="str">
        <f>CONCATENATE(ARCHIVOS_COMPLETOS_QMI_1_AL_17_SEP_22[[#This Row],[TIENDA HMPV]],ARCHIVOS_COMPLETOS_QMI_1_AL_17_SEP_22[[#This Row],[LINEA]])</f>
        <v>642 - TODOHOGAR PORTOVIEJOLAVADO</v>
      </c>
      <c r="B685" t="s">
        <v>224</v>
      </c>
      <c r="C685" t="s">
        <v>225</v>
      </c>
      <c r="D685" t="s">
        <v>79</v>
      </c>
      <c r="E685" t="s">
        <v>230</v>
      </c>
      <c r="F685" t="s">
        <v>28</v>
      </c>
      <c r="G685">
        <v>20</v>
      </c>
      <c r="T685" s="42"/>
      <c r="U685" s="42"/>
      <c r="W685" t="str">
        <f>VLOOKUP(ARCHIVOS_COMPLETOS_QMI_1_AL_17_SEP_22[[#This Row],[TIENDA HMPV]],Tabla6[[NOMBRE PDV HMPDV]:[RETAIL MAPPING]],2,0)</f>
        <v>PLATINO</v>
      </c>
      <c r="X685">
        <f>SUM(ARCHIVOS_COMPLETOS_QMI_1_AL_17_SEP_22[[#This Row],[VENTAS MABE]:[OTROS]])</f>
        <v>0</v>
      </c>
      <c r="Y685" s="42">
        <f>IFERROR(ARCHIVOS_COMPLETOS_QMI_1_AL_17_SEP_22[[#This Row],[VENTAS MABE]]/ARCHIVOS_COMPLETOS_QMI_1_AL_17_SEP_22[[#This Row],[VENTAS INDURAMA]],0)</f>
        <v>0</v>
      </c>
      <c r="Z685" t="str">
        <f>VLOOKUP(ARCHIVOS_COMPLETOS_QMI_1_AL_17_SEP_22[[#This Row],[Columna1]],Tabla5[CLAVE],1,0)</f>
        <v>642 - TODOHOGAR PORTOVIEJOLAVADO</v>
      </c>
    </row>
    <row r="686" spans="1:26" x14ac:dyDescent="0.3">
      <c r="A686" t="str">
        <f>CONCATENATE(ARCHIVOS_COMPLETOS_QMI_1_AL_17_SEP_22[[#This Row],[TIENDA HMPV]],ARCHIVOS_COMPLETOS_QMI_1_AL_17_SEP_22[[#This Row],[LINEA]])</f>
        <v>642 - TODOHOGAR PORTOVIEJOREFRIGERACIÓN</v>
      </c>
      <c r="B686" t="s">
        <v>224</v>
      </c>
      <c r="C686" t="s">
        <v>225</v>
      </c>
      <c r="D686" t="s">
        <v>79</v>
      </c>
      <c r="E686" t="s">
        <v>230</v>
      </c>
      <c r="F686" t="s">
        <v>29</v>
      </c>
      <c r="G686">
        <v>7</v>
      </c>
      <c r="T686" s="42"/>
      <c r="U686" s="42"/>
      <c r="W686" t="str">
        <f>VLOOKUP(ARCHIVOS_COMPLETOS_QMI_1_AL_17_SEP_22[[#This Row],[TIENDA HMPV]],Tabla6[[NOMBRE PDV HMPDV]:[RETAIL MAPPING]],2,0)</f>
        <v>PLATINO</v>
      </c>
      <c r="X686">
        <f>SUM(ARCHIVOS_COMPLETOS_QMI_1_AL_17_SEP_22[[#This Row],[VENTAS MABE]:[OTROS]])</f>
        <v>0</v>
      </c>
      <c r="Y686" s="42">
        <f>IFERROR(ARCHIVOS_COMPLETOS_QMI_1_AL_17_SEP_22[[#This Row],[VENTAS MABE]]/ARCHIVOS_COMPLETOS_QMI_1_AL_17_SEP_22[[#This Row],[VENTAS INDURAMA]],0)</f>
        <v>0</v>
      </c>
      <c r="Z686" t="str">
        <f>VLOOKUP(ARCHIVOS_COMPLETOS_QMI_1_AL_17_SEP_22[[#This Row],[Columna1]],Tabla5[CLAVE],1,0)</f>
        <v>642 - TODOHOGAR PORTOVIEJOREFRIGERACIÓN</v>
      </c>
    </row>
    <row r="687" spans="1:26" x14ac:dyDescent="0.3">
      <c r="A687" t="str">
        <f>CONCATENATE(ARCHIVOS_COMPLETOS_QMI_1_AL_17_SEP_22[[#This Row],[TIENDA HMPV]],ARCHIVOS_COMPLETOS_QMI_1_AL_17_SEP_22[[#This Row],[LINEA]])</f>
        <v>466 - TIENDA MALL DEL SOL 923AIRES</v>
      </c>
      <c r="B687" t="s">
        <v>231</v>
      </c>
      <c r="C687" t="s">
        <v>232</v>
      </c>
      <c r="D687" t="s">
        <v>39</v>
      </c>
      <c r="E687" t="s">
        <v>233</v>
      </c>
      <c r="F687" t="s">
        <v>25</v>
      </c>
      <c r="G687">
        <v>11</v>
      </c>
      <c r="H687">
        <v>7</v>
      </c>
      <c r="I687">
        <v>0</v>
      </c>
      <c r="J687">
        <v>0</v>
      </c>
      <c r="K687">
        <v>3</v>
      </c>
      <c r="L687">
        <v>3</v>
      </c>
      <c r="M687">
        <v>2</v>
      </c>
      <c r="T687" s="42"/>
      <c r="U687" s="42"/>
      <c r="W687" t="str">
        <f>VLOOKUP(ARCHIVOS_COMPLETOS_QMI_1_AL_17_SEP_22[[#This Row],[TIENDA HMPV]],Tabla6[[NOMBRE PDV HMPDV]:[RETAIL MAPPING]],2,0)</f>
        <v>ORO</v>
      </c>
      <c r="X687">
        <f>SUM(ARCHIVOS_COMPLETOS_QMI_1_AL_17_SEP_22[[#This Row],[VENTAS MABE]:[OTROS]])</f>
        <v>15</v>
      </c>
      <c r="Y687" s="42">
        <f>IFERROR(ARCHIVOS_COMPLETOS_QMI_1_AL_17_SEP_22[[#This Row],[VENTAS MABE]]/ARCHIVOS_COMPLETOS_QMI_1_AL_17_SEP_22[[#This Row],[VENTAS INDURAMA]],0)</f>
        <v>0</v>
      </c>
      <c r="Z687" t="str">
        <f>VLOOKUP(ARCHIVOS_COMPLETOS_QMI_1_AL_17_SEP_22[[#This Row],[Columna1]],Tabla5[CLAVE],1,0)</f>
        <v>466 - TIENDA MALL DEL SOL 923AIRES</v>
      </c>
    </row>
    <row r="688" spans="1:26" x14ac:dyDescent="0.3">
      <c r="A688" t="str">
        <f>CONCATENATE(ARCHIVOS_COMPLETOS_QMI_1_AL_17_SEP_22[[#This Row],[TIENDA HMPV]],ARCHIVOS_COMPLETOS_QMI_1_AL_17_SEP_22[[#This Row],[LINEA]])</f>
        <v>466 - TIENDA MALL DEL SOL 923COCINAS</v>
      </c>
      <c r="B688" t="s">
        <v>231</v>
      </c>
      <c r="C688" t="s">
        <v>232</v>
      </c>
      <c r="D688" t="s">
        <v>39</v>
      </c>
      <c r="E688" t="s">
        <v>233</v>
      </c>
      <c r="F688" t="s">
        <v>26</v>
      </c>
      <c r="G688">
        <v>24</v>
      </c>
      <c r="H688">
        <v>10</v>
      </c>
      <c r="I688">
        <v>11</v>
      </c>
      <c r="J688">
        <v>0</v>
      </c>
      <c r="K688">
        <v>0</v>
      </c>
      <c r="L688">
        <v>0</v>
      </c>
      <c r="T688" s="42"/>
      <c r="U688" s="42"/>
      <c r="W688" t="str">
        <f>VLOOKUP(ARCHIVOS_COMPLETOS_QMI_1_AL_17_SEP_22[[#This Row],[TIENDA HMPV]],Tabla6[[NOMBRE PDV HMPDV]:[RETAIL MAPPING]],2,0)</f>
        <v>ORO</v>
      </c>
      <c r="X688">
        <f>SUM(ARCHIVOS_COMPLETOS_QMI_1_AL_17_SEP_22[[#This Row],[VENTAS MABE]:[OTROS]])</f>
        <v>21</v>
      </c>
      <c r="Y688" s="42">
        <f>IFERROR(ARCHIVOS_COMPLETOS_QMI_1_AL_17_SEP_22[[#This Row],[VENTAS MABE]]/ARCHIVOS_COMPLETOS_QMI_1_AL_17_SEP_22[[#This Row],[VENTAS INDURAMA]],0)</f>
        <v>0.90909090909090906</v>
      </c>
      <c r="Z688" t="str">
        <f>VLOOKUP(ARCHIVOS_COMPLETOS_QMI_1_AL_17_SEP_22[[#This Row],[Columna1]],Tabla5[CLAVE],1,0)</f>
        <v>466 - TIENDA MALL DEL SOL 923COCINAS</v>
      </c>
    </row>
    <row r="689" spans="1:26" x14ac:dyDescent="0.3">
      <c r="A689" t="str">
        <f>CONCATENATE(ARCHIVOS_COMPLETOS_QMI_1_AL_17_SEP_22[[#This Row],[TIENDA HMPV]],ARCHIVOS_COMPLETOS_QMI_1_AL_17_SEP_22[[#This Row],[LINEA]])</f>
        <v>466 - TIENDA MALL DEL SOL 923EMPOTRE</v>
      </c>
      <c r="B689" t="s">
        <v>231</v>
      </c>
      <c r="C689" t="s">
        <v>232</v>
      </c>
      <c r="D689" t="s">
        <v>39</v>
      </c>
      <c r="E689" t="s">
        <v>233</v>
      </c>
      <c r="F689" t="s">
        <v>32</v>
      </c>
      <c r="G689">
        <v>0</v>
      </c>
      <c r="H689">
        <v>3</v>
      </c>
      <c r="I689">
        <v>1</v>
      </c>
      <c r="J689">
        <v>0</v>
      </c>
      <c r="K689">
        <v>0</v>
      </c>
      <c r="L689">
        <v>0</v>
      </c>
      <c r="T689" s="42"/>
      <c r="U689" s="42"/>
      <c r="W689" t="str">
        <f>VLOOKUP(ARCHIVOS_COMPLETOS_QMI_1_AL_17_SEP_22[[#This Row],[TIENDA HMPV]],Tabla6[[NOMBRE PDV HMPDV]:[RETAIL MAPPING]],2,0)</f>
        <v>ORO</v>
      </c>
      <c r="X689">
        <f>SUM(ARCHIVOS_COMPLETOS_QMI_1_AL_17_SEP_22[[#This Row],[VENTAS MABE]:[OTROS]])</f>
        <v>4</v>
      </c>
      <c r="Y689" s="42">
        <f>IFERROR(ARCHIVOS_COMPLETOS_QMI_1_AL_17_SEP_22[[#This Row],[VENTAS MABE]]/ARCHIVOS_COMPLETOS_QMI_1_AL_17_SEP_22[[#This Row],[VENTAS INDURAMA]],0)</f>
        <v>3</v>
      </c>
      <c r="Z689" t="str">
        <f>VLOOKUP(ARCHIVOS_COMPLETOS_QMI_1_AL_17_SEP_22[[#This Row],[Columna1]],Tabla5[CLAVE],1,0)</f>
        <v>466 - TIENDA MALL DEL SOL 923EMPOTRE</v>
      </c>
    </row>
    <row r="690" spans="1:26" x14ac:dyDescent="0.3">
      <c r="A690" t="str">
        <f>CONCATENATE(ARCHIVOS_COMPLETOS_QMI_1_AL_17_SEP_22[[#This Row],[TIENDA HMPV]],ARCHIVOS_COMPLETOS_QMI_1_AL_17_SEP_22[[#This Row],[LINEA]])</f>
        <v>466 - TIENDA MALL DEL SOL 923GLOBALES</v>
      </c>
      <c r="B690" t="s">
        <v>231</v>
      </c>
      <c r="C690" t="s">
        <v>232</v>
      </c>
      <c r="D690" t="s">
        <v>39</v>
      </c>
      <c r="E690" t="s">
        <v>233</v>
      </c>
      <c r="F690" t="s">
        <v>27</v>
      </c>
      <c r="G690">
        <v>12</v>
      </c>
      <c r="H690">
        <v>9</v>
      </c>
      <c r="I690">
        <v>1</v>
      </c>
      <c r="J690">
        <v>1</v>
      </c>
      <c r="K690">
        <v>0</v>
      </c>
      <c r="L690">
        <v>0</v>
      </c>
      <c r="T690" s="42"/>
      <c r="U690" s="42"/>
      <c r="W690" t="str">
        <f>VLOOKUP(ARCHIVOS_COMPLETOS_QMI_1_AL_17_SEP_22[[#This Row],[TIENDA HMPV]],Tabla6[[NOMBRE PDV HMPDV]:[RETAIL MAPPING]],2,0)</f>
        <v>ORO</v>
      </c>
      <c r="X690">
        <f>SUM(ARCHIVOS_COMPLETOS_QMI_1_AL_17_SEP_22[[#This Row],[VENTAS MABE]:[OTROS]])</f>
        <v>11</v>
      </c>
      <c r="Y690" s="42">
        <f>IFERROR(ARCHIVOS_COMPLETOS_QMI_1_AL_17_SEP_22[[#This Row],[VENTAS MABE]]/ARCHIVOS_COMPLETOS_QMI_1_AL_17_SEP_22[[#This Row],[VENTAS INDURAMA]],0)</f>
        <v>9</v>
      </c>
      <c r="Z690" t="str">
        <f>VLOOKUP(ARCHIVOS_COMPLETOS_QMI_1_AL_17_SEP_22[[#This Row],[Columna1]],Tabla5[CLAVE],1,0)</f>
        <v>466 - TIENDA MALL DEL SOL 923GLOBALES</v>
      </c>
    </row>
    <row r="691" spans="1:26" x14ac:dyDescent="0.3">
      <c r="A691" t="str">
        <f>CONCATENATE(ARCHIVOS_COMPLETOS_QMI_1_AL_17_SEP_22[[#This Row],[TIENDA HMPV]],ARCHIVOS_COMPLETOS_QMI_1_AL_17_SEP_22[[#This Row],[LINEA]])</f>
        <v>466 - TIENDA MALL DEL SOL 923LAVADO</v>
      </c>
      <c r="B691" t="s">
        <v>231</v>
      </c>
      <c r="C691" t="s">
        <v>232</v>
      </c>
      <c r="D691" t="s">
        <v>39</v>
      </c>
      <c r="E691" t="s">
        <v>233</v>
      </c>
      <c r="F691" t="s">
        <v>28</v>
      </c>
      <c r="G691">
        <v>18</v>
      </c>
      <c r="H691">
        <v>7</v>
      </c>
      <c r="I691">
        <v>0</v>
      </c>
      <c r="J691">
        <v>16</v>
      </c>
      <c r="K691">
        <v>5</v>
      </c>
      <c r="L691">
        <v>9</v>
      </c>
      <c r="T691" s="42"/>
      <c r="U691" s="42"/>
      <c r="W691" t="str">
        <f>VLOOKUP(ARCHIVOS_COMPLETOS_QMI_1_AL_17_SEP_22[[#This Row],[TIENDA HMPV]],Tabla6[[NOMBRE PDV HMPDV]:[RETAIL MAPPING]],2,0)</f>
        <v>ORO</v>
      </c>
      <c r="X691">
        <f>SUM(ARCHIVOS_COMPLETOS_QMI_1_AL_17_SEP_22[[#This Row],[VENTAS MABE]:[OTROS]])</f>
        <v>37</v>
      </c>
      <c r="Y691" s="42">
        <f>IFERROR(ARCHIVOS_COMPLETOS_QMI_1_AL_17_SEP_22[[#This Row],[VENTAS MABE]]/ARCHIVOS_COMPLETOS_QMI_1_AL_17_SEP_22[[#This Row],[VENTAS INDURAMA]],0)</f>
        <v>0</v>
      </c>
      <c r="Z691" t="str">
        <f>VLOOKUP(ARCHIVOS_COMPLETOS_QMI_1_AL_17_SEP_22[[#This Row],[Columna1]],Tabla5[CLAVE],1,0)</f>
        <v>466 - TIENDA MALL DEL SOL 923LAVADO</v>
      </c>
    </row>
    <row r="692" spans="1:26" x14ac:dyDescent="0.3">
      <c r="A692" t="str">
        <f>CONCATENATE(ARCHIVOS_COMPLETOS_QMI_1_AL_17_SEP_22[[#This Row],[TIENDA HMPV]],ARCHIVOS_COMPLETOS_QMI_1_AL_17_SEP_22[[#This Row],[LINEA]])</f>
        <v>466 - TIENDA MALL DEL SOL 923REFRIGERACIÓN</v>
      </c>
      <c r="B692" t="s">
        <v>231</v>
      </c>
      <c r="C692" t="s">
        <v>232</v>
      </c>
      <c r="D692" t="s">
        <v>39</v>
      </c>
      <c r="E692" t="s">
        <v>233</v>
      </c>
      <c r="F692" t="s">
        <v>29</v>
      </c>
      <c r="G692">
        <v>20</v>
      </c>
      <c r="H692">
        <v>10</v>
      </c>
      <c r="I692">
        <v>6</v>
      </c>
      <c r="J692">
        <v>8</v>
      </c>
      <c r="K692">
        <v>1</v>
      </c>
      <c r="L692">
        <v>8</v>
      </c>
      <c r="M692">
        <v>2</v>
      </c>
      <c r="T692" s="42"/>
      <c r="U692" s="42"/>
      <c r="W692" t="str">
        <f>VLOOKUP(ARCHIVOS_COMPLETOS_QMI_1_AL_17_SEP_22[[#This Row],[TIENDA HMPV]],Tabla6[[NOMBRE PDV HMPDV]:[RETAIL MAPPING]],2,0)</f>
        <v>ORO</v>
      </c>
      <c r="X692">
        <f>SUM(ARCHIVOS_COMPLETOS_QMI_1_AL_17_SEP_22[[#This Row],[VENTAS MABE]:[OTROS]])</f>
        <v>35</v>
      </c>
      <c r="Y692" s="42">
        <f>IFERROR(ARCHIVOS_COMPLETOS_QMI_1_AL_17_SEP_22[[#This Row],[VENTAS MABE]]/ARCHIVOS_COMPLETOS_QMI_1_AL_17_SEP_22[[#This Row],[VENTAS INDURAMA]],0)</f>
        <v>1.6666666666666667</v>
      </c>
      <c r="Z692" t="str">
        <f>VLOOKUP(ARCHIVOS_COMPLETOS_QMI_1_AL_17_SEP_22[[#This Row],[Columna1]],Tabla5[CLAVE],1,0)</f>
        <v>466 - TIENDA MALL DEL SOL 923REFRIGERACIÓN</v>
      </c>
    </row>
    <row r="693" spans="1:26" x14ac:dyDescent="0.3">
      <c r="A693" t="str">
        <f>CONCATENATE(ARCHIVOS_COMPLETOS_QMI_1_AL_17_SEP_22[[#This Row],[TIENDA HMPV]],ARCHIVOS_COMPLETOS_QMI_1_AL_17_SEP_22[[#This Row],[LINEA]])</f>
        <v>814 - ALMACENES ESPAÑA COLISEOCOCINAS</v>
      </c>
      <c r="B693" t="s">
        <v>234</v>
      </c>
      <c r="C693" t="s">
        <v>235</v>
      </c>
      <c r="D693" t="s">
        <v>49</v>
      </c>
      <c r="E693" t="s">
        <v>236</v>
      </c>
      <c r="F693" t="s">
        <v>26</v>
      </c>
      <c r="G693">
        <v>4</v>
      </c>
      <c r="H693">
        <v>1</v>
      </c>
      <c r="I693">
        <v>3</v>
      </c>
      <c r="K693">
        <v>0</v>
      </c>
      <c r="L693">
        <v>0</v>
      </c>
      <c r="T693" s="42"/>
      <c r="U693" s="42"/>
      <c r="W693" t="str">
        <f>VLOOKUP(ARCHIVOS_COMPLETOS_QMI_1_AL_17_SEP_22[[#This Row],[TIENDA HMPV]],Tabla6[[NOMBRE PDV HMPDV]:[RETAIL MAPPING]],2,0)</f>
        <v>ORO</v>
      </c>
      <c r="X693">
        <f>SUM(ARCHIVOS_COMPLETOS_QMI_1_AL_17_SEP_22[[#This Row],[VENTAS MABE]:[OTROS]])</f>
        <v>4</v>
      </c>
      <c r="Y693" s="42">
        <f>IFERROR(ARCHIVOS_COMPLETOS_QMI_1_AL_17_SEP_22[[#This Row],[VENTAS MABE]]/ARCHIVOS_COMPLETOS_QMI_1_AL_17_SEP_22[[#This Row],[VENTAS INDURAMA]],0)</f>
        <v>0.33333333333333331</v>
      </c>
      <c r="Z693" t="str">
        <f>VLOOKUP(ARCHIVOS_COMPLETOS_QMI_1_AL_17_SEP_22[[#This Row],[Columna1]],Tabla5[CLAVE],1,0)</f>
        <v>814 - ALMACENES ESPAÑA COLISEOCOCINAS</v>
      </c>
    </row>
    <row r="694" spans="1:26" x14ac:dyDescent="0.3">
      <c r="A694" t="str">
        <f>CONCATENATE(ARCHIVOS_COMPLETOS_QMI_1_AL_17_SEP_22[[#This Row],[TIENDA HMPV]],ARCHIVOS_COMPLETOS_QMI_1_AL_17_SEP_22[[#This Row],[LINEA]])</f>
        <v>814 - ALMACENES ESPAÑA COLISEOEMPOTRE</v>
      </c>
      <c r="B694" t="s">
        <v>234</v>
      </c>
      <c r="C694" t="s">
        <v>235</v>
      </c>
      <c r="D694" t="s">
        <v>49</v>
      </c>
      <c r="E694" t="s">
        <v>236</v>
      </c>
      <c r="F694" t="s">
        <v>32</v>
      </c>
      <c r="G694">
        <v>2</v>
      </c>
      <c r="H694">
        <v>2</v>
      </c>
      <c r="I694">
        <v>1</v>
      </c>
      <c r="K694">
        <v>0</v>
      </c>
      <c r="L694">
        <v>0</v>
      </c>
      <c r="O694">
        <v>0</v>
      </c>
      <c r="T694" s="42"/>
      <c r="U694" s="42"/>
      <c r="W694" t="str">
        <f>VLOOKUP(ARCHIVOS_COMPLETOS_QMI_1_AL_17_SEP_22[[#This Row],[TIENDA HMPV]],Tabla6[[NOMBRE PDV HMPDV]:[RETAIL MAPPING]],2,0)</f>
        <v>ORO</v>
      </c>
      <c r="X694">
        <f>SUM(ARCHIVOS_COMPLETOS_QMI_1_AL_17_SEP_22[[#This Row],[VENTAS MABE]:[OTROS]])</f>
        <v>3</v>
      </c>
      <c r="Y694" s="42">
        <f>IFERROR(ARCHIVOS_COMPLETOS_QMI_1_AL_17_SEP_22[[#This Row],[VENTAS MABE]]/ARCHIVOS_COMPLETOS_QMI_1_AL_17_SEP_22[[#This Row],[VENTAS INDURAMA]],0)</f>
        <v>2</v>
      </c>
      <c r="Z694" t="str">
        <f>VLOOKUP(ARCHIVOS_COMPLETOS_QMI_1_AL_17_SEP_22[[#This Row],[Columna1]],Tabla5[CLAVE],1,0)</f>
        <v>814 - ALMACENES ESPAÑA COLISEOEMPOTRE</v>
      </c>
    </row>
    <row r="695" spans="1:26" x14ac:dyDescent="0.3">
      <c r="A695" t="str">
        <f>CONCATENATE(ARCHIVOS_COMPLETOS_QMI_1_AL_17_SEP_22[[#This Row],[TIENDA HMPV]],ARCHIVOS_COMPLETOS_QMI_1_AL_17_SEP_22[[#This Row],[LINEA]])</f>
        <v>814 - ALMACENES ESPAÑA COLISEOGLOBALES</v>
      </c>
      <c r="B695" t="s">
        <v>234</v>
      </c>
      <c r="C695" t="s">
        <v>235</v>
      </c>
      <c r="D695" t="s">
        <v>49</v>
      </c>
      <c r="E695" t="s">
        <v>236</v>
      </c>
      <c r="F695" t="s">
        <v>27</v>
      </c>
      <c r="G695">
        <v>6</v>
      </c>
      <c r="H695">
        <v>0</v>
      </c>
      <c r="I695">
        <v>0</v>
      </c>
      <c r="K695">
        <v>0</v>
      </c>
      <c r="L695">
        <v>0</v>
      </c>
      <c r="O695">
        <v>0</v>
      </c>
      <c r="T695" s="42"/>
      <c r="U695" s="42"/>
      <c r="W695" t="str">
        <f>VLOOKUP(ARCHIVOS_COMPLETOS_QMI_1_AL_17_SEP_22[[#This Row],[TIENDA HMPV]],Tabla6[[NOMBRE PDV HMPDV]:[RETAIL MAPPING]],2,0)</f>
        <v>ORO</v>
      </c>
      <c r="X695">
        <f>SUM(ARCHIVOS_COMPLETOS_QMI_1_AL_17_SEP_22[[#This Row],[VENTAS MABE]:[OTROS]])</f>
        <v>0</v>
      </c>
      <c r="Y695" s="42">
        <f>IFERROR(ARCHIVOS_COMPLETOS_QMI_1_AL_17_SEP_22[[#This Row],[VENTAS MABE]]/ARCHIVOS_COMPLETOS_QMI_1_AL_17_SEP_22[[#This Row],[VENTAS INDURAMA]],0)</f>
        <v>0</v>
      </c>
      <c r="Z695" t="str">
        <f>VLOOKUP(ARCHIVOS_COMPLETOS_QMI_1_AL_17_SEP_22[[#This Row],[Columna1]],Tabla5[CLAVE],1,0)</f>
        <v>814 - ALMACENES ESPAÑA COLISEOGLOBALES</v>
      </c>
    </row>
    <row r="696" spans="1:26" x14ac:dyDescent="0.3">
      <c r="A696" t="str">
        <f>CONCATENATE(ARCHIVOS_COMPLETOS_QMI_1_AL_17_SEP_22[[#This Row],[TIENDA HMPV]],ARCHIVOS_COMPLETOS_QMI_1_AL_17_SEP_22[[#This Row],[LINEA]])</f>
        <v>814 - ALMACENES ESPAÑA COLISEOLAVADO</v>
      </c>
      <c r="B696" t="s">
        <v>234</v>
      </c>
      <c r="C696" t="s">
        <v>235</v>
      </c>
      <c r="D696" t="s">
        <v>49</v>
      </c>
      <c r="E696" t="s">
        <v>236</v>
      </c>
      <c r="F696" t="s">
        <v>28</v>
      </c>
      <c r="G696">
        <v>6</v>
      </c>
      <c r="H696">
        <v>6</v>
      </c>
      <c r="I696">
        <v>0</v>
      </c>
      <c r="K696">
        <v>2</v>
      </c>
      <c r="L696">
        <v>1</v>
      </c>
      <c r="O696">
        <v>0</v>
      </c>
      <c r="T696" s="42"/>
      <c r="U696" s="42"/>
      <c r="W696" t="str">
        <f>VLOOKUP(ARCHIVOS_COMPLETOS_QMI_1_AL_17_SEP_22[[#This Row],[TIENDA HMPV]],Tabla6[[NOMBRE PDV HMPDV]:[RETAIL MAPPING]],2,0)</f>
        <v>ORO</v>
      </c>
      <c r="X696">
        <f>SUM(ARCHIVOS_COMPLETOS_QMI_1_AL_17_SEP_22[[#This Row],[VENTAS MABE]:[OTROS]])</f>
        <v>9</v>
      </c>
      <c r="Y696" s="42">
        <f>IFERROR(ARCHIVOS_COMPLETOS_QMI_1_AL_17_SEP_22[[#This Row],[VENTAS MABE]]/ARCHIVOS_COMPLETOS_QMI_1_AL_17_SEP_22[[#This Row],[VENTAS INDURAMA]],0)</f>
        <v>0</v>
      </c>
      <c r="Z696" t="str">
        <f>VLOOKUP(ARCHIVOS_COMPLETOS_QMI_1_AL_17_SEP_22[[#This Row],[Columna1]],Tabla5[CLAVE],1,0)</f>
        <v>814 - ALMACENES ESPAÑA COLISEOLAVADO</v>
      </c>
    </row>
    <row r="697" spans="1:26" x14ac:dyDescent="0.3">
      <c r="A697" t="str">
        <f>CONCATENATE(ARCHIVOS_COMPLETOS_QMI_1_AL_17_SEP_22[[#This Row],[TIENDA HMPV]],ARCHIVOS_COMPLETOS_QMI_1_AL_17_SEP_22[[#This Row],[LINEA]])</f>
        <v>814 - ALMACENES ESPAÑA COLISEOREFRIGERACIÓN</v>
      </c>
      <c r="B697" t="s">
        <v>234</v>
      </c>
      <c r="C697" t="s">
        <v>235</v>
      </c>
      <c r="D697" t="s">
        <v>49</v>
      </c>
      <c r="E697" t="s">
        <v>236</v>
      </c>
      <c r="F697" t="s">
        <v>29</v>
      </c>
      <c r="G697">
        <v>4</v>
      </c>
      <c r="H697">
        <v>2</v>
      </c>
      <c r="I697">
        <v>4</v>
      </c>
      <c r="K697">
        <v>0</v>
      </c>
      <c r="L697">
        <v>0</v>
      </c>
      <c r="O697">
        <v>0</v>
      </c>
      <c r="T697" s="42"/>
      <c r="U697" s="42"/>
      <c r="W697" t="str">
        <f>VLOOKUP(ARCHIVOS_COMPLETOS_QMI_1_AL_17_SEP_22[[#This Row],[TIENDA HMPV]],Tabla6[[NOMBRE PDV HMPDV]:[RETAIL MAPPING]],2,0)</f>
        <v>ORO</v>
      </c>
      <c r="X697">
        <f>SUM(ARCHIVOS_COMPLETOS_QMI_1_AL_17_SEP_22[[#This Row],[VENTAS MABE]:[OTROS]])</f>
        <v>6</v>
      </c>
      <c r="Y697" s="42">
        <f>IFERROR(ARCHIVOS_COMPLETOS_QMI_1_AL_17_SEP_22[[#This Row],[VENTAS MABE]]/ARCHIVOS_COMPLETOS_QMI_1_AL_17_SEP_22[[#This Row],[VENTAS INDURAMA]],0)</f>
        <v>0.5</v>
      </c>
      <c r="Z697" t="str">
        <f>VLOOKUP(ARCHIVOS_COMPLETOS_QMI_1_AL_17_SEP_22[[#This Row],[Columna1]],Tabla5[CLAVE],1,0)</f>
        <v>814 - ALMACENES ESPAÑA COLISEOREFRIGERACIÓN</v>
      </c>
    </row>
    <row r="698" spans="1:26" x14ac:dyDescent="0.3">
      <c r="A698" t="str">
        <f>CONCATENATE(ARCHIVOS_COMPLETOS_QMI_1_AL_17_SEP_22[[#This Row],[TIENDA HMPV]],ARCHIVOS_COMPLETOS_QMI_1_AL_17_SEP_22[[#This Row],[LINEA]])</f>
        <v>639 - SUKASA CUENCACOCINAS</v>
      </c>
      <c r="B698" t="s">
        <v>234</v>
      </c>
      <c r="C698" t="s">
        <v>235</v>
      </c>
      <c r="D698" t="s">
        <v>45</v>
      </c>
      <c r="E698" t="s">
        <v>237</v>
      </c>
      <c r="F698" t="s">
        <v>26</v>
      </c>
      <c r="G698">
        <v>6</v>
      </c>
      <c r="H698">
        <v>0</v>
      </c>
      <c r="I698">
        <v>2</v>
      </c>
      <c r="K698">
        <v>0</v>
      </c>
      <c r="L698">
        <v>0</v>
      </c>
      <c r="O698">
        <v>0</v>
      </c>
      <c r="T698" s="42"/>
      <c r="U698" s="42"/>
      <c r="W698" t="str">
        <f>VLOOKUP(ARCHIVOS_COMPLETOS_QMI_1_AL_17_SEP_22[[#This Row],[TIENDA HMPV]],Tabla6[[NOMBRE PDV HMPDV]:[RETAIL MAPPING]],2,0)</f>
        <v>PLATINO</v>
      </c>
      <c r="X698">
        <f>SUM(ARCHIVOS_COMPLETOS_QMI_1_AL_17_SEP_22[[#This Row],[VENTAS MABE]:[OTROS]])</f>
        <v>2</v>
      </c>
      <c r="Y698" s="42">
        <f>IFERROR(ARCHIVOS_COMPLETOS_QMI_1_AL_17_SEP_22[[#This Row],[VENTAS MABE]]/ARCHIVOS_COMPLETOS_QMI_1_AL_17_SEP_22[[#This Row],[VENTAS INDURAMA]],0)</f>
        <v>0</v>
      </c>
      <c r="Z698" t="str">
        <f>VLOOKUP(ARCHIVOS_COMPLETOS_QMI_1_AL_17_SEP_22[[#This Row],[Columna1]],Tabla5[CLAVE],1,0)</f>
        <v>639 - SUKASA CUENCACOCINAS</v>
      </c>
    </row>
    <row r="699" spans="1:26" x14ac:dyDescent="0.3">
      <c r="A699" t="str">
        <f>CONCATENATE(ARCHIVOS_COMPLETOS_QMI_1_AL_17_SEP_22[[#This Row],[TIENDA HMPV]],ARCHIVOS_COMPLETOS_QMI_1_AL_17_SEP_22[[#This Row],[LINEA]])</f>
        <v>639 - SUKASA CUENCAEMPOTRE</v>
      </c>
      <c r="B699" t="s">
        <v>234</v>
      </c>
      <c r="C699" t="s">
        <v>235</v>
      </c>
      <c r="D699" t="s">
        <v>45</v>
      </c>
      <c r="E699" t="s">
        <v>237</v>
      </c>
      <c r="F699" t="s">
        <v>32</v>
      </c>
      <c r="G699">
        <v>5</v>
      </c>
      <c r="H699">
        <v>2</v>
      </c>
      <c r="I699">
        <v>0</v>
      </c>
      <c r="K699">
        <v>0</v>
      </c>
      <c r="L699">
        <v>0</v>
      </c>
      <c r="O699">
        <v>0</v>
      </c>
      <c r="T699" s="42"/>
      <c r="U699" s="42"/>
      <c r="W699" t="str">
        <f>VLOOKUP(ARCHIVOS_COMPLETOS_QMI_1_AL_17_SEP_22[[#This Row],[TIENDA HMPV]],Tabla6[[NOMBRE PDV HMPDV]:[RETAIL MAPPING]],2,0)</f>
        <v>PLATINO</v>
      </c>
      <c r="X699">
        <f>SUM(ARCHIVOS_COMPLETOS_QMI_1_AL_17_SEP_22[[#This Row],[VENTAS MABE]:[OTROS]])</f>
        <v>2</v>
      </c>
      <c r="Y699" s="42">
        <f>IFERROR(ARCHIVOS_COMPLETOS_QMI_1_AL_17_SEP_22[[#This Row],[VENTAS MABE]]/ARCHIVOS_COMPLETOS_QMI_1_AL_17_SEP_22[[#This Row],[VENTAS INDURAMA]],0)</f>
        <v>0</v>
      </c>
      <c r="Z699" t="str">
        <f>VLOOKUP(ARCHIVOS_COMPLETOS_QMI_1_AL_17_SEP_22[[#This Row],[Columna1]],Tabla5[CLAVE],1,0)</f>
        <v>639 - SUKASA CUENCAEMPOTRE</v>
      </c>
    </row>
    <row r="700" spans="1:26" x14ac:dyDescent="0.3">
      <c r="A700" t="str">
        <f>CONCATENATE(ARCHIVOS_COMPLETOS_QMI_1_AL_17_SEP_22[[#This Row],[TIENDA HMPV]],ARCHIVOS_COMPLETOS_QMI_1_AL_17_SEP_22[[#This Row],[LINEA]])</f>
        <v>639 - SUKASA CUENCAGLOBALES</v>
      </c>
      <c r="B700" t="s">
        <v>234</v>
      </c>
      <c r="C700" t="s">
        <v>235</v>
      </c>
      <c r="D700" t="s">
        <v>45</v>
      </c>
      <c r="E700" t="s">
        <v>237</v>
      </c>
      <c r="F700" t="s">
        <v>27</v>
      </c>
      <c r="G700">
        <v>11</v>
      </c>
      <c r="H700">
        <v>0</v>
      </c>
      <c r="I700">
        <v>0</v>
      </c>
      <c r="K700">
        <v>0</v>
      </c>
      <c r="L700">
        <v>0</v>
      </c>
      <c r="O700">
        <v>0</v>
      </c>
      <c r="T700" s="42"/>
      <c r="U700" s="42"/>
      <c r="W700" t="str">
        <f>VLOOKUP(ARCHIVOS_COMPLETOS_QMI_1_AL_17_SEP_22[[#This Row],[TIENDA HMPV]],Tabla6[[NOMBRE PDV HMPDV]:[RETAIL MAPPING]],2,0)</f>
        <v>PLATINO</v>
      </c>
      <c r="X700">
        <f>SUM(ARCHIVOS_COMPLETOS_QMI_1_AL_17_SEP_22[[#This Row],[VENTAS MABE]:[OTROS]])</f>
        <v>0</v>
      </c>
      <c r="Y700" s="42">
        <f>IFERROR(ARCHIVOS_COMPLETOS_QMI_1_AL_17_SEP_22[[#This Row],[VENTAS MABE]]/ARCHIVOS_COMPLETOS_QMI_1_AL_17_SEP_22[[#This Row],[VENTAS INDURAMA]],0)</f>
        <v>0</v>
      </c>
      <c r="Z700" t="str">
        <f>VLOOKUP(ARCHIVOS_COMPLETOS_QMI_1_AL_17_SEP_22[[#This Row],[Columna1]],Tabla5[CLAVE],1,0)</f>
        <v>639 - SUKASA CUENCAGLOBALES</v>
      </c>
    </row>
    <row r="701" spans="1:26" x14ac:dyDescent="0.3">
      <c r="A701" t="str">
        <f>CONCATENATE(ARCHIVOS_COMPLETOS_QMI_1_AL_17_SEP_22[[#This Row],[TIENDA HMPV]],ARCHIVOS_COMPLETOS_QMI_1_AL_17_SEP_22[[#This Row],[LINEA]])</f>
        <v>639 - SUKASA CUENCALAVADO</v>
      </c>
      <c r="B701" t="s">
        <v>234</v>
      </c>
      <c r="C701" t="s">
        <v>235</v>
      </c>
      <c r="D701" t="s">
        <v>45</v>
      </c>
      <c r="E701" t="s">
        <v>237</v>
      </c>
      <c r="F701" t="s">
        <v>28</v>
      </c>
      <c r="G701">
        <v>12</v>
      </c>
      <c r="H701">
        <v>2</v>
      </c>
      <c r="I701">
        <v>0</v>
      </c>
      <c r="K701">
        <v>2</v>
      </c>
      <c r="L701">
        <v>1</v>
      </c>
      <c r="O701">
        <v>0</v>
      </c>
      <c r="T701" s="42"/>
      <c r="U701" s="42"/>
      <c r="W701" t="str">
        <f>VLOOKUP(ARCHIVOS_COMPLETOS_QMI_1_AL_17_SEP_22[[#This Row],[TIENDA HMPV]],Tabla6[[NOMBRE PDV HMPDV]:[RETAIL MAPPING]],2,0)</f>
        <v>PLATINO</v>
      </c>
      <c r="X701">
        <f>SUM(ARCHIVOS_COMPLETOS_QMI_1_AL_17_SEP_22[[#This Row],[VENTAS MABE]:[OTROS]])</f>
        <v>5</v>
      </c>
      <c r="Y701" s="42">
        <f>IFERROR(ARCHIVOS_COMPLETOS_QMI_1_AL_17_SEP_22[[#This Row],[VENTAS MABE]]/ARCHIVOS_COMPLETOS_QMI_1_AL_17_SEP_22[[#This Row],[VENTAS INDURAMA]],0)</f>
        <v>0</v>
      </c>
      <c r="Z701" t="str">
        <f>VLOOKUP(ARCHIVOS_COMPLETOS_QMI_1_AL_17_SEP_22[[#This Row],[Columna1]],Tabla5[CLAVE],1,0)</f>
        <v>639 - SUKASA CUENCALAVADO</v>
      </c>
    </row>
    <row r="702" spans="1:26" x14ac:dyDescent="0.3">
      <c r="A702" t="str">
        <f>CONCATENATE(ARCHIVOS_COMPLETOS_QMI_1_AL_17_SEP_22[[#This Row],[TIENDA HMPV]],ARCHIVOS_COMPLETOS_QMI_1_AL_17_SEP_22[[#This Row],[LINEA]])</f>
        <v>639 - SUKASA CUENCAREFRIGERACIÓN</v>
      </c>
      <c r="B702" t="s">
        <v>234</v>
      </c>
      <c r="C702" t="s">
        <v>235</v>
      </c>
      <c r="D702" t="s">
        <v>45</v>
      </c>
      <c r="E702" t="s">
        <v>237</v>
      </c>
      <c r="F702" t="s">
        <v>29</v>
      </c>
      <c r="G702">
        <v>3</v>
      </c>
      <c r="H702">
        <v>1</v>
      </c>
      <c r="I702">
        <v>0</v>
      </c>
      <c r="K702">
        <v>1</v>
      </c>
      <c r="L702">
        <v>0</v>
      </c>
      <c r="O702">
        <v>2</v>
      </c>
      <c r="T702" s="42"/>
      <c r="U702" s="42"/>
      <c r="W702" t="str">
        <f>VLOOKUP(ARCHIVOS_COMPLETOS_QMI_1_AL_17_SEP_22[[#This Row],[TIENDA HMPV]],Tabla6[[NOMBRE PDV HMPDV]:[RETAIL MAPPING]],2,0)</f>
        <v>PLATINO</v>
      </c>
      <c r="X702">
        <f>SUM(ARCHIVOS_COMPLETOS_QMI_1_AL_17_SEP_22[[#This Row],[VENTAS MABE]:[OTROS]])</f>
        <v>4</v>
      </c>
      <c r="Y702" s="42">
        <f>IFERROR(ARCHIVOS_COMPLETOS_QMI_1_AL_17_SEP_22[[#This Row],[VENTAS MABE]]/ARCHIVOS_COMPLETOS_QMI_1_AL_17_SEP_22[[#This Row],[VENTAS INDURAMA]],0)</f>
        <v>0</v>
      </c>
      <c r="Z702" t="str">
        <f>VLOOKUP(ARCHIVOS_COMPLETOS_QMI_1_AL_17_SEP_22[[#This Row],[Columna1]],Tabla5[CLAVE],1,0)</f>
        <v>639 - SUKASA CUENCAREFRIGERACIÓN</v>
      </c>
    </row>
    <row r="703" spans="1:26" x14ac:dyDescent="0.3">
      <c r="A703" t="str">
        <f>CONCATENATE(ARCHIVOS_COMPLETOS_QMI_1_AL_17_SEP_22[[#This Row],[TIENDA HMPV]],ARCHIVOS_COMPLETOS_QMI_1_AL_17_SEP_22[[#This Row],[LINEA]])</f>
        <v>721 - VEGA CUENCACOCINAS</v>
      </c>
      <c r="B703" t="s">
        <v>234</v>
      </c>
      <c r="C703" t="s">
        <v>235</v>
      </c>
      <c r="D703" t="s">
        <v>192</v>
      </c>
      <c r="E703" t="s">
        <v>238</v>
      </c>
      <c r="F703" t="s">
        <v>26</v>
      </c>
      <c r="G703">
        <v>2</v>
      </c>
      <c r="H703">
        <v>0</v>
      </c>
      <c r="I703">
        <v>0</v>
      </c>
      <c r="K703">
        <v>0</v>
      </c>
      <c r="L703">
        <v>0</v>
      </c>
      <c r="O703">
        <v>4</v>
      </c>
      <c r="T703" s="42"/>
      <c r="U703" s="42"/>
      <c r="W703" t="str">
        <f>VLOOKUP(ARCHIVOS_COMPLETOS_QMI_1_AL_17_SEP_22[[#This Row],[TIENDA HMPV]],Tabla6[[NOMBRE PDV HMPDV]:[RETAIL MAPPING]],2,0)</f>
        <v>PLATINO</v>
      </c>
      <c r="X703">
        <f>SUM(ARCHIVOS_COMPLETOS_QMI_1_AL_17_SEP_22[[#This Row],[VENTAS MABE]:[OTROS]])</f>
        <v>4</v>
      </c>
      <c r="Y703" s="42">
        <f>IFERROR(ARCHIVOS_COMPLETOS_QMI_1_AL_17_SEP_22[[#This Row],[VENTAS MABE]]/ARCHIVOS_COMPLETOS_QMI_1_AL_17_SEP_22[[#This Row],[VENTAS INDURAMA]],0)</f>
        <v>0</v>
      </c>
      <c r="Z703" t="str">
        <f>VLOOKUP(ARCHIVOS_COMPLETOS_QMI_1_AL_17_SEP_22[[#This Row],[Columna1]],Tabla5[CLAVE],1,0)</f>
        <v>721 - VEGA CUENCACOCINAS</v>
      </c>
    </row>
    <row r="704" spans="1:26" x14ac:dyDescent="0.3">
      <c r="A704" t="str">
        <f>CONCATENATE(ARCHIVOS_COMPLETOS_QMI_1_AL_17_SEP_22[[#This Row],[TIENDA HMPV]],ARCHIVOS_COMPLETOS_QMI_1_AL_17_SEP_22[[#This Row],[LINEA]])</f>
        <v>721 - VEGA CUENCAEMPOTRE</v>
      </c>
      <c r="B704" t="s">
        <v>234</v>
      </c>
      <c r="C704" t="s">
        <v>235</v>
      </c>
      <c r="D704" t="s">
        <v>192</v>
      </c>
      <c r="E704" t="s">
        <v>238</v>
      </c>
      <c r="F704" t="s">
        <v>32</v>
      </c>
      <c r="G704">
        <v>8</v>
      </c>
      <c r="H704">
        <v>3</v>
      </c>
      <c r="I704">
        <v>0</v>
      </c>
      <c r="K704">
        <v>0</v>
      </c>
      <c r="L704">
        <v>0</v>
      </c>
      <c r="O704">
        <v>2</v>
      </c>
      <c r="T704" s="42"/>
      <c r="U704" s="42"/>
      <c r="W704" t="str">
        <f>VLOOKUP(ARCHIVOS_COMPLETOS_QMI_1_AL_17_SEP_22[[#This Row],[TIENDA HMPV]],Tabla6[[NOMBRE PDV HMPDV]:[RETAIL MAPPING]],2,0)</f>
        <v>PLATINO</v>
      </c>
      <c r="X704">
        <f>SUM(ARCHIVOS_COMPLETOS_QMI_1_AL_17_SEP_22[[#This Row],[VENTAS MABE]:[OTROS]])</f>
        <v>5</v>
      </c>
      <c r="Y704" s="42">
        <f>IFERROR(ARCHIVOS_COMPLETOS_QMI_1_AL_17_SEP_22[[#This Row],[VENTAS MABE]]/ARCHIVOS_COMPLETOS_QMI_1_AL_17_SEP_22[[#This Row],[VENTAS INDURAMA]],0)</f>
        <v>0</v>
      </c>
      <c r="Z704" t="str">
        <f>VLOOKUP(ARCHIVOS_COMPLETOS_QMI_1_AL_17_SEP_22[[#This Row],[Columna1]],Tabla5[CLAVE],1,0)</f>
        <v>721 - VEGA CUENCAEMPOTRE</v>
      </c>
    </row>
    <row r="705" spans="1:26" x14ac:dyDescent="0.3">
      <c r="A705" t="str">
        <f>CONCATENATE(ARCHIVOS_COMPLETOS_QMI_1_AL_17_SEP_22[[#This Row],[TIENDA HMPV]],ARCHIVOS_COMPLETOS_QMI_1_AL_17_SEP_22[[#This Row],[LINEA]])</f>
        <v>721 - VEGA CUENCAGLOBALES</v>
      </c>
      <c r="B705" t="s">
        <v>234</v>
      </c>
      <c r="C705" t="s">
        <v>235</v>
      </c>
      <c r="D705" t="s">
        <v>192</v>
      </c>
      <c r="E705" t="s">
        <v>238</v>
      </c>
      <c r="F705" t="s">
        <v>27</v>
      </c>
      <c r="G705">
        <v>11</v>
      </c>
      <c r="H705">
        <v>0</v>
      </c>
      <c r="I705">
        <v>0</v>
      </c>
      <c r="K705">
        <v>0</v>
      </c>
      <c r="L705">
        <v>0</v>
      </c>
      <c r="O705">
        <v>0</v>
      </c>
      <c r="T705" s="42"/>
      <c r="U705" s="42"/>
      <c r="W705" t="str">
        <f>VLOOKUP(ARCHIVOS_COMPLETOS_QMI_1_AL_17_SEP_22[[#This Row],[TIENDA HMPV]],Tabla6[[NOMBRE PDV HMPDV]:[RETAIL MAPPING]],2,0)</f>
        <v>PLATINO</v>
      </c>
      <c r="X705">
        <f>SUM(ARCHIVOS_COMPLETOS_QMI_1_AL_17_SEP_22[[#This Row],[VENTAS MABE]:[OTROS]])</f>
        <v>0</v>
      </c>
      <c r="Y705" s="42">
        <f>IFERROR(ARCHIVOS_COMPLETOS_QMI_1_AL_17_SEP_22[[#This Row],[VENTAS MABE]]/ARCHIVOS_COMPLETOS_QMI_1_AL_17_SEP_22[[#This Row],[VENTAS INDURAMA]],0)</f>
        <v>0</v>
      </c>
      <c r="Z705" t="str">
        <f>VLOOKUP(ARCHIVOS_COMPLETOS_QMI_1_AL_17_SEP_22[[#This Row],[Columna1]],Tabla5[CLAVE],1,0)</f>
        <v>721 - VEGA CUENCAGLOBALES</v>
      </c>
    </row>
    <row r="706" spans="1:26" x14ac:dyDescent="0.3">
      <c r="A706" t="str">
        <f>CONCATENATE(ARCHIVOS_COMPLETOS_QMI_1_AL_17_SEP_22[[#This Row],[TIENDA HMPV]],ARCHIVOS_COMPLETOS_QMI_1_AL_17_SEP_22[[#This Row],[LINEA]])</f>
        <v>721 - VEGA CUENCALAVADO</v>
      </c>
      <c r="B706" t="s">
        <v>234</v>
      </c>
      <c r="C706" t="s">
        <v>235</v>
      </c>
      <c r="D706" t="s">
        <v>192</v>
      </c>
      <c r="E706" t="s">
        <v>238</v>
      </c>
      <c r="F706" t="s">
        <v>28</v>
      </c>
      <c r="G706">
        <v>7</v>
      </c>
      <c r="H706">
        <v>1</v>
      </c>
      <c r="I706">
        <v>0</v>
      </c>
      <c r="K706">
        <v>0</v>
      </c>
      <c r="L706">
        <v>0</v>
      </c>
      <c r="O706">
        <v>0</v>
      </c>
      <c r="T706" s="42"/>
      <c r="U706" s="42"/>
      <c r="W706" t="str">
        <f>VLOOKUP(ARCHIVOS_COMPLETOS_QMI_1_AL_17_SEP_22[[#This Row],[TIENDA HMPV]],Tabla6[[NOMBRE PDV HMPDV]:[RETAIL MAPPING]],2,0)</f>
        <v>PLATINO</v>
      </c>
      <c r="X706">
        <f>SUM(ARCHIVOS_COMPLETOS_QMI_1_AL_17_SEP_22[[#This Row],[VENTAS MABE]:[OTROS]])</f>
        <v>1</v>
      </c>
      <c r="Y706" s="42">
        <f>IFERROR(ARCHIVOS_COMPLETOS_QMI_1_AL_17_SEP_22[[#This Row],[VENTAS MABE]]/ARCHIVOS_COMPLETOS_QMI_1_AL_17_SEP_22[[#This Row],[VENTAS INDURAMA]],0)</f>
        <v>0</v>
      </c>
      <c r="Z706" t="str">
        <f>VLOOKUP(ARCHIVOS_COMPLETOS_QMI_1_AL_17_SEP_22[[#This Row],[Columna1]],Tabla5[CLAVE],1,0)</f>
        <v>721 - VEGA CUENCALAVADO</v>
      </c>
    </row>
    <row r="707" spans="1:26" x14ac:dyDescent="0.3">
      <c r="A707" t="str">
        <f>CONCATENATE(ARCHIVOS_COMPLETOS_QMI_1_AL_17_SEP_22[[#This Row],[TIENDA HMPV]],ARCHIVOS_COMPLETOS_QMI_1_AL_17_SEP_22[[#This Row],[LINEA]])</f>
        <v>721 - VEGA CUENCAREFRIGERACIÓN</v>
      </c>
      <c r="B707" t="s">
        <v>234</v>
      </c>
      <c r="C707" t="s">
        <v>235</v>
      </c>
      <c r="D707" t="s">
        <v>192</v>
      </c>
      <c r="E707" t="s">
        <v>238</v>
      </c>
      <c r="F707" t="s">
        <v>29</v>
      </c>
      <c r="G707">
        <v>9</v>
      </c>
      <c r="H707">
        <v>1</v>
      </c>
      <c r="I707">
        <v>1</v>
      </c>
      <c r="K707">
        <v>0</v>
      </c>
      <c r="L707">
        <v>0</v>
      </c>
      <c r="O707">
        <v>0</v>
      </c>
      <c r="T707" s="42"/>
      <c r="U707" s="42"/>
      <c r="W707" t="str">
        <f>VLOOKUP(ARCHIVOS_COMPLETOS_QMI_1_AL_17_SEP_22[[#This Row],[TIENDA HMPV]],Tabla6[[NOMBRE PDV HMPDV]:[RETAIL MAPPING]],2,0)</f>
        <v>PLATINO</v>
      </c>
      <c r="X707">
        <f>SUM(ARCHIVOS_COMPLETOS_QMI_1_AL_17_SEP_22[[#This Row],[VENTAS MABE]:[OTROS]])</f>
        <v>2</v>
      </c>
      <c r="Y707" s="42">
        <f>IFERROR(ARCHIVOS_COMPLETOS_QMI_1_AL_17_SEP_22[[#This Row],[VENTAS MABE]]/ARCHIVOS_COMPLETOS_QMI_1_AL_17_SEP_22[[#This Row],[VENTAS INDURAMA]],0)</f>
        <v>1</v>
      </c>
      <c r="Z707" t="str">
        <f>VLOOKUP(ARCHIVOS_COMPLETOS_QMI_1_AL_17_SEP_22[[#This Row],[Columna1]],Tabla5[CLAVE],1,0)</f>
        <v>721 - VEGA CUENCAREFRIGERACIÓN</v>
      </c>
    </row>
    <row r="708" spans="1:26" x14ac:dyDescent="0.3">
      <c r="A708" t="str">
        <f>CONCATENATE(ARCHIVOS_COMPLETOS_QMI_1_AL_17_SEP_22[[#This Row],[TIENDA HMPV]],ARCHIVOS_COMPLETOS_QMI_1_AL_17_SEP_22[[#This Row],[LINEA]])</f>
        <v>176 - 1734-TIENDA CONDADO 1734COCINAS</v>
      </c>
      <c r="B708" t="s">
        <v>239</v>
      </c>
      <c r="C708" t="s">
        <v>240</v>
      </c>
      <c r="D708" t="s">
        <v>39</v>
      </c>
      <c r="E708" t="s">
        <v>241</v>
      </c>
      <c r="F708" t="s">
        <v>26</v>
      </c>
      <c r="G708">
        <v>4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 s="42"/>
      <c r="U708" s="42"/>
      <c r="W708" t="str">
        <f>VLOOKUP(ARCHIVOS_COMPLETOS_QMI_1_AL_17_SEP_22[[#This Row],[TIENDA HMPV]],Tabla6[[NOMBRE PDV HMPDV]:[RETAIL MAPPING]],2,0)</f>
        <v>BRONCE</v>
      </c>
      <c r="X708">
        <f>SUM(ARCHIVOS_COMPLETOS_QMI_1_AL_17_SEP_22[[#This Row],[VENTAS MABE]:[OTROS]])</f>
        <v>1</v>
      </c>
      <c r="Y708" s="42">
        <f>IFERROR(ARCHIVOS_COMPLETOS_QMI_1_AL_17_SEP_22[[#This Row],[VENTAS MABE]]/ARCHIVOS_COMPLETOS_QMI_1_AL_17_SEP_22[[#This Row],[VENTAS INDURAMA]],0)</f>
        <v>0</v>
      </c>
      <c r="Z708" t="str">
        <f>VLOOKUP(ARCHIVOS_COMPLETOS_QMI_1_AL_17_SEP_22[[#This Row],[Columna1]],Tabla5[CLAVE],1,0)</f>
        <v>176 - 1734-TIENDA CONDADO 1734COCINAS</v>
      </c>
    </row>
    <row r="709" spans="1:26" x14ac:dyDescent="0.3">
      <c r="A709" t="str">
        <f>CONCATENATE(ARCHIVOS_COMPLETOS_QMI_1_AL_17_SEP_22[[#This Row],[TIENDA HMPV]],ARCHIVOS_COMPLETOS_QMI_1_AL_17_SEP_22[[#This Row],[LINEA]])</f>
        <v>176 - 1734-TIENDA CONDADO 1734EMPOTRE</v>
      </c>
      <c r="B709" t="s">
        <v>239</v>
      </c>
      <c r="C709" t="s">
        <v>240</v>
      </c>
      <c r="D709" t="s">
        <v>39</v>
      </c>
      <c r="E709" t="s">
        <v>241</v>
      </c>
      <c r="F709" t="s">
        <v>32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 s="42"/>
      <c r="U709" s="42"/>
      <c r="W709" t="str">
        <f>VLOOKUP(ARCHIVOS_COMPLETOS_QMI_1_AL_17_SEP_22[[#This Row],[TIENDA HMPV]],Tabla6[[NOMBRE PDV HMPDV]:[RETAIL MAPPING]],2,0)</f>
        <v>BRONCE</v>
      </c>
      <c r="X709">
        <f>SUM(ARCHIVOS_COMPLETOS_QMI_1_AL_17_SEP_22[[#This Row],[VENTAS MABE]:[OTROS]])</f>
        <v>0</v>
      </c>
      <c r="Y709" s="42">
        <f>IFERROR(ARCHIVOS_COMPLETOS_QMI_1_AL_17_SEP_22[[#This Row],[VENTAS MABE]]/ARCHIVOS_COMPLETOS_QMI_1_AL_17_SEP_22[[#This Row],[VENTAS INDURAMA]],0)</f>
        <v>0</v>
      </c>
      <c r="Z709" t="str">
        <f>VLOOKUP(ARCHIVOS_COMPLETOS_QMI_1_AL_17_SEP_22[[#This Row],[Columna1]],Tabla5[CLAVE],1,0)</f>
        <v>176 - 1734-TIENDA CONDADO 1734EMPOTRE</v>
      </c>
    </row>
    <row r="710" spans="1:26" x14ac:dyDescent="0.3">
      <c r="A710" t="str">
        <f>CONCATENATE(ARCHIVOS_COMPLETOS_QMI_1_AL_17_SEP_22[[#This Row],[TIENDA HMPV]],ARCHIVOS_COMPLETOS_QMI_1_AL_17_SEP_22[[#This Row],[LINEA]])</f>
        <v>176 - 1734-TIENDA CONDADO 1734GLOBALES</v>
      </c>
      <c r="B710" t="s">
        <v>239</v>
      </c>
      <c r="C710" t="s">
        <v>240</v>
      </c>
      <c r="D710" t="s">
        <v>39</v>
      </c>
      <c r="E710" t="s">
        <v>241</v>
      </c>
      <c r="F710" t="s">
        <v>27</v>
      </c>
      <c r="G710">
        <v>5</v>
      </c>
      <c r="H710">
        <v>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T710" s="42"/>
      <c r="U710" s="42"/>
      <c r="W710" t="str">
        <f>VLOOKUP(ARCHIVOS_COMPLETOS_QMI_1_AL_17_SEP_22[[#This Row],[TIENDA HMPV]],Tabla6[[NOMBRE PDV HMPDV]:[RETAIL MAPPING]],2,0)</f>
        <v>BRONCE</v>
      </c>
      <c r="X710">
        <f>SUM(ARCHIVOS_COMPLETOS_QMI_1_AL_17_SEP_22[[#This Row],[VENTAS MABE]:[OTROS]])</f>
        <v>5</v>
      </c>
      <c r="Y710" s="42">
        <f>IFERROR(ARCHIVOS_COMPLETOS_QMI_1_AL_17_SEP_22[[#This Row],[VENTAS MABE]]/ARCHIVOS_COMPLETOS_QMI_1_AL_17_SEP_22[[#This Row],[VENTAS INDURAMA]],0)</f>
        <v>0</v>
      </c>
      <c r="Z710" t="str">
        <f>VLOOKUP(ARCHIVOS_COMPLETOS_QMI_1_AL_17_SEP_22[[#This Row],[Columna1]],Tabla5[CLAVE],1,0)</f>
        <v>176 - 1734-TIENDA CONDADO 1734GLOBALES</v>
      </c>
    </row>
    <row r="711" spans="1:26" x14ac:dyDescent="0.3">
      <c r="A711" t="str">
        <f>CONCATENATE(ARCHIVOS_COMPLETOS_QMI_1_AL_17_SEP_22[[#This Row],[TIENDA HMPV]],ARCHIVOS_COMPLETOS_QMI_1_AL_17_SEP_22[[#This Row],[LINEA]])</f>
        <v>176 - 1734-TIENDA CONDADO 1734LAVADO</v>
      </c>
      <c r="B711" t="s">
        <v>239</v>
      </c>
      <c r="C711" t="s">
        <v>240</v>
      </c>
      <c r="D711" t="s">
        <v>39</v>
      </c>
      <c r="E711" t="s">
        <v>241</v>
      </c>
      <c r="F711" t="s">
        <v>28</v>
      </c>
      <c r="G711">
        <v>3</v>
      </c>
      <c r="H711">
        <v>1</v>
      </c>
      <c r="I711">
        <v>0</v>
      </c>
      <c r="J711">
        <v>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 s="42"/>
      <c r="U711" s="42"/>
      <c r="W711" t="str">
        <f>VLOOKUP(ARCHIVOS_COMPLETOS_QMI_1_AL_17_SEP_22[[#This Row],[TIENDA HMPV]],Tabla6[[NOMBRE PDV HMPDV]:[RETAIL MAPPING]],2,0)</f>
        <v>BRONCE</v>
      </c>
      <c r="X711">
        <f>SUM(ARCHIVOS_COMPLETOS_QMI_1_AL_17_SEP_22[[#This Row],[VENTAS MABE]:[OTROS]])</f>
        <v>4</v>
      </c>
      <c r="Y711" s="42">
        <f>IFERROR(ARCHIVOS_COMPLETOS_QMI_1_AL_17_SEP_22[[#This Row],[VENTAS MABE]]/ARCHIVOS_COMPLETOS_QMI_1_AL_17_SEP_22[[#This Row],[VENTAS INDURAMA]],0)</f>
        <v>0</v>
      </c>
      <c r="Z711" t="str">
        <f>VLOOKUP(ARCHIVOS_COMPLETOS_QMI_1_AL_17_SEP_22[[#This Row],[Columna1]],Tabla5[CLAVE],1,0)</f>
        <v>176 - 1734-TIENDA CONDADO 1734LAVADO</v>
      </c>
    </row>
    <row r="712" spans="1:26" x14ac:dyDescent="0.3">
      <c r="A712" t="str">
        <f>CONCATENATE(ARCHIVOS_COMPLETOS_QMI_1_AL_17_SEP_22[[#This Row],[TIENDA HMPV]],ARCHIVOS_COMPLETOS_QMI_1_AL_17_SEP_22[[#This Row],[LINEA]])</f>
        <v>176 - 1734-TIENDA CONDADO 1734REFRIGERACIÓN</v>
      </c>
      <c r="B712" t="s">
        <v>239</v>
      </c>
      <c r="C712" t="s">
        <v>240</v>
      </c>
      <c r="D712" t="s">
        <v>39</v>
      </c>
      <c r="E712" t="s">
        <v>241</v>
      </c>
      <c r="F712" t="s">
        <v>29</v>
      </c>
      <c r="G712">
        <v>4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 s="42"/>
      <c r="U712" s="42"/>
      <c r="W712" t="str">
        <f>VLOOKUP(ARCHIVOS_COMPLETOS_QMI_1_AL_17_SEP_22[[#This Row],[TIENDA HMPV]],Tabla6[[NOMBRE PDV HMPDV]:[RETAIL MAPPING]],2,0)</f>
        <v>BRONCE</v>
      </c>
      <c r="X712">
        <f>SUM(ARCHIVOS_COMPLETOS_QMI_1_AL_17_SEP_22[[#This Row],[VENTAS MABE]:[OTROS]])</f>
        <v>2</v>
      </c>
      <c r="Y712" s="42">
        <f>IFERROR(ARCHIVOS_COMPLETOS_QMI_1_AL_17_SEP_22[[#This Row],[VENTAS MABE]]/ARCHIVOS_COMPLETOS_QMI_1_AL_17_SEP_22[[#This Row],[VENTAS INDURAMA]],0)</f>
        <v>0</v>
      </c>
      <c r="Z712" t="str">
        <f>VLOOKUP(ARCHIVOS_COMPLETOS_QMI_1_AL_17_SEP_22[[#This Row],[Columna1]],Tabla5[CLAVE],1,0)</f>
        <v>176 - 1734-TIENDA CONDADO 1734REFRIGERACIÓN</v>
      </c>
    </row>
    <row r="713" spans="1:26" x14ac:dyDescent="0.3">
      <c r="A713" t="str">
        <f>CONCATENATE(ARCHIVOS_COMPLETOS_QMI_1_AL_17_SEP_22[[#This Row],[TIENDA HMPV]],ARCHIVOS_COMPLETOS_QMI_1_AL_17_SEP_22[[#This Row],[LINEA]])</f>
        <v>290 - JAPON CONDADOCOCINAS</v>
      </c>
      <c r="B713" t="s">
        <v>239</v>
      </c>
      <c r="C713" t="s">
        <v>240</v>
      </c>
      <c r="D713" t="s">
        <v>41</v>
      </c>
      <c r="E713" t="s">
        <v>242</v>
      </c>
      <c r="F713" t="s">
        <v>26</v>
      </c>
      <c r="G713">
        <v>6</v>
      </c>
      <c r="H713">
        <v>0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 s="42"/>
      <c r="U713" s="42"/>
      <c r="W713" t="str">
        <f>VLOOKUP(ARCHIVOS_COMPLETOS_QMI_1_AL_17_SEP_22[[#This Row],[TIENDA HMPV]],Tabla6[[NOMBRE PDV HMPDV]:[RETAIL MAPPING]],2,0)</f>
        <v>BRONCE</v>
      </c>
      <c r="X713">
        <f>SUM(ARCHIVOS_COMPLETOS_QMI_1_AL_17_SEP_22[[#This Row],[VENTAS MABE]:[OTROS]])</f>
        <v>2</v>
      </c>
      <c r="Y713" s="42">
        <f>IFERROR(ARCHIVOS_COMPLETOS_QMI_1_AL_17_SEP_22[[#This Row],[VENTAS MABE]]/ARCHIVOS_COMPLETOS_QMI_1_AL_17_SEP_22[[#This Row],[VENTAS INDURAMA]],0)</f>
        <v>0</v>
      </c>
      <c r="Z713" t="str">
        <f>VLOOKUP(ARCHIVOS_COMPLETOS_QMI_1_AL_17_SEP_22[[#This Row],[Columna1]],Tabla5[CLAVE],1,0)</f>
        <v>290 - JAPON CONDADOCOCINAS</v>
      </c>
    </row>
    <row r="714" spans="1:26" x14ac:dyDescent="0.3">
      <c r="A714" t="str">
        <f>CONCATENATE(ARCHIVOS_COMPLETOS_QMI_1_AL_17_SEP_22[[#This Row],[TIENDA HMPV]],ARCHIVOS_COMPLETOS_QMI_1_AL_17_SEP_22[[#This Row],[LINEA]])</f>
        <v>290 - JAPON CONDADOGLOBALES</v>
      </c>
      <c r="B714" t="s">
        <v>239</v>
      </c>
      <c r="C714" t="s">
        <v>240</v>
      </c>
      <c r="D714" t="s">
        <v>41</v>
      </c>
      <c r="E714" t="s">
        <v>242</v>
      </c>
      <c r="F714" t="s">
        <v>27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 s="42"/>
      <c r="U714" s="42"/>
      <c r="W714" t="str">
        <f>VLOOKUP(ARCHIVOS_COMPLETOS_QMI_1_AL_17_SEP_22[[#This Row],[TIENDA HMPV]],Tabla6[[NOMBRE PDV HMPDV]:[RETAIL MAPPING]],2,0)</f>
        <v>BRONCE</v>
      </c>
      <c r="X714">
        <f>SUM(ARCHIVOS_COMPLETOS_QMI_1_AL_17_SEP_22[[#This Row],[VENTAS MABE]:[OTROS]])</f>
        <v>1</v>
      </c>
      <c r="Y714" s="42">
        <f>IFERROR(ARCHIVOS_COMPLETOS_QMI_1_AL_17_SEP_22[[#This Row],[VENTAS MABE]]/ARCHIVOS_COMPLETOS_QMI_1_AL_17_SEP_22[[#This Row],[VENTAS INDURAMA]],0)</f>
        <v>0</v>
      </c>
      <c r="Z714" t="str">
        <f>VLOOKUP(ARCHIVOS_COMPLETOS_QMI_1_AL_17_SEP_22[[#This Row],[Columna1]],Tabla5[CLAVE],1,0)</f>
        <v>290 - JAPON CONDADOGLOBALES</v>
      </c>
    </row>
    <row r="715" spans="1:26" x14ac:dyDescent="0.3">
      <c r="A715" t="str">
        <f>CONCATENATE(ARCHIVOS_COMPLETOS_QMI_1_AL_17_SEP_22[[#This Row],[TIENDA HMPV]],ARCHIVOS_COMPLETOS_QMI_1_AL_17_SEP_22[[#This Row],[LINEA]])</f>
        <v>290 - JAPON CONDADOLAVADO</v>
      </c>
      <c r="B715" t="s">
        <v>239</v>
      </c>
      <c r="C715" t="s">
        <v>240</v>
      </c>
      <c r="D715" t="s">
        <v>41</v>
      </c>
      <c r="E715" t="s">
        <v>242</v>
      </c>
      <c r="F715" t="s">
        <v>28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 s="42"/>
      <c r="U715" s="42"/>
      <c r="W715" t="str">
        <f>VLOOKUP(ARCHIVOS_COMPLETOS_QMI_1_AL_17_SEP_22[[#This Row],[TIENDA HMPV]],Tabla6[[NOMBRE PDV HMPDV]:[RETAIL MAPPING]],2,0)</f>
        <v>BRONCE</v>
      </c>
      <c r="X715">
        <f>SUM(ARCHIVOS_COMPLETOS_QMI_1_AL_17_SEP_22[[#This Row],[VENTAS MABE]:[OTROS]])</f>
        <v>2</v>
      </c>
      <c r="Y715" s="42">
        <f>IFERROR(ARCHIVOS_COMPLETOS_QMI_1_AL_17_SEP_22[[#This Row],[VENTAS MABE]]/ARCHIVOS_COMPLETOS_QMI_1_AL_17_SEP_22[[#This Row],[VENTAS INDURAMA]],0)</f>
        <v>0</v>
      </c>
      <c r="Z715" t="str">
        <f>VLOOKUP(ARCHIVOS_COMPLETOS_QMI_1_AL_17_SEP_22[[#This Row],[Columna1]],Tabla5[CLAVE],1,0)</f>
        <v>290 - JAPON CONDADOLAVADO</v>
      </c>
    </row>
    <row r="716" spans="1:26" x14ac:dyDescent="0.3">
      <c r="A716" t="str">
        <f>CONCATENATE(ARCHIVOS_COMPLETOS_QMI_1_AL_17_SEP_22[[#This Row],[TIENDA HMPV]],ARCHIVOS_COMPLETOS_QMI_1_AL_17_SEP_22[[#This Row],[LINEA]])</f>
        <v>290 - JAPON CONDADOREFRIGERACIÓN</v>
      </c>
      <c r="B716" t="s">
        <v>239</v>
      </c>
      <c r="C716" t="s">
        <v>240</v>
      </c>
      <c r="D716" t="s">
        <v>41</v>
      </c>
      <c r="E716" t="s">
        <v>242</v>
      </c>
      <c r="F716" t="s">
        <v>29</v>
      </c>
      <c r="G716">
        <v>6</v>
      </c>
      <c r="H716">
        <v>3</v>
      </c>
      <c r="I716">
        <v>4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 s="42"/>
      <c r="U716" s="42"/>
      <c r="W716" t="str">
        <f>VLOOKUP(ARCHIVOS_COMPLETOS_QMI_1_AL_17_SEP_22[[#This Row],[TIENDA HMPV]],Tabla6[[NOMBRE PDV HMPDV]:[RETAIL MAPPING]],2,0)</f>
        <v>BRONCE</v>
      </c>
      <c r="X716">
        <f>SUM(ARCHIVOS_COMPLETOS_QMI_1_AL_17_SEP_22[[#This Row],[VENTAS MABE]:[OTROS]])</f>
        <v>8</v>
      </c>
      <c r="Y716" s="42">
        <f>IFERROR(ARCHIVOS_COMPLETOS_QMI_1_AL_17_SEP_22[[#This Row],[VENTAS MABE]]/ARCHIVOS_COMPLETOS_QMI_1_AL_17_SEP_22[[#This Row],[VENTAS INDURAMA]],0)</f>
        <v>0.75</v>
      </c>
      <c r="Z716" t="str">
        <f>VLOOKUP(ARCHIVOS_COMPLETOS_QMI_1_AL_17_SEP_22[[#This Row],[Columna1]],Tabla5[CLAVE],1,0)</f>
        <v>290 - JAPON CONDADOREFRIGERACIÓN</v>
      </c>
    </row>
    <row r="717" spans="1:26" x14ac:dyDescent="0.3">
      <c r="A717" t="str">
        <f>CONCATENATE(ARCHIVOS_COMPLETOS_QMI_1_AL_17_SEP_22[[#This Row],[TIENDA HMPV]],ARCHIVOS_COMPLETOS_QMI_1_AL_17_SEP_22[[#This Row],[LINEA]])</f>
        <v>72 - ELOY ALFAROCOCINAS</v>
      </c>
      <c r="B717" t="s">
        <v>239</v>
      </c>
      <c r="C717" t="s">
        <v>240</v>
      </c>
      <c r="D717" t="s">
        <v>79</v>
      </c>
      <c r="E717" t="s">
        <v>243</v>
      </c>
      <c r="F717" t="s">
        <v>26</v>
      </c>
      <c r="G717">
        <v>11</v>
      </c>
      <c r="H717">
        <v>4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 s="42"/>
      <c r="U717" s="42"/>
      <c r="W717" t="str">
        <f>VLOOKUP(ARCHIVOS_COMPLETOS_QMI_1_AL_17_SEP_22[[#This Row],[TIENDA HMPV]],Tabla6[[NOMBRE PDV HMPDV]:[RETAIL MAPPING]],2,0)</f>
        <v>PLATINO</v>
      </c>
      <c r="X717">
        <f>SUM(ARCHIVOS_COMPLETOS_QMI_1_AL_17_SEP_22[[#This Row],[VENTAS MABE]:[OTROS]])</f>
        <v>6</v>
      </c>
      <c r="Y717" s="42">
        <f>IFERROR(ARCHIVOS_COMPLETOS_QMI_1_AL_17_SEP_22[[#This Row],[VENTAS MABE]]/ARCHIVOS_COMPLETOS_QMI_1_AL_17_SEP_22[[#This Row],[VENTAS INDURAMA]],0)</f>
        <v>4</v>
      </c>
      <c r="Z717" t="str">
        <f>VLOOKUP(ARCHIVOS_COMPLETOS_QMI_1_AL_17_SEP_22[[#This Row],[Columna1]],Tabla5[CLAVE],1,0)</f>
        <v>72 - ELOY ALFAROCOCINAS</v>
      </c>
    </row>
    <row r="718" spans="1:26" x14ac:dyDescent="0.3">
      <c r="A718" t="str">
        <f>CONCATENATE(ARCHIVOS_COMPLETOS_QMI_1_AL_17_SEP_22[[#This Row],[TIENDA HMPV]],ARCHIVOS_COMPLETOS_QMI_1_AL_17_SEP_22[[#This Row],[LINEA]])</f>
        <v>72 - ELOY ALFAROEMPOTRE</v>
      </c>
      <c r="B718" t="s">
        <v>239</v>
      </c>
      <c r="C718" t="s">
        <v>240</v>
      </c>
      <c r="D718" t="s">
        <v>79</v>
      </c>
      <c r="E718" t="s">
        <v>243</v>
      </c>
      <c r="F718" t="s">
        <v>32</v>
      </c>
      <c r="G718">
        <v>2</v>
      </c>
      <c r="H718">
        <v>0</v>
      </c>
      <c r="I718">
        <v>3</v>
      </c>
      <c r="J718">
        <v>2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2</v>
      </c>
      <c r="Q718">
        <v>0</v>
      </c>
      <c r="R718">
        <v>0</v>
      </c>
      <c r="T718" s="42"/>
      <c r="U718" s="42"/>
      <c r="W718" t="str">
        <f>VLOOKUP(ARCHIVOS_COMPLETOS_QMI_1_AL_17_SEP_22[[#This Row],[TIENDA HMPV]],Tabla6[[NOMBRE PDV HMPDV]:[RETAIL MAPPING]],2,0)</f>
        <v>PLATINO</v>
      </c>
      <c r="X718">
        <f>SUM(ARCHIVOS_COMPLETOS_QMI_1_AL_17_SEP_22[[#This Row],[VENTAS MABE]:[OTROS]])</f>
        <v>9</v>
      </c>
      <c r="Y718" s="42">
        <f>IFERROR(ARCHIVOS_COMPLETOS_QMI_1_AL_17_SEP_22[[#This Row],[VENTAS MABE]]/ARCHIVOS_COMPLETOS_QMI_1_AL_17_SEP_22[[#This Row],[VENTAS INDURAMA]],0)</f>
        <v>0</v>
      </c>
      <c r="Z718" t="str">
        <f>VLOOKUP(ARCHIVOS_COMPLETOS_QMI_1_AL_17_SEP_22[[#This Row],[Columna1]],Tabla5[CLAVE],1,0)</f>
        <v>72 - ELOY ALFAROEMPOTRE</v>
      </c>
    </row>
    <row r="719" spans="1:26" x14ac:dyDescent="0.3">
      <c r="A719" t="str">
        <f>CONCATENATE(ARCHIVOS_COMPLETOS_QMI_1_AL_17_SEP_22[[#This Row],[TIENDA HMPV]],ARCHIVOS_COMPLETOS_QMI_1_AL_17_SEP_22[[#This Row],[LINEA]])</f>
        <v>72 - ELOY ALFAROGLOBALES</v>
      </c>
      <c r="B719" t="s">
        <v>239</v>
      </c>
      <c r="C719" t="s">
        <v>240</v>
      </c>
      <c r="D719" t="s">
        <v>79</v>
      </c>
      <c r="E719" t="s">
        <v>243</v>
      </c>
      <c r="F719" t="s">
        <v>27</v>
      </c>
      <c r="G719">
        <v>7</v>
      </c>
      <c r="H719">
        <v>1</v>
      </c>
      <c r="I719">
        <v>2</v>
      </c>
      <c r="J719">
        <v>2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 s="42"/>
      <c r="U719" s="42"/>
      <c r="W719" t="str">
        <f>VLOOKUP(ARCHIVOS_COMPLETOS_QMI_1_AL_17_SEP_22[[#This Row],[TIENDA HMPV]],Tabla6[[NOMBRE PDV HMPDV]:[RETAIL MAPPING]],2,0)</f>
        <v>PLATINO</v>
      </c>
      <c r="X719">
        <f>SUM(ARCHIVOS_COMPLETOS_QMI_1_AL_17_SEP_22[[#This Row],[VENTAS MABE]:[OTROS]])</f>
        <v>6</v>
      </c>
      <c r="Y719" s="42">
        <f>IFERROR(ARCHIVOS_COMPLETOS_QMI_1_AL_17_SEP_22[[#This Row],[VENTAS MABE]]/ARCHIVOS_COMPLETOS_QMI_1_AL_17_SEP_22[[#This Row],[VENTAS INDURAMA]],0)</f>
        <v>0.5</v>
      </c>
      <c r="Z719" t="str">
        <f>VLOOKUP(ARCHIVOS_COMPLETOS_QMI_1_AL_17_SEP_22[[#This Row],[Columna1]],Tabla5[CLAVE],1,0)</f>
        <v>72 - ELOY ALFAROGLOBALES</v>
      </c>
    </row>
    <row r="720" spans="1:26" x14ac:dyDescent="0.3">
      <c r="A720" t="str">
        <f>CONCATENATE(ARCHIVOS_COMPLETOS_QMI_1_AL_17_SEP_22[[#This Row],[TIENDA HMPV]],ARCHIVOS_COMPLETOS_QMI_1_AL_17_SEP_22[[#This Row],[LINEA]])</f>
        <v>72 - ELOY ALFAROLAVADO</v>
      </c>
      <c r="B720" t="s">
        <v>239</v>
      </c>
      <c r="C720" t="s">
        <v>240</v>
      </c>
      <c r="D720" t="s">
        <v>79</v>
      </c>
      <c r="E720" t="s">
        <v>243</v>
      </c>
      <c r="F720" t="s">
        <v>28</v>
      </c>
      <c r="G720">
        <v>12</v>
      </c>
      <c r="H720">
        <v>5</v>
      </c>
      <c r="I720">
        <v>0</v>
      </c>
      <c r="J720">
        <v>2</v>
      </c>
      <c r="K720">
        <v>2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T720" s="42"/>
      <c r="U720" s="42"/>
      <c r="W720" t="str">
        <f>VLOOKUP(ARCHIVOS_COMPLETOS_QMI_1_AL_17_SEP_22[[#This Row],[TIENDA HMPV]],Tabla6[[NOMBRE PDV HMPDV]:[RETAIL MAPPING]],2,0)</f>
        <v>PLATINO</v>
      </c>
      <c r="X720">
        <f>SUM(ARCHIVOS_COMPLETOS_QMI_1_AL_17_SEP_22[[#This Row],[VENTAS MABE]:[OTROS]])</f>
        <v>10</v>
      </c>
      <c r="Y720" s="42">
        <f>IFERROR(ARCHIVOS_COMPLETOS_QMI_1_AL_17_SEP_22[[#This Row],[VENTAS MABE]]/ARCHIVOS_COMPLETOS_QMI_1_AL_17_SEP_22[[#This Row],[VENTAS INDURAMA]],0)</f>
        <v>0</v>
      </c>
      <c r="Z720" t="str">
        <f>VLOOKUP(ARCHIVOS_COMPLETOS_QMI_1_AL_17_SEP_22[[#This Row],[Columna1]],Tabla5[CLAVE],1,0)</f>
        <v>72 - ELOY ALFAROLAVADO</v>
      </c>
    </row>
    <row r="721" spans="1:26" x14ac:dyDescent="0.3">
      <c r="A721" t="str">
        <f>CONCATENATE(ARCHIVOS_COMPLETOS_QMI_1_AL_17_SEP_22[[#This Row],[TIENDA HMPV]],ARCHIVOS_COMPLETOS_QMI_1_AL_17_SEP_22[[#This Row],[LINEA]])</f>
        <v>72 - ELOY ALFAROREFRIGERACIÓN</v>
      </c>
      <c r="B721" t="s">
        <v>239</v>
      </c>
      <c r="C721" t="s">
        <v>240</v>
      </c>
      <c r="D721" t="s">
        <v>79</v>
      </c>
      <c r="E721" t="s">
        <v>243</v>
      </c>
      <c r="F721" t="s">
        <v>29</v>
      </c>
      <c r="G721">
        <v>8</v>
      </c>
      <c r="H721">
        <v>2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T721" s="42"/>
      <c r="U721" s="42"/>
      <c r="W721" t="str">
        <f>VLOOKUP(ARCHIVOS_COMPLETOS_QMI_1_AL_17_SEP_22[[#This Row],[TIENDA HMPV]],Tabla6[[NOMBRE PDV HMPDV]:[RETAIL MAPPING]],2,0)</f>
        <v>PLATINO</v>
      </c>
      <c r="X721">
        <f>SUM(ARCHIVOS_COMPLETOS_QMI_1_AL_17_SEP_22[[#This Row],[VENTAS MABE]:[OTROS]])</f>
        <v>7</v>
      </c>
      <c r="Y721" s="42">
        <f>IFERROR(ARCHIVOS_COMPLETOS_QMI_1_AL_17_SEP_22[[#This Row],[VENTAS MABE]]/ARCHIVOS_COMPLETOS_QMI_1_AL_17_SEP_22[[#This Row],[VENTAS INDURAMA]],0)</f>
        <v>2</v>
      </c>
      <c r="Z721" t="str">
        <f>VLOOKUP(ARCHIVOS_COMPLETOS_QMI_1_AL_17_SEP_22[[#This Row],[Columna1]],Tabla5[CLAVE],1,0)</f>
        <v>72 - ELOY ALFAROREFRIGERACIÓN</v>
      </c>
    </row>
    <row r="722" spans="1:26" x14ac:dyDescent="0.3">
      <c r="A722" t="str">
        <f>CONCATENATE(ARCHIVOS_COMPLETOS_QMI_1_AL_17_SEP_22[[#This Row],[TIENDA HMPV]],ARCHIVOS_COMPLETOS_QMI_1_AL_17_SEP_22[[#This Row],[LINEA]])</f>
        <v>638 - SUKASA GUAYAQUILAIRES</v>
      </c>
      <c r="B722" t="s">
        <v>244</v>
      </c>
      <c r="C722" t="s">
        <v>245</v>
      </c>
      <c r="D722" t="s">
        <v>45</v>
      </c>
      <c r="E722" t="s">
        <v>246</v>
      </c>
      <c r="F722" t="s">
        <v>25</v>
      </c>
      <c r="G722">
        <v>1</v>
      </c>
      <c r="T722" s="42"/>
      <c r="U722" s="42"/>
      <c r="W722" t="str">
        <f>VLOOKUP(ARCHIVOS_COMPLETOS_QMI_1_AL_17_SEP_22[[#This Row],[TIENDA HMPV]],Tabla6[[NOMBRE PDV HMPDV]:[RETAIL MAPPING]],2,0)</f>
        <v>ORO</v>
      </c>
      <c r="X722">
        <f>SUM(ARCHIVOS_COMPLETOS_QMI_1_AL_17_SEP_22[[#This Row],[VENTAS MABE]:[OTROS]])</f>
        <v>0</v>
      </c>
      <c r="Y722" s="42">
        <f>IFERROR(ARCHIVOS_COMPLETOS_QMI_1_AL_17_SEP_22[[#This Row],[VENTAS MABE]]/ARCHIVOS_COMPLETOS_QMI_1_AL_17_SEP_22[[#This Row],[VENTAS INDURAMA]],0)</f>
        <v>0</v>
      </c>
      <c r="Z722" t="str">
        <f>VLOOKUP(ARCHIVOS_COMPLETOS_QMI_1_AL_17_SEP_22[[#This Row],[Columna1]],Tabla5[CLAVE],1,0)</f>
        <v>638 - SUKASA GUAYAQUILAIRES</v>
      </c>
    </row>
    <row r="723" spans="1:26" x14ac:dyDescent="0.3">
      <c r="A723" t="str">
        <f>CONCATENATE(ARCHIVOS_COMPLETOS_QMI_1_AL_17_SEP_22[[#This Row],[TIENDA HMPV]],ARCHIVOS_COMPLETOS_QMI_1_AL_17_SEP_22[[#This Row],[LINEA]])</f>
        <v>638 - SUKASA GUAYAQUILCOCINAS</v>
      </c>
      <c r="B723" t="s">
        <v>244</v>
      </c>
      <c r="C723" t="s">
        <v>245</v>
      </c>
      <c r="D723" t="s">
        <v>45</v>
      </c>
      <c r="E723" t="s">
        <v>246</v>
      </c>
      <c r="F723" t="s">
        <v>26</v>
      </c>
      <c r="G723">
        <v>16</v>
      </c>
      <c r="H723">
        <v>5</v>
      </c>
      <c r="I723">
        <v>4</v>
      </c>
      <c r="J723">
        <v>0</v>
      </c>
      <c r="K723">
        <v>0</v>
      </c>
      <c r="M723">
        <v>0</v>
      </c>
      <c r="P723">
        <v>2</v>
      </c>
      <c r="T723" s="42"/>
      <c r="U723" s="42"/>
      <c r="W723" t="str">
        <f>VLOOKUP(ARCHIVOS_COMPLETOS_QMI_1_AL_17_SEP_22[[#This Row],[TIENDA HMPV]],Tabla6[[NOMBRE PDV HMPDV]:[RETAIL MAPPING]],2,0)</f>
        <v>ORO</v>
      </c>
      <c r="X723">
        <f>SUM(ARCHIVOS_COMPLETOS_QMI_1_AL_17_SEP_22[[#This Row],[VENTAS MABE]:[OTROS]])</f>
        <v>11</v>
      </c>
      <c r="Y723" s="42">
        <f>IFERROR(ARCHIVOS_COMPLETOS_QMI_1_AL_17_SEP_22[[#This Row],[VENTAS MABE]]/ARCHIVOS_COMPLETOS_QMI_1_AL_17_SEP_22[[#This Row],[VENTAS INDURAMA]],0)</f>
        <v>1.25</v>
      </c>
      <c r="Z723" t="str">
        <f>VLOOKUP(ARCHIVOS_COMPLETOS_QMI_1_AL_17_SEP_22[[#This Row],[Columna1]],Tabla5[CLAVE],1,0)</f>
        <v>638 - SUKASA GUAYAQUILCOCINAS</v>
      </c>
    </row>
    <row r="724" spans="1:26" x14ac:dyDescent="0.3">
      <c r="A724" t="str">
        <f>CONCATENATE(ARCHIVOS_COMPLETOS_QMI_1_AL_17_SEP_22[[#This Row],[TIENDA HMPV]],ARCHIVOS_COMPLETOS_QMI_1_AL_17_SEP_22[[#This Row],[LINEA]])</f>
        <v>638 - SUKASA GUAYAQUILEMPOTRE</v>
      </c>
      <c r="B724" t="s">
        <v>244</v>
      </c>
      <c r="C724" t="s">
        <v>245</v>
      </c>
      <c r="D724" t="s">
        <v>45</v>
      </c>
      <c r="E724" t="s">
        <v>246</v>
      </c>
      <c r="F724" t="s">
        <v>32</v>
      </c>
      <c r="G724">
        <v>9</v>
      </c>
      <c r="H724">
        <v>4</v>
      </c>
      <c r="I724">
        <v>1</v>
      </c>
      <c r="J724">
        <v>1</v>
      </c>
      <c r="K724">
        <v>0</v>
      </c>
      <c r="L724">
        <v>0</v>
      </c>
      <c r="M724">
        <v>0</v>
      </c>
      <c r="P724">
        <v>8</v>
      </c>
      <c r="T724" s="42"/>
      <c r="U724" s="42"/>
      <c r="W724" t="str">
        <f>VLOOKUP(ARCHIVOS_COMPLETOS_QMI_1_AL_17_SEP_22[[#This Row],[TIENDA HMPV]],Tabla6[[NOMBRE PDV HMPDV]:[RETAIL MAPPING]],2,0)</f>
        <v>ORO</v>
      </c>
      <c r="X724">
        <f>SUM(ARCHIVOS_COMPLETOS_QMI_1_AL_17_SEP_22[[#This Row],[VENTAS MABE]:[OTROS]])</f>
        <v>14</v>
      </c>
      <c r="Y724" s="42">
        <f>IFERROR(ARCHIVOS_COMPLETOS_QMI_1_AL_17_SEP_22[[#This Row],[VENTAS MABE]]/ARCHIVOS_COMPLETOS_QMI_1_AL_17_SEP_22[[#This Row],[VENTAS INDURAMA]],0)</f>
        <v>4</v>
      </c>
      <c r="Z724" t="str">
        <f>VLOOKUP(ARCHIVOS_COMPLETOS_QMI_1_AL_17_SEP_22[[#This Row],[Columna1]],Tabla5[CLAVE],1,0)</f>
        <v>638 - SUKASA GUAYAQUILEMPOTRE</v>
      </c>
    </row>
    <row r="725" spans="1:26" x14ac:dyDescent="0.3">
      <c r="A725" t="str">
        <f>CONCATENATE(ARCHIVOS_COMPLETOS_QMI_1_AL_17_SEP_22[[#This Row],[TIENDA HMPV]],ARCHIVOS_COMPLETOS_QMI_1_AL_17_SEP_22[[#This Row],[LINEA]])</f>
        <v>638 - SUKASA GUAYAQUILGLOBALES</v>
      </c>
      <c r="B725" t="s">
        <v>244</v>
      </c>
      <c r="C725" t="s">
        <v>245</v>
      </c>
      <c r="D725" t="s">
        <v>45</v>
      </c>
      <c r="E725" t="s">
        <v>246</v>
      </c>
      <c r="F725" t="s">
        <v>27</v>
      </c>
      <c r="G725">
        <v>13</v>
      </c>
      <c r="H725">
        <v>1</v>
      </c>
      <c r="I725">
        <v>2</v>
      </c>
      <c r="J725">
        <v>0</v>
      </c>
      <c r="K725">
        <v>2</v>
      </c>
      <c r="L725">
        <v>1</v>
      </c>
      <c r="M725">
        <v>2</v>
      </c>
      <c r="P725">
        <v>5</v>
      </c>
      <c r="T725" s="42"/>
      <c r="U725" s="42"/>
      <c r="W725" t="str">
        <f>VLOOKUP(ARCHIVOS_COMPLETOS_QMI_1_AL_17_SEP_22[[#This Row],[TIENDA HMPV]],Tabla6[[NOMBRE PDV HMPDV]:[RETAIL MAPPING]],2,0)</f>
        <v>ORO</v>
      </c>
      <c r="X725">
        <f>SUM(ARCHIVOS_COMPLETOS_QMI_1_AL_17_SEP_22[[#This Row],[VENTAS MABE]:[OTROS]])</f>
        <v>13</v>
      </c>
      <c r="Y725" s="42">
        <f>IFERROR(ARCHIVOS_COMPLETOS_QMI_1_AL_17_SEP_22[[#This Row],[VENTAS MABE]]/ARCHIVOS_COMPLETOS_QMI_1_AL_17_SEP_22[[#This Row],[VENTAS INDURAMA]],0)</f>
        <v>0.5</v>
      </c>
      <c r="Z725" t="str">
        <f>VLOOKUP(ARCHIVOS_COMPLETOS_QMI_1_AL_17_SEP_22[[#This Row],[Columna1]],Tabla5[CLAVE],1,0)</f>
        <v>638 - SUKASA GUAYAQUILGLOBALES</v>
      </c>
    </row>
    <row r="726" spans="1:26" x14ac:dyDescent="0.3">
      <c r="A726" t="str">
        <f>CONCATENATE(ARCHIVOS_COMPLETOS_QMI_1_AL_17_SEP_22[[#This Row],[TIENDA HMPV]],ARCHIVOS_COMPLETOS_QMI_1_AL_17_SEP_22[[#This Row],[LINEA]])</f>
        <v>638 - SUKASA GUAYAQUILLAVADO</v>
      </c>
      <c r="B726" t="s">
        <v>244</v>
      </c>
      <c r="C726" t="s">
        <v>245</v>
      </c>
      <c r="D726" t="s">
        <v>45</v>
      </c>
      <c r="E726" t="s">
        <v>246</v>
      </c>
      <c r="F726" t="s">
        <v>28</v>
      </c>
      <c r="G726">
        <v>16</v>
      </c>
      <c r="H726">
        <v>3</v>
      </c>
      <c r="I726">
        <v>0</v>
      </c>
      <c r="J726">
        <v>4</v>
      </c>
      <c r="K726">
        <v>9</v>
      </c>
      <c r="L726">
        <v>5</v>
      </c>
      <c r="M726">
        <v>0</v>
      </c>
      <c r="T726" s="42"/>
      <c r="U726" s="42"/>
      <c r="W726" t="str">
        <f>VLOOKUP(ARCHIVOS_COMPLETOS_QMI_1_AL_17_SEP_22[[#This Row],[TIENDA HMPV]],Tabla6[[NOMBRE PDV HMPDV]:[RETAIL MAPPING]],2,0)</f>
        <v>ORO</v>
      </c>
      <c r="X726">
        <f>SUM(ARCHIVOS_COMPLETOS_QMI_1_AL_17_SEP_22[[#This Row],[VENTAS MABE]:[OTROS]])</f>
        <v>21</v>
      </c>
      <c r="Y726" s="42">
        <f>IFERROR(ARCHIVOS_COMPLETOS_QMI_1_AL_17_SEP_22[[#This Row],[VENTAS MABE]]/ARCHIVOS_COMPLETOS_QMI_1_AL_17_SEP_22[[#This Row],[VENTAS INDURAMA]],0)</f>
        <v>0</v>
      </c>
      <c r="Z726" t="str">
        <f>VLOOKUP(ARCHIVOS_COMPLETOS_QMI_1_AL_17_SEP_22[[#This Row],[Columna1]],Tabla5[CLAVE],1,0)</f>
        <v>638 - SUKASA GUAYAQUILLAVADO</v>
      </c>
    </row>
    <row r="727" spans="1:26" x14ac:dyDescent="0.3">
      <c r="A727" t="str">
        <f>CONCATENATE(ARCHIVOS_COMPLETOS_QMI_1_AL_17_SEP_22[[#This Row],[TIENDA HMPV]],ARCHIVOS_COMPLETOS_QMI_1_AL_17_SEP_22[[#This Row],[LINEA]])</f>
        <v>638 - SUKASA GUAYAQUILREFRIGERACIÓN</v>
      </c>
      <c r="B727" t="s">
        <v>244</v>
      </c>
      <c r="C727" t="s">
        <v>245</v>
      </c>
      <c r="D727" t="s">
        <v>45</v>
      </c>
      <c r="E727" t="s">
        <v>246</v>
      </c>
      <c r="F727" t="s">
        <v>29</v>
      </c>
      <c r="G727">
        <v>17</v>
      </c>
      <c r="H727">
        <v>2</v>
      </c>
      <c r="I727">
        <v>1</v>
      </c>
      <c r="J727">
        <v>0</v>
      </c>
      <c r="K727">
        <v>1</v>
      </c>
      <c r="L727">
        <v>0</v>
      </c>
      <c r="M727">
        <v>0</v>
      </c>
      <c r="P727">
        <v>1</v>
      </c>
      <c r="T727" s="42"/>
      <c r="U727" s="42"/>
      <c r="W727" t="str">
        <f>VLOOKUP(ARCHIVOS_COMPLETOS_QMI_1_AL_17_SEP_22[[#This Row],[TIENDA HMPV]],Tabla6[[NOMBRE PDV HMPDV]:[RETAIL MAPPING]],2,0)</f>
        <v>ORO</v>
      </c>
      <c r="X727">
        <f>SUM(ARCHIVOS_COMPLETOS_QMI_1_AL_17_SEP_22[[#This Row],[VENTAS MABE]:[OTROS]])</f>
        <v>5</v>
      </c>
      <c r="Y727" s="42">
        <f>IFERROR(ARCHIVOS_COMPLETOS_QMI_1_AL_17_SEP_22[[#This Row],[VENTAS MABE]]/ARCHIVOS_COMPLETOS_QMI_1_AL_17_SEP_22[[#This Row],[VENTAS INDURAMA]],0)</f>
        <v>2</v>
      </c>
      <c r="Z727" t="str">
        <f>VLOOKUP(ARCHIVOS_COMPLETOS_QMI_1_AL_17_SEP_22[[#This Row],[Columna1]],Tabla5[CLAVE],1,0)</f>
        <v>638 - SUKASA GUAYAQUILREFRIGERACIÓN</v>
      </c>
    </row>
    <row r="728" spans="1:26" x14ac:dyDescent="0.3">
      <c r="A728" t="str">
        <f>CONCATENATE(ARCHIVOS_COMPLETOS_QMI_1_AL_17_SEP_22[[#This Row],[TIENDA HMPV]],ARCHIVOS_COMPLETOS_QMI_1_AL_17_SEP_22[[#This Row],[LINEA]])</f>
        <v>195 - 602-TIENDA RIOBAMBA 602COCINAS</v>
      </c>
      <c r="B728" t="s">
        <v>247</v>
      </c>
      <c r="C728" t="s">
        <v>248</v>
      </c>
      <c r="D728" t="s">
        <v>39</v>
      </c>
      <c r="E728" t="s">
        <v>249</v>
      </c>
      <c r="F728" t="s">
        <v>26</v>
      </c>
      <c r="G728">
        <v>6</v>
      </c>
      <c r="H728">
        <v>2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T728" s="42"/>
      <c r="U728" s="42"/>
      <c r="W728" t="str">
        <f>VLOOKUP(ARCHIVOS_COMPLETOS_QMI_1_AL_17_SEP_22[[#This Row],[TIENDA HMPV]],Tabla6[[NOMBRE PDV HMPDV]:[RETAIL MAPPING]],2,0)</f>
        <v>BRONCE</v>
      </c>
      <c r="X728">
        <f>SUM(ARCHIVOS_COMPLETOS_QMI_1_AL_17_SEP_22[[#This Row],[VENTAS MABE]:[OTROS]])</f>
        <v>4</v>
      </c>
      <c r="Y728" s="42">
        <f>IFERROR(ARCHIVOS_COMPLETOS_QMI_1_AL_17_SEP_22[[#This Row],[VENTAS MABE]]/ARCHIVOS_COMPLETOS_QMI_1_AL_17_SEP_22[[#This Row],[VENTAS INDURAMA]],0)</f>
        <v>1</v>
      </c>
      <c r="Z728" t="str">
        <f>VLOOKUP(ARCHIVOS_COMPLETOS_QMI_1_AL_17_SEP_22[[#This Row],[Columna1]],Tabla5[CLAVE],1,0)</f>
        <v>195 - 602-TIENDA RIOBAMBA 602COCINAS</v>
      </c>
    </row>
    <row r="729" spans="1:26" x14ac:dyDescent="0.3">
      <c r="A729" t="str">
        <f>CONCATENATE(ARCHIVOS_COMPLETOS_QMI_1_AL_17_SEP_22[[#This Row],[TIENDA HMPV]],ARCHIVOS_COMPLETOS_QMI_1_AL_17_SEP_22[[#This Row],[LINEA]])</f>
        <v>195 - 602-TIENDA RIOBAMBA 602GLOBALES</v>
      </c>
      <c r="B729" t="s">
        <v>247</v>
      </c>
      <c r="C729" t="s">
        <v>248</v>
      </c>
      <c r="D729" t="s">
        <v>39</v>
      </c>
      <c r="E729" t="s">
        <v>249</v>
      </c>
      <c r="F729" t="s">
        <v>27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T729" s="42"/>
      <c r="U729" s="42"/>
      <c r="W729" t="str">
        <f>VLOOKUP(ARCHIVOS_COMPLETOS_QMI_1_AL_17_SEP_22[[#This Row],[TIENDA HMPV]],Tabla6[[NOMBRE PDV HMPDV]:[RETAIL MAPPING]],2,0)</f>
        <v>BRONCE</v>
      </c>
      <c r="X729">
        <f>SUM(ARCHIVOS_COMPLETOS_QMI_1_AL_17_SEP_22[[#This Row],[VENTAS MABE]:[OTROS]])</f>
        <v>1</v>
      </c>
      <c r="Y729" s="42">
        <f>IFERROR(ARCHIVOS_COMPLETOS_QMI_1_AL_17_SEP_22[[#This Row],[VENTAS MABE]]/ARCHIVOS_COMPLETOS_QMI_1_AL_17_SEP_22[[#This Row],[VENTAS INDURAMA]],0)</f>
        <v>0</v>
      </c>
      <c r="Z729" t="str">
        <f>VLOOKUP(ARCHIVOS_COMPLETOS_QMI_1_AL_17_SEP_22[[#This Row],[Columna1]],Tabla5[CLAVE],1,0)</f>
        <v>195 - 602-TIENDA RIOBAMBA 602GLOBALES</v>
      </c>
    </row>
    <row r="730" spans="1:26" x14ac:dyDescent="0.3">
      <c r="A730" t="str">
        <f>CONCATENATE(ARCHIVOS_COMPLETOS_QMI_1_AL_17_SEP_22[[#This Row],[TIENDA HMPV]],ARCHIVOS_COMPLETOS_QMI_1_AL_17_SEP_22[[#This Row],[LINEA]])</f>
        <v>195 - 602-TIENDA RIOBAMBA 602REFRIGERACIÓN</v>
      </c>
      <c r="B730" t="s">
        <v>247</v>
      </c>
      <c r="C730" t="s">
        <v>248</v>
      </c>
      <c r="D730" t="s">
        <v>39</v>
      </c>
      <c r="E730" t="s">
        <v>249</v>
      </c>
      <c r="F730" t="s">
        <v>29</v>
      </c>
      <c r="G730">
        <v>2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T730" s="42"/>
      <c r="U730" s="42"/>
      <c r="W730" t="str">
        <f>VLOOKUP(ARCHIVOS_COMPLETOS_QMI_1_AL_17_SEP_22[[#This Row],[TIENDA HMPV]],Tabla6[[NOMBRE PDV HMPDV]:[RETAIL MAPPING]],2,0)</f>
        <v>BRONCE</v>
      </c>
      <c r="X730">
        <f>SUM(ARCHIVOS_COMPLETOS_QMI_1_AL_17_SEP_22[[#This Row],[VENTAS MABE]:[OTROS]])</f>
        <v>1</v>
      </c>
      <c r="Y730" s="42">
        <f>IFERROR(ARCHIVOS_COMPLETOS_QMI_1_AL_17_SEP_22[[#This Row],[VENTAS MABE]]/ARCHIVOS_COMPLETOS_QMI_1_AL_17_SEP_22[[#This Row],[VENTAS INDURAMA]],0)</f>
        <v>0</v>
      </c>
      <c r="Z730" t="str">
        <f>VLOOKUP(ARCHIVOS_COMPLETOS_QMI_1_AL_17_SEP_22[[#This Row],[Columna1]],Tabla5[CLAVE],1,0)</f>
        <v>195 - 602-TIENDA RIOBAMBA 602REFRIGERACIÓN</v>
      </c>
    </row>
    <row r="731" spans="1:26" x14ac:dyDescent="0.3">
      <c r="A731" t="str">
        <f>CONCATENATE(ARCHIVOS_COMPLETOS_QMI_1_AL_17_SEP_22[[#This Row],[TIENDA HMPV]],ARCHIVOS_COMPLETOS_QMI_1_AL_17_SEP_22[[#This Row],[LINEA]])</f>
        <v>196 - 605-TIENDA RIOBAMBA 605COCINAS</v>
      </c>
      <c r="B731" t="s">
        <v>247</v>
      </c>
      <c r="C731" t="s">
        <v>248</v>
      </c>
      <c r="D731" t="s">
        <v>39</v>
      </c>
      <c r="E731" t="s">
        <v>250</v>
      </c>
      <c r="F731" t="s">
        <v>26</v>
      </c>
      <c r="G731">
        <v>3</v>
      </c>
      <c r="H731">
        <v>3</v>
      </c>
      <c r="I731">
        <v>3</v>
      </c>
      <c r="J731">
        <v>0</v>
      </c>
      <c r="K731">
        <v>0</v>
      </c>
      <c r="L731">
        <v>0</v>
      </c>
      <c r="M731">
        <v>0</v>
      </c>
      <c r="N731">
        <v>0</v>
      </c>
      <c r="T731" s="42"/>
      <c r="U731" s="42"/>
      <c r="W731" t="str">
        <f>VLOOKUP(ARCHIVOS_COMPLETOS_QMI_1_AL_17_SEP_22[[#This Row],[TIENDA HMPV]],Tabla6[[NOMBRE PDV HMPDV]:[RETAIL MAPPING]],2,0)</f>
        <v>BRONCE</v>
      </c>
      <c r="X731">
        <f>SUM(ARCHIVOS_COMPLETOS_QMI_1_AL_17_SEP_22[[#This Row],[VENTAS MABE]:[OTROS]])</f>
        <v>6</v>
      </c>
      <c r="Y731" s="42">
        <f>IFERROR(ARCHIVOS_COMPLETOS_QMI_1_AL_17_SEP_22[[#This Row],[VENTAS MABE]]/ARCHIVOS_COMPLETOS_QMI_1_AL_17_SEP_22[[#This Row],[VENTAS INDURAMA]],0)</f>
        <v>1</v>
      </c>
      <c r="Z731" t="str">
        <f>VLOOKUP(ARCHIVOS_COMPLETOS_QMI_1_AL_17_SEP_22[[#This Row],[Columna1]],Tabla5[CLAVE],1,0)</f>
        <v>196 - 605-TIENDA RIOBAMBA 605COCINAS</v>
      </c>
    </row>
    <row r="732" spans="1:26" x14ac:dyDescent="0.3">
      <c r="A732" t="str">
        <f>CONCATENATE(ARCHIVOS_COMPLETOS_QMI_1_AL_17_SEP_22[[#This Row],[TIENDA HMPV]],ARCHIVOS_COMPLETOS_QMI_1_AL_17_SEP_22[[#This Row],[LINEA]])</f>
        <v>196 - 605-TIENDA RIOBAMBA 605EMPOTRE</v>
      </c>
      <c r="B732" t="s">
        <v>247</v>
      </c>
      <c r="C732" t="s">
        <v>248</v>
      </c>
      <c r="D732" t="s">
        <v>39</v>
      </c>
      <c r="E732" t="s">
        <v>250</v>
      </c>
      <c r="F732" t="s">
        <v>32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T732" s="42"/>
      <c r="U732" s="42"/>
      <c r="W732" t="str">
        <f>VLOOKUP(ARCHIVOS_COMPLETOS_QMI_1_AL_17_SEP_22[[#This Row],[TIENDA HMPV]],Tabla6[[NOMBRE PDV HMPDV]:[RETAIL MAPPING]],2,0)</f>
        <v>BRONCE</v>
      </c>
      <c r="X732">
        <f>SUM(ARCHIVOS_COMPLETOS_QMI_1_AL_17_SEP_22[[#This Row],[VENTAS MABE]:[OTROS]])</f>
        <v>0</v>
      </c>
      <c r="Y732" s="42">
        <f>IFERROR(ARCHIVOS_COMPLETOS_QMI_1_AL_17_SEP_22[[#This Row],[VENTAS MABE]]/ARCHIVOS_COMPLETOS_QMI_1_AL_17_SEP_22[[#This Row],[VENTAS INDURAMA]],0)</f>
        <v>0</v>
      </c>
      <c r="Z732" t="str">
        <f>VLOOKUP(ARCHIVOS_COMPLETOS_QMI_1_AL_17_SEP_22[[#This Row],[Columna1]],Tabla5[CLAVE],1,0)</f>
        <v>196 - 605-TIENDA RIOBAMBA 605EMPOTRE</v>
      </c>
    </row>
    <row r="733" spans="1:26" x14ac:dyDescent="0.3">
      <c r="A733" t="str">
        <f>CONCATENATE(ARCHIVOS_COMPLETOS_QMI_1_AL_17_SEP_22[[#This Row],[TIENDA HMPV]],ARCHIVOS_COMPLETOS_QMI_1_AL_17_SEP_22[[#This Row],[LINEA]])</f>
        <v>196 - 605-TIENDA RIOBAMBA 605GLOBALES</v>
      </c>
      <c r="B733" t="s">
        <v>247</v>
      </c>
      <c r="C733" t="s">
        <v>248</v>
      </c>
      <c r="D733" t="s">
        <v>39</v>
      </c>
      <c r="E733" t="s">
        <v>250</v>
      </c>
      <c r="F733" t="s">
        <v>27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T733" s="42"/>
      <c r="U733" s="42"/>
      <c r="W733" t="str">
        <f>VLOOKUP(ARCHIVOS_COMPLETOS_QMI_1_AL_17_SEP_22[[#This Row],[TIENDA HMPV]],Tabla6[[NOMBRE PDV HMPDV]:[RETAIL MAPPING]],2,0)</f>
        <v>BRONCE</v>
      </c>
      <c r="X733">
        <f>SUM(ARCHIVOS_COMPLETOS_QMI_1_AL_17_SEP_22[[#This Row],[VENTAS MABE]:[OTROS]])</f>
        <v>1</v>
      </c>
      <c r="Y733" s="42">
        <f>IFERROR(ARCHIVOS_COMPLETOS_QMI_1_AL_17_SEP_22[[#This Row],[VENTAS MABE]]/ARCHIVOS_COMPLETOS_QMI_1_AL_17_SEP_22[[#This Row],[VENTAS INDURAMA]],0)</f>
        <v>0</v>
      </c>
      <c r="Z733" t="str">
        <f>VLOOKUP(ARCHIVOS_COMPLETOS_QMI_1_AL_17_SEP_22[[#This Row],[Columna1]],Tabla5[CLAVE],1,0)</f>
        <v>196 - 605-TIENDA RIOBAMBA 605GLOBALES</v>
      </c>
    </row>
    <row r="734" spans="1:26" x14ac:dyDescent="0.3">
      <c r="A734" t="str">
        <f>CONCATENATE(ARCHIVOS_COMPLETOS_QMI_1_AL_17_SEP_22[[#This Row],[TIENDA HMPV]],ARCHIVOS_COMPLETOS_QMI_1_AL_17_SEP_22[[#This Row],[LINEA]])</f>
        <v>196 - 605-TIENDA RIOBAMBA 605REFRIGERACIÓN</v>
      </c>
      <c r="B734" t="s">
        <v>247</v>
      </c>
      <c r="C734" t="s">
        <v>248</v>
      </c>
      <c r="D734" t="s">
        <v>39</v>
      </c>
      <c r="E734" t="s">
        <v>250</v>
      </c>
      <c r="F734" t="s">
        <v>29</v>
      </c>
      <c r="G734">
        <v>2</v>
      </c>
      <c r="H734">
        <v>0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T734" s="42"/>
      <c r="U734" s="42"/>
      <c r="W734" t="str">
        <f>VLOOKUP(ARCHIVOS_COMPLETOS_QMI_1_AL_17_SEP_22[[#This Row],[TIENDA HMPV]],Tabla6[[NOMBRE PDV HMPDV]:[RETAIL MAPPING]],2,0)</f>
        <v>BRONCE</v>
      </c>
      <c r="X734">
        <f>SUM(ARCHIVOS_COMPLETOS_QMI_1_AL_17_SEP_22[[#This Row],[VENTAS MABE]:[OTROS]])</f>
        <v>2</v>
      </c>
      <c r="Y734" s="42">
        <f>IFERROR(ARCHIVOS_COMPLETOS_QMI_1_AL_17_SEP_22[[#This Row],[VENTAS MABE]]/ARCHIVOS_COMPLETOS_QMI_1_AL_17_SEP_22[[#This Row],[VENTAS INDURAMA]],0)</f>
        <v>0</v>
      </c>
      <c r="Z734" t="str">
        <f>VLOOKUP(ARCHIVOS_COMPLETOS_QMI_1_AL_17_SEP_22[[#This Row],[Columna1]],Tabla5[CLAVE],1,0)</f>
        <v>196 - 605-TIENDA RIOBAMBA 605REFRIGERACIÓN</v>
      </c>
    </row>
    <row r="735" spans="1:26" x14ac:dyDescent="0.3">
      <c r="A735" t="str">
        <f>CONCATENATE(ARCHIVOS_COMPLETOS_QMI_1_AL_17_SEP_22[[#This Row],[TIENDA HMPV]],ARCHIVOS_COMPLETOS_QMI_1_AL_17_SEP_22[[#This Row],[LINEA]])</f>
        <v>207 - RIOBAMBACOCINAS</v>
      </c>
      <c r="B735" t="s">
        <v>247</v>
      </c>
      <c r="C735" t="s">
        <v>248</v>
      </c>
      <c r="D735" t="s">
        <v>30</v>
      </c>
      <c r="E735" t="s">
        <v>251</v>
      </c>
      <c r="F735" t="s">
        <v>26</v>
      </c>
      <c r="G735">
        <v>6</v>
      </c>
      <c r="H735">
        <v>3</v>
      </c>
      <c r="I735">
        <v>7</v>
      </c>
      <c r="J735">
        <v>0</v>
      </c>
      <c r="K735">
        <v>0</v>
      </c>
      <c r="L735">
        <v>0</v>
      </c>
      <c r="M735">
        <v>0</v>
      </c>
      <c r="N735">
        <v>0</v>
      </c>
      <c r="T735" s="42"/>
      <c r="U735" s="42"/>
      <c r="W735" t="str">
        <f>VLOOKUP(ARCHIVOS_COMPLETOS_QMI_1_AL_17_SEP_22[[#This Row],[TIENDA HMPV]],Tabla6[[NOMBRE PDV HMPDV]:[RETAIL MAPPING]],2,0)</f>
        <v>BRONCE</v>
      </c>
      <c r="X735">
        <f>SUM(ARCHIVOS_COMPLETOS_QMI_1_AL_17_SEP_22[[#This Row],[VENTAS MABE]:[OTROS]])</f>
        <v>10</v>
      </c>
      <c r="Y735" s="42">
        <f>IFERROR(ARCHIVOS_COMPLETOS_QMI_1_AL_17_SEP_22[[#This Row],[VENTAS MABE]]/ARCHIVOS_COMPLETOS_QMI_1_AL_17_SEP_22[[#This Row],[VENTAS INDURAMA]],0)</f>
        <v>0.42857142857142855</v>
      </c>
      <c r="Z735" t="str">
        <f>VLOOKUP(ARCHIVOS_COMPLETOS_QMI_1_AL_17_SEP_22[[#This Row],[Columna1]],Tabla5[CLAVE],1,0)</f>
        <v>207 - RIOBAMBACOCINAS</v>
      </c>
    </row>
    <row r="736" spans="1:26" x14ac:dyDescent="0.3">
      <c r="A736" t="str">
        <f>CONCATENATE(ARCHIVOS_COMPLETOS_QMI_1_AL_17_SEP_22[[#This Row],[TIENDA HMPV]],ARCHIVOS_COMPLETOS_QMI_1_AL_17_SEP_22[[#This Row],[LINEA]])</f>
        <v>207 - RIOBAMBAGLOBALES</v>
      </c>
      <c r="B736" t="s">
        <v>247</v>
      </c>
      <c r="C736" t="s">
        <v>248</v>
      </c>
      <c r="D736" t="s">
        <v>30</v>
      </c>
      <c r="E736" t="s">
        <v>251</v>
      </c>
      <c r="F736" t="s">
        <v>27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T736" s="42"/>
      <c r="U736" s="42"/>
      <c r="W736" t="str">
        <f>VLOOKUP(ARCHIVOS_COMPLETOS_QMI_1_AL_17_SEP_22[[#This Row],[TIENDA HMPV]],Tabla6[[NOMBRE PDV HMPDV]:[RETAIL MAPPING]],2,0)</f>
        <v>BRONCE</v>
      </c>
      <c r="X736">
        <f>SUM(ARCHIVOS_COMPLETOS_QMI_1_AL_17_SEP_22[[#This Row],[VENTAS MABE]:[OTROS]])</f>
        <v>1</v>
      </c>
      <c r="Y736" s="42">
        <f>IFERROR(ARCHIVOS_COMPLETOS_QMI_1_AL_17_SEP_22[[#This Row],[VENTAS MABE]]/ARCHIVOS_COMPLETOS_QMI_1_AL_17_SEP_22[[#This Row],[VENTAS INDURAMA]],0)</f>
        <v>0</v>
      </c>
      <c r="Z736" t="str">
        <f>VLOOKUP(ARCHIVOS_COMPLETOS_QMI_1_AL_17_SEP_22[[#This Row],[Columna1]],Tabla5[CLAVE],1,0)</f>
        <v>207 - RIOBAMBAGLOBALES</v>
      </c>
    </row>
    <row r="737" spans="1:26" x14ac:dyDescent="0.3">
      <c r="A737" t="str">
        <f>CONCATENATE(ARCHIVOS_COMPLETOS_QMI_1_AL_17_SEP_22[[#This Row],[TIENDA HMPV]],ARCHIVOS_COMPLETOS_QMI_1_AL_17_SEP_22[[#This Row],[LINEA]])</f>
        <v>207 - RIOBAMBAREFRIGERACIÓN</v>
      </c>
      <c r="B737" t="s">
        <v>247</v>
      </c>
      <c r="C737" t="s">
        <v>248</v>
      </c>
      <c r="D737" t="s">
        <v>30</v>
      </c>
      <c r="E737" t="s">
        <v>251</v>
      </c>
      <c r="F737" t="s">
        <v>29</v>
      </c>
      <c r="G737">
        <v>4</v>
      </c>
      <c r="H737">
        <v>1</v>
      </c>
      <c r="I737">
        <v>4</v>
      </c>
      <c r="J737">
        <v>3</v>
      </c>
      <c r="K737">
        <v>0</v>
      </c>
      <c r="L737">
        <v>1</v>
      </c>
      <c r="M737">
        <v>0</v>
      </c>
      <c r="N737">
        <v>0</v>
      </c>
      <c r="T737" s="42"/>
      <c r="U737" s="42"/>
      <c r="W737" t="str">
        <f>VLOOKUP(ARCHIVOS_COMPLETOS_QMI_1_AL_17_SEP_22[[#This Row],[TIENDA HMPV]],Tabla6[[NOMBRE PDV HMPDV]:[RETAIL MAPPING]],2,0)</f>
        <v>BRONCE</v>
      </c>
      <c r="X737">
        <f>SUM(ARCHIVOS_COMPLETOS_QMI_1_AL_17_SEP_22[[#This Row],[VENTAS MABE]:[OTROS]])</f>
        <v>9</v>
      </c>
      <c r="Y737" s="42">
        <f>IFERROR(ARCHIVOS_COMPLETOS_QMI_1_AL_17_SEP_22[[#This Row],[VENTAS MABE]]/ARCHIVOS_COMPLETOS_QMI_1_AL_17_SEP_22[[#This Row],[VENTAS INDURAMA]],0)</f>
        <v>0.25</v>
      </c>
      <c r="Z737" t="str">
        <f>VLOOKUP(ARCHIVOS_COMPLETOS_QMI_1_AL_17_SEP_22[[#This Row],[Columna1]],Tabla5[CLAVE],1,0)</f>
        <v>207 - RIOBAMBAREFRIGERACIÓN</v>
      </c>
    </row>
    <row r="738" spans="1:26" x14ac:dyDescent="0.3">
      <c r="A738" t="str">
        <f>CONCATENATE(ARCHIVOS_COMPLETOS_QMI_1_AL_17_SEP_22[[#This Row],[TIENDA HMPV]],ARCHIVOS_COMPLETOS_QMI_1_AL_17_SEP_22[[#This Row],[LINEA]])</f>
        <v>233 - RIOBAMBA_2COCINAS</v>
      </c>
      <c r="B738" t="s">
        <v>247</v>
      </c>
      <c r="C738" t="s">
        <v>248</v>
      </c>
      <c r="D738" t="s">
        <v>30</v>
      </c>
      <c r="E738" t="s">
        <v>252</v>
      </c>
      <c r="F738" t="s">
        <v>26</v>
      </c>
      <c r="G738">
        <v>3</v>
      </c>
      <c r="H738">
        <v>2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T738" s="42"/>
      <c r="U738" s="42"/>
      <c r="W738" t="str">
        <f>VLOOKUP(ARCHIVOS_COMPLETOS_QMI_1_AL_17_SEP_22[[#This Row],[TIENDA HMPV]],Tabla6[[NOMBRE PDV HMPDV]:[RETAIL MAPPING]],2,0)</f>
        <v>BRONCE</v>
      </c>
      <c r="X738">
        <f>SUM(ARCHIVOS_COMPLETOS_QMI_1_AL_17_SEP_22[[#This Row],[VENTAS MABE]:[OTROS]])</f>
        <v>4</v>
      </c>
      <c r="Y738" s="42">
        <f>IFERROR(ARCHIVOS_COMPLETOS_QMI_1_AL_17_SEP_22[[#This Row],[VENTAS MABE]]/ARCHIVOS_COMPLETOS_QMI_1_AL_17_SEP_22[[#This Row],[VENTAS INDURAMA]],0)</f>
        <v>1</v>
      </c>
      <c r="Z738" t="str">
        <f>VLOOKUP(ARCHIVOS_COMPLETOS_QMI_1_AL_17_SEP_22[[#This Row],[Columna1]],Tabla5[CLAVE],1,0)</f>
        <v>233 - RIOBAMBA_2COCINAS</v>
      </c>
    </row>
    <row r="739" spans="1:26" x14ac:dyDescent="0.3">
      <c r="A739" t="str">
        <f>CONCATENATE(ARCHIVOS_COMPLETOS_QMI_1_AL_17_SEP_22[[#This Row],[TIENDA HMPV]],ARCHIVOS_COMPLETOS_QMI_1_AL_17_SEP_22[[#This Row],[LINEA]])</f>
        <v>233 - RIOBAMBA_2GLOBALES</v>
      </c>
      <c r="B739" t="s">
        <v>247</v>
      </c>
      <c r="C739" t="s">
        <v>248</v>
      </c>
      <c r="D739" t="s">
        <v>30</v>
      </c>
      <c r="E739" t="s">
        <v>252</v>
      </c>
      <c r="F739" t="s">
        <v>27</v>
      </c>
      <c r="G739">
        <v>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T739" s="42"/>
      <c r="U739" s="42"/>
      <c r="W739" t="str">
        <f>VLOOKUP(ARCHIVOS_COMPLETOS_QMI_1_AL_17_SEP_22[[#This Row],[TIENDA HMPV]],Tabla6[[NOMBRE PDV HMPDV]:[RETAIL MAPPING]],2,0)</f>
        <v>BRONCE</v>
      </c>
      <c r="X739">
        <f>SUM(ARCHIVOS_COMPLETOS_QMI_1_AL_17_SEP_22[[#This Row],[VENTAS MABE]:[OTROS]])</f>
        <v>0</v>
      </c>
      <c r="Y739" s="42">
        <f>IFERROR(ARCHIVOS_COMPLETOS_QMI_1_AL_17_SEP_22[[#This Row],[VENTAS MABE]]/ARCHIVOS_COMPLETOS_QMI_1_AL_17_SEP_22[[#This Row],[VENTAS INDURAMA]],0)</f>
        <v>0</v>
      </c>
      <c r="Z739" t="str">
        <f>VLOOKUP(ARCHIVOS_COMPLETOS_QMI_1_AL_17_SEP_22[[#This Row],[Columna1]],Tabla5[CLAVE],1,0)</f>
        <v>233 - RIOBAMBA_2GLOBALES</v>
      </c>
    </row>
    <row r="740" spans="1:26" x14ac:dyDescent="0.3">
      <c r="A740" t="str">
        <f>CONCATENATE(ARCHIVOS_COMPLETOS_QMI_1_AL_17_SEP_22[[#This Row],[TIENDA HMPV]],ARCHIVOS_COMPLETOS_QMI_1_AL_17_SEP_22[[#This Row],[LINEA]])</f>
        <v>233 - RIOBAMBA_2LAVADO</v>
      </c>
      <c r="B740" t="s">
        <v>247</v>
      </c>
      <c r="C740" t="s">
        <v>248</v>
      </c>
      <c r="D740" t="s">
        <v>30</v>
      </c>
      <c r="E740" t="s">
        <v>252</v>
      </c>
      <c r="F740" t="s">
        <v>28</v>
      </c>
      <c r="G740">
        <v>1</v>
      </c>
      <c r="H740">
        <v>0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T740" s="42"/>
      <c r="U740" s="42"/>
      <c r="W740" t="str">
        <f>VLOOKUP(ARCHIVOS_COMPLETOS_QMI_1_AL_17_SEP_22[[#This Row],[TIENDA HMPV]],Tabla6[[NOMBRE PDV HMPDV]:[RETAIL MAPPING]],2,0)</f>
        <v>BRONCE</v>
      </c>
      <c r="X740">
        <f>SUM(ARCHIVOS_COMPLETOS_QMI_1_AL_17_SEP_22[[#This Row],[VENTAS MABE]:[OTROS]])</f>
        <v>2</v>
      </c>
      <c r="Y740" s="42">
        <f>IFERROR(ARCHIVOS_COMPLETOS_QMI_1_AL_17_SEP_22[[#This Row],[VENTAS MABE]]/ARCHIVOS_COMPLETOS_QMI_1_AL_17_SEP_22[[#This Row],[VENTAS INDURAMA]],0)</f>
        <v>0</v>
      </c>
      <c r="Z740" t="str">
        <f>VLOOKUP(ARCHIVOS_COMPLETOS_QMI_1_AL_17_SEP_22[[#This Row],[Columna1]],Tabla5[CLAVE],1,0)</f>
        <v>233 - RIOBAMBA_2LAVADO</v>
      </c>
    </row>
    <row r="741" spans="1:26" x14ac:dyDescent="0.3">
      <c r="A741" t="str">
        <f>CONCATENATE(ARCHIVOS_COMPLETOS_QMI_1_AL_17_SEP_22[[#This Row],[TIENDA HMPV]],ARCHIVOS_COMPLETOS_QMI_1_AL_17_SEP_22[[#This Row],[LINEA]])</f>
        <v>233 - RIOBAMBA_2REFRIGERACIÓN</v>
      </c>
      <c r="B741" t="s">
        <v>247</v>
      </c>
      <c r="C741" t="s">
        <v>248</v>
      </c>
      <c r="D741" t="s">
        <v>30</v>
      </c>
      <c r="E741" t="s">
        <v>252</v>
      </c>
      <c r="F741" t="s">
        <v>29</v>
      </c>
      <c r="G741">
        <v>2</v>
      </c>
      <c r="H741">
        <v>0</v>
      </c>
      <c r="I741">
        <v>2</v>
      </c>
      <c r="J741">
        <v>0</v>
      </c>
      <c r="K741">
        <v>1</v>
      </c>
      <c r="L741">
        <v>0</v>
      </c>
      <c r="M741">
        <v>0</v>
      </c>
      <c r="N741">
        <v>0</v>
      </c>
      <c r="T741" s="42"/>
      <c r="U741" s="42"/>
      <c r="W741" t="str">
        <f>VLOOKUP(ARCHIVOS_COMPLETOS_QMI_1_AL_17_SEP_22[[#This Row],[TIENDA HMPV]],Tabla6[[NOMBRE PDV HMPDV]:[RETAIL MAPPING]],2,0)</f>
        <v>BRONCE</v>
      </c>
      <c r="X741">
        <f>SUM(ARCHIVOS_COMPLETOS_QMI_1_AL_17_SEP_22[[#This Row],[VENTAS MABE]:[OTROS]])</f>
        <v>3</v>
      </c>
      <c r="Y741" s="42">
        <f>IFERROR(ARCHIVOS_COMPLETOS_QMI_1_AL_17_SEP_22[[#This Row],[VENTAS MABE]]/ARCHIVOS_COMPLETOS_QMI_1_AL_17_SEP_22[[#This Row],[VENTAS INDURAMA]],0)</f>
        <v>0</v>
      </c>
      <c r="Z741" t="str">
        <f>VLOOKUP(ARCHIVOS_COMPLETOS_QMI_1_AL_17_SEP_22[[#This Row],[Columna1]],Tabla5[CLAVE],1,0)</f>
        <v>233 - RIOBAMBA_2REFRIGERACIÓN</v>
      </c>
    </row>
    <row r="742" spans="1:26" x14ac:dyDescent="0.3">
      <c r="A742" t="str">
        <f>CONCATENATE(ARCHIVOS_COMPLETOS_QMI_1_AL_17_SEP_22[[#This Row],[TIENDA HMPV]],ARCHIVOS_COMPLETOS_QMI_1_AL_17_SEP_22[[#This Row],[LINEA]])</f>
        <v>296 - JAPON RIOBAMBACOCINAS</v>
      </c>
      <c r="B742" t="s">
        <v>247</v>
      </c>
      <c r="C742" t="s">
        <v>248</v>
      </c>
      <c r="D742" t="s">
        <v>41</v>
      </c>
      <c r="E742" t="s">
        <v>253</v>
      </c>
      <c r="F742" t="s">
        <v>26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T742" s="42"/>
      <c r="U742" s="42"/>
      <c r="W742" t="str">
        <f>VLOOKUP(ARCHIVOS_COMPLETOS_QMI_1_AL_17_SEP_22[[#This Row],[TIENDA HMPV]],Tabla6[[NOMBRE PDV HMPDV]:[RETAIL MAPPING]],2,0)</f>
        <v>BRONCE</v>
      </c>
      <c r="X742">
        <f>SUM(ARCHIVOS_COMPLETOS_QMI_1_AL_17_SEP_22[[#This Row],[VENTAS MABE]:[OTROS]])</f>
        <v>1</v>
      </c>
      <c r="Y742" s="42">
        <f>IFERROR(ARCHIVOS_COMPLETOS_QMI_1_AL_17_SEP_22[[#This Row],[VENTAS MABE]]/ARCHIVOS_COMPLETOS_QMI_1_AL_17_SEP_22[[#This Row],[VENTAS INDURAMA]],0)</f>
        <v>0</v>
      </c>
      <c r="Z742" t="str">
        <f>VLOOKUP(ARCHIVOS_COMPLETOS_QMI_1_AL_17_SEP_22[[#This Row],[Columna1]],Tabla5[CLAVE],1,0)</f>
        <v>296 - JAPON RIOBAMBACOCINAS</v>
      </c>
    </row>
    <row r="743" spans="1:26" x14ac:dyDescent="0.3">
      <c r="A743" t="str">
        <f>CONCATENATE(ARCHIVOS_COMPLETOS_QMI_1_AL_17_SEP_22[[#This Row],[TIENDA HMPV]],ARCHIVOS_COMPLETOS_QMI_1_AL_17_SEP_22[[#This Row],[LINEA]])</f>
        <v>296 - JAPON RIOBAMBAREFRIGERACIÓN</v>
      </c>
      <c r="B743" t="s">
        <v>247</v>
      </c>
      <c r="C743" t="s">
        <v>248</v>
      </c>
      <c r="D743" t="s">
        <v>41</v>
      </c>
      <c r="E743" t="s">
        <v>253</v>
      </c>
      <c r="F743" t="s">
        <v>29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T743" s="42"/>
      <c r="U743" s="42"/>
      <c r="W743" t="str">
        <f>VLOOKUP(ARCHIVOS_COMPLETOS_QMI_1_AL_17_SEP_22[[#This Row],[TIENDA HMPV]],Tabla6[[NOMBRE PDV HMPDV]:[RETAIL MAPPING]],2,0)</f>
        <v>BRONCE</v>
      </c>
      <c r="X743">
        <f>SUM(ARCHIVOS_COMPLETOS_QMI_1_AL_17_SEP_22[[#This Row],[VENTAS MABE]:[OTROS]])</f>
        <v>0</v>
      </c>
      <c r="Y743" s="42">
        <f>IFERROR(ARCHIVOS_COMPLETOS_QMI_1_AL_17_SEP_22[[#This Row],[VENTAS MABE]]/ARCHIVOS_COMPLETOS_QMI_1_AL_17_SEP_22[[#This Row],[VENTAS INDURAMA]],0)</f>
        <v>0</v>
      </c>
      <c r="Z743" t="str">
        <f>VLOOKUP(ARCHIVOS_COMPLETOS_QMI_1_AL_17_SEP_22[[#This Row],[Columna1]],Tabla5[CLAVE],1,0)</f>
        <v>296 - JAPON RIOBAMBAREFRIGERACIÓN</v>
      </c>
    </row>
    <row r="744" spans="1:26" x14ac:dyDescent="0.3">
      <c r="A744" t="str">
        <f>CONCATENATE(ARCHIVOS_COMPLETOS_QMI_1_AL_17_SEP_22[[#This Row],[TIENDA HMPV]],ARCHIVOS_COMPLETOS_QMI_1_AL_17_SEP_22[[#This Row],[LINEA]])</f>
        <v>274 - MULTIPLAZA RIOBAMBACOCINAS</v>
      </c>
      <c r="B744" t="s">
        <v>247</v>
      </c>
      <c r="C744" t="s">
        <v>248</v>
      </c>
      <c r="D744" t="s">
        <v>79</v>
      </c>
      <c r="E744" t="s">
        <v>254</v>
      </c>
      <c r="F744" t="s">
        <v>26</v>
      </c>
      <c r="G744">
        <v>5</v>
      </c>
      <c r="H744">
        <v>3</v>
      </c>
      <c r="T744" s="42"/>
      <c r="U744" s="42"/>
      <c r="W744" t="str">
        <f>VLOOKUP(ARCHIVOS_COMPLETOS_QMI_1_AL_17_SEP_22[[#This Row],[TIENDA HMPV]],Tabla6[[NOMBRE PDV HMPDV]:[RETAIL MAPPING]],2,0)</f>
        <v>ORO</v>
      </c>
      <c r="X744">
        <f>SUM(ARCHIVOS_COMPLETOS_QMI_1_AL_17_SEP_22[[#This Row],[VENTAS MABE]:[OTROS]])</f>
        <v>3</v>
      </c>
      <c r="Y744" s="42">
        <f>IFERROR(ARCHIVOS_COMPLETOS_QMI_1_AL_17_SEP_22[[#This Row],[VENTAS MABE]]/ARCHIVOS_COMPLETOS_QMI_1_AL_17_SEP_22[[#This Row],[VENTAS INDURAMA]],0)</f>
        <v>0</v>
      </c>
      <c r="Z744" t="str">
        <f>VLOOKUP(ARCHIVOS_COMPLETOS_QMI_1_AL_17_SEP_22[[#This Row],[Columna1]],Tabla5[CLAVE],1,0)</f>
        <v>274 - MULTIPLAZA RIOBAMBACOCINAS</v>
      </c>
    </row>
    <row r="745" spans="1:26" x14ac:dyDescent="0.3">
      <c r="A745" t="str">
        <f>CONCATENATE(ARCHIVOS_COMPLETOS_QMI_1_AL_17_SEP_22[[#This Row],[TIENDA HMPV]],ARCHIVOS_COMPLETOS_QMI_1_AL_17_SEP_22[[#This Row],[LINEA]])</f>
        <v>274 - MULTIPLAZA RIOBAMBAEMPOTRE</v>
      </c>
      <c r="B745" t="s">
        <v>247</v>
      </c>
      <c r="C745" t="s">
        <v>248</v>
      </c>
      <c r="D745" t="s">
        <v>79</v>
      </c>
      <c r="E745" t="s">
        <v>254</v>
      </c>
      <c r="F745" t="s">
        <v>32</v>
      </c>
      <c r="G745">
        <v>0</v>
      </c>
      <c r="H745">
        <v>0</v>
      </c>
      <c r="T745" s="42"/>
      <c r="U745" s="42"/>
      <c r="W745" t="str">
        <f>VLOOKUP(ARCHIVOS_COMPLETOS_QMI_1_AL_17_SEP_22[[#This Row],[TIENDA HMPV]],Tabla6[[NOMBRE PDV HMPDV]:[RETAIL MAPPING]],2,0)</f>
        <v>ORO</v>
      </c>
      <c r="X745">
        <f>SUM(ARCHIVOS_COMPLETOS_QMI_1_AL_17_SEP_22[[#This Row],[VENTAS MABE]:[OTROS]])</f>
        <v>0</v>
      </c>
      <c r="Y745" s="42">
        <f>IFERROR(ARCHIVOS_COMPLETOS_QMI_1_AL_17_SEP_22[[#This Row],[VENTAS MABE]]/ARCHIVOS_COMPLETOS_QMI_1_AL_17_SEP_22[[#This Row],[VENTAS INDURAMA]],0)</f>
        <v>0</v>
      </c>
      <c r="Z745" t="str">
        <f>VLOOKUP(ARCHIVOS_COMPLETOS_QMI_1_AL_17_SEP_22[[#This Row],[Columna1]],Tabla5[CLAVE],1,0)</f>
        <v>274 - MULTIPLAZA RIOBAMBAEMPOTRE</v>
      </c>
    </row>
    <row r="746" spans="1:26" x14ac:dyDescent="0.3">
      <c r="A746" t="str">
        <f>CONCATENATE(ARCHIVOS_COMPLETOS_QMI_1_AL_17_SEP_22[[#This Row],[TIENDA HMPV]],ARCHIVOS_COMPLETOS_QMI_1_AL_17_SEP_22[[#This Row],[LINEA]])</f>
        <v>274 - MULTIPLAZA RIOBAMBAGLOBALES</v>
      </c>
      <c r="B746" t="s">
        <v>247</v>
      </c>
      <c r="C746" t="s">
        <v>248</v>
      </c>
      <c r="D746" t="s">
        <v>79</v>
      </c>
      <c r="E746" t="s">
        <v>254</v>
      </c>
      <c r="F746" t="s">
        <v>27</v>
      </c>
      <c r="G746">
        <v>7</v>
      </c>
      <c r="H746">
        <v>0</v>
      </c>
      <c r="T746" s="42"/>
      <c r="U746" s="42"/>
      <c r="W746" t="str">
        <f>VLOOKUP(ARCHIVOS_COMPLETOS_QMI_1_AL_17_SEP_22[[#This Row],[TIENDA HMPV]],Tabla6[[NOMBRE PDV HMPDV]:[RETAIL MAPPING]],2,0)</f>
        <v>ORO</v>
      </c>
      <c r="X746">
        <f>SUM(ARCHIVOS_COMPLETOS_QMI_1_AL_17_SEP_22[[#This Row],[VENTAS MABE]:[OTROS]])</f>
        <v>0</v>
      </c>
      <c r="Y746" s="42">
        <f>IFERROR(ARCHIVOS_COMPLETOS_QMI_1_AL_17_SEP_22[[#This Row],[VENTAS MABE]]/ARCHIVOS_COMPLETOS_QMI_1_AL_17_SEP_22[[#This Row],[VENTAS INDURAMA]],0)</f>
        <v>0</v>
      </c>
      <c r="Z746" t="str">
        <f>VLOOKUP(ARCHIVOS_COMPLETOS_QMI_1_AL_17_SEP_22[[#This Row],[Columna1]],Tabla5[CLAVE],1,0)</f>
        <v>274 - MULTIPLAZA RIOBAMBAGLOBALES</v>
      </c>
    </row>
    <row r="747" spans="1:26" x14ac:dyDescent="0.3">
      <c r="A747" t="str">
        <f>CONCATENATE(ARCHIVOS_COMPLETOS_QMI_1_AL_17_SEP_22[[#This Row],[TIENDA HMPV]],ARCHIVOS_COMPLETOS_QMI_1_AL_17_SEP_22[[#This Row],[LINEA]])</f>
        <v>274 - MULTIPLAZA RIOBAMBALAVADO</v>
      </c>
      <c r="B747" t="s">
        <v>247</v>
      </c>
      <c r="C747" t="s">
        <v>248</v>
      </c>
      <c r="D747" t="s">
        <v>79</v>
      </c>
      <c r="E747" t="s">
        <v>254</v>
      </c>
      <c r="F747" t="s">
        <v>28</v>
      </c>
      <c r="G747">
        <v>10</v>
      </c>
      <c r="H747">
        <v>1</v>
      </c>
      <c r="T747" s="42"/>
      <c r="U747" s="42"/>
      <c r="W747" t="str">
        <f>VLOOKUP(ARCHIVOS_COMPLETOS_QMI_1_AL_17_SEP_22[[#This Row],[TIENDA HMPV]],Tabla6[[NOMBRE PDV HMPDV]:[RETAIL MAPPING]],2,0)</f>
        <v>ORO</v>
      </c>
      <c r="X747">
        <f>SUM(ARCHIVOS_COMPLETOS_QMI_1_AL_17_SEP_22[[#This Row],[VENTAS MABE]:[OTROS]])</f>
        <v>1</v>
      </c>
      <c r="Y747" s="42">
        <f>IFERROR(ARCHIVOS_COMPLETOS_QMI_1_AL_17_SEP_22[[#This Row],[VENTAS MABE]]/ARCHIVOS_COMPLETOS_QMI_1_AL_17_SEP_22[[#This Row],[VENTAS INDURAMA]],0)</f>
        <v>0</v>
      </c>
      <c r="Z747" t="str">
        <f>VLOOKUP(ARCHIVOS_COMPLETOS_QMI_1_AL_17_SEP_22[[#This Row],[Columna1]],Tabla5[CLAVE],1,0)</f>
        <v>274 - MULTIPLAZA RIOBAMBALAVADO</v>
      </c>
    </row>
    <row r="748" spans="1:26" x14ac:dyDescent="0.3">
      <c r="A748" t="str">
        <f>CONCATENATE(ARCHIVOS_COMPLETOS_QMI_1_AL_17_SEP_22[[#This Row],[TIENDA HMPV]],ARCHIVOS_COMPLETOS_QMI_1_AL_17_SEP_22[[#This Row],[LINEA]])</f>
        <v>274 - MULTIPLAZA RIOBAMBAREFRIGERACIÓN</v>
      </c>
      <c r="B748" t="s">
        <v>247</v>
      </c>
      <c r="C748" t="s">
        <v>248</v>
      </c>
      <c r="D748" t="s">
        <v>79</v>
      </c>
      <c r="E748" t="s">
        <v>254</v>
      </c>
      <c r="F748" t="s">
        <v>29</v>
      </c>
      <c r="G748">
        <v>5</v>
      </c>
      <c r="H748">
        <v>1</v>
      </c>
      <c r="T748" s="42"/>
      <c r="U748" s="42"/>
      <c r="W748" t="str">
        <f>VLOOKUP(ARCHIVOS_COMPLETOS_QMI_1_AL_17_SEP_22[[#This Row],[TIENDA HMPV]],Tabla6[[NOMBRE PDV HMPDV]:[RETAIL MAPPING]],2,0)</f>
        <v>ORO</v>
      </c>
      <c r="X748">
        <f>SUM(ARCHIVOS_COMPLETOS_QMI_1_AL_17_SEP_22[[#This Row],[VENTAS MABE]:[OTROS]])</f>
        <v>1</v>
      </c>
      <c r="Y748" s="42">
        <f>IFERROR(ARCHIVOS_COMPLETOS_QMI_1_AL_17_SEP_22[[#This Row],[VENTAS MABE]]/ARCHIVOS_COMPLETOS_QMI_1_AL_17_SEP_22[[#This Row],[VENTAS INDURAMA]],0)</f>
        <v>0</v>
      </c>
      <c r="Z748" t="str">
        <f>VLOOKUP(ARCHIVOS_COMPLETOS_QMI_1_AL_17_SEP_22[[#This Row],[Columna1]],Tabla5[CLAVE],1,0)</f>
        <v>274 - MULTIPLAZA RIOBAMBAREFRIGERACIÓN</v>
      </c>
    </row>
    <row r="749" spans="1:26" x14ac:dyDescent="0.3">
      <c r="A749" t="str">
        <f>CONCATENATE(ARCHIVOS_COMPLETOS_QMI_1_AL_17_SEP_22[[#This Row],[TIENDA HMPV]],ARCHIVOS_COMPLETOS_QMI_1_AL_17_SEP_22[[#This Row],[LINEA]])</f>
        <v>Orve Hogar LAVADO</v>
      </c>
      <c r="B749" t="s">
        <v>247</v>
      </c>
      <c r="C749" t="s">
        <v>248</v>
      </c>
      <c r="D749" t="s">
        <v>255</v>
      </c>
      <c r="E749" t="s">
        <v>255</v>
      </c>
      <c r="F749" t="s">
        <v>28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T749" s="42"/>
      <c r="U749" s="42"/>
      <c r="W749" t="e">
        <f>VLOOKUP(ARCHIVOS_COMPLETOS_QMI_1_AL_17_SEP_22[[#This Row],[TIENDA HMPV]],Tabla6[[NOMBRE PDV HMPDV]:[RETAIL MAPPING]],2,0)</f>
        <v>#N/A</v>
      </c>
      <c r="X749">
        <f>SUM(ARCHIVOS_COMPLETOS_QMI_1_AL_17_SEP_22[[#This Row],[VENTAS MABE]:[OTROS]])</f>
        <v>0</v>
      </c>
      <c r="Y749" s="42">
        <f>IFERROR(ARCHIVOS_COMPLETOS_QMI_1_AL_17_SEP_22[[#This Row],[VENTAS MABE]]/ARCHIVOS_COMPLETOS_QMI_1_AL_17_SEP_22[[#This Row],[VENTAS INDURAMA]],0)</f>
        <v>0</v>
      </c>
      <c r="Z749" t="e">
        <f>VLOOKUP(ARCHIVOS_COMPLETOS_QMI_1_AL_17_SEP_22[[#This Row],[Columna1]],Tabla5[CLAVE],1,0)</f>
        <v>#N/A</v>
      </c>
    </row>
    <row r="750" spans="1:26" x14ac:dyDescent="0.3">
      <c r="A750" t="str">
        <f>CONCATENATE(ARCHIVOS_COMPLETOS_QMI_1_AL_17_SEP_22[[#This Row],[TIENDA HMPV]],ARCHIVOS_COMPLETOS_QMI_1_AL_17_SEP_22[[#This Row],[LINEA]])</f>
        <v>Orve Hogar REFRIGERACIÓN</v>
      </c>
      <c r="B750" t="s">
        <v>247</v>
      </c>
      <c r="C750" t="s">
        <v>248</v>
      </c>
      <c r="D750" t="s">
        <v>255</v>
      </c>
      <c r="E750" t="s">
        <v>255</v>
      </c>
      <c r="F750" t="s">
        <v>29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T750" s="42"/>
      <c r="U750" s="42"/>
      <c r="W750" t="e">
        <f>VLOOKUP(ARCHIVOS_COMPLETOS_QMI_1_AL_17_SEP_22[[#This Row],[TIENDA HMPV]],Tabla6[[NOMBRE PDV HMPDV]:[RETAIL MAPPING]],2,0)</f>
        <v>#N/A</v>
      </c>
      <c r="X750">
        <f>SUM(ARCHIVOS_COMPLETOS_QMI_1_AL_17_SEP_22[[#This Row],[VENTAS MABE]:[OTROS]])</f>
        <v>2</v>
      </c>
      <c r="Y750" s="42">
        <f>IFERROR(ARCHIVOS_COMPLETOS_QMI_1_AL_17_SEP_22[[#This Row],[VENTAS MABE]]/ARCHIVOS_COMPLETOS_QMI_1_AL_17_SEP_22[[#This Row],[VENTAS INDURAMA]],0)</f>
        <v>1</v>
      </c>
      <c r="Z750" t="e">
        <f>VLOOKUP(ARCHIVOS_COMPLETOS_QMI_1_AL_17_SEP_22[[#This Row],[Columna1]],Tabla5[CLAVE],1,0)</f>
        <v>#N/A</v>
      </c>
    </row>
    <row r="751" spans="1:26" x14ac:dyDescent="0.3">
      <c r="A751" t="str">
        <f>CONCATENATE(ARCHIVOS_COMPLETOS_QMI_1_AL_17_SEP_22[[#This Row],[TIENDA HMPV]],ARCHIVOS_COMPLETOS_QMI_1_AL_17_SEP_22[[#This Row],[LINEA]])</f>
        <v>Orve Hogar COCINAS</v>
      </c>
      <c r="B751" t="s">
        <v>247</v>
      </c>
      <c r="C751" t="s">
        <v>248</v>
      </c>
      <c r="D751" t="s">
        <v>255</v>
      </c>
      <c r="E751" t="s">
        <v>255</v>
      </c>
      <c r="F751" t="s">
        <v>26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T751" s="42"/>
      <c r="U751" s="42"/>
      <c r="W751" t="e">
        <f>VLOOKUP(ARCHIVOS_COMPLETOS_QMI_1_AL_17_SEP_22[[#This Row],[TIENDA HMPV]],Tabla6[[NOMBRE PDV HMPDV]:[RETAIL MAPPING]],2,0)</f>
        <v>#N/A</v>
      </c>
      <c r="X751">
        <f>SUM(ARCHIVOS_COMPLETOS_QMI_1_AL_17_SEP_22[[#This Row],[VENTAS MABE]:[OTROS]])</f>
        <v>1</v>
      </c>
      <c r="Y751" s="42">
        <f>IFERROR(ARCHIVOS_COMPLETOS_QMI_1_AL_17_SEP_22[[#This Row],[VENTAS MABE]]/ARCHIVOS_COMPLETOS_QMI_1_AL_17_SEP_22[[#This Row],[VENTAS INDURAMA]],0)</f>
        <v>0</v>
      </c>
      <c r="Z751" t="e">
        <f>VLOOKUP(ARCHIVOS_COMPLETOS_QMI_1_AL_17_SEP_22[[#This Row],[Columna1]],Tabla5[CLAVE],1,0)</f>
        <v>#N/A</v>
      </c>
    </row>
    <row r="752" spans="1:26" x14ac:dyDescent="0.3">
      <c r="A752" t="str">
        <f>CONCATENATE(ARCHIVOS_COMPLETOS_QMI_1_AL_17_SEP_22[[#This Row],[TIENDA HMPV]],ARCHIVOS_COMPLETOS_QMI_1_AL_17_SEP_22[[#This Row],[LINEA]])</f>
        <v>POINT LAVADO</v>
      </c>
      <c r="B752" t="s">
        <v>247</v>
      </c>
      <c r="C752" t="s">
        <v>248</v>
      </c>
      <c r="D752" t="s">
        <v>256</v>
      </c>
      <c r="E752" t="s">
        <v>256</v>
      </c>
      <c r="F752" t="s">
        <v>28</v>
      </c>
      <c r="H752">
        <v>2</v>
      </c>
      <c r="I752">
        <v>2</v>
      </c>
      <c r="J752">
        <v>0</v>
      </c>
      <c r="K752">
        <v>1</v>
      </c>
      <c r="L752">
        <v>3</v>
      </c>
      <c r="M752">
        <v>0</v>
      </c>
      <c r="N752">
        <v>0</v>
      </c>
      <c r="T752" s="42"/>
      <c r="U752" s="42"/>
      <c r="W752" t="e">
        <f>VLOOKUP(ARCHIVOS_COMPLETOS_QMI_1_AL_17_SEP_22[[#This Row],[TIENDA HMPV]],Tabla6[[NOMBRE PDV HMPDV]:[RETAIL MAPPING]],2,0)</f>
        <v>#N/A</v>
      </c>
      <c r="X752">
        <f>SUM(ARCHIVOS_COMPLETOS_QMI_1_AL_17_SEP_22[[#This Row],[VENTAS MABE]:[OTROS]])</f>
        <v>8</v>
      </c>
      <c r="Y752" s="42">
        <f>IFERROR(ARCHIVOS_COMPLETOS_QMI_1_AL_17_SEP_22[[#This Row],[VENTAS MABE]]/ARCHIVOS_COMPLETOS_QMI_1_AL_17_SEP_22[[#This Row],[VENTAS INDURAMA]],0)</f>
        <v>1</v>
      </c>
      <c r="Z752" t="e">
        <f>VLOOKUP(ARCHIVOS_COMPLETOS_QMI_1_AL_17_SEP_22[[#This Row],[Columna1]],Tabla5[CLAVE],1,0)</f>
        <v>#N/A</v>
      </c>
    </row>
    <row r="753" spans="1:26" x14ac:dyDescent="0.3">
      <c r="A753" t="str">
        <f>CONCATENATE(ARCHIVOS_COMPLETOS_QMI_1_AL_17_SEP_22[[#This Row],[TIENDA HMPV]],ARCHIVOS_COMPLETOS_QMI_1_AL_17_SEP_22[[#This Row],[LINEA]])</f>
        <v>POINT REFRIGERACIÓN</v>
      </c>
      <c r="B753" t="s">
        <v>247</v>
      </c>
      <c r="C753" t="s">
        <v>248</v>
      </c>
      <c r="D753" t="s">
        <v>256</v>
      </c>
      <c r="E753" t="s">
        <v>256</v>
      </c>
      <c r="F753" t="s">
        <v>29</v>
      </c>
      <c r="H753">
        <v>4</v>
      </c>
      <c r="I753">
        <v>2</v>
      </c>
      <c r="J753">
        <v>0</v>
      </c>
      <c r="K753">
        <v>0</v>
      </c>
      <c r="L753">
        <v>0</v>
      </c>
      <c r="M753">
        <v>0</v>
      </c>
      <c r="N753">
        <v>0</v>
      </c>
      <c r="T753" s="42"/>
      <c r="U753" s="42"/>
      <c r="W753" t="e">
        <f>VLOOKUP(ARCHIVOS_COMPLETOS_QMI_1_AL_17_SEP_22[[#This Row],[TIENDA HMPV]],Tabla6[[NOMBRE PDV HMPDV]:[RETAIL MAPPING]],2,0)</f>
        <v>#N/A</v>
      </c>
      <c r="X753">
        <f>SUM(ARCHIVOS_COMPLETOS_QMI_1_AL_17_SEP_22[[#This Row],[VENTAS MABE]:[OTROS]])</f>
        <v>6</v>
      </c>
      <c r="Y753" s="42">
        <f>IFERROR(ARCHIVOS_COMPLETOS_QMI_1_AL_17_SEP_22[[#This Row],[VENTAS MABE]]/ARCHIVOS_COMPLETOS_QMI_1_AL_17_SEP_22[[#This Row],[VENTAS INDURAMA]],0)</f>
        <v>2</v>
      </c>
      <c r="Z753" t="e">
        <f>VLOOKUP(ARCHIVOS_COMPLETOS_QMI_1_AL_17_SEP_22[[#This Row],[Columna1]],Tabla5[CLAVE],1,0)</f>
        <v>#N/A</v>
      </c>
    </row>
    <row r="754" spans="1:26" x14ac:dyDescent="0.3">
      <c r="A754" t="str">
        <f>CONCATENATE(ARCHIVOS_COMPLETOS_QMI_1_AL_17_SEP_22[[#This Row],[TIENDA HMPV]],ARCHIVOS_COMPLETOS_QMI_1_AL_17_SEP_22[[#This Row],[LINEA]])</f>
        <v>POINT COCINAS</v>
      </c>
      <c r="B754" t="s">
        <v>247</v>
      </c>
      <c r="C754" t="s">
        <v>248</v>
      </c>
      <c r="D754" t="s">
        <v>256</v>
      </c>
      <c r="E754" t="s">
        <v>256</v>
      </c>
      <c r="F754" t="s">
        <v>26</v>
      </c>
      <c r="H754">
        <v>3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R754">
        <v>1</v>
      </c>
      <c r="T754" s="42"/>
      <c r="U754" s="42"/>
      <c r="W754" t="e">
        <f>VLOOKUP(ARCHIVOS_COMPLETOS_QMI_1_AL_17_SEP_22[[#This Row],[TIENDA HMPV]],Tabla6[[NOMBRE PDV HMPDV]:[RETAIL MAPPING]],2,0)</f>
        <v>#N/A</v>
      </c>
      <c r="X754">
        <f>SUM(ARCHIVOS_COMPLETOS_QMI_1_AL_17_SEP_22[[#This Row],[VENTAS MABE]:[OTROS]])</f>
        <v>5</v>
      </c>
      <c r="Y754" s="42">
        <f>IFERROR(ARCHIVOS_COMPLETOS_QMI_1_AL_17_SEP_22[[#This Row],[VENTAS MABE]]/ARCHIVOS_COMPLETOS_QMI_1_AL_17_SEP_22[[#This Row],[VENTAS INDURAMA]],0)</f>
        <v>3</v>
      </c>
      <c r="Z754" t="e">
        <f>VLOOKUP(ARCHIVOS_COMPLETOS_QMI_1_AL_17_SEP_22[[#This Row],[Columna1]],Tabla5[CLAVE],1,0)</f>
        <v>#N/A</v>
      </c>
    </row>
    <row r="755" spans="1:26" x14ac:dyDescent="0.3">
      <c r="A755" t="str">
        <f>CONCATENATE(ARCHIVOS_COMPLETOS_QMI_1_AL_17_SEP_22[[#This Row],[TIENDA HMPV]],ARCHIVOS_COMPLETOS_QMI_1_AL_17_SEP_22[[#This Row],[LINEA]])</f>
        <v>960 - ALM ESPAÑA BABAHOYOAIRES</v>
      </c>
      <c r="B755" t="s">
        <v>257</v>
      </c>
      <c r="C755" t="s">
        <v>258</v>
      </c>
      <c r="D755" t="s">
        <v>49</v>
      </c>
      <c r="E755" t="s">
        <v>259</v>
      </c>
      <c r="F755" t="s">
        <v>25</v>
      </c>
      <c r="G755">
        <v>1</v>
      </c>
      <c r="H755">
        <v>1</v>
      </c>
      <c r="T755" s="42"/>
      <c r="U755" s="42"/>
      <c r="W755" t="str">
        <f>VLOOKUP(ARCHIVOS_COMPLETOS_QMI_1_AL_17_SEP_22[[#This Row],[TIENDA HMPV]],Tabla6[[NOMBRE PDV HMPDV]:[RETAIL MAPPING]],2,0)</f>
        <v>PLATINO</v>
      </c>
      <c r="X755">
        <f>SUM(ARCHIVOS_COMPLETOS_QMI_1_AL_17_SEP_22[[#This Row],[VENTAS MABE]:[OTROS]])</f>
        <v>1</v>
      </c>
      <c r="Y755" s="42">
        <f>IFERROR(ARCHIVOS_COMPLETOS_QMI_1_AL_17_SEP_22[[#This Row],[VENTAS MABE]]/ARCHIVOS_COMPLETOS_QMI_1_AL_17_SEP_22[[#This Row],[VENTAS INDURAMA]],0)</f>
        <v>0</v>
      </c>
      <c r="Z755" t="str">
        <f>VLOOKUP(ARCHIVOS_COMPLETOS_QMI_1_AL_17_SEP_22[[#This Row],[Columna1]],Tabla5[CLAVE],1,0)</f>
        <v>960 - ALM ESPAÑA BABAHOYOAIRES</v>
      </c>
    </row>
    <row r="756" spans="1:26" x14ac:dyDescent="0.3">
      <c r="A756" t="str">
        <f>CONCATENATE(ARCHIVOS_COMPLETOS_QMI_1_AL_17_SEP_22[[#This Row],[TIENDA HMPV]],ARCHIVOS_COMPLETOS_QMI_1_AL_17_SEP_22[[#This Row],[LINEA]])</f>
        <v>960 - ALM ESPAÑA BABAHOYOCOCINAS</v>
      </c>
      <c r="B756" t="s">
        <v>257</v>
      </c>
      <c r="C756" t="s">
        <v>258</v>
      </c>
      <c r="D756" t="s">
        <v>49</v>
      </c>
      <c r="E756" t="s">
        <v>259</v>
      </c>
      <c r="F756" t="s">
        <v>26</v>
      </c>
      <c r="G756">
        <v>11</v>
      </c>
      <c r="H756">
        <v>4</v>
      </c>
      <c r="I756">
        <v>2</v>
      </c>
      <c r="T756" s="42"/>
      <c r="U756" s="42"/>
      <c r="W756" t="str">
        <f>VLOOKUP(ARCHIVOS_COMPLETOS_QMI_1_AL_17_SEP_22[[#This Row],[TIENDA HMPV]],Tabla6[[NOMBRE PDV HMPDV]:[RETAIL MAPPING]],2,0)</f>
        <v>PLATINO</v>
      </c>
      <c r="X756">
        <f>SUM(ARCHIVOS_COMPLETOS_QMI_1_AL_17_SEP_22[[#This Row],[VENTAS MABE]:[OTROS]])</f>
        <v>6</v>
      </c>
      <c r="Y756" s="42">
        <f>IFERROR(ARCHIVOS_COMPLETOS_QMI_1_AL_17_SEP_22[[#This Row],[VENTAS MABE]]/ARCHIVOS_COMPLETOS_QMI_1_AL_17_SEP_22[[#This Row],[VENTAS INDURAMA]],0)</f>
        <v>2</v>
      </c>
      <c r="Z756" t="str">
        <f>VLOOKUP(ARCHIVOS_COMPLETOS_QMI_1_AL_17_SEP_22[[#This Row],[Columna1]],Tabla5[CLAVE],1,0)</f>
        <v>960 - ALM ESPAÑA BABAHOYOCOCINAS</v>
      </c>
    </row>
    <row r="757" spans="1:26" x14ac:dyDescent="0.3">
      <c r="A757" t="str">
        <f>CONCATENATE(ARCHIVOS_COMPLETOS_QMI_1_AL_17_SEP_22[[#This Row],[TIENDA HMPV]],ARCHIVOS_COMPLETOS_QMI_1_AL_17_SEP_22[[#This Row],[LINEA]])</f>
        <v>960 - ALM ESPAÑA BABAHOYOGLOBALES</v>
      </c>
      <c r="B757" t="s">
        <v>257</v>
      </c>
      <c r="C757" t="s">
        <v>258</v>
      </c>
      <c r="D757" t="s">
        <v>49</v>
      </c>
      <c r="E757" t="s">
        <v>259</v>
      </c>
      <c r="F757" t="s">
        <v>27</v>
      </c>
      <c r="G757">
        <v>8</v>
      </c>
      <c r="H757">
        <v>2</v>
      </c>
      <c r="T757" s="42"/>
      <c r="U757" s="42"/>
      <c r="W757" t="str">
        <f>VLOOKUP(ARCHIVOS_COMPLETOS_QMI_1_AL_17_SEP_22[[#This Row],[TIENDA HMPV]],Tabla6[[NOMBRE PDV HMPDV]:[RETAIL MAPPING]],2,0)</f>
        <v>PLATINO</v>
      </c>
      <c r="X757">
        <f>SUM(ARCHIVOS_COMPLETOS_QMI_1_AL_17_SEP_22[[#This Row],[VENTAS MABE]:[OTROS]])</f>
        <v>2</v>
      </c>
      <c r="Y757" s="42">
        <f>IFERROR(ARCHIVOS_COMPLETOS_QMI_1_AL_17_SEP_22[[#This Row],[VENTAS MABE]]/ARCHIVOS_COMPLETOS_QMI_1_AL_17_SEP_22[[#This Row],[VENTAS INDURAMA]],0)</f>
        <v>0</v>
      </c>
      <c r="Z757" t="str">
        <f>VLOOKUP(ARCHIVOS_COMPLETOS_QMI_1_AL_17_SEP_22[[#This Row],[Columna1]],Tabla5[CLAVE],1,0)</f>
        <v>960 - ALM ESPAÑA BABAHOYOGLOBALES</v>
      </c>
    </row>
    <row r="758" spans="1:26" x14ac:dyDescent="0.3">
      <c r="A758" t="str">
        <f>CONCATENATE(ARCHIVOS_COMPLETOS_QMI_1_AL_17_SEP_22[[#This Row],[TIENDA HMPV]],ARCHIVOS_COMPLETOS_QMI_1_AL_17_SEP_22[[#This Row],[LINEA]])</f>
        <v>960 - ALM ESPAÑA BABAHOYOLAVADO</v>
      </c>
      <c r="B758" t="s">
        <v>257</v>
      </c>
      <c r="C758" t="s">
        <v>258</v>
      </c>
      <c r="D758" t="s">
        <v>49</v>
      </c>
      <c r="E758" t="s">
        <v>259</v>
      </c>
      <c r="F758" t="s">
        <v>28</v>
      </c>
      <c r="G758">
        <v>11</v>
      </c>
      <c r="H758">
        <v>7</v>
      </c>
      <c r="T758" s="42"/>
      <c r="U758" s="42"/>
      <c r="W758" t="str">
        <f>VLOOKUP(ARCHIVOS_COMPLETOS_QMI_1_AL_17_SEP_22[[#This Row],[TIENDA HMPV]],Tabla6[[NOMBRE PDV HMPDV]:[RETAIL MAPPING]],2,0)</f>
        <v>PLATINO</v>
      </c>
      <c r="X758">
        <f>SUM(ARCHIVOS_COMPLETOS_QMI_1_AL_17_SEP_22[[#This Row],[VENTAS MABE]:[OTROS]])</f>
        <v>7</v>
      </c>
      <c r="Y758" s="42">
        <f>IFERROR(ARCHIVOS_COMPLETOS_QMI_1_AL_17_SEP_22[[#This Row],[VENTAS MABE]]/ARCHIVOS_COMPLETOS_QMI_1_AL_17_SEP_22[[#This Row],[VENTAS INDURAMA]],0)</f>
        <v>0</v>
      </c>
      <c r="Z758" t="str">
        <f>VLOOKUP(ARCHIVOS_COMPLETOS_QMI_1_AL_17_SEP_22[[#This Row],[Columna1]],Tabla5[CLAVE],1,0)</f>
        <v>960 - ALM ESPAÑA BABAHOYOLAVADO</v>
      </c>
    </row>
    <row r="759" spans="1:26" x14ac:dyDescent="0.3">
      <c r="A759" t="str">
        <f>CONCATENATE(ARCHIVOS_COMPLETOS_QMI_1_AL_17_SEP_22[[#This Row],[TIENDA HMPV]],ARCHIVOS_COMPLETOS_QMI_1_AL_17_SEP_22[[#This Row],[LINEA]])</f>
        <v>960 - ALM ESPAÑA BABAHOYOREFRIGERACIÓN</v>
      </c>
      <c r="B759" t="s">
        <v>257</v>
      </c>
      <c r="C759" t="s">
        <v>258</v>
      </c>
      <c r="D759" t="s">
        <v>49</v>
      </c>
      <c r="E759" t="s">
        <v>259</v>
      </c>
      <c r="F759" t="s">
        <v>29</v>
      </c>
      <c r="G759">
        <v>9</v>
      </c>
      <c r="H759">
        <v>2</v>
      </c>
      <c r="T759" s="42"/>
      <c r="U759" s="42"/>
      <c r="W759" t="str">
        <f>VLOOKUP(ARCHIVOS_COMPLETOS_QMI_1_AL_17_SEP_22[[#This Row],[TIENDA HMPV]],Tabla6[[NOMBRE PDV HMPDV]:[RETAIL MAPPING]],2,0)</f>
        <v>PLATINO</v>
      </c>
      <c r="X759">
        <f>SUM(ARCHIVOS_COMPLETOS_QMI_1_AL_17_SEP_22[[#This Row],[VENTAS MABE]:[OTROS]])</f>
        <v>2</v>
      </c>
      <c r="Y759" s="42">
        <f>IFERROR(ARCHIVOS_COMPLETOS_QMI_1_AL_17_SEP_22[[#This Row],[VENTAS MABE]]/ARCHIVOS_COMPLETOS_QMI_1_AL_17_SEP_22[[#This Row],[VENTAS INDURAMA]],0)</f>
        <v>0</v>
      </c>
      <c r="Z759" t="str">
        <f>VLOOKUP(ARCHIVOS_COMPLETOS_QMI_1_AL_17_SEP_22[[#This Row],[Columna1]],Tabla5[CLAVE],1,0)</f>
        <v>960 - ALM ESPAÑA BABAHOYOREFRIGERACIÓN</v>
      </c>
    </row>
    <row r="760" spans="1:26" x14ac:dyDescent="0.3">
      <c r="A760" t="str">
        <f>CONCATENATE(ARCHIVOS_COMPLETOS_QMI_1_AL_17_SEP_22[[#This Row],[TIENDA HMPV]],ARCHIVOS_COMPLETOS_QMI_1_AL_17_SEP_22[[#This Row],[LINEA]])</f>
        <v>477 - TIENDA BABAHOYO 960AIRES</v>
      </c>
      <c r="B760" t="s">
        <v>257</v>
      </c>
      <c r="C760" t="s">
        <v>258</v>
      </c>
      <c r="D760" t="s">
        <v>39</v>
      </c>
      <c r="E760" t="s">
        <v>260</v>
      </c>
      <c r="F760" t="s">
        <v>25</v>
      </c>
      <c r="G760">
        <v>0</v>
      </c>
      <c r="T760" s="42"/>
      <c r="U760" s="42"/>
      <c r="W760" t="str">
        <f>VLOOKUP(ARCHIVOS_COMPLETOS_QMI_1_AL_17_SEP_22[[#This Row],[TIENDA HMPV]],Tabla6[[NOMBRE PDV HMPDV]:[RETAIL MAPPING]],2,0)</f>
        <v>PLATINO</v>
      </c>
      <c r="X760">
        <f>SUM(ARCHIVOS_COMPLETOS_QMI_1_AL_17_SEP_22[[#This Row],[VENTAS MABE]:[OTROS]])</f>
        <v>0</v>
      </c>
      <c r="Y760" s="42">
        <f>IFERROR(ARCHIVOS_COMPLETOS_QMI_1_AL_17_SEP_22[[#This Row],[VENTAS MABE]]/ARCHIVOS_COMPLETOS_QMI_1_AL_17_SEP_22[[#This Row],[VENTAS INDURAMA]],0)</f>
        <v>0</v>
      </c>
      <c r="Z760" t="str">
        <f>VLOOKUP(ARCHIVOS_COMPLETOS_QMI_1_AL_17_SEP_22[[#This Row],[Columna1]],Tabla5[CLAVE],1,0)</f>
        <v>477 - TIENDA BABAHOYO 960AIRES</v>
      </c>
    </row>
    <row r="761" spans="1:26" x14ac:dyDescent="0.3">
      <c r="A761" t="str">
        <f>CONCATENATE(ARCHIVOS_COMPLETOS_QMI_1_AL_17_SEP_22[[#This Row],[TIENDA HMPV]],ARCHIVOS_COMPLETOS_QMI_1_AL_17_SEP_22[[#This Row],[LINEA]])</f>
        <v>477 - TIENDA BABAHOYO 960COCINAS</v>
      </c>
      <c r="B761" t="s">
        <v>257</v>
      </c>
      <c r="C761" t="s">
        <v>258</v>
      </c>
      <c r="D761" t="s">
        <v>39</v>
      </c>
      <c r="E761" t="s">
        <v>260</v>
      </c>
      <c r="F761" t="s">
        <v>26</v>
      </c>
      <c r="G761">
        <v>7</v>
      </c>
      <c r="H761">
        <v>2</v>
      </c>
      <c r="T761" s="42"/>
      <c r="U761" s="42"/>
      <c r="W761" t="str">
        <f>VLOOKUP(ARCHIVOS_COMPLETOS_QMI_1_AL_17_SEP_22[[#This Row],[TIENDA HMPV]],Tabla6[[NOMBRE PDV HMPDV]:[RETAIL MAPPING]],2,0)</f>
        <v>PLATINO</v>
      </c>
      <c r="X761">
        <f>SUM(ARCHIVOS_COMPLETOS_QMI_1_AL_17_SEP_22[[#This Row],[VENTAS MABE]:[OTROS]])</f>
        <v>2</v>
      </c>
      <c r="Y761" s="42">
        <f>IFERROR(ARCHIVOS_COMPLETOS_QMI_1_AL_17_SEP_22[[#This Row],[VENTAS MABE]]/ARCHIVOS_COMPLETOS_QMI_1_AL_17_SEP_22[[#This Row],[VENTAS INDURAMA]],0)</f>
        <v>0</v>
      </c>
      <c r="Z761" t="str">
        <f>VLOOKUP(ARCHIVOS_COMPLETOS_QMI_1_AL_17_SEP_22[[#This Row],[Columna1]],Tabla5[CLAVE],1,0)</f>
        <v>477 - TIENDA BABAHOYO 960COCINAS</v>
      </c>
    </row>
    <row r="762" spans="1:26" x14ac:dyDescent="0.3">
      <c r="A762" t="str">
        <f>CONCATENATE(ARCHIVOS_COMPLETOS_QMI_1_AL_17_SEP_22[[#This Row],[TIENDA HMPV]],ARCHIVOS_COMPLETOS_QMI_1_AL_17_SEP_22[[#This Row],[LINEA]])</f>
        <v>477 - TIENDA BABAHOYO 960GLOBALES</v>
      </c>
      <c r="B762" t="s">
        <v>257</v>
      </c>
      <c r="C762" t="s">
        <v>258</v>
      </c>
      <c r="D762" t="s">
        <v>39</v>
      </c>
      <c r="E762" t="s">
        <v>260</v>
      </c>
      <c r="F762" t="s">
        <v>27</v>
      </c>
      <c r="G762">
        <v>2</v>
      </c>
      <c r="I762">
        <v>2</v>
      </c>
      <c r="T762" s="42"/>
      <c r="U762" s="42"/>
      <c r="W762" t="str">
        <f>VLOOKUP(ARCHIVOS_COMPLETOS_QMI_1_AL_17_SEP_22[[#This Row],[TIENDA HMPV]],Tabla6[[NOMBRE PDV HMPDV]:[RETAIL MAPPING]],2,0)</f>
        <v>PLATINO</v>
      </c>
      <c r="X762">
        <f>SUM(ARCHIVOS_COMPLETOS_QMI_1_AL_17_SEP_22[[#This Row],[VENTAS MABE]:[OTROS]])</f>
        <v>2</v>
      </c>
      <c r="Y762" s="42">
        <f>IFERROR(ARCHIVOS_COMPLETOS_QMI_1_AL_17_SEP_22[[#This Row],[VENTAS MABE]]/ARCHIVOS_COMPLETOS_QMI_1_AL_17_SEP_22[[#This Row],[VENTAS INDURAMA]],0)</f>
        <v>0</v>
      </c>
      <c r="Z762" t="str">
        <f>VLOOKUP(ARCHIVOS_COMPLETOS_QMI_1_AL_17_SEP_22[[#This Row],[Columna1]],Tabla5[CLAVE],1,0)</f>
        <v>477 - TIENDA BABAHOYO 960GLOBALES</v>
      </c>
    </row>
    <row r="763" spans="1:26" x14ac:dyDescent="0.3">
      <c r="A763" t="str">
        <f>CONCATENATE(ARCHIVOS_COMPLETOS_QMI_1_AL_17_SEP_22[[#This Row],[TIENDA HMPV]],ARCHIVOS_COMPLETOS_QMI_1_AL_17_SEP_22[[#This Row],[LINEA]])</f>
        <v>477 - TIENDA BABAHOYO 960LAVADO</v>
      </c>
      <c r="B763" t="s">
        <v>257</v>
      </c>
      <c r="C763" t="s">
        <v>258</v>
      </c>
      <c r="D763" t="s">
        <v>39</v>
      </c>
      <c r="E763" t="s">
        <v>260</v>
      </c>
      <c r="F763" t="s">
        <v>28</v>
      </c>
      <c r="G763">
        <v>4</v>
      </c>
      <c r="H763">
        <v>2</v>
      </c>
      <c r="T763" s="42"/>
      <c r="U763" s="42"/>
      <c r="W763" t="str">
        <f>VLOOKUP(ARCHIVOS_COMPLETOS_QMI_1_AL_17_SEP_22[[#This Row],[TIENDA HMPV]],Tabla6[[NOMBRE PDV HMPDV]:[RETAIL MAPPING]],2,0)</f>
        <v>PLATINO</v>
      </c>
      <c r="X763">
        <f>SUM(ARCHIVOS_COMPLETOS_QMI_1_AL_17_SEP_22[[#This Row],[VENTAS MABE]:[OTROS]])</f>
        <v>2</v>
      </c>
      <c r="Y763" s="42">
        <f>IFERROR(ARCHIVOS_COMPLETOS_QMI_1_AL_17_SEP_22[[#This Row],[VENTAS MABE]]/ARCHIVOS_COMPLETOS_QMI_1_AL_17_SEP_22[[#This Row],[VENTAS INDURAMA]],0)</f>
        <v>0</v>
      </c>
      <c r="Z763" t="str">
        <f>VLOOKUP(ARCHIVOS_COMPLETOS_QMI_1_AL_17_SEP_22[[#This Row],[Columna1]],Tabla5[CLAVE],1,0)</f>
        <v>477 - TIENDA BABAHOYO 960LAVADO</v>
      </c>
    </row>
    <row r="764" spans="1:26" x14ac:dyDescent="0.3">
      <c r="A764" t="str">
        <f>CONCATENATE(ARCHIVOS_COMPLETOS_QMI_1_AL_17_SEP_22[[#This Row],[TIENDA HMPV]],ARCHIVOS_COMPLETOS_QMI_1_AL_17_SEP_22[[#This Row],[LINEA]])</f>
        <v>477 - TIENDA BABAHOYO 960REFRIGERACIÓN</v>
      </c>
      <c r="B764" t="s">
        <v>257</v>
      </c>
      <c r="C764" t="s">
        <v>258</v>
      </c>
      <c r="D764" t="s">
        <v>39</v>
      </c>
      <c r="E764" t="s">
        <v>260</v>
      </c>
      <c r="F764" t="s">
        <v>29</v>
      </c>
      <c r="G764">
        <v>6</v>
      </c>
      <c r="I764">
        <v>4</v>
      </c>
      <c r="T764" s="42"/>
      <c r="U764" s="42"/>
      <c r="W764" t="str">
        <f>VLOOKUP(ARCHIVOS_COMPLETOS_QMI_1_AL_17_SEP_22[[#This Row],[TIENDA HMPV]],Tabla6[[NOMBRE PDV HMPDV]:[RETAIL MAPPING]],2,0)</f>
        <v>PLATINO</v>
      </c>
      <c r="X764">
        <f>SUM(ARCHIVOS_COMPLETOS_QMI_1_AL_17_SEP_22[[#This Row],[VENTAS MABE]:[OTROS]])</f>
        <v>4</v>
      </c>
      <c r="Y764" s="42">
        <f>IFERROR(ARCHIVOS_COMPLETOS_QMI_1_AL_17_SEP_22[[#This Row],[VENTAS MABE]]/ARCHIVOS_COMPLETOS_QMI_1_AL_17_SEP_22[[#This Row],[VENTAS INDURAMA]],0)</f>
        <v>0</v>
      </c>
      <c r="Z764" t="str">
        <f>VLOOKUP(ARCHIVOS_COMPLETOS_QMI_1_AL_17_SEP_22[[#This Row],[Columna1]],Tabla5[CLAVE],1,0)</f>
        <v>477 - TIENDA BABAHOYO 960REFRIGERACIÓN</v>
      </c>
    </row>
    <row r="765" spans="1:26" x14ac:dyDescent="0.3">
      <c r="A765" t="str">
        <f>CONCATENATE(ARCHIVOS_COMPLETOS_QMI_1_AL_17_SEP_22[[#This Row],[TIENDA HMPV]],ARCHIVOS_COMPLETOS_QMI_1_AL_17_SEP_22[[#This Row],[LINEA]])</f>
        <v>397 - POINT BABAHOYOAIRES</v>
      </c>
      <c r="B765" t="s">
        <v>257</v>
      </c>
      <c r="C765" t="s">
        <v>258</v>
      </c>
      <c r="D765" t="s">
        <v>77</v>
      </c>
      <c r="E765" t="s">
        <v>261</v>
      </c>
      <c r="F765" t="s">
        <v>25</v>
      </c>
      <c r="G765">
        <v>0</v>
      </c>
      <c r="T765" s="42"/>
      <c r="U765" s="42"/>
      <c r="W765" t="str">
        <f>VLOOKUP(ARCHIVOS_COMPLETOS_QMI_1_AL_17_SEP_22[[#This Row],[TIENDA HMPV]],Tabla6[[NOMBRE PDV HMPDV]:[RETAIL MAPPING]],2,0)</f>
        <v>PLATINO</v>
      </c>
      <c r="X765">
        <f>SUM(ARCHIVOS_COMPLETOS_QMI_1_AL_17_SEP_22[[#This Row],[VENTAS MABE]:[OTROS]])</f>
        <v>0</v>
      </c>
      <c r="Y765" s="42">
        <f>IFERROR(ARCHIVOS_COMPLETOS_QMI_1_AL_17_SEP_22[[#This Row],[VENTAS MABE]]/ARCHIVOS_COMPLETOS_QMI_1_AL_17_SEP_22[[#This Row],[VENTAS INDURAMA]],0)</f>
        <v>0</v>
      </c>
      <c r="Z765" t="str">
        <f>VLOOKUP(ARCHIVOS_COMPLETOS_QMI_1_AL_17_SEP_22[[#This Row],[Columna1]],Tabla5[CLAVE],1,0)</f>
        <v>397 - POINT BABAHOYOAIRES</v>
      </c>
    </row>
    <row r="766" spans="1:26" x14ac:dyDescent="0.3">
      <c r="A766" t="str">
        <f>CONCATENATE(ARCHIVOS_COMPLETOS_QMI_1_AL_17_SEP_22[[#This Row],[TIENDA HMPV]],ARCHIVOS_COMPLETOS_QMI_1_AL_17_SEP_22[[#This Row],[LINEA]])</f>
        <v>397 - POINT BABAHOYOCOCINAS</v>
      </c>
      <c r="B766" t="s">
        <v>257</v>
      </c>
      <c r="C766" t="s">
        <v>258</v>
      </c>
      <c r="D766" t="s">
        <v>77</v>
      </c>
      <c r="E766" t="s">
        <v>261</v>
      </c>
      <c r="F766" t="s">
        <v>26</v>
      </c>
      <c r="G766">
        <v>8</v>
      </c>
      <c r="H766">
        <v>2</v>
      </c>
      <c r="I766">
        <v>3</v>
      </c>
      <c r="T766" s="42"/>
      <c r="U766" s="42"/>
      <c r="W766" t="str">
        <f>VLOOKUP(ARCHIVOS_COMPLETOS_QMI_1_AL_17_SEP_22[[#This Row],[TIENDA HMPV]],Tabla6[[NOMBRE PDV HMPDV]:[RETAIL MAPPING]],2,0)</f>
        <v>PLATINO</v>
      </c>
      <c r="X766">
        <f>SUM(ARCHIVOS_COMPLETOS_QMI_1_AL_17_SEP_22[[#This Row],[VENTAS MABE]:[OTROS]])</f>
        <v>5</v>
      </c>
      <c r="Y766" s="42">
        <f>IFERROR(ARCHIVOS_COMPLETOS_QMI_1_AL_17_SEP_22[[#This Row],[VENTAS MABE]]/ARCHIVOS_COMPLETOS_QMI_1_AL_17_SEP_22[[#This Row],[VENTAS INDURAMA]],0)</f>
        <v>0.66666666666666663</v>
      </c>
      <c r="Z766" t="str">
        <f>VLOOKUP(ARCHIVOS_COMPLETOS_QMI_1_AL_17_SEP_22[[#This Row],[Columna1]],Tabla5[CLAVE],1,0)</f>
        <v>397 - POINT BABAHOYOCOCINAS</v>
      </c>
    </row>
    <row r="767" spans="1:26" x14ac:dyDescent="0.3">
      <c r="A767" t="str">
        <f>CONCATENATE(ARCHIVOS_COMPLETOS_QMI_1_AL_17_SEP_22[[#This Row],[TIENDA HMPV]],ARCHIVOS_COMPLETOS_QMI_1_AL_17_SEP_22[[#This Row],[LINEA]])</f>
        <v>397 - POINT BABAHOYOGLOBALES</v>
      </c>
      <c r="B767" t="s">
        <v>257</v>
      </c>
      <c r="C767" t="s">
        <v>258</v>
      </c>
      <c r="D767" t="s">
        <v>77</v>
      </c>
      <c r="E767" t="s">
        <v>261</v>
      </c>
      <c r="F767" t="s">
        <v>27</v>
      </c>
      <c r="G767">
        <v>0</v>
      </c>
      <c r="T767" s="42"/>
      <c r="U767" s="42"/>
      <c r="W767" t="str">
        <f>VLOOKUP(ARCHIVOS_COMPLETOS_QMI_1_AL_17_SEP_22[[#This Row],[TIENDA HMPV]],Tabla6[[NOMBRE PDV HMPDV]:[RETAIL MAPPING]],2,0)</f>
        <v>PLATINO</v>
      </c>
      <c r="X767">
        <f>SUM(ARCHIVOS_COMPLETOS_QMI_1_AL_17_SEP_22[[#This Row],[VENTAS MABE]:[OTROS]])</f>
        <v>0</v>
      </c>
      <c r="Y767" s="42">
        <f>IFERROR(ARCHIVOS_COMPLETOS_QMI_1_AL_17_SEP_22[[#This Row],[VENTAS MABE]]/ARCHIVOS_COMPLETOS_QMI_1_AL_17_SEP_22[[#This Row],[VENTAS INDURAMA]],0)</f>
        <v>0</v>
      </c>
      <c r="Z767" t="str">
        <f>VLOOKUP(ARCHIVOS_COMPLETOS_QMI_1_AL_17_SEP_22[[#This Row],[Columna1]],Tabla5[CLAVE],1,0)</f>
        <v>397 - POINT BABAHOYOGLOBALES</v>
      </c>
    </row>
    <row r="768" spans="1:26" x14ac:dyDescent="0.3">
      <c r="A768" t="str">
        <f>CONCATENATE(ARCHIVOS_COMPLETOS_QMI_1_AL_17_SEP_22[[#This Row],[TIENDA HMPV]],ARCHIVOS_COMPLETOS_QMI_1_AL_17_SEP_22[[#This Row],[LINEA]])</f>
        <v>397 - POINT BABAHOYOLAVADO</v>
      </c>
      <c r="B768" t="s">
        <v>257</v>
      </c>
      <c r="C768" t="s">
        <v>258</v>
      </c>
      <c r="D768" t="s">
        <v>77</v>
      </c>
      <c r="E768" t="s">
        <v>261</v>
      </c>
      <c r="F768" t="s">
        <v>28</v>
      </c>
      <c r="G768">
        <v>6</v>
      </c>
      <c r="I768">
        <v>4</v>
      </c>
      <c r="T768" s="42"/>
      <c r="U768" s="42"/>
      <c r="W768" t="str">
        <f>VLOOKUP(ARCHIVOS_COMPLETOS_QMI_1_AL_17_SEP_22[[#This Row],[TIENDA HMPV]],Tabla6[[NOMBRE PDV HMPDV]:[RETAIL MAPPING]],2,0)</f>
        <v>PLATINO</v>
      </c>
      <c r="X768">
        <f>SUM(ARCHIVOS_COMPLETOS_QMI_1_AL_17_SEP_22[[#This Row],[VENTAS MABE]:[OTROS]])</f>
        <v>4</v>
      </c>
      <c r="Y768" s="42">
        <f>IFERROR(ARCHIVOS_COMPLETOS_QMI_1_AL_17_SEP_22[[#This Row],[VENTAS MABE]]/ARCHIVOS_COMPLETOS_QMI_1_AL_17_SEP_22[[#This Row],[VENTAS INDURAMA]],0)</f>
        <v>0</v>
      </c>
      <c r="Z768" t="str">
        <f>VLOOKUP(ARCHIVOS_COMPLETOS_QMI_1_AL_17_SEP_22[[#This Row],[Columna1]],Tabla5[CLAVE],1,0)</f>
        <v>397 - POINT BABAHOYOLAVADO</v>
      </c>
    </row>
    <row r="769" spans="1:26" x14ac:dyDescent="0.3">
      <c r="A769" t="str">
        <f>CONCATENATE(ARCHIVOS_COMPLETOS_QMI_1_AL_17_SEP_22[[#This Row],[TIENDA HMPV]],ARCHIVOS_COMPLETOS_QMI_1_AL_17_SEP_22[[#This Row],[LINEA]])</f>
        <v>397 - POINT BABAHOYOREFRIGERACIÓN</v>
      </c>
      <c r="B769" t="s">
        <v>257</v>
      </c>
      <c r="C769" t="s">
        <v>258</v>
      </c>
      <c r="D769" t="s">
        <v>77</v>
      </c>
      <c r="E769" t="s">
        <v>261</v>
      </c>
      <c r="F769" t="s">
        <v>29</v>
      </c>
      <c r="G769">
        <v>5</v>
      </c>
      <c r="H769">
        <v>1</v>
      </c>
      <c r="I769">
        <v>2</v>
      </c>
      <c r="T769" s="42"/>
      <c r="U769" s="42"/>
      <c r="W769" t="str">
        <f>VLOOKUP(ARCHIVOS_COMPLETOS_QMI_1_AL_17_SEP_22[[#This Row],[TIENDA HMPV]],Tabla6[[NOMBRE PDV HMPDV]:[RETAIL MAPPING]],2,0)</f>
        <v>PLATINO</v>
      </c>
      <c r="X769">
        <f>SUM(ARCHIVOS_COMPLETOS_QMI_1_AL_17_SEP_22[[#This Row],[VENTAS MABE]:[OTROS]])</f>
        <v>3</v>
      </c>
      <c r="Y769" s="42">
        <f>IFERROR(ARCHIVOS_COMPLETOS_QMI_1_AL_17_SEP_22[[#This Row],[VENTAS MABE]]/ARCHIVOS_COMPLETOS_QMI_1_AL_17_SEP_22[[#This Row],[VENTAS INDURAMA]],0)</f>
        <v>0.5</v>
      </c>
      <c r="Z769" t="str">
        <f>VLOOKUP(ARCHIVOS_COMPLETOS_QMI_1_AL_17_SEP_22[[#This Row],[Columna1]],Tabla5[CLAVE],1,0)</f>
        <v>397 - POINT BABAHOYOREFRIGERACIÓN</v>
      </c>
    </row>
    <row r="770" spans="1:26" x14ac:dyDescent="0.3">
      <c r="A770" t="str">
        <f>CONCATENATE(ARCHIVOS_COMPLETOS_QMI_1_AL_17_SEP_22[[#This Row],[TIENDA HMPV]],ARCHIVOS_COMPLETOS_QMI_1_AL_17_SEP_22[[#This Row],[LINEA]])</f>
        <v>408 - TIENDA BARATODO BABAHOYO 1033AIRES</v>
      </c>
      <c r="B770" t="s">
        <v>257</v>
      </c>
      <c r="C770" t="s">
        <v>258</v>
      </c>
      <c r="D770" t="s">
        <v>95</v>
      </c>
      <c r="E770" t="s">
        <v>262</v>
      </c>
      <c r="F770" t="s">
        <v>25</v>
      </c>
      <c r="G770">
        <v>0</v>
      </c>
      <c r="T770" s="42"/>
      <c r="U770" s="42"/>
      <c r="W770" t="str">
        <f>VLOOKUP(ARCHIVOS_COMPLETOS_QMI_1_AL_17_SEP_22[[#This Row],[TIENDA HMPV]],Tabla6[[NOMBRE PDV HMPDV]:[RETAIL MAPPING]],2,0)</f>
        <v>PLATA</v>
      </c>
      <c r="X770">
        <f>SUM(ARCHIVOS_COMPLETOS_QMI_1_AL_17_SEP_22[[#This Row],[VENTAS MABE]:[OTROS]])</f>
        <v>0</v>
      </c>
      <c r="Y770" s="42">
        <f>IFERROR(ARCHIVOS_COMPLETOS_QMI_1_AL_17_SEP_22[[#This Row],[VENTAS MABE]]/ARCHIVOS_COMPLETOS_QMI_1_AL_17_SEP_22[[#This Row],[VENTAS INDURAMA]],0)</f>
        <v>0</v>
      </c>
      <c r="Z770" t="str">
        <f>VLOOKUP(ARCHIVOS_COMPLETOS_QMI_1_AL_17_SEP_22[[#This Row],[Columna1]],Tabla5[CLAVE],1,0)</f>
        <v>408 - TIENDA BARATODO BABAHOYO 1033AIRES</v>
      </c>
    </row>
    <row r="771" spans="1:26" x14ac:dyDescent="0.3">
      <c r="A771" t="str">
        <f>CONCATENATE(ARCHIVOS_COMPLETOS_QMI_1_AL_17_SEP_22[[#This Row],[TIENDA HMPV]],ARCHIVOS_COMPLETOS_QMI_1_AL_17_SEP_22[[#This Row],[LINEA]])</f>
        <v>408 - TIENDA BARATODO BABAHOYO 1033COCINAS</v>
      </c>
      <c r="B771" t="s">
        <v>257</v>
      </c>
      <c r="C771" t="s">
        <v>258</v>
      </c>
      <c r="D771" t="s">
        <v>95</v>
      </c>
      <c r="E771" t="s">
        <v>262</v>
      </c>
      <c r="F771" t="s">
        <v>26</v>
      </c>
      <c r="G771">
        <v>6</v>
      </c>
      <c r="I771">
        <v>3</v>
      </c>
      <c r="T771" s="42"/>
      <c r="U771" s="42"/>
      <c r="W771" t="str">
        <f>VLOOKUP(ARCHIVOS_COMPLETOS_QMI_1_AL_17_SEP_22[[#This Row],[TIENDA HMPV]],Tabla6[[NOMBRE PDV HMPDV]:[RETAIL MAPPING]],2,0)</f>
        <v>PLATA</v>
      </c>
      <c r="X771">
        <f>SUM(ARCHIVOS_COMPLETOS_QMI_1_AL_17_SEP_22[[#This Row],[VENTAS MABE]:[OTROS]])</f>
        <v>3</v>
      </c>
      <c r="Y771" s="42">
        <f>IFERROR(ARCHIVOS_COMPLETOS_QMI_1_AL_17_SEP_22[[#This Row],[VENTAS MABE]]/ARCHIVOS_COMPLETOS_QMI_1_AL_17_SEP_22[[#This Row],[VENTAS INDURAMA]],0)</f>
        <v>0</v>
      </c>
      <c r="Z771" t="str">
        <f>VLOOKUP(ARCHIVOS_COMPLETOS_QMI_1_AL_17_SEP_22[[#This Row],[Columna1]],Tabla5[CLAVE],1,0)</f>
        <v>408 - TIENDA BARATODO BABAHOYO 1033COCINAS</v>
      </c>
    </row>
    <row r="772" spans="1:26" x14ac:dyDescent="0.3">
      <c r="A772" t="str">
        <f>CONCATENATE(ARCHIVOS_COMPLETOS_QMI_1_AL_17_SEP_22[[#This Row],[TIENDA HMPV]],ARCHIVOS_COMPLETOS_QMI_1_AL_17_SEP_22[[#This Row],[LINEA]])</f>
        <v>408 - TIENDA BARATODO BABAHOYO 1033GLOBALES</v>
      </c>
      <c r="B772" t="s">
        <v>257</v>
      </c>
      <c r="C772" t="s">
        <v>258</v>
      </c>
      <c r="D772" t="s">
        <v>95</v>
      </c>
      <c r="E772" t="s">
        <v>262</v>
      </c>
      <c r="F772" t="s">
        <v>27</v>
      </c>
      <c r="G772">
        <v>1</v>
      </c>
      <c r="I772">
        <v>1</v>
      </c>
      <c r="T772" s="42"/>
      <c r="U772" s="42"/>
      <c r="W772" t="str">
        <f>VLOOKUP(ARCHIVOS_COMPLETOS_QMI_1_AL_17_SEP_22[[#This Row],[TIENDA HMPV]],Tabla6[[NOMBRE PDV HMPDV]:[RETAIL MAPPING]],2,0)</f>
        <v>PLATA</v>
      </c>
      <c r="X772">
        <f>SUM(ARCHIVOS_COMPLETOS_QMI_1_AL_17_SEP_22[[#This Row],[VENTAS MABE]:[OTROS]])</f>
        <v>1</v>
      </c>
      <c r="Y772" s="42">
        <f>IFERROR(ARCHIVOS_COMPLETOS_QMI_1_AL_17_SEP_22[[#This Row],[VENTAS MABE]]/ARCHIVOS_COMPLETOS_QMI_1_AL_17_SEP_22[[#This Row],[VENTAS INDURAMA]],0)</f>
        <v>0</v>
      </c>
      <c r="Z772" t="str">
        <f>VLOOKUP(ARCHIVOS_COMPLETOS_QMI_1_AL_17_SEP_22[[#This Row],[Columna1]],Tabla5[CLAVE],1,0)</f>
        <v>408 - TIENDA BARATODO BABAHOYO 1033GLOBALES</v>
      </c>
    </row>
    <row r="773" spans="1:26" x14ac:dyDescent="0.3">
      <c r="A773" t="str">
        <f>CONCATENATE(ARCHIVOS_COMPLETOS_QMI_1_AL_17_SEP_22[[#This Row],[TIENDA HMPV]],ARCHIVOS_COMPLETOS_QMI_1_AL_17_SEP_22[[#This Row],[LINEA]])</f>
        <v>408 - TIENDA BARATODO BABAHOYO 1033LAVADO</v>
      </c>
      <c r="B773" t="s">
        <v>257</v>
      </c>
      <c r="C773" t="s">
        <v>258</v>
      </c>
      <c r="D773" t="s">
        <v>95</v>
      </c>
      <c r="E773" t="s">
        <v>262</v>
      </c>
      <c r="F773" t="s">
        <v>28</v>
      </c>
      <c r="G773">
        <v>2</v>
      </c>
      <c r="H773">
        <v>1</v>
      </c>
      <c r="T773" s="42"/>
      <c r="U773" s="42"/>
      <c r="W773" t="str">
        <f>VLOOKUP(ARCHIVOS_COMPLETOS_QMI_1_AL_17_SEP_22[[#This Row],[TIENDA HMPV]],Tabla6[[NOMBRE PDV HMPDV]:[RETAIL MAPPING]],2,0)</f>
        <v>PLATA</v>
      </c>
      <c r="X773">
        <f>SUM(ARCHIVOS_COMPLETOS_QMI_1_AL_17_SEP_22[[#This Row],[VENTAS MABE]:[OTROS]])</f>
        <v>1</v>
      </c>
      <c r="Y773" s="42">
        <f>IFERROR(ARCHIVOS_COMPLETOS_QMI_1_AL_17_SEP_22[[#This Row],[VENTAS MABE]]/ARCHIVOS_COMPLETOS_QMI_1_AL_17_SEP_22[[#This Row],[VENTAS INDURAMA]],0)</f>
        <v>0</v>
      </c>
      <c r="Z773" t="str">
        <f>VLOOKUP(ARCHIVOS_COMPLETOS_QMI_1_AL_17_SEP_22[[#This Row],[Columna1]],Tabla5[CLAVE],1,0)</f>
        <v>408 - TIENDA BARATODO BABAHOYO 1033LAVADO</v>
      </c>
    </row>
    <row r="774" spans="1:26" x14ac:dyDescent="0.3">
      <c r="A774" t="str">
        <f>CONCATENATE(ARCHIVOS_COMPLETOS_QMI_1_AL_17_SEP_22[[#This Row],[TIENDA HMPV]],ARCHIVOS_COMPLETOS_QMI_1_AL_17_SEP_22[[#This Row],[LINEA]])</f>
        <v>408 - TIENDA BARATODO BABAHOYO 1033REFRIGERACIÓN</v>
      </c>
      <c r="B774" t="s">
        <v>257</v>
      </c>
      <c r="C774" t="s">
        <v>258</v>
      </c>
      <c r="D774" t="s">
        <v>95</v>
      </c>
      <c r="E774" t="s">
        <v>262</v>
      </c>
      <c r="F774" t="s">
        <v>29</v>
      </c>
      <c r="G774">
        <v>6</v>
      </c>
      <c r="H774">
        <v>3</v>
      </c>
      <c r="I774">
        <v>2</v>
      </c>
      <c r="T774" s="42"/>
      <c r="U774" s="42"/>
      <c r="W774" t="str">
        <f>VLOOKUP(ARCHIVOS_COMPLETOS_QMI_1_AL_17_SEP_22[[#This Row],[TIENDA HMPV]],Tabla6[[NOMBRE PDV HMPDV]:[RETAIL MAPPING]],2,0)</f>
        <v>PLATA</v>
      </c>
      <c r="X774">
        <f>SUM(ARCHIVOS_COMPLETOS_QMI_1_AL_17_SEP_22[[#This Row],[VENTAS MABE]:[OTROS]])</f>
        <v>5</v>
      </c>
      <c r="Y774" s="42">
        <f>IFERROR(ARCHIVOS_COMPLETOS_QMI_1_AL_17_SEP_22[[#This Row],[VENTAS MABE]]/ARCHIVOS_COMPLETOS_QMI_1_AL_17_SEP_22[[#This Row],[VENTAS INDURAMA]],0)</f>
        <v>1.5</v>
      </c>
      <c r="Z774" t="str">
        <f>VLOOKUP(ARCHIVOS_COMPLETOS_QMI_1_AL_17_SEP_22[[#This Row],[Columna1]],Tabla5[CLAVE],1,0)</f>
        <v>408 - TIENDA BARATODO BABAHOYO 1033REFRIGERACIÓN</v>
      </c>
    </row>
    <row r="775" spans="1:26" x14ac:dyDescent="0.3">
      <c r="A775" t="str">
        <f>CONCATENATE(ARCHIVOS_COMPLETOS_QMI_1_AL_17_SEP_22[[#This Row],[TIENDA HMPV]],ARCHIVOS_COMPLETOS_QMI_1_AL_17_SEP_22[[#This Row],[LINEA]])</f>
        <v>571 - CITY MALLAIRES</v>
      </c>
      <c r="B775" t="s">
        <v>263</v>
      </c>
      <c r="C775" t="s">
        <v>264</v>
      </c>
      <c r="D775" t="s">
        <v>30</v>
      </c>
      <c r="E775" t="s">
        <v>265</v>
      </c>
      <c r="F775" t="s">
        <v>25</v>
      </c>
      <c r="G775">
        <v>7</v>
      </c>
      <c r="H775">
        <v>1</v>
      </c>
      <c r="I775">
        <v>1</v>
      </c>
      <c r="J775">
        <v>0</v>
      </c>
      <c r="K775">
        <v>4</v>
      </c>
      <c r="L775">
        <v>4</v>
      </c>
      <c r="T775" s="42"/>
      <c r="U775" s="42"/>
      <c r="W775" t="str">
        <f>VLOOKUP(ARCHIVOS_COMPLETOS_QMI_1_AL_17_SEP_22[[#This Row],[TIENDA HMPV]],Tabla6[[NOMBRE PDV HMPDV]:[RETAIL MAPPING]],2,0)</f>
        <v>PLATINO</v>
      </c>
      <c r="X775">
        <f>SUM(ARCHIVOS_COMPLETOS_QMI_1_AL_17_SEP_22[[#This Row],[VENTAS MABE]:[OTROS]])</f>
        <v>10</v>
      </c>
      <c r="Y775" s="42">
        <f>IFERROR(ARCHIVOS_COMPLETOS_QMI_1_AL_17_SEP_22[[#This Row],[VENTAS MABE]]/ARCHIVOS_COMPLETOS_QMI_1_AL_17_SEP_22[[#This Row],[VENTAS INDURAMA]],0)</f>
        <v>1</v>
      </c>
      <c r="Z775" t="str">
        <f>VLOOKUP(ARCHIVOS_COMPLETOS_QMI_1_AL_17_SEP_22[[#This Row],[Columna1]],Tabla5[CLAVE],1,0)</f>
        <v>571 - CITY MALLAIRES</v>
      </c>
    </row>
    <row r="776" spans="1:26" x14ac:dyDescent="0.3">
      <c r="A776" t="str">
        <f>CONCATENATE(ARCHIVOS_COMPLETOS_QMI_1_AL_17_SEP_22[[#This Row],[TIENDA HMPV]],ARCHIVOS_COMPLETOS_QMI_1_AL_17_SEP_22[[#This Row],[LINEA]])</f>
        <v>571 - CITY MALLCOCINAS</v>
      </c>
      <c r="B776" t="s">
        <v>263</v>
      </c>
      <c r="C776" t="s">
        <v>264</v>
      </c>
      <c r="D776" t="s">
        <v>30</v>
      </c>
      <c r="E776" t="s">
        <v>265</v>
      </c>
      <c r="F776" t="s">
        <v>26</v>
      </c>
      <c r="G776">
        <v>21</v>
      </c>
      <c r="H776">
        <v>8</v>
      </c>
      <c r="I776">
        <v>6</v>
      </c>
      <c r="J776">
        <v>0</v>
      </c>
      <c r="K776">
        <v>0</v>
      </c>
      <c r="L776">
        <v>0</v>
      </c>
      <c r="T776" s="42"/>
      <c r="U776" s="42"/>
      <c r="W776" t="str">
        <f>VLOOKUP(ARCHIVOS_COMPLETOS_QMI_1_AL_17_SEP_22[[#This Row],[TIENDA HMPV]],Tabla6[[NOMBRE PDV HMPDV]:[RETAIL MAPPING]],2,0)</f>
        <v>PLATINO</v>
      </c>
      <c r="X776">
        <f>SUM(ARCHIVOS_COMPLETOS_QMI_1_AL_17_SEP_22[[#This Row],[VENTAS MABE]:[OTROS]])</f>
        <v>14</v>
      </c>
      <c r="Y776" s="42">
        <f>IFERROR(ARCHIVOS_COMPLETOS_QMI_1_AL_17_SEP_22[[#This Row],[VENTAS MABE]]/ARCHIVOS_COMPLETOS_QMI_1_AL_17_SEP_22[[#This Row],[VENTAS INDURAMA]],0)</f>
        <v>1.3333333333333333</v>
      </c>
      <c r="Z776" t="str">
        <f>VLOOKUP(ARCHIVOS_COMPLETOS_QMI_1_AL_17_SEP_22[[#This Row],[Columna1]],Tabla5[CLAVE],1,0)</f>
        <v>571 - CITY MALLCOCINAS</v>
      </c>
    </row>
    <row r="777" spans="1:26" x14ac:dyDescent="0.3">
      <c r="A777" t="str">
        <f>CONCATENATE(ARCHIVOS_COMPLETOS_QMI_1_AL_17_SEP_22[[#This Row],[TIENDA HMPV]],ARCHIVOS_COMPLETOS_QMI_1_AL_17_SEP_22[[#This Row],[LINEA]])</f>
        <v>571 - CITY MALLEMPOTRE</v>
      </c>
      <c r="B777" t="s">
        <v>263</v>
      </c>
      <c r="C777" t="s">
        <v>264</v>
      </c>
      <c r="D777" t="s">
        <v>30</v>
      </c>
      <c r="E777" t="s">
        <v>265</v>
      </c>
      <c r="F777" t="s">
        <v>32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T777" s="42"/>
      <c r="U777" s="42"/>
      <c r="W777" t="str">
        <f>VLOOKUP(ARCHIVOS_COMPLETOS_QMI_1_AL_17_SEP_22[[#This Row],[TIENDA HMPV]],Tabla6[[NOMBRE PDV HMPDV]:[RETAIL MAPPING]],2,0)</f>
        <v>PLATINO</v>
      </c>
      <c r="X777">
        <f>SUM(ARCHIVOS_COMPLETOS_QMI_1_AL_17_SEP_22[[#This Row],[VENTAS MABE]:[OTROS]])</f>
        <v>0</v>
      </c>
      <c r="Y777" s="42">
        <f>IFERROR(ARCHIVOS_COMPLETOS_QMI_1_AL_17_SEP_22[[#This Row],[VENTAS MABE]]/ARCHIVOS_COMPLETOS_QMI_1_AL_17_SEP_22[[#This Row],[VENTAS INDURAMA]],0)</f>
        <v>0</v>
      </c>
      <c r="Z777" t="str">
        <f>VLOOKUP(ARCHIVOS_COMPLETOS_QMI_1_AL_17_SEP_22[[#This Row],[Columna1]],Tabla5[CLAVE],1,0)</f>
        <v>571 - CITY MALLEMPOTRE</v>
      </c>
    </row>
    <row r="778" spans="1:26" x14ac:dyDescent="0.3">
      <c r="A778" t="str">
        <f>CONCATENATE(ARCHIVOS_COMPLETOS_QMI_1_AL_17_SEP_22[[#This Row],[TIENDA HMPV]],ARCHIVOS_COMPLETOS_QMI_1_AL_17_SEP_22[[#This Row],[LINEA]])</f>
        <v>571 - CITY MALLGLOBALES</v>
      </c>
      <c r="B778" t="s">
        <v>263</v>
      </c>
      <c r="C778" t="s">
        <v>264</v>
      </c>
      <c r="D778" t="s">
        <v>30</v>
      </c>
      <c r="E778" t="s">
        <v>265</v>
      </c>
      <c r="F778" t="s">
        <v>27</v>
      </c>
      <c r="G778">
        <v>3</v>
      </c>
      <c r="H778">
        <v>4</v>
      </c>
      <c r="I778">
        <v>3</v>
      </c>
      <c r="J778">
        <v>1</v>
      </c>
      <c r="K778">
        <v>0</v>
      </c>
      <c r="L778">
        <v>0</v>
      </c>
      <c r="T778" s="42"/>
      <c r="U778" s="42"/>
      <c r="W778" t="str">
        <f>VLOOKUP(ARCHIVOS_COMPLETOS_QMI_1_AL_17_SEP_22[[#This Row],[TIENDA HMPV]],Tabla6[[NOMBRE PDV HMPDV]:[RETAIL MAPPING]],2,0)</f>
        <v>PLATINO</v>
      </c>
      <c r="X778">
        <f>SUM(ARCHIVOS_COMPLETOS_QMI_1_AL_17_SEP_22[[#This Row],[VENTAS MABE]:[OTROS]])</f>
        <v>8</v>
      </c>
      <c r="Y778" s="42">
        <f>IFERROR(ARCHIVOS_COMPLETOS_QMI_1_AL_17_SEP_22[[#This Row],[VENTAS MABE]]/ARCHIVOS_COMPLETOS_QMI_1_AL_17_SEP_22[[#This Row],[VENTAS INDURAMA]],0)</f>
        <v>1.3333333333333333</v>
      </c>
      <c r="Z778" t="str">
        <f>VLOOKUP(ARCHIVOS_COMPLETOS_QMI_1_AL_17_SEP_22[[#This Row],[Columna1]],Tabla5[CLAVE],1,0)</f>
        <v>571 - CITY MALLGLOBALES</v>
      </c>
    </row>
    <row r="779" spans="1:26" x14ac:dyDescent="0.3">
      <c r="A779" t="str">
        <f>CONCATENATE(ARCHIVOS_COMPLETOS_QMI_1_AL_17_SEP_22[[#This Row],[TIENDA HMPV]],ARCHIVOS_COMPLETOS_QMI_1_AL_17_SEP_22[[#This Row],[LINEA]])</f>
        <v>571 - CITY MALLLAVADO</v>
      </c>
      <c r="B779" t="s">
        <v>263</v>
      </c>
      <c r="C779" t="s">
        <v>264</v>
      </c>
      <c r="D779" t="s">
        <v>30</v>
      </c>
      <c r="E779" t="s">
        <v>265</v>
      </c>
      <c r="F779" t="s">
        <v>28</v>
      </c>
      <c r="G779">
        <v>3</v>
      </c>
      <c r="H779">
        <v>2</v>
      </c>
      <c r="I779">
        <v>0</v>
      </c>
      <c r="J779">
        <v>16</v>
      </c>
      <c r="K779">
        <v>6</v>
      </c>
      <c r="L779">
        <v>4</v>
      </c>
      <c r="T779" s="42"/>
      <c r="U779" s="42"/>
      <c r="W779" t="str">
        <f>VLOOKUP(ARCHIVOS_COMPLETOS_QMI_1_AL_17_SEP_22[[#This Row],[TIENDA HMPV]],Tabla6[[NOMBRE PDV HMPDV]:[RETAIL MAPPING]],2,0)</f>
        <v>PLATINO</v>
      </c>
      <c r="X779">
        <f>SUM(ARCHIVOS_COMPLETOS_QMI_1_AL_17_SEP_22[[#This Row],[VENTAS MABE]:[OTROS]])</f>
        <v>28</v>
      </c>
      <c r="Y779" s="42">
        <f>IFERROR(ARCHIVOS_COMPLETOS_QMI_1_AL_17_SEP_22[[#This Row],[VENTAS MABE]]/ARCHIVOS_COMPLETOS_QMI_1_AL_17_SEP_22[[#This Row],[VENTAS INDURAMA]],0)</f>
        <v>0</v>
      </c>
      <c r="Z779" t="str">
        <f>VLOOKUP(ARCHIVOS_COMPLETOS_QMI_1_AL_17_SEP_22[[#This Row],[Columna1]],Tabla5[CLAVE],1,0)</f>
        <v>571 - CITY MALLLAVADO</v>
      </c>
    </row>
    <row r="780" spans="1:26" x14ac:dyDescent="0.3">
      <c r="A780" t="str">
        <f>CONCATENATE(ARCHIVOS_COMPLETOS_QMI_1_AL_17_SEP_22[[#This Row],[TIENDA HMPV]],ARCHIVOS_COMPLETOS_QMI_1_AL_17_SEP_22[[#This Row],[LINEA]])</f>
        <v>571 - CITY MALLREFRIGERACIÓN</v>
      </c>
      <c r="B780" t="s">
        <v>263</v>
      </c>
      <c r="C780" t="s">
        <v>264</v>
      </c>
      <c r="D780" t="s">
        <v>30</v>
      </c>
      <c r="E780" t="s">
        <v>265</v>
      </c>
      <c r="F780" t="s">
        <v>29</v>
      </c>
      <c r="G780">
        <v>12</v>
      </c>
      <c r="H780">
        <v>6</v>
      </c>
      <c r="I780">
        <v>5</v>
      </c>
      <c r="J780">
        <v>5</v>
      </c>
      <c r="K780">
        <v>3</v>
      </c>
      <c r="L780">
        <v>1</v>
      </c>
      <c r="T780" s="42"/>
      <c r="U780" s="42"/>
      <c r="W780" t="str">
        <f>VLOOKUP(ARCHIVOS_COMPLETOS_QMI_1_AL_17_SEP_22[[#This Row],[TIENDA HMPV]],Tabla6[[NOMBRE PDV HMPDV]:[RETAIL MAPPING]],2,0)</f>
        <v>PLATINO</v>
      </c>
      <c r="X780">
        <f>SUM(ARCHIVOS_COMPLETOS_QMI_1_AL_17_SEP_22[[#This Row],[VENTAS MABE]:[OTROS]])</f>
        <v>20</v>
      </c>
      <c r="Y780" s="42">
        <f>IFERROR(ARCHIVOS_COMPLETOS_QMI_1_AL_17_SEP_22[[#This Row],[VENTAS MABE]]/ARCHIVOS_COMPLETOS_QMI_1_AL_17_SEP_22[[#This Row],[VENTAS INDURAMA]],0)</f>
        <v>1.2</v>
      </c>
      <c r="Z780" t="str">
        <f>VLOOKUP(ARCHIVOS_COMPLETOS_QMI_1_AL_17_SEP_22[[#This Row],[Columna1]],Tabla5[CLAVE],1,0)</f>
        <v>571 - CITY MALLREFRIGERACIÓN</v>
      </c>
    </row>
    <row r="781" spans="1:26" x14ac:dyDescent="0.3">
      <c r="A781" t="str">
        <f>CONCATENATE(ARCHIVOS_COMPLETOS_QMI_1_AL_17_SEP_22[[#This Row],[TIENDA HMPV]],ARCHIVOS_COMPLETOS_QMI_1_AL_17_SEP_22[[#This Row],[LINEA]])</f>
        <v>662 - JAPON CITY MALLCOCINAS</v>
      </c>
      <c r="B781" t="s">
        <v>263</v>
      </c>
      <c r="C781" t="s">
        <v>264</v>
      </c>
      <c r="D781" t="s">
        <v>41</v>
      </c>
      <c r="E781" t="s">
        <v>266</v>
      </c>
      <c r="F781" t="s">
        <v>26</v>
      </c>
      <c r="G781">
        <v>3</v>
      </c>
      <c r="H781">
        <v>3</v>
      </c>
      <c r="I781">
        <v>0</v>
      </c>
      <c r="J781">
        <v>0</v>
      </c>
      <c r="K781">
        <v>0</v>
      </c>
      <c r="L781">
        <v>0</v>
      </c>
      <c r="T781" s="42"/>
      <c r="U781" s="42"/>
      <c r="W781" t="str">
        <f>VLOOKUP(ARCHIVOS_COMPLETOS_QMI_1_AL_17_SEP_22[[#This Row],[TIENDA HMPV]],Tabla6[[NOMBRE PDV HMPDV]:[RETAIL MAPPING]],2,0)</f>
        <v>PLATA</v>
      </c>
      <c r="X781">
        <f>SUM(ARCHIVOS_COMPLETOS_QMI_1_AL_17_SEP_22[[#This Row],[VENTAS MABE]:[OTROS]])</f>
        <v>3</v>
      </c>
      <c r="Y781" s="42">
        <f>IFERROR(ARCHIVOS_COMPLETOS_QMI_1_AL_17_SEP_22[[#This Row],[VENTAS MABE]]/ARCHIVOS_COMPLETOS_QMI_1_AL_17_SEP_22[[#This Row],[VENTAS INDURAMA]],0)</f>
        <v>0</v>
      </c>
      <c r="Z781" t="str">
        <f>VLOOKUP(ARCHIVOS_COMPLETOS_QMI_1_AL_17_SEP_22[[#This Row],[Columna1]],Tabla5[CLAVE],1,0)</f>
        <v>662 - JAPON CITY MALLCOCINAS</v>
      </c>
    </row>
    <row r="782" spans="1:26" x14ac:dyDescent="0.3">
      <c r="A782" t="str">
        <f>CONCATENATE(ARCHIVOS_COMPLETOS_QMI_1_AL_17_SEP_22[[#This Row],[TIENDA HMPV]],ARCHIVOS_COMPLETOS_QMI_1_AL_17_SEP_22[[#This Row],[LINEA]])</f>
        <v>662 - JAPON CITY MALLREFRIGERACIÓN</v>
      </c>
      <c r="B782" t="s">
        <v>263</v>
      </c>
      <c r="C782" t="s">
        <v>264</v>
      </c>
      <c r="D782" t="s">
        <v>41</v>
      </c>
      <c r="E782" t="s">
        <v>266</v>
      </c>
      <c r="F782" t="s">
        <v>29</v>
      </c>
      <c r="G782">
        <v>4</v>
      </c>
      <c r="H782">
        <v>0</v>
      </c>
      <c r="I782">
        <v>1</v>
      </c>
      <c r="J782">
        <v>0</v>
      </c>
      <c r="K782">
        <v>0</v>
      </c>
      <c r="L782">
        <v>0</v>
      </c>
      <c r="T782" s="42"/>
      <c r="U782" s="42"/>
      <c r="W782" t="str">
        <f>VLOOKUP(ARCHIVOS_COMPLETOS_QMI_1_AL_17_SEP_22[[#This Row],[TIENDA HMPV]],Tabla6[[NOMBRE PDV HMPDV]:[RETAIL MAPPING]],2,0)</f>
        <v>PLATA</v>
      </c>
      <c r="X782">
        <f>SUM(ARCHIVOS_COMPLETOS_QMI_1_AL_17_SEP_22[[#This Row],[VENTAS MABE]:[OTROS]])</f>
        <v>1</v>
      </c>
      <c r="Y782" s="42">
        <f>IFERROR(ARCHIVOS_COMPLETOS_QMI_1_AL_17_SEP_22[[#This Row],[VENTAS MABE]]/ARCHIVOS_COMPLETOS_QMI_1_AL_17_SEP_22[[#This Row],[VENTAS INDURAMA]],0)</f>
        <v>0</v>
      </c>
      <c r="Z782" t="str">
        <f>VLOOKUP(ARCHIVOS_COMPLETOS_QMI_1_AL_17_SEP_22[[#This Row],[Columna1]],Tabla5[CLAVE],1,0)</f>
        <v>662 - JAPON CITY MALLREFRIGERACIÓN</v>
      </c>
    </row>
    <row r="783" spans="1:26" x14ac:dyDescent="0.3">
      <c r="A783" t="str">
        <f>CONCATENATE(ARCHIVOS_COMPLETOS_QMI_1_AL_17_SEP_22[[#This Row],[TIENDA HMPV]],ARCHIVOS_COMPLETOS_QMI_1_AL_17_SEP_22[[#This Row],[LINEA]])</f>
        <v>202 - QUICENTRO SURCOCINAS</v>
      </c>
      <c r="B783" t="s">
        <v>267</v>
      </c>
      <c r="C783" t="s">
        <v>268</v>
      </c>
      <c r="D783" t="s">
        <v>23</v>
      </c>
      <c r="E783" t="s">
        <v>269</v>
      </c>
      <c r="F783" t="s">
        <v>26</v>
      </c>
      <c r="G783">
        <v>15</v>
      </c>
      <c r="H783">
        <v>2</v>
      </c>
      <c r="I783">
        <v>1</v>
      </c>
      <c r="T783" s="42"/>
      <c r="U783" s="42"/>
      <c r="W783" t="str">
        <f>VLOOKUP(ARCHIVOS_COMPLETOS_QMI_1_AL_17_SEP_22[[#This Row],[TIENDA HMPV]],Tabla6[[NOMBRE PDV HMPDV]:[RETAIL MAPPING]],2,0)</f>
        <v>PLATINO</v>
      </c>
      <c r="X783">
        <f>SUM(ARCHIVOS_COMPLETOS_QMI_1_AL_17_SEP_22[[#This Row],[VENTAS MABE]:[OTROS]])</f>
        <v>3</v>
      </c>
      <c r="Y783" s="42">
        <f>IFERROR(ARCHIVOS_COMPLETOS_QMI_1_AL_17_SEP_22[[#This Row],[VENTAS MABE]]/ARCHIVOS_COMPLETOS_QMI_1_AL_17_SEP_22[[#This Row],[VENTAS INDURAMA]],0)</f>
        <v>2</v>
      </c>
      <c r="Z783" t="str">
        <f>VLOOKUP(ARCHIVOS_COMPLETOS_QMI_1_AL_17_SEP_22[[#This Row],[Columna1]],Tabla5[CLAVE],1,0)</f>
        <v>202 - QUICENTRO SURCOCINAS</v>
      </c>
    </row>
    <row r="784" spans="1:26" x14ac:dyDescent="0.3">
      <c r="A784" t="str">
        <f>CONCATENATE(ARCHIVOS_COMPLETOS_QMI_1_AL_17_SEP_22[[#This Row],[TIENDA HMPV]],ARCHIVOS_COMPLETOS_QMI_1_AL_17_SEP_22[[#This Row],[LINEA]])</f>
        <v>202 - QUICENTRO SUREMPOTRE</v>
      </c>
      <c r="B784" t="s">
        <v>267</v>
      </c>
      <c r="C784" t="s">
        <v>268</v>
      </c>
      <c r="D784" t="s">
        <v>23</v>
      </c>
      <c r="E784" t="s">
        <v>269</v>
      </c>
      <c r="F784" t="s">
        <v>32</v>
      </c>
      <c r="G784">
        <v>0</v>
      </c>
      <c r="T784" s="42"/>
      <c r="U784" s="42"/>
      <c r="W784" t="str">
        <f>VLOOKUP(ARCHIVOS_COMPLETOS_QMI_1_AL_17_SEP_22[[#This Row],[TIENDA HMPV]],Tabla6[[NOMBRE PDV HMPDV]:[RETAIL MAPPING]],2,0)</f>
        <v>PLATINO</v>
      </c>
      <c r="X784">
        <f>SUM(ARCHIVOS_COMPLETOS_QMI_1_AL_17_SEP_22[[#This Row],[VENTAS MABE]:[OTROS]])</f>
        <v>0</v>
      </c>
      <c r="Y784" s="42">
        <f>IFERROR(ARCHIVOS_COMPLETOS_QMI_1_AL_17_SEP_22[[#This Row],[VENTAS MABE]]/ARCHIVOS_COMPLETOS_QMI_1_AL_17_SEP_22[[#This Row],[VENTAS INDURAMA]],0)</f>
        <v>0</v>
      </c>
      <c r="Z784" t="str">
        <f>VLOOKUP(ARCHIVOS_COMPLETOS_QMI_1_AL_17_SEP_22[[#This Row],[Columna1]],Tabla5[CLAVE],1,0)</f>
        <v>202 - QUICENTRO SUREMPOTRE</v>
      </c>
    </row>
    <row r="785" spans="1:26" x14ac:dyDescent="0.3">
      <c r="A785" t="str">
        <f>CONCATENATE(ARCHIVOS_COMPLETOS_QMI_1_AL_17_SEP_22[[#This Row],[TIENDA HMPV]],ARCHIVOS_COMPLETOS_QMI_1_AL_17_SEP_22[[#This Row],[LINEA]])</f>
        <v>202 - QUICENTRO SURGLOBALES</v>
      </c>
      <c r="B785" t="s">
        <v>267</v>
      </c>
      <c r="C785" t="s">
        <v>268</v>
      </c>
      <c r="D785" t="s">
        <v>23</v>
      </c>
      <c r="E785" t="s">
        <v>269</v>
      </c>
      <c r="F785" t="s">
        <v>27</v>
      </c>
      <c r="G785">
        <v>0</v>
      </c>
      <c r="R785">
        <v>2</v>
      </c>
      <c r="T785" s="42"/>
      <c r="U785" s="42"/>
      <c r="W785" t="str">
        <f>VLOOKUP(ARCHIVOS_COMPLETOS_QMI_1_AL_17_SEP_22[[#This Row],[TIENDA HMPV]],Tabla6[[NOMBRE PDV HMPDV]:[RETAIL MAPPING]],2,0)</f>
        <v>PLATINO</v>
      </c>
      <c r="X785">
        <f>SUM(ARCHIVOS_COMPLETOS_QMI_1_AL_17_SEP_22[[#This Row],[VENTAS MABE]:[OTROS]])</f>
        <v>2</v>
      </c>
      <c r="Y785" s="42">
        <f>IFERROR(ARCHIVOS_COMPLETOS_QMI_1_AL_17_SEP_22[[#This Row],[VENTAS MABE]]/ARCHIVOS_COMPLETOS_QMI_1_AL_17_SEP_22[[#This Row],[VENTAS INDURAMA]],0)</f>
        <v>0</v>
      </c>
      <c r="Z785" t="str">
        <f>VLOOKUP(ARCHIVOS_COMPLETOS_QMI_1_AL_17_SEP_22[[#This Row],[Columna1]],Tabla5[CLAVE],1,0)</f>
        <v>202 - QUICENTRO SURGLOBALES</v>
      </c>
    </row>
    <row r="786" spans="1:26" x14ac:dyDescent="0.3">
      <c r="A786" t="str">
        <f>CONCATENATE(ARCHIVOS_COMPLETOS_QMI_1_AL_17_SEP_22[[#This Row],[TIENDA HMPV]],ARCHIVOS_COMPLETOS_QMI_1_AL_17_SEP_22[[#This Row],[LINEA]])</f>
        <v>202 - QUICENTRO SURLAVADO</v>
      </c>
      <c r="B786" t="s">
        <v>267</v>
      </c>
      <c r="C786" t="s">
        <v>268</v>
      </c>
      <c r="D786" t="s">
        <v>23</v>
      </c>
      <c r="E786" t="s">
        <v>269</v>
      </c>
      <c r="F786" t="s">
        <v>28</v>
      </c>
      <c r="G786">
        <v>7</v>
      </c>
      <c r="H786">
        <v>3</v>
      </c>
      <c r="I786">
        <v>1</v>
      </c>
      <c r="J786">
        <v>3</v>
      </c>
      <c r="K786">
        <v>10</v>
      </c>
      <c r="L786">
        <v>1</v>
      </c>
      <c r="T786" s="42"/>
      <c r="U786" s="42"/>
      <c r="W786" t="str">
        <f>VLOOKUP(ARCHIVOS_COMPLETOS_QMI_1_AL_17_SEP_22[[#This Row],[TIENDA HMPV]],Tabla6[[NOMBRE PDV HMPDV]:[RETAIL MAPPING]],2,0)</f>
        <v>PLATINO</v>
      </c>
      <c r="X786">
        <f>SUM(ARCHIVOS_COMPLETOS_QMI_1_AL_17_SEP_22[[#This Row],[VENTAS MABE]:[OTROS]])</f>
        <v>18</v>
      </c>
      <c r="Y786" s="42">
        <f>IFERROR(ARCHIVOS_COMPLETOS_QMI_1_AL_17_SEP_22[[#This Row],[VENTAS MABE]]/ARCHIVOS_COMPLETOS_QMI_1_AL_17_SEP_22[[#This Row],[VENTAS INDURAMA]],0)</f>
        <v>3</v>
      </c>
      <c r="Z786" t="str">
        <f>VLOOKUP(ARCHIVOS_COMPLETOS_QMI_1_AL_17_SEP_22[[#This Row],[Columna1]],Tabla5[CLAVE],1,0)</f>
        <v>202 - QUICENTRO SURLAVADO</v>
      </c>
    </row>
    <row r="787" spans="1:26" x14ac:dyDescent="0.3">
      <c r="A787" t="str">
        <f>CONCATENATE(ARCHIVOS_COMPLETOS_QMI_1_AL_17_SEP_22[[#This Row],[TIENDA HMPV]],ARCHIVOS_COMPLETOS_QMI_1_AL_17_SEP_22[[#This Row],[LINEA]])</f>
        <v>202 - QUICENTRO SURREFRIGERACIÓN</v>
      </c>
      <c r="B787" t="s">
        <v>267</v>
      </c>
      <c r="C787" t="s">
        <v>268</v>
      </c>
      <c r="D787" t="s">
        <v>23</v>
      </c>
      <c r="E787" t="s">
        <v>269</v>
      </c>
      <c r="F787" t="s">
        <v>29</v>
      </c>
      <c r="G787">
        <v>8</v>
      </c>
      <c r="H787">
        <v>2</v>
      </c>
      <c r="I787">
        <v>5</v>
      </c>
      <c r="J787">
        <v>1</v>
      </c>
      <c r="T787" s="42"/>
      <c r="U787" s="42"/>
      <c r="W787" t="str">
        <f>VLOOKUP(ARCHIVOS_COMPLETOS_QMI_1_AL_17_SEP_22[[#This Row],[TIENDA HMPV]],Tabla6[[NOMBRE PDV HMPDV]:[RETAIL MAPPING]],2,0)</f>
        <v>PLATINO</v>
      </c>
      <c r="X787">
        <f>SUM(ARCHIVOS_COMPLETOS_QMI_1_AL_17_SEP_22[[#This Row],[VENTAS MABE]:[OTROS]])</f>
        <v>8</v>
      </c>
      <c r="Y787" s="42">
        <f>IFERROR(ARCHIVOS_COMPLETOS_QMI_1_AL_17_SEP_22[[#This Row],[VENTAS MABE]]/ARCHIVOS_COMPLETOS_QMI_1_AL_17_SEP_22[[#This Row],[VENTAS INDURAMA]],0)</f>
        <v>0.4</v>
      </c>
      <c r="Z787" t="str">
        <f>VLOOKUP(ARCHIVOS_COMPLETOS_QMI_1_AL_17_SEP_22[[#This Row],[Columna1]],Tabla5[CLAVE],1,0)</f>
        <v>202 - QUICENTRO SURREFRIGERACIÓN</v>
      </c>
    </row>
    <row r="788" spans="1:26" x14ac:dyDescent="0.3">
      <c r="A788" t="str">
        <f>CONCATENATE(ARCHIVOS_COMPLETOS_QMI_1_AL_17_SEP_22[[#This Row],[TIENDA HMPV]],ARCHIVOS_COMPLETOS_QMI_1_AL_17_SEP_22[[#This Row],[LINEA]])</f>
        <v>277 - ORVE QUICENTRO SURCOCINAS</v>
      </c>
      <c r="B788" t="s">
        <v>267</v>
      </c>
      <c r="C788" t="s">
        <v>268</v>
      </c>
      <c r="D788" t="s">
        <v>86</v>
      </c>
      <c r="E788" t="s">
        <v>270</v>
      </c>
      <c r="F788" t="s">
        <v>26</v>
      </c>
      <c r="G788">
        <v>6</v>
      </c>
      <c r="H788">
        <v>1</v>
      </c>
      <c r="I788">
        <v>4</v>
      </c>
      <c r="T788" s="42"/>
      <c r="U788" s="42"/>
      <c r="W788" t="str">
        <f>VLOOKUP(ARCHIVOS_COMPLETOS_QMI_1_AL_17_SEP_22[[#This Row],[TIENDA HMPV]],Tabla6[[NOMBRE PDV HMPDV]:[RETAIL MAPPING]],2,0)</f>
        <v>BRONCE</v>
      </c>
      <c r="X788">
        <f>SUM(ARCHIVOS_COMPLETOS_QMI_1_AL_17_SEP_22[[#This Row],[VENTAS MABE]:[OTROS]])</f>
        <v>5</v>
      </c>
      <c r="Y788" s="42">
        <f>IFERROR(ARCHIVOS_COMPLETOS_QMI_1_AL_17_SEP_22[[#This Row],[VENTAS MABE]]/ARCHIVOS_COMPLETOS_QMI_1_AL_17_SEP_22[[#This Row],[VENTAS INDURAMA]],0)</f>
        <v>0.25</v>
      </c>
      <c r="Z788" t="str">
        <f>VLOOKUP(ARCHIVOS_COMPLETOS_QMI_1_AL_17_SEP_22[[#This Row],[Columna1]],Tabla5[CLAVE],1,0)</f>
        <v>277 - ORVE QUICENTRO SURCOCINAS</v>
      </c>
    </row>
    <row r="789" spans="1:26" x14ac:dyDescent="0.3">
      <c r="A789" t="str">
        <f>CONCATENATE(ARCHIVOS_COMPLETOS_QMI_1_AL_17_SEP_22[[#This Row],[TIENDA HMPV]],ARCHIVOS_COMPLETOS_QMI_1_AL_17_SEP_22[[#This Row],[LINEA]])</f>
        <v>277 - ORVE QUICENTRO SURGLOBALES</v>
      </c>
      <c r="B789" t="s">
        <v>267</v>
      </c>
      <c r="C789" t="s">
        <v>268</v>
      </c>
      <c r="D789" t="s">
        <v>86</v>
      </c>
      <c r="E789" t="s">
        <v>270</v>
      </c>
      <c r="F789" t="s">
        <v>27</v>
      </c>
      <c r="G789">
        <v>0</v>
      </c>
      <c r="T789" s="42"/>
      <c r="U789" s="42"/>
      <c r="W789" t="str">
        <f>VLOOKUP(ARCHIVOS_COMPLETOS_QMI_1_AL_17_SEP_22[[#This Row],[TIENDA HMPV]],Tabla6[[NOMBRE PDV HMPDV]:[RETAIL MAPPING]],2,0)</f>
        <v>BRONCE</v>
      </c>
      <c r="X789">
        <f>SUM(ARCHIVOS_COMPLETOS_QMI_1_AL_17_SEP_22[[#This Row],[VENTAS MABE]:[OTROS]])</f>
        <v>0</v>
      </c>
      <c r="Y789" s="42">
        <f>IFERROR(ARCHIVOS_COMPLETOS_QMI_1_AL_17_SEP_22[[#This Row],[VENTAS MABE]]/ARCHIVOS_COMPLETOS_QMI_1_AL_17_SEP_22[[#This Row],[VENTAS INDURAMA]],0)</f>
        <v>0</v>
      </c>
      <c r="Z789" t="str">
        <f>VLOOKUP(ARCHIVOS_COMPLETOS_QMI_1_AL_17_SEP_22[[#This Row],[Columna1]],Tabla5[CLAVE],1,0)</f>
        <v>277 - ORVE QUICENTRO SURGLOBALES</v>
      </c>
    </row>
    <row r="790" spans="1:26" x14ac:dyDescent="0.3">
      <c r="A790" t="str">
        <f>CONCATENATE(ARCHIVOS_COMPLETOS_QMI_1_AL_17_SEP_22[[#This Row],[TIENDA HMPV]],ARCHIVOS_COMPLETOS_QMI_1_AL_17_SEP_22[[#This Row],[LINEA]])</f>
        <v>277 - ORVE QUICENTRO SURLAVADO</v>
      </c>
      <c r="B790" t="s">
        <v>267</v>
      </c>
      <c r="C790" t="s">
        <v>268</v>
      </c>
      <c r="D790" t="s">
        <v>86</v>
      </c>
      <c r="E790" t="s">
        <v>270</v>
      </c>
      <c r="F790" t="s">
        <v>28</v>
      </c>
      <c r="G790">
        <v>0</v>
      </c>
      <c r="T790" s="42"/>
      <c r="U790" s="42"/>
      <c r="W790" t="str">
        <f>VLOOKUP(ARCHIVOS_COMPLETOS_QMI_1_AL_17_SEP_22[[#This Row],[TIENDA HMPV]],Tabla6[[NOMBRE PDV HMPDV]:[RETAIL MAPPING]],2,0)</f>
        <v>BRONCE</v>
      </c>
      <c r="X790">
        <f>SUM(ARCHIVOS_COMPLETOS_QMI_1_AL_17_SEP_22[[#This Row],[VENTAS MABE]:[OTROS]])</f>
        <v>0</v>
      </c>
      <c r="Y790" s="42">
        <f>IFERROR(ARCHIVOS_COMPLETOS_QMI_1_AL_17_SEP_22[[#This Row],[VENTAS MABE]]/ARCHIVOS_COMPLETOS_QMI_1_AL_17_SEP_22[[#This Row],[VENTAS INDURAMA]],0)</f>
        <v>0</v>
      </c>
      <c r="Z790" t="str">
        <f>VLOOKUP(ARCHIVOS_COMPLETOS_QMI_1_AL_17_SEP_22[[#This Row],[Columna1]],Tabla5[CLAVE],1,0)</f>
        <v>277 - ORVE QUICENTRO SURLAVADO</v>
      </c>
    </row>
    <row r="791" spans="1:26" x14ac:dyDescent="0.3">
      <c r="A791" t="str">
        <f>CONCATENATE(ARCHIVOS_COMPLETOS_QMI_1_AL_17_SEP_22[[#This Row],[TIENDA HMPV]],ARCHIVOS_COMPLETOS_QMI_1_AL_17_SEP_22[[#This Row],[LINEA]])</f>
        <v>277 - ORVE QUICENTRO SURREFRIGERACIÓN</v>
      </c>
      <c r="B791" t="s">
        <v>267</v>
      </c>
      <c r="C791" t="s">
        <v>268</v>
      </c>
      <c r="D791" t="s">
        <v>86</v>
      </c>
      <c r="E791" t="s">
        <v>270</v>
      </c>
      <c r="F791" t="s">
        <v>29</v>
      </c>
      <c r="G791">
        <v>5</v>
      </c>
      <c r="H791">
        <v>1</v>
      </c>
      <c r="I791">
        <v>7</v>
      </c>
      <c r="T791" s="42"/>
      <c r="U791" s="42"/>
      <c r="W791" t="str">
        <f>VLOOKUP(ARCHIVOS_COMPLETOS_QMI_1_AL_17_SEP_22[[#This Row],[TIENDA HMPV]],Tabla6[[NOMBRE PDV HMPDV]:[RETAIL MAPPING]],2,0)</f>
        <v>BRONCE</v>
      </c>
      <c r="X791">
        <f>SUM(ARCHIVOS_COMPLETOS_QMI_1_AL_17_SEP_22[[#This Row],[VENTAS MABE]:[OTROS]])</f>
        <v>8</v>
      </c>
      <c r="Y791" s="42">
        <f>IFERROR(ARCHIVOS_COMPLETOS_QMI_1_AL_17_SEP_22[[#This Row],[VENTAS MABE]]/ARCHIVOS_COMPLETOS_QMI_1_AL_17_SEP_22[[#This Row],[VENTAS INDURAMA]],0)</f>
        <v>0.14285714285714285</v>
      </c>
      <c r="Z791" t="str">
        <f>VLOOKUP(ARCHIVOS_COMPLETOS_QMI_1_AL_17_SEP_22[[#This Row],[Columna1]],Tabla5[CLAVE],1,0)</f>
        <v>277 - ORVE QUICENTRO SURREFRIGERACIÓN</v>
      </c>
    </row>
    <row r="792" spans="1:26" x14ac:dyDescent="0.3">
      <c r="A792" t="str">
        <f>CONCATENATE(ARCHIVOS_COMPLETOS_QMI_1_AL_17_SEP_22[[#This Row],[TIENDA HMPV]],ARCHIVOS_COMPLETOS_QMI_1_AL_17_SEP_22[[#This Row],[LINEA]])</f>
        <v>371 - POINT QUICENTRO SURCOCINAS</v>
      </c>
      <c r="B792" t="s">
        <v>267</v>
      </c>
      <c r="C792" t="s">
        <v>268</v>
      </c>
      <c r="D792" t="s">
        <v>77</v>
      </c>
      <c r="E792" t="s">
        <v>271</v>
      </c>
      <c r="F792" t="s">
        <v>26</v>
      </c>
      <c r="G792">
        <v>20</v>
      </c>
      <c r="H792">
        <v>4</v>
      </c>
      <c r="I792">
        <v>5</v>
      </c>
      <c r="T792" s="42"/>
      <c r="U792" s="42"/>
      <c r="W792" t="str">
        <f>VLOOKUP(ARCHIVOS_COMPLETOS_QMI_1_AL_17_SEP_22[[#This Row],[TIENDA HMPV]],Tabla6[[NOMBRE PDV HMPDV]:[RETAIL MAPPING]],2,0)</f>
        <v>PLATINO</v>
      </c>
      <c r="X792">
        <f>SUM(ARCHIVOS_COMPLETOS_QMI_1_AL_17_SEP_22[[#This Row],[VENTAS MABE]:[OTROS]])</f>
        <v>9</v>
      </c>
      <c r="Y792" s="42">
        <f>IFERROR(ARCHIVOS_COMPLETOS_QMI_1_AL_17_SEP_22[[#This Row],[VENTAS MABE]]/ARCHIVOS_COMPLETOS_QMI_1_AL_17_SEP_22[[#This Row],[VENTAS INDURAMA]],0)</f>
        <v>0.8</v>
      </c>
      <c r="Z792" t="str">
        <f>VLOOKUP(ARCHIVOS_COMPLETOS_QMI_1_AL_17_SEP_22[[#This Row],[Columna1]],Tabla5[CLAVE],1,0)</f>
        <v>371 - POINT QUICENTRO SURCOCINAS</v>
      </c>
    </row>
    <row r="793" spans="1:26" x14ac:dyDescent="0.3">
      <c r="A793" t="str">
        <f>CONCATENATE(ARCHIVOS_COMPLETOS_QMI_1_AL_17_SEP_22[[#This Row],[TIENDA HMPV]],ARCHIVOS_COMPLETOS_QMI_1_AL_17_SEP_22[[#This Row],[LINEA]])</f>
        <v>371 - POINT QUICENTRO SURGLOBALES</v>
      </c>
      <c r="B793" t="s">
        <v>267</v>
      </c>
      <c r="C793" t="s">
        <v>268</v>
      </c>
      <c r="D793" t="s">
        <v>77</v>
      </c>
      <c r="E793" t="s">
        <v>271</v>
      </c>
      <c r="F793" t="s">
        <v>27</v>
      </c>
      <c r="G793">
        <v>0</v>
      </c>
      <c r="T793" s="42"/>
      <c r="U793" s="42"/>
      <c r="W793" t="str">
        <f>VLOOKUP(ARCHIVOS_COMPLETOS_QMI_1_AL_17_SEP_22[[#This Row],[TIENDA HMPV]],Tabla6[[NOMBRE PDV HMPDV]:[RETAIL MAPPING]],2,0)</f>
        <v>PLATINO</v>
      </c>
      <c r="X793">
        <f>SUM(ARCHIVOS_COMPLETOS_QMI_1_AL_17_SEP_22[[#This Row],[VENTAS MABE]:[OTROS]])</f>
        <v>0</v>
      </c>
      <c r="Y793" s="42">
        <f>IFERROR(ARCHIVOS_COMPLETOS_QMI_1_AL_17_SEP_22[[#This Row],[VENTAS MABE]]/ARCHIVOS_COMPLETOS_QMI_1_AL_17_SEP_22[[#This Row],[VENTAS INDURAMA]],0)</f>
        <v>0</v>
      </c>
      <c r="Z793" t="str">
        <f>VLOOKUP(ARCHIVOS_COMPLETOS_QMI_1_AL_17_SEP_22[[#This Row],[Columna1]],Tabla5[CLAVE],1,0)</f>
        <v>371 - POINT QUICENTRO SURGLOBALES</v>
      </c>
    </row>
    <row r="794" spans="1:26" x14ac:dyDescent="0.3">
      <c r="A794" t="str">
        <f>CONCATENATE(ARCHIVOS_COMPLETOS_QMI_1_AL_17_SEP_22[[#This Row],[TIENDA HMPV]],ARCHIVOS_COMPLETOS_QMI_1_AL_17_SEP_22[[#This Row],[LINEA]])</f>
        <v>371 - POINT QUICENTRO SURLAVADO</v>
      </c>
      <c r="B794" t="s">
        <v>267</v>
      </c>
      <c r="C794" t="s">
        <v>268</v>
      </c>
      <c r="D794" t="s">
        <v>77</v>
      </c>
      <c r="E794" t="s">
        <v>271</v>
      </c>
      <c r="F794" t="s">
        <v>28</v>
      </c>
      <c r="G794">
        <v>5</v>
      </c>
      <c r="H794">
        <v>1</v>
      </c>
      <c r="I794">
        <v>1</v>
      </c>
      <c r="T794" s="42"/>
      <c r="U794" s="42"/>
      <c r="W794" t="str">
        <f>VLOOKUP(ARCHIVOS_COMPLETOS_QMI_1_AL_17_SEP_22[[#This Row],[TIENDA HMPV]],Tabla6[[NOMBRE PDV HMPDV]:[RETAIL MAPPING]],2,0)</f>
        <v>PLATINO</v>
      </c>
      <c r="X794">
        <f>SUM(ARCHIVOS_COMPLETOS_QMI_1_AL_17_SEP_22[[#This Row],[VENTAS MABE]:[OTROS]])</f>
        <v>2</v>
      </c>
      <c r="Y794" s="42">
        <f>IFERROR(ARCHIVOS_COMPLETOS_QMI_1_AL_17_SEP_22[[#This Row],[VENTAS MABE]]/ARCHIVOS_COMPLETOS_QMI_1_AL_17_SEP_22[[#This Row],[VENTAS INDURAMA]],0)</f>
        <v>1</v>
      </c>
      <c r="Z794" t="str">
        <f>VLOOKUP(ARCHIVOS_COMPLETOS_QMI_1_AL_17_SEP_22[[#This Row],[Columna1]],Tabla5[CLAVE],1,0)</f>
        <v>371 - POINT QUICENTRO SURLAVADO</v>
      </c>
    </row>
    <row r="795" spans="1:26" x14ac:dyDescent="0.3">
      <c r="A795" t="str">
        <f>CONCATENATE(ARCHIVOS_COMPLETOS_QMI_1_AL_17_SEP_22[[#This Row],[TIENDA HMPV]],ARCHIVOS_COMPLETOS_QMI_1_AL_17_SEP_22[[#This Row],[LINEA]])</f>
        <v>371 - POINT QUICENTRO SURREFRIGERACIÓN</v>
      </c>
      <c r="B795" t="s">
        <v>267</v>
      </c>
      <c r="C795" t="s">
        <v>268</v>
      </c>
      <c r="D795" t="s">
        <v>77</v>
      </c>
      <c r="E795" t="s">
        <v>271</v>
      </c>
      <c r="F795" t="s">
        <v>29</v>
      </c>
      <c r="G795">
        <v>7</v>
      </c>
      <c r="H795">
        <v>3</v>
      </c>
      <c r="I795">
        <v>2</v>
      </c>
      <c r="T795" s="42"/>
      <c r="U795" s="42"/>
      <c r="W795" t="str">
        <f>VLOOKUP(ARCHIVOS_COMPLETOS_QMI_1_AL_17_SEP_22[[#This Row],[TIENDA HMPV]],Tabla6[[NOMBRE PDV HMPDV]:[RETAIL MAPPING]],2,0)</f>
        <v>PLATINO</v>
      </c>
      <c r="X795">
        <f>SUM(ARCHIVOS_COMPLETOS_QMI_1_AL_17_SEP_22[[#This Row],[VENTAS MABE]:[OTROS]])</f>
        <v>5</v>
      </c>
      <c r="Y795" s="42">
        <f>IFERROR(ARCHIVOS_COMPLETOS_QMI_1_AL_17_SEP_22[[#This Row],[VENTAS MABE]]/ARCHIVOS_COMPLETOS_QMI_1_AL_17_SEP_22[[#This Row],[VENTAS INDURAMA]],0)</f>
        <v>1.5</v>
      </c>
      <c r="Z795" t="str">
        <f>VLOOKUP(ARCHIVOS_COMPLETOS_QMI_1_AL_17_SEP_22[[#This Row],[Columna1]],Tabla5[CLAVE],1,0)</f>
        <v>371 - POINT QUICENTRO SURREFRIGERACIÓN</v>
      </c>
    </row>
    <row r="796" spans="1:26" x14ac:dyDescent="0.3">
      <c r="A796" t="str">
        <f>CONCATENATE(ARCHIVOS_COMPLETOS_QMI_1_AL_17_SEP_22[[#This Row],[TIENDA HMPV]],ARCHIVOS_COMPLETOS_QMI_1_AL_17_SEP_22[[#This Row],[LINEA]])</f>
        <v>445 - Tienda Pasaje 718AIRES</v>
      </c>
      <c r="B796" t="s">
        <v>272</v>
      </c>
      <c r="C796" t="s">
        <v>273</v>
      </c>
      <c r="D796" t="s">
        <v>39</v>
      </c>
      <c r="E796" t="s">
        <v>1304</v>
      </c>
      <c r="F796" t="s">
        <v>25</v>
      </c>
      <c r="G796">
        <v>0</v>
      </c>
      <c r="T796" s="42"/>
      <c r="U796" s="42"/>
      <c r="W796" t="str">
        <f>VLOOKUP(ARCHIVOS_COMPLETOS_QMI_1_AL_17_SEP_22[[#This Row],[TIENDA HMPV]],Tabla6[[NOMBRE PDV HMPDV]:[RETAIL MAPPING]],2,0)</f>
        <v>BRONCE</v>
      </c>
      <c r="X796">
        <f>SUM(ARCHIVOS_COMPLETOS_QMI_1_AL_17_SEP_22[[#This Row],[VENTAS MABE]:[OTROS]])</f>
        <v>0</v>
      </c>
      <c r="Y796" s="42">
        <f>IFERROR(ARCHIVOS_COMPLETOS_QMI_1_AL_17_SEP_22[[#This Row],[VENTAS MABE]]/ARCHIVOS_COMPLETOS_QMI_1_AL_17_SEP_22[[#This Row],[VENTAS INDURAMA]],0)</f>
        <v>0</v>
      </c>
      <c r="Z796" t="str">
        <f>VLOOKUP(ARCHIVOS_COMPLETOS_QMI_1_AL_17_SEP_22[[#This Row],[Columna1]],Tabla5[CLAVE],1,0)</f>
        <v>445 - Tienda Pasaje 718AIRES</v>
      </c>
    </row>
    <row r="797" spans="1:26" x14ac:dyDescent="0.3">
      <c r="A797" t="str">
        <f>CONCATENATE(ARCHIVOS_COMPLETOS_QMI_1_AL_17_SEP_22[[#This Row],[TIENDA HMPV]],ARCHIVOS_COMPLETOS_QMI_1_AL_17_SEP_22[[#This Row],[LINEA]])</f>
        <v>445 - Tienda Pasaje 718COCINAS</v>
      </c>
      <c r="B797" t="s">
        <v>272</v>
      </c>
      <c r="C797" t="s">
        <v>273</v>
      </c>
      <c r="D797" t="s">
        <v>39</v>
      </c>
      <c r="E797" t="s">
        <v>1304</v>
      </c>
      <c r="F797" t="s">
        <v>26</v>
      </c>
      <c r="G797">
        <v>1</v>
      </c>
      <c r="T797" s="42"/>
      <c r="U797" s="42"/>
      <c r="W797" t="str">
        <f>VLOOKUP(ARCHIVOS_COMPLETOS_QMI_1_AL_17_SEP_22[[#This Row],[TIENDA HMPV]],Tabla6[[NOMBRE PDV HMPDV]:[RETAIL MAPPING]],2,0)</f>
        <v>BRONCE</v>
      </c>
      <c r="X797">
        <f>SUM(ARCHIVOS_COMPLETOS_QMI_1_AL_17_SEP_22[[#This Row],[VENTAS MABE]:[OTROS]])</f>
        <v>0</v>
      </c>
      <c r="Y797" s="42">
        <f>IFERROR(ARCHIVOS_COMPLETOS_QMI_1_AL_17_SEP_22[[#This Row],[VENTAS MABE]]/ARCHIVOS_COMPLETOS_QMI_1_AL_17_SEP_22[[#This Row],[VENTAS INDURAMA]],0)</f>
        <v>0</v>
      </c>
      <c r="Z797" t="str">
        <f>VLOOKUP(ARCHIVOS_COMPLETOS_QMI_1_AL_17_SEP_22[[#This Row],[Columna1]],Tabla5[CLAVE],1,0)</f>
        <v>445 - Tienda Pasaje 718COCINAS</v>
      </c>
    </row>
    <row r="798" spans="1:26" x14ac:dyDescent="0.3">
      <c r="A798" t="str">
        <f>CONCATENATE(ARCHIVOS_COMPLETOS_QMI_1_AL_17_SEP_22[[#This Row],[TIENDA HMPV]],ARCHIVOS_COMPLETOS_QMI_1_AL_17_SEP_22[[#This Row],[LINEA]])</f>
        <v>445 - Tienda Pasaje 718GLOBALES</v>
      </c>
      <c r="B798" t="s">
        <v>272</v>
      </c>
      <c r="C798" t="s">
        <v>273</v>
      </c>
      <c r="D798" t="s">
        <v>39</v>
      </c>
      <c r="E798" t="s">
        <v>1304</v>
      </c>
      <c r="F798" t="s">
        <v>27</v>
      </c>
      <c r="G798">
        <v>1</v>
      </c>
      <c r="T798" s="42"/>
      <c r="U798" s="42"/>
      <c r="W798" t="str">
        <f>VLOOKUP(ARCHIVOS_COMPLETOS_QMI_1_AL_17_SEP_22[[#This Row],[TIENDA HMPV]],Tabla6[[NOMBRE PDV HMPDV]:[RETAIL MAPPING]],2,0)</f>
        <v>BRONCE</v>
      </c>
      <c r="X798">
        <f>SUM(ARCHIVOS_COMPLETOS_QMI_1_AL_17_SEP_22[[#This Row],[VENTAS MABE]:[OTROS]])</f>
        <v>0</v>
      </c>
      <c r="Y798" s="42">
        <f>IFERROR(ARCHIVOS_COMPLETOS_QMI_1_AL_17_SEP_22[[#This Row],[VENTAS MABE]]/ARCHIVOS_COMPLETOS_QMI_1_AL_17_SEP_22[[#This Row],[VENTAS INDURAMA]],0)</f>
        <v>0</v>
      </c>
      <c r="Z798" t="str">
        <f>VLOOKUP(ARCHIVOS_COMPLETOS_QMI_1_AL_17_SEP_22[[#This Row],[Columna1]],Tabla5[CLAVE],1,0)</f>
        <v>445 - Tienda Pasaje 718GLOBALES</v>
      </c>
    </row>
    <row r="799" spans="1:26" x14ac:dyDescent="0.3">
      <c r="A799" t="str">
        <f>CONCATENATE(ARCHIVOS_COMPLETOS_QMI_1_AL_17_SEP_22[[#This Row],[TIENDA HMPV]],ARCHIVOS_COMPLETOS_QMI_1_AL_17_SEP_22[[#This Row],[LINEA]])</f>
        <v>445 - Tienda Pasaje 718LAVADO</v>
      </c>
      <c r="B799" t="s">
        <v>272</v>
      </c>
      <c r="C799" t="s">
        <v>273</v>
      </c>
      <c r="D799" t="s">
        <v>39</v>
      </c>
      <c r="E799" t="s">
        <v>1304</v>
      </c>
      <c r="F799" t="s">
        <v>28</v>
      </c>
      <c r="G799">
        <v>1</v>
      </c>
      <c r="T799" s="42"/>
      <c r="U799" s="42"/>
      <c r="W799" t="str">
        <f>VLOOKUP(ARCHIVOS_COMPLETOS_QMI_1_AL_17_SEP_22[[#This Row],[TIENDA HMPV]],Tabla6[[NOMBRE PDV HMPDV]:[RETAIL MAPPING]],2,0)</f>
        <v>BRONCE</v>
      </c>
      <c r="X799">
        <f>SUM(ARCHIVOS_COMPLETOS_QMI_1_AL_17_SEP_22[[#This Row],[VENTAS MABE]:[OTROS]])</f>
        <v>0</v>
      </c>
      <c r="Y799" s="42">
        <f>IFERROR(ARCHIVOS_COMPLETOS_QMI_1_AL_17_SEP_22[[#This Row],[VENTAS MABE]]/ARCHIVOS_COMPLETOS_QMI_1_AL_17_SEP_22[[#This Row],[VENTAS INDURAMA]],0)</f>
        <v>0</v>
      </c>
      <c r="Z799" t="str">
        <f>VLOOKUP(ARCHIVOS_COMPLETOS_QMI_1_AL_17_SEP_22[[#This Row],[Columna1]],Tabla5[CLAVE],1,0)</f>
        <v>445 - Tienda Pasaje 718LAVADO</v>
      </c>
    </row>
    <row r="800" spans="1:26" x14ac:dyDescent="0.3">
      <c r="A800" t="str">
        <f>CONCATENATE(ARCHIVOS_COMPLETOS_QMI_1_AL_17_SEP_22[[#This Row],[TIENDA HMPV]],ARCHIVOS_COMPLETOS_QMI_1_AL_17_SEP_22[[#This Row],[LINEA]])</f>
        <v>445 - Tienda Pasaje 718REFRIGERACIÓN</v>
      </c>
      <c r="B800" t="s">
        <v>272</v>
      </c>
      <c r="C800" t="s">
        <v>273</v>
      </c>
      <c r="D800" t="s">
        <v>39</v>
      </c>
      <c r="E800" t="s">
        <v>1304</v>
      </c>
      <c r="F800" t="s">
        <v>29</v>
      </c>
      <c r="G800">
        <v>2</v>
      </c>
      <c r="T800" s="42"/>
      <c r="U800" s="42"/>
      <c r="W800" t="str">
        <f>VLOOKUP(ARCHIVOS_COMPLETOS_QMI_1_AL_17_SEP_22[[#This Row],[TIENDA HMPV]],Tabla6[[NOMBRE PDV HMPDV]:[RETAIL MAPPING]],2,0)</f>
        <v>BRONCE</v>
      </c>
      <c r="X800">
        <f>SUM(ARCHIVOS_COMPLETOS_QMI_1_AL_17_SEP_22[[#This Row],[VENTAS MABE]:[OTROS]])</f>
        <v>0</v>
      </c>
      <c r="Y800" s="42">
        <f>IFERROR(ARCHIVOS_COMPLETOS_QMI_1_AL_17_SEP_22[[#This Row],[VENTAS MABE]]/ARCHIVOS_COMPLETOS_QMI_1_AL_17_SEP_22[[#This Row],[VENTAS INDURAMA]],0)</f>
        <v>0</v>
      </c>
      <c r="Z800" t="str">
        <f>VLOOKUP(ARCHIVOS_COMPLETOS_QMI_1_AL_17_SEP_22[[#This Row],[Columna1]],Tabla5[CLAVE],1,0)</f>
        <v>445 - Tienda Pasaje 718REFRIGERACIÓN</v>
      </c>
    </row>
    <row r="801" spans="1:26" x14ac:dyDescent="0.3">
      <c r="A801" t="str">
        <f>CONCATENATE(ARCHIVOS_COMPLETOS_QMI_1_AL_17_SEP_22[[#This Row],[TIENDA HMPV]],ARCHIVOS_COMPLETOS_QMI_1_AL_17_SEP_22[[#This Row],[LINEA]])</f>
        <v>444 - Tienda Santa Rosa 717AIRES</v>
      </c>
      <c r="B801" t="s">
        <v>272</v>
      </c>
      <c r="C801" t="s">
        <v>273</v>
      </c>
      <c r="D801" t="s">
        <v>39</v>
      </c>
      <c r="E801" t="s">
        <v>1312</v>
      </c>
      <c r="F801" t="s">
        <v>25</v>
      </c>
      <c r="G801">
        <v>0</v>
      </c>
      <c r="T801" s="42"/>
      <c r="U801" s="42"/>
      <c r="W801" t="str">
        <f>VLOOKUP(ARCHIVOS_COMPLETOS_QMI_1_AL_17_SEP_22[[#This Row],[TIENDA HMPV]],Tabla6[[NOMBRE PDV HMPDV]:[RETAIL MAPPING]],2,0)</f>
        <v>BRONCE</v>
      </c>
      <c r="X801">
        <f>SUM(ARCHIVOS_COMPLETOS_QMI_1_AL_17_SEP_22[[#This Row],[VENTAS MABE]:[OTROS]])</f>
        <v>0</v>
      </c>
      <c r="Y801" s="42">
        <f>IFERROR(ARCHIVOS_COMPLETOS_QMI_1_AL_17_SEP_22[[#This Row],[VENTAS MABE]]/ARCHIVOS_COMPLETOS_QMI_1_AL_17_SEP_22[[#This Row],[VENTAS INDURAMA]],0)</f>
        <v>0</v>
      </c>
      <c r="Z801" t="str">
        <f>VLOOKUP(ARCHIVOS_COMPLETOS_QMI_1_AL_17_SEP_22[[#This Row],[Columna1]],Tabla5[CLAVE],1,0)</f>
        <v>444 - Tienda Santa Rosa 717AIRES</v>
      </c>
    </row>
    <row r="802" spans="1:26" x14ac:dyDescent="0.3">
      <c r="A802" t="str">
        <f>CONCATENATE(ARCHIVOS_COMPLETOS_QMI_1_AL_17_SEP_22[[#This Row],[TIENDA HMPV]],ARCHIVOS_COMPLETOS_QMI_1_AL_17_SEP_22[[#This Row],[LINEA]])</f>
        <v>444 - Tienda Santa Rosa 717COCINAS</v>
      </c>
      <c r="B802" t="s">
        <v>272</v>
      </c>
      <c r="C802" t="s">
        <v>273</v>
      </c>
      <c r="D802" t="s">
        <v>39</v>
      </c>
      <c r="E802" t="s">
        <v>1312</v>
      </c>
      <c r="F802" t="s">
        <v>26</v>
      </c>
      <c r="G802">
        <v>1</v>
      </c>
      <c r="T802" s="42"/>
      <c r="U802" s="42"/>
      <c r="W802" t="str">
        <f>VLOOKUP(ARCHIVOS_COMPLETOS_QMI_1_AL_17_SEP_22[[#This Row],[TIENDA HMPV]],Tabla6[[NOMBRE PDV HMPDV]:[RETAIL MAPPING]],2,0)</f>
        <v>BRONCE</v>
      </c>
      <c r="X802">
        <f>SUM(ARCHIVOS_COMPLETOS_QMI_1_AL_17_SEP_22[[#This Row],[VENTAS MABE]:[OTROS]])</f>
        <v>0</v>
      </c>
      <c r="Y802" s="42">
        <f>IFERROR(ARCHIVOS_COMPLETOS_QMI_1_AL_17_SEP_22[[#This Row],[VENTAS MABE]]/ARCHIVOS_COMPLETOS_QMI_1_AL_17_SEP_22[[#This Row],[VENTAS INDURAMA]],0)</f>
        <v>0</v>
      </c>
      <c r="Z802" t="str">
        <f>VLOOKUP(ARCHIVOS_COMPLETOS_QMI_1_AL_17_SEP_22[[#This Row],[Columna1]],Tabla5[CLAVE],1,0)</f>
        <v>444 - Tienda Santa Rosa 717COCINAS</v>
      </c>
    </row>
    <row r="803" spans="1:26" x14ac:dyDescent="0.3">
      <c r="A803" t="str">
        <f>CONCATENATE(ARCHIVOS_COMPLETOS_QMI_1_AL_17_SEP_22[[#This Row],[TIENDA HMPV]],ARCHIVOS_COMPLETOS_QMI_1_AL_17_SEP_22[[#This Row],[LINEA]])</f>
        <v>444 - Tienda Santa Rosa 717EMPOTRE</v>
      </c>
      <c r="B803" t="s">
        <v>272</v>
      </c>
      <c r="C803" t="s">
        <v>273</v>
      </c>
      <c r="D803" t="s">
        <v>39</v>
      </c>
      <c r="E803" t="s">
        <v>1312</v>
      </c>
      <c r="F803" t="s">
        <v>32</v>
      </c>
      <c r="G803">
        <v>0</v>
      </c>
      <c r="T803" s="42"/>
      <c r="U803" s="42"/>
      <c r="W803" t="str">
        <f>VLOOKUP(ARCHIVOS_COMPLETOS_QMI_1_AL_17_SEP_22[[#This Row],[TIENDA HMPV]],Tabla6[[NOMBRE PDV HMPDV]:[RETAIL MAPPING]],2,0)</f>
        <v>BRONCE</v>
      </c>
      <c r="X803">
        <f>SUM(ARCHIVOS_COMPLETOS_QMI_1_AL_17_SEP_22[[#This Row],[VENTAS MABE]:[OTROS]])</f>
        <v>0</v>
      </c>
      <c r="Y803" s="42">
        <f>IFERROR(ARCHIVOS_COMPLETOS_QMI_1_AL_17_SEP_22[[#This Row],[VENTAS MABE]]/ARCHIVOS_COMPLETOS_QMI_1_AL_17_SEP_22[[#This Row],[VENTAS INDURAMA]],0)</f>
        <v>0</v>
      </c>
      <c r="Z803" t="str">
        <f>VLOOKUP(ARCHIVOS_COMPLETOS_QMI_1_AL_17_SEP_22[[#This Row],[Columna1]],Tabla5[CLAVE],1,0)</f>
        <v>444 - Tienda Santa Rosa 717EMPOTRE</v>
      </c>
    </row>
    <row r="804" spans="1:26" x14ac:dyDescent="0.3">
      <c r="A804" t="str">
        <f>CONCATENATE(ARCHIVOS_COMPLETOS_QMI_1_AL_17_SEP_22[[#This Row],[TIENDA HMPV]],ARCHIVOS_COMPLETOS_QMI_1_AL_17_SEP_22[[#This Row],[LINEA]])</f>
        <v>444 - Tienda Santa Rosa 717GLOBALES</v>
      </c>
      <c r="B804" t="s">
        <v>272</v>
      </c>
      <c r="C804" t="s">
        <v>273</v>
      </c>
      <c r="D804" t="s">
        <v>39</v>
      </c>
      <c r="E804" t="s">
        <v>1312</v>
      </c>
      <c r="F804" t="s">
        <v>27</v>
      </c>
      <c r="G804">
        <v>0</v>
      </c>
      <c r="T804" s="42"/>
      <c r="U804" s="42"/>
      <c r="W804" t="str">
        <f>VLOOKUP(ARCHIVOS_COMPLETOS_QMI_1_AL_17_SEP_22[[#This Row],[TIENDA HMPV]],Tabla6[[NOMBRE PDV HMPDV]:[RETAIL MAPPING]],2,0)</f>
        <v>BRONCE</v>
      </c>
      <c r="X804">
        <f>SUM(ARCHIVOS_COMPLETOS_QMI_1_AL_17_SEP_22[[#This Row],[VENTAS MABE]:[OTROS]])</f>
        <v>0</v>
      </c>
      <c r="Y804" s="42">
        <f>IFERROR(ARCHIVOS_COMPLETOS_QMI_1_AL_17_SEP_22[[#This Row],[VENTAS MABE]]/ARCHIVOS_COMPLETOS_QMI_1_AL_17_SEP_22[[#This Row],[VENTAS INDURAMA]],0)</f>
        <v>0</v>
      </c>
      <c r="Z804" t="str">
        <f>VLOOKUP(ARCHIVOS_COMPLETOS_QMI_1_AL_17_SEP_22[[#This Row],[Columna1]],Tabla5[CLAVE],1,0)</f>
        <v>444 - Tienda Santa Rosa 717GLOBALES</v>
      </c>
    </row>
    <row r="805" spans="1:26" x14ac:dyDescent="0.3">
      <c r="A805" t="str">
        <f>CONCATENATE(ARCHIVOS_COMPLETOS_QMI_1_AL_17_SEP_22[[#This Row],[TIENDA HMPV]],ARCHIVOS_COMPLETOS_QMI_1_AL_17_SEP_22[[#This Row],[LINEA]])</f>
        <v>444 - Tienda Santa Rosa 717LAVADO</v>
      </c>
      <c r="B805" t="s">
        <v>272</v>
      </c>
      <c r="C805" t="s">
        <v>273</v>
      </c>
      <c r="D805" t="s">
        <v>39</v>
      </c>
      <c r="E805" t="s">
        <v>1312</v>
      </c>
      <c r="F805" t="s">
        <v>28</v>
      </c>
      <c r="G805">
        <v>0</v>
      </c>
      <c r="T805" s="42"/>
      <c r="U805" s="42"/>
      <c r="W805" t="str">
        <f>VLOOKUP(ARCHIVOS_COMPLETOS_QMI_1_AL_17_SEP_22[[#This Row],[TIENDA HMPV]],Tabla6[[NOMBRE PDV HMPDV]:[RETAIL MAPPING]],2,0)</f>
        <v>BRONCE</v>
      </c>
      <c r="X805">
        <f>SUM(ARCHIVOS_COMPLETOS_QMI_1_AL_17_SEP_22[[#This Row],[VENTAS MABE]:[OTROS]])</f>
        <v>0</v>
      </c>
      <c r="Y805" s="42">
        <f>IFERROR(ARCHIVOS_COMPLETOS_QMI_1_AL_17_SEP_22[[#This Row],[VENTAS MABE]]/ARCHIVOS_COMPLETOS_QMI_1_AL_17_SEP_22[[#This Row],[VENTAS INDURAMA]],0)</f>
        <v>0</v>
      </c>
      <c r="Z805" t="str">
        <f>VLOOKUP(ARCHIVOS_COMPLETOS_QMI_1_AL_17_SEP_22[[#This Row],[Columna1]],Tabla5[CLAVE],1,0)</f>
        <v>444 - Tienda Santa Rosa 717LAVADO</v>
      </c>
    </row>
    <row r="806" spans="1:26" x14ac:dyDescent="0.3">
      <c r="A806" t="str">
        <f>CONCATENATE(ARCHIVOS_COMPLETOS_QMI_1_AL_17_SEP_22[[#This Row],[TIENDA HMPV]],ARCHIVOS_COMPLETOS_QMI_1_AL_17_SEP_22[[#This Row],[LINEA]])</f>
        <v>444 - Tienda Santa Rosa 717REFRIGERACIÓN</v>
      </c>
      <c r="B806" t="s">
        <v>272</v>
      </c>
      <c r="C806" t="s">
        <v>273</v>
      </c>
      <c r="D806" t="s">
        <v>39</v>
      </c>
      <c r="E806" t="s">
        <v>1312</v>
      </c>
      <c r="F806" t="s">
        <v>29</v>
      </c>
      <c r="G806">
        <v>3</v>
      </c>
      <c r="T806" s="42"/>
      <c r="U806" s="42"/>
      <c r="W806" t="str">
        <f>VLOOKUP(ARCHIVOS_COMPLETOS_QMI_1_AL_17_SEP_22[[#This Row],[TIENDA HMPV]],Tabla6[[NOMBRE PDV HMPDV]:[RETAIL MAPPING]],2,0)</f>
        <v>BRONCE</v>
      </c>
      <c r="X806">
        <f>SUM(ARCHIVOS_COMPLETOS_QMI_1_AL_17_SEP_22[[#This Row],[VENTAS MABE]:[OTROS]])</f>
        <v>0</v>
      </c>
      <c r="Y806" s="42">
        <f>IFERROR(ARCHIVOS_COMPLETOS_QMI_1_AL_17_SEP_22[[#This Row],[VENTAS MABE]]/ARCHIVOS_COMPLETOS_QMI_1_AL_17_SEP_22[[#This Row],[VENTAS INDURAMA]],0)</f>
        <v>0</v>
      </c>
      <c r="Z806" t="str">
        <f>VLOOKUP(ARCHIVOS_COMPLETOS_QMI_1_AL_17_SEP_22[[#This Row],[Columna1]],Tabla5[CLAVE],1,0)</f>
        <v>444 - Tienda Santa Rosa 717REFRIGERACIÓN</v>
      </c>
    </row>
    <row r="807" spans="1:26" x14ac:dyDescent="0.3">
      <c r="A807" t="str">
        <f>CONCATENATE(ARCHIVOS_COMPLETOS_QMI_1_AL_17_SEP_22[[#This Row],[TIENDA HMPV]],ARCHIVOS_COMPLETOS_QMI_1_AL_17_SEP_22[[#This Row],[LINEA]])</f>
        <v>537 - PASAJEAIRES</v>
      </c>
      <c r="B807" t="s">
        <v>272</v>
      </c>
      <c r="C807" t="s">
        <v>273</v>
      </c>
      <c r="D807" t="s">
        <v>30</v>
      </c>
      <c r="E807" t="s">
        <v>274</v>
      </c>
      <c r="F807" t="s">
        <v>25</v>
      </c>
      <c r="G807">
        <v>0</v>
      </c>
      <c r="T807" s="42"/>
      <c r="U807" s="42"/>
      <c r="W807" t="str">
        <f>VLOOKUP(ARCHIVOS_COMPLETOS_QMI_1_AL_17_SEP_22[[#This Row],[TIENDA HMPV]],Tabla6[[NOMBRE PDV HMPDV]:[RETAIL MAPPING]],2,0)</f>
        <v>BRONCE</v>
      </c>
      <c r="X807">
        <f>SUM(ARCHIVOS_COMPLETOS_QMI_1_AL_17_SEP_22[[#This Row],[VENTAS MABE]:[OTROS]])</f>
        <v>0</v>
      </c>
      <c r="Y807" s="42">
        <f>IFERROR(ARCHIVOS_COMPLETOS_QMI_1_AL_17_SEP_22[[#This Row],[VENTAS MABE]]/ARCHIVOS_COMPLETOS_QMI_1_AL_17_SEP_22[[#This Row],[VENTAS INDURAMA]],0)</f>
        <v>0</v>
      </c>
      <c r="Z807" t="str">
        <f>VLOOKUP(ARCHIVOS_COMPLETOS_QMI_1_AL_17_SEP_22[[#This Row],[Columna1]],Tabla5[CLAVE],1,0)</f>
        <v>537 - PASAJEAIRES</v>
      </c>
    </row>
    <row r="808" spans="1:26" x14ac:dyDescent="0.3">
      <c r="A808" t="str">
        <f>CONCATENATE(ARCHIVOS_COMPLETOS_QMI_1_AL_17_SEP_22[[#This Row],[TIENDA HMPV]],ARCHIVOS_COMPLETOS_QMI_1_AL_17_SEP_22[[#This Row],[LINEA]])</f>
        <v>537 - PASAJECOCINAS</v>
      </c>
      <c r="B808" t="s">
        <v>272</v>
      </c>
      <c r="C808" t="s">
        <v>273</v>
      </c>
      <c r="D808" t="s">
        <v>30</v>
      </c>
      <c r="E808" t="s">
        <v>274</v>
      </c>
      <c r="F808" t="s">
        <v>26</v>
      </c>
      <c r="G808">
        <v>0</v>
      </c>
      <c r="T808" s="42"/>
      <c r="U808" s="42"/>
      <c r="W808" t="str">
        <f>VLOOKUP(ARCHIVOS_COMPLETOS_QMI_1_AL_17_SEP_22[[#This Row],[TIENDA HMPV]],Tabla6[[NOMBRE PDV HMPDV]:[RETAIL MAPPING]],2,0)</f>
        <v>BRONCE</v>
      </c>
      <c r="X808">
        <f>SUM(ARCHIVOS_COMPLETOS_QMI_1_AL_17_SEP_22[[#This Row],[VENTAS MABE]:[OTROS]])</f>
        <v>0</v>
      </c>
      <c r="Y808" s="42">
        <f>IFERROR(ARCHIVOS_COMPLETOS_QMI_1_AL_17_SEP_22[[#This Row],[VENTAS MABE]]/ARCHIVOS_COMPLETOS_QMI_1_AL_17_SEP_22[[#This Row],[VENTAS INDURAMA]],0)</f>
        <v>0</v>
      </c>
      <c r="Z808" t="str">
        <f>VLOOKUP(ARCHIVOS_COMPLETOS_QMI_1_AL_17_SEP_22[[#This Row],[Columna1]],Tabla5[CLAVE],1,0)</f>
        <v>537 - PASAJECOCINAS</v>
      </c>
    </row>
    <row r="809" spans="1:26" x14ac:dyDescent="0.3">
      <c r="A809" t="str">
        <f>CONCATENATE(ARCHIVOS_COMPLETOS_QMI_1_AL_17_SEP_22[[#This Row],[TIENDA HMPV]],ARCHIVOS_COMPLETOS_QMI_1_AL_17_SEP_22[[#This Row],[LINEA]])</f>
        <v>537 - PASAJEGLOBALES</v>
      </c>
      <c r="B809" t="s">
        <v>272</v>
      </c>
      <c r="C809" t="s">
        <v>273</v>
      </c>
      <c r="D809" t="s">
        <v>30</v>
      </c>
      <c r="E809" t="s">
        <v>274</v>
      </c>
      <c r="F809" t="s">
        <v>27</v>
      </c>
      <c r="G809">
        <v>0</v>
      </c>
      <c r="T809" s="42"/>
      <c r="U809" s="42"/>
      <c r="W809" t="str">
        <f>VLOOKUP(ARCHIVOS_COMPLETOS_QMI_1_AL_17_SEP_22[[#This Row],[TIENDA HMPV]],Tabla6[[NOMBRE PDV HMPDV]:[RETAIL MAPPING]],2,0)</f>
        <v>BRONCE</v>
      </c>
      <c r="X809">
        <f>SUM(ARCHIVOS_COMPLETOS_QMI_1_AL_17_SEP_22[[#This Row],[VENTAS MABE]:[OTROS]])</f>
        <v>0</v>
      </c>
      <c r="Y809" s="42">
        <f>IFERROR(ARCHIVOS_COMPLETOS_QMI_1_AL_17_SEP_22[[#This Row],[VENTAS MABE]]/ARCHIVOS_COMPLETOS_QMI_1_AL_17_SEP_22[[#This Row],[VENTAS INDURAMA]],0)</f>
        <v>0</v>
      </c>
      <c r="Z809" t="str">
        <f>VLOOKUP(ARCHIVOS_COMPLETOS_QMI_1_AL_17_SEP_22[[#This Row],[Columna1]],Tabla5[CLAVE],1,0)</f>
        <v>537 - PASAJEGLOBALES</v>
      </c>
    </row>
    <row r="810" spans="1:26" x14ac:dyDescent="0.3">
      <c r="A810" t="str">
        <f>CONCATENATE(ARCHIVOS_COMPLETOS_QMI_1_AL_17_SEP_22[[#This Row],[TIENDA HMPV]],ARCHIVOS_COMPLETOS_QMI_1_AL_17_SEP_22[[#This Row],[LINEA]])</f>
        <v>537 - PASAJELAVADO</v>
      </c>
      <c r="B810" t="s">
        <v>272</v>
      </c>
      <c r="C810" t="s">
        <v>273</v>
      </c>
      <c r="D810" t="s">
        <v>30</v>
      </c>
      <c r="E810" t="s">
        <v>274</v>
      </c>
      <c r="F810" t="s">
        <v>28</v>
      </c>
      <c r="G810">
        <v>1</v>
      </c>
      <c r="T810" s="42"/>
      <c r="U810" s="42"/>
      <c r="W810" t="str">
        <f>VLOOKUP(ARCHIVOS_COMPLETOS_QMI_1_AL_17_SEP_22[[#This Row],[TIENDA HMPV]],Tabla6[[NOMBRE PDV HMPDV]:[RETAIL MAPPING]],2,0)</f>
        <v>BRONCE</v>
      </c>
      <c r="X810">
        <f>SUM(ARCHIVOS_COMPLETOS_QMI_1_AL_17_SEP_22[[#This Row],[VENTAS MABE]:[OTROS]])</f>
        <v>0</v>
      </c>
      <c r="Y810" s="42">
        <f>IFERROR(ARCHIVOS_COMPLETOS_QMI_1_AL_17_SEP_22[[#This Row],[VENTAS MABE]]/ARCHIVOS_COMPLETOS_QMI_1_AL_17_SEP_22[[#This Row],[VENTAS INDURAMA]],0)</f>
        <v>0</v>
      </c>
      <c r="Z810" t="str">
        <f>VLOOKUP(ARCHIVOS_COMPLETOS_QMI_1_AL_17_SEP_22[[#This Row],[Columna1]],Tabla5[CLAVE],1,0)</f>
        <v>537 - PASAJELAVADO</v>
      </c>
    </row>
    <row r="811" spans="1:26" x14ac:dyDescent="0.3">
      <c r="A811" t="str">
        <f>CONCATENATE(ARCHIVOS_COMPLETOS_QMI_1_AL_17_SEP_22[[#This Row],[TIENDA HMPV]],ARCHIVOS_COMPLETOS_QMI_1_AL_17_SEP_22[[#This Row],[LINEA]])</f>
        <v>537 - PASAJEREFRIGERACIÓN</v>
      </c>
      <c r="B811" t="s">
        <v>272</v>
      </c>
      <c r="C811" t="s">
        <v>273</v>
      </c>
      <c r="D811" t="s">
        <v>30</v>
      </c>
      <c r="E811" t="s">
        <v>274</v>
      </c>
      <c r="F811" t="s">
        <v>29</v>
      </c>
      <c r="G811">
        <v>1</v>
      </c>
      <c r="T811" s="42"/>
      <c r="U811" s="42"/>
      <c r="W811" t="str">
        <f>VLOOKUP(ARCHIVOS_COMPLETOS_QMI_1_AL_17_SEP_22[[#This Row],[TIENDA HMPV]],Tabla6[[NOMBRE PDV HMPDV]:[RETAIL MAPPING]],2,0)</f>
        <v>BRONCE</v>
      </c>
      <c r="X811">
        <f>SUM(ARCHIVOS_COMPLETOS_QMI_1_AL_17_SEP_22[[#This Row],[VENTAS MABE]:[OTROS]])</f>
        <v>0</v>
      </c>
      <c r="Y811" s="42">
        <f>IFERROR(ARCHIVOS_COMPLETOS_QMI_1_AL_17_SEP_22[[#This Row],[VENTAS MABE]]/ARCHIVOS_COMPLETOS_QMI_1_AL_17_SEP_22[[#This Row],[VENTAS INDURAMA]],0)</f>
        <v>0</v>
      </c>
      <c r="Z811" t="str">
        <f>VLOOKUP(ARCHIVOS_COMPLETOS_QMI_1_AL_17_SEP_22[[#This Row],[Columna1]],Tabla5[CLAVE],1,0)</f>
        <v>537 - PASAJEREFRIGERACIÓN</v>
      </c>
    </row>
    <row r="812" spans="1:26" x14ac:dyDescent="0.3">
      <c r="A812" t="str">
        <f>CONCATENATE(ARCHIVOS_COMPLETOS_QMI_1_AL_17_SEP_22[[#This Row],[TIENDA HMPV]],ARCHIVOS_COMPLETOS_QMI_1_AL_17_SEP_22[[#This Row],[LINEA]])</f>
        <v>544 - PIÑASAIRES</v>
      </c>
      <c r="B812" t="s">
        <v>272</v>
      </c>
      <c r="C812" t="s">
        <v>273</v>
      </c>
      <c r="D812" t="s">
        <v>30</v>
      </c>
      <c r="E812" t="s">
        <v>275</v>
      </c>
      <c r="F812" t="s">
        <v>25</v>
      </c>
      <c r="G812">
        <v>0</v>
      </c>
      <c r="T812" s="42"/>
      <c r="U812" s="42"/>
      <c r="W812" t="str">
        <f>VLOOKUP(ARCHIVOS_COMPLETOS_QMI_1_AL_17_SEP_22[[#This Row],[TIENDA HMPV]],Tabla6[[NOMBRE PDV HMPDV]:[RETAIL MAPPING]],2,0)</f>
        <v>BRONCE</v>
      </c>
      <c r="X812">
        <f>SUM(ARCHIVOS_COMPLETOS_QMI_1_AL_17_SEP_22[[#This Row],[VENTAS MABE]:[OTROS]])</f>
        <v>0</v>
      </c>
      <c r="Y812" s="42">
        <f>IFERROR(ARCHIVOS_COMPLETOS_QMI_1_AL_17_SEP_22[[#This Row],[VENTAS MABE]]/ARCHIVOS_COMPLETOS_QMI_1_AL_17_SEP_22[[#This Row],[VENTAS INDURAMA]],0)</f>
        <v>0</v>
      </c>
      <c r="Z812" t="str">
        <f>VLOOKUP(ARCHIVOS_COMPLETOS_QMI_1_AL_17_SEP_22[[#This Row],[Columna1]],Tabla5[CLAVE],1,0)</f>
        <v>544 - PIÑASAIRES</v>
      </c>
    </row>
    <row r="813" spans="1:26" x14ac:dyDescent="0.3">
      <c r="A813" t="str">
        <f>CONCATENATE(ARCHIVOS_COMPLETOS_QMI_1_AL_17_SEP_22[[#This Row],[TIENDA HMPV]],ARCHIVOS_COMPLETOS_QMI_1_AL_17_SEP_22[[#This Row],[LINEA]])</f>
        <v>544 - PIÑASCOCINAS</v>
      </c>
      <c r="B813" t="s">
        <v>272</v>
      </c>
      <c r="C813" t="s">
        <v>273</v>
      </c>
      <c r="D813" t="s">
        <v>30</v>
      </c>
      <c r="E813" t="s">
        <v>275</v>
      </c>
      <c r="F813" t="s">
        <v>26</v>
      </c>
      <c r="G813">
        <v>1</v>
      </c>
      <c r="T813" s="42"/>
      <c r="U813" s="42"/>
      <c r="W813" t="str">
        <f>VLOOKUP(ARCHIVOS_COMPLETOS_QMI_1_AL_17_SEP_22[[#This Row],[TIENDA HMPV]],Tabla6[[NOMBRE PDV HMPDV]:[RETAIL MAPPING]],2,0)</f>
        <v>BRONCE</v>
      </c>
      <c r="X813">
        <f>SUM(ARCHIVOS_COMPLETOS_QMI_1_AL_17_SEP_22[[#This Row],[VENTAS MABE]:[OTROS]])</f>
        <v>0</v>
      </c>
      <c r="Y813" s="42">
        <f>IFERROR(ARCHIVOS_COMPLETOS_QMI_1_AL_17_SEP_22[[#This Row],[VENTAS MABE]]/ARCHIVOS_COMPLETOS_QMI_1_AL_17_SEP_22[[#This Row],[VENTAS INDURAMA]],0)</f>
        <v>0</v>
      </c>
      <c r="Z813" t="str">
        <f>VLOOKUP(ARCHIVOS_COMPLETOS_QMI_1_AL_17_SEP_22[[#This Row],[Columna1]],Tabla5[CLAVE],1,0)</f>
        <v>544 - PIÑASCOCINAS</v>
      </c>
    </row>
    <row r="814" spans="1:26" x14ac:dyDescent="0.3">
      <c r="A814" t="str">
        <f>CONCATENATE(ARCHIVOS_COMPLETOS_QMI_1_AL_17_SEP_22[[#This Row],[TIENDA HMPV]],ARCHIVOS_COMPLETOS_QMI_1_AL_17_SEP_22[[#This Row],[LINEA]])</f>
        <v>544 - PIÑASGLOBALES</v>
      </c>
      <c r="B814" t="s">
        <v>272</v>
      </c>
      <c r="C814" t="s">
        <v>273</v>
      </c>
      <c r="D814" t="s">
        <v>30</v>
      </c>
      <c r="E814" t="s">
        <v>275</v>
      </c>
      <c r="F814" t="s">
        <v>27</v>
      </c>
      <c r="G814">
        <v>1</v>
      </c>
      <c r="T814" s="42"/>
      <c r="U814" s="42"/>
      <c r="W814" t="str">
        <f>VLOOKUP(ARCHIVOS_COMPLETOS_QMI_1_AL_17_SEP_22[[#This Row],[TIENDA HMPV]],Tabla6[[NOMBRE PDV HMPDV]:[RETAIL MAPPING]],2,0)</f>
        <v>BRONCE</v>
      </c>
      <c r="X814">
        <f>SUM(ARCHIVOS_COMPLETOS_QMI_1_AL_17_SEP_22[[#This Row],[VENTAS MABE]:[OTROS]])</f>
        <v>0</v>
      </c>
      <c r="Y814" s="42">
        <f>IFERROR(ARCHIVOS_COMPLETOS_QMI_1_AL_17_SEP_22[[#This Row],[VENTAS MABE]]/ARCHIVOS_COMPLETOS_QMI_1_AL_17_SEP_22[[#This Row],[VENTAS INDURAMA]],0)</f>
        <v>0</v>
      </c>
      <c r="Z814" t="str">
        <f>VLOOKUP(ARCHIVOS_COMPLETOS_QMI_1_AL_17_SEP_22[[#This Row],[Columna1]],Tabla5[CLAVE],1,0)</f>
        <v>544 - PIÑASGLOBALES</v>
      </c>
    </row>
    <row r="815" spans="1:26" x14ac:dyDescent="0.3">
      <c r="A815" t="str">
        <f>CONCATENATE(ARCHIVOS_COMPLETOS_QMI_1_AL_17_SEP_22[[#This Row],[TIENDA HMPV]],ARCHIVOS_COMPLETOS_QMI_1_AL_17_SEP_22[[#This Row],[LINEA]])</f>
        <v>544 - PIÑASLAVADO</v>
      </c>
      <c r="B815" t="s">
        <v>272</v>
      </c>
      <c r="C815" t="s">
        <v>273</v>
      </c>
      <c r="D815" t="s">
        <v>30</v>
      </c>
      <c r="E815" t="s">
        <v>275</v>
      </c>
      <c r="F815" t="s">
        <v>28</v>
      </c>
      <c r="G815">
        <v>0</v>
      </c>
      <c r="T815" s="42"/>
      <c r="U815" s="42"/>
      <c r="W815" t="str">
        <f>VLOOKUP(ARCHIVOS_COMPLETOS_QMI_1_AL_17_SEP_22[[#This Row],[TIENDA HMPV]],Tabla6[[NOMBRE PDV HMPDV]:[RETAIL MAPPING]],2,0)</f>
        <v>BRONCE</v>
      </c>
      <c r="X815">
        <f>SUM(ARCHIVOS_COMPLETOS_QMI_1_AL_17_SEP_22[[#This Row],[VENTAS MABE]:[OTROS]])</f>
        <v>0</v>
      </c>
      <c r="Y815" s="42">
        <f>IFERROR(ARCHIVOS_COMPLETOS_QMI_1_AL_17_SEP_22[[#This Row],[VENTAS MABE]]/ARCHIVOS_COMPLETOS_QMI_1_AL_17_SEP_22[[#This Row],[VENTAS INDURAMA]],0)</f>
        <v>0</v>
      </c>
      <c r="Z815" t="str">
        <f>VLOOKUP(ARCHIVOS_COMPLETOS_QMI_1_AL_17_SEP_22[[#This Row],[Columna1]],Tabla5[CLAVE],1,0)</f>
        <v>544 - PIÑASLAVADO</v>
      </c>
    </row>
    <row r="816" spans="1:26" x14ac:dyDescent="0.3">
      <c r="A816" t="str">
        <f>CONCATENATE(ARCHIVOS_COMPLETOS_QMI_1_AL_17_SEP_22[[#This Row],[TIENDA HMPV]],ARCHIVOS_COMPLETOS_QMI_1_AL_17_SEP_22[[#This Row],[LINEA]])</f>
        <v>544 - PIÑASREFRIGERACIÓN</v>
      </c>
      <c r="B816" t="s">
        <v>272</v>
      </c>
      <c r="C816" t="s">
        <v>273</v>
      </c>
      <c r="D816" t="s">
        <v>30</v>
      </c>
      <c r="E816" t="s">
        <v>275</v>
      </c>
      <c r="F816" t="s">
        <v>29</v>
      </c>
      <c r="G816">
        <v>2</v>
      </c>
      <c r="T816" s="42"/>
      <c r="U816" s="42"/>
      <c r="W816" t="str">
        <f>VLOOKUP(ARCHIVOS_COMPLETOS_QMI_1_AL_17_SEP_22[[#This Row],[TIENDA HMPV]],Tabla6[[NOMBRE PDV HMPDV]:[RETAIL MAPPING]],2,0)</f>
        <v>BRONCE</v>
      </c>
      <c r="X816">
        <f>SUM(ARCHIVOS_COMPLETOS_QMI_1_AL_17_SEP_22[[#This Row],[VENTAS MABE]:[OTROS]])</f>
        <v>0</v>
      </c>
      <c r="Y816" s="42">
        <f>IFERROR(ARCHIVOS_COMPLETOS_QMI_1_AL_17_SEP_22[[#This Row],[VENTAS MABE]]/ARCHIVOS_COMPLETOS_QMI_1_AL_17_SEP_22[[#This Row],[VENTAS INDURAMA]],0)</f>
        <v>0</v>
      </c>
      <c r="Z816" t="str">
        <f>VLOOKUP(ARCHIVOS_COMPLETOS_QMI_1_AL_17_SEP_22[[#This Row],[Columna1]],Tabla5[CLAVE],1,0)</f>
        <v>544 - PIÑASREFRIGERACIÓN</v>
      </c>
    </row>
    <row r="817" spans="1:26" x14ac:dyDescent="0.3">
      <c r="A817" t="str">
        <f>CONCATENATE(ARCHIVOS_COMPLETOS_QMI_1_AL_17_SEP_22[[#This Row],[TIENDA HMPV]],ARCHIVOS_COMPLETOS_QMI_1_AL_17_SEP_22[[#This Row],[LINEA]])</f>
        <v>530 - STA. ROSAAIRES</v>
      </c>
      <c r="B817" t="s">
        <v>272</v>
      </c>
      <c r="C817" t="s">
        <v>273</v>
      </c>
      <c r="D817" t="s">
        <v>30</v>
      </c>
      <c r="E817" t="s">
        <v>276</v>
      </c>
      <c r="F817" t="s">
        <v>25</v>
      </c>
      <c r="G817">
        <v>1</v>
      </c>
      <c r="T817" s="42"/>
      <c r="U817" s="42"/>
      <c r="W817" t="str">
        <f>VLOOKUP(ARCHIVOS_COMPLETOS_QMI_1_AL_17_SEP_22[[#This Row],[TIENDA HMPV]],Tabla6[[NOMBRE PDV HMPDV]:[RETAIL MAPPING]],2,0)</f>
        <v>BRONCE</v>
      </c>
      <c r="X817">
        <f>SUM(ARCHIVOS_COMPLETOS_QMI_1_AL_17_SEP_22[[#This Row],[VENTAS MABE]:[OTROS]])</f>
        <v>0</v>
      </c>
      <c r="Y817" s="42">
        <f>IFERROR(ARCHIVOS_COMPLETOS_QMI_1_AL_17_SEP_22[[#This Row],[VENTAS MABE]]/ARCHIVOS_COMPLETOS_QMI_1_AL_17_SEP_22[[#This Row],[VENTAS INDURAMA]],0)</f>
        <v>0</v>
      </c>
      <c r="Z817" t="str">
        <f>VLOOKUP(ARCHIVOS_COMPLETOS_QMI_1_AL_17_SEP_22[[#This Row],[Columna1]],Tabla5[CLAVE],1,0)</f>
        <v>530 - STA. ROSAAIRES</v>
      </c>
    </row>
    <row r="818" spans="1:26" x14ac:dyDescent="0.3">
      <c r="A818" t="str">
        <f>CONCATENATE(ARCHIVOS_COMPLETOS_QMI_1_AL_17_SEP_22[[#This Row],[TIENDA HMPV]],ARCHIVOS_COMPLETOS_QMI_1_AL_17_SEP_22[[#This Row],[LINEA]])</f>
        <v>530 - STA. ROSACOCINAS</v>
      </c>
      <c r="B818" t="s">
        <v>272</v>
      </c>
      <c r="C818" t="s">
        <v>273</v>
      </c>
      <c r="D818" t="s">
        <v>30</v>
      </c>
      <c r="E818" t="s">
        <v>276</v>
      </c>
      <c r="F818" t="s">
        <v>26</v>
      </c>
      <c r="G818">
        <v>2</v>
      </c>
      <c r="T818" s="42"/>
      <c r="U818" s="42"/>
      <c r="W818" t="str">
        <f>VLOOKUP(ARCHIVOS_COMPLETOS_QMI_1_AL_17_SEP_22[[#This Row],[TIENDA HMPV]],Tabla6[[NOMBRE PDV HMPDV]:[RETAIL MAPPING]],2,0)</f>
        <v>BRONCE</v>
      </c>
      <c r="X818">
        <f>SUM(ARCHIVOS_COMPLETOS_QMI_1_AL_17_SEP_22[[#This Row],[VENTAS MABE]:[OTROS]])</f>
        <v>0</v>
      </c>
      <c r="Y818" s="42">
        <f>IFERROR(ARCHIVOS_COMPLETOS_QMI_1_AL_17_SEP_22[[#This Row],[VENTAS MABE]]/ARCHIVOS_COMPLETOS_QMI_1_AL_17_SEP_22[[#This Row],[VENTAS INDURAMA]],0)</f>
        <v>0</v>
      </c>
      <c r="Z818" t="str">
        <f>VLOOKUP(ARCHIVOS_COMPLETOS_QMI_1_AL_17_SEP_22[[#This Row],[Columna1]],Tabla5[CLAVE],1,0)</f>
        <v>530 - STA. ROSACOCINAS</v>
      </c>
    </row>
    <row r="819" spans="1:26" x14ac:dyDescent="0.3">
      <c r="A819" t="str">
        <f>CONCATENATE(ARCHIVOS_COMPLETOS_QMI_1_AL_17_SEP_22[[#This Row],[TIENDA HMPV]],ARCHIVOS_COMPLETOS_QMI_1_AL_17_SEP_22[[#This Row],[LINEA]])</f>
        <v>530 - STA. ROSAGLOBALES</v>
      </c>
      <c r="B819" t="s">
        <v>272</v>
      </c>
      <c r="C819" t="s">
        <v>273</v>
      </c>
      <c r="D819" t="s">
        <v>30</v>
      </c>
      <c r="E819" t="s">
        <v>276</v>
      </c>
      <c r="F819" t="s">
        <v>27</v>
      </c>
      <c r="G819">
        <v>0</v>
      </c>
      <c r="T819" s="42"/>
      <c r="U819" s="42"/>
      <c r="W819" t="str">
        <f>VLOOKUP(ARCHIVOS_COMPLETOS_QMI_1_AL_17_SEP_22[[#This Row],[TIENDA HMPV]],Tabla6[[NOMBRE PDV HMPDV]:[RETAIL MAPPING]],2,0)</f>
        <v>BRONCE</v>
      </c>
      <c r="X819">
        <f>SUM(ARCHIVOS_COMPLETOS_QMI_1_AL_17_SEP_22[[#This Row],[VENTAS MABE]:[OTROS]])</f>
        <v>0</v>
      </c>
      <c r="Y819" s="42">
        <f>IFERROR(ARCHIVOS_COMPLETOS_QMI_1_AL_17_SEP_22[[#This Row],[VENTAS MABE]]/ARCHIVOS_COMPLETOS_QMI_1_AL_17_SEP_22[[#This Row],[VENTAS INDURAMA]],0)</f>
        <v>0</v>
      </c>
      <c r="Z819" t="str">
        <f>VLOOKUP(ARCHIVOS_COMPLETOS_QMI_1_AL_17_SEP_22[[#This Row],[Columna1]],Tabla5[CLAVE],1,0)</f>
        <v>530 - STA. ROSAGLOBALES</v>
      </c>
    </row>
    <row r="820" spans="1:26" x14ac:dyDescent="0.3">
      <c r="A820" t="str">
        <f>CONCATENATE(ARCHIVOS_COMPLETOS_QMI_1_AL_17_SEP_22[[#This Row],[TIENDA HMPV]],ARCHIVOS_COMPLETOS_QMI_1_AL_17_SEP_22[[#This Row],[LINEA]])</f>
        <v>530 - STA. ROSALAVADO</v>
      </c>
      <c r="B820" t="s">
        <v>272</v>
      </c>
      <c r="C820" t="s">
        <v>273</v>
      </c>
      <c r="D820" t="s">
        <v>30</v>
      </c>
      <c r="E820" t="s">
        <v>276</v>
      </c>
      <c r="F820" t="s">
        <v>28</v>
      </c>
      <c r="G820">
        <v>0</v>
      </c>
      <c r="T820" s="42"/>
      <c r="U820" s="42"/>
      <c r="W820" t="str">
        <f>VLOOKUP(ARCHIVOS_COMPLETOS_QMI_1_AL_17_SEP_22[[#This Row],[TIENDA HMPV]],Tabla6[[NOMBRE PDV HMPDV]:[RETAIL MAPPING]],2,0)</f>
        <v>BRONCE</v>
      </c>
      <c r="X820">
        <f>SUM(ARCHIVOS_COMPLETOS_QMI_1_AL_17_SEP_22[[#This Row],[VENTAS MABE]:[OTROS]])</f>
        <v>0</v>
      </c>
      <c r="Y820" s="42">
        <f>IFERROR(ARCHIVOS_COMPLETOS_QMI_1_AL_17_SEP_22[[#This Row],[VENTAS MABE]]/ARCHIVOS_COMPLETOS_QMI_1_AL_17_SEP_22[[#This Row],[VENTAS INDURAMA]],0)</f>
        <v>0</v>
      </c>
      <c r="Z820" t="str">
        <f>VLOOKUP(ARCHIVOS_COMPLETOS_QMI_1_AL_17_SEP_22[[#This Row],[Columna1]],Tabla5[CLAVE],1,0)</f>
        <v>530 - STA. ROSALAVADO</v>
      </c>
    </row>
    <row r="821" spans="1:26" x14ac:dyDescent="0.3">
      <c r="A821" t="str">
        <f>CONCATENATE(ARCHIVOS_COMPLETOS_QMI_1_AL_17_SEP_22[[#This Row],[TIENDA HMPV]],ARCHIVOS_COMPLETOS_QMI_1_AL_17_SEP_22[[#This Row],[LINEA]])</f>
        <v>530 - STA. ROSAREFRIGERACIÓN</v>
      </c>
      <c r="B821" t="s">
        <v>272</v>
      </c>
      <c r="C821" t="s">
        <v>273</v>
      </c>
      <c r="D821" t="s">
        <v>30</v>
      </c>
      <c r="E821" t="s">
        <v>276</v>
      </c>
      <c r="F821" t="s">
        <v>29</v>
      </c>
      <c r="G821">
        <v>1</v>
      </c>
      <c r="T821" s="42"/>
      <c r="U821" s="42"/>
      <c r="W821" t="str">
        <f>VLOOKUP(ARCHIVOS_COMPLETOS_QMI_1_AL_17_SEP_22[[#This Row],[TIENDA HMPV]],Tabla6[[NOMBRE PDV HMPDV]:[RETAIL MAPPING]],2,0)</f>
        <v>BRONCE</v>
      </c>
      <c r="X821">
        <f>SUM(ARCHIVOS_COMPLETOS_QMI_1_AL_17_SEP_22[[#This Row],[VENTAS MABE]:[OTROS]])</f>
        <v>0</v>
      </c>
      <c r="Y821" s="42">
        <f>IFERROR(ARCHIVOS_COMPLETOS_QMI_1_AL_17_SEP_22[[#This Row],[VENTAS MABE]]/ARCHIVOS_COMPLETOS_QMI_1_AL_17_SEP_22[[#This Row],[VENTAS INDURAMA]],0)</f>
        <v>0</v>
      </c>
      <c r="Z821" t="str">
        <f>VLOOKUP(ARCHIVOS_COMPLETOS_QMI_1_AL_17_SEP_22[[#This Row],[Columna1]],Tabla5[CLAVE],1,0)</f>
        <v>530 - STA. ROSAREFRIGERACIÓN</v>
      </c>
    </row>
    <row r="822" spans="1:26" x14ac:dyDescent="0.3">
      <c r="A822" t="str">
        <f>CONCATENATE(ARCHIVOS_COMPLETOS_QMI_1_AL_17_SEP_22[[#This Row],[TIENDA HMPV]],ARCHIVOS_COMPLETOS_QMI_1_AL_17_SEP_22[[#This Row],[LINEA]])</f>
        <v>634 - MCH.MACHALA IICOCINAS</v>
      </c>
      <c r="B822" t="s">
        <v>272</v>
      </c>
      <c r="C822" t="s">
        <v>273</v>
      </c>
      <c r="D822" t="s">
        <v>51</v>
      </c>
      <c r="E822" t="s">
        <v>277</v>
      </c>
      <c r="F822" t="s">
        <v>26</v>
      </c>
      <c r="G822">
        <v>4</v>
      </c>
      <c r="T822" s="42"/>
      <c r="U822" s="42"/>
      <c r="W822" t="str">
        <f>VLOOKUP(ARCHIVOS_COMPLETOS_QMI_1_AL_17_SEP_22[[#This Row],[TIENDA HMPV]],Tabla6[[NOMBRE PDV HMPDV]:[RETAIL MAPPING]],2,0)</f>
        <v>ORO</v>
      </c>
      <c r="X822">
        <f>SUM(ARCHIVOS_COMPLETOS_QMI_1_AL_17_SEP_22[[#This Row],[VENTAS MABE]:[OTROS]])</f>
        <v>0</v>
      </c>
      <c r="Y822" s="42">
        <f>IFERROR(ARCHIVOS_COMPLETOS_QMI_1_AL_17_SEP_22[[#This Row],[VENTAS MABE]]/ARCHIVOS_COMPLETOS_QMI_1_AL_17_SEP_22[[#This Row],[VENTAS INDURAMA]],0)</f>
        <v>0</v>
      </c>
      <c r="Z822" t="str">
        <f>VLOOKUP(ARCHIVOS_COMPLETOS_QMI_1_AL_17_SEP_22[[#This Row],[Columna1]],Tabla5[CLAVE],1,0)</f>
        <v>634 - MCH.MACHALA IICOCINAS</v>
      </c>
    </row>
    <row r="823" spans="1:26" x14ac:dyDescent="0.3">
      <c r="A823" t="str">
        <f>CONCATENATE(ARCHIVOS_COMPLETOS_QMI_1_AL_17_SEP_22[[#This Row],[TIENDA HMPV]],ARCHIVOS_COMPLETOS_QMI_1_AL_17_SEP_22[[#This Row],[LINEA]])</f>
        <v>634 - MCH.MACHALA IIGLOBALES</v>
      </c>
      <c r="B823" t="s">
        <v>272</v>
      </c>
      <c r="C823" t="s">
        <v>273</v>
      </c>
      <c r="D823" t="s">
        <v>51</v>
      </c>
      <c r="E823" t="s">
        <v>277</v>
      </c>
      <c r="F823" t="s">
        <v>27</v>
      </c>
      <c r="G823">
        <v>0</v>
      </c>
      <c r="T823" s="42"/>
      <c r="U823" s="42"/>
      <c r="W823" t="str">
        <f>VLOOKUP(ARCHIVOS_COMPLETOS_QMI_1_AL_17_SEP_22[[#This Row],[TIENDA HMPV]],Tabla6[[NOMBRE PDV HMPDV]:[RETAIL MAPPING]],2,0)</f>
        <v>ORO</v>
      </c>
      <c r="X823">
        <f>SUM(ARCHIVOS_COMPLETOS_QMI_1_AL_17_SEP_22[[#This Row],[VENTAS MABE]:[OTROS]])</f>
        <v>0</v>
      </c>
      <c r="Y823" s="42">
        <f>IFERROR(ARCHIVOS_COMPLETOS_QMI_1_AL_17_SEP_22[[#This Row],[VENTAS MABE]]/ARCHIVOS_COMPLETOS_QMI_1_AL_17_SEP_22[[#This Row],[VENTAS INDURAMA]],0)</f>
        <v>0</v>
      </c>
      <c r="Z823" t="str">
        <f>VLOOKUP(ARCHIVOS_COMPLETOS_QMI_1_AL_17_SEP_22[[#This Row],[Columna1]],Tabla5[CLAVE],1,0)</f>
        <v>634 - MCH.MACHALA IIGLOBALES</v>
      </c>
    </row>
    <row r="824" spans="1:26" x14ac:dyDescent="0.3">
      <c r="A824" t="str">
        <f>CONCATENATE(ARCHIVOS_COMPLETOS_QMI_1_AL_17_SEP_22[[#This Row],[TIENDA HMPV]],ARCHIVOS_COMPLETOS_QMI_1_AL_17_SEP_22[[#This Row],[LINEA]])</f>
        <v>634 - MCH.MACHALA IILAVADO</v>
      </c>
      <c r="B824" t="s">
        <v>272</v>
      </c>
      <c r="C824" t="s">
        <v>273</v>
      </c>
      <c r="D824" t="s">
        <v>51</v>
      </c>
      <c r="E824" t="s">
        <v>277</v>
      </c>
      <c r="F824" t="s">
        <v>28</v>
      </c>
      <c r="G824">
        <v>2</v>
      </c>
      <c r="T824" s="42"/>
      <c r="U824" s="42"/>
      <c r="W824" t="str">
        <f>VLOOKUP(ARCHIVOS_COMPLETOS_QMI_1_AL_17_SEP_22[[#This Row],[TIENDA HMPV]],Tabla6[[NOMBRE PDV HMPDV]:[RETAIL MAPPING]],2,0)</f>
        <v>ORO</v>
      </c>
      <c r="X824">
        <f>SUM(ARCHIVOS_COMPLETOS_QMI_1_AL_17_SEP_22[[#This Row],[VENTAS MABE]:[OTROS]])</f>
        <v>0</v>
      </c>
      <c r="Y824" s="42">
        <f>IFERROR(ARCHIVOS_COMPLETOS_QMI_1_AL_17_SEP_22[[#This Row],[VENTAS MABE]]/ARCHIVOS_COMPLETOS_QMI_1_AL_17_SEP_22[[#This Row],[VENTAS INDURAMA]],0)</f>
        <v>0</v>
      </c>
      <c r="Z824" t="str">
        <f>VLOOKUP(ARCHIVOS_COMPLETOS_QMI_1_AL_17_SEP_22[[#This Row],[Columna1]],Tabla5[CLAVE],1,0)</f>
        <v>634 - MCH.MACHALA IILAVADO</v>
      </c>
    </row>
    <row r="825" spans="1:26" x14ac:dyDescent="0.3">
      <c r="A825" t="str">
        <f>CONCATENATE(ARCHIVOS_COMPLETOS_QMI_1_AL_17_SEP_22[[#This Row],[TIENDA HMPV]],ARCHIVOS_COMPLETOS_QMI_1_AL_17_SEP_22[[#This Row],[LINEA]])</f>
        <v>634 - MCH.MACHALA IIREFRIGERACIÓN</v>
      </c>
      <c r="B825" t="s">
        <v>272</v>
      </c>
      <c r="C825" t="s">
        <v>273</v>
      </c>
      <c r="D825" t="s">
        <v>51</v>
      </c>
      <c r="E825" t="s">
        <v>277</v>
      </c>
      <c r="F825" t="s">
        <v>29</v>
      </c>
      <c r="G825">
        <v>4</v>
      </c>
      <c r="T825" s="42"/>
      <c r="U825" s="42"/>
      <c r="W825" t="str">
        <f>VLOOKUP(ARCHIVOS_COMPLETOS_QMI_1_AL_17_SEP_22[[#This Row],[TIENDA HMPV]],Tabla6[[NOMBRE PDV HMPDV]:[RETAIL MAPPING]],2,0)</f>
        <v>ORO</v>
      </c>
      <c r="X825">
        <f>SUM(ARCHIVOS_COMPLETOS_QMI_1_AL_17_SEP_22[[#This Row],[VENTAS MABE]:[OTROS]])</f>
        <v>0</v>
      </c>
      <c r="Y825" s="42">
        <f>IFERROR(ARCHIVOS_COMPLETOS_QMI_1_AL_17_SEP_22[[#This Row],[VENTAS MABE]]/ARCHIVOS_COMPLETOS_QMI_1_AL_17_SEP_22[[#This Row],[VENTAS INDURAMA]],0)</f>
        <v>0</v>
      </c>
      <c r="Z825" t="str">
        <f>VLOOKUP(ARCHIVOS_COMPLETOS_QMI_1_AL_17_SEP_22[[#This Row],[Columna1]],Tabla5[CLAVE],1,0)</f>
        <v>634 - MCH.MACHALA IIREFRIGERACIÓN</v>
      </c>
    </row>
    <row r="826" spans="1:26" x14ac:dyDescent="0.3">
      <c r="A826" t="str">
        <f>CONCATENATE(ARCHIVOS_COMPLETOS_QMI_1_AL_17_SEP_22[[#This Row],[TIENDA HMPV]],ARCHIVOS_COMPLETOS_QMI_1_AL_17_SEP_22[[#This Row],[LINEA]])</f>
        <v>905 - MIN MACHALA PAEZ (31)COCINAS</v>
      </c>
      <c r="B826" t="s">
        <v>272</v>
      </c>
      <c r="C826" t="s">
        <v>273</v>
      </c>
      <c r="D826" t="s">
        <v>64</v>
      </c>
      <c r="E826" t="s">
        <v>1308</v>
      </c>
      <c r="F826" t="s">
        <v>26</v>
      </c>
      <c r="G826">
        <v>2</v>
      </c>
      <c r="T826" s="42"/>
      <c r="U826" s="42"/>
      <c r="W826" t="str">
        <f>VLOOKUP(ARCHIVOS_COMPLETOS_QMI_1_AL_17_SEP_22[[#This Row],[TIENDA HMPV]],Tabla6[[NOMBRE PDV HMPDV]:[RETAIL MAPPING]],2,0)</f>
        <v>ORO</v>
      </c>
      <c r="X826">
        <f>SUM(ARCHIVOS_COMPLETOS_QMI_1_AL_17_SEP_22[[#This Row],[VENTAS MABE]:[OTROS]])</f>
        <v>0</v>
      </c>
      <c r="Y826" s="42">
        <f>IFERROR(ARCHIVOS_COMPLETOS_QMI_1_AL_17_SEP_22[[#This Row],[VENTAS MABE]]/ARCHIVOS_COMPLETOS_QMI_1_AL_17_SEP_22[[#This Row],[VENTAS INDURAMA]],0)</f>
        <v>0</v>
      </c>
      <c r="Z826" t="str">
        <f>VLOOKUP(ARCHIVOS_COMPLETOS_QMI_1_AL_17_SEP_22[[#This Row],[Columna1]],Tabla5[CLAVE],1,0)</f>
        <v>905 - MIN MACHALA PAEZ (31)COCINAS</v>
      </c>
    </row>
    <row r="827" spans="1:26" x14ac:dyDescent="0.3">
      <c r="A827" t="str">
        <f>CONCATENATE(ARCHIVOS_COMPLETOS_QMI_1_AL_17_SEP_22[[#This Row],[TIENDA HMPV]],ARCHIVOS_COMPLETOS_QMI_1_AL_17_SEP_22[[#This Row],[LINEA]])</f>
        <v>905 - MIN MACHALA PAEZ (31)LAVADO</v>
      </c>
      <c r="B827" t="s">
        <v>272</v>
      </c>
      <c r="C827" t="s">
        <v>273</v>
      </c>
      <c r="D827" t="s">
        <v>64</v>
      </c>
      <c r="E827" t="s">
        <v>1308</v>
      </c>
      <c r="F827" t="s">
        <v>28</v>
      </c>
      <c r="G827">
        <v>3</v>
      </c>
      <c r="T827" s="42"/>
      <c r="U827" s="42"/>
      <c r="W827" t="str">
        <f>VLOOKUP(ARCHIVOS_COMPLETOS_QMI_1_AL_17_SEP_22[[#This Row],[TIENDA HMPV]],Tabla6[[NOMBRE PDV HMPDV]:[RETAIL MAPPING]],2,0)</f>
        <v>ORO</v>
      </c>
      <c r="X827">
        <f>SUM(ARCHIVOS_COMPLETOS_QMI_1_AL_17_SEP_22[[#This Row],[VENTAS MABE]:[OTROS]])</f>
        <v>0</v>
      </c>
      <c r="Y827" s="42">
        <f>IFERROR(ARCHIVOS_COMPLETOS_QMI_1_AL_17_SEP_22[[#This Row],[VENTAS MABE]]/ARCHIVOS_COMPLETOS_QMI_1_AL_17_SEP_22[[#This Row],[VENTAS INDURAMA]],0)</f>
        <v>0</v>
      </c>
      <c r="Z827" t="str">
        <f>VLOOKUP(ARCHIVOS_COMPLETOS_QMI_1_AL_17_SEP_22[[#This Row],[Columna1]],Tabla5[CLAVE],1,0)</f>
        <v>905 - MIN MACHALA PAEZ (31)LAVADO</v>
      </c>
    </row>
    <row r="828" spans="1:26" x14ac:dyDescent="0.3">
      <c r="A828" t="str">
        <f>CONCATENATE(ARCHIVOS_COMPLETOS_QMI_1_AL_17_SEP_22[[#This Row],[TIENDA HMPV]],ARCHIVOS_COMPLETOS_QMI_1_AL_17_SEP_22[[#This Row],[LINEA]])</f>
        <v>905 - MIN MACHALA PAEZ (31)REFRIGERACIÓN</v>
      </c>
      <c r="B828" t="s">
        <v>272</v>
      </c>
      <c r="C828" t="s">
        <v>273</v>
      </c>
      <c r="D828" t="s">
        <v>64</v>
      </c>
      <c r="E828" t="s">
        <v>1308</v>
      </c>
      <c r="F828" t="s">
        <v>29</v>
      </c>
      <c r="G828">
        <v>4</v>
      </c>
      <c r="T828" s="42"/>
      <c r="U828" s="42"/>
      <c r="W828" t="str">
        <f>VLOOKUP(ARCHIVOS_COMPLETOS_QMI_1_AL_17_SEP_22[[#This Row],[TIENDA HMPV]],Tabla6[[NOMBRE PDV HMPDV]:[RETAIL MAPPING]],2,0)</f>
        <v>ORO</v>
      </c>
      <c r="X828">
        <f>SUM(ARCHIVOS_COMPLETOS_QMI_1_AL_17_SEP_22[[#This Row],[VENTAS MABE]:[OTROS]])</f>
        <v>0</v>
      </c>
      <c r="Y828" s="42">
        <f>IFERROR(ARCHIVOS_COMPLETOS_QMI_1_AL_17_SEP_22[[#This Row],[VENTAS MABE]]/ARCHIVOS_COMPLETOS_QMI_1_AL_17_SEP_22[[#This Row],[VENTAS INDURAMA]],0)</f>
        <v>0</v>
      </c>
      <c r="Z828" t="str">
        <f>VLOOKUP(ARCHIVOS_COMPLETOS_QMI_1_AL_17_SEP_22[[#This Row],[Columna1]],Tabla5[CLAVE],1,0)</f>
        <v>905 - MIN MACHALA PAEZ (31)REFRIGERACIÓN</v>
      </c>
    </row>
    <row r="829" spans="1:26" x14ac:dyDescent="0.3">
      <c r="A829" t="str">
        <f>CONCATENATE(ARCHIVOS_COMPLETOS_QMI_1_AL_17_SEP_22[[#This Row],[TIENDA HMPV]],ARCHIVOS_COMPLETOS_QMI_1_AL_17_SEP_22[[#This Row],[LINEA]])</f>
        <v>906 - Min Machala Rocafuerte (30)COCINAS</v>
      </c>
      <c r="B829" t="s">
        <v>272</v>
      </c>
      <c r="C829" t="s">
        <v>273</v>
      </c>
      <c r="D829" t="s">
        <v>64</v>
      </c>
      <c r="E829" t="s">
        <v>967</v>
      </c>
      <c r="F829" t="s">
        <v>26</v>
      </c>
      <c r="G829">
        <v>7</v>
      </c>
      <c r="H829">
        <v>3</v>
      </c>
      <c r="I829">
        <v>7</v>
      </c>
      <c r="T829" s="42"/>
      <c r="U829" s="42"/>
      <c r="W829" t="str">
        <f>VLOOKUP(ARCHIVOS_COMPLETOS_QMI_1_AL_17_SEP_22[[#This Row],[TIENDA HMPV]],Tabla6[[NOMBRE PDV HMPDV]:[RETAIL MAPPING]],2,0)</f>
        <v>ORO</v>
      </c>
      <c r="X829">
        <f>SUM(ARCHIVOS_COMPLETOS_QMI_1_AL_17_SEP_22[[#This Row],[VENTAS MABE]:[OTROS]])</f>
        <v>10</v>
      </c>
      <c r="Y829" s="42">
        <f>IFERROR(ARCHIVOS_COMPLETOS_QMI_1_AL_17_SEP_22[[#This Row],[VENTAS MABE]]/ARCHIVOS_COMPLETOS_QMI_1_AL_17_SEP_22[[#This Row],[VENTAS INDURAMA]],0)</f>
        <v>0.42857142857142855</v>
      </c>
      <c r="Z829" t="str">
        <f>VLOOKUP(ARCHIVOS_COMPLETOS_QMI_1_AL_17_SEP_22[[#This Row],[Columna1]],Tabla5[CLAVE],1,0)</f>
        <v>906 - Min Machala Rocafuerte (30)COCINAS</v>
      </c>
    </row>
    <row r="830" spans="1:26" x14ac:dyDescent="0.3">
      <c r="A830" t="str">
        <f>CONCATENATE(ARCHIVOS_COMPLETOS_QMI_1_AL_17_SEP_22[[#This Row],[TIENDA HMPV]],ARCHIVOS_COMPLETOS_QMI_1_AL_17_SEP_22[[#This Row],[LINEA]])</f>
        <v>906 - Min Machala Rocafuerte (30)LAVADO</v>
      </c>
      <c r="B830" t="s">
        <v>272</v>
      </c>
      <c r="C830" t="s">
        <v>273</v>
      </c>
      <c r="D830" t="s">
        <v>64</v>
      </c>
      <c r="E830" t="s">
        <v>967</v>
      </c>
      <c r="F830" t="s">
        <v>28</v>
      </c>
      <c r="G830">
        <v>4</v>
      </c>
      <c r="H830">
        <v>3</v>
      </c>
      <c r="I830">
        <v>5</v>
      </c>
      <c r="T830" s="42"/>
      <c r="U830" s="42"/>
      <c r="W830" t="str">
        <f>VLOOKUP(ARCHIVOS_COMPLETOS_QMI_1_AL_17_SEP_22[[#This Row],[TIENDA HMPV]],Tabla6[[NOMBRE PDV HMPDV]:[RETAIL MAPPING]],2,0)</f>
        <v>ORO</v>
      </c>
      <c r="X830">
        <f>SUM(ARCHIVOS_COMPLETOS_QMI_1_AL_17_SEP_22[[#This Row],[VENTAS MABE]:[OTROS]])</f>
        <v>8</v>
      </c>
      <c r="Y830" s="42">
        <f>IFERROR(ARCHIVOS_COMPLETOS_QMI_1_AL_17_SEP_22[[#This Row],[VENTAS MABE]]/ARCHIVOS_COMPLETOS_QMI_1_AL_17_SEP_22[[#This Row],[VENTAS INDURAMA]],0)</f>
        <v>0.6</v>
      </c>
      <c r="Z830" t="str">
        <f>VLOOKUP(ARCHIVOS_COMPLETOS_QMI_1_AL_17_SEP_22[[#This Row],[Columna1]],Tabla5[CLAVE],1,0)</f>
        <v>906 - Min Machala Rocafuerte (30)LAVADO</v>
      </c>
    </row>
    <row r="831" spans="1:26" x14ac:dyDescent="0.3">
      <c r="A831" t="str">
        <f>CONCATENATE(ARCHIVOS_COMPLETOS_QMI_1_AL_17_SEP_22[[#This Row],[TIENDA HMPV]],ARCHIVOS_COMPLETOS_QMI_1_AL_17_SEP_22[[#This Row],[LINEA]])</f>
        <v>906 - Min Machala Rocafuerte (30)REFRIGERACIÓN</v>
      </c>
      <c r="B831" t="s">
        <v>272</v>
      </c>
      <c r="C831" t="s">
        <v>273</v>
      </c>
      <c r="D831" t="s">
        <v>64</v>
      </c>
      <c r="E831" t="s">
        <v>967</v>
      </c>
      <c r="F831" t="s">
        <v>29</v>
      </c>
      <c r="G831">
        <v>4</v>
      </c>
      <c r="H831">
        <v>5</v>
      </c>
      <c r="I831">
        <v>5</v>
      </c>
      <c r="T831" s="42"/>
      <c r="U831" s="42"/>
      <c r="W831" t="str">
        <f>VLOOKUP(ARCHIVOS_COMPLETOS_QMI_1_AL_17_SEP_22[[#This Row],[TIENDA HMPV]],Tabla6[[NOMBRE PDV HMPDV]:[RETAIL MAPPING]],2,0)</f>
        <v>ORO</v>
      </c>
      <c r="X831">
        <f>SUM(ARCHIVOS_COMPLETOS_QMI_1_AL_17_SEP_22[[#This Row],[VENTAS MABE]:[OTROS]])</f>
        <v>10</v>
      </c>
      <c r="Y831" s="42">
        <f>IFERROR(ARCHIVOS_COMPLETOS_QMI_1_AL_17_SEP_22[[#This Row],[VENTAS MABE]]/ARCHIVOS_COMPLETOS_QMI_1_AL_17_SEP_22[[#This Row],[VENTAS INDURAMA]],0)</f>
        <v>1</v>
      </c>
      <c r="Z831" t="str">
        <f>VLOOKUP(ARCHIVOS_COMPLETOS_QMI_1_AL_17_SEP_22[[#This Row],[Columna1]],Tabla5[CLAVE],1,0)</f>
        <v>906 - Min Machala Rocafuerte (30)REFRIGERACIÓN</v>
      </c>
    </row>
    <row r="832" spans="1:26" x14ac:dyDescent="0.3">
      <c r="A832" t="str">
        <f>CONCATENATE(ARCHIVOS_COMPLETOS_QMI_1_AL_17_SEP_22[[#This Row],[TIENDA HMPV]],ARCHIVOS_COMPLETOS_QMI_1_AL_17_SEP_22[[#This Row],[LINEA]])</f>
        <v>914 - MIN PASAJE JUAN MONTALVO (40)COCINAS</v>
      </c>
      <c r="B832" t="s">
        <v>272</v>
      </c>
      <c r="C832" t="s">
        <v>273</v>
      </c>
      <c r="D832" t="s">
        <v>64</v>
      </c>
      <c r="E832" t="s">
        <v>1306</v>
      </c>
      <c r="F832" t="s">
        <v>26</v>
      </c>
      <c r="G832">
        <v>1</v>
      </c>
      <c r="T832" s="42"/>
      <c r="U832" s="42"/>
      <c r="W832" t="str">
        <f>VLOOKUP(ARCHIVOS_COMPLETOS_QMI_1_AL_17_SEP_22[[#This Row],[TIENDA HMPV]],Tabla6[[NOMBRE PDV HMPDV]:[RETAIL MAPPING]],2,0)</f>
        <v>BRONCE</v>
      </c>
      <c r="X832">
        <f>SUM(ARCHIVOS_COMPLETOS_QMI_1_AL_17_SEP_22[[#This Row],[VENTAS MABE]:[OTROS]])</f>
        <v>0</v>
      </c>
      <c r="Y832" s="42">
        <f>IFERROR(ARCHIVOS_COMPLETOS_QMI_1_AL_17_SEP_22[[#This Row],[VENTAS MABE]]/ARCHIVOS_COMPLETOS_QMI_1_AL_17_SEP_22[[#This Row],[VENTAS INDURAMA]],0)</f>
        <v>0</v>
      </c>
      <c r="Z832" t="str">
        <f>VLOOKUP(ARCHIVOS_COMPLETOS_QMI_1_AL_17_SEP_22[[#This Row],[Columna1]],Tabla5[CLAVE],1,0)</f>
        <v>914 - MIN PASAJE JUAN MONTALVO (40)COCINAS</v>
      </c>
    </row>
    <row r="833" spans="1:26" x14ac:dyDescent="0.3">
      <c r="A833" t="str">
        <f>CONCATENATE(ARCHIVOS_COMPLETOS_QMI_1_AL_17_SEP_22[[#This Row],[TIENDA HMPV]],ARCHIVOS_COMPLETOS_QMI_1_AL_17_SEP_22[[#This Row],[LINEA]])</f>
        <v>914 - MIN PASAJE JUAN MONTALVO (40)LAVADO</v>
      </c>
      <c r="B833" t="s">
        <v>272</v>
      </c>
      <c r="C833" t="s">
        <v>273</v>
      </c>
      <c r="D833" t="s">
        <v>64</v>
      </c>
      <c r="E833" t="s">
        <v>1306</v>
      </c>
      <c r="F833" t="s">
        <v>28</v>
      </c>
      <c r="G833">
        <v>1</v>
      </c>
      <c r="T833" s="42"/>
      <c r="U833" s="42"/>
      <c r="W833" t="str">
        <f>VLOOKUP(ARCHIVOS_COMPLETOS_QMI_1_AL_17_SEP_22[[#This Row],[TIENDA HMPV]],Tabla6[[NOMBRE PDV HMPDV]:[RETAIL MAPPING]],2,0)</f>
        <v>BRONCE</v>
      </c>
      <c r="X833">
        <f>SUM(ARCHIVOS_COMPLETOS_QMI_1_AL_17_SEP_22[[#This Row],[VENTAS MABE]:[OTROS]])</f>
        <v>0</v>
      </c>
      <c r="Y833" s="42">
        <f>IFERROR(ARCHIVOS_COMPLETOS_QMI_1_AL_17_SEP_22[[#This Row],[VENTAS MABE]]/ARCHIVOS_COMPLETOS_QMI_1_AL_17_SEP_22[[#This Row],[VENTAS INDURAMA]],0)</f>
        <v>0</v>
      </c>
      <c r="Z833" t="str">
        <f>VLOOKUP(ARCHIVOS_COMPLETOS_QMI_1_AL_17_SEP_22[[#This Row],[Columna1]],Tabla5[CLAVE],1,0)</f>
        <v>914 - MIN PASAJE JUAN MONTALVO (40)LAVADO</v>
      </c>
    </row>
    <row r="834" spans="1:26" x14ac:dyDescent="0.3">
      <c r="A834" t="str">
        <f>CONCATENATE(ARCHIVOS_COMPLETOS_QMI_1_AL_17_SEP_22[[#This Row],[TIENDA HMPV]],ARCHIVOS_COMPLETOS_QMI_1_AL_17_SEP_22[[#This Row],[LINEA]])</f>
        <v>914 - MIN PASAJE JUAN MONTALVO (40)REFRIGERACIÓN</v>
      </c>
      <c r="B834" t="s">
        <v>272</v>
      </c>
      <c r="C834" t="s">
        <v>273</v>
      </c>
      <c r="D834" t="s">
        <v>64</v>
      </c>
      <c r="E834" t="s">
        <v>1306</v>
      </c>
      <c r="F834" t="s">
        <v>29</v>
      </c>
      <c r="G834">
        <v>1</v>
      </c>
      <c r="T834" s="42"/>
      <c r="U834" s="42"/>
      <c r="W834" t="str">
        <f>VLOOKUP(ARCHIVOS_COMPLETOS_QMI_1_AL_17_SEP_22[[#This Row],[TIENDA HMPV]],Tabla6[[NOMBRE PDV HMPDV]:[RETAIL MAPPING]],2,0)</f>
        <v>BRONCE</v>
      </c>
      <c r="X834">
        <f>SUM(ARCHIVOS_COMPLETOS_QMI_1_AL_17_SEP_22[[#This Row],[VENTAS MABE]:[OTROS]])</f>
        <v>0</v>
      </c>
      <c r="Y834" s="42">
        <f>IFERROR(ARCHIVOS_COMPLETOS_QMI_1_AL_17_SEP_22[[#This Row],[VENTAS MABE]]/ARCHIVOS_COMPLETOS_QMI_1_AL_17_SEP_22[[#This Row],[VENTAS INDURAMA]],0)</f>
        <v>0</v>
      </c>
      <c r="Z834" t="str">
        <f>VLOOKUP(ARCHIVOS_COMPLETOS_QMI_1_AL_17_SEP_22[[#This Row],[Columna1]],Tabla5[CLAVE],1,0)</f>
        <v>914 - MIN PASAJE JUAN MONTALVO (40)REFRIGERACIÓN</v>
      </c>
    </row>
    <row r="835" spans="1:26" x14ac:dyDescent="0.3">
      <c r="A835" t="str">
        <f>CONCATENATE(ARCHIVOS_COMPLETOS_QMI_1_AL_17_SEP_22[[#This Row],[TIENDA HMPV]],ARCHIVOS_COMPLETOS_QMI_1_AL_17_SEP_22[[#This Row],[LINEA]])</f>
        <v>915 - MIN PIÑAS1 (45)COCINAS</v>
      </c>
      <c r="B835" t="s">
        <v>272</v>
      </c>
      <c r="C835" t="s">
        <v>273</v>
      </c>
      <c r="D835" t="s">
        <v>64</v>
      </c>
      <c r="E835" t="s">
        <v>1300</v>
      </c>
      <c r="F835" t="s">
        <v>26</v>
      </c>
      <c r="G835">
        <v>1</v>
      </c>
      <c r="T835" s="42"/>
      <c r="U835" s="42"/>
      <c r="W835" t="str">
        <f>VLOOKUP(ARCHIVOS_COMPLETOS_QMI_1_AL_17_SEP_22[[#This Row],[TIENDA HMPV]],Tabla6[[NOMBRE PDV HMPDV]:[RETAIL MAPPING]],2,0)</f>
        <v>ORO</v>
      </c>
      <c r="X835">
        <f>SUM(ARCHIVOS_COMPLETOS_QMI_1_AL_17_SEP_22[[#This Row],[VENTAS MABE]:[OTROS]])</f>
        <v>0</v>
      </c>
      <c r="Y835" s="42">
        <f>IFERROR(ARCHIVOS_COMPLETOS_QMI_1_AL_17_SEP_22[[#This Row],[VENTAS MABE]]/ARCHIVOS_COMPLETOS_QMI_1_AL_17_SEP_22[[#This Row],[VENTAS INDURAMA]],0)</f>
        <v>0</v>
      </c>
      <c r="Z835" t="str">
        <f>VLOOKUP(ARCHIVOS_COMPLETOS_QMI_1_AL_17_SEP_22[[#This Row],[Columna1]],Tabla5[CLAVE],1,0)</f>
        <v>915 - MIN PIÑAS1 (45)COCINAS</v>
      </c>
    </row>
    <row r="836" spans="1:26" x14ac:dyDescent="0.3">
      <c r="A836" t="str">
        <f>CONCATENATE(ARCHIVOS_COMPLETOS_QMI_1_AL_17_SEP_22[[#This Row],[TIENDA HMPV]],ARCHIVOS_COMPLETOS_QMI_1_AL_17_SEP_22[[#This Row],[LINEA]])</f>
        <v>915 - MIN PIÑAS1 (45)EMPOTRE</v>
      </c>
      <c r="B836" t="s">
        <v>272</v>
      </c>
      <c r="C836" t="s">
        <v>273</v>
      </c>
      <c r="D836" t="s">
        <v>64</v>
      </c>
      <c r="E836" t="s">
        <v>1300</v>
      </c>
      <c r="F836" t="s">
        <v>32</v>
      </c>
      <c r="G836">
        <v>0</v>
      </c>
      <c r="T836" s="42"/>
      <c r="U836" s="42"/>
      <c r="W836" t="str">
        <f>VLOOKUP(ARCHIVOS_COMPLETOS_QMI_1_AL_17_SEP_22[[#This Row],[TIENDA HMPV]],Tabla6[[NOMBRE PDV HMPDV]:[RETAIL MAPPING]],2,0)</f>
        <v>ORO</v>
      </c>
      <c r="X836">
        <f>SUM(ARCHIVOS_COMPLETOS_QMI_1_AL_17_SEP_22[[#This Row],[VENTAS MABE]:[OTROS]])</f>
        <v>0</v>
      </c>
      <c r="Y836" s="42">
        <f>IFERROR(ARCHIVOS_COMPLETOS_QMI_1_AL_17_SEP_22[[#This Row],[VENTAS MABE]]/ARCHIVOS_COMPLETOS_QMI_1_AL_17_SEP_22[[#This Row],[VENTAS INDURAMA]],0)</f>
        <v>0</v>
      </c>
      <c r="Z836" t="str">
        <f>VLOOKUP(ARCHIVOS_COMPLETOS_QMI_1_AL_17_SEP_22[[#This Row],[Columna1]],Tabla5[CLAVE],1,0)</f>
        <v>915 - MIN PIÑAS1 (45)EMPOTRE</v>
      </c>
    </row>
    <row r="837" spans="1:26" x14ac:dyDescent="0.3">
      <c r="A837" t="str">
        <f>CONCATENATE(ARCHIVOS_COMPLETOS_QMI_1_AL_17_SEP_22[[#This Row],[TIENDA HMPV]],ARCHIVOS_COMPLETOS_QMI_1_AL_17_SEP_22[[#This Row],[LINEA]])</f>
        <v>915 - MIN PIÑAS1 (45)REFRIGERACIÓN</v>
      </c>
      <c r="B837" t="s">
        <v>272</v>
      </c>
      <c r="C837" t="s">
        <v>273</v>
      </c>
      <c r="D837" t="s">
        <v>64</v>
      </c>
      <c r="E837" t="s">
        <v>1300</v>
      </c>
      <c r="F837" t="s">
        <v>29</v>
      </c>
      <c r="G837">
        <v>1</v>
      </c>
      <c r="T837" s="42"/>
      <c r="U837" s="42"/>
      <c r="W837" t="str">
        <f>VLOOKUP(ARCHIVOS_COMPLETOS_QMI_1_AL_17_SEP_22[[#This Row],[TIENDA HMPV]],Tabla6[[NOMBRE PDV HMPDV]:[RETAIL MAPPING]],2,0)</f>
        <v>ORO</v>
      </c>
      <c r="X837">
        <f>SUM(ARCHIVOS_COMPLETOS_QMI_1_AL_17_SEP_22[[#This Row],[VENTAS MABE]:[OTROS]])</f>
        <v>0</v>
      </c>
      <c r="Y837" s="42">
        <f>IFERROR(ARCHIVOS_COMPLETOS_QMI_1_AL_17_SEP_22[[#This Row],[VENTAS MABE]]/ARCHIVOS_COMPLETOS_QMI_1_AL_17_SEP_22[[#This Row],[VENTAS INDURAMA]],0)</f>
        <v>0</v>
      </c>
      <c r="Z837" t="str">
        <f>VLOOKUP(ARCHIVOS_COMPLETOS_QMI_1_AL_17_SEP_22[[#This Row],[Columna1]],Tabla5[CLAVE],1,0)</f>
        <v>915 - MIN PIÑAS1 (45)REFRIGERACIÓN</v>
      </c>
    </row>
    <row r="838" spans="1:26" x14ac:dyDescent="0.3">
      <c r="A838" t="str">
        <f>CONCATENATE(ARCHIVOS_COMPLETOS_QMI_1_AL_17_SEP_22[[#This Row],[TIENDA HMPV]],ARCHIVOS_COMPLETOS_QMI_1_AL_17_SEP_22[[#This Row],[LINEA]])</f>
        <v>923 - MIN SANTA ROSA (35)COCINAS</v>
      </c>
      <c r="B838" t="s">
        <v>272</v>
      </c>
      <c r="C838" t="s">
        <v>273</v>
      </c>
      <c r="D838" t="s">
        <v>64</v>
      </c>
      <c r="E838" t="s">
        <v>1314</v>
      </c>
      <c r="F838" t="s">
        <v>26</v>
      </c>
      <c r="G838">
        <v>0</v>
      </c>
      <c r="T838" s="42"/>
      <c r="U838" s="42"/>
      <c r="W838" t="str">
        <f>VLOOKUP(ARCHIVOS_COMPLETOS_QMI_1_AL_17_SEP_22[[#This Row],[TIENDA HMPV]],Tabla6[[NOMBRE PDV HMPDV]:[RETAIL MAPPING]],2,0)</f>
        <v>BRONCE</v>
      </c>
      <c r="X838">
        <f>SUM(ARCHIVOS_COMPLETOS_QMI_1_AL_17_SEP_22[[#This Row],[VENTAS MABE]:[OTROS]])</f>
        <v>0</v>
      </c>
      <c r="Y838" s="42">
        <f>IFERROR(ARCHIVOS_COMPLETOS_QMI_1_AL_17_SEP_22[[#This Row],[VENTAS MABE]]/ARCHIVOS_COMPLETOS_QMI_1_AL_17_SEP_22[[#This Row],[VENTAS INDURAMA]],0)</f>
        <v>0</v>
      </c>
      <c r="Z838" t="str">
        <f>VLOOKUP(ARCHIVOS_COMPLETOS_QMI_1_AL_17_SEP_22[[#This Row],[Columna1]],Tabla5[CLAVE],1,0)</f>
        <v>923 - MIN SANTA ROSA (35)COCINAS</v>
      </c>
    </row>
    <row r="839" spans="1:26" x14ac:dyDescent="0.3">
      <c r="A839" t="str">
        <f>CONCATENATE(ARCHIVOS_COMPLETOS_QMI_1_AL_17_SEP_22[[#This Row],[TIENDA HMPV]],ARCHIVOS_COMPLETOS_QMI_1_AL_17_SEP_22[[#This Row],[LINEA]])</f>
        <v>923 - MIN SANTA ROSA (35)REFRIGERACIÓN</v>
      </c>
      <c r="B839" t="s">
        <v>272</v>
      </c>
      <c r="C839" t="s">
        <v>273</v>
      </c>
      <c r="D839" t="s">
        <v>64</v>
      </c>
      <c r="E839" t="s">
        <v>1314</v>
      </c>
      <c r="F839" t="s">
        <v>29</v>
      </c>
      <c r="G839">
        <v>1</v>
      </c>
      <c r="T839" s="42"/>
      <c r="U839" s="42"/>
      <c r="W839" t="str">
        <f>VLOOKUP(ARCHIVOS_COMPLETOS_QMI_1_AL_17_SEP_22[[#This Row],[TIENDA HMPV]],Tabla6[[NOMBRE PDV HMPDV]:[RETAIL MAPPING]],2,0)</f>
        <v>BRONCE</v>
      </c>
      <c r="X839">
        <f>SUM(ARCHIVOS_COMPLETOS_QMI_1_AL_17_SEP_22[[#This Row],[VENTAS MABE]:[OTROS]])</f>
        <v>0</v>
      </c>
      <c r="Y839" s="42">
        <f>IFERROR(ARCHIVOS_COMPLETOS_QMI_1_AL_17_SEP_22[[#This Row],[VENTAS MABE]]/ARCHIVOS_COMPLETOS_QMI_1_AL_17_SEP_22[[#This Row],[VENTAS INDURAMA]],0)</f>
        <v>0</v>
      </c>
      <c r="Z839" t="str">
        <f>VLOOKUP(ARCHIVOS_COMPLETOS_QMI_1_AL_17_SEP_22[[#This Row],[Columna1]],Tabla5[CLAVE],1,0)</f>
        <v>923 - MIN SANTA ROSA (35)REFRIGERACIÓN</v>
      </c>
    </row>
    <row r="840" spans="1:26" x14ac:dyDescent="0.3">
      <c r="A840" t="str">
        <f>CONCATENATE(ARCHIVOS_COMPLETOS_QMI_1_AL_17_SEP_22[[#This Row],[TIENDA HMPV]],ARCHIVOS_COMPLETOS_QMI_1_AL_17_SEP_22[[#This Row],[LINEA]])</f>
        <v>643 - TODOHOGAR MACHALAAIRES</v>
      </c>
      <c r="B840" t="s">
        <v>272</v>
      </c>
      <c r="C840" t="s">
        <v>273</v>
      </c>
      <c r="D840" t="s">
        <v>79</v>
      </c>
      <c r="E840" t="s">
        <v>278</v>
      </c>
      <c r="F840" t="s">
        <v>25</v>
      </c>
      <c r="G840">
        <v>1</v>
      </c>
      <c r="T840" s="42"/>
      <c r="U840" s="42"/>
      <c r="W840" t="str">
        <f>VLOOKUP(ARCHIVOS_COMPLETOS_QMI_1_AL_17_SEP_22[[#This Row],[TIENDA HMPV]],Tabla6[[NOMBRE PDV HMPDV]:[RETAIL MAPPING]],2,0)</f>
        <v>PLATINO</v>
      </c>
      <c r="X840">
        <f>SUM(ARCHIVOS_COMPLETOS_QMI_1_AL_17_SEP_22[[#This Row],[VENTAS MABE]:[OTROS]])</f>
        <v>0</v>
      </c>
      <c r="Y840" s="42">
        <f>IFERROR(ARCHIVOS_COMPLETOS_QMI_1_AL_17_SEP_22[[#This Row],[VENTAS MABE]]/ARCHIVOS_COMPLETOS_QMI_1_AL_17_SEP_22[[#This Row],[VENTAS INDURAMA]],0)</f>
        <v>0</v>
      </c>
      <c r="Z840" t="str">
        <f>VLOOKUP(ARCHIVOS_COMPLETOS_QMI_1_AL_17_SEP_22[[#This Row],[Columna1]],Tabla5[CLAVE],1,0)</f>
        <v>643 - TODOHOGAR MACHALAAIRES</v>
      </c>
    </row>
    <row r="841" spans="1:26" x14ac:dyDescent="0.3">
      <c r="A841" t="str">
        <f>CONCATENATE(ARCHIVOS_COMPLETOS_QMI_1_AL_17_SEP_22[[#This Row],[TIENDA HMPV]],ARCHIVOS_COMPLETOS_QMI_1_AL_17_SEP_22[[#This Row],[LINEA]])</f>
        <v>643 - TODOHOGAR MACHALACOCINAS</v>
      </c>
      <c r="B841" t="s">
        <v>272</v>
      </c>
      <c r="C841" t="s">
        <v>273</v>
      </c>
      <c r="D841" t="s">
        <v>79</v>
      </c>
      <c r="E841" t="s">
        <v>278</v>
      </c>
      <c r="F841" t="s">
        <v>26</v>
      </c>
      <c r="G841">
        <v>10</v>
      </c>
      <c r="T841" s="42"/>
      <c r="U841" s="42"/>
      <c r="W841" t="str">
        <f>VLOOKUP(ARCHIVOS_COMPLETOS_QMI_1_AL_17_SEP_22[[#This Row],[TIENDA HMPV]],Tabla6[[NOMBRE PDV HMPDV]:[RETAIL MAPPING]],2,0)</f>
        <v>PLATINO</v>
      </c>
      <c r="X841">
        <f>SUM(ARCHIVOS_COMPLETOS_QMI_1_AL_17_SEP_22[[#This Row],[VENTAS MABE]:[OTROS]])</f>
        <v>0</v>
      </c>
      <c r="Y841" s="42">
        <f>IFERROR(ARCHIVOS_COMPLETOS_QMI_1_AL_17_SEP_22[[#This Row],[VENTAS MABE]]/ARCHIVOS_COMPLETOS_QMI_1_AL_17_SEP_22[[#This Row],[VENTAS INDURAMA]],0)</f>
        <v>0</v>
      </c>
      <c r="Z841" t="str">
        <f>VLOOKUP(ARCHIVOS_COMPLETOS_QMI_1_AL_17_SEP_22[[#This Row],[Columna1]],Tabla5[CLAVE],1,0)</f>
        <v>643 - TODOHOGAR MACHALACOCINAS</v>
      </c>
    </row>
    <row r="842" spans="1:26" x14ac:dyDescent="0.3">
      <c r="A842" t="str">
        <f>CONCATENATE(ARCHIVOS_COMPLETOS_QMI_1_AL_17_SEP_22[[#This Row],[TIENDA HMPV]],ARCHIVOS_COMPLETOS_QMI_1_AL_17_SEP_22[[#This Row],[LINEA]])</f>
        <v>643 - TODOHOGAR MACHALAEMPOTRE</v>
      </c>
      <c r="B842" t="s">
        <v>272</v>
      </c>
      <c r="C842" t="s">
        <v>273</v>
      </c>
      <c r="D842" t="s">
        <v>79</v>
      </c>
      <c r="E842" t="s">
        <v>278</v>
      </c>
      <c r="F842" t="s">
        <v>32</v>
      </c>
      <c r="G842">
        <v>0</v>
      </c>
      <c r="T842" s="42"/>
      <c r="U842" s="42"/>
      <c r="W842" t="str">
        <f>VLOOKUP(ARCHIVOS_COMPLETOS_QMI_1_AL_17_SEP_22[[#This Row],[TIENDA HMPV]],Tabla6[[NOMBRE PDV HMPDV]:[RETAIL MAPPING]],2,0)</f>
        <v>PLATINO</v>
      </c>
      <c r="X842">
        <f>SUM(ARCHIVOS_COMPLETOS_QMI_1_AL_17_SEP_22[[#This Row],[VENTAS MABE]:[OTROS]])</f>
        <v>0</v>
      </c>
      <c r="Y842" s="42">
        <f>IFERROR(ARCHIVOS_COMPLETOS_QMI_1_AL_17_SEP_22[[#This Row],[VENTAS MABE]]/ARCHIVOS_COMPLETOS_QMI_1_AL_17_SEP_22[[#This Row],[VENTAS INDURAMA]],0)</f>
        <v>0</v>
      </c>
      <c r="Z842" t="str">
        <f>VLOOKUP(ARCHIVOS_COMPLETOS_QMI_1_AL_17_SEP_22[[#This Row],[Columna1]],Tabla5[CLAVE],1,0)</f>
        <v>643 - TODOHOGAR MACHALAEMPOTRE</v>
      </c>
    </row>
    <row r="843" spans="1:26" x14ac:dyDescent="0.3">
      <c r="A843" t="str">
        <f>CONCATENATE(ARCHIVOS_COMPLETOS_QMI_1_AL_17_SEP_22[[#This Row],[TIENDA HMPV]],ARCHIVOS_COMPLETOS_QMI_1_AL_17_SEP_22[[#This Row],[LINEA]])</f>
        <v>643 - TODOHOGAR MACHALAGLOBALES</v>
      </c>
      <c r="B843" t="s">
        <v>272</v>
      </c>
      <c r="C843" t="s">
        <v>273</v>
      </c>
      <c r="D843" t="s">
        <v>79</v>
      </c>
      <c r="E843" t="s">
        <v>278</v>
      </c>
      <c r="F843" t="s">
        <v>27</v>
      </c>
      <c r="G843">
        <v>5</v>
      </c>
      <c r="T843" s="42"/>
      <c r="U843" s="42"/>
      <c r="W843" t="str">
        <f>VLOOKUP(ARCHIVOS_COMPLETOS_QMI_1_AL_17_SEP_22[[#This Row],[TIENDA HMPV]],Tabla6[[NOMBRE PDV HMPDV]:[RETAIL MAPPING]],2,0)</f>
        <v>PLATINO</v>
      </c>
      <c r="X843">
        <f>SUM(ARCHIVOS_COMPLETOS_QMI_1_AL_17_SEP_22[[#This Row],[VENTAS MABE]:[OTROS]])</f>
        <v>0</v>
      </c>
      <c r="Y843" s="42">
        <f>IFERROR(ARCHIVOS_COMPLETOS_QMI_1_AL_17_SEP_22[[#This Row],[VENTAS MABE]]/ARCHIVOS_COMPLETOS_QMI_1_AL_17_SEP_22[[#This Row],[VENTAS INDURAMA]],0)</f>
        <v>0</v>
      </c>
      <c r="Z843" t="str">
        <f>VLOOKUP(ARCHIVOS_COMPLETOS_QMI_1_AL_17_SEP_22[[#This Row],[Columna1]],Tabla5[CLAVE],1,0)</f>
        <v>643 - TODOHOGAR MACHALAGLOBALES</v>
      </c>
    </row>
    <row r="844" spans="1:26" x14ac:dyDescent="0.3">
      <c r="A844" t="str">
        <f>CONCATENATE(ARCHIVOS_COMPLETOS_QMI_1_AL_17_SEP_22[[#This Row],[TIENDA HMPV]],ARCHIVOS_COMPLETOS_QMI_1_AL_17_SEP_22[[#This Row],[LINEA]])</f>
        <v>643 - TODOHOGAR MACHALALAVADO</v>
      </c>
      <c r="B844" t="s">
        <v>272</v>
      </c>
      <c r="C844" t="s">
        <v>273</v>
      </c>
      <c r="D844" t="s">
        <v>79</v>
      </c>
      <c r="E844" t="s">
        <v>278</v>
      </c>
      <c r="F844" t="s">
        <v>28</v>
      </c>
      <c r="G844">
        <v>10</v>
      </c>
      <c r="T844" s="42"/>
      <c r="U844" s="42"/>
      <c r="W844" t="str">
        <f>VLOOKUP(ARCHIVOS_COMPLETOS_QMI_1_AL_17_SEP_22[[#This Row],[TIENDA HMPV]],Tabla6[[NOMBRE PDV HMPDV]:[RETAIL MAPPING]],2,0)</f>
        <v>PLATINO</v>
      </c>
      <c r="X844">
        <f>SUM(ARCHIVOS_COMPLETOS_QMI_1_AL_17_SEP_22[[#This Row],[VENTAS MABE]:[OTROS]])</f>
        <v>0</v>
      </c>
      <c r="Y844" s="42">
        <f>IFERROR(ARCHIVOS_COMPLETOS_QMI_1_AL_17_SEP_22[[#This Row],[VENTAS MABE]]/ARCHIVOS_COMPLETOS_QMI_1_AL_17_SEP_22[[#This Row],[VENTAS INDURAMA]],0)</f>
        <v>0</v>
      </c>
      <c r="Z844" t="str">
        <f>VLOOKUP(ARCHIVOS_COMPLETOS_QMI_1_AL_17_SEP_22[[#This Row],[Columna1]],Tabla5[CLAVE],1,0)</f>
        <v>643 - TODOHOGAR MACHALALAVADO</v>
      </c>
    </row>
    <row r="845" spans="1:26" x14ac:dyDescent="0.3">
      <c r="A845" t="str">
        <f>CONCATENATE(ARCHIVOS_COMPLETOS_QMI_1_AL_17_SEP_22[[#This Row],[TIENDA HMPV]],ARCHIVOS_COMPLETOS_QMI_1_AL_17_SEP_22[[#This Row],[LINEA]])</f>
        <v>643 - TODOHOGAR MACHALAREFRIGERACIÓN</v>
      </c>
      <c r="B845" t="s">
        <v>272</v>
      </c>
      <c r="C845" t="s">
        <v>273</v>
      </c>
      <c r="D845" t="s">
        <v>79</v>
      </c>
      <c r="E845" t="s">
        <v>278</v>
      </c>
      <c r="F845" t="s">
        <v>29</v>
      </c>
      <c r="G845">
        <v>6</v>
      </c>
      <c r="T845" s="42"/>
      <c r="U845" s="42"/>
      <c r="W845" t="str">
        <f>VLOOKUP(ARCHIVOS_COMPLETOS_QMI_1_AL_17_SEP_22[[#This Row],[TIENDA HMPV]],Tabla6[[NOMBRE PDV HMPDV]:[RETAIL MAPPING]],2,0)</f>
        <v>PLATINO</v>
      </c>
      <c r="X845">
        <f>SUM(ARCHIVOS_COMPLETOS_QMI_1_AL_17_SEP_22[[#This Row],[VENTAS MABE]:[OTROS]])</f>
        <v>0</v>
      </c>
      <c r="Y845" s="42">
        <f>IFERROR(ARCHIVOS_COMPLETOS_QMI_1_AL_17_SEP_22[[#This Row],[VENTAS MABE]]/ARCHIVOS_COMPLETOS_QMI_1_AL_17_SEP_22[[#This Row],[VENTAS INDURAMA]],0)</f>
        <v>0</v>
      </c>
      <c r="Z845" t="str">
        <f>VLOOKUP(ARCHIVOS_COMPLETOS_QMI_1_AL_17_SEP_22[[#This Row],[Columna1]],Tabla5[CLAVE],1,0)</f>
        <v>643 - TODOHOGAR MACHALAREFRIGERACIÓN</v>
      </c>
    </row>
    <row r="846" spans="1:26" x14ac:dyDescent="0.3">
      <c r="A846" t="str">
        <f>CONCATENATE(ARCHIVOS_COMPLETOS_QMI_1_AL_17_SEP_22[[#This Row],[TIENDA HMPV]],ARCHIVOS_COMPLETOS_QMI_1_AL_17_SEP_22[[#This Row],[LINEA]])</f>
        <v>560 - 9 DE OCTUBRE Y BOYACÁAIRES</v>
      </c>
      <c r="B846" t="s">
        <v>279</v>
      </c>
      <c r="C846" t="s">
        <v>280</v>
      </c>
      <c r="D846" t="s">
        <v>30</v>
      </c>
      <c r="E846" t="s">
        <v>281</v>
      </c>
      <c r="F846" t="s">
        <v>25</v>
      </c>
      <c r="G846">
        <v>5</v>
      </c>
      <c r="H846">
        <v>1</v>
      </c>
      <c r="I846">
        <v>2</v>
      </c>
      <c r="T846" s="42"/>
      <c r="U846" s="42"/>
      <c r="W846" t="str">
        <f>VLOOKUP(ARCHIVOS_COMPLETOS_QMI_1_AL_17_SEP_22[[#This Row],[TIENDA HMPV]],Tabla6[[NOMBRE PDV HMPDV]:[RETAIL MAPPING]],2,0)</f>
        <v>PLATINO</v>
      </c>
      <c r="X846">
        <f>SUM(ARCHIVOS_COMPLETOS_QMI_1_AL_17_SEP_22[[#This Row],[VENTAS MABE]:[OTROS]])</f>
        <v>3</v>
      </c>
      <c r="Y846" s="42">
        <f>IFERROR(ARCHIVOS_COMPLETOS_QMI_1_AL_17_SEP_22[[#This Row],[VENTAS MABE]]/ARCHIVOS_COMPLETOS_QMI_1_AL_17_SEP_22[[#This Row],[VENTAS INDURAMA]],0)</f>
        <v>0.5</v>
      </c>
      <c r="Z846" t="str">
        <f>VLOOKUP(ARCHIVOS_COMPLETOS_QMI_1_AL_17_SEP_22[[#This Row],[Columna1]],Tabla5[CLAVE],1,0)</f>
        <v>560 - 9 DE OCTUBRE Y BOYACÁAIRES</v>
      </c>
    </row>
    <row r="847" spans="1:26" x14ac:dyDescent="0.3">
      <c r="A847" t="str">
        <f>CONCATENATE(ARCHIVOS_COMPLETOS_QMI_1_AL_17_SEP_22[[#This Row],[TIENDA HMPV]],ARCHIVOS_COMPLETOS_QMI_1_AL_17_SEP_22[[#This Row],[LINEA]])</f>
        <v>560 - 9 DE OCTUBRE Y BOYACÁCOCINAS</v>
      </c>
      <c r="B847" t="s">
        <v>279</v>
      </c>
      <c r="C847" t="s">
        <v>280</v>
      </c>
      <c r="D847" t="s">
        <v>30</v>
      </c>
      <c r="E847" t="s">
        <v>281</v>
      </c>
      <c r="F847" t="s">
        <v>26</v>
      </c>
      <c r="G847">
        <v>23</v>
      </c>
      <c r="H847">
        <v>10</v>
      </c>
      <c r="I847">
        <v>7</v>
      </c>
      <c r="T847" s="42"/>
      <c r="U847" s="42"/>
      <c r="W847" t="str">
        <f>VLOOKUP(ARCHIVOS_COMPLETOS_QMI_1_AL_17_SEP_22[[#This Row],[TIENDA HMPV]],Tabla6[[NOMBRE PDV HMPDV]:[RETAIL MAPPING]],2,0)</f>
        <v>PLATINO</v>
      </c>
      <c r="X847">
        <f>SUM(ARCHIVOS_COMPLETOS_QMI_1_AL_17_SEP_22[[#This Row],[VENTAS MABE]:[OTROS]])</f>
        <v>17</v>
      </c>
      <c r="Y847" s="42">
        <f>IFERROR(ARCHIVOS_COMPLETOS_QMI_1_AL_17_SEP_22[[#This Row],[VENTAS MABE]]/ARCHIVOS_COMPLETOS_QMI_1_AL_17_SEP_22[[#This Row],[VENTAS INDURAMA]],0)</f>
        <v>1.4285714285714286</v>
      </c>
      <c r="Z847" t="str">
        <f>VLOOKUP(ARCHIVOS_COMPLETOS_QMI_1_AL_17_SEP_22[[#This Row],[Columna1]],Tabla5[CLAVE],1,0)</f>
        <v>560 - 9 DE OCTUBRE Y BOYACÁCOCINAS</v>
      </c>
    </row>
    <row r="848" spans="1:26" x14ac:dyDescent="0.3">
      <c r="A848" t="str">
        <f>CONCATENATE(ARCHIVOS_COMPLETOS_QMI_1_AL_17_SEP_22[[#This Row],[TIENDA HMPV]],ARCHIVOS_COMPLETOS_QMI_1_AL_17_SEP_22[[#This Row],[LINEA]])</f>
        <v>560 - 9 DE OCTUBRE Y BOYACÁEMPOTRE</v>
      </c>
      <c r="B848" t="s">
        <v>279</v>
      </c>
      <c r="C848" t="s">
        <v>280</v>
      </c>
      <c r="D848" t="s">
        <v>30</v>
      </c>
      <c r="E848" t="s">
        <v>281</v>
      </c>
      <c r="F848" t="s">
        <v>32</v>
      </c>
      <c r="G848">
        <v>0</v>
      </c>
      <c r="T848" s="42"/>
      <c r="U848" s="42"/>
      <c r="W848" t="str">
        <f>VLOOKUP(ARCHIVOS_COMPLETOS_QMI_1_AL_17_SEP_22[[#This Row],[TIENDA HMPV]],Tabla6[[NOMBRE PDV HMPDV]:[RETAIL MAPPING]],2,0)</f>
        <v>PLATINO</v>
      </c>
      <c r="X848">
        <f>SUM(ARCHIVOS_COMPLETOS_QMI_1_AL_17_SEP_22[[#This Row],[VENTAS MABE]:[OTROS]])</f>
        <v>0</v>
      </c>
      <c r="Y848" s="42">
        <f>IFERROR(ARCHIVOS_COMPLETOS_QMI_1_AL_17_SEP_22[[#This Row],[VENTAS MABE]]/ARCHIVOS_COMPLETOS_QMI_1_AL_17_SEP_22[[#This Row],[VENTAS INDURAMA]],0)</f>
        <v>0</v>
      </c>
      <c r="Z848" t="str">
        <f>VLOOKUP(ARCHIVOS_COMPLETOS_QMI_1_AL_17_SEP_22[[#This Row],[Columna1]],Tabla5[CLAVE],1,0)</f>
        <v>560 - 9 DE OCTUBRE Y BOYACÁEMPOTRE</v>
      </c>
    </row>
    <row r="849" spans="1:26" x14ac:dyDescent="0.3">
      <c r="A849" t="str">
        <f>CONCATENATE(ARCHIVOS_COMPLETOS_QMI_1_AL_17_SEP_22[[#This Row],[TIENDA HMPV]],ARCHIVOS_COMPLETOS_QMI_1_AL_17_SEP_22[[#This Row],[LINEA]])</f>
        <v>560 - 9 DE OCTUBRE Y BOYACÁGLOBALES</v>
      </c>
      <c r="B849" t="s">
        <v>279</v>
      </c>
      <c r="C849" t="s">
        <v>280</v>
      </c>
      <c r="D849" t="s">
        <v>30</v>
      </c>
      <c r="E849" t="s">
        <v>281</v>
      </c>
      <c r="F849" t="s">
        <v>27</v>
      </c>
      <c r="G849">
        <v>4</v>
      </c>
      <c r="H849">
        <v>1</v>
      </c>
      <c r="I849">
        <v>1</v>
      </c>
      <c r="T849" s="42"/>
      <c r="U849" s="42"/>
      <c r="W849" t="str">
        <f>VLOOKUP(ARCHIVOS_COMPLETOS_QMI_1_AL_17_SEP_22[[#This Row],[TIENDA HMPV]],Tabla6[[NOMBRE PDV HMPDV]:[RETAIL MAPPING]],2,0)</f>
        <v>PLATINO</v>
      </c>
      <c r="X849">
        <f>SUM(ARCHIVOS_COMPLETOS_QMI_1_AL_17_SEP_22[[#This Row],[VENTAS MABE]:[OTROS]])</f>
        <v>2</v>
      </c>
      <c r="Y849" s="42">
        <f>IFERROR(ARCHIVOS_COMPLETOS_QMI_1_AL_17_SEP_22[[#This Row],[VENTAS MABE]]/ARCHIVOS_COMPLETOS_QMI_1_AL_17_SEP_22[[#This Row],[VENTAS INDURAMA]],0)</f>
        <v>1</v>
      </c>
      <c r="Z849" t="str">
        <f>VLOOKUP(ARCHIVOS_COMPLETOS_QMI_1_AL_17_SEP_22[[#This Row],[Columna1]],Tabla5[CLAVE],1,0)</f>
        <v>560 - 9 DE OCTUBRE Y BOYACÁGLOBALES</v>
      </c>
    </row>
    <row r="850" spans="1:26" x14ac:dyDescent="0.3">
      <c r="A850" t="str">
        <f>CONCATENATE(ARCHIVOS_COMPLETOS_QMI_1_AL_17_SEP_22[[#This Row],[TIENDA HMPV]],ARCHIVOS_COMPLETOS_QMI_1_AL_17_SEP_22[[#This Row],[LINEA]])</f>
        <v>560 - 9 DE OCTUBRE Y BOYACÁLAVADO</v>
      </c>
      <c r="B850" t="s">
        <v>279</v>
      </c>
      <c r="C850" t="s">
        <v>280</v>
      </c>
      <c r="D850" t="s">
        <v>30</v>
      </c>
      <c r="E850" t="s">
        <v>281</v>
      </c>
      <c r="F850" t="s">
        <v>28</v>
      </c>
      <c r="G850">
        <v>6</v>
      </c>
      <c r="H850">
        <v>4</v>
      </c>
      <c r="I850">
        <v>1</v>
      </c>
      <c r="T850" s="42"/>
      <c r="U850" s="42"/>
      <c r="W850" t="str">
        <f>VLOOKUP(ARCHIVOS_COMPLETOS_QMI_1_AL_17_SEP_22[[#This Row],[TIENDA HMPV]],Tabla6[[NOMBRE PDV HMPDV]:[RETAIL MAPPING]],2,0)</f>
        <v>PLATINO</v>
      </c>
      <c r="X850">
        <f>SUM(ARCHIVOS_COMPLETOS_QMI_1_AL_17_SEP_22[[#This Row],[VENTAS MABE]:[OTROS]])</f>
        <v>5</v>
      </c>
      <c r="Y850" s="42">
        <f>IFERROR(ARCHIVOS_COMPLETOS_QMI_1_AL_17_SEP_22[[#This Row],[VENTAS MABE]]/ARCHIVOS_COMPLETOS_QMI_1_AL_17_SEP_22[[#This Row],[VENTAS INDURAMA]],0)</f>
        <v>4</v>
      </c>
      <c r="Z850" t="str">
        <f>VLOOKUP(ARCHIVOS_COMPLETOS_QMI_1_AL_17_SEP_22[[#This Row],[Columna1]],Tabla5[CLAVE],1,0)</f>
        <v>560 - 9 DE OCTUBRE Y BOYACÁLAVADO</v>
      </c>
    </row>
    <row r="851" spans="1:26" x14ac:dyDescent="0.3">
      <c r="A851" t="str">
        <f>CONCATENATE(ARCHIVOS_COMPLETOS_QMI_1_AL_17_SEP_22[[#This Row],[TIENDA HMPV]],ARCHIVOS_COMPLETOS_QMI_1_AL_17_SEP_22[[#This Row],[LINEA]])</f>
        <v>560 - 9 DE OCTUBRE Y BOYACÁREFRIGERACIÓN</v>
      </c>
      <c r="B851" t="s">
        <v>279</v>
      </c>
      <c r="C851" t="s">
        <v>280</v>
      </c>
      <c r="D851" t="s">
        <v>30</v>
      </c>
      <c r="E851" t="s">
        <v>281</v>
      </c>
      <c r="F851" t="s">
        <v>29</v>
      </c>
      <c r="G851">
        <v>11</v>
      </c>
      <c r="H851">
        <v>7</v>
      </c>
      <c r="I851">
        <v>8</v>
      </c>
      <c r="T851" s="42"/>
      <c r="U851" s="42"/>
      <c r="W851" t="str">
        <f>VLOOKUP(ARCHIVOS_COMPLETOS_QMI_1_AL_17_SEP_22[[#This Row],[TIENDA HMPV]],Tabla6[[NOMBRE PDV HMPDV]:[RETAIL MAPPING]],2,0)</f>
        <v>PLATINO</v>
      </c>
      <c r="X851">
        <f>SUM(ARCHIVOS_COMPLETOS_QMI_1_AL_17_SEP_22[[#This Row],[VENTAS MABE]:[OTROS]])</f>
        <v>15</v>
      </c>
      <c r="Y851" s="42">
        <f>IFERROR(ARCHIVOS_COMPLETOS_QMI_1_AL_17_SEP_22[[#This Row],[VENTAS MABE]]/ARCHIVOS_COMPLETOS_QMI_1_AL_17_SEP_22[[#This Row],[VENTAS INDURAMA]],0)</f>
        <v>0.875</v>
      </c>
      <c r="Z851" t="str">
        <f>VLOOKUP(ARCHIVOS_COMPLETOS_QMI_1_AL_17_SEP_22[[#This Row],[Columna1]],Tabla5[CLAVE],1,0)</f>
        <v>560 - 9 DE OCTUBRE Y BOYACÁREFRIGERACIÓN</v>
      </c>
    </row>
    <row r="852" spans="1:26" x14ac:dyDescent="0.3">
      <c r="A852" t="str">
        <f>CONCATENATE(ARCHIVOS_COMPLETOS_QMI_1_AL_17_SEP_22[[#This Row],[TIENDA HMPV]],ARCHIVOS_COMPLETOS_QMI_1_AL_17_SEP_22[[#This Row],[LINEA]])</f>
        <v>614 - GYE.9 DE OCTUBRE IAIRES</v>
      </c>
      <c r="B852" t="s">
        <v>279</v>
      </c>
      <c r="C852" t="s">
        <v>280</v>
      </c>
      <c r="D852" t="s">
        <v>51</v>
      </c>
      <c r="E852" t="s">
        <v>743</v>
      </c>
      <c r="F852" t="s">
        <v>25</v>
      </c>
      <c r="G852">
        <v>0</v>
      </c>
      <c r="T852" s="42"/>
      <c r="U852" s="42"/>
      <c r="W852" t="str">
        <f>VLOOKUP(ARCHIVOS_COMPLETOS_QMI_1_AL_17_SEP_22[[#This Row],[TIENDA HMPV]],Tabla6[[NOMBRE PDV HMPDV]:[RETAIL MAPPING]],2,0)</f>
        <v>ORO</v>
      </c>
      <c r="X852">
        <f>SUM(ARCHIVOS_COMPLETOS_QMI_1_AL_17_SEP_22[[#This Row],[VENTAS MABE]:[OTROS]])</f>
        <v>0</v>
      </c>
      <c r="Y852" s="42">
        <f>IFERROR(ARCHIVOS_COMPLETOS_QMI_1_AL_17_SEP_22[[#This Row],[VENTAS MABE]]/ARCHIVOS_COMPLETOS_QMI_1_AL_17_SEP_22[[#This Row],[VENTAS INDURAMA]],0)</f>
        <v>0</v>
      </c>
      <c r="Z852" t="str">
        <f>VLOOKUP(ARCHIVOS_COMPLETOS_QMI_1_AL_17_SEP_22[[#This Row],[Columna1]],Tabla5[CLAVE],1,0)</f>
        <v>614 - GYE.9 DE OCTUBRE IAIRES</v>
      </c>
    </row>
    <row r="853" spans="1:26" x14ac:dyDescent="0.3">
      <c r="A853" t="str">
        <f>CONCATENATE(ARCHIVOS_COMPLETOS_QMI_1_AL_17_SEP_22[[#This Row],[TIENDA HMPV]],ARCHIVOS_COMPLETOS_QMI_1_AL_17_SEP_22[[#This Row],[LINEA]])</f>
        <v>614 - GYE.9 DE OCTUBRE ICOCINAS</v>
      </c>
      <c r="B853" t="s">
        <v>279</v>
      </c>
      <c r="C853" t="s">
        <v>280</v>
      </c>
      <c r="D853" t="s">
        <v>51</v>
      </c>
      <c r="E853" t="s">
        <v>743</v>
      </c>
      <c r="F853" t="s">
        <v>26</v>
      </c>
      <c r="G853">
        <v>7</v>
      </c>
      <c r="H853">
        <v>3</v>
      </c>
      <c r="I853">
        <v>2</v>
      </c>
      <c r="T853" s="42"/>
      <c r="U853" s="42"/>
      <c r="W853" t="str">
        <f>VLOOKUP(ARCHIVOS_COMPLETOS_QMI_1_AL_17_SEP_22[[#This Row],[TIENDA HMPV]],Tabla6[[NOMBRE PDV HMPDV]:[RETAIL MAPPING]],2,0)</f>
        <v>ORO</v>
      </c>
      <c r="X853">
        <f>SUM(ARCHIVOS_COMPLETOS_QMI_1_AL_17_SEP_22[[#This Row],[VENTAS MABE]:[OTROS]])</f>
        <v>5</v>
      </c>
      <c r="Y853" s="42">
        <f>IFERROR(ARCHIVOS_COMPLETOS_QMI_1_AL_17_SEP_22[[#This Row],[VENTAS MABE]]/ARCHIVOS_COMPLETOS_QMI_1_AL_17_SEP_22[[#This Row],[VENTAS INDURAMA]],0)</f>
        <v>1.5</v>
      </c>
      <c r="Z853" t="str">
        <f>VLOOKUP(ARCHIVOS_COMPLETOS_QMI_1_AL_17_SEP_22[[#This Row],[Columna1]],Tabla5[CLAVE],1,0)</f>
        <v>614 - GYE.9 DE OCTUBRE ICOCINAS</v>
      </c>
    </row>
    <row r="854" spans="1:26" x14ac:dyDescent="0.3">
      <c r="A854" t="str">
        <f>CONCATENATE(ARCHIVOS_COMPLETOS_QMI_1_AL_17_SEP_22[[#This Row],[TIENDA HMPV]],ARCHIVOS_COMPLETOS_QMI_1_AL_17_SEP_22[[#This Row],[LINEA]])</f>
        <v>614 - GYE.9 DE OCTUBRE IEMPOTRE</v>
      </c>
      <c r="B854" t="s">
        <v>279</v>
      </c>
      <c r="C854" t="s">
        <v>280</v>
      </c>
      <c r="D854" t="s">
        <v>51</v>
      </c>
      <c r="E854" t="s">
        <v>743</v>
      </c>
      <c r="F854" t="s">
        <v>32</v>
      </c>
      <c r="G854">
        <v>0</v>
      </c>
      <c r="T854" s="42"/>
      <c r="U854" s="42"/>
      <c r="W854" t="str">
        <f>VLOOKUP(ARCHIVOS_COMPLETOS_QMI_1_AL_17_SEP_22[[#This Row],[TIENDA HMPV]],Tabla6[[NOMBRE PDV HMPDV]:[RETAIL MAPPING]],2,0)</f>
        <v>ORO</v>
      </c>
      <c r="X854">
        <f>SUM(ARCHIVOS_COMPLETOS_QMI_1_AL_17_SEP_22[[#This Row],[VENTAS MABE]:[OTROS]])</f>
        <v>0</v>
      </c>
      <c r="Y854" s="42">
        <f>IFERROR(ARCHIVOS_COMPLETOS_QMI_1_AL_17_SEP_22[[#This Row],[VENTAS MABE]]/ARCHIVOS_COMPLETOS_QMI_1_AL_17_SEP_22[[#This Row],[VENTAS INDURAMA]],0)</f>
        <v>0</v>
      </c>
      <c r="Z854" t="str">
        <f>VLOOKUP(ARCHIVOS_COMPLETOS_QMI_1_AL_17_SEP_22[[#This Row],[Columna1]],Tabla5[CLAVE],1,0)</f>
        <v>614 - GYE.9 DE OCTUBRE IEMPOTRE</v>
      </c>
    </row>
    <row r="855" spans="1:26" x14ac:dyDescent="0.3">
      <c r="A855" t="str">
        <f>CONCATENATE(ARCHIVOS_COMPLETOS_QMI_1_AL_17_SEP_22[[#This Row],[TIENDA HMPV]],ARCHIVOS_COMPLETOS_QMI_1_AL_17_SEP_22[[#This Row],[LINEA]])</f>
        <v>614 - GYE.9 DE OCTUBRE IGLOBALES</v>
      </c>
      <c r="B855" t="s">
        <v>279</v>
      </c>
      <c r="C855" t="s">
        <v>280</v>
      </c>
      <c r="D855" t="s">
        <v>51</v>
      </c>
      <c r="E855" t="s">
        <v>743</v>
      </c>
      <c r="F855" t="s">
        <v>27</v>
      </c>
      <c r="G855">
        <v>0</v>
      </c>
      <c r="T855" s="42"/>
      <c r="U855" s="42"/>
      <c r="W855" t="str">
        <f>VLOOKUP(ARCHIVOS_COMPLETOS_QMI_1_AL_17_SEP_22[[#This Row],[TIENDA HMPV]],Tabla6[[NOMBRE PDV HMPDV]:[RETAIL MAPPING]],2,0)</f>
        <v>ORO</v>
      </c>
      <c r="X855">
        <f>SUM(ARCHIVOS_COMPLETOS_QMI_1_AL_17_SEP_22[[#This Row],[VENTAS MABE]:[OTROS]])</f>
        <v>0</v>
      </c>
      <c r="Y855" s="42">
        <f>IFERROR(ARCHIVOS_COMPLETOS_QMI_1_AL_17_SEP_22[[#This Row],[VENTAS MABE]]/ARCHIVOS_COMPLETOS_QMI_1_AL_17_SEP_22[[#This Row],[VENTAS INDURAMA]],0)</f>
        <v>0</v>
      </c>
      <c r="Z855" t="str">
        <f>VLOOKUP(ARCHIVOS_COMPLETOS_QMI_1_AL_17_SEP_22[[#This Row],[Columna1]],Tabla5[CLAVE],1,0)</f>
        <v>614 - GYE.9 DE OCTUBRE IGLOBALES</v>
      </c>
    </row>
    <row r="856" spans="1:26" x14ac:dyDescent="0.3">
      <c r="A856" t="str">
        <f>CONCATENATE(ARCHIVOS_COMPLETOS_QMI_1_AL_17_SEP_22[[#This Row],[TIENDA HMPV]],ARCHIVOS_COMPLETOS_QMI_1_AL_17_SEP_22[[#This Row],[LINEA]])</f>
        <v>614 - GYE.9 DE OCTUBRE ILAVADO</v>
      </c>
      <c r="B856" t="s">
        <v>279</v>
      </c>
      <c r="C856" t="s">
        <v>280</v>
      </c>
      <c r="D856" t="s">
        <v>51</v>
      </c>
      <c r="E856" t="s">
        <v>743</v>
      </c>
      <c r="F856" t="s">
        <v>28</v>
      </c>
      <c r="G856">
        <v>7</v>
      </c>
      <c r="T856" s="42"/>
      <c r="U856" s="42"/>
      <c r="W856" t="str">
        <f>VLOOKUP(ARCHIVOS_COMPLETOS_QMI_1_AL_17_SEP_22[[#This Row],[TIENDA HMPV]],Tabla6[[NOMBRE PDV HMPDV]:[RETAIL MAPPING]],2,0)</f>
        <v>ORO</v>
      </c>
      <c r="X856">
        <f>SUM(ARCHIVOS_COMPLETOS_QMI_1_AL_17_SEP_22[[#This Row],[VENTAS MABE]:[OTROS]])</f>
        <v>0</v>
      </c>
      <c r="Y856" s="42">
        <f>IFERROR(ARCHIVOS_COMPLETOS_QMI_1_AL_17_SEP_22[[#This Row],[VENTAS MABE]]/ARCHIVOS_COMPLETOS_QMI_1_AL_17_SEP_22[[#This Row],[VENTAS INDURAMA]],0)</f>
        <v>0</v>
      </c>
      <c r="Z856" t="str">
        <f>VLOOKUP(ARCHIVOS_COMPLETOS_QMI_1_AL_17_SEP_22[[#This Row],[Columna1]],Tabla5[CLAVE],1,0)</f>
        <v>614 - GYE.9 DE OCTUBRE ILAVADO</v>
      </c>
    </row>
    <row r="857" spans="1:26" x14ac:dyDescent="0.3">
      <c r="A857" t="str">
        <f>CONCATENATE(ARCHIVOS_COMPLETOS_QMI_1_AL_17_SEP_22[[#This Row],[TIENDA HMPV]],ARCHIVOS_COMPLETOS_QMI_1_AL_17_SEP_22[[#This Row],[LINEA]])</f>
        <v>614 - GYE.9 DE OCTUBRE IREFRIGERACIÓN</v>
      </c>
      <c r="B857" t="s">
        <v>279</v>
      </c>
      <c r="C857" t="s">
        <v>280</v>
      </c>
      <c r="D857" t="s">
        <v>51</v>
      </c>
      <c r="E857" t="s">
        <v>743</v>
      </c>
      <c r="F857" t="s">
        <v>29</v>
      </c>
      <c r="G857">
        <v>3</v>
      </c>
      <c r="H857">
        <v>2</v>
      </c>
      <c r="I857">
        <v>1</v>
      </c>
      <c r="T857" s="42"/>
      <c r="U857" s="42"/>
      <c r="W857" t="str">
        <f>VLOOKUP(ARCHIVOS_COMPLETOS_QMI_1_AL_17_SEP_22[[#This Row],[TIENDA HMPV]],Tabla6[[NOMBRE PDV HMPDV]:[RETAIL MAPPING]],2,0)</f>
        <v>ORO</v>
      </c>
      <c r="X857">
        <f>SUM(ARCHIVOS_COMPLETOS_QMI_1_AL_17_SEP_22[[#This Row],[VENTAS MABE]:[OTROS]])</f>
        <v>3</v>
      </c>
      <c r="Y857" s="42">
        <f>IFERROR(ARCHIVOS_COMPLETOS_QMI_1_AL_17_SEP_22[[#This Row],[VENTAS MABE]]/ARCHIVOS_COMPLETOS_QMI_1_AL_17_SEP_22[[#This Row],[VENTAS INDURAMA]],0)</f>
        <v>2</v>
      </c>
      <c r="Z857" t="str">
        <f>VLOOKUP(ARCHIVOS_COMPLETOS_QMI_1_AL_17_SEP_22[[#This Row],[Columna1]],Tabla5[CLAVE],1,0)</f>
        <v>614 - GYE.9 DE OCTUBRE IREFRIGERACIÓN</v>
      </c>
    </row>
    <row r="858" spans="1:26" x14ac:dyDescent="0.3">
      <c r="A858" t="str">
        <f>CONCATENATE(ARCHIVOS_COMPLETOS_QMI_1_AL_17_SEP_22[[#This Row],[TIENDA HMPV]],ARCHIVOS_COMPLETOS_QMI_1_AL_17_SEP_22[[#This Row],[LINEA]])</f>
        <v>497 - MANTAAIRES</v>
      </c>
      <c r="B858" t="s">
        <v>282</v>
      </c>
      <c r="C858" t="s">
        <v>283</v>
      </c>
      <c r="D858" t="s">
        <v>23</v>
      </c>
      <c r="E858" t="s">
        <v>284</v>
      </c>
      <c r="F858" t="s">
        <v>25</v>
      </c>
      <c r="G858">
        <v>1</v>
      </c>
      <c r="H858">
        <v>1</v>
      </c>
      <c r="I858">
        <v>0</v>
      </c>
      <c r="Q858">
        <v>1</v>
      </c>
      <c r="R858">
        <v>1</v>
      </c>
      <c r="T858" s="42"/>
      <c r="U858" s="42"/>
      <c r="W858" t="str">
        <f>VLOOKUP(ARCHIVOS_COMPLETOS_QMI_1_AL_17_SEP_22[[#This Row],[TIENDA HMPV]],Tabla6[[NOMBRE PDV HMPDV]:[RETAIL MAPPING]],2,0)</f>
        <v>PLATINO</v>
      </c>
      <c r="X858">
        <f>SUM(ARCHIVOS_COMPLETOS_QMI_1_AL_17_SEP_22[[#This Row],[VENTAS MABE]:[OTROS]])</f>
        <v>3</v>
      </c>
      <c r="Y858" s="42">
        <f>IFERROR(ARCHIVOS_COMPLETOS_QMI_1_AL_17_SEP_22[[#This Row],[VENTAS MABE]]/ARCHIVOS_COMPLETOS_QMI_1_AL_17_SEP_22[[#This Row],[VENTAS INDURAMA]],0)</f>
        <v>0</v>
      </c>
      <c r="Z858" t="str">
        <f>VLOOKUP(ARCHIVOS_COMPLETOS_QMI_1_AL_17_SEP_22[[#This Row],[Columna1]],Tabla5[CLAVE],1,0)</f>
        <v>497 - MANTAAIRES</v>
      </c>
    </row>
    <row r="859" spans="1:26" x14ac:dyDescent="0.3">
      <c r="A859" t="str">
        <f>CONCATENATE(ARCHIVOS_COMPLETOS_QMI_1_AL_17_SEP_22[[#This Row],[TIENDA HMPV]],ARCHIVOS_COMPLETOS_QMI_1_AL_17_SEP_22[[#This Row],[LINEA]])</f>
        <v>497 - MANTACOCINAS</v>
      </c>
      <c r="B859" t="s">
        <v>282</v>
      </c>
      <c r="C859" t="s">
        <v>283</v>
      </c>
      <c r="D859" t="s">
        <v>23</v>
      </c>
      <c r="E859" t="s">
        <v>284</v>
      </c>
      <c r="F859" t="s">
        <v>26</v>
      </c>
      <c r="G859">
        <v>15</v>
      </c>
      <c r="H859">
        <v>3</v>
      </c>
      <c r="I859">
        <v>5</v>
      </c>
      <c r="T859" s="42"/>
      <c r="U859" s="42"/>
      <c r="W859" t="str">
        <f>VLOOKUP(ARCHIVOS_COMPLETOS_QMI_1_AL_17_SEP_22[[#This Row],[TIENDA HMPV]],Tabla6[[NOMBRE PDV HMPDV]:[RETAIL MAPPING]],2,0)</f>
        <v>PLATINO</v>
      </c>
      <c r="X859">
        <f>SUM(ARCHIVOS_COMPLETOS_QMI_1_AL_17_SEP_22[[#This Row],[VENTAS MABE]:[OTROS]])</f>
        <v>8</v>
      </c>
      <c r="Y859" s="42">
        <f>IFERROR(ARCHIVOS_COMPLETOS_QMI_1_AL_17_SEP_22[[#This Row],[VENTAS MABE]]/ARCHIVOS_COMPLETOS_QMI_1_AL_17_SEP_22[[#This Row],[VENTAS INDURAMA]],0)</f>
        <v>0.6</v>
      </c>
      <c r="Z859" t="str">
        <f>VLOOKUP(ARCHIVOS_COMPLETOS_QMI_1_AL_17_SEP_22[[#This Row],[Columna1]],Tabla5[CLAVE],1,0)</f>
        <v>497 - MANTACOCINAS</v>
      </c>
    </row>
    <row r="860" spans="1:26" x14ac:dyDescent="0.3">
      <c r="A860" t="str">
        <f>CONCATENATE(ARCHIVOS_COMPLETOS_QMI_1_AL_17_SEP_22[[#This Row],[TIENDA HMPV]],ARCHIVOS_COMPLETOS_QMI_1_AL_17_SEP_22[[#This Row],[LINEA]])</f>
        <v>497 - MANTAEMPOTRE</v>
      </c>
      <c r="B860" t="s">
        <v>282</v>
      </c>
      <c r="C860" t="s">
        <v>283</v>
      </c>
      <c r="D860" t="s">
        <v>23</v>
      </c>
      <c r="E860" t="s">
        <v>284</v>
      </c>
      <c r="F860" t="s">
        <v>32</v>
      </c>
      <c r="G860">
        <v>0</v>
      </c>
      <c r="H860">
        <v>0</v>
      </c>
      <c r="I860">
        <v>0</v>
      </c>
      <c r="T860" s="42"/>
      <c r="U860" s="42"/>
      <c r="W860" t="str">
        <f>VLOOKUP(ARCHIVOS_COMPLETOS_QMI_1_AL_17_SEP_22[[#This Row],[TIENDA HMPV]],Tabla6[[NOMBRE PDV HMPDV]:[RETAIL MAPPING]],2,0)</f>
        <v>PLATINO</v>
      </c>
      <c r="X860">
        <f>SUM(ARCHIVOS_COMPLETOS_QMI_1_AL_17_SEP_22[[#This Row],[VENTAS MABE]:[OTROS]])</f>
        <v>0</v>
      </c>
      <c r="Y860" s="42">
        <f>IFERROR(ARCHIVOS_COMPLETOS_QMI_1_AL_17_SEP_22[[#This Row],[VENTAS MABE]]/ARCHIVOS_COMPLETOS_QMI_1_AL_17_SEP_22[[#This Row],[VENTAS INDURAMA]],0)</f>
        <v>0</v>
      </c>
      <c r="Z860" t="str">
        <f>VLOOKUP(ARCHIVOS_COMPLETOS_QMI_1_AL_17_SEP_22[[#This Row],[Columna1]],Tabla5[CLAVE],1,0)</f>
        <v>497 - MANTAEMPOTRE</v>
      </c>
    </row>
    <row r="861" spans="1:26" x14ac:dyDescent="0.3">
      <c r="A861" t="str">
        <f>CONCATENATE(ARCHIVOS_COMPLETOS_QMI_1_AL_17_SEP_22[[#This Row],[TIENDA HMPV]],ARCHIVOS_COMPLETOS_QMI_1_AL_17_SEP_22[[#This Row],[LINEA]])</f>
        <v>497 - MANTAGLOBALES</v>
      </c>
      <c r="B861" t="s">
        <v>282</v>
      </c>
      <c r="C861" t="s">
        <v>283</v>
      </c>
      <c r="D861" t="s">
        <v>23</v>
      </c>
      <c r="E861" t="s">
        <v>284</v>
      </c>
      <c r="F861" t="s">
        <v>27</v>
      </c>
      <c r="G861">
        <v>0</v>
      </c>
      <c r="H861">
        <v>0</v>
      </c>
      <c r="I861">
        <v>0</v>
      </c>
      <c r="T861" s="42"/>
      <c r="U861" s="42"/>
      <c r="W861" t="str">
        <f>VLOOKUP(ARCHIVOS_COMPLETOS_QMI_1_AL_17_SEP_22[[#This Row],[TIENDA HMPV]],Tabla6[[NOMBRE PDV HMPDV]:[RETAIL MAPPING]],2,0)</f>
        <v>PLATINO</v>
      </c>
      <c r="X861">
        <f>SUM(ARCHIVOS_COMPLETOS_QMI_1_AL_17_SEP_22[[#This Row],[VENTAS MABE]:[OTROS]])</f>
        <v>0</v>
      </c>
      <c r="Y861" s="42">
        <f>IFERROR(ARCHIVOS_COMPLETOS_QMI_1_AL_17_SEP_22[[#This Row],[VENTAS MABE]]/ARCHIVOS_COMPLETOS_QMI_1_AL_17_SEP_22[[#This Row],[VENTAS INDURAMA]],0)</f>
        <v>0</v>
      </c>
      <c r="Z861" t="str">
        <f>VLOOKUP(ARCHIVOS_COMPLETOS_QMI_1_AL_17_SEP_22[[#This Row],[Columna1]],Tabla5[CLAVE],1,0)</f>
        <v>497 - MANTAGLOBALES</v>
      </c>
    </row>
    <row r="862" spans="1:26" x14ac:dyDescent="0.3">
      <c r="A862" t="str">
        <f>CONCATENATE(ARCHIVOS_COMPLETOS_QMI_1_AL_17_SEP_22[[#This Row],[TIENDA HMPV]],ARCHIVOS_COMPLETOS_QMI_1_AL_17_SEP_22[[#This Row],[LINEA]])</f>
        <v>497 - MANTALAVADO</v>
      </c>
      <c r="B862" t="s">
        <v>282</v>
      </c>
      <c r="C862" t="s">
        <v>283</v>
      </c>
      <c r="D862" t="s">
        <v>23</v>
      </c>
      <c r="E862" t="s">
        <v>284</v>
      </c>
      <c r="F862" t="s">
        <v>28</v>
      </c>
      <c r="G862">
        <v>2</v>
      </c>
      <c r="J862">
        <v>3</v>
      </c>
      <c r="K862">
        <v>2</v>
      </c>
      <c r="L862">
        <v>2</v>
      </c>
      <c r="T862" s="42"/>
      <c r="U862" s="42"/>
      <c r="W862" t="str">
        <f>VLOOKUP(ARCHIVOS_COMPLETOS_QMI_1_AL_17_SEP_22[[#This Row],[TIENDA HMPV]],Tabla6[[NOMBRE PDV HMPDV]:[RETAIL MAPPING]],2,0)</f>
        <v>PLATINO</v>
      </c>
      <c r="X862">
        <f>SUM(ARCHIVOS_COMPLETOS_QMI_1_AL_17_SEP_22[[#This Row],[VENTAS MABE]:[OTROS]])</f>
        <v>7</v>
      </c>
      <c r="Y862" s="42">
        <f>IFERROR(ARCHIVOS_COMPLETOS_QMI_1_AL_17_SEP_22[[#This Row],[VENTAS MABE]]/ARCHIVOS_COMPLETOS_QMI_1_AL_17_SEP_22[[#This Row],[VENTAS INDURAMA]],0)</f>
        <v>0</v>
      </c>
      <c r="Z862" t="str">
        <f>VLOOKUP(ARCHIVOS_COMPLETOS_QMI_1_AL_17_SEP_22[[#This Row],[Columna1]],Tabla5[CLAVE],1,0)</f>
        <v>497 - MANTALAVADO</v>
      </c>
    </row>
    <row r="863" spans="1:26" x14ac:dyDescent="0.3">
      <c r="A863" t="str">
        <f>CONCATENATE(ARCHIVOS_COMPLETOS_QMI_1_AL_17_SEP_22[[#This Row],[TIENDA HMPV]],ARCHIVOS_COMPLETOS_QMI_1_AL_17_SEP_22[[#This Row],[LINEA]])</f>
        <v>497 - MANTAREFRIGERACIÓN</v>
      </c>
      <c r="B863" t="s">
        <v>282</v>
      </c>
      <c r="C863" t="s">
        <v>283</v>
      </c>
      <c r="D863" t="s">
        <v>23</v>
      </c>
      <c r="E863" t="s">
        <v>284</v>
      </c>
      <c r="F863" t="s">
        <v>29</v>
      </c>
      <c r="G863">
        <v>16</v>
      </c>
      <c r="H863">
        <v>6</v>
      </c>
      <c r="I863">
        <v>3</v>
      </c>
      <c r="L863">
        <v>1</v>
      </c>
      <c r="T863" s="42"/>
      <c r="U863" s="42"/>
      <c r="W863" t="str">
        <f>VLOOKUP(ARCHIVOS_COMPLETOS_QMI_1_AL_17_SEP_22[[#This Row],[TIENDA HMPV]],Tabla6[[NOMBRE PDV HMPDV]:[RETAIL MAPPING]],2,0)</f>
        <v>PLATINO</v>
      </c>
      <c r="X863">
        <f>SUM(ARCHIVOS_COMPLETOS_QMI_1_AL_17_SEP_22[[#This Row],[VENTAS MABE]:[OTROS]])</f>
        <v>10</v>
      </c>
      <c r="Y863" s="42">
        <f>IFERROR(ARCHIVOS_COMPLETOS_QMI_1_AL_17_SEP_22[[#This Row],[VENTAS MABE]]/ARCHIVOS_COMPLETOS_QMI_1_AL_17_SEP_22[[#This Row],[VENTAS INDURAMA]],0)</f>
        <v>2</v>
      </c>
      <c r="Z863" t="str">
        <f>VLOOKUP(ARCHIVOS_COMPLETOS_QMI_1_AL_17_SEP_22[[#This Row],[Columna1]],Tabla5[CLAVE],1,0)</f>
        <v>497 - MANTAREFRIGERACIÓN</v>
      </c>
    </row>
    <row r="864" spans="1:26" x14ac:dyDescent="0.3">
      <c r="A864" t="str">
        <f>CONCATENATE(ARCHIVOS_COMPLETOS_QMI_1_AL_17_SEP_22[[#This Row],[TIENDA HMPV]],ARCHIVOS_COMPLETOS_QMI_1_AL_17_SEP_22[[#This Row],[LINEA]])</f>
        <v>907 - MIN MANTA CENTRO (120)COCINAS</v>
      </c>
      <c r="B864" t="s">
        <v>282</v>
      </c>
      <c r="C864" t="s">
        <v>283</v>
      </c>
      <c r="D864" t="s">
        <v>64</v>
      </c>
      <c r="E864" t="s">
        <v>992</v>
      </c>
      <c r="F864" t="s">
        <v>26</v>
      </c>
      <c r="G864">
        <v>4</v>
      </c>
      <c r="H864">
        <v>1</v>
      </c>
      <c r="I864">
        <v>6</v>
      </c>
      <c r="R864">
        <v>4</v>
      </c>
      <c r="T864" s="42"/>
      <c r="U864" s="42"/>
      <c r="W864" t="str">
        <f>VLOOKUP(ARCHIVOS_COMPLETOS_QMI_1_AL_17_SEP_22[[#This Row],[TIENDA HMPV]],Tabla6[[NOMBRE PDV HMPDV]:[RETAIL MAPPING]],2,0)</f>
        <v>ORO</v>
      </c>
      <c r="X864">
        <f>SUM(ARCHIVOS_COMPLETOS_QMI_1_AL_17_SEP_22[[#This Row],[VENTAS MABE]:[OTROS]])</f>
        <v>11</v>
      </c>
      <c r="Y864" s="42">
        <f>IFERROR(ARCHIVOS_COMPLETOS_QMI_1_AL_17_SEP_22[[#This Row],[VENTAS MABE]]/ARCHIVOS_COMPLETOS_QMI_1_AL_17_SEP_22[[#This Row],[VENTAS INDURAMA]],0)</f>
        <v>0.16666666666666666</v>
      </c>
      <c r="Z864" t="str">
        <f>VLOOKUP(ARCHIVOS_COMPLETOS_QMI_1_AL_17_SEP_22[[#This Row],[Columna1]],Tabla5[CLAVE],1,0)</f>
        <v>907 - MIN MANTA CENTRO (120)COCINAS</v>
      </c>
    </row>
    <row r="865" spans="1:26" x14ac:dyDescent="0.3">
      <c r="A865" t="str">
        <f>CONCATENATE(ARCHIVOS_COMPLETOS_QMI_1_AL_17_SEP_22[[#This Row],[TIENDA HMPV]],ARCHIVOS_COMPLETOS_QMI_1_AL_17_SEP_22[[#This Row],[LINEA]])</f>
        <v>907 - MIN MANTA CENTRO (120)LAVADO</v>
      </c>
      <c r="B865" t="s">
        <v>282</v>
      </c>
      <c r="C865" t="s">
        <v>283</v>
      </c>
      <c r="D865" t="s">
        <v>64</v>
      </c>
      <c r="E865" t="s">
        <v>992</v>
      </c>
      <c r="F865" t="s">
        <v>28</v>
      </c>
      <c r="G865">
        <v>2</v>
      </c>
      <c r="H865">
        <v>2</v>
      </c>
      <c r="I865">
        <v>1</v>
      </c>
      <c r="J865">
        <v>3</v>
      </c>
      <c r="L865">
        <v>2</v>
      </c>
      <c r="R865">
        <v>5</v>
      </c>
      <c r="T865" s="42"/>
      <c r="U865" s="42"/>
      <c r="W865" t="str">
        <f>VLOOKUP(ARCHIVOS_COMPLETOS_QMI_1_AL_17_SEP_22[[#This Row],[TIENDA HMPV]],Tabla6[[NOMBRE PDV HMPDV]:[RETAIL MAPPING]],2,0)</f>
        <v>ORO</v>
      </c>
      <c r="X865">
        <f>SUM(ARCHIVOS_COMPLETOS_QMI_1_AL_17_SEP_22[[#This Row],[VENTAS MABE]:[OTROS]])</f>
        <v>13</v>
      </c>
      <c r="Y865" s="42">
        <f>IFERROR(ARCHIVOS_COMPLETOS_QMI_1_AL_17_SEP_22[[#This Row],[VENTAS MABE]]/ARCHIVOS_COMPLETOS_QMI_1_AL_17_SEP_22[[#This Row],[VENTAS INDURAMA]],0)</f>
        <v>2</v>
      </c>
      <c r="Z865" t="str">
        <f>VLOOKUP(ARCHIVOS_COMPLETOS_QMI_1_AL_17_SEP_22[[#This Row],[Columna1]],Tabla5[CLAVE],1,0)</f>
        <v>907 - MIN MANTA CENTRO (120)LAVADO</v>
      </c>
    </row>
    <row r="866" spans="1:26" x14ac:dyDescent="0.3">
      <c r="A866" t="str">
        <f>CONCATENATE(ARCHIVOS_COMPLETOS_QMI_1_AL_17_SEP_22[[#This Row],[TIENDA HMPV]],ARCHIVOS_COMPLETOS_QMI_1_AL_17_SEP_22[[#This Row],[LINEA]])</f>
        <v>907 - MIN MANTA CENTRO (120)REFRIGERACIÓN</v>
      </c>
      <c r="B866" t="s">
        <v>282</v>
      </c>
      <c r="C866" t="s">
        <v>283</v>
      </c>
      <c r="D866" t="s">
        <v>64</v>
      </c>
      <c r="E866" t="s">
        <v>992</v>
      </c>
      <c r="F866" t="s">
        <v>29</v>
      </c>
      <c r="G866">
        <v>2</v>
      </c>
      <c r="I866">
        <v>5</v>
      </c>
      <c r="L866">
        <v>2</v>
      </c>
      <c r="R866">
        <v>2</v>
      </c>
      <c r="T866" s="42"/>
      <c r="U866" s="42"/>
      <c r="W866" t="str">
        <f>VLOOKUP(ARCHIVOS_COMPLETOS_QMI_1_AL_17_SEP_22[[#This Row],[TIENDA HMPV]],Tabla6[[NOMBRE PDV HMPDV]:[RETAIL MAPPING]],2,0)</f>
        <v>ORO</v>
      </c>
      <c r="X866">
        <f>SUM(ARCHIVOS_COMPLETOS_QMI_1_AL_17_SEP_22[[#This Row],[VENTAS MABE]:[OTROS]])</f>
        <v>9</v>
      </c>
      <c r="Y866" s="42">
        <f>IFERROR(ARCHIVOS_COMPLETOS_QMI_1_AL_17_SEP_22[[#This Row],[VENTAS MABE]]/ARCHIVOS_COMPLETOS_QMI_1_AL_17_SEP_22[[#This Row],[VENTAS INDURAMA]],0)</f>
        <v>0</v>
      </c>
      <c r="Z866" t="str">
        <f>VLOOKUP(ARCHIVOS_COMPLETOS_QMI_1_AL_17_SEP_22[[#This Row],[Columna1]],Tabla5[CLAVE],1,0)</f>
        <v>907 - MIN MANTA CENTRO (120)REFRIGERACIÓN</v>
      </c>
    </row>
    <row r="867" spans="1:26" x14ac:dyDescent="0.3">
      <c r="A867" t="str">
        <f>CONCATENATE(ARCHIVOS_COMPLETOS_QMI_1_AL_17_SEP_22[[#This Row],[TIENDA HMPV]],ARCHIVOS_COMPLETOS_QMI_1_AL_17_SEP_22[[#This Row],[LINEA]])</f>
        <v>17 - NACIONES UNIDASCOCINAS</v>
      </c>
      <c r="B867" t="s">
        <v>285</v>
      </c>
      <c r="C867" t="s">
        <v>286</v>
      </c>
      <c r="D867" t="s">
        <v>30</v>
      </c>
      <c r="E867" t="s">
        <v>287</v>
      </c>
      <c r="F867" t="s">
        <v>26</v>
      </c>
      <c r="G867">
        <v>21</v>
      </c>
      <c r="H867">
        <v>6</v>
      </c>
      <c r="I867">
        <v>10</v>
      </c>
      <c r="J867">
        <v>0</v>
      </c>
      <c r="K867">
        <v>0</v>
      </c>
      <c r="L867">
        <v>0</v>
      </c>
      <c r="T867" s="42"/>
      <c r="U867" s="42"/>
      <c r="W867" t="str">
        <f>VLOOKUP(ARCHIVOS_COMPLETOS_QMI_1_AL_17_SEP_22[[#This Row],[TIENDA HMPV]],Tabla6[[NOMBRE PDV HMPDV]:[RETAIL MAPPING]],2,0)</f>
        <v>PLATINO</v>
      </c>
      <c r="X867">
        <f>SUM(ARCHIVOS_COMPLETOS_QMI_1_AL_17_SEP_22[[#This Row],[VENTAS MABE]:[OTROS]])</f>
        <v>16</v>
      </c>
      <c r="Y867" s="42">
        <f>IFERROR(ARCHIVOS_COMPLETOS_QMI_1_AL_17_SEP_22[[#This Row],[VENTAS MABE]]/ARCHIVOS_COMPLETOS_QMI_1_AL_17_SEP_22[[#This Row],[VENTAS INDURAMA]],0)</f>
        <v>0.6</v>
      </c>
      <c r="Z867" t="str">
        <f>VLOOKUP(ARCHIVOS_COMPLETOS_QMI_1_AL_17_SEP_22[[#This Row],[Columna1]],Tabla5[CLAVE],1,0)</f>
        <v>17 - NACIONES UNIDASCOCINAS</v>
      </c>
    </row>
    <row r="868" spans="1:26" x14ac:dyDescent="0.3">
      <c r="A868" t="str">
        <f>CONCATENATE(ARCHIVOS_COMPLETOS_QMI_1_AL_17_SEP_22[[#This Row],[TIENDA HMPV]],ARCHIVOS_COMPLETOS_QMI_1_AL_17_SEP_22[[#This Row],[LINEA]])</f>
        <v>17 - NACIONES UNIDASEMPOTRE</v>
      </c>
      <c r="B868" t="s">
        <v>285</v>
      </c>
      <c r="C868" t="s">
        <v>286</v>
      </c>
      <c r="D868" t="s">
        <v>30</v>
      </c>
      <c r="E868" t="s">
        <v>287</v>
      </c>
      <c r="F868" t="s">
        <v>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T868" s="42"/>
      <c r="U868" s="42"/>
      <c r="W868" t="str">
        <f>VLOOKUP(ARCHIVOS_COMPLETOS_QMI_1_AL_17_SEP_22[[#This Row],[TIENDA HMPV]],Tabla6[[NOMBRE PDV HMPDV]:[RETAIL MAPPING]],2,0)</f>
        <v>PLATINO</v>
      </c>
      <c r="X868">
        <f>SUM(ARCHIVOS_COMPLETOS_QMI_1_AL_17_SEP_22[[#This Row],[VENTAS MABE]:[OTROS]])</f>
        <v>0</v>
      </c>
      <c r="Y868" s="42">
        <f>IFERROR(ARCHIVOS_COMPLETOS_QMI_1_AL_17_SEP_22[[#This Row],[VENTAS MABE]]/ARCHIVOS_COMPLETOS_QMI_1_AL_17_SEP_22[[#This Row],[VENTAS INDURAMA]],0)</f>
        <v>0</v>
      </c>
      <c r="Z868" t="str">
        <f>VLOOKUP(ARCHIVOS_COMPLETOS_QMI_1_AL_17_SEP_22[[#This Row],[Columna1]],Tabla5[CLAVE],1,0)</f>
        <v>17 - NACIONES UNIDASEMPOTRE</v>
      </c>
    </row>
    <row r="869" spans="1:26" x14ac:dyDescent="0.3">
      <c r="A869" t="str">
        <f>CONCATENATE(ARCHIVOS_COMPLETOS_QMI_1_AL_17_SEP_22[[#This Row],[TIENDA HMPV]],ARCHIVOS_COMPLETOS_QMI_1_AL_17_SEP_22[[#This Row],[LINEA]])</f>
        <v>17 - NACIONES UNIDASGLOBALES</v>
      </c>
      <c r="B869" t="s">
        <v>285</v>
      </c>
      <c r="C869" t="s">
        <v>286</v>
      </c>
      <c r="D869" t="s">
        <v>30</v>
      </c>
      <c r="E869" t="s">
        <v>287</v>
      </c>
      <c r="F869" t="s">
        <v>27</v>
      </c>
      <c r="G869">
        <v>3</v>
      </c>
      <c r="H869">
        <v>6</v>
      </c>
      <c r="I869">
        <v>5</v>
      </c>
      <c r="J869">
        <v>0</v>
      </c>
      <c r="K869">
        <v>0</v>
      </c>
      <c r="L869">
        <v>0</v>
      </c>
      <c r="T869" s="42"/>
      <c r="U869" s="42"/>
      <c r="W869" t="str">
        <f>VLOOKUP(ARCHIVOS_COMPLETOS_QMI_1_AL_17_SEP_22[[#This Row],[TIENDA HMPV]],Tabla6[[NOMBRE PDV HMPDV]:[RETAIL MAPPING]],2,0)</f>
        <v>PLATINO</v>
      </c>
      <c r="X869">
        <f>SUM(ARCHIVOS_COMPLETOS_QMI_1_AL_17_SEP_22[[#This Row],[VENTAS MABE]:[OTROS]])</f>
        <v>11</v>
      </c>
      <c r="Y869" s="42">
        <f>IFERROR(ARCHIVOS_COMPLETOS_QMI_1_AL_17_SEP_22[[#This Row],[VENTAS MABE]]/ARCHIVOS_COMPLETOS_QMI_1_AL_17_SEP_22[[#This Row],[VENTAS INDURAMA]],0)</f>
        <v>1.2</v>
      </c>
      <c r="Z869" t="str">
        <f>VLOOKUP(ARCHIVOS_COMPLETOS_QMI_1_AL_17_SEP_22[[#This Row],[Columna1]],Tabla5[CLAVE],1,0)</f>
        <v>17 - NACIONES UNIDASGLOBALES</v>
      </c>
    </row>
    <row r="870" spans="1:26" x14ac:dyDescent="0.3">
      <c r="A870" t="str">
        <f>CONCATENATE(ARCHIVOS_COMPLETOS_QMI_1_AL_17_SEP_22[[#This Row],[TIENDA HMPV]],ARCHIVOS_COMPLETOS_QMI_1_AL_17_SEP_22[[#This Row],[LINEA]])</f>
        <v>17 - NACIONES UNIDASLAVADO</v>
      </c>
      <c r="B870" t="s">
        <v>285</v>
      </c>
      <c r="C870" t="s">
        <v>286</v>
      </c>
      <c r="D870" t="s">
        <v>30</v>
      </c>
      <c r="E870" t="s">
        <v>287</v>
      </c>
      <c r="F870" t="s">
        <v>28</v>
      </c>
      <c r="G870">
        <v>9</v>
      </c>
      <c r="H870">
        <v>3</v>
      </c>
      <c r="I870">
        <v>0</v>
      </c>
      <c r="J870">
        <v>29</v>
      </c>
      <c r="K870">
        <v>6</v>
      </c>
      <c r="L870">
        <v>16</v>
      </c>
      <c r="T870" s="42"/>
      <c r="U870" s="42"/>
      <c r="W870" t="str">
        <f>VLOOKUP(ARCHIVOS_COMPLETOS_QMI_1_AL_17_SEP_22[[#This Row],[TIENDA HMPV]],Tabla6[[NOMBRE PDV HMPDV]:[RETAIL MAPPING]],2,0)</f>
        <v>PLATINO</v>
      </c>
      <c r="X870">
        <f>SUM(ARCHIVOS_COMPLETOS_QMI_1_AL_17_SEP_22[[#This Row],[VENTAS MABE]:[OTROS]])</f>
        <v>54</v>
      </c>
      <c r="Y870" s="42">
        <f>IFERROR(ARCHIVOS_COMPLETOS_QMI_1_AL_17_SEP_22[[#This Row],[VENTAS MABE]]/ARCHIVOS_COMPLETOS_QMI_1_AL_17_SEP_22[[#This Row],[VENTAS INDURAMA]],0)</f>
        <v>0</v>
      </c>
      <c r="Z870" t="str">
        <f>VLOOKUP(ARCHIVOS_COMPLETOS_QMI_1_AL_17_SEP_22[[#This Row],[Columna1]],Tabla5[CLAVE],1,0)</f>
        <v>17 - NACIONES UNIDASLAVADO</v>
      </c>
    </row>
    <row r="871" spans="1:26" x14ac:dyDescent="0.3">
      <c r="A871" t="str">
        <f>CONCATENATE(ARCHIVOS_COMPLETOS_QMI_1_AL_17_SEP_22[[#This Row],[TIENDA HMPV]],ARCHIVOS_COMPLETOS_QMI_1_AL_17_SEP_22[[#This Row],[LINEA]])</f>
        <v>17 - NACIONES UNIDASREFRIGERACIÓN</v>
      </c>
      <c r="B871" t="s">
        <v>285</v>
      </c>
      <c r="C871" t="s">
        <v>286</v>
      </c>
      <c r="D871" t="s">
        <v>30</v>
      </c>
      <c r="E871" t="s">
        <v>287</v>
      </c>
      <c r="F871" t="s">
        <v>29</v>
      </c>
      <c r="G871">
        <v>22</v>
      </c>
      <c r="H871">
        <v>15</v>
      </c>
      <c r="I871">
        <v>15</v>
      </c>
      <c r="J871">
        <v>10</v>
      </c>
      <c r="K871">
        <v>3</v>
      </c>
      <c r="L871">
        <v>2</v>
      </c>
      <c r="T871" s="42"/>
      <c r="U871" s="42"/>
      <c r="W871" t="str">
        <f>VLOOKUP(ARCHIVOS_COMPLETOS_QMI_1_AL_17_SEP_22[[#This Row],[TIENDA HMPV]],Tabla6[[NOMBRE PDV HMPDV]:[RETAIL MAPPING]],2,0)</f>
        <v>PLATINO</v>
      </c>
      <c r="X871">
        <f>SUM(ARCHIVOS_COMPLETOS_QMI_1_AL_17_SEP_22[[#This Row],[VENTAS MABE]:[OTROS]])</f>
        <v>45</v>
      </c>
      <c r="Y871" s="42">
        <f>IFERROR(ARCHIVOS_COMPLETOS_QMI_1_AL_17_SEP_22[[#This Row],[VENTAS MABE]]/ARCHIVOS_COMPLETOS_QMI_1_AL_17_SEP_22[[#This Row],[VENTAS INDURAMA]],0)</f>
        <v>1</v>
      </c>
      <c r="Z871" t="str">
        <f>VLOOKUP(ARCHIVOS_COMPLETOS_QMI_1_AL_17_SEP_22[[#This Row],[Columna1]],Tabla5[CLAVE],1,0)</f>
        <v>17 - NACIONES UNIDASREFRIGERACIÓN</v>
      </c>
    </row>
    <row r="872" spans="1:26" x14ac:dyDescent="0.3">
      <c r="A872" t="str">
        <f>CONCATENATE(ARCHIVOS_COMPLETOS_QMI_1_AL_17_SEP_22[[#This Row],[TIENDA HMPV]],ARCHIVOS_COMPLETOS_QMI_1_AL_17_SEP_22[[#This Row],[LINEA]])</f>
        <v>88 - ORVE NACIONES UNIDASCOCINAS</v>
      </c>
      <c r="B872" t="s">
        <v>285</v>
      </c>
      <c r="C872" t="s">
        <v>286</v>
      </c>
      <c r="D872" t="s">
        <v>86</v>
      </c>
      <c r="E872" t="s">
        <v>288</v>
      </c>
      <c r="F872" t="s">
        <v>26</v>
      </c>
      <c r="G872">
        <v>0</v>
      </c>
      <c r="H872">
        <v>2</v>
      </c>
      <c r="I872">
        <v>2</v>
      </c>
      <c r="J872">
        <v>0</v>
      </c>
      <c r="K872">
        <v>0</v>
      </c>
      <c r="L872">
        <v>0</v>
      </c>
      <c r="T872" s="42"/>
      <c r="U872" s="42"/>
      <c r="W872" t="str">
        <f>VLOOKUP(ARCHIVOS_COMPLETOS_QMI_1_AL_17_SEP_22[[#This Row],[TIENDA HMPV]],Tabla6[[NOMBRE PDV HMPDV]:[RETAIL MAPPING]],2,0)</f>
        <v>BRONCE</v>
      </c>
      <c r="X872">
        <f>SUM(ARCHIVOS_COMPLETOS_QMI_1_AL_17_SEP_22[[#This Row],[VENTAS MABE]:[OTROS]])</f>
        <v>4</v>
      </c>
      <c r="Y872" s="42">
        <f>IFERROR(ARCHIVOS_COMPLETOS_QMI_1_AL_17_SEP_22[[#This Row],[VENTAS MABE]]/ARCHIVOS_COMPLETOS_QMI_1_AL_17_SEP_22[[#This Row],[VENTAS INDURAMA]],0)</f>
        <v>1</v>
      </c>
      <c r="Z872" t="str">
        <f>VLOOKUP(ARCHIVOS_COMPLETOS_QMI_1_AL_17_SEP_22[[#This Row],[Columna1]],Tabla5[CLAVE],1,0)</f>
        <v>88 - ORVE NACIONES UNIDASCOCINAS</v>
      </c>
    </row>
    <row r="873" spans="1:26" x14ac:dyDescent="0.3">
      <c r="A873" t="str">
        <f>CONCATENATE(ARCHIVOS_COMPLETOS_QMI_1_AL_17_SEP_22[[#This Row],[TIENDA HMPV]],ARCHIVOS_COMPLETOS_QMI_1_AL_17_SEP_22[[#This Row],[LINEA]])</f>
        <v>88 - ORVE NACIONES UNIDASGLOBALES</v>
      </c>
      <c r="B873" t="s">
        <v>285</v>
      </c>
      <c r="C873" t="s">
        <v>286</v>
      </c>
      <c r="D873" t="s">
        <v>86</v>
      </c>
      <c r="E873" t="s">
        <v>288</v>
      </c>
      <c r="F873" t="s">
        <v>27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T873" s="42"/>
      <c r="U873" s="42"/>
      <c r="W873" t="str">
        <f>VLOOKUP(ARCHIVOS_COMPLETOS_QMI_1_AL_17_SEP_22[[#This Row],[TIENDA HMPV]],Tabla6[[NOMBRE PDV HMPDV]:[RETAIL MAPPING]],2,0)</f>
        <v>BRONCE</v>
      </c>
      <c r="X873">
        <f>SUM(ARCHIVOS_COMPLETOS_QMI_1_AL_17_SEP_22[[#This Row],[VENTAS MABE]:[OTROS]])</f>
        <v>0</v>
      </c>
      <c r="Y873" s="42">
        <f>IFERROR(ARCHIVOS_COMPLETOS_QMI_1_AL_17_SEP_22[[#This Row],[VENTAS MABE]]/ARCHIVOS_COMPLETOS_QMI_1_AL_17_SEP_22[[#This Row],[VENTAS INDURAMA]],0)</f>
        <v>0</v>
      </c>
      <c r="Z873" t="str">
        <f>VLOOKUP(ARCHIVOS_COMPLETOS_QMI_1_AL_17_SEP_22[[#This Row],[Columna1]],Tabla5[CLAVE],1,0)</f>
        <v>88 - ORVE NACIONES UNIDASGLOBALES</v>
      </c>
    </row>
    <row r="874" spans="1:26" x14ac:dyDescent="0.3">
      <c r="A874" t="str">
        <f>CONCATENATE(ARCHIVOS_COMPLETOS_QMI_1_AL_17_SEP_22[[#This Row],[TIENDA HMPV]],ARCHIVOS_COMPLETOS_QMI_1_AL_17_SEP_22[[#This Row],[LINEA]])</f>
        <v>88 - ORVE NACIONES UNIDASLAVADO</v>
      </c>
      <c r="B874" t="s">
        <v>285</v>
      </c>
      <c r="C874" t="s">
        <v>286</v>
      </c>
      <c r="D874" t="s">
        <v>86</v>
      </c>
      <c r="E874" t="s">
        <v>288</v>
      </c>
      <c r="F874" t="s">
        <v>28</v>
      </c>
      <c r="G874">
        <v>0</v>
      </c>
      <c r="H874">
        <v>0</v>
      </c>
      <c r="I874">
        <v>0</v>
      </c>
      <c r="J874">
        <v>2</v>
      </c>
      <c r="K874">
        <v>3</v>
      </c>
      <c r="L874">
        <v>1</v>
      </c>
      <c r="T874" s="42"/>
      <c r="U874" s="42"/>
      <c r="W874" t="str">
        <f>VLOOKUP(ARCHIVOS_COMPLETOS_QMI_1_AL_17_SEP_22[[#This Row],[TIENDA HMPV]],Tabla6[[NOMBRE PDV HMPDV]:[RETAIL MAPPING]],2,0)</f>
        <v>BRONCE</v>
      </c>
      <c r="X874">
        <f>SUM(ARCHIVOS_COMPLETOS_QMI_1_AL_17_SEP_22[[#This Row],[VENTAS MABE]:[OTROS]])</f>
        <v>6</v>
      </c>
      <c r="Y874" s="42">
        <f>IFERROR(ARCHIVOS_COMPLETOS_QMI_1_AL_17_SEP_22[[#This Row],[VENTAS MABE]]/ARCHIVOS_COMPLETOS_QMI_1_AL_17_SEP_22[[#This Row],[VENTAS INDURAMA]],0)</f>
        <v>0</v>
      </c>
      <c r="Z874" t="str">
        <f>VLOOKUP(ARCHIVOS_COMPLETOS_QMI_1_AL_17_SEP_22[[#This Row],[Columna1]],Tabla5[CLAVE],1,0)</f>
        <v>88 - ORVE NACIONES UNIDASLAVADO</v>
      </c>
    </row>
    <row r="875" spans="1:26" x14ac:dyDescent="0.3">
      <c r="A875" t="str">
        <f>CONCATENATE(ARCHIVOS_COMPLETOS_QMI_1_AL_17_SEP_22[[#This Row],[TIENDA HMPV]],ARCHIVOS_COMPLETOS_QMI_1_AL_17_SEP_22[[#This Row],[LINEA]])</f>
        <v>88 - ORVE NACIONES UNIDASREFRIGERACIÓN</v>
      </c>
      <c r="B875" t="s">
        <v>285</v>
      </c>
      <c r="C875" t="s">
        <v>286</v>
      </c>
      <c r="D875" t="s">
        <v>86</v>
      </c>
      <c r="E875" t="s">
        <v>288</v>
      </c>
      <c r="F875" t="s">
        <v>29</v>
      </c>
      <c r="G875">
        <v>0</v>
      </c>
      <c r="H875">
        <v>3</v>
      </c>
      <c r="I875">
        <v>4</v>
      </c>
      <c r="J875">
        <v>0</v>
      </c>
      <c r="K875">
        <v>0</v>
      </c>
      <c r="L875">
        <v>0</v>
      </c>
      <c r="T875" s="42"/>
      <c r="U875" s="42"/>
      <c r="W875" t="str">
        <f>VLOOKUP(ARCHIVOS_COMPLETOS_QMI_1_AL_17_SEP_22[[#This Row],[TIENDA HMPV]],Tabla6[[NOMBRE PDV HMPDV]:[RETAIL MAPPING]],2,0)</f>
        <v>BRONCE</v>
      </c>
      <c r="X875">
        <f>SUM(ARCHIVOS_COMPLETOS_QMI_1_AL_17_SEP_22[[#This Row],[VENTAS MABE]:[OTROS]])</f>
        <v>7</v>
      </c>
      <c r="Y875" s="42">
        <f>IFERROR(ARCHIVOS_COMPLETOS_QMI_1_AL_17_SEP_22[[#This Row],[VENTAS MABE]]/ARCHIVOS_COMPLETOS_QMI_1_AL_17_SEP_22[[#This Row],[VENTAS INDURAMA]],0)</f>
        <v>0.75</v>
      </c>
      <c r="Z875" t="str">
        <f>VLOOKUP(ARCHIVOS_COMPLETOS_QMI_1_AL_17_SEP_22[[#This Row],[Columna1]],Tabla5[CLAVE],1,0)</f>
        <v>88 - ORVE NACIONES UNIDASREFRIGERACIÓN</v>
      </c>
    </row>
    <row r="876" spans="1:26" x14ac:dyDescent="0.3">
      <c r="A876" t="str">
        <f>CONCATENATE(ARCHIVOS_COMPLETOS_QMI_1_AL_17_SEP_22[[#This Row],[TIENDA HMPV]],ARCHIVOS_COMPLETOS_QMI_1_AL_17_SEP_22[[#This Row],[LINEA]])</f>
        <v>808 - ALM ESPAÑA LUIS CORDERO 2AIRES</v>
      </c>
      <c r="B876" t="s">
        <v>289</v>
      </c>
      <c r="C876" t="s">
        <v>290</v>
      </c>
      <c r="D876" t="s">
        <v>49</v>
      </c>
      <c r="E876" t="s">
        <v>291</v>
      </c>
      <c r="F876" t="s">
        <v>25</v>
      </c>
      <c r="G876">
        <v>0</v>
      </c>
      <c r="H876">
        <v>0</v>
      </c>
      <c r="I876">
        <v>0</v>
      </c>
      <c r="T876" s="42"/>
      <c r="U876" s="42"/>
      <c r="W876" t="str">
        <f>VLOOKUP(ARCHIVOS_COMPLETOS_QMI_1_AL_17_SEP_22[[#This Row],[TIENDA HMPV]],Tabla6[[NOMBRE PDV HMPDV]:[RETAIL MAPPING]],2,0)</f>
        <v>PLATINO</v>
      </c>
      <c r="X876">
        <f>SUM(ARCHIVOS_COMPLETOS_QMI_1_AL_17_SEP_22[[#This Row],[VENTAS MABE]:[OTROS]])</f>
        <v>0</v>
      </c>
      <c r="Y876" s="42">
        <f>IFERROR(ARCHIVOS_COMPLETOS_QMI_1_AL_17_SEP_22[[#This Row],[VENTAS MABE]]/ARCHIVOS_COMPLETOS_QMI_1_AL_17_SEP_22[[#This Row],[VENTAS INDURAMA]],0)</f>
        <v>0</v>
      </c>
      <c r="Z876" t="str">
        <f>VLOOKUP(ARCHIVOS_COMPLETOS_QMI_1_AL_17_SEP_22[[#This Row],[Columna1]],Tabla5[CLAVE],1,0)</f>
        <v>808 - ALM ESPAÑA LUIS CORDERO 2AIRES</v>
      </c>
    </row>
    <row r="877" spans="1:26" x14ac:dyDescent="0.3">
      <c r="A877" t="str">
        <f>CONCATENATE(ARCHIVOS_COMPLETOS_QMI_1_AL_17_SEP_22[[#This Row],[TIENDA HMPV]],ARCHIVOS_COMPLETOS_QMI_1_AL_17_SEP_22[[#This Row],[LINEA]])</f>
        <v>808 - ALM ESPAÑA LUIS CORDERO 2COCINAS</v>
      </c>
      <c r="B877" t="s">
        <v>289</v>
      </c>
      <c r="C877" t="s">
        <v>290</v>
      </c>
      <c r="D877" t="s">
        <v>49</v>
      </c>
      <c r="E877" t="s">
        <v>291</v>
      </c>
      <c r="F877" t="s">
        <v>26</v>
      </c>
      <c r="G877">
        <v>20</v>
      </c>
      <c r="H877">
        <v>2</v>
      </c>
      <c r="I877">
        <v>13</v>
      </c>
      <c r="T877" s="42"/>
      <c r="U877" s="42"/>
      <c r="W877" t="str">
        <f>VLOOKUP(ARCHIVOS_COMPLETOS_QMI_1_AL_17_SEP_22[[#This Row],[TIENDA HMPV]],Tabla6[[NOMBRE PDV HMPDV]:[RETAIL MAPPING]],2,0)</f>
        <v>PLATINO</v>
      </c>
      <c r="X877">
        <f>SUM(ARCHIVOS_COMPLETOS_QMI_1_AL_17_SEP_22[[#This Row],[VENTAS MABE]:[OTROS]])</f>
        <v>15</v>
      </c>
      <c r="Y877" s="42">
        <f>IFERROR(ARCHIVOS_COMPLETOS_QMI_1_AL_17_SEP_22[[#This Row],[VENTAS MABE]]/ARCHIVOS_COMPLETOS_QMI_1_AL_17_SEP_22[[#This Row],[VENTAS INDURAMA]],0)</f>
        <v>0.15384615384615385</v>
      </c>
      <c r="Z877" t="str">
        <f>VLOOKUP(ARCHIVOS_COMPLETOS_QMI_1_AL_17_SEP_22[[#This Row],[Columna1]],Tabla5[CLAVE],1,0)</f>
        <v>808 - ALM ESPAÑA LUIS CORDERO 2COCINAS</v>
      </c>
    </row>
    <row r="878" spans="1:26" x14ac:dyDescent="0.3">
      <c r="A878" t="str">
        <f>CONCATENATE(ARCHIVOS_COMPLETOS_QMI_1_AL_17_SEP_22[[#This Row],[TIENDA HMPV]],ARCHIVOS_COMPLETOS_QMI_1_AL_17_SEP_22[[#This Row],[LINEA]])</f>
        <v>808 - ALM ESPAÑA LUIS CORDERO 2EMPOTRE</v>
      </c>
      <c r="B878" t="s">
        <v>289</v>
      </c>
      <c r="C878" t="s">
        <v>290</v>
      </c>
      <c r="D878" t="s">
        <v>49</v>
      </c>
      <c r="E878" t="s">
        <v>291</v>
      </c>
      <c r="F878" t="s">
        <v>32</v>
      </c>
      <c r="G878">
        <v>3</v>
      </c>
      <c r="H878">
        <v>6</v>
      </c>
      <c r="I878">
        <v>2</v>
      </c>
      <c r="T878" s="42"/>
      <c r="U878" s="42"/>
      <c r="W878" t="str">
        <f>VLOOKUP(ARCHIVOS_COMPLETOS_QMI_1_AL_17_SEP_22[[#This Row],[TIENDA HMPV]],Tabla6[[NOMBRE PDV HMPDV]:[RETAIL MAPPING]],2,0)</f>
        <v>PLATINO</v>
      </c>
      <c r="X878">
        <f>SUM(ARCHIVOS_COMPLETOS_QMI_1_AL_17_SEP_22[[#This Row],[VENTAS MABE]:[OTROS]])</f>
        <v>8</v>
      </c>
      <c r="Y878" s="42">
        <f>IFERROR(ARCHIVOS_COMPLETOS_QMI_1_AL_17_SEP_22[[#This Row],[VENTAS MABE]]/ARCHIVOS_COMPLETOS_QMI_1_AL_17_SEP_22[[#This Row],[VENTAS INDURAMA]],0)</f>
        <v>3</v>
      </c>
      <c r="Z878" t="str">
        <f>VLOOKUP(ARCHIVOS_COMPLETOS_QMI_1_AL_17_SEP_22[[#This Row],[Columna1]],Tabla5[CLAVE],1,0)</f>
        <v>808 - ALM ESPAÑA LUIS CORDERO 2EMPOTRE</v>
      </c>
    </row>
    <row r="879" spans="1:26" x14ac:dyDescent="0.3">
      <c r="A879" t="str">
        <f>CONCATENATE(ARCHIVOS_COMPLETOS_QMI_1_AL_17_SEP_22[[#This Row],[TIENDA HMPV]],ARCHIVOS_COMPLETOS_QMI_1_AL_17_SEP_22[[#This Row],[LINEA]])</f>
        <v>808 - ALM ESPAÑA LUIS CORDERO 2GLOBALES</v>
      </c>
      <c r="B879" t="s">
        <v>289</v>
      </c>
      <c r="C879" t="s">
        <v>290</v>
      </c>
      <c r="D879" t="s">
        <v>49</v>
      </c>
      <c r="E879" t="s">
        <v>291</v>
      </c>
      <c r="F879" t="s">
        <v>27</v>
      </c>
      <c r="G879">
        <v>20</v>
      </c>
      <c r="H879">
        <v>3</v>
      </c>
      <c r="I879">
        <v>4</v>
      </c>
      <c r="T879" s="42"/>
      <c r="U879" s="42"/>
      <c r="W879" t="str">
        <f>VLOOKUP(ARCHIVOS_COMPLETOS_QMI_1_AL_17_SEP_22[[#This Row],[TIENDA HMPV]],Tabla6[[NOMBRE PDV HMPDV]:[RETAIL MAPPING]],2,0)</f>
        <v>PLATINO</v>
      </c>
      <c r="X879">
        <f>SUM(ARCHIVOS_COMPLETOS_QMI_1_AL_17_SEP_22[[#This Row],[VENTAS MABE]:[OTROS]])</f>
        <v>7</v>
      </c>
      <c r="Y879" s="42">
        <f>IFERROR(ARCHIVOS_COMPLETOS_QMI_1_AL_17_SEP_22[[#This Row],[VENTAS MABE]]/ARCHIVOS_COMPLETOS_QMI_1_AL_17_SEP_22[[#This Row],[VENTAS INDURAMA]],0)</f>
        <v>0.75</v>
      </c>
      <c r="Z879" t="str">
        <f>VLOOKUP(ARCHIVOS_COMPLETOS_QMI_1_AL_17_SEP_22[[#This Row],[Columna1]],Tabla5[CLAVE],1,0)</f>
        <v>808 - ALM ESPAÑA LUIS CORDERO 2GLOBALES</v>
      </c>
    </row>
    <row r="880" spans="1:26" x14ac:dyDescent="0.3">
      <c r="A880" t="str">
        <f>CONCATENATE(ARCHIVOS_COMPLETOS_QMI_1_AL_17_SEP_22[[#This Row],[TIENDA HMPV]],ARCHIVOS_COMPLETOS_QMI_1_AL_17_SEP_22[[#This Row],[LINEA]])</f>
        <v>808 - ALM ESPAÑA LUIS CORDERO 2LAVADO</v>
      </c>
      <c r="B880" t="s">
        <v>289</v>
      </c>
      <c r="C880" t="s">
        <v>290</v>
      </c>
      <c r="D880" t="s">
        <v>49</v>
      </c>
      <c r="E880" t="s">
        <v>291</v>
      </c>
      <c r="F880" t="s">
        <v>28</v>
      </c>
      <c r="G880">
        <v>12</v>
      </c>
      <c r="H880">
        <v>2</v>
      </c>
      <c r="I880">
        <v>0</v>
      </c>
      <c r="J880">
        <v>3</v>
      </c>
      <c r="K880">
        <v>7</v>
      </c>
      <c r="L880">
        <v>6</v>
      </c>
      <c r="M880">
        <v>2</v>
      </c>
      <c r="T880" s="42"/>
      <c r="U880" s="42"/>
      <c r="W880" t="str">
        <f>VLOOKUP(ARCHIVOS_COMPLETOS_QMI_1_AL_17_SEP_22[[#This Row],[TIENDA HMPV]],Tabla6[[NOMBRE PDV HMPDV]:[RETAIL MAPPING]],2,0)</f>
        <v>PLATINO</v>
      </c>
      <c r="X880">
        <f>SUM(ARCHIVOS_COMPLETOS_QMI_1_AL_17_SEP_22[[#This Row],[VENTAS MABE]:[OTROS]])</f>
        <v>20</v>
      </c>
      <c r="Y880" s="42">
        <f>IFERROR(ARCHIVOS_COMPLETOS_QMI_1_AL_17_SEP_22[[#This Row],[VENTAS MABE]]/ARCHIVOS_COMPLETOS_QMI_1_AL_17_SEP_22[[#This Row],[VENTAS INDURAMA]],0)</f>
        <v>0</v>
      </c>
      <c r="Z880" t="str">
        <f>VLOOKUP(ARCHIVOS_COMPLETOS_QMI_1_AL_17_SEP_22[[#This Row],[Columna1]],Tabla5[CLAVE],1,0)</f>
        <v>808 - ALM ESPAÑA LUIS CORDERO 2LAVADO</v>
      </c>
    </row>
    <row r="881" spans="1:26" x14ac:dyDescent="0.3">
      <c r="A881" t="str">
        <f>CONCATENATE(ARCHIVOS_COMPLETOS_QMI_1_AL_17_SEP_22[[#This Row],[TIENDA HMPV]],ARCHIVOS_COMPLETOS_QMI_1_AL_17_SEP_22[[#This Row],[LINEA]])</f>
        <v>808 - ALM ESPAÑA LUIS CORDERO 2REFRIGERACIÓN</v>
      </c>
      <c r="B881" t="s">
        <v>289</v>
      </c>
      <c r="C881" t="s">
        <v>290</v>
      </c>
      <c r="D881" t="s">
        <v>49</v>
      </c>
      <c r="E881" t="s">
        <v>291</v>
      </c>
      <c r="F881" t="s">
        <v>29</v>
      </c>
      <c r="G881">
        <v>29</v>
      </c>
      <c r="H881">
        <v>10</v>
      </c>
      <c r="I881">
        <v>13</v>
      </c>
      <c r="T881" s="42"/>
      <c r="U881" s="42"/>
      <c r="W881" t="str">
        <f>VLOOKUP(ARCHIVOS_COMPLETOS_QMI_1_AL_17_SEP_22[[#This Row],[TIENDA HMPV]],Tabla6[[NOMBRE PDV HMPDV]:[RETAIL MAPPING]],2,0)</f>
        <v>PLATINO</v>
      </c>
      <c r="X881">
        <f>SUM(ARCHIVOS_COMPLETOS_QMI_1_AL_17_SEP_22[[#This Row],[VENTAS MABE]:[OTROS]])</f>
        <v>23</v>
      </c>
      <c r="Y881" s="42">
        <f>IFERROR(ARCHIVOS_COMPLETOS_QMI_1_AL_17_SEP_22[[#This Row],[VENTAS MABE]]/ARCHIVOS_COMPLETOS_QMI_1_AL_17_SEP_22[[#This Row],[VENTAS INDURAMA]],0)</f>
        <v>0.76923076923076927</v>
      </c>
      <c r="Z881" t="str">
        <f>VLOOKUP(ARCHIVOS_COMPLETOS_QMI_1_AL_17_SEP_22[[#This Row],[Columna1]],Tabla5[CLAVE],1,0)</f>
        <v>808 - ALM ESPAÑA LUIS CORDERO 2REFRIGERACIÓN</v>
      </c>
    </row>
    <row r="882" spans="1:26" x14ac:dyDescent="0.3">
      <c r="A882" t="str">
        <f>CONCATENATE(ARCHIVOS_COMPLETOS_QMI_1_AL_17_SEP_22[[#This Row],[TIENDA HMPV]],ARCHIVOS_COMPLETOS_QMI_1_AL_17_SEP_22[[#This Row],[LINEA]])</f>
        <v>418 - TIENDA CUENCA 111COCINAS</v>
      </c>
      <c r="B882" t="s">
        <v>289</v>
      </c>
      <c r="C882" t="s">
        <v>290</v>
      </c>
      <c r="D882" t="s">
        <v>39</v>
      </c>
      <c r="E882" t="s">
        <v>292</v>
      </c>
      <c r="F882" t="s">
        <v>26</v>
      </c>
      <c r="G882">
        <v>2</v>
      </c>
      <c r="H882">
        <v>1</v>
      </c>
      <c r="I882">
        <v>1</v>
      </c>
      <c r="T882" s="42"/>
      <c r="U882" s="42"/>
      <c r="W882" t="str">
        <f>VLOOKUP(ARCHIVOS_COMPLETOS_QMI_1_AL_17_SEP_22[[#This Row],[TIENDA HMPV]],Tabla6[[NOMBRE PDV HMPDV]:[RETAIL MAPPING]],2,0)</f>
        <v>ORO</v>
      </c>
      <c r="X882">
        <f>SUM(ARCHIVOS_COMPLETOS_QMI_1_AL_17_SEP_22[[#This Row],[VENTAS MABE]:[OTROS]])</f>
        <v>2</v>
      </c>
      <c r="Y882" s="42">
        <f>IFERROR(ARCHIVOS_COMPLETOS_QMI_1_AL_17_SEP_22[[#This Row],[VENTAS MABE]]/ARCHIVOS_COMPLETOS_QMI_1_AL_17_SEP_22[[#This Row],[VENTAS INDURAMA]],0)</f>
        <v>1</v>
      </c>
      <c r="Z882" t="str">
        <f>VLOOKUP(ARCHIVOS_COMPLETOS_QMI_1_AL_17_SEP_22[[#This Row],[Columna1]],Tabla5[CLAVE],1,0)</f>
        <v>418 - TIENDA CUENCA 111COCINAS</v>
      </c>
    </row>
    <row r="883" spans="1:26" x14ac:dyDescent="0.3">
      <c r="A883" t="str">
        <f>CONCATENATE(ARCHIVOS_COMPLETOS_QMI_1_AL_17_SEP_22[[#This Row],[TIENDA HMPV]],ARCHIVOS_COMPLETOS_QMI_1_AL_17_SEP_22[[#This Row],[LINEA]])</f>
        <v>418 - TIENDA CUENCA 111GLOBALES</v>
      </c>
      <c r="B883" t="s">
        <v>289</v>
      </c>
      <c r="C883" t="s">
        <v>290</v>
      </c>
      <c r="D883" t="s">
        <v>39</v>
      </c>
      <c r="E883" t="s">
        <v>292</v>
      </c>
      <c r="F883" t="s">
        <v>27</v>
      </c>
      <c r="G883">
        <v>0</v>
      </c>
      <c r="H883">
        <v>0</v>
      </c>
      <c r="I883">
        <v>0</v>
      </c>
      <c r="T883" s="42"/>
      <c r="U883" s="42"/>
      <c r="W883" t="str">
        <f>VLOOKUP(ARCHIVOS_COMPLETOS_QMI_1_AL_17_SEP_22[[#This Row],[TIENDA HMPV]],Tabla6[[NOMBRE PDV HMPDV]:[RETAIL MAPPING]],2,0)</f>
        <v>ORO</v>
      </c>
      <c r="X883">
        <f>SUM(ARCHIVOS_COMPLETOS_QMI_1_AL_17_SEP_22[[#This Row],[VENTAS MABE]:[OTROS]])</f>
        <v>0</v>
      </c>
      <c r="Y883" s="42">
        <f>IFERROR(ARCHIVOS_COMPLETOS_QMI_1_AL_17_SEP_22[[#This Row],[VENTAS MABE]]/ARCHIVOS_COMPLETOS_QMI_1_AL_17_SEP_22[[#This Row],[VENTAS INDURAMA]],0)</f>
        <v>0</v>
      </c>
      <c r="Z883" t="str">
        <f>VLOOKUP(ARCHIVOS_COMPLETOS_QMI_1_AL_17_SEP_22[[#This Row],[Columna1]],Tabla5[CLAVE],1,0)</f>
        <v>418 - TIENDA CUENCA 111GLOBALES</v>
      </c>
    </row>
    <row r="884" spans="1:26" x14ac:dyDescent="0.3">
      <c r="A884" t="str">
        <f>CONCATENATE(ARCHIVOS_COMPLETOS_QMI_1_AL_17_SEP_22[[#This Row],[TIENDA HMPV]],ARCHIVOS_COMPLETOS_QMI_1_AL_17_SEP_22[[#This Row],[LINEA]])</f>
        <v>418 - TIENDA CUENCA 111REFRIGERACIÓN</v>
      </c>
      <c r="B884" t="s">
        <v>289</v>
      </c>
      <c r="C884" t="s">
        <v>290</v>
      </c>
      <c r="D884" t="s">
        <v>39</v>
      </c>
      <c r="E884" t="s">
        <v>292</v>
      </c>
      <c r="F884" t="s">
        <v>29</v>
      </c>
      <c r="G884">
        <v>1</v>
      </c>
      <c r="H884">
        <v>1</v>
      </c>
      <c r="I884">
        <v>3</v>
      </c>
      <c r="T884" s="42"/>
      <c r="U884" s="42"/>
      <c r="W884" t="str">
        <f>VLOOKUP(ARCHIVOS_COMPLETOS_QMI_1_AL_17_SEP_22[[#This Row],[TIENDA HMPV]],Tabla6[[NOMBRE PDV HMPDV]:[RETAIL MAPPING]],2,0)</f>
        <v>ORO</v>
      </c>
      <c r="X884">
        <f>SUM(ARCHIVOS_COMPLETOS_QMI_1_AL_17_SEP_22[[#This Row],[VENTAS MABE]:[OTROS]])</f>
        <v>4</v>
      </c>
      <c r="Y884" s="42">
        <f>IFERROR(ARCHIVOS_COMPLETOS_QMI_1_AL_17_SEP_22[[#This Row],[VENTAS MABE]]/ARCHIVOS_COMPLETOS_QMI_1_AL_17_SEP_22[[#This Row],[VENTAS INDURAMA]],0)</f>
        <v>0.33333333333333331</v>
      </c>
      <c r="Z884" t="str">
        <f>VLOOKUP(ARCHIVOS_COMPLETOS_QMI_1_AL_17_SEP_22[[#This Row],[Columna1]],Tabla5[CLAVE],1,0)</f>
        <v>418 - TIENDA CUENCA 111REFRIGERACIÓN</v>
      </c>
    </row>
    <row r="885" spans="1:26" x14ac:dyDescent="0.3">
      <c r="A885" t="str">
        <f>CONCATENATE(ARCHIVOS_COMPLETOS_QMI_1_AL_17_SEP_22[[#This Row],[TIENDA HMPV]],ARCHIVOS_COMPLETOS_QMI_1_AL_17_SEP_22[[#This Row],[LINEA]])</f>
        <v>605 - CUE.LUIS CORDERO IIICOCINAS</v>
      </c>
      <c r="B885" t="s">
        <v>289</v>
      </c>
      <c r="C885" t="s">
        <v>290</v>
      </c>
      <c r="D885" t="s">
        <v>51</v>
      </c>
      <c r="E885" t="s">
        <v>293</v>
      </c>
      <c r="F885" t="s">
        <v>26</v>
      </c>
      <c r="G885">
        <v>7</v>
      </c>
      <c r="H885">
        <v>0</v>
      </c>
      <c r="I885">
        <v>0</v>
      </c>
      <c r="T885" s="42"/>
      <c r="U885" s="42"/>
      <c r="W885" t="str">
        <f>VLOOKUP(ARCHIVOS_COMPLETOS_QMI_1_AL_17_SEP_22[[#This Row],[TIENDA HMPV]],Tabla6[[NOMBRE PDV HMPDV]:[RETAIL MAPPING]],2,0)</f>
        <v>ORO</v>
      </c>
      <c r="X885">
        <f>SUM(ARCHIVOS_COMPLETOS_QMI_1_AL_17_SEP_22[[#This Row],[VENTAS MABE]:[OTROS]])</f>
        <v>0</v>
      </c>
      <c r="Y885" s="42">
        <f>IFERROR(ARCHIVOS_COMPLETOS_QMI_1_AL_17_SEP_22[[#This Row],[VENTAS MABE]]/ARCHIVOS_COMPLETOS_QMI_1_AL_17_SEP_22[[#This Row],[VENTAS INDURAMA]],0)</f>
        <v>0</v>
      </c>
      <c r="Z885" t="str">
        <f>VLOOKUP(ARCHIVOS_COMPLETOS_QMI_1_AL_17_SEP_22[[#This Row],[Columna1]],Tabla5[CLAVE],1,0)</f>
        <v>605 - CUE.LUIS CORDERO IIICOCINAS</v>
      </c>
    </row>
    <row r="886" spans="1:26" x14ac:dyDescent="0.3">
      <c r="A886" t="str">
        <f>CONCATENATE(ARCHIVOS_COMPLETOS_QMI_1_AL_17_SEP_22[[#This Row],[TIENDA HMPV]],ARCHIVOS_COMPLETOS_QMI_1_AL_17_SEP_22[[#This Row],[LINEA]])</f>
        <v>605 - CUE.LUIS CORDERO IIIGLOBALES</v>
      </c>
      <c r="B886" t="s">
        <v>289</v>
      </c>
      <c r="C886" t="s">
        <v>290</v>
      </c>
      <c r="D886" t="s">
        <v>51</v>
      </c>
      <c r="E886" t="s">
        <v>293</v>
      </c>
      <c r="F886" t="s">
        <v>27</v>
      </c>
      <c r="G886">
        <v>0</v>
      </c>
      <c r="H886">
        <v>0</v>
      </c>
      <c r="I886">
        <v>0</v>
      </c>
      <c r="T886" s="42"/>
      <c r="U886" s="42"/>
      <c r="W886" t="str">
        <f>VLOOKUP(ARCHIVOS_COMPLETOS_QMI_1_AL_17_SEP_22[[#This Row],[TIENDA HMPV]],Tabla6[[NOMBRE PDV HMPDV]:[RETAIL MAPPING]],2,0)</f>
        <v>ORO</v>
      </c>
      <c r="X886">
        <f>SUM(ARCHIVOS_COMPLETOS_QMI_1_AL_17_SEP_22[[#This Row],[VENTAS MABE]:[OTROS]])</f>
        <v>0</v>
      </c>
      <c r="Y886" s="42">
        <f>IFERROR(ARCHIVOS_COMPLETOS_QMI_1_AL_17_SEP_22[[#This Row],[VENTAS MABE]]/ARCHIVOS_COMPLETOS_QMI_1_AL_17_SEP_22[[#This Row],[VENTAS INDURAMA]],0)</f>
        <v>0</v>
      </c>
      <c r="Z886" t="str">
        <f>VLOOKUP(ARCHIVOS_COMPLETOS_QMI_1_AL_17_SEP_22[[#This Row],[Columna1]],Tabla5[CLAVE],1,0)</f>
        <v>605 - CUE.LUIS CORDERO IIIGLOBALES</v>
      </c>
    </row>
    <row r="887" spans="1:26" x14ac:dyDescent="0.3">
      <c r="A887" t="str">
        <f>CONCATENATE(ARCHIVOS_COMPLETOS_QMI_1_AL_17_SEP_22[[#This Row],[TIENDA HMPV]],ARCHIVOS_COMPLETOS_QMI_1_AL_17_SEP_22[[#This Row],[LINEA]])</f>
        <v>605 - CUE.LUIS CORDERO IIIREFRIGERACIÓN</v>
      </c>
      <c r="B887" t="s">
        <v>289</v>
      </c>
      <c r="C887" t="s">
        <v>290</v>
      </c>
      <c r="D887" t="s">
        <v>51</v>
      </c>
      <c r="E887" t="s">
        <v>293</v>
      </c>
      <c r="F887" t="s">
        <v>29</v>
      </c>
      <c r="G887">
        <v>2</v>
      </c>
      <c r="H887">
        <v>1</v>
      </c>
      <c r="I887">
        <v>1</v>
      </c>
      <c r="T887" s="42"/>
      <c r="U887" s="42"/>
      <c r="W887" t="str">
        <f>VLOOKUP(ARCHIVOS_COMPLETOS_QMI_1_AL_17_SEP_22[[#This Row],[TIENDA HMPV]],Tabla6[[NOMBRE PDV HMPDV]:[RETAIL MAPPING]],2,0)</f>
        <v>ORO</v>
      </c>
      <c r="X887">
        <f>SUM(ARCHIVOS_COMPLETOS_QMI_1_AL_17_SEP_22[[#This Row],[VENTAS MABE]:[OTROS]])</f>
        <v>2</v>
      </c>
      <c r="Y887" s="42">
        <f>IFERROR(ARCHIVOS_COMPLETOS_QMI_1_AL_17_SEP_22[[#This Row],[VENTAS MABE]]/ARCHIVOS_COMPLETOS_QMI_1_AL_17_SEP_22[[#This Row],[VENTAS INDURAMA]],0)</f>
        <v>1</v>
      </c>
      <c r="Z887" t="str">
        <f>VLOOKUP(ARCHIVOS_COMPLETOS_QMI_1_AL_17_SEP_22[[#This Row],[Columna1]],Tabla5[CLAVE],1,0)</f>
        <v>605 - CUE.LUIS CORDERO IIIREFRIGERACIÓN</v>
      </c>
    </row>
    <row r="888" spans="1:26" x14ac:dyDescent="0.3">
      <c r="A888" t="str">
        <f>CONCATENATE(ARCHIVOS_COMPLETOS_QMI_1_AL_17_SEP_22[[#This Row],[TIENDA HMPV]],ARCHIVOS_COMPLETOS_QMI_1_AL_17_SEP_22[[#This Row],[LINEA]])</f>
        <v>563 - VILLA CLUBAIRES</v>
      </c>
      <c r="B888" t="s">
        <v>294</v>
      </c>
      <c r="C888" t="s">
        <v>295</v>
      </c>
      <c r="D888" t="s">
        <v>30</v>
      </c>
      <c r="E888" t="s">
        <v>296</v>
      </c>
      <c r="F888" t="s">
        <v>25</v>
      </c>
      <c r="G888">
        <v>2</v>
      </c>
      <c r="T888" s="42"/>
      <c r="U888" s="42"/>
      <c r="W888" t="str">
        <f>VLOOKUP(ARCHIVOS_COMPLETOS_QMI_1_AL_17_SEP_22[[#This Row],[TIENDA HMPV]],Tabla6[[NOMBRE PDV HMPDV]:[RETAIL MAPPING]],2,0)</f>
        <v>PLATA</v>
      </c>
      <c r="X888">
        <f>SUM(ARCHIVOS_COMPLETOS_QMI_1_AL_17_SEP_22[[#This Row],[VENTAS MABE]:[OTROS]])</f>
        <v>0</v>
      </c>
      <c r="Y888" s="42">
        <f>IFERROR(ARCHIVOS_COMPLETOS_QMI_1_AL_17_SEP_22[[#This Row],[VENTAS MABE]]/ARCHIVOS_COMPLETOS_QMI_1_AL_17_SEP_22[[#This Row],[VENTAS INDURAMA]],0)</f>
        <v>0</v>
      </c>
      <c r="Z888" t="str">
        <f>VLOOKUP(ARCHIVOS_COMPLETOS_QMI_1_AL_17_SEP_22[[#This Row],[Columna1]],Tabla5[CLAVE],1,0)</f>
        <v>563 - VILLA CLUBAIRES</v>
      </c>
    </row>
    <row r="889" spans="1:26" x14ac:dyDescent="0.3">
      <c r="A889" t="str">
        <f>CONCATENATE(ARCHIVOS_COMPLETOS_QMI_1_AL_17_SEP_22[[#This Row],[TIENDA HMPV]],ARCHIVOS_COMPLETOS_QMI_1_AL_17_SEP_22[[#This Row],[LINEA]])</f>
        <v>563 - VILLA CLUBCOCINAS</v>
      </c>
      <c r="B889" t="s">
        <v>294</v>
      </c>
      <c r="C889" t="s">
        <v>295</v>
      </c>
      <c r="D889" t="s">
        <v>30</v>
      </c>
      <c r="E889" t="s">
        <v>296</v>
      </c>
      <c r="F889" t="s">
        <v>26</v>
      </c>
      <c r="G889">
        <v>3</v>
      </c>
      <c r="T889" s="42"/>
      <c r="U889" s="42"/>
      <c r="W889" t="str">
        <f>VLOOKUP(ARCHIVOS_COMPLETOS_QMI_1_AL_17_SEP_22[[#This Row],[TIENDA HMPV]],Tabla6[[NOMBRE PDV HMPDV]:[RETAIL MAPPING]],2,0)</f>
        <v>PLATA</v>
      </c>
      <c r="X889">
        <f>SUM(ARCHIVOS_COMPLETOS_QMI_1_AL_17_SEP_22[[#This Row],[VENTAS MABE]:[OTROS]])</f>
        <v>0</v>
      </c>
      <c r="Y889" s="42">
        <f>IFERROR(ARCHIVOS_COMPLETOS_QMI_1_AL_17_SEP_22[[#This Row],[VENTAS MABE]]/ARCHIVOS_COMPLETOS_QMI_1_AL_17_SEP_22[[#This Row],[VENTAS INDURAMA]],0)</f>
        <v>0</v>
      </c>
      <c r="Z889" t="str">
        <f>VLOOKUP(ARCHIVOS_COMPLETOS_QMI_1_AL_17_SEP_22[[#This Row],[Columna1]],Tabla5[CLAVE],1,0)</f>
        <v>563 - VILLA CLUBCOCINAS</v>
      </c>
    </row>
    <row r="890" spans="1:26" x14ac:dyDescent="0.3">
      <c r="A890" t="str">
        <f>CONCATENATE(ARCHIVOS_COMPLETOS_QMI_1_AL_17_SEP_22[[#This Row],[TIENDA HMPV]],ARCHIVOS_COMPLETOS_QMI_1_AL_17_SEP_22[[#This Row],[LINEA]])</f>
        <v>563 - VILLA CLUBEMPOTRE</v>
      </c>
      <c r="B890" t="s">
        <v>294</v>
      </c>
      <c r="C890" t="s">
        <v>295</v>
      </c>
      <c r="D890" t="s">
        <v>30</v>
      </c>
      <c r="E890" t="s">
        <v>296</v>
      </c>
      <c r="F890" t="s">
        <v>32</v>
      </c>
      <c r="G890">
        <v>0</v>
      </c>
      <c r="T890" s="42"/>
      <c r="U890" s="42"/>
      <c r="W890" t="str">
        <f>VLOOKUP(ARCHIVOS_COMPLETOS_QMI_1_AL_17_SEP_22[[#This Row],[TIENDA HMPV]],Tabla6[[NOMBRE PDV HMPDV]:[RETAIL MAPPING]],2,0)</f>
        <v>PLATA</v>
      </c>
      <c r="X890">
        <f>SUM(ARCHIVOS_COMPLETOS_QMI_1_AL_17_SEP_22[[#This Row],[VENTAS MABE]:[OTROS]])</f>
        <v>0</v>
      </c>
      <c r="Y890" s="42">
        <f>IFERROR(ARCHIVOS_COMPLETOS_QMI_1_AL_17_SEP_22[[#This Row],[VENTAS MABE]]/ARCHIVOS_COMPLETOS_QMI_1_AL_17_SEP_22[[#This Row],[VENTAS INDURAMA]],0)</f>
        <v>0</v>
      </c>
      <c r="Z890" t="str">
        <f>VLOOKUP(ARCHIVOS_COMPLETOS_QMI_1_AL_17_SEP_22[[#This Row],[Columna1]],Tabla5[CLAVE],1,0)</f>
        <v>563 - VILLA CLUBEMPOTRE</v>
      </c>
    </row>
    <row r="891" spans="1:26" x14ac:dyDescent="0.3">
      <c r="A891" t="str">
        <f>CONCATENATE(ARCHIVOS_COMPLETOS_QMI_1_AL_17_SEP_22[[#This Row],[TIENDA HMPV]],ARCHIVOS_COMPLETOS_QMI_1_AL_17_SEP_22[[#This Row],[LINEA]])</f>
        <v>563 - VILLA CLUBGLOBALES</v>
      </c>
      <c r="B891" t="s">
        <v>294</v>
      </c>
      <c r="C891" t="s">
        <v>295</v>
      </c>
      <c r="D891" t="s">
        <v>30</v>
      </c>
      <c r="E891" t="s">
        <v>296</v>
      </c>
      <c r="F891" t="s">
        <v>27</v>
      </c>
      <c r="G891">
        <v>1</v>
      </c>
      <c r="T891" s="42"/>
      <c r="U891" s="42"/>
      <c r="W891" t="str">
        <f>VLOOKUP(ARCHIVOS_COMPLETOS_QMI_1_AL_17_SEP_22[[#This Row],[TIENDA HMPV]],Tabla6[[NOMBRE PDV HMPDV]:[RETAIL MAPPING]],2,0)</f>
        <v>PLATA</v>
      </c>
      <c r="X891">
        <f>SUM(ARCHIVOS_COMPLETOS_QMI_1_AL_17_SEP_22[[#This Row],[VENTAS MABE]:[OTROS]])</f>
        <v>0</v>
      </c>
      <c r="Y891" s="42">
        <f>IFERROR(ARCHIVOS_COMPLETOS_QMI_1_AL_17_SEP_22[[#This Row],[VENTAS MABE]]/ARCHIVOS_COMPLETOS_QMI_1_AL_17_SEP_22[[#This Row],[VENTAS INDURAMA]],0)</f>
        <v>0</v>
      </c>
      <c r="Z891" t="str">
        <f>VLOOKUP(ARCHIVOS_COMPLETOS_QMI_1_AL_17_SEP_22[[#This Row],[Columna1]],Tabla5[CLAVE],1,0)</f>
        <v>563 - VILLA CLUBGLOBALES</v>
      </c>
    </row>
    <row r="892" spans="1:26" x14ac:dyDescent="0.3">
      <c r="A892" t="str">
        <f>CONCATENATE(ARCHIVOS_COMPLETOS_QMI_1_AL_17_SEP_22[[#This Row],[TIENDA HMPV]],ARCHIVOS_COMPLETOS_QMI_1_AL_17_SEP_22[[#This Row],[LINEA]])</f>
        <v>563 - VILLA CLUBLAVADO</v>
      </c>
      <c r="B892" t="s">
        <v>294</v>
      </c>
      <c r="C892" t="s">
        <v>295</v>
      </c>
      <c r="D892" t="s">
        <v>30</v>
      </c>
      <c r="E892" t="s">
        <v>296</v>
      </c>
      <c r="F892" t="s">
        <v>28</v>
      </c>
      <c r="G892">
        <v>0</v>
      </c>
      <c r="T892" s="42"/>
      <c r="U892" s="42"/>
      <c r="W892" t="str">
        <f>VLOOKUP(ARCHIVOS_COMPLETOS_QMI_1_AL_17_SEP_22[[#This Row],[TIENDA HMPV]],Tabla6[[NOMBRE PDV HMPDV]:[RETAIL MAPPING]],2,0)</f>
        <v>PLATA</v>
      </c>
      <c r="X892">
        <f>SUM(ARCHIVOS_COMPLETOS_QMI_1_AL_17_SEP_22[[#This Row],[VENTAS MABE]:[OTROS]])</f>
        <v>0</v>
      </c>
      <c r="Y892" s="42">
        <f>IFERROR(ARCHIVOS_COMPLETOS_QMI_1_AL_17_SEP_22[[#This Row],[VENTAS MABE]]/ARCHIVOS_COMPLETOS_QMI_1_AL_17_SEP_22[[#This Row],[VENTAS INDURAMA]],0)</f>
        <v>0</v>
      </c>
      <c r="Z892" t="str">
        <f>VLOOKUP(ARCHIVOS_COMPLETOS_QMI_1_AL_17_SEP_22[[#This Row],[Columna1]],Tabla5[CLAVE],1,0)</f>
        <v>563 - VILLA CLUBLAVADO</v>
      </c>
    </row>
    <row r="893" spans="1:26" x14ac:dyDescent="0.3">
      <c r="A893" t="str">
        <f>CONCATENATE(ARCHIVOS_COMPLETOS_QMI_1_AL_17_SEP_22[[#This Row],[TIENDA HMPV]],ARCHIVOS_COMPLETOS_QMI_1_AL_17_SEP_22[[#This Row],[LINEA]])</f>
        <v>563 - VILLA CLUBREFRIGERACIÓN</v>
      </c>
      <c r="B893" t="s">
        <v>294</v>
      </c>
      <c r="C893" t="s">
        <v>295</v>
      </c>
      <c r="D893" t="s">
        <v>30</v>
      </c>
      <c r="E893" t="s">
        <v>296</v>
      </c>
      <c r="F893" t="s">
        <v>29</v>
      </c>
      <c r="G893">
        <v>1</v>
      </c>
      <c r="T893" s="42"/>
      <c r="U893" s="42"/>
      <c r="W893" t="str">
        <f>VLOOKUP(ARCHIVOS_COMPLETOS_QMI_1_AL_17_SEP_22[[#This Row],[TIENDA HMPV]],Tabla6[[NOMBRE PDV HMPDV]:[RETAIL MAPPING]],2,0)</f>
        <v>PLATA</v>
      </c>
      <c r="X893">
        <f>SUM(ARCHIVOS_COMPLETOS_QMI_1_AL_17_SEP_22[[#This Row],[VENTAS MABE]:[OTROS]])</f>
        <v>0</v>
      </c>
      <c r="Y893" s="42">
        <f>IFERROR(ARCHIVOS_COMPLETOS_QMI_1_AL_17_SEP_22[[#This Row],[VENTAS MABE]]/ARCHIVOS_COMPLETOS_QMI_1_AL_17_SEP_22[[#This Row],[VENTAS INDURAMA]],0)</f>
        <v>0</v>
      </c>
      <c r="Z893" t="str">
        <f>VLOOKUP(ARCHIVOS_COMPLETOS_QMI_1_AL_17_SEP_22[[#This Row],[Columna1]],Tabla5[CLAVE],1,0)</f>
        <v>563 - VILLA CLUBREFRIGERACIÓN</v>
      </c>
    </row>
    <row r="894" spans="1:26" x14ac:dyDescent="0.3">
      <c r="A894" t="str">
        <f>CONCATENATE(ARCHIVOS_COMPLETOS_QMI_1_AL_17_SEP_22[[#This Row],[TIENDA HMPV]],ARCHIVOS_COMPLETOS_QMI_1_AL_17_SEP_22[[#This Row],[LINEA]])</f>
        <v>640 - SUKOCINAAIRES</v>
      </c>
      <c r="B894" t="s">
        <v>294</v>
      </c>
      <c r="C894" t="s">
        <v>295</v>
      </c>
      <c r="D894" t="s">
        <v>45</v>
      </c>
      <c r="E894" t="s">
        <v>297</v>
      </c>
      <c r="F894" t="s">
        <v>25</v>
      </c>
      <c r="G894">
        <v>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P894">
        <v>0</v>
      </c>
      <c r="T894" s="42"/>
      <c r="U894" s="42"/>
      <c r="W894" t="str">
        <f>VLOOKUP(ARCHIVOS_COMPLETOS_QMI_1_AL_17_SEP_22[[#This Row],[TIENDA HMPV]],Tabla6[[NOMBRE PDV HMPDV]:[RETAIL MAPPING]],2,0)</f>
        <v>PLATINO</v>
      </c>
      <c r="X894">
        <f>SUM(ARCHIVOS_COMPLETOS_QMI_1_AL_17_SEP_22[[#This Row],[VENTAS MABE]:[OTROS]])</f>
        <v>0</v>
      </c>
      <c r="Y894" s="42">
        <f>IFERROR(ARCHIVOS_COMPLETOS_QMI_1_AL_17_SEP_22[[#This Row],[VENTAS MABE]]/ARCHIVOS_COMPLETOS_QMI_1_AL_17_SEP_22[[#This Row],[VENTAS INDURAMA]],0)</f>
        <v>0</v>
      </c>
      <c r="Z894" t="str">
        <f>VLOOKUP(ARCHIVOS_COMPLETOS_QMI_1_AL_17_SEP_22[[#This Row],[Columna1]],Tabla5[CLAVE],1,0)</f>
        <v>640 - SUKOCINAAIRES</v>
      </c>
    </row>
    <row r="895" spans="1:26" x14ac:dyDescent="0.3">
      <c r="A895" t="str">
        <f>CONCATENATE(ARCHIVOS_COMPLETOS_QMI_1_AL_17_SEP_22[[#This Row],[TIENDA HMPV]],ARCHIVOS_COMPLETOS_QMI_1_AL_17_SEP_22[[#This Row],[LINEA]])</f>
        <v>640 - SUKOCINACOCINAS</v>
      </c>
      <c r="B895" t="s">
        <v>294</v>
      </c>
      <c r="C895" t="s">
        <v>295</v>
      </c>
      <c r="D895" t="s">
        <v>45</v>
      </c>
      <c r="E895" t="s">
        <v>297</v>
      </c>
      <c r="F895" t="s">
        <v>26</v>
      </c>
      <c r="G895">
        <v>9</v>
      </c>
      <c r="H895">
        <v>2</v>
      </c>
      <c r="I895">
        <v>1</v>
      </c>
      <c r="J895">
        <v>0</v>
      </c>
      <c r="K895">
        <v>0</v>
      </c>
      <c r="L895">
        <v>0</v>
      </c>
      <c r="M895">
        <v>0</v>
      </c>
      <c r="P895">
        <v>0</v>
      </c>
      <c r="T895" s="42"/>
      <c r="U895" s="42"/>
      <c r="W895" t="str">
        <f>VLOOKUP(ARCHIVOS_COMPLETOS_QMI_1_AL_17_SEP_22[[#This Row],[TIENDA HMPV]],Tabla6[[NOMBRE PDV HMPDV]:[RETAIL MAPPING]],2,0)</f>
        <v>PLATINO</v>
      </c>
      <c r="X895">
        <f>SUM(ARCHIVOS_COMPLETOS_QMI_1_AL_17_SEP_22[[#This Row],[VENTAS MABE]:[OTROS]])</f>
        <v>3</v>
      </c>
      <c r="Y895" s="42">
        <f>IFERROR(ARCHIVOS_COMPLETOS_QMI_1_AL_17_SEP_22[[#This Row],[VENTAS MABE]]/ARCHIVOS_COMPLETOS_QMI_1_AL_17_SEP_22[[#This Row],[VENTAS INDURAMA]],0)</f>
        <v>2</v>
      </c>
      <c r="Z895" t="str">
        <f>VLOOKUP(ARCHIVOS_COMPLETOS_QMI_1_AL_17_SEP_22[[#This Row],[Columna1]],Tabla5[CLAVE],1,0)</f>
        <v>640 - SUKOCINACOCINAS</v>
      </c>
    </row>
    <row r="896" spans="1:26" x14ac:dyDescent="0.3">
      <c r="A896" t="str">
        <f>CONCATENATE(ARCHIVOS_COMPLETOS_QMI_1_AL_17_SEP_22[[#This Row],[TIENDA HMPV]],ARCHIVOS_COMPLETOS_QMI_1_AL_17_SEP_22[[#This Row],[LINEA]])</f>
        <v>640 - SUKOCINAEMPOTRE</v>
      </c>
      <c r="B896" t="s">
        <v>294</v>
      </c>
      <c r="C896" t="s">
        <v>295</v>
      </c>
      <c r="D896" t="s">
        <v>45</v>
      </c>
      <c r="E896" t="s">
        <v>297</v>
      </c>
      <c r="F896" t="s">
        <v>32</v>
      </c>
      <c r="G896">
        <v>13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P896">
        <v>2</v>
      </c>
      <c r="T896" s="42"/>
      <c r="U896" s="42"/>
      <c r="W896" t="str">
        <f>VLOOKUP(ARCHIVOS_COMPLETOS_QMI_1_AL_17_SEP_22[[#This Row],[TIENDA HMPV]],Tabla6[[NOMBRE PDV HMPDV]:[RETAIL MAPPING]],2,0)</f>
        <v>PLATINO</v>
      </c>
      <c r="X896">
        <f>SUM(ARCHIVOS_COMPLETOS_QMI_1_AL_17_SEP_22[[#This Row],[VENTAS MABE]:[OTROS]])</f>
        <v>2</v>
      </c>
      <c r="Y896" s="42">
        <f>IFERROR(ARCHIVOS_COMPLETOS_QMI_1_AL_17_SEP_22[[#This Row],[VENTAS MABE]]/ARCHIVOS_COMPLETOS_QMI_1_AL_17_SEP_22[[#This Row],[VENTAS INDURAMA]],0)</f>
        <v>0</v>
      </c>
      <c r="Z896" t="str">
        <f>VLOOKUP(ARCHIVOS_COMPLETOS_QMI_1_AL_17_SEP_22[[#This Row],[Columna1]],Tabla5[CLAVE],1,0)</f>
        <v>640 - SUKOCINAEMPOTRE</v>
      </c>
    </row>
    <row r="897" spans="1:26" x14ac:dyDescent="0.3">
      <c r="A897" t="str">
        <f>CONCATENATE(ARCHIVOS_COMPLETOS_QMI_1_AL_17_SEP_22[[#This Row],[TIENDA HMPV]],ARCHIVOS_COMPLETOS_QMI_1_AL_17_SEP_22[[#This Row],[LINEA]])</f>
        <v>640 - SUKOCINAGLOBALES</v>
      </c>
      <c r="B897" t="s">
        <v>294</v>
      </c>
      <c r="C897" t="s">
        <v>295</v>
      </c>
      <c r="D897" t="s">
        <v>45</v>
      </c>
      <c r="E897" t="s">
        <v>297</v>
      </c>
      <c r="F897" t="s">
        <v>27</v>
      </c>
      <c r="G897">
        <v>20</v>
      </c>
      <c r="H897">
        <v>2</v>
      </c>
      <c r="I897">
        <v>1</v>
      </c>
      <c r="J897">
        <v>3</v>
      </c>
      <c r="K897">
        <v>1</v>
      </c>
      <c r="L897">
        <v>0</v>
      </c>
      <c r="M897">
        <v>2</v>
      </c>
      <c r="P897">
        <v>5</v>
      </c>
      <c r="T897" s="42"/>
      <c r="U897" s="42"/>
      <c r="W897" t="str">
        <f>VLOOKUP(ARCHIVOS_COMPLETOS_QMI_1_AL_17_SEP_22[[#This Row],[TIENDA HMPV]],Tabla6[[NOMBRE PDV HMPDV]:[RETAIL MAPPING]],2,0)</f>
        <v>PLATINO</v>
      </c>
      <c r="X897">
        <f>SUM(ARCHIVOS_COMPLETOS_QMI_1_AL_17_SEP_22[[#This Row],[VENTAS MABE]:[OTROS]])</f>
        <v>14</v>
      </c>
      <c r="Y897" s="42">
        <f>IFERROR(ARCHIVOS_COMPLETOS_QMI_1_AL_17_SEP_22[[#This Row],[VENTAS MABE]]/ARCHIVOS_COMPLETOS_QMI_1_AL_17_SEP_22[[#This Row],[VENTAS INDURAMA]],0)</f>
        <v>2</v>
      </c>
      <c r="Z897" t="str">
        <f>VLOOKUP(ARCHIVOS_COMPLETOS_QMI_1_AL_17_SEP_22[[#This Row],[Columna1]],Tabla5[CLAVE],1,0)</f>
        <v>640 - SUKOCINAGLOBALES</v>
      </c>
    </row>
    <row r="898" spans="1:26" x14ac:dyDescent="0.3">
      <c r="A898" t="str">
        <f>CONCATENATE(ARCHIVOS_COMPLETOS_QMI_1_AL_17_SEP_22[[#This Row],[TIENDA HMPV]],ARCHIVOS_COMPLETOS_QMI_1_AL_17_SEP_22[[#This Row],[LINEA]])</f>
        <v>640 - SUKOCINALAVADO</v>
      </c>
      <c r="B898" t="s">
        <v>294</v>
      </c>
      <c r="C898" t="s">
        <v>295</v>
      </c>
      <c r="D898" t="s">
        <v>45</v>
      </c>
      <c r="E898" t="s">
        <v>297</v>
      </c>
      <c r="F898" t="s">
        <v>28</v>
      </c>
      <c r="G898">
        <v>7</v>
      </c>
      <c r="H898">
        <v>1</v>
      </c>
      <c r="I898">
        <v>0</v>
      </c>
      <c r="J898">
        <v>3</v>
      </c>
      <c r="K898">
        <v>0</v>
      </c>
      <c r="L898">
        <v>1</v>
      </c>
      <c r="M898">
        <v>0</v>
      </c>
      <c r="P898">
        <v>0</v>
      </c>
      <c r="T898" s="42"/>
      <c r="U898" s="42"/>
      <c r="W898" t="str">
        <f>VLOOKUP(ARCHIVOS_COMPLETOS_QMI_1_AL_17_SEP_22[[#This Row],[TIENDA HMPV]],Tabla6[[NOMBRE PDV HMPDV]:[RETAIL MAPPING]],2,0)</f>
        <v>PLATINO</v>
      </c>
      <c r="X898">
        <f>SUM(ARCHIVOS_COMPLETOS_QMI_1_AL_17_SEP_22[[#This Row],[VENTAS MABE]:[OTROS]])</f>
        <v>5</v>
      </c>
      <c r="Y898" s="42">
        <f>IFERROR(ARCHIVOS_COMPLETOS_QMI_1_AL_17_SEP_22[[#This Row],[VENTAS MABE]]/ARCHIVOS_COMPLETOS_QMI_1_AL_17_SEP_22[[#This Row],[VENTAS INDURAMA]],0)</f>
        <v>0</v>
      </c>
      <c r="Z898" t="str">
        <f>VLOOKUP(ARCHIVOS_COMPLETOS_QMI_1_AL_17_SEP_22[[#This Row],[Columna1]],Tabla5[CLAVE],1,0)</f>
        <v>640 - SUKOCINALAVADO</v>
      </c>
    </row>
    <row r="899" spans="1:26" x14ac:dyDescent="0.3">
      <c r="A899" t="str">
        <f>CONCATENATE(ARCHIVOS_COMPLETOS_QMI_1_AL_17_SEP_22[[#This Row],[TIENDA HMPV]],ARCHIVOS_COMPLETOS_QMI_1_AL_17_SEP_22[[#This Row],[LINEA]])</f>
        <v>640 - SUKOCINAREFRIGERACIÓN</v>
      </c>
      <c r="B899" t="s">
        <v>294</v>
      </c>
      <c r="C899" t="s">
        <v>295</v>
      </c>
      <c r="D899" t="s">
        <v>45</v>
      </c>
      <c r="E899" t="s">
        <v>297</v>
      </c>
      <c r="F899" t="s">
        <v>29</v>
      </c>
      <c r="G899">
        <v>10</v>
      </c>
      <c r="H899">
        <v>3</v>
      </c>
      <c r="I899">
        <v>0</v>
      </c>
      <c r="J899">
        <v>1</v>
      </c>
      <c r="K899">
        <v>3</v>
      </c>
      <c r="L899">
        <v>2</v>
      </c>
      <c r="M899">
        <v>0</v>
      </c>
      <c r="P899">
        <v>0</v>
      </c>
      <c r="T899" s="42"/>
      <c r="U899" s="42"/>
      <c r="W899" t="str">
        <f>VLOOKUP(ARCHIVOS_COMPLETOS_QMI_1_AL_17_SEP_22[[#This Row],[TIENDA HMPV]],Tabla6[[NOMBRE PDV HMPDV]:[RETAIL MAPPING]],2,0)</f>
        <v>PLATINO</v>
      </c>
      <c r="X899">
        <f>SUM(ARCHIVOS_COMPLETOS_QMI_1_AL_17_SEP_22[[#This Row],[VENTAS MABE]:[OTROS]])</f>
        <v>9</v>
      </c>
      <c r="Y899" s="42">
        <f>IFERROR(ARCHIVOS_COMPLETOS_QMI_1_AL_17_SEP_22[[#This Row],[VENTAS MABE]]/ARCHIVOS_COMPLETOS_QMI_1_AL_17_SEP_22[[#This Row],[VENTAS INDURAMA]],0)</f>
        <v>0</v>
      </c>
      <c r="Z899" t="str">
        <f>VLOOKUP(ARCHIVOS_COMPLETOS_QMI_1_AL_17_SEP_22[[#This Row],[Columna1]],Tabla5[CLAVE],1,0)</f>
        <v>640 - SUKOCINAREFRIGERACIÓN</v>
      </c>
    </row>
    <row r="900" spans="1:26" x14ac:dyDescent="0.3">
      <c r="A900" t="str">
        <f>CONCATENATE(ARCHIVOS_COMPLETOS_QMI_1_AL_17_SEP_22[[#This Row],[TIENDA HMPV]],ARCHIVOS_COMPLETOS_QMI_1_AL_17_SEP_22[[#This Row],[LINEA]])</f>
        <v>722 - VEGA SAMBORONDONAIRES</v>
      </c>
      <c r="B900" t="s">
        <v>294</v>
      </c>
      <c r="C900" t="s">
        <v>295</v>
      </c>
      <c r="D900" t="s">
        <v>192</v>
      </c>
      <c r="E900" t="s">
        <v>298</v>
      </c>
      <c r="F900" t="s">
        <v>25</v>
      </c>
      <c r="G900">
        <v>0</v>
      </c>
      <c r="T900" s="42"/>
      <c r="U900" s="42"/>
      <c r="W900" t="str">
        <f>VLOOKUP(ARCHIVOS_COMPLETOS_QMI_1_AL_17_SEP_22[[#This Row],[TIENDA HMPV]],Tabla6[[NOMBRE PDV HMPDV]:[RETAIL MAPPING]],2,0)</f>
        <v>PLATINO</v>
      </c>
      <c r="X900">
        <f>SUM(ARCHIVOS_COMPLETOS_QMI_1_AL_17_SEP_22[[#This Row],[VENTAS MABE]:[OTROS]])</f>
        <v>0</v>
      </c>
      <c r="Y900" s="42">
        <f>IFERROR(ARCHIVOS_COMPLETOS_QMI_1_AL_17_SEP_22[[#This Row],[VENTAS MABE]]/ARCHIVOS_COMPLETOS_QMI_1_AL_17_SEP_22[[#This Row],[VENTAS INDURAMA]],0)</f>
        <v>0</v>
      </c>
      <c r="Z900" t="str">
        <f>VLOOKUP(ARCHIVOS_COMPLETOS_QMI_1_AL_17_SEP_22[[#This Row],[Columna1]],Tabla5[CLAVE],1,0)</f>
        <v>722 - VEGA SAMBORONDONAIRES</v>
      </c>
    </row>
    <row r="901" spans="1:26" x14ac:dyDescent="0.3">
      <c r="A901" t="str">
        <f>CONCATENATE(ARCHIVOS_COMPLETOS_QMI_1_AL_17_SEP_22[[#This Row],[TIENDA HMPV]],ARCHIVOS_COMPLETOS_QMI_1_AL_17_SEP_22[[#This Row],[LINEA]])</f>
        <v>722 - VEGA SAMBORONDONCOCINAS</v>
      </c>
      <c r="B901" t="s">
        <v>294</v>
      </c>
      <c r="C901" t="s">
        <v>295</v>
      </c>
      <c r="D901" t="s">
        <v>192</v>
      </c>
      <c r="E901" t="s">
        <v>298</v>
      </c>
      <c r="F901" t="s">
        <v>26</v>
      </c>
      <c r="G901">
        <v>1</v>
      </c>
      <c r="T901" s="42"/>
      <c r="U901" s="42"/>
      <c r="W901" t="str">
        <f>VLOOKUP(ARCHIVOS_COMPLETOS_QMI_1_AL_17_SEP_22[[#This Row],[TIENDA HMPV]],Tabla6[[NOMBRE PDV HMPDV]:[RETAIL MAPPING]],2,0)</f>
        <v>PLATINO</v>
      </c>
      <c r="X901">
        <f>SUM(ARCHIVOS_COMPLETOS_QMI_1_AL_17_SEP_22[[#This Row],[VENTAS MABE]:[OTROS]])</f>
        <v>0</v>
      </c>
      <c r="Y901" s="42">
        <f>IFERROR(ARCHIVOS_COMPLETOS_QMI_1_AL_17_SEP_22[[#This Row],[VENTAS MABE]]/ARCHIVOS_COMPLETOS_QMI_1_AL_17_SEP_22[[#This Row],[VENTAS INDURAMA]],0)</f>
        <v>0</v>
      </c>
      <c r="Z901" t="str">
        <f>VLOOKUP(ARCHIVOS_COMPLETOS_QMI_1_AL_17_SEP_22[[#This Row],[Columna1]],Tabla5[CLAVE],1,0)</f>
        <v>722 - VEGA SAMBORONDONCOCINAS</v>
      </c>
    </row>
    <row r="902" spans="1:26" x14ac:dyDescent="0.3">
      <c r="A902" t="str">
        <f>CONCATENATE(ARCHIVOS_COMPLETOS_QMI_1_AL_17_SEP_22[[#This Row],[TIENDA HMPV]],ARCHIVOS_COMPLETOS_QMI_1_AL_17_SEP_22[[#This Row],[LINEA]])</f>
        <v>722 - VEGA SAMBORONDONEMPOTRE</v>
      </c>
      <c r="B902" t="s">
        <v>294</v>
      </c>
      <c r="C902" t="s">
        <v>295</v>
      </c>
      <c r="D902" t="s">
        <v>192</v>
      </c>
      <c r="E902" t="s">
        <v>298</v>
      </c>
      <c r="F902" t="s">
        <v>32</v>
      </c>
      <c r="G902">
        <v>12</v>
      </c>
      <c r="T902" s="42"/>
      <c r="U902" s="42"/>
      <c r="W902" t="str">
        <f>VLOOKUP(ARCHIVOS_COMPLETOS_QMI_1_AL_17_SEP_22[[#This Row],[TIENDA HMPV]],Tabla6[[NOMBRE PDV HMPDV]:[RETAIL MAPPING]],2,0)</f>
        <v>PLATINO</v>
      </c>
      <c r="X902">
        <f>SUM(ARCHIVOS_COMPLETOS_QMI_1_AL_17_SEP_22[[#This Row],[VENTAS MABE]:[OTROS]])</f>
        <v>0</v>
      </c>
      <c r="Y902" s="42">
        <f>IFERROR(ARCHIVOS_COMPLETOS_QMI_1_AL_17_SEP_22[[#This Row],[VENTAS MABE]]/ARCHIVOS_COMPLETOS_QMI_1_AL_17_SEP_22[[#This Row],[VENTAS INDURAMA]],0)</f>
        <v>0</v>
      </c>
      <c r="Z902" t="str">
        <f>VLOOKUP(ARCHIVOS_COMPLETOS_QMI_1_AL_17_SEP_22[[#This Row],[Columna1]],Tabla5[CLAVE],1,0)</f>
        <v>722 - VEGA SAMBORONDONEMPOTRE</v>
      </c>
    </row>
    <row r="903" spans="1:26" x14ac:dyDescent="0.3">
      <c r="A903" t="str">
        <f>CONCATENATE(ARCHIVOS_COMPLETOS_QMI_1_AL_17_SEP_22[[#This Row],[TIENDA HMPV]],ARCHIVOS_COMPLETOS_QMI_1_AL_17_SEP_22[[#This Row],[LINEA]])</f>
        <v>722 - VEGA SAMBORONDONGLOBALES</v>
      </c>
      <c r="B903" t="s">
        <v>294</v>
      </c>
      <c r="C903" t="s">
        <v>295</v>
      </c>
      <c r="D903" t="s">
        <v>192</v>
      </c>
      <c r="E903" t="s">
        <v>298</v>
      </c>
      <c r="F903" t="s">
        <v>27</v>
      </c>
      <c r="G903">
        <v>10</v>
      </c>
      <c r="T903" s="42"/>
      <c r="U903" s="42"/>
      <c r="W903" t="str">
        <f>VLOOKUP(ARCHIVOS_COMPLETOS_QMI_1_AL_17_SEP_22[[#This Row],[TIENDA HMPV]],Tabla6[[NOMBRE PDV HMPDV]:[RETAIL MAPPING]],2,0)</f>
        <v>PLATINO</v>
      </c>
      <c r="X903">
        <f>SUM(ARCHIVOS_COMPLETOS_QMI_1_AL_17_SEP_22[[#This Row],[VENTAS MABE]:[OTROS]])</f>
        <v>0</v>
      </c>
      <c r="Y903" s="42">
        <f>IFERROR(ARCHIVOS_COMPLETOS_QMI_1_AL_17_SEP_22[[#This Row],[VENTAS MABE]]/ARCHIVOS_COMPLETOS_QMI_1_AL_17_SEP_22[[#This Row],[VENTAS INDURAMA]],0)</f>
        <v>0</v>
      </c>
      <c r="Z903" t="str">
        <f>VLOOKUP(ARCHIVOS_COMPLETOS_QMI_1_AL_17_SEP_22[[#This Row],[Columna1]],Tabla5[CLAVE],1,0)</f>
        <v>722 - VEGA SAMBORONDONGLOBALES</v>
      </c>
    </row>
    <row r="904" spans="1:26" x14ac:dyDescent="0.3">
      <c r="A904" t="str">
        <f>CONCATENATE(ARCHIVOS_COMPLETOS_QMI_1_AL_17_SEP_22[[#This Row],[TIENDA HMPV]],ARCHIVOS_COMPLETOS_QMI_1_AL_17_SEP_22[[#This Row],[LINEA]])</f>
        <v>722 - VEGA SAMBORONDONLAVADO</v>
      </c>
      <c r="B904" t="s">
        <v>294</v>
      </c>
      <c r="C904" t="s">
        <v>295</v>
      </c>
      <c r="D904" t="s">
        <v>192</v>
      </c>
      <c r="E904" t="s">
        <v>298</v>
      </c>
      <c r="F904" t="s">
        <v>28</v>
      </c>
      <c r="G904">
        <v>11</v>
      </c>
      <c r="T904" s="42"/>
      <c r="U904" s="42"/>
      <c r="W904" t="str">
        <f>VLOOKUP(ARCHIVOS_COMPLETOS_QMI_1_AL_17_SEP_22[[#This Row],[TIENDA HMPV]],Tabla6[[NOMBRE PDV HMPDV]:[RETAIL MAPPING]],2,0)</f>
        <v>PLATINO</v>
      </c>
      <c r="X904">
        <f>SUM(ARCHIVOS_COMPLETOS_QMI_1_AL_17_SEP_22[[#This Row],[VENTAS MABE]:[OTROS]])</f>
        <v>0</v>
      </c>
      <c r="Y904" s="42">
        <f>IFERROR(ARCHIVOS_COMPLETOS_QMI_1_AL_17_SEP_22[[#This Row],[VENTAS MABE]]/ARCHIVOS_COMPLETOS_QMI_1_AL_17_SEP_22[[#This Row],[VENTAS INDURAMA]],0)</f>
        <v>0</v>
      </c>
      <c r="Z904" t="str">
        <f>VLOOKUP(ARCHIVOS_COMPLETOS_QMI_1_AL_17_SEP_22[[#This Row],[Columna1]],Tabla5[CLAVE],1,0)</f>
        <v>722 - VEGA SAMBORONDONLAVADO</v>
      </c>
    </row>
    <row r="905" spans="1:26" x14ac:dyDescent="0.3">
      <c r="A905" t="str">
        <f>CONCATENATE(ARCHIVOS_COMPLETOS_QMI_1_AL_17_SEP_22[[#This Row],[TIENDA HMPV]],ARCHIVOS_COMPLETOS_QMI_1_AL_17_SEP_22[[#This Row],[LINEA]])</f>
        <v>722 - VEGA SAMBORONDONREFRIGERACIÓN</v>
      </c>
      <c r="B905" t="s">
        <v>294</v>
      </c>
      <c r="C905" t="s">
        <v>295</v>
      </c>
      <c r="D905" t="s">
        <v>192</v>
      </c>
      <c r="E905" t="s">
        <v>298</v>
      </c>
      <c r="F905" t="s">
        <v>29</v>
      </c>
      <c r="G905">
        <v>8</v>
      </c>
      <c r="T905" s="42"/>
      <c r="U905" s="42"/>
      <c r="W905" t="str">
        <f>VLOOKUP(ARCHIVOS_COMPLETOS_QMI_1_AL_17_SEP_22[[#This Row],[TIENDA HMPV]],Tabla6[[NOMBRE PDV HMPDV]:[RETAIL MAPPING]],2,0)</f>
        <v>PLATINO</v>
      </c>
      <c r="X905">
        <f>SUM(ARCHIVOS_COMPLETOS_QMI_1_AL_17_SEP_22[[#This Row],[VENTAS MABE]:[OTROS]])</f>
        <v>0</v>
      </c>
      <c r="Y905" s="42">
        <f>IFERROR(ARCHIVOS_COMPLETOS_QMI_1_AL_17_SEP_22[[#This Row],[VENTAS MABE]]/ARCHIVOS_COMPLETOS_QMI_1_AL_17_SEP_22[[#This Row],[VENTAS INDURAMA]],0)</f>
        <v>0</v>
      </c>
      <c r="Z905" t="str">
        <f>VLOOKUP(ARCHIVOS_COMPLETOS_QMI_1_AL_17_SEP_22[[#This Row],[Columna1]],Tabla5[CLAVE],1,0)</f>
        <v>722 - VEGA SAMBORONDONREFRIGERACIÓN</v>
      </c>
    </row>
    <row r="906" spans="1:26" x14ac:dyDescent="0.3">
      <c r="A906" t="str">
        <f>CONCATENATE(ARCHIVOS_COMPLETOS_QMI_1_AL_17_SEP_22[[#This Row],[TIENDA HMPV]],ARCHIVOS_COMPLETOS_QMI_1_AL_17_SEP_22[[#This Row],[LINEA]])</f>
        <v>498 - MILAGROAIRES</v>
      </c>
      <c r="B906" t="s">
        <v>702</v>
      </c>
      <c r="C906" t="s">
        <v>647</v>
      </c>
      <c r="D906" t="s">
        <v>23</v>
      </c>
      <c r="E906" t="s">
        <v>703</v>
      </c>
      <c r="F906" t="s">
        <v>25</v>
      </c>
      <c r="G906">
        <v>2</v>
      </c>
      <c r="T906" s="42"/>
      <c r="U906" s="42"/>
      <c r="W906" t="str">
        <f>VLOOKUP(ARCHIVOS_COMPLETOS_QMI_1_AL_17_SEP_22[[#This Row],[TIENDA HMPV]],Tabla6[[NOMBRE PDV HMPDV]:[RETAIL MAPPING]],2,0)</f>
        <v>PLATINO</v>
      </c>
      <c r="X906">
        <f>SUM(ARCHIVOS_COMPLETOS_QMI_1_AL_17_SEP_22[[#This Row],[VENTAS MABE]:[OTROS]])</f>
        <v>0</v>
      </c>
      <c r="Y906" s="42">
        <f>IFERROR(ARCHIVOS_COMPLETOS_QMI_1_AL_17_SEP_22[[#This Row],[VENTAS MABE]]/ARCHIVOS_COMPLETOS_QMI_1_AL_17_SEP_22[[#This Row],[VENTAS INDURAMA]],0)</f>
        <v>0</v>
      </c>
      <c r="Z906" t="str">
        <f>VLOOKUP(ARCHIVOS_COMPLETOS_QMI_1_AL_17_SEP_22[[#This Row],[Columna1]],Tabla5[CLAVE],1,0)</f>
        <v>498 - MILAGROAIRES</v>
      </c>
    </row>
    <row r="907" spans="1:26" x14ac:dyDescent="0.3">
      <c r="A907" t="str">
        <f>CONCATENATE(ARCHIVOS_COMPLETOS_QMI_1_AL_17_SEP_22[[#This Row],[TIENDA HMPV]],ARCHIVOS_COMPLETOS_QMI_1_AL_17_SEP_22[[#This Row],[LINEA]])</f>
        <v>498 - MILAGROCOCINAS</v>
      </c>
      <c r="B907" t="s">
        <v>702</v>
      </c>
      <c r="C907" t="s">
        <v>647</v>
      </c>
      <c r="D907" t="s">
        <v>23</v>
      </c>
      <c r="E907" t="s">
        <v>703</v>
      </c>
      <c r="F907" t="s">
        <v>26</v>
      </c>
      <c r="G907">
        <v>10</v>
      </c>
      <c r="H907">
        <v>6</v>
      </c>
      <c r="I907">
        <v>3</v>
      </c>
      <c r="T907" s="42"/>
      <c r="U907" s="42"/>
      <c r="W907" t="str">
        <f>VLOOKUP(ARCHIVOS_COMPLETOS_QMI_1_AL_17_SEP_22[[#This Row],[TIENDA HMPV]],Tabla6[[NOMBRE PDV HMPDV]:[RETAIL MAPPING]],2,0)</f>
        <v>PLATINO</v>
      </c>
      <c r="X907">
        <f>SUM(ARCHIVOS_COMPLETOS_QMI_1_AL_17_SEP_22[[#This Row],[VENTAS MABE]:[OTROS]])</f>
        <v>9</v>
      </c>
      <c r="Y907" s="42">
        <f>IFERROR(ARCHIVOS_COMPLETOS_QMI_1_AL_17_SEP_22[[#This Row],[VENTAS MABE]]/ARCHIVOS_COMPLETOS_QMI_1_AL_17_SEP_22[[#This Row],[VENTAS INDURAMA]],0)</f>
        <v>2</v>
      </c>
      <c r="Z907" t="str">
        <f>VLOOKUP(ARCHIVOS_COMPLETOS_QMI_1_AL_17_SEP_22[[#This Row],[Columna1]],Tabla5[CLAVE],1,0)</f>
        <v>498 - MILAGROCOCINAS</v>
      </c>
    </row>
    <row r="908" spans="1:26" x14ac:dyDescent="0.3">
      <c r="A908" t="str">
        <f>CONCATENATE(ARCHIVOS_COMPLETOS_QMI_1_AL_17_SEP_22[[#This Row],[TIENDA HMPV]],ARCHIVOS_COMPLETOS_QMI_1_AL_17_SEP_22[[#This Row],[LINEA]])</f>
        <v>498 - MILAGROEMPOTRE</v>
      </c>
      <c r="B908" t="s">
        <v>702</v>
      </c>
      <c r="C908" t="s">
        <v>647</v>
      </c>
      <c r="D908" t="s">
        <v>23</v>
      </c>
      <c r="E908" t="s">
        <v>703</v>
      </c>
      <c r="F908" t="s">
        <v>32</v>
      </c>
      <c r="G908">
        <v>0</v>
      </c>
      <c r="T908" s="42"/>
      <c r="U908" s="42"/>
      <c r="W908" t="str">
        <f>VLOOKUP(ARCHIVOS_COMPLETOS_QMI_1_AL_17_SEP_22[[#This Row],[TIENDA HMPV]],Tabla6[[NOMBRE PDV HMPDV]:[RETAIL MAPPING]],2,0)</f>
        <v>PLATINO</v>
      </c>
      <c r="X908">
        <f>SUM(ARCHIVOS_COMPLETOS_QMI_1_AL_17_SEP_22[[#This Row],[VENTAS MABE]:[OTROS]])</f>
        <v>0</v>
      </c>
      <c r="Y908" s="42">
        <f>IFERROR(ARCHIVOS_COMPLETOS_QMI_1_AL_17_SEP_22[[#This Row],[VENTAS MABE]]/ARCHIVOS_COMPLETOS_QMI_1_AL_17_SEP_22[[#This Row],[VENTAS INDURAMA]],0)</f>
        <v>0</v>
      </c>
      <c r="Z908" t="str">
        <f>VLOOKUP(ARCHIVOS_COMPLETOS_QMI_1_AL_17_SEP_22[[#This Row],[Columna1]],Tabla5[CLAVE],1,0)</f>
        <v>498 - MILAGROEMPOTRE</v>
      </c>
    </row>
    <row r="909" spans="1:26" x14ac:dyDescent="0.3">
      <c r="A909" t="str">
        <f>CONCATENATE(ARCHIVOS_COMPLETOS_QMI_1_AL_17_SEP_22[[#This Row],[TIENDA HMPV]],ARCHIVOS_COMPLETOS_QMI_1_AL_17_SEP_22[[#This Row],[LINEA]])</f>
        <v>498 - MILAGROGLOBALES</v>
      </c>
      <c r="B909" t="s">
        <v>702</v>
      </c>
      <c r="C909" t="s">
        <v>647</v>
      </c>
      <c r="D909" t="s">
        <v>23</v>
      </c>
      <c r="E909" t="s">
        <v>703</v>
      </c>
      <c r="F909" t="s">
        <v>27</v>
      </c>
      <c r="G909">
        <v>0</v>
      </c>
      <c r="T909" s="42"/>
      <c r="U909" s="42"/>
      <c r="W909" t="str">
        <f>VLOOKUP(ARCHIVOS_COMPLETOS_QMI_1_AL_17_SEP_22[[#This Row],[TIENDA HMPV]],Tabla6[[NOMBRE PDV HMPDV]:[RETAIL MAPPING]],2,0)</f>
        <v>PLATINO</v>
      </c>
      <c r="X909">
        <f>SUM(ARCHIVOS_COMPLETOS_QMI_1_AL_17_SEP_22[[#This Row],[VENTAS MABE]:[OTROS]])</f>
        <v>0</v>
      </c>
      <c r="Y909" s="42">
        <f>IFERROR(ARCHIVOS_COMPLETOS_QMI_1_AL_17_SEP_22[[#This Row],[VENTAS MABE]]/ARCHIVOS_COMPLETOS_QMI_1_AL_17_SEP_22[[#This Row],[VENTAS INDURAMA]],0)</f>
        <v>0</v>
      </c>
      <c r="Z909" t="str">
        <f>VLOOKUP(ARCHIVOS_COMPLETOS_QMI_1_AL_17_SEP_22[[#This Row],[Columna1]],Tabla5[CLAVE],1,0)</f>
        <v>498 - MILAGROGLOBALES</v>
      </c>
    </row>
    <row r="910" spans="1:26" x14ac:dyDescent="0.3">
      <c r="A910" t="str">
        <f>CONCATENATE(ARCHIVOS_COMPLETOS_QMI_1_AL_17_SEP_22[[#This Row],[TIENDA HMPV]],ARCHIVOS_COMPLETOS_QMI_1_AL_17_SEP_22[[#This Row],[LINEA]])</f>
        <v>498 - MILAGROLAVADO</v>
      </c>
      <c r="B910" t="s">
        <v>702</v>
      </c>
      <c r="C910" t="s">
        <v>647</v>
      </c>
      <c r="D910" t="s">
        <v>23</v>
      </c>
      <c r="E910" t="s">
        <v>703</v>
      </c>
      <c r="F910" t="s">
        <v>28</v>
      </c>
      <c r="G910">
        <v>1</v>
      </c>
      <c r="T910" s="42"/>
      <c r="U910" s="42"/>
      <c r="W910" t="str">
        <f>VLOOKUP(ARCHIVOS_COMPLETOS_QMI_1_AL_17_SEP_22[[#This Row],[TIENDA HMPV]],Tabla6[[NOMBRE PDV HMPDV]:[RETAIL MAPPING]],2,0)</f>
        <v>PLATINO</v>
      </c>
      <c r="X910">
        <f>SUM(ARCHIVOS_COMPLETOS_QMI_1_AL_17_SEP_22[[#This Row],[VENTAS MABE]:[OTROS]])</f>
        <v>0</v>
      </c>
      <c r="Y910" s="42">
        <f>IFERROR(ARCHIVOS_COMPLETOS_QMI_1_AL_17_SEP_22[[#This Row],[VENTAS MABE]]/ARCHIVOS_COMPLETOS_QMI_1_AL_17_SEP_22[[#This Row],[VENTAS INDURAMA]],0)</f>
        <v>0</v>
      </c>
      <c r="Z910" t="str">
        <f>VLOOKUP(ARCHIVOS_COMPLETOS_QMI_1_AL_17_SEP_22[[#This Row],[Columna1]],Tabla5[CLAVE],1,0)</f>
        <v>498 - MILAGROLAVADO</v>
      </c>
    </row>
    <row r="911" spans="1:26" x14ac:dyDescent="0.3">
      <c r="A911" t="str">
        <f>CONCATENATE(ARCHIVOS_COMPLETOS_QMI_1_AL_17_SEP_22[[#This Row],[TIENDA HMPV]],ARCHIVOS_COMPLETOS_QMI_1_AL_17_SEP_22[[#This Row],[LINEA]])</f>
        <v>498 - MILAGROREFRIGERACIÓN</v>
      </c>
      <c r="B911" t="s">
        <v>702</v>
      </c>
      <c r="C911" t="s">
        <v>647</v>
      </c>
      <c r="D911" t="s">
        <v>23</v>
      </c>
      <c r="E911" t="s">
        <v>703</v>
      </c>
      <c r="F911" t="s">
        <v>29</v>
      </c>
      <c r="G911">
        <v>8</v>
      </c>
      <c r="H911">
        <v>5</v>
      </c>
      <c r="I911">
        <v>2</v>
      </c>
      <c r="T911" s="42"/>
      <c r="U911" s="42"/>
      <c r="W911" t="str">
        <f>VLOOKUP(ARCHIVOS_COMPLETOS_QMI_1_AL_17_SEP_22[[#This Row],[TIENDA HMPV]],Tabla6[[NOMBRE PDV HMPDV]:[RETAIL MAPPING]],2,0)</f>
        <v>PLATINO</v>
      </c>
      <c r="X911">
        <f>SUM(ARCHIVOS_COMPLETOS_QMI_1_AL_17_SEP_22[[#This Row],[VENTAS MABE]:[OTROS]])</f>
        <v>7</v>
      </c>
      <c r="Y911" s="42">
        <f>IFERROR(ARCHIVOS_COMPLETOS_QMI_1_AL_17_SEP_22[[#This Row],[VENTAS MABE]]/ARCHIVOS_COMPLETOS_QMI_1_AL_17_SEP_22[[#This Row],[VENTAS INDURAMA]],0)</f>
        <v>2.5</v>
      </c>
      <c r="Z911" t="str">
        <f>VLOOKUP(ARCHIVOS_COMPLETOS_QMI_1_AL_17_SEP_22[[#This Row],[Columna1]],Tabla5[CLAVE],1,0)</f>
        <v>498 - MILAGROREFRIGERACIÓN</v>
      </c>
    </row>
    <row r="912" spans="1:26" x14ac:dyDescent="0.3">
      <c r="A912" t="str">
        <f>CONCATENATE(ARCHIVOS_COMPLETOS_QMI_1_AL_17_SEP_22[[#This Row],[TIENDA HMPV]],ARCHIVOS_COMPLETOS_QMI_1_AL_17_SEP_22[[#This Row],[LINEA]])</f>
        <v>510 - MILAGROAIRES</v>
      </c>
      <c r="B912" t="s">
        <v>702</v>
      </c>
      <c r="C912" t="s">
        <v>647</v>
      </c>
      <c r="D912" t="s">
        <v>30</v>
      </c>
      <c r="E912" t="s">
        <v>704</v>
      </c>
      <c r="F912" t="s">
        <v>25</v>
      </c>
      <c r="G912">
        <v>2</v>
      </c>
      <c r="T912" s="42"/>
      <c r="U912" s="42"/>
      <c r="W912" t="str">
        <f>VLOOKUP(ARCHIVOS_COMPLETOS_QMI_1_AL_17_SEP_22[[#This Row],[TIENDA HMPV]],Tabla6[[NOMBRE PDV HMPDV]:[RETAIL MAPPING]],2,0)</f>
        <v>PLATINO</v>
      </c>
      <c r="X912">
        <f>SUM(ARCHIVOS_COMPLETOS_QMI_1_AL_17_SEP_22[[#This Row],[VENTAS MABE]:[OTROS]])</f>
        <v>0</v>
      </c>
      <c r="Y912" s="42">
        <f>IFERROR(ARCHIVOS_COMPLETOS_QMI_1_AL_17_SEP_22[[#This Row],[VENTAS MABE]]/ARCHIVOS_COMPLETOS_QMI_1_AL_17_SEP_22[[#This Row],[VENTAS INDURAMA]],0)</f>
        <v>0</v>
      </c>
      <c r="Z912" t="str">
        <f>VLOOKUP(ARCHIVOS_COMPLETOS_QMI_1_AL_17_SEP_22[[#This Row],[Columna1]],Tabla5[CLAVE],1,0)</f>
        <v>510 - MILAGROAIRES</v>
      </c>
    </row>
    <row r="913" spans="1:26" x14ac:dyDescent="0.3">
      <c r="A913" t="str">
        <f>CONCATENATE(ARCHIVOS_COMPLETOS_QMI_1_AL_17_SEP_22[[#This Row],[TIENDA HMPV]],ARCHIVOS_COMPLETOS_QMI_1_AL_17_SEP_22[[#This Row],[LINEA]])</f>
        <v>510 - MILAGROCOCINAS</v>
      </c>
      <c r="B913" t="s">
        <v>702</v>
      </c>
      <c r="C913" t="s">
        <v>647</v>
      </c>
      <c r="D913" t="s">
        <v>30</v>
      </c>
      <c r="E913" t="s">
        <v>704</v>
      </c>
      <c r="F913" t="s">
        <v>26</v>
      </c>
      <c r="G913">
        <v>7</v>
      </c>
      <c r="H913">
        <v>2</v>
      </c>
      <c r="I913">
        <v>5</v>
      </c>
      <c r="T913" s="42"/>
      <c r="U913" s="42"/>
      <c r="W913" t="str">
        <f>VLOOKUP(ARCHIVOS_COMPLETOS_QMI_1_AL_17_SEP_22[[#This Row],[TIENDA HMPV]],Tabla6[[NOMBRE PDV HMPDV]:[RETAIL MAPPING]],2,0)</f>
        <v>PLATINO</v>
      </c>
      <c r="X913">
        <f>SUM(ARCHIVOS_COMPLETOS_QMI_1_AL_17_SEP_22[[#This Row],[VENTAS MABE]:[OTROS]])</f>
        <v>7</v>
      </c>
      <c r="Y913" s="42">
        <f>IFERROR(ARCHIVOS_COMPLETOS_QMI_1_AL_17_SEP_22[[#This Row],[VENTAS MABE]]/ARCHIVOS_COMPLETOS_QMI_1_AL_17_SEP_22[[#This Row],[VENTAS INDURAMA]],0)</f>
        <v>0.4</v>
      </c>
      <c r="Z913" t="str">
        <f>VLOOKUP(ARCHIVOS_COMPLETOS_QMI_1_AL_17_SEP_22[[#This Row],[Columna1]],Tabla5[CLAVE],1,0)</f>
        <v>510 - MILAGROCOCINAS</v>
      </c>
    </row>
    <row r="914" spans="1:26" x14ac:dyDescent="0.3">
      <c r="A914" t="str">
        <f>CONCATENATE(ARCHIVOS_COMPLETOS_QMI_1_AL_17_SEP_22[[#This Row],[TIENDA HMPV]],ARCHIVOS_COMPLETOS_QMI_1_AL_17_SEP_22[[#This Row],[LINEA]])</f>
        <v>510 - MILAGROGLOBALES</v>
      </c>
      <c r="B914" t="s">
        <v>702</v>
      </c>
      <c r="C914" t="s">
        <v>647</v>
      </c>
      <c r="D914" t="s">
        <v>30</v>
      </c>
      <c r="E914" t="s">
        <v>704</v>
      </c>
      <c r="F914" t="s">
        <v>27</v>
      </c>
      <c r="G914">
        <v>3</v>
      </c>
      <c r="H914">
        <v>1</v>
      </c>
      <c r="I914">
        <v>2</v>
      </c>
      <c r="T914" s="42"/>
      <c r="U914" s="42"/>
      <c r="W914" t="str">
        <f>VLOOKUP(ARCHIVOS_COMPLETOS_QMI_1_AL_17_SEP_22[[#This Row],[TIENDA HMPV]],Tabla6[[NOMBRE PDV HMPDV]:[RETAIL MAPPING]],2,0)</f>
        <v>PLATINO</v>
      </c>
      <c r="X914">
        <f>SUM(ARCHIVOS_COMPLETOS_QMI_1_AL_17_SEP_22[[#This Row],[VENTAS MABE]:[OTROS]])</f>
        <v>3</v>
      </c>
      <c r="Y914" s="42">
        <f>IFERROR(ARCHIVOS_COMPLETOS_QMI_1_AL_17_SEP_22[[#This Row],[VENTAS MABE]]/ARCHIVOS_COMPLETOS_QMI_1_AL_17_SEP_22[[#This Row],[VENTAS INDURAMA]],0)</f>
        <v>0.5</v>
      </c>
      <c r="Z914" t="str">
        <f>VLOOKUP(ARCHIVOS_COMPLETOS_QMI_1_AL_17_SEP_22[[#This Row],[Columna1]],Tabla5[CLAVE],1,0)</f>
        <v>510 - MILAGROGLOBALES</v>
      </c>
    </row>
    <row r="915" spans="1:26" x14ac:dyDescent="0.3">
      <c r="A915" t="str">
        <f>CONCATENATE(ARCHIVOS_COMPLETOS_QMI_1_AL_17_SEP_22[[#This Row],[TIENDA HMPV]],ARCHIVOS_COMPLETOS_QMI_1_AL_17_SEP_22[[#This Row],[LINEA]])</f>
        <v>510 - MILAGROLAVADO</v>
      </c>
      <c r="B915" t="s">
        <v>702</v>
      </c>
      <c r="C915" t="s">
        <v>647</v>
      </c>
      <c r="D915" t="s">
        <v>30</v>
      </c>
      <c r="E915" t="s">
        <v>704</v>
      </c>
      <c r="F915" t="s">
        <v>28</v>
      </c>
      <c r="G915">
        <v>5</v>
      </c>
      <c r="T915" s="42"/>
      <c r="U915" s="42"/>
      <c r="W915" t="str">
        <f>VLOOKUP(ARCHIVOS_COMPLETOS_QMI_1_AL_17_SEP_22[[#This Row],[TIENDA HMPV]],Tabla6[[NOMBRE PDV HMPDV]:[RETAIL MAPPING]],2,0)</f>
        <v>PLATINO</v>
      </c>
      <c r="X915">
        <f>SUM(ARCHIVOS_COMPLETOS_QMI_1_AL_17_SEP_22[[#This Row],[VENTAS MABE]:[OTROS]])</f>
        <v>0</v>
      </c>
      <c r="Y915" s="42">
        <f>IFERROR(ARCHIVOS_COMPLETOS_QMI_1_AL_17_SEP_22[[#This Row],[VENTAS MABE]]/ARCHIVOS_COMPLETOS_QMI_1_AL_17_SEP_22[[#This Row],[VENTAS INDURAMA]],0)</f>
        <v>0</v>
      </c>
      <c r="Z915" t="str">
        <f>VLOOKUP(ARCHIVOS_COMPLETOS_QMI_1_AL_17_SEP_22[[#This Row],[Columna1]],Tabla5[CLAVE],1,0)</f>
        <v>510 - MILAGROLAVADO</v>
      </c>
    </row>
    <row r="916" spans="1:26" x14ac:dyDescent="0.3">
      <c r="A916" t="str">
        <f>CONCATENATE(ARCHIVOS_COMPLETOS_QMI_1_AL_17_SEP_22[[#This Row],[TIENDA HMPV]],ARCHIVOS_COMPLETOS_QMI_1_AL_17_SEP_22[[#This Row],[LINEA]])</f>
        <v>510 - MILAGROREFRIGERACIÓN</v>
      </c>
      <c r="B916" t="s">
        <v>702</v>
      </c>
      <c r="C916" t="s">
        <v>647</v>
      </c>
      <c r="D916" t="s">
        <v>30</v>
      </c>
      <c r="E916" t="s">
        <v>704</v>
      </c>
      <c r="F916" t="s">
        <v>29</v>
      </c>
      <c r="G916">
        <v>5</v>
      </c>
      <c r="I916">
        <v>2</v>
      </c>
      <c r="T916" s="42"/>
      <c r="U916" s="42"/>
      <c r="W916" t="str">
        <f>VLOOKUP(ARCHIVOS_COMPLETOS_QMI_1_AL_17_SEP_22[[#This Row],[TIENDA HMPV]],Tabla6[[NOMBRE PDV HMPDV]:[RETAIL MAPPING]],2,0)</f>
        <v>PLATINO</v>
      </c>
      <c r="X916">
        <f>SUM(ARCHIVOS_COMPLETOS_QMI_1_AL_17_SEP_22[[#This Row],[VENTAS MABE]:[OTROS]])</f>
        <v>2</v>
      </c>
      <c r="Y916" s="42">
        <f>IFERROR(ARCHIVOS_COMPLETOS_QMI_1_AL_17_SEP_22[[#This Row],[VENTAS MABE]]/ARCHIVOS_COMPLETOS_QMI_1_AL_17_SEP_22[[#This Row],[VENTAS INDURAMA]],0)</f>
        <v>0</v>
      </c>
      <c r="Z916" t="str">
        <f>VLOOKUP(ARCHIVOS_COMPLETOS_QMI_1_AL_17_SEP_22[[#This Row],[Columna1]],Tabla5[CLAVE],1,0)</f>
        <v>510 - MILAGROREFRIGERACIÓN</v>
      </c>
    </row>
    <row r="917" spans="1:26" x14ac:dyDescent="0.3">
      <c r="A917" t="str">
        <f>CONCATENATE(ARCHIVOS_COMPLETOS_QMI_1_AL_17_SEP_22[[#This Row],[TIENDA HMPV]],ARCHIVOS_COMPLETOS_QMI_1_AL_17_SEP_22[[#This Row],[LINEA]])</f>
        <v>399 - POINT MILAGROAIRES</v>
      </c>
      <c r="B917" t="s">
        <v>702</v>
      </c>
      <c r="C917" t="s">
        <v>647</v>
      </c>
      <c r="D917" t="s">
        <v>77</v>
      </c>
      <c r="E917" t="s">
        <v>705</v>
      </c>
      <c r="F917" t="s">
        <v>25</v>
      </c>
      <c r="G917">
        <v>0</v>
      </c>
      <c r="I917">
        <v>1</v>
      </c>
      <c r="T917" s="42"/>
      <c r="U917" s="42"/>
      <c r="W917" t="str">
        <f>VLOOKUP(ARCHIVOS_COMPLETOS_QMI_1_AL_17_SEP_22[[#This Row],[TIENDA HMPV]],Tabla6[[NOMBRE PDV HMPDV]:[RETAIL MAPPING]],2,0)</f>
        <v>PLATINO</v>
      </c>
      <c r="X917">
        <f>SUM(ARCHIVOS_COMPLETOS_QMI_1_AL_17_SEP_22[[#This Row],[VENTAS MABE]:[OTROS]])</f>
        <v>1</v>
      </c>
      <c r="Y917" s="42">
        <f>IFERROR(ARCHIVOS_COMPLETOS_QMI_1_AL_17_SEP_22[[#This Row],[VENTAS MABE]]/ARCHIVOS_COMPLETOS_QMI_1_AL_17_SEP_22[[#This Row],[VENTAS INDURAMA]],0)</f>
        <v>0</v>
      </c>
      <c r="Z917" t="str">
        <f>VLOOKUP(ARCHIVOS_COMPLETOS_QMI_1_AL_17_SEP_22[[#This Row],[Columna1]],Tabla5[CLAVE],1,0)</f>
        <v>399 - POINT MILAGROAIRES</v>
      </c>
    </row>
    <row r="918" spans="1:26" x14ac:dyDescent="0.3">
      <c r="A918" t="str">
        <f>CONCATENATE(ARCHIVOS_COMPLETOS_QMI_1_AL_17_SEP_22[[#This Row],[TIENDA HMPV]],ARCHIVOS_COMPLETOS_QMI_1_AL_17_SEP_22[[#This Row],[LINEA]])</f>
        <v>399 - POINT MILAGROCOCINAS</v>
      </c>
      <c r="B918" t="s">
        <v>702</v>
      </c>
      <c r="C918" t="s">
        <v>647</v>
      </c>
      <c r="D918" t="s">
        <v>77</v>
      </c>
      <c r="E918" t="s">
        <v>705</v>
      </c>
      <c r="F918" t="s">
        <v>26</v>
      </c>
      <c r="G918">
        <v>11</v>
      </c>
      <c r="H918">
        <v>2</v>
      </c>
      <c r="I918">
        <v>1</v>
      </c>
      <c r="T918" s="42"/>
      <c r="U918" s="42"/>
      <c r="W918" t="str">
        <f>VLOOKUP(ARCHIVOS_COMPLETOS_QMI_1_AL_17_SEP_22[[#This Row],[TIENDA HMPV]],Tabla6[[NOMBRE PDV HMPDV]:[RETAIL MAPPING]],2,0)</f>
        <v>PLATINO</v>
      </c>
      <c r="X918">
        <f>SUM(ARCHIVOS_COMPLETOS_QMI_1_AL_17_SEP_22[[#This Row],[VENTAS MABE]:[OTROS]])</f>
        <v>3</v>
      </c>
      <c r="Y918" s="42">
        <f>IFERROR(ARCHIVOS_COMPLETOS_QMI_1_AL_17_SEP_22[[#This Row],[VENTAS MABE]]/ARCHIVOS_COMPLETOS_QMI_1_AL_17_SEP_22[[#This Row],[VENTAS INDURAMA]],0)</f>
        <v>2</v>
      </c>
      <c r="Z918" t="str">
        <f>VLOOKUP(ARCHIVOS_COMPLETOS_QMI_1_AL_17_SEP_22[[#This Row],[Columna1]],Tabla5[CLAVE],1,0)</f>
        <v>399 - POINT MILAGROCOCINAS</v>
      </c>
    </row>
    <row r="919" spans="1:26" x14ac:dyDescent="0.3">
      <c r="A919" t="str">
        <f>CONCATENATE(ARCHIVOS_COMPLETOS_QMI_1_AL_17_SEP_22[[#This Row],[TIENDA HMPV]],ARCHIVOS_COMPLETOS_QMI_1_AL_17_SEP_22[[#This Row],[LINEA]])</f>
        <v>399 - POINT MILAGROGLOBALES</v>
      </c>
      <c r="B919" t="s">
        <v>702</v>
      </c>
      <c r="C919" t="s">
        <v>647</v>
      </c>
      <c r="D919" t="s">
        <v>77</v>
      </c>
      <c r="E919" t="s">
        <v>705</v>
      </c>
      <c r="F919" t="s">
        <v>27</v>
      </c>
      <c r="G919">
        <v>0</v>
      </c>
      <c r="I919">
        <v>1</v>
      </c>
      <c r="T919" s="42"/>
      <c r="U919" s="42"/>
      <c r="W919" t="str">
        <f>VLOOKUP(ARCHIVOS_COMPLETOS_QMI_1_AL_17_SEP_22[[#This Row],[TIENDA HMPV]],Tabla6[[NOMBRE PDV HMPDV]:[RETAIL MAPPING]],2,0)</f>
        <v>PLATINO</v>
      </c>
      <c r="X919">
        <f>SUM(ARCHIVOS_COMPLETOS_QMI_1_AL_17_SEP_22[[#This Row],[VENTAS MABE]:[OTROS]])</f>
        <v>1</v>
      </c>
      <c r="Y919" s="42">
        <f>IFERROR(ARCHIVOS_COMPLETOS_QMI_1_AL_17_SEP_22[[#This Row],[VENTAS MABE]]/ARCHIVOS_COMPLETOS_QMI_1_AL_17_SEP_22[[#This Row],[VENTAS INDURAMA]],0)</f>
        <v>0</v>
      </c>
      <c r="Z919" t="str">
        <f>VLOOKUP(ARCHIVOS_COMPLETOS_QMI_1_AL_17_SEP_22[[#This Row],[Columna1]],Tabla5[CLAVE],1,0)</f>
        <v>399 - POINT MILAGROGLOBALES</v>
      </c>
    </row>
    <row r="920" spans="1:26" x14ac:dyDescent="0.3">
      <c r="A920" t="str">
        <f>CONCATENATE(ARCHIVOS_COMPLETOS_QMI_1_AL_17_SEP_22[[#This Row],[TIENDA HMPV]],ARCHIVOS_COMPLETOS_QMI_1_AL_17_SEP_22[[#This Row],[LINEA]])</f>
        <v>399 - POINT MILAGROLAVADO</v>
      </c>
      <c r="B920" t="s">
        <v>702</v>
      </c>
      <c r="C920" t="s">
        <v>647</v>
      </c>
      <c r="D920" t="s">
        <v>77</v>
      </c>
      <c r="E920" t="s">
        <v>705</v>
      </c>
      <c r="F920" t="s">
        <v>28</v>
      </c>
      <c r="G920">
        <v>8</v>
      </c>
      <c r="H920">
        <v>3</v>
      </c>
      <c r="I920">
        <v>5</v>
      </c>
      <c r="T920" s="42"/>
      <c r="U920" s="42"/>
      <c r="W920" t="str">
        <f>VLOOKUP(ARCHIVOS_COMPLETOS_QMI_1_AL_17_SEP_22[[#This Row],[TIENDA HMPV]],Tabla6[[NOMBRE PDV HMPDV]:[RETAIL MAPPING]],2,0)</f>
        <v>PLATINO</v>
      </c>
      <c r="X920">
        <f>SUM(ARCHIVOS_COMPLETOS_QMI_1_AL_17_SEP_22[[#This Row],[VENTAS MABE]:[OTROS]])</f>
        <v>8</v>
      </c>
      <c r="Y920" s="42">
        <f>IFERROR(ARCHIVOS_COMPLETOS_QMI_1_AL_17_SEP_22[[#This Row],[VENTAS MABE]]/ARCHIVOS_COMPLETOS_QMI_1_AL_17_SEP_22[[#This Row],[VENTAS INDURAMA]],0)</f>
        <v>0.6</v>
      </c>
      <c r="Z920" t="str">
        <f>VLOOKUP(ARCHIVOS_COMPLETOS_QMI_1_AL_17_SEP_22[[#This Row],[Columna1]],Tabla5[CLAVE],1,0)</f>
        <v>399 - POINT MILAGROLAVADO</v>
      </c>
    </row>
    <row r="921" spans="1:26" x14ac:dyDescent="0.3">
      <c r="A921" t="str">
        <f>CONCATENATE(ARCHIVOS_COMPLETOS_QMI_1_AL_17_SEP_22[[#This Row],[TIENDA HMPV]],ARCHIVOS_COMPLETOS_QMI_1_AL_17_SEP_22[[#This Row],[LINEA]])</f>
        <v>399 - POINT MILAGROREFRIGERACIÓN</v>
      </c>
      <c r="B921" t="s">
        <v>702</v>
      </c>
      <c r="C921" t="s">
        <v>647</v>
      </c>
      <c r="D921" t="s">
        <v>77</v>
      </c>
      <c r="E921" t="s">
        <v>705</v>
      </c>
      <c r="F921" t="s">
        <v>29</v>
      </c>
      <c r="G921">
        <v>10</v>
      </c>
      <c r="H921">
        <v>2</v>
      </c>
      <c r="I921">
        <v>1</v>
      </c>
      <c r="T921" s="42"/>
      <c r="U921" s="42"/>
      <c r="W921" t="str">
        <f>VLOOKUP(ARCHIVOS_COMPLETOS_QMI_1_AL_17_SEP_22[[#This Row],[TIENDA HMPV]],Tabla6[[NOMBRE PDV HMPDV]:[RETAIL MAPPING]],2,0)</f>
        <v>PLATINO</v>
      </c>
      <c r="X921">
        <f>SUM(ARCHIVOS_COMPLETOS_QMI_1_AL_17_SEP_22[[#This Row],[VENTAS MABE]:[OTROS]])</f>
        <v>3</v>
      </c>
      <c r="Y921" s="42">
        <f>IFERROR(ARCHIVOS_COMPLETOS_QMI_1_AL_17_SEP_22[[#This Row],[VENTAS MABE]]/ARCHIVOS_COMPLETOS_QMI_1_AL_17_SEP_22[[#This Row],[VENTAS INDURAMA]],0)</f>
        <v>2</v>
      </c>
      <c r="Z921" t="str">
        <f>VLOOKUP(ARCHIVOS_COMPLETOS_QMI_1_AL_17_SEP_22[[#This Row],[Columna1]],Tabla5[CLAVE],1,0)</f>
        <v>399 - POINT MILAGROREFRIGERACIÓN</v>
      </c>
    </row>
    <row r="922" spans="1:26" x14ac:dyDescent="0.3">
      <c r="A922" t="str">
        <f>CONCATENATE(ARCHIVOS_COMPLETOS_QMI_1_AL_17_SEP_22[[#This Row],[TIENDA HMPV]],ARCHIVOS_COMPLETOS_QMI_1_AL_17_SEP_22[[#This Row],[LINEA]])</f>
        <v>532 - MALL DEL SURAIRES</v>
      </c>
      <c r="B922" t="s">
        <v>659</v>
      </c>
      <c r="C922" t="s">
        <v>646</v>
      </c>
      <c r="D922" t="s">
        <v>30</v>
      </c>
      <c r="E922" t="s">
        <v>662</v>
      </c>
      <c r="F922" t="s">
        <v>25</v>
      </c>
      <c r="G922">
        <v>6</v>
      </c>
      <c r="H922">
        <v>1</v>
      </c>
      <c r="I922">
        <v>0</v>
      </c>
      <c r="J922">
        <v>3</v>
      </c>
      <c r="K922">
        <v>1</v>
      </c>
      <c r="L922">
        <v>2</v>
      </c>
      <c r="T922" s="42"/>
      <c r="U922" s="42"/>
      <c r="W922" t="str">
        <f>VLOOKUP(ARCHIVOS_COMPLETOS_QMI_1_AL_17_SEP_22[[#This Row],[TIENDA HMPV]],Tabla6[[NOMBRE PDV HMPDV]:[RETAIL MAPPING]],2,0)</f>
        <v>PLATINO</v>
      </c>
      <c r="X922">
        <f>SUM(ARCHIVOS_COMPLETOS_QMI_1_AL_17_SEP_22[[#This Row],[VENTAS MABE]:[OTROS]])</f>
        <v>7</v>
      </c>
      <c r="Y922" s="42">
        <f>IFERROR(ARCHIVOS_COMPLETOS_QMI_1_AL_17_SEP_22[[#This Row],[VENTAS MABE]]/ARCHIVOS_COMPLETOS_QMI_1_AL_17_SEP_22[[#This Row],[VENTAS INDURAMA]],0)</f>
        <v>0</v>
      </c>
      <c r="Z922" t="str">
        <f>VLOOKUP(ARCHIVOS_COMPLETOS_QMI_1_AL_17_SEP_22[[#This Row],[Columna1]],Tabla5[CLAVE],1,0)</f>
        <v>532 - MALL DEL SURAIRES</v>
      </c>
    </row>
    <row r="923" spans="1:26" x14ac:dyDescent="0.3">
      <c r="A923" t="str">
        <f>CONCATENATE(ARCHIVOS_COMPLETOS_QMI_1_AL_17_SEP_22[[#This Row],[TIENDA HMPV]],ARCHIVOS_COMPLETOS_QMI_1_AL_17_SEP_22[[#This Row],[LINEA]])</f>
        <v>532 - MALL DEL SURCOCINAS</v>
      </c>
      <c r="B923" t="s">
        <v>659</v>
      </c>
      <c r="C923" t="s">
        <v>646</v>
      </c>
      <c r="D923" t="s">
        <v>30</v>
      </c>
      <c r="E923" t="s">
        <v>662</v>
      </c>
      <c r="F923" t="s">
        <v>26</v>
      </c>
      <c r="G923">
        <v>33</v>
      </c>
      <c r="H923">
        <v>8</v>
      </c>
      <c r="I923">
        <v>10</v>
      </c>
      <c r="J923">
        <v>0</v>
      </c>
      <c r="K923">
        <v>0</v>
      </c>
      <c r="L923">
        <v>0</v>
      </c>
      <c r="T923" s="42"/>
      <c r="U923" s="42"/>
      <c r="W923" t="str">
        <f>VLOOKUP(ARCHIVOS_COMPLETOS_QMI_1_AL_17_SEP_22[[#This Row],[TIENDA HMPV]],Tabla6[[NOMBRE PDV HMPDV]:[RETAIL MAPPING]],2,0)</f>
        <v>PLATINO</v>
      </c>
      <c r="X923">
        <f>SUM(ARCHIVOS_COMPLETOS_QMI_1_AL_17_SEP_22[[#This Row],[VENTAS MABE]:[OTROS]])</f>
        <v>18</v>
      </c>
      <c r="Y923" s="42">
        <f>IFERROR(ARCHIVOS_COMPLETOS_QMI_1_AL_17_SEP_22[[#This Row],[VENTAS MABE]]/ARCHIVOS_COMPLETOS_QMI_1_AL_17_SEP_22[[#This Row],[VENTAS INDURAMA]],0)</f>
        <v>0.8</v>
      </c>
      <c r="Z923" t="str">
        <f>VLOOKUP(ARCHIVOS_COMPLETOS_QMI_1_AL_17_SEP_22[[#This Row],[Columna1]],Tabla5[CLAVE],1,0)</f>
        <v>532 - MALL DEL SURCOCINAS</v>
      </c>
    </row>
    <row r="924" spans="1:26" x14ac:dyDescent="0.3">
      <c r="A924" t="str">
        <f>CONCATENATE(ARCHIVOS_COMPLETOS_QMI_1_AL_17_SEP_22[[#This Row],[TIENDA HMPV]],ARCHIVOS_COMPLETOS_QMI_1_AL_17_SEP_22[[#This Row],[LINEA]])</f>
        <v>532 - MALL DEL SUREMPOTRE</v>
      </c>
      <c r="B924" t="s">
        <v>659</v>
      </c>
      <c r="C924" t="s">
        <v>646</v>
      </c>
      <c r="D924" t="s">
        <v>30</v>
      </c>
      <c r="E924" t="s">
        <v>662</v>
      </c>
      <c r="F924" t="s">
        <v>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T924" s="42"/>
      <c r="U924" s="42"/>
      <c r="W924" t="str">
        <f>VLOOKUP(ARCHIVOS_COMPLETOS_QMI_1_AL_17_SEP_22[[#This Row],[TIENDA HMPV]],Tabla6[[NOMBRE PDV HMPDV]:[RETAIL MAPPING]],2,0)</f>
        <v>PLATINO</v>
      </c>
      <c r="X924">
        <f>SUM(ARCHIVOS_COMPLETOS_QMI_1_AL_17_SEP_22[[#This Row],[VENTAS MABE]:[OTROS]])</f>
        <v>0</v>
      </c>
      <c r="Y924" s="42">
        <f>IFERROR(ARCHIVOS_COMPLETOS_QMI_1_AL_17_SEP_22[[#This Row],[VENTAS MABE]]/ARCHIVOS_COMPLETOS_QMI_1_AL_17_SEP_22[[#This Row],[VENTAS INDURAMA]],0)</f>
        <v>0</v>
      </c>
      <c r="Z924" t="str">
        <f>VLOOKUP(ARCHIVOS_COMPLETOS_QMI_1_AL_17_SEP_22[[#This Row],[Columna1]],Tabla5[CLAVE],1,0)</f>
        <v>532 - MALL DEL SUREMPOTRE</v>
      </c>
    </row>
    <row r="925" spans="1:26" x14ac:dyDescent="0.3">
      <c r="A925" t="str">
        <f>CONCATENATE(ARCHIVOS_COMPLETOS_QMI_1_AL_17_SEP_22[[#This Row],[TIENDA HMPV]],ARCHIVOS_COMPLETOS_QMI_1_AL_17_SEP_22[[#This Row],[LINEA]])</f>
        <v>532 - MALL DEL SURGLOBALES</v>
      </c>
      <c r="B925" t="s">
        <v>659</v>
      </c>
      <c r="C925" t="s">
        <v>646</v>
      </c>
      <c r="D925" t="s">
        <v>30</v>
      </c>
      <c r="E925" t="s">
        <v>662</v>
      </c>
      <c r="F925" t="s">
        <v>27</v>
      </c>
      <c r="G925">
        <v>7</v>
      </c>
      <c r="H925">
        <v>6</v>
      </c>
      <c r="I925">
        <v>5</v>
      </c>
      <c r="J925">
        <v>0</v>
      </c>
      <c r="K925">
        <v>0</v>
      </c>
      <c r="L925">
        <v>0</v>
      </c>
      <c r="T925" s="42"/>
      <c r="U925" s="42"/>
      <c r="W925" t="str">
        <f>VLOOKUP(ARCHIVOS_COMPLETOS_QMI_1_AL_17_SEP_22[[#This Row],[TIENDA HMPV]],Tabla6[[NOMBRE PDV HMPDV]:[RETAIL MAPPING]],2,0)</f>
        <v>PLATINO</v>
      </c>
      <c r="X925">
        <f>SUM(ARCHIVOS_COMPLETOS_QMI_1_AL_17_SEP_22[[#This Row],[VENTAS MABE]:[OTROS]])</f>
        <v>11</v>
      </c>
      <c r="Y925" s="42">
        <f>IFERROR(ARCHIVOS_COMPLETOS_QMI_1_AL_17_SEP_22[[#This Row],[VENTAS MABE]]/ARCHIVOS_COMPLETOS_QMI_1_AL_17_SEP_22[[#This Row],[VENTAS INDURAMA]],0)</f>
        <v>1.2</v>
      </c>
      <c r="Z925" t="str">
        <f>VLOOKUP(ARCHIVOS_COMPLETOS_QMI_1_AL_17_SEP_22[[#This Row],[Columna1]],Tabla5[CLAVE],1,0)</f>
        <v>532 - MALL DEL SURGLOBALES</v>
      </c>
    </row>
    <row r="926" spans="1:26" x14ac:dyDescent="0.3">
      <c r="A926" t="str">
        <f>CONCATENATE(ARCHIVOS_COMPLETOS_QMI_1_AL_17_SEP_22[[#This Row],[TIENDA HMPV]],ARCHIVOS_COMPLETOS_QMI_1_AL_17_SEP_22[[#This Row],[LINEA]])</f>
        <v>532 - MALL DEL SURLAVADO</v>
      </c>
      <c r="B926" t="s">
        <v>659</v>
      </c>
      <c r="C926" t="s">
        <v>646</v>
      </c>
      <c r="D926" t="s">
        <v>30</v>
      </c>
      <c r="E926" t="s">
        <v>662</v>
      </c>
      <c r="F926" t="s">
        <v>28</v>
      </c>
      <c r="G926">
        <v>8</v>
      </c>
      <c r="H926">
        <v>3</v>
      </c>
      <c r="I926">
        <v>2</v>
      </c>
      <c r="J926">
        <v>17</v>
      </c>
      <c r="K926">
        <v>8</v>
      </c>
      <c r="L926">
        <v>2</v>
      </c>
      <c r="T926" s="42"/>
      <c r="U926" s="42"/>
      <c r="W926" t="str">
        <f>VLOOKUP(ARCHIVOS_COMPLETOS_QMI_1_AL_17_SEP_22[[#This Row],[TIENDA HMPV]],Tabla6[[NOMBRE PDV HMPDV]:[RETAIL MAPPING]],2,0)</f>
        <v>PLATINO</v>
      </c>
      <c r="X926">
        <f>SUM(ARCHIVOS_COMPLETOS_QMI_1_AL_17_SEP_22[[#This Row],[VENTAS MABE]:[OTROS]])</f>
        <v>32</v>
      </c>
      <c r="Y926" s="42">
        <f>IFERROR(ARCHIVOS_COMPLETOS_QMI_1_AL_17_SEP_22[[#This Row],[VENTAS MABE]]/ARCHIVOS_COMPLETOS_QMI_1_AL_17_SEP_22[[#This Row],[VENTAS INDURAMA]],0)</f>
        <v>1.5</v>
      </c>
      <c r="Z926" t="str">
        <f>VLOOKUP(ARCHIVOS_COMPLETOS_QMI_1_AL_17_SEP_22[[#This Row],[Columna1]],Tabla5[CLAVE],1,0)</f>
        <v>532 - MALL DEL SURLAVADO</v>
      </c>
    </row>
    <row r="927" spans="1:26" x14ac:dyDescent="0.3">
      <c r="A927" t="str">
        <f>CONCATENATE(ARCHIVOS_COMPLETOS_QMI_1_AL_17_SEP_22[[#This Row],[TIENDA HMPV]],ARCHIVOS_COMPLETOS_QMI_1_AL_17_SEP_22[[#This Row],[LINEA]])</f>
        <v>532 - MALL DEL SURREFRIGERACIÓN</v>
      </c>
      <c r="B927" t="s">
        <v>659</v>
      </c>
      <c r="C927" t="s">
        <v>646</v>
      </c>
      <c r="D927" t="s">
        <v>30</v>
      </c>
      <c r="E927" t="s">
        <v>662</v>
      </c>
      <c r="F927" t="s">
        <v>29</v>
      </c>
      <c r="G927">
        <v>17</v>
      </c>
      <c r="H927">
        <v>10</v>
      </c>
      <c r="I927">
        <v>5</v>
      </c>
      <c r="J927">
        <v>0</v>
      </c>
      <c r="K927">
        <v>1</v>
      </c>
      <c r="L927">
        <v>1</v>
      </c>
      <c r="T927" s="42"/>
      <c r="U927" s="42"/>
      <c r="W927" t="str">
        <f>VLOOKUP(ARCHIVOS_COMPLETOS_QMI_1_AL_17_SEP_22[[#This Row],[TIENDA HMPV]],Tabla6[[NOMBRE PDV HMPDV]:[RETAIL MAPPING]],2,0)</f>
        <v>PLATINO</v>
      </c>
      <c r="X927">
        <f>SUM(ARCHIVOS_COMPLETOS_QMI_1_AL_17_SEP_22[[#This Row],[VENTAS MABE]:[OTROS]])</f>
        <v>17</v>
      </c>
      <c r="Y927" s="42">
        <f>IFERROR(ARCHIVOS_COMPLETOS_QMI_1_AL_17_SEP_22[[#This Row],[VENTAS MABE]]/ARCHIVOS_COMPLETOS_QMI_1_AL_17_SEP_22[[#This Row],[VENTAS INDURAMA]],0)</f>
        <v>2</v>
      </c>
      <c r="Z927" t="str">
        <f>VLOOKUP(ARCHIVOS_COMPLETOS_QMI_1_AL_17_SEP_22[[#This Row],[Columna1]],Tabla5[CLAVE],1,0)</f>
        <v>532 - MALL DEL SURREFRIGERACIÓN</v>
      </c>
    </row>
    <row r="928" spans="1:26" x14ac:dyDescent="0.3">
      <c r="A928" t="str">
        <f>CONCATENATE(ARCHIVOS_COMPLETOS_QMI_1_AL_17_SEP_22[[#This Row],[TIENDA HMPV]],ARCHIVOS_COMPLETOS_QMI_1_AL_17_SEP_22[[#This Row],[LINEA]])</f>
        <v>453 - TIENDA QUEVEDO 811AIRES</v>
      </c>
      <c r="B928" t="s">
        <v>299</v>
      </c>
      <c r="C928" t="s">
        <v>300</v>
      </c>
      <c r="D928" t="s">
        <v>39</v>
      </c>
      <c r="E928" t="s">
        <v>301</v>
      </c>
      <c r="F928" t="s">
        <v>25</v>
      </c>
      <c r="G928">
        <v>1</v>
      </c>
      <c r="H928">
        <v>0</v>
      </c>
      <c r="I928">
        <v>0</v>
      </c>
      <c r="T928" s="42"/>
      <c r="U928" s="42"/>
      <c r="W928" t="str">
        <f>VLOOKUP(ARCHIVOS_COMPLETOS_QMI_1_AL_17_SEP_22[[#This Row],[TIENDA HMPV]],Tabla6[[NOMBRE PDV HMPDV]:[RETAIL MAPPING]],2,0)</f>
        <v>BRONCE</v>
      </c>
      <c r="X928">
        <f>SUM(ARCHIVOS_COMPLETOS_QMI_1_AL_17_SEP_22[[#This Row],[VENTAS MABE]:[OTROS]])</f>
        <v>0</v>
      </c>
      <c r="Y928" s="42">
        <f>IFERROR(ARCHIVOS_COMPLETOS_QMI_1_AL_17_SEP_22[[#This Row],[VENTAS MABE]]/ARCHIVOS_COMPLETOS_QMI_1_AL_17_SEP_22[[#This Row],[VENTAS INDURAMA]],0)</f>
        <v>0</v>
      </c>
      <c r="Z928" t="str">
        <f>VLOOKUP(ARCHIVOS_COMPLETOS_QMI_1_AL_17_SEP_22[[#This Row],[Columna1]],Tabla5[CLAVE],1,0)</f>
        <v>453 - TIENDA QUEVEDO 811AIRES</v>
      </c>
    </row>
    <row r="929" spans="1:26" x14ac:dyDescent="0.3">
      <c r="A929" t="str">
        <f>CONCATENATE(ARCHIVOS_COMPLETOS_QMI_1_AL_17_SEP_22[[#This Row],[TIENDA HMPV]],ARCHIVOS_COMPLETOS_QMI_1_AL_17_SEP_22[[#This Row],[LINEA]])</f>
        <v>453 - TIENDA QUEVEDO 811COCINAS</v>
      </c>
      <c r="B929" t="s">
        <v>299</v>
      </c>
      <c r="C929" t="s">
        <v>300</v>
      </c>
      <c r="D929" t="s">
        <v>39</v>
      </c>
      <c r="E929" t="s">
        <v>301</v>
      </c>
      <c r="F929" t="s">
        <v>26</v>
      </c>
      <c r="G929">
        <v>9</v>
      </c>
      <c r="H929">
        <v>1</v>
      </c>
      <c r="I929">
        <v>3</v>
      </c>
      <c r="T929" s="42"/>
      <c r="U929" s="42"/>
      <c r="W929" t="str">
        <f>VLOOKUP(ARCHIVOS_COMPLETOS_QMI_1_AL_17_SEP_22[[#This Row],[TIENDA HMPV]],Tabla6[[NOMBRE PDV HMPDV]:[RETAIL MAPPING]],2,0)</f>
        <v>BRONCE</v>
      </c>
      <c r="X929">
        <f>SUM(ARCHIVOS_COMPLETOS_QMI_1_AL_17_SEP_22[[#This Row],[VENTAS MABE]:[OTROS]])</f>
        <v>4</v>
      </c>
      <c r="Y929" s="42">
        <f>IFERROR(ARCHIVOS_COMPLETOS_QMI_1_AL_17_SEP_22[[#This Row],[VENTAS MABE]]/ARCHIVOS_COMPLETOS_QMI_1_AL_17_SEP_22[[#This Row],[VENTAS INDURAMA]],0)</f>
        <v>0.33333333333333331</v>
      </c>
      <c r="Z929" t="str">
        <f>VLOOKUP(ARCHIVOS_COMPLETOS_QMI_1_AL_17_SEP_22[[#This Row],[Columna1]],Tabla5[CLAVE],1,0)</f>
        <v>453 - TIENDA QUEVEDO 811COCINAS</v>
      </c>
    </row>
    <row r="930" spans="1:26" x14ac:dyDescent="0.3">
      <c r="A930" t="str">
        <f>CONCATENATE(ARCHIVOS_COMPLETOS_QMI_1_AL_17_SEP_22[[#This Row],[TIENDA HMPV]],ARCHIVOS_COMPLETOS_QMI_1_AL_17_SEP_22[[#This Row],[LINEA]])</f>
        <v>453 - TIENDA QUEVEDO 811GLOBALES</v>
      </c>
      <c r="B930" t="s">
        <v>299</v>
      </c>
      <c r="C930" t="s">
        <v>300</v>
      </c>
      <c r="D930" t="s">
        <v>39</v>
      </c>
      <c r="E930" t="s">
        <v>301</v>
      </c>
      <c r="F930" t="s">
        <v>27</v>
      </c>
      <c r="G930">
        <v>1</v>
      </c>
      <c r="H930">
        <v>0</v>
      </c>
      <c r="I930">
        <v>0</v>
      </c>
      <c r="T930" s="42"/>
      <c r="U930" s="42"/>
      <c r="W930" t="str">
        <f>VLOOKUP(ARCHIVOS_COMPLETOS_QMI_1_AL_17_SEP_22[[#This Row],[TIENDA HMPV]],Tabla6[[NOMBRE PDV HMPDV]:[RETAIL MAPPING]],2,0)</f>
        <v>BRONCE</v>
      </c>
      <c r="X930">
        <f>SUM(ARCHIVOS_COMPLETOS_QMI_1_AL_17_SEP_22[[#This Row],[VENTAS MABE]:[OTROS]])</f>
        <v>0</v>
      </c>
      <c r="Y930" s="42">
        <f>IFERROR(ARCHIVOS_COMPLETOS_QMI_1_AL_17_SEP_22[[#This Row],[VENTAS MABE]]/ARCHIVOS_COMPLETOS_QMI_1_AL_17_SEP_22[[#This Row],[VENTAS INDURAMA]],0)</f>
        <v>0</v>
      </c>
      <c r="Z930" t="str">
        <f>VLOOKUP(ARCHIVOS_COMPLETOS_QMI_1_AL_17_SEP_22[[#This Row],[Columna1]],Tabla5[CLAVE],1,0)</f>
        <v>453 - TIENDA QUEVEDO 811GLOBALES</v>
      </c>
    </row>
    <row r="931" spans="1:26" x14ac:dyDescent="0.3">
      <c r="A931" t="str">
        <f>CONCATENATE(ARCHIVOS_COMPLETOS_QMI_1_AL_17_SEP_22[[#This Row],[TIENDA HMPV]],ARCHIVOS_COMPLETOS_QMI_1_AL_17_SEP_22[[#This Row],[LINEA]])</f>
        <v>453 - TIENDA QUEVEDO 811LAVADO</v>
      </c>
      <c r="B931" t="s">
        <v>299</v>
      </c>
      <c r="C931" t="s">
        <v>300</v>
      </c>
      <c r="D931" t="s">
        <v>39</v>
      </c>
      <c r="E931" t="s">
        <v>301</v>
      </c>
      <c r="F931" t="s">
        <v>28</v>
      </c>
      <c r="G931">
        <v>2</v>
      </c>
      <c r="H931">
        <v>0</v>
      </c>
      <c r="I931">
        <v>0</v>
      </c>
      <c r="T931" s="42"/>
      <c r="U931" s="42"/>
      <c r="W931" t="str">
        <f>VLOOKUP(ARCHIVOS_COMPLETOS_QMI_1_AL_17_SEP_22[[#This Row],[TIENDA HMPV]],Tabla6[[NOMBRE PDV HMPDV]:[RETAIL MAPPING]],2,0)</f>
        <v>BRONCE</v>
      </c>
      <c r="X931">
        <f>SUM(ARCHIVOS_COMPLETOS_QMI_1_AL_17_SEP_22[[#This Row],[VENTAS MABE]:[OTROS]])</f>
        <v>0</v>
      </c>
      <c r="Y931" s="42">
        <f>IFERROR(ARCHIVOS_COMPLETOS_QMI_1_AL_17_SEP_22[[#This Row],[VENTAS MABE]]/ARCHIVOS_COMPLETOS_QMI_1_AL_17_SEP_22[[#This Row],[VENTAS INDURAMA]],0)</f>
        <v>0</v>
      </c>
      <c r="Z931" t="str">
        <f>VLOOKUP(ARCHIVOS_COMPLETOS_QMI_1_AL_17_SEP_22[[#This Row],[Columna1]],Tabla5[CLAVE],1,0)</f>
        <v>453 - TIENDA QUEVEDO 811LAVADO</v>
      </c>
    </row>
    <row r="932" spans="1:26" x14ac:dyDescent="0.3">
      <c r="A932" t="str">
        <f>CONCATENATE(ARCHIVOS_COMPLETOS_QMI_1_AL_17_SEP_22[[#This Row],[TIENDA HMPV]],ARCHIVOS_COMPLETOS_QMI_1_AL_17_SEP_22[[#This Row],[LINEA]])</f>
        <v>453 - TIENDA QUEVEDO 811REFRIGERACIÓN</v>
      </c>
      <c r="B932" t="s">
        <v>299</v>
      </c>
      <c r="C932" t="s">
        <v>300</v>
      </c>
      <c r="D932" t="s">
        <v>39</v>
      </c>
      <c r="E932" t="s">
        <v>301</v>
      </c>
      <c r="F932" t="s">
        <v>29</v>
      </c>
      <c r="G932">
        <v>6</v>
      </c>
      <c r="H932">
        <v>2</v>
      </c>
      <c r="I932">
        <v>1</v>
      </c>
      <c r="T932" s="42"/>
      <c r="U932" s="42"/>
      <c r="W932" t="str">
        <f>VLOOKUP(ARCHIVOS_COMPLETOS_QMI_1_AL_17_SEP_22[[#This Row],[TIENDA HMPV]],Tabla6[[NOMBRE PDV HMPDV]:[RETAIL MAPPING]],2,0)</f>
        <v>BRONCE</v>
      </c>
      <c r="X932">
        <f>SUM(ARCHIVOS_COMPLETOS_QMI_1_AL_17_SEP_22[[#This Row],[VENTAS MABE]:[OTROS]])</f>
        <v>3</v>
      </c>
      <c r="Y932" s="42">
        <f>IFERROR(ARCHIVOS_COMPLETOS_QMI_1_AL_17_SEP_22[[#This Row],[VENTAS MABE]]/ARCHIVOS_COMPLETOS_QMI_1_AL_17_SEP_22[[#This Row],[VENTAS INDURAMA]],0)</f>
        <v>2</v>
      </c>
      <c r="Z932" t="str">
        <f>VLOOKUP(ARCHIVOS_COMPLETOS_QMI_1_AL_17_SEP_22[[#This Row],[Columna1]],Tabla5[CLAVE],1,0)</f>
        <v>453 - TIENDA QUEVEDO 811REFRIGERACIÓN</v>
      </c>
    </row>
    <row r="933" spans="1:26" x14ac:dyDescent="0.3">
      <c r="A933" t="str">
        <f>CONCATENATE(ARCHIVOS_COMPLETOS_QMI_1_AL_17_SEP_22[[#This Row],[TIENDA HMPV]],ARCHIVOS_COMPLETOS_QMI_1_AL_17_SEP_22[[#This Row],[LINEA]])</f>
        <v>458 - TIENDA QUEVEDO 821AIRES</v>
      </c>
      <c r="B933" t="s">
        <v>299</v>
      </c>
      <c r="C933" t="s">
        <v>300</v>
      </c>
      <c r="D933" t="s">
        <v>39</v>
      </c>
      <c r="E933" t="s">
        <v>302</v>
      </c>
      <c r="F933" t="s">
        <v>25</v>
      </c>
      <c r="G933">
        <v>4</v>
      </c>
      <c r="H933">
        <v>1</v>
      </c>
      <c r="I933">
        <v>1</v>
      </c>
      <c r="T933" s="42"/>
      <c r="U933" s="42"/>
      <c r="W933" t="str">
        <f>VLOOKUP(ARCHIVOS_COMPLETOS_QMI_1_AL_17_SEP_22[[#This Row],[TIENDA HMPV]],Tabla6[[NOMBRE PDV HMPDV]:[RETAIL MAPPING]],2,0)</f>
        <v>PLATINO</v>
      </c>
      <c r="X933">
        <f>SUM(ARCHIVOS_COMPLETOS_QMI_1_AL_17_SEP_22[[#This Row],[VENTAS MABE]:[OTROS]])</f>
        <v>2</v>
      </c>
      <c r="Y933" s="42">
        <f>IFERROR(ARCHIVOS_COMPLETOS_QMI_1_AL_17_SEP_22[[#This Row],[VENTAS MABE]]/ARCHIVOS_COMPLETOS_QMI_1_AL_17_SEP_22[[#This Row],[VENTAS INDURAMA]],0)</f>
        <v>1</v>
      </c>
      <c r="Z933" t="str">
        <f>VLOOKUP(ARCHIVOS_COMPLETOS_QMI_1_AL_17_SEP_22[[#This Row],[Columna1]],Tabla5[CLAVE],1,0)</f>
        <v>458 - TIENDA QUEVEDO 821AIRES</v>
      </c>
    </row>
    <row r="934" spans="1:26" x14ac:dyDescent="0.3">
      <c r="A934" t="str">
        <f>CONCATENATE(ARCHIVOS_COMPLETOS_QMI_1_AL_17_SEP_22[[#This Row],[TIENDA HMPV]],ARCHIVOS_COMPLETOS_QMI_1_AL_17_SEP_22[[#This Row],[LINEA]])</f>
        <v>458 - TIENDA QUEVEDO 821COCINAS</v>
      </c>
      <c r="B934" t="s">
        <v>299</v>
      </c>
      <c r="C934" t="s">
        <v>300</v>
      </c>
      <c r="D934" t="s">
        <v>39</v>
      </c>
      <c r="E934" t="s">
        <v>302</v>
      </c>
      <c r="F934" t="s">
        <v>26</v>
      </c>
      <c r="G934">
        <v>7</v>
      </c>
      <c r="H934">
        <v>1</v>
      </c>
      <c r="I934">
        <v>6</v>
      </c>
      <c r="T934" s="42"/>
      <c r="U934" s="42"/>
      <c r="W934" t="str">
        <f>VLOOKUP(ARCHIVOS_COMPLETOS_QMI_1_AL_17_SEP_22[[#This Row],[TIENDA HMPV]],Tabla6[[NOMBRE PDV HMPDV]:[RETAIL MAPPING]],2,0)</f>
        <v>PLATINO</v>
      </c>
      <c r="X934">
        <f>SUM(ARCHIVOS_COMPLETOS_QMI_1_AL_17_SEP_22[[#This Row],[VENTAS MABE]:[OTROS]])</f>
        <v>7</v>
      </c>
      <c r="Y934" s="42">
        <f>IFERROR(ARCHIVOS_COMPLETOS_QMI_1_AL_17_SEP_22[[#This Row],[VENTAS MABE]]/ARCHIVOS_COMPLETOS_QMI_1_AL_17_SEP_22[[#This Row],[VENTAS INDURAMA]],0)</f>
        <v>0.16666666666666666</v>
      </c>
      <c r="Z934" t="str">
        <f>VLOOKUP(ARCHIVOS_COMPLETOS_QMI_1_AL_17_SEP_22[[#This Row],[Columna1]],Tabla5[CLAVE],1,0)</f>
        <v>458 - TIENDA QUEVEDO 821COCINAS</v>
      </c>
    </row>
    <row r="935" spans="1:26" x14ac:dyDescent="0.3">
      <c r="A935" t="str">
        <f>CONCATENATE(ARCHIVOS_COMPLETOS_QMI_1_AL_17_SEP_22[[#This Row],[TIENDA HMPV]],ARCHIVOS_COMPLETOS_QMI_1_AL_17_SEP_22[[#This Row],[LINEA]])</f>
        <v>458 - TIENDA QUEVEDO 821EMPOTRE</v>
      </c>
      <c r="B935" t="s">
        <v>299</v>
      </c>
      <c r="C935" t="s">
        <v>300</v>
      </c>
      <c r="D935" t="s">
        <v>39</v>
      </c>
      <c r="E935" t="s">
        <v>302</v>
      </c>
      <c r="F935" t="s">
        <v>32</v>
      </c>
      <c r="G935">
        <v>0</v>
      </c>
      <c r="H935">
        <v>0</v>
      </c>
      <c r="I935">
        <v>0</v>
      </c>
      <c r="T935" s="42"/>
      <c r="U935" s="42"/>
      <c r="W935" t="str">
        <f>VLOOKUP(ARCHIVOS_COMPLETOS_QMI_1_AL_17_SEP_22[[#This Row],[TIENDA HMPV]],Tabla6[[NOMBRE PDV HMPDV]:[RETAIL MAPPING]],2,0)</f>
        <v>PLATINO</v>
      </c>
      <c r="X935">
        <f>SUM(ARCHIVOS_COMPLETOS_QMI_1_AL_17_SEP_22[[#This Row],[VENTAS MABE]:[OTROS]])</f>
        <v>0</v>
      </c>
      <c r="Y935" s="42">
        <f>IFERROR(ARCHIVOS_COMPLETOS_QMI_1_AL_17_SEP_22[[#This Row],[VENTAS MABE]]/ARCHIVOS_COMPLETOS_QMI_1_AL_17_SEP_22[[#This Row],[VENTAS INDURAMA]],0)</f>
        <v>0</v>
      </c>
      <c r="Z935" t="str">
        <f>VLOOKUP(ARCHIVOS_COMPLETOS_QMI_1_AL_17_SEP_22[[#This Row],[Columna1]],Tabla5[CLAVE],1,0)</f>
        <v>458 - TIENDA QUEVEDO 821EMPOTRE</v>
      </c>
    </row>
    <row r="936" spans="1:26" x14ac:dyDescent="0.3">
      <c r="A936" t="str">
        <f>CONCATENATE(ARCHIVOS_COMPLETOS_QMI_1_AL_17_SEP_22[[#This Row],[TIENDA HMPV]],ARCHIVOS_COMPLETOS_QMI_1_AL_17_SEP_22[[#This Row],[LINEA]])</f>
        <v>458 - TIENDA QUEVEDO 821GLOBALES</v>
      </c>
      <c r="B936" t="s">
        <v>299</v>
      </c>
      <c r="C936" t="s">
        <v>300</v>
      </c>
      <c r="D936" t="s">
        <v>39</v>
      </c>
      <c r="E936" t="s">
        <v>302</v>
      </c>
      <c r="F936" t="s">
        <v>27</v>
      </c>
      <c r="G936">
        <v>4</v>
      </c>
      <c r="H936">
        <v>0</v>
      </c>
      <c r="I936">
        <v>0</v>
      </c>
      <c r="T936" s="42"/>
      <c r="U936" s="42"/>
      <c r="W936" t="str">
        <f>VLOOKUP(ARCHIVOS_COMPLETOS_QMI_1_AL_17_SEP_22[[#This Row],[TIENDA HMPV]],Tabla6[[NOMBRE PDV HMPDV]:[RETAIL MAPPING]],2,0)</f>
        <v>PLATINO</v>
      </c>
      <c r="X936">
        <f>SUM(ARCHIVOS_COMPLETOS_QMI_1_AL_17_SEP_22[[#This Row],[VENTAS MABE]:[OTROS]])</f>
        <v>0</v>
      </c>
      <c r="Y936" s="42">
        <f>IFERROR(ARCHIVOS_COMPLETOS_QMI_1_AL_17_SEP_22[[#This Row],[VENTAS MABE]]/ARCHIVOS_COMPLETOS_QMI_1_AL_17_SEP_22[[#This Row],[VENTAS INDURAMA]],0)</f>
        <v>0</v>
      </c>
      <c r="Z936" t="str">
        <f>VLOOKUP(ARCHIVOS_COMPLETOS_QMI_1_AL_17_SEP_22[[#This Row],[Columna1]],Tabla5[CLAVE],1,0)</f>
        <v>458 - TIENDA QUEVEDO 821GLOBALES</v>
      </c>
    </row>
    <row r="937" spans="1:26" x14ac:dyDescent="0.3">
      <c r="A937" t="str">
        <f>CONCATENATE(ARCHIVOS_COMPLETOS_QMI_1_AL_17_SEP_22[[#This Row],[TIENDA HMPV]],ARCHIVOS_COMPLETOS_QMI_1_AL_17_SEP_22[[#This Row],[LINEA]])</f>
        <v>458 - TIENDA QUEVEDO 821LAVADO</v>
      </c>
      <c r="B937" t="s">
        <v>299</v>
      </c>
      <c r="C937" t="s">
        <v>300</v>
      </c>
      <c r="D937" t="s">
        <v>39</v>
      </c>
      <c r="E937" t="s">
        <v>302</v>
      </c>
      <c r="F937" t="s">
        <v>28</v>
      </c>
      <c r="G937">
        <v>5</v>
      </c>
      <c r="H937">
        <v>0</v>
      </c>
      <c r="I937">
        <v>0</v>
      </c>
      <c r="T937" s="42"/>
      <c r="U937" s="42"/>
      <c r="W937" t="str">
        <f>VLOOKUP(ARCHIVOS_COMPLETOS_QMI_1_AL_17_SEP_22[[#This Row],[TIENDA HMPV]],Tabla6[[NOMBRE PDV HMPDV]:[RETAIL MAPPING]],2,0)</f>
        <v>PLATINO</v>
      </c>
      <c r="X937">
        <f>SUM(ARCHIVOS_COMPLETOS_QMI_1_AL_17_SEP_22[[#This Row],[VENTAS MABE]:[OTROS]])</f>
        <v>0</v>
      </c>
      <c r="Y937" s="42">
        <f>IFERROR(ARCHIVOS_COMPLETOS_QMI_1_AL_17_SEP_22[[#This Row],[VENTAS MABE]]/ARCHIVOS_COMPLETOS_QMI_1_AL_17_SEP_22[[#This Row],[VENTAS INDURAMA]],0)</f>
        <v>0</v>
      </c>
      <c r="Z937" t="str">
        <f>VLOOKUP(ARCHIVOS_COMPLETOS_QMI_1_AL_17_SEP_22[[#This Row],[Columna1]],Tabla5[CLAVE],1,0)</f>
        <v>458 - TIENDA QUEVEDO 821LAVADO</v>
      </c>
    </row>
    <row r="938" spans="1:26" x14ac:dyDescent="0.3">
      <c r="A938" t="str">
        <f>CONCATENATE(ARCHIVOS_COMPLETOS_QMI_1_AL_17_SEP_22[[#This Row],[TIENDA HMPV]],ARCHIVOS_COMPLETOS_QMI_1_AL_17_SEP_22[[#This Row],[LINEA]])</f>
        <v>458 - TIENDA QUEVEDO 821REFRIGERACIÓN</v>
      </c>
      <c r="B938" t="s">
        <v>299</v>
      </c>
      <c r="C938" t="s">
        <v>300</v>
      </c>
      <c r="D938" t="s">
        <v>39</v>
      </c>
      <c r="E938" t="s">
        <v>302</v>
      </c>
      <c r="F938" t="s">
        <v>29</v>
      </c>
      <c r="G938">
        <v>6</v>
      </c>
      <c r="H938">
        <v>3</v>
      </c>
      <c r="I938">
        <v>4</v>
      </c>
      <c r="T938" s="42"/>
      <c r="U938" s="42"/>
      <c r="W938" t="str">
        <f>VLOOKUP(ARCHIVOS_COMPLETOS_QMI_1_AL_17_SEP_22[[#This Row],[TIENDA HMPV]],Tabla6[[NOMBRE PDV HMPDV]:[RETAIL MAPPING]],2,0)</f>
        <v>PLATINO</v>
      </c>
      <c r="X938">
        <f>SUM(ARCHIVOS_COMPLETOS_QMI_1_AL_17_SEP_22[[#This Row],[VENTAS MABE]:[OTROS]])</f>
        <v>7</v>
      </c>
      <c r="Y938" s="42">
        <f>IFERROR(ARCHIVOS_COMPLETOS_QMI_1_AL_17_SEP_22[[#This Row],[VENTAS MABE]]/ARCHIVOS_COMPLETOS_QMI_1_AL_17_SEP_22[[#This Row],[VENTAS INDURAMA]],0)</f>
        <v>0.75</v>
      </c>
      <c r="Z938" t="str">
        <f>VLOOKUP(ARCHIVOS_COMPLETOS_QMI_1_AL_17_SEP_22[[#This Row],[Columna1]],Tabla5[CLAVE],1,0)</f>
        <v>458 - TIENDA QUEVEDO 821REFRIGERACIÓN</v>
      </c>
    </row>
    <row r="939" spans="1:26" x14ac:dyDescent="0.3">
      <c r="A939" t="str">
        <f>CONCATENATE(ARCHIVOS_COMPLETOS_QMI_1_AL_17_SEP_22[[#This Row],[TIENDA HMPV]],ARCHIVOS_COMPLETOS_QMI_1_AL_17_SEP_22[[#This Row],[LINEA]])</f>
        <v>504 - QUEVEDOAIRES</v>
      </c>
      <c r="B939" t="s">
        <v>299</v>
      </c>
      <c r="C939" t="s">
        <v>300</v>
      </c>
      <c r="D939" t="s">
        <v>23</v>
      </c>
      <c r="E939" t="s">
        <v>303</v>
      </c>
      <c r="F939" t="s">
        <v>25</v>
      </c>
      <c r="G939">
        <v>2</v>
      </c>
      <c r="H939">
        <v>0</v>
      </c>
      <c r="I939">
        <v>1</v>
      </c>
      <c r="T939" s="42"/>
      <c r="U939" s="42"/>
      <c r="W939" t="str">
        <f>VLOOKUP(ARCHIVOS_COMPLETOS_QMI_1_AL_17_SEP_22[[#This Row],[TIENDA HMPV]],Tabla6[[NOMBRE PDV HMPDV]:[RETAIL MAPPING]],2,0)</f>
        <v>PLATA</v>
      </c>
      <c r="X939">
        <f>SUM(ARCHIVOS_COMPLETOS_QMI_1_AL_17_SEP_22[[#This Row],[VENTAS MABE]:[OTROS]])</f>
        <v>1</v>
      </c>
      <c r="Y939" s="42">
        <f>IFERROR(ARCHIVOS_COMPLETOS_QMI_1_AL_17_SEP_22[[#This Row],[VENTAS MABE]]/ARCHIVOS_COMPLETOS_QMI_1_AL_17_SEP_22[[#This Row],[VENTAS INDURAMA]],0)</f>
        <v>0</v>
      </c>
      <c r="Z939" t="str">
        <f>VLOOKUP(ARCHIVOS_COMPLETOS_QMI_1_AL_17_SEP_22[[#This Row],[Columna1]],Tabla5[CLAVE],1,0)</f>
        <v>504 - QUEVEDOAIRES</v>
      </c>
    </row>
    <row r="940" spans="1:26" x14ac:dyDescent="0.3">
      <c r="A940" t="str">
        <f>CONCATENATE(ARCHIVOS_COMPLETOS_QMI_1_AL_17_SEP_22[[#This Row],[TIENDA HMPV]],ARCHIVOS_COMPLETOS_QMI_1_AL_17_SEP_22[[#This Row],[LINEA]])</f>
        <v>504 - QUEVEDOCOCINAS</v>
      </c>
      <c r="B940" t="s">
        <v>299</v>
      </c>
      <c r="C940" t="s">
        <v>300</v>
      </c>
      <c r="D940" t="s">
        <v>23</v>
      </c>
      <c r="E940" t="s">
        <v>303</v>
      </c>
      <c r="F940" t="s">
        <v>26</v>
      </c>
      <c r="G940">
        <v>10</v>
      </c>
      <c r="H940">
        <v>1</v>
      </c>
      <c r="I940">
        <v>3</v>
      </c>
      <c r="T940" s="42"/>
      <c r="U940" s="42"/>
      <c r="W940" t="str">
        <f>VLOOKUP(ARCHIVOS_COMPLETOS_QMI_1_AL_17_SEP_22[[#This Row],[TIENDA HMPV]],Tabla6[[NOMBRE PDV HMPDV]:[RETAIL MAPPING]],2,0)</f>
        <v>PLATA</v>
      </c>
      <c r="X940">
        <f>SUM(ARCHIVOS_COMPLETOS_QMI_1_AL_17_SEP_22[[#This Row],[VENTAS MABE]:[OTROS]])</f>
        <v>4</v>
      </c>
      <c r="Y940" s="42">
        <f>IFERROR(ARCHIVOS_COMPLETOS_QMI_1_AL_17_SEP_22[[#This Row],[VENTAS MABE]]/ARCHIVOS_COMPLETOS_QMI_1_AL_17_SEP_22[[#This Row],[VENTAS INDURAMA]],0)</f>
        <v>0.33333333333333331</v>
      </c>
      <c r="Z940" t="str">
        <f>VLOOKUP(ARCHIVOS_COMPLETOS_QMI_1_AL_17_SEP_22[[#This Row],[Columna1]],Tabla5[CLAVE],1,0)</f>
        <v>504 - QUEVEDOCOCINAS</v>
      </c>
    </row>
    <row r="941" spans="1:26" x14ac:dyDescent="0.3">
      <c r="A941" t="str">
        <f>CONCATENATE(ARCHIVOS_COMPLETOS_QMI_1_AL_17_SEP_22[[#This Row],[TIENDA HMPV]],ARCHIVOS_COMPLETOS_QMI_1_AL_17_SEP_22[[#This Row],[LINEA]])</f>
        <v>504 - QUEVEDOGLOBALES</v>
      </c>
      <c r="B941" t="s">
        <v>299</v>
      </c>
      <c r="C941" t="s">
        <v>300</v>
      </c>
      <c r="D941" t="s">
        <v>23</v>
      </c>
      <c r="E941" t="s">
        <v>303</v>
      </c>
      <c r="F941" t="s">
        <v>27</v>
      </c>
      <c r="G941">
        <v>0</v>
      </c>
      <c r="H941">
        <v>0</v>
      </c>
      <c r="I941">
        <v>0</v>
      </c>
      <c r="T941" s="42"/>
      <c r="U941" s="42"/>
      <c r="W941" t="str">
        <f>VLOOKUP(ARCHIVOS_COMPLETOS_QMI_1_AL_17_SEP_22[[#This Row],[TIENDA HMPV]],Tabla6[[NOMBRE PDV HMPDV]:[RETAIL MAPPING]],2,0)</f>
        <v>PLATA</v>
      </c>
      <c r="X941">
        <f>SUM(ARCHIVOS_COMPLETOS_QMI_1_AL_17_SEP_22[[#This Row],[VENTAS MABE]:[OTROS]])</f>
        <v>0</v>
      </c>
      <c r="Y941" s="42">
        <f>IFERROR(ARCHIVOS_COMPLETOS_QMI_1_AL_17_SEP_22[[#This Row],[VENTAS MABE]]/ARCHIVOS_COMPLETOS_QMI_1_AL_17_SEP_22[[#This Row],[VENTAS INDURAMA]],0)</f>
        <v>0</v>
      </c>
      <c r="Z941" t="str">
        <f>VLOOKUP(ARCHIVOS_COMPLETOS_QMI_1_AL_17_SEP_22[[#This Row],[Columna1]],Tabla5[CLAVE],1,0)</f>
        <v>504 - QUEVEDOGLOBALES</v>
      </c>
    </row>
    <row r="942" spans="1:26" x14ac:dyDescent="0.3">
      <c r="A942" t="str">
        <f>CONCATENATE(ARCHIVOS_COMPLETOS_QMI_1_AL_17_SEP_22[[#This Row],[TIENDA HMPV]],ARCHIVOS_COMPLETOS_QMI_1_AL_17_SEP_22[[#This Row],[LINEA]])</f>
        <v>504 - QUEVEDOLAVADO</v>
      </c>
      <c r="B942" t="s">
        <v>299</v>
      </c>
      <c r="C942" t="s">
        <v>300</v>
      </c>
      <c r="D942" t="s">
        <v>23</v>
      </c>
      <c r="E942" t="s">
        <v>303</v>
      </c>
      <c r="F942" t="s">
        <v>28</v>
      </c>
      <c r="G942">
        <v>1</v>
      </c>
      <c r="H942">
        <v>0</v>
      </c>
      <c r="I942">
        <v>0</v>
      </c>
      <c r="T942" s="42"/>
      <c r="U942" s="42"/>
      <c r="W942" t="str">
        <f>VLOOKUP(ARCHIVOS_COMPLETOS_QMI_1_AL_17_SEP_22[[#This Row],[TIENDA HMPV]],Tabla6[[NOMBRE PDV HMPDV]:[RETAIL MAPPING]],2,0)</f>
        <v>PLATA</v>
      </c>
      <c r="X942">
        <f>SUM(ARCHIVOS_COMPLETOS_QMI_1_AL_17_SEP_22[[#This Row],[VENTAS MABE]:[OTROS]])</f>
        <v>0</v>
      </c>
      <c r="Y942" s="42">
        <f>IFERROR(ARCHIVOS_COMPLETOS_QMI_1_AL_17_SEP_22[[#This Row],[VENTAS MABE]]/ARCHIVOS_COMPLETOS_QMI_1_AL_17_SEP_22[[#This Row],[VENTAS INDURAMA]],0)</f>
        <v>0</v>
      </c>
      <c r="Z942" t="str">
        <f>VLOOKUP(ARCHIVOS_COMPLETOS_QMI_1_AL_17_SEP_22[[#This Row],[Columna1]],Tabla5[CLAVE],1,0)</f>
        <v>504 - QUEVEDOLAVADO</v>
      </c>
    </row>
    <row r="943" spans="1:26" x14ac:dyDescent="0.3">
      <c r="A943" t="str">
        <f>CONCATENATE(ARCHIVOS_COMPLETOS_QMI_1_AL_17_SEP_22[[#This Row],[TIENDA HMPV]],ARCHIVOS_COMPLETOS_QMI_1_AL_17_SEP_22[[#This Row],[LINEA]])</f>
        <v>504 - QUEVEDOREFRIGERACIÓN</v>
      </c>
      <c r="B943" t="s">
        <v>299</v>
      </c>
      <c r="C943" t="s">
        <v>300</v>
      </c>
      <c r="D943" t="s">
        <v>23</v>
      </c>
      <c r="E943" t="s">
        <v>303</v>
      </c>
      <c r="F943" t="s">
        <v>29</v>
      </c>
      <c r="G943">
        <v>12</v>
      </c>
      <c r="H943">
        <v>3</v>
      </c>
      <c r="I943">
        <v>3</v>
      </c>
      <c r="T943" s="42"/>
      <c r="U943" s="42"/>
      <c r="W943" t="str">
        <f>VLOOKUP(ARCHIVOS_COMPLETOS_QMI_1_AL_17_SEP_22[[#This Row],[TIENDA HMPV]],Tabla6[[NOMBRE PDV HMPDV]:[RETAIL MAPPING]],2,0)</f>
        <v>PLATA</v>
      </c>
      <c r="X943">
        <f>SUM(ARCHIVOS_COMPLETOS_QMI_1_AL_17_SEP_22[[#This Row],[VENTAS MABE]:[OTROS]])</f>
        <v>6</v>
      </c>
      <c r="Y943" s="42">
        <f>IFERROR(ARCHIVOS_COMPLETOS_QMI_1_AL_17_SEP_22[[#This Row],[VENTAS MABE]]/ARCHIVOS_COMPLETOS_QMI_1_AL_17_SEP_22[[#This Row],[VENTAS INDURAMA]],0)</f>
        <v>1</v>
      </c>
      <c r="Z943" t="str">
        <f>VLOOKUP(ARCHIVOS_COMPLETOS_QMI_1_AL_17_SEP_22[[#This Row],[Columna1]],Tabla5[CLAVE],1,0)</f>
        <v>504 - QUEVEDOREFRIGERACIÓN</v>
      </c>
    </row>
    <row r="944" spans="1:26" x14ac:dyDescent="0.3">
      <c r="A944" t="str">
        <f>CONCATENATE(ARCHIVOS_COMPLETOS_QMI_1_AL_17_SEP_22[[#This Row],[TIENDA HMPV]],ARCHIVOS_COMPLETOS_QMI_1_AL_17_SEP_22[[#This Row],[LINEA]])</f>
        <v>515 - QUEVEDOAIRES</v>
      </c>
      <c r="B944" t="s">
        <v>299</v>
      </c>
      <c r="C944" t="s">
        <v>300</v>
      </c>
      <c r="D944" t="s">
        <v>30</v>
      </c>
      <c r="E944" t="s">
        <v>304</v>
      </c>
      <c r="F944" t="s">
        <v>25</v>
      </c>
      <c r="G944">
        <v>1</v>
      </c>
      <c r="H944">
        <v>2</v>
      </c>
      <c r="I944">
        <v>2</v>
      </c>
      <c r="T944" s="42"/>
      <c r="U944" s="42"/>
      <c r="W944" t="str">
        <f>VLOOKUP(ARCHIVOS_COMPLETOS_QMI_1_AL_17_SEP_22[[#This Row],[TIENDA HMPV]],Tabla6[[NOMBRE PDV HMPDV]:[RETAIL MAPPING]],2,0)</f>
        <v>PLATA</v>
      </c>
      <c r="X944">
        <f>SUM(ARCHIVOS_COMPLETOS_QMI_1_AL_17_SEP_22[[#This Row],[VENTAS MABE]:[OTROS]])</f>
        <v>4</v>
      </c>
      <c r="Y944" s="42">
        <f>IFERROR(ARCHIVOS_COMPLETOS_QMI_1_AL_17_SEP_22[[#This Row],[VENTAS MABE]]/ARCHIVOS_COMPLETOS_QMI_1_AL_17_SEP_22[[#This Row],[VENTAS INDURAMA]],0)</f>
        <v>1</v>
      </c>
      <c r="Z944" t="str">
        <f>VLOOKUP(ARCHIVOS_COMPLETOS_QMI_1_AL_17_SEP_22[[#This Row],[Columna1]],Tabla5[CLAVE],1,0)</f>
        <v>515 - QUEVEDOAIRES</v>
      </c>
    </row>
    <row r="945" spans="1:26" x14ac:dyDescent="0.3">
      <c r="A945" t="str">
        <f>CONCATENATE(ARCHIVOS_COMPLETOS_QMI_1_AL_17_SEP_22[[#This Row],[TIENDA HMPV]],ARCHIVOS_COMPLETOS_QMI_1_AL_17_SEP_22[[#This Row],[LINEA]])</f>
        <v>515 - QUEVEDOCOCINAS</v>
      </c>
      <c r="B945" t="s">
        <v>299</v>
      </c>
      <c r="C945" t="s">
        <v>300</v>
      </c>
      <c r="D945" t="s">
        <v>30</v>
      </c>
      <c r="E945" t="s">
        <v>304</v>
      </c>
      <c r="F945" t="s">
        <v>26</v>
      </c>
      <c r="G945">
        <v>6</v>
      </c>
      <c r="H945">
        <v>1</v>
      </c>
      <c r="I945">
        <v>3</v>
      </c>
      <c r="T945" s="42"/>
      <c r="U945" s="42"/>
      <c r="W945" t="str">
        <f>VLOOKUP(ARCHIVOS_COMPLETOS_QMI_1_AL_17_SEP_22[[#This Row],[TIENDA HMPV]],Tabla6[[NOMBRE PDV HMPDV]:[RETAIL MAPPING]],2,0)</f>
        <v>PLATA</v>
      </c>
      <c r="X945">
        <f>SUM(ARCHIVOS_COMPLETOS_QMI_1_AL_17_SEP_22[[#This Row],[VENTAS MABE]:[OTROS]])</f>
        <v>4</v>
      </c>
      <c r="Y945" s="42">
        <f>IFERROR(ARCHIVOS_COMPLETOS_QMI_1_AL_17_SEP_22[[#This Row],[VENTAS MABE]]/ARCHIVOS_COMPLETOS_QMI_1_AL_17_SEP_22[[#This Row],[VENTAS INDURAMA]],0)</f>
        <v>0.33333333333333331</v>
      </c>
      <c r="Z945" t="str">
        <f>VLOOKUP(ARCHIVOS_COMPLETOS_QMI_1_AL_17_SEP_22[[#This Row],[Columna1]],Tabla5[CLAVE],1,0)</f>
        <v>515 - QUEVEDOCOCINAS</v>
      </c>
    </row>
    <row r="946" spans="1:26" x14ac:dyDescent="0.3">
      <c r="A946" t="str">
        <f>CONCATENATE(ARCHIVOS_COMPLETOS_QMI_1_AL_17_SEP_22[[#This Row],[TIENDA HMPV]],ARCHIVOS_COMPLETOS_QMI_1_AL_17_SEP_22[[#This Row],[LINEA]])</f>
        <v>515 - QUEVEDOGLOBALES</v>
      </c>
      <c r="B946" t="s">
        <v>299</v>
      </c>
      <c r="C946" t="s">
        <v>300</v>
      </c>
      <c r="D946" t="s">
        <v>30</v>
      </c>
      <c r="E946" t="s">
        <v>304</v>
      </c>
      <c r="F946" t="s">
        <v>27</v>
      </c>
      <c r="G946">
        <v>2</v>
      </c>
      <c r="H946">
        <v>1</v>
      </c>
      <c r="I946">
        <v>1</v>
      </c>
      <c r="T946" s="42"/>
      <c r="U946" s="42"/>
      <c r="W946" t="str">
        <f>VLOOKUP(ARCHIVOS_COMPLETOS_QMI_1_AL_17_SEP_22[[#This Row],[TIENDA HMPV]],Tabla6[[NOMBRE PDV HMPDV]:[RETAIL MAPPING]],2,0)</f>
        <v>PLATA</v>
      </c>
      <c r="X946">
        <f>SUM(ARCHIVOS_COMPLETOS_QMI_1_AL_17_SEP_22[[#This Row],[VENTAS MABE]:[OTROS]])</f>
        <v>2</v>
      </c>
      <c r="Y946" s="42">
        <f>IFERROR(ARCHIVOS_COMPLETOS_QMI_1_AL_17_SEP_22[[#This Row],[VENTAS MABE]]/ARCHIVOS_COMPLETOS_QMI_1_AL_17_SEP_22[[#This Row],[VENTAS INDURAMA]],0)</f>
        <v>1</v>
      </c>
      <c r="Z946" t="str">
        <f>VLOOKUP(ARCHIVOS_COMPLETOS_QMI_1_AL_17_SEP_22[[#This Row],[Columna1]],Tabla5[CLAVE],1,0)</f>
        <v>515 - QUEVEDOGLOBALES</v>
      </c>
    </row>
    <row r="947" spans="1:26" x14ac:dyDescent="0.3">
      <c r="A947" t="str">
        <f>CONCATENATE(ARCHIVOS_COMPLETOS_QMI_1_AL_17_SEP_22[[#This Row],[TIENDA HMPV]],ARCHIVOS_COMPLETOS_QMI_1_AL_17_SEP_22[[#This Row],[LINEA]])</f>
        <v>515 - QUEVEDOLAVADO</v>
      </c>
      <c r="B947" t="s">
        <v>299</v>
      </c>
      <c r="C947" t="s">
        <v>300</v>
      </c>
      <c r="D947" t="s">
        <v>30</v>
      </c>
      <c r="E947" t="s">
        <v>304</v>
      </c>
      <c r="F947" t="s">
        <v>28</v>
      </c>
      <c r="G947">
        <v>3</v>
      </c>
      <c r="H947">
        <v>2</v>
      </c>
      <c r="I947">
        <v>2</v>
      </c>
      <c r="T947" s="42"/>
      <c r="U947" s="42"/>
      <c r="W947" t="str">
        <f>VLOOKUP(ARCHIVOS_COMPLETOS_QMI_1_AL_17_SEP_22[[#This Row],[TIENDA HMPV]],Tabla6[[NOMBRE PDV HMPDV]:[RETAIL MAPPING]],2,0)</f>
        <v>PLATA</v>
      </c>
      <c r="X947">
        <f>SUM(ARCHIVOS_COMPLETOS_QMI_1_AL_17_SEP_22[[#This Row],[VENTAS MABE]:[OTROS]])</f>
        <v>4</v>
      </c>
      <c r="Y947" s="42">
        <f>IFERROR(ARCHIVOS_COMPLETOS_QMI_1_AL_17_SEP_22[[#This Row],[VENTAS MABE]]/ARCHIVOS_COMPLETOS_QMI_1_AL_17_SEP_22[[#This Row],[VENTAS INDURAMA]],0)</f>
        <v>1</v>
      </c>
      <c r="Z947" t="str">
        <f>VLOOKUP(ARCHIVOS_COMPLETOS_QMI_1_AL_17_SEP_22[[#This Row],[Columna1]],Tabla5[CLAVE],1,0)</f>
        <v>515 - QUEVEDOLAVADO</v>
      </c>
    </row>
    <row r="948" spans="1:26" x14ac:dyDescent="0.3">
      <c r="A948" t="str">
        <f>CONCATENATE(ARCHIVOS_COMPLETOS_QMI_1_AL_17_SEP_22[[#This Row],[TIENDA HMPV]],ARCHIVOS_COMPLETOS_QMI_1_AL_17_SEP_22[[#This Row],[LINEA]])</f>
        <v>515 - QUEVEDOREFRIGERACIÓN</v>
      </c>
      <c r="B948" t="s">
        <v>299</v>
      </c>
      <c r="C948" t="s">
        <v>300</v>
      </c>
      <c r="D948" t="s">
        <v>30</v>
      </c>
      <c r="E948" t="s">
        <v>304</v>
      </c>
      <c r="F948" t="s">
        <v>29</v>
      </c>
      <c r="G948">
        <v>4</v>
      </c>
      <c r="H948">
        <v>2</v>
      </c>
      <c r="I948">
        <v>6</v>
      </c>
      <c r="T948" s="42"/>
      <c r="U948" s="42"/>
      <c r="W948" t="str">
        <f>VLOOKUP(ARCHIVOS_COMPLETOS_QMI_1_AL_17_SEP_22[[#This Row],[TIENDA HMPV]],Tabla6[[NOMBRE PDV HMPDV]:[RETAIL MAPPING]],2,0)</f>
        <v>PLATA</v>
      </c>
      <c r="X948">
        <f>SUM(ARCHIVOS_COMPLETOS_QMI_1_AL_17_SEP_22[[#This Row],[VENTAS MABE]:[OTROS]])</f>
        <v>8</v>
      </c>
      <c r="Y948" s="42">
        <f>IFERROR(ARCHIVOS_COMPLETOS_QMI_1_AL_17_SEP_22[[#This Row],[VENTAS MABE]]/ARCHIVOS_COMPLETOS_QMI_1_AL_17_SEP_22[[#This Row],[VENTAS INDURAMA]],0)</f>
        <v>0.33333333333333331</v>
      </c>
      <c r="Z948" t="str">
        <f>VLOOKUP(ARCHIVOS_COMPLETOS_QMI_1_AL_17_SEP_22[[#This Row],[Columna1]],Tabla5[CLAVE],1,0)</f>
        <v>515 - QUEVEDOREFRIGERACIÓN</v>
      </c>
    </row>
    <row r="949" spans="1:26" x14ac:dyDescent="0.3">
      <c r="A949" t="str">
        <f>CONCATENATE(ARCHIVOS_COMPLETOS_QMI_1_AL_17_SEP_22[[#This Row],[TIENDA HMPV]],ARCHIVOS_COMPLETOS_QMI_1_AL_17_SEP_22[[#This Row],[LINEA]])</f>
        <v>386 - POINT QUEVEDOAIRES</v>
      </c>
      <c r="B949" t="s">
        <v>299</v>
      </c>
      <c r="C949" t="s">
        <v>300</v>
      </c>
      <c r="D949" t="s">
        <v>77</v>
      </c>
      <c r="E949" t="s">
        <v>305</v>
      </c>
      <c r="F949" t="s">
        <v>25</v>
      </c>
      <c r="G949">
        <v>0</v>
      </c>
      <c r="H949">
        <v>1</v>
      </c>
      <c r="I949">
        <v>1</v>
      </c>
      <c r="T949" s="42"/>
      <c r="U949" s="42"/>
      <c r="W949" t="str">
        <f>VLOOKUP(ARCHIVOS_COMPLETOS_QMI_1_AL_17_SEP_22[[#This Row],[TIENDA HMPV]],Tabla6[[NOMBRE PDV HMPDV]:[RETAIL MAPPING]],2,0)</f>
        <v>PLATINO</v>
      </c>
      <c r="X949">
        <f>SUM(ARCHIVOS_COMPLETOS_QMI_1_AL_17_SEP_22[[#This Row],[VENTAS MABE]:[OTROS]])</f>
        <v>2</v>
      </c>
      <c r="Y949" s="42">
        <f>IFERROR(ARCHIVOS_COMPLETOS_QMI_1_AL_17_SEP_22[[#This Row],[VENTAS MABE]]/ARCHIVOS_COMPLETOS_QMI_1_AL_17_SEP_22[[#This Row],[VENTAS INDURAMA]],0)</f>
        <v>1</v>
      </c>
      <c r="Z949" t="str">
        <f>VLOOKUP(ARCHIVOS_COMPLETOS_QMI_1_AL_17_SEP_22[[#This Row],[Columna1]],Tabla5[CLAVE],1,0)</f>
        <v>386 - POINT QUEVEDOAIRES</v>
      </c>
    </row>
    <row r="950" spans="1:26" x14ac:dyDescent="0.3">
      <c r="A950" t="str">
        <f>CONCATENATE(ARCHIVOS_COMPLETOS_QMI_1_AL_17_SEP_22[[#This Row],[TIENDA HMPV]],ARCHIVOS_COMPLETOS_QMI_1_AL_17_SEP_22[[#This Row],[LINEA]])</f>
        <v>386 - POINT QUEVEDOCOCINAS</v>
      </c>
      <c r="B950" t="s">
        <v>299</v>
      </c>
      <c r="C950" t="s">
        <v>300</v>
      </c>
      <c r="D950" t="s">
        <v>77</v>
      </c>
      <c r="E950" t="s">
        <v>305</v>
      </c>
      <c r="F950" t="s">
        <v>26</v>
      </c>
      <c r="G950">
        <v>12</v>
      </c>
      <c r="H950">
        <v>3</v>
      </c>
      <c r="I950">
        <v>3</v>
      </c>
      <c r="T950" s="42"/>
      <c r="U950" s="42"/>
      <c r="W950" t="str">
        <f>VLOOKUP(ARCHIVOS_COMPLETOS_QMI_1_AL_17_SEP_22[[#This Row],[TIENDA HMPV]],Tabla6[[NOMBRE PDV HMPDV]:[RETAIL MAPPING]],2,0)</f>
        <v>PLATINO</v>
      </c>
      <c r="X950">
        <f>SUM(ARCHIVOS_COMPLETOS_QMI_1_AL_17_SEP_22[[#This Row],[VENTAS MABE]:[OTROS]])</f>
        <v>6</v>
      </c>
      <c r="Y950" s="42">
        <f>IFERROR(ARCHIVOS_COMPLETOS_QMI_1_AL_17_SEP_22[[#This Row],[VENTAS MABE]]/ARCHIVOS_COMPLETOS_QMI_1_AL_17_SEP_22[[#This Row],[VENTAS INDURAMA]],0)</f>
        <v>1</v>
      </c>
      <c r="Z950" t="str">
        <f>VLOOKUP(ARCHIVOS_COMPLETOS_QMI_1_AL_17_SEP_22[[#This Row],[Columna1]],Tabla5[CLAVE],1,0)</f>
        <v>386 - POINT QUEVEDOCOCINAS</v>
      </c>
    </row>
    <row r="951" spans="1:26" x14ac:dyDescent="0.3">
      <c r="A951" t="str">
        <f>CONCATENATE(ARCHIVOS_COMPLETOS_QMI_1_AL_17_SEP_22[[#This Row],[TIENDA HMPV]],ARCHIVOS_COMPLETOS_QMI_1_AL_17_SEP_22[[#This Row],[LINEA]])</f>
        <v>386 - POINT QUEVEDOGLOBALES</v>
      </c>
      <c r="B951" t="s">
        <v>299</v>
      </c>
      <c r="C951" t="s">
        <v>300</v>
      </c>
      <c r="D951" t="s">
        <v>77</v>
      </c>
      <c r="E951" t="s">
        <v>305</v>
      </c>
      <c r="F951" t="s">
        <v>27</v>
      </c>
      <c r="G951">
        <v>0</v>
      </c>
      <c r="H951">
        <v>0</v>
      </c>
      <c r="I951">
        <v>0</v>
      </c>
      <c r="T951" s="42"/>
      <c r="U951" s="42"/>
      <c r="W951" t="str">
        <f>VLOOKUP(ARCHIVOS_COMPLETOS_QMI_1_AL_17_SEP_22[[#This Row],[TIENDA HMPV]],Tabla6[[NOMBRE PDV HMPDV]:[RETAIL MAPPING]],2,0)</f>
        <v>PLATINO</v>
      </c>
      <c r="X951">
        <f>SUM(ARCHIVOS_COMPLETOS_QMI_1_AL_17_SEP_22[[#This Row],[VENTAS MABE]:[OTROS]])</f>
        <v>0</v>
      </c>
      <c r="Y951" s="42">
        <f>IFERROR(ARCHIVOS_COMPLETOS_QMI_1_AL_17_SEP_22[[#This Row],[VENTAS MABE]]/ARCHIVOS_COMPLETOS_QMI_1_AL_17_SEP_22[[#This Row],[VENTAS INDURAMA]],0)</f>
        <v>0</v>
      </c>
      <c r="Z951" t="str">
        <f>VLOOKUP(ARCHIVOS_COMPLETOS_QMI_1_AL_17_SEP_22[[#This Row],[Columna1]],Tabla5[CLAVE],1,0)</f>
        <v>386 - POINT QUEVEDOGLOBALES</v>
      </c>
    </row>
    <row r="952" spans="1:26" x14ac:dyDescent="0.3">
      <c r="A952" t="str">
        <f>CONCATENATE(ARCHIVOS_COMPLETOS_QMI_1_AL_17_SEP_22[[#This Row],[TIENDA HMPV]],ARCHIVOS_COMPLETOS_QMI_1_AL_17_SEP_22[[#This Row],[LINEA]])</f>
        <v>386 - POINT QUEVEDOLAVADO</v>
      </c>
      <c r="B952" t="s">
        <v>299</v>
      </c>
      <c r="C952" t="s">
        <v>300</v>
      </c>
      <c r="D952" t="s">
        <v>77</v>
      </c>
      <c r="E952" t="s">
        <v>305</v>
      </c>
      <c r="F952" t="s">
        <v>28</v>
      </c>
      <c r="G952">
        <v>5</v>
      </c>
      <c r="H952">
        <v>0</v>
      </c>
      <c r="I952">
        <v>1</v>
      </c>
      <c r="T952" s="42"/>
      <c r="U952" s="42"/>
      <c r="W952" t="str">
        <f>VLOOKUP(ARCHIVOS_COMPLETOS_QMI_1_AL_17_SEP_22[[#This Row],[TIENDA HMPV]],Tabla6[[NOMBRE PDV HMPDV]:[RETAIL MAPPING]],2,0)</f>
        <v>PLATINO</v>
      </c>
      <c r="X952">
        <f>SUM(ARCHIVOS_COMPLETOS_QMI_1_AL_17_SEP_22[[#This Row],[VENTAS MABE]:[OTROS]])</f>
        <v>1</v>
      </c>
      <c r="Y952" s="42">
        <f>IFERROR(ARCHIVOS_COMPLETOS_QMI_1_AL_17_SEP_22[[#This Row],[VENTAS MABE]]/ARCHIVOS_COMPLETOS_QMI_1_AL_17_SEP_22[[#This Row],[VENTAS INDURAMA]],0)</f>
        <v>0</v>
      </c>
      <c r="Z952" t="str">
        <f>VLOOKUP(ARCHIVOS_COMPLETOS_QMI_1_AL_17_SEP_22[[#This Row],[Columna1]],Tabla5[CLAVE],1,0)</f>
        <v>386 - POINT QUEVEDOLAVADO</v>
      </c>
    </row>
    <row r="953" spans="1:26" x14ac:dyDescent="0.3">
      <c r="A953" t="str">
        <f>CONCATENATE(ARCHIVOS_COMPLETOS_QMI_1_AL_17_SEP_22[[#This Row],[TIENDA HMPV]],ARCHIVOS_COMPLETOS_QMI_1_AL_17_SEP_22[[#This Row],[LINEA]])</f>
        <v>386 - POINT QUEVEDOREFRIGERACIÓN</v>
      </c>
      <c r="B953" t="s">
        <v>299</v>
      </c>
      <c r="C953" t="s">
        <v>300</v>
      </c>
      <c r="D953" t="s">
        <v>77</v>
      </c>
      <c r="E953" t="s">
        <v>305</v>
      </c>
      <c r="F953" t="s">
        <v>29</v>
      </c>
      <c r="G953">
        <v>7</v>
      </c>
      <c r="H953">
        <v>1</v>
      </c>
      <c r="I953">
        <v>4</v>
      </c>
      <c r="T953" s="42"/>
      <c r="U953" s="42"/>
      <c r="W953" t="str">
        <f>VLOOKUP(ARCHIVOS_COMPLETOS_QMI_1_AL_17_SEP_22[[#This Row],[TIENDA HMPV]],Tabla6[[NOMBRE PDV HMPDV]:[RETAIL MAPPING]],2,0)</f>
        <v>PLATINO</v>
      </c>
      <c r="X953">
        <f>SUM(ARCHIVOS_COMPLETOS_QMI_1_AL_17_SEP_22[[#This Row],[VENTAS MABE]:[OTROS]])</f>
        <v>5</v>
      </c>
      <c r="Y953" s="42">
        <f>IFERROR(ARCHIVOS_COMPLETOS_QMI_1_AL_17_SEP_22[[#This Row],[VENTAS MABE]]/ARCHIVOS_COMPLETOS_QMI_1_AL_17_SEP_22[[#This Row],[VENTAS INDURAMA]],0)</f>
        <v>0.25</v>
      </c>
      <c r="Z953" t="str">
        <f>VLOOKUP(ARCHIVOS_COMPLETOS_QMI_1_AL_17_SEP_22[[#This Row],[Columna1]],Tabla5[CLAVE],1,0)</f>
        <v>386 - POINT QUEVEDOREFRIGERACIÓN</v>
      </c>
    </row>
    <row r="954" spans="1:26" x14ac:dyDescent="0.3">
      <c r="A954" t="str">
        <f>CONCATENATE(ARCHIVOS_COMPLETOS_QMI_1_AL_17_SEP_22[[#This Row],[TIENDA HMPV]],ARCHIVOS_COMPLETOS_QMI_1_AL_17_SEP_22[[#This Row],[LINEA]])</f>
        <v>961 - ALMACENES ESPAÑA BOYACAAIRES</v>
      </c>
      <c r="B954" t="s">
        <v>1559</v>
      </c>
      <c r="C954" t="s">
        <v>639</v>
      </c>
      <c r="D954" t="s">
        <v>49</v>
      </c>
      <c r="E954" t="s">
        <v>723</v>
      </c>
      <c r="F954" t="s">
        <v>25</v>
      </c>
      <c r="G954">
        <v>8</v>
      </c>
      <c r="H954">
        <v>3</v>
      </c>
      <c r="I954">
        <v>0</v>
      </c>
      <c r="T954" s="42"/>
      <c r="U954" s="42"/>
      <c r="W954" t="str">
        <f>VLOOKUP(ARCHIVOS_COMPLETOS_QMI_1_AL_17_SEP_22[[#This Row],[TIENDA HMPV]],Tabla6[[NOMBRE PDV HMPDV]:[RETAIL MAPPING]],2,0)</f>
        <v>PLATINO</v>
      </c>
      <c r="X954">
        <f>SUM(ARCHIVOS_COMPLETOS_QMI_1_AL_17_SEP_22[[#This Row],[VENTAS MABE]:[OTROS]])</f>
        <v>3</v>
      </c>
      <c r="Y954" s="42">
        <f>IFERROR(ARCHIVOS_COMPLETOS_QMI_1_AL_17_SEP_22[[#This Row],[VENTAS MABE]]/ARCHIVOS_COMPLETOS_QMI_1_AL_17_SEP_22[[#This Row],[VENTAS INDURAMA]],0)</f>
        <v>0</v>
      </c>
      <c r="Z954" t="str">
        <f>VLOOKUP(ARCHIVOS_COMPLETOS_QMI_1_AL_17_SEP_22[[#This Row],[Columna1]],Tabla5[CLAVE],1,0)</f>
        <v>961 - ALMACENES ESPAÑA BOYACAAIRES</v>
      </c>
    </row>
    <row r="955" spans="1:26" x14ac:dyDescent="0.3">
      <c r="A955" t="str">
        <f>CONCATENATE(ARCHIVOS_COMPLETOS_QMI_1_AL_17_SEP_22[[#This Row],[TIENDA HMPV]],ARCHIVOS_COMPLETOS_QMI_1_AL_17_SEP_22[[#This Row],[LINEA]])</f>
        <v>961 - ALMACENES ESPAÑA BOYACACOCINAS</v>
      </c>
      <c r="B955" t="s">
        <v>1559</v>
      </c>
      <c r="C955" t="s">
        <v>639</v>
      </c>
      <c r="D955" t="s">
        <v>49</v>
      </c>
      <c r="E955" t="s">
        <v>723</v>
      </c>
      <c r="F955" t="s">
        <v>26</v>
      </c>
      <c r="G955">
        <v>20</v>
      </c>
      <c r="H955">
        <v>15</v>
      </c>
      <c r="I955">
        <v>7</v>
      </c>
      <c r="T955" s="42"/>
      <c r="U955" s="42"/>
      <c r="W955" t="str">
        <f>VLOOKUP(ARCHIVOS_COMPLETOS_QMI_1_AL_17_SEP_22[[#This Row],[TIENDA HMPV]],Tabla6[[NOMBRE PDV HMPDV]:[RETAIL MAPPING]],2,0)</f>
        <v>PLATINO</v>
      </c>
      <c r="X955">
        <f>SUM(ARCHIVOS_COMPLETOS_QMI_1_AL_17_SEP_22[[#This Row],[VENTAS MABE]:[OTROS]])</f>
        <v>22</v>
      </c>
      <c r="Y955" s="42">
        <f>IFERROR(ARCHIVOS_COMPLETOS_QMI_1_AL_17_SEP_22[[#This Row],[VENTAS MABE]]/ARCHIVOS_COMPLETOS_QMI_1_AL_17_SEP_22[[#This Row],[VENTAS INDURAMA]],0)</f>
        <v>2.1428571428571428</v>
      </c>
      <c r="Z955" t="str">
        <f>VLOOKUP(ARCHIVOS_COMPLETOS_QMI_1_AL_17_SEP_22[[#This Row],[Columna1]],Tabla5[CLAVE],1,0)</f>
        <v>961 - ALMACENES ESPAÑA BOYACACOCINAS</v>
      </c>
    </row>
    <row r="956" spans="1:26" x14ac:dyDescent="0.3">
      <c r="A956" t="str">
        <f>CONCATENATE(ARCHIVOS_COMPLETOS_QMI_1_AL_17_SEP_22[[#This Row],[TIENDA HMPV]],ARCHIVOS_COMPLETOS_QMI_1_AL_17_SEP_22[[#This Row],[LINEA]])</f>
        <v>961 - ALMACENES ESPAÑA BOYACAGLOBALES</v>
      </c>
      <c r="B956" t="s">
        <v>1559</v>
      </c>
      <c r="C956" t="s">
        <v>639</v>
      </c>
      <c r="D956" t="s">
        <v>49</v>
      </c>
      <c r="E956" t="s">
        <v>723</v>
      </c>
      <c r="F956" t="s">
        <v>27</v>
      </c>
      <c r="G956">
        <v>7</v>
      </c>
      <c r="H956">
        <v>4</v>
      </c>
      <c r="I956">
        <v>7</v>
      </c>
      <c r="T956" s="42"/>
      <c r="U956" s="42"/>
      <c r="W956" t="str">
        <f>VLOOKUP(ARCHIVOS_COMPLETOS_QMI_1_AL_17_SEP_22[[#This Row],[TIENDA HMPV]],Tabla6[[NOMBRE PDV HMPDV]:[RETAIL MAPPING]],2,0)</f>
        <v>PLATINO</v>
      </c>
      <c r="X956">
        <f>SUM(ARCHIVOS_COMPLETOS_QMI_1_AL_17_SEP_22[[#This Row],[VENTAS MABE]:[OTROS]])</f>
        <v>11</v>
      </c>
      <c r="Y956" s="42">
        <f>IFERROR(ARCHIVOS_COMPLETOS_QMI_1_AL_17_SEP_22[[#This Row],[VENTAS MABE]]/ARCHIVOS_COMPLETOS_QMI_1_AL_17_SEP_22[[#This Row],[VENTAS INDURAMA]],0)</f>
        <v>0.5714285714285714</v>
      </c>
      <c r="Z956" t="str">
        <f>VLOOKUP(ARCHIVOS_COMPLETOS_QMI_1_AL_17_SEP_22[[#This Row],[Columna1]],Tabla5[CLAVE],1,0)</f>
        <v>961 - ALMACENES ESPAÑA BOYACAGLOBALES</v>
      </c>
    </row>
    <row r="957" spans="1:26" x14ac:dyDescent="0.3">
      <c r="A957" t="str">
        <f>CONCATENATE(ARCHIVOS_COMPLETOS_QMI_1_AL_17_SEP_22[[#This Row],[TIENDA HMPV]],ARCHIVOS_COMPLETOS_QMI_1_AL_17_SEP_22[[#This Row],[LINEA]])</f>
        <v>961 - ALMACENES ESPAÑA BOYACALAVADO</v>
      </c>
      <c r="B957" t="s">
        <v>1559</v>
      </c>
      <c r="C957" t="s">
        <v>639</v>
      </c>
      <c r="D957" t="s">
        <v>49</v>
      </c>
      <c r="E957" t="s">
        <v>723</v>
      </c>
      <c r="F957" t="s">
        <v>28</v>
      </c>
      <c r="G957">
        <v>11</v>
      </c>
      <c r="H957">
        <v>15</v>
      </c>
      <c r="I957">
        <v>1</v>
      </c>
      <c r="T957" s="42"/>
      <c r="U957" s="42"/>
      <c r="W957" t="str">
        <f>VLOOKUP(ARCHIVOS_COMPLETOS_QMI_1_AL_17_SEP_22[[#This Row],[TIENDA HMPV]],Tabla6[[NOMBRE PDV HMPDV]:[RETAIL MAPPING]],2,0)</f>
        <v>PLATINO</v>
      </c>
      <c r="X957">
        <f>SUM(ARCHIVOS_COMPLETOS_QMI_1_AL_17_SEP_22[[#This Row],[VENTAS MABE]:[OTROS]])</f>
        <v>16</v>
      </c>
      <c r="Y957" s="42">
        <f>IFERROR(ARCHIVOS_COMPLETOS_QMI_1_AL_17_SEP_22[[#This Row],[VENTAS MABE]]/ARCHIVOS_COMPLETOS_QMI_1_AL_17_SEP_22[[#This Row],[VENTAS INDURAMA]],0)</f>
        <v>15</v>
      </c>
      <c r="Z957" t="str">
        <f>VLOOKUP(ARCHIVOS_COMPLETOS_QMI_1_AL_17_SEP_22[[#This Row],[Columna1]],Tabla5[CLAVE],1,0)</f>
        <v>961 - ALMACENES ESPAÑA BOYACALAVADO</v>
      </c>
    </row>
    <row r="958" spans="1:26" x14ac:dyDescent="0.3">
      <c r="A958" t="str">
        <f>CONCATENATE(ARCHIVOS_COMPLETOS_QMI_1_AL_17_SEP_22[[#This Row],[TIENDA HMPV]],ARCHIVOS_COMPLETOS_QMI_1_AL_17_SEP_22[[#This Row],[LINEA]])</f>
        <v>961 - ALMACENES ESPAÑA BOYACAREFRIGERACIÓN</v>
      </c>
      <c r="B958" t="s">
        <v>1559</v>
      </c>
      <c r="C958" t="s">
        <v>639</v>
      </c>
      <c r="D958" t="s">
        <v>49</v>
      </c>
      <c r="E958" t="s">
        <v>723</v>
      </c>
      <c r="F958" t="s">
        <v>29</v>
      </c>
      <c r="G958">
        <v>22</v>
      </c>
      <c r="H958">
        <v>10</v>
      </c>
      <c r="I958">
        <v>3</v>
      </c>
      <c r="T958" s="42"/>
      <c r="U958" s="42"/>
      <c r="W958" t="str">
        <f>VLOOKUP(ARCHIVOS_COMPLETOS_QMI_1_AL_17_SEP_22[[#This Row],[TIENDA HMPV]],Tabla6[[NOMBRE PDV HMPDV]:[RETAIL MAPPING]],2,0)</f>
        <v>PLATINO</v>
      </c>
      <c r="X958">
        <f>SUM(ARCHIVOS_COMPLETOS_QMI_1_AL_17_SEP_22[[#This Row],[VENTAS MABE]:[OTROS]])</f>
        <v>13</v>
      </c>
      <c r="Y958" s="42">
        <f>IFERROR(ARCHIVOS_COMPLETOS_QMI_1_AL_17_SEP_22[[#This Row],[VENTAS MABE]]/ARCHIVOS_COMPLETOS_QMI_1_AL_17_SEP_22[[#This Row],[VENTAS INDURAMA]],0)</f>
        <v>3.3333333333333335</v>
      </c>
      <c r="Z958" t="str">
        <f>VLOOKUP(ARCHIVOS_COMPLETOS_QMI_1_AL_17_SEP_22[[#This Row],[Columna1]],Tabla5[CLAVE],1,0)</f>
        <v>961 - ALMACENES ESPAÑA BOYACAREFRIGERACIÓN</v>
      </c>
    </row>
    <row r="959" spans="1:26" x14ac:dyDescent="0.3">
      <c r="A959" t="str">
        <f>CONCATENATE(ARCHIVOS_COMPLETOS_QMI_1_AL_17_SEP_22[[#This Row],[TIENDA HMPV]],ARCHIVOS_COMPLETOS_QMI_1_AL_17_SEP_22[[#This Row],[LINEA]])</f>
        <v>872 - ALMACENES ESPAÑA GYE 9 DE OCTUBREAIRES</v>
      </c>
      <c r="B959" t="s">
        <v>1559</v>
      </c>
      <c r="C959" t="s">
        <v>639</v>
      </c>
      <c r="D959" t="s">
        <v>49</v>
      </c>
      <c r="E959" t="s">
        <v>737</v>
      </c>
      <c r="F959" t="s">
        <v>25</v>
      </c>
      <c r="G959">
        <v>3</v>
      </c>
      <c r="H959">
        <v>2</v>
      </c>
      <c r="I959">
        <v>0</v>
      </c>
      <c r="T959" s="42"/>
      <c r="U959" s="42"/>
      <c r="W959" t="str">
        <f>VLOOKUP(ARCHIVOS_COMPLETOS_QMI_1_AL_17_SEP_22[[#This Row],[TIENDA HMPV]],Tabla6[[NOMBRE PDV HMPDV]:[RETAIL MAPPING]],2,0)</f>
        <v>PLATINO</v>
      </c>
      <c r="X959">
        <f>SUM(ARCHIVOS_COMPLETOS_QMI_1_AL_17_SEP_22[[#This Row],[VENTAS MABE]:[OTROS]])</f>
        <v>2</v>
      </c>
      <c r="Y959" s="42">
        <f>IFERROR(ARCHIVOS_COMPLETOS_QMI_1_AL_17_SEP_22[[#This Row],[VENTAS MABE]]/ARCHIVOS_COMPLETOS_QMI_1_AL_17_SEP_22[[#This Row],[VENTAS INDURAMA]],0)</f>
        <v>0</v>
      </c>
      <c r="Z959" t="str">
        <f>VLOOKUP(ARCHIVOS_COMPLETOS_QMI_1_AL_17_SEP_22[[#This Row],[Columna1]],Tabla5[CLAVE],1,0)</f>
        <v>872 - ALMACENES ESPAÑA GYE 9 DE OCTUBREAIRES</v>
      </c>
    </row>
    <row r="960" spans="1:26" x14ac:dyDescent="0.3">
      <c r="A960" t="str">
        <f>CONCATENATE(ARCHIVOS_COMPLETOS_QMI_1_AL_17_SEP_22[[#This Row],[TIENDA HMPV]],ARCHIVOS_COMPLETOS_QMI_1_AL_17_SEP_22[[#This Row],[LINEA]])</f>
        <v>872 - ALMACENES ESPAÑA GYE 9 DE OCTUBRECOCINAS</v>
      </c>
      <c r="B960" t="s">
        <v>1559</v>
      </c>
      <c r="C960" t="s">
        <v>639</v>
      </c>
      <c r="D960" t="s">
        <v>49</v>
      </c>
      <c r="E960" t="s">
        <v>737</v>
      </c>
      <c r="F960" t="s">
        <v>26</v>
      </c>
      <c r="G960">
        <v>15</v>
      </c>
      <c r="H960">
        <v>9</v>
      </c>
      <c r="I960">
        <v>3</v>
      </c>
      <c r="T960" s="42"/>
      <c r="U960" s="42"/>
      <c r="W960" t="str">
        <f>VLOOKUP(ARCHIVOS_COMPLETOS_QMI_1_AL_17_SEP_22[[#This Row],[TIENDA HMPV]],Tabla6[[NOMBRE PDV HMPDV]:[RETAIL MAPPING]],2,0)</f>
        <v>PLATINO</v>
      </c>
      <c r="X960">
        <f>SUM(ARCHIVOS_COMPLETOS_QMI_1_AL_17_SEP_22[[#This Row],[VENTAS MABE]:[OTROS]])</f>
        <v>12</v>
      </c>
      <c r="Y960" s="42">
        <f>IFERROR(ARCHIVOS_COMPLETOS_QMI_1_AL_17_SEP_22[[#This Row],[VENTAS MABE]]/ARCHIVOS_COMPLETOS_QMI_1_AL_17_SEP_22[[#This Row],[VENTAS INDURAMA]],0)</f>
        <v>3</v>
      </c>
      <c r="Z960" t="str">
        <f>VLOOKUP(ARCHIVOS_COMPLETOS_QMI_1_AL_17_SEP_22[[#This Row],[Columna1]],Tabla5[CLAVE],1,0)</f>
        <v>872 - ALMACENES ESPAÑA GYE 9 DE OCTUBRECOCINAS</v>
      </c>
    </row>
    <row r="961" spans="1:26" x14ac:dyDescent="0.3">
      <c r="A961" t="str">
        <f>CONCATENATE(ARCHIVOS_COMPLETOS_QMI_1_AL_17_SEP_22[[#This Row],[TIENDA HMPV]],ARCHIVOS_COMPLETOS_QMI_1_AL_17_SEP_22[[#This Row],[LINEA]])</f>
        <v>872 - ALMACENES ESPAÑA GYE 9 DE OCTUBREGLOBALES</v>
      </c>
      <c r="B961" t="s">
        <v>1559</v>
      </c>
      <c r="C961" t="s">
        <v>639</v>
      </c>
      <c r="D961" t="s">
        <v>49</v>
      </c>
      <c r="E961" t="s">
        <v>737</v>
      </c>
      <c r="F961" t="s">
        <v>27</v>
      </c>
      <c r="G961">
        <v>7</v>
      </c>
      <c r="H961">
        <v>2</v>
      </c>
      <c r="I961">
        <v>1</v>
      </c>
      <c r="T961" s="42"/>
      <c r="U961" s="42"/>
      <c r="W961" t="str">
        <f>VLOOKUP(ARCHIVOS_COMPLETOS_QMI_1_AL_17_SEP_22[[#This Row],[TIENDA HMPV]],Tabla6[[NOMBRE PDV HMPDV]:[RETAIL MAPPING]],2,0)</f>
        <v>PLATINO</v>
      </c>
      <c r="X961">
        <f>SUM(ARCHIVOS_COMPLETOS_QMI_1_AL_17_SEP_22[[#This Row],[VENTAS MABE]:[OTROS]])</f>
        <v>3</v>
      </c>
      <c r="Y961" s="42">
        <f>IFERROR(ARCHIVOS_COMPLETOS_QMI_1_AL_17_SEP_22[[#This Row],[VENTAS MABE]]/ARCHIVOS_COMPLETOS_QMI_1_AL_17_SEP_22[[#This Row],[VENTAS INDURAMA]],0)</f>
        <v>2</v>
      </c>
      <c r="Z961" t="str">
        <f>VLOOKUP(ARCHIVOS_COMPLETOS_QMI_1_AL_17_SEP_22[[#This Row],[Columna1]],Tabla5[CLAVE],1,0)</f>
        <v>872 - ALMACENES ESPAÑA GYE 9 DE OCTUBREGLOBALES</v>
      </c>
    </row>
    <row r="962" spans="1:26" x14ac:dyDescent="0.3">
      <c r="A962" t="str">
        <f>CONCATENATE(ARCHIVOS_COMPLETOS_QMI_1_AL_17_SEP_22[[#This Row],[TIENDA HMPV]],ARCHIVOS_COMPLETOS_QMI_1_AL_17_SEP_22[[#This Row],[LINEA]])</f>
        <v>872 - ALMACENES ESPAÑA GYE 9 DE OCTUBRELAVADO</v>
      </c>
      <c r="B962" t="s">
        <v>1559</v>
      </c>
      <c r="C962" t="s">
        <v>639</v>
      </c>
      <c r="D962" t="s">
        <v>49</v>
      </c>
      <c r="E962" t="s">
        <v>737</v>
      </c>
      <c r="F962" t="s">
        <v>28</v>
      </c>
      <c r="G962">
        <v>6</v>
      </c>
      <c r="H962">
        <v>5</v>
      </c>
      <c r="I962">
        <v>0</v>
      </c>
      <c r="T962" s="42"/>
      <c r="U962" s="42"/>
      <c r="W962" t="str">
        <f>VLOOKUP(ARCHIVOS_COMPLETOS_QMI_1_AL_17_SEP_22[[#This Row],[TIENDA HMPV]],Tabla6[[NOMBRE PDV HMPDV]:[RETAIL MAPPING]],2,0)</f>
        <v>PLATINO</v>
      </c>
      <c r="X962">
        <f>SUM(ARCHIVOS_COMPLETOS_QMI_1_AL_17_SEP_22[[#This Row],[VENTAS MABE]:[OTROS]])</f>
        <v>5</v>
      </c>
      <c r="Y962" s="42">
        <f>IFERROR(ARCHIVOS_COMPLETOS_QMI_1_AL_17_SEP_22[[#This Row],[VENTAS MABE]]/ARCHIVOS_COMPLETOS_QMI_1_AL_17_SEP_22[[#This Row],[VENTAS INDURAMA]],0)</f>
        <v>0</v>
      </c>
      <c r="Z962" t="str">
        <f>VLOOKUP(ARCHIVOS_COMPLETOS_QMI_1_AL_17_SEP_22[[#This Row],[Columna1]],Tabla5[CLAVE],1,0)</f>
        <v>872 - ALMACENES ESPAÑA GYE 9 DE OCTUBRELAVADO</v>
      </c>
    </row>
    <row r="963" spans="1:26" x14ac:dyDescent="0.3">
      <c r="A963" t="str">
        <f>CONCATENATE(ARCHIVOS_COMPLETOS_QMI_1_AL_17_SEP_22[[#This Row],[TIENDA HMPV]],ARCHIVOS_COMPLETOS_QMI_1_AL_17_SEP_22[[#This Row],[LINEA]])</f>
        <v>872 - ALMACENES ESPAÑA GYE 9 DE OCTUBREREFRIGERACIÓN</v>
      </c>
      <c r="B963" t="s">
        <v>1559</v>
      </c>
      <c r="C963" t="s">
        <v>639</v>
      </c>
      <c r="D963" t="s">
        <v>49</v>
      </c>
      <c r="E963" t="s">
        <v>737</v>
      </c>
      <c r="F963" t="s">
        <v>29</v>
      </c>
      <c r="G963">
        <v>18</v>
      </c>
      <c r="H963">
        <v>12</v>
      </c>
      <c r="I963">
        <v>4</v>
      </c>
      <c r="T963" s="42"/>
      <c r="U963" s="42"/>
      <c r="W963" t="str">
        <f>VLOOKUP(ARCHIVOS_COMPLETOS_QMI_1_AL_17_SEP_22[[#This Row],[TIENDA HMPV]],Tabla6[[NOMBRE PDV HMPDV]:[RETAIL MAPPING]],2,0)</f>
        <v>PLATINO</v>
      </c>
      <c r="X963">
        <f>SUM(ARCHIVOS_COMPLETOS_QMI_1_AL_17_SEP_22[[#This Row],[VENTAS MABE]:[OTROS]])</f>
        <v>16</v>
      </c>
      <c r="Y963" s="42">
        <f>IFERROR(ARCHIVOS_COMPLETOS_QMI_1_AL_17_SEP_22[[#This Row],[VENTAS MABE]]/ARCHIVOS_COMPLETOS_QMI_1_AL_17_SEP_22[[#This Row],[VENTAS INDURAMA]],0)</f>
        <v>3</v>
      </c>
      <c r="Z963" t="str">
        <f>VLOOKUP(ARCHIVOS_COMPLETOS_QMI_1_AL_17_SEP_22[[#This Row],[Columna1]],Tabla5[CLAVE],1,0)</f>
        <v>872 - ALMACENES ESPAÑA GYE 9 DE OCTUBREREFRIGERACIÓN</v>
      </c>
    </row>
    <row r="964" spans="1:26" x14ac:dyDescent="0.3">
      <c r="A964" t="str">
        <f>CONCATENATE(ARCHIVOS_COMPLETOS_QMI_1_AL_17_SEP_22[[#This Row],[TIENDA HMPV]],ARCHIVOS_COMPLETOS_QMI_1_AL_17_SEP_22[[#This Row],[LINEA]])</f>
        <v>482 - 9 DE OCTUBRE 1AIRES</v>
      </c>
      <c r="B964" t="s">
        <v>306</v>
      </c>
      <c r="C964" t="s">
        <v>307</v>
      </c>
      <c r="D964" t="s">
        <v>23</v>
      </c>
      <c r="E964" t="s">
        <v>308</v>
      </c>
      <c r="F964" t="s">
        <v>25</v>
      </c>
      <c r="G964">
        <v>1</v>
      </c>
      <c r="K964">
        <v>1</v>
      </c>
      <c r="Q964">
        <v>2</v>
      </c>
      <c r="T964" s="42"/>
      <c r="U964" s="42"/>
      <c r="W964" t="str">
        <f>VLOOKUP(ARCHIVOS_COMPLETOS_QMI_1_AL_17_SEP_22[[#This Row],[TIENDA HMPV]],Tabla6[[NOMBRE PDV HMPDV]:[RETAIL MAPPING]],2,0)</f>
        <v>PLATINO</v>
      </c>
      <c r="X964">
        <f>SUM(ARCHIVOS_COMPLETOS_QMI_1_AL_17_SEP_22[[#This Row],[VENTAS MABE]:[OTROS]])</f>
        <v>3</v>
      </c>
      <c r="Y964" s="42">
        <f>IFERROR(ARCHIVOS_COMPLETOS_QMI_1_AL_17_SEP_22[[#This Row],[VENTAS MABE]]/ARCHIVOS_COMPLETOS_QMI_1_AL_17_SEP_22[[#This Row],[VENTAS INDURAMA]],0)</f>
        <v>0</v>
      </c>
      <c r="Z964" t="str">
        <f>VLOOKUP(ARCHIVOS_COMPLETOS_QMI_1_AL_17_SEP_22[[#This Row],[Columna1]],Tabla5[CLAVE],1,0)</f>
        <v>482 - 9 DE OCTUBRE 1AIRES</v>
      </c>
    </row>
    <row r="965" spans="1:26" x14ac:dyDescent="0.3">
      <c r="A965" t="str">
        <f>CONCATENATE(ARCHIVOS_COMPLETOS_QMI_1_AL_17_SEP_22[[#This Row],[TIENDA HMPV]],ARCHIVOS_COMPLETOS_QMI_1_AL_17_SEP_22[[#This Row],[LINEA]])</f>
        <v>482 - 9 DE OCTUBRE 1COCINAS</v>
      </c>
      <c r="B965" t="s">
        <v>306</v>
      </c>
      <c r="C965" t="s">
        <v>307</v>
      </c>
      <c r="D965" t="s">
        <v>23</v>
      </c>
      <c r="E965" t="s">
        <v>308</v>
      </c>
      <c r="F965" t="s">
        <v>26</v>
      </c>
      <c r="G965">
        <v>28</v>
      </c>
      <c r="H965">
        <v>7</v>
      </c>
      <c r="I965">
        <v>24</v>
      </c>
      <c r="T965" s="42"/>
      <c r="U965" s="42"/>
      <c r="W965" t="str">
        <f>VLOOKUP(ARCHIVOS_COMPLETOS_QMI_1_AL_17_SEP_22[[#This Row],[TIENDA HMPV]],Tabla6[[NOMBRE PDV HMPDV]:[RETAIL MAPPING]],2,0)</f>
        <v>PLATINO</v>
      </c>
      <c r="X965">
        <f>SUM(ARCHIVOS_COMPLETOS_QMI_1_AL_17_SEP_22[[#This Row],[VENTAS MABE]:[OTROS]])</f>
        <v>31</v>
      </c>
      <c r="Y965" s="42">
        <f>IFERROR(ARCHIVOS_COMPLETOS_QMI_1_AL_17_SEP_22[[#This Row],[VENTAS MABE]]/ARCHIVOS_COMPLETOS_QMI_1_AL_17_SEP_22[[#This Row],[VENTAS INDURAMA]],0)</f>
        <v>0.29166666666666669</v>
      </c>
      <c r="Z965" t="str">
        <f>VLOOKUP(ARCHIVOS_COMPLETOS_QMI_1_AL_17_SEP_22[[#This Row],[Columna1]],Tabla5[CLAVE],1,0)</f>
        <v>482 - 9 DE OCTUBRE 1COCINAS</v>
      </c>
    </row>
    <row r="966" spans="1:26" x14ac:dyDescent="0.3">
      <c r="A966" t="str">
        <f>CONCATENATE(ARCHIVOS_COMPLETOS_QMI_1_AL_17_SEP_22[[#This Row],[TIENDA HMPV]],ARCHIVOS_COMPLETOS_QMI_1_AL_17_SEP_22[[#This Row],[LINEA]])</f>
        <v>482 - 9 DE OCTUBRE 1EMPOTRE</v>
      </c>
      <c r="B966" t="s">
        <v>306</v>
      </c>
      <c r="C966" t="s">
        <v>307</v>
      </c>
      <c r="D966" t="s">
        <v>23</v>
      </c>
      <c r="E966" t="s">
        <v>308</v>
      </c>
      <c r="F966" t="s">
        <v>32</v>
      </c>
      <c r="G966">
        <v>0</v>
      </c>
      <c r="T966" s="42"/>
      <c r="U966" s="42"/>
      <c r="W966" t="str">
        <f>VLOOKUP(ARCHIVOS_COMPLETOS_QMI_1_AL_17_SEP_22[[#This Row],[TIENDA HMPV]],Tabla6[[NOMBRE PDV HMPDV]:[RETAIL MAPPING]],2,0)</f>
        <v>PLATINO</v>
      </c>
      <c r="X966">
        <f>SUM(ARCHIVOS_COMPLETOS_QMI_1_AL_17_SEP_22[[#This Row],[VENTAS MABE]:[OTROS]])</f>
        <v>0</v>
      </c>
      <c r="Y966" s="42">
        <f>IFERROR(ARCHIVOS_COMPLETOS_QMI_1_AL_17_SEP_22[[#This Row],[VENTAS MABE]]/ARCHIVOS_COMPLETOS_QMI_1_AL_17_SEP_22[[#This Row],[VENTAS INDURAMA]],0)</f>
        <v>0</v>
      </c>
      <c r="Z966" t="str">
        <f>VLOOKUP(ARCHIVOS_COMPLETOS_QMI_1_AL_17_SEP_22[[#This Row],[Columna1]],Tabla5[CLAVE],1,0)</f>
        <v>482 - 9 DE OCTUBRE 1EMPOTRE</v>
      </c>
    </row>
    <row r="967" spans="1:26" x14ac:dyDescent="0.3">
      <c r="A967" t="str">
        <f>CONCATENATE(ARCHIVOS_COMPLETOS_QMI_1_AL_17_SEP_22[[#This Row],[TIENDA HMPV]],ARCHIVOS_COMPLETOS_QMI_1_AL_17_SEP_22[[#This Row],[LINEA]])</f>
        <v>482 - 9 DE OCTUBRE 1GLOBALES</v>
      </c>
      <c r="B967" t="s">
        <v>306</v>
      </c>
      <c r="C967" t="s">
        <v>307</v>
      </c>
      <c r="D967" t="s">
        <v>23</v>
      </c>
      <c r="E967" t="s">
        <v>308</v>
      </c>
      <c r="F967" t="s">
        <v>27</v>
      </c>
      <c r="G967">
        <v>0</v>
      </c>
      <c r="T967" s="42"/>
      <c r="U967" s="42"/>
      <c r="W967" t="str">
        <f>VLOOKUP(ARCHIVOS_COMPLETOS_QMI_1_AL_17_SEP_22[[#This Row],[TIENDA HMPV]],Tabla6[[NOMBRE PDV HMPDV]:[RETAIL MAPPING]],2,0)</f>
        <v>PLATINO</v>
      </c>
      <c r="X967">
        <f>SUM(ARCHIVOS_COMPLETOS_QMI_1_AL_17_SEP_22[[#This Row],[VENTAS MABE]:[OTROS]])</f>
        <v>0</v>
      </c>
      <c r="Y967" s="42">
        <f>IFERROR(ARCHIVOS_COMPLETOS_QMI_1_AL_17_SEP_22[[#This Row],[VENTAS MABE]]/ARCHIVOS_COMPLETOS_QMI_1_AL_17_SEP_22[[#This Row],[VENTAS INDURAMA]],0)</f>
        <v>0</v>
      </c>
      <c r="Z967" t="str">
        <f>VLOOKUP(ARCHIVOS_COMPLETOS_QMI_1_AL_17_SEP_22[[#This Row],[Columna1]],Tabla5[CLAVE],1,0)</f>
        <v>482 - 9 DE OCTUBRE 1GLOBALES</v>
      </c>
    </row>
    <row r="968" spans="1:26" x14ac:dyDescent="0.3">
      <c r="A968" t="str">
        <f>CONCATENATE(ARCHIVOS_COMPLETOS_QMI_1_AL_17_SEP_22[[#This Row],[TIENDA HMPV]],ARCHIVOS_COMPLETOS_QMI_1_AL_17_SEP_22[[#This Row],[LINEA]])</f>
        <v>482 - 9 DE OCTUBRE 1LAVADO</v>
      </c>
      <c r="B968" t="s">
        <v>306</v>
      </c>
      <c r="C968" t="s">
        <v>307</v>
      </c>
      <c r="D968" t="s">
        <v>23</v>
      </c>
      <c r="E968" t="s">
        <v>308</v>
      </c>
      <c r="F968" t="s">
        <v>28</v>
      </c>
      <c r="G968">
        <v>4</v>
      </c>
      <c r="H968">
        <v>1</v>
      </c>
      <c r="J968">
        <v>9</v>
      </c>
      <c r="K968">
        <v>11</v>
      </c>
      <c r="L968">
        <v>5</v>
      </c>
      <c r="Q968">
        <v>3</v>
      </c>
      <c r="T968" s="42"/>
      <c r="U968" s="42"/>
      <c r="W968" t="str">
        <f>VLOOKUP(ARCHIVOS_COMPLETOS_QMI_1_AL_17_SEP_22[[#This Row],[TIENDA HMPV]],Tabla6[[NOMBRE PDV HMPDV]:[RETAIL MAPPING]],2,0)</f>
        <v>PLATINO</v>
      </c>
      <c r="X968">
        <f>SUM(ARCHIVOS_COMPLETOS_QMI_1_AL_17_SEP_22[[#This Row],[VENTAS MABE]:[OTROS]])</f>
        <v>29</v>
      </c>
      <c r="Y968" s="42">
        <f>IFERROR(ARCHIVOS_COMPLETOS_QMI_1_AL_17_SEP_22[[#This Row],[VENTAS MABE]]/ARCHIVOS_COMPLETOS_QMI_1_AL_17_SEP_22[[#This Row],[VENTAS INDURAMA]],0)</f>
        <v>0</v>
      </c>
      <c r="Z968" t="str">
        <f>VLOOKUP(ARCHIVOS_COMPLETOS_QMI_1_AL_17_SEP_22[[#This Row],[Columna1]],Tabla5[CLAVE],1,0)</f>
        <v>482 - 9 DE OCTUBRE 1LAVADO</v>
      </c>
    </row>
    <row r="969" spans="1:26" x14ac:dyDescent="0.3">
      <c r="A969" t="str">
        <f>CONCATENATE(ARCHIVOS_COMPLETOS_QMI_1_AL_17_SEP_22[[#This Row],[TIENDA HMPV]],ARCHIVOS_COMPLETOS_QMI_1_AL_17_SEP_22[[#This Row],[LINEA]])</f>
        <v>482 - 9 DE OCTUBRE 1REFRIGERACIÓN</v>
      </c>
      <c r="B969" t="s">
        <v>306</v>
      </c>
      <c r="C969" t="s">
        <v>307</v>
      </c>
      <c r="D969" t="s">
        <v>23</v>
      </c>
      <c r="E969" t="s">
        <v>308</v>
      </c>
      <c r="F969" t="s">
        <v>29</v>
      </c>
      <c r="G969">
        <v>18</v>
      </c>
      <c r="H969">
        <v>8</v>
      </c>
      <c r="I969">
        <v>15</v>
      </c>
      <c r="J969">
        <v>2</v>
      </c>
      <c r="L969">
        <v>1</v>
      </c>
      <c r="Q969">
        <v>2</v>
      </c>
      <c r="T969" s="42"/>
      <c r="U969" s="42"/>
      <c r="W969" t="str">
        <f>VLOOKUP(ARCHIVOS_COMPLETOS_QMI_1_AL_17_SEP_22[[#This Row],[TIENDA HMPV]],Tabla6[[NOMBRE PDV HMPDV]:[RETAIL MAPPING]],2,0)</f>
        <v>PLATINO</v>
      </c>
      <c r="X969">
        <f>SUM(ARCHIVOS_COMPLETOS_QMI_1_AL_17_SEP_22[[#This Row],[VENTAS MABE]:[OTROS]])</f>
        <v>28</v>
      </c>
      <c r="Y969" s="42">
        <f>IFERROR(ARCHIVOS_COMPLETOS_QMI_1_AL_17_SEP_22[[#This Row],[VENTAS MABE]]/ARCHIVOS_COMPLETOS_QMI_1_AL_17_SEP_22[[#This Row],[VENTAS INDURAMA]],0)</f>
        <v>0.53333333333333333</v>
      </c>
      <c r="Z969" t="str">
        <f>VLOOKUP(ARCHIVOS_COMPLETOS_QMI_1_AL_17_SEP_22[[#This Row],[Columna1]],Tabla5[CLAVE],1,0)</f>
        <v>482 - 9 DE OCTUBRE 1REFRIGERACIÓN</v>
      </c>
    </row>
    <row r="970" spans="1:26" x14ac:dyDescent="0.3">
      <c r="A970" t="str">
        <f>CONCATENATE(ARCHIVOS_COMPLETOS_QMI_1_AL_17_SEP_22[[#This Row],[TIENDA HMPV]],ARCHIVOS_COMPLETOS_QMI_1_AL_17_SEP_22[[#This Row],[LINEA]])</f>
        <v>406 - TIENDA BARATODO 9 DE OCTUBRE 1AIRES</v>
      </c>
      <c r="B970" t="s">
        <v>306</v>
      </c>
      <c r="C970" t="s">
        <v>307</v>
      </c>
      <c r="D970" t="s">
        <v>95</v>
      </c>
      <c r="E970" t="s">
        <v>309</v>
      </c>
      <c r="F970" t="s">
        <v>25</v>
      </c>
      <c r="G970">
        <v>1</v>
      </c>
      <c r="T970" s="42"/>
      <c r="U970" s="42"/>
      <c r="W970" t="str">
        <f>VLOOKUP(ARCHIVOS_COMPLETOS_QMI_1_AL_17_SEP_22[[#This Row],[TIENDA HMPV]],Tabla6[[NOMBRE PDV HMPDV]:[RETAIL MAPPING]],2,0)</f>
        <v>PLATA</v>
      </c>
      <c r="X970">
        <f>SUM(ARCHIVOS_COMPLETOS_QMI_1_AL_17_SEP_22[[#This Row],[VENTAS MABE]:[OTROS]])</f>
        <v>0</v>
      </c>
      <c r="Y970" s="42">
        <f>IFERROR(ARCHIVOS_COMPLETOS_QMI_1_AL_17_SEP_22[[#This Row],[VENTAS MABE]]/ARCHIVOS_COMPLETOS_QMI_1_AL_17_SEP_22[[#This Row],[VENTAS INDURAMA]],0)</f>
        <v>0</v>
      </c>
      <c r="Z970" t="str">
        <f>VLOOKUP(ARCHIVOS_COMPLETOS_QMI_1_AL_17_SEP_22[[#This Row],[Columna1]],Tabla5[CLAVE],1,0)</f>
        <v>406 - TIENDA BARATODO 9 DE OCTUBRE 1AIRES</v>
      </c>
    </row>
    <row r="971" spans="1:26" x14ac:dyDescent="0.3">
      <c r="A971" t="str">
        <f>CONCATENATE(ARCHIVOS_COMPLETOS_QMI_1_AL_17_SEP_22[[#This Row],[TIENDA HMPV]],ARCHIVOS_COMPLETOS_QMI_1_AL_17_SEP_22[[#This Row],[LINEA]])</f>
        <v>406 - TIENDA BARATODO 9 DE OCTUBRE 1COCINAS</v>
      </c>
      <c r="B971" t="s">
        <v>306</v>
      </c>
      <c r="C971" t="s">
        <v>307</v>
      </c>
      <c r="D971" t="s">
        <v>95</v>
      </c>
      <c r="E971" t="s">
        <v>309</v>
      </c>
      <c r="F971" t="s">
        <v>26</v>
      </c>
      <c r="G971">
        <v>5</v>
      </c>
      <c r="H971">
        <v>2</v>
      </c>
      <c r="I971">
        <v>9</v>
      </c>
      <c r="N971">
        <v>1</v>
      </c>
      <c r="T971" s="42"/>
      <c r="U971" s="42"/>
      <c r="W971" t="str">
        <f>VLOOKUP(ARCHIVOS_COMPLETOS_QMI_1_AL_17_SEP_22[[#This Row],[TIENDA HMPV]],Tabla6[[NOMBRE PDV HMPDV]:[RETAIL MAPPING]],2,0)</f>
        <v>PLATA</v>
      </c>
      <c r="X971">
        <f>SUM(ARCHIVOS_COMPLETOS_QMI_1_AL_17_SEP_22[[#This Row],[VENTAS MABE]:[OTROS]])</f>
        <v>12</v>
      </c>
      <c r="Y971" s="42">
        <f>IFERROR(ARCHIVOS_COMPLETOS_QMI_1_AL_17_SEP_22[[#This Row],[VENTAS MABE]]/ARCHIVOS_COMPLETOS_QMI_1_AL_17_SEP_22[[#This Row],[VENTAS INDURAMA]],0)</f>
        <v>0.22222222222222221</v>
      </c>
      <c r="Z971" t="str">
        <f>VLOOKUP(ARCHIVOS_COMPLETOS_QMI_1_AL_17_SEP_22[[#This Row],[Columna1]],Tabla5[CLAVE],1,0)</f>
        <v>406 - TIENDA BARATODO 9 DE OCTUBRE 1COCINAS</v>
      </c>
    </row>
    <row r="972" spans="1:26" x14ac:dyDescent="0.3">
      <c r="A972" t="str">
        <f>CONCATENATE(ARCHIVOS_COMPLETOS_QMI_1_AL_17_SEP_22[[#This Row],[TIENDA HMPV]],ARCHIVOS_COMPLETOS_QMI_1_AL_17_SEP_22[[#This Row],[LINEA]])</f>
        <v>406 - TIENDA BARATODO 9 DE OCTUBRE 1EMPOTRE</v>
      </c>
      <c r="B972" t="s">
        <v>306</v>
      </c>
      <c r="C972" t="s">
        <v>307</v>
      </c>
      <c r="D972" t="s">
        <v>95</v>
      </c>
      <c r="E972" t="s">
        <v>309</v>
      </c>
      <c r="F972" t="s">
        <v>32</v>
      </c>
      <c r="G972">
        <v>0</v>
      </c>
      <c r="T972" s="42"/>
      <c r="U972" s="42"/>
      <c r="W972" t="str">
        <f>VLOOKUP(ARCHIVOS_COMPLETOS_QMI_1_AL_17_SEP_22[[#This Row],[TIENDA HMPV]],Tabla6[[NOMBRE PDV HMPDV]:[RETAIL MAPPING]],2,0)</f>
        <v>PLATA</v>
      </c>
      <c r="X972">
        <f>SUM(ARCHIVOS_COMPLETOS_QMI_1_AL_17_SEP_22[[#This Row],[VENTAS MABE]:[OTROS]])</f>
        <v>0</v>
      </c>
      <c r="Y972" s="42">
        <f>IFERROR(ARCHIVOS_COMPLETOS_QMI_1_AL_17_SEP_22[[#This Row],[VENTAS MABE]]/ARCHIVOS_COMPLETOS_QMI_1_AL_17_SEP_22[[#This Row],[VENTAS INDURAMA]],0)</f>
        <v>0</v>
      </c>
      <c r="Z972" t="str">
        <f>VLOOKUP(ARCHIVOS_COMPLETOS_QMI_1_AL_17_SEP_22[[#This Row],[Columna1]],Tabla5[CLAVE],1,0)</f>
        <v>406 - TIENDA BARATODO 9 DE OCTUBRE 1EMPOTRE</v>
      </c>
    </row>
    <row r="973" spans="1:26" x14ac:dyDescent="0.3">
      <c r="A973" t="str">
        <f>CONCATENATE(ARCHIVOS_COMPLETOS_QMI_1_AL_17_SEP_22[[#This Row],[TIENDA HMPV]],ARCHIVOS_COMPLETOS_QMI_1_AL_17_SEP_22[[#This Row],[LINEA]])</f>
        <v>406 - TIENDA BARATODO 9 DE OCTUBRE 1GLOBALES</v>
      </c>
      <c r="B973" t="s">
        <v>306</v>
      </c>
      <c r="C973" t="s">
        <v>307</v>
      </c>
      <c r="D973" t="s">
        <v>95</v>
      </c>
      <c r="E973" t="s">
        <v>309</v>
      </c>
      <c r="F973" t="s">
        <v>27</v>
      </c>
      <c r="G973">
        <v>2</v>
      </c>
      <c r="T973" s="42"/>
      <c r="U973" s="42"/>
      <c r="W973" t="str">
        <f>VLOOKUP(ARCHIVOS_COMPLETOS_QMI_1_AL_17_SEP_22[[#This Row],[TIENDA HMPV]],Tabla6[[NOMBRE PDV HMPDV]:[RETAIL MAPPING]],2,0)</f>
        <v>PLATA</v>
      </c>
      <c r="X973">
        <f>SUM(ARCHIVOS_COMPLETOS_QMI_1_AL_17_SEP_22[[#This Row],[VENTAS MABE]:[OTROS]])</f>
        <v>0</v>
      </c>
      <c r="Y973" s="42">
        <f>IFERROR(ARCHIVOS_COMPLETOS_QMI_1_AL_17_SEP_22[[#This Row],[VENTAS MABE]]/ARCHIVOS_COMPLETOS_QMI_1_AL_17_SEP_22[[#This Row],[VENTAS INDURAMA]],0)</f>
        <v>0</v>
      </c>
      <c r="Z973" t="str">
        <f>VLOOKUP(ARCHIVOS_COMPLETOS_QMI_1_AL_17_SEP_22[[#This Row],[Columna1]],Tabla5[CLAVE],1,0)</f>
        <v>406 - TIENDA BARATODO 9 DE OCTUBRE 1GLOBALES</v>
      </c>
    </row>
    <row r="974" spans="1:26" x14ac:dyDescent="0.3">
      <c r="A974" t="str">
        <f>CONCATENATE(ARCHIVOS_COMPLETOS_QMI_1_AL_17_SEP_22[[#This Row],[TIENDA HMPV]],ARCHIVOS_COMPLETOS_QMI_1_AL_17_SEP_22[[#This Row],[LINEA]])</f>
        <v>406 - TIENDA BARATODO 9 DE OCTUBRE 1LAVADO</v>
      </c>
      <c r="B974" t="s">
        <v>306</v>
      </c>
      <c r="C974" t="s">
        <v>307</v>
      </c>
      <c r="D974" t="s">
        <v>95</v>
      </c>
      <c r="E974" t="s">
        <v>309</v>
      </c>
      <c r="F974" t="s">
        <v>28</v>
      </c>
      <c r="G974">
        <v>2</v>
      </c>
      <c r="H974">
        <v>3</v>
      </c>
      <c r="I974">
        <v>0</v>
      </c>
      <c r="J974">
        <v>1</v>
      </c>
      <c r="T974" s="42"/>
      <c r="U974" s="42"/>
      <c r="W974" t="str">
        <f>VLOOKUP(ARCHIVOS_COMPLETOS_QMI_1_AL_17_SEP_22[[#This Row],[TIENDA HMPV]],Tabla6[[NOMBRE PDV HMPDV]:[RETAIL MAPPING]],2,0)</f>
        <v>PLATA</v>
      </c>
      <c r="X974">
        <f>SUM(ARCHIVOS_COMPLETOS_QMI_1_AL_17_SEP_22[[#This Row],[VENTAS MABE]:[OTROS]])</f>
        <v>4</v>
      </c>
      <c r="Y974" s="42">
        <f>IFERROR(ARCHIVOS_COMPLETOS_QMI_1_AL_17_SEP_22[[#This Row],[VENTAS MABE]]/ARCHIVOS_COMPLETOS_QMI_1_AL_17_SEP_22[[#This Row],[VENTAS INDURAMA]],0)</f>
        <v>0</v>
      </c>
      <c r="Z974" t="str">
        <f>VLOOKUP(ARCHIVOS_COMPLETOS_QMI_1_AL_17_SEP_22[[#This Row],[Columna1]],Tabla5[CLAVE],1,0)</f>
        <v>406 - TIENDA BARATODO 9 DE OCTUBRE 1LAVADO</v>
      </c>
    </row>
    <row r="975" spans="1:26" x14ac:dyDescent="0.3">
      <c r="A975" t="str">
        <f>CONCATENATE(ARCHIVOS_COMPLETOS_QMI_1_AL_17_SEP_22[[#This Row],[TIENDA HMPV]],ARCHIVOS_COMPLETOS_QMI_1_AL_17_SEP_22[[#This Row],[LINEA]])</f>
        <v>406 - TIENDA BARATODO 9 DE OCTUBRE 1REFRIGERACIÓN</v>
      </c>
      <c r="B975" t="s">
        <v>306</v>
      </c>
      <c r="C975" t="s">
        <v>307</v>
      </c>
      <c r="D975" t="s">
        <v>95</v>
      </c>
      <c r="E975" t="s">
        <v>309</v>
      </c>
      <c r="F975" t="s">
        <v>29</v>
      </c>
      <c r="G975">
        <v>5</v>
      </c>
      <c r="I975">
        <v>7</v>
      </c>
      <c r="L975">
        <v>2</v>
      </c>
      <c r="M975">
        <v>1</v>
      </c>
      <c r="T975" s="42"/>
      <c r="U975" s="42"/>
      <c r="W975" t="str">
        <f>VLOOKUP(ARCHIVOS_COMPLETOS_QMI_1_AL_17_SEP_22[[#This Row],[TIENDA HMPV]],Tabla6[[NOMBRE PDV HMPDV]:[RETAIL MAPPING]],2,0)</f>
        <v>PLATA</v>
      </c>
      <c r="X975">
        <f>SUM(ARCHIVOS_COMPLETOS_QMI_1_AL_17_SEP_22[[#This Row],[VENTAS MABE]:[OTROS]])</f>
        <v>10</v>
      </c>
      <c r="Y975" s="42">
        <f>IFERROR(ARCHIVOS_COMPLETOS_QMI_1_AL_17_SEP_22[[#This Row],[VENTAS MABE]]/ARCHIVOS_COMPLETOS_QMI_1_AL_17_SEP_22[[#This Row],[VENTAS INDURAMA]],0)</f>
        <v>0</v>
      </c>
      <c r="Z975" t="str">
        <f>VLOOKUP(ARCHIVOS_COMPLETOS_QMI_1_AL_17_SEP_22[[#This Row],[Columna1]],Tabla5[CLAVE],1,0)</f>
        <v>406 - TIENDA BARATODO 9 DE OCTUBRE 1REFRIGERACIÓN</v>
      </c>
    </row>
    <row r="976" spans="1:26" x14ac:dyDescent="0.3">
      <c r="A976" t="str">
        <f>CONCATENATE(ARCHIVOS_COMPLETOS_QMI_1_AL_17_SEP_22[[#This Row],[TIENDA HMPV]],ARCHIVOS_COMPLETOS_QMI_1_AL_17_SEP_22[[#This Row],[LINEA]])</f>
        <v>394 - POINT LA LIBERTAD 2AIRES</v>
      </c>
      <c r="B976" t="s">
        <v>310</v>
      </c>
      <c r="C976" t="s">
        <v>311</v>
      </c>
      <c r="D976" t="s">
        <v>77</v>
      </c>
      <c r="E976" t="s">
        <v>312</v>
      </c>
      <c r="F976" t="s">
        <v>25</v>
      </c>
      <c r="G976">
        <v>0</v>
      </c>
      <c r="T976" s="42"/>
      <c r="U976" s="42"/>
      <c r="W976" t="str">
        <f>VLOOKUP(ARCHIVOS_COMPLETOS_QMI_1_AL_17_SEP_22[[#This Row],[TIENDA HMPV]],Tabla6[[NOMBRE PDV HMPDV]:[RETAIL MAPPING]],2,0)</f>
        <v>PLATA</v>
      </c>
      <c r="X976">
        <f>SUM(ARCHIVOS_COMPLETOS_QMI_1_AL_17_SEP_22[[#This Row],[VENTAS MABE]:[OTROS]])</f>
        <v>0</v>
      </c>
      <c r="Y976" s="42">
        <f>IFERROR(ARCHIVOS_COMPLETOS_QMI_1_AL_17_SEP_22[[#This Row],[VENTAS MABE]]/ARCHIVOS_COMPLETOS_QMI_1_AL_17_SEP_22[[#This Row],[VENTAS INDURAMA]],0)</f>
        <v>0</v>
      </c>
      <c r="Z976" t="str">
        <f>VLOOKUP(ARCHIVOS_COMPLETOS_QMI_1_AL_17_SEP_22[[#This Row],[Columna1]],Tabla5[CLAVE],1,0)</f>
        <v>394 - POINT LA LIBERTAD 2AIRES</v>
      </c>
    </row>
    <row r="977" spans="1:26" x14ac:dyDescent="0.3">
      <c r="A977" t="str">
        <f>CONCATENATE(ARCHIVOS_COMPLETOS_QMI_1_AL_17_SEP_22[[#This Row],[TIENDA HMPV]],ARCHIVOS_COMPLETOS_QMI_1_AL_17_SEP_22[[#This Row],[LINEA]])</f>
        <v>394 - POINT LA LIBERTAD 2COCINAS</v>
      </c>
      <c r="B977" t="s">
        <v>310</v>
      </c>
      <c r="C977" t="s">
        <v>311</v>
      </c>
      <c r="D977" t="s">
        <v>77</v>
      </c>
      <c r="E977" t="s">
        <v>312</v>
      </c>
      <c r="F977" t="s">
        <v>26</v>
      </c>
      <c r="G977">
        <v>10</v>
      </c>
      <c r="H977">
        <v>0</v>
      </c>
      <c r="I977">
        <v>7</v>
      </c>
      <c r="T977" s="42"/>
      <c r="U977" s="42"/>
      <c r="W977" t="str">
        <f>VLOOKUP(ARCHIVOS_COMPLETOS_QMI_1_AL_17_SEP_22[[#This Row],[TIENDA HMPV]],Tabla6[[NOMBRE PDV HMPDV]:[RETAIL MAPPING]],2,0)</f>
        <v>PLATA</v>
      </c>
      <c r="X977">
        <f>SUM(ARCHIVOS_COMPLETOS_QMI_1_AL_17_SEP_22[[#This Row],[VENTAS MABE]:[OTROS]])</f>
        <v>7</v>
      </c>
      <c r="Y977" s="42">
        <f>IFERROR(ARCHIVOS_COMPLETOS_QMI_1_AL_17_SEP_22[[#This Row],[VENTAS MABE]]/ARCHIVOS_COMPLETOS_QMI_1_AL_17_SEP_22[[#This Row],[VENTAS INDURAMA]],0)</f>
        <v>0</v>
      </c>
      <c r="Z977" t="str">
        <f>VLOOKUP(ARCHIVOS_COMPLETOS_QMI_1_AL_17_SEP_22[[#This Row],[Columna1]],Tabla5[CLAVE],1,0)</f>
        <v>394 - POINT LA LIBERTAD 2COCINAS</v>
      </c>
    </row>
    <row r="978" spans="1:26" x14ac:dyDescent="0.3">
      <c r="A978" t="str">
        <f>CONCATENATE(ARCHIVOS_COMPLETOS_QMI_1_AL_17_SEP_22[[#This Row],[TIENDA HMPV]],ARCHIVOS_COMPLETOS_QMI_1_AL_17_SEP_22[[#This Row],[LINEA]])</f>
        <v>394 - POINT LA LIBERTAD 2GLOBALES</v>
      </c>
      <c r="B978" t="s">
        <v>310</v>
      </c>
      <c r="C978" t="s">
        <v>311</v>
      </c>
      <c r="D978" t="s">
        <v>77</v>
      </c>
      <c r="E978" t="s">
        <v>312</v>
      </c>
      <c r="F978" t="s">
        <v>27</v>
      </c>
      <c r="G978">
        <v>0</v>
      </c>
      <c r="T978" s="42"/>
      <c r="U978" s="42"/>
      <c r="W978" t="str">
        <f>VLOOKUP(ARCHIVOS_COMPLETOS_QMI_1_AL_17_SEP_22[[#This Row],[TIENDA HMPV]],Tabla6[[NOMBRE PDV HMPDV]:[RETAIL MAPPING]],2,0)</f>
        <v>PLATA</v>
      </c>
      <c r="X978">
        <f>SUM(ARCHIVOS_COMPLETOS_QMI_1_AL_17_SEP_22[[#This Row],[VENTAS MABE]:[OTROS]])</f>
        <v>0</v>
      </c>
      <c r="Y978" s="42">
        <f>IFERROR(ARCHIVOS_COMPLETOS_QMI_1_AL_17_SEP_22[[#This Row],[VENTAS MABE]]/ARCHIVOS_COMPLETOS_QMI_1_AL_17_SEP_22[[#This Row],[VENTAS INDURAMA]],0)</f>
        <v>0</v>
      </c>
      <c r="Z978" t="str">
        <f>VLOOKUP(ARCHIVOS_COMPLETOS_QMI_1_AL_17_SEP_22[[#This Row],[Columna1]],Tabla5[CLAVE],1,0)</f>
        <v>394 - POINT LA LIBERTAD 2GLOBALES</v>
      </c>
    </row>
    <row r="979" spans="1:26" x14ac:dyDescent="0.3">
      <c r="A979" t="str">
        <f>CONCATENATE(ARCHIVOS_COMPLETOS_QMI_1_AL_17_SEP_22[[#This Row],[TIENDA HMPV]],ARCHIVOS_COMPLETOS_QMI_1_AL_17_SEP_22[[#This Row],[LINEA]])</f>
        <v>394 - POINT LA LIBERTAD 2LAVADO</v>
      </c>
      <c r="B979" t="s">
        <v>310</v>
      </c>
      <c r="C979" t="s">
        <v>311</v>
      </c>
      <c r="D979" t="s">
        <v>77</v>
      </c>
      <c r="E979" t="s">
        <v>312</v>
      </c>
      <c r="F979" t="s">
        <v>28</v>
      </c>
      <c r="G979">
        <v>6</v>
      </c>
      <c r="H979">
        <v>2</v>
      </c>
      <c r="I979">
        <v>1</v>
      </c>
      <c r="T979" s="42"/>
      <c r="U979" s="42"/>
      <c r="W979" t="str">
        <f>VLOOKUP(ARCHIVOS_COMPLETOS_QMI_1_AL_17_SEP_22[[#This Row],[TIENDA HMPV]],Tabla6[[NOMBRE PDV HMPDV]:[RETAIL MAPPING]],2,0)</f>
        <v>PLATA</v>
      </c>
      <c r="X979">
        <f>SUM(ARCHIVOS_COMPLETOS_QMI_1_AL_17_SEP_22[[#This Row],[VENTAS MABE]:[OTROS]])</f>
        <v>3</v>
      </c>
      <c r="Y979" s="42">
        <f>IFERROR(ARCHIVOS_COMPLETOS_QMI_1_AL_17_SEP_22[[#This Row],[VENTAS MABE]]/ARCHIVOS_COMPLETOS_QMI_1_AL_17_SEP_22[[#This Row],[VENTAS INDURAMA]],0)</f>
        <v>2</v>
      </c>
      <c r="Z979" t="str">
        <f>VLOOKUP(ARCHIVOS_COMPLETOS_QMI_1_AL_17_SEP_22[[#This Row],[Columna1]],Tabla5[CLAVE],1,0)</f>
        <v>394 - POINT LA LIBERTAD 2LAVADO</v>
      </c>
    </row>
    <row r="980" spans="1:26" x14ac:dyDescent="0.3">
      <c r="A980" t="str">
        <f>CONCATENATE(ARCHIVOS_COMPLETOS_QMI_1_AL_17_SEP_22[[#This Row],[TIENDA HMPV]],ARCHIVOS_COMPLETOS_QMI_1_AL_17_SEP_22[[#This Row],[LINEA]])</f>
        <v>394 - POINT LA LIBERTAD 2REFRIGERACIÓN</v>
      </c>
      <c r="B980" t="s">
        <v>310</v>
      </c>
      <c r="C980" t="s">
        <v>311</v>
      </c>
      <c r="D980" t="s">
        <v>77</v>
      </c>
      <c r="E980" t="s">
        <v>312</v>
      </c>
      <c r="F980" t="s">
        <v>29</v>
      </c>
      <c r="G980">
        <v>5</v>
      </c>
      <c r="H980">
        <v>1</v>
      </c>
      <c r="I980">
        <v>8</v>
      </c>
      <c r="T980" s="42"/>
      <c r="U980" s="42"/>
      <c r="W980" t="str">
        <f>VLOOKUP(ARCHIVOS_COMPLETOS_QMI_1_AL_17_SEP_22[[#This Row],[TIENDA HMPV]],Tabla6[[NOMBRE PDV HMPDV]:[RETAIL MAPPING]],2,0)</f>
        <v>PLATA</v>
      </c>
      <c r="X980">
        <f>SUM(ARCHIVOS_COMPLETOS_QMI_1_AL_17_SEP_22[[#This Row],[VENTAS MABE]:[OTROS]])</f>
        <v>9</v>
      </c>
      <c r="Y980" s="42">
        <f>IFERROR(ARCHIVOS_COMPLETOS_QMI_1_AL_17_SEP_22[[#This Row],[VENTAS MABE]]/ARCHIVOS_COMPLETOS_QMI_1_AL_17_SEP_22[[#This Row],[VENTAS INDURAMA]],0)</f>
        <v>0.125</v>
      </c>
      <c r="Z980" t="str">
        <f>VLOOKUP(ARCHIVOS_COMPLETOS_QMI_1_AL_17_SEP_22[[#This Row],[Columna1]],Tabla5[CLAVE],1,0)</f>
        <v>394 - POINT LA LIBERTAD 2REFRIGERACIÓN</v>
      </c>
    </row>
    <row r="981" spans="1:26" x14ac:dyDescent="0.3">
      <c r="A981" t="str">
        <f>CONCATENATE(ARCHIVOS_COMPLETOS_QMI_1_AL_17_SEP_22[[#This Row],[TIENDA HMPV]],ARCHIVOS_COMPLETOS_QMI_1_AL_17_SEP_22[[#This Row],[LINEA]])</f>
        <v>439 - TIENDA BARATODO LIBERTAD 2625AIRES</v>
      </c>
      <c r="B981" t="s">
        <v>310</v>
      </c>
      <c r="C981" t="s">
        <v>311</v>
      </c>
      <c r="D981" t="s">
        <v>95</v>
      </c>
      <c r="E981" t="s">
        <v>313</v>
      </c>
      <c r="F981" t="s">
        <v>25</v>
      </c>
      <c r="G981">
        <v>3</v>
      </c>
      <c r="H981">
        <v>0</v>
      </c>
      <c r="T981" s="42"/>
      <c r="U981" s="42"/>
      <c r="W981" t="str">
        <f>VLOOKUP(ARCHIVOS_COMPLETOS_QMI_1_AL_17_SEP_22[[#This Row],[TIENDA HMPV]],Tabla6[[NOMBRE PDV HMPDV]:[RETAIL MAPPING]],2,0)</f>
        <v>PLATINO</v>
      </c>
      <c r="X981">
        <f>SUM(ARCHIVOS_COMPLETOS_QMI_1_AL_17_SEP_22[[#This Row],[VENTAS MABE]:[OTROS]])</f>
        <v>0</v>
      </c>
      <c r="Y981" s="42">
        <f>IFERROR(ARCHIVOS_COMPLETOS_QMI_1_AL_17_SEP_22[[#This Row],[VENTAS MABE]]/ARCHIVOS_COMPLETOS_QMI_1_AL_17_SEP_22[[#This Row],[VENTAS INDURAMA]],0)</f>
        <v>0</v>
      </c>
      <c r="Z981" t="str">
        <f>VLOOKUP(ARCHIVOS_COMPLETOS_QMI_1_AL_17_SEP_22[[#This Row],[Columna1]],Tabla5[CLAVE],1,0)</f>
        <v>439 - TIENDA BARATODO LIBERTAD 2625AIRES</v>
      </c>
    </row>
    <row r="982" spans="1:26" x14ac:dyDescent="0.3">
      <c r="A982" t="str">
        <f>CONCATENATE(ARCHIVOS_COMPLETOS_QMI_1_AL_17_SEP_22[[#This Row],[TIENDA HMPV]],ARCHIVOS_COMPLETOS_QMI_1_AL_17_SEP_22[[#This Row],[LINEA]])</f>
        <v>439 - TIENDA BARATODO LIBERTAD 2625COCINAS</v>
      </c>
      <c r="B982" t="s">
        <v>310</v>
      </c>
      <c r="C982" t="s">
        <v>311</v>
      </c>
      <c r="D982" t="s">
        <v>95</v>
      </c>
      <c r="E982" t="s">
        <v>313</v>
      </c>
      <c r="F982" t="s">
        <v>26</v>
      </c>
      <c r="G982">
        <v>27</v>
      </c>
      <c r="H982">
        <v>9</v>
      </c>
      <c r="I982">
        <v>5</v>
      </c>
      <c r="T982" s="42"/>
      <c r="U982" s="42"/>
      <c r="W982" t="str">
        <f>VLOOKUP(ARCHIVOS_COMPLETOS_QMI_1_AL_17_SEP_22[[#This Row],[TIENDA HMPV]],Tabla6[[NOMBRE PDV HMPDV]:[RETAIL MAPPING]],2,0)</f>
        <v>PLATINO</v>
      </c>
      <c r="X982">
        <f>SUM(ARCHIVOS_COMPLETOS_QMI_1_AL_17_SEP_22[[#This Row],[VENTAS MABE]:[OTROS]])</f>
        <v>14</v>
      </c>
      <c r="Y982" s="42">
        <f>IFERROR(ARCHIVOS_COMPLETOS_QMI_1_AL_17_SEP_22[[#This Row],[VENTAS MABE]]/ARCHIVOS_COMPLETOS_QMI_1_AL_17_SEP_22[[#This Row],[VENTAS INDURAMA]],0)</f>
        <v>1.8</v>
      </c>
      <c r="Z982" t="str">
        <f>VLOOKUP(ARCHIVOS_COMPLETOS_QMI_1_AL_17_SEP_22[[#This Row],[Columna1]],Tabla5[CLAVE],1,0)</f>
        <v>439 - TIENDA BARATODO LIBERTAD 2625COCINAS</v>
      </c>
    </row>
    <row r="983" spans="1:26" x14ac:dyDescent="0.3">
      <c r="A983" t="str">
        <f>CONCATENATE(ARCHIVOS_COMPLETOS_QMI_1_AL_17_SEP_22[[#This Row],[TIENDA HMPV]],ARCHIVOS_COMPLETOS_QMI_1_AL_17_SEP_22[[#This Row],[LINEA]])</f>
        <v>439 - TIENDA BARATODO LIBERTAD 2625EMPOTRE</v>
      </c>
      <c r="B983" t="s">
        <v>310</v>
      </c>
      <c r="C983" t="s">
        <v>311</v>
      </c>
      <c r="D983" t="s">
        <v>95</v>
      </c>
      <c r="E983" t="s">
        <v>313</v>
      </c>
      <c r="F983" t="s">
        <v>32</v>
      </c>
      <c r="G983">
        <v>0</v>
      </c>
      <c r="H983">
        <v>0</v>
      </c>
      <c r="T983" s="42"/>
      <c r="U983" s="42"/>
      <c r="W983" t="str">
        <f>VLOOKUP(ARCHIVOS_COMPLETOS_QMI_1_AL_17_SEP_22[[#This Row],[TIENDA HMPV]],Tabla6[[NOMBRE PDV HMPDV]:[RETAIL MAPPING]],2,0)</f>
        <v>PLATINO</v>
      </c>
      <c r="X983">
        <f>SUM(ARCHIVOS_COMPLETOS_QMI_1_AL_17_SEP_22[[#This Row],[VENTAS MABE]:[OTROS]])</f>
        <v>0</v>
      </c>
      <c r="Y983" s="42">
        <f>IFERROR(ARCHIVOS_COMPLETOS_QMI_1_AL_17_SEP_22[[#This Row],[VENTAS MABE]]/ARCHIVOS_COMPLETOS_QMI_1_AL_17_SEP_22[[#This Row],[VENTAS INDURAMA]],0)</f>
        <v>0</v>
      </c>
      <c r="Z983" t="str">
        <f>VLOOKUP(ARCHIVOS_COMPLETOS_QMI_1_AL_17_SEP_22[[#This Row],[Columna1]],Tabla5[CLAVE],1,0)</f>
        <v>439 - TIENDA BARATODO LIBERTAD 2625EMPOTRE</v>
      </c>
    </row>
    <row r="984" spans="1:26" x14ac:dyDescent="0.3">
      <c r="A984" t="str">
        <f>CONCATENATE(ARCHIVOS_COMPLETOS_QMI_1_AL_17_SEP_22[[#This Row],[TIENDA HMPV]],ARCHIVOS_COMPLETOS_QMI_1_AL_17_SEP_22[[#This Row],[LINEA]])</f>
        <v>439 - TIENDA BARATODO LIBERTAD 2625GLOBALES</v>
      </c>
      <c r="B984" t="s">
        <v>310</v>
      </c>
      <c r="C984" t="s">
        <v>311</v>
      </c>
      <c r="D984" t="s">
        <v>95</v>
      </c>
      <c r="E984" t="s">
        <v>313</v>
      </c>
      <c r="F984" t="s">
        <v>27</v>
      </c>
      <c r="G984">
        <v>7</v>
      </c>
      <c r="H984">
        <v>0</v>
      </c>
      <c r="I984">
        <v>1</v>
      </c>
      <c r="T984" s="42"/>
      <c r="U984" s="42"/>
      <c r="W984" t="str">
        <f>VLOOKUP(ARCHIVOS_COMPLETOS_QMI_1_AL_17_SEP_22[[#This Row],[TIENDA HMPV]],Tabla6[[NOMBRE PDV HMPDV]:[RETAIL MAPPING]],2,0)</f>
        <v>PLATINO</v>
      </c>
      <c r="X984">
        <f>SUM(ARCHIVOS_COMPLETOS_QMI_1_AL_17_SEP_22[[#This Row],[VENTAS MABE]:[OTROS]])</f>
        <v>1</v>
      </c>
      <c r="Y984" s="42">
        <f>IFERROR(ARCHIVOS_COMPLETOS_QMI_1_AL_17_SEP_22[[#This Row],[VENTAS MABE]]/ARCHIVOS_COMPLETOS_QMI_1_AL_17_SEP_22[[#This Row],[VENTAS INDURAMA]],0)</f>
        <v>0</v>
      </c>
      <c r="Z984" t="str">
        <f>VLOOKUP(ARCHIVOS_COMPLETOS_QMI_1_AL_17_SEP_22[[#This Row],[Columna1]],Tabla5[CLAVE],1,0)</f>
        <v>439 - TIENDA BARATODO LIBERTAD 2625GLOBALES</v>
      </c>
    </row>
    <row r="985" spans="1:26" x14ac:dyDescent="0.3">
      <c r="A985" t="str">
        <f>CONCATENATE(ARCHIVOS_COMPLETOS_QMI_1_AL_17_SEP_22[[#This Row],[TIENDA HMPV]],ARCHIVOS_COMPLETOS_QMI_1_AL_17_SEP_22[[#This Row],[LINEA]])</f>
        <v>439 - TIENDA BARATODO LIBERTAD 2625LAVADO</v>
      </c>
      <c r="B985" t="s">
        <v>310</v>
      </c>
      <c r="C985" t="s">
        <v>311</v>
      </c>
      <c r="D985" t="s">
        <v>95</v>
      </c>
      <c r="E985" t="s">
        <v>313</v>
      </c>
      <c r="F985" t="s">
        <v>28</v>
      </c>
      <c r="G985">
        <v>7</v>
      </c>
      <c r="H985">
        <v>7</v>
      </c>
      <c r="I985">
        <v>0</v>
      </c>
      <c r="J985">
        <v>4</v>
      </c>
      <c r="K985">
        <v>1</v>
      </c>
      <c r="L985">
        <v>1</v>
      </c>
      <c r="M985">
        <v>7</v>
      </c>
      <c r="T985" s="42"/>
      <c r="U985" s="42"/>
      <c r="W985" t="str">
        <f>VLOOKUP(ARCHIVOS_COMPLETOS_QMI_1_AL_17_SEP_22[[#This Row],[TIENDA HMPV]],Tabla6[[NOMBRE PDV HMPDV]:[RETAIL MAPPING]],2,0)</f>
        <v>PLATINO</v>
      </c>
      <c r="X985">
        <f>SUM(ARCHIVOS_COMPLETOS_QMI_1_AL_17_SEP_22[[#This Row],[VENTAS MABE]:[OTROS]])</f>
        <v>20</v>
      </c>
      <c r="Y985" s="42">
        <f>IFERROR(ARCHIVOS_COMPLETOS_QMI_1_AL_17_SEP_22[[#This Row],[VENTAS MABE]]/ARCHIVOS_COMPLETOS_QMI_1_AL_17_SEP_22[[#This Row],[VENTAS INDURAMA]],0)</f>
        <v>0</v>
      </c>
      <c r="Z985" t="str">
        <f>VLOOKUP(ARCHIVOS_COMPLETOS_QMI_1_AL_17_SEP_22[[#This Row],[Columna1]],Tabla5[CLAVE],1,0)</f>
        <v>439 - TIENDA BARATODO LIBERTAD 2625LAVADO</v>
      </c>
    </row>
    <row r="986" spans="1:26" x14ac:dyDescent="0.3">
      <c r="A986" t="str">
        <f>CONCATENATE(ARCHIVOS_COMPLETOS_QMI_1_AL_17_SEP_22[[#This Row],[TIENDA HMPV]],ARCHIVOS_COMPLETOS_QMI_1_AL_17_SEP_22[[#This Row],[LINEA]])</f>
        <v>439 - TIENDA BARATODO LIBERTAD 2625REFRIGERACIÓN</v>
      </c>
      <c r="B986" t="s">
        <v>310</v>
      </c>
      <c r="C986" t="s">
        <v>311</v>
      </c>
      <c r="D986" t="s">
        <v>95</v>
      </c>
      <c r="E986" t="s">
        <v>313</v>
      </c>
      <c r="F986" t="s">
        <v>29</v>
      </c>
      <c r="G986">
        <v>18</v>
      </c>
      <c r="H986">
        <v>7</v>
      </c>
      <c r="I986">
        <v>5</v>
      </c>
      <c r="J986">
        <v>1</v>
      </c>
      <c r="M986">
        <v>3</v>
      </c>
      <c r="T986" s="42"/>
      <c r="U986" s="42"/>
      <c r="W986" t="str">
        <f>VLOOKUP(ARCHIVOS_COMPLETOS_QMI_1_AL_17_SEP_22[[#This Row],[TIENDA HMPV]],Tabla6[[NOMBRE PDV HMPDV]:[RETAIL MAPPING]],2,0)</f>
        <v>PLATINO</v>
      </c>
      <c r="X986">
        <f>SUM(ARCHIVOS_COMPLETOS_QMI_1_AL_17_SEP_22[[#This Row],[VENTAS MABE]:[OTROS]])</f>
        <v>16</v>
      </c>
      <c r="Y986" s="42">
        <f>IFERROR(ARCHIVOS_COMPLETOS_QMI_1_AL_17_SEP_22[[#This Row],[VENTAS MABE]]/ARCHIVOS_COMPLETOS_QMI_1_AL_17_SEP_22[[#This Row],[VENTAS INDURAMA]],0)</f>
        <v>1.4</v>
      </c>
      <c r="Z986" t="str">
        <f>VLOOKUP(ARCHIVOS_COMPLETOS_QMI_1_AL_17_SEP_22[[#This Row],[Columna1]],Tabla5[CLAVE],1,0)</f>
        <v>439 - TIENDA BARATODO LIBERTAD 2625REFRIGERACIÓN</v>
      </c>
    </row>
    <row r="987" spans="1:26" x14ac:dyDescent="0.3">
      <c r="A987" t="str">
        <f>CONCATENATE(ARCHIVOS_COMPLETOS_QMI_1_AL_17_SEP_22[[#This Row],[TIENDA HMPV]],ARCHIVOS_COMPLETOS_QMI_1_AL_17_SEP_22[[#This Row],[LINEA]])</f>
        <v>513 - SALINAS CE GYSAIRES</v>
      </c>
      <c r="B987" t="s">
        <v>314</v>
      </c>
      <c r="C987" t="s">
        <v>315</v>
      </c>
      <c r="D987" t="s">
        <v>23</v>
      </c>
      <c r="E987" t="s">
        <v>316</v>
      </c>
      <c r="F987" t="s">
        <v>25</v>
      </c>
      <c r="G987">
        <v>2</v>
      </c>
      <c r="H987">
        <v>1</v>
      </c>
      <c r="T987" s="42"/>
      <c r="U987" s="42"/>
      <c r="W987" t="str">
        <f>VLOOKUP(ARCHIVOS_COMPLETOS_QMI_1_AL_17_SEP_22[[#This Row],[TIENDA HMPV]],Tabla6[[NOMBRE PDV HMPDV]:[RETAIL MAPPING]],2,0)</f>
        <v>PLATINO</v>
      </c>
      <c r="X987">
        <f>SUM(ARCHIVOS_COMPLETOS_QMI_1_AL_17_SEP_22[[#This Row],[VENTAS MABE]:[OTROS]])</f>
        <v>1</v>
      </c>
      <c r="Y987" s="42">
        <f>IFERROR(ARCHIVOS_COMPLETOS_QMI_1_AL_17_SEP_22[[#This Row],[VENTAS MABE]]/ARCHIVOS_COMPLETOS_QMI_1_AL_17_SEP_22[[#This Row],[VENTAS INDURAMA]],0)</f>
        <v>0</v>
      </c>
      <c r="Z987" t="str">
        <f>VLOOKUP(ARCHIVOS_COMPLETOS_QMI_1_AL_17_SEP_22[[#This Row],[Columna1]],Tabla5[CLAVE],1,0)</f>
        <v>513 - SALINAS CE GYSAIRES</v>
      </c>
    </row>
    <row r="988" spans="1:26" x14ac:dyDescent="0.3">
      <c r="A988" t="str">
        <f>CONCATENATE(ARCHIVOS_COMPLETOS_QMI_1_AL_17_SEP_22[[#This Row],[TIENDA HMPV]],ARCHIVOS_COMPLETOS_QMI_1_AL_17_SEP_22[[#This Row],[LINEA]])</f>
        <v>513 - SALINAS CE GYSCOCINAS</v>
      </c>
      <c r="B988" t="s">
        <v>314</v>
      </c>
      <c r="C988" t="s">
        <v>315</v>
      </c>
      <c r="D988" t="s">
        <v>23</v>
      </c>
      <c r="E988" t="s">
        <v>316</v>
      </c>
      <c r="F988" t="s">
        <v>26</v>
      </c>
      <c r="G988">
        <v>28</v>
      </c>
      <c r="H988">
        <v>13</v>
      </c>
      <c r="I988">
        <v>8</v>
      </c>
      <c r="T988" s="42"/>
      <c r="U988" s="42"/>
      <c r="W988" t="str">
        <f>VLOOKUP(ARCHIVOS_COMPLETOS_QMI_1_AL_17_SEP_22[[#This Row],[TIENDA HMPV]],Tabla6[[NOMBRE PDV HMPDV]:[RETAIL MAPPING]],2,0)</f>
        <v>PLATINO</v>
      </c>
      <c r="X988">
        <f>SUM(ARCHIVOS_COMPLETOS_QMI_1_AL_17_SEP_22[[#This Row],[VENTAS MABE]:[OTROS]])</f>
        <v>21</v>
      </c>
      <c r="Y988" s="42">
        <f>IFERROR(ARCHIVOS_COMPLETOS_QMI_1_AL_17_SEP_22[[#This Row],[VENTAS MABE]]/ARCHIVOS_COMPLETOS_QMI_1_AL_17_SEP_22[[#This Row],[VENTAS INDURAMA]],0)</f>
        <v>1.625</v>
      </c>
      <c r="Z988" t="str">
        <f>VLOOKUP(ARCHIVOS_COMPLETOS_QMI_1_AL_17_SEP_22[[#This Row],[Columna1]],Tabla5[CLAVE],1,0)</f>
        <v>513 - SALINAS CE GYSCOCINAS</v>
      </c>
    </row>
    <row r="989" spans="1:26" x14ac:dyDescent="0.3">
      <c r="A989" t="str">
        <f>CONCATENATE(ARCHIVOS_COMPLETOS_QMI_1_AL_17_SEP_22[[#This Row],[TIENDA HMPV]],ARCHIVOS_COMPLETOS_QMI_1_AL_17_SEP_22[[#This Row],[LINEA]])</f>
        <v>513 - SALINAS CE GYSEMPOTRE</v>
      </c>
      <c r="B989" t="s">
        <v>314</v>
      </c>
      <c r="C989" t="s">
        <v>315</v>
      </c>
      <c r="D989" t="s">
        <v>23</v>
      </c>
      <c r="E989" t="s">
        <v>316</v>
      </c>
      <c r="F989" t="s">
        <v>32</v>
      </c>
      <c r="G989">
        <v>0</v>
      </c>
      <c r="T989" s="42"/>
      <c r="U989" s="42"/>
      <c r="W989" t="str">
        <f>VLOOKUP(ARCHIVOS_COMPLETOS_QMI_1_AL_17_SEP_22[[#This Row],[TIENDA HMPV]],Tabla6[[NOMBRE PDV HMPDV]:[RETAIL MAPPING]],2,0)</f>
        <v>PLATINO</v>
      </c>
      <c r="X989">
        <f>SUM(ARCHIVOS_COMPLETOS_QMI_1_AL_17_SEP_22[[#This Row],[VENTAS MABE]:[OTROS]])</f>
        <v>0</v>
      </c>
      <c r="Y989" s="42">
        <f>IFERROR(ARCHIVOS_COMPLETOS_QMI_1_AL_17_SEP_22[[#This Row],[VENTAS MABE]]/ARCHIVOS_COMPLETOS_QMI_1_AL_17_SEP_22[[#This Row],[VENTAS INDURAMA]],0)</f>
        <v>0</v>
      </c>
      <c r="Z989" t="str">
        <f>VLOOKUP(ARCHIVOS_COMPLETOS_QMI_1_AL_17_SEP_22[[#This Row],[Columna1]],Tabla5[CLAVE],1,0)</f>
        <v>513 - SALINAS CE GYSEMPOTRE</v>
      </c>
    </row>
    <row r="990" spans="1:26" x14ac:dyDescent="0.3">
      <c r="A990" t="str">
        <f>CONCATENATE(ARCHIVOS_COMPLETOS_QMI_1_AL_17_SEP_22[[#This Row],[TIENDA HMPV]],ARCHIVOS_COMPLETOS_QMI_1_AL_17_SEP_22[[#This Row],[LINEA]])</f>
        <v>513 - SALINAS CE GYSGLOBALES</v>
      </c>
      <c r="B990" t="s">
        <v>314</v>
      </c>
      <c r="C990" t="s">
        <v>315</v>
      </c>
      <c r="D990" t="s">
        <v>23</v>
      </c>
      <c r="E990" t="s">
        <v>316</v>
      </c>
      <c r="F990" t="s">
        <v>27</v>
      </c>
      <c r="G990">
        <v>0</v>
      </c>
      <c r="T990" s="42"/>
      <c r="U990" s="42"/>
      <c r="W990" t="str">
        <f>VLOOKUP(ARCHIVOS_COMPLETOS_QMI_1_AL_17_SEP_22[[#This Row],[TIENDA HMPV]],Tabla6[[NOMBRE PDV HMPDV]:[RETAIL MAPPING]],2,0)</f>
        <v>PLATINO</v>
      </c>
      <c r="X990">
        <f>SUM(ARCHIVOS_COMPLETOS_QMI_1_AL_17_SEP_22[[#This Row],[VENTAS MABE]:[OTROS]])</f>
        <v>0</v>
      </c>
      <c r="Y990" s="42">
        <f>IFERROR(ARCHIVOS_COMPLETOS_QMI_1_AL_17_SEP_22[[#This Row],[VENTAS MABE]]/ARCHIVOS_COMPLETOS_QMI_1_AL_17_SEP_22[[#This Row],[VENTAS INDURAMA]],0)</f>
        <v>0</v>
      </c>
      <c r="Z990" t="str">
        <f>VLOOKUP(ARCHIVOS_COMPLETOS_QMI_1_AL_17_SEP_22[[#This Row],[Columna1]],Tabla5[CLAVE],1,0)</f>
        <v>513 - SALINAS CE GYSGLOBALES</v>
      </c>
    </row>
    <row r="991" spans="1:26" x14ac:dyDescent="0.3">
      <c r="A991" t="str">
        <f>CONCATENATE(ARCHIVOS_COMPLETOS_QMI_1_AL_17_SEP_22[[#This Row],[TIENDA HMPV]],ARCHIVOS_COMPLETOS_QMI_1_AL_17_SEP_22[[#This Row],[LINEA]])</f>
        <v>513 - SALINAS CE GYSLAVADO</v>
      </c>
      <c r="B991" t="s">
        <v>314</v>
      </c>
      <c r="C991" t="s">
        <v>315</v>
      </c>
      <c r="D991" t="s">
        <v>23</v>
      </c>
      <c r="E991" t="s">
        <v>316</v>
      </c>
      <c r="F991" t="s">
        <v>28</v>
      </c>
      <c r="G991">
        <v>3</v>
      </c>
      <c r="H991">
        <v>1</v>
      </c>
      <c r="J991">
        <v>3</v>
      </c>
      <c r="K991">
        <v>4</v>
      </c>
      <c r="T991" s="42"/>
      <c r="U991" s="42"/>
      <c r="W991" t="str">
        <f>VLOOKUP(ARCHIVOS_COMPLETOS_QMI_1_AL_17_SEP_22[[#This Row],[TIENDA HMPV]],Tabla6[[NOMBRE PDV HMPDV]:[RETAIL MAPPING]],2,0)</f>
        <v>PLATINO</v>
      </c>
      <c r="X991">
        <f>SUM(ARCHIVOS_COMPLETOS_QMI_1_AL_17_SEP_22[[#This Row],[VENTAS MABE]:[OTROS]])</f>
        <v>8</v>
      </c>
      <c r="Y991" s="42">
        <f>IFERROR(ARCHIVOS_COMPLETOS_QMI_1_AL_17_SEP_22[[#This Row],[VENTAS MABE]]/ARCHIVOS_COMPLETOS_QMI_1_AL_17_SEP_22[[#This Row],[VENTAS INDURAMA]],0)</f>
        <v>0</v>
      </c>
      <c r="Z991" t="str">
        <f>VLOOKUP(ARCHIVOS_COMPLETOS_QMI_1_AL_17_SEP_22[[#This Row],[Columna1]],Tabla5[CLAVE],1,0)</f>
        <v>513 - SALINAS CE GYSLAVADO</v>
      </c>
    </row>
    <row r="992" spans="1:26" x14ac:dyDescent="0.3">
      <c r="A992" t="str">
        <f>CONCATENATE(ARCHIVOS_COMPLETOS_QMI_1_AL_17_SEP_22[[#This Row],[TIENDA HMPV]],ARCHIVOS_COMPLETOS_QMI_1_AL_17_SEP_22[[#This Row],[LINEA]])</f>
        <v>513 - SALINAS CE GYSREFRIGERACIÓN</v>
      </c>
      <c r="B992" t="s">
        <v>314</v>
      </c>
      <c r="C992" t="s">
        <v>315</v>
      </c>
      <c r="D992" t="s">
        <v>23</v>
      </c>
      <c r="E992" t="s">
        <v>316</v>
      </c>
      <c r="F992" t="s">
        <v>29</v>
      </c>
      <c r="G992">
        <v>20</v>
      </c>
      <c r="H992">
        <v>6</v>
      </c>
      <c r="I992">
        <v>2</v>
      </c>
      <c r="T992" s="42"/>
      <c r="U992" s="42"/>
      <c r="W992" t="str">
        <f>VLOOKUP(ARCHIVOS_COMPLETOS_QMI_1_AL_17_SEP_22[[#This Row],[TIENDA HMPV]],Tabla6[[NOMBRE PDV HMPDV]:[RETAIL MAPPING]],2,0)</f>
        <v>PLATINO</v>
      </c>
      <c r="X992">
        <f>SUM(ARCHIVOS_COMPLETOS_QMI_1_AL_17_SEP_22[[#This Row],[VENTAS MABE]:[OTROS]])</f>
        <v>8</v>
      </c>
      <c r="Y992" s="42">
        <f>IFERROR(ARCHIVOS_COMPLETOS_QMI_1_AL_17_SEP_22[[#This Row],[VENTAS MABE]]/ARCHIVOS_COMPLETOS_QMI_1_AL_17_SEP_22[[#This Row],[VENTAS INDURAMA]],0)</f>
        <v>3</v>
      </c>
      <c r="Z992" t="str">
        <f>VLOOKUP(ARCHIVOS_COMPLETOS_QMI_1_AL_17_SEP_22[[#This Row],[Columna1]],Tabla5[CLAVE],1,0)</f>
        <v>513 - SALINAS CE GYSREFRIGERACIÓN</v>
      </c>
    </row>
    <row r="993" spans="1:26" x14ac:dyDescent="0.3">
      <c r="A993" t="str">
        <f>CONCATENATE(ARCHIVOS_COMPLETOS_QMI_1_AL_17_SEP_22[[#This Row],[TIENDA HMPV]],ARCHIVOS_COMPLETOS_QMI_1_AL_17_SEP_22[[#This Row],[LINEA]])</f>
        <v>525 - LIBERTAD 1 CENTROAIRES</v>
      </c>
      <c r="B993" t="s">
        <v>314</v>
      </c>
      <c r="C993" t="s">
        <v>315</v>
      </c>
      <c r="D993" t="s">
        <v>30</v>
      </c>
      <c r="E993" t="s">
        <v>317</v>
      </c>
      <c r="F993" t="s">
        <v>25</v>
      </c>
      <c r="G993">
        <v>2</v>
      </c>
      <c r="I993">
        <v>1</v>
      </c>
      <c r="T993" s="42"/>
      <c r="U993" s="42"/>
      <c r="W993" t="str">
        <f>VLOOKUP(ARCHIVOS_COMPLETOS_QMI_1_AL_17_SEP_22[[#This Row],[TIENDA HMPV]],Tabla6[[NOMBRE PDV HMPDV]:[RETAIL MAPPING]],2,0)</f>
        <v>PLATINO</v>
      </c>
      <c r="X993">
        <f>SUM(ARCHIVOS_COMPLETOS_QMI_1_AL_17_SEP_22[[#This Row],[VENTAS MABE]:[OTROS]])</f>
        <v>1</v>
      </c>
      <c r="Y993" s="42">
        <f>IFERROR(ARCHIVOS_COMPLETOS_QMI_1_AL_17_SEP_22[[#This Row],[VENTAS MABE]]/ARCHIVOS_COMPLETOS_QMI_1_AL_17_SEP_22[[#This Row],[VENTAS INDURAMA]],0)</f>
        <v>0</v>
      </c>
      <c r="Z993" t="str">
        <f>VLOOKUP(ARCHIVOS_COMPLETOS_QMI_1_AL_17_SEP_22[[#This Row],[Columna1]],Tabla5[CLAVE],1,0)</f>
        <v>525 - LIBERTAD 1 CENTROAIRES</v>
      </c>
    </row>
    <row r="994" spans="1:26" x14ac:dyDescent="0.3">
      <c r="A994" t="str">
        <f>CONCATENATE(ARCHIVOS_COMPLETOS_QMI_1_AL_17_SEP_22[[#This Row],[TIENDA HMPV]],ARCHIVOS_COMPLETOS_QMI_1_AL_17_SEP_22[[#This Row],[LINEA]])</f>
        <v>525 - LIBERTAD 1 CENTROCOCINAS</v>
      </c>
      <c r="B994" t="s">
        <v>314</v>
      </c>
      <c r="C994" t="s">
        <v>315</v>
      </c>
      <c r="D994" t="s">
        <v>30</v>
      </c>
      <c r="E994" t="s">
        <v>317</v>
      </c>
      <c r="F994" t="s">
        <v>26</v>
      </c>
      <c r="G994">
        <v>13</v>
      </c>
      <c r="H994">
        <v>7</v>
      </c>
      <c r="I994">
        <v>7</v>
      </c>
      <c r="T994" s="42"/>
      <c r="U994" s="42"/>
      <c r="W994" t="str">
        <f>VLOOKUP(ARCHIVOS_COMPLETOS_QMI_1_AL_17_SEP_22[[#This Row],[TIENDA HMPV]],Tabla6[[NOMBRE PDV HMPDV]:[RETAIL MAPPING]],2,0)</f>
        <v>PLATINO</v>
      </c>
      <c r="X994">
        <f>SUM(ARCHIVOS_COMPLETOS_QMI_1_AL_17_SEP_22[[#This Row],[VENTAS MABE]:[OTROS]])</f>
        <v>14</v>
      </c>
      <c r="Y994" s="42">
        <f>IFERROR(ARCHIVOS_COMPLETOS_QMI_1_AL_17_SEP_22[[#This Row],[VENTAS MABE]]/ARCHIVOS_COMPLETOS_QMI_1_AL_17_SEP_22[[#This Row],[VENTAS INDURAMA]],0)</f>
        <v>1</v>
      </c>
      <c r="Z994" t="str">
        <f>VLOOKUP(ARCHIVOS_COMPLETOS_QMI_1_AL_17_SEP_22[[#This Row],[Columna1]],Tabla5[CLAVE],1,0)</f>
        <v>525 - LIBERTAD 1 CENTROCOCINAS</v>
      </c>
    </row>
    <row r="995" spans="1:26" x14ac:dyDescent="0.3">
      <c r="A995" t="str">
        <f>CONCATENATE(ARCHIVOS_COMPLETOS_QMI_1_AL_17_SEP_22[[#This Row],[TIENDA HMPV]],ARCHIVOS_COMPLETOS_QMI_1_AL_17_SEP_22[[#This Row],[LINEA]])</f>
        <v>525 - LIBERTAD 1 CENTROEMPOTRE</v>
      </c>
      <c r="B995" t="s">
        <v>314</v>
      </c>
      <c r="C995" t="s">
        <v>315</v>
      </c>
      <c r="D995" t="s">
        <v>30</v>
      </c>
      <c r="E995" t="s">
        <v>317</v>
      </c>
      <c r="F995" t="s">
        <v>32</v>
      </c>
      <c r="G995">
        <v>0</v>
      </c>
      <c r="T995" s="42"/>
      <c r="U995" s="42"/>
      <c r="W995" t="str">
        <f>VLOOKUP(ARCHIVOS_COMPLETOS_QMI_1_AL_17_SEP_22[[#This Row],[TIENDA HMPV]],Tabla6[[NOMBRE PDV HMPDV]:[RETAIL MAPPING]],2,0)</f>
        <v>PLATINO</v>
      </c>
      <c r="X995">
        <f>SUM(ARCHIVOS_COMPLETOS_QMI_1_AL_17_SEP_22[[#This Row],[VENTAS MABE]:[OTROS]])</f>
        <v>0</v>
      </c>
      <c r="Y995" s="42">
        <f>IFERROR(ARCHIVOS_COMPLETOS_QMI_1_AL_17_SEP_22[[#This Row],[VENTAS MABE]]/ARCHIVOS_COMPLETOS_QMI_1_AL_17_SEP_22[[#This Row],[VENTAS INDURAMA]],0)</f>
        <v>0</v>
      </c>
      <c r="Z995" t="str">
        <f>VLOOKUP(ARCHIVOS_COMPLETOS_QMI_1_AL_17_SEP_22[[#This Row],[Columna1]],Tabla5[CLAVE],1,0)</f>
        <v>525 - LIBERTAD 1 CENTROEMPOTRE</v>
      </c>
    </row>
    <row r="996" spans="1:26" x14ac:dyDescent="0.3">
      <c r="A996" t="str">
        <f>CONCATENATE(ARCHIVOS_COMPLETOS_QMI_1_AL_17_SEP_22[[#This Row],[TIENDA HMPV]],ARCHIVOS_COMPLETOS_QMI_1_AL_17_SEP_22[[#This Row],[LINEA]])</f>
        <v>525 - LIBERTAD 1 CENTROGLOBALES</v>
      </c>
      <c r="B996" t="s">
        <v>314</v>
      </c>
      <c r="C996" t="s">
        <v>315</v>
      </c>
      <c r="D996" t="s">
        <v>30</v>
      </c>
      <c r="E996" t="s">
        <v>317</v>
      </c>
      <c r="F996" t="s">
        <v>27</v>
      </c>
      <c r="G996">
        <v>4</v>
      </c>
      <c r="H996">
        <v>4</v>
      </c>
      <c r="T996" s="42"/>
      <c r="U996" s="42"/>
      <c r="W996" t="str">
        <f>VLOOKUP(ARCHIVOS_COMPLETOS_QMI_1_AL_17_SEP_22[[#This Row],[TIENDA HMPV]],Tabla6[[NOMBRE PDV HMPDV]:[RETAIL MAPPING]],2,0)</f>
        <v>PLATINO</v>
      </c>
      <c r="X996">
        <f>SUM(ARCHIVOS_COMPLETOS_QMI_1_AL_17_SEP_22[[#This Row],[VENTAS MABE]:[OTROS]])</f>
        <v>4</v>
      </c>
      <c r="Y996" s="42">
        <f>IFERROR(ARCHIVOS_COMPLETOS_QMI_1_AL_17_SEP_22[[#This Row],[VENTAS MABE]]/ARCHIVOS_COMPLETOS_QMI_1_AL_17_SEP_22[[#This Row],[VENTAS INDURAMA]],0)</f>
        <v>0</v>
      </c>
      <c r="Z996" t="str">
        <f>VLOOKUP(ARCHIVOS_COMPLETOS_QMI_1_AL_17_SEP_22[[#This Row],[Columna1]],Tabla5[CLAVE],1,0)</f>
        <v>525 - LIBERTAD 1 CENTROGLOBALES</v>
      </c>
    </row>
    <row r="997" spans="1:26" x14ac:dyDescent="0.3">
      <c r="A997" t="str">
        <f>CONCATENATE(ARCHIVOS_COMPLETOS_QMI_1_AL_17_SEP_22[[#This Row],[TIENDA HMPV]],ARCHIVOS_COMPLETOS_QMI_1_AL_17_SEP_22[[#This Row],[LINEA]])</f>
        <v>525 - LIBERTAD 1 CENTROLAVADO</v>
      </c>
      <c r="B997" t="s">
        <v>314</v>
      </c>
      <c r="C997" t="s">
        <v>315</v>
      </c>
      <c r="D997" t="s">
        <v>30</v>
      </c>
      <c r="E997" t="s">
        <v>317</v>
      </c>
      <c r="F997" t="s">
        <v>28</v>
      </c>
      <c r="G997">
        <v>3</v>
      </c>
      <c r="H997">
        <v>2</v>
      </c>
      <c r="I997">
        <v>2</v>
      </c>
      <c r="T997" s="42"/>
      <c r="U997" s="42"/>
      <c r="W997" t="str">
        <f>VLOOKUP(ARCHIVOS_COMPLETOS_QMI_1_AL_17_SEP_22[[#This Row],[TIENDA HMPV]],Tabla6[[NOMBRE PDV HMPDV]:[RETAIL MAPPING]],2,0)</f>
        <v>PLATINO</v>
      </c>
      <c r="X997">
        <f>SUM(ARCHIVOS_COMPLETOS_QMI_1_AL_17_SEP_22[[#This Row],[VENTAS MABE]:[OTROS]])</f>
        <v>4</v>
      </c>
      <c r="Y997" s="42">
        <f>IFERROR(ARCHIVOS_COMPLETOS_QMI_1_AL_17_SEP_22[[#This Row],[VENTAS MABE]]/ARCHIVOS_COMPLETOS_QMI_1_AL_17_SEP_22[[#This Row],[VENTAS INDURAMA]],0)</f>
        <v>1</v>
      </c>
      <c r="Z997" t="str">
        <f>VLOOKUP(ARCHIVOS_COMPLETOS_QMI_1_AL_17_SEP_22[[#This Row],[Columna1]],Tabla5[CLAVE],1,0)</f>
        <v>525 - LIBERTAD 1 CENTROLAVADO</v>
      </c>
    </row>
    <row r="998" spans="1:26" x14ac:dyDescent="0.3">
      <c r="A998" t="str">
        <f>CONCATENATE(ARCHIVOS_COMPLETOS_QMI_1_AL_17_SEP_22[[#This Row],[TIENDA HMPV]],ARCHIVOS_COMPLETOS_QMI_1_AL_17_SEP_22[[#This Row],[LINEA]])</f>
        <v>525 - LIBERTAD 1 CENTROREFRIGERACIÓN</v>
      </c>
      <c r="B998" t="s">
        <v>314</v>
      </c>
      <c r="C998" t="s">
        <v>315</v>
      </c>
      <c r="D998" t="s">
        <v>30</v>
      </c>
      <c r="E998" t="s">
        <v>317</v>
      </c>
      <c r="F998" t="s">
        <v>29</v>
      </c>
      <c r="G998">
        <v>8</v>
      </c>
      <c r="H998">
        <v>7</v>
      </c>
      <c r="I998">
        <v>8</v>
      </c>
      <c r="T998" s="42"/>
      <c r="U998" s="42"/>
      <c r="W998" t="str">
        <f>VLOOKUP(ARCHIVOS_COMPLETOS_QMI_1_AL_17_SEP_22[[#This Row],[TIENDA HMPV]],Tabla6[[NOMBRE PDV HMPDV]:[RETAIL MAPPING]],2,0)</f>
        <v>PLATINO</v>
      </c>
      <c r="X998">
        <f>SUM(ARCHIVOS_COMPLETOS_QMI_1_AL_17_SEP_22[[#This Row],[VENTAS MABE]:[OTROS]])</f>
        <v>15</v>
      </c>
      <c r="Y998" s="42">
        <f>IFERROR(ARCHIVOS_COMPLETOS_QMI_1_AL_17_SEP_22[[#This Row],[VENTAS MABE]]/ARCHIVOS_COMPLETOS_QMI_1_AL_17_SEP_22[[#This Row],[VENTAS INDURAMA]],0)</f>
        <v>0.875</v>
      </c>
      <c r="Z998" t="str">
        <f>VLOOKUP(ARCHIVOS_COMPLETOS_QMI_1_AL_17_SEP_22[[#This Row],[Columna1]],Tabla5[CLAVE],1,0)</f>
        <v>525 - LIBERTAD 1 CENTROREFRIGERACIÓN</v>
      </c>
    </row>
    <row r="999" spans="1:26" x14ac:dyDescent="0.3">
      <c r="A999" t="str">
        <f>CONCATENATE(ARCHIVOS_COMPLETOS_QMI_1_AL_17_SEP_22[[#This Row],[TIENDA HMPV]],ARCHIVOS_COMPLETOS_QMI_1_AL_17_SEP_22[[#This Row],[LINEA]])</f>
        <v>483 - 9 DE OCTUBRE 2AIRES</v>
      </c>
      <c r="B999" t="s">
        <v>318</v>
      </c>
      <c r="C999" t="s">
        <v>319</v>
      </c>
      <c r="D999" t="s">
        <v>23</v>
      </c>
      <c r="E999" t="s">
        <v>320</v>
      </c>
      <c r="F999" t="s">
        <v>25</v>
      </c>
      <c r="G999">
        <v>1</v>
      </c>
      <c r="H999">
        <v>1</v>
      </c>
      <c r="I999">
        <v>0</v>
      </c>
      <c r="T999" s="42"/>
      <c r="U999" s="42"/>
      <c r="W999" t="str">
        <f>VLOOKUP(ARCHIVOS_COMPLETOS_QMI_1_AL_17_SEP_22[[#This Row],[TIENDA HMPV]],Tabla6[[NOMBRE PDV HMPDV]:[RETAIL MAPPING]],2,0)</f>
        <v>PLATINO</v>
      </c>
      <c r="X999">
        <f>SUM(ARCHIVOS_COMPLETOS_QMI_1_AL_17_SEP_22[[#This Row],[VENTAS MABE]:[OTROS]])</f>
        <v>1</v>
      </c>
      <c r="Y999" s="42">
        <f>IFERROR(ARCHIVOS_COMPLETOS_QMI_1_AL_17_SEP_22[[#This Row],[VENTAS MABE]]/ARCHIVOS_COMPLETOS_QMI_1_AL_17_SEP_22[[#This Row],[VENTAS INDURAMA]],0)</f>
        <v>0</v>
      </c>
      <c r="Z999" t="str">
        <f>VLOOKUP(ARCHIVOS_COMPLETOS_QMI_1_AL_17_SEP_22[[#This Row],[Columna1]],Tabla5[CLAVE],1,0)</f>
        <v>483 - 9 DE OCTUBRE 2AIRES</v>
      </c>
    </row>
    <row r="1000" spans="1:26" x14ac:dyDescent="0.3">
      <c r="A1000" t="str">
        <f>CONCATENATE(ARCHIVOS_COMPLETOS_QMI_1_AL_17_SEP_22[[#This Row],[TIENDA HMPV]],ARCHIVOS_COMPLETOS_QMI_1_AL_17_SEP_22[[#This Row],[LINEA]])</f>
        <v>483 - 9 DE OCTUBRE 2COCINAS</v>
      </c>
      <c r="B1000" t="s">
        <v>318</v>
      </c>
      <c r="C1000" t="s">
        <v>319</v>
      </c>
      <c r="D1000" t="s">
        <v>23</v>
      </c>
      <c r="E1000" t="s">
        <v>320</v>
      </c>
      <c r="F1000" t="s">
        <v>26</v>
      </c>
      <c r="G1000">
        <v>14</v>
      </c>
      <c r="H1000">
        <v>5</v>
      </c>
      <c r="I1000">
        <v>4</v>
      </c>
      <c r="T1000" s="42"/>
      <c r="U1000" s="42"/>
      <c r="W1000" t="str">
        <f>VLOOKUP(ARCHIVOS_COMPLETOS_QMI_1_AL_17_SEP_22[[#This Row],[TIENDA HMPV]],Tabla6[[NOMBRE PDV HMPDV]:[RETAIL MAPPING]],2,0)</f>
        <v>PLATINO</v>
      </c>
      <c r="X1000">
        <f>SUM(ARCHIVOS_COMPLETOS_QMI_1_AL_17_SEP_22[[#This Row],[VENTAS MABE]:[OTROS]])</f>
        <v>9</v>
      </c>
      <c r="Y1000" s="42">
        <f>IFERROR(ARCHIVOS_COMPLETOS_QMI_1_AL_17_SEP_22[[#This Row],[VENTAS MABE]]/ARCHIVOS_COMPLETOS_QMI_1_AL_17_SEP_22[[#This Row],[VENTAS INDURAMA]],0)</f>
        <v>1.25</v>
      </c>
      <c r="Z1000" t="str">
        <f>VLOOKUP(ARCHIVOS_COMPLETOS_QMI_1_AL_17_SEP_22[[#This Row],[Columna1]],Tabla5[CLAVE],1,0)</f>
        <v>483 - 9 DE OCTUBRE 2COCINAS</v>
      </c>
    </row>
    <row r="1001" spans="1:26" x14ac:dyDescent="0.3">
      <c r="A1001" t="str">
        <f>CONCATENATE(ARCHIVOS_COMPLETOS_QMI_1_AL_17_SEP_22[[#This Row],[TIENDA HMPV]],ARCHIVOS_COMPLETOS_QMI_1_AL_17_SEP_22[[#This Row],[LINEA]])</f>
        <v>483 - 9 DE OCTUBRE 2GLOBALES</v>
      </c>
      <c r="B1001" t="s">
        <v>318</v>
      </c>
      <c r="C1001" t="s">
        <v>319</v>
      </c>
      <c r="D1001" t="s">
        <v>23</v>
      </c>
      <c r="E1001" t="s">
        <v>320</v>
      </c>
      <c r="F1001" t="s">
        <v>27</v>
      </c>
      <c r="G1001">
        <v>0</v>
      </c>
      <c r="H1001">
        <v>0</v>
      </c>
      <c r="I1001">
        <v>0</v>
      </c>
      <c r="T1001" s="42"/>
      <c r="U1001" s="42"/>
      <c r="W1001" t="str">
        <f>VLOOKUP(ARCHIVOS_COMPLETOS_QMI_1_AL_17_SEP_22[[#This Row],[TIENDA HMPV]],Tabla6[[NOMBRE PDV HMPDV]:[RETAIL MAPPING]],2,0)</f>
        <v>PLATINO</v>
      </c>
      <c r="X1001">
        <f>SUM(ARCHIVOS_COMPLETOS_QMI_1_AL_17_SEP_22[[#This Row],[VENTAS MABE]:[OTROS]])</f>
        <v>0</v>
      </c>
      <c r="Y1001" s="42">
        <f>IFERROR(ARCHIVOS_COMPLETOS_QMI_1_AL_17_SEP_22[[#This Row],[VENTAS MABE]]/ARCHIVOS_COMPLETOS_QMI_1_AL_17_SEP_22[[#This Row],[VENTAS INDURAMA]],0)</f>
        <v>0</v>
      </c>
      <c r="Z1001" t="str">
        <f>VLOOKUP(ARCHIVOS_COMPLETOS_QMI_1_AL_17_SEP_22[[#This Row],[Columna1]],Tabla5[CLAVE],1,0)</f>
        <v>483 - 9 DE OCTUBRE 2GLOBALES</v>
      </c>
    </row>
    <row r="1002" spans="1:26" x14ac:dyDescent="0.3">
      <c r="A1002" t="str">
        <f>CONCATENATE(ARCHIVOS_COMPLETOS_QMI_1_AL_17_SEP_22[[#This Row],[TIENDA HMPV]],ARCHIVOS_COMPLETOS_QMI_1_AL_17_SEP_22[[#This Row],[LINEA]])</f>
        <v>483 - 9 DE OCTUBRE 2LAVADO</v>
      </c>
      <c r="B1002" t="s">
        <v>318</v>
      </c>
      <c r="C1002" t="s">
        <v>319</v>
      </c>
      <c r="D1002" t="s">
        <v>23</v>
      </c>
      <c r="E1002" t="s">
        <v>320</v>
      </c>
      <c r="F1002" t="s">
        <v>28</v>
      </c>
      <c r="G1002">
        <v>4</v>
      </c>
      <c r="H1002">
        <v>2</v>
      </c>
      <c r="I1002">
        <v>0</v>
      </c>
      <c r="T1002" s="42"/>
      <c r="U1002" s="42"/>
      <c r="W1002" t="str">
        <f>VLOOKUP(ARCHIVOS_COMPLETOS_QMI_1_AL_17_SEP_22[[#This Row],[TIENDA HMPV]],Tabla6[[NOMBRE PDV HMPDV]:[RETAIL MAPPING]],2,0)</f>
        <v>PLATINO</v>
      </c>
      <c r="X1002">
        <f>SUM(ARCHIVOS_COMPLETOS_QMI_1_AL_17_SEP_22[[#This Row],[VENTAS MABE]:[OTROS]])</f>
        <v>2</v>
      </c>
      <c r="Y1002" s="42">
        <f>IFERROR(ARCHIVOS_COMPLETOS_QMI_1_AL_17_SEP_22[[#This Row],[VENTAS MABE]]/ARCHIVOS_COMPLETOS_QMI_1_AL_17_SEP_22[[#This Row],[VENTAS INDURAMA]],0)</f>
        <v>0</v>
      </c>
      <c r="Z1002" t="str">
        <f>VLOOKUP(ARCHIVOS_COMPLETOS_QMI_1_AL_17_SEP_22[[#This Row],[Columna1]],Tabla5[CLAVE],1,0)</f>
        <v>483 - 9 DE OCTUBRE 2LAVADO</v>
      </c>
    </row>
    <row r="1003" spans="1:26" x14ac:dyDescent="0.3">
      <c r="A1003" t="str">
        <f>CONCATENATE(ARCHIVOS_COMPLETOS_QMI_1_AL_17_SEP_22[[#This Row],[TIENDA HMPV]],ARCHIVOS_COMPLETOS_QMI_1_AL_17_SEP_22[[#This Row],[LINEA]])</f>
        <v>483 - 9 DE OCTUBRE 2REFRIGERACIÓN</v>
      </c>
      <c r="B1003" t="s">
        <v>318</v>
      </c>
      <c r="C1003" t="s">
        <v>319</v>
      </c>
      <c r="D1003" t="s">
        <v>23</v>
      </c>
      <c r="E1003" t="s">
        <v>320</v>
      </c>
      <c r="F1003" t="s">
        <v>29</v>
      </c>
      <c r="G1003">
        <v>13</v>
      </c>
      <c r="H1003">
        <v>4</v>
      </c>
      <c r="I1003">
        <v>4</v>
      </c>
      <c r="T1003" s="42"/>
      <c r="U1003" s="42"/>
      <c r="W1003" t="str">
        <f>VLOOKUP(ARCHIVOS_COMPLETOS_QMI_1_AL_17_SEP_22[[#This Row],[TIENDA HMPV]],Tabla6[[NOMBRE PDV HMPDV]:[RETAIL MAPPING]],2,0)</f>
        <v>PLATINO</v>
      </c>
      <c r="X1003">
        <f>SUM(ARCHIVOS_COMPLETOS_QMI_1_AL_17_SEP_22[[#This Row],[VENTAS MABE]:[OTROS]])</f>
        <v>8</v>
      </c>
      <c r="Y1003" s="42">
        <f>IFERROR(ARCHIVOS_COMPLETOS_QMI_1_AL_17_SEP_22[[#This Row],[VENTAS MABE]]/ARCHIVOS_COMPLETOS_QMI_1_AL_17_SEP_22[[#This Row],[VENTAS INDURAMA]],0)</f>
        <v>1</v>
      </c>
      <c r="Z1003" t="str">
        <f>VLOOKUP(ARCHIVOS_COMPLETOS_QMI_1_AL_17_SEP_22[[#This Row],[Columna1]],Tabla5[CLAVE],1,0)</f>
        <v>483 - 9 DE OCTUBRE 2REFRIGERACIÓN</v>
      </c>
    </row>
    <row r="1004" spans="1:26" x14ac:dyDescent="0.3">
      <c r="A1004" t="str">
        <f>CONCATENATE(ARCHIVOS_COMPLETOS_QMI_1_AL_17_SEP_22[[#This Row],[TIENDA HMPV]],ARCHIVOS_COMPLETOS_QMI_1_AL_17_SEP_22[[#This Row],[LINEA]])</f>
        <v>385 - 9 DE OCTUBREAIRES</v>
      </c>
      <c r="B1004" t="s">
        <v>318</v>
      </c>
      <c r="C1004" t="s">
        <v>319</v>
      </c>
      <c r="D1004" t="s">
        <v>77</v>
      </c>
      <c r="E1004" t="s">
        <v>321</v>
      </c>
      <c r="F1004" t="s">
        <v>25</v>
      </c>
      <c r="G1004">
        <v>0</v>
      </c>
      <c r="H1004">
        <v>0</v>
      </c>
      <c r="I1004">
        <v>0</v>
      </c>
      <c r="T1004" s="42"/>
      <c r="U1004" s="42"/>
      <c r="W1004" t="str">
        <f>VLOOKUP(ARCHIVOS_COMPLETOS_QMI_1_AL_17_SEP_22[[#This Row],[TIENDA HMPV]],Tabla6[[NOMBRE PDV HMPDV]:[RETAIL MAPPING]],2,0)</f>
        <v>PLATA</v>
      </c>
      <c r="X1004">
        <f>SUM(ARCHIVOS_COMPLETOS_QMI_1_AL_17_SEP_22[[#This Row],[VENTAS MABE]:[OTROS]])</f>
        <v>0</v>
      </c>
      <c r="Y1004" s="42">
        <f>IFERROR(ARCHIVOS_COMPLETOS_QMI_1_AL_17_SEP_22[[#This Row],[VENTAS MABE]]/ARCHIVOS_COMPLETOS_QMI_1_AL_17_SEP_22[[#This Row],[VENTAS INDURAMA]],0)</f>
        <v>0</v>
      </c>
      <c r="Z1004" t="str">
        <f>VLOOKUP(ARCHIVOS_COMPLETOS_QMI_1_AL_17_SEP_22[[#This Row],[Columna1]],Tabla5[CLAVE],1,0)</f>
        <v>385 - 9 DE OCTUBREAIRES</v>
      </c>
    </row>
    <row r="1005" spans="1:26" x14ac:dyDescent="0.3">
      <c r="A1005" t="str">
        <f>CONCATENATE(ARCHIVOS_COMPLETOS_QMI_1_AL_17_SEP_22[[#This Row],[TIENDA HMPV]],ARCHIVOS_COMPLETOS_QMI_1_AL_17_SEP_22[[#This Row],[LINEA]])</f>
        <v>385 - 9 DE OCTUBRECOCINAS</v>
      </c>
      <c r="B1005" t="s">
        <v>318</v>
      </c>
      <c r="C1005" t="s">
        <v>319</v>
      </c>
      <c r="D1005" t="s">
        <v>77</v>
      </c>
      <c r="E1005" t="s">
        <v>321</v>
      </c>
      <c r="F1005" t="s">
        <v>26</v>
      </c>
      <c r="G1005">
        <v>3</v>
      </c>
      <c r="H1005">
        <v>0</v>
      </c>
      <c r="I1005">
        <v>1</v>
      </c>
      <c r="T1005" s="42"/>
      <c r="U1005" s="42"/>
      <c r="W1005" t="str">
        <f>VLOOKUP(ARCHIVOS_COMPLETOS_QMI_1_AL_17_SEP_22[[#This Row],[TIENDA HMPV]],Tabla6[[NOMBRE PDV HMPDV]:[RETAIL MAPPING]],2,0)</f>
        <v>PLATA</v>
      </c>
      <c r="X1005">
        <f>SUM(ARCHIVOS_COMPLETOS_QMI_1_AL_17_SEP_22[[#This Row],[VENTAS MABE]:[OTROS]])</f>
        <v>1</v>
      </c>
      <c r="Y1005" s="42">
        <f>IFERROR(ARCHIVOS_COMPLETOS_QMI_1_AL_17_SEP_22[[#This Row],[VENTAS MABE]]/ARCHIVOS_COMPLETOS_QMI_1_AL_17_SEP_22[[#This Row],[VENTAS INDURAMA]],0)</f>
        <v>0</v>
      </c>
      <c r="Z1005" t="str">
        <f>VLOOKUP(ARCHIVOS_COMPLETOS_QMI_1_AL_17_SEP_22[[#This Row],[Columna1]],Tabla5[CLAVE],1,0)</f>
        <v>385 - 9 DE OCTUBRECOCINAS</v>
      </c>
    </row>
    <row r="1006" spans="1:26" x14ac:dyDescent="0.3">
      <c r="A1006" t="str">
        <f>CONCATENATE(ARCHIVOS_COMPLETOS_QMI_1_AL_17_SEP_22[[#This Row],[TIENDA HMPV]],ARCHIVOS_COMPLETOS_QMI_1_AL_17_SEP_22[[#This Row],[LINEA]])</f>
        <v>385 - 9 DE OCTUBREGLOBALES</v>
      </c>
      <c r="B1006" t="s">
        <v>318</v>
      </c>
      <c r="C1006" t="s">
        <v>319</v>
      </c>
      <c r="D1006" t="s">
        <v>77</v>
      </c>
      <c r="E1006" t="s">
        <v>321</v>
      </c>
      <c r="F1006" t="s">
        <v>27</v>
      </c>
      <c r="G1006">
        <v>0</v>
      </c>
      <c r="H1006">
        <v>0</v>
      </c>
      <c r="I1006">
        <v>0</v>
      </c>
      <c r="T1006" s="42"/>
      <c r="U1006" s="42"/>
      <c r="W1006" t="str">
        <f>VLOOKUP(ARCHIVOS_COMPLETOS_QMI_1_AL_17_SEP_22[[#This Row],[TIENDA HMPV]],Tabla6[[NOMBRE PDV HMPDV]:[RETAIL MAPPING]],2,0)</f>
        <v>PLATA</v>
      </c>
      <c r="X1006">
        <f>SUM(ARCHIVOS_COMPLETOS_QMI_1_AL_17_SEP_22[[#This Row],[VENTAS MABE]:[OTROS]])</f>
        <v>0</v>
      </c>
      <c r="Y1006" s="42">
        <f>IFERROR(ARCHIVOS_COMPLETOS_QMI_1_AL_17_SEP_22[[#This Row],[VENTAS MABE]]/ARCHIVOS_COMPLETOS_QMI_1_AL_17_SEP_22[[#This Row],[VENTAS INDURAMA]],0)</f>
        <v>0</v>
      </c>
      <c r="Z1006" t="str">
        <f>VLOOKUP(ARCHIVOS_COMPLETOS_QMI_1_AL_17_SEP_22[[#This Row],[Columna1]],Tabla5[CLAVE],1,0)</f>
        <v>385 - 9 DE OCTUBREGLOBALES</v>
      </c>
    </row>
    <row r="1007" spans="1:26" x14ac:dyDescent="0.3">
      <c r="A1007" t="str">
        <f>CONCATENATE(ARCHIVOS_COMPLETOS_QMI_1_AL_17_SEP_22[[#This Row],[TIENDA HMPV]],ARCHIVOS_COMPLETOS_QMI_1_AL_17_SEP_22[[#This Row],[LINEA]])</f>
        <v>385 - 9 DE OCTUBRELAVADO</v>
      </c>
      <c r="B1007" t="s">
        <v>318</v>
      </c>
      <c r="C1007" t="s">
        <v>319</v>
      </c>
      <c r="D1007" t="s">
        <v>77</v>
      </c>
      <c r="E1007" t="s">
        <v>321</v>
      </c>
      <c r="F1007" t="s">
        <v>28</v>
      </c>
      <c r="G1007">
        <v>1</v>
      </c>
      <c r="H1007">
        <v>1</v>
      </c>
      <c r="I1007">
        <v>1</v>
      </c>
      <c r="T1007" s="42"/>
      <c r="U1007" s="42"/>
      <c r="W1007" t="str">
        <f>VLOOKUP(ARCHIVOS_COMPLETOS_QMI_1_AL_17_SEP_22[[#This Row],[TIENDA HMPV]],Tabla6[[NOMBRE PDV HMPDV]:[RETAIL MAPPING]],2,0)</f>
        <v>PLATA</v>
      </c>
      <c r="X1007">
        <f>SUM(ARCHIVOS_COMPLETOS_QMI_1_AL_17_SEP_22[[#This Row],[VENTAS MABE]:[OTROS]])</f>
        <v>2</v>
      </c>
      <c r="Y1007" s="42">
        <f>IFERROR(ARCHIVOS_COMPLETOS_QMI_1_AL_17_SEP_22[[#This Row],[VENTAS MABE]]/ARCHIVOS_COMPLETOS_QMI_1_AL_17_SEP_22[[#This Row],[VENTAS INDURAMA]],0)</f>
        <v>1</v>
      </c>
      <c r="Z1007" t="str">
        <f>VLOOKUP(ARCHIVOS_COMPLETOS_QMI_1_AL_17_SEP_22[[#This Row],[Columna1]],Tabla5[CLAVE],1,0)</f>
        <v>385 - 9 DE OCTUBRELAVADO</v>
      </c>
    </row>
    <row r="1008" spans="1:26" x14ac:dyDescent="0.3">
      <c r="A1008" t="str">
        <f>CONCATENATE(ARCHIVOS_COMPLETOS_QMI_1_AL_17_SEP_22[[#This Row],[TIENDA HMPV]],ARCHIVOS_COMPLETOS_QMI_1_AL_17_SEP_22[[#This Row],[LINEA]])</f>
        <v>385 - 9 DE OCTUBREREFRIGERACIÓN</v>
      </c>
      <c r="B1008" t="s">
        <v>318</v>
      </c>
      <c r="C1008" t="s">
        <v>319</v>
      </c>
      <c r="D1008" t="s">
        <v>77</v>
      </c>
      <c r="E1008" t="s">
        <v>321</v>
      </c>
      <c r="F1008" t="s">
        <v>29</v>
      </c>
      <c r="G1008">
        <v>2</v>
      </c>
      <c r="H1008">
        <v>1</v>
      </c>
      <c r="I1008">
        <v>3</v>
      </c>
      <c r="T1008" s="42"/>
      <c r="U1008" s="42"/>
      <c r="W1008" t="str">
        <f>VLOOKUP(ARCHIVOS_COMPLETOS_QMI_1_AL_17_SEP_22[[#This Row],[TIENDA HMPV]],Tabla6[[NOMBRE PDV HMPDV]:[RETAIL MAPPING]],2,0)</f>
        <v>PLATA</v>
      </c>
      <c r="X1008">
        <f>SUM(ARCHIVOS_COMPLETOS_QMI_1_AL_17_SEP_22[[#This Row],[VENTAS MABE]:[OTROS]])</f>
        <v>4</v>
      </c>
      <c r="Y1008" s="42">
        <f>IFERROR(ARCHIVOS_COMPLETOS_QMI_1_AL_17_SEP_22[[#This Row],[VENTAS MABE]]/ARCHIVOS_COMPLETOS_QMI_1_AL_17_SEP_22[[#This Row],[VENTAS INDURAMA]],0)</f>
        <v>0.33333333333333331</v>
      </c>
      <c r="Z1008" t="str">
        <f>VLOOKUP(ARCHIVOS_COMPLETOS_QMI_1_AL_17_SEP_22[[#This Row],[Columna1]],Tabla5[CLAVE],1,0)</f>
        <v>385 - 9 DE OCTUBREREFRIGERACIÓN</v>
      </c>
    </row>
    <row r="1009" spans="1:26" x14ac:dyDescent="0.3">
      <c r="A1009" t="str">
        <f>CONCATENATE(ARCHIVOS_COMPLETOS_QMI_1_AL_17_SEP_22[[#This Row],[TIENDA HMPV]],ARCHIVOS_COMPLETOS_QMI_1_AL_17_SEP_22[[#This Row],[LINEA]])</f>
        <v>485 - ALBORADAAIRES</v>
      </c>
      <c r="B1009" t="s">
        <v>377</v>
      </c>
      <c r="C1009" t="s">
        <v>381</v>
      </c>
      <c r="D1009" t="s">
        <v>23</v>
      </c>
      <c r="E1009" t="s">
        <v>382</v>
      </c>
      <c r="F1009" t="s">
        <v>25</v>
      </c>
      <c r="G1009">
        <v>1</v>
      </c>
      <c r="H1009">
        <v>1</v>
      </c>
      <c r="K1009">
        <v>8</v>
      </c>
      <c r="L1009">
        <v>1</v>
      </c>
      <c r="Q1009">
        <v>8</v>
      </c>
      <c r="T1009" s="42"/>
      <c r="U1009" s="42"/>
      <c r="W1009" t="str">
        <f>VLOOKUP(ARCHIVOS_COMPLETOS_QMI_1_AL_17_SEP_22[[#This Row],[TIENDA HMPV]],Tabla6[[NOMBRE PDV HMPDV]:[RETAIL MAPPING]],2,0)</f>
        <v>PLATINO</v>
      </c>
      <c r="X1009">
        <f>SUM(ARCHIVOS_COMPLETOS_QMI_1_AL_17_SEP_22[[#This Row],[VENTAS MABE]:[OTROS]])</f>
        <v>18</v>
      </c>
      <c r="Y1009" s="42">
        <f>IFERROR(ARCHIVOS_COMPLETOS_QMI_1_AL_17_SEP_22[[#This Row],[VENTAS MABE]]/ARCHIVOS_COMPLETOS_QMI_1_AL_17_SEP_22[[#This Row],[VENTAS INDURAMA]],0)</f>
        <v>0</v>
      </c>
      <c r="Z1009" t="str">
        <f>VLOOKUP(ARCHIVOS_COMPLETOS_QMI_1_AL_17_SEP_22[[#This Row],[Columna1]],Tabla5[CLAVE],1,0)</f>
        <v>485 - ALBORADAAIRES</v>
      </c>
    </row>
    <row r="1010" spans="1:26" x14ac:dyDescent="0.3">
      <c r="A1010" t="str">
        <f>CONCATENATE(ARCHIVOS_COMPLETOS_QMI_1_AL_17_SEP_22[[#This Row],[TIENDA HMPV]],ARCHIVOS_COMPLETOS_QMI_1_AL_17_SEP_22[[#This Row],[LINEA]])</f>
        <v>485 - ALBORADACOCINAS</v>
      </c>
      <c r="B1010" t="s">
        <v>377</v>
      </c>
      <c r="C1010" t="s">
        <v>381</v>
      </c>
      <c r="D1010" t="s">
        <v>23</v>
      </c>
      <c r="E1010" t="s">
        <v>382</v>
      </c>
      <c r="F1010" t="s">
        <v>26</v>
      </c>
      <c r="G1010">
        <v>13</v>
      </c>
      <c r="H1010">
        <v>10</v>
      </c>
      <c r="I1010">
        <v>5</v>
      </c>
      <c r="K1010">
        <v>1</v>
      </c>
      <c r="T1010" s="42"/>
      <c r="U1010" s="42"/>
      <c r="W1010" t="str">
        <f>VLOOKUP(ARCHIVOS_COMPLETOS_QMI_1_AL_17_SEP_22[[#This Row],[TIENDA HMPV]],Tabla6[[NOMBRE PDV HMPDV]:[RETAIL MAPPING]],2,0)</f>
        <v>PLATINO</v>
      </c>
      <c r="X1010">
        <f>SUM(ARCHIVOS_COMPLETOS_QMI_1_AL_17_SEP_22[[#This Row],[VENTAS MABE]:[OTROS]])</f>
        <v>16</v>
      </c>
      <c r="Y1010" s="42">
        <f>IFERROR(ARCHIVOS_COMPLETOS_QMI_1_AL_17_SEP_22[[#This Row],[VENTAS MABE]]/ARCHIVOS_COMPLETOS_QMI_1_AL_17_SEP_22[[#This Row],[VENTAS INDURAMA]],0)</f>
        <v>2</v>
      </c>
      <c r="Z1010" t="str">
        <f>VLOOKUP(ARCHIVOS_COMPLETOS_QMI_1_AL_17_SEP_22[[#This Row],[Columna1]],Tabla5[CLAVE],1,0)</f>
        <v>485 - ALBORADACOCINAS</v>
      </c>
    </row>
    <row r="1011" spans="1:26" x14ac:dyDescent="0.3">
      <c r="A1011" t="str">
        <f>CONCATENATE(ARCHIVOS_COMPLETOS_QMI_1_AL_17_SEP_22[[#This Row],[TIENDA HMPV]],ARCHIVOS_COMPLETOS_QMI_1_AL_17_SEP_22[[#This Row],[LINEA]])</f>
        <v>485 - ALBORADAEMPOTRE</v>
      </c>
      <c r="B1011" t="s">
        <v>377</v>
      </c>
      <c r="C1011" t="s">
        <v>381</v>
      </c>
      <c r="D1011" t="s">
        <v>23</v>
      </c>
      <c r="E1011" t="s">
        <v>382</v>
      </c>
      <c r="F1011" t="s">
        <v>32</v>
      </c>
      <c r="G1011">
        <v>0</v>
      </c>
      <c r="H1011">
        <v>0</v>
      </c>
      <c r="T1011" s="42"/>
      <c r="U1011" s="42"/>
      <c r="W1011" t="str">
        <f>VLOOKUP(ARCHIVOS_COMPLETOS_QMI_1_AL_17_SEP_22[[#This Row],[TIENDA HMPV]],Tabla6[[NOMBRE PDV HMPDV]:[RETAIL MAPPING]],2,0)</f>
        <v>PLATINO</v>
      </c>
      <c r="X1011">
        <f>SUM(ARCHIVOS_COMPLETOS_QMI_1_AL_17_SEP_22[[#This Row],[VENTAS MABE]:[OTROS]])</f>
        <v>0</v>
      </c>
      <c r="Y1011" s="42">
        <f>IFERROR(ARCHIVOS_COMPLETOS_QMI_1_AL_17_SEP_22[[#This Row],[VENTAS MABE]]/ARCHIVOS_COMPLETOS_QMI_1_AL_17_SEP_22[[#This Row],[VENTAS INDURAMA]],0)</f>
        <v>0</v>
      </c>
      <c r="Z1011" t="str">
        <f>VLOOKUP(ARCHIVOS_COMPLETOS_QMI_1_AL_17_SEP_22[[#This Row],[Columna1]],Tabla5[CLAVE],1,0)</f>
        <v>485 - ALBORADAEMPOTRE</v>
      </c>
    </row>
    <row r="1012" spans="1:26" x14ac:dyDescent="0.3">
      <c r="A1012" t="str">
        <f>CONCATENATE(ARCHIVOS_COMPLETOS_QMI_1_AL_17_SEP_22[[#This Row],[TIENDA HMPV]],ARCHIVOS_COMPLETOS_QMI_1_AL_17_SEP_22[[#This Row],[LINEA]])</f>
        <v>485 - ALBORADAGLOBALES</v>
      </c>
      <c r="B1012" t="s">
        <v>377</v>
      </c>
      <c r="C1012" t="s">
        <v>381</v>
      </c>
      <c r="D1012" t="s">
        <v>23</v>
      </c>
      <c r="E1012" t="s">
        <v>382</v>
      </c>
      <c r="F1012" t="s">
        <v>27</v>
      </c>
      <c r="G1012">
        <v>0</v>
      </c>
      <c r="H1012">
        <v>0</v>
      </c>
      <c r="T1012" s="42"/>
      <c r="U1012" s="42"/>
      <c r="W1012" t="str">
        <f>VLOOKUP(ARCHIVOS_COMPLETOS_QMI_1_AL_17_SEP_22[[#This Row],[TIENDA HMPV]],Tabla6[[NOMBRE PDV HMPDV]:[RETAIL MAPPING]],2,0)</f>
        <v>PLATINO</v>
      </c>
      <c r="X1012">
        <f>SUM(ARCHIVOS_COMPLETOS_QMI_1_AL_17_SEP_22[[#This Row],[VENTAS MABE]:[OTROS]])</f>
        <v>0</v>
      </c>
      <c r="Y1012" s="42">
        <f>IFERROR(ARCHIVOS_COMPLETOS_QMI_1_AL_17_SEP_22[[#This Row],[VENTAS MABE]]/ARCHIVOS_COMPLETOS_QMI_1_AL_17_SEP_22[[#This Row],[VENTAS INDURAMA]],0)</f>
        <v>0</v>
      </c>
      <c r="Z1012" t="str">
        <f>VLOOKUP(ARCHIVOS_COMPLETOS_QMI_1_AL_17_SEP_22[[#This Row],[Columna1]],Tabla5[CLAVE],1,0)</f>
        <v>485 - ALBORADAGLOBALES</v>
      </c>
    </row>
    <row r="1013" spans="1:26" x14ac:dyDescent="0.3">
      <c r="A1013" t="str">
        <f>CONCATENATE(ARCHIVOS_COMPLETOS_QMI_1_AL_17_SEP_22[[#This Row],[TIENDA HMPV]],ARCHIVOS_COMPLETOS_QMI_1_AL_17_SEP_22[[#This Row],[LINEA]])</f>
        <v>485 - ALBORADALAVADO</v>
      </c>
      <c r="B1013" t="s">
        <v>377</v>
      </c>
      <c r="C1013" t="s">
        <v>381</v>
      </c>
      <c r="D1013" t="s">
        <v>23</v>
      </c>
      <c r="E1013" t="s">
        <v>382</v>
      </c>
      <c r="F1013" t="s">
        <v>28</v>
      </c>
      <c r="G1013">
        <v>1</v>
      </c>
      <c r="H1013">
        <v>1</v>
      </c>
      <c r="J1013">
        <v>17</v>
      </c>
      <c r="K1013">
        <v>4</v>
      </c>
      <c r="L1013">
        <v>3</v>
      </c>
      <c r="Q1013">
        <v>1</v>
      </c>
      <c r="T1013" s="42"/>
      <c r="U1013" s="42"/>
      <c r="W1013" t="str">
        <f>VLOOKUP(ARCHIVOS_COMPLETOS_QMI_1_AL_17_SEP_22[[#This Row],[TIENDA HMPV]],Tabla6[[NOMBRE PDV HMPDV]:[RETAIL MAPPING]],2,0)</f>
        <v>PLATINO</v>
      </c>
      <c r="X1013">
        <f>SUM(ARCHIVOS_COMPLETOS_QMI_1_AL_17_SEP_22[[#This Row],[VENTAS MABE]:[OTROS]])</f>
        <v>26</v>
      </c>
      <c r="Y1013" s="42">
        <f>IFERROR(ARCHIVOS_COMPLETOS_QMI_1_AL_17_SEP_22[[#This Row],[VENTAS MABE]]/ARCHIVOS_COMPLETOS_QMI_1_AL_17_SEP_22[[#This Row],[VENTAS INDURAMA]],0)</f>
        <v>0</v>
      </c>
      <c r="Z1013" t="str">
        <f>VLOOKUP(ARCHIVOS_COMPLETOS_QMI_1_AL_17_SEP_22[[#This Row],[Columna1]],Tabla5[CLAVE],1,0)</f>
        <v>485 - ALBORADALAVADO</v>
      </c>
    </row>
    <row r="1014" spans="1:26" x14ac:dyDescent="0.3">
      <c r="A1014" t="str">
        <f>CONCATENATE(ARCHIVOS_COMPLETOS_QMI_1_AL_17_SEP_22[[#This Row],[TIENDA HMPV]],ARCHIVOS_COMPLETOS_QMI_1_AL_17_SEP_22[[#This Row],[LINEA]])</f>
        <v>485 - ALBORADAREFRIGERACIÓN</v>
      </c>
      <c r="B1014" t="s">
        <v>377</v>
      </c>
      <c r="C1014" t="s">
        <v>381</v>
      </c>
      <c r="D1014" t="s">
        <v>23</v>
      </c>
      <c r="E1014" t="s">
        <v>382</v>
      </c>
      <c r="F1014" t="s">
        <v>29</v>
      </c>
      <c r="G1014">
        <v>8</v>
      </c>
      <c r="H1014">
        <v>1</v>
      </c>
      <c r="I1014">
        <v>1</v>
      </c>
      <c r="J1014">
        <v>1</v>
      </c>
      <c r="K1014">
        <v>3</v>
      </c>
      <c r="T1014" s="42"/>
      <c r="U1014" s="42"/>
      <c r="W1014" t="str">
        <f>VLOOKUP(ARCHIVOS_COMPLETOS_QMI_1_AL_17_SEP_22[[#This Row],[TIENDA HMPV]],Tabla6[[NOMBRE PDV HMPDV]:[RETAIL MAPPING]],2,0)</f>
        <v>PLATINO</v>
      </c>
      <c r="X1014">
        <f>SUM(ARCHIVOS_COMPLETOS_QMI_1_AL_17_SEP_22[[#This Row],[VENTAS MABE]:[OTROS]])</f>
        <v>6</v>
      </c>
      <c r="Y1014" s="42">
        <f>IFERROR(ARCHIVOS_COMPLETOS_QMI_1_AL_17_SEP_22[[#This Row],[VENTAS MABE]]/ARCHIVOS_COMPLETOS_QMI_1_AL_17_SEP_22[[#This Row],[VENTAS INDURAMA]],0)</f>
        <v>1</v>
      </c>
      <c r="Z1014" t="str">
        <f>VLOOKUP(ARCHIVOS_COMPLETOS_QMI_1_AL_17_SEP_22[[#This Row],[Columna1]],Tabla5[CLAVE],1,0)</f>
        <v>485 - ALBORADAREFRIGERACIÓN</v>
      </c>
    </row>
    <row r="1015" spans="1:26" x14ac:dyDescent="0.3">
      <c r="A1015" t="str">
        <f>CONCATENATE(ARCHIVOS_COMPLETOS_QMI_1_AL_17_SEP_22[[#This Row],[TIENDA HMPV]],ARCHIVOS_COMPLETOS_QMI_1_AL_17_SEP_22[[#This Row],[LINEA]])</f>
        <v>402 - POINT ALBORADACOCINAS</v>
      </c>
      <c r="B1015" t="s">
        <v>377</v>
      </c>
      <c r="C1015" t="s">
        <v>381</v>
      </c>
      <c r="D1015" t="s">
        <v>77</v>
      </c>
      <c r="E1015" t="s">
        <v>383</v>
      </c>
      <c r="F1015" t="s">
        <v>26</v>
      </c>
      <c r="G1015">
        <v>4</v>
      </c>
      <c r="H1015">
        <v>2</v>
      </c>
      <c r="I1015">
        <v>5</v>
      </c>
      <c r="T1015" s="42"/>
      <c r="U1015" s="42"/>
      <c r="W1015" t="str">
        <f>VLOOKUP(ARCHIVOS_COMPLETOS_QMI_1_AL_17_SEP_22[[#This Row],[TIENDA HMPV]],Tabla6[[NOMBRE PDV HMPDV]:[RETAIL MAPPING]],2,0)</f>
        <v>BRONCE</v>
      </c>
      <c r="X1015">
        <f>SUM(ARCHIVOS_COMPLETOS_QMI_1_AL_17_SEP_22[[#This Row],[VENTAS MABE]:[OTROS]])</f>
        <v>7</v>
      </c>
      <c r="Y1015" s="42">
        <f>IFERROR(ARCHIVOS_COMPLETOS_QMI_1_AL_17_SEP_22[[#This Row],[VENTAS MABE]]/ARCHIVOS_COMPLETOS_QMI_1_AL_17_SEP_22[[#This Row],[VENTAS INDURAMA]],0)</f>
        <v>0.4</v>
      </c>
      <c r="Z1015" t="str">
        <f>VLOOKUP(ARCHIVOS_COMPLETOS_QMI_1_AL_17_SEP_22[[#This Row],[Columna1]],Tabla5[CLAVE],1,0)</f>
        <v>402 - POINT ALBORADACOCINAS</v>
      </c>
    </row>
    <row r="1016" spans="1:26" x14ac:dyDescent="0.3">
      <c r="A1016" t="str">
        <f>CONCATENATE(ARCHIVOS_COMPLETOS_QMI_1_AL_17_SEP_22[[#This Row],[TIENDA HMPV]],ARCHIVOS_COMPLETOS_QMI_1_AL_17_SEP_22[[#This Row],[LINEA]])</f>
        <v>402 - POINT ALBORADAREFRIGERACIÓN</v>
      </c>
      <c r="B1016" t="s">
        <v>377</v>
      </c>
      <c r="C1016" t="s">
        <v>381</v>
      </c>
      <c r="D1016" t="s">
        <v>77</v>
      </c>
      <c r="E1016" t="s">
        <v>383</v>
      </c>
      <c r="F1016" t="s">
        <v>29</v>
      </c>
      <c r="G1016">
        <v>1</v>
      </c>
      <c r="H1016">
        <v>1</v>
      </c>
      <c r="I1016">
        <v>5</v>
      </c>
      <c r="T1016" s="42"/>
      <c r="U1016" s="42"/>
      <c r="W1016" t="str">
        <f>VLOOKUP(ARCHIVOS_COMPLETOS_QMI_1_AL_17_SEP_22[[#This Row],[TIENDA HMPV]],Tabla6[[NOMBRE PDV HMPDV]:[RETAIL MAPPING]],2,0)</f>
        <v>BRONCE</v>
      </c>
      <c r="X1016">
        <f>SUM(ARCHIVOS_COMPLETOS_QMI_1_AL_17_SEP_22[[#This Row],[VENTAS MABE]:[OTROS]])</f>
        <v>6</v>
      </c>
      <c r="Y1016" s="42">
        <f>IFERROR(ARCHIVOS_COMPLETOS_QMI_1_AL_17_SEP_22[[#This Row],[VENTAS MABE]]/ARCHIVOS_COMPLETOS_QMI_1_AL_17_SEP_22[[#This Row],[VENTAS INDURAMA]],0)</f>
        <v>0.2</v>
      </c>
      <c r="Z1016" t="str">
        <f>VLOOKUP(ARCHIVOS_COMPLETOS_QMI_1_AL_17_SEP_22[[#This Row],[Columna1]],Tabla5[CLAVE],1,0)</f>
        <v>402 - POINT ALBORADAREFRIGERACIÓN</v>
      </c>
    </row>
    <row r="1017" spans="1:26" x14ac:dyDescent="0.3">
      <c r="A1017" t="str">
        <f>CONCATENATE(ARCHIVOS_COMPLETOS_QMI_1_AL_17_SEP_22[[#This Row],[TIENDA HMPV]],ARCHIVOS_COMPLETOS_QMI_1_AL_17_SEP_22[[#This Row],[LINEA]])</f>
        <v>522 - CRÉDITOS ECONÓMICOS NACIONES UNIDASCOCINAS</v>
      </c>
      <c r="B1017" t="s">
        <v>322</v>
      </c>
      <c r="C1017" t="s">
        <v>110</v>
      </c>
      <c r="D1017" t="s">
        <v>23</v>
      </c>
      <c r="E1017" t="s">
        <v>111</v>
      </c>
      <c r="F1017" t="s">
        <v>26</v>
      </c>
      <c r="G1017">
        <v>7</v>
      </c>
      <c r="H1017">
        <v>4</v>
      </c>
      <c r="I1017">
        <v>12</v>
      </c>
      <c r="T1017" s="42"/>
      <c r="U1017" s="42"/>
      <c r="W1017" t="str">
        <f>VLOOKUP(ARCHIVOS_COMPLETOS_QMI_1_AL_17_SEP_22[[#This Row],[TIENDA HMPV]],Tabla6[[NOMBRE PDV HMPDV]:[RETAIL MAPPING]],2,0)</f>
        <v>PLATA</v>
      </c>
      <c r="X1017">
        <f>SUM(ARCHIVOS_COMPLETOS_QMI_1_AL_17_SEP_22[[#This Row],[VENTAS MABE]:[OTROS]])</f>
        <v>16</v>
      </c>
      <c r="Y1017" s="42">
        <f>IFERROR(ARCHIVOS_COMPLETOS_QMI_1_AL_17_SEP_22[[#This Row],[VENTAS MABE]]/ARCHIVOS_COMPLETOS_QMI_1_AL_17_SEP_22[[#This Row],[VENTAS INDURAMA]],0)</f>
        <v>0.33333333333333331</v>
      </c>
      <c r="Z1017" t="str">
        <f>VLOOKUP(ARCHIVOS_COMPLETOS_QMI_1_AL_17_SEP_22[[#This Row],[Columna1]],Tabla5[CLAVE],1,0)</f>
        <v>522 - CRÉDITOS ECONÓMICOS NACIONES UNIDASCOCINAS</v>
      </c>
    </row>
    <row r="1018" spans="1:26" x14ac:dyDescent="0.3">
      <c r="A1018" t="str">
        <f>CONCATENATE(ARCHIVOS_COMPLETOS_QMI_1_AL_17_SEP_22[[#This Row],[TIENDA HMPV]],ARCHIVOS_COMPLETOS_QMI_1_AL_17_SEP_22[[#This Row],[LINEA]])</f>
        <v>522 - CRÉDITOS ECONÓMICOS NACIONES UNIDASGLOBALES</v>
      </c>
      <c r="B1018" t="s">
        <v>322</v>
      </c>
      <c r="C1018" t="s">
        <v>110</v>
      </c>
      <c r="D1018" t="s">
        <v>23</v>
      </c>
      <c r="E1018" t="s">
        <v>111</v>
      </c>
      <c r="F1018" t="s">
        <v>27</v>
      </c>
      <c r="G1018">
        <v>0</v>
      </c>
      <c r="H1018">
        <v>0</v>
      </c>
      <c r="I1018">
        <v>0</v>
      </c>
      <c r="T1018" s="42"/>
      <c r="U1018" s="42"/>
      <c r="W1018" t="str">
        <f>VLOOKUP(ARCHIVOS_COMPLETOS_QMI_1_AL_17_SEP_22[[#This Row],[TIENDA HMPV]],Tabla6[[NOMBRE PDV HMPDV]:[RETAIL MAPPING]],2,0)</f>
        <v>PLATA</v>
      </c>
      <c r="X1018">
        <f>SUM(ARCHIVOS_COMPLETOS_QMI_1_AL_17_SEP_22[[#This Row],[VENTAS MABE]:[OTROS]])</f>
        <v>0</v>
      </c>
      <c r="Y1018" s="42">
        <f>IFERROR(ARCHIVOS_COMPLETOS_QMI_1_AL_17_SEP_22[[#This Row],[VENTAS MABE]]/ARCHIVOS_COMPLETOS_QMI_1_AL_17_SEP_22[[#This Row],[VENTAS INDURAMA]],0)</f>
        <v>0</v>
      </c>
      <c r="Z1018" t="str">
        <f>VLOOKUP(ARCHIVOS_COMPLETOS_QMI_1_AL_17_SEP_22[[#This Row],[Columna1]],Tabla5[CLAVE],1,0)</f>
        <v>522 - CRÉDITOS ECONÓMICOS NACIONES UNIDASGLOBALES</v>
      </c>
    </row>
    <row r="1019" spans="1:26" x14ac:dyDescent="0.3">
      <c r="A1019" t="str">
        <f>CONCATENATE(ARCHIVOS_COMPLETOS_QMI_1_AL_17_SEP_22[[#This Row],[TIENDA HMPV]],ARCHIVOS_COMPLETOS_QMI_1_AL_17_SEP_22[[#This Row],[LINEA]])</f>
        <v>522 - CRÉDITOS ECONÓMICOS NACIONES UNIDASREFRIGERACIÓN</v>
      </c>
      <c r="B1019" t="s">
        <v>322</v>
      </c>
      <c r="C1019" t="s">
        <v>110</v>
      </c>
      <c r="D1019" t="s">
        <v>23</v>
      </c>
      <c r="E1019" t="s">
        <v>111</v>
      </c>
      <c r="F1019" t="s">
        <v>29</v>
      </c>
      <c r="G1019">
        <v>9</v>
      </c>
      <c r="H1019">
        <v>3</v>
      </c>
      <c r="I1019">
        <v>6</v>
      </c>
      <c r="T1019" s="42"/>
      <c r="U1019" s="42"/>
      <c r="W1019" t="str">
        <f>VLOOKUP(ARCHIVOS_COMPLETOS_QMI_1_AL_17_SEP_22[[#This Row],[TIENDA HMPV]],Tabla6[[NOMBRE PDV HMPDV]:[RETAIL MAPPING]],2,0)</f>
        <v>PLATA</v>
      </c>
      <c r="X1019">
        <f>SUM(ARCHIVOS_COMPLETOS_QMI_1_AL_17_SEP_22[[#This Row],[VENTAS MABE]:[OTROS]])</f>
        <v>9</v>
      </c>
      <c r="Y1019" s="42">
        <f>IFERROR(ARCHIVOS_COMPLETOS_QMI_1_AL_17_SEP_22[[#This Row],[VENTAS MABE]]/ARCHIVOS_COMPLETOS_QMI_1_AL_17_SEP_22[[#This Row],[VENTAS INDURAMA]],0)</f>
        <v>0.5</v>
      </c>
      <c r="Z1019" t="str">
        <f>VLOOKUP(ARCHIVOS_COMPLETOS_QMI_1_AL_17_SEP_22[[#This Row],[Columna1]],Tabla5[CLAVE],1,0)</f>
        <v>522 - CRÉDITOS ECONÓMICOS NACIONES UNIDASREFRIGERACIÓN</v>
      </c>
    </row>
    <row r="1020" spans="1:26" x14ac:dyDescent="0.3">
      <c r="A1020" t="str">
        <f>CONCATENATE(ARCHIVOS_COMPLETOS_QMI_1_AL_17_SEP_22[[#This Row],[TIENDA HMPV]],ARCHIVOS_COMPLETOS_QMI_1_AL_17_SEP_22[[#This Row],[LINEA]])</f>
        <v>48 - NACIONES UNIDAS 2COCINAS</v>
      </c>
      <c r="B1020" t="s">
        <v>322</v>
      </c>
      <c r="C1020" t="s">
        <v>110</v>
      </c>
      <c r="D1020" t="s">
        <v>30</v>
      </c>
      <c r="E1020" t="s">
        <v>112</v>
      </c>
      <c r="F1020" t="s">
        <v>26</v>
      </c>
      <c r="G1020">
        <v>9</v>
      </c>
      <c r="H1020">
        <v>11</v>
      </c>
      <c r="I1020">
        <v>24</v>
      </c>
      <c r="T1020" s="42"/>
      <c r="U1020" s="42"/>
      <c r="W1020" t="str">
        <f>VLOOKUP(ARCHIVOS_COMPLETOS_QMI_1_AL_17_SEP_22[[#This Row],[TIENDA HMPV]],Tabla6[[NOMBRE PDV HMPDV]:[RETAIL MAPPING]],2,0)</f>
        <v>PLATINO</v>
      </c>
      <c r="X1020">
        <f>SUM(ARCHIVOS_COMPLETOS_QMI_1_AL_17_SEP_22[[#This Row],[VENTAS MABE]:[OTROS]])</f>
        <v>35</v>
      </c>
      <c r="Y1020" s="42">
        <f>IFERROR(ARCHIVOS_COMPLETOS_QMI_1_AL_17_SEP_22[[#This Row],[VENTAS MABE]]/ARCHIVOS_COMPLETOS_QMI_1_AL_17_SEP_22[[#This Row],[VENTAS INDURAMA]],0)</f>
        <v>0.45833333333333331</v>
      </c>
      <c r="Z1020" t="str">
        <f>VLOOKUP(ARCHIVOS_COMPLETOS_QMI_1_AL_17_SEP_22[[#This Row],[Columna1]],Tabla5[CLAVE],1,0)</f>
        <v>48 - NACIONES UNIDAS 2COCINAS</v>
      </c>
    </row>
    <row r="1021" spans="1:26" x14ac:dyDescent="0.3">
      <c r="A1021" t="str">
        <f>CONCATENATE(ARCHIVOS_COMPLETOS_QMI_1_AL_17_SEP_22[[#This Row],[TIENDA HMPV]],ARCHIVOS_COMPLETOS_QMI_1_AL_17_SEP_22[[#This Row],[LINEA]])</f>
        <v>48 - NACIONES UNIDAS 2GLOBALES</v>
      </c>
      <c r="B1021" t="s">
        <v>322</v>
      </c>
      <c r="C1021" t="s">
        <v>110</v>
      </c>
      <c r="D1021" t="s">
        <v>30</v>
      </c>
      <c r="E1021" t="s">
        <v>112</v>
      </c>
      <c r="F1021" t="s">
        <v>27</v>
      </c>
      <c r="G1021">
        <v>2</v>
      </c>
      <c r="H1021">
        <v>19</v>
      </c>
      <c r="I1021">
        <v>6</v>
      </c>
      <c r="T1021" s="42"/>
      <c r="U1021" s="42"/>
      <c r="W1021" t="str">
        <f>VLOOKUP(ARCHIVOS_COMPLETOS_QMI_1_AL_17_SEP_22[[#This Row],[TIENDA HMPV]],Tabla6[[NOMBRE PDV HMPDV]:[RETAIL MAPPING]],2,0)</f>
        <v>PLATINO</v>
      </c>
      <c r="X1021">
        <f>SUM(ARCHIVOS_COMPLETOS_QMI_1_AL_17_SEP_22[[#This Row],[VENTAS MABE]:[OTROS]])</f>
        <v>25</v>
      </c>
      <c r="Y1021" s="42">
        <f>IFERROR(ARCHIVOS_COMPLETOS_QMI_1_AL_17_SEP_22[[#This Row],[VENTAS MABE]]/ARCHIVOS_COMPLETOS_QMI_1_AL_17_SEP_22[[#This Row],[VENTAS INDURAMA]],0)</f>
        <v>3.1666666666666665</v>
      </c>
      <c r="Z1021" t="str">
        <f>VLOOKUP(ARCHIVOS_COMPLETOS_QMI_1_AL_17_SEP_22[[#This Row],[Columna1]],Tabla5[CLAVE],1,0)</f>
        <v>48 - NACIONES UNIDAS 2GLOBALES</v>
      </c>
    </row>
    <row r="1022" spans="1:26" x14ac:dyDescent="0.3">
      <c r="A1022" t="str">
        <f>CONCATENATE(ARCHIVOS_COMPLETOS_QMI_1_AL_17_SEP_22[[#This Row],[TIENDA HMPV]],ARCHIVOS_COMPLETOS_QMI_1_AL_17_SEP_22[[#This Row],[LINEA]])</f>
        <v>48 - NACIONES UNIDAS 2LAVADO</v>
      </c>
      <c r="B1022" t="s">
        <v>322</v>
      </c>
      <c r="C1022" t="s">
        <v>110</v>
      </c>
      <c r="D1022" t="s">
        <v>30</v>
      </c>
      <c r="E1022" t="s">
        <v>112</v>
      </c>
      <c r="F1022" t="s">
        <v>28</v>
      </c>
      <c r="G1022">
        <v>3</v>
      </c>
      <c r="H1022">
        <v>3</v>
      </c>
      <c r="I1022">
        <v>0</v>
      </c>
      <c r="J1022">
        <v>51</v>
      </c>
      <c r="K1022">
        <v>4</v>
      </c>
      <c r="L1022">
        <v>1</v>
      </c>
      <c r="T1022" s="42"/>
      <c r="U1022" s="42"/>
      <c r="W1022" t="str">
        <f>VLOOKUP(ARCHIVOS_COMPLETOS_QMI_1_AL_17_SEP_22[[#This Row],[TIENDA HMPV]],Tabla6[[NOMBRE PDV HMPDV]:[RETAIL MAPPING]],2,0)</f>
        <v>PLATINO</v>
      </c>
      <c r="X1022">
        <f>SUM(ARCHIVOS_COMPLETOS_QMI_1_AL_17_SEP_22[[#This Row],[VENTAS MABE]:[OTROS]])</f>
        <v>59</v>
      </c>
      <c r="Y1022" s="42">
        <f>IFERROR(ARCHIVOS_COMPLETOS_QMI_1_AL_17_SEP_22[[#This Row],[VENTAS MABE]]/ARCHIVOS_COMPLETOS_QMI_1_AL_17_SEP_22[[#This Row],[VENTAS INDURAMA]],0)</f>
        <v>0</v>
      </c>
      <c r="Z1022" t="str">
        <f>VLOOKUP(ARCHIVOS_COMPLETOS_QMI_1_AL_17_SEP_22[[#This Row],[Columna1]],Tabla5[CLAVE],1,0)</f>
        <v>48 - NACIONES UNIDAS 2LAVADO</v>
      </c>
    </row>
    <row r="1023" spans="1:26" x14ac:dyDescent="0.3">
      <c r="A1023" t="str">
        <f>CONCATENATE(ARCHIVOS_COMPLETOS_QMI_1_AL_17_SEP_22[[#This Row],[TIENDA HMPV]],ARCHIVOS_COMPLETOS_QMI_1_AL_17_SEP_22[[#This Row],[LINEA]])</f>
        <v>48 - NACIONES UNIDAS 2REFRIGERACIÓN</v>
      </c>
      <c r="B1023" t="s">
        <v>322</v>
      </c>
      <c r="C1023" t="s">
        <v>110</v>
      </c>
      <c r="D1023" t="s">
        <v>30</v>
      </c>
      <c r="E1023" t="s">
        <v>112</v>
      </c>
      <c r="F1023" t="s">
        <v>29</v>
      </c>
      <c r="G1023">
        <v>6</v>
      </c>
      <c r="H1023">
        <v>18</v>
      </c>
      <c r="I1023">
        <v>7</v>
      </c>
      <c r="J1023">
        <v>1</v>
      </c>
      <c r="T1023" s="42"/>
      <c r="U1023" s="42"/>
      <c r="W1023" t="str">
        <f>VLOOKUP(ARCHIVOS_COMPLETOS_QMI_1_AL_17_SEP_22[[#This Row],[TIENDA HMPV]],Tabla6[[NOMBRE PDV HMPDV]:[RETAIL MAPPING]],2,0)</f>
        <v>PLATINO</v>
      </c>
      <c r="X1023">
        <f>SUM(ARCHIVOS_COMPLETOS_QMI_1_AL_17_SEP_22[[#This Row],[VENTAS MABE]:[OTROS]])</f>
        <v>26</v>
      </c>
      <c r="Y1023" s="42">
        <f>IFERROR(ARCHIVOS_COMPLETOS_QMI_1_AL_17_SEP_22[[#This Row],[VENTAS MABE]]/ARCHIVOS_COMPLETOS_QMI_1_AL_17_SEP_22[[#This Row],[VENTAS INDURAMA]],0)</f>
        <v>2.5714285714285716</v>
      </c>
      <c r="Z1023" t="str">
        <f>VLOOKUP(ARCHIVOS_COMPLETOS_QMI_1_AL_17_SEP_22[[#This Row],[Columna1]],Tabla5[CLAVE],1,0)</f>
        <v>48 - NACIONES UNIDAS 2REFRIGERACIÓN</v>
      </c>
    </row>
    <row r="1024" spans="1:26" x14ac:dyDescent="0.3">
      <c r="A1024" t="str">
        <f>CONCATENATE(ARCHIVOS_COMPLETOS_QMI_1_AL_17_SEP_22[[#This Row],[TIENDA HMPV]],ARCHIVOS_COMPLETOS_QMI_1_AL_17_SEP_22[[#This Row],[LINEA]])</f>
        <v>522 - CRÉDITOS ECONÓMICOS NACIONES UNIDASLAVADO</v>
      </c>
      <c r="B1024" t="s">
        <v>322</v>
      </c>
      <c r="C1024" t="s">
        <v>110</v>
      </c>
      <c r="D1024" t="s">
        <v>23</v>
      </c>
      <c r="E1024" t="s">
        <v>111</v>
      </c>
      <c r="F1024" t="s">
        <v>28</v>
      </c>
      <c r="G1024">
        <v>1</v>
      </c>
      <c r="H1024">
        <v>1</v>
      </c>
      <c r="I1024">
        <v>0</v>
      </c>
      <c r="T1024" s="42"/>
      <c r="U1024" s="42"/>
      <c r="W1024" t="str">
        <f>VLOOKUP(ARCHIVOS_COMPLETOS_QMI_1_AL_17_SEP_22[[#This Row],[TIENDA HMPV]],Tabla6[[NOMBRE PDV HMPDV]:[RETAIL MAPPING]],2,0)</f>
        <v>PLATA</v>
      </c>
      <c r="X1024">
        <f>SUM(ARCHIVOS_COMPLETOS_QMI_1_AL_17_SEP_22[[#This Row],[VENTAS MABE]:[OTROS]])</f>
        <v>1</v>
      </c>
      <c r="Y1024" s="42">
        <f>IFERROR(ARCHIVOS_COMPLETOS_QMI_1_AL_17_SEP_22[[#This Row],[VENTAS MABE]]/ARCHIVOS_COMPLETOS_QMI_1_AL_17_SEP_22[[#This Row],[VENTAS INDURAMA]],0)</f>
        <v>0</v>
      </c>
      <c r="Z1024" t="str">
        <f>VLOOKUP(ARCHIVOS_COMPLETOS_QMI_1_AL_17_SEP_22[[#This Row],[Columna1]],Tabla5[CLAVE],1,0)</f>
        <v>522 - CRÉDITOS ECONÓMICOS NACIONES UNIDASLAVADO</v>
      </c>
    </row>
    <row r="1025" spans="1:26" x14ac:dyDescent="0.3">
      <c r="A1025" t="str">
        <f>CONCATENATE(ARCHIVOS_COMPLETOS_QMI_1_AL_17_SEP_22[[#This Row],[TIENDA HMPV]],ARCHIVOS_COMPLETOS_QMI_1_AL_17_SEP_22[[#This Row],[LINEA]])</f>
        <v>467 - TIENDA ALBORADA 924AIRES</v>
      </c>
      <c r="B1025" t="s">
        <v>323</v>
      </c>
      <c r="C1025" t="s">
        <v>324</v>
      </c>
      <c r="D1025" t="s">
        <v>39</v>
      </c>
      <c r="E1025" t="s">
        <v>325</v>
      </c>
      <c r="F1025" t="s">
        <v>25</v>
      </c>
      <c r="G1025">
        <v>3</v>
      </c>
      <c r="H1025">
        <v>3</v>
      </c>
      <c r="T1025" s="42"/>
      <c r="U1025" s="42"/>
      <c r="W1025" t="str">
        <f>VLOOKUP(ARCHIVOS_COMPLETOS_QMI_1_AL_17_SEP_22[[#This Row],[TIENDA HMPV]],Tabla6[[NOMBRE PDV HMPDV]:[RETAIL MAPPING]],2,0)</f>
        <v>ORO</v>
      </c>
      <c r="X1025">
        <f>SUM(ARCHIVOS_COMPLETOS_QMI_1_AL_17_SEP_22[[#This Row],[VENTAS MABE]:[OTROS]])</f>
        <v>3</v>
      </c>
      <c r="Y1025" s="42">
        <f>IFERROR(ARCHIVOS_COMPLETOS_QMI_1_AL_17_SEP_22[[#This Row],[VENTAS MABE]]/ARCHIVOS_COMPLETOS_QMI_1_AL_17_SEP_22[[#This Row],[VENTAS INDURAMA]],0)</f>
        <v>0</v>
      </c>
      <c r="Z1025" t="str">
        <f>VLOOKUP(ARCHIVOS_COMPLETOS_QMI_1_AL_17_SEP_22[[#This Row],[Columna1]],Tabla5[CLAVE],1,0)</f>
        <v>467 - TIENDA ALBORADA 924AIRES</v>
      </c>
    </row>
    <row r="1026" spans="1:26" x14ac:dyDescent="0.3">
      <c r="A1026" t="str">
        <f>CONCATENATE(ARCHIVOS_COMPLETOS_QMI_1_AL_17_SEP_22[[#This Row],[TIENDA HMPV]],ARCHIVOS_COMPLETOS_QMI_1_AL_17_SEP_22[[#This Row],[LINEA]])</f>
        <v>467 - TIENDA ALBORADA 924COCINAS</v>
      </c>
      <c r="B1026" t="s">
        <v>323</v>
      </c>
      <c r="C1026" t="s">
        <v>324</v>
      </c>
      <c r="D1026" t="s">
        <v>39</v>
      </c>
      <c r="E1026" t="s">
        <v>325</v>
      </c>
      <c r="F1026" t="s">
        <v>26</v>
      </c>
      <c r="G1026">
        <v>9</v>
      </c>
      <c r="H1026">
        <v>2</v>
      </c>
      <c r="I1026">
        <v>2</v>
      </c>
      <c r="T1026" s="42"/>
      <c r="U1026" s="42"/>
      <c r="W1026" t="str">
        <f>VLOOKUP(ARCHIVOS_COMPLETOS_QMI_1_AL_17_SEP_22[[#This Row],[TIENDA HMPV]],Tabla6[[NOMBRE PDV HMPDV]:[RETAIL MAPPING]],2,0)</f>
        <v>ORO</v>
      </c>
      <c r="X1026">
        <f>SUM(ARCHIVOS_COMPLETOS_QMI_1_AL_17_SEP_22[[#This Row],[VENTAS MABE]:[OTROS]])</f>
        <v>4</v>
      </c>
      <c r="Y1026" s="42">
        <f>IFERROR(ARCHIVOS_COMPLETOS_QMI_1_AL_17_SEP_22[[#This Row],[VENTAS MABE]]/ARCHIVOS_COMPLETOS_QMI_1_AL_17_SEP_22[[#This Row],[VENTAS INDURAMA]],0)</f>
        <v>1</v>
      </c>
      <c r="Z1026" t="str">
        <f>VLOOKUP(ARCHIVOS_COMPLETOS_QMI_1_AL_17_SEP_22[[#This Row],[Columna1]],Tabla5[CLAVE],1,0)</f>
        <v>467 - TIENDA ALBORADA 924COCINAS</v>
      </c>
    </row>
    <row r="1027" spans="1:26" x14ac:dyDescent="0.3">
      <c r="A1027" t="str">
        <f>CONCATENATE(ARCHIVOS_COMPLETOS_QMI_1_AL_17_SEP_22[[#This Row],[TIENDA HMPV]],ARCHIVOS_COMPLETOS_QMI_1_AL_17_SEP_22[[#This Row],[LINEA]])</f>
        <v>467 - TIENDA ALBORADA 924EMPOTRE</v>
      </c>
      <c r="B1027" t="s">
        <v>323</v>
      </c>
      <c r="C1027" t="s">
        <v>324</v>
      </c>
      <c r="D1027" t="s">
        <v>39</v>
      </c>
      <c r="E1027" t="s">
        <v>325</v>
      </c>
      <c r="F1027" t="s">
        <v>32</v>
      </c>
      <c r="G1027">
        <v>0</v>
      </c>
      <c r="T1027" s="42"/>
      <c r="U1027" s="42"/>
      <c r="W1027" t="str">
        <f>VLOOKUP(ARCHIVOS_COMPLETOS_QMI_1_AL_17_SEP_22[[#This Row],[TIENDA HMPV]],Tabla6[[NOMBRE PDV HMPDV]:[RETAIL MAPPING]],2,0)</f>
        <v>ORO</v>
      </c>
      <c r="X1027">
        <f>SUM(ARCHIVOS_COMPLETOS_QMI_1_AL_17_SEP_22[[#This Row],[VENTAS MABE]:[OTROS]])</f>
        <v>0</v>
      </c>
      <c r="Y1027" s="42">
        <f>IFERROR(ARCHIVOS_COMPLETOS_QMI_1_AL_17_SEP_22[[#This Row],[VENTAS MABE]]/ARCHIVOS_COMPLETOS_QMI_1_AL_17_SEP_22[[#This Row],[VENTAS INDURAMA]],0)</f>
        <v>0</v>
      </c>
      <c r="Z1027" t="str">
        <f>VLOOKUP(ARCHIVOS_COMPLETOS_QMI_1_AL_17_SEP_22[[#This Row],[Columna1]],Tabla5[CLAVE],1,0)</f>
        <v>467 - TIENDA ALBORADA 924EMPOTRE</v>
      </c>
    </row>
    <row r="1028" spans="1:26" x14ac:dyDescent="0.3">
      <c r="A1028" t="str">
        <f>CONCATENATE(ARCHIVOS_COMPLETOS_QMI_1_AL_17_SEP_22[[#This Row],[TIENDA HMPV]],ARCHIVOS_COMPLETOS_QMI_1_AL_17_SEP_22[[#This Row],[LINEA]])</f>
        <v>467 - TIENDA ALBORADA 924GLOBALES</v>
      </c>
      <c r="B1028" t="s">
        <v>323</v>
      </c>
      <c r="C1028" t="s">
        <v>324</v>
      </c>
      <c r="D1028" t="s">
        <v>39</v>
      </c>
      <c r="E1028" t="s">
        <v>325</v>
      </c>
      <c r="F1028" t="s">
        <v>27</v>
      </c>
      <c r="G1028">
        <v>1</v>
      </c>
      <c r="H1028">
        <v>1</v>
      </c>
      <c r="J1028">
        <v>1</v>
      </c>
      <c r="T1028" s="42"/>
      <c r="U1028" s="42"/>
      <c r="W1028" t="str">
        <f>VLOOKUP(ARCHIVOS_COMPLETOS_QMI_1_AL_17_SEP_22[[#This Row],[TIENDA HMPV]],Tabla6[[NOMBRE PDV HMPDV]:[RETAIL MAPPING]],2,0)</f>
        <v>ORO</v>
      </c>
      <c r="X1028">
        <f>SUM(ARCHIVOS_COMPLETOS_QMI_1_AL_17_SEP_22[[#This Row],[VENTAS MABE]:[OTROS]])</f>
        <v>2</v>
      </c>
      <c r="Y1028" s="42">
        <f>IFERROR(ARCHIVOS_COMPLETOS_QMI_1_AL_17_SEP_22[[#This Row],[VENTAS MABE]]/ARCHIVOS_COMPLETOS_QMI_1_AL_17_SEP_22[[#This Row],[VENTAS INDURAMA]],0)</f>
        <v>0</v>
      </c>
      <c r="Z1028" t="str">
        <f>VLOOKUP(ARCHIVOS_COMPLETOS_QMI_1_AL_17_SEP_22[[#This Row],[Columna1]],Tabla5[CLAVE],1,0)</f>
        <v>467 - TIENDA ALBORADA 924GLOBALES</v>
      </c>
    </row>
    <row r="1029" spans="1:26" x14ac:dyDescent="0.3">
      <c r="A1029" t="str">
        <f>CONCATENATE(ARCHIVOS_COMPLETOS_QMI_1_AL_17_SEP_22[[#This Row],[TIENDA HMPV]],ARCHIVOS_COMPLETOS_QMI_1_AL_17_SEP_22[[#This Row],[LINEA]])</f>
        <v>467 - TIENDA ALBORADA 924LAVADO</v>
      </c>
      <c r="B1029" t="s">
        <v>323</v>
      </c>
      <c r="C1029" t="s">
        <v>324</v>
      </c>
      <c r="D1029" t="s">
        <v>39</v>
      </c>
      <c r="E1029" t="s">
        <v>325</v>
      </c>
      <c r="F1029" t="s">
        <v>28</v>
      </c>
      <c r="G1029">
        <v>1</v>
      </c>
      <c r="H1029">
        <v>1</v>
      </c>
      <c r="J1029">
        <v>2</v>
      </c>
      <c r="L1029">
        <v>2</v>
      </c>
      <c r="T1029" s="42"/>
      <c r="U1029" s="42"/>
      <c r="W1029" t="str">
        <f>VLOOKUP(ARCHIVOS_COMPLETOS_QMI_1_AL_17_SEP_22[[#This Row],[TIENDA HMPV]],Tabla6[[NOMBRE PDV HMPDV]:[RETAIL MAPPING]],2,0)</f>
        <v>ORO</v>
      </c>
      <c r="X1029">
        <f>SUM(ARCHIVOS_COMPLETOS_QMI_1_AL_17_SEP_22[[#This Row],[VENTAS MABE]:[OTROS]])</f>
        <v>5</v>
      </c>
      <c r="Y1029" s="42">
        <f>IFERROR(ARCHIVOS_COMPLETOS_QMI_1_AL_17_SEP_22[[#This Row],[VENTAS MABE]]/ARCHIVOS_COMPLETOS_QMI_1_AL_17_SEP_22[[#This Row],[VENTAS INDURAMA]],0)</f>
        <v>0</v>
      </c>
      <c r="Z1029" t="str">
        <f>VLOOKUP(ARCHIVOS_COMPLETOS_QMI_1_AL_17_SEP_22[[#This Row],[Columna1]],Tabla5[CLAVE],1,0)</f>
        <v>467 - TIENDA ALBORADA 924LAVADO</v>
      </c>
    </row>
    <row r="1030" spans="1:26" x14ac:dyDescent="0.3">
      <c r="A1030" t="str">
        <f>CONCATENATE(ARCHIVOS_COMPLETOS_QMI_1_AL_17_SEP_22[[#This Row],[TIENDA HMPV]],ARCHIVOS_COMPLETOS_QMI_1_AL_17_SEP_22[[#This Row],[LINEA]])</f>
        <v>467 - TIENDA ALBORADA 924REFRIGERACIÓN</v>
      </c>
      <c r="B1030" t="s">
        <v>323</v>
      </c>
      <c r="C1030" t="s">
        <v>324</v>
      </c>
      <c r="D1030" t="s">
        <v>39</v>
      </c>
      <c r="E1030" t="s">
        <v>325</v>
      </c>
      <c r="F1030" t="s">
        <v>29</v>
      </c>
      <c r="G1030">
        <v>6</v>
      </c>
      <c r="H1030">
        <v>1</v>
      </c>
      <c r="I1030">
        <v>1</v>
      </c>
      <c r="L1030">
        <v>1</v>
      </c>
      <c r="M1030">
        <v>1</v>
      </c>
      <c r="T1030" s="42"/>
      <c r="U1030" s="42"/>
      <c r="W1030" t="str">
        <f>VLOOKUP(ARCHIVOS_COMPLETOS_QMI_1_AL_17_SEP_22[[#This Row],[TIENDA HMPV]],Tabla6[[NOMBRE PDV HMPDV]:[RETAIL MAPPING]],2,0)</f>
        <v>ORO</v>
      </c>
      <c r="X1030">
        <f>SUM(ARCHIVOS_COMPLETOS_QMI_1_AL_17_SEP_22[[#This Row],[VENTAS MABE]:[OTROS]])</f>
        <v>4</v>
      </c>
      <c r="Y1030" s="42">
        <f>IFERROR(ARCHIVOS_COMPLETOS_QMI_1_AL_17_SEP_22[[#This Row],[VENTAS MABE]]/ARCHIVOS_COMPLETOS_QMI_1_AL_17_SEP_22[[#This Row],[VENTAS INDURAMA]],0)</f>
        <v>1</v>
      </c>
      <c r="Z1030" t="str">
        <f>VLOOKUP(ARCHIVOS_COMPLETOS_QMI_1_AL_17_SEP_22[[#This Row],[Columna1]],Tabla5[CLAVE],1,0)</f>
        <v>467 - TIENDA ALBORADA 924REFRIGERACIÓN</v>
      </c>
    </row>
    <row r="1031" spans="1:26" x14ac:dyDescent="0.3">
      <c r="A1031" t="str">
        <f>CONCATENATE(ARCHIVOS_COMPLETOS_QMI_1_AL_17_SEP_22[[#This Row],[TIENDA HMPV]],ARCHIVOS_COMPLETOS_QMI_1_AL_17_SEP_22[[#This Row],[LINEA]])</f>
        <v>893 - MIN GUAYAQUIL LA ALBORADA 1 (119)COCINAS</v>
      </c>
      <c r="B1031" t="s">
        <v>323</v>
      </c>
      <c r="C1031" t="s">
        <v>324</v>
      </c>
      <c r="D1031" t="s">
        <v>64</v>
      </c>
      <c r="E1031" t="s">
        <v>771</v>
      </c>
      <c r="F1031" t="s">
        <v>26</v>
      </c>
      <c r="G1031">
        <v>1</v>
      </c>
      <c r="H1031">
        <v>2</v>
      </c>
      <c r="I1031">
        <v>5</v>
      </c>
      <c r="K1031">
        <v>1</v>
      </c>
      <c r="T1031" s="42"/>
      <c r="U1031" s="42"/>
      <c r="W1031" t="str">
        <f>VLOOKUP(ARCHIVOS_COMPLETOS_QMI_1_AL_17_SEP_22[[#This Row],[TIENDA HMPV]],Tabla6[[NOMBRE PDV HMPDV]:[RETAIL MAPPING]],2,0)</f>
        <v>ORO</v>
      </c>
      <c r="X1031">
        <f>SUM(ARCHIVOS_COMPLETOS_QMI_1_AL_17_SEP_22[[#This Row],[VENTAS MABE]:[OTROS]])</f>
        <v>8</v>
      </c>
      <c r="Y1031" s="42">
        <f>IFERROR(ARCHIVOS_COMPLETOS_QMI_1_AL_17_SEP_22[[#This Row],[VENTAS MABE]]/ARCHIVOS_COMPLETOS_QMI_1_AL_17_SEP_22[[#This Row],[VENTAS INDURAMA]],0)</f>
        <v>0.4</v>
      </c>
      <c r="Z1031" t="str">
        <f>VLOOKUP(ARCHIVOS_COMPLETOS_QMI_1_AL_17_SEP_22[[#This Row],[Columna1]],Tabla5[CLAVE],1,0)</f>
        <v>893 - MIN GUAYAQUIL LA ALBORADA 1 (119)COCINAS</v>
      </c>
    </row>
    <row r="1032" spans="1:26" x14ac:dyDescent="0.3">
      <c r="A1032" t="str">
        <f>CONCATENATE(ARCHIVOS_COMPLETOS_QMI_1_AL_17_SEP_22[[#This Row],[TIENDA HMPV]],ARCHIVOS_COMPLETOS_QMI_1_AL_17_SEP_22[[#This Row],[LINEA]])</f>
        <v>893 - MIN GUAYAQUIL LA ALBORADA 1 (119)LAVADO</v>
      </c>
      <c r="B1032" t="s">
        <v>323</v>
      </c>
      <c r="C1032" t="s">
        <v>324</v>
      </c>
      <c r="D1032" t="s">
        <v>64</v>
      </c>
      <c r="E1032" t="s">
        <v>771</v>
      </c>
      <c r="F1032" t="s">
        <v>28</v>
      </c>
      <c r="G1032">
        <v>1</v>
      </c>
      <c r="J1032">
        <v>2</v>
      </c>
      <c r="K1032">
        <v>3</v>
      </c>
      <c r="L1032">
        <v>5</v>
      </c>
      <c r="T1032" s="42"/>
      <c r="U1032" s="42"/>
      <c r="W1032" t="str">
        <f>VLOOKUP(ARCHIVOS_COMPLETOS_QMI_1_AL_17_SEP_22[[#This Row],[TIENDA HMPV]],Tabla6[[NOMBRE PDV HMPDV]:[RETAIL MAPPING]],2,0)</f>
        <v>ORO</v>
      </c>
      <c r="X1032">
        <f>SUM(ARCHIVOS_COMPLETOS_QMI_1_AL_17_SEP_22[[#This Row],[VENTAS MABE]:[OTROS]])</f>
        <v>10</v>
      </c>
      <c r="Y1032" s="42">
        <f>IFERROR(ARCHIVOS_COMPLETOS_QMI_1_AL_17_SEP_22[[#This Row],[VENTAS MABE]]/ARCHIVOS_COMPLETOS_QMI_1_AL_17_SEP_22[[#This Row],[VENTAS INDURAMA]],0)</f>
        <v>0</v>
      </c>
      <c r="Z1032" t="str">
        <f>VLOOKUP(ARCHIVOS_COMPLETOS_QMI_1_AL_17_SEP_22[[#This Row],[Columna1]],Tabla5[CLAVE],1,0)</f>
        <v>893 - MIN GUAYAQUIL LA ALBORADA 1 (119)LAVADO</v>
      </c>
    </row>
    <row r="1033" spans="1:26" x14ac:dyDescent="0.3">
      <c r="A1033" t="str">
        <f>CONCATENATE(ARCHIVOS_COMPLETOS_QMI_1_AL_17_SEP_22[[#This Row],[TIENDA HMPV]],ARCHIVOS_COMPLETOS_QMI_1_AL_17_SEP_22[[#This Row],[LINEA]])</f>
        <v>893 - MIN GUAYAQUIL LA ALBORADA 1 (119)REFRIGERACIÓN</v>
      </c>
      <c r="B1033" t="s">
        <v>323</v>
      </c>
      <c r="C1033" t="s">
        <v>324</v>
      </c>
      <c r="D1033" t="s">
        <v>64</v>
      </c>
      <c r="E1033" t="s">
        <v>771</v>
      </c>
      <c r="F1033" t="s">
        <v>29</v>
      </c>
      <c r="G1033">
        <v>1</v>
      </c>
      <c r="H1033">
        <v>2</v>
      </c>
      <c r="I1033">
        <v>8</v>
      </c>
      <c r="J1033">
        <v>1</v>
      </c>
      <c r="K1033">
        <v>1</v>
      </c>
      <c r="L1033">
        <v>3</v>
      </c>
      <c r="T1033" s="42"/>
      <c r="U1033" s="42"/>
      <c r="W1033" t="str">
        <f>VLOOKUP(ARCHIVOS_COMPLETOS_QMI_1_AL_17_SEP_22[[#This Row],[TIENDA HMPV]],Tabla6[[NOMBRE PDV HMPDV]:[RETAIL MAPPING]],2,0)</f>
        <v>ORO</v>
      </c>
      <c r="X1033">
        <f>SUM(ARCHIVOS_COMPLETOS_QMI_1_AL_17_SEP_22[[#This Row],[VENTAS MABE]:[OTROS]])</f>
        <v>15</v>
      </c>
      <c r="Y1033" s="42">
        <f>IFERROR(ARCHIVOS_COMPLETOS_QMI_1_AL_17_SEP_22[[#This Row],[VENTAS MABE]]/ARCHIVOS_COMPLETOS_QMI_1_AL_17_SEP_22[[#This Row],[VENTAS INDURAMA]],0)</f>
        <v>0.25</v>
      </c>
      <c r="Z1033" t="str">
        <f>VLOOKUP(ARCHIVOS_COMPLETOS_QMI_1_AL_17_SEP_22[[#This Row],[Columna1]],Tabla5[CLAVE],1,0)</f>
        <v>893 - MIN GUAYAQUIL LA ALBORADA 1 (119)REFRIGERACIÓN</v>
      </c>
    </row>
    <row r="1034" spans="1:26" x14ac:dyDescent="0.3">
      <c r="A1034" t="str">
        <f>CONCATENATE(ARCHIVOS_COMPLETOS_QMI_1_AL_17_SEP_22[[#This Row],[TIENDA HMPV]],ARCHIVOS_COMPLETOS_QMI_1_AL_17_SEP_22[[#This Row],[LINEA]])</f>
        <v>496 - MALL DEL SURAIRES</v>
      </c>
      <c r="B1034" t="s">
        <v>378</v>
      </c>
      <c r="C1034" t="s">
        <v>384</v>
      </c>
      <c r="D1034" t="s">
        <v>23</v>
      </c>
      <c r="E1034" t="s">
        <v>385</v>
      </c>
      <c r="F1034" t="s">
        <v>25</v>
      </c>
      <c r="G1034">
        <v>3</v>
      </c>
      <c r="H1034">
        <v>1</v>
      </c>
      <c r="I1034">
        <v>0</v>
      </c>
      <c r="T1034" s="42"/>
      <c r="U1034" s="42"/>
      <c r="W1034" t="str">
        <f>VLOOKUP(ARCHIVOS_COMPLETOS_QMI_1_AL_17_SEP_22[[#This Row],[TIENDA HMPV]],Tabla6[[NOMBRE PDV HMPDV]:[RETAIL MAPPING]],2,0)</f>
        <v>PLATINO</v>
      </c>
      <c r="X1034">
        <f>SUM(ARCHIVOS_COMPLETOS_QMI_1_AL_17_SEP_22[[#This Row],[VENTAS MABE]:[OTROS]])</f>
        <v>1</v>
      </c>
      <c r="Y1034" s="42">
        <f>IFERROR(ARCHIVOS_COMPLETOS_QMI_1_AL_17_SEP_22[[#This Row],[VENTAS MABE]]/ARCHIVOS_COMPLETOS_QMI_1_AL_17_SEP_22[[#This Row],[VENTAS INDURAMA]],0)</f>
        <v>0</v>
      </c>
      <c r="Z1034" t="str">
        <f>VLOOKUP(ARCHIVOS_COMPLETOS_QMI_1_AL_17_SEP_22[[#This Row],[Columna1]],Tabla5[CLAVE],1,0)</f>
        <v>496 - MALL DEL SURAIRES</v>
      </c>
    </row>
    <row r="1035" spans="1:26" x14ac:dyDescent="0.3">
      <c r="A1035" t="str">
        <f>CONCATENATE(ARCHIVOS_COMPLETOS_QMI_1_AL_17_SEP_22[[#This Row],[TIENDA HMPV]],ARCHIVOS_COMPLETOS_QMI_1_AL_17_SEP_22[[#This Row],[LINEA]])</f>
        <v>496 - MALL DEL SURCOCINAS</v>
      </c>
      <c r="B1035" t="s">
        <v>378</v>
      </c>
      <c r="C1035" t="s">
        <v>384</v>
      </c>
      <c r="D1035" t="s">
        <v>23</v>
      </c>
      <c r="E1035" t="s">
        <v>385</v>
      </c>
      <c r="F1035" t="s">
        <v>26</v>
      </c>
      <c r="G1035">
        <v>33</v>
      </c>
      <c r="H1035">
        <v>9</v>
      </c>
      <c r="I1035">
        <v>8</v>
      </c>
      <c r="T1035" s="42"/>
      <c r="U1035" s="42"/>
      <c r="W1035" t="str">
        <f>VLOOKUP(ARCHIVOS_COMPLETOS_QMI_1_AL_17_SEP_22[[#This Row],[TIENDA HMPV]],Tabla6[[NOMBRE PDV HMPDV]:[RETAIL MAPPING]],2,0)</f>
        <v>PLATINO</v>
      </c>
      <c r="X1035">
        <f>SUM(ARCHIVOS_COMPLETOS_QMI_1_AL_17_SEP_22[[#This Row],[VENTAS MABE]:[OTROS]])</f>
        <v>17</v>
      </c>
      <c r="Y1035" s="42">
        <f>IFERROR(ARCHIVOS_COMPLETOS_QMI_1_AL_17_SEP_22[[#This Row],[VENTAS MABE]]/ARCHIVOS_COMPLETOS_QMI_1_AL_17_SEP_22[[#This Row],[VENTAS INDURAMA]],0)</f>
        <v>1.125</v>
      </c>
      <c r="Z1035" t="str">
        <f>VLOOKUP(ARCHIVOS_COMPLETOS_QMI_1_AL_17_SEP_22[[#This Row],[Columna1]],Tabla5[CLAVE],1,0)</f>
        <v>496 - MALL DEL SURCOCINAS</v>
      </c>
    </row>
    <row r="1036" spans="1:26" x14ac:dyDescent="0.3">
      <c r="A1036" t="str">
        <f>CONCATENATE(ARCHIVOS_COMPLETOS_QMI_1_AL_17_SEP_22[[#This Row],[TIENDA HMPV]],ARCHIVOS_COMPLETOS_QMI_1_AL_17_SEP_22[[#This Row],[LINEA]])</f>
        <v>496 - MALL DEL SUREMPOTRE</v>
      </c>
      <c r="B1036" t="s">
        <v>378</v>
      </c>
      <c r="C1036" t="s">
        <v>384</v>
      </c>
      <c r="D1036" t="s">
        <v>23</v>
      </c>
      <c r="E1036" t="s">
        <v>385</v>
      </c>
      <c r="F1036" t="s">
        <v>32</v>
      </c>
      <c r="G1036">
        <v>0</v>
      </c>
      <c r="H1036">
        <v>0</v>
      </c>
      <c r="I1036">
        <v>0</v>
      </c>
      <c r="T1036" s="42"/>
      <c r="U1036" s="42"/>
      <c r="W1036" t="str">
        <f>VLOOKUP(ARCHIVOS_COMPLETOS_QMI_1_AL_17_SEP_22[[#This Row],[TIENDA HMPV]],Tabla6[[NOMBRE PDV HMPDV]:[RETAIL MAPPING]],2,0)</f>
        <v>PLATINO</v>
      </c>
      <c r="X1036">
        <f>SUM(ARCHIVOS_COMPLETOS_QMI_1_AL_17_SEP_22[[#This Row],[VENTAS MABE]:[OTROS]])</f>
        <v>0</v>
      </c>
      <c r="Y1036" s="42">
        <f>IFERROR(ARCHIVOS_COMPLETOS_QMI_1_AL_17_SEP_22[[#This Row],[VENTAS MABE]]/ARCHIVOS_COMPLETOS_QMI_1_AL_17_SEP_22[[#This Row],[VENTAS INDURAMA]],0)</f>
        <v>0</v>
      </c>
      <c r="Z1036" t="str">
        <f>VLOOKUP(ARCHIVOS_COMPLETOS_QMI_1_AL_17_SEP_22[[#This Row],[Columna1]],Tabla5[CLAVE],1,0)</f>
        <v>496 - MALL DEL SUREMPOTRE</v>
      </c>
    </row>
    <row r="1037" spans="1:26" x14ac:dyDescent="0.3">
      <c r="A1037" t="str">
        <f>CONCATENATE(ARCHIVOS_COMPLETOS_QMI_1_AL_17_SEP_22[[#This Row],[TIENDA HMPV]],ARCHIVOS_COMPLETOS_QMI_1_AL_17_SEP_22[[#This Row],[LINEA]])</f>
        <v>496 - MALL DEL SURGLOBALES</v>
      </c>
      <c r="B1037" t="s">
        <v>378</v>
      </c>
      <c r="C1037" t="s">
        <v>384</v>
      </c>
      <c r="D1037" t="s">
        <v>23</v>
      </c>
      <c r="E1037" t="s">
        <v>385</v>
      </c>
      <c r="F1037" t="s">
        <v>27</v>
      </c>
      <c r="G1037">
        <v>0</v>
      </c>
      <c r="H1037">
        <v>0</v>
      </c>
      <c r="I1037">
        <v>0</v>
      </c>
      <c r="T1037" s="42"/>
      <c r="U1037" s="42"/>
      <c r="W1037" t="str">
        <f>VLOOKUP(ARCHIVOS_COMPLETOS_QMI_1_AL_17_SEP_22[[#This Row],[TIENDA HMPV]],Tabla6[[NOMBRE PDV HMPDV]:[RETAIL MAPPING]],2,0)</f>
        <v>PLATINO</v>
      </c>
      <c r="X1037">
        <f>SUM(ARCHIVOS_COMPLETOS_QMI_1_AL_17_SEP_22[[#This Row],[VENTAS MABE]:[OTROS]])</f>
        <v>0</v>
      </c>
      <c r="Y1037" s="42">
        <f>IFERROR(ARCHIVOS_COMPLETOS_QMI_1_AL_17_SEP_22[[#This Row],[VENTAS MABE]]/ARCHIVOS_COMPLETOS_QMI_1_AL_17_SEP_22[[#This Row],[VENTAS INDURAMA]],0)</f>
        <v>0</v>
      </c>
      <c r="Z1037" t="str">
        <f>VLOOKUP(ARCHIVOS_COMPLETOS_QMI_1_AL_17_SEP_22[[#This Row],[Columna1]],Tabla5[CLAVE],1,0)</f>
        <v>496 - MALL DEL SURGLOBALES</v>
      </c>
    </row>
    <row r="1038" spans="1:26" x14ac:dyDescent="0.3">
      <c r="A1038" t="str">
        <f>CONCATENATE(ARCHIVOS_COMPLETOS_QMI_1_AL_17_SEP_22[[#This Row],[TIENDA HMPV]],ARCHIVOS_COMPLETOS_QMI_1_AL_17_SEP_22[[#This Row],[LINEA]])</f>
        <v>496 - MALL DEL SURLAVADO</v>
      </c>
      <c r="B1038" t="s">
        <v>378</v>
      </c>
      <c r="C1038" t="s">
        <v>384</v>
      </c>
      <c r="D1038" t="s">
        <v>23</v>
      </c>
      <c r="E1038" t="s">
        <v>385</v>
      </c>
      <c r="F1038" t="s">
        <v>28</v>
      </c>
      <c r="G1038">
        <v>5</v>
      </c>
      <c r="H1038">
        <v>1</v>
      </c>
      <c r="I1038">
        <v>0</v>
      </c>
      <c r="T1038" s="42"/>
      <c r="U1038" s="42"/>
      <c r="W1038" t="str">
        <f>VLOOKUP(ARCHIVOS_COMPLETOS_QMI_1_AL_17_SEP_22[[#This Row],[TIENDA HMPV]],Tabla6[[NOMBRE PDV HMPDV]:[RETAIL MAPPING]],2,0)</f>
        <v>PLATINO</v>
      </c>
      <c r="X1038">
        <f>SUM(ARCHIVOS_COMPLETOS_QMI_1_AL_17_SEP_22[[#This Row],[VENTAS MABE]:[OTROS]])</f>
        <v>1</v>
      </c>
      <c r="Y1038" s="42">
        <f>IFERROR(ARCHIVOS_COMPLETOS_QMI_1_AL_17_SEP_22[[#This Row],[VENTAS MABE]]/ARCHIVOS_COMPLETOS_QMI_1_AL_17_SEP_22[[#This Row],[VENTAS INDURAMA]],0)</f>
        <v>0</v>
      </c>
      <c r="Z1038" t="str">
        <f>VLOOKUP(ARCHIVOS_COMPLETOS_QMI_1_AL_17_SEP_22[[#This Row],[Columna1]],Tabla5[CLAVE],1,0)</f>
        <v>496 - MALL DEL SURLAVADO</v>
      </c>
    </row>
    <row r="1039" spans="1:26" x14ac:dyDescent="0.3">
      <c r="A1039" t="str">
        <f>CONCATENATE(ARCHIVOS_COMPLETOS_QMI_1_AL_17_SEP_22[[#This Row],[TIENDA HMPV]],ARCHIVOS_COMPLETOS_QMI_1_AL_17_SEP_22[[#This Row],[LINEA]])</f>
        <v>496 - MALL DEL SURREFRIGERACIÓN</v>
      </c>
      <c r="B1039" t="s">
        <v>378</v>
      </c>
      <c r="C1039" t="s">
        <v>384</v>
      </c>
      <c r="D1039" t="s">
        <v>23</v>
      </c>
      <c r="E1039" t="s">
        <v>385</v>
      </c>
      <c r="F1039" t="s">
        <v>29</v>
      </c>
      <c r="G1039">
        <v>24</v>
      </c>
      <c r="H1039">
        <v>5</v>
      </c>
      <c r="I1039">
        <v>6</v>
      </c>
      <c r="T1039" s="42"/>
      <c r="U1039" s="42"/>
      <c r="W1039" t="str">
        <f>VLOOKUP(ARCHIVOS_COMPLETOS_QMI_1_AL_17_SEP_22[[#This Row],[TIENDA HMPV]],Tabla6[[NOMBRE PDV HMPDV]:[RETAIL MAPPING]],2,0)</f>
        <v>PLATINO</v>
      </c>
      <c r="X1039">
        <f>SUM(ARCHIVOS_COMPLETOS_QMI_1_AL_17_SEP_22[[#This Row],[VENTAS MABE]:[OTROS]])</f>
        <v>11</v>
      </c>
      <c r="Y1039" s="42">
        <f>IFERROR(ARCHIVOS_COMPLETOS_QMI_1_AL_17_SEP_22[[#This Row],[VENTAS MABE]]/ARCHIVOS_COMPLETOS_QMI_1_AL_17_SEP_22[[#This Row],[VENTAS INDURAMA]],0)</f>
        <v>0.83333333333333337</v>
      </c>
      <c r="Z1039" t="str">
        <f>VLOOKUP(ARCHIVOS_COMPLETOS_QMI_1_AL_17_SEP_22[[#This Row],[Columna1]],Tabla5[CLAVE],1,0)</f>
        <v>496 - MALL DEL SURREFRIGERACIÓN</v>
      </c>
    </row>
    <row r="1040" spans="1:26" x14ac:dyDescent="0.3">
      <c r="A1040" t="str">
        <f>CONCATENATE(ARCHIVOS_COMPLETOS_QMI_1_AL_17_SEP_22[[#This Row],[TIENDA HMPV]],ARCHIVOS_COMPLETOS_QMI_1_AL_17_SEP_22[[#This Row],[LINEA]])</f>
        <v>648 - ORVE MALL DEL SURCOCINAS</v>
      </c>
      <c r="B1040" t="s">
        <v>378</v>
      </c>
      <c r="C1040" t="s">
        <v>384</v>
      </c>
      <c r="D1040" t="s">
        <v>71</v>
      </c>
      <c r="E1040" t="s">
        <v>386</v>
      </c>
      <c r="F1040" t="s">
        <v>26</v>
      </c>
      <c r="G1040">
        <v>4</v>
      </c>
      <c r="H1040">
        <v>3</v>
      </c>
      <c r="I1040">
        <v>6</v>
      </c>
      <c r="T1040" s="42"/>
      <c r="U1040" s="42"/>
      <c r="W1040" t="str">
        <f>VLOOKUP(ARCHIVOS_COMPLETOS_QMI_1_AL_17_SEP_22[[#This Row],[TIENDA HMPV]],Tabla6[[NOMBRE PDV HMPDV]:[RETAIL MAPPING]],2,0)</f>
        <v>ORO</v>
      </c>
      <c r="X1040">
        <f>SUM(ARCHIVOS_COMPLETOS_QMI_1_AL_17_SEP_22[[#This Row],[VENTAS MABE]:[OTROS]])</f>
        <v>9</v>
      </c>
      <c r="Y1040" s="42">
        <f>IFERROR(ARCHIVOS_COMPLETOS_QMI_1_AL_17_SEP_22[[#This Row],[VENTAS MABE]]/ARCHIVOS_COMPLETOS_QMI_1_AL_17_SEP_22[[#This Row],[VENTAS INDURAMA]],0)</f>
        <v>0.5</v>
      </c>
      <c r="Z1040" t="str">
        <f>VLOOKUP(ARCHIVOS_COMPLETOS_QMI_1_AL_17_SEP_22[[#This Row],[Columna1]],Tabla5[CLAVE],1,0)</f>
        <v>648 - ORVE MALL DEL SURCOCINAS</v>
      </c>
    </row>
    <row r="1041" spans="1:26" x14ac:dyDescent="0.3">
      <c r="A1041" t="str">
        <f>CONCATENATE(ARCHIVOS_COMPLETOS_QMI_1_AL_17_SEP_22[[#This Row],[TIENDA HMPV]],ARCHIVOS_COMPLETOS_QMI_1_AL_17_SEP_22[[#This Row],[LINEA]])</f>
        <v>648 - ORVE MALL DEL SURREFRIGERACIÓN</v>
      </c>
      <c r="B1041" t="s">
        <v>378</v>
      </c>
      <c r="C1041" t="s">
        <v>384</v>
      </c>
      <c r="D1041" t="s">
        <v>71</v>
      </c>
      <c r="E1041" t="s">
        <v>386</v>
      </c>
      <c r="F1041" t="s">
        <v>29</v>
      </c>
      <c r="G1041">
        <v>5</v>
      </c>
      <c r="H1041">
        <v>2</v>
      </c>
      <c r="I1041">
        <v>4</v>
      </c>
      <c r="T1041" s="42"/>
      <c r="U1041" s="42"/>
      <c r="W1041" t="str">
        <f>VLOOKUP(ARCHIVOS_COMPLETOS_QMI_1_AL_17_SEP_22[[#This Row],[TIENDA HMPV]],Tabla6[[NOMBRE PDV HMPDV]:[RETAIL MAPPING]],2,0)</f>
        <v>ORO</v>
      </c>
      <c r="X1041">
        <f>SUM(ARCHIVOS_COMPLETOS_QMI_1_AL_17_SEP_22[[#This Row],[VENTAS MABE]:[OTROS]])</f>
        <v>6</v>
      </c>
      <c r="Y1041" s="42">
        <f>IFERROR(ARCHIVOS_COMPLETOS_QMI_1_AL_17_SEP_22[[#This Row],[VENTAS MABE]]/ARCHIVOS_COMPLETOS_QMI_1_AL_17_SEP_22[[#This Row],[VENTAS INDURAMA]],0)</f>
        <v>0.5</v>
      </c>
      <c r="Z1041" t="str">
        <f>VLOOKUP(ARCHIVOS_COMPLETOS_QMI_1_AL_17_SEP_22[[#This Row],[Columna1]],Tabla5[CLAVE],1,0)</f>
        <v>648 - ORVE MALL DEL SURREFRIGERACIÓN</v>
      </c>
    </row>
    <row r="1042" spans="1:26" x14ac:dyDescent="0.3">
      <c r="A1042" t="str">
        <f>CONCATENATE(ARCHIVOS_COMPLETOS_QMI_1_AL_17_SEP_22[[#This Row],[TIENDA HMPV]],ARCHIVOS_COMPLETOS_QMI_1_AL_17_SEP_22[[#This Row],[LINEA]])</f>
        <v>959 - ALM ESPAÑA MILAGROAIRES</v>
      </c>
      <c r="B1042" t="s">
        <v>326</v>
      </c>
      <c r="C1042" t="s">
        <v>327</v>
      </c>
      <c r="D1042" t="s">
        <v>49</v>
      </c>
      <c r="E1042" t="s">
        <v>328</v>
      </c>
      <c r="F1042" t="s">
        <v>25</v>
      </c>
      <c r="G1042">
        <v>3</v>
      </c>
      <c r="H1042">
        <v>3</v>
      </c>
      <c r="I1042">
        <v>0</v>
      </c>
      <c r="K1042">
        <v>1</v>
      </c>
      <c r="T1042" s="42"/>
      <c r="U1042" s="42"/>
      <c r="W1042" t="str">
        <f>VLOOKUP(ARCHIVOS_COMPLETOS_QMI_1_AL_17_SEP_22[[#This Row],[TIENDA HMPV]],Tabla6[[NOMBRE PDV HMPDV]:[RETAIL MAPPING]],2,0)</f>
        <v>PLATINO</v>
      </c>
      <c r="X1042">
        <f>SUM(ARCHIVOS_COMPLETOS_QMI_1_AL_17_SEP_22[[#This Row],[VENTAS MABE]:[OTROS]])</f>
        <v>4</v>
      </c>
      <c r="Y1042" s="42">
        <f>IFERROR(ARCHIVOS_COMPLETOS_QMI_1_AL_17_SEP_22[[#This Row],[VENTAS MABE]]/ARCHIVOS_COMPLETOS_QMI_1_AL_17_SEP_22[[#This Row],[VENTAS INDURAMA]],0)</f>
        <v>0</v>
      </c>
      <c r="Z1042" t="str">
        <f>VLOOKUP(ARCHIVOS_COMPLETOS_QMI_1_AL_17_SEP_22[[#This Row],[Columna1]],Tabla5[CLAVE],1,0)</f>
        <v>959 - ALM ESPAÑA MILAGROAIRES</v>
      </c>
    </row>
    <row r="1043" spans="1:26" x14ac:dyDescent="0.3">
      <c r="A1043" t="str">
        <f>CONCATENATE(ARCHIVOS_COMPLETOS_QMI_1_AL_17_SEP_22[[#This Row],[TIENDA HMPV]],ARCHIVOS_COMPLETOS_QMI_1_AL_17_SEP_22[[#This Row],[LINEA]])</f>
        <v>959 - ALM ESPAÑA MILAGROCOCINAS</v>
      </c>
      <c r="B1043" t="s">
        <v>326</v>
      </c>
      <c r="C1043" t="s">
        <v>327</v>
      </c>
      <c r="D1043" t="s">
        <v>49</v>
      </c>
      <c r="E1043" t="s">
        <v>328</v>
      </c>
      <c r="F1043" t="s">
        <v>26</v>
      </c>
      <c r="G1043">
        <v>11</v>
      </c>
      <c r="H1043">
        <v>8</v>
      </c>
      <c r="I1043">
        <v>4</v>
      </c>
      <c r="T1043" s="42"/>
      <c r="U1043" s="42"/>
      <c r="W1043" t="str">
        <f>VLOOKUP(ARCHIVOS_COMPLETOS_QMI_1_AL_17_SEP_22[[#This Row],[TIENDA HMPV]],Tabla6[[NOMBRE PDV HMPDV]:[RETAIL MAPPING]],2,0)</f>
        <v>PLATINO</v>
      </c>
      <c r="X1043">
        <f>SUM(ARCHIVOS_COMPLETOS_QMI_1_AL_17_SEP_22[[#This Row],[VENTAS MABE]:[OTROS]])</f>
        <v>12</v>
      </c>
      <c r="Y1043" s="42">
        <f>IFERROR(ARCHIVOS_COMPLETOS_QMI_1_AL_17_SEP_22[[#This Row],[VENTAS MABE]]/ARCHIVOS_COMPLETOS_QMI_1_AL_17_SEP_22[[#This Row],[VENTAS INDURAMA]],0)</f>
        <v>2</v>
      </c>
      <c r="Z1043" t="str">
        <f>VLOOKUP(ARCHIVOS_COMPLETOS_QMI_1_AL_17_SEP_22[[#This Row],[Columna1]],Tabla5[CLAVE],1,0)</f>
        <v>959 - ALM ESPAÑA MILAGROCOCINAS</v>
      </c>
    </row>
    <row r="1044" spans="1:26" x14ac:dyDescent="0.3">
      <c r="A1044" t="str">
        <f>CONCATENATE(ARCHIVOS_COMPLETOS_QMI_1_AL_17_SEP_22[[#This Row],[TIENDA HMPV]],ARCHIVOS_COMPLETOS_QMI_1_AL_17_SEP_22[[#This Row],[LINEA]])</f>
        <v>959 - ALM ESPAÑA MILAGROGLOBALES</v>
      </c>
      <c r="B1044" t="s">
        <v>326</v>
      </c>
      <c r="C1044" t="s">
        <v>327</v>
      </c>
      <c r="D1044" t="s">
        <v>49</v>
      </c>
      <c r="E1044" t="s">
        <v>328</v>
      </c>
      <c r="F1044" t="s">
        <v>27</v>
      </c>
      <c r="G1044">
        <v>3</v>
      </c>
      <c r="H1044">
        <v>1</v>
      </c>
      <c r="I1044">
        <v>2</v>
      </c>
      <c r="M1044">
        <v>3</v>
      </c>
      <c r="T1044" s="42"/>
      <c r="U1044" s="42"/>
      <c r="W1044" t="str">
        <f>VLOOKUP(ARCHIVOS_COMPLETOS_QMI_1_AL_17_SEP_22[[#This Row],[TIENDA HMPV]],Tabla6[[NOMBRE PDV HMPDV]:[RETAIL MAPPING]],2,0)</f>
        <v>PLATINO</v>
      </c>
      <c r="X1044">
        <f>SUM(ARCHIVOS_COMPLETOS_QMI_1_AL_17_SEP_22[[#This Row],[VENTAS MABE]:[OTROS]])</f>
        <v>6</v>
      </c>
      <c r="Y1044" s="42">
        <f>IFERROR(ARCHIVOS_COMPLETOS_QMI_1_AL_17_SEP_22[[#This Row],[VENTAS MABE]]/ARCHIVOS_COMPLETOS_QMI_1_AL_17_SEP_22[[#This Row],[VENTAS INDURAMA]],0)</f>
        <v>0.5</v>
      </c>
      <c r="Z1044" t="str">
        <f>VLOOKUP(ARCHIVOS_COMPLETOS_QMI_1_AL_17_SEP_22[[#This Row],[Columna1]],Tabla5[CLAVE],1,0)</f>
        <v>959 - ALM ESPAÑA MILAGROGLOBALES</v>
      </c>
    </row>
    <row r="1045" spans="1:26" x14ac:dyDescent="0.3">
      <c r="A1045" t="str">
        <f>CONCATENATE(ARCHIVOS_COMPLETOS_QMI_1_AL_17_SEP_22[[#This Row],[TIENDA HMPV]],ARCHIVOS_COMPLETOS_QMI_1_AL_17_SEP_22[[#This Row],[LINEA]])</f>
        <v>959 - ALM ESPAÑA MILAGROLAVADO</v>
      </c>
      <c r="B1045" t="s">
        <v>326</v>
      </c>
      <c r="C1045" t="s">
        <v>327</v>
      </c>
      <c r="D1045" t="s">
        <v>49</v>
      </c>
      <c r="E1045" t="s">
        <v>328</v>
      </c>
      <c r="F1045" t="s">
        <v>28</v>
      </c>
      <c r="G1045">
        <v>5</v>
      </c>
      <c r="H1045">
        <v>14</v>
      </c>
      <c r="I1045">
        <v>0</v>
      </c>
      <c r="K1045">
        <v>2</v>
      </c>
      <c r="M1045">
        <v>4</v>
      </c>
      <c r="T1045" s="42"/>
      <c r="U1045" s="42"/>
      <c r="W1045" t="str">
        <f>VLOOKUP(ARCHIVOS_COMPLETOS_QMI_1_AL_17_SEP_22[[#This Row],[TIENDA HMPV]],Tabla6[[NOMBRE PDV HMPDV]:[RETAIL MAPPING]],2,0)</f>
        <v>PLATINO</v>
      </c>
      <c r="X1045">
        <f>SUM(ARCHIVOS_COMPLETOS_QMI_1_AL_17_SEP_22[[#This Row],[VENTAS MABE]:[OTROS]])</f>
        <v>20</v>
      </c>
      <c r="Y1045" s="42">
        <f>IFERROR(ARCHIVOS_COMPLETOS_QMI_1_AL_17_SEP_22[[#This Row],[VENTAS MABE]]/ARCHIVOS_COMPLETOS_QMI_1_AL_17_SEP_22[[#This Row],[VENTAS INDURAMA]],0)</f>
        <v>0</v>
      </c>
      <c r="Z1045" t="str">
        <f>VLOOKUP(ARCHIVOS_COMPLETOS_QMI_1_AL_17_SEP_22[[#This Row],[Columna1]],Tabla5[CLAVE],1,0)</f>
        <v>959 - ALM ESPAÑA MILAGROLAVADO</v>
      </c>
    </row>
    <row r="1046" spans="1:26" x14ac:dyDescent="0.3">
      <c r="A1046" t="str">
        <f>CONCATENATE(ARCHIVOS_COMPLETOS_QMI_1_AL_17_SEP_22[[#This Row],[TIENDA HMPV]],ARCHIVOS_COMPLETOS_QMI_1_AL_17_SEP_22[[#This Row],[LINEA]])</f>
        <v>959 - ALM ESPAÑA MILAGROREFRIGERACIÓN</v>
      </c>
      <c r="B1046" t="s">
        <v>326</v>
      </c>
      <c r="C1046" t="s">
        <v>327</v>
      </c>
      <c r="D1046" t="s">
        <v>49</v>
      </c>
      <c r="E1046" t="s">
        <v>328</v>
      </c>
      <c r="F1046" t="s">
        <v>29</v>
      </c>
      <c r="G1046">
        <v>6</v>
      </c>
      <c r="H1046">
        <v>7</v>
      </c>
      <c r="I1046">
        <v>4</v>
      </c>
      <c r="T1046" s="42"/>
      <c r="U1046" s="42"/>
      <c r="W1046" t="str">
        <f>VLOOKUP(ARCHIVOS_COMPLETOS_QMI_1_AL_17_SEP_22[[#This Row],[TIENDA HMPV]],Tabla6[[NOMBRE PDV HMPDV]:[RETAIL MAPPING]],2,0)</f>
        <v>PLATINO</v>
      </c>
      <c r="X1046">
        <f>SUM(ARCHIVOS_COMPLETOS_QMI_1_AL_17_SEP_22[[#This Row],[VENTAS MABE]:[OTROS]])</f>
        <v>11</v>
      </c>
      <c r="Y1046" s="42">
        <f>IFERROR(ARCHIVOS_COMPLETOS_QMI_1_AL_17_SEP_22[[#This Row],[VENTAS MABE]]/ARCHIVOS_COMPLETOS_QMI_1_AL_17_SEP_22[[#This Row],[VENTAS INDURAMA]],0)</f>
        <v>1.75</v>
      </c>
      <c r="Z1046" t="str">
        <f>VLOOKUP(ARCHIVOS_COMPLETOS_QMI_1_AL_17_SEP_22[[#This Row],[Columna1]],Tabla5[CLAVE],1,0)</f>
        <v>959 - ALM ESPAÑA MILAGROREFRIGERACIÓN</v>
      </c>
    </row>
    <row r="1047" spans="1:26" x14ac:dyDescent="0.3">
      <c r="A1047" t="str">
        <f>CONCATENATE(ARCHIVOS_COMPLETOS_QMI_1_AL_17_SEP_22[[#This Row],[TIENDA HMPV]],ARCHIVOS_COMPLETOS_QMI_1_AL_17_SEP_22[[#This Row],[LINEA]])</f>
        <v>474 - TIENDA MILAGRO 952AIRES</v>
      </c>
      <c r="B1047" t="s">
        <v>326</v>
      </c>
      <c r="C1047" t="s">
        <v>327</v>
      </c>
      <c r="D1047" t="s">
        <v>39</v>
      </c>
      <c r="E1047" t="s">
        <v>329</v>
      </c>
      <c r="F1047" t="s">
        <v>25</v>
      </c>
      <c r="G1047">
        <v>2</v>
      </c>
      <c r="H1047">
        <v>1</v>
      </c>
      <c r="I1047">
        <v>0</v>
      </c>
      <c r="L1047">
        <v>1</v>
      </c>
      <c r="T1047" s="42"/>
      <c r="U1047" s="42"/>
      <c r="W1047" t="str">
        <f>VLOOKUP(ARCHIVOS_COMPLETOS_QMI_1_AL_17_SEP_22[[#This Row],[TIENDA HMPV]],Tabla6[[NOMBRE PDV HMPDV]:[RETAIL MAPPING]],2,0)</f>
        <v>ORO</v>
      </c>
      <c r="X1047">
        <f>SUM(ARCHIVOS_COMPLETOS_QMI_1_AL_17_SEP_22[[#This Row],[VENTAS MABE]:[OTROS]])</f>
        <v>2</v>
      </c>
      <c r="Y1047" s="42">
        <f>IFERROR(ARCHIVOS_COMPLETOS_QMI_1_AL_17_SEP_22[[#This Row],[VENTAS MABE]]/ARCHIVOS_COMPLETOS_QMI_1_AL_17_SEP_22[[#This Row],[VENTAS INDURAMA]],0)</f>
        <v>0</v>
      </c>
      <c r="Z1047" t="str">
        <f>VLOOKUP(ARCHIVOS_COMPLETOS_QMI_1_AL_17_SEP_22[[#This Row],[Columna1]],Tabla5[CLAVE],1,0)</f>
        <v>474 - TIENDA MILAGRO 952AIRES</v>
      </c>
    </row>
    <row r="1048" spans="1:26" x14ac:dyDescent="0.3">
      <c r="A1048" t="str">
        <f>CONCATENATE(ARCHIVOS_COMPLETOS_QMI_1_AL_17_SEP_22[[#This Row],[TIENDA HMPV]],ARCHIVOS_COMPLETOS_QMI_1_AL_17_SEP_22[[#This Row],[LINEA]])</f>
        <v>474 - TIENDA MILAGRO 952COCINAS</v>
      </c>
      <c r="B1048" t="s">
        <v>326</v>
      </c>
      <c r="C1048" t="s">
        <v>327</v>
      </c>
      <c r="D1048" t="s">
        <v>39</v>
      </c>
      <c r="E1048" t="s">
        <v>329</v>
      </c>
      <c r="F1048" t="s">
        <v>26</v>
      </c>
      <c r="G1048">
        <v>11</v>
      </c>
      <c r="H1048">
        <v>2</v>
      </c>
      <c r="I1048">
        <v>4</v>
      </c>
      <c r="N1048">
        <v>2</v>
      </c>
      <c r="T1048" s="42"/>
      <c r="U1048" s="42"/>
      <c r="W1048" t="str">
        <f>VLOOKUP(ARCHIVOS_COMPLETOS_QMI_1_AL_17_SEP_22[[#This Row],[TIENDA HMPV]],Tabla6[[NOMBRE PDV HMPDV]:[RETAIL MAPPING]],2,0)</f>
        <v>ORO</v>
      </c>
      <c r="X1048">
        <f>SUM(ARCHIVOS_COMPLETOS_QMI_1_AL_17_SEP_22[[#This Row],[VENTAS MABE]:[OTROS]])</f>
        <v>8</v>
      </c>
      <c r="Y1048" s="42">
        <f>IFERROR(ARCHIVOS_COMPLETOS_QMI_1_AL_17_SEP_22[[#This Row],[VENTAS MABE]]/ARCHIVOS_COMPLETOS_QMI_1_AL_17_SEP_22[[#This Row],[VENTAS INDURAMA]],0)</f>
        <v>0.5</v>
      </c>
      <c r="Z1048" t="str">
        <f>VLOOKUP(ARCHIVOS_COMPLETOS_QMI_1_AL_17_SEP_22[[#This Row],[Columna1]],Tabla5[CLAVE],1,0)</f>
        <v>474 - TIENDA MILAGRO 952COCINAS</v>
      </c>
    </row>
    <row r="1049" spans="1:26" x14ac:dyDescent="0.3">
      <c r="A1049" t="str">
        <f>CONCATENATE(ARCHIVOS_COMPLETOS_QMI_1_AL_17_SEP_22[[#This Row],[TIENDA HMPV]],ARCHIVOS_COMPLETOS_QMI_1_AL_17_SEP_22[[#This Row],[LINEA]])</f>
        <v>474 - TIENDA MILAGRO 952EMPOTRE</v>
      </c>
      <c r="B1049" t="s">
        <v>326</v>
      </c>
      <c r="C1049" t="s">
        <v>327</v>
      </c>
      <c r="D1049" t="s">
        <v>39</v>
      </c>
      <c r="E1049" t="s">
        <v>329</v>
      </c>
      <c r="F1049" t="s">
        <v>32</v>
      </c>
      <c r="G1049">
        <v>0</v>
      </c>
      <c r="H1049">
        <v>0</v>
      </c>
      <c r="I1049">
        <v>1</v>
      </c>
      <c r="M1049">
        <v>1</v>
      </c>
      <c r="T1049" s="42"/>
      <c r="U1049" s="42"/>
      <c r="W1049" t="str">
        <f>VLOOKUP(ARCHIVOS_COMPLETOS_QMI_1_AL_17_SEP_22[[#This Row],[TIENDA HMPV]],Tabla6[[NOMBRE PDV HMPDV]:[RETAIL MAPPING]],2,0)</f>
        <v>ORO</v>
      </c>
      <c r="X1049">
        <f>SUM(ARCHIVOS_COMPLETOS_QMI_1_AL_17_SEP_22[[#This Row],[VENTAS MABE]:[OTROS]])</f>
        <v>2</v>
      </c>
      <c r="Y1049" s="42">
        <f>IFERROR(ARCHIVOS_COMPLETOS_QMI_1_AL_17_SEP_22[[#This Row],[VENTAS MABE]]/ARCHIVOS_COMPLETOS_QMI_1_AL_17_SEP_22[[#This Row],[VENTAS INDURAMA]],0)</f>
        <v>0</v>
      </c>
      <c r="Z1049" t="str">
        <f>VLOOKUP(ARCHIVOS_COMPLETOS_QMI_1_AL_17_SEP_22[[#This Row],[Columna1]],Tabla5[CLAVE],1,0)</f>
        <v>474 - TIENDA MILAGRO 952EMPOTRE</v>
      </c>
    </row>
    <row r="1050" spans="1:26" x14ac:dyDescent="0.3">
      <c r="A1050" t="str">
        <f>CONCATENATE(ARCHIVOS_COMPLETOS_QMI_1_AL_17_SEP_22[[#This Row],[TIENDA HMPV]],ARCHIVOS_COMPLETOS_QMI_1_AL_17_SEP_22[[#This Row],[LINEA]])</f>
        <v>474 - TIENDA MILAGRO 952GLOBALES</v>
      </c>
      <c r="B1050" t="s">
        <v>326</v>
      </c>
      <c r="C1050" t="s">
        <v>327</v>
      </c>
      <c r="D1050" t="s">
        <v>39</v>
      </c>
      <c r="E1050" t="s">
        <v>329</v>
      </c>
      <c r="F1050" t="s">
        <v>27</v>
      </c>
      <c r="G1050">
        <v>4</v>
      </c>
      <c r="H1050">
        <v>1</v>
      </c>
      <c r="I1050">
        <v>0</v>
      </c>
      <c r="J1050">
        <v>2</v>
      </c>
      <c r="L1050">
        <v>3</v>
      </c>
      <c r="M1050">
        <v>3</v>
      </c>
      <c r="N1050">
        <v>2</v>
      </c>
      <c r="T1050" s="42"/>
      <c r="U1050" s="42"/>
      <c r="W1050" t="str">
        <f>VLOOKUP(ARCHIVOS_COMPLETOS_QMI_1_AL_17_SEP_22[[#This Row],[TIENDA HMPV]],Tabla6[[NOMBRE PDV HMPDV]:[RETAIL MAPPING]],2,0)</f>
        <v>ORO</v>
      </c>
      <c r="X1050">
        <f>SUM(ARCHIVOS_COMPLETOS_QMI_1_AL_17_SEP_22[[#This Row],[VENTAS MABE]:[OTROS]])</f>
        <v>11</v>
      </c>
      <c r="Y1050" s="42">
        <f>IFERROR(ARCHIVOS_COMPLETOS_QMI_1_AL_17_SEP_22[[#This Row],[VENTAS MABE]]/ARCHIVOS_COMPLETOS_QMI_1_AL_17_SEP_22[[#This Row],[VENTAS INDURAMA]],0)</f>
        <v>0</v>
      </c>
      <c r="Z1050" t="str">
        <f>VLOOKUP(ARCHIVOS_COMPLETOS_QMI_1_AL_17_SEP_22[[#This Row],[Columna1]],Tabla5[CLAVE],1,0)</f>
        <v>474 - TIENDA MILAGRO 952GLOBALES</v>
      </c>
    </row>
    <row r="1051" spans="1:26" x14ac:dyDescent="0.3">
      <c r="A1051" t="str">
        <f>CONCATENATE(ARCHIVOS_COMPLETOS_QMI_1_AL_17_SEP_22[[#This Row],[TIENDA HMPV]],ARCHIVOS_COMPLETOS_QMI_1_AL_17_SEP_22[[#This Row],[LINEA]])</f>
        <v>474 - TIENDA MILAGRO 952LAVADO</v>
      </c>
      <c r="B1051" t="s">
        <v>326</v>
      </c>
      <c r="C1051" t="s">
        <v>327</v>
      </c>
      <c r="D1051" t="s">
        <v>39</v>
      </c>
      <c r="E1051" t="s">
        <v>329</v>
      </c>
      <c r="F1051" t="s">
        <v>28</v>
      </c>
      <c r="G1051">
        <v>8</v>
      </c>
      <c r="H1051">
        <v>1</v>
      </c>
      <c r="I1051">
        <v>0</v>
      </c>
      <c r="J1051">
        <v>1</v>
      </c>
      <c r="L1051">
        <v>2</v>
      </c>
      <c r="M1051">
        <v>2</v>
      </c>
      <c r="T1051" s="42"/>
      <c r="U1051" s="42"/>
      <c r="W1051" t="str">
        <f>VLOOKUP(ARCHIVOS_COMPLETOS_QMI_1_AL_17_SEP_22[[#This Row],[TIENDA HMPV]],Tabla6[[NOMBRE PDV HMPDV]:[RETAIL MAPPING]],2,0)</f>
        <v>ORO</v>
      </c>
      <c r="X1051">
        <f>SUM(ARCHIVOS_COMPLETOS_QMI_1_AL_17_SEP_22[[#This Row],[VENTAS MABE]:[OTROS]])</f>
        <v>6</v>
      </c>
      <c r="Y1051" s="42">
        <f>IFERROR(ARCHIVOS_COMPLETOS_QMI_1_AL_17_SEP_22[[#This Row],[VENTAS MABE]]/ARCHIVOS_COMPLETOS_QMI_1_AL_17_SEP_22[[#This Row],[VENTAS INDURAMA]],0)</f>
        <v>0</v>
      </c>
      <c r="Z1051" t="str">
        <f>VLOOKUP(ARCHIVOS_COMPLETOS_QMI_1_AL_17_SEP_22[[#This Row],[Columna1]],Tabla5[CLAVE],1,0)</f>
        <v>474 - TIENDA MILAGRO 952LAVADO</v>
      </c>
    </row>
    <row r="1052" spans="1:26" x14ac:dyDescent="0.3">
      <c r="A1052" t="str">
        <f>CONCATENATE(ARCHIVOS_COMPLETOS_QMI_1_AL_17_SEP_22[[#This Row],[TIENDA HMPV]],ARCHIVOS_COMPLETOS_QMI_1_AL_17_SEP_22[[#This Row],[LINEA]])</f>
        <v>474 - TIENDA MILAGRO 952REFRIGERACIÓN</v>
      </c>
      <c r="B1052" t="s">
        <v>326</v>
      </c>
      <c r="C1052" t="s">
        <v>327</v>
      </c>
      <c r="D1052" t="s">
        <v>39</v>
      </c>
      <c r="E1052" t="s">
        <v>329</v>
      </c>
      <c r="F1052" t="s">
        <v>29</v>
      </c>
      <c r="G1052">
        <v>10</v>
      </c>
      <c r="H1052">
        <v>2</v>
      </c>
      <c r="I1052">
        <v>2</v>
      </c>
      <c r="L1052">
        <v>1</v>
      </c>
      <c r="T1052" s="42"/>
      <c r="U1052" s="42"/>
      <c r="W1052" t="str">
        <f>VLOOKUP(ARCHIVOS_COMPLETOS_QMI_1_AL_17_SEP_22[[#This Row],[TIENDA HMPV]],Tabla6[[NOMBRE PDV HMPDV]:[RETAIL MAPPING]],2,0)</f>
        <v>ORO</v>
      </c>
      <c r="X1052">
        <f>SUM(ARCHIVOS_COMPLETOS_QMI_1_AL_17_SEP_22[[#This Row],[VENTAS MABE]:[OTROS]])</f>
        <v>5</v>
      </c>
      <c r="Y1052" s="42">
        <f>IFERROR(ARCHIVOS_COMPLETOS_QMI_1_AL_17_SEP_22[[#This Row],[VENTAS MABE]]/ARCHIVOS_COMPLETOS_QMI_1_AL_17_SEP_22[[#This Row],[VENTAS INDURAMA]],0)</f>
        <v>1</v>
      </c>
      <c r="Z1052" t="str">
        <f>VLOOKUP(ARCHIVOS_COMPLETOS_QMI_1_AL_17_SEP_22[[#This Row],[Columna1]],Tabla5[CLAVE],1,0)</f>
        <v>474 - TIENDA MILAGRO 952REFRIGERACIÓN</v>
      </c>
    </row>
    <row r="1053" spans="1:26" x14ac:dyDescent="0.3">
      <c r="A1053" t="str">
        <f>CONCATENATE(ARCHIVOS_COMPLETOS_QMI_1_AL_17_SEP_22[[#This Row],[TIENDA HMPV]],ARCHIVOS_COMPLETOS_QMI_1_AL_17_SEP_22[[#This Row],[LINEA]])</f>
        <v>476 - TIENDA MILAGRO 959AIRES</v>
      </c>
      <c r="B1053" t="s">
        <v>326</v>
      </c>
      <c r="C1053" t="s">
        <v>327</v>
      </c>
      <c r="D1053" t="s">
        <v>39</v>
      </c>
      <c r="E1053" t="s">
        <v>330</v>
      </c>
      <c r="F1053" t="s">
        <v>25</v>
      </c>
      <c r="G1053">
        <v>2</v>
      </c>
      <c r="H1053">
        <v>2</v>
      </c>
      <c r="I1053">
        <v>0</v>
      </c>
      <c r="R1053">
        <v>1</v>
      </c>
      <c r="T1053" s="42"/>
      <c r="U1053" s="42"/>
      <c r="W1053" t="str">
        <f>VLOOKUP(ARCHIVOS_COMPLETOS_QMI_1_AL_17_SEP_22[[#This Row],[TIENDA HMPV]],Tabla6[[NOMBRE PDV HMPDV]:[RETAIL MAPPING]],2,0)</f>
        <v>PLATINO</v>
      </c>
      <c r="X1053">
        <f>SUM(ARCHIVOS_COMPLETOS_QMI_1_AL_17_SEP_22[[#This Row],[VENTAS MABE]:[OTROS]])</f>
        <v>3</v>
      </c>
      <c r="Y1053" s="42">
        <f>IFERROR(ARCHIVOS_COMPLETOS_QMI_1_AL_17_SEP_22[[#This Row],[VENTAS MABE]]/ARCHIVOS_COMPLETOS_QMI_1_AL_17_SEP_22[[#This Row],[VENTAS INDURAMA]],0)</f>
        <v>0</v>
      </c>
      <c r="Z1053" t="str">
        <f>VLOOKUP(ARCHIVOS_COMPLETOS_QMI_1_AL_17_SEP_22[[#This Row],[Columna1]],Tabla5[CLAVE],1,0)</f>
        <v>476 - TIENDA MILAGRO 959AIRES</v>
      </c>
    </row>
    <row r="1054" spans="1:26" x14ac:dyDescent="0.3">
      <c r="A1054" t="str">
        <f>CONCATENATE(ARCHIVOS_COMPLETOS_QMI_1_AL_17_SEP_22[[#This Row],[TIENDA HMPV]],ARCHIVOS_COMPLETOS_QMI_1_AL_17_SEP_22[[#This Row],[LINEA]])</f>
        <v>476 - TIENDA MILAGRO 959COCINAS</v>
      </c>
      <c r="B1054" t="s">
        <v>326</v>
      </c>
      <c r="C1054" t="s">
        <v>327</v>
      </c>
      <c r="D1054" t="s">
        <v>39</v>
      </c>
      <c r="E1054" t="s">
        <v>330</v>
      </c>
      <c r="F1054" t="s">
        <v>26</v>
      </c>
      <c r="G1054">
        <v>9</v>
      </c>
      <c r="H1054">
        <v>3</v>
      </c>
      <c r="I1054">
        <v>5</v>
      </c>
      <c r="J1054">
        <v>1</v>
      </c>
      <c r="T1054" s="42"/>
      <c r="U1054" s="42"/>
      <c r="W1054" t="str">
        <f>VLOOKUP(ARCHIVOS_COMPLETOS_QMI_1_AL_17_SEP_22[[#This Row],[TIENDA HMPV]],Tabla6[[NOMBRE PDV HMPDV]:[RETAIL MAPPING]],2,0)</f>
        <v>PLATINO</v>
      </c>
      <c r="X1054">
        <f>SUM(ARCHIVOS_COMPLETOS_QMI_1_AL_17_SEP_22[[#This Row],[VENTAS MABE]:[OTROS]])</f>
        <v>9</v>
      </c>
      <c r="Y1054" s="42">
        <f>IFERROR(ARCHIVOS_COMPLETOS_QMI_1_AL_17_SEP_22[[#This Row],[VENTAS MABE]]/ARCHIVOS_COMPLETOS_QMI_1_AL_17_SEP_22[[#This Row],[VENTAS INDURAMA]],0)</f>
        <v>0.6</v>
      </c>
      <c r="Z1054" t="str">
        <f>VLOOKUP(ARCHIVOS_COMPLETOS_QMI_1_AL_17_SEP_22[[#This Row],[Columna1]],Tabla5[CLAVE],1,0)</f>
        <v>476 - TIENDA MILAGRO 959COCINAS</v>
      </c>
    </row>
    <row r="1055" spans="1:26" x14ac:dyDescent="0.3">
      <c r="A1055" t="str">
        <f>CONCATENATE(ARCHIVOS_COMPLETOS_QMI_1_AL_17_SEP_22[[#This Row],[TIENDA HMPV]],ARCHIVOS_COMPLETOS_QMI_1_AL_17_SEP_22[[#This Row],[LINEA]])</f>
        <v>476 - TIENDA MILAGRO 959EMPOTRE</v>
      </c>
      <c r="B1055" t="s">
        <v>326</v>
      </c>
      <c r="C1055" t="s">
        <v>327</v>
      </c>
      <c r="D1055" t="s">
        <v>39</v>
      </c>
      <c r="E1055" t="s">
        <v>330</v>
      </c>
      <c r="F1055" t="s">
        <v>32</v>
      </c>
      <c r="G1055">
        <v>0</v>
      </c>
      <c r="H1055">
        <v>0</v>
      </c>
      <c r="I1055">
        <v>0</v>
      </c>
      <c r="T1055" s="42"/>
      <c r="U1055" s="42"/>
      <c r="W1055" t="str">
        <f>VLOOKUP(ARCHIVOS_COMPLETOS_QMI_1_AL_17_SEP_22[[#This Row],[TIENDA HMPV]],Tabla6[[NOMBRE PDV HMPDV]:[RETAIL MAPPING]],2,0)</f>
        <v>PLATINO</v>
      </c>
      <c r="X1055">
        <f>SUM(ARCHIVOS_COMPLETOS_QMI_1_AL_17_SEP_22[[#This Row],[VENTAS MABE]:[OTROS]])</f>
        <v>0</v>
      </c>
      <c r="Y1055" s="42">
        <f>IFERROR(ARCHIVOS_COMPLETOS_QMI_1_AL_17_SEP_22[[#This Row],[VENTAS MABE]]/ARCHIVOS_COMPLETOS_QMI_1_AL_17_SEP_22[[#This Row],[VENTAS INDURAMA]],0)</f>
        <v>0</v>
      </c>
      <c r="Z1055" t="str">
        <f>VLOOKUP(ARCHIVOS_COMPLETOS_QMI_1_AL_17_SEP_22[[#This Row],[Columna1]],Tabla5[CLAVE],1,0)</f>
        <v>476 - TIENDA MILAGRO 959EMPOTRE</v>
      </c>
    </row>
    <row r="1056" spans="1:26" x14ac:dyDescent="0.3">
      <c r="A1056" t="str">
        <f>CONCATENATE(ARCHIVOS_COMPLETOS_QMI_1_AL_17_SEP_22[[#This Row],[TIENDA HMPV]],ARCHIVOS_COMPLETOS_QMI_1_AL_17_SEP_22[[#This Row],[LINEA]])</f>
        <v>476 - TIENDA MILAGRO 959GLOBALES</v>
      </c>
      <c r="B1056" t="s">
        <v>326</v>
      </c>
      <c r="C1056" t="s">
        <v>327</v>
      </c>
      <c r="D1056" t="s">
        <v>39</v>
      </c>
      <c r="E1056" t="s">
        <v>330</v>
      </c>
      <c r="F1056" t="s">
        <v>27</v>
      </c>
      <c r="G1056">
        <v>2</v>
      </c>
      <c r="H1056">
        <v>2</v>
      </c>
      <c r="I1056">
        <v>2</v>
      </c>
      <c r="N1056">
        <v>2</v>
      </c>
      <c r="T1056" s="42"/>
      <c r="U1056" s="42"/>
      <c r="W1056" t="str">
        <f>VLOOKUP(ARCHIVOS_COMPLETOS_QMI_1_AL_17_SEP_22[[#This Row],[TIENDA HMPV]],Tabla6[[NOMBRE PDV HMPDV]:[RETAIL MAPPING]],2,0)</f>
        <v>PLATINO</v>
      </c>
      <c r="X1056">
        <f>SUM(ARCHIVOS_COMPLETOS_QMI_1_AL_17_SEP_22[[#This Row],[VENTAS MABE]:[OTROS]])</f>
        <v>6</v>
      </c>
      <c r="Y1056" s="42">
        <f>IFERROR(ARCHIVOS_COMPLETOS_QMI_1_AL_17_SEP_22[[#This Row],[VENTAS MABE]]/ARCHIVOS_COMPLETOS_QMI_1_AL_17_SEP_22[[#This Row],[VENTAS INDURAMA]],0)</f>
        <v>1</v>
      </c>
      <c r="Z1056" t="str">
        <f>VLOOKUP(ARCHIVOS_COMPLETOS_QMI_1_AL_17_SEP_22[[#This Row],[Columna1]],Tabla5[CLAVE],1,0)</f>
        <v>476 - TIENDA MILAGRO 959GLOBALES</v>
      </c>
    </row>
    <row r="1057" spans="1:26" x14ac:dyDescent="0.3">
      <c r="A1057" t="str">
        <f>CONCATENATE(ARCHIVOS_COMPLETOS_QMI_1_AL_17_SEP_22[[#This Row],[TIENDA HMPV]],ARCHIVOS_COMPLETOS_QMI_1_AL_17_SEP_22[[#This Row],[LINEA]])</f>
        <v>476 - TIENDA MILAGRO 959LAVADO</v>
      </c>
      <c r="B1057" t="s">
        <v>326</v>
      </c>
      <c r="C1057" t="s">
        <v>327</v>
      </c>
      <c r="D1057" t="s">
        <v>39</v>
      </c>
      <c r="E1057" t="s">
        <v>330</v>
      </c>
      <c r="F1057" t="s">
        <v>28</v>
      </c>
      <c r="G1057">
        <v>3</v>
      </c>
      <c r="H1057">
        <v>3</v>
      </c>
      <c r="I1057">
        <v>0</v>
      </c>
      <c r="J1057">
        <v>1</v>
      </c>
      <c r="M1057">
        <v>1</v>
      </c>
      <c r="N1057">
        <v>2</v>
      </c>
      <c r="T1057" s="42"/>
      <c r="U1057" s="42"/>
      <c r="W1057" t="str">
        <f>VLOOKUP(ARCHIVOS_COMPLETOS_QMI_1_AL_17_SEP_22[[#This Row],[TIENDA HMPV]],Tabla6[[NOMBRE PDV HMPDV]:[RETAIL MAPPING]],2,0)</f>
        <v>PLATINO</v>
      </c>
      <c r="X1057">
        <f>SUM(ARCHIVOS_COMPLETOS_QMI_1_AL_17_SEP_22[[#This Row],[VENTAS MABE]:[OTROS]])</f>
        <v>7</v>
      </c>
      <c r="Y1057" s="42">
        <f>IFERROR(ARCHIVOS_COMPLETOS_QMI_1_AL_17_SEP_22[[#This Row],[VENTAS MABE]]/ARCHIVOS_COMPLETOS_QMI_1_AL_17_SEP_22[[#This Row],[VENTAS INDURAMA]],0)</f>
        <v>0</v>
      </c>
      <c r="Z1057" t="str">
        <f>VLOOKUP(ARCHIVOS_COMPLETOS_QMI_1_AL_17_SEP_22[[#This Row],[Columna1]],Tabla5[CLAVE],1,0)</f>
        <v>476 - TIENDA MILAGRO 959LAVADO</v>
      </c>
    </row>
    <row r="1058" spans="1:26" x14ac:dyDescent="0.3">
      <c r="A1058" t="str">
        <f>CONCATENATE(ARCHIVOS_COMPLETOS_QMI_1_AL_17_SEP_22[[#This Row],[TIENDA HMPV]],ARCHIVOS_COMPLETOS_QMI_1_AL_17_SEP_22[[#This Row],[LINEA]])</f>
        <v>476 - TIENDA MILAGRO 959REFRIGERACIÓN</v>
      </c>
      <c r="B1058" t="s">
        <v>326</v>
      </c>
      <c r="C1058" t="s">
        <v>327</v>
      </c>
      <c r="D1058" t="s">
        <v>39</v>
      </c>
      <c r="E1058" t="s">
        <v>330</v>
      </c>
      <c r="F1058" t="s">
        <v>29</v>
      </c>
      <c r="G1058">
        <v>8</v>
      </c>
      <c r="H1058">
        <v>3</v>
      </c>
      <c r="I1058">
        <v>5</v>
      </c>
      <c r="J1058">
        <v>1</v>
      </c>
      <c r="M1058">
        <v>1</v>
      </c>
      <c r="T1058" s="42"/>
      <c r="U1058" s="42"/>
      <c r="W1058" t="str">
        <f>VLOOKUP(ARCHIVOS_COMPLETOS_QMI_1_AL_17_SEP_22[[#This Row],[TIENDA HMPV]],Tabla6[[NOMBRE PDV HMPDV]:[RETAIL MAPPING]],2,0)</f>
        <v>PLATINO</v>
      </c>
      <c r="X1058">
        <f>SUM(ARCHIVOS_COMPLETOS_QMI_1_AL_17_SEP_22[[#This Row],[VENTAS MABE]:[OTROS]])</f>
        <v>10</v>
      </c>
      <c r="Y1058" s="42">
        <f>IFERROR(ARCHIVOS_COMPLETOS_QMI_1_AL_17_SEP_22[[#This Row],[VENTAS MABE]]/ARCHIVOS_COMPLETOS_QMI_1_AL_17_SEP_22[[#This Row],[VENTAS INDURAMA]],0)</f>
        <v>0.6</v>
      </c>
      <c r="Z1058" t="str">
        <f>VLOOKUP(ARCHIVOS_COMPLETOS_QMI_1_AL_17_SEP_22[[#This Row],[Columna1]],Tabla5[CLAVE],1,0)</f>
        <v>476 - TIENDA MILAGRO 959REFRIGERACIÓN</v>
      </c>
    </row>
    <row r="1059" spans="1:26" x14ac:dyDescent="0.3">
      <c r="A1059" t="str">
        <f>CONCATENATE(ARCHIVOS_COMPLETOS_QMI_1_AL_17_SEP_22[[#This Row],[TIENDA HMPV]],ARCHIVOS_COMPLETOS_QMI_1_AL_17_SEP_22[[#This Row],[LINEA]])</f>
        <v>513 - PORTETEAIRES</v>
      </c>
      <c r="B1059" t="s">
        <v>333</v>
      </c>
      <c r="C1059" t="s">
        <v>331</v>
      </c>
      <c r="D1059" t="s">
        <v>30</v>
      </c>
      <c r="E1059" t="s">
        <v>332</v>
      </c>
      <c r="F1059" t="s">
        <v>25</v>
      </c>
      <c r="G1059">
        <v>2</v>
      </c>
      <c r="H1059">
        <v>1</v>
      </c>
      <c r="I1059">
        <v>3</v>
      </c>
      <c r="K1059">
        <v>1</v>
      </c>
      <c r="L1059">
        <v>0</v>
      </c>
      <c r="T1059" s="42"/>
      <c r="U1059" s="42"/>
      <c r="W1059" t="str">
        <f>VLOOKUP(ARCHIVOS_COMPLETOS_QMI_1_AL_17_SEP_22[[#This Row],[TIENDA HMPV]],Tabla6[[NOMBRE PDV HMPDV]:[RETAIL MAPPING]],2,0)</f>
        <v>PLATINO</v>
      </c>
      <c r="X1059">
        <f>SUM(ARCHIVOS_COMPLETOS_QMI_1_AL_17_SEP_22[[#This Row],[VENTAS MABE]:[OTROS]])</f>
        <v>5</v>
      </c>
      <c r="Y1059" s="42">
        <f>IFERROR(ARCHIVOS_COMPLETOS_QMI_1_AL_17_SEP_22[[#This Row],[VENTAS MABE]]/ARCHIVOS_COMPLETOS_QMI_1_AL_17_SEP_22[[#This Row],[VENTAS INDURAMA]],0)</f>
        <v>0.33333333333333331</v>
      </c>
      <c r="Z1059" t="str">
        <f>VLOOKUP(ARCHIVOS_COMPLETOS_QMI_1_AL_17_SEP_22[[#This Row],[Columna1]],Tabla5[CLAVE],1,0)</f>
        <v>513 - PORTETEAIRES</v>
      </c>
    </row>
    <row r="1060" spans="1:26" x14ac:dyDescent="0.3">
      <c r="A1060" t="str">
        <f>CONCATENATE(ARCHIVOS_COMPLETOS_QMI_1_AL_17_SEP_22[[#This Row],[TIENDA HMPV]],ARCHIVOS_COMPLETOS_QMI_1_AL_17_SEP_22[[#This Row],[LINEA]])</f>
        <v>513 - PORTETECOCINAS</v>
      </c>
      <c r="B1060" t="s">
        <v>333</v>
      </c>
      <c r="C1060" t="s">
        <v>331</v>
      </c>
      <c r="D1060" t="s">
        <v>30</v>
      </c>
      <c r="E1060" t="s">
        <v>332</v>
      </c>
      <c r="F1060" t="s">
        <v>26</v>
      </c>
      <c r="G1060">
        <v>18</v>
      </c>
      <c r="H1060">
        <v>7</v>
      </c>
      <c r="I1060">
        <v>3</v>
      </c>
      <c r="K1060">
        <v>0</v>
      </c>
      <c r="L1060">
        <v>0</v>
      </c>
      <c r="T1060" s="42"/>
      <c r="U1060" s="42"/>
      <c r="W1060" t="str">
        <f>VLOOKUP(ARCHIVOS_COMPLETOS_QMI_1_AL_17_SEP_22[[#This Row],[TIENDA HMPV]],Tabla6[[NOMBRE PDV HMPDV]:[RETAIL MAPPING]],2,0)</f>
        <v>PLATINO</v>
      </c>
      <c r="X1060">
        <f>SUM(ARCHIVOS_COMPLETOS_QMI_1_AL_17_SEP_22[[#This Row],[VENTAS MABE]:[OTROS]])</f>
        <v>10</v>
      </c>
      <c r="Y1060" s="42">
        <f>IFERROR(ARCHIVOS_COMPLETOS_QMI_1_AL_17_SEP_22[[#This Row],[VENTAS MABE]]/ARCHIVOS_COMPLETOS_QMI_1_AL_17_SEP_22[[#This Row],[VENTAS INDURAMA]],0)</f>
        <v>2.3333333333333335</v>
      </c>
      <c r="Z1060" t="str">
        <f>VLOOKUP(ARCHIVOS_COMPLETOS_QMI_1_AL_17_SEP_22[[#This Row],[Columna1]],Tabla5[CLAVE],1,0)</f>
        <v>513 - PORTETECOCINAS</v>
      </c>
    </row>
    <row r="1061" spans="1:26" x14ac:dyDescent="0.3">
      <c r="A1061" t="str">
        <f>CONCATENATE(ARCHIVOS_COMPLETOS_QMI_1_AL_17_SEP_22[[#This Row],[TIENDA HMPV]],ARCHIVOS_COMPLETOS_QMI_1_AL_17_SEP_22[[#This Row],[LINEA]])</f>
        <v>513 - PORTETEEMPOTRE</v>
      </c>
      <c r="B1061" t="s">
        <v>333</v>
      </c>
      <c r="C1061" t="s">
        <v>331</v>
      </c>
      <c r="D1061" t="s">
        <v>30</v>
      </c>
      <c r="E1061" t="s">
        <v>332</v>
      </c>
      <c r="F1061" t="s">
        <v>32</v>
      </c>
      <c r="G1061">
        <v>0</v>
      </c>
      <c r="H1061">
        <v>0</v>
      </c>
      <c r="I1061">
        <v>0</v>
      </c>
      <c r="K1061">
        <v>0</v>
      </c>
      <c r="L1061">
        <v>0</v>
      </c>
      <c r="T1061" s="42"/>
      <c r="U1061" s="42"/>
      <c r="W1061" t="str">
        <f>VLOOKUP(ARCHIVOS_COMPLETOS_QMI_1_AL_17_SEP_22[[#This Row],[TIENDA HMPV]],Tabla6[[NOMBRE PDV HMPDV]:[RETAIL MAPPING]],2,0)</f>
        <v>PLATINO</v>
      </c>
      <c r="X1061">
        <f>SUM(ARCHIVOS_COMPLETOS_QMI_1_AL_17_SEP_22[[#This Row],[VENTAS MABE]:[OTROS]])</f>
        <v>0</v>
      </c>
      <c r="Y1061" s="42">
        <f>IFERROR(ARCHIVOS_COMPLETOS_QMI_1_AL_17_SEP_22[[#This Row],[VENTAS MABE]]/ARCHIVOS_COMPLETOS_QMI_1_AL_17_SEP_22[[#This Row],[VENTAS INDURAMA]],0)</f>
        <v>0</v>
      </c>
      <c r="Z1061" t="str">
        <f>VLOOKUP(ARCHIVOS_COMPLETOS_QMI_1_AL_17_SEP_22[[#This Row],[Columna1]],Tabla5[CLAVE],1,0)</f>
        <v>513 - PORTETEEMPOTRE</v>
      </c>
    </row>
    <row r="1062" spans="1:26" x14ac:dyDescent="0.3">
      <c r="A1062" t="str">
        <f>CONCATENATE(ARCHIVOS_COMPLETOS_QMI_1_AL_17_SEP_22[[#This Row],[TIENDA HMPV]],ARCHIVOS_COMPLETOS_QMI_1_AL_17_SEP_22[[#This Row],[LINEA]])</f>
        <v>513 - PORTETEGLOBALES</v>
      </c>
      <c r="B1062" t="s">
        <v>333</v>
      </c>
      <c r="C1062" t="s">
        <v>331</v>
      </c>
      <c r="D1062" t="s">
        <v>30</v>
      </c>
      <c r="E1062" t="s">
        <v>332</v>
      </c>
      <c r="F1062" t="s">
        <v>27</v>
      </c>
      <c r="G1062">
        <v>3</v>
      </c>
      <c r="H1062">
        <v>2</v>
      </c>
      <c r="I1062">
        <v>1</v>
      </c>
      <c r="K1062">
        <v>0</v>
      </c>
      <c r="L1062">
        <v>1</v>
      </c>
      <c r="T1062" s="42"/>
      <c r="U1062" s="42"/>
      <c r="W1062" t="str">
        <f>VLOOKUP(ARCHIVOS_COMPLETOS_QMI_1_AL_17_SEP_22[[#This Row],[TIENDA HMPV]],Tabla6[[NOMBRE PDV HMPDV]:[RETAIL MAPPING]],2,0)</f>
        <v>PLATINO</v>
      </c>
      <c r="X1062">
        <f>SUM(ARCHIVOS_COMPLETOS_QMI_1_AL_17_SEP_22[[#This Row],[VENTAS MABE]:[OTROS]])</f>
        <v>4</v>
      </c>
      <c r="Y1062" s="42">
        <f>IFERROR(ARCHIVOS_COMPLETOS_QMI_1_AL_17_SEP_22[[#This Row],[VENTAS MABE]]/ARCHIVOS_COMPLETOS_QMI_1_AL_17_SEP_22[[#This Row],[VENTAS INDURAMA]],0)</f>
        <v>2</v>
      </c>
      <c r="Z1062" t="str">
        <f>VLOOKUP(ARCHIVOS_COMPLETOS_QMI_1_AL_17_SEP_22[[#This Row],[Columna1]],Tabla5[CLAVE],1,0)</f>
        <v>513 - PORTETEGLOBALES</v>
      </c>
    </row>
    <row r="1063" spans="1:26" x14ac:dyDescent="0.3">
      <c r="A1063" t="str">
        <f>CONCATENATE(ARCHIVOS_COMPLETOS_QMI_1_AL_17_SEP_22[[#This Row],[TIENDA HMPV]],ARCHIVOS_COMPLETOS_QMI_1_AL_17_SEP_22[[#This Row],[LINEA]])</f>
        <v>513 - PORTETELAVADO</v>
      </c>
      <c r="B1063" t="s">
        <v>333</v>
      </c>
      <c r="C1063" t="s">
        <v>331</v>
      </c>
      <c r="D1063" t="s">
        <v>30</v>
      </c>
      <c r="E1063" t="s">
        <v>332</v>
      </c>
      <c r="F1063" t="s">
        <v>28</v>
      </c>
      <c r="G1063">
        <v>5</v>
      </c>
      <c r="H1063">
        <v>2</v>
      </c>
      <c r="I1063">
        <v>0</v>
      </c>
      <c r="K1063">
        <v>3</v>
      </c>
      <c r="L1063">
        <v>2</v>
      </c>
      <c r="T1063" s="42"/>
      <c r="U1063" s="42"/>
      <c r="W1063" t="str">
        <f>VLOOKUP(ARCHIVOS_COMPLETOS_QMI_1_AL_17_SEP_22[[#This Row],[TIENDA HMPV]],Tabla6[[NOMBRE PDV HMPDV]:[RETAIL MAPPING]],2,0)</f>
        <v>PLATINO</v>
      </c>
      <c r="X1063">
        <f>SUM(ARCHIVOS_COMPLETOS_QMI_1_AL_17_SEP_22[[#This Row],[VENTAS MABE]:[OTROS]])</f>
        <v>7</v>
      </c>
      <c r="Y1063" s="42">
        <f>IFERROR(ARCHIVOS_COMPLETOS_QMI_1_AL_17_SEP_22[[#This Row],[VENTAS MABE]]/ARCHIVOS_COMPLETOS_QMI_1_AL_17_SEP_22[[#This Row],[VENTAS INDURAMA]],0)</f>
        <v>0</v>
      </c>
      <c r="Z1063" t="str">
        <f>VLOOKUP(ARCHIVOS_COMPLETOS_QMI_1_AL_17_SEP_22[[#This Row],[Columna1]],Tabla5[CLAVE],1,0)</f>
        <v>513 - PORTETELAVADO</v>
      </c>
    </row>
    <row r="1064" spans="1:26" x14ac:dyDescent="0.3">
      <c r="A1064" t="str">
        <f>CONCATENATE(ARCHIVOS_COMPLETOS_QMI_1_AL_17_SEP_22[[#This Row],[TIENDA HMPV]],ARCHIVOS_COMPLETOS_QMI_1_AL_17_SEP_22[[#This Row],[LINEA]])</f>
        <v>513 - PORTETEREFRIGERACIÓN</v>
      </c>
      <c r="B1064" t="s">
        <v>333</v>
      </c>
      <c r="C1064" t="s">
        <v>331</v>
      </c>
      <c r="D1064" t="s">
        <v>30</v>
      </c>
      <c r="E1064" t="s">
        <v>332</v>
      </c>
      <c r="F1064" t="s">
        <v>29</v>
      </c>
      <c r="G1064">
        <v>18</v>
      </c>
      <c r="H1064">
        <v>8</v>
      </c>
      <c r="I1064">
        <v>8</v>
      </c>
      <c r="T1064" s="42"/>
      <c r="U1064" s="42"/>
      <c r="W1064" t="str">
        <f>VLOOKUP(ARCHIVOS_COMPLETOS_QMI_1_AL_17_SEP_22[[#This Row],[TIENDA HMPV]],Tabla6[[NOMBRE PDV HMPDV]:[RETAIL MAPPING]],2,0)</f>
        <v>PLATINO</v>
      </c>
      <c r="X1064">
        <f>SUM(ARCHIVOS_COMPLETOS_QMI_1_AL_17_SEP_22[[#This Row],[VENTAS MABE]:[OTROS]])</f>
        <v>16</v>
      </c>
      <c r="Y1064" s="42">
        <f>IFERROR(ARCHIVOS_COMPLETOS_QMI_1_AL_17_SEP_22[[#This Row],[VENTAS MABE]]/ARCHIVOS_COMPLETOS_QMI_1_AL_17_SEP_22[[#This Row],[VENTAS INDURAMA]],0)</f>
        <v>1</v>
      </c>
      <c r="Z1064" t="str">
        <f>VLOOKUP(ARCHIVOS_COMPLETOS_QMI_1_AL_17_SEP_22[[#This Row],[Columna1]],Tabla5[CLAVE],1,0)</f>
        <v>513 - PORTETEREFRIGERACIÓN</v>
      </c>
    </row>
    <row r="1065" spans="1:26" x14ac:dyDescent="0.3">
      <c r="A1065" t="str">
        <f>CONCATENATE(ARCHIVOS_COMPLETOS_QMI_1_AL_17_SEP_22[[#This Row],[TIENDA HMPV]],ARCHIVOS_COMPLETOS_QMI_1_AL_17_SEP_22[[#This Row],[LINEA]])</f>
        <v>269 - C.C. EL JARDINCOCINAS</v>
      </c>
      <c r="B1065" t="s">
        <v>334</v>
      </c>
      <c r="C1065" t="s">
        <v>335</v>
      </c>
      <c r="D1065" t="s">
        <v>45</v>
      </c>
      <c r="E1065" t="s">
        <v>336</v>
      </c>
      <c r="F1065" t="s">
        <v>26</v>
      </c>
      <c r="G1065">
        <v>17</v>
      </c>
      <c r="H1065">
        <v>5</v>
      </c>
      <c r="I1065">
        <v>1</v>
      </c>
      <c r="J1065">
        <v>1</v>
      </c>
      <c r="K1065">
        <v>0</v>
      </c>
      <c r="L1065">
        <v>0</v>
      </c>
      <c r="M1065">
        <v>0</v>
      </c>
      <c r="T1065" s="42"/>
      <c r="U1065" s="42"/>
      <c r="W1065" t="str">
        <f>VLOOKUP(ARCHIVOS_COMPLETOS_QMI_1_AL_17_SEP_22[[#This Row],[TIENDA HMPV]],Tabla6[[NOMBRE PDV HMPDV]:[RETAIL MAPPING]],2,0)</f>
        <v>PLATINO</v>
      </c>
      <c r="X1065">
        <f>SUM(ARCHIVOS_COMPLETOS_QMI_1_AL_17_SEP_22[[#This Row],[VENTAS MABE]:[OTROS]])</f>
        <v>7</v>
      </c>
      <c r="Y1065" s="42">
        <f>IFERROR(ARCHIVOS_COMPLETOS_QMI_1_AL_17_SEP_22[[#This Row],[VENTAS MABE]]/ARCHIVOS_COMPLETOS_QMI_1_AL_17_SEP_22[[#This Row],[VENTAS INDURAMA]],0)</f>
        <v>5</v>
      </c>
      <c r="Z1065" t="str">
        <f>VLOOKUP(ARCHIVOS_COMPLETOS_QMI_1_AL_17_SEP_22[[#This Row],[Columna1]],Tabla5[CLAVE],1,0)</f>
        <v>269 - C.C. EL JARDINCOCINAS</v>
      </c>
    </row>
    <row r="1066" spans="1:26" x14ac:dyDescent="0.3">
      <c r="A1066" t="str">
        <f>CONCATENATE(ARCHIVOS_COMPLETOS_QMI_1_AL_17_SEP_22[[#This Row],[TIENDA HMPV]],ARCHIVOS_COMPLETOS_QMI_1_AL_17_SEP_22[[#This Row],[LINEA]])</f>
        <v>269 - C.C. EL JARDINEMPOTRE</v>
      </c>
      <c r="B1066" t="s">
        <v>334</v>
      </c>
      <c r="C1066" t="s">
        <v>335</v>
      </c>
      <c r="D1066" t="s">
        <v>45</v>
      </c>
      <c r="E1066" t="s">
        <v>336</v>
      </c>
      <c r="F1066" t="s">
        <v>32</v>
      </c>
      <c r="G1066">
        <v>5</v>
      </c>
      <c r="H1066">
        <v>3</v>
      </c>
      <c r="J1066">
        <v>0</v>
      </c>
      <c r="K1066">
        <v>0</v>
      </c>
      <c r="L1066">
        <v>0</v>
      </c>
      <c r="M1066">
        <v>0</v>
      </c>
      <c r="P1066">
        <v>8</v>
      </c>
      <c r="R1066">
        <v>1</v>
      </c>
      <c r="T1066" s="42"/>
      <c r="U1066" s="42"/>
      <c r="W1066" t="str">
        <f>VLOOKUP(ARCHIVOS_COMPLETOS_QMI_1_AL_17_SEP_22[[#This Row],[TIENDA HMPV]],Tabla6[[NOMBRE PDV HMPDV]:[RETAIL MAPPING]],2,0)</f>
        <v>PLATINO</v>
      </c>
      <c r="X1066">
        <f>SUM(ARCHIVOS_COMPLETOS_QMI_1_AL_17_SEP_22[[#This Row],[VENTAS MABE]:[OTROS]])</f>
        <v>12</v>
      </c>
      <c r="Y1066" s="42">
        <f>IFERROR(ARCHIVOS_COMPLETOS_QMI_1_AL_17_SEP_22[[#This Row],[VENTAS MABE]]/ARCHIVOS_COMPLETOS_QMI_1_AL_17_SEP_22[[#This Row],[VENTAS INDURAMA]],0)</f>
        <v>0</v>
      </c>
      <c r="Z1066" t="str">
        <f>VLOOKUP(ARCHIVOS_COMPLETOS_QMI_1_AL_17_SEP_22[[#This Row],[Columna1]],Tabla5[CLAVE],1,0)</f>
        <v>269 - C.C. EL JARDINEMPOTRE</v>
      </c>
    </row>
    <row r="1067" spans="1:26" x14ac:dyDescent="0.3">
      <c r="A1067" t="str">
        <f>CONCATENATE(ARCHIVOS_COMPLETOS_QMI_1_AL_17_SEP_22[[#This Row],[TIENDA HMPV]],ARCHIVOS_COMPLETOS_QMI_1_AL_17_SEP_22[[#This Row],[LINEA]])</f>
        <v>269 - C.C. EL JARDINGLOBALES</v>
      </c>
      <c r="B1067" t="s">
        <v>334</v>
      </c>
      <c r="C1067" t="s">
        <v>335</v>
      </c>
      <c r="D1067" t="s">
        <v>45</v>
      </c>
      <c r="E1067" t="s">
        <v>336</v>
      </c>
      <c r="F1067" t="s">
        <v>27</v>
      </c>
      <c r="G1067">
        <v>22</v>
      </c>
      <c r="H1067">
        <v>5</v>
      </c>
      <c r="I1067">
        <v>2</v>
      </c>
      <c r="J1067">
        <v>1</v>
      </c>
      <c r="K1067">
        <v>1</v>
      </c>
      <c r="L1067">
        <v>1</v>
      </c>
      <c r="M1067">
        <v>2</v>
      </c>
      <c r="T1067" s="42"/>
      <c r="U1067" s="42"/>
      <c r="W1067" t="str">
        <f>VLOOKUP(ARCHIVOS_COMPLETOS_QMI_1_AL_17_SEP_22[[#This Row],[TIENDA HMPV]],Tabla6[[NOMBRE PDV HMPDV]:[RETAIL MAPPING]],2,0)</f>
        <v>PLATINO</v>
      </c>
      <c r="X1067">
        <f>SUM(ARCHIVOS_COMPLETOS_QMI_1_AL_17_SEP_22[[#This Row],[VENTAS MABE]:[OTROS]])</f>
        <v>12</v>
      </c>
      <c r="Y1067" s="42">
        <f>IFERROR(ARCHIVOS_COMPLETOS_QMI_1_AL_17_SEP_22[[#This Row],[VENTAS MABE]]/ARCHIVOS_COMPLETOS_QMI_1_AL_17_SEP_22[[#This Row],[VENTAS INDURAMA]],0)</f>
        <v>2.5</v>
      </c>
      <c r="Z1067" t="str">
        <f>VLOOKUP(ARCHIVOS_COMPLETOS_QMI_1_AL_17_SEP_22[[#This Row],[Columna1]],Tabla5[CLAVE],1,0)</f>
        <v>269 - C.C. EL JARDINGLOBALES</v>
      </c>
    </row>
    <row r="1068" spans="1:26" x14ac:dyDescent="0.3">
      <c r="A1068" t="str">
        <f>CONCATENATE(ARCHIVOS_COMPLETOS_QMI_1_AL_17_SEP_22[[#This Row],[TIENDA HMPV]],ARCHIVOS_COMPLETOS_QMI_1_AL_17_SEP_22[[#This Row],[LINEA]])</f>
        <v>269 - C.C. EL JARDINLAVADO</v>
      </c>
      <c r="B1068" t="s">
        <v>334</v>
      </c>
      <c r="C1068" t="s">
        <v>335</v>
      </c>
      <c r="D1068" t="s">
        <v>45</v>
      </c>
      <c r="E1068" t="s">
        <v>336</v>
      </c>
      <c r="F1068" t="s">
        <v>28</v>
      </c>
      <c r="G1068">
        <v>26</v>
      </c>
      <c r="H1068">
        <v>2</v>
      </c>
      <c r="J1068">
        <v>17</v>
      </c>
      <c r="K1068">
        <v>7</v>
      </c>
      <c r="L1068">
        <v>4</v>
      </c>
      <c r="M1068">
        <v>1</v>
      </c>
      <c r="T1068" s="42"/>
      <c r="U1068" s="42"/>
      <c r="W1068" t="str">
        <f>VLOOKUP(ARCHIVOS_COMPLETOS_QMI_1_AL_17_SEP_22[[#This Row],[TIENDA HMPV]],Tabla6[[NOMBRE PDV HMPDV]:[RETAIL MAPPING]],2,0)</f>
        <v>PLATINO</v>
      </c>
      <c r="X1068">
        <f>SUM(ARCHIVOS_COMPLETOS_QMI_1_AL_17_SEP_22[[#This Row],[VENTAS MABE]:[OTROS]])</f>
        <v>31</v>
      </c>
      <c r="Y1068" s="42">
        <f>IFERROR(ARCHIVOS_COMPLETOS_QMI_1_AL_17_SEP_22[[#This Row],[VENTAS MABE]]/ARCHIVOS_COMPLETOS_QMI_1_AL_17_SEP_22[[#This Row],[VENTAS INDURAMA]],0)</f>
        <v>0</v>
      </c>
      <c r="Z1068" t="str">
        <f>VLOOKUP(ARCHIVOS_COMPLETOS_QMI_1_AL_17_SEP_22[[#This Row],[Columna1]],Tabla5[CLAVE],1,0)</f>
        <v>269 - C.C. EL JARDINLAVADO</v>
      </c>
    </row>
    <row r="1069" spans="1:26" x14ac:dyDescent="0.3">
      <c r="A1069" t="str">
        <f>CONCATENATE(ARCHIVOS_COMPLETOS_QMI_1_AL_17_SEP_22[[#This Row],[TIENDA HMPV]],ARCHIVOS_COMPLETOS_QMI_1_AL_17_SEP_22[[#This Row],[LINEA]])</f>
        <v>269 - C.C. EL JARDINREFRIGERACIÓN</v>
      </c>
      <c r="B1069" t="s">
        <v>334</v>
      </c>
      <c r="C1069" t="s">
        <v>335</v>
      </c>
      <c r="D1069" t="s">
        <v>45</v>
      </c>
      <c r="E1069" t="s">
        <v>336</v>
      </c>
      <c r="F1069" t="s">
        <v>29</v>
      </c>
      <c r="G1069">
        <v>18</v>
      </c>
      <c r="H1069">
        <v>8</v>
      </c>
      <c r="I1069">
        <v>3</v>
      </c>
      <c r="J1069">
        <v>2</v>
      </c>
      <c r="K1069">
        <v>3</v>
      </c>
      <c r="L1069">
        <v>0</v>
      </c>
      <c r="M1069">
        <v>8</v>
      </c>
      <c r="P1069">
        <v>1</v>
      </c>
      <c r="T1069" s="42"/>
      <c r="U1069" s="42"/>
      <c r="W1069" t="str">
        <f>VLOOKUP(ARCHIVOS_COMPLETOS_QMI_1_AL_17_SEP_22[[#This Row],[TIENDA HMPV]],Tabla6[[NOMBRE PDV HMPDV]:[RETAIL MAPPING]],2,0)</f>
        <v>PLATINO</v>
      </c>
      <c r="X1069">
        <f>SUM(ARCHIVOS_COMPLETOS_QMI_1_AL_17_SEP_22[[#This Row],[VENTAS MABE]:[OTROS]])</f>
        <v>25</v>
      </c>
      <c r="Y1069" s="42">
        <f>IFERROR(ARCHIVOS_COMPLETOS_QMI_1_AL_17_SEP_22[[#This Row],[VENTAS MABE]]/ARCHIVOS_COMPLETOS_QMI_1_AL_17_SEP_22[[#This Row],[VENTAS INDURAMA]],0)</f>
        <v>2.6666666666666665</v>
      </c>
      <c r="Z1069" t="str">
        <f>VLOOKUP(ARCHIVOS_COMPLETOS_QMI_1_AL_17_SEP_22[[#This Row],[Columna1]],Tabla5[CLAVE],1,0)</f>
        <v>269 - C.C. EL JARDINREFRIGERACIÓN</v>
      </c>
    </row>
    <row r="1070" spans="1:26" x14ac:dyDescent="0.3">
      <c r="A1070" t="str">
        <f>CONCATENATE(ARCHIVOS_COMPLETOS_QMI_1_AL_17_SEP_22[[#This Row],[TIENDA HMPV]],ARCHIVOS_COMPLETOS_QMI_1_AL_17_SEP_22[[#This Row],[LINEA]])</f>
        <v>70 - C.C. SCALAAIRES</v>
      </c>
      <c r="B1070" t="s">
        <v>1477</v>
      </c>
      <c r="C1070" t="s">
        <v>643</v>
      </c>
      <c r="D1070" t="s">
        <v>45</v>
      </c>
      <c r="E1070" t="s">
        <v>896</v>
      </c>
      <c r="F1070" t="s">
        <v>25</v>
      </c>
      <c r="G1070">
        <v>0</v>
      </c>
      <c r="H1070">
        <v>0</v>
      </c>
      <c r="T1070" s="42"/>
      <c r="U1070" s="42"/>
      <c r="W1070" t="str">
        <f>VLOOKUP(ARCHIVOS_COMPLETOS_QMI_1_AL_17_SEP_22[[#This Row],[TIENDA HMPV]],Tabla6[[NOMBRE PDV HMPDV]:[RETAIL MAPPING]],2,0)</f>
        <v>PLATINO</v>
      </c>
      <c r="X1070">
        <f>SUM(ARCHIVOS_COMPLETOS_QMI_1_AL_17_SEP_22[[#This Row],[VENTAS MABE]:[OTROS]])</f>
        <v>0</v>
      </c>
      <c r="Y1070" s="42">
        <f>IFERROR(ARCHIVOS_COMPLETOS_QMI_1_AL_17_SEP_22[[#This Row],[VENTAS MABE]]/ARCHIVOS_COMPLETOS_QMI_1_AL_17_SEP_22[[#This Row],[VENTAS INDURAMA]],0)</f>
        <v>0</v>
      </c>
      <c r="Z1070" t="str">
        <f>VLOOKUP(ARCHIVOS_COMPLETOS_QMI_1_AL_17_SEP_22[[#This Row],[Columna1]],Tabla5[CLAVE],1,0)</f>
        <v>70 - C.C. SCALAAIRES</v>
      </c>
    </row>
    <row r="1071" spans="1:26" x14ac:dyDescent="0.3">
      <c r="A1071" t="str">
        <f>CONCATENATE(ARCHIVOS_COMPLETOS_QMI_1_AL_17_SEP_22[[#This Row],[TIENDA HMPV]],ARCHIVOS_COMPLETOS_QMI_1_AL_17_SEP_22[[#This Row],[LINEA]])</f>
        <v>70 - C.C. SCALACOCINAS</v>
      </c>
      <c r="B1071" t="s">
        <v>1477</v>
      </c>
      <c r="C1071" t="s">
        <v>643</v>
      </c>
      <c r="D1071" t="s">
        <v>45</v>
      </c>
      <c r="E1071" t="s">
        <v>896</v>
      </c>
      <c r="F1071" t="s">
        <v>26</v>
      </c>
      <c r="G1071">
        <v>10</v>
      </c>
      <c r="H1071">
        <v>2</v>
      </c>
      <c r="J1071">
        <v>1</v>
      </c>
      <c r="K1071">
        <v>1</v>
      </c>
      <c r="T1071" s="42"/>
      <c r="U1071" s="42"/>
      <c r="W1071" t="str">
        <f>VLOOKUP(ARCHIVOS_COMPLETOS_QMI_1_AL_17_SEP_22[[#This Row],[TIENDA HMPV]],Tabla6[[NOMBRE PDV HMPDV]:[RETAIL MAPPING]],2,0)</f>
        <v>PLATINO</v>
      </c>
      <c r="X1071">
        <f>SUM(ARCHIVOS_COMPLETOS_QMI_1_AL_17_SEP_22[[#This Row],[VENTAS MABE]:[OTROS]])</f>
        <v>4</v>
      </c>
      <c r="Y1071" s="42">
        <f>IFERROR(ARCHIVOS_COMPLETOS_QMI_1_AL_17_SEP_22[[#This Row],[VENTAS MABE]]/ARCHIVOS_COMPLETOS_QMI_1_AL_17_SEP_22[[#This Row],[VENTAS INDURAMA]],0)</f>
        <v>0</v>
      </c>
      <c r="Z1071" t="str">
        <f>VLOOKUP(ARCHIVOS_COMPLETOS_QMI_1_AL_17_SEP_22[[#This Row],[Columna1]],Tabla5[CLAVE],1,0)</f>
        <v>70 - C.C. SCALACOCINAS</v>
      </c>
    </row>
    <row r="1072" spans="1:26" x14ac:dyDescent="0.3">
      <c r="A1072" t="str">
        <f>CONCATENATE(ARCHIVOS_COMPLETOS_QMI_1_AL_17_SEP_22[[#This Row],[TIENDA HMPV]],ARCHIVOS_COMPLETOS_QMI_1_AL_17_SEP_22[[#This Row],[LINEA]])</f>
        <v>70 - C.C. SCALAEMPOTRE</v>
      </c>
      <c r="B1072" t="s">
        <v>1477</v>
      </c>
      <c r="C1072" t="s">
        <v>643</v>
      </c>
      <c r="D1072" t="s">
        <v>45</v>
      </c>
      <c r="E1072" t="s">
        <v>896</v>
      </c>
      <c r="F1072" t="s">
        <v>32</v>
      </c>
      <c r="G1072">
        <v>12</v>
      </c>
      <c r="H1072">
        <v>13</v>
      </c>
      <c r="I1072">
        <v>1</v>
      </c>
      <c r="J1072">
        <v>4</v>
      </c>
      <c r="M1072">
        <v>1</v>
      </c>
      <c r="P1072">
        <v>6</v>
      </c>
      <c r="T1072" s="42"/>
      <c r="U1072" s="42"/>
      <c r="W1072" t="str">
        <f>VLOOKUP(ARCHIVOS_COMPLETOS_QMI_1_AL_17_SEP_22[[#This Row],[TIENDA HMPV]],Tabla6[[NOMBRE PDV HMPDV]:[RETAIL MAPPING]],2,0)</f>
        <v>PLATINO</v>
      </c>
      <c r="X1072">
        <f>SUM(ARCHIVOS_COMPLETOS_QMI_1_AL_17_SEP_22[[#This Row],[VENTAS MABE]:[OTROS]])</f>
        <v>25</v>
      </c>
      <c r="Y1072" s="42">
        <f>IFERROR(ARCHIVOS_COMPLETOS_QMI_1_AL_17_SEP_22[[#This Row],[VENTAS MABE]]/ARCHIVOS_COMPLETOS_QMI_1_AL_17_SEP_22[[#This Row],[VENTAS INDURAMA]],0)</f>
        <v>13</v>
      </c>
      <c r="Z1072" t="str">
        <f>VLOOKUP(ARCHIVOS_COMPLETOS_QMI_1_AL_17_SEP_22[[#This Row],[Columna1]],Tabla5[CLAVE],1,0)</f>
        <v>70 - C.C. SCALAEMPOTRE</v>
      </c>
    </row>
    <row r="1073" spans="1:26" x14ac:dyDescent="0.3">
      <c r="A1073" t="str">
        <f>CONCATENATE(ARCHIVOS_COMPLETOS_QMI_1_AL_17_SEP_22[[#This Row],[TIENDA HMPV]],ARCHIVOS_COMPLETOS_QMI_1_AL_17_SEP_22[[#This Row],[LINEA]])</f>
        <v>70 - C.C. SCALAGLOBALES</v>
      </c>
      <c r="B1073" t="s">
        <v>1477</v>
      </c>
      <c r="C1073" t="s">
        <v>643</v>
      </c>
      <c r="D1073" t="s">
        <v>45</v>
      </c>
      <c r="E1073" t="s">
        <v>896</v>
      </c>
      <c r="F1073" t="s">
        <v>27</v>
      </c>
      <c r="G1073">
        <v>25</v>
      </c>
      <c r="H1073">
        <v>9</v>
      </c>
      <c r="J1073">
        <v>0</v>
      </c>
      <c r="T1073" s="42"/>
      <c r="U1073" s="42"/>
      <c r="W1073" t="str">
        <f>VLOOKUP(ARCHIVOS_COMPLETOS_QMI_1_AL_17_SEP_22[[#This Row],[TIENDA HMPV]],Tabla6[[NOMBRE PDV HMPDV]:[RETAIL MAPPING]],2,0)</f>
        <v>PLATINO</v>
      </c>
      <c r="X1073">
        <f>SUM(ARCHIVOS_COMPLETOS_QMI_1_AL_17_SEP_22[[#This Row],[VENTAS MABE]:[OTROS]])</f>
        <v>9</v>
      </c>
      <c r="Y1073" s="42">
        <f>IFERROR(ARCHIVOS_COMPLETOS_QMI_1_AL_17_SEP_22[[#This Row],[VENTAS MABE]]/ARCHIVOS_COMPLETOS_QMI_1_AL_17_SEP_22[[#This Row],[VENTAS INDURAMA]],0)</f>
        <v>0</v>
      </c>
      <c r="Z1073" t="str">
        <f>VLOOKUP(ARCHIVOS_COMPLETOS_QMI_1_AL_17_SEP_22[[#This Row],[Columna1]],Tabla5[CLAVE],1,0)</f>
        <v>70 - C.C. SCALAGLOBALES</v>
      </c>
    </row>
    <row r="1074" spans="1:26" x14ac:dyDescent="0.3">
      <c r="A1074" t="str">
        <f>CONCATENATE(ARCHIVOS_COMPLETOS_QMI_1_AL_17_SEP_22[[#This Row],[TIENDA HMPV]],ARCHIVOS_COMPLETOS_QMI_1_AL_17_SEP_22[[#This Row],[LINEA]])</f>
        <v>70 - C.C. SCALALAVADO</v>
      </c>
      <c r="B1074" t="s">
        <v>1477</v>
      </c>
      <c r="C1074" t="s">
        <v>643</v>
      </c>
      <c r="D1074" t="s">
        <v>45</v>
      </c>
      <c r="E1074" t="s">
        <v>896</v>
      </c>
      <c r="F1074" t="s">
        <v>28</v>
      </c>
      <c r="G1074">
        <v>27</v>
      </c>
      <c r="H1074">
        <v>12</v>
      </c>
      <c r="J1074">
        <v>8</v>
      </c>
      <c r="K1074">
        <v>6</v>
      </c>
      <c r="L1074">
        <v>2</v>
      </c>
      <c r="T1074" s="42"/>
      <c r="U1074" s="42"/>
      <c r="W1074" t="str">
        <f>VLOOKUP(ARCHIVOS_COMPLETOS_QMI_1_AL_17_SEP_22[[#This Row],[TIENDA HMPV]],Tabla6[[NOMBRE PDV HMPDV]:[RETAIL MAPPING]],2,0)</f>
        <v>PLATINO</v>
      </c>
      <c r="X1074">
        <f>SUM(ARCHIVOS_COMPLETOS_QMI_1_AL_17_SEP_22[[#This Row],[VENTAS MABE]:[OTROS]])</f>
        <v>28</v>
      </c>
      <c r="Y1074" s="42">
        <f>IFERROR(ARCHIVOS_COMPLETOS_QMI_1_AL_17_SEP_22[[#This Row],[VENTAS MABE]]/ARCHIVOS_COMPLETOS_QMI_1_AL_17_SEP_22[[#This Row],[VENTAS INDURAMA]],0)</f>
        <v>0</v>
      </c>
      <c r="Z1074" t="str">
        <f>VLOOKUP(ARCHIVOS_COMPLETOS_QMI_1_AL_17_SEP_22[[#This Row],[Columna1]],Tabla5[CLAVE],1,0)</f>
        <v>70 - C.C. SCALALAVADO</v>
      </c>
    </row>
    <row r="1075" spans="1:26" x14ac:dyDescent="0.3">
      <c r="A1075" t="str">
        <f>CONCATENATE(ARCHIVOS_COMPLETOS_QMI_1_AL_17_SEP_22[[#This Row],[TIENDA HMPV]],ARCHIVOS_COMPLETOS_QMI_1_AL_17_SEP_22[[#This Row],[LINEA]])</f>
        <v>70 - C.C. SCALAREFRIGERACIÓN</v>
      </c>
      <c r="B1075" t="s">
        <v>1477</v>
      </c>
      <c r="C1075" t="s">
        <v>643</v>
      </c>
      <c r="D1075" t="s">
        <v>45</v>
      </c>
      <c r="E1075" t="s">
        <v>896</v>
      </c>
      <c r="F1075" t="s">
        <v>29</v>
      </c>
      <c r="G1075">
        <v>20</v>
      </c>
      <c r="H1075">
        <v>4</v>
      </c>
      <c r="I1075">
        <v>1</v>
      </c>
      <c r="J1075">
        <v>1</v>
      </c>
      <c r="K1075">
        <v>5</v>
      </c>
      <c r="L1075">
        <v>1</v>
      </c>
      <c r="M1075">
        <v>5</v>
      </c>
      <c r="P1075">
        <v>1</v>
      </c>
      <c r="T1075" s="42"/>
      <c r="U1075" s="42"/>
      <c r="W1075" t="str">
        <f>VLOOKUP(ARCHIVOS_COMPLETOS_QMI_1_AL_17_SEP_22[[#This Row],[TIENDA HMPV]],Tabla6[[NOMBRE PDV HMPDV]:[RETAIL MAPPING]],2,0)</f>
        <v>PLATINO</v>
      </c>
      <c r="X1075">
        <f>SUM(ARCHIVOS_COMPLETOS_QMI_1_AL_17_SEP_22[[#This Row],[VENTAS MABE]:[OTROS]])</f>
        <v>18</v>
      </c>
      <c r="Y1075" s="42">
        <f>IFERROR(ARCHIVOS_COMPLETOS_QMI_1_AL_17_SEP_22[[#This Row],[VENTAS MABE]]/ARCHIVOS_COMPLETOS_QMI_1_AL_17_SEP_22[[#This Row],[VENTAS INDURAMA]],0)</f>
        <v>4</v>
      </c>
      <c r="Z1075" t="str">
        <f>VLOOKUP(ARCHIVOS_COMPLETOS_QMI_1_AL_17_SEP_22[[#This Row],[Columna1]],Tabla5[CLAVE],1,0)</f>
        <v>70 - C.C. SCALAREFRIGERACIÓN</v>
      </c>
    </row>
    <row r="1076" spans="1:26" x14ac:dyDescent="0.3">
      <c r="A1076" t="str">
        <f>CONCATENATE(ARCHIVOS_COMPLETOS_QMI_1_AL_17_SEP_22[[#This Row],[TIENDA HMPV]],ARCHIVOS_COMPLETOS_QMI_1_AL_17_SEP_22[[#This Row],[LINEA]])</f>
        <v>22 - TUMBACOCOCINAS</v>
      </c>
      <c r="B1076" t="s">
        <v>337</v>
      </c>
      <c r="C1076" t="s">
        <v>338</v>
      </c>
      <c r="D1076" t="s">
        <v>30</v>
      </c>
      <c r="E1076" t="s">
        <v>339</v>
      </c>
      <c r="F1076" t="s">
        <v>26</v>
      </c>
      <c r="G1076">
        <v>10</v>
      </c>
      <c r="H1076">
        <v>5</v>
      </c>
      <c r="I1076">
        <v>9</v>
      </c>
      <c r="K1076">
        <v>3</v>
      </c>
      <c r="T1076" s="42"/>
      <c r="U1076" s="42"/>
      <c r="W1076" t="str">
        <f>VLOOKUP(ARCHIVOS_COMPLETOS_QMI_1_AL_17_SEP_22[[#This Row],[TIENDA HMPV]],Tabla6[[NOMBRE PDV HMPDV]:[RETAIL MAPPING]],2,0)</f>
        <v>PLATA</v>
      </c>
      <c r="X1076">
        <f>SUM(ARCHIVOS_COMPLETOS_QMI_1_AL_17_SEP_22[[#This Row],[VENTAS MABE]:[OTROS]])</f>
        <v>17</v>
      </c>
      <c r="Y1076" s="42">
        <f>IFERROR(ARCHIVOS_COMPLETOS_QMI_1_AL_17_SEP_22[[#This Row],[VENTAS MABE]]/ARCHIVOS_COMPLETOS_QMI_1_AL_17_SEP_22[[#This Row],[VENTAS INDURAMA]],0)</f>
        <v>0.55555555555555558</v>
      </c>
      <c r="Z1076" t="str">
        <f>VLOOKUP(ARCHIVOS_COMPLETOS_QMI_1_AL_17_SEP_22[[#This Row],[Columna1]],Tabla5[CLAVE],1,0)</f>
        <v>22 - TUMBACOCOCINAS</v>
      </c>
    </row>
    <row r="1077" spans="1:26" x14ac:dyDescent="0.3">
      <c r="A1077" t="str">
        <f>CONCATENATE(ARCHIVOS_COMPLETOS_QMI_1_AL_17_SEP_22[[#This Row],[TIENDA HMPV]],ARCHIVOS_COMPLETOS_QMI_1_AL_17_SEP_22[[#This Row],[LINEA]])</f>
        <v>22 - TUMBACOEMPOTRE</v>
      </c>
      <c r="B1077" t="s">
        <v>337</v>
      </c>
      <c r="C1077" t="s">
        <v>338</v>
      </c>
      <c r="D1077" t="s">
        <v>30</v>
      </c>
      <c r="E1077" t="s">
        <v>339</v>
      </c>
      <c r="F1077" t="s">
        <v>32</v>
      </c>
      <c r="G1077">
        <v>0</v>
      </c>
      <c r="T1077" s="42"/>
      <c r="U1077" s="42"/>
      <c r="W1077" t="str">
        <f>VLOOKUP(ARCHIVOS_COMPLETOS_QMI_1_AL_17_SEP_22[[#This Row],[TIENDA HMPV]],Tabla6[[NOMBRE PDV HMPDV]:[RETAIL MAPPING]],2,0)</f>
        <v>PLATA</v>
      </c>
      <c r="X1077">
        <f>SUM(ARCHIVOS_COMPLETOS_QMI_1_AL_17_SEP_22[[#This Row],[VENTAS MABE]:[OTROS]])</f>
        <v>0</v>
      </c>
      <c r="Y1077" s="42">
        <f>IFERROR(ARCHIVOS_COMPLETOS_QMI_1_AL_17_SEP_22[[#This Row],[VENTAS MABE]]/ARCHIVOS_COMPLETOS_QMI_1_AL_17_SEP_22[[#This Row],[VENTAS INDURAMA]],0)</f>
        <v>0</v>
      </c>
      <c r="Z1077" t="str">
        <f>VLOOKUP(ARCHIVOS_COMPLETOS_QMI_1_AL_17_SEP_22[[#This Row],[Columna1]],Tabla5[CLAVE],1,0)</f>
        <v>22 - TUMBACOEMPOTRE</v>
      </c>
    </row>
    <row r="1078" spans="1:26" x14ac:dyDescent="0.3">
      <c r="A1078" t="str">
        <f>CONCATENATE(ARCHIVOS_COMPLETOS_QMI_1_AL_17_SEP_22[[#This Row],[TIENDA HMPV]],ARCHIVOS_COMPLETOS_QMI_1_AL_17_SEP_22[[#This Row],[LINEA]])</f>
        <v>22 - TUMBACOGLOBALES</v>
      </c>
      <c r="B1078" t="s">
        <v>337</v>
      </c>
      <c r="C1078" t="s">
        <v>338</v>
      </c>
      <c r="D1078" t="s">
        <v>30</v>
      </c>
      <c r="E1078" t="s">
        <v>339</v>
      </c>
      <c r="F1078" t="s">
        <v>27</v>
      </c>
      <c r="G1078">
        <v>1</v>
      </c>
      <c r="T1078" s="42"/>
      <c r="U1078" s="42"/>
      <c r="W1078" t="str">
        <f>VLOOKUP(ARCHIVOS_COMPLETOS_QMI_1_AL_17_SEP_22[[#This Row],[TIENDA HMPV]],Tabla6[[NOMBRE PDV HMPDV]:[RETAIL MAPPING]],2,0)</f>
        <v>PLATA</v>
      </c>
      <c r="X1078">
        <f>SUM(ARCHIVOS_COMPLETOS_QMI_1_AL_17_SEP_22[[#This Row],[VENTAS MABE]:[OTROS]])</f>
        <v>0</v>
      </c>
      <c r="Y1078" s="42">
        <f>IFERROR(ARCHIVOS_COMPLETOS_QMI_1_AL_17_SEP_22[[#This Row],[VENTAS MABE]]/ARCHIVOS_COMPLETOS_QMI_1_AL_17_SEP_22[[#This Row],[VENTAS INDURAMA]],0)</f>
        <v>0</v>
      </c>
      <c r="Z1078" t="str">
        <f>VLOOKUP(ARCHIVOS_COMPLETOS_QMI_1_AL_17_SEP_22[[#This Row],[Columna1]],Tabla5[CLAVE],1,0)</f>
        <v>22 - TUMBACOGLOBALES</v>
      </c>
    </row>
    <row r="1079" spans="1:26" x14ac:dyDescent="0.3">
      <c r="A1079" t="str">
        <f>CONCATENATE(ARCHIVOS_COMPLETOS_QMI_1_AL_17_SEP_22[[#This Row],[TIENDA HMPV]],ARCHIVOS_COMPLETOS_QMI_1_AL_17_SEP_22[[#This Row],[LINEA]])</f>
        <v>22 - TUMBACOLAVADO</v>
      </c>
      <c r="B1079" t="s">
        <v>337</v>
      </c>
      <c r="C1079" t="s">
        <v>338</v>
      </c>
      <c r="D1079" t="s">
        <v>30</v>
      </c>
      <c r="E1079" t="s">
        <v>339</v>
      </c>
      <c r="F1079" t="s">
        <v>28</v>
      </c>
      <c r="G1079">
        <v>0</v>
      </c>
      <c r="J1079">
        <v>5</v>
      </c>
      <c r="T1079" s="42"/>
      <c r="U1079" s="42"/>
      <c r="W1079" t="str">
        <f>VLOOKUP(ARCHIVOS_COMPLETOS_QMI_1_AL_17_SEP_22[[#This Row],[TIENDA HMPV]],Tabla6[[NOMBRE PDV HMPDV]:[RETAIL MAPPING]],2,0)</f>
        <v>PLATA</v>
      </c>
      <c r="X1079">
        <f>SUM(ARCHIVOS_COMPLETOS_QMI_1_AL_17_SEP_22[[#This Row],[VENTAS MABE]:[OTROS]])</f>
        <v>5</v>
      </c>
      <c r="Y1079" s="42">
        <f>IFERROR(ARCHIVOS_COMPLETOS_QMI_1_AL_17_SEP_22[[#This Row],[VENTAS MABE]]/ARCHIVOS_COMPLETOS_QMI_1_AL_17_SEP_22[[#This Row],[VENTAS INDURAMA]],0)</f>
        <v>0</v>
      </c>
      <c r="Z1079" t="str">
        <f>VLOOKUP(ARCHIVOS_COMPLETOS_QMI_1_AL_17_SEP_22[[#This Row],[Columna1]],Tabla5[CLAVE],1,0)</f>
        <v>22 - TUMBACOLAVADO</v>
      </c>
    </row>
    <row r="1080" spans="1:26" x14ac:dyDescent="0.3">
      <c r="A1080" t="str">
        <f>CONCATENATE(ARCHIVOS_COMPLETOS_QMI_1_AL_17_SEP_22[[#This Row],[TIENDA HMPV]],ARCHIVOS_COMPLETOS_QMI_1_AL_17_SEP_22[[#This Row],[LINEA]])</f>
        <v>22 - TUMBACOREFRIGERACIÓN</v>
      </c>
      <c r="B1080" t="s">
        <v>337</v>
      </c>
      <c r="C1080" t="s">
        <v>338</v>
      </c>
      <c r="D1080" t="s">
        <v>30</v>
      </c>
      <c r="E1080" t="s">
        <v>339</v>
      </c>
      <c r="F1080" t="s">
        <v>29</v>
      </c>
      <c r="G1080">
        <v>5</v>
      </c>
      <c r="H1080">
        <v>11</v>
      </c>
      <c r="I1080">
        <v>8</v>
      </c>
      <c r="T1080" s="42"/>
      <c r="U1080" s="42"/>
      <c r="W1080" t="str">
        <f>VLOOKUP(ARCHIVOS_COMPLETOS_QMI_1_AL_17_SEP_22[[#This Row],[TIENDA HMPV]],Tabla6[[NOMBRE PDV HMPDV]:[RETAIL MAPPING]],2,0)</f>
        <v>PLATA</v>
      </c>
      <c r="X1080">
        <f>SUM(ARCHIVOS_COMPLETOS_QMI_1_AL_17_SEP_22[[#This Row],[VENTAS MABE]:[OTROS]])</f>
        <v>19</v>
      </c>
      <c r="Y1080" s="42">
        <f>IFERROR(ARCHIVOS_COMPLETOS_QMI_1_AL_17_SEP_22[[#This Row],[VENTAS MABE]]/ARCHIVOS_COMPLETOS_QMI_1_AL_17_SEP_22[[#This Row],[VENTAS INDURAMA]],0)</f>
        <v>1.375</v>
      </c>
      <c r="Z1080" t="str">
        <f>VLOOKUP(ARCHIVOS_COMPLETOS_QMI_1_AL_17_SEP_22[[#This Row],[Columna1]],Tabla5[CLAVE],1,0)</f>
        <v>22 - TUMBACOREFRIGERACIÓN</v>
      </c>
    </row>
    <row r="1081" spans="1:26" x14ac:dyDescent="0.3">
      <c r="A1081" t="str">
        <f>CONCATENATE(ARCHIVOS_COMPLETOS_QMI_1_AL_17_SEP_22[[#This Row],[TIENDA HMPV]],ARCHIVOS_COMPLETOS_QMI_1_AL_17_SEP_22[[#This Row],[LINEA]])</f>
        <v>127 - VEGA TUMBACOCOCINAS</v>
      </c>
      <c r="B1081" t="s">
        <v>337</v>
      </c>
      <c r="C1081" t="s">
        <v>338</v>
      </c>
      <c r="D1081" t="s">
        <v>192</v>
      </c>
      <c r="E1081" t="s">
        <v>340</v>
      </c>
      <c r="F1081" t="s">
        <v>26</v>
      </c>
      <c r="G1081">
        <v>1</v>
      </c>
      <c r="P1081">
        <v>1</v>
      </c>
      <c r="T1081" s="42"/>
      <c r="U1081" s="42"/>
      <c r="W1081" t="str">
        <f>VLOOKUP(ARCHIVOS_COMPLETOS_QMI_1_AL_17_SEP_22[[#This Row],[TIENDA HMPV]],Tabla6[[NOMBRE PDV HMPDV]:[RETAIL MAPPING]],2,0)</f>
        <v>PLATINO</v>
      </c>
      <c r="X1081">
        <f>SUM(ARCHIVOS_COMPLETOS_QMI_1_AL_17_SEP_22[[#This Row],[VENTAS MABE]:[OTROS]])</f>
        <v>1</v>
      </c>
      <c r="Y1081" s="42">
        <f>IFERROR(ARCHIVOS_COMPLETOS_QMI_1_AL_17_SEP_22[[#This Row],[VENTAS MABE]]/ARCHIVOS_COMPLETOS_QMI_1_AL_17_SEP_22[[#This Row],[VENTAS INDURAMA]],0)</f>
        <v>0</v>
      </c>
      <c r="Z1081" t="str">
        <f>VLOOKUP(ARCHIVOS_COMPLETOS_QMI_1_AL_17_SEP_22[[#This Row],[Columna1]],Tabla5[CLAVE],1,0)</f>
        <v>127 - VEGA TUMBACOCOCINAS</v>
      </c>
    </row>
    <row r="1082" spans="1:26" x14ac:dyDescent="0.3">
      <c r="A1082" t="str">
        <f>CONCATENATE(ARCHIVOS_COMPLETOS_QMI_1_AL_17_SEP_22[[#This Row],[TIENDA HMPV]],ARCHIVOS_COMPLETOS_QMI_1_AL_17_SEP_22[[#This Row],[LINEA]])</f>
        <v>127 - VEGA TUMBACOEMPOTRE</v>
      </c>
      <c r="B1082" t="s">
        <v>337</v>
      </c>
      <c r="C1082" t="s">
        <v>338</v>
      </c>
      <c r="D1082" t="s">
        <v>192</v>
      </c>
      <c r="E1082" t="s">
        <v>340</v>
      </c>
      <c r="F1082" t="s">
        <v>32</v>
      </c>
      <c r="G1082">
        <v>8</v>
      </c>
      <c r="H1082">
        <v>3</v>
      </c>
      <c r="O1082">
        <v>6</v>
      </c>
      <c r="T1082" s="42"/>
      <c r="U1082" s="42"/>
      <c r="W1082" t="str">
        <f>VLOOKUP(ARCHIVOS_COMPLETOS_QMI_1_AL_17_SEP_22[[#This Row],[TIENDA HMPV]],Tabla6[[NOMBRE PDV HMPDV]:[RETAIL MAPPING]],2,0)</f>
        <v>PLATINO</v>
      </c>
      <c r="X1082">
        <f>SUM(ARCHIVOS_COMPLETOS_QMI_1_AL_17_SEP_22[[#This Row],[VENTAS MABE]:[OTROS]])</f>
        <v>9</v>
      </c>
      <c r="Y1082" s="42">
        <f>IFERROR(ARCHIVOS_COMPLETOS_QMI_1_AL_17_SEP_22[[#This Row],[VENTAS MABE]]/ARCHIVOS_COMPLETOS_QMI_1_AL_17_SEP_22[[#This Row],[VENTAS INDURAMA]],0)</f>
        <v>0</v>
      </c>
      <c r="Z1082" t="str">
        <f>VLOOKUP(ARCHIVOS_COMPLETOS_QMI_1_AL_17_SEP_22[[#This Row],[Columna1]],Tabla5[CLAVE],1,0)</f>
        <v>127 - VEGA TUMBACOEMPOTRE</v>
      </c>
    </row>
    <row r="1083" spans="1:26" x14ac:dyDescent="0.3">
      <c r="A1083" t="str">
        <f>CONCATENATE(ARCHIVOS_COMPLETOS_QMI_1_AL_17_SEP_22[[#This Row],[TIENDA HMPV]],ARCHIVOS_COMPLETOS_QMI_1_AL_17_SEP_22[[#This Row],[LINEA]])</f>
        <v>127 - VEGA TUMBACOGLOBALES</v>
      </c>
      <c r="B1083" t="s">
        <v>337</v>
      </c>
      <c r="C1083" t="s">
        <v>338</v>
      </c>
      <c r="D1083" t="s">
        <v>192</v>
      </c>
      <c r="E1083" t="s">
        <v>340</v>
      </c>
      <c r="F1083" t="s">
        <v>27</v>
      </c>
      <c r="G1083">
        <v>16</v>
      </c>
      <c r="H1083">
        <v>2</v>
      </c>
      <c r="I1083">
        <v>5</v>
      </c>
      <c r="T1083" s="42"/>
      <c r="U1083" s="42"/>
      <c r="W1083" t="str">
        <f>VLOOKUP(ARCHIVOS_COMPLETOS_QMI_1_AL_17_SEP_22[[#This Row],[TIENDA HMPV]],Tabla6[[NOMBRE PDV HMPDV]:[RETAIL MAPPING]],2,0)</f>
        <v>PLATINO</v>
      </c>
      <c r="X1083">
        <f>SUM(ARCHIVOS_COMPLETOS_QMI_1_AL_17_SEP_22[[#This Row],[VENTAS MABE]:[OTROS]])</f>
        <v>7</v>
      </c>
      <c r="Y1083" s="42">
        <f>IFERROR(ARCHIVOS_COMPLETOS_QMI_1_AL_17_SEP_22[[#This Row],[VENTAS MABE]]/ARCHIVOS_COMPLETOS_QMI_1_AL_17_SEP_22[[#This Row],[VENTAS INDURAMA]],0)</f>
        <v>0.4</v>
      </c>
      <c r="Z1083" t="str">
        <f>VLOOKUP(ARCHIVOS_COMPLETOS_QMI_1_AL_17_SEP_22[[#This Row],[Columna1]],Tabla5[CLAVE],1,0)</f>
        <v>127 - VEGA TUMBACOGLOBALES</v>
      </c>
    </row>
    <row r="1084" spans="1:26" x14ac:dyDescent="0.3">
      <c r="A1084" t="str">
        <f>CONCATENATE(ARCHIVOS_COMPLETOS_QMI_1_AL_17_SEP_22[[#This Row],[TIENDA HMPV]],ARCHIVOS_COMPLETOS_QMI_1_AL_17_SEP_22[[#This Row],[LINEA]])</f>
        <v>127 - VEGA TUMBACOLAVADO</v>
      </c>
      <c r="B1084" t="s">
        <v>337</v>
      </c>
      <c r="C1084" t="s">
        <v>338</v>
      </c>
      <c r="D1084" t="s">
        <v>192</v>
      </c>
      <c r="E1084" t="s">
        <v>340</v>
      </c>
      <c r="F1084" t="s">
        <v>28</v>
      </c>
      <c r="G1084">
        <v>11</v>
      </c>
      <c r="T1084" s="42"/>
      <c r="U1084" s="42"/>
      <c r="W1084" t="str">
        <f>VLOOKUP(ARCHIVOS_COMPLETOS_QMI_1_AL_17_SEP_22[[#This Row],[TIENDA HMPV]],Tabla6[[NOMBRE PDV HMPDV]:[RETAIL MAPPING]],2,0)</f>
        <v>PLATINO</v>
      </c>
      <c r="X1084">
        <f>SUM(ARCHIVOS_COMPLETOS_QMI_1_AL_17_SEP_22[[#This Row],[VENTAS MABE]:[OTROS]])</f>
        <v>0</v>
      </c>
      <c r="Y1084" s="42">
        <f>IFERROR(ARCHIVOS_COMPLETOS_QMI_1_AL_17_SEP_22[[#This Row],[VENTAS MABE]]/ARCHIVOS_COMPLETOS_QMI_1_AL_17_SEP_22[[#This Row],[VENTAS INDURAMA]],0)</f>
        <v>0</v>
      </c>
      <c r="Z1084" t="str">
        <f>VLOOKUP(ARCHIVOS_COMPLETOS_QMI_1_AL_17_SEP_22[[#This Row],[Columna1]],Tabla5[CLAVE],1,0)</f>
        <v>127 - VEGA TUMBACOLAVADO</v>
      </c>
    </row>
    <row r="1085" spans="1:26" x14ac:dyDescent="0.3">
      <c r="A1085" t="str">
        <f>CONCATENATE(ARCHIVOS_COMPLETOS_QMI_1_AL_17_SEP_22[[#This Row],[TIENDA HMPV]],ARCHIVOS_COMPLETOS_QMI_1_AL_17_SEP_22[[#This Row],[LINEA]])</f>
        <v>127 - VEGA TUMBACOREFRIGERACIÓN</v>
      </c>
      <c r="B1085" t="s">
        <v>337</v>
      </c>
      <c r="C1085" t="s">
        <v>338</v>
      </c>
      <c r="D1085" t="s">
        <v>192</v>
      </c>
      <c r="E1085" t="s">
        <v>340</v>
      </c>
      <c r="F1085" t="s">
        <v>29</v>
      </c>
      <c r="G1085">
        <v>10</v>
      </c>
      <c r="H1085">
        <v>2</v>
      </c>
      <c r="T1085" s="42"/>
      <c r="U1085" s="42"/>
      <c r="W1085" t="str">
        <f>VLOOKUP(ARCHIVOS_COMPLETOS_QMI_1_AL_17_SEP_22[[#This Row],[TIENDA HMPV]],Tabla6[[NOMBRE PDV HMPDV]:[RETAIL MAPPING]],2,0)</f>
        <v>PLATINO</v>
      </c>
      <c r="X1085">
        <f>SUM(ARCHIVOS_COMPLETOS_QMI_1_AL_17_SEP_22[[#This Row],[VENTAS MABE]:[OTROS]])</f>
        <v>2</v>
      </c>
      <c r="Y1085" s="42">
        <f>IFERROR(ARCHIVOS_COMPLETOS_QMI_1_AL_17_SEP_22[[#This Row],[VENTAS MABE]]/ARCHIVOS_COMPLETOS_QMI_1_AL_17_SEP_22[[#This Row],[VENTAS INDURAMA]],0)</f>
        <v>0</v>
      </c>
      <c r="Z1085" t="str">
        <f>VLOOKUP(ARCHIVOS_COMPLETOS_QMI_1_AL_17_SEP_22[[#This Row],[Columna1]],Tabla5[CLAVE],1,0)</f>
        <v>127 - VEGA TUMBACOREFRIGERACIÓN</v>
      </c>
    </row>
    <row r="1086" spans="1:26" x14ac:dyDescent="0.3">
      <c r="A1086" t="str">
        <f>CONCATENATE(ARCHIVOS_COMPLETOS_QMI_1_AL_17_SEP_22[[#This Row],[TIENDA HMPV]],ARCHIVOS_COMPLETOS_QMI_1_AL_17_SEP_22[[#This Row],[LINEA]])</f>
        <v>957 - ALM ESPAÑA 1AIRES</v>
      </c>
      <c r="B1086" t="s">
        <v>341</v>
      </c>
      <c r="C1086" t="s">
        <v>342</v>
      </c>
      <c r="D1086" t="s">
        <v>49</v>
      </c>
      <c r="E1086" t="s">
        <v>343</v>
      </c>
      <c r="F1086" t="s">
        <v>25</v>
      </c>
      <c r="G1086">
        <v>4</v>
      </c>
      <c r="H1086">
        <v>1</v>
      </c>
      <c r="I1086">
        <v>0</v>
      </c>
      <c r="T1086" s="42"/>
      <c r="U1086" s="42"/>
      <c r="W1086" t="str">
        <f>VLOOKUP(ARCHIVOS_COMPLETOS_QMI_1_AL_17_SEP_22[[#This Row],[TIENDA HMPV]],Tabla6[[NOMBRE PDV HMPDV]:[RETAIL MAPPING]],2,0)</f>
        <v>PLATINO</v>
      </c>
      <c r="X1086">
        <f>SUM(ARCHIVOS_COMPLETOS_QMI_1_AL_17_SEP_22[[#This Row],[VENTAS MABE]:[OTROS]])</f>
        <v>1</v>
      </c>
      <c r="Y1086" s="42">
        <f>IFERROR(ARCHIVOS_COMPLETOS_QMI_1_AL_17_SEP_22[[#This Row],[VENTAS MABE]]/ARCHIVOS_COMPLETOS_QMI_1_AL_17_SEP_22[[#This Row],[VENTAS INDURAMA]],0)</f>
        <v>0</v>
      </c>
      <c r="Z1086" t="str">
        <f>VLOOKUP(ARCHIVOS_COMPLETOS_QMI_1_AL_17_SEP_22[[#This Row],[Columna1]],Tabla5[CLAVE],1,0)</f>
        <v>957 - ALM ESPAÑA 1AIRES</v>
      </c>
    </row>
    <row r="1087" spans="1:26" x14ac:dyDescent="0.3">
      <c r="A1087" t="str">
        <f>CONCATENATE(ARCHIVOS_COMPLETOS_QMI_1_AL_17_SEP_22[[#This Row],[TIENDA HMPV]],ARCHIVOS_COMPLETOS_QMI_1_AL_17_SEP_22[[#This Row],[LINEA]])</f>
        <v>957 - ALM ESPAÑA 1COCINAS</v>
      </c>
      <c r="B1087" t="s">
        <v>341</v>
      </c>
      <c r="C1087" t="s">
        <v>342</v>
      </c>
      <c r="D1087" t="s">
        <v>49</v>
      </c>
      <c r="E1087" t="s">
        <v>343</v>
      </c>
      <c r="F1087" t="s">
        <v>26</v>
      </c>
      <c r="G1087">
        <v>11</v>
      </c>
      <c r="H1087">
        <v>4</v>
      </c>
      <c r="I1087">
        <v>8</v>
      </c>
      <c r="T1087" s="42"/>
      <c r="U1087" s="42"/>
      <c r="W1087" t="str">
        <f>VLOOKUP(ARCHIVOS_COMPLETOS_QMI_1_AL_17_SEP_22[[#This Row],[TIENDA HMPV]],Tabla6[[NOMBRE PDV HMPDV]:[RETAIL MAPPING]],2,0)</f>
        <v>PLATINO</v>
      </c>
      <c r="X1087">
        <f>SUM(ARCHIVOS_COMPLETOS_QMI_1_AL_17_SEP_22[[#This Row],[VENTAS MABE]:[OTROS]])</f>
        <v>12</v>
      </c>
      <c r="Y1087" s="42">
        <f>IFERROR(ARCHIVOS_COMPLETOS_QMI_1_AL_17_SEP_22[[#This Row],[VENTAS MABE]]/ARCHIVOS_COMPLETOS_QMI_1_AL_17_SEP_22[[#This Row],[VENTAS INDURAMA]],0)</f>
        <v>0.5</v>
      </c>
      <c r="Z1087" t="str">
        <f>VLOOKUP(ARCHIVOS_COMPLETOS_QMI_1_AL_17_SEP_22[[#This Row],[Columna1]],Tabla5[CLAVE],1,0)</f>
        <v>957 - ALM ESPAÑA 1COCINAS</v>
      </c>
    </row>
    <row r="1088" spans="1:26" x14ac:dyDescent="0.3">
      <c r="A1088" t="str">
        <f>CONCATENATE(ARCHIVOS_COMPLETOS_QMI_1_AL_17_SEP_22[[#This Row],[TIENDA HMPV]],ARCHIVOS_COMPLETOS_QMI_1_AL_17_SEP_22[[#This Row],[LINEA]])</f>
        <v>957 - ALM ESPAÑA 1EMPOTRE</v>
      </c>
      <c r="B1088" t="s">
        <v>341</v>
      </c>
      <c r="C1088" t="s">
        <v>342</v>
      </c>
      <c r="D1088" t="s">
        <v>49</v>
      </c>
      <c r="E1088" t="s">
        <v>343</v>
      </c>
      <c r="F1088" t="s">
        <v>32</v>
      </c>
      <c r="G1088">
        <v>0</v>
      </c>
      <c r="H1088">
        <v>0</v>
      </c>
      <c r="I1088">
        <v>0</v>
      </c>
      <c r="T1088" s="42"/>
      <c r="U1088" s="42"/>
      <c r="W1088" t="str">
        <f>VLOOKUP(ARCHIVOS_COMPLETOS_QMI_1_AL_17_SEP_22[[#This Row],[TIENDA HMPV]],Tabla6[[NOMBRE PDV HMPDV]:[RETAIL MAPPING]],2,0)</f>
        <v>PLATINO</v>
      </c>
      <c r="X1088">
        <f>SUM(ARCHIVOS_COMPLETOS_QMI_1_AL_17_SEP_22[[#This Row],[VENTAS MABE]:[OTROS]])</f>
        <v>0</v>
      </c>
      <c r="Y1088" s="42">
        <f>IFERROR(ARCHIVOS_COMPLETOS_QMI_1_AL_17_SEP_22[[#This Row],[VENTAS MABE]]/ARCHIVOS_COMPLETOS_QMI_1_AL_17_SEP_22[[#This Row],[VENTAS INDURAMA]],0)</f>
        <v>0</v>
      </c>
      <c r="Z1088" t="str">
        <f>VLOOKUP(ARCHIVOS_COMPLETOS_QMI_1_AL_17_SEP_22[[#This Row],[Columna1]],Tabla5[CLAVE],1,0)</f>
        <v>957 - ALM ESPAÑA 1EMPOTRE</v>
      </c>
    </row>
    <row r="1089" spans="1:26" x14ac:dyDescent="0.3">
      <c r="A1089" t="str">
        <f>CONCATENATE(ARCHIVOS_COMPLETOS_QMI_1_AL_17_SEP_22[[#This Row],[TIENDA HMPV]],ARCHIVOS_COMPLETOS_QMI_1_AL_17_SEP_22[[#This Row],[LINEA]])</f>
        <v>957 - ALM ESPAÑA 1GLOBALES</v>
      </c>
      <c r="B1089" t="s">
        <v>341</v>
      </c>
      <c r="C1089" t="s">
        <v>342</v>
      </c>
      <c r="D1089" t="s">
        <v>49</v>
      </c>
      <c r="E1089" t="s">
        <v>343</v>
      </c>
      <c r="F1089" t="s">
        <v>27</v>
      </c>
      <c r="G1089">
        <v>8</v>
      </c>
      <c r="H1089">
        <v>6</v>
      </c>
      <c r="I1089">
        <v>3</v>
      </c>
      <c r="T1089" s="42"/>
      <c r="U1089" s="42"/>
      <c r="W1089" t="str">
        <f>VLOOKUP(ARCHIVOS_COMPLETOS_QMI_1_AL_17_SEP_22[[#This Row],[TIENDA HMPV]],Tabla6[[NOMBRE PDV HMPDV]:[RETAIL MAPPING]],2,0)</f>
        <v>PLATINO</v>
      </c>
      <c r="X1089">
        <f>SUM(ARCHIVOS_COMPLETOS_QMI_1_AL_17_SEP_22[[#This Row],[VENTAS MABE]:[OTROS]])</f>
        <v>9</v>
      </c>
      <c r="Y1089" s="42">
        <f>IFERROR(ARCHIVOS_COMPLETOS_QMI_1_AL_17_SEP_22[[#This Row],[VENTAS MABE]]/ARCHIVOS_COMPLETOS_QMI_1_AL_17_SEP_22[[#This Row],[VENTAS INDURAMA]],0)</f>
        <v>2</v>
      </c>
      <c r="Z1089" t="str">
        <f>VLOOKUP(ARCHIVOS_COMPLETOS_QMI_1_AL_17_SEP_22[[#This Row],[Columna1]],Tabla5[CLAVE],1,0)</f>
        <v>957 - ALM ESPAÑA 1GLOBALES</v>
      </c>
    </row>
    <row r="1090" spans="1:26" x14ac:dyDescent="0.3">
      <c r="A1090" t="str">
        <f>CONCATENATE(ARCHIVOS_COMPLETOS_QMI_1_AL_17_SEP_22[[#This Row],[TIENDA HMPV]],ARCHIVOS_COMPLETOS_QMI_1_AL_17_SEP_22[[#This Row],[LINEA]])</f>
        <v>957 - ALM ESPAÑA 1LAVADO</v>
      </c>
      <c r="B1090" t="s">
        <v>341</v>
      </c>
      <c r="C1090" t="s">
        <v>342</v>
      </c>
      <c r="D1090" t="s">
        <v>49</v>
      </c>
      <c r="E1090" t="s">
        <v>343</v>
      </c>
      <c r="F1090" t="s">
        <v>28</v>
      </c>
      <c r="G1090">
        <v>6</v>
      </c>
      <c r="H1090">
        <v>7</v>
      </c>
      <c r="I1090">
        <v>0</v>
      </c>
      <c r="M1090">
        <v>4</v>
      </c>
      <c r="T1090" s="42"/>
      <c r="U1090" s="42"/>
      <c r="W1090" t="str">
        <f>VLOOKUP(ARCHIVOS_COMPLETOS_QMI_1_AL_17_SEP_22[[#This Row],[TIENDA HMPV]],Tabla6[[NOMBRE PDV HMPDV]:[RETAIL MAPPING]],2,0)</f>
        <v>PLATINO</v>
      </c>
      <c r="X1090">
        <f>SUM(ARCHIVOS_COMPLETOS_QMI_1_AL_17_SEP_22[[#This Row],[VENTAS MABE]:[OTROS]])</f>
        <v>11</v>
      </c>
      <c r="Y1090" s="42">
        <f>IFERROR(ARCHIVOS_COMPLETOS_QMI_1_AL_17_SEP_22[[#This Row],[VENTAS MABE]]/ARCHIVOS_COMPLETOS_QMI_1_AL_17_SEP_22[[#This Row],[VENTAS INDURAMA]],0)</f>
        <v>0</v>
      </c>
      <c r="Z1090" t="str">
        <f>VLOOKUP(ARCHIVOS_COMPLETOS_QMI_1_AL_17_SEP_22[[#This Row],[Columna1]],Tabla5[CLAVE],1,0)</f>
        <v>957 - ALM ESPAÑA 1LAVADO</v>
      </c>
    </row>
    <row r="1091" spans="1:26" x14ac:dyDescent="0.3">
      <c r="A1091" t="str">
        <f>CONCATENATE(ARCHIVOS_COMPLETOS_QMI_1_AL_17_SEP_22[[#This Row],[TIENDA HMPV]],ARCHIVOS_COMPLETOS_QMI_1_AL_17_SEP_22[[#This Row],[LINEA]])</f>
        <v>957 - ALM ESPAÑA 1REFRIGERACIÓN</v>
      </c>
      <c r="B1091" t="s">
        <v>341</v>
      </c>
      <c r="C1091" t="s">
        <v>342</v>
      </c>
      <c r="D1091" t="s">
        <v>49</v>
      </c>
      <c r="E1091" t="s">
        <v>343</v>
      </c>
      <c r="F1091" t="s">
        <v>29</v>
      </c>
      <c r="G1091">
        <v>12</v>
      </c>
      <c r="H1091">
        <v>5</v>
      </c>
      <c r="I1091">
        <v>2</v>
      </c>
      <c r="M1091">
        <v>0</v>
      </c>
      <c r="T1091" s="42"/>
      <c r="U1091" s="42"/>
      <c r="W1091" t="str">
        <f>VLOOKUP(ARCHIVOS_COMPLETOS_QMI_1_AL_17_SEP_22[[#This Row],[TIENDA HMPV]],Tabla6[[NOMBRE PDV HMPDV]:[RETAIL MAPPING]],2,0)</f>
        <v>PLATINO</v>
      </c>
      <c r="X1091">
        <f>SUM(ARCHIVOS_COMPLETOS_QMI_1_AL_17_SEP_22[[#This Row],[VENTAS MABE]:[OTROS]])</f>
        <v>7</v>
      </c>
      <c r="Y1091" s="42">
        <f>IFERROR(ARCHIVOS_COMPLETOS_QMI_1_AL_17_SEP_22[[#This Row],[VENTAS MABE]]/ARCHIVOS_COMPLETOS_QMI_1_AL_17_SEP_22[[#This Row],[VENTAS INDURAMA]],0)</f>
        <v>2.5</v>
      </c>
      <c r="Z1091" t="str">
        <f>VLOOKUP(ARCHIVOS_COMPLETOS_QMI_1_AL_17_SEP_22[[#This Row],[Columna1]],Tabla5[CLAVE],1,0)</f>
        <v>957 - ALM ESPAÑA 1REFRIGERACIÓN</v>
      </c>
    </row>
    <row r="1092" spans="1:26" x14ac:dyDescent="0.3">
      <c r="A1092" t="str">
        <f>CONCATENATE(ARCHIVOS_COMPLETOS_QMI_1_AL_17_SEP_22[[#This Row],[TIENDA HMPV]],ARCHIVOS_COMPLETOS_QMI_1_AL_17_SEP_22[[#This Row],[LINEA]])</f>
        <v>423 - TIENDA MANTA 1313AIRES</v>
      </c>
      <c r="B1092" t="s">
        <v>341</v>
      </c>
      <c r="C1092" t="s">
        <v>342</v>
      </c>
      <c r="D1092" t="s">
        <v>39</v>
      </c>
      <c r="E1092" t="s">
        <v>344</v>
      </c>
      <c r="F1092" t="s">
        <v>25</v>
      </c>
      <c r="G1092">
        <v>3</v>
      </c>
      <c r="H1092">
        <v>2</v>
      </c>
      <c r="I1092">
        <v>1</v>
      </c>
      <c r="T1092" s="42"/>
      <c r="U1092" s="42"/>
      <c r="W1092" t="str">
        <f>VLOOKUP(ARCHIVOS_COMPLETOS_QMI_1_AL_17_SEP_22[[#This Row],[TIENDA HMPV]],Tabla6[[NOMBRE PDV HMPDV]:[RETAIL MAPPING]],2,0)</f>
        <v>ORO</v>
      </c>
      <c r="X1092">
        <f>SUM(ARCHIVOS_COMPLETOS_QMI_1_AL_17_SEP_22[[#This Row],[VENTAS MABE]:[OTROS]])</f>
        <v>3</v>
      </c>
      <c r="Y1092" s="42">
        <f>IFERROR(ARCHIVOS_COMPLETOS_QMI_1_AL_17_SEP_22[[#This Row],[VENTAS MABE]]/ARCHIVOS_COMPLETOS_QMI_1_AL_17_SEP_22[[#This Row],[VENTAS INDURAMA]],0)</f>
        <v>2</v>
      </c>
      <c r="Z1092" t="str">
        <f>VLOOKUP(ARCHIVOS_COMPLETOS_QMI_1_AL_17_SEP_22[[#This Row],[Columna1]],Tabla5[CLAVE],1,0)</f>
        <v>423 - TIENDA MANTA 1313AIRES</v>
      </c>
    </row>
    <row r="1093" spans="1:26" x14ac:dyDescent="0.3">
      <c r="A1093" t="str">
        <f>CONCATENATE(ARCHIVOS_COMPLETOS_QMI_1_AL_17_SEP_22[[#This Row],[TIENDA HMPV]],ARCHIVOS_COMPLETOS_QMI_1_AL_17_SEP_22[[#This Row],[LINEA]])</f>
        <v>423 - TIENDA MANTA 1313COCINAS</v>
      </c>
      <c r="B1093" t="s">
        <v>341</v>
      </c>
      <c r="C1093" t="s">
        <v>342</v>
      </c>
      <c r="D1093" t="s">
        <v>39</v>
      </c>
      <c r="E1093" t="s">
        <v>344</v>
      </c>
      <c r="F1093" t="s">
        <v>26</v>
      </c>
      <c r="G1093">
        <v>11</v>
      </c>
      <c r="H1093">
        <v>5</v>
      </c>
      <c r="I1093">
        <v>11</v>
      </c>
      <c r="T1093" s="42"/>
      <c r="U1093" s="42"/>
      <c r="W1093" t="str">
        <f>VLOOKUP(ARCHIVOS_COMPLETOS_QMI_1_AL_17_SEP_22[[#This Row],[TIENDA HMPV]],Tabla6[[NOMBRE PDV HMPDV]:[RETAIL MAPPING]],2,0)</f>
        <v>ORO</v>
      </c>
      <c r="X1093">
        <f>SUM(ARCHIVOS_COMPLETOS_QMI_1_AL_17_SEP_22[[#This Row],[VENTAS MABE]:[OTROS]])</f>
        <v>16</v>
      </c>
      <c r="Y1093" s="42">
        <f>IFERROR(ARCHIVOS_COMPLETOS_QMI_1_AL_17_SEP_22[[#This Row],[VENTAS MABE]]/ARCHIVOS_COMPLETOS_QMI_1_AL_17_SEP_22[[#This Row],[VENTAS INDURAMA]],0)</f>
        <v>0.45454545454545453</v>
      </c>
      <c r="Z1093" t="str">
        <f>VLOOKUP(ARCHIVOS_COMPLETOS_QMI_1_AL_17_SEP_22[[#This Row],[Columna1]],Tabla5[CLAVE],1,0)</f>
        <v>423 - TIENDA MANTA 1313COCINAS</v>
      </c>
    </row>
    <row r="1094" spans="1:26" x14ac:dyDescent="0.3">
      <c r="A1094" t="str">
        <f>CONCATENATE(ARCHIVOS_COMPLETOS_QMI_1_AL_17_SEP_22[[#This Row],[TIENDA HMPV]],ARCHIVOS_COMPLETOS_QMI_1_AL_17_SEP_22[[#This Row],[LINEA]])</f>
        <v>423 - TIENDA MANTA 1313EMPOTRE</v>
      </c>
      <c r="B1094" t="s">
        <v>341</v>
      </c>
      <c r="C1094" t="s">
        <v>342</v>
      </c>
      <c r="D1094" t="s">
        <v>39</v>
      </c>
      <c r="E1094" t="s">
        <v>344</v>
      </c>
      <c r="F1094" t="s">
        <v>32</v>
      </c>
      <c r="G1094">
        <v>0</v>
      </c>
      <c r="H1094">
        <v>0</v>
      </c>
      <c r="I1094">
        <v>0</v>
      </c>
      <c r="T1094" s="42"/>
      <c r="U1094" s="42"/>
      <c r="W1094" t="str">
        <f>VLOOKUP(ARCHIVOS_COMPLETOS_QMI_1_AL_17_SEP_22[[#This Row],[TIENDA HMPV]],Tabla6[[NOMBRE PDV HMPDV]:[RETAIL MAPPING]],2,0)</f>
        <v>ORO</v>
      </c>
      <c r="X1094">
        <f>SUM(ARCHIVOS_COMPLETOS_QMI_1_AL_17_SEP_22[[#This Row],[VENTAS MABE]:[OTROS]])</f>
        <v>0</v>
      </c>
      <c r="Y1094" s="42">
        <f>IFERROR(ARCHIVOS_COMPLETOS_QMI_1_AL_17_SEP_22[[#This Row],[VENTAS MABE]]/ARCHIVOS_COMPLETOS_QMI_1_AL_17_SEP_22[[#This Row],[VENTAS INDURAMA]],0)</f>
        <v>0</v>
      </c>
      <c r="Z1094" t="str">
        <f>VLOOKUP(ARCHIVOS_COMPLETOS_QMI_1_AL_17_SEP_22[[#This Row],[Columna1]],Tabla5[CLAVE],1,0)</f>
        <v>423 - TIENDA MANTA 1313EMPOTRE</v>
      </c>
    </row>
    <row r="1095" spans="1:26" x14ac:dyDescent="0.3">
      <c r="A1095" t="str">
        <f>CONCATENATE(ARCHIVOS_COMPLETOS_QMI_1_AL_17_SEP_22[[#This Row],[TIENDA HMPV]],ARCHIVOS_COMPLETOS_QMI_1_AL_17_SEP_22[[#This Row],[LINEA]])</f>
        <v>423 - TIENDA MANTA 1313GLOBALES</v>
      </c>
      <c r="B1095" t="s">
        <v>341</v>
      </c>
      <c r="C1095" t="s">
        <v>342</v>
      </c>
      <c r="D1095" t="s">
        <v>39</v>
      </c>
      <c r="E1095" t="s">
        <v>344</v>
      </c>
      <c r="F1095" t="s">
        <v>27</v>
      </c>
      <c r="G1095">
        <v>4</v>
      </c>
      <c r="H1095">
        <v>4</v>
      </c>
      <c r="I1095">
        <v>4</v>
      </c>
      <c r="T1095" s="42"/>
      <c r="U1095" s="42"/>
      <c r="W1095" t="str">
        <f>VLOOKUP(ARCHIVOS_COMPLETOS_QMI_1_AL_17_SEP_22[[#This Row],[TIENDA HMPV]],Tabla6[[NOMBRE PDV HMPDV]:[RETAIL MAPPING]],2,0)</f>
        <v>ORO</v>
      </c>
      <c r="X1095">
        <f>SUM(ARCHIVOS_COMPLETOS_QMI_1_AL_17_SEP_22[[#This Row],[VENTAS MABE]:[OTROS]])</f>
        <v>8</v>
      </c>
      <c r="Y1095" s="42">
        <f>IFERROR(ARCHIVOS_COMPLETOS_QMI_1_AL_17_SEP_22[[#This Row],[VENTAS MABE]]/ARCHIVOS_COMPLETOS_QMI_1_AL_17_SEP_22[[#This Row],[VENTAS INDURAMA]],0)</f>
        <v>1</v>
      </c>
      <c r="Z1095" t="str">
        <f>VLOOKUP(ARCHIVOS_COMPLETOS_QMI_1_AL_17_SEP_22[[#This Row],[Columna1]],Tabla5[CLAVE],1,0)</f>
        <v>423 - TIENDA MANTA 1313GLOBALES</v>
      </c>
    </row>
    <row r="1096" spans="1:26" x14ac:dyDescent="0.3">
      <c r="A1096" t="str">
        <f>CONCATENATE(ARCHIVOS_COMPLETOS_QMI_1_AL_17_SEP_22[[#This Row],[TIENDA HMPV]],ARCHIVOS_COMPLETOS_QMI_1_AL_17_SEP_22[[#This Row],[LINEA]])</f>
        <v>423 - TIENDA MANTA 1313LAVADO</v>
      </c>
      <c r="B1096" t="s">
        <v>341</v>
      </c>
      <c r="C1096" t="s">
        <v>342</v>
      </c>
      <c r="D1096" t="s">
        <v>39</v>
      </c>
      <c r="E1096" t="s">
        <v>344</v>
      </c>
      <c r="F1096" t="s">
        <v>28</v>
      </c>
      <c r="G1096">
        <v>4</v>
      </c>
      <c r="H1096">
        <v>3</v>
      </c>
      <c r="I1096">
        <v>0</v>
      </c>
      <c r="T1096" s="42"/>
      <c r="U1096" s="42"/>
      <c r="W1096" t="str">
        <f>VLOOKUP(ARCHIVOS_COMPLETOS_QMI_1_AL_17_SEP_22[[#This Row],[TIENDA HMPV]],Tabla6[[NOMBRE PDV HMPDV]:[RETAIL MAPPING]],2,0)</f>
        <v>ORO</v>
      </c>
      <c r="X1096">
        <f>SUM(ARCHIVOS_COMPLETOS_QMI_1_AL_17_SEP_22[[#This Row],[VENTAS MABE]:[OTROS]])</f>
        <v>3</v>
      </c>
      <c r="Y1096" s="42">
        <f>IFERROR(ARCHIVOS_COMPLETOS_QMI_1_AL_17_SEP_22[[#This Row],[VENTAS MABE]]/ARCHIVOS_COMPLETOS_QMI_1_AL_17_SEP_22[[#This Row],[VENTAS INDURAMA]],0)</f>
        <v>0</v>
      </c>
      <c r="Z1096" t="str">
        <f>VLOOKUP(ARCHIVOS_COMPLETOS_QMI_1_AL_17_SEP_22[[#This Row],[Columna1]],Tabla5[CLAVE],1,0)</f>
        <v>423 - TIENDA MANTA 1313LAVADO</v>
      </c>
    </row>
    <row r="1097" spans="1:26" x14ac:dyDescent="0.3">
      <c r="A1097" t="str">
        <f>CONCATENATE(ARCHIVOS_COMPLETOS_QMI_1_AL_17_SEP_22[[#This Row],[TIENDA HMPV]],ARCHIVOS_COMPLETOS_QMI_1_AL_17_SEP_22[[#This Row],[LINEA]])</f>
        <v>423 - TIENDA MANTA 1313REFRIGERACIÓN</v>
      </c>
      <c r="B1097" t="s">
        <v>341</v>
      </c>
      <c r="C1097" t="s">
        <v>342</v>
      </c>
      <c r="D1097" t="s">
        <v>39</v>
      </c>
      <c r="E1097" t="s">
        <v>344</v>
      </c>
      <c r="F1097" t="s">
        <v>29</v>
      </c>
      <c r="G1097">
        <v>7</v>
      </c>
      <c r="H1097">
        <v>3</v>
      </c>
      <c r="I1097">
        <v>10</v>
      </c>
      <c r="T1097" s="42"/>
      <c r="U1097" s="42"/>
      <c r="W1097" t="str">
        <f>VLOOKUP(ARCHIVOS_COMPLETOS_QMI_1_AL_17_SEP_22[[#This Row],[TIENDA HMPV]],Tabla6[[NOMBRE PDV HMPDV]:[RETAIL MAPPING]],2,0)</f>
        <v>ORO</v>
      </c>
      <c r="X1097">
        <f>SUM(ARCHIVOS_COMPLETOS_QMI_1_AL_17_SEP_22[[#This Row],[VENTAS MABE]:[OTROS]])</f>
        <v>13</v>
      </c>
      <c r="Y1097" s="42">
        <f>IFERROR(ARCHIVOS_COMPLETOS_QMI_1_AL_17_SEP_22[[#This Row],[VENTAS MABE]]/ARCHIVOS_COMPLETOS_QMI_1_AL_17_SEP_22[[#This Row],[VENTAS INDURAMA]],0)</f>
        <v>0.3</v>
      </c>
      <c r="Z1097" t="str">
        <f>VLOOKUP(ARCHIVOS_COMPLETOS_QMI_1_AL_17_SEP_22[[#This Row],[Columna1]],Tabla5[CLAVE],1,0)</f>
        <v>423 - TIENDA MANTA 1313REFRIGERACIÓN</v>
      </c>
    </row>
    <row r="1098" spans="1:26" x14ac:dyDescent="0.3">
      <c r="A1098" t="str">
        <f>CONCATENATE(ARCHIVOS_COMPLETOS_QMI_1_AL_17_SEP_22[[#This Row],[TIENDA HMPV]],ARCHIVOS_COMPLETOS_QMI_1_AL_17_SEP_22[[#This Row],[LINEA]])</f>
        <v>473 - TIENDA PLAYAS 945AIRES</v>
      </c>
      <c r="B1098" t="s">
        <v>345</v>
      </c>
      <c r="C1098" t="s">
        <v>346</v>
      </c>
      <c r="D1098" t="s">
        <v>39</v>
      </c>
      <c r="E1098" t="s">
        <v>347</v>
      </c>
      <c r="F1098" t="s">
        <v>25</v>
      </c>
      <c r="G1098">
        <v>2</v>
      </c>
      <c r="T1098" s="42"/>
      <c r="U1098" s="42"/>
      <c r="W1098" t="str">
        <f>VLOOKUP(ARCHIVOS_COMPLETOS_QMI_1_AL_17_SEP_22[[#This Row],[TIENDA HMPV]],Tabla6[[NOMBRE PDV HMPDV]:[RETAIL MAPPING]],2,0)</f>
        <v>ORO</v>
      </c>
      <c r="X1098">
        <f>SUM(ARCHIVOS_COMPLETOS_QMI_1_AL_17_SEP_22[[#This Row],[VENTAS MABE]:[OTROS]])</f>
        <v>0</v>
      </c>
      <c r="Y1098" s="42">
        <f>IFERROR(ARCHIVOS_COMPLETOS_QMI_1_AL_17_SEP_22[[#This Row],[VENTAS MABE]]/ARCHIVOS_COMPLETOS_QMI_1_AL_17_SEP_22[[#This Row],[VENTAS INDURAMA]],0)</f>
        <v>0</v>
      </c>
      <c r="Z1098" t="str">
        <f>VLOOKUP(ARCHIVOS_COMPLETOS_QMI_1_AL_17_SEP_22[[#This Row],[Columna1]],Tabla5[CLAVE],1,0)</f>
        <v>473 - TIENDA PLAYAS 945AIRES</v>
      </c>
    </row>
    <row r="1099" spans="1:26" x14ac:dyDescent="0.3">
      <c r="A1099" t="str">
        <f>CONCATENATE(ARCHIVOS_COMPLETOS_QMI_1_AL_17_SEP_22[[#This Row],[TIENDA HMPV]],ARCHIVOS_COMPLETOS_QMI_1_AL_17_SEP_22[[#This Row],[LINEA]])</f>
        <v>473 - TIENDA PLAYAS 945COCINAS</v>
      </c>
      <c r="B1099" t="s">
        <v>345</v>
      </c>
      <c r="C1099" t="s">
        <v>346</v>
      </c>
      <c r="D1099" t="s">
        <v>39</v>
      </c>
      <c r="E1099" t="s">
        <v>347</v>
      </c>
      <c r="F1099" t="s">
        <v>26</v>
      </c>
      <c r="G1099">
        <v>7</v>
      </c>
      <c r="H1099">
        <v>2</v>
      </c>
      <c r="T1099" s="42"/>
      <c r="U1099" s="42"/>
      <c r="W1099" t="str">
        <f>VLOOKUP(ARCHIVOS_COMPLETOS_QMI_1_AL_17_SEP_22[[#This Row],[TIENDA HMPV]],Tabla6[[NOMBRE PDV HMPDV]:[RETAIL MAPPING]],2,0)</f>
        <v>ORO</v>
      </c>
      <c r="X1099">
        <f>SUM(ARCHIVOS_COMPLETOS_QMI_1_AL_17_SEP_22[[#This Row],[VENTAS MABE]:[OTROS]])</f>
        <v>2</v>
      </c>
      <c r="Y1099" s="42">
        <f>IFERROR(ARCHIVOS_COMPLETOS_QMI_1_AL_17_SEP_22[[#This Row],[VENTAS MABE]]/ARCHIVOS_COMPLETOS_QMI_1_AL_17_SEP_22[[#This Row],[VENTAS INDURAMA]],0)</f>
        <v>0</v>
      </c>
      <c r="Z1099" t="str">
        <f>VLOOKUP(ARCHIVOS_COMPLETOS_QMI_1_AL_17_SEP_22[[#This Row],[Columna1]],Tabla5[CLAVE],1,0)</f>
        <v>473 - TIENDA PLAYAS 945COCINAS</v>
      </c>
    </row>
    <row r="1100" spans="1:26" x14ac:dyDescent="0.3">
      <c r="A1100" t="str">
        <f>CONCATENATE(ARCHIVOS_COMPLETOS_QMI_1_AL_17_SEP_22[[#This Row],[TIENDA HMPV]],ARCHIVOS_COMPLETOS_QMI_1_AL_17_SEP_22[[#This Row],[LINEA]])</f>
        <v>473 - TIENDA PLAYAS 945GLOBALES</v>
      </c>
      <c r="B1100" t="s">
        <v>345</v>
      </c>
      <c r="C1100" t="s">
        <v>346</v>
      </c>
      <c r="D1100" t="s">
        <v>39</v>
      </c>
      <c r="E1100" t="s">
        <v>347</v>
      </c>
      <c r="F1100" t="s">
        <v>27</v>
      </c>
      <c r="G1100">
        <v>3</v>
      </c>
      <c r="T1100" s="42"/>
      <c r="U1100" s="42"/>
      <c r="W1100" t="str">
        <f>VLOOKUP(ARCHIVOS_COMPLETOS_QMI_1_AL_17_SEP_22[[#This Row],[TIENDA HMPV]],Tabla6[[NOMBRE PDV HMPDV]:[RETAIL MAPPING]],2,0)</f>
        <v>ORO</v>
      </c>
      <c r="X1100">
        <f>SUM(ARCHIVOS_COMPLETOS_QMI_1_AL_17_SEP_22[[#This Row],[VENTAS MABE]:[OTROS]])</f>
        <v>0</v>
      </c>
      <c r="Y1100" s="42">
        <f>IFERROR(ARCHIVOS_COMPLETOS_QMI_1_AL_17_SEP_22[[#This Row],[VENTAS MABE]]/ARCHIVOS_COMPLETOS_QMI_1_AL_17_SEP_22[[#This Row],[VENTAS INDURAMA]],0)</f>
        <v>0</v>
      </c>
      <c r="Z1100" t="str">
        <f>VLOOKUP(ARCHIVOS_COMPLETOS_QMI_1_AL_17_SEP_22[[#This Row],[Columna1]],Tabla5[CLAVE],1,0)</f>
        <v>473 - TIENDA PLAYAS 945GLOBALES</v>
      </c>
    </row>
    <row r="1101" spans="1:26" x14ac:dyDescent="0.3">
      <c r="A1101" t="str">
        <f>CONCATENATE(ARCHIVOS_COMPLETOS_QMI_1_AL_17_SEP_22[[#This Row],[TIENDA HMPV]],ARCHIVOS_COMPLETOS_QMI_1_AL_17_SEP_22[[#This Row],[LINEA]])</f>
        <v>473 - TIENDA PLAYAS 945LAVADO</v>
      </c>
      <c r="B1101" t="s">
        <v>345</v>
      </c>
      <c r="C1101" t="s">
        <v>346</v>
      </c>
      <c r="D1101" t="s">
        <v>39</v>
      </c>
      <c r="E1101" t="s">
        <v>347</v>
      </c>
      <c r="F1101" t="s">
        <v>28</v>
      </c>
      <c r="G1101">
        <v>5</v>
      </c>
      <c r="T1101" s="42"/>
      <c r="U1101" s="42"/>
      <c r="W1101" t="str">
        <f>VLOOKUP(ARCHIVOS_COMPLETOS_QMI_1_AL_17_SEP_22[[#This Row],[TIENDA HMPV]],Tabla6[[NOMBRE PDV HMPDV]:[RETAIL MAPPING]],2,0)</f>
        <v>ORO</v>
      </c>
      <c r="X1101">
        <f>SUM(ARCHIVOS_COMPLETOS_QMI_1_AL_17_SEP_22[[#This Row],[VENTAS MABE]:[OTROS]])</f>
        <v>0</v>
      </c>
      <c r="Y1101" s="42">
        <f>IFERROR(ARCHIVOS_COMPLETOS_QMI_1_AL_17_SEP_22[[#This Row],[VENTAS MABE]]/ARCHIVOS_COMPLETOS_QMI_1_AL_17_SEP_22[[#This Row],[VENTAS INDURAMA]],0)</f>
        <v>0</v>
      </c>
      <c r="Z1101" t="str">
        <f>VLOOKUP(ARCHIVOS_COMPLETOS_QMI_1_AL_17_SEP_22[[#This Row],[Columna1]],Tabla5[CLAVE],1,0)</f>
        <v>473 - TIENDA PLAYAS 945LAVADO</v>
      </c>
    </row>
    <row r="1102" spans="1:26" x14ac:dyDescent="0.3">
      <c r="A1102" t="str">
        <f>CONCATENATE(ARCHIVOS_COMPLETOS_QMI_1_AL_17_SEP_22[[#This Row],[TIENDA HMPV]],ARCHIVOS_COMPLETOS_QMI_1_AL_17_SEP_22[[#This Row],[LINEA]])</f>
        <v>473 - TIENDA PLAYAS 945REFRIGERACIÓN</v>
      </c>
      <c r="B1102" t="s">
        <v>345</v>
      </c>
      <c r="C1102" t="s">
        <v>346</v>
      </c>
      <c r="D1102" t="s">
        <v>39</v>
      </c>
      <c r="E1102" t="s">
        <v>347</v>
      </c>
      <c r="F1102" t="s">
        <v>29</v>
      </c>
      <c r="G1102">
        <v>6</v>
      </c>
      <c r="H1102">
        <v>2</v>
      </c>
      <c r="T1102" s="42"/>
      <c r="U1102" s="42"/>
      <c r="W1102" t="str">
        <f>VLOOKUP(ARCHIVOS_COMPLETOS_QMI_1_AL_17_SEP_22[[#This Row],[TIENDA HMPV]],Tabla6[[NOMBRE PDV HMPDV]:[RETAIL MAPPING]],2,0)</f>
        <v>ORO</v>
      </c>
      <c r="X1102">
        <f>SUM(ARCHIVOS_COMPLETOS_QMI_1_AL_17_SEP_22[[#This Row],[VENTAS MABE]:[OTROS]])</f>
        <v>2</v>
      </c>
      <c r="Y1102" s="42">
        <f>IFERROR(ARCHIVOS_COMPLETOS_QMI_1_AL_17_SEP_22[[#This Row],[VENTAS MABE]]/ARCHIVOS_COMPLETOS_QMI_1_AL_17_SEP_22[[#This Row],[VENTAS INDURAMA]],0)</f>
        <v>0</v>
      </c>
      <c r="Z1102" t="str">
        <f>VLOOKUP(ARCHIVOS_COMPLETOS_QMI_1_AL_17_SEP_22[[#This Row],[Columna1]],Tabla5[CLAVE],1,0)</f>
        <v>473 - TIENDA PLAYAS 945REFRIGERACIÓN</v>
      </c>
    </row>
    <row r="1103" spans="1:26" x14ac:dyDescent="0.3">
      <c r="A1103" t="str">
        <f>CONCATENATE(ARCHIVOS_COMPLETOS_QMI_1_AL_17_SEP_22[[#This Row],[TIENDA HMPV]],ARCHIVOS_COMPLETOS_QMI_1_AL_17_SEP_22[[#This Row],[LINEA]])</f>
        <v>500 - PLAYASAIRES</v>
      </c>
      <c r="B1103" t="s">
        <v>345</v>
      </c>
      <c r="C1103" t="s">
        <v>346</v>
      </c>
      <c r="D1103" t="s">
        <v>23</v>
      </c>
      <c r="E1103" t="s">
        <v>348</v>
      </c>
      <c r="F1103" t="s">
        <v>25</v>
      </c>
      <c r="G1103">
        <v>1</v>
      </c>
      <c r="T1103" s="42"/>
      <c r="U1103" s="42"/>
      <c r="W1103" t="str">
        <f>VLOOKUP(ARCHIVOS_COMPLETOS_QMI_1_AL_17_SEP_22[[#This Row],[TIENDA HMPV]],Tabla6[[NOMBRE PDV HMPDV]:[RETAIL MAPPING]],2,0)</f>
        <v>PLATA</v>
      </c>
      <c r="X1103">
        <f>SUM(ARCHIVOS_COMPLETOS_QMI_1_AL_17_SEP_22[[#This Row],[VENTAS MABE]:[OTROS]])</f>
        <v>0</v>
      </c>
      <c r="Y1103" s="42">
        <f>IFERROR(ARCHIVOS_COMPLETOS_QMI_1_AL_17_SEP_22[[#This Row],[VENTAS MABE]]/ARCHIVOS_COMPLETOS_QMI_1_AL_17_SEP_22[[#This Row],[VENTAS INDURAMA]],0)</f>
        <v>0</v>
      </c>
      <c r="Z1103" t="str">
        <f>VLOOKUP(ARCHIVOS_COMPLETOS_QMI_1_AL_17_SEP_22[[#This Row],[Columna1]],Tabla5[CLAVE],1,0)</f>
        <v>500 - PLAYASAIRES</v>
      </c>
    </row>
    <row r="1104" spans="1:26" x14ac:dyDescent="0.3">
      <c r="A1104" t="str">
        <f>CONCATENATE(ARCHIVOS_COMPLETOS_QMI_1_AL_17_SEP_22[[#This Row],[TIENDA HMPV]],ARCHIVOS_COMPLETOS_QMI_1_AL_17_SEP_22[[#This Row],[LINEA]])</f>
        <v>500 - PLAYASCOCINAS</v>
      </c>
      <c r="B1104" t="s">
        <v>345</v>
      </c>
      <c r="C1104" t="s">
        <v>346</v>
      </c>
      <c r="D1104" t="s">
        <v>23</v>
      </c>
      <c r="E1104" t="s">
        <v>348</v>
      </c>
      <c r="F1104" t="s">
        <v>26</v>
      </c>
      <c r="G1104">
        <v>8</v>
      </c>
      <c r="H1104">
        <v>2</v>
      </c>
      <c r="T1104" s="42"/>
      <c r="U1104" s="42"/>
      <c r="W1104" t="str">
        <f>VLOOKUP(ARCHIVOS_COMPLETOS_QMI_1_AL_17_SEP_22[[#This Row],[TIENDA HMPV]],Tabla6[[NOMBRE PDV HMPDV]:[RETAIL MAPPING]],2,0)</f>
        <v>PLATA</v>
      </c>
      <c r="X1104">
        <f>SUM(ARCHIVOS_COMPLETOS_QMI_1_AL_17_SEP_22[[#This Row],[VENTAS MABE]:[OTROS]])</f>
        <v>2</v>
      </c>
      <c r="Y1104" s="42">
        <f>IFERROR(ARCHIVOS_COMPLETOS_QMI_1_AL_17_SEP_22[[#This Row],[VENTAS MABE]]/ARCHIVOS_COMPLETOS_QMI_1_AL_17_SEP_22[[#This Row],[VENTAS INDURAMA]],0)</f>
        <v>0</v>
      </c>
      <c r="Z1104" t="str">
        <f>VLOOKUP(ARCHIVOS_COMPLETOS_QMI_1_AL_17_SEP_22[[#This Row],[Columna1]],Tabla5[CLAVE],1,0)</f>
        <v>500 - PLAYASCOCINAS</v>
      </c>
    </row>
    <row r="1105" spans="1:26" x14ac:dyDescent="0.3">
      <c r="A1105" t="str">
        <f>CONCATENATE(ARCHIVOS_COMPLETOS_QMI_1_AL_17_SEP_22[[#This Row],[TIENDA HMPV]],ARCHIVOS_COMPLETOS_QMI_1_AL_17_SEP_22[[#This Row],[LINEA]])</f>
        <v>500 - PLAYASEMPOTRE</v>
      </c>
      <c r="B1105" t="s">
        <v>345</v>
      </c>
      <c r="C1105" t="s">
        <v>346</v>
      </c>
      <c r="D1105" t="s">
        <v>23</v>
      </c>
      <c r="E1105" t="s">
        <v>348</v>
      </c>
      <c r="F1105" t="s">
        <v>32</v>
      </c>
      <c r="G1105">
        <v>0</v>
      </c>
      <c r="T1105" s="42"/>
      <c r="U1105" s="42"/>
      <c r="W1105" t="str">
        <f>VLOOKUP(ARCHIVOS_COMPLETOS_QMI_1_AL_17_SEP_22[[#This Row],[TIENDA HMPV]],Tabla6[[NOMBRE PDV HMPDV]:[RETAIL MAPPING]],2,0)</f>
        <v>PLATA</v>
      </c>
      <c r="X1105">
        <f>SUM(ARCHIVOS_COMPLETOS_QMI_1_AL_17_SEP_22[[#This Row],[VENTAS MABE]:[OTROS]])</f>
        <v>0</v>
      </c>
      <c r="Y1105" s="42">
        <f>IFERROR(ARCHIVOS_COMPLETOS_QMI_1_AL_17_SEP_22[[#This Row],[VENTAS MABE]]/ARCHIVOS_COMPLETOS_QMI_1_AL_17_SEP_22[[#This Row],[VENTAS INDURAMA]],0)</f>
        <v>0</v>
      </c>
      <c r="Z1105" t="str">
        <f>VLOOKUP(ARCHIVOS_COMPLETOS_QMI_1_AL_17_SEP_22[[#This Row],[Columna1]],Tabla5[CLAVE],1,0)</f>
        <v>500 - PLAYASEMPOTRE</v>
      </c>
    </row>
    <row r="1106" spans="1:26" x14ac:dyDescent="0.3">
      <c r="A1106" t="str">
        <f>CONCATENATE(ARCHIVOS_COMPLETOS_QMI_1_AL_17_SEP_22[[#This Row],[TIENDA HMPV]],ARCHIVOS_COMPLETOS_QMI_1_AL_17_SEP_22[[#This Row],[LINEA]])</f>
        <v>500 - PLAYASGLOBALES</v>
      </c>
      <c r="B1106" t="s">
        <v>345</v>
      </c>
      <c r="C1106" t="s">
        <v>346</v>
      </c>
      <c r="D1106" t="s">
        <v>23</v>
      </c>
      <c r="E1106" t="s">
        <v>348</v>
      </c>
      <c r="F1106" t="s">
        <v>27</v>
      </c>
      <c r="G1106">
        <v>0</v>
      </c>
      <c r="T1106" s="42"/>
      <c r="U1106" s="42"/>
      <c r="W1106" t="str">
        <f>VLOOKUP(ARCHIVOS_COMPLETOS_QMI_1_AL_17_SEP_22[[#This Row],[TIENDA HMPV]],Tabla6[[NOMBRE PDV HMPDV]:[RETAIL MAPPING]],2,0)</f>
        <v>PLATA</v>
      </c>
      <c r="X1106">
        <f>SUM(ARCHIVOS_COMPLETOS_QMI_1_AL_17_SEP_22[[#This Row],[VENTAS MABE]:[OTROS]])</f>
        <v>0</v>
      </c>
      <c r="Y1106" s="42">
        <f>IFERROR(ARCHIVOS_COMPLETOS_QMI_1_AL_17_SEP_22[[#This Row],[VENTAS MABE]]/ARCHIVOS_COMPLETOS_QMI_1_AL_17_SEP_22[[#This Row],[VENTAS INDURAMA]],0)</f>
        <v>0</v>
      </c>
      <c r="Z1106" t="str">
        <f>VLOOKUP(ARCHIVOS_COMPLETOS_QMI_1_AL_17_SEP_22[[#This Row],[Columna1]],Tabla5[CLAVE],1,0)</f>
        <v>500 - PLAYASGLOBALES</v>
      </c>
    </row>
    <row r="1107" spans="1:26" x14ac:dyDescent="0.3">
      <c r="A1107" t="str">
        <f>CONCATENATE(ARCHIVOS_COMPLETOS_QMI_1_AL_17_SEP_22[[#This Row],[TIENDA HMPV]],ARCHIVOS_COMPLETOS_QMI_1_AL_17_SEP_22[[#This Row],[LINEA]])</f>
        <v>500 - PLAYASLAVADO</v>
      </c>
      <c r="B1107" t="s">
        <v>345</v>
      </c>
      <c r="C1107" t="s">
        <v>346</v>
      </c>
      <c r="D1107" t="s">
        <v>23</v>
      </c>
      <c r="E1107" t="s">
        <v>348</v>
      </c>
      <c r="F1107" t="s">
        <v>28</v>
      </c>
      <c r="G1107">
        <v>1</v>
      </c>
      <c r="T1107" s="42"/>
      <c r="U1107" s="42"/>
      <c r="W1107" t="str">
        <f>VLOOKUP(ARCHIVOS_COMPLETOS_QMI_1_AL_17_SEP_22[[#This Row],[TIENDA HMPV]],Tabla6[[NOMBRE PDV HMPDV]:[RETAIL MAPPING]],2,0)</f>
        <v>PLATA</v>
      </c>
      <c r="X1107">
        <f>SUM(ARCHIVOS_COMPLETOS_QMI_1_AL_17_SEP_22[[#This Row],[VENTAS MABE]:[OTROS]])</f>
        <v>0</v>
      </c>
      <c r="Y1107" s="42">
        <f>IFERROR(ARCHIVOS_COMPLETOS_QMI_1_AL_17_SEP_22[[#This Row],[VENTAS MABE]]/ARCHIVOS_COMPLETOS_QMI_1_AL_17_SEP_22[[#This Row],[VENTAS INDURAMA]],0)</f>
        <v>0</v>
      </c>
      <c r="Z1107" t="str">
        <f>VLOOKUP(ARCHIVOS_COMPLETOS_QMI_1_AL_17_SEP_22[[#This Row],[Columna1]],Tabla5[CLAVE],1,0)</f>
        <v>500 - PLAYASLAVADO</v>
      </c>
    </row>
    <row r="1108" spans="1:26" x14ac:dyDescent="0.3">
      <c r="A1108" t="str">
        <f>CONCATENATE(ARCHIVOS_COMPLETOS_QMI_1_AL_17_SEP_22[[#This Row],[TIENDA HMPV]],ARCHIVOS_COMPLETOS_QMI_1_AL_17_SEP_22[[#This Row],[LINEA]])</f>
        <v>500 - PLAYASREFRIGERACIÓN</v>
      </c>
      <c r="B1108" t="s">
        <v>345</v>
      </c>
      <c r="C1108" t="s">
        <v>346</v>
      </c>
      <c r="D1108" t="s">
        <v>23</v>
      </c>
      <c r="E1108" t="s">
        <v>348</v>
      </c>
      <c r="F1108" t="s">
        <v>29</v>
      </c>
      <c r="G1108">
        <v>7</v>
      </c>
      <c r="H1108">
        <v>2</v>
      </c>
      <c r="T1108" s="42"/>
      <c r="U1108" s="42"/>
      <c r="W1108" t="str">
        <f>VLOOKUP(ARCHIVOS_COMPLETOS_QMI_1_AL_17_SEP_22[[#This Row],[TIENDA HMPV]],Tabla6[[NOMBRE PDV HMPDV]:[RETAIL MAPPING]],2,0)</f>
        <v>PLATA</v>
      </c>
      <c r="X1108">
        <f>SUM(ARCHIVOS_COMPLETOS_QMI_1_AL_17_SEP_22[[#This Row],[VENTAS MABE]:[OTROS]])</f>
        <v>2</v>
      </c>
      <c r="Y1108" s="42">
        <f>IFERROR(ARCHIVOS_COMPLETOS_QMI_1_AL_17_SEP_22[[#This Row],[VENTAS MABE]]/ARCHIVOS_COMPLETOS_QMI_1_AL_17_SEP_22[[#This Row],[VENTAS INDURAMA]],0)</f>
        <v>0</v>
      </c>
      <c r="Z1108" t="str">
        <f>VLOOKUP(ARCHIVOS_COMPLETOS_QMI_1_AL_17_SEP_22[[#This Row],[Columna1]],Tabla5[CLAVE],1,0)</f>
        <v>500 - PLAYASREFRIGERACIÓN</v>
      </c>
    </row>
    <row r="1109" spans="1:26" x14ac:dyDescent="0.3">
      <c r="A1109" t="str">
        <f>CONCATENATE(ARCHIVOS_COMPLETOS_QMI_1_AL_17_SEP_22[[#This Row],[TIENDA HMPV]],ARCHIVOS_COMPLETOS_QMI_1_AL_17_SEP_22[[#This Row],[LINEA]])</f>
        <v>518 - PLAYASAIRES</v>
      </c>
      <c r="B1109" t="s">
        <v>345</v>
      </c>
      <c r="C1109" t="s">
        <v>346</v>
      </c>
      <c r="D1109" t="s">
        <v>30</v>
      </c>
      <c r="E1109" t="s">
        <v>349</v>
      </c>
      <c r="F1109" t="s">
        <v>25</v>
      </c>
      <c r="G1109">
        <v>1</v>
      </c>
      <c r="H1109">
        <v>1</v>
      </c>
      <c r="T1109" s="42"/>
      <c r="U1109" s="42"/>
      <c r="W1109" t="str">
        <f>VLOOKUP(ARCHIVOS_COMPLETOS_QMI_1_AL_17_SEP_22[[#This Row],[TIENDA HMPV]],Tabla6[[NOMBRE PDV HMPDV]:[RETAIL MAPPING]],2,0)</f>
        <v>PLATA</v>
      </c>
      <c r="X1109">
        <f>SUM(ARCHIVOS_COMPLETOS_QMI_1_AL_17_SEP_22[[#This Row],[VENTAS MABE]:[OTROS]])</f>
        <v>1</v>
      </c>
      <c r="Y1109" s="42">
        <f>IFERROR(ARCHIVOS_COMPLETOS_QMI_1_AL_17_SEP_22[[#This Row],[VENTAS MABE]]/ARCHIVOS_COMPLETOS_QMI_1_AL_17_SEP_22[[#This Row],[VENTAS INDURAMA]],0)</f>
        <v>0</v>
      </c>
      <c r="Z1109" t="str">
        <f>VLOOKUP(ARCHIVOS_COMPLETOS_QMI_1_AL_17_SEP_22[[#This Row],[Columna1]],Tabla5[CLAVE],1,0)</f>
        <v>518 - PLAYASAIRES</v>
      </c>
    </row>
    <row r="1110" spans="1:26" x14ac:dyDescent="0.3">
      <c r="A1110" t="str">
        <f>CONCATENATE(ARCHIVOS_COMPLETOS_QMI_1_AL_17_SEP_22[[#This Row],[TIENDA HMPV]],ARCHIVOS_COMPLETOS_QMI_1_AL_17_SEP_22[[#This Row],[LINEA]])</f>
        <v>518 - PLAYASCOCINAS</v>
      </c>
      <c r="B1110" t="s">
        <v>345</v>
      </c>
      <c r="C1110" t="s">
        <v>346</v>
      </c>
      <c r="D1110" t="s">
        <v>30</v>
      </c>
      <c r="E1110" t="s">
        <v>349</v>
      </c>
      <c r="F1110" t="s">
        <v>26</v>
      </c>
      <c r="G1110">
        <v>6</v>
      </c>
      <c r="T1110" s="42"/>
      <c r="U1110" s="42"/>
      <c r="W1110" t="str">
        <f>VLOOKUP(ARCHIVOS_COMPLETOS_QMI_1_AL_17_SEP_22[[#This Row],[TIENDA HMPV]],Tabla6[[NOMBRE PDV HMPDV]:[RETAIL MAPPING]],2,0)</f>
        <v>PLATA</v>
      </c>
      <c r="X1110">
        <f>SUM(ARCHIVOS_COMPLETOS_QMI_1_AL_17_SEP_22[[#This Row],[VENTAS MABE]:[OTROS]])</f>
        <v>0</v>
      </c>
      <c r="Y1110" s="42">
        <f>IFERROR(ARCHIVOS_COMPLETOS_QMI_1_AL_17_SEP_22[[#This Row],[VENTAS MABE]]/ARCHIVOS_COMPLETOS_QMI_1_AL_17_SEP_22[[#This Row],[VENTAS INDURAMA]],0)</f>
        <v>0</v>
      </c>
      <c r="Z1110" t="str">
        <f>VLOOKUP(ARCHIVOS_COMPLETOS_QMI_1_AL_17_SEP_22[[#This Row],[Columna1]],Tabla5[CLAVE],1,0)</f>
        <v>518 - PLAYASCOCINAS</v>
      </c>
    </row>
    <row r="1111" spans="1:26" x14ac:dyDescent="0.3">
      <c r="A1111" t="str">
        <f>CONCATENATE(ARCHIVOS_COMPLETOS_QMI_1_AL_17_SEP_22[[#This Row],[TIENDA HMPV]],ARCHIVOS_COMPLETOS_QMI_1_AL_17_SEP_22[[#This Row],[LINEA]])</f>
        <v>518 - PLAYASGLOBALES</v>
      </c>
      <c r="B1111" t="s">
        <v>345</v>
      </c>
      <c r="C1111" t="s">
        <v>346</v>
      </c>
      <c r="D1111" t="s">
        <v>30</v>
      </c>
      <c r="E1111" t="s">
        <v>349</v>
      </c>
      <c r="F1111" t="s">
        <v>27</v>
      </c>
      <c r="G1111">
        <v>5</v>
      </c>
      <c r="H1111">
        <v>2</v>
      </c>
      <c r="T1111" s="42"/>
      <c r="U1111" s="42"/>
      <c r="W1111" t="str">
        <f>VLOOKUP(ARCHIVOS_COMPLETOS_QMI_1_AL_17_SEP_22[[#This Row],[TIENDA HMPV]],Tabla6[[NOMBRE PDV HMPDV]:[RETAIL MAPPING]],2,0)</f>
        <v>PLATA</v>
      </c>
      <c r="X1111">
        <f>SUM(ARCHIVOS_COMPLETOS_QMI_1_AL_17_SEP_22[[#This Row],[VENTAS MABE]:[OTROS]])</f>
        <v>2</v>
      </c>
      <c r="Y1111" s="42">
        <f>IFERROR(ARCHIVOS_COMPLETOS_QMI_1_AL_17_SEP_22[[#This Row],[VENTAS MABE]]/ARCHIVOS_COMPLETOS_QMI_1_AL_17_SEP_22[[#This Row],[VENTAS INDURAMA]],0)</f>
        <v>0</v>
      </c>
      <c r="Z1111" t="str">
        <f>VLOOKUP(ARCHIVOS_COMPLETOS_QMI_1_AL_17_SEP_22[[#This Row],[Columna1]],Tabla5[CLAVE],1,0)</f>
        <v>518 - PLAYASGLOBALES</v>
      </c>
    </row>
    <row r="1112" spans="1:26" x14ac:dyDescent="0.3">
      <c r="A1112" t="str">
        <f>CONCATENATE(ARCHIVOS_COMPLETOS_QMI_1_AL_17_SEP_22[[#This Row],[TIENDA HMPV]],ARCHIVOS_COMPLETOS_QMI_1_AL_17_SEP_22[[#This Row],[LINEA]])</f>
        <v>518 - PLAYASLAVADO</v>
      </c>
      <c r="B1112" t="s">
        <v>345</v>
      </c>
      <c r="C1112" t="s">
        <v>346</v>
      </c>
      <c r="D1112" t="s">
        <v>30</v>
      </c>
      <c r="E1112" t="s">
        <v>349</v>
      </c>
      <c r="F1112" t="s">
        <v>28</v>
      </c>
      <c r="G1112">
        <v>2</v>
      </c>
      <c r="H1112">
        <v>3</v>
      </c>
      <c r="T1112" s="42"/>
      <c r="U1112" s="42"/>
      <c r="W1112" t="str">
        <f>VLOOKUP(ARCHIVOS_COMPLETOS_QMI_1_AL_17_SEP_22[[#This Row],[TIENDA HMPV]],Tabla6[[NOMBRE PDV HMPDV]:[RETAIL MAPPING]],2,0)</f>
        <v>PLATA</v>
      </c>
      <c r="X1112">
        <f>SUM(ARCHIVOS_COMPLETOS_QMI_1_AL_17_SEP_22[[#This Row],[VENTAS MABE]:[OTROS]])</f>
        <v>3</v>
      </c>
      <c r="Y1112" s="42">
        <f>IFERROR(ARCHIVOS_COMPLETOS_QMI_1_AL_17_SEP_22[[#This Row],[VENTAS MABE]]/ARCHIVOS_COMPLETOS_QMI_1_AL_17_SEP_22[[#This Row],[VENTAS INDURAMA]],0)</f>
        <v>0</v>
      </c>
      <c r="Z1112" t="str">
        <f>VLOOKUP(ARCHIVOS_COMPLETOS_QMI_1_AL_17_SEP_22[[#This Row],[Columna1]],Tabla5[CLAVE],1,0)</f>
        <v>518 - PLAYASLAVADO</v>
      </c>
    </row>
    <row r="1113" spans="1:26" x14ac:dyDescent="0.3">
      <c r="A1113" t="str">
        <f>CONCATENATE(ARCHIVOS_COMPLETOS_QMI_1_AL_17_SEP_22[[#This Row],[TIENDA HMPV]],ARCHIVOS_COMPLETOS_QMI_1_AL_17_SEP_22[[#This Row],[LINEA]])</f>
        <v>518 - PLAYASREFRIGERACIÓN</v>
      </c>
      <c r="B1113" t="s">
        <v>345</v>
      </c>
      <c r="C1113" t="s">
        <v>346</v>
      </c>
      <c r="D1113" t="s">
        <v>30</v>
      </c>
      <c r="E1113" t="s">
        <v>349</v>
      </c>
      <c r="F1113" t="s">
        <v>29</v>
      </c>
      <c r="G1113">
        <v>4</v>
      </c>
      <c r="H1113">
        <v>1</v>
      </c>
      <c r="T1113" s="42"/>
      <c r="U1113" s="42"/>
      <c r="W1113" t="str">
        <f>VLOOKUP(ARCHIVOS_COMPLETOS_QMI_1_AL_17_SEP_22[[#This Row],[TIENDA HMPV]],Tabla6[[NOMBRE PDV HMPDV]:[RETAIL MAPPING]],2,0)</f>
        <v>PLATA</v>
      </c>
      <c r="X1113">
        <f>SUM(ARCHIVOS_COMPLETOS_QMI_1_AL_17_SEP_22[[#This Row],[VENTAS MABE]:[OTROS]])</f>
        <v>1</v>
      </c>
      <c r="Y1113" s="42">
        <f>IFERROR(ARCHIVOS_COMPLETOS_QMI_1_AL_17_SEP_22[[#This Row],[VENTAS MABE]]/ARCHIVOS_COMPLETOS_QMI_1_AL_17_SEP_22[[#This Row],[VENTAS INDURAMA]],0)</f>
        <v>0</v>
      </c>
      <c r="Z1113" t="str">
        <f>VLOOKUP(ARCHIVOS_COMPLETOS_QMI_1_AL_17_SEP_22[[#This Row],[Columna1]],Tabla5[CLAVE],1,0)</f>
        <v>518 - PLAYASREFRIGERACIÓN</v>
      </c>
    </row>
    <row r="1114" spans="1:26" x14ac:dyDescent="0.3">
      <c r="A1114" t="str">
        <f>CONCATENATE(ARCHIVOS_COMPLETOS_QMI_1_AL_17_SEP_22[[#This Row],[TIENDA HMPV]],ARCHIVOS_COMPLETOS_QMI_1_AL_17_SEP_22[[#This Row],[LINEA]])</f>
        <v>465 - TIENDA MALL DEL SUR 921AIRES</v>
      </c>
      <c r="B1114" t="s">
        <v>350</v>
      </c>
      <c r="C1114" t="s">
        <v>351</v>
      </c>
      <c r="D1114" t="s">
        <v>39</v>
      </c>
      <c r="E1114" t="s">
        <v>352</v>
      </c>
      <c r="F1114" t="s">
        <v>25</v>
      </c>
      <c r="G1114">
        <v>5</v>
      </c>
      <c r="H1114">
        <v>3</v>
      </c>
      <c r="T1114" s="42"/>
      <c r="U1114" s="42"/>
      <c r="W1114" t="str">
        <f>VLOOKUP(ARCHIVOS_COMPLETOS_QMI_1_AL_17_SEP_22[[#This Row],[TIENDA HMPV]],Tabla6[[NOMBRE PDV HMPDV]:[RETAIL MAPPING]],2,0)</f>
        <v>ORO</v>
      </c>
      <c r="X1114">
        <f>SUM(ARCHIVOS_COMPLETOS_QMI_1_AL_17_SEP_22[[#This Row],[VENTAS MABE]:[OTROS]])</f>
        <v>3</v>
      </c>
      <c r="Y1114" s="42">
        <f>IFERROR(ARCHIVOS_COMPLETOS_QMI_1_AL_17_SEP_22[[#This Row],[VENTAS MABE]]/ARCHIVOS_COMPLETOS_QMI_1_AL_17_SEP_22[[#This Row],[VENTAS INDURAMA]],0)</f>
        <v>0</v>
      </c>
      <c r="Z1114" t="str">
        <f>VLOOKUP(ARCHIVOS_COMPLETOS_QMI_1_AL_17_SEP_22[[#This Row],[Columna1]],Tabla5[CLAVE],1,0)</f>
        <v>465 - TIENDA MALL DEL SUR 921AIRES</v>
      </c>
    </row>
    <row r="1115" spans="1:26" x14ac:dyDescent="0.3">
      <c r="A1115" t="str">
        <f>CONCATENATE(ARCHIVOS_COMPLETOS_QMI_1_AL_17_SEP_22[[#This Row],[TIENDA HMPV]],ARCHIVOS_COMPLETOS_QMI_1_AL_17_SEP_22[[#This Row],[LINEA]])</f>
        <v>465 - TIENDA MALL DEL SUR 921COCINAS</v>
      </c>
      <c r="B1115" t="s">
        <v>350</v>
      </c>
      <c r="C1115" t="s">
        <v>351</v>
      </c>
      <c r="D1115" t="s">
        <v>39</v>
      </c>
      <c r="E1115" t="s">
        <v>352</v>
      </c>
      <c r="F1115" t="s">
        <v>26</v>
      </c>
      <c r="G1115">
        <v>30</v>
      </c>
      <c r="H1115">
        <v>11</v>
      </c>
      <c r="I1115">
        <v>6</v>
      </c>
      <c r="T1115" s="42"/>
      <c r="U1115" s="42"/>
      <c r="W1115" t="str">
        <f>VLOOKUP(ARCHIVOS_COMPLETOS_QMI_1_AL_17_SEP_22[[#This Row],[TIENDA HMPV]],Tabla6[[NOMBRE PDV HMPDV]:[RETAIL MAPPING]],2,0)</f>
        <v>ORO</v>
      </c>
      <c r="X1115">
        <f>SUM(ARCHIVOS_COMPLETOS_QMI_1_AL_17_SEP_22[[#This Row],[VENTAS MABE]:[OTROS]])</f>
        <v>17</v>
      </c>
      <c r="Y1115" s="42">
        <f>IFERROR(ARCHIVOS_COMPLETOS_QMI_1_AL_17_SEP_22[[#This Row],[VENTAS MABE]]/ARCHIVOS_COMPLETOS_QMI_1_AL_17_SEP_22[[#This Row],[VENTAS INDURAMA]],0)</f>
        <v>1.8333333333333333</v>
      </c>
      <c r="Z1115" t="str">
        <f>VLOOKUP(ARCHIVOS_COMPLETOS_QMI_1_AL_17_SEP_22[[#This Row],[Columna1]],Tabla5[CLAVE],1,0)</f>
        <v>465 - TIENDA MALL DEL SUR 921COCINAS</v>
      </c>
    </row>
    <row r="1116" spans="1:26" x14ac:dyDescent="0.3">
      <c r="A1116" t="str">
        <f>CONCATENATE(ARCHIVOS_COMPLETOS_QMI_1_AL_17_SEP_22[[#This Row],[TIENDA HMPV]],ARCHIVOS_COMPLETOS_QMI_1_AL_17_SEP_22[[#This Row],[LINEA]])</f>
        <v>465 - TIENDA MALL DEL SUR 921EMPOTRE</v>
      </c>
      <c r="B1116" t="s">
        <v>350</v>
      </c>
      <c r="C1116" t="s">
        <v>351</v>
      </c>
      <c r="D1116" t="s">
        <v>39</v>
      </c>
      <c r="E1116" t="s">
        <v>352</v>
      </c>
      <c r="F1116" t="s">
        <v>32</v>
      </c>
      <c r="G1116">
        <v>0</v>
      </c>
      <c r="H1116">
        <v>1</v>
      </c>
      <c r="T1116" s="42"/>
      <c r="U1116" s="42"/>
      <c r="W1116" t="str">
        <f>VLOOKUP(ARCHIVOS_COMPLETOS_QMI_1_AL_17_SEP_22[[#This Row],[TIENDA HMPV]],Tabla6[[NOMBRE PDV HMPDV]:[RETAIL MAPPING]],2,0)</f>
        <v>ORO</v>
      </c>
      <c r="X1116">
        <f>SUM(ARCHIVOS_COMPLETOS_QMI_1_AL_17_SEP_22[[#This Row],[VENTAS MABE]:[OTROS]])</f>
        <v>1</v>
      </c>
      <c r="Y1116" s="42">
        <f>IFERROR(ARCHIVOS_COMPLETOS_QMI_1_AL_17_SEP_22[[#This Row],[VENTAS MABE]]/ARCHIVOS_COMPLETOS_QMI_1_AL_17_SEP_22[[#This Row],[VENTAS INDURAMA]],0)</f>
        <v>0</v>
      </c>
      <c r="Z1116" t="str">
        <f>VLOOKUP(ARCHIVOS_COMPLETOS_QMI_1_AL_17_SEP_22[[#This Row],[Columna1]],Tabla5[CLAVE],1,0)</f>
        <v>465 - TIENDA MALL DEL SUR 921EMPOTRE</v>
      </c>
    </row>
    <row r="1117" spans="1:26" x14ac:dyDescent="0.3">
      <c r="A1117" t="str">
        <f>CONCATENATE(ARCHIVOS_COMPLETOS_QMI_1_AL_17_SEP_22[[#This Row],[TIENDA HMPV]],ARCHIVOS_COMPLETOS_QMI_1_AL_17_SEP_22[[#This Row],[LINEA]])</f>
        <v>465 - TIENDA MALL DEL SUR 921GLOBALES</v>
      </c>
      <c r="B1117" t="s">
        <v>350</v>
      </c>
      <c r="C1117" t="s">
        <v>351</v>
      </c>
      <c r="D1117" t="s">
        <v>39</v>
      </c>
      <c r="E1117" t="s">
        <v>352</v>
      </c>
      <c r="F1117" t="s">
        <v>27</v>
      </c>
      <c r="G1117">
        <v>7</v>
      </c>
      <c r="H1117">
        <v>8</v>
      </c>
      <c r="I1117">
        <v>2</v>
      </c>
      <c r="T1117" s="42"/>
      <c r="U1117" s="42"/>
      <c r="W1117" t="str">
        <f>VLOOKUP(ARCHIVOS_COMPLETOS_QMI_1_AL_17_SEP_22[[#This Row],[TIENDA HMPV]],Tabla6[[NOMBRE PDV HMPDV]:[RETAIL MAPPING]],2,0)</f>
        <v>ORO</v>
      </c>
      <c r="X1117">
        <f>SUM(ARCHIVOS_COMPLETOS_QMI_1_AL_17_SEP_22[[#This Row],[VENTAS MABE]:[OTROS]])</f>
        <v>10</v>
      </c>
      <c r="Y1117" s="42">
        <f>IFERROR(ARCHIVOS_COMPLETOS_QMI_1_AL_17_SEP_22[[#This Row],[VENTAS MABE]]/ARCHIVOS_COMPLETOS_QMI_1_AL_17_SEP_22[[#This Row],[VENTAS INDURAMA]],0)</f>
        <v>4</v>
      </c>
      <c r="Z1117" t="str">
        <f>VLOOKUP(ARCHIVOS_COMPLETOS_QMI_1_AL_17_SEP_22[[#This Row],[Columna1]],Tabla5[CLAVE],1,0)</f>
        <v>465 - TIENDA MALL DEL SUR 921GLOBALES</v>
      </c>
    </row>
    <row r="1118" spans="1:26" x14ac:dyDescent="0.3">
      <c r="A1118" t="str">
        <f>CONCATENATE(ARCHIVOS_COMPLETOS_QMI_1_AL_17_SEP_22[[#This Row],[TIENDA HMPV]],ARCHIVOS_COMPLETOS_QMI_1_AL_17_SEP_22[[#This Row],[LINEA]])</f>
        <v>465 - TIENDA MALL DEL SUR 921LAVADO</v>
      </c>
      <c r="B1118" t="s">
        <v>350</v>
      </c>
      <c r="C1118" t="s">
        <v>351</v>
      </c>
      <c r="D1118" t="s">
        <v>39</v>
      </c>
      <c r="E1118" t="s">
        <v>352</v>
      </c>
      <c r="F1118" t="s">
        <v>28</v>
      </c>
      <c r="G1118">
        <v>10</v>
      </c>
      <c r="H1118">
        <v>6</v>
      </c>
      <c r="T1118" s="42"/>
      <c r="U1118" s="42"/>
      <c r="W1118" t="str">
        <f>VLOOKUP(ARCHIVOS_COMPLETOS_QMI_1_AL_17_SEP_22[[#This Row],[TIENDA HMPV]],Tabla6[[NOMBRE PDV HMPDV]:[RETAIL MAPPING]],2,0)</f>
        <v>ORO</v>
      </c>
      <c r="X1118">
        <f>SUM(ARCHIVOS_COMPLETOS_QMI_1_AL_17_SEP_22[[#This Row],[VENTAS MABE]:[OTROS]])</f>
        <v>6</v>
      </c>
      <c r="Y1118" s="42">
        <f>IFERROR(ARCHIVOS_COMPLETOS_QMI_1_AL_17_SEP_22[[#This Row],[VENTAS MABE]]/ARCHIVOS_COMPLETOS_QMI_1_AL_17_SEP_22[[#This Row],[VENTAS INDURAMA]],0)</f>
        <v>0</v>
      </c>
      <c r="Z1118" t="str">
        <f>VLOOKUP(ARCHIVOS_COMPLETOS_QMI_1_AL_17_SEP_22[[#This Row],[Columna1]],Tabla5[CLAVE],1,0)</f>
        <v>465 - TIENDA MALL DEL SUR 921LAVADO</v>
      </c>
    </row>
    <row r="1119" spans="1:26" x14ac:dyDescent="0.3">
      <c r="A1119" t="str">
        <f>CONCATENATE(ARCHIVOS_COMPLETOS_QMI_1_AL_17_SEP_22[[#This Row],[TIENDA HMPV]],ARCHIVOS_COMPLETOS_QMI_1_AL_17_SEP_22[[#This Row],[LINEA]])</f>
        <v>465 - TIENDA MALL DEL SUR 921REFRIGERACIÓN</v>
      </c>
      <c r="B1119" t="s">
        <v>350</v>
      </c>
      <c r="C1119" t="s">
        <v>351</v>
      </c>
      <c r="D1119" t="s">
        <v>39</v>
      </c>
      <c r="E1119" t="s">
        <v>352</v>
      </c>
      <c r="F1119" t="s">
        <v>29</v>
      </c>
      <c r="G1119">
        <v>19</v>
      </c>
      <c r="H1119">
        <v>7</v>
      </c>
      <c r="I1119">
        <v>4</v>
      </c>
      <c r="T1119" s="42"/>
      <c r="U1119" s="42"/>
      <c r="W1119" t="str">
        <f>VLOOKUP(ARCHIVOS_COMPLETOS_QMI_1_AL_17_SEP_22[[#This Row],[TIENDA HMPV]],Tabla6[[NOMBRE PDV HMPDV]:[RETAIL MAPPING]],2,0)</f>
        <v>ORO</v>
      </c>
      <c r="X1119">
        <f>SUM(ARCHIVOS_COMPLETOS_QMI_1_AL_17_SEP_22[[#This Row],[VENTAS MABE]:[OTROS]])</f>
        <v>11</v>
      </c>
      <c r="Y1119" s="42">
        <f>IFERROR(ARCHIVOS_COMPLETOS_QMI_1_AL_17_SEP_22[[#This Row],[VENTAS MABE]]/ARCHIVOS_COMPLETOS_QMI_1_AL_17_SEP_22[[#This Row],[VENTAS INDURAMA]],0)</f>
        <v>1.75</v>
      </c>
      <c r="Z1119" t="str">
        <f>VLOOKUP(ARCHIVOS_COMPLETOS_QMI_1_AL_17_SEP_22[[#This Row],[Columna1]],Tabla5[CLAVE],1,0)</f>
        <v>465 - TIENDA MALL DEL SUR 921REFRIGERACIÓN</v>
      </c>
    </row>
    <row r="1120" spans="1:26" x14ac:dyDescent="0.3">
      <c r="A1120" t="str">
        <f>CONCATENATE(ARCHIVOS_COMPLETOS_QMI_1_AL_17_SEP_22[[#This Row],[TIENDA HMPV]],ARCHIVOS_COMPLETOS_QMI_1_AL_17_SEP_22[[#This Row],[LINEA]])</f>
        <v>491 - DURANAIRES</v>
      </c>
      <c r="B1120" t="s">
        <v>353</v>
      </c>
      <c r="C1120" t="s">
        <v>354</v>
      </c>
      <c r="D1120" t="s">
        <v>23</v>
      </c>
      <c r="E1120" t="s">
        <v>355</v>
      </c>
      <c r="F1120" t="s">
        <v>25</v>
      </c>
      <c r="G1120">
        <v>2</v>
      </c>
      <c r="H1120">
        <v>2</v>
      </c>
      <c r="I1120">
        <v>0</v>
      </c>
      <c r="T1120" s="42"/>
      <c r="U1120" s="42"/>
      <c r="W1120" t="str">
        <f>VLOOKUP(ARCHIVOS_COMPLETOS_QMI_1_AL_17_SEP_22[[#This Row],[TIENDA HMPV]],Tabla6[[NOMBRE PDV HMPDV]:[RETAIL MAPPING]],2,0)</f>
        <v>PLATINO</v>
      </c>
      <c r="X1120">
        <f>SUM(ARCHIVOS_COMPLETOS_QMI_1_AL_17_SEP_22[[#This Row],[VENTAS MABE]:[OTROS]])</f>
        <v>2</v>
      </c>
      <c r="Y1120" s="42">
        <f>IFERROR(ARCHIVOS_COMPLETOS_QMI_1_AL_17_SEP_22[[#This Row],[VENTAS MABE]]/ARCHIVOS_COMPLETOS_QMI_1_AL_17_SEP_22[[#This Row],[VENTAS INDURAMA]],0)</f>
        <v>0</v>
      </c>
      <c r="Z1120" t="str">
        <f>VLOOKUP(ARCHIVOS_COMPLETOS_QMI_1_AL_17_SEP_22[[#This Row],[Columna1]],Tabla5[CLAVE],1,0)</f>
        <v>491 - DURANAIRES</v>
      </c>
    </row>
    <row r="1121" spans="1:26" x14ac:dyDescent="0.3">
      <c r="A1121" t="str">
        <f>CONCATENATE(ARCHIVOS_COMPLETOS_QMI_1_AL_17_SEP_22[[#This Row],[TIENDA HMPV]],ARCHIVOS_COMPLETOS_QMI_1_AL_17_SEP_22[[#This Row],[LINEA]])</f>
        <v>491 - DURANCOCINAS</v>
      </c>
      <c r="B1121" t="s">
        <v>353</v>
      </c>
      <c r="C1121" t="s">
        <v>354</v>
      </c>
      <c r="D1121" t="s">
        <v>23</v>
      </c>
      <c r="E1121" t="s">
        <v>355</v>
      </c>
      <c r="F1121" t="s">
        <v>26</v>
      </c>
      <c r="G1121">
        <v>23</v>
      </c>
      <c r="H1121">
        <v>5</v>
      </c>
      <c r="I1121">
        <v>10</v>
      </c>
      <c r="T1121" s="42"/>
      <c r="U1121" s="42"/>
      <c r="W1121" t="str">
        <f>VLOOKUP(ARCHIVOS_COMPLETOS_QMI_1_AL_17_SEP_22[[#This Row],[TIENDA HMPV]],Tabla6[[NOMBRE PDV HMPDV]:[RETAIL MAPPING]],2,0)</f>
        <v>PLATINO</v>
      </c>
      <c r="X1121">
        <f>SUM(ARCHIVOS_COMPLETOS_QMI_1_AL_17_SEP_22[[#This Row],[VENTAS MABE]:[OTROS]])</f>
        <v>15</v>
      </c>
      <c r="Y1121" s="42">
        <f>IFERROR(ARCHIVOS_COMPLETOS_QMI_1_AL_17_SEP_22[[#This Row],[VENTAS MABE]]/ARCHIVOS_COMPLETOS_QMI_1_AL_17_SEP_22[[#This Row],[VENTAS INDURAMA]],0)</f>
        <v>0.5</v>
      </c>
      <c r="Z1121" t="str">
        <f>VLOOKUP(ARCHIVOS_COMPLETOS_QMI_1_AL_17_SEP_22[[#This Row],[Columna1]],Tabla5[CLAVE],1,0)</f>
        <v>491 - DURANCOCINAS</v>
      </c>
    </row>
    <row r="1122" spans="1:26" x14ac:dyDescent="0.3">
      <c r="A1122" t="str">
        <f>CONCATENATE(ARCHIVOS_COMPLETOS_QMI_1_AL_17_SEP_22[[#This Row],[TIENDA HMPV]],ARCHIVOS_COMPLETOS_QMI_1_AL_17_SEP_22[[#This Row],[LINEA]])</f>
        <v>491 - DURANGLOBALES</v>
      </c>
      <c r="B1122" t="s">
        <v>353</v>
      </c>
      <c r="C1122" t="s">
        <v>354</v>
      </c>
      <c r="D1122" t="s">
        <v>23</v>
      </c>
      <c r="E1122" t="s">
        <v>355</v>
      </c>
      <c r="F1122" t="s">
        <v>27</v>
      </c>
      <c r="G1122">
        <v>0</v>
      </c>
      <c r="H1122">
        <v>2</v>
      </c>
      <c r="I1122">
        <v>0</v>
      </c>
      <c r="T1122" s="42"/>
      <c r="U1122" s="42"/>
      <c r="W1122" t="str">
        <f>VLOOKUP(ARCHIVOS_COMPLETOS_QMI_1_AL_17_SEP_22[[#This Row],[TIENDA HMPV]],Tabla6[[NOMBRE PDV HMPDV]:[RETAIL MAPPING]],2,0)</f>
        <v>PLATINO</v>
      </c>
      <c r="X1122">
        <f>SUM(ARCHIVOS_COMPLETOS_QMI_1_AL_17_SEP_22[[#This Row],[VENTAS MABE]:[OTROS]])</f>
        <v>2</v>
      </c>
      <c r="Y1122" s="42">
        <f>IFERROR(ARCHIVOS_COMPLETOS_QMI_1_AL_17_SEP_22[[#This Row],[VENTAS MABE]]/ARCHIVOS_COMPLETOS_QMI_1_AL_17_SEP_22[[#This Row],[VENTAS INDURAMA]],0)</f>
        <v>0</v>
      </c>
      <c r="Z1122" t="str">
        <f>VLOOKUP(ARCHIVOS_COMPLETOS_QMI_1_AL_17_SEP_22[[#This Row],[Columna1]],Tabla5[CLAVE],1,0)</f>
        <v>491 - DURANGLOBALES</v>
      </c>
    </row>
    <row r="1123" spans="1:26" x14ac:dyDescent="0.3">
      <c r="A1123" t="str">
        <f>CONCATENATE(ARCHIVOS_COMPLETOS_QMI_1_AL_17_SEP_22[[#This Row],[TIENDA HMPV]],ARCHIVOS_COMPLETOS_QMI_1_AL_17_SEP_22[[#This Row],[LINEA]])</f>
        <v>491 - DURANLAVADO</v>
      </c>
      <c r="B1123" t="s">
        <v>353</v>
      </c>
      <c r="C1123" t="s">
        <v>354</v>
      </c>
      <c r="D1123" t="s">
        <v>23</v>
      </c>
      <c r="E1123" t="s">
        <v>355</v>
      </c>
      <c r="F1123" t="s">
        <v>28</v>
      </c>
      <c r="G1123">
        <v>2</v>
      </c>
      <c r="H1123">
        <v>1</v>
      </c>
      <c r="I1123">
        <v>0</v>
      </c>
      <c r="L1123">
        <v>2</v>
      </c>
      <c r="T1123" s="42"/>
      <c r="U1123" s="42"/>
      <c r="W1123" t="str">
        <f>VLOOKUP(ARCHIVOS_COMPLETOS_QMI_1_AL_17_SEP_22[[#This Row],[TIENDA HMPV]],Tabla6[[NOMBRE PDV HMPDV]:[RETAIL MAPPING]],2,0)</f>
        <v>PLATINO</v>
      </c>
      <c r="X1123">
        <f>SUM(ARCHIVOS_COMPLETOS_QMI_1_AL_17_SEP_22[[#This Row],[VENTAS MABE]:[OTROS]])</f>
        <v>3</v>
      </c>
      <c r="Y1123" s="42">
        <f>IFERROR(ARCHIVOS_COMPLETOS_QMI_1_AL_17_SEP_22[[#This Row],[VENTAS MABE]]/ARCHIVOS_COMPLETOS_QMI_1_AL_17_SEP_22[[#This Row],[VENTAS INDURAMA]],0)</f>
        <v>0</v>
      </c>
      <c r="Z1123" t="str">
        <f>VLOOKUP(ARCHIVOS_COMPLETOS_QMI_1_AL_17_SEP_22[[#This Row],[Columna1]],Tabla5[CLAVE],1,0)</f>
        <v>491 - DURANLAVADO</v>
      </c>
    </row>
    <row r="1124" spans="1:26" x14ac:dyDescent="0.3">
      <c r="A1124" t="str">
        <f>CONCATENATE(ARCHIVOS_COMPLETOS_QMI_1_AL_17_SEP_22[[#This Row],[TIENDA HMPV]],ARCHIVOS_COMPLETOS_QMI_1_AL_17_SEP_22[[#This Row],[LINEA]])</f>
        <v>491 - DURANREFRIGERACIÓN</v>
      </c>
      <c r="B1124" t="s">
        <v>353</v>
      </c>
      <c r="C1124" t="s">
        <v>354</v>
      </c>
      <c r="D1124" t="s">
        <v>23</v>
      </c>
      <c r="E1124" t="s">
        <v>355</v>
      </c>
      <c r="F1124" t="s">
        <v>29</v>
      </c>
      <c r="G1124">
        <v>23</v>
      </c>
      <c r="H1124">
        <v>6</v>
      </c>
      <c r="I1124">
        <v>1</v>
      </c>
      <c r="T1124" s="42"/>
      <c r="U1124" s="42"/>
      <c r="W1124" t="str">
        <f>VLOOKUP(ARCHIVOS_COMPLETOS_QMI_1_AL_17_SEP_22[[#This Row],[TIENDA HMPV]],Tabla6[[NOMBRE PDV HMPDV]:[RETAIL MAPPING]],2,0)</f>
        <v>PLATINO</v>
      </c>
      <c r="X1124">
        <f>SUM(ARCHIVOS_COMPLETOS_QMI_1_AL_17_SEP_22[[#This Row],[VENTAS MABE]:[OTROS]])</f>
        <v>7</v>
      </c>
      <c r="Y1124" s="42">
        <f>IFERROR(ARCHIVOS_COMPLETOS_QMI_1_AL_17_SEP_22[[#This Row],[VENTAS MABE]]/ARCHIVOS_COMPLETOS_QMI_1_AL_17_SEP_22[[#This Row],[VENTAS INDURAMA]],0)</f>
        <v>6</v>
      </c>
      <c r="Z1124" t="str">
        <f>VLOOKUP(ARCHIVOS_COMPLETOS_QMI_1_AL_17_SEP_22[[#This Row],[Columna1]],Tabla5[CLAVE],1,0)</f>
        <v>491 - DURANREFRIGERACIÓN</v>
      </c>
    </row>
    <row r="1125" spans="1:26" x14ac:dyDescent="0.3">
      <c r="A1125" t="str">
        <f>CONCATENATE(ARCHIVOS_COMPLETOS_QMI_1_AL_17_SEP_22[[#This Row],[TIENDA HMPV]],ARCHIVOS_COMPLETOS_QMI_1_AL_17_SEP_22[[#This Row],[LINEA]])</f>
        <v>609 - GYE. DURAN IIIAIRES</v>
      </c>
      <c r="B1125" t="s">
        <v>353</v>
      </c>
      <c r="C1125" t="s">
        <v>354</v>
      </c>
      <c r="D1125" t="s">
        <v>51</v>
      </c>
      <c r="E1125" t="s">
        <v>356</v>
      </c>
      <c r="F1125" t="s">
        <v>25</v>
      </c>
      <c r="G1125">
        <v>0</v>
      </c>
      <c r="T1125" s="42"/>
      <c r="U1125" s="42"/>
      <c r="W1125" t="str">
        <f>VLOOKUP(ARCHIVOS_COMPLETOS_QMI_1_AL_17_SEP_22[[#This Row],[TIENDA HMPV]],Tabla6[[NOMBRE PDV HMPDV]:[RETAIL MAPPING]],2,0)</f>
        <v>PLATINO</v>
      </c>
      <c r="X1125">
        <f>SUM(ARCHIVOS_COMPLETOS_QMI_1_AL_17_SEP_22[[#This Row],[VENTAS MABE]:[OTROS]])</f>
        <v>0</v>
      </c>
      <c r="Y1125" s="42">
        <f>IFERROR(ARCHIVOS_COMPLETOS_QMI_1_AL_17_SEP_22[[#This Row],[VENTAS MABE]]/ARCHIVOS_COMPLETOS_QMI_1_AL_17_SEP_22[[#This Row],[VENTAS INDURAMA]],0)</f>
        <v>0</v>
      </c>
      <c r="Z1125" t="str">
        <f>VLOOKUP(ARCHIVOS_COMPLETOS_QMI_1_AL_17_SEP_22[[#This Row],[Columna1]],Tabla5[CLAVE],1,0)</f>
        <v>609 - GYE. DURAN IIIAIRES</v>
      </c>
    </row>
    <row r="1126" spans="1:26" x14ac:dyDescent="0.3">
      <c r="A1126" t="str">
        <f>CONCATENATE(ARCHIVOS_COMPLETOS_QMI_1_AL_17_SEP_22[[#This Row],[TIENDA HMPV]],ARCHIVOS_COMPLETOS_QMI_1_AL_17_SEP_22[[#This Row],[LINEA]])</f>
        <v>609 - GYE. DURAN IIICOCINAS</v>
      </c>
      <c r="B1126" t="s">
        <v>353</v>
      </c>
      <c r="C1126" t="s">
        <v>354</v>
      </c>
      <c r="D1126" t="s">
        <v>51</v>
      </c>
      <c r="E1126" t="s">
        <v>356</v>
      </c>
      <c r="F1126" t="s">
        <v>26</v>
      </c>
      <c r="G1126">
        <v>8</v>
      </c>
      <c r="T1126" s="42"/>
      <c r="U1126" s="42"/>
      <c r="W1126" t="str">
        <f>VLOOKUP(ARCHIVOS_COMPLETOS_QMI_1_AL_17_SEP_22[[#This Row],[TIENDA HMPV]],Tabla6[[NOMBRE PDV HMPDV]:[RETAIL MAPPING]],2,0)</f>
        <v>PLATINO</v>
      </c>
      <c r="X1126">
        <f>SUM(ARCHIVOS_COMPLETOS_QMI_1_AL_17_SEP_22[[#This Row],[VENTAS MABE]:[OTROS]])</f>
        <v>0</v>
      </c>
      <c r="Y1126" s="42">
        <f>IFERROR(ARCHIVOS_COMPLETOS_QMI_1_AL_17_SEP_22[[#This Row],[VENTAS MABE]]/ARCHIVOS_COMPLETOS_QMI_1_AL_17_SEP_22[[#This Row],[VENTAS INDURAMA]],0)</f>
        <v>0</v>
      </c>
      <c r="Z1126" t="str">
        <f>VLOOKUP(ARCHIVOS_COMPLETOS_QMI_1_AL_17_SEP_22[[#This Row],[Columna1]],Tabla5[CLAVE],1,0)</f>
        <v>609 - GYE. DURAN IIICOCINAS</v>
      </c>
    </row>
    <row r="1127" spans="1:26" x14ac:dyDescent="0.3">
      <c r="A1127" t="str">
        <f>CONCATENATE(ARCHIVOS_COMPLETOS_QMI_1_AL_17_SEP_22[[#This Row],[TIENDA HMPV]],ARCHIVOS_COMPLETOS_QMI_1_AL_17_SEP_22[[#This Row],[LINEA]])</f>
        <v>609 - GYE. DURAN IIIGLOBALES</v>
      </c>
      <c r="B1127" t="s">
        <v>353</v>
      </c>
      <c r="C1127" t="s">
        <v>354</v>
      </c>
      <c r="D1127" t="s">
        <v>51</v>
      </c>
      <c r="E1127" t="s">
        <v>356</v>
      </c>
      <c r="F1127" t="s">
        <v>27</v>
      </c>
      <c r="G1127">
        <v>0</v>
      </c>
      <c r="T1127" s="42"/>
      <c r="U1127" s="42"/>
      <c r="W1127" t="str">
        <f>VLOOKUP(ARCHIVOS_COMPLETOS_QMI_1_AL_17_SEP_22[[#This Row],[TIENDA HMPV]],Tabla6[[NOMBRE PDV HMPDV]:[RETAIL MAPPING]],2,0)</f>
        <v>PLATINO</v>
      </c>
      <c r="X1127">
        <f>SUM(ARCHIVOS_COMPLETOS_QMI_1_AL_17_SEP_22[[#This Row],[VENTAS MABE]:[OTROS]])</f>
        <v>0</v>
      </c>
      <c r="Y1127" s="42">
        <f>IFERROR(ARCHIVOS_COMPLETOS_QMI_1_AL_17_SEP_22[[#This Row],[VENTAS MABE]]/ARCHIVOS_COMPLETOS_QMI_1_AL_17_SEP_22[[#This Row],[VENTAS INDURAMA]],0)</f>
        <v>0</v>
      </c>
      <c r="Z1127" t="str">
        <f>VLOOKUP(ARCHIVOS_COMPLETOS_QMI_1_AL_17_SEP_22[[#This Row],[Columna1]],Tabla5[CLAVE],1,0)</f>
        <v>609 - GYE. DURAN IIIGLOBALES</v>
      </c>
    </row>
    <row r="1128" spans="1:26" x14ac:dyDescent="0.3">
      <c r="A1128" t="str">
        <f>CONCATENATE(ARCHIVOS_COMPLETOS_QMI_1_AL_17_SEP_22[[#This Row],[TIENDA HMPV]],ARCHIVOS_COMPLETOS_QMI_1_AL_17_SEP_22[[#This Row],[LINEA]])</f>
        <v>609 - GYE. DURAN IIILAVADO</v>
      </c>
      <c r="B1128" t="s">
        <v>353</v>
      </c>
      <c r="C1128" t="s">
        <v>354</v>
      </c>
      <c r="D1128" t="s">
        <v>51</v>
      </c>
      <c r="E1128" t="s">
        <v>356</v>
      </c>
      <c r="F1128" t="s">
        <v>28</v>
      </c>
      <c r="G1128">
        <v>6</v>
      </c>
      <c r="T1128" s="42"/>
      <c r="U1128" s="42"/>
      <c r="W1128" t="str">
        <f>VLOOKUP(ARCHIVOS_COMPLETOS_QMI_1_AL_17_SEP_22[[#This Row],[TIENDA HMPV]],Tabla6[[NOMBRE PDV HMPDV]:[RETAIL MAPPING]],2,0)</f>
        <v>PLATINO</v>
      </c>
      <c r="X1128">
        <f>SUM(ARCHIVOS_COMPLETOS_QMI_1_AL_17_SEP_22[[#This Row],[VENTAS MABE]:[OTROS]])</f>
        <v>0</v>
      </c>
      <c r="Y1128" s="42">
        <f>IFERROR(ARCHIVOS_COMPLETOS_QMI_1_AL_17_SEP_22[[#This Row],[VENTAS MABE]]/ARCHIVOS_COMPLETOS_QMI_1_AL_17_SEP_22[[#This Row],[VENTAS INDURAMA]],0)</f>
        <v>0</v>
      </c>
      <c r="Z1128" t="str">
        <f>VLOOKUP(ARCHIVOS_COMPLETOS_QMI_1_AL_17_SEP_22[[#This Row],[Columna1]],Tabla5[CLAVE],1,0)</f>
        <v>609 - GYE. DURAN IIILAVADO</v>
      </c>
    </row>
    <row r="1129" spans="1:26" x14ac:dyDescent="0.3">
      <c r="A1129" t="str">
        <f>CONCATENATE(ARCHIVOS_COMPLETOS_QMI_1_AL_17_SEP_22[[#This Row],[TIENDA HMPV]],ARCHIVOS_COMPLETOS_QMI_1_AL_17_SEP_22[[#This Row],[LINEA]])</f>
        <v>609 - GYE. DURAN IIIREFRIGERACIÓN</v>
      </c>
      <c r="B1129" t="s">
        <v>353</v>
      </c>
      <c r="C1129" t="s">
        <v>354</v>
      </c>
      <c r="D1129" t="s">
        <v>51</v>
      </c>
      <c r="E1129" t="s">
        <v>356</v>
      </c>
      <c r="F1129" t="s">
        <v>29</v>
      </c>
      <c r="G1129">
        <v>6</v>
      </c>
      <c r="T1129" s="42"/>
      <c r="U1129" s="42"/>
      <c r="W1129" t="str">
        <f>VLOOKUP(ARCHIVOS_COMPLETOS_QMI_1_AL_17_SEP_22[[#This Row],[TIENDA HMPV]],Tabla6[[NOMBRE PDV HMPDV]:[RETAIL MAPPING]],2,0)</f>
        <v>PLATINO</v>
      </c>
      <c r="X1129">
        <f>SUM(ARCHIVOS_COMPLETOS_QMI_1_AL_17_SEP_22[[#This Row],[VENTAS MABE]:[OTROS]])</f>
        <v>0</v>
      </c>
      <c r="Y1129" s="42">
        <f>IFERROR(ARCHIVOS_COMPLETOS_QMI_1_AL_17_SEP_22[[#This Row],[VENTAS MABE]]/ARCHIVOS_COMPLETOS_QMI_1_AL_17_SEP_22[[#This Row],[VENTAS INDURAMA]],0)</f>
        <v>0</v>
      </c>
      <c r="Z1129" t="str">
        <f>VLOOKUP(ARCHIVOS_COMPLETOS_QMI_1_AL_17_SEP_22[[#This Row],[Columna1]],Tabla5[CLAVE],1,0)</f>
        <v>609 - GYE. DURAN IIIREFRIGERACIÓN</v>
      </c>
    </row>
    <row r="1130" spans="1:26" x14ac:dyDescent="0.3">
      <c r="A1130" t="str">
        <f>CONCATENATE(ARCHIVOS_COMPLETOS_QMI_1_AL_17_SEP_22[[#This Row],[TIENDA HMPV]],ARCHIVOS_COMPLETOS_QMI_1_AL_17_SEP_22[[#This Row],[LINEA]])</f>
        <v>507 - SALINASAIRES</v>
      </c>
      <c r="B1130" t="s">
        <v>685</v>
      </c>
      <c r="C1130" t="s">
        <v>645</v>
      </c>
      <c r="D1130" t="s">
        <v>23</v>
      </c>
      <c r="E1130" t="s">
        <v>686</v>
      </c>
      <c r="F1130" t="s">
        <v>25</v>
      </c>
      <c r="G1130">
        <v>4</v>
      </c>
      <c r="H1130">
        <v>1</v>
      </c>
      <c r="T1130" s="42"/>
      <c r="U1130" s="42"/>
      <c r="W1130" t="str">
        <f>VLOOKUP(ARCHIVOS_COMPLETOS_QMI_1_AL_17_SEP_22[[#This Row],[TIENDA HMPV]],Tabla6[[NOMBRE PDV HMPDV]:[RETAIL MAPPING]],2,0)</f>
        <v>PLATINO</v>
      </c>
      <c r="X1130">
        <f>SUM(ARCHIVOS_COMPLETOS_QMI_1_AL_17_SEP_22[[#This Row],[VENTAS MABE]:[OTROS]])</f>
        <v>1</v>
      </c>
      <c r="Y1130" s="42">
        <f>IFERROR(ARCHIVOS_COMPLETOS_QMI_1_AL_17_SEP_22[[#This Row],[VENTAS MABE]]/ARCHIVOS_COMPLETOS_QMI_1_AL_17_SEP_22[[#This Row],[VENTAS INDURAMA]],0)</f>
        <v>0</v>
      </c>
      <c r="Z1130" t="str">
        <f>VLOOKUP(ARCHIVOS_COMPLETOS_QMI_1_AL_17_SEP_22[[#This Row],[Columna1]],Tabla5[CLAVE],1,0)</f>
        <v>507 - SALINASAIRES</v>
      </c>
    </row>
    <row r="1131" spans="1:26" x14ac:dyDescent="0.3">
      <c r="A1131" t="str">
        <f>CONCATENATE(ARCHIVOS_COMPLETOS_QMI_1_AL_17_SEP_22[[#This Row],[TIENDA HMPV]],ARCHIVOS_COMPLETOS_QMI_1_AL_17_SEP_22[[#This Row],[LINEA]])</f>
        <v>507 - SALINASCOCINAS</v>
      </c>
      <c r="B1131" t="s">
        <v>685</v>
      </c>
      <c r="C1131" t="s">
        <v>645</v>
      </c>
      <c r="D1131" t="s">
        <v>23</v>
      </c>
      <c r="E1131" t="s">
        <v>686</v>
      </c>
      <c r="F1131" t="s">
        <v>26</v>
      </c>
      <c r="G1131">
        <v>10</v>
      </c>
      <c r="H1131">
        <v>1</v>
      </c>
      <c r="T1131" s="42"/>
      <c r="U1131" s="42"/>
      <c r="W1131" t="str">
        <f>VLOOKUP(ARCHIVOS_COMPLETOS_QMI_1_AL_17_SEP_22[[#This Row],[TIENDA HMPV]],Tabla6[[NOMBRE PDV HMPDV]:[RETAIL MAPPING]],2,0)</f>
        <v>PLATINO</v>
      </c>
      <c r="X1131">
        <f>SUM(ARCHIVOS_COMPLETOS_QMI_1_AL_17_SEP_22[[#This Row],[VENTAS MABE]:[OTROS]])</f>
        <v>1</v>
      </c>
      <c r="Y1131" s="42">
        <f>IFERROR(ARCHIVOS_COMPLETOS_QMI_1_AL_17_SEP_22[[#This Row],[VENTAS MABE]]/ARCHIVOS_COMPLETOS_QMI_1_AL_17_SEP_22[[#This Row],[VENTAS INDURAMA]],0)</f>
        <v>0</v>
      </c>
      <c r="Z1131" t="str">
        <f>VLOOKUP(ARCHIVOS_COMPLETOS_QMI_1_AL_17_SEP_22[[#This Row],[Columna1]],Tabla5[CLAVE],1,0)</f>
        <v>507 - SALINASCOCINAS</v>
      </c>
    </row>
    <row r="1132" spans="1:26" x14ac:dyDescent="0.3">
      <c r="A1132" t="str">
        <f>CONCATENATE(ARCHIVOS_COMPLETOS_QMI_1_AL_17_SEP_22[[#This Row],[TIENDA HMPV]],ARCHIVOS_COMPLETOS_QMI_1_AL_17_SEP_22[[#This Row],[LINEA]])</f>
        <v>507 - SALINASEMPOTRE</v>
      </c>
      <c r="B1132" t="s">
        <v>685</v>
      </c>
      <c r="C1132" t="s">
        <v>645</v>
      </c>
      <c r="D1132" t="s">
        <v>23</v>
      </c>
      <c r="E1132" t="s">
        <v>686</v>
      </c>
      <c r="F1132" t="s">
        <v>32</v>
      </c>
      <c r="G1132">
        <v>0</v>
      </c>
      <c r="T1132" s="42"/>
      <c r="U1132" s="42"/>
      <c r="W1132" t="str">
        <f>VLOOKUP(ARCHIVOS_COMPLETOS_QMI_1_AL_17_SEP_22[[#This Row],[TIENDA HMPV]],Tabla6[[NOMBRE PDV HMPDV]:[RETAIL MAPPING]],2,0)</f>
        <v>PLATINO</v>
      </c>
      <c r="X1132">
        <f>SUM(ARCHIVOS_COMPLETOS_QMI_1_AL_17_SEP_22[[#This Row],[VENTAS MABE]:[OTROS]])</f>
        <v>0</v>
      </c>
      <c r="Y1132" s="42">
        <f>IFERROR(ARCHIVOS_COMPLETOS_QMI_1_AL_17_SEP_22[[#This Row],[VENTAS MABE]]/ARCHIVOS_COMPLETOS_QMI_1_AL_17_SEP_22[[#This Row],[VENTAS INDURAMA]],0)</f>
        <v>0</v>
      </c>
      <c r="Z1132" t="str">
        <f>VLOOKUP(ARCHIVOS_COMPLETOS_QMI_1_AL_17_SEP_22[[#This Row],[Columna1]],Tabla5[CLAVE],1,0)</f>
        <v>507 - SALINASEMPOTRE</v>
      </c>
    </row>
    <row r="1133" spans="1:26" x14ac:dyDescent="0.3">
      <c r="A1133" t="str">
        <f>CONCATENATE(ARCHIVOS_COMPLETOS_QMI_1_AL_17_SEP_22[[#This Row],[TIENDA HMPV]],ARCHIVOS_COMPLETOS_QMI_1_AL_17_SEP_22[[#This Row],[LINEA]])</f>
        <v>507 - SALINASGLOBALES</v>
      </c>
      <c r="B1133" t="s">
        <v>685</v>
      </c>
      <c r="C1133" t="s">
        <v>645</v>
      </c>
      <c r="D1133" t="s">
        <v>23</v>
      </c>
      <c r="E1133" t="s">
        <v>686</v>
      </c>
      <c r="F1133" t="s">
        <v>27</v>
      </c>
      <c r="G1133">
        <v>0</v>
      </c>
      <c r="T1133" s="42"/>
      <c r="U1133" s="42"/>
      <c r="W1133" t="str">
        <f>VLOOKUP(ARCHIVOS_COMPLETOS_QMI_1_AL_17_SEP_22[[#This Row],[TIENDA HMPV]],Tabla6[[NOMBRE PDV HMPDV]:[RETAIL MAPPING]],2,0)</f>
        <v>PLATINO</v>
      </c>
      <c r="X1133">
        <f>SUM(ARCHIVOS_COMPLETOS_QMI_1_AL_17_SEP_22[[#This Row],[VENTAS MABE]:[OTROS]])</f>
        <v>0</v>
      </c>
      <c r="Y1133" s="42">
        <f>IFERROR(ARCHIVOS_COMPLETOS_QMI_1_AL_17_SEP_22[[#This Row],[VENTAS MABE]]/ARCHIVOS_COMPLETOS_QMI_1_AL_17_SEP_22[[#This Row],[VENTAS INDURAMA]],0)</f>
        <v>0</v>
      </c>
      <c r="Z1133" t="str">
        <f>VLOOKUP(ARCHIVOS_COMPLETOS_QMI_1_AL_17_SEP_22[[#This Row],[Columna1]],Tabla5[CLAVE],1,0)</f>
        <v>507 - SALINASGLOBALES</v>
      </c>
    </row>
    <row r="1134" spans="1:26" x14ac:dyDescent="0.3">
      <c r="A1134" t="str">
        <f>CONCATENATE(ARCHIVOS_COMPLETOS_QMI_1_AL_17_SEP_22[[#This Row],[TIENDA HMPV]],ARCHIVOS_COMPLETOS_QMI_1_AL_17_SEP_22[[#This Row],[LINEA]])</f>
        <v>507 - SALINASLAVADO</v>
      </c>
      <c r="B1134" t="s">
        <v>685</v>
      </c>
      <c r="C1134" t="s">
        <v>645</v>
      </c>
      <c r="D1134" t="s">
        <v>23</v>
      </c>
      <c r="E1134" t="s">
        <v>686</v>
      </c>
      <c r="F1134" t="s">
        <v>28</v>
      </c>
      <c r="G1134">
        <v>2</v>
      </c>
      <c r="T1134" s="42"/>
      <c r="U1134" s="42"/>
      <c r="W1134" t="str">
        <f>VLOOKUP(ARCHIVOS_COMPLETOS_QMI_1_AL_17_SEP_22[[#This Row],[TIENDA HMPV]],Tabla6[[NOMBRE PDV HMPDV]:[RETAIL MAPPING]],2,0)</f>
        <v>PLATINO</v>
      </c>
      <c r="X1134">
        <f>SUM(ARCHIVOS_COMPLETOS_QMI_1_AL_17_SEP_22[[#This Row],[VENTAS MABE]:[OTROS]])</f>
        <v>0</v>
      </c>
      <c r="Y1134" s="42">
        <f>IFERROR(ARCHIVOS_COMPLETOS_QMI_1_AL_17_SEP_22[[#This Row],[VENTAS MABE]]/ARCHIVOS_COMPLETOS_QMI_1_AL_17_SEP_22[[#This Row],[VENTAS INDURAMA]],0)</f>
        <v>0</v>
      </c>
      <c r="Z1134" t="str">
        <f>VLOOKUP(ARCHIVOS_COMPLETOS_QMI_1_AL_17_SEP_22[[#This Row],[Columna1]],Tabla5[CLAVE],1,0)</f>
        <v>507 - SALINASLAVADO</v>
      </c>
    </row>
    <row r="1135" spans="1:26" x14ac:dyDescent="0.3">
      <c r="A1135" t="str">
        <f>CONCATENATE(ARCHIVOS_COMPLETOS_QMI_1_AL_17_SEP_22[[#This Row],[TIENDA HMPV]],ARCHIVOS_COMPLETOS_QMI_1_AL_17_SEP_22[[#This Row],[LINEA]])</f>
        <v>507 - SALINASREFRIGERACIÓN</v>
      </c>
      <c r="B1135" t="s">
        <v>685</v>
      </c>
      <c r="C1135" t="s">
        <v>645</v>
      </c>
      <c r="D1135" t="s">
        <v>23</v>
      </c>
      <c r="E1135" t="s">
        <v>686</v>
      </c>
      <c r="F1135" t="s">
        <v>29</v>
      </c>
      <c r="G1135">
        <v>11</v>
      </c>
      <c r="H1135">
        <v>2</v>
      </c>
      <c r="T1135" s="42"/>
      <c r="U1135" s="42"/>
      <c r="W1135" t="str">
        <f>VLOOKUP(ARCHIVOS_COMPLETOS_QMI_1_AL_17_SEP_22[[#This Row],[TIENDA HMPV]],Tabla6[[NOMBRE PDV HMPDV]:[RETAIL MAPPING]],2,0)</f>
        <v>PLATINO</v>
      </c>
      <c r="X1135">
        <f>SUM(ARCHIVOS_COMPLETOS_QMI_1_AL_17_SEP_22[[#This Row],[VENTAS MABE]:[OTROS]])</f>
        <v>2</v>
      </c>
      <c r="Y1135" s="42">
        <f>IFERROR(ARCHIVOS_COMPLETOS_QMI_1_AL_17_SEP_22[[#This Row],[VENTAS MABE]]/ARCHIVOS_COMPLETOS_QMI_1_AL_17_SEP_22[[#This Row],[VENTAS INDURAMA]],0)</f>
        <v>0</v>
      </c>
      <c r="Z1135" t="str">
        <f>VLOOKUP(ARCHIVOS_COMPLETOS_QMI_1_AL_17_SEP_22[[#This Row],[Columna1]],Tabla5[CLAVE],1,0)</f>
        <v>507 - SALINASREFRIGERACIÓN</v>
      </c>
    </row>
    <row r="1136" spans="1:26" x14ac:dyDescent="0.3">
      <c r="A1136" t="str">
        <f>CONCATENATE(ARCHIVOS_COMPLETOS_QMI_1_AL_17_SEP_22[[#This Row],[TIENDA HMPV]],ARCHIVOS_COMPLETOS_QMI_1_AL_17_SEP_22[[#This Row],[LINEA]])</f>
        <v>524 - LIBERTAD 2 SHOPPINGAIRES</v>
      </c>
      <c r="B1136" t="s">
        <v>685</v>
      </c>
      <c r="C1136" t="s">
        <v>645</v>
      </c>
      <c r="D1136" t="s">
        <v>30</v>
      </c>
      <c r="E1136" t="s">
        <v>687</v>
      </c>
      <c r="F1136" t="s">
        <v>25</v>
      </c>
      <c r="G1136">
        <v>4</v>
      </c>
      <c r="T1136" s="42"/>
      <c r="U1136" s="42"/>
      <c r="W1136" t="str">
        <f>VLOOKUP(ARCHIVOS_COMPLETOS_QMI_1_AL_17_SEP_22[[#This Row],[TIENDA HMPV]],Tabla6[[NOMBRE PDV HMPDV]:[RETAIL MAPPING]],2,0)</f>
        <v>PLATINO</v>
      </c>
      <c r="X1136">
        <f>SUM(ARCHIVOS_COMPLETOS_QMI_1_AL_17_SEP_22[[#This Row],[VENTAS MABE]:[OTROS]])</f>
        <v>0</v>
      </c>
      <c r="Y1136" s="42">
        <f>IFERROR(ARCHIVOS_COMPLETOS_QMI_1_AL_17_SEP_22[[#This Row],[VENTAS MABE]]/ARCHIVOS_COMPLETOS_QMI_1_AL_17_SEP_22[[#This Row],[VENTAS INDURAMA]],0)</f>
        <v>0</v>
      </c>
      <c r="Z1136" t="str">
        <f>VLOOKUP(ARCHIVOS_COMPLETOS_QMI_1_AL_17_SEP_22[[#This Row],[Columna1]],Tabla5[CLAVE],1,0)</f>
        <v>524 - LIBERTAD 2 SHOPPINGAIRES</v>
      </c>
    </row>
    <row r="1137" spans="1:26" x14ac:dyDescent="0.3">
      <c r="A1137" t="str">
        <f>CONCATENATE(ARCHIVOS_COMPLETOS_QMI_1_AL_17_SEP_22[[#This Row],[TIENDA HMPV]],ARCHIVOS_COMPLETOS_QMI_1_AL_17_SEP_22[[#This Row],[LINEA]])</f>
        <v>524 - LIBERTAD 2 SHOPPINGCOCINAS</v>
      </c>
      <c r="B1137" t="s">
        <v>685</v>
      </c>
      <c r="C1137" t="s">
        <v>645</v>
      </c>
      <c r="D1137" t="s">
        <v>30</v>
      </c>
      <c r="E1137" t="s">
        <v>687</v>
      </c>
      <c r="F1137" t="s">
        <v>26</v>
      </c>
      <c r="G1137">
        <v>15</v>
      </c>
      <c r="H1137">
        <v>5</v>
      </c>
      <c r="T1137" s="42"/>
      <c r="U1137" s="42"/>
      <c r="W1137" t="str">
        <f>VLOOKUP(ARCHIVOS_COMPLETOS_QMI_1_AL_17_SEP_22[[#This Row],[TIENDA HMPV]],Tabla6[[NOMBRE PDV HMPDV]:[RETAIL MAPPING]],2,0)</f>
        <v>PLATINO</v>
      </c>
      <c r="X1137">
        <f>SUM(ARCHIVOS_COMPLETOS_QMI_1_AL_17_SEP_22[[#This Row],[VENTAS MABE]:[OTROS]])</f>
        <v>5</v>
      </c>
      <c r="Y1137" s="42">
        <f>IFERROR(ARCHIVOS_COMPLETOS_QMI_1_AL_17_SEP_22[[#This Row],[VENTAS MABE]]/ARCHIVOS_COMPLETOS_QMI_1_AL_17_SEP_22[[#This Row],[VENTAS INDURAMA]],0)</f>
        <v>0</v>
      </c>
      <c r="Z1137" t="str">
        <f>VLOOKUP(ARCHIVOS_COMPLETOS_QMI_1_AL_17_SEP_22[[#This Row],[Columna1]],Tabla5[CLAVE],1,0)</f>
        <v>524 - LIBERTAD 2 SHOPPINGCOCINAS</v>
      </c>
    </row>
    <row r="1138" spans="1:26" x14ac:dyDescent="0.3">
      <c r="A1138" t="str">
        <f>CONCATENATE(ARCHIVOS_COMPLETOS_QMI_1_AL_17_SEP_22[[#This Row],[TIENDA HMPV]],ARCHIVOS_COMPLETOS_QMI_1_AL_17_SEP_22[[#This Row],[LINEA]])</f>
        <v>524 - LIBERTAD 2 SHOPPINGEMPOTRE</v>
      </c>
      <c r="B1138" t="s">
        <v>685</v>
      </c>
      <c r="C1138" t="s">
        <v>645</v>
      </c>
      <c r="D1138" t="s">
        <v>30</v>
      </c>
      <c r="E1138" t="s">
        <v>687</v>
      </c>
      <c r="F1138" t="s">
        <v>32</v>
      </c>
      <c r="G1138">
        <v>0</v>
      </c>
      <c r="T1138" s="42"/>
      <c r="U1138" s="42"/>
      <c r="W1138" t="str">
        <f>VLOOKUP(ARCHIVOS_COMPLETOS_QMI_1_AL_17_SEP_22[[#This Row],[TIENDA HMPV]],Tabla6[[NOMBRE PDV HMPDV]:[RETAIL MAPPING]],2,0)</f>
        <v>PLATINO</v>
      </c>
      <c r="X1138">
        <f>SUM(ARCHIVOS_COMPLETOS_QMI_1_AL_17_SEP_22[[#This Row],[VENTAS MABE]:[OTROS]])</f>
        <v>0</v>
      </c>
      <c r="Y1138" s="42">
        <f>IFERROR(ARCHIVOS_COMPLETOS_QMI_1_AL_17_SEP_22[[#This Row],[VENTAS MABE]]/ARCHIVOS_COMPLETOS_QMI_1_AL_17_SEP_22[[#This Row],[VENTAS INDURAMA]],0)</f>
        <v>0</v>
      </c>
      <c r="Z1138" t="str">
        <f>VLOOKUP(ARCHIVOS_COMPLETOS_QMI_1_AL_17_SEP_22[[#This Row],[Columna1]],Tabla5[CLAVE],1,0)</f>
        <v>524 - LIBERTAD 2 SHOPPINGEMPOTRE</v>
      </c>
    </row>
    <row r="1139" spans="1:26" x14ac:dyDescent="0.3">
      <c r="A1139" t="str">
        <f>CONCATENATE(ARCHIVOS_COMPLETOS_QMI_1_AL_17_SEP_22[[#This Row],[TIENDA HMPV]],ARCHIVOS_COMPLETOS_QMI_1_AL_17_SEP_22[[#This Row],[LINEA]])</f>
        <v>524 - LIBERTAD 2 SHOPPINGGLOBALES</v>
      </c>
      <c r="B1139" t="s">
        <v>685</v>
      </c>
      <c r="C1139" t="s">
        <v>645</v>
      </c>
      <c r="D1139" t="s">
        <v>30</v>
      </c>
      <c r="E1139" t="s">
        <v>687</v>
      </c>
      <c r="F1139" t="s">
        <v>27</v>
      </c>
      <c r="G1139">
        <v>5</v>
      </c>
      <c r="T1139" s="42"/>
      <c r="U1139" s="42"/>
      <c r="W1139" t="str">
        <f>VLOOKUP(ARCHIVOS_COMPLETOS_QMI_1_AL_17_SEP_22[[#This Row],[TIENDA HMPV]],Tabla6[[NOMBRE PDV HMPDV]:[RETAIL MAPPING]],2,0)</f>
        <v>PLATINO</v>
      </c>
      <c r="X1139">
        <f>SUM(ARCHIVOS_COMPLETOS_QMI_1_AL_17_SEP_22[[#This Row],[VENTAS MABE]:[OTROS]])</f>
        <v>0</v>
      </c>
      <c r="Y1139" s="42">
        <f>IFERROR(ARCHIVOS_COMPLETOS_QMI_1_AL_17_SEP_22[[#This Row],[VENTAS MABE]]/ARCHIVOS_COMPLETOS_QMI_1_AL_17_SEP_22[[#This Row],[VENTAS INDURAMA]],0)</f>
        <v>0</v>
      </c>
      <c r="Z1139" t="str">
        <f>VLOOKUP(ARCHIVOS_COMPLETOS_QMI_1_AL_17_SEP_22[[#This Row],[Columna1]],Tabla5[CLAVE],1,0)</f>
        <v>524 - LIBERTAD 2 SHOPPINGGLOBALES</v>
      </c>
    </row>
    <row r="1140" spans="1:26" x14ac:dyDescent="0.3">
      <c r="A1140" t="str">
        <f>CONCATENATE(ARCHIVOS_COMPLETOS_QMI_1_AL_17_SEP_22[[#This Row],[TIENDA HMPV]],ARCHIVOS_COMPLETOS_QMI_1_AL_17_SEP_22[[#This Row],[LINEA]])</f>
        <v>524 - LIBERTAD 2 SHOPPINGLAVADO</v>
      </c>
      <c r="B1140" t="s">
        <v>685</v>
      </c>
      <c r="C1140" t="s">
        <v>645</v>
      </c>
      <c r="D1140" t="s">
        <v>30</v>
      </c>
      <c r="E1140" t="s">
        <v>687</v>
      </c>
      <c r="F1140" t="s">
        <v>28</v>
      </c>
      <c r="G1140">
        <v>2</v>
      </c>
      <c r="T1140" s="42"/>
      <c r="U1140" s="42"/>
      <c r="W1140" t="str">
        <f>VLOOKUP(ARCHIVOS_COMPLETOS_QMI_1_AL_17_SEP_22[[#This Row],[TIENDA HMPV]],Tabla6[[NOMBRE PDV HMPDV]:[RETAIL MAPPING]],2,0)</f>
        <v>PLATINO</v>
      </c>
      <c r="X1140">
        <f>SUM(ARCHIVOS_COMPLETOS_QMI_1_AL_17_SEP_22[[#This Row],[VENTAS MABE]:[OTROS]])</f>
        <v>0</v>
      </c>
      <c r="Y1140" s="42">
        <f>IFERROR(ARCHIVOS_COMPLETOS_QMI_1_AL_17_SEP_22[[#This Row],[VENTAS MABE]]/ARCHIVOS_COMPLETOS_QMI_1_AL_17_SEP_22[[#This Row],[VENTAS INDURAMA]],0)</f>
        <v>0</v>
      </c>
      <c r="Z1140" t="str">
        <f>VLOOKUP(ARCHIVOS_COMPLETOS_QMI_1_AL_17_SEP_22[[#This Row],[Columna1]],Tabla5[CLAVE],1,0)</f>
        <v>524 - LIBERTAD 2 SHOPPINGLAVADO</v>
      </c>
    </row>
    <row r="1141" spans="1:26" x14ac:dyDescent="0.3">
      <c r="A1141" t="str">
        <f>CONCATENATE(ARCHIVOS_COMPLETOS_QMI_1_AL_17_SEP_22[[#This Row],[TIENDA HMPV]],ARCHIVOS_COMPLETOS_QMI_1_AL_17_SEP_22[[#This Row],[LINEA]])</f>
        <v>524 - LIBERTAD 2 SHOPPINGREFRIGERACIÓN</v>
      </c>
      <c r="B1141" t="s">
        <v>685</v>
      </c>
      <c r="C1141" t="s">
        <v>645</v>
      </c>
      <c r="D1141" t="s">
        <v>30</v>
      </c>
      <c r="E1141" t="s">
        <v>687</v>
      </c>
      <c r="F1141" t="s">
        <v>29</v>
      </c>
      <c r="G1141">
        <v>9</v>
      </c>
      <c r="H1141">
        <v>3</v>
      </c>
      <c r="T1141" s="42"/>
      <c r="U1141" s="42"/>
      <c r="W1141" t="str">
        <f>VLOOKUP(ARCHIVOS_COMPLETOS_QMI_1_AL_17_SEP_22[[#This Row],[TIENDA HMPV]],Tabla6[[NOMBRE PDV HMPDV]:[RETAIL MAPPING]],2,0)</f>
        <v>PLATINO</v>
      </c>
      <c r="X1141">
        <f>SUM(ARCHIVOS_COMPLETOS_QMI_1_AL_17_SEP_22[[#This Row],[VENTAS MABE]:[OTROS]])</f>
        <v>3</v>
      </c>
      <c r="Y1141" s="42">
        <f>IFERROR(ARCHIVOS_COMPLETOS_QMI_1_AL_17_SEP_22[[#This Row],[VENTAS MABE]]/ARCHIVOS_COMPLETOS_QMI_1_AL_17_SEP_22[[#This Row],[VENTAS INDURAMA]],0)</f>
        <v>0</v>
      </c>
      <c r="Z1141" t="str">
        <f>VLOOKUP(ARCHIVOS_COMPLETOS_QMI_1_AL_17_SEP_22[[#This Row],[Columna1]],Tabla5[CLAVE],1,0)</f>
        <v>524 - LIBERTAD 2 SHOPPINGREFRIGERACIÓN</v>
      </c>
    </row>
    <row r="1142" spans="1:26" x14ac:dyDescent="0.3">
      <c r="A1142" t="str">
        <f>CONCATENATE(ARCHIVOS_COMPLETOS_QMI_1_AL_17_SEP_22[[#This Row],[TIENDA HMPV]],ARCHIVOS_COMPLETOS_QMI_1_AL_17_SEP_22[[#This Row],[LINEA]])</f>
        <v>502 - PORTETEAIRES</v>
      </c>
      <c r="B1142" t="s">
        <v>1588</v>
      </c>
      <c r="C1142" t="s">
        <v>648</v>
      </c>
      <c r="D1142" t="s">
        <v>23</v>
      </c>
      <c r="E1142" t="s">
        <v>1057</v>
      </c>
      <c r="F1142" t="s">
        <v>25</v>
      </c>
      <c r="G1142">
        <v>1</v>
      </c>
      <c r="H1142">
        <v>2</v>
      </c>
      <c r="T1142" s="42"/>
      <c r="U1142" s="42"/>
      <c r="W1142" t="str">
        <f>VLOOKUP(ARCHIVOS_COMPLETOS_QMI_1_AL_17_SEP_22[[#This Row],[TIENDA HMPV]],Tabla6[[NOMBRE PDV HMPDV]:[RETAIL MAPPING]],2,0)</f>
        <v>PLATINO</v>
      </c>
      <c r="X1142">
        <f>SUM(ARCHIVOS_COMPLETOS_QMI_1_AL_17_SEP_22[[#This Row],[VENTAS MABE]:[OTROS]])</f>
        <v>2</v>
      </c>
      <c r="Y1142" s="42">
        <f>IFERROR(ARCHIVOS_COMPLETOS_QMI_1_AL_17_SEP_22[[#This Row],[VENTAS MABE]]/ARCHIVOS_COMPLETOS_QMI_1_AL_17_SEP_22[[#This Row],[VENTAS INDURAMA]],0)</f>
        <v>0</v>
      </c>
      <c r="Z1142" t="str">
        <f>VLOOKUP(ARCHIVOS_COMPLETOS_QMI_1_AL_17_SEP_22[[#This Row],[Columna1]],Tabla5[CLAVE],1,0)</f>
        <v>502 - PORTETEAIRES</v>
      </c>
    </row>
    <row r="1143" spans="1:26" x14ac:dyDescent="0.3">
      <c r="A1143" t="str">
        <f>CONCATENATE(ARCHIVOS_COMPLETOS_QMI_1_AL_17_SEP_22[[#This Row],[TIENDA HMPV]],ARCHIVOS_COMPLETOS_QMI_1_AL_17_SEP_22[[#This Row],[LINEA]])</f>
        <v>502 - PORTETECOCINAS</v>
      </c>
      <c r="B1143" t="s">
        <v>1588</v>
      </c>
      <c r="C1143" t="s">
        <v>648</v>
      </c>
      <c r="D1143" t="s">
        <v>23</v>
      </c>
      <c r="E1143" t="s">
        <v>1057</v>
      </c>
      <c r="F1143" t="s">
        <v>26</v>
      </c>
      <c r="G1143">
        <v>19</v>
      </c>
      <c r="H1143">
        <v>6</v>
      </c>
      <c r="I1143">
        <v>2</v>
      </c>
      <c r="J1143">
        <v>1</v>
      </c>
      <c r="T1143" s="42"/>
      <c r="U1143" s="42"/>
      <c r="W1143" t="str">
        <f>VLOOKUP(ARCHIVOS_COMPLETOS_QMI_1_AL_17_SEP_22[[#This Row],[TIENDA HMPV]],Tabla6[[NOMBRE PDV HMPDV]:[RETAIL MAPPING]],2,0)</f>
        <v>PLATINO</v>
      </c>
      <c r="X1143">
        <f>SUM(ARCHIVOS_COMPLETOS_QMI_1_AL_17_SEP_22[[#This Row],[VENTAS MABE]:[OTROS]])</f>
        <v>9</v>
      </c>
      <c r="Y1143" s="42">
        <f>IFERROR(ARCHIVOS_COMPLETOS_QMI_1_AL_17_SEP_22[[#This Row],[VENTAS MABE]]/ARCHIVOS_COMPLETOS_QMI_1_AL_17_SEP_22[[#This Row],[VENTAS INDURAMA]],0)</f>
        <v>3</v>
      </c>
      <c r="Z1143" t="str">
        <f>VLOOKUP(ARCHIVOS_COMPLETOS_QMI_1_AL_17_SEP_22[[#This Row],[Columna1]],Tabla5[CLAVE],1,0)</f>
        <v>502 - PORTETECOCINAS</v>
      </c>
    </row>
    <row r="1144" spans="1:26" x14ac:dyDescent="0.3">
      <c r="A1144" t="str">
        <f>CONCATENATE(ARCHIVOS_COMPLETOS_QMI_1_AL_17_SEP_22[[#This Row],[TIENDA HMPV]],ARCHIVOS_COMPLETOS_QMI_1_AL_17_SEP_22[[#This Row],[LINEA]])</f>
        <v>502 - PORTETEEMPOTRE</v>
      </c>
      <c r="B1144" t="s">
        <v>1588</v>
      </c>
      <c r="C1144" t="s">
        <v>648</v>
      </c>
      <c r="D1144" t="s">
        <v>23</v>
      </c>
      <c r="E1144" t="s">
        <v>1057</v>
      </c>
      <c r="F1144" t="s">
        <v>32</v>
      </c>
      <c r="G1144">
        <v>0</v>
      </c>
      <c r="T1144" s="42"/>
      <c r="U1144" s="42"/>
      <c r="W1144" t="str">
        <f>VLOOKUP(ARCHIVOS_COMPLETOS_QMI_1_AL_17_SEP_22[[#This Row],[TIENDA HMPV]],Tabla6[[NOMBRE PDV HMPDV]:[RETAIL MAPPING]],2,0)</f>
        <v>PLATINO</v>
      </c>
      <c r="X1144">
        <f>SUM(ARCHIVOS_COMPLETOS_QMI_1_AL_17_SEP_22[[#This Row],[VENTAS MABE]:[OTROS]])</f>
        <v>0</v>
      </c>
      <c r="Y1144" s="42">
        <f>IFERROR(ARCHIVOS_COMPLETOS_QMI_1_AL_17_SEP_22[[#This Row],[VENTAS MABE]]/ARCHIVOS_COMPLETOS_QMI_1_AL_17_SEP_22[[#This Row],[VENTAS INDURAMA]],0)</f>
        <v>0</v>
      </c>
      <c r="Z1144" t="str">
        <f>VLOOKUP(ARCHIVOS_COMPLETOS_QMI_1_AL_17_SEP_22[[#This Row],[Columna1]],Tabla5[CLAVE],1,0)</f>
        <v>502 - PORTETEEMPOTRE</v>
      </c>
    </row>
    <row r="1145" spans="1:26" x14ac:dyDescent="0.3">
      <c r="A1145" t="str">
        <f>CONCATENATE(ARCHIVOS_COMPLETOS_QMI_1_AL_17_SEP_22[[#This Row],[TIENDA HMPV]],ARCHIVOS_COMPLETOS_QMI_1_AL_17_SEP_22[[#This Row],[LINEA]])</f>
        <v>502 - PORTETEGLOBALES</v>
      </c>
      <c r="B1145" t="s">
        <v>1588</v>
      </c>
      <c r="C1145" t="s">
        <v>648</v>
      </c>
      <c r="D1145" t="s">
        <v>23</v>
      </c>
      <c r="E1145" t="s">
        <v>1057</v>
      </c>
      <c r="F1145" t="s">
        <v>27</v>
      </c>
      <c r="G1145">
        <v>0</v>
      </c>
      <c r="T1145" s="42"/>
      <c r="U1145" s="42"/>
      <c r="W1145" t="str">
        <f>VLOOKUP(ARCHIVOS_COMPLETOS_QMI_1_AL_17_SEP_22[[#This Row],[TIENDA HMPV]],Tabla6[[NOMBRE PDV HMPDV]:[RETAIL MAPPING]],2,0)</f>
        <v>PLATINO</v>
      </c>
      <c r="X1145">
        <f>SUM(ARCHIVOS_COMPLETOS_QMI_1_AL_17_SEP_22[[#This Row],[VENTAS MABE]:[OTROS]])</f>
        <v>0</v>
      </c>
      <c r="Y1145" s="42">
        <f>IFERROR(ARCHIVOS_COMPLETOS_QMI_1_AL_17_SEP_22[[#This Row],[VENTAS MABE]]/ARCHIVOS_COMPLETOS_QMI_1_AL_17_SEP_22[[#This Row],[VENTAS INDURAMA]],0)</f>
        <v>0</v>
      </c>
      <c r="Z1145" t="str">
        <f>VLOOKUP(ARCHIVOS_COMPLETOS_QMI_1_AL_17_SEP_22[[#This Row],[Columna1]],Tabla5[CLAVE],1,0)</f>
        <v>502 - PORTETEGLOBALES</v>
      </c>
    </row>
    <row r="1146" spans="1:26" x14ac:dyDescent="0.3">
      <c r="A1146" t="str">
        <f>CONCATENATE(ARCHIVOS_COMPLETOS_QMI_1_AL_17_SEP_22[[#This Row],[TIENDA HMPV]],ARCHIVOS_COMPLETOS_QMI_1_AL_17_SEP_22[[#This Row],[LINEA]])</f>
        <v>502 - PORTETELAVADO</v>
      </c>
      <c r="B1146" t="s">
        <v>1588</v>
      </c>
      <c r="C1146" t="s">
        <v>648</v>
      </c>
      <c r="D1146" t="s">
        <v>23</v>
      </c>
      <c r="E1146" t="s">
        <v>1057</v>
      </c>
      <c r="F1146" t="s">
        <v>28</v>
      </c>
      <c r="G1146">
        <v>2</v>
      </c>
      <c r="H1146">
        <v>1</v>
      </c>
      <c r="T1146" s="42"/>
      <c r="U1146" s="42"/>
      <c r="W1146" t="str">
        <f>VLOOKUP(ARCHIVOS_COMPLETOS_QMI_1_AL_17_SEP_22[[#This Row],[TIENDA HMPV]],Tabla6[[NOMBRE PDV HMPDV]:[RETAIL MAPPING]],2,0)</f>
        <v>PLATINO</v>
      </c>
      <c r="X1146">
        <f>SUM(ARCHIVOS_COMPLETOS_QMI_1_AL_17_SEP_22[[#This Row],[VENTAS MABE]:[OTROS]])</f>
        <v>1</v>
      </c>
      <c r="Y1146" s="42">
        <f>IFERROR(ARCHIVOS_COMPLETOS_QMI_1_AL_17_SEP_22[[#This Row],[VENTAS MABE]]/ARCHIVOS_COMPLETOS_QMI_1_AL_17_SEP_22[[#This Row],[VENTAS INDURAMA]],0)</f>
        <v>0</v>
      </c>
      <c r="Z1146" t="str">
        <f>VLOOKUP(ARCHIVOS_COMPLETOS_QMI_1_AL_17_SEP_22[[#This Row],[Columna1]],Tabla5[CLAVE],1,0)</f>
        <v>502 - PORTETELAVADO</v>
      </c>
    </row>
    <row r="1147" spans="1:26" x14ac:dyDescent="0.3">
      <c r="A1147" t="str">
        <f>CONCATENATE(ARCHIVOS_COMPLETOS_QMI_1_AL_17_SEP_22[[#This Row],[TIENDA HMPV]],ARCHIVOS_COMPLETOS_QMI_1_AL_17_SEP_22[[#This Row],[LINEA]])</f>
        <v>502 - PORTETEREFRIGERACIÓN</v>
      </c>
      <c r="B1147" t="s">
        <v>1588</v>
      </c>
      <c r="C1147" t="s">
        <v>648</v>
      </c>
      <c r="D1147" t="s">
        <v>23</v>
      </c>
      <c r="E1147" t="s">
        <v>1057</v>
      </c>
      <c r="F1147" t="s">
        <v>29</v>
      </c>
      <c r="G1147">
        <v>17</v>
      </c>
      <c r="H1147">
        <v>7</v>
      </c>
      <c r="I1147">
        <v>1</v>
      </c>
      <c r="T1147" s="42"/>
      <c r="U1147" s="42"/>
      <c r="W1147" t="str">
        <f>VLOOKUP(ARCHIVOS_COMPLETOS_QMI_1_AL_17_SEP_22[[#This Row],[TIENDA HMPV]],Tabla6[[NOMBRE PDV HMPDV]:[RETAIL MAPPING]],2,0)</f>
        <v>PLATINO</v>
      </c>
      <c r="X1147">
        <f>SUM(ARCHIVOS_COMPLETOS_QMI_1_AL_17_SEP_22[[#This Row],[VENTAS MABE]:[OTROS]])</f>
        <v>8</v>
      </c>
      <c r="Y1147" s="42">
        <f>IFERROR(ARCHIVOS_COMPLETOS_QMI_1_AL_17_SEP_22[[#This Row],[VENTAS MABE]]/ARCHIVOS_COMPLETOS_QMI_1_AL_17_SEP_22[[#This Row],[VENTAS INDURAMA]],0)</f>
        <v>7</v>
      </c>
      <c r="Z1147" t="str">
        <f>VLOOKUP(ARCHIVOS_COMPLETOS_QMI_1_AL_17_SEP_22[[#This Row],[Columna1]],Tabla5[CLAVE],1,0)</f>
        <v>502 - PORTETEREFRIGERACIÓN</v>
      </c>
    </row>
    <row r="1148" spans="1:26" x14ac:dyDescent="0.3">
      <c r="A1148" t="str">
        <f>CONCATENATE(ARCHIVOS_COMPLETOS_QMI_1_AL_17_SEP_22[[#This Row],[TIENDA HMPV]],ARCHIVOS_COMPLETOS_QMI_1_AL_17_SEP_22[[#This Row],[LINEA]])</f>
        <v>660 - ORVE PORTETE Y LA 17COCINAS</v>
      </c>
      <c r="B1148" t="s">
        <v>1588</v>
      </c>
      <c r="C1148" t="s">
        <v>648</v>
      </c>
      <c r="D1148" t="s">
        <v>71</v>
      </c>
      <c r="E1148" t="s">
        <v>1061</v>
      </c>
      <c r="F1148" t="s">
        <v>26</v>
      </c>
      <c r="G1148">
        <v>4</v>
      </c>
      <c r="T1148" s="42"/>
      <c r="U1148" s="42"/>
      <c r="W1148" t="str">
        <f>VLOOKUP(ARCHIVOS_COMPLETOS_QMI_1_AL_17_SEP_22[[#This Row],[TIENDA HMPV]],Tabla6[[NOMBRE PDV HMPDV]:[RETAIL MAPPING]],2,0)</f>
        <v>BRONCE</v>
      </c>
      <c r="X1148">
        <f>SUM(ARCHIVOS_COMPLETOS_QMI_1_AL_17_SEP_22[[#This Row],[VENTAS MABE]:[OTROS]])</f>
        <v>0</v>
      </c>
      <c r="Y1148" s="42">
        <f>IFERROR(ARCHIVOS_COMPLETOS_QMI_1_AL_17_SEP_22[[#This Row],[VENTAS MABE]]/ARCHIVOS_COMPLETOS_QMI_1_AL_17_SEP_22[[#This Row],[VENTAS INDURAMA]],0)</f>
        <v>0</v>
      </c>
      <c r="Z1148" t="str">
        <f>VLOOKUP(ARCHIVOS_COMPLETOS_QMI_1_AL_17_SEP_22[[#This Row],[Columna1]],Tabla5[CLAVE],1,0)</f>
        <v>660 - ORVE PORTETE Y LA 17COCINAS</v>
      </c>
    </row>
    <row r="1149" spans="1:26" x14ac:dyDescent="0.3">
      <c r="A1149" t="str">
        <f>CONCATENATE(ARCHIVOS_COMPLETOS_QMI_1_AL_17_SEP_22[[#This Row],[TIENDA HMPV]],ARCHIVOS_COMPLETOS_QMI_1_AL_17_SEP_22[[#This Row],[LINEA]])</f>
        <v>660 - ORVE PORTETE Y LA 17REFRIGERACIÓN</v>
      </c>
      <c r="B1149" t="s">
        <v>1588</v>
      </c>
      <c r="C1149" t="s">
        <v>648</v>
      </c>
      <c r="D1149" t="s">
        <v>71</v>
      </c>
      <c r="E1149" t="s">
        <v>1061</v>
      </c>
      <c r="F1149" t="s">
        <v>29</v>
      </c>
      <c r="G1149">
        <v>3</v>
      </c>
      <c r="T1149" s="42"/>
      <c r="U1149" s="42"/>
      <c r="W1149" t="str">
        <f>VLOOKUP(ARCHIVOS_COMPLETOS_QMI_1_AL_17_SEP_22[[#This Row],[TIENDA HMPV]],Tabla6[[NOMBRE PDV HMPDV]:[RETAIL MAPPING]],2,0)</f>
        <v>BRONCE</v>
      </c>
      <c r="X1149">
        <f>SUM(ARCHIVOS_COMPLETOS_QMI_1_AL_17_SEP_22[[#This Row],[VENTAS MABE]:[OTROS]])</f>
        <v>0</v>
      </c>
      <c r="Y1149" s="42">
        <f>IFERROR(ARCHIVOS_COMPLETOS_QMI_1_AL_17_SEP_22[[#This Row],[VENTAS MABE]]/ARCHIVOS_COMPLETOS_QMI_1_AL_17_SEP_22[[#This Row],[VENTAS INDURAMA]],0)</f>
        <v>0</v>
      </c>
      <c r="Z1149" t="str">
        <f>VLOOKUP(ARCHIVOS_COMPLETOS_QMI_1_AL_17_SEP_22[[#This Row],[Columna1]],Tabla5[CLAVE],1,0)</f>
        <v>660 - ORVE PORTETE Y LA 17REFRIGERACIÓN</v>
      </c>
    </row>
    <row r="1150" spans="1:26" x14ac:dyDescent="0.3">
      <c r="A1150" t="str">
        <f>CONCATENATE(ARCHIVOS_COMPLETOS_QMI_1_AL_17_SEP_22[[#This Row],[TIENDA HMPV]],ARCHIVOS_COMPLETOS_QMI_1_AL_17_SEP_22[[#This Row],[LINEA]])</f>
        <v>463 - TIENDA DURAN OUTLET 917AIRES</v>
      </c>
      <c r="B1150" t="s">
        <v>357</v>
      </c>
      <c r="C1150" t="s">
        <v>358</v>
      </c>
      <c r="D1150" t="s">
        <v>39</v>
      </c>
      <c r="E1150" t="s">
        <v>359</v>
      </c>
      <c r="F1150" t="s">
        <v>25</v>
      </c>
      <c r="G1150">
        <v>3</v>
      </c>
      <c r="H1150">
        <v>2</v>
      </c>
      <c r="T1150" s="42"/>
      <c r="U1150" s="42"/>
      <c r="W1150" t="str">
        <f>VLOOKUP(ARCHIVOS_COMPLETOS_QMI_1_AL_17_SEP_22[[#This Row],[TIENDA HMPV]],Tabla6[[NOMBRE PDV HMPDV]:[RETAIL MAPPING]],2,0)</f>
        <v>ORO</v>
      </c>
      <c r="X1150">
        <f>SUM(ARCHIVOS_COMPLETOS_QMI_1_AL_17_SEP_22[[#This Row],[VENTAS MABE]:[OTROS]])</f>
        <v>2</v>
      </c>
      <c r="Y1150" s="42">
        <f>IFERROR(ARCHIVOS_COMPLETOS_QMI_1_AL_17_SEP_22[[#This Row],[VENTAS MABE]]/ARCHIVOS_COMPLETOS_QMI_1_AL_17_SEP_22[[#This Row],[VENTAS INDURAMA]],0)</f>
        <v>0</v>
      </c>
      <c r="Z1150" t="str">
        <f>VLOOKUP(ARCHIVOS_COMPLETOS_QMI_1_AL_17_SEP_22[[#This Row],[Columna1]],Tabla5[CLAVE],1,0)</f>
        <v>463 - TIENDA DURAN OUTLET 917AIRES</v>
      </c>
    </row>
    <row r="1151" spans="1:26" x14ac:dyDescent="0.3">
      <c r="A1151" t="str">
        <f>CONCATENATE(ARCHIVOS_COMPLETOS_QMI_1_AL_17_SEP_22[[#This Row],[TIENDA HMPV]],ARCHIVOS_COMPLETOS_QMI_1_AL_17_SEP_22[[#This Row],[LINEA]])</f>
        <v>463 - TIENDA DURAN OUTLET 917COCINAS</v>
      </c>
      <c r="B1151" t="s">
        <v>357</v>
      </c>
      <c r="C1151" t="s">
        <v>358</v>
      </c>
      <c r="D1151" t="s">
        <v>39</v>
      </c>
      <c r="E1151" t="s">
        <v>359</v>
      </c>
      <c r="F1151" t="s">
        <v>26</v>
      </c>
      <c r="G1151">
        <v>15</v>
      </c>
      <c r="H1151">
        <v>11</v>
      </c>
      <c r="T1151" s="42"/>
      <c r="U1151" s="42"/>
      <c r="W1151" t="str">
        <f>VLOOKUP(ARCHIVOS_COMPLETOS_QMI_1_AL_17_SEP_22[[#This Row],[TIENDA HMPV]],Tabla6[[NOMBRE PDV HMPDV]:[RETAIL MAPPING]],2,0)</f>
        <v>ORO</v>
      </c>
      <c r="X1151">
        <f>SUM(ARCHIVOS_COMPLETOS_QMI_1_AL_17_SEP_22[[#This Row],[VENTAS MABE]:[OTROS]])</f>
        <v>11</v>
      </c>
      <c r="Y1151" s="42">
        <f>IFERROR(ARCHIVOS_COMPLETOS_QMI_1_AL_17_SEP_22[[#This Row],[VENTAS MABE]]/ARCHIVOS_COMPLETOS_QMI_1_AL_17_SEP_22[[#This Row],[VENTAS INDURAMA]],0)</f>
        <v>0</v>
      </c>
      <c r="Z1151" t="str">
        <f>VLOOKUP(ARCHIVOS_COMPLETOS_QMI_1_AL_17_SEP_22[[#This Row],[Columna1]],Tabla5[CLAVE],1,0)</f>
        <v>463 - TIENDA DURAN OUTLET 917COCINAS</v>
      </c>
    </row>
    <row r="1152" spans="1:26" x14ac:dyDescent="0.3">
      <c r="A1152" t="str">
        <f>CONCATENATE(ARCHIVOS_COMPLETOS_QMI_1_AL_17_SEP_22[[#This Row],[TIENDA HMPV]],ARCHIVOS_COMPLETOS_QMI_1_AL_17_SEP_22[[#This Row],[LINEA]])</f>
        <v>463 - TIENDA DURAN OUTLET 917EMPOTRE</v>
      </c>
      <c r="B1152" t="s">
        <v>357</v>
      </c>
      <c r="C1152" t="s">
        <v>358</v>
      </c>
      <c r="D1152" t="s">
        <v>39</v>
      </c>
      <c r="E1152" t="s">
        <v>359</v>
      </c>
      <c r="F1152" t="s">
        <v>32</v>
      </c>
      <c r="G1152">
        <v>0</v>
      </c>
      <c r="T1152" s="42"/>
      <c r="U1152" s="42"/>
      <c r="W1152" t="str">
        <f>VLOOKUP(ARCHIVOS_COMPLETOS_QMI_1_AL_17_SEP_22[[#This Row],[TIENDA HMPV]],Tabla6[[NOMBRE PDV HMPDV]:[RETAIL MAPPING]],2,0)</f>
        <v>ORO</v>
      </c>
      <c r="X1152">
        <f>SUM(ARCHIVOS_COMPLETOS_QMI_1_AL_17_SEP_22[[#This Row],[VENTAS MABE]:[OTROS]])</f>
        <v>0</v>
      </c>
      <c r="Y1152" s="42">
        <f>IFERROR(ARCHIVOS_COMPLETOS_QMI_1_AL_17_SEP_22[[#This Row],[VENTAS MABE]]/ARCHIVOS_COMPLETOS_QMI_1_AL_17_SEP_22[[#This Row],[VENTAS INDURAMA]],0)</f>
        <v>0</v>
      </c>
      <c r="Z1152" t="str">
        <f>VLOOKUP(ARCHIVOS_COMPLETOS_QMI_1_AL_17_SEP_22[[#This Row],[Columna1]],Tabla5[CLAVE],1,0)</f>
        <v>463 - TIENDA DURAN OUTLET 917EMPOTRE</v>
      </c>
    </row>
    <row r="1153" spans="1:26" x14ac:dyDescent="0.3">
      <c r="A1153" t="str">
        <f>CONCATENATE(ARCHIVOS_COMPLETOS_QMI_1_AL_17_SEP_22[[#This Row],[TIENDA HMPV]],ARCHIVOS_COMPLETOS_QMI_1_AL_17_SEP_22[[#This Row],[LINEA]])</f>
        <v>463 - TIENDA DURAN OUTLET 917GLOBALES</v>
      </c>
      <c r="B1153" t="s">
        <v>357</v>
      </c>
      <c r="C1153" t="s">
        <v>358</v>
      </c>
      <c r="D1153" t="s">
        <v>39</v>
      </c>
      <c r="E1153" t="s">
        <v>359</v>
      </c>
      <c r="F1153" t="s">
        <v>27</v>
      </c>
      <c r="G1153">
        <v>3</v>
      </c>
      <c r="H1153">
        <v>1</v>
      </c>
      <c r="T1153" s="42"/>
      <c r="U1153" s="42"/>
      <c r="W1153" t="str">
        <f>VLOOKUP(ARCHIVOS_COMPLETOS_QMI_1_AL_17_SEP_22[[#This Row],[TIENDA HMPV]],Tabla6[[NOMBRE PDV HMPDV]:[RETAIL MAPPING]],2,0)</f>
        <v>ORO</v>
      </c>
      <c r="X1153">
        <f>SUM(ARCHIVOS_COMPLETOS_QMI_1_AL_17_SEP_22[[#This Row],[VENTAS MABE]:[OTROS]])</f>
        <v>1</v>
      </c>
      <c r="Y1153" s="42">
        <f>IFERROR(ARCHIVOS_COMPLETOS_QMI_1_AL_17_SEP_22[[#This Row],[VENTAS MABE]]/ARCHIVOS_COMPLETOS_QMI_1_AL_17_SEP_22[[#This Row],[VENTAS INDURAMA]],0)</f>
        <v>0</v>
      </c>
      <c r="Z1153" t="str">
        <f>VLOOKUP(ARCHIVOS_COMPLETOS_QMI_1_AL_17_SEP_22[[#This Row],[Columna1]],Tabla5[CLAVE],1,0)</f>
        <v>463 - TIENDA DURAN OUTLET 917GLOBALES</v>
      </c>
    </row>
    <row r="1154" spans="1:26" x14ac:dyDescent="0.3">
      <c r="A1154" t="str">
        <f>CONCATENATE(ARCHIVOS_COMPLETOS_QMI_1_AL_17_SEP_22[[#This Row],[TIENDA HMPV]],ARCHIVOS_COMPLETOS_QMI_1_AL_17_SEP_22[[#This Row],[LINEA]])</f>
        <v>463 - TIENDA DURAN OUTLET 917LAVADO</v>
      </c>
      <c r="B1154" t="s">
        <v>357</v>
      </c>
      <c r="C1154" t="s">
        <v>358</v>
      </c>
      <c r="D1154" t="s">
        <v>39</v>
      </c>
      <c r="E1154" t="s">
        <v>359</v>
      </c>
      <c r="F1154" t="s">
        <v>28</v>
      </c>
      <c r="G1154">
        <v>10</v>
      </c>
      <c r="H1154">
        <v>2</v>
      </c>
      <c r="T1154" s="42"/>
      <c r="U1154" s="42"/>
      <c r="W1154" t="str">
        <f>VLOOKUP(ARCHIVOS_COMPLETOS_QMI_1_AL_17_SEP_22[[#This Row],[TIENDA HMPV]],Tabla6[[NOMBRE PDV HMPDV]:[RETAIL MAPPING]],2,0)</f>
        <v>ORO</v>
      </c>
      <c r="X1154">
        <f>SUM(ARCHIVOS_COMPLETOS_QMI_1_AL_17_SEP_22[[#This Row],[VENTAS MABE]:[OTROS]])</f>
        <v>2</v>
      </c>
      <c r="Y1154" s="42">
        <f>IFERROR(ARCHIVOS_COMPLETOS_QMI_1_AL_17_SEP_22[[#This Row],[VENTAS MABE]]/ARCHIVOS_COMPLETOS_QMI_1_AL_17_SEP_22[[#This Row],[VENTAS INDURAMA]],0)</f>
        <v>0</v>
      </c>
      <c r="Z1154" t="str">
        <f>VLOOKUP(ARCHIVOS_COMPLETOS_QMI_1_AL_17_SEP_22[[#This Row],[Columna1]],Tabla5[CLAVE],1,0)</f>
        <v>463 - TIENDA DURAN OUTLET 917LAVADO</v>
      </c>
    </row>
    <row r="1155" spans="1:26" x14ac:dyDescent="0.3">
      <c r="A1155" t="str">
        <f>CONCATENATE(ARCHIVOS_COMPLETOS_QMI_1_AL_17_SEP_22[[#This Row],[TIENDA HMPV]],ARCHIVOS_COMPLETOS_QMI_1_AL_17_SEP_22[[#This Row],[LINEA]])</f>
        <v>463 - TIENDA DURAN OUTLET 917REFRIGERACIÓN</v>
      </c>
      <c r="B1155" t="s">
        <v>357</v>
      </c>
      <c r="C1155" t="s">
        <v>358</v>
      </c>
      <c r="D1155" t="s">
        <v>39</v>
      </c>
      <c r="E1155" t="s">
        <v>359</v>
      </c>
      <c r="F1155" t="s">
        <v>29</v>
      </c>
      <c r="G1155">
        <v>18</v>
      </c>
      <c r="H1155">
        <v>2</v>
      </c>
      <c r="T1155" s="42"/>
      <c r="U1155" s="42"/>
      <c r="W1155" t="str">
        <f>VLOOKUP(ARCHIVOS_COMPLETOS_QMI_1_AL_17_SEP_22[[#This Row],[TIENDA HMPV]],Tabla6[[NOMBRE PDV HMPDV]:[RETAIL MAPPING]],2,0)</f>
        <v>ORO</v>
      </c>
      <c r="X1155">
        <f>SUM(ARCHIVOS_COMPLETOS_QMI_1_AL_17_SEP_22[[#This Row],[VENTAS MABE]:[OTROS]])</f>
        <v>2</v>
      </c>
      <c r="Y1155" s="42">
        <f>IFERROR(ARCHIVOS_COMPLETOS_QMI_1_AL_17_SEP_22[[#This Row],[VENTAS MABE]]/ARCHIVOS_COMPLETOS_QMI_1_AL_17_SEP_22[[#This Row],[VENTAS INDURAMA]],0)</f>
        <v>0</v>
      </c>
      <c r="Z1155" t="str">
        <f>VLOOKUP(ARCHIVOS_COMPLETOS_QMI_1_AL_17_SEP_22[[#This Row],[Columna1]],Tabla5[CLAVE],1,0)</f>
        <v>463 - TIENDA DURAN OUTLET 917REFRIGERACIÓN</v>
      </c>
    </row>
    <row r="1156" spans="1:26" x14ac:dyDescent="0.3">
      <c r="A1156" t="str">
        <f>CONCATENATE(ARCHIVOS_COMPLETOS_QMI_1_AL_17_SEP_22[[#This Row],[TIENDA HMPV]],ARCHIVOS_COMPLETOS_QMI_1_AL_17_SEP_22[[#This Row],[LINEA]])</f>
        <v>407 - TIENDA BARATODO DURAN 1032AIRES</v>
      </c>
      <c r="B1156" t="s">
        <v>357</v>
      </c>
      <c r="C1156" t="s">
        <v>358</v>
      </c>
      <c r="D1156" t="s">
        <v>95</v>
      </c>
      <c r="E1156" t="s">
        <v>360</v>
      </c>
      <c r="F1156" t="s">
        <v>25</v>
      </c>
      <c r="G1156">
        <v>3</v>
      </c>
      <c r="H1156">
        <v>2</v>
      </c>
      <c r="T1156" s="42"/>
      <c r="U1156" s="42"/>
      <c r="W1156" t="str">
        <f>VLOOKUP(ARCHIVOS_COMPLETOS_QMI_1_AL_17_SEP_22[[#This Row],[TIENDA HMPV]],Tabla6[[NOMBRE PDV HMPDV]:[RETAIL MAPPING]],2,0)</f>
        <v>PLATINO</v>
      </c>
      <c r="X1156">
        <f>SUM(ARCHIVOS_COMPLETOS_QMI_1_AL_17_SEP_22[[#This Row],[VENTAS MABE]:[OTROS]])</f>
        <v>2</v>
      </c>
      <c r="Y1156" s="42">
        <f>IFERROR(ARCHIVOS_COMPLETOS_QMI_1_AL_17_SEP_22[[#This Row],[VENTAS MABE]]/ARCHIVOS_COMPLETOS_QMI_1_AL_17_SEP_22[[#This Row],[VENTAS INDURAMA]],0)</f>
        <v>0</v>
      </c>
      <c r="Z1156" t="str">
        <f>VLOOKUP(ARCHIVOS_COMPLETOS_QMI_1_AL_17_SEP_22[[#This Row],[Columna1]],Tabla5[CLAVE],1,0)</f>
        <v>407 - TIENDA BARATODO DURAN 1032AIRES</v>
      </c>
    </row>
    <row r="1157" spans="1:26" x14ac:dyDescent="0.3">
      <c r="A1157" t="str">
        <f>CONCATENATE(ARCHIVOS_COMPLETOS_QMI_1_AL_17_SEP_22[[#This Row],[TIENDA HMPV]],ARCHIVOS_COMPLETOS_QMI_1_AL_17_SEP_22[[#This Row],[LINEA]])</f>
        <v>407 - TIENDA BARATODO DURAN 1032COCINAS</v>
      </c>
      <c r="B1157" t="s">
        <v>357</v>
      </c>
      <c r="C1157" t="s">
        <v>358</v>
      </c>
      <c r="D1157" t="s">
        <v>95</v>
      </c>
      <c r="E1157" t="s">
        <v>360</v>
      </c>
      <c r="F1157" t="s">
        <v>26</v>
      </c>
      <c r="G1157">
        <v>17</v>
      </c>
      <c r="H1157">
        <v>12</v>
      </c>
      <c r="T1157" s="42"/>
      <c r="U1157" s="42"/>
      <c r="W1157" t="str">
        <f>VLOOKUP(ARCHIVOS_COMPLETOS_QMI_1_AL_17_SEP_22[[#This Row],[TIENDA HMPV]],Tabla6[[NOMBRE PDV HMPDV]:[RETAIL MAPPING]],2,0)</f>
        <v>PLATINO</v>
      </c>
      <c r="X1157">
        <f>SUM(ARCHIVOS_COMPLETOS_QMI_1_AL_17_SEP_22[[#This Row],[VENTAS MABE]:[OTROS]])</f>
        <v>12</v>
      </c>
      <c r="Y1157" s="42">
        <f>IFERROR(ARCHIVOS_COMPLETOS_QMI_1_AL_17_SEP_22[[#This Row],[VENTAS MABE]]/ARCHIVOS_COMPLETOS_QMI_1_AL_17_SEP_22[[#This Row],[VENTAS INDURAMA]],0)</f>
        <v>0</v>
      </c>
      <c r="Z1157" t="str">
        <f>VLOOKUP(ARCHIVOS_COMPLETOS_QMI_1_AL_17_SEP_22[[#This Row],[Columna1]],Tabla5[CLAVE],1,0)</f>
        <v>407 - TIENDA BARATODO DURAN 1032COCINAS</v>
      </c>
    </row>
    <row r="1158" spans="1:26" x14ac:dyDescent="0.3">
      <c r="A1158" t="str">
        <f>CONCATENATE(ARCHIVOS_COMPLETOS_QMI_1_AL_17_SEP_22[[#This Row],[TIENDA HMPV]],ARCHIVOS_COMPLETOS_QMI_1_AL_17_SEP_22[[#This Row],[LINEA]])</f>
        <v>407 - TIENDA BARATODO DURAN 1032EMPOTRE</v>
      </c>
      <c r="B1158" t="s">
        <v>357</v>
      </c>
      <c r="C1158" t="s">
        <v>358</v>
      </c>
      <c r="D1158" t="s">
        <v>95</v>
      </c>
      <c r="E1158" t="s">
        <v>360</v>
      </c>
      <c r="F1158" t="s">
        <v>32</v>
      </c>
      <c r="G1158">
        <v>0</v>
      </c>
      <c r="H1158">
        <v>1</v>
      </c>
      <c r="T1158" s="42"/>
      <c r="U1158" s="42"/>
      <c r="W1158" t="str">
        <f>VLOOKUP(ARCHIVOS_COMPLETOS_QMI_1_AL_17_SEP_22[[#This Row],[TIENDA HMPV]],Tabla6[[NOMBRE PDV HMPDV]:[RETAIL MAPPING]],2,0)</f>
        <v>PLATINO</v>
      </c>
      <c r="X1158">
        <f>SUM(ARCHIVOS_COMPLETOS_QMI_1_AL_17_SEP_22[[#This Row],[VENTAS MABE]:[OTROS]])</f>
        <v>1</v>
      </c>
      <c r="Y1158" s="42">
        <f>IFERROR(ARCHIVOS_COMPLETOS_QMI_1_AL_17_SEP_22[[#This Row],[VENTAS MABE]]/ARCHIVOS_COMPLETOS_QMI_1_AL_17_SEP_22[[#This Row],[VENTAS INDURAMA]],0)</f>
        <v>0</v>
      </c>
      <c r="Z1158" t="str">
        <f>VLOOKUP(ARCHIVOS_COMPLETOS_QMI_1_AL_17_SEP_22[[#This Row],[Columna1]],Tabla5[CLAVE],1,0)</f>
        <v>407 - TIENDA BARATODO DURAN 1032EMPOTRE</v>
      </c>
    </row>
    <row r="1159" spans="1:26" x14ac:dyDescent="0.3">
      <c r="A1159" t="str">
        <f>CONCATENATE(ARCHIVOS_COMPLETOS_QMI_1_AL_17_SEP_22[[#This Row],[TIENDA HMPV]],ARCHIVOS_COMPLETOS_QMI_1_AL_17_SEP_22[[#This Row],[LINEA]])</f>
        <v>407 - TIENDA BARATODO DURAN 1032GLOBALES</v>
      </c>
      <c r="B1159" t="s">
        <v>357</v>
      </c>
      <c r="C1159" t="s">
        <v>358</v>
      </c>
      <c r="D1159" t="s">
        <v>95</v>
      </c>
      <c r="E1159" t="s">
        <v>360</v>
      </c>
      <c r="F1159" t="s">
        <v>27</v>
      </c>
      <c r="G1159">
        <v>5</v>
      </c>
      <c r="H1159">
        <v>3</v>
      </c>
      <c r="T1159" s="42"/>
      <c r="U1159" s="42"/>
      <c r="W1159" t="str">
        <f>VLOOKUP(ARCHIVOS_COMPLETOS_QMI_1_AL_17_SEP_22[[#This Row],[TIENDA HMPV]],Tabla6[[NOMBRE PDV HMPDV]:[RETAIL MAPPING]],2,0)</f>
        <v>PLATINO</v>
      </c>
      <c r="X1159">
        <f>SUM(ARCHIVOS_COMPLETOS_QMI_1_AL_17_SEP_22[[#This Row],[VENTAS MABE]:[OTROS]])</f>
        <v>3</v>
      </c>
      <c r="Y1159" s="42">
        <f>IFERROR(ARCHIVOS_COMPLETOS_QMI_1_AL_17_SEP_22[[#This Row],[VENTAS MABE]]/ARCHIVOS_COMPLETOS_QMI_1_AL_17_SEP_22[[#This Row],[VENTAS INDURAMA]],0)</f>
        <v>0</v>
      </c>
      <c r="Z1159" t="str">
        <f>VLOOKUP(ARCHIVOS_COMPLETOS_QMI_1_AL_17_SEP_22[[#This Row],[Columna1]],Tabla5[CLAVE],1,0)</f>
        <v>407 - TIENDA BARATODO DURAN 1032GLOBALES</v>
      </c>
    </row>
    <row r="1160" spans="1:26" x14ac:dyDescent="0.3">
      <c r="A1160" t="str">
        <f>CONCATENATE(ARCHIVOS_COMPLETOS_QMI_1_AL_17_SEP_22[[#This Row],[TIENDA HMPV]],ARCHIVOS_COMPLETOS_QMI_1_AL_17_SEP_22[[#This Row],[LINEA]])</f>
        <v>407 - TIENDA BARATODO DURAN 1032LAVADO</v>
      </c>
      <c r="B1160" t="s">
        <v>357</v>
      </c>
      <c r="C1160" t="s">
        <v>358</v>
      </c>
      <c r="D1160" t="s">
        <v>95</v>
      </c>
      <c r="E1160" t="s">
        <v>360</v>
      </c>
      <c r="F1160" t="s">
        <v>28</v>
      </c>
      <c r="G1160">
        <v>10</v>
      </c>
      <c r="H1160">
        <v>5</v>
      </c>
      <c r="T1160" s="42"/>
      <c r="U1160" s="42"/>
      <c r="W1160" t="str">
        <f>VLOOKUP(ARCHIVOS_COMPLETOS_QMI_1_AL_17_SEP_22[[#This Row],[TIENDA HMPV]],Tabla6[[NOMBRE PDV HMPDV]:[RETAIL MAPPING]],2,0)</f>
        <v>PLATINO</v>
      </c>
      <c r="X1160">
        <f>SUM(ARCHIVOS_COMPLETOS_QMI_1_AL_17_SEP_22[[#This Row],[VENTAS MABE]:[OTROS]])</f>
        <v>5</v>
      </c>
      <c r="Y1160" s="42">
        <f>IFERROR(ARCHIVOS_COMPLETOS_QMI_1_AL_17_SEP_22[[#This Row],[VENTAS MABE]]/ARCHIVOS_COMPLETOS_QMI_1_AL_17_SEP_22[[#This Row],[VENTAS INDURAMA]],0)</f>
        <v>0</v>
      </c>
      <c r="Z1160" t="str">
        <f>VLOOKUP(ARCHIVOS_COMPLETOS_QMI_1_AL_17_SEP_22[[#This Row],[Columna1]],Tabla5[CLAVE],1,0)</f>
        <v>407 - TIENDA BARATODO DURAN 1032LAVADO</v>
      </c>
    </row>
    <row r="1161" spans="1:26" x14ac:dyDescent="0.3">
      <c r="A1161" t="str">
        <f>CONCATENATE(ARCHIVOS_COMPLETOS_QMI_1_AL_17_SEP_22[[#This Row],[TIENDA HMPV]],ARCHIVOS_COMPLETOS_QMI_1_AL_17_SEP_22[[#This Row],[LINEA]])</f>
        <v>407 - TIENDA BARATODO DURAN 1032REFRIGERACIÓN</v>
      </c>
      <c r="B1161" t="s">
        <v>357</v>
      </c>
      <c r="C1161" t="s">
        <v>358</v>
      </c>
      <c r="D1161" t="s">
        <v>95</v>
      </c>
      <c r="E1161" t="s">
        <v>360</v>
      </c>
      <c r="F1161" t="s">
        <v>29</v>
      </c>
      <c r="G1161">
        <v>19</v>
      </c>
      <c r="H1161">
        <v>8</v>
      </c>
      <c r="T1161" s="42"/>
      <c r="U1161" s="42"/>
      <c r="W1161" t="str">
        <f>VLOOKUP(ARCHIVOS_COMPLETOS_QMI_1_AL_17_SEP_22[[#This Row],[TIENDA HMPV]],Tabla6[[NOMBRE PDV HMPDV]:[RETAIL MAPPING]],2,0)</f>
        <v>PLATINO</v>
      </c>
      <c r="X1161">
        <f>SUM(ARCHIVOS_COMPLETOS_QMI_1_AL_17_SEP_22[[#This Row],[VENTAS MABE]:[OTROS]])</f>
        <v>8</v>
      </c>
      <c r="Y1161" s="42">
        <f>IFERROR(ARCHIVOS_COMPLETOS_QMI_1_AL_17_SEP_22[[#This Row],[VENTAS MABE]]/ARCHIVOS_COMPLETOS_QMI_1_AL_17_SEP_22[[#This Row],[VENTAS INDURAMA]],0)</f>
        <v>0</v>
      </c>
      <c r="Z1161" t="str">
        <f>VLOOKUP(ARCHIVOS_COMPLETOS_QMI_1_AL_17_SEP_22[[#This Row],[Columna1]],Tabla5[CLAVE],1,0)</f>
        <v>407 - TIENDA BARATODO DURAN 1032REFRIGERACIÓN</v>
      </c>
    </row>
    <row r="1162" spans="1:26" x14ac:dyDescent="0.3">
      <c r="A1162" t="str">
        <f>CONCATENATE(ARCHIVOS_COMPLETOS_QMI_1_AL_17_SEP_22[[#This Row],[TIENDA HMPV]],ARCHIVOS_COMPLETOS_QMI_1_AL_17_SEP_22[[#This Row],[LINEA]])</f>
        <v>663 - JAPON PARQUE CALIFORNIACOCINAS</v>
      </c>
      <c r="B1162" t="s">
        <v>379</v>
      </c>
      <c r="C1162" t="s">
        <v>387</v>
      </c>
      <c r="D1162" t="s">
        <v>86</v>
      </c>
      <c r="E1162" t="s">
        <v>388</v>
      </c>
      <c r="F1162" t="s">
        <v>26</v>
      </c>
      <c r="G1162">
        <v>7</v>
      </c>
      <c r="H1162">
        <v>2</v>
      </c>
      <c r="I1162">
        <v>2</v>
      </c>
      <c r="T1162" s="42"/>
      <c r="U1162" s="42"/>
      <c r="W1162" t="str">
        <f>VLOOKUP(ARCHIVOS_COMPLETOS_QMI_1_AL_17_SEP_22[[#This Row],[TIENDA HMPV]],Tabla6[[NOMBRE PDV HMPDV]:[RETAIL MAPPING]],2,0)</f>
        <v>BRONCE</v>
      </c>
      <c r="X1162">
        <f>SUM(ARCHIVOS_COMPLETOS_QMI_1_AL_17_SEP_22[[#This Row],[VENTAS MABE]:[OTROS]])</f>
        <v>4</v>
      </c>
      <c r="Y1162" s="42">
        <f>IFERROR(ARCHIVOS_COMPLETOS_QMI_1_AL_17_SEP_22[[#This Row],[VENTAS MABE]]/ARCHIVOS_COMPLETOS_QMI_1_AL_17_SEP_22[[#This Row],[VENTAS INDURAMA]],0)</f>
        <v>1</v>
      </c>
      <c r="Z1162" t="str">
        <f>VLOOKUP(ARCHIVOS_COMPLETOS_QMI_1_AL_17_SEP_22[[#This Row],[Columna1]],Tabla5[CLAVE],1,0)</f>
        <v>663 - JAPON PARQUE CALIFORNIACOCINAS</v>
      </c>
    </row>
    <row r="1163" spans="1:26" x14ac:dyDescent="0.3">
      <c r="A1163" t="str">
        <f>CONCATENATE(ARCHIVOS_COMPLETOS_QMI_1_AL_17_SEP_22[[#This Row],[TIENDA HMPV]],ARCHIVOS_COMPLETOS_QMI_1_AL_17_SEP_22[[#This Row],[LINEA]])</f>
        <v>663 - JAPON PARQUE CALIFORNIAGLOBALES</v>
      </c>
      <c r="B1163" t="s">
        <v>379</v>
      </c>
      <c r="C1163" t="s">
        <v>387</v>
      </c>
      <c r="D1163" t="s">
        <v>86</v>
      </c>
      <c r="E1163" t="s">
        <v>388</v>
      </c>
      <c r="F1163" t="s">
        <v>27</v>
      </c>
      <c r="G1163">
        <v>0</v>
      </c>
      <c r="T1163" s="42"/>
      <c r="U1163" s="42"/>
      <c r="W1163" t="str">
        <f>VLOOKUP(ARCHIVOS_COMPLETOS_QMI_1_AL_17_SEP_22[[#This Row],[TIENDA HMPV]],Tabla6[[NOMBRE PDV HMPDV]:[RETAIL MAPPING]],2,0)</f>
        <v>BRONCE</v>
      </c>
      <c r="X1163">
        <f>SUM(ARCHIVOS_COMPLETOS_QMI_1_AL_17_SEP_22[[#This Row],[VENTAS MABE]:[OTROS]])</f>
        <v>0</v>
      </c>
      <c r="Y1163" s="42">
        <f>IFERROR(ARCHIVOS_COMPLETOS_QMI_1_AL_17_SEP_22[[#This Row],[VENTAS MABE]]/ARCHIVOS_COMPLETOS_QMI_1_AL_17_SEP_22[[#This Row],[VENTAS INDURAMA]],0)</f>
        <v>0</v>
      </c>
      <c r="Z1163" t="str">
        <f>VLOOKUP(ARCHIVOS_COMPLETOS_QMI_1_AL_17_SEP_22[[#This Row],[Columna1]],Tabla5[CLAVE],1,0)</f>
        <v>663 - JAPON PARQUE CALIFORNIAGLOBALES</v>
      </c>
    </row>
    <row r="1164" spans="1:26" x14ac:dyDescent="0.3">
      <c r="A1164" t="str">
        <f>CONCATENATE(ARCHIVOS_COMPLETOS_QMI_1_AL_17_SEP_22[[#This Row],[TIENDA HMPV]],ARCHIVOS_COMPLETOS_QMI_1_AL_17_SEP_22[[#This Row],[LINEA]])</f>
        <v>663 - JAPON PARQUE CALIFORNIALAVADO</v>
      </c>
      <c r="B1164" t="s">
        <v>379</v>
      </c>
      <c r="C1164" t="s">
        <v>387</v>
      </c>
      <c r="D1164" t="s">
        <v>86</v>
      </c>
      <c r="E1164" t="s">
        <v>388</v>
      </c>
      <c r="F1164" t="s">
        <v>28</v>
      </c>
      <c r="G1164">
        <v>0</v>
      </c>
      <c r="T1164" s="42"/>
      <c r="U1164" s="42"/>
      <c r="W1164" t="str">
        <f>VLOOKUP(ARCHIVOS_COMPLETOS_QMI_1_AL_17_SEP_22[[#This Row],[TIENDA HMPV]],Tabla6[[NOMBRE PDV HMPDV]:[RETAIL MAPPING]],2,0)</f>
        <v>BRONCE</v>
      </c>
      <c r="X1164">
        <f>SUM(ARCHIVOS_COMPLETOS_QMI_1_AL_17_SEP_22[[#This Row],[VENTAS MABE]:[OTROS]])</f>
        <v>0</v>
      </c>
      <c r="Y1164" s="42">
        <f>IFERROR(ARCHIVOS_COMPLETOS_QMI_1_AL_17_SEP_22[[#This Row],[VENTAS MABE]]/ARCHIVOS_COMPLETOS_QMI_1_AL_17_SEP_22[[#This Row],[VENTAS INDURAMA]],0)</f>
        <v>0</v>
      </c>
      <c r="Z1164" t="str">
        <f>VLOOKUP(ARCHIVOS_COMPLETOS_QMI_1_AL_17_SEP_22[[#This Row],[Columna1]],Tabla5[CLAVE],1,0)</f>
        <v>663 - JAPON PARQUE CALIFORNIALAVADO</v>
      </c>
    </row>
    <row r="1165" spans="1:26" x14ac:dyDescent="0.3">
      <c r="A1165" t="str">
        <f>CONCATENATE(ARCHIVOS_COMPLETOS_QMI_1_AL_17_SEP_22[[#This Row],[TIENDA HMPV]],ARCHIVOS_COMPLETOS_QMI_1_AL_17_SEP_22[[#This Row],[LINEA]])</f>
        <v>663 - JAPON PARQUE CALIFORNIAREFRIGERACIÓN</v>
      </c>
      <c r="B1165" t="s">
        <v>379</v>
      </c>
      <c r="C1165" t="s">
        <v>387</v>
      </c>
      <c r="D1165" t="s">
        <v>86</v>
      </c>
      <c r="E1165" t="s">
        <v>388</v>
      </c>
      <c r="F1165" t="s">
        <v>29</v>
      </c>
      <c r="G1165">
        <v>5</v>
      </c>
      <c r="H1165">
        <v>5</v>
      </c>
      <c r="T1165" s="42"/>
      <c r="U1165" s="42"/>
      <c r="W1165" t="str">
        <f>VLOOKUP(ARCHIVOS_COMPLETOS_QMI_1_AL_17_SEP_22[[#This Row],[TIENDA HMPV]],Tabla6[[NOMBRE PDV HMPDV]:[RETAIL MAPPING]],2,0)</f>
        <v>BRONCE</v>
      </c>
      <c r="X1165">
        <f>SUM(ARCHIVOS_COMPLETOS_QMI_1_AL_17_SEP_22[[#This Row],[VENTAS MABE]:[OTROS]])</f>
        <v>5</v>
      </c>
      <c r="Y1165" s="42">
        <f>IFERROR(ARCHIVOS_COMPLETOS_QMI_1_AL_17_SEP_22[[#This Row],[VENTAS MABE]]/ARCHIVOS_COMPLETOS_QMI_1_AL_17_SEP_22[[#This Row],[VENTAS INDURAMA]],0)</f>
        <v>0</v>
      </c>
      <c r="Z1165" t="str">
        <f>VLOOKUP(ARCHIVOS_COMPLETOS_QMI_1_AL_17_SEP_22[[#This Row],[Columna1]],Tabla5[CLAVE],1,0)</f>
        <v>663 - JAPON PARQUE CALIFORNIAREFRIGERACIÓN</v>
      </c>
    </row>
    <row r="1166" spans="1:26" x14ac:dyDescent="0.3">
      <c r="A1166" t="str">
        <f>CONCATENATE(ARCHIVOS_COMPLETOS_QMI_1_AL_17_SEP_22[[#This Row],[TIENDA HMPV]],ARCHIVOS_COMPLETOS_QMI_1_AL_17_SEP_22[[#This Row],[LINEA]])</f>
        <v>647 - ORVE PARQUE CALIFORNIACOCINAS</v>
      </c>
      <c r="B1166" t="s">
        <v>379</v>
      </c>
      <c r="C1166" t="s">
        <v>387</v>
      </c>
      <c r="D1166" t="s">
        <v>71</v>
      </c>
      <c r="E1166" t="s">
        <v>389</v>
      </c>
      <c r="F1166" t="s">
        <v>26</v>
      </c>
      <c r="G1166">
        <v>4</v>
      </c>
      <c r="H1166">
        <v>1</v>
      </c>
      <c r="I1166">
        <v>3</v>
      </c>
      <c r="T1166" s="42"/>
      <c r="U1166" s="42"/>
      <c r="W1166" t="str">
        <f>VLOOKUP(ARCHIVOS_COMPLETOS_QMI_1_AL_17_SEP_22[[#This Row],[TIENDA HMPV]],Tabla6[[NOMBRE PDV HMPDV]:[RETAIL MAPPING]],2,0)</f>
        <v>BRONCE</v>
      </c>
      <c r="X1166">
        <f>SUM(ARCHIVOS_COMPLETOS_QMI_1_AL_17_SEP_22[[#This Row],[VENTAS MABE]:[OTROS]])</f>
        <v>4</v>
      </c>
      <c r="Y1166" s="42">
        <f>IFERROR(ARCHIVOS_COMPLETOS_QMI_1_AL_17_SEP_22[[#This Row],[VENTAS MABE]]/ARCHIVOS_COMPLETOS_QMI_1_AL_17_SEP_22[[#This Row],[VENTAS INDURAMA]],0)</f>
        <v>0.33333333333333331</v>
      </c>
      <c r="Z1166" t="str">
        <f>VLOOKUP(ARCHIVOS_COMPLETOS_QMI_1_AL_17_SEP_22[[#This Row],[Columna1]],Tabla5[CLAVE],1,0)</f>
        <v>647 - ORVE PARQUE CALIFORNIACOCINAS</v>
      </c>
    </row>
    <row r="1167" spans="1:26" x14ac:dyDescent="0.3">
      <c r="A1167" t="str">
        <f>CONCATENATE(ARCHIVOS_COMPLETOS_QMI_1_AL_17_SEP_22[[#This Row],[TIENDA HMPV]],ARCHIVOS_COMPLETOS_QMI_1_AL_17_SEP_22[[#This Row],[LINEA]])</f>
        <v>647 - ORVE PARQUE CALIFORNIAREFRIGERACIÓN</v>
      </c>
      <c r="B1167" t="s">
        <v>379</v>
      </c>
      <c r="C1167" t="s">
        <v>387</v>
      </c>
      <c r="D1167" t="s">
        <v>71</v>
      </c>
      <c r="E1167" t="s">
        <v>389</v>
      </c>
      <c r="F1167" t="s">
        <v>29</v>
      </c>
      <c r="G1167">
        <v>3</v>
      </c>
      <c r="I1167">
        <v>1</v>
      </c>
      <c r="T1167" s="42"/>
      <c r="U1167" s="42"/>
      <c r="W1167" t="str">
        <f>VLOOKUP(ARCHIVOS_COMPLETOS_QMI_1_AL_17_SEP_22[[#This Row],[TIENDA HMPV]],Tabla6[[NOMBRE PDV HMPDV]:[RETAIL MAPPING]],2,0)</f>
        <v>BRONCE</v>
      </c>
      <c r="X1167">
        <f>SUM(ARCHIVOS_COMPLETOS_QMI_1_AL_17_SEP_22[[#This Row],[VENTAS MABE]:[OTROS]])</f>
        <v>1</v>
      </c>
      <c r="Y1167" s="42">
        <f>IFERROR(ARCHIVOS_COMPLETOS_QMI_1_AL_17_SEP_22[[#This Row],[VENTAS MABE]]/ARCHIVOS_COMPLETOS_QMI_1_AL_17_SEP_22[[#This Row],[VENTAS INDURAMA]],0)</f>
        <v>0</v>
      </c>
      <c r="Z1167" t="str">
        <f>VLOOKUP(ARCHIVOS_COMPLETOS_QMI_1_AL_17_SEP_22[[#This Row],[Columna1]],Tabla5[CLAVE],1,0)</f>
        <v>647 - ORVE PARQUE CALIFORNIAREFRIGERACIÓN</v>
      </c>
    </row>
    <row r="1168" spans="1:26" x14ac:dyDescent="0.3">
      <c r="A1168" t="str">
        <f>CONCATENATE(ARCHIVOS_COMPLETOS_QMI_1_AL_17_SEP_22[[#This Row],[TIENDA HMPV]],ARCHIVOS_COMPLETOS_QMI_1_AL_17_SEP_22[[#This Row],[LINEA]])</f>
        <v>404 - TIENDA BARATODO CALIFORNIA 1025AIRES</v>
      </c>
      <c r="B1168" t="s">
        <v>379</v>
      </c>
      <c r="C1168" t="s">
        <v>387</v>
      </c>
      <c r="D1168" t="s">
        <v>95</v>
      </c>
      <c r="E1168" t="s">
        <v>390</v>
      </c>
      <c r="F1168" t="s">
        <v>25</v>
      </c>
      <c r="G1168">
        <v>2</v>
      </c>
      <c r="H1168">
        <v>1</v>
      </c>
      <c r="T1168" s="42"/>
      <c r="U1168" s="42"/>
      <c r="W1168" t="str">
        <f>VLOOKUP(ARCHIVOS_COMPLETOS_QMI_1_AL_17_SEP_22[[#This Row],[TIENDA HMPV]],Tabla6[[NOMBRE PDV HMPDV]:[RETAIL MAPPING]],2,0)</f>
        <v>PLATINO</v>
      </c>
      <c r="X1168">
        <f>SUM(ARCHIVOS_COMPLETOS_QMI_1_AL_17_SEP_22[[#This Row],[VENTAS MABE]:[OTROS]])</f>
        <v>1</v>
      </c>
      <c r="Y1168" s="42">
        <f>IFERROR(ARCHIVOS_COMPLETOS_QMI_1_AL_17_SEP_22[[#This Row],[VENTAS MABE]]/ARCHIVOS_COMPLETOS_QMI_1_AL_17_SEP_22[[#This Row],[VENTAS INDURAMA]],0)</f>
        <v>0</v>
      </c>
      <c r="Z1168" t="str">
        <f>VLOOKUP(ARCHIVOS_COMPLETOS_QMI_1_AL_17_SEP_22[[#This Row],[Columna1]],Tabla5[CLAVE],1,0)</f>
        <v>404 - TIENDA BARATODO CALIFORNIA 1025AIRES</v>
      </c>
    </row>
    <row r="1169" spans="1:26" x14ac:dyDescent="0.3">
      <c r="A1169" t="str">
        <f>CONCATENATE(ARCHIVOS_COMPLETOS_QMI_1_AL_17_SEP_22[[#This Row],[TIENDA HMPV]],ARCHIVOS_COMPLETOS_QMI_1_AL_17_SEP_22[[#This Row],[LINEA]])</f>
        <v>404 - TIENDA BARATODO CALIFORNIA 1025COCINAS</v>
      </c>
      <c r="B1169" t="s">
        <v>379</v>
      </c>
      <c r="C1169" t="s">
        <v>387</v>
      </c>
      <c r="D1169" t="s">
        <v>95</v>
      </c>
      <c r="E1169" t="s">
        <v>390</v>
      </c>
      <c r="F1169" t="s">
        <v>26</v>
      </c>
      <c r="G1169">
        <v>9</v>
      </c>
      <c r="H1169">
        <v>5</v>
      </c>
      <c r="I1169">
        <v>1</v>
      </c>
      <c r="T1169" s="42"/>
      <c r="U1169" s="42"/>
      <c r="W1169" t="str">
        <f>VLOOKUP(ARCHIVOS_COMPLETOS_QMI_1_AL_17_SEP_22[[#This Row],[TIENDA HMPV]],Tabla6[[NOMBRE PDV HMPDV]:[RETAIL MAPPING]],2,0)</f>
        <v>PLATINO</v>
      </c>
      <c r="X1169">
        <f>SUM(ARCHIVOS_COMPLETOS_QMI_1_AL_17_SEP_22[[#This Row],[VENTAS MABE]:[OTROS]])</f>
        <v>6</v>
      </c>
      <c r="Y1169" s="42">
        <f>IFERROR(ARCHIVOS_COMPLETOS_QMI_1_AL_17_SEP_22[[#This Row],[VENTAS MABE]]/ARCHIVOS_COMPLETOS_QMI_1_AL_17_SEP_22[[#This Row],[VENTAS INDURAMA]],0)</f>
        <v>5</v>
      </c>
      <c r="Z1169" t="str">
        <f>VLOOKUP(ARCHIVOS_COMPLETOS_QMI_1_AL_17_SEP_22[[#This Row],[Columna1]],Tabla5[CLAVE],1,0)</f>
        <v>404 - TIENDA BARATODO CALIFORNIA 1025COCINAS</v>
      </c>
    </row>
    <row r="1170" spans="1:26" x14ac:dyDescent="0.3">
      <c r="A1170" t="str">
        <f>CONCATENATE(ARCHIVOS_COMPLETOS_QMI_1_AL_17_SEP_22[[#This Row],[TIENDA HMPV]],ARCHIVOS_COMPLETOS_QMI_1_AL_17_SEP_22[[#This Row],[LINEA]])</f>
        <v>404 - TIENDA BARATODO CALIFORNIA 1025EMPOTRE</v>
      </c>
      <c r="B1170" t="s">
        <v>379</v>
      </c>
      <c r="C1170" t="s">
        <v>387</v>
      </c>
      <c r="D1170" t="s">
        <v>95</v>
      </c>
      <c r="E1170" t="s">
        <v>390</v>
      </c>
      <c r="F1170" t="s">
        <v>32</v>
      </c>
      <c r="G1170">
        <v>0</v>
      </c>
      <c r="T1170" s="42"/>
      <c r="U1170" s="42"/>
      <c r="W1170" t="str">
        <f>VLOOKUP(ARCHIVOS_COMPLETOS_QMI_1_AL_17_SEP_22[[#This Row],[TIENDA HMPV]],Tabla6[[NOMBRE PDV HMPDV]:[RETAIL MAPPING]],2,0)</f>
        <v>PLATINO</v>
      </c>
      <c r="X1170">
        <f>SUM(ARCHIVOS_COMPLETOS_QMI_1_AL_17_SEP_22[[#This Row],[VENTAS MABE]:[OTROS]])</f>
        <v>0</v>
      </c>
      <c r="Y1170" s="42">
        <f>IFERROR(ARCHIVOS_COMPLETOS_QMI_1_AL_17_SEP_22[[#This Row],[VENTAS MABE]]/ARCHIVOS_COMPLETOS_QMI_1_AL_17_SEP_22[[#This Row],[VENTAS INDURAMA]],0)</f>
        <v>0</v>
      </c>
      <c r="Z1170" t="str">
        <f>VLOOKUP(ARCHIVOS_COMPLETOS_QMI_1_AL_17_SEP_22[[#This Row],[Columna1]],Tabla5[CLAVE],1,0)</f>
        <v>404 - TIENDA BARATODO CALIFORNIA 1025EMPOTRE</v>
      </c>
    </row>
    <row r="1171" spans="1:26" x14ac:dyDescent="0.3">
      <c r="A1171" t="str">
        <f>CONCATENATE(ARCHIVOS_COMPLETOS_QMI_1_AL_17_SEP_22[[#This Row],[TIENDA HMPV]],ARCHIVOS_COMPLETOS_QMI_1_AL_17_SEP_22[[#This Row],[LINEA]])</f>
        <v>404 - TIENDA BARATODO CALIFORNIA 1025GLOBALES</v>
      </c>
      <c r="B1171" t="s">
        <v>379</v>
      </c>
      <c r="C1171" t="s">
        <v>387</v>
      </c>
      <c r="D1171" t="s">
        <v>95</v>
      </c>
      <c r="E1171" t="s">
        <v>390</v>
      </c>
      <c r="F1171" t="s">
        <v>27</v>
      </c>
      <c r="G1171">
        <v>2</v>
      </c>
      <c r="H1171">
        <v>1</v>
      </c>
      <c r="T1171" s="42"/>
      <c r="U1171" s="42"/>
      <c r="W1171" t="str">
        <f>VLOOKUP(ARCHIVOS_COMPLETOS_QMI_1_AL_17_SEP_22[[#This Row],[TIENDA HMPV]],Tabla6[[NOMBRE PDV HMPDV]:[RETAIL MAPPING]],2,0)</f>
        <v>PLATINO</v>
      </c>
      <c r="X1171">
        <f>SUM(ARCHIVOS_COMPLETOS_QMI_1_AL_17_SEP_22[[#This Row],[VENTAS MABE]:[OTROS]])</f>
        <v>1</v>
      </c>
      <c r="Y1171" s="42">
        <f>IFERROR(ARCHIVOS_COMPLETOS_QMI_1_AL_17_SEP_22[[#This Row],[VENTAS MABE]]/ARCHIVOS_COMPLETOS_QMI_1_AL_17_SEP_22[[#This Row],[VENTAS INDURAMA]],0)</f>
        <v>0</v>
      </c>
      <c r="Z1171" t="str">
        <f>VLOOKUP(ARCHIVOS_COMPLETOS_QMI_1_AL_17_SEP_22[[#This Row],[Columna1]],Tabla5[CLAVE],1,0)</f>
        <v>404 - TIENDA BARATODO CALIFORNIA 1025GLOBALES</v>
      </c>
    </row>
    <row r="1172" spans="1:26" x14ac:dyDescent="0.3">
      <c r="A1172" t="str">
        <f>CONCATENATE(ARCHIVOS_COMPLETOS_QMI_1_AL_17_SEP_22[[#This Row],[TIENDA HMPV]],ARCHIVOS_COMPLETOS_QMI_1_AL_17_SEP_22[[#This Row],[LINEA]])</f>
        <v>404 - TIENDA BARATODO CALIFORNIA 1025LAVADO</v>
      </c>
      <c r="B1172" t="s">
        <v>379</v>
      </c>
      <c r="C1172" t="s">
        <v>387</v>
      </c>
      <c r="D1172" t="s">
        <v>95</v>
      </c>
      <c r="E1172" t="s">
        <v>390</v>
      </c>
      <c r="F1172" t="s">
        <v>28</v>
      </c>
      <c r="G1172">
        <v>1</v>
      </c>
      <c r="H1172">
        <v>4</v>
      </c>
      <c r="M1172">
        <v>1</v>
      </c>
      <c r="T1172" s="42"/>
      <c r="U1172" s="42"/>
      <c r="W1172" t="str">
        <f>VLOOKUP(ARCHIVOS_COMPLETOS_QMI_1_AL_17_SEP_22[[#This Row],[TIENDA HMPV]],Tabla6[[NOMBRE PDV HMPDV]:[RETAIL MAPPING]],2,0)</f>
        <v>PLATINO</v>
      </c>
      <c r="X1172">
        <f>SUM(ARCHIVOS_COMPLETOS_QMI_1_AL_17_SEP_22[[#This Row],[VENTAS MABE]:[OTROS]])</f>
        <v>5</v>
      </c>
      <c r="Y1172" s="42">
        <f>IFERROR(ARCHIVOS_COMPLETOS_QMI_1_AL_17_SEP_22[[#This Row],[VENTAS MABE]]/ARCHIVOS_COMPLETOS_QMI_1_AL_17_SEP_22[[#This Row],[VENTAS INDURAMA]],0)</f>
        <v>0</v>
      </c>
      <c r="Z1172" t="str">
        <f>VLOOKUP(ARCHIVOS_COMPLETOS_QMI_1_AL_17_SEP_22[[#This Row],[Columna1]],Tabla5[CLAVE],1,0)</f>
        <v>404 - TIENDA BARATODO CALIFORNIA 1025LAVADO</v>
      </c>
    </row>
    <row r="1173" spans="1:26" x14ac:dyDescent="0.3">
      <c r="A1173" t="str">
        <f>CONCATENATE(ARCHIVOS_COMPLETOS_QMI_1_AL_17_SEP_22[[#This Row],[TIENDA HMPV]],ARCHIVOS_COMPLETOS_QMI_1_AL_17_SEP_22[[#This Row],[LINEA]])</f>
        <v>404 - TIENDA BARATODO CALIFORNIA 1025REFRIGERACIÓN</v>
      </c>
      <c r="B1173" t="s">
        <v>379</v>
      </c>
      <c r="C1173" t="s">
        <v>387</v>
      </c>
      <c r="D1173" t="s">
        <v>95</v>
      </c>
      <c r="E1173" t="s">
        <v>390</v>
      </c>
      <c r="F1173" t="s">
        <v>29</v>
      </c>
      <c r="G1173">
        <v>9</v>
      </c>
      <c r="H1173">
        <v>2</v>
      </c>
      <c r="I1173">
        <v>3</v>
      </c>
      <c r="K1173">
        <v>1</v>
      </c>
      <c r="T1173" s="42"/>
      <c r="U1173" s="42"/>
      <c r="W1173" t="str">
        <f>VLOOKUP(ARCHIVOS_COMPLETOS_QMI_1_AL_17_SEP_22[[#This Row],[TIENDA HMPV]],Tabla6[[NOMBRE PDV HMPDV]:[RETAIL MAPPING]],2,0)</f>
        <v>PLATINO</v>
      </c>
      <c r="X1173">
        <f>SUM(ARCHIVOS_COMPLETOS_QMI_1_AL_17_SEP_22[[#This Row],[VENTAS MABE]:[OTROS]])</f>
        <v>6</v>
      </c>
      <c r="Y1173" s="42">
        <f>IFERROR(ARCHIVOS_COMPLETOS_QMI_1_AL_17_SEP_22[[#This Row],[VENTAS MABE]]/ARCHIVOS_COMPLETOS_QMI_1_AL_17_SEP_22[[#This Row],[VENTAS INDURAMA]],0)</f>
        <v>0.66666666666666663</v>
      </c>
      <c r="Z1173" t="str">
        <f>VLOOKUP(ARCHIVOS_COMPLETOS_QMI_1_AL_17_SEP_22[[#This Row],[Columna1]],Tabla5[CLAVE],1,0)</f>
        <v>404 - TIENDA BARATODO CALIFORNIA 1025REFRIGERACIÓN</v>
      </c>
    </row>
    <row r="1174" spans="1:26" x14ac:dyDescent="0.3">
      <c r="A1174" t="str">
        <f>CONCATENATE(ARCHIVOS_COMPLETOS_QMI_1_AL_17_SEP_22[[#This Row],[TIENDA HMPV]],ARCHIVOS_COMPLETOS_QMI_1_AL_17_SEP_22[[#This Row],[LINEA]])</f>
        <v>278 - ORVE CONDADOCOCINAS</v>
      </c>
      <c r="B1174" t="s">
        <v>361</v>
      </c>
      <c r="C1174" t="s">
        <v>362</v>
      </c>
      <c r="D1174" t="s">
        <v>86</v>
      </c>
      <c r="E1174" t="s">
        <v>363</v>
      </c>
      <c r="F1174" t="s">
        <v>26</v>
      </c>
      <c r="G1174">
        <v>8</v>
      </c>
      <c r="H1174">
        <v>5</v>
      </c>
      <c r="I1174">
        <v>1</v>
      </c>
      <c r="T1174" s="42"/>
      <c r="U1174" s="42"/>
      <c r="W1174" t="str">
        <f>VLOOKUP(ARCHIVOS_COMPLETOS_QMI_1_AL_17_SEP_22[[#This Row],[TIENDA HMPV]],Tabla6[[NOMBRE PDV HMPDV]:[RETAIL MAPPING]],2,0)</f>
        <v>ORO</v>
      </c>
      <c r="X1174">
        <f>SUM(ARCHIVOS_COMPLETOS_QMI_1_AL_17_SEP_22[[#This Row],[VENTAS MABE]:[OTROS]])</f>
        <v>6</v>
      </c>
      <c r="Y1174" s="42">
        <f>IFERROR(ARCHIVOS_COMPLETOS_QMI_1_AL_17_SEP_22[[#This Row],[VENTAS MABE]]/ARCHIVOS_COMPLETOS_QMI_1_AL_17_SEP_22[[#This Row],[VENTAS INDURAMA]],0)</f>
        <v>5</v>
      </c>
      <c r="Z1174" t="str">
        <f>VLOOKUP(ARCHIVOS_COMPLETOS_QMI_1_AL_17_SEP_22[[#This Row],[Columna1]],Tabla5[CLAVE],1,0)</f>
        <v>278 - ORVE CONDADOCOCINAS</v>
      </c>
    </row>
    <row r="1175" spans="1:26" x14ac:dyDescent="0.3">
      <c r="A1175" t="str">
        <f>CONCATENATE(ARCHIVOS_COMPLETOS_QMI_1_AL_17_SEP_22[[#This Row],[TIENDA HMPV]],ARCHIVOS_COMPLETOS_QMI_1_AL_17_SEP_22[[#This Row],[LINEA]])</f>
        <v>278 - ORVE CONDADOGLOBALES</v>
      </c>
      <c r="B1175" t="s">
        <v>361</v>
      </c>
      <c r="C1175" t="s">
        <v>362</v>
      </c>
      <c r="D1175" t="s">
        <v>86</v>
      </c>
      <c r="E1175" t="s">
        <v>363</v>
      </c>
      <c r="F1175" t="s">
        <v>27</v>
      </c>
      <c r="G1175">
        <v>0</v>
      </c>
      <c r="T1175" s="42"/>
      <c r="U1175" s="42"/>
      <c r="W1175" t="str">
        <f>VLOOKUP(ARCHIVOS_COMPLETOS_QMI_1_AL_17_SEP_22[[#This Row],[TIENDA HMPV]],Tabla6[[NOMBRE PDV HMPDV]:[RETAIL MAPPING]],2,0)</f>
        <v>ORO</v>
      </c>
      <c r="X1175">
        <f>SUM(ARCHIVOS_COMPLETOS_QMI_1_AL_17_SEP_22[[#This Row],[VENTAS MABE]:[OTROS]])</f>
        <v>0</v>
      </c>
      <c r="Y1175" s="42">
        <f>IFERROR(ARCHIVOS_COMPLETOS_QMI_1_AL_17_SEP_22[[#This Row],[VENTAS MABE]]/ARCHIVOS_COMPLETOS_QMI_1_AL_17_SEP_22[[#This Row],[VENTAS INDURAMA]],0)</f>
        <v>0</v>
      </c>
      <c r="Z1175" t="str">
        <f>VLOOKUP(ARCHIVOS_COMPLETOS_QMI_1_AL_17_SEP_22[[#This Row],[Columna1]],Tabla5[CLAVE],1,0)</f>
        <v>278 - ORVE CONDADOGLOBALES</v>
      </c>
    </row>
    <row r="1176" spans="1:26" x14ac:dyDescent="0.3">
      <c r="A1176" t="str">
        <f>CONCATENATE(ARCHIVOS_COMPLETOS_QMI_1_AL_17_SEP_22[[#This Row],[TIENDA HMPV]],ARCHIVOS_COMPLETOS_QMI_1_AL_17_SEP_22[[#This Row],[LINEA]])</f>
        <v>278 - ORVE CONDADOLAVADO</v>
      </c>
      <c r="B1176" t="s">
        <v>361</v>
      </c>
      <c r="C1176" t="s">
        <v>362</v>
      </c>
      <c r="D1176" t="s">
        <v>86</v>
      </c>
      <c r="E1176" t="s">
        <v>363</v>
      </c>
      <c r="F1176" t="s">
        <v>28</v>
      </c>
      <c r="G1176">
        <v>0</v>
      </c>
      <c r="T1176" s="42"/>
      <c r="U1176" s="42"/>
      <c r="W1176" t="str">
        <f>VLOOKUP(ARCHIVOS_COMPLETOS_QMI_1_AL_17_SEP_22[[#This Row],[TIENDA HMPV]],Tabla6[[NOMBRE PDV HMPDV]:[RETAIL MAPPING]],2,0)</f>
        <v>ORO</v>
      </c>
      <c r="X1176">
        <f>SUM(ARCHIVOS_COMPLETOS_QMI_1_AL_17_SEP_22[[#This Row],[VENTAS MABE]:[OTROS]])</f>
        <v>0</v>
      </c>
      <c r="Y1176" s="42">
        <f>IFERROR(ARCHIVOS_COMPLETOS_QMI_1_AL_17_SEP_22[[#This Row],[VENTAS MABE]]/ARCHIVOS_COMPLETOS_QMI_1_AL_17_SEP_22[[#This Row],[VENTAS INDURAMA]],0)</f>
        <v>0</v>
      </c>
      <c r="Z1176" t="str">
        <f>VLOOKUP(ARCHIVOS_COMPLETOS_QMI_1_AL_17_SEP_22[[#This Row],[Columna1]],Tabla5[CLAVE],1,0)</f>
        <v>278 - ORVE CONDADOLAVADO</v>
      </c>
    </row>
    <row r="1177" spans="1:26" x14ac:dyDescent="0.3">
      <c r="A1177" t="str">
        <f>CONCATENATE(ARCHIVOS_COMPLETOS_QMI_1_AL_17_SEP_22[[#This Row],[TIENDA HMPV]],ARCHIVOS_COMPLETOS_QMI_1_AL_17_SEP_22[[#This Row],[LINEA]])</f>
        <v>278 - ORVE CONDADOREFRIGERACIÓN</v>
      </c>
      <c r="B1177" t="s">
        <v>361</v>
      </c>
      <c r="C1177" t="s">
        <v>362</v>
      </c>
      <c r="D1177" t="s">
        <v>86</v>
      </c>
      <c r="E1177" t="s">
        <v>363</v>
      </c>
      <c r="F1177" t="s">
        <v>29</v>
      </c>
      <c r="G1177">
        <v>4</v>
      </c>
      <c r="H1177">
        <v>3</v>
      </c>
      <c r="I1177">
        <v>6</v>
      </c>
      <c r="T1177" s="42"/>
      <c r="U1177" s="42"/>
      <c r="W1177" t="str">
        <f>VLOOKUP(ARCHIVOS_COMPLETOS_QMI_1_AL_17_SEP_22[[#This Row],[TIENDA HMPV]],Tabla6[[NOMBRE PDV HMPDV]:[RETAIL MAPPING]],2,0)</f>
        <v>ORO</v>
      </c>
      <c r="X1177">
        <f>SUM(ARCHIVOS_COMPLETOS_QMI_1_AL_17_SEP_22[[#This Row],[VENTAS MABE]:[OTROS]])</f>
        <v>9</v>
      </c>
      <c r="Y1177" s="42">
        <f>IFERROR(ARCHIVOS_COMPLETOS_QMI_1_AL_17_SEP_22[[#This Row],[VENTAS MABE]]/ARCHIVOS_COMPLETOS_QMI_1_AL_17_SEP_22[[#This Row],[VENTAS INDURAMA]],0)</f>
        <v>0.5</v>
      </c>
      <c r="Z1177" t="str">
        <f>VLOOKUP(ARCHIVOS_COMPLETOS_QMI_1_AL_17_SEP_22[[#This Row],[Columna1]],Tabla5[CLAVE],1,0)</f>
        <v>278 - ORVE CONDADOREFRIGERACIÓN</v>
      </c>
    </row>
    <row r="1178" spans="1:26" x14ac:dyDescent="0.3">
      <c r="A1178" t="str">
        <f>CONCATENATE(ARCHIVOS_COMPLETOS_QMI_1_AL_17_SEP_22[[#This Row],[TIENDA HMPV]],ARCHIVOS_COMPLETOS_QMI_1_AL_17_SEP_22[[#This Row],[LINEA]])</f>
        <v>270 - C.C.CONDADOCOCINAS</v>
      </c>
      <c r="B1178" t="s">
        <v>361</v>
      </c>
      <c r="C1178" t="s">
        <v>362</v>
      </c>
      <c r="D1178" t="s">
        <v>79</v>
      </c>
      <c r="E1178" t="s">
        <v>364</v>
      </c>
      <c r="F1178" t="s">
        <v>26</v>
      </c>
      <c r="G1178">
        <v>11</v>
      </c>
      <c r="H1178">
        <v>1</v>
      </c>
      <c r="T1178" s="42"/>
      <c r="U1178" s="42"/>
      <c r="W1178" t="str">
        <f>VLOOKUP(ARCHIVOS_COMPLETOS_QMI_1_AL_17_SEP_22[[#This Row],[TIENDA HMPV]],Tabla6[[NOMBRE PDV HMPDV]:[RETAIL MAPPING]],2,0)</f>
        <v>PLATINO</v>
      </c>
      <c r="X1178">
        <f>SUM(ARCHIVOS_COMPLETOS_QMI_1_AL_17_SEP_22[[#This Row],[VENTAS MABE]:[OTROS]])</f>
        <v>1</v>
      </c>
      <c r="Y1178" s="42">
        <f>IFERROR(ARCHIVOS_COMPLETOS_QMI_1_AL_17_SEP_22[[#This Row],[VENTAS MABE]]/ARCHIVOS_COMPLETOS_QMI_1_AL_17_SEP_22[[#This Row],[VENTAS INDURAMA]],0)</f>
        <v>0</v>
      </c>
      <c r="Z1178" t="str">
        <f>VLOOKUP(ARCHIVOS_COMPLETOS_QMI_1_AL_17_SEP_22[[#This Row],[Columna1]],Tabla5[CLAVE],1,0)</f>
        <v>270 - C.C.CONDADOCOCINAS</v>
      </c>
    </row>
    <row r="1179" spans="1:26" x14ac:dyDescent="0.3">
      <c r="A1179" t="str">
        <f>CONCATENATE(ARCHIVOS_COMPLETOS_QMI_1_AL_17_SEP_22[[#This Row],[TIENDA HMPV]],ARCHIVOS_COMPLETOS_QMI_1_AL_17_SEP_22[[#This Row],[LINEA]])</f>
        <v>270 - C.C.CONDADOEMPOTRE</v>
      </c>
      <c r="B1179" t="s">
        <v>361</v>
      </c>
      <c r="C1179" t="s">
        <v>362</v>
      </c>
      <c r="D1179" t="s">
        <v>79</v>
      </c>
      <c r="E1179" t="s">
        <v>364</v>
      </c>
      <c r="F1179" t="s">
        <v>32</v>
      </c>
      <c r="G1179">
        <v>2</v>
      </c>
      <c r="I1179">
        <v>2</v>
      </c>
      <c r="R1179">
        <v>1</v>
      </c>
      <c r="T1179" s="42"/>
      <c r="U1179" s="42"/>
      <c r="W1179" t="str">
        <f>VLOOKUP(ARCHIVOS_COMPLETOS_QMI_1_AL_17_SEP_22[[#This Row],[TIENDA HMPV]],Tabla6[[NOMBRE PDV HMPDV]:[RETAIL MAPPING]],2,0)</f>
        <v>PLATINO</v>
      </c>
      <c r="X1179">
        <f>SUM(ARCHIVOS_COMPLETOS_QMI_1_AL_17_SEP_22[[#This Row],[VENTAS MABE]:[OTROS]])</f>
        <v>3</v>
      </c>
      <c r="Y1179" s="42">
        <f>IFERROR(ARCHIVOS_COMPLETOS_QMI_1_AL_17_SEP_22[[#This Row],[VENTAS MABE]]/ARCHIVOS_COMPLETOS_QMI_1_AL_17_SEP_22[[#This Row],[VENTAS INDURAMA]],0)</f>
        <v>0</v>
      </c>
      <c r="Z1179" t="str">
        <f>VLOOKUP(ARCHIVOS_COMPLETOS_QMI_1_AL_17_SEP_22[[#This Row],[Columna1]],Tabla5[CLAVE],1,0)</f>
        <v>270 - C.C.CONDADOEMPOTRE</v>
      </c>
    </row>
    <row r="1180" spans="1:26" x14ac:dyDescent="0.3">
      <c r="A1180" t="str">
        <f>CONCATENATE(ARCHIVOS_COMPLETOS_QMI_1_AL_17_SEP_22[[#This Row],[TIENDA HMPV]],ARCHIVOS_COMPLETOS_QMI_1_AL_17_SEP_22[[#This Row],[LINEA]])</f>
        <v>270 - C.C.CONDADOGLOBALES</v>
      </c>
      <c r="B1180" t="s">
        <v>361</v>
      </c>
      <c r="C1180" t="s">
        <v>362</v>
      </c>
      <c r="D1180" t="s">
        <v>79</v>
      </c>
      <c r="E1180" t="s">
        <v>364</v>
      </c>
      <c r="F1180" t="s">
        <v>27</v>
      </c>
      <c r="G1180">
        <v>8</v>
      </c>
      <c r="H1180">
        <v>3</v>
      </c>
      <c r="T1180" s="42"/>
      <c r="U1180" s="42"/>
      <c r="W1180" t="str">
        <f>VLOOKUP(ARCHIVOS_COMPLETOS_QMI_1_AL_17_SEP_22[[#This Row],[TIENDA HMPV]],Tabla6[[NOMBRE PDV HMPDV]:[RETAIL MAPPING]],2,0)</f>
        <v>PLATINO</v>
      </c>
      <c r="X1180">
        <f>SUM(ARCHIVOS_COMPLETOS_QMI_1_AL_17_SEP_22[[#This Row],[VENTAS MABE]:[OTROS]])</f>
        <v>3</v>
      </c>
      <c r="Y1180" s="42">
        <f>IFERROR(ARCHIVOS_COMPLETOS_QMI_1_AL_17_SEP_22[[#This Row],[VENTAS MABE]]/ARCHIVOS_COMPLETOS_QMI_1_AL_17_SEP_22[[#This Row],[VENTAS INDURAMA]],0)</f>
        <v>0</v>
      </c>
      <c r="Z1180" t="str">
        <f>VLOOKUP(ARCHIVOS_COMPLETOS_QMI_1_AL_17_SEP_22[[#This Row],[Columna1]],Tabla5[CLAVE],1,0)</f>
        <v>270 - C.C.CONDADOGLOBALES</v>
      </c>
    </row>
    <row r="1181" spans="1:26" x14ac:dyDescent="0.3">
      <c r="A1181" t="str">
        <f>CONCATENATE(ARCHIVOS_COMPLETOS_QMI_1_AL_17_SEP_22[[#This Row],[TIENDA HMPV]],ARCHIVOS_COMPLETOS_QMI_1_AL_17_SEP_22[[#This Row],[LINEA]])</f>
        <v>270 - C.C.CONDADOLAVADO</v>
      </c>
      <c r="B1181" t="s">
        <v>361</v>
      </c>
      <c r="C1181" t="s">
        <v>362</v>
      </c>
      <c r="D1181" t="s">
        <v>79</v>
      </c>
      <c r="E1181" t="s">
        <v>364</v>
      </c>
      <c r="F1181" t="s">
        <v>28</v>
      </c>
      <c r="G1181">
        <v>28</v>
      </c>
      <c r="H1181">
        <v>3</v>
      </c>
      <c r="J1181">
        <v>1</v>
      </c>
      <c r="K1181">
        <v>2</v>
      </c>
      <c r="L1181">
        <v>1</v>
      </c>
      <c r="R1181">
        <v>1</v>
      </c>
      <c r="T1181" s="42"/>
      <c r="U1181" s="42"/>
      <c r="W1181" t="str">
        <f>VLOOKUP(ARCHIVOS_COMPLETOS_QMI_1_AL_17_SEP_22[[#This Row],[TIENDA HMPV]],Tabla6[[NOMBRE PDV HMPDV]:[RETAIL MAPPING]],2,0)</f>
        <v>PLATINO</v>
      </c>
      <c r="X1181">
        <f>SUM(ARCHIVOS_COMPLETOS_QMI_1_AL_17_SEP_22[[#This Row],[VENTAS MABE]:[OTROS]])</f>
        <v>8</v>
      </c>
      <c r="Y1181" s="42">
        <f>IFERROR(ARCHIVOS_COMPLETOS_QMI_1_AL_17_SEP_22[[#This Row],[VENTAS MABE]]/ARCHIVOS_COMPLETOS_QMI_1_AL_17_SEP_22[[#This Row],[VENTAS INDURAMA]],0)</f>
        <v>0</v>
      </c>
      <c r="Z1181" t="str">
        <f>VLOOKUP(ARCHIVOS_COMPLETOS_QMI_1_AL_17_SEP_22[[#This Row],[Columna1]],Tabla5[CLAVE],1,0)</f>
        <v>270 - C.C.CONDADOLAVADO</v>
      </c>
    </row>
    <row r="1182" spans="1:26" x14ac:dyDescent="0.3">
      <c r="A1182" t="str">
        <f>CONCATENATE(ARCHIVOS_COMPLETOS_QMI_1_AL_17_SEP_22[[#This Row],[TIENDA HMPV]],ARCHIVOS_COMPLETOS_QMI_1_AL_17_SEP_22[[#This Row],[LINEA]])</f>
        <v>270 - C.C.CONDADOREFRIGERACIÓN</v>
      </c>
      <c r="B1182" t="s">
        <v>361</v>
      </c>
      <c r="C1182" t="s">
        <v>362</v>
      </c>
      <c r="D1182" t="s">
        <v>79</v>
      </c>
      <c r="E1182" t="s">
        <v>364</v>
      </c>
      <c r="F1182" t="s">
        <v>29</v>
      </c>
      <c r="G1182">
        <v>12</v>
      </c>
      <c r="H1182">
        <v>4</v>
      </c>
      <c r="I1182">
        <v>1</v>
      </c>
      <c r="T1182" s="42"/>
      <c r="U1182" s="42"/>
      <c r="W1182" t="str">
        <f>VLOOKUP(ARCHIVOS_COMPLETOS_QMI_1_AL_17_SEP_22[[#This Row],[TIENDA HMPV]],Tabla6[[NOMBRE PDV HMPDV]:[RETAIL MAPPING]],2,0)</f>
        <v>PLATINO</v>
      </c>
      <c r="X1182">
        <f>SUM(ARCHIVOS_COMPLETOS_QMI_1_AL_17_SEP_22[[#This Row],[VENTAS MABE]:[OTROS]])</f>
        <v>5</v>
      </c>
      <c r="Y1182" s="42">
        <f>IFERROR(ARCHIVOS_COMPLETOS_QMI_1_AL_17_SEP_22[[#This Row],[VENTAS MABE]]/ARCHIVOS_COMPLETOS_QMI_1_AL_17_SEP_22[[#This Row],[VENTAS INDURAMA]],0)</f>
        <v>4</v>
      </c>
      <c r="Z1182" t="str">
        <f>VLOOKUP(ARCHIVOS_COMPLETOS_QMI_1_AL_17_SEP_22[[#This Row],[Columna1]],Tabla5[CLAVE],1,0)</f>
        <v>270 - C.C.CONDADOREFRIGERACIÓN</v>
      </c>
    </row>
    <row r="1183" spans="1:26" x14ac:dyDescent="0.3">
      <c r="A1183" t="str">
        <f>CONCATENATE(ARCHIVOS_COMPLETOS_QMI_1_AL_17_SEP_22[[#This Row],[TIENDA HMPV]],ARCHIVOS_COMPLETOS_QMI_1_AL_17_SEP_22[[#This Row],[LINEA]])</f>
        <v>519 - MACHALAAIRES</v>
      </c>
      <c r="B1183" t="s">
        <v>365</v>
      </c>
      <c r="C1183" t="s">
        <v>366</v>
      </c>
      <c r="D1183" t="s">
        <v>30</v>
      </c>
      <c r="E1183" t="s">
        <v>367</v>
      </c>
      <c r="F1183" t="s">
        <v>25</v>
      </c>
      <c r="G1183">
        <v>0</v>
      </c>
      <c r="H1183">
        <v>0</v>
      </c>
      <c r="I1183">
        <v>0</v>
      </c>
      <c r="J1183">
        <v>0</v>
      </c>
      <c r="T1183" s="42"/>
      <c r="U1183" s="42"/>
      <c r="W1183" t="str">
        <f>VLOOKUP(ARCHIVOS_COMPLETOS_QMI_1_AL_17_SEP_22[[#This Row],[TIENDA HMPV]],Tabla6[[NOMBRE PDV HMPDV]:[RETAIL MAPPING]],2,0)</f>
        <v>PLATA</v>
      </c>
      <c r="X1183">
        <f>SUM(ARCHIVOS_COMPLETOS_QMI_1_AL_17_SEP_22[[#This Row],[VENTAS MABE]:[OTROS]])</f>
        <v>0</v>
      </c>
      <c r="Y1183" s="42">
        <f>IFERROR(ARCHIVOS_COMPLETOS_QMI_1_AL_17_SEP_22[[#This Row],[VENTAS MABE]]/ARCHIVOS_COMPLETOS_QMI_1_AL_17_SEP_22[[#This Row],[VENTAS INDURAMA]],0)</f>
        <v>0</v>
      </c>
      <c r="Z1183" t="str">
        <f>VLOOKUP(ARCHIVOS_COMPLETOS_QMI_1_AL_17_SEP_22[[#This Row],[Columna1]],Tabla5[CLAVE],1,0)</f>
        <v>519 - MACHALAAIRES</v>
      </c>
    </row>
    <row r="1184" spans="1:26" x14ac:dyDescent="0.3">
      <c r="A1184" t="str">
        <f>CONCATENATE(ARCHIVOS_COMPLETOS_QMI_1_AL_17_SEP_22[[#This Row],[TIENDA HMPV]],ARCHIVOS_COMPLETOS_QMI_1_AL_17_SEP_22[[#This Row],[LINEA]])</f>
        <v>519 - MACHALACOCINAS</v>
      </c>
      <c r="B1184" t="s">
        <v>365</v>
      </c>
      <c r="C1184" t="s">
        <v>366</v>
      </c>
      <c r="D1184" t="s">
        <v>30</v>
      </c>
      <c r="E1184" t="s">
        <v>367</v>
      </c>
      <c r="F1184" t="s">
        <v>26</v>
      </c>
      <c r="G1184">
        <v>4</v>
      </c>
      <c r="H1184">
        <v>2</v>
      </c>
      <c r="I1184">
        <v>8</v>
      </c>
      <c r="J1184">
        <v>0</v>
      </c>
      <c r="T1184" s="42"/>
      <c r="U1184" s="42"/>
      <c r="W1184" t="str">
        <f>VLOOKUP(ARCHIVOS_COMPLETOS_QMI_1_AL_17_SEP_22[[#This Row],[TIENDA HMPV]],Tabla6[[NOMBRE PDV HMPDV]:[RETAIL MAPPING]],2,0)</f>
        <v>PLATA</v>
      </c>
      <c r="X1184">
        <f>SUM(ARCHIVOS_COMPLETOS_QMI_1_AL_17_SEP_22[[#This Row],[VENTAS MABE]:[OTROS]])</f>
        <v>10</v>
      </c>
      <c r="Y1184" s="42">
        <f>IFERROR(ARCHIVOS_COMPLETOS_QMI_1_AL_17_SEP_22[[#This Row],[VENTAS MABE]]/ARCHIVOS_COMPLETOS_QMI_1_AL_17_SEP_22[[#This Row],[VENTAS INDURAMA]],0)</f>
        <v>0.25</v>
      </c>
      <c r="Z1184" t="str">
        <f>VLOOKUP(ARCHIVOS_COMPLETOS_QMI_1_AL_17_SEP_22[[#This Row],[Columna1]],Tabla5[CLAVE],1,0)</f>
        <v>519 - MACHALACOCINAS</v>
      </c>
    </row>
    <row r="1185" spans="1:26" x14ac:dyDescent="0.3">
      <c r="A1185" t="str">
        <f>CONCATENATE(ARCHIVOS_COMPLETOS_QMI_1_AL_17_SEP_22[[#This Row],[TIENDA HMPV]],ARCHIVOS_COMPLETOS_QMI_1_AL_17_SEP_22[[#This Row],[LINEA]])</f>
        <v>519 - MACHALAEMPOTRE</v>
      </c>
      <c r="B1185" t="s">
        <v>365</v>
      </c>
      <c r="C1185" t="s">
        <v>366</v>
      </c>
      <c r="D1185" t="s">
        <v>30</v>
      </c>
      <c r="E1185" t="s">
        <v>367</v>
      </c>
      <c r="F1185" t="s">
        <v>32</v>
      </c>
      <c r="G1185">
        <v>0</v>
      </c>
      <c r="H1185">
        <v>0</v>
      </c>
      <c r="I1185">
        <v>0</v>
      </c>
      <c r="J1185">
        <v>0</v>
      </c>
      <c r="T1185" s="42"/>
      <c r="U1185" s="42"/>
      <c r="W1185" t="str">
        <f>VLOOKUP(ARCHIVOS_COMPLETOS_QMI_1_AL_17_SEP_22[[#This Row],[TIENDA HMPV]],Tabla6[[NOMBRE PDV HMPDV]:[RETAIL MAPPING]],2,0)</f>
        <v>PLATA</v>
      </c>
      <c r="X1185">
        <f>SUM(ARCHIVOS_COMPLETOS_QMI_1_AL_17_SEP_22[[#This Row],[VENTAS MABE]:[OTROS]])</f>
        <v>0</v>
      </c>
      <c r="Y1185" s="42">
        <f>IFERROR(ARCHIVOS_COMPLETOS_QMI_1_AL_17_SEP_22[[#This Row],[VENTAS MABE]]/ARCHIVOS_COMPLETOS_QMI_1_AL_17_SEP_22[[#This Row],[VENTAS INDURAMA]],0)</f>
        <v>0</v>
      </c>
      <c r="Z1185" t="str">
        <f>VLOOKUP(ARCHIVOS_COMPLETOS_QMI_1_AL_17_SEP_22[[#This Row],[Columna1]],Tabla5[CLAVE],1,0)</f>
        <v>519 - MACHALAEMPOTRE</v>
      </c>
    </row>
    <row r="1186" spans="1:26" x14ac:dyDescent="0.3">
      <c r="A1186" t="str">
        <f>CONCATENATE(ARCHIVOS_COMPLETOS_QMI_1_AL_17_SEP_22[[#This Row],[TIENDA HMPV]],ARCHIVOS_COMPLETOS_QMI_1_AL_17_SEP_22[[#This Row],[LINEA]])</f>
        <v>519 - MACHALAGLOBALES</v>
      </c>
      <c r="B1186" t="s">
        <v>365</v>
      </c>
      <c r="C1186" t="s">
        <v>366</v>
      </c>
      <c r="D1186" t="s">
        <v>30</v>
      </c>
      <c r="E1186" t="s">
        <v>367</v>
      </c>
      <c r="F1186" t="s">
        <v>27</v>
      </c>
      <c r="G1186">
        <v>1</v>
      </c>
      <c r="H1186">
        <v>1</v>
      </c>
      <c r="I1186">
        <v>5</v>
      </c>
      <c r="J1186">
        <v>0</v>
      </c>
      <c r="T1186" s="42"/>
      <c r="U1186" s="42"/>
      <c r="W1186" t="str">
        <f>VLOOKUP(ARCHIVOS_COMPLETOS_QMI_1_AL_17_SEP_22[[#This Row],[TIENDA HMPV]],Tabla6[[NOMBRE PDV HMPDV]:[RETAIL MAPPING]],2,0)</f>
        <v>PLATA</v>
      </c>
      <c r="X1186">
        <f>SUM(ARCHIVOS_COMPLETOS_QMI_1_AL_17_SEP_22[[#This Row],[VENTAS MABE]:[OTROS]])</f>
        <v>6</v>
      </c>
      <c r="Y1186" s="42">
        <f>IFERROR(ARCHIVOS_COMPLETOS_QMI_1_AL_17_SEP_22[[#This Row],[VENTAS MABE]]/ARCHIVOS_COMPLETOS_QMI_1_AL_17_SEP_22[[#This Row],[VENTAS INDURAMA]],0)</f>
        <v>0.2</v>
      </c>
      <c r="Z1186" t="str">
        <f>VLOOKUP(ARCHIVOS_COMPLETOS_QMI_1_AL_17_SEP_22[[#This Row],[Columna1]],Tabla5[CLAVE],1,0)</f>
        <v>519 - MACHALAGLOBALES</v>
      </c>
    </row>
    <row r="1187" spans="1:26" x14ac:dyDescent="0.3">
      <c r="A1187" t="str">
        <f>CONCATENATE(ARCHIVOS_COMPLETOS_QMI_1_AL_17_SEP_22[[#This Row],[TIENDA HMPV]],ARCHIVOS_COMPLETOS_QMI_1_AL_17_SEP_22[[#This Row],[LINEA]])</f>
        <v>519 - MACHALALAVADO</v>
      </c>
      <c r="B1187" t="s">
        <v>365</v>
      </c>
      <c r="C1187" t="s">
        <v>366</v>
      </c>
      <c r="D1187" t="s">
        <v>30</v>
      </c>
      <c r="E1187" t="s">
        <v>367</v>
      </c>
      <c r="F1187" t="s">
        <v>28</v>
      </c>
      <c r="G1187">
        <v>2</v>
      </c>
      <c r="H1187">
        <v>0</v>
      </c>
      <c r="I1187">
        <v>0</v>
      </c>
      <c r="J1187">
        <v>4</v>
      </c>
      <c r="T1187" s="42"/>
      <c r="U1187" s="42"/>
      <c r="W1187" t="str">
        <f>VLOOKUP(ARCHIVOS_COMPLETOS_QMI_1_AL_17_SEP_22[[#This Row],[TIENDA HMPV]],Tabla6[[NOMBRE PDV HMPDV]:[RETAIL MAPPING]],2,0)</f>
        <v>PLATA</v>
      </c>
      <c r="X1187">
        <f>SUM(ARCHIVOS_COMPLETOS_QMI_1_AL_17_SEP_22[[#This Row],[VENTAS MABE]:[OTROS]])</f>
        <v>4</v>
      </c>
      <c r="Y1187" s="42">
        <f>IFERROR(ARCHIVOS_COMPLETOS_QMI_1_AL_17_SEP_22[[#This Row],[VENTAS MABE]]/ARCHIVOS_COMPLETOS_QMI_1_AL_17_SEP_22[[#This Row],[VENTAS INDURAMA]],0)</f>
        <v>0</v>
      </c>
      <c r="Z1187" t="str">
        <f>VLOOKUP(ARCHIVOS_COMPLETOS_QMI_1_AL_17_SEP_22[[#This Row],[Columna1]],Tabla5[CLAVE],1,0)</f>
        <v>519 - MACHALALAVADO</v>
      </c>
    </row>
    <row r="1188" spans="1:26" x14ac:dyDescent="0.3">
      <c r="A1188" t="str">
        <f>CONCATENATE(ARCHIVOS_COMPLETOS_QMI_1_AL_17_SEP_22[[#This Row],[TIENDA HMPV]],ARCHIVOS_COMPLETOS_QMI_1_AL_17_SEP_22[[#This Row],[LINEA]])</f>
        <v>519 - MACHALAREFRIGERACIÓN</v>
      </c>
      <c r="B1188" t="s">
        <v>365</v>
      </c>
      <c r="C1188" t="s">
        <v>366</v>
      </c>
      <c r="D1188" t="s">
        <v>30</v>
      </c>
      <c r="E1188" t="s">
        <v>367</v>
      </c>
      <c r="F1188" t="s">
        <v>29</v>
      </c>
      <c r="G1188">
        <v>4</v>
      </c>
      <c r="H1188">
        <v>2</v>
      </c>
      <c r="I1188">
        <v>3</v>
      </c>
      <c r="J1188">
        <v>1</v>
      </c>
      <c r="T1188" s="42"/>
      <c r="U1188" s="42"/>
      <c r="W1188" t="str">
        <f>VLOOKUP(ARCHIVOS_COMPLETOS_QMI_1_AL_17_SEP_22[[#This Row],[TIENDA HMPV]],Tabla6[[NOMBRE PDV HMPDV]:[RETAIL MAPPING]],2,0)</f>
        <v>PLATA</v>
      </c>
      <c r="X1188">
        <f>SUM(ARCHIVOS_COMPLETOS_QMI_1_AL_17_SEP_22[[#This Row],[VENTAS MABE]:[OTROS]])</f>
        <v>6</v>
      </c>
      <c r="Y1188" s="42">
        <f>IFERROR(ARCHIVOS_COMPLETOS_QMI_1_AL_17_SEP_22[[#This Row],[VENTAS MABE]]/ARCHIVOS_COMPLETOS_QMI_1_AL_17_SEP_22[[#This Row],[VENTAS INDURAMA]],0)</f>
        <v>0.66666666666666663</v>
      </c>
      <c r="Z1188" t="str">
        <f>VLOOKUP(ARCHIVOS_COMPLETOS_QMI_1_AL_17_SEP_22[[#This Row],[Columna1]],Tabla5[CLAVE],1,0)</f>
        <v>519 - MACHALAREFRIGERACIÓN</v>
      </c>
    </row>
    <row r="1189" spans="1:26" x14ac:dyDescent="0.3">
      <c r="A1189" t="str">
        <f>CONCATENATE(ARCHIVOS_COMPLETOS_QMI_1_AL_17_SEP_22[[#This Row],[TIENDA HMPV]],ARCHIVOS_COMPLETOS_QMI_1_AL_17_SEP_22[[#This Row],[LINEA]])</f>
        <v>966 - LA GANGA 2AIRES</v>
      </c>
      <c r="B1189" t="s">
        <v>365</v>
      </c>
      <c r="C1189" t="s">
        <v>366</v>
      </c>
      <c r="D1189" t="s">
        <v>30</v>
      </c>
      <c r="E1189" t="s">
        <v>368</v>
      </c>
      <c r="F1189" t="s">
        <v>25</v>
      </c>
      <c r="G1189">
        <v>2</v>
      </c>
      <c r="H1189">
        <v>0</v>
      </c>
      <c r="I1189">
        <v>0</v>
      </c>
      <c r="J1189">
        <v>0</v>
      </c>
      <c r="T1189" s="42"/>
      <c r="U1189" s="42"/>
      <c r="W1189" t="str">
        <f>VLOOKUP(ARCHIVOS_COMPLETOS_QMI_1_AL_17_SEP_22[[#This Row],[TIENDA HMPV]],Tabla6[[NOMBRE PDV HMPDV]:[RETAIL MAPPING]],2,0)</f>
        <v>PLATINO</v>
      </c>
      <c r="X1189">
        <f>SUM(ARCHIVOS_COMPLETOS_QMI_1_AL_17_SEP_22[[#This Row],[VENTAS MABE]:[OTROS]])</f>
        <v>0</v>
      </c>
      <c r="Y1189" s="42">
        <f>IFERROR(ARCHIVOS_COMPLETOS_QMI_1_AL_17_SEP_22[[#This Row],[VENTAS MABE]]/ARCHIVOS_COMPLETOS_QMI_1_AL_17_SEP_22[[#This Row],[VENTAS INDURAMA]],0)</f>
        <v>0</v>
      </c>
      <c r="Z1189" t="str">
        <f>VLOOKUP(ARCHIVOS_COMPLETOS_QMI_1_AL_17_SEP_22[[#This Row],[Columna1]],Tabla5[CLAVE],1,0)</f>
        <v>966 - LA GANGA 2AIRES</v>
      </c>
    </row>
    <row r="1190" spans="1:26" x14ac:dyDescent="0.3">
      <c r="A1190" t="str">
        <f>CONCATENATE(ARCHIVOS_COMPLETOS_QMI_1_AL_17_SEP_22[[#This Row],[TIENDA HMPV]],ARCHIVOS_COMPLETOS_QMI_1_AL_17_SEP_22[[#This Row],[LINEA]])</f>
        <v>966 - LA GANGA 2COCINAS</v>
      </c>
      <c r="B1190" t="s">
        <v>365</v>
      </c>
      <c r="C1190" t="s">
        <v>366</v>
      </c>
      <c r="D1190" t="s">
        <v>30</v>
      </c>
      <c r="E1190" t="s">
        <v>368</v>
      </c>
      <c r="F1190" t="s">
        <v>26</v>
      </c>
      <c r="G1190">
        <v>8</v>
      </c>
      <c r="H1190">
        <v>5</v>
      </c>
      <c r="I1190">
        <v>9</v>
      </c>
      <c r="J1190">
        <v>0</v>
      </c>
      <c r="T1190" s="42"/>
      <c r="U1190" s="42"/>
      <c r="W1190" t="str">
        <f>VLOOKUP(ARCHIVOS_COMPLETOS_QMI_1_AL_17_SEP_22[[#This Row],[TIENDA HMPV]],Tabla6[[NOMBRE PDV HMPDV]:[RETAIL MAPPING]],2,0)</f>
        <v>PLATINO</v>
      </c>
      <c r="X1190">
        <f>SUM(ARCHIVOS_COMPLETOS_QMI_1_AL_17_SEP_22[[#This Row],[VENTAS MABE]:[OTROS]])</f>
        <v>14</v>
      </c>
      <c r="Y1190" s="42">
        <f>IFERROR(ARCHIVOS_COMPLETOS_QMI_1_AL_17_SEP_22[[#This Row],[VENTAS MABE]]/ARCHIVOS_COMPLETOS_QMI_1_AL_17_SEP_22[[#This Row],[VENTAS INDURAMA]],0)</f>
        <v>0.55555555555555558</v>
      </c>
      <c r="Z1190" t="str">
        <f>VLOOKUP(ARCHIVOS_COMPLETOS_QMI_1_AL_17_SEP_22[[#This Row],[Columna1]],Tabla5[CLAVE],1,0)</f>
        <v>966 - LA GANGA 2COCINAS</v>
      </c>
    </row>
    <row r="1191" spans="1:26" x14ac:dyDescent="0.3">
      <c r="A1191" t="str">
        <f>CONCATENATE(ARCHIVOS_COMPLETOS_QMI_1_AL_17_SEP_22[[#This Row],[TIENDA HMPV]],ARCHIVOS_COMPLETOS_QMI_1_AL_17_SEP_22[[#This Row],[LINEA]])</f>
        <v>966 - LA GANGA 2EMPOTRE</v>
      </c>
      <c r="B1191" t="s">
        <v>365</v>
      </c>
      <c r="C1191" t="s">
        <v>366</v>
      </c>
      <c r="D1191" t="s">
        <v>30</v>
      </c>
      <c r="E1191" t="s">
        <v>368</v>
      </c>
      <c r="F1191" t="s">
        <v>32</v>
      </c>
      <c r="G1191">
        <v>0</v>
      </c>
      <c r="H1191">
        <v>0</v>
      </c>
      <c r="I1191">
        <v>0</v>
      </c>
      <c r="J1191">
        <v>0</v>
      </c>
      <c r="T1191" s="42"/>
      <c r="U1191" s="42"/>
      <c r="W1191" t="str">
        <f>VLOOKUP(ARCHIVOS_COMPLETOS_QMI_1_AL_17_SEP_22[[#This Row],[TIENDA HMPV]],Tabla6[[NOMBRE PDV HMPDV]:[RETAIL MAPPING]],2,0)</f>
        <v>PLATINO</v>
      </c>
      <c r="X1191">
        <f>SUM(ARCHIVOS_COMPLETOS_QMI_1_AL_17_SEP_22[[#This Row],[VENTAS MABE]:[OTROS]])</f>
        <v>0</v>
      </c>
      <c r="Y1191" s="42">
        <f>IFERROR(ARCHIVOS_COMPLETOS_QMI_1_AL_17_SEP_22[[#This Row],[VENTAS MABE]]/ARCHIVOS_COMPLETOS_QMI_1_AL_17_SEP_22[[#This Row],[VENTAS INDURAMA]],0)</f>
        <v>0</v>
      </c>
      <c r="Z1191" t="str">
        <f>VLOOKUP(ARCHIVOS_COMPLETOS_QMI_1_AL_17_SEP_22[[#This Row],[Columna1]],Tabla5[CLAVE],1,0)</f>
        <v>966 - LA GANGA 2EMPOTRE</v>
      </c>
    </row>
    <row r="1192" spans="1:26" x14ac:dyDescent="0.3">
      <c r="A1192" t="str">
        <f>CONCATENATE(ARCHIVOS_COMPLETOS_QMI_1_AL_17_SEP_22[[#This Row],[TIENDA HMPV]],ARCHIVOS_COMPLETOS_QMI_1_AL_17_SEP_22[[#This Row],[LINEA]])</f>
        <v>966 - LA GANGA 2GLOBALES</v>
      </c>
      <c r="B1192" t="s">
        <v>365</v>
      </c>
      <c r="C1192" t="s">
        <v>366</v>
      </c>
      <c r="D1192" t="s">
        <v>30</v>
      </c>
      <c r="E1192" t="s">
        <v>368</v>
      </c>
      <c r="F1192" t="s">
        <v>27</v>
      </c>
      <c r="G1192">
        <v>2</v>
      </c>
      <c r="H1192">
        <v>2</v>
      </c>
      <c r="I1192">
        <v>1</v>
      </c>
      <c r="J1192">
        <v>1</v>
      </c>
      <c r="T1192" s="42"/>
      <c r="U1192" s="42"/>
      <c r="W1192" t="str">
        <f>VLOOKUP(ARCHIVOS_COMPLETOS_QMI_1_AL_17_SEP_22[[#This Row],[TIENDA HMPV]],Tabla6[[NOMBRE PDV HMPDV]:[RETAIL MAPPING]],2,0)</f>
        <v>PLATINO</v>
      </c>
      <c r="X1192">
        <f>SUM(ARCHIVOS_COMPLETOS_QMI_1_AL_17_SEP_22[[#This Row],[VENTAS MABE]:[OTROS]])</f>
        <v>4</v>
      </c>
      <c r="Y1192" s="42">
        <f>IFERROR(ARCHIVOS_COMPLETOS_QMI_1_AL_17_SEP_22[[#This Row],[VENTAS MABE]]/ARCHIVOS_COMPLETOS_QMI_1_AL_17_SEP_22[[#This Row],[VENTAS INDURAMA]],0)</f>
        <v>2</v>
      </c>
      <c r="Z1192" t="str">
        <f>VLOOKUP(ARCHIVOS_COMPLETOS_QMI_1_AL_17_SEP_22[[#This Row],[Columna1]],Tabla5[CLAVE],1,0)</f>
        <v>966 - LA GANGA 2GLOBALES</v>
      </c>
    </row>
    <row r="1193" spans="1:26" x14ac:dyDescent="0.3">
      <c r="A1193" t="str">
        <f>CONCATENATE(ARCHIVOS_COMPLETOS_QMI_1_AL_17_SEP_22[[#This Row],[TIENDA HMPV]],ARCHIVOS_COMPLETOS_QMI_1_AL_17_SEP_22[[#This Row],[LINEA]])</f>
        <v>966 - LA GANGA 2LAVADO</v>
      </c>
      <c r="B1193" t="s">
        <v>365</v>
      </c>
      <c r="C1193" t="s">
        <v>366</v>
      </c>
      <c r="D1193" t="s">
        <v>30</v>
      </c>
      <c r="E1193" t="s">
        <v>368</v>
      </c>
      <c r="F1193" t="s">
        <v>28</v>
      </c>
      <c r="G1193">
        <v>4</v>
      </c>
      <c r="H1193">
        <v>1</v>
      </c>
      <c r="I1193">
        <v>6</v>
      </c>
      <c r="J1193">
        <v>3</v>
      </c>
      <c r="T1193" s="42"/>
      <c r="U1193" s="42"/>
      <c r="W1193" t="str">
        <f>VLOOKUP(ARCHIVOS_COMPLETOS_QMI_1_AL_17_SEP_22[[#This Row],[TIENDA HMPV]],Tabla6[[NOMBRE PDV HMPDV]:[RETAIL MAPPING]],2,0)</f>
        <v>PLATINO</v>
      </c>
      <c r="X1193">
        <f>SUM(ARCHIVOS_COMPLETOS_QMI_1_AL_17_SEP_22[[#This Row],[VENTAS MABE]:[OTROS]])</f>
        <v>10</v>
      </c>
      <c r="Y1193" s="42">
        <f>IFERROR(ARCHIVOS_COMPLETOS_QMI_1_AL_17_SEP_22[[#This Row],[VENTAS MABE]]/ARCHIVOS_COMPLETOS_QMI_1_AL_17_SEP_22[[#This Row],[VENTAS INDURAMA]],0)</f>
        <v>0.16666666666666666</v>
      </c>
      <c r="Z1193" t="str">
        <f>VLOOKUP(ARCHIVOS_COMPLETOS_QMI_1_AL_17_SEP_22[[#This Row],[Columna1]],Tabla5[CLAVE],1,0)</f>
        <v>966 - LA GANGA 2LAVADO</v>
      </c>
    </row>
    <row r="1194" spans="1:26" x14ac:dyDescent="0.3">
      <c r="A1194" t="str">
        <f>CONCATENATE(ARCHIVOS_COMPLETOS_QMI_1_AL_17_SEP_22[[#This Row],[TIENDA HMPV]],ARCHIVOS_COMPLETOS_QMI_1_AL_17_SEP_22[[#This Row],[LINEA]])</f>
        <v>966 - LA GANGA 2REFRIGERACIÓN</v>
      </c>
      <c r="B1194" t="s">
        <v>365</v>
      </c>
      <c r="C1194" t="s">
        <v>366</v>
      </c>
      <c r="D1194" t="s">
        <v>30</v>
      </c>
      <c r="E1194" t="s">
        <v>368</v>
      </c>
      <c r="F1194" t="s">
        <v>29</v>
      </c>
      <c r="G1194">
        <v>4</v>
      </c>
      <c r="H1194">
        <v>4</v>
      </c>
      <c r="I1194">
        <v>6</v>
      </c>
      <c r="J1194">
        <v>1</v>
      </c>
      <c r="T1194" s="42"/>
      <c r="U1194" s="42"/>
      <c r="W1194" t="str">
        <f>VLOOKUP(ARCHIVOS_COMPLETOS_QMI_1_AL_17_SEP_22[[#This Row],[TIENDA HMPV]],Tabla6[[NOMBRE PDV HMPDV]:[RETAIL MAPPING]],2,0)</f>
        <v>PLATINO</v>
      </c>
      <c r="X1194">
        <f>SUM(ARCHIVOS_COMPLETOS_QMI_1_AL_17_SEP_22[[#This Row],[VENTAS MABE]:[OTROS]])</f>
        <v>11</v>
      </c>
      <c r="Y1194" s="42">
        <f>IFERROR(ARCHIVOS_COMPLETOS_QMI_1_AL_17_SEP_22[[#This Row],[VENTAS MABE]]/ARCHIVOS_COMPLETOS_QMI_1_AL_17_SEP_22[[#This Row],[VENTAS INDURAMA]],0)</f>
        <v>0.66666666666666663</v>
      </c>
      <c r="Z1194" t="str">
        <f>VLOOKUP(ARCHIVOS_COMPLETOS_QMI_1_AL_17_SEP_22[[#This Row],[Columna1]],Tabla5[CLAVE],1,0)</f>
        <v>966 - LA GANGA 2REFRIGERACIÓN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1"/>
  <sheetViews>
    <sheetView topLeftCell="A365" workbookViewId="0">
      <selection activeCell="B371" sqref="B371"/>
    </sheetView>
  </sheetViews>
  <sheetFormatPr baseColWidth="10" defaultRowHeight="14.4" x14ac:dyDescent="0.3"/>
  <cols>
    <col min="1" max="1" width="43.21875" customWidth="1"/>
    <col min="2" max="4" width="39.109375" bestFit="1" customWidth="1"/>
  </cols>
  <sheetData>
    <row r="1" spans="1:3" x14ac:dyDescent="0.3">
      <c r="A1" s="69" t="s">
        <v>1723</v>
      </c>
      <c r="B1" t="s">
        <v>1724</v>
      </c>
    </row>
    <row r="3" spans="1:3" x14ac:dyDescent="0.3">
      <c r="A3" s="69" t="s">
        <v>1726</v>
      </c>
      <c r="B3" t="s">
        <v>1728</v>
      </c>
      <c r="C3" t="s">
        <v>1729</v>
      </c>
    </row>
    <row r="4" spans="1:3" x14ac:dyDescent="0.3">
      <c r="A4" s="70" t="s">
        <v>1068</v>
      </c>
      <c r="B4" s="71">
        <v>4</v>
      </c>
      <c r="C4" s="71">
        <v>4</v>
      </c>
    </row>
    <row r="5" spans="1:3" x14ac:dyDescent="0.3">
      <c r="A5" s="70" t="s">
        <v>83</v>
      </c>
      <c r="B5" s="71">
        <v>5</v>
      </c>
      <c r="C5" s="71">
        <v>5</v>
      </c>
    </row>
    <row r="6" spans="1:3" x14ac:dyDescent="0.3">
      <c r="A6" s="70" t="s">
        <v>141</v>
      </c>
      <c r="B6" s="71">
        <v>0</v>
      </c>
      <c r="C6" s="71">
        <v>0</v>
      </c>
    </row>
    <row r="7" spans="1:3" x14ac:dyDescent="0.3">
      <c r="A7" s="70" t="s">
        <v>936</v>
      </c>
      <c r="B7" s="71">
        <v>0</v>
      </c>
      <c r="C7" s="71">
        <v>1</v>
      </c>
    </row>
    <row r="8" spans="1:3" x14ac:dyDescent="0.3">
      <c r="A8" s="70" t="s">
        <v>140</v>
      </c>
      <c r="B8" s="71">
        <v>0</v>
      </c>
      <c r="C8" s="71">
        <v>0</v>
      </c>
    </row>
    <row r="9" spans="1:3" x14ac:dyDescent="0.3">
      <c r="A9" s="70" t="s">
        <v>144</v>
      </c>
      <c r="B9" s="71">
        <v>0</v>
      </c>
      <c r="C9" s="71">
        <v>0</v>
      </c>
    </row>
    <row r="10" spans="1:3" x14ac:dyDescent="0.3">
      <c r="A10" s="70" t="s">
        <v>96</v>
      </c>
      <c r="B10" s="71">
        <v>2</v>
      </c>
      <c r="C10" s="71">
        <v>2</v>
      </c>
    </row>
    <row r="11" spans="1:3" x14ac:dyDescent="0.3">
      <c r="A11" s="70" t="s">
        <v>340</v>
      </c>
      <c r="B11" s="71">
        <v>0</v>
      </c>
      <c r="C11" s="71">
        <v>0</v>
      </c>
    </row>
    <row r="12" spans="1:3" x14ac:dyDescent="0.3">
      <c r="A12" s="70" t="s">
        <v>1363</v>
      </c>
      <c r="B12" s="71">
        <v>1</v>
      </c>
      <c r="C12" s="71">
        <v>1</v>
      </c>
    </row>
    <row r="13" spans="1:3" x14ac:dyDescent="0.3">
      <c r="A13" s="70" t="s">
        <v>1599</v>
      </c>
      <c r="B13" s="71">
        <v>2</v>
      </c>
      <c r="C13" s="71">
        <v>0</v>
      </c>
    </row>
    <row r="14" spans="1:3" x14ac:dyDescent="0.3">
      <c r="A14" s="70" t="s">
        <v>1600</v>
      </c>
      <c r="B14" s="71">
        <v>2</v>
      </c>
      <c r="C14" s="71">
        <v>2</v>
      </c>
    </row>
    <row r="15" spans="1:3" x14ac:dyDescent="0.3">
      <c r="A15" s="70" t="s">
        <v>1393</v>
      </c>
      <c r="B15" s="71">
        <v>0</v>
      </c>
      <c r="C15" s="71">
        <v>0</v>
      </c>
    </row>
    <row r="16" spans="1:3" x14ac:dyDescent="0.3">
      <c r="A16" s="70" t="s">
        <v>148</v>
      </c>
      <c r="B16" s="71">
        <v>0</v>
      </c>
      <c r="C16" s="71">
        <v>0</v>
      </c>
    </row>
    <row r="17" spans="1:3" x14ac:dyDescent="0.3">
      <c r="A17" s="70" t="s">
        <v>135</v>
      </c>
      <c r="B17" s="71">
        <v>7</v>
      </c>
      <c r="C17" s="71">
        <v>6</v>
      </c>
    </row>
    <row r="18" spans="1:3" x14ac:dyDescent="0.3">
      <c r="A18" s="70" t="s">
        <v>122</v>
      </c>
      <c r="B18" s="71">
        <v>4</v>
      </c>
      <c r="C18" s="71">
        <v>3</v>
      </c>
    </row>
    <row r="19" spans="1:3" x14ac:dyDescent="0.3">
      <c r="A19" s="70" t="s">
        <v>89</v>
      </c>
      <c r="B19" s="71">
        <v>0</v>
      </c>
      <c r="C19" s="71">
        <v>0</v>
      </c>
    </row>
    <row r="20" spans="1:3" x14ac:dyDescent="0.3">
      <c r="A20" s="70" t="s">
        <v>222</v>
      </c>
      <c r="B20" s="71">
        <v>4</v>
      </c>
      <c r="C20" s="71">
        <v>0</v>
      </c>
    </row>
    <row r="21" spans="1:3" x14ac:dyDescent="0.3">
      <c r="A21" s="70" t="s">
        <v>287</v>
      </c>
      <c r="B21" s="71">
        <v>4</v>
      </c>
      <c r="C21" s="71">
        <v>7</v>
      </c>
    </row>
    <row r="22" spans="1:3" x14ac:dyDescent="0.3">
      <c r="A22" s="70" t="s">
        <v>40</v>
      </c>
      <c r="B22" s="71">
        <v>2</v>
      </c>
      <c r="C22" s="71">
        <v>4</v>
      </c>
    </row>
    <row r="23" spans="1:3" x14ac:dyDescent="0.3">
      <c r="A23" s="70" t="s">
        <v>217</v>
      </c>
      <c r="B23" s="71">
        <v>1</v>
      </c>
      <c r="C23" s="71">
        <v>2</v>
      </c>
    </row>
    <row r="24" spans="1:3" x14ac:dyDescent="0.3">
      <c r="A24" s="70" t="s">
        <v>170</v>
      </c>
      <c r="B24" s="71">
        <v>7</v>
      </c>
      <c r="C24" s="71">
        <v>6</v>
      </c>
    </row>
    <row r="25" spans="1:3" x14ac:dyDescent="0.3">
      <c r="A25" s="70" t="s">
        <v>218</v>
      </c>
      <c r="B25" s="71">
        <v>0</v>
      </c>
      <c r="C25" s="71">
        <v>0</v>
      </c>
    </row>
    <row r="26" spans="1:3" x14ac:dyDescent="0.3">
      <c r="A26" s="70" t="s">
        <v>1107</v>
      </c>
      <c r="B26" s="71">
        <v>4</v>
      </c>
      <c r="C26" s="71">
        <v>1</v>
      </c>
    </row>
    <row r="27" spans="1:3" x14ac:dyDescent="0.3">
      <c r="A27" s="70" t="s">
        <v>121</v>
      </c>
      <c r="B27" s="71">
        <v>2</v>
      </c>
      <c r="C27" s="71">
        <v>2</v>
      </c>
    </row>
    <row r="28" spans="1:3" x14ac:dyDescent="0.3">
      <c r="A28" s="70" t="s">
        <v>1593</v>
      </c>
      <c r="B28" s="71">
        <v>1</v>
      </c>
      <c r="C28" s="71">
        <v>1</v>
      </c>
    </row>
    <row r="29" spans="1:3" x14ac:dyDescent="0.3">
      <c r="A29" s="70" t="s">
        <v>1610</v>
      </c>
      <c r="B29" s="71">
        <v>1</v>
      </c>
      <c r="C29" s="71">
        <v>0</v>
      </c>
    </row>
    <row r="30" spans="1:3" x14ac:dyDescent="0.3">
      <c r="A30" s="70" t="s">
        <v>241</v>
      </c>
      <c r="B30" s="71">
        <v>1</v>
      </c>
      <c r="C30" s="71">
        <v>1</v>
      </c>
    </row>
    <row r="31" spans="1:3" x14ac:dyDescent="0.3">
      <c r="A31" s="70" t="s">
        <v>1425</v>
      </c>
      <c r="B31" s="71">
        <v>0</v>
      </c>
      <c r="C31" s="71">
        <v>1</v>
      </c>
    </row>
    <row r="32" spans="1:3" x14ac:dyDescent="0.3">
      <c r="A32" s="70" t="s">
        <v>1414</v>
      </c>
      <c r="B32" s="71">
        <v>0</v>
      </c>
      <c r="C32" s="71">
        <v>2</v>
      </c>
    </row>
    <row r="33" spans="1:3" x14ac:dyDescent="0.3">
      <c r="A33" s="70" t="s">
        <v>75</v>
      </c>
      <c r="B33" s="71">
        <v>3</v>
      </c>
      <c r="C33" s="71">
        <v>6</v>
      </c>
    </row>
    <row r="34" spans="1:3" x14ac:dyDescent="0.3">
      <c r="A34" s="70" t="s">
        <v>1350</v>
      </c>
      <c r="B34" s="71">
        <v>3</v>
      </c>
      <c r="C34" s="71">
        <v>4</v>
      </c>
    </row>
    <row r="35" spans="1:3" x14ac:dyDescent="0.3">
      <c r="A35" s="70" t="s">
        <v>673</v>
      </c>
      <c r="B35" s="71">
        <v>2</v>
      </c>
      <c r="C35" s="71">
        <v>3</v>
      </c>
    </row>
    <row r="36" spans="1:3" x14ac:dyDescent="0.3">
      <c r="A36" s="70" t="s">
        <v>1370</v>
      </c>
      <c r="B36" s="71">
        <v>1</v>
      </c>
      <c r="C36" s="71">
        <v>0</v>
      </c>
    </row>
    <row r="37" spans="1:3" x14ac:dyDescent="0.3">
      <c r="A37" s="70" t="s">
        <v>76</v>
      </c>
      <c r="B37" s="71">
        <v>9</v>
      </c>
      <c r="C37" s="71">
        <v>4</v>
      </c>
    </row>
    <row r="38" spans="1:3" x14ac:dyDescent="0.3">
      <c r="A38" s="70" t="s">
        <v>1335</v>
      </c>
      <c r="B38" s="71">
        <v>0</v>
      </c>
      <c r="C38" s="71">
        <v>1</v>
      </c>
    </row>
    <row r="39" spans="1:3" x14ac:dyDescent="0.3">
      <c r="A39" s="70" t="s">
        <v>1437</v>
      </c>
      <c r="B39" s="71">
        <v>0</v>
      </c>
      <c r="C39" s="71">
        <v>0</v>
      </c>
    </row>
    <row r="40" spans="1:3" x14ac:dyDescent="0.3">
      <c r="A40" s="70" t="s">
        <v>696</v>
      </c>
      <c r="B40" s="71">
        <v>7</v>
      </c>
      <c r="C40" s="71">
        <v>9</v>
      </c>
    </row>
    <row r="41" spans="1:3" x14ac:dyDescent="0.3">
      <c r="A41" s="70" t="s">
        <v>199</v>
      </c>
      <c r="B41" s="71">
        <v>0</v>
      </c>
      <c r="C41" s="71">
        <v>1</v>
      </c>
    </row>
    <row r="42" spans="1:3" x14ac:dyDescent="0.3">
      <c r="A42" s="70" t="s">
        <v>201</v>
      </c>
      <c r="B42" s="71">
        <v>3</v>
      </c>
      <c r="C42" s="71">
        <v>2</v>
      </c>
    </row>
    <row r="43" spans="1:3" x14ac:dyDescent="0.3">
      <c r="A43" s="70" t="s">
        <v>200</v>
      </c>
      <c r="B43" s="71">
        <v>0</v>
      </c>
      <c r="C43" s="71">
        <v>0</v>
      </c>
    </row>
    <row r="44" spans="1:3" x14ac:dyDescent="0.3">
      <c r="A44" s="70" t="s">
        <v>1596</v>
      </c>
      <c r="B44" s="71">
        <v>0</v>
      </c>
      <c r="C44" s="71">
        <v>1</v>
      </c>
    </row>
    <row r="45" spans="1:3" x14ac:dyDescent="0.3">
      <c r="A45" s="70" t="s">
        <v>202</v>
      </c>
      <c r="B45" s="71">
        <v>0</v>
      </c>
      <c r="C45" s="71">
        <v>2</v>
      </c>
    </row>
    <row r="46" spans="1:3" x14ac:dyDescent="0.3">
      <c r="A46" s="70" t="s">
        <v>203</v>
      </c>
      <c r="B46" s="71">
        <v>0</v>
      </c>
      <c r="C46" s="71">
        <v>1</v>
      </c>
    </row>
    <row r="47" spans="1:3" x14ac:dyDescent="0.3">
      <c r="A47" s="70" t="s">
        <v>249</v>
      </c>
      <c r="B47" s="71">
        <v>0</v>
      </c>
      <c r="C47" s="71">
        <v>1</v>
      </c>
    </row>
    <row r="48" spans="1:3" x14ac:dyDescent="0.3">
      <c r="A48" s="70" t="s">
        <v>250</v>
      </c>
      <c r="B48" s="71">
        <v>0</v>
      </c>
      <c r="C48" s="71">
        <v>0</v>
      </c>
    </row>
    <row r="49" spans="1:3" x14ac:dyDescent="0.3">
      <c r="A49" s="70" t="s">
        <v>678</v>
      </c>
      <c r="B49" s="71">
        <v>2</v>
      </c>
      <c r="C49" s="71">
        <v>2</v>
      </c>
    </row>
    <row r="50" spans="1:3" x14ac:dyDescent="0.3">
      <c r="A50" s="70" t="s">
        <v>1595</v>
      </c>
      <c r="B50" s="71">
        <v>0</v>
      </c>
      <c r="C50" s="71">
        <v>1</v>
      </c>
    </row>
    <row r="51" spans="1:3" x14ac:dyDescent="0.3">
      <c r="A51" s="70" t="s">
        <v>126</v>
      </c>
      <c r="B51" s="71">
        <v>5</v>
      </c>
      <c r="C51" s="71">
        <v>5</v>
      </c>
    </row>
    <row r="52" spans="1:3" x14ac:dyDescent="0.3">
      <c r="A52" s="70" t="s">
        <v>672</v>
      </c>
      <c r="B52" s="71">
        <v>3</v>
      </c>
      <c r="C52" s="71">
        <v>2</v>
      </c>
    </row>
    <row r="53" spans="1:3" x14ac:dyDescent="0.3">
      <c r="A53" s="70" t="s">
        <v>269</v>
      </c>
      <c r="B53" s="71">
        <v>4</v>
      </c>
      <c r="C53" s="71">
        <v>3</v>
      </c>
    </row>
    <row r="54" spans="1:3" x14ac:dyDescent="0.3">
      <c r="A54" s="70" t="s">
        <v>1594</v>
      </c>
      <c r="B54" s="71">
        <v>2</v>
      </c>
      <c r="C54" s="71">
        <v>1</v>
      </c>
    </row>
    <row r="55" spans="1:3" x14ac:dyDescent="0.3">
      <c r="A55" s="70" t="s">
        <v>205</v>
      </c>
      <c r="B55" s="71">
        <v>6</v>
      </c>
      <c r="C55" s="71">
        <v>2</v>
      </c>
    </row>
    <row r="56" spans="1:3" x14ac:dyDescent="0.3">
      <c r="A56" s="70" t="s">
        <v>697</v>
      </c>
      <c r="B56" s="71">
        <v>2</v>
      </c>
      <c r="C56" s="71">
        <v>4</v>
      </c>
    </row>
    <row r="57" spans="1:3" x14ac:dyDescent="0.3">
      <c r="A57" s="70" t="s">
        <v>251</v>
      </c>
      <c r="B57" s="71">
        <v>1</v>
      </c>
      <c r="C57" s="71">
        <v>2</v>
      </c>
    </row>
    <row r="58" spans="1:3" x14ac:dyDescent="0.3">
      <c r="A58" s="70" t="s">
        <v>1340</v>
      </c>
      <c r="B58" s="71">
        <v>2</v>
      </c>
      <c r="C58" s="71">
        <v>4</v>
      </c>
    </row>
    <row r="59" spans="1:3" x14ac:dyDescent="0.3">
      <c r="A59" s="70" t="s">
        <v>683</v>
      </c>
      <c r="B59" s="71">
        <v>2</v>
      </c>
      <c r="C59" s="71">
        <v>2</v>
      </c>
    </row>
    <row r="60" spans="1:3" x14ac:dyDescent="0.3">
      <c r="A60" s="70" t="s">
        <v>206</v>
      </c>
      <c r="B60" s="71">
        <v>1</v>
      </c>
      <c r="C60" s="71">
        <v>2</v>
      </c>
    </row>
    <row r="61" spans="1:3" x14ac:dyDescent="0.3">
      <c r="A61" s="70" t="s">
        <v>1409</v>
      </c>
      <c r="B61" s="71">
        <v>0</v>
      </c>
      <c r="C61" s="71">
        <v>0</v>
      </c>
    </row>
    <row r="62" spans="1:3" x14ac:dyDescent="0.3">
      <c r="A62" s="70" t="s">
        <v>1342</v>
      </c>
      <c r="B62" s="71">
        <v>1</v>
      </c>
      <c r="C62" s="71">
        <v>1</v>
      </c>
    </row>
    <row r="63" spans="1:3" x14ac:dyDescent="0.3">
      <c r="A63" s="70" t="s">
        <v>679</v>
      </c>
      <c r="B63" s="71">
        <v>4</v>
      </c>
      <c r="C63" s="71">
        <v>4</v>
      </c>
    </row>
    <row r="64" spans="1:3" x14ac:dyDescent="0.3">
      <c r="A64" s="70" t="s">
        <v>152</v>
      </c>
      <c r="B64" s="71">
        <v>2</v>
      </c>
      <c r="C64" s="71">
        <v>4</v>
      </c>
    </row>
    <row r="65" spans="1:3" x14ac:dyDescent="0.3">
      <c r="A65" s="70" t="s">
        <v>1419</v>
      </c>
      <c r="B65" s="71">
        <v>0</v>
      </c>
      <c r="C65" s="71">
        <v>2</v>
      </c>
    </row>
    <row r="66" spans="1:3" x14ac:dyDescent="0.3">
      <c r="A66" s="70" t="s">
        <v>339</v>
      </c>
      <c r="B66" s="71">
        <v>3</v>
      </c>
      <c r="C66" s="71">
        <v>4</v>
      </c>
    </row>
    <row r="67" spans="1:3" x14ac:dyDescent="0.3">
      <c r="A67" s="70" t="s">
        <v>252</v>
      </c>
      <c r="B67" s="71">
        <v>3</v>
      </c>
      <c r="C67" s="71">
        <v>2</v>
      </c>
    </row>
    <row r="68" spans="1:3" x14ac:dyDescent="0.3">
      <c r="A68" s="70" t="s">
        <v>1115</v>
      </c>
      <c r="B68" s="71">
        <v>9</v>
      </c>
      <c r="C68" s="71">
        <v>2</v>
      </c>
    </row>
    <row r="69" spans="1:3" x14ac:dyDescent="0.3">
      <c r="A69" s="70" t="s">
        <v>1344</v>
      </c>
      <c r="B69" s="71">
        <v>2</v>
      </c>
      <c r="C69" s="71">
        <v>5</v>
      </c>
    </row>
    <row r="70" spans="1:3" x14ac:dyDescent="0.3">
      <c r="A70" s="70" t="s">
        <v>1432</v>
      </c>
      <c r="B70" s="71">
        <v>0</v>
      </c>
      <c r="C70" s="71">
        <v>2</v>
      </c>
    </row>
    <row r="71" spans="1:3" x14ac:dyDescent="0.3">
      <c r="A71" s="70" t="s">
        <v>699</v>
      </c>
      <c r="B71" s="71">
        <v>7</v>
      </c>
      <c r="C71" s="71">
        <v>6</v>
      </c>
    </row>
    <row r="72" spans="1:3" x14ac:dyDescent="0.3">
      <c r="A72" s="70" t="s">
        <v>208</v>
      </c>
      <c r="B72" s="71">
        <v>1</v>
      </c>
      <c r="C72" s="71">
        <v>1</v>
      </c>
    </row>
    <row r="73" spans="1:3" x14ac:dyDescent="0.3">
      <c r="A73" s="70" t="s">
        <v>1421</v>
      </c>
      <c r="B73" s="71">
        <v>1</v>
      </c>
      <c r="C73" s="71">
        <v>1</v>
      </c>
    </row>
    <row r="74" spans="1:3" x14ac:dyDescent="0.3">
      <c r="A74" s="70" t="s">
        <v>171</v>
      </c>
      <c r="B74" s="71">
        <v>5</v>
      </c>
      <c r="C74" s="71">
        <v>12</v>
      </c>
    </row>
    <row r="75" spans="1:3" x14ac:dyDescent="0.3">
      <c r="A75" s="70" t="s">
        <v>1442</v>
      </c>
      <c r="B75" s="71">
        <v>0</v>
      </c>
      <c r="C75" s="71">
        <v>0</v>
      </c>
    </row>
    <row r="76" spans="1:3" x14ac:dyDescent="0.3">
      <c r="A76" s="70" t="s">
        <v>207</v>
      </c>
      <c r="B76" s="71">
        <v>1</v>
      </c>
      <c r="C76" s="71">
        <v>1</v>
      </c>
    </row>
    <row r="77" spans="1:3" x14ac:dyDescent="0.3">
      <c r="A77" s="70" t="s">
        <v>211</v>
      </c>
      <c r="B77" s="71">
        <v>1</v>
      </c>
      <c r="C77" s="71">
        <v>5</v>
      </c>
    </row>
    <row r="78" spans="1:3" x14ac:dyDescent="0.3">
      <c r="A78" s="70" t="s">
        <v>212</v>
      </c>
      <c r="B78" s="71">
        <v>1</v>
      </c>
      <c r="C78" s="71">
        <v>1</v>
      </c>
    </row>
    <row r="79" spans="1:3" x14ac:dyDescent="0.3">
      <c r="A79" s="70" t="s">
        <v>680</v>
      </c>
      <c r="B79" s="71">
        <v>2</v>
      </c>
      <c r="C79" s="71">
        <v>2</v>
      </c>
    </row>
    <row r="80" spans="1:3" x14ac:dyDescent="0.3">
      <c r="A80" s="70" t="s">
        <v>209</v>
      </c>
      <c r="B80" s="71">
        <v>0</v>
      </c>
      <c r="C80" s="71">
        <v>1</v>
      </c>
    </row>
    <row r="81" spans="1:3" x14ac:dyDescent="0.3">
      <c r="A81" s="70" t="s">
        <v>336</v>
      </c>
      <c r="B81" s="71">
        <v>0</v>
      </c>
      <c r="C81" s="71">
        <v>4</v>
      </c>
    </row>
    <row r="82" spans="1:3" x14ac:dyDescent="0.3">
      <c r="A82" s="70" t="s">
        <v>364</v>
      </c>
      <c r="B82" s="71">
        <v>2</v>
      </c>
      <c r="C82" s="71">
        <v>3</v>
      </c>
    </row>
    <row r="83" spans="1:3" x14ac:dyDescent="0.3">
      <c r="A83" s="70" t="s">
        <v>128</v>
      </c>
      <c r="B83" s="71">
        <v>0</v>
      </c>
      <c r="C83" s="71">
        <v>0</v>
      </c>
    </row>
    <row r="84" spans="1:3" x14ac:dyDescent="0.3">
      <c r="A84" s="70" t="s">
        <v>684</v>
      </c>
      <c r="B84" s="71">
        <v>2</v>
      </c>
      <c r="C84" s="71">
        <v>3</v>
      </c>
    </row>
    <row r="85" spans="1:3" x14ac:dyDescent="0.3">
      <c r="A85" s="70" t="s">
        <v>80</v>
      </c>
      <c r="B85" s="71">
        <v>2</v>
      </c>
      <c r="C85" s="71">
        <v>3</v>
      </c>
    </row>
    <row r="86" spans="1:3" x14ac:dyDescent="0.3">
      <c r="A86" s="70" t="s">
        <v>254</v>
      </c>
      <c r="B86" s="71">
        <v>0</v>
      </c>
      <c r="C86" s="71">
        <v>0</v>
      </c>
    </row>
    <row r="87" spans="1:3" x14ac:dyDescent="0.3">
      <c r="A87" s="70" t="s">
        <v>701</v>
      </c>
      <c r="B87" s="71">
        <v>2</v>
      </c>
      <c r="C87" s="71">
        <v>0</v>
      </c>
    </row>
    <row r="88" spans="1:3" x14ac:dyDescent="0.3">
      <c r="A88" s="70" t="s">
        <v>153</v>
      </c>
      <c r="B88" s="71">
        <v>0</v>
      </c>
      <c r="C88" s="71">
        <v>5</v>
      </c>
    </row>
    <row r="89" spans="1:3" x14ac:dyDescent="0.3">
      <c r="A89" s="70" t="s">
        <v>270</v>
      </c>
      <c r="B89" s="71">
        <v>8</v>
      </c>
      <c r="C89" s="71">
        <v>1</v>
      </c>
    </row>
    <row r="90" spans="1:3" x14ac:dyDescent="0.3">
      <c r="A90" s="70" t="s">
        <v>363</v>
      </c>
      <c r="B90" s="71">
        <v>3</v>
      </c>
      <c r="C90" s="71">
        <v>3</v>
      </c>
    </row>
    <row r="91" spans="1:3" x14ac:dyDescent="0.3">
      <c r="A91" s="70" t="s">
        <v>681</v>
      </c>
      <c r="B91" s="71">
        <v>0</v>
      </c>
      <c r="C91" s="71">
        <v>0</v>
      </c>
    </row>
    <row r="92" spans="1:3" x14ac:dyDescent="0.3">
      <c r="A92" s="70" t="s">
        <v>1376</v>
      </c>
      <c r="B92" s="71">
        <v>0</v>
      </c>
      <c r="C92" s="71">
        <v>0</v>
      </c>
    </row>
    <row r="93" spans="1:3" x14ac:dyDescent="0.3">
      <c r="A93" s="70" t="s">
        <v>1405</v>
      </c>
      <c r="B93" s="71">
        <v>0</v>
      </c>
      <c r="C93" s="71">
        <v>0</v>
      </c>
    </row>
    <row r="94" spans="1:3" x14ac:dyDescent="0.3">
      <c r="A94" s="70" t="s">
        <v>175</v>
      </c>
      <c r="B94" s="71">
        <v>0</v>
      </c>
      <c r="C94" s="71">
        <v>3</v>
      </c>
    </row>
    <row r="95" spans="1:3" x14ac:dyDescent="0.3">
      <c r="A95" s="70" t="s">
        <v>1417</v>
      </c>
      <c r="B95" s="71">
        <v>1</v>
      </c>
      <c r="C95" s="71">
        <v>3</v>
      </c>
    </row>
    <row r="96" spans="1:3" x14ac:dyDescent="0.3">
      <c r="A96" s="70" t="s">
        <v>1598</v>
      </c>
      <c r="B96" s="71">
        <v>0</v>
      </c>
      <c r="C96" s="71">
        <v>0</v>
      </c>
    </row>
    <row r="97" spans="1:3" x14ac:dyDescent="0.3">
      <c r="A97" s="70" t="s">
        <v>1450</v>
      </c>
      <c r="B97" s="71">
        <v>0</v>
      </c>
      <c r="C97" s="71">
        <v>0</v>
      </c>
    </row>
    <row r="98" spans="1:3" x14ac:dyDescent="0.3">
      <c r="A98" s="70" t="s">
        <v>174</v>
      </c>
      <c r="B98" s="71">
        <v>2</v>
      </c>
      <c r="C98" s="71">
        <v>6</v>
      </c>
    </row>
    <row r="99" spans="1:3" x14ac:dyDescent="0.3">
      <c r="A99" s="70" t="s">
        <v>700</v>
      </c>
      <c r="B99" s="71">
        <v>6</v>
      </c>
      <c r="C99" s="71">
        <v>7</v>
      </c>
    </row>
    <row r="100" spans="1:3" x14ac:dyDescent="0.3">
      <c r="A100" s="70" t="s">
        <v>242</v>
      </c>
      <c r="B100" s="71">
        <v>1</v>
      </c>
      <c r="C100" s="71">
        <v>8</v>
      </c>
    </row>
    <row r="101" spans="1:3" x14ac:dyDescent="0.3">
      <c r="A101" s="70" t="s">
        <v>210</v>
      </c>
      <c r="B101" s="71">
        <v>0</v>
      </c>
      <c r="C101" s="71">
        <v>0</v>
      </c>
    </row>
    <row r="102" spans="1:3" x14ac:dyDescent="0.3">
      <c r="A102" s="70" t="s">
        <v>253</v>
      </c>
      <c r="B102" s="71">
        <v>2</v>
      </c>
      <c r="C102" s="71">
        <v>0</v>
      </c>
    </row>
    <row r="103" spans="1:3" x14ac:dyDescent="0.3">
      <c r="A103" s="70" t="s">
        <v>1440</v>
      </c>
      <c r="B103" s="71">
        <v>0</v>
      </c>
      <c r="C103" s="71">
        <v>4</v>
      </c>
    </row>
    <row r="104" spans="1:3" x14ac:dyDescent="0.3">
      <c r="A104" s="70" t="s">
        <v>1397</v>
      </c>
      <c r="B104" s="71">
        <v>0</v>
      </c>
      <c r="C104" s="71">
        <v>4</v>
      </c>
    </row>
    <row r="105" spans="1:3" x14ac:dyDescent="0.3">
      <c r="A105" s="70" t="s">
        <v>84</v>
      </c>
      <c r="B105" s="71">
        <v>0</v>
      </c>
      <c r="C105" s="71">
        <v>2</v>
      </c>
    </row>
    <row r="106" spans="1:3" x14ac:dyDescent="0.3">
      <c r="A106" s="70" t="s">
        <v>1359</v>
      </c>
      <c r="B106" s="71">
        <v>1</v>
      </c>
      <c r="C106" s="71">
        <v>4</v>
      </c>
    </row>
    <row r="107" spans="1:3" x14ac:dyDescent="0.3">
      <c r="A107" s="70" t="s">
        <v>193</v>
      </c>
      <c r="B107" s="71">
        <v>0</v>
      </c>
      <c r="C107" s="71">
        <v>2</v>
      </c>
    </row>
    <row r="108" spans="1:3" x14ac:dyDescent="0.3">
      <c r="A108" s="70" t="s">
        <v>1383</v>
      </c>
      <c r="B108" s="71">
        <v>1</v>
      </c>
      <c r="C108" s="71">
        <v>2</v>
      </c>
    </row>
    <row r="109" spans="1:3" x14ac:dyDescent="0.3">
      <c r="A109" s="70" t="s">
        <v>1365</v>
      </c>
      <c r="B109" s="71">
        <v>0</v>
      </c>
      <c r="C109" s="71">
        <v>0</v>
      </c>
    </row>
    <row r="110" spans="1:3" x14ac:dyDescent="0.3">
      <c r="A110" s="70" t="s">
        <v>154</v>
      </c>
      <c r="B110" s="71">
        <v>0</v>
      </c>
      <c r="C110" s="71">
        <v>2</v>
      </c>
    </row>
    <row r="111" spans="1:3" x14ac:dyDescent="0.3">
      <c r="A111" s="70" t="s">
        <v>271</v>
      </c>
      <c r="B111" s="71">
        <v>6</v>
      </c>
      <c r="C111" s="71">
        <v>3</v>
      </c>
    </row>
    <row r="112" spans="1:3" x14ac:dyDescent="0.3">
      <c r="A112" s="70" t="s">
        <v>1423</v>
      </c>
      <c r="B112" s="71">
        <v>0</v>
      </c>
      <c r="C112" s="71">
        <v>0</v>
      </c>
    </row>
    <row r="113" spans="1:3" x14ac:dyDescent="0.3">
      <c r="A113" s="70" t="s">
        <v>1412</v>
      </c>
      <c r="B113" s="71">
        <v>1</v>
      </c>
      <c r="C113" s="71">
        <v>0</v>
      </c>
    </row>
    <row r="114" spans="1:3" x14ac:dyDescent="0.3">
      <c r="A114" s="70" t="s">
        <v>1338</v>
      </c>
      <c r="B114" s="71">
        <v>1</v>
      </c>
      <c r="C114" s="71">
        <v>2</v>
      </c>
    </row>
    <row r="115" spans="1:3" x14ac:dyDescent="0.3">
      <c r="A115" s="70" t="s">
        <v>78</v>
      </c>
      <c r="B115" s="71">
        <v>2</v>
      </c>
      <c r="C115" s="71">
        <v>1</v>
      </c>
    </row>
    <row r="116" spans="1:3" x14ac:dyDescent="0.3">
      <c r="A116" s="70" t="s">
        <v>682</v>
      </c>
      <c r="B116" s="71">
        <v>3</v>
      </c>
      <c r="C116" s="71">
        <v>5</v>
      </c>
    </row>
    <row r="117" spans="1:3" x14ac:dyDescent="0.3">
      <c r="A117" s="70" t="s">
        <v>142</v>
      </c>
      <c r="B117" s="71">
        <v>0</v>
      </c>
      <c r="C117" s="71">
        <v>0</v>
      </c>
    </row>
    <row r="118" spans="1:3" x14ac:dyDescent="0.3">
      <c r="A118" s="70" t="s">
        <v>1169</v>
      </c>
      <c r="B118" s="71">
        <v>0</v>
      </c>
      <c r="C118" s="71">
        <v>0</v>
      </c>
    </row>
    <row r="119" spans="1:3" x14ac:dyDescent="0.3">
      <c r="A119" s="70" t="s">
        <v>1454</v>
      </c>
      <c r="B119" s="71">
        <v>2</v>
      </c>
      <c r="C119" s="71">
        <v>4</v>
      </c>
    </row>
    <row r="120" spans="1:3" x14ac:dyDescent="0.3">
      <c r="A120" s="70" t="s">
        <v>149</v>
      </c>
      <c r="B120" s="71">
        <v>0</v>
      </c>
      <c r="C120" s="71">
        <v>0</v>
      </c>
    </row>
    <row r="121" spans="1:3" x14ac:dyDescent="0.3">
      <c r="A121" s="70" t="s">
        <v>107</v>
      </c>
      <c r="B121" s="71">
        <v>7</v>
      </c>
      <c r="C121" s="71">
        <v>0</v>
      </c>
    </row>
    <row r="122" spans="1:3" x14ac:dyDescent="0.3">
      <c r="A122" s="70" t="s">
        <v>321</v>
      </c>
      <c r="B122" s="71">
        <v>0</v>
      </c>
      <c r="C122" s="71">
        <v>1</v>
      </c>
    </row>
    <row r="123" spans="1:3" x14ac:dyDescent="0.3">
      <c r="A123" s="70" t="s">
        <v>305</v>
      </c>
      <c r="B123" s="71">
        <v>8</v>
      </c>
      <c r="C123" s="71">
        <v>3</v>
      </c>
    </row>
    <row r="124" spans="1:3" x14ac:dyDescent="0.3">
      <c r="A124" s="70" t="s">
        <v>1385</v>
      </c>
      <c r="B124" s="71">
        <v>0</v>
      </c>
      <c r="C124" s="71">
        <v>4</v>
      </c>
    </row>
    <row r="125" spans="1:3" x14ac:dyDescent="0.3">
      <c r="A125" s="70" t="s">
        <v>136</v>
      </c>
      <c r="B125" s="71">
        <v>0</v>
      </c>
      <c r="C125" s="71">
        <v>0</v>
      </c>
    </row>
    <row r="126" spans="1:3" x14ac:dyDescent="0.3">
      <c r="A126" s="70" t="s">
        <v>223</v>
      </c>
      <c r="B126" s="71">
        <v>2</v>
      </c>
      <c r="C126" s="71">
        <v>3</v>
      </c>
    </row>
    <row r="127" spans="1:3" x14ac:dyDescent="0.3">
      <c r="A127" s="70" t="s">
        <v>176</v>
      </c>
      <c r="B127" s="71">
        <v>1</v>
      </c>
      <c r="C127" s="71">
        <v>6</v>
      </c>
    </row>
    <row r="128" spans="1:3" x14ac:dyDescent="0.3">
      <c r="A128" s="70" t="s">
        <v>214</v>
      </c>
      <c r="B128" s="71">
        <v>1</v>
      </c>
      <c r="C128" s="71">
        <v>11</v>
      </c>
    </row>
    <row r="129" spans="1:3" x14ac:dyDescent="0.3">
      <c r="A129" s="70" t="s">
        <v>159</v>
      </c>
      <c r="B129" s="71">
        <v>0</v>
      </c>
      <c r="C129" s="71">
        <v>3</v>
      </c>
    </row>
    <row r="130" spans="1:3" x14ac:dyDescent="0.3">
      <c r="A130" s="70" t="s">
        <v>312</v>
      </c>
      <c r="B130" s="71">
        <v>1</v>
      </c>
      <c r="C130" s="71">
        <v>3</v>
      </c>
    </row>
    <row r="131" spans="1:3" x14ac:dyDescent="0.3">
      <c r="A131" s="70" t="s">
        <v>661</v>
      </c>
      <c r="B131" s="71">
        <v>3</v>
      </c>
      <c r="C131" s="71">
        <v>0</v>
      </c>
    </row>
    <row r="132" spans="1:3" x14ac:dyDescent="0.3">
      <c r="A132" s="70" t="s">
        <v>261</v>
      </c>
      <c r="B132" s="71">
        <v>4</v>
      </c>
      <c r="C132" s="71">
        <v>3</v>
      </c>
    </row>
    <row r="133" spans="1:3" x14ac:dyDescent="0.3">
      <c r="A133" s="70" t="s">
        <v>705</v>
      </c>
      <c r="B133" s="71">
        <v>1</v>
      </c>
      <c r="C133" s="71">
        <v>3</v>
      </c>
    </row>
    <row r="134" spans="1:3" x14ac:dyDescent="0.3">
      <c r="A134" s="70" t="s">
        <v>221</v>
      </c>
      <c r="B134" s="71">
        <v>0</v>
      </c>
      <c r="C134" s="71">
        <v>1</v>
      </c>
    </row>
    <row r="135" spans="1:3" x14ac:dyDescent="0.3">
      <c r="A135" s="70" t="s">
        <v>383</v>
      </c>
      <c r="B135" s="71">
        <v>2</v>
      </c>
      <c r="C135" s="71">
        <v>1</v>
      </c>
    </row>
    <row r="136" spans="1:3" x14ac:dyDescent="0.3">
      <c r="A136" s="70" t="s">
        <v>1609</v>
      </c>
      <c r="B136" s="71">
        <v>6</v>
      </c>
      <c r="C136" s="71">
        <v>6</v>
      </c>
    </row>
    <row r="137" spans="1:3" x14ac:dyDescent="0.3">
      <c r="A137" s="70" t="s">
        <v>390</v>
      </c>
      <c r="B137" s="71">
        <v>1</v>
      </c>
      <c r="C137" s="71">
        <v>1</v>
      </c>
    </row>
    <row r="138" spans="1:3" x14ac:dyDescent="0.3">
      <c r="A138" s="70" t="s">
        <v>1296</v>
      </c>
      <c r="B138" s="71">
        <v>0</v>
      </c>
      <c r="C138" s="71">
        <v>0</v>
      </c>
    </row>
    <row r="139" spans="1:3" x14ac:dyDescent="0.3">
      <c r="A139" s="70" t="s">
        <v>309</v>
      </c>
      <c r="B139" s="71">
        <v>0</v>
      </c>
      <c r="C139" s="71">
        <v>0</v>
      </c>
    </row>
    <row r="140" spans="1:3" x14ac:dyDescent="0.3">
      <c r="A140" s="70" t="s">
        <v>360</v>
      </c>
      <c r="B140" s="71">
        <v>0</v>
      </c>
      <c r="C140" s="71">
        <v>0</v>
      </c>
    </row>
    <row r="141" spans="1:3" x14ac:dyDescent="0.3">
      <c r="A141" s="70" t="s">
        <v>262</v>
      </c>
      <c r="B141" s="71">
        <v>3</v>
      </c>
      <c r="C141" s="71">
        <v>1</v>
      </c>
    </row>
    <row r="142" spans="1:3" x14ac:dyDescent="0.3">
      <c r="A142" s="70" t="s">
        <v>1192</v>
      </c>
      <c r="B142" s="71">
        <v>4</v>
      </c>
      <c r="C142" s="71">
        <v>4</v>
      </c>
    </row>
    <row r="143" spans="1:3" x14ac:dyDescent="0.3">
      <c r="A143" s="70" t="s">
        <v>666</v>
      </c>
      <c r="B143" s="71">
        <v>0</v>
      </c>
      <c r="C143" s="71">
        <v>1</v>
      </c>
    </row>
    <row r="144" spans="1:3" x14ac:dyDescent="0.3">
      <c r="A144" s="70" t="s">
        <v>166</v>
      </c>
      <c r="B144" s="71">
        <v>2</v>
      </c>
      <c r="C144" s="71">
        <v>2</v>
      </c>
    </row>
    <row r="145" spans="1:3" x14ac:dyDescent="0.3">
      <c r="A145" s="70" t="s">
        <v>187</v>
      </c>
      <c r="B145" s="71">
        <v>6</v>
      </c>
      <c r="C145" s="71">
        <v>3</v>
      </c>
    </row>
    <row r="146" spans="1:3" x14ac:dyDescent="0.3">
      <c r="A146" s="70" t="s">
        <v>1270</v>
      </c>
      <c r="B146" s="71">
        <v>0</v>
      </c>
      <c r="C146" s="71">
        <v>0</v>
      </c>
    </row>
    <row r="147" spans="1:3" x14ac:dyDescent="0.3">
      <c r="A147" s="70" t="s">
        <v>292</v>
      </c>
      <c r="B147" s="71">
        <v>0</v>
      </c>
      <c r="C147" s="71">
        <v>0</v>
      </c>
    </row>
    <row r="148" spans="1:3" x14ac:dyDescent="0.3">
      <c r="A148" s="70" t="s">
        <v>116</v>
      </c>
      <c r="B148" s="71">
        <v>1</v>
      </c>
      <c r="C148" s="71">
        <v>4</v>
      </c>
    </row>
    <row r="149" spans="1:3" x14ac:dyDescent="0.3">
      <c r="A149" s="70" t="s">
        <v>226</v>
      </c>
      <c r="B149" s="71">
        <v>1</v>
      </c>
      <c r="C149" s="71">
        <v>3</v>
      </c>
    </row>
    <row r="150" spans="1:3" x14ac:dyDescent="0.3">
      <c r="A150" s="70" t="s">
        <v>344</v>
      </c>
      <c r="B150" s="71">
        <v>5</v>
      </c>
      <c r="C150" s="71">
        <v>10</v>
      </c>
    </row>
    <row r="151" spans="1:3" x14ac:dyDescent="0.3">
      <c r="A151" s="70" t="s">
        <v>227</v>
      </c>
      <c r="B151" s="71">
        <v>1</v>
      </c>
      <c r="C151" s="71">
        <v>3</v>
      </c>
    </row>
    <row r="152" spans="1:3" x14ac:dyDescent="0.3">
      <c r="A152" s="70" t="s">
        <v>229</v>
      </c>
      <c r="B152" s="71">
        <v>0</v>
      </c>
      <c r="C152" s="71">
        <v>0</v>
      </c>
    </row>
    <row r="153" spans="1:3" x14ac:dyDescent="0.3">
      <c r="A153" s="70" t="s">
        <v>313</v>
      </c>
      <c r="B153" s="71">
        <v>4</v>
      </c>
      <c r="C153" s="71">
        <v>2</v>
      </c>
    </row>
    <row r="154" spans="1:3" x14ac:dyDescent="0.3">
      <c r="A154" s="70" t="s">
        <v>1374</v>
      </c>
      <c r="B154" s="71">
        <v>0</v>
      </c>
      <c r="C154" s="71">
        <v>1</v>
      </c>
    </row>
    <row r="155" spans="1:3" x14ac:dyDescent="0.3">
      <c r="A155" s="70" t="s">
        <v>183</v>
      </c>
      <c r="B155" s="71">
        <v>3</v>
      </c>
      <c r="C155" s="71">
        <v>0</v>
      </c>
    </row>
    <row r="156" spans="1:3" x14ac:dyDescent="0.3">
      <c r="A156" s="70" t="s">
        <v>1188</v>
      </c>
      <c r="B156" s="71">
        <v>4</v>
      </c>
      <c r="C156" s="71">
        <v>4</v>
      </c>
    </row>
    <row r="157" spans="1:3" x14ac:dyDescent="0.3">
      <c r="A157" s="70" t="s">
        <v>1312</v>
      </c>
      <c r="B157" s="71">
        <v>0</v>
      </c>
      <c r="C157" s="71">
        <v>0</v>
      </c>
    </row>
    <row r="158" spans="1:3" x14ac:dyDescent="0.3">
      <c r="A158" s="70" t="s">
        <v>1304</v>
      </c>
      <c r="B158" s="71">
        <v>0</v>
      </c>
      <c r="C158" s="71">
        <v>0</v>
      </c>
    </row>
    <row r="159" spans="1:3" x14ac:dyDescent="0.3">
      <c r="A159" s="70" t="s">
        <v>184</v>
      </c>
      <c r="B159" s="71">
        <v>0</v>
      </c>
      <c r="C159" s="71">
        <v>1</v>
      </c>
    </row>
    <row r="160" spans="1:3" x14ac:dyDescent="0.3">
      <c r="A160" s="70" t="s">
        <v>1434</v>
      </c>
      <c r="B160" s="71">
        <v>0</v>
      </c>
      <c r="C160" s="71">
        <v>1</v>
      </c>
    </row>
    <row r="161" spans="1:3" x14ac:dyDescent="0.3">
      <c r="A161" s="70" t="s">
        <v>301</v>
      </c>
      <c r="B161" s="71">
        <v>1</v>
      </c>
      <c r="C161" s="71">
        <v>0</v>
      </c>
    </row>
    <row r="162" spans="1:3" x14ac:dyDescent="0.3">
      <c r="A162" s="70" t="s">
        <v>693</v>
      </c>
      <c r="B162" s="71">
        <v>1</v>
      </c>
      <c r="C162" s="71">
        <v>4</v>
      </c>
    </row>
    <row r="163" spans="1:3" x14ac:dyDescent="0.3">
      <c r="A163" s="70" t="s">
        <v>664</v>
      </c>
      <c r="B163" s="71">
        <v>0</v>
      </c>
      <c r="C163" s="71">
        <v>3</v>
      </c>
    </row>
    <row r="164" spans="1:3" x14ac:dyDescent="0.3">
      <c r="A164" s="70" t="s">
        <v>665</v>
      </c>
      <c r="B164" s="71">
        <v>0</v>
      </c>
      <c r="C164" s="71">
        <v>0</v>
      </c>
    </row>
    <row r="165" spans="1:3" x14ac:dyDescent="0.3">
      <c r="A165" s="70" t="s">
        <v>692</v>
      </c>
      <c r="B165" s="71">
        <v>0</v>
      </c>
      <c r="C165" s="71">
        <v>2</v>
      </c>
    </row>
    <row r="166" spans="1:3" x14ac:dyDescent="0.3">
      <c r="A166" s="70" t="s">
        <v>302</v>
      </c>
      <c r="B166" s="71">
        <v>4</v>
      </c>
      <c r="C166" s="71">
        <v>3</v>
      </c>
    </row>
    <row r="167" spans="1:3" x14ac:dyDescent="0.3">
      <c r="A167" s="70" t="s">
        <v>63</v>
      </c>
      <c r="B167" s="71">
        <v>0</v>
      </c>
      <c r="C167" s="71">
        <v>24</v>
      </c>
    </row>
    <row r="168" spans="1:3" x14ac:dyDescent="0.3">
      <c r="A168" s="70" t="s">
        <v>359</v>
      </c>
      <c r="B168" s="71">
        <v>0</v>
      </c>
      <c r="C168" s="71">
        <v>0</v>
      </c>
    </row>
    <row r="169" spans="1:3" x14ac:dyDescent="0.3">
      <c r="A169" s="70" t="s">
        <v>352</v>
      </c>
      <c r="B169" s="71">
        <v>2</v>
      </c>
      <c r="C169" s="71">
        <v>5</v>
      </c>
    </row>
    <row r="170" spans="1:3" x14ac:dyDescent="0.3">
      <c r="A170" s="70" t="s">
        <v>233</v>
      </c>
      <c r="B170" s="71">
        <v>5</v>
      </c>
      <c r="C170" s="71">
        <v>5</v>
      </c>
    </row>
    <row r="171" spans="1:3" x14ac:dyDescent="0.3">
      <c r="A171" s="70" t="s">
        <v>325</v>
      </c>
      <c r="B171" s="71">
        <v>1</v>
      </c>
      <c r="C171" s="71">
        <v>0</v>
      </c>
    </row>
    <row r="172" spans="1:3" x14ac:dyDescent="0.3">
      <c r="A172" s="70" t="s">
        <v>163</v>
      </c>
      <c r="B172" s="71">
        <v>6</v>
      </c>
      <c r="C172" s="71">
        <v>6</v>
      </c>
    </row>
    <row r="173" spans="1:3" x14ac:dyDescent="0.3">
      <c r="A173" s="70" t="s">
        <v>59</v>
      </c>
      <c r="B173" s="71">
        <v>3</v>
      </c>
      <c r="C173" s="71">
        <v>2</v>
      </c>
    </row>
    <row r="174" spans="1:3" x14ac:dyDescent="0.3">
      <c r="A174" s="70" t="s">
        <v>1220</v>
      </c>
      <c r="B174" s="71">
        <v>9</v>
      </c>
      <c r="C174" s="71">
        <v>9</v>
      </c>
    </row>
    <row r="175" spans="1:3" x14ac:dyDescent="0.3">
      <c r="A175" s="70" t="s">
        <v>132</v>
      </c>
      <c r="B175" s="71">
        <v>0</v>
      </c>
      <c r="C175" s="71">
        <v>3</v>
      </c>
    </row>
    <row r="176" spans="1:3" x14ac:dyDescent="0.3">
      <c r="A176" s="70" t="s">
        <v>347</v>
      </c>
      <c r="B176" s="71">
        <v>0</v>
      </c>
      <c r="C176" s="71">
        <v>0</v>
      </c>
    </row>
    <row r="177" spans="1:3" x14ac:dyDescent="0.3">
      <c r="A177" s="70" t="s">
        <v>329</v>
      </c>
      <c r="B177" s="71">
        <v>6</v>
      </c>
      <c r="C177" s="71">
        <v>6</v>
      </c>
    </row>
    <row r="178" spans="1:3" x14ac:dyDescent="0.3">
      <c r="A178" s="70" t="s">
        <v>330</v>
      </c>
      <c r="B178" s="71">
        <v>3</v>
      </c>
      <c r="C178" s="71">
        <v>0</v>
      </c>
    </row>
    <row r="179" spans="1:3" x14ac:dyDescent="0.3">
      <c r="A179" s="70" t="s">
        <v>260</v>
      </c>
      <c r="B179" s="71">
        <v>2</v>
      </c>
      <c r="C179" s="71">
        <v>3</v>
      </c>
    </row>
    <row r="180" spans="1:3" x14ac:dyDescent="0.3">
      <c r="A180" s="70" t="s">
        <v>1261</v>
      </c>
      <c r="B180" s="71">
        <v>3</v>
      </c>
      <c r="C180" s="71">
        <v>3</v>
      </c>
    </row>
    <row r="181" spans="1:3" x14ac:dyDescent="0.3">
      <c r="A181" s="70" t="s">
        <v>112</v>
      </c>
      <c r="B181" s="71">
        <v>1</v>
      </c>
      <c r="C181" s="71">
        <v>7</v>
      </c>
    </row>
    <row r="182" spans="1:3" x14ac:dyDescent="0.3">
      <c r="A182" s="70" t="s">
        <v>1225</v>
      </c>
      <c r="B182" s="71">
        <v>6</v>
      </c>
      <c r="C182" s="71">
        <v>6</v>
      </c>
    </row>
    <row r="183" spans="1:3" x14ac:dyDescent="0.3">
      <c r="A183" s="70" t="s">
        <v>1237</v>
      </c>
      <c r="B183" s="71">
        <v>0</v>
      </c>
      <c r="C183" s="71">
        <v>0</v>
      </c>
    </row>
    <row r="184" spans="1:3" x14ac:dyDescent="0.3">
      <c r="A184" s="70" t="s">
        <v>308</v>
      </c>
      <c r="B184" s="71">
        <v>0</v>
      </c>
      <c r="C184" s="71">
        <v>25</v>
      </c>
    </row>
    <row r="185" spans="1:3" x14ac:dyDescent="0.3">
      <c r="A185" s="70" t="s">
        <v>320</v>
      </c>
      <c r="B185" s="71">
        <v>17</v>
      </c>
      <c r="C185" s="71">
        <v>7</v>
      </c>
    </row>
    <row r="186" spans="1:3" x14ac:dyDescent="0.3">
      <c r="A186" s="70" t="s">
        <v>382</v>
      </c>
      <c r="B186" s="71">
        <v>4</v>
      </c>
      <c r="C186" s="71">
        <v>1</v>
      </c>
    </row>
    <row r="187" spans="1:3" x14ac:dyDescent="0.3">
      <c r="A187" s="70" t="s">
        <v>35</v>
      </c>
      <c r="B187" s="71">
        <v>1</v>
      </c>
      <c r="C187" s="71">
        <v>1</v>
      </c>
    </row>
    <row r="188" spans="1:3" x14ac:dyDescent="0.3">
      <c r="A188" s="70" t="s">
        <v>106</v>
      </c>
      <c r="B188" s="71">
        <v>9</v>
      </c>
      <c r="C188" s="71">
        <v>10</v>
      </c>
    </row>
    <row r="189" spans="1:3" x14ac:dyDescent="0.3">
      <c r="A189" s="70" t="s">
        <v>1249</v>
      </c>
      <c r="B189" s="71">
        <v>0</v>
      </c>
      <c r="C189" s="71">
        <v>0</v>
      </c>
    </row>
    <row r="190" spans="1:3" x14ac:dyDescent="0.3">
      <c r="A190" s="70" t="s">
        <v>94</v>
      </c>
      <c r="B190" s="71">
        <v>0</v>
      </c>
      <c r="C190" s="71">
        <v>5</v>
      </c>
    </row>
    <row r="191" spans="1:3" x14ac:dyDescent="0.3">
      <c r="A191" s="70" t="s">
        <v>1211</v>
      </c>
      <c r="B191" s="71">
        <v>11</v>
      </c>
      <c r="C191" s="71">
        <v>11</v>
      </c>
    </row>
    <row r="192" spans="1:3" x14ac:dyDescent="0.3">
      <c r="A192" s="70" t="s">
        <v>355</v>
      </c>
      <c r="B192" s="71">
        <v>2</v>
      </c>
      <c r="C192" s="71">
        <v>5</v>
      </c>
    </row>
    <row r="193" spans="1:3" x14ac:dyDescent="0.3">
      <c r="A193" s="70" t="s">
        <v>167</v>
      </c>
      <c r="B193" s="71">
        <v>5</v>
      </c>
      <c r="C193" s="71">
        <v>8</v>
      </c>
    </row>
    <row r="194" spans="1:3" x14ac:dyDescent="0.3">
      <c r="A194" s="70" t="s">
        <v>1276</v>
      </c>
      <c r="B194" s="71">
        <v>0</v>
      </c>
      <c r="C194" s="71">
        <v>0</v>
      </c>
    </row>
    <row r="195" spans="1:3" x14ac:dyDescent="0.3">
      <c r="A195" s="70" t="s">
        <v>660</v>
      </c>
      <c r="B195" s="71">
        <v>2</v>
      </c>
      <c r="C195" s="71">
        <v>3</v>
      </c>
    </row>
    <row r="196" spans="1:3" x14ac:dyDescent="0.3">
      <c r="A196" s="70" t="s">
        <v>385</v>
      </c>
      <c r="B196" s="71">
        <v>7</v>
      </c>
      <c r="C196" s="71">
        <v>10</v>
      </c>
    </row>
    <row r="197" spans="1:3" x14ac:dyDescent="0.3">
      <c r="A197" s="70" t="s">
        <v>284</v>
      </c>
      <c r="B197" s="71">
        <v>7</v>
      </c>
      <c r="C197" s="71">
        <v>4</v>
      </c>
    </row>
    <row r="198" spans="1:3" x14ac:dyDescent="0.3">
      <c r="A198" s="70" t="s">
        <v>703</v>
      </c>
      <c r="B198" s="71">
        <v>1</v>
      </c>
      <c r="C198" s="71">
        <v>1</v>
      </c>
    </row>
    <row r="199" spans="1:3" x14ac:dyDescent="0.3">
      <c r="A199" s="70" t="s">
        <v>24</v>
      </c>
      <c r="B199" s="71">
        <v>1</v>
      </c>
      <c r="C199" s="71">
        <v>1</v>
      </c>
    </row>
    <row r="200" spans="1:3" x14ac:dyDescent="0.3">
      <c r="A200" s="70" t="s">
        <v>93</v>
      </c>
      <c r="B200" s="71">
        <v>2</v>
      </c>
      <c r="C200" s="71">
        <v>3</v>
      </c>
    </row>
    <row r="201" spans="1:3" x14ac:dyDescent="0.3">
      <c r="A201" s="70" t="s">
        <v>348</v>
      </c>
      <c r="B201" s="71">
        <v>0</v>
      </c>
      <c r="C201" s="71">
        <v>0</v>
      </c>
    </row>
    <row r="202" spans="1:3" x14ac:dyDescent="0.3">
      <c r="A202" s="70" t="s">
        <v>1626</v>
      </c>
      <c r="B202" s="71">
        <v>5</v>
      </c>
      <c r="C202" s="71">
        <v>6</v>
      </c>
    </row>
    <row r="203" spans="1:3" x14ac:dyDescent="0.3">
      <c r="A203" s="70" t="s">
        <v>1057</v>
      </c>
      <c r="B203" s="71">
        <v>3</v>
      </c>
      <c r="C203" s="71">
        <v>0</v>
      </c>
    </row>
    <row r="204" spans="1:3" x14ac:dyDescent="0.3">
      <c r="A204" s="70" t="s">
        <v>303</v>
      </c>
      <c r="B204" s="71">
        <v>2</v>
      </c>
      <c r="C204" s="71">
        <v>0</v>
      </c>
    </row>
    <row r="205" spans="1:3" x14ac:dyDescent="0.3">
      <c r="A205" s="70" t="s">
        <v>1123</v>
      </c>
      <c r="B205" s="71">
        <v>0</v>
      </c>
      <c r="C205" s="71">
        <v>4</v>
      </c>
    </row>
    <row r="206" spans="1:3" x14ac:dyDescent="0.3">
      <c r="A206" s="70" t="s">
        <v>1294</v>
      </c>
      <c r="B206" s="71">
        <v>0</v>
      </c>
      <c r="C206" s="71">
        <v>0</v>
      </c>
    </row>
    <row r="207" spans="1:3" x14ac:dyDescent="0.3">
      <c r="A207" s="70" t="s">
        <v>686</v>
      </c>
      <c r="B207" s="71">
        <v>0</v>
      </c>
      <c r="C207" s="71">
        <v>1</v>
      </c>
    </row>
    <row r="208" spans="1:3" x14ac:dyDescent="0.3">
      <c r="A208" s="70" t="s">
        <v>689</v>
      </c>
      <c r="B208" s="71">
        <v>1</v>
      </c>
      <c r="C208" s="71">
        <v>6</v>
      </c>
    </row>
    <row r="209" spans="1:3" x14ac:dyDescent="0.3">
      <c r="A209" s="70" t="s">
        <v>704</v>
      </c>
      <c r="B209" s="71">
        <v>3</v>
      </c>
      <c r="C209" s="71">
        <v>2</v>
      </c>
    </row>
    <row r="210" spans="1:3" x14ac:dyDescent="0.3">
      <c r="A210" s="70" t="s">
        <v>228</v>
      </c>
      <c r="B210" s="71">
        <v>1</v>
      </c>
      <c r="C210" s="71">
        <v>1</v>
      </c>
    </row>
    <row r="211" spans="1:3" x14ac:dyDescent="0.3">
      <c r="A211" s="70" t="s">
        <v>36</v>
      </c>
      <c r="B211" s="71">
        <v>4</v>
      </c>
      <c r="C211" s="71">
        <v>3</v>
      </c>
    </row>
    <row r="212" spans="1:3" x14ac:dyDescent="0.3">
      <c r="A212" s="70" t="s">
        <v>332</v>
      </c>
      <c r="B212" s="71">
        <v>1</v>
      </c>
      <c r="C212" s="71">
        <v>5</v>
      </c>
    </row>
    <row r="213" spans="1:3" x14ac:dyDescent="0.3">
      <c r="A213" s="70" t="s">
        <v>316</v>
      </c>
      <c r="B213" s="71">
        <v>1</v>
      </c>
      <c r="C213" s="71">
        <v>4</v>
      </c>
    </row>
    <row r="214" spans="1:3" x14ac:dyDescent="0.3">
      <c r="A214" s="70" t="s">
        <v>157</v>
      </c>
      <c r="B214" s="71">
        <v>2</v>
      </c>
      <c r="C214" s="71">
        <v>6</v>
      </c>
    </row>
    <row r="215" spans="1:3" x14ac:dyDescent="0.3">
      <c r="A215" s="70" t="s">
        <v>1633</v>
      </c>
      <c r="B215" s="71">
        <v>3</v>
      </c>
      <c r="C215" s="71">
        <v>3</v>
      </c>
    </row>
    <row r="216" spans="1:3" x14ac:dyDescent="0.3">
      <c r="A216" s="70" t="s">
        <v>304</v>
      </c>
      <c r="B216" s="71">
        <v>9</v>
      </c>
      <c r="C216" s="71">
        <v>4</v>
      </c>
    </row>
    <row r="217" spans="1:3" x14ac:dyDescent="0.3">
      <c r="A217" s="70" t="s">
        <v>1214</v>
      </c>
      <c r="B217" s="71">
        <v>3</v>
      </c>
      <c r="C217" s="71">
        <v>3</v>
      </c>
    </row>
    <row r="218" spans="1:3" x14ac:dyDescent="0.3">
      <c r="A218" s="70" t="s">
        <v>109</v>
      </c>
      <c r="B218" s="71">
        <v>11</v>
      </c>
      <c r="C218" s="71">
        <v>20</v>
      </c>
    </row>
    <row r="219" spans="1:3" x14ac:dyDescent="0.3">
      <c r="A219" s="70" t="s">
        <v>219</v>
      </c>
      <c r="B219" s="71">
        <v>2</v>
      </c>
      <c r="C219" s="71">
        <v>3</v>
      </c>
    </row>
    <row r="220" spans="1:3" x14ac:dyDescent="0.3">
      <c r="A220" s="70" t="s">
        <v>349</v>
      </c>
      <c r="B220" s="71">
        <v>3</v>
      </c>
      <c r="C220" s="71">
        <v>9</v>
      </c>
    </row>
    <row r="221" spans="1:3" x14ac:dyDescent="0.3">
      <c r="A221" s="70" t="s">
        <v>1353</v>
      </c>
      <c r="B221" s="71">
        <v>0</v>
      </c>
      <c r="C221" s="71">
        <v>1</v>
      </c>
    </row>
    <row r="222" spans="1:3" x14ac:dyDescent="0.3">
      <c r="A222" s="70" t="s">
        <v>367</v>
      </c>
      <c r="B222" s="71">
        <v>2</v>
      </c>
      <c r="C222" s="71">
        <v>6</v>
      </c>
    </row>
    <row r="223" spans="1:3" x14ac:dyDescent="0.3">
      <c r="A223" s="70" t="s">
        <v>179</v>
      </c>
      <c r="B223" s="71">
        <v>0</v>
      </c>
      <c r="C223" s="71">
        <v>2</v>
      </c>
    </row>
    <row r="224" spans="1:3" x14ac:dyDescent="0.3">
      <c r="A224" s="70" t="s">
        <v>55</v>
      </c>
      <c r="B224" s="71">
        <v>6</v>
      </c>
      <c r="C224" s="71">
        <v>7</v>
      </c>
    </row>
    <row r="225" spans="1:3" x14ac:dyDescent="0.3">
      <c r="A225" s="70" t="s">
        <v>70</v>
      </c>
      <c r="B225" s="71">
        <v>2</v>
      </c>
      <c r="C225" s="71">
        <v>7</v>
      </c>
    </row>
    <row r="226" spans="1:3" x14ac:dyDescent="0.3">
      <c r="A226" s="70" t="s">
        <v>1326</v>
      </c>
      <c r="B226" s="71">
        <v>1</v>
      </c>
      <c r="C226" s="71">
        <v>2</v>
      </c>
    </row>
    <row r="227" spans="1:3" x14ac:dyDescent="0.3">
      <c r="A227" s="70" t="s">
        <v>111</v>
      </c>
      <c r="B227" s="71">
        <v>2</v>
      </c>
      <c r="C227" s="71">
        <v>4</v>
      </c>
    </row>
    <row r="228" spans="1:3" x14ac:dyDescent="0.3">
      <c r="A228" s="70" t="s">
        <v>1160</v>
      </c>
      <c r="B228" s="71">
        <v>0</v>
      </c>
      <c r="C228" s="71">
        <v>0</v>
      </c>
    </row>
    <row r="229" spans="1:3" x14ac:dyDescent="0.3">
      <c r="A229" s="70" t="s">
        <v>1279</v>
      </c>
      <c r="B229" s="71">
        <v>0</v>
      </c>
      <c r="C229" s="71">
        <v>0</v>
      </c>
    </row>
    <row r="230" spans="1:3" x14ac:dyDescent="0.3">
      <c r="A230" s="70" t="s">
        <v>687</v>
      </c>
      <c r="B230" s="71">
        <v>0</v>
      </c>
      <c r="C230" s="71">
        <v>3</v>
      </c>
    </row>
    <row r="231" spans="1:3" x14ac:dyDescent="0.3">
      <c r="A231" s="70" t="s">
        <v>317</v>
      </c>
      <c r="B231" s="71">
        <v>3</v>
      </c>
      <c r="C231" s="71">
        <v>6</v>
      </c>
    </row>
    <row r="232" spans="1:3" x14ac:dyDescent="0.3">
      <c r="A232" s="70" t="s">
        <v>1608</v>
      </c>
      <c r="B232" s="71">
        <v>0</v>
      </c>
      <c r="C232" s="71">
        <v>0</v>
      </c>
    </row>
    <row r="233" spans="1:3" x14ac:dyDescent="0.3">
      <c r="A233" s="70" t="s">
        <v>668</v>
      </c>
      <c r="B233" s="71">
        <v>0</v>
      </c>
      <c r="C233" s="71">
        <v>0</v>
      </c>
    </row>
    <row r="234" spans="1:3" x14ac:dyDescent="0.3">
      <c r="A234" s="70" t="s">
        <v>1472</v>
      </c>
      <c r="B234" s="71">
        <v>0</v>
      </c>
      <c r="C234" s="71">
        <v>0</v>
      </c>
    </row>
    <row r="235" spans="1:3" x14ac:dyDescent="0.3">
      <c r="A235" s="70" t="s">
        <v>894</v>
      </c>
      <c r="B235" s="71">
        <v>0</v>
      </c>
      <c r="C235" s="71">
        <v>0</v>
      </c>
    </row>
    <row r="236" spans="1:3" x14ac:dyDescent="0.3">
      <c r="A236" s="70" t="s">
        <v>1182</v>
      </c>
      <c r="B236" s="71">
        <v>3</v>
      </c>
      <c r="C236" s="71">
        <v>3</v>
      </c>
    </row>
    <row r="237" spans="1:3" x14ac:dyDescent="0.3">
      <c r="A237" s="70" t="s">
        <v>276</v>
      </c>
      <c r="B237" s="71">
        <v>0</v>
      </c>
      <c r="C237" s="71">
        <v>0</v>
      </c>
    </row>
    <row r="238" spans="1:3" x14ac:dyDescent="0.3">
      <c r="A238" s="70" t="s">
        <v>920</v>
      </c>
      <c r="B238" s="71">
        <v>0</v>
      </c>
      <c r="C238" s="71">
        <v>0</v>
      </c>
    </row>
    <row r="239" spans="1:3" x14ac:dyDescent="0.3">
      <c r="A239" s="70" t="s">
        <v>101</v>
      </c>
      <c r="B239" s="71">
        <v>0</v>
      </c>
      <c r="C239" s="71">
        <v>2</v>
      </c>
    </row>
    <row r="240" spans="1:3" x14ac:dyDescent="0.3">
      <c r="A240" s="70" t="s">
        <v>662</v>
      </c>
      <c r="B240" s="71">
        <v>6</v>
      </c>
      <c r="C240" s="71">
        <v>9</v>
      </c>
    </row>
    <row r="241" spans="1:3" x14ac:dyDescent="0.3">
      <c r="A241" s="70" t="s">
        <v>1291</v>
      </c>
      <c r="B241" s="71">
        <v>0</v>
      </c>
      <c r="C241" s="71">
        <v>0</v>
      </c>
    </row>
    <row r="242" spans="1:3" x14ac:dyDescent="0.3">
      <c r="A242" s="70" t="s">
        <v>694</v>
      </c>
      <c r="B242" s="71">
        <v>0</v>
      </c>
      <c r="C242" s="71">
        <v>5</v>
      </c>
    </row>
    <row r="243" spans="1:3" x14ac:dyDescent="0.3">
      <c r="A243" s="70" t="s">
        <v>274</v>
      </c>
      <c r="B243" s="71">
        <v>0</v>
      </c>
      <c r="C243" s="71">
        <v>0</v>
      </c>
    </row>
    <row r="244" spans="1:3" x14ac:dyDescent="0.3">
      <c r="A244" s="70" t="s">
        <v>669</v>
      </c>
      <c r="B244" s="71">
        <v>0</v>
      </c>
      <c r="C244" s="71">
        <v>4</v>
      </c>
    </row>
    <row r="245" spans="1:3" x14ac:dyDescent="0.3">
      <c r="A245" s="70" t="s">
        <v>1266</v>
      </c>
      <c r="B245" s="71">
        <v>0</v>
      </c>
      <c r="C245" s="71">
        <v>0</v>
      </c>
    </row>
    <row r="246" spans="1:3" x14ac:dyDescent="0.3">
      <c r="A246" s="70" t="s">
        <v>667</v>
      </c>
      <c r="B246" s="71">
        <v>0</v>
      </c>
      <c r="C246" s="71">
        <v>3</v>
      </c>
    </row>
    <row r="247" spans="1:3" x14ac:dyDescent="0.3">
      <c r="A247" s="70" t="s">
        <v>275</v>
      </c>
      <c r="B247" s="71">
        <v>0</v>
      </c>
      <c r="C247" s="71">
        <v>0</v>
      </c>
    </row>
    <row r="248" spans="1:3" x14ac:dyDescent="0.3">
      <c r="A248" s="70" t="s">
        <v>1205</v>
      </c>
      <c r="B248" s="71">
        <v>0</v>
      </c>
      <c r="C248" s="71">
        <v>0</v>
      </c>
    </row>
    <row r="249" spans="1:3" x14ac:dyDescent="0.3">
      <c r="A249" s="70" t="s">
        <v>1195</v>
      </c>
      <c r="B249" s="71">
        <v>4</v>
      </c>
      <c r="C249" s="71">
        <v>4</v>
      </c>
    </row>
    <row r="250" spans="1:3" x14ac:dyDescent="0.3">
      <c r="A250" s="70" t="s">
        <v>1121</v>
      </c>
      <c r="B250" s="71">
        <v>1</v>
      </c>
      <c r="C250" s="71">
        <v>1</v>
      </c>
    </row>
    <row r="251" spans="1:3" x14ac:dyDescent="0.3">
      <c r="A251" s="70" t="s">
        <v>281</v>
      </c>
      <c r="B251" s="71">
        <v>2</v>
      </c>
      <c r="C251" s="71">
        <v>7</v>
      </c>
    </row>
    <row r="252" spans="1:3" x14ac:dyDescent="0.3">
      <c r="A252" s="70" t="s">
        <v>296</v>
      </c>
      <c r="B252" s="71">
        <v>0</v>
      </c>
      <c r="C252" s="71">
        <v>4</v>
      </c>
    </row>
    <row r="253" spans="1:3" x14ac:dyDescent="0.3">
      <c r="A253" s="70" t="s">
        <v>1257</v>
      </c>
      <c r="B253" s="71">
        <v>2</v>
      </c>
      <c r="C253" s="71">
        <v>2</v>
      </c>
    </row>
    <row r="254" spans="1:3" x14ac:dyDescent="0.3">
      <c r="A254" s="70" t="s">
        <v>1209</v>
      </c>
      <c r="B254" s="71">
        <v>6</v>
      </c>
      <c r="C254" s="71">
        <v>6</v>
      </c>
    </row>
    <row r="255" spans="1:3" x14ac:dyDescent="0.3">
      <c r="A255" s="70" t="s">
        <v>265</v>
      </c>
      <c r="B255" s="71">
        <v>4</v>
      </c>
      <c r="C255" s="71">
        <v>5</v>
      </c>
    </row>
    <row r="256" spans="1:3" x14ac:dyDescent="0.3">
      <c r="A256" s="70" t="s">
        <v>1200</v>
      </c>
      <c r="B256" s="71">
        <v>0</v>
      </c>
      <c r="C256" s="71">
        <v>0</v>
      </c>
    </row>
    <row r="257" spans="1:3" x14ac:dyDescent="0.3">
      <c r="A257" s="70" t="s">
        <v>31</v>
      </c>
      <c r="B257" s="71">
        <v>1</v>
      </c>
      <c r="C257" s="71">
        <v>7</v>
      </c>
    </row>
    <row r="258" spans="1:3" x14ac:dyDescent="0.3">
      <c r="A258" s="70" t="s">
        <v>1252</v>
      </c>
      <c r="B258" s="71">
        <v>0</v>
      </c>
      <c r="C258" s="71">
        <v>0</v>
      </c>
    </row>
    <row r="259" spans="1:3" x14ac:dyDescent="0.3">
      <c r="A259" s="70" t="s">
        <v>117</v>
      </c>
      <c r="B259" s="71">
        <v>0</v>
      </c>
      <c r="C259" s="71">
        <v>2</v>
      </c>
    </row>
    <row r="260" spans="1:3" x14ac:dyDescent="0.3">
      <c r="A260" s="70" t="s">
        <v>118</v>
      </c>
      <c r="B260" s="71">
        <v>0</v>
      </c>
      <c r="C260" s="71">
        <v>0</v>
      </c>
    </row>
    <row r="261" spans="1:3" x14ac:dyDescent="0.3">
      <c r="A261" s="70" t="s">
        <v>196</v>
      </c>
      <c r="B261" s="71">
        <v>1</v>
      </c>
      <c r="C261" s="71">
        <v>0</v>
      </c>
    </row>
    <row r="262" spans="1:3" x14ac:dyDescent="0.3">
      <c r="A262" s="70" t="s">
        <v>293</v>
      </c>
      <c r="B262" s="71">
        <v>1</v>
      </c>
      <c r="C262" s="71">
        <v>1</v>
      </c>
    </row>
    <row r="263" spans="1:3" x14ac:dyDescent="0.3">
      <c r="A263" s="70" t="s">
        <v>356</v>
      </c>
      <c r="B263" s="71">
        <v>0</v>
      </c>
      <c r="C263" s="71">
        <v>2</v>
      </c>
    </row>
    <row r="264" spans="1:3" x14ac:dyDescent="0.3">
      <c r="A264" s="70" t="s">
        <v>743</v>
      </c>
      <c r="B264" s="71">
        <v>1</v>
      </c>
      <c r="C264" s="71">
        <v>1</v>
      </c>
    </row>
    <row r="265" spans="1:3" x14ac:dyDescent="0.3">
      <c r="A265" s="70" t="s">
        <v>52</v>
      </c>
      <c r="B265" s="71">
        <v>6</v>
      </c>
      <c r="C265" s="71">
        <v>7</v>
      </c>
    </row>
    <row r="266" spans="1:3" x14ac:dyDescent="0.3">
      <c r="A266" s="70" t="s">
        <v>1230</v>
      </c>
      <c r="B266" s="71">
        <v>0</v>
      </c>
      <c r="C266" s="71">
        <v>0</v>
      </c>
    </row>
    <row r="267" spans="1:3" x14ac:dyDescent="0.3">
      <c r="A267" s="70" t="s">
        <v>1391</v>
      </c>
      <c r="B267" s="71">
        <v>2</v>
      </c>
      <c r="C267" s="71">
        <v>2</v>
      </c>
    </row>
    <row r="268" spans="1:3" x14ac:dyDescent="0.3">
      <c r="A268" s="70" t="s">
        <v>1240</v>
      </c>
      <c r="B268" s="71">
        <v>0</v>
      </c>
      <c r="C268" s="71">
        <v>0</v>
      </c>
    </row>
    <row r="269" spans="1:3" x14ac:dyDescent="0.3">
      <c r="A269" s="70" t="s">
        <v>1592</v>
      </c>
      <c r="B269" s="71">
        <v>0</v>
      </c>
      <c r="C269" s="71">
        <v>0</v>
      </c>
    </row>
    <row r="270" spans="1:3" x14ac:dyDescent="0.3">
      <c r="A270" s="70" t="s">
        <v>1254</v>
      </c>
      <c r="B270" s="71">
        <v>0</v>
      </c>
      <c r="C270" s="71">
        <v>0</v>
      </c>
    </row>
    <row r="271" spans="1:3" x14ac:dyDescent="0.3">
      <c r="A271" s="70" t="s">
        <v>60</v>
      </c>
      <c r="B271" s="71">
        <v>1</v>
      </c>
      <c r="C271" s="71">
        <v>1</v>
      </c>
    </row>
    <row r="272" spans="1:3" x14ac:dyDescent="0.3">
      <c r="A272" s="70" t="s">
        <v>158</v>
      </c>
      <c r="B272" s="71">
        <v>0</v>
      </c>
      <c r="C272" s="71">
        <v>2</v>
      </c>
    </row>
    <row r="273" spans="1:3" x14ac:dyDescent="0.3">
      <c r="A273" s="70" t="s">
        <v>277</v>
      </c>
      <c r="B273" s="71">
        <v>0</v>
      </c>
      <c r="C273" s="71">
        <v>1</v>
      </c>
    </row>
    <row r="274" spans="1:3" x14ac:dyDescent="0.3">
      <c r="A274" s="70" t="s">
        <v>1263</v>
      </c>
      <c r="B274" s="71">
        <v>0</v>
      </c>
      <c r="C274" s="71">
        <v>0</v>
      </c>
    </row>
    <row r="275" spans="1:3" x14ac:dyDescent="0.3">
      <c r="A275" s="70" t="s">
        <v>246</v>
      </c>
      <c r="B275" s="71">
        <v>1</v>
      </c>
      <c r="C275" s="71">
        <v>2</v>
      </c>
    </row>
    <row r="276" spans="1:3" x14ac:dyDescent="0.3">
      <c r="A276" s="70" t="s">
        <v>237</v>
      </c>
      <c r="B276" s="71">
        <v>1</v>
      </c>
      <c r="C276" s="71">
        <v>1</v>
      </c>
    </row>
    <row r="277" spans="1:3" x14ac:dyDescent="0.3">
      <c r="A277" s="70" t="s">
        <v>297</v>
      </c>
      <c r="B277" s="71">
        <v>0</v>
      </c>
      <c r="C277" s="71">
        <v>1</v>
      </c>
    </row>
    <row r="278" spans="1:3" x14ac:dyDescent="0.3">
      <c r="A278" s="70" t="s">
        <v>160</v>
      </c>
      <c r="B278" s="71">
        <v>2</v>
      </c>
      <c r="C278" s="71">
        <v>1</v>
      </c>
    </row>
    <row r="279" spans="1:3" x14ac:dyDescent="0.3">
      <c r="A279" s="70" t="s">
        <v>230</v>
      </c>
      <c r="B279" s="71">
        <v>0</v>
      </c>
      <c r="C279" s="71">
        <v>0</v>
      </c>
    </row>
    <row r="280" spans="1:3" x14ac:dyDescent="0.3">
      <c r="A280" s="70" t="s">
        <v>278</v>
      </c>
      <c r="B280" s="71">
        <v>0</v>
      </c>
      <c r="C280" s="71">
        <v>1</v>
      </c>
    </row>
    <row r="281" spans="1:3" x14ac:dyDescent="0.3">
      <c r="A281" s="70" t="s">
        <v>188</v>
      </c>
      <c r="B281" s="71">
        <v>0</v>
      </c>
      <c r="C281" s="71">
        <v>1</v>
      </c>
    </row>
    <row r="282" spans="1:3" x14ac:dyDescent="0.3">
      <c r="A282" s="70" t="s">
        <v>180</v>
      </c>
      <c r="B282" s="71">
        <v>3</v>
      </c>
      <c r="C282" s="71">
        <v>7</v>
      </c>
    </row>
    <row r="283" spans="1:3" x14ac:dyDescent="0.3">
      <c r="A283" s="70" t="s">
        <v>137</v>
      </c>
      <c r="B283" s="71">
        <v>0</v>
      </c>
      <c r="C283" s="71">
        <v>0</v>
      </c>
    </row>
    <row r="284" spans="1:3" x14ac:dyDescent="0.3">
      <c r="A284" s="70" t="s">
        <v>389</v>
      </c>
      <c r="B284" s="71">
        <v>1</v>
      </c>
      <c r="C284" s="71">
        <v>4</v>
      </c>
    </row>
    <row r="285" spans="1:3" x14ac:dyDescent="0.3">
      <c r="A285" s="70" t="s">
        <v>386</v>
      </c>
      <c r="B285" s="71">
        <v>0</v>
      </c>
      <c r="C285" s="71">
        <v>0</v>
      </c>
    </row>
    <row r="286" spans="1:3" x14ac:dyDescent="0.3">
      <c r="A286" s="70" t="s">
        <v>1361</v>
      </c>
      <c r="B286" s="71">
        <v>1</v>
      </c>
      <c r="C286" s="71">
        <v>1</v>
      </c>
    </row>
    <row r="287" spans="1:3" x14ac:dyDescent="0.3">
      <c r="A287" s="70" t="s">
        <v>72</v>
      </c>
      <c r="B287" s="71">
        <v>2</v>
      </c>
      <c r="C287" s="71">
        <v>0</v>
      </c>
    </row>
    <row r="288" spans="1:3" x14ac:dyDescent="0.3">
      <c r="A288" s="70" t="s">
        <v>1061</v>
      </c>
      <c r="B288" s="71">
        <v>0</v>
      </c>
      <c r="C288" s="71">
        <v>0</v>
      </c>
    </row>
    <row r="289" spans="1:3" x14ac:dyDescent="0.3">
      <c r="A289" s="70" t="s">
        <v>266</v>
      </c>
      <c r="B289" s="71">
        <v>0</v>
      </c>
      <c r="C289" s="71">
        <v>2</v>
      </c>
    </row>
    <row r="290" spans="1:3" x14ac:dyDescent="0.3">
      <c r="A290" s="70" t="s">
        <v>388</v>
      </c>
      <c r="B290" s="71">
        <v>4</v>
      </c>
      <c r="C290" s="71">
        <v>4</v>
      </c>
    </row>
    <row r="291" spans="1:3" x14ac:dyDescent="0.3">
      <c r="A291" s="70" t="s">
        <v>1357</v>
      </c>
      <c r="B291" s="71">
        <v>1</v>
      </c>
      <c r="C291" s="71">
        <v>0</v>
      </c>
    </row>
    <row r="292" spans="1:3" x14ac:dyDescent="0.3">
      <c r="A292" s="70" t="s">
        <v>896</v>
      </c>
      <c r="B292" s="71">
        <v>1</v>
      </c>
      <c r="C292" s="71">
        <v>3</v>
      </c>
    </row>
    <row r="293" spans="1:3" x14ac:dyDescent="0.3">
      <c r="A293" s="70" t="s">
        <v>46</v>
      </c>
      <c r="B293" s="71">
        <v>2</v>
      </c>
      <c r="C293" s="71">
        <v>2</v>
      </c>
    </row>
    <row r="294" spans="1:3" x14ac:dyDescent="0.3">
      <c r="A294" s="70" t="s">
        <v>243</v>
      </c>
      <c r="B294" s="71">
        <v>1</v>
      </c>
      <c r="C294" s="71">
        <v>2</v>
      </c>
    </row>
    <row r="295" spans="1:3" x14ac:dyDescent="0.3">
      <c r="A295" s="70" t="s">
        <v>238</v>
      </c>
      <c r="B295" s="71">
        <v>1</v>
      </c>
      <c r="C295" s="71">
        <v>0</v>
      </c>
    </row>
    <row r="296" spans="1:3" x14ac:dyDescent="0.3">
      <c r="A296" s="70" t="s">
        <v>298</v>
      </c>
      <c r="B296" s="71">
        <v>0</v>
      </c>
      <c r="C296" s="71">
        <v>0</v>
      </c>
    </row>
    <row r="297" spans="1:3" x14ac:dyDescent="0.3">
      <c r="A297" s="70" t="s">
        <v>97</v>
      </c>
      <c r="B297" s="71">
        <v>1</v>
      </c>
      <c r="C297" s="71">
        <v>10</v>
      </c>
    </row>
    <row r="298" spans="1:3" x14ac:dyDescent="0.3">
      <c r="A298" s="70" t="s">
        <v>123</v>
      </c>
      <c r="B298" s="71">
        <v>1</v>
      </c>
      <c r="C298" s="71">
        <v>0</v>
      </c>
    </row>
    <row r="299" spans="1:3" x14ac:dyDescent="0.3">
      <c r="A299" s="70" t="s">
        <v>42</v>
      </c>
      <c r="B299" s="71">
        <v>3</v>
      </c>
      <c r="C299" s="71">
        <v>3</v>
      </c>
    </row>
    <row r="300" spans="1:3" x14ac:dyDescent="0.3">
      <c r="A300" s="70" t="s">
        <v>1632</v>
      </c>
      <c r="B300" s="71">
        <v>0</v>
      </c>
      <c r="C300" s="71">
        <v>0</v>
      </c>
    </row>
    <row r="301" spans="1:3" x14ac:dyDescent="0.3">
      <c r="A301" s="70" t="s">
        <v>115</v>
      </c>
      <c r="B301" s="71">
        <v>1</v>
      </c>
      <c r="C301" s="71">
        <v>0</v>
      </c>
    </row>
    <row r="302" spans="1:3" x14ac:dyDescent="0.3">
      <c r="A302" s="70" t="s">
        <v>114</v>
      </c>
      <c r="B302" s="71">
        <v>1</v>
      </c>
      <c r="C302" s="71">
        <v>6</v>
      </c>
    </row>
    <row r="303" spans="1:3" x14ac:dyDescent="0.3">
      <c r="A303" s="70" t="s">
        <v>220</v>
      </c>
      <c r="B303" s="71">
        <v>1</v>
      </c>
      <c r="C303" s="71">
        <v>2</v>
      </c>
    </row>
    <row r="304" spans="1:3" x14ac:dyDescent="0.3">
      <c r="A304" s="70" t="s">
        <v>291</v>
      </c>
      <c r="B304" s="71">
        <v>1</v>
      </c>
      <c r="C304" s="71">
        <v>6</v>
      </c>
    </row>
    <row r="305" spans="1:3" x14ac:dyDescent="0.3">
      <c r="A305" s="70" t="s">
        <v>938</v>
      </c>
      <c r="B305" s="71">
        <v>0</v>
      </c>
      <c r="C305" s="71">
        <v>0</v>
      </c>
    </row>
    <row r="306" spans="1:3" x14ac:dyDescent="0.3">
      <c r="A306" s="70" t="s">
        <v>875</v>
      </c>
      <c r="B306" s="71">
        <v>3</v>
      </c>
      <c r="C306" s="71">
        <v>3</v>
      </c>
    </row>
    <row r="307" spans="1:3" x14ac:dyDescent="0.3">
      <c r="A307" s="70" t="s">
        <v>100</v>
      </c>
      <c r="B307" s="71">
        <v>0</v>
      </c>
      <c r="C307" s="71">
        <v>0</v>
      </c>
    </row>
    <row r="308" spans="1:3" x14ac:dyDescent="0.3">
      <c r="A308" s="70" t="s">
        <v>236</v>
      </c>
      <c r="B308" s="71">
        <v>2</v>
      </c>
      <c r="C308" s="71">
        <v>3</v>
      </c>
    </row>
    <row r="309" spans="1:3" x14ac:dyDescent="0.3">
      <c r="A309" s="70" t="s">
        <v>1479</v>
      </c>
      <c r="B309" s="71">
        <v>3</v>
      </c>
      <c r="C309" s="71">
        <v>14</v>
      </c>
    </row>
    <row r="310" spans="1:3" x14ac:dyDescent="0.3">
      <c r="A310" s="70" t="s">
        <v>1368</v>
      </c>
      <c r="B310" s="71">
        <v>5</v>
      </c>
      <c r="C310" s="71">
        <v>2</v>
      </c>
    </row>
    <row r="311" spans="1:3" x14ac:dyDescent="0.3">
      <c r="A311" s="70" t="s">
        <v>146</v>
      </c>
      <c r="B311" s="71">
        <v>0</v>
      </c>
      <c r="C311" s="71">
        <v>0</v>
      </c>
    </row>
    <row r="312" spans="1:3" x14ac:dyDescent="0.3">
      <c r="A312" s="70" t="s">
        <v>1401</v>
      </c>
      <c r="B312" s="71">
        <v>1</v>
      </c>
      <c r="C312" s="71">
        <v>1</v>
      </c>
    </row>
    <row r="313" spans="1:3" x14ac:dyDescent="0.3">
      <c r="A313" s="70" t="s">
        <v>147</v>
      </c>
      <c r="B313" s="71">
        <v>0</v>
      </c>
      <c r="C313" s="71">
        <v>0</v>
      </c>
    </row>
    <row r="314" spans="1:3" x14ac:dyDescent="0.3">
      <c r="A314" s="70" t="s">
        <v>1274</v>
      </c>
      <c r="B314" s="71">
        <v>0</v>
      </c>
      <c r="C314" s="71">
        <v>0</v>
      </c>
    </row>
    <row r="315" spans="1:3" x14ac:dyDescent="0.3">
      <c r="A315" s="70" t="s">
        <v>737</v>
      </c>
      <c r="B315" s="71">
        <v>1</v>
      </c>
      <c r="C315" s="71">
        <v>4</v>
      </c>
    </row>
    <row r="316" spans="1:3" x14ac:dyDescent="0.3">
      <c r="A316" s="70" t="s">
        <v>288</v>
      </c>
      <c r="B316" s="71">
        <v>0</v>
      </c>
      <c r="C316" s="71">
        <v>6</v>
      </c>
    </row>
    <row r="317" spans="1:3" x14ac:dyDescent="0.3">
      <c r="A317" s="70" t="s">
        <v>1713</v>
      </c>
      <c r="B317" s="71"/>
      <c r="C317" s="71">
        <v>0</v>
      </c>
    </row>
    <row r="318" spans="1:3" x14ac:dyDescent="0.3">
      <c r="A318" s="70" t="s">
        <v>1218</v>
      </c>
      <c r="B318" s="71">
        <v>0</v>
      </c>
      <c r="C318" s="71">
        <v>0</v>
      </c>
    </row>
    <row r="319" spans="1:3" x14ac:dyDescent="0.3">
      <c r="A319" s="70" t="s">
        <v>1475</v>
      </c>
      <c r="B319" s="71">
        <v>0</v>
      </c>
      <c r="C319" s="71">
        <v>1</v>
      </c>
    </row>
    <row r="320" spans="1:3" x14ac:dyDescent="0.3">
      <c r="A320" s="70" t="s">
        <v>1597</v>
      </c>
      <c r="B320" s="71">
        <v>3</v>
      </c>
      <c r="C320" s="71">
        <v>1</v>
      </c>
    </row>
    <row r="321" spans="1:3" x14ac:dyDescent="0.3">
      <c r="A321" s="70" t="s">
        <v>733</v>
      </c>
      <c r="B321" s="71">
        <v>0</v>
      </c>
      <c r="C321" s="71">
        <v>0</v>
      </c>
    </row>
    <row r="322" spans="1:3" x14ac:dyDescent="0.3">
      <c r="A322" s="70" t="s">
        <v>1244</v>
      </c>
      <c r="B322" s="71">
        <v>13</v>
      </c>
      <c r="C322" s="71">
        <v>13</v>
      </c>
    </row>
    <row r="323" spans="1:3" x14ac:dyDescent="0.3">
      <c r="A323" s="70" t="s">
        <v>771</v>
      </c>
      <c r="B323" s="71">
        <v>5</v>
      </c>
      <c r="C323" s="71">
        <v>8</v>
      </c>
    </row>
    <row r="324" spans="1:3" x14ac:dyDescent="0.3">
      <c r="A324" s="70" t="s">
        <v>1234</v>
      </c>
      <c r="B324" s="71">
        <v>13</v>
      </c>
      <c r="C324" s="71">
        <v>13</v>
      </c>
    </row>
    <row r="325" spans="1:3" x14ac:dyDescent="0.3">
      <c r="A325" s="70" t="s">
        <v>816</v>
      </c>
      <c r="B325" s="71">
        <v>8</v>
      </c>
      <c r="C325" s="71">
        <v>32</v>
      </c>
    </row>
    <row r="326" spans="1:3" x14ac:dyDescent="0.3">
      <c r="A326" s="70" t="s">
        <v>1629</v>
      </c>
      <c r="B326" s="71">
        <v>0</v>
      </c>
      <c r="C326" s="71">
        <v>0</v>
      </c>
    </row>
    <row r="327" spans="1:3" x14ac:dyDescent="0.3">
      <c r="A327" s="70" t="s">
        <v>143</v>
      </c>
      <c r="B327" s="71">
        <v>0</v>
      </c>
      <c r="C327" s="71">
        <v>0</v>
      </c>
    </row>
    <row r="328" spans="1:3" x14ac:dyDescent="0.3">
      <c r="A328" s="70" t="s">
        <v>1630</v>
      </c>
      <c r="B328" s="71">
        <v>0</v>
      </c>
      <c r="C328" s="71">
        <v>0</v>
      </c>
    </row>
    <row r="329" spans="1:3" x14ac:dyDescent="0.3">
      <c r="A329" s="70" t="s">
        <v>1308</v>
      </c>
      <c r="B329" s="71">
        <v>9</v>
      </c>
      <c r="C329" s="71">
        <v>13</v>
      </c>
    </row>
    <row r="330" spans="1:3" x14ac:dyDescent="0.3">
      <c r="A330" s="70" t="s">
        <v>967</v>
      </c>
      <c r="B330" s="71">
        <v>9</v>
      </c>
      <c r="C330" s="71">
        <v>23</v>
      </c>
    </row>
    <row r="331" spans="1:3" x14ac:dyDescent="0.3">
      <c r="A331" s="70" t="s">
        <v>992</v>
      </c>
      <c r="B331" s="71">
        <v>4</v>
      </c>
      <c r="C331" s="71">
        <v>0</v>
      </c>
    </row>
    <row r="332" spans="1:3" x14ac:dyDescent="0.3">
      <c r="A332" s="70" t="s">
        <v>1389</v>
      </c>
      <c r="B332" s="71">
        <v>4</v>
      </c>
      <c r="C332" s="71">
        <v>3</v>
      </c>
    </row>
    <row r="333" spans="1:3" x14ac:dyDescent="0.3">
      <c r="A333" s="70" t="s">
        <v>1190</v>
      </c>
      <c r="B333" s="71">
        <v>12</v>
      </c>
      <c r="C333" s="71">
        <v>12</v>
      </c>
    </row>
    <row r="334" spans="1:3" x14ac:dyDescent="0.3">
      <c r="A334" s="70" t="s">
        <v>1306</v>
      </c>
      <c r="B334" s="71">
        <v>0</v>
      </c>
      <c r="C334" s="71">
        <v>0</v>
      </c>
    </row>
    <row r="335" spans="1:3" x14ac:dyDescent="0.3">
      <c r="A335" s="70" t="s">
        <v>1300</v>
      </c>
      <c r="B335" s="71">
        <v>0</v>
      </c>
      <c r="C335" s="71">
        <v>0</v>
      </c>
    </row>
    <row r="336" spans="1:3" x14ac:dyDescent="0.3">
      <c r="A336" s="70" t="s">
        <v>1631</v>
      </c>
      <c r="B336" s="71">
        <v>5</v>
      </c>
      <c r="C336" s="71">
        <v>5</v>
      </c>
    </row>
    <row r="337" spans="1:3" x14ac:dyDescent="0.3">
      <c r="A337" s="70" t="s">
        <v>1268</v>
      </c>
      <c r="B337" s="71">
        <v>0</v>
      </c>
      <c r="C337" s="71">
        <v>0</v>
      </c>
    </row>
    <row r="338" spans="1:3" x14ac:dyDescent="0.3">
      <c r="A338" s="70" t="s">
        <v>1314</v>
      </c>
      <c r="B338" s="71">
        <v>0</v>
      </c>
      <c r="C338" s="71">
        <v>0</v>
      </c>
    </row>
    <row r="339" spans="1:3" x14ac:dyDescent="0.3">
      <c r="A339" s="70" t="s">
        <v>1259</v>
      </c>
      <c r="B339" s="71">
        <v>9</v>
      </c>
      <c r="C339" s="71">
        <v>9</v>
      </c>
    </row>
    <row r="340" spans="1:3" x14ac:dyDescent="0.3">
      <c r="A340" s="70" t="s">
        <v>1112</v>
      </c>
      <c r="B340" s="71">
        <v>4</v>
      </c>
      <c r="C340" s="71">
        <v>0</v>
      </c>
    </row>
    <row r="341" spans="1:3" x14ac:dyDescent="0.3">
      <c r="A341" s="70" t="s">
        <v>127</v>
      </c>
      <c r="B341" s="71">
        <v>3</v>
      </c>
      <c r="C341" s="71">
        <v>3</v>
      </c>
    </row>
    <row r="342" spans="1:3" x14ac:dyDescent="0.3">
      <c r="A342" s="70" t="s">
        <v>87</v>
      </c>
      <c r="B342" s="71">
        <v>0</v>
      </c>
      <c r="C342" s="71">
        <v>1</v>
      </c>
    </row>
    <row r="343" spans="1:3" x14ac:dyDescent="0.3">
      <c r="A343" s="70" t="s">
        <v>85</v>
      </c>
      <c r="B343" s="71">
        <v>0</v>
      </c>
      <c r="C343" s="71">
        <v>0</v>
      </c>
    </row>
    <row r="344" spans="1:3" x14ac:dyDescent="0.3">
      <c r="A344" s="70" t="s">
        <v>145</v>
      </c>
      <c r="B344" s="71">
        <v>0</v>
      </c>
      <c r="C344" s="71">
        <v>0</v>
      </c>
    </row>
    <row r="345" spans="1:3" x14ac:dyDescent="0.3">
      <c r="A345" s="70" t="s">
        <v>1430</v>
      </c>
      <c r="B345" s="71">
        <v>2</v>
      </c>
      <c r="C345" s="71">
        <v>3</v>
      </c>
    </row>
    <row r="346" spans="1:3" x14ac:dyDescent="0.3">
      <c r="A346" s="70" t="s">
        <v>1403</v>
      </c>
      <c r="B346" s="71">
        <v>2</v>
      </c>
      <c r="C346" s="71">
        <v>0</v>
      </c>
    </row>
    <row r="347" spans="1:3" x14ac:dyDescent="0.3">
      <c r="A347" s="70" t="s">
        <v>1428</v>
      </c>
      <c r="B347" s="71">
        <v>0</v>
      </c>
      <c r="C347" s="71">
        <v>0</v>
      </c>
    </row>
    <row r="348" spans="1:3" x14ac:dyDescent="0.3">
      <c r="A348" s="70" t="s">
        <v>1379</v>
      </c>
      <c r="B348" s="71">
        <v>2</v>
      </c>
      <c r="C348" s="71">
        <v>2</v>
      </c>
    </row>
    <row r="349" spans="1:3" x14ac:dyDescent="0.3">
      <c r="A349" s="70" t="s">
        <v>1387</v>
      </c>
      <c r="B349" s="71">
        <v>6</v>
      </c>
      <c r="C349" s="71">
        <v>4</v>
      </c>
    </row>
    <row r="350" spans="1:3" x14ac:dyDescent="0.3">
      <c r="A350" s="70" t="s">
        <v>1457</v>
      </c>
      <c r="B350" s="71">
        <v>0</v>
      </c>
      <c r="C350" s="71">
        <v>0</v>
      </c>
    </row>
    <row r="351" spans="1:3" x14ac:dyDescent="0.3">
      <c r="A351" s="70" t="s">
        <v>1627</v>
      </c>
      <c r="B351" s="71">
        <v>0</v>
      </c>
      <c r="C351" s="71">
        <v>0</v>
      </c>
    </row>
    <row r="352" spans="1:3" x14ac:dyDescent="0.3">
      <c r="A352" s="70" t="s">
        <v>1246</v>
      </c>
      <c r="B352" s="71">
        <v>0</v>
      </c>
      <c r="C352" s="71">
        <v>0</v>
      </c>
    </row>
    <row r="353" spans="1:3" x14ac:dyDescent="0.3">
      <c r="A353" s="70" t="s">
        <v>1228</v>
      </c>
      <c r="B353" s="71">
        <v>0</v>
      </c>
      <c r="C353" s="71">
        <v>0</v>
      </c>
    </row>
    <row r="354" spans="1:3" x14ac:dyDescent="0.3">
      <c r="A354" s="70" t="s">
        <v>67</v>
      </c>
      <c r="B354" s="71">
        <v>3</v>
      </c>
      <c r="C354" s="71">
        <v>5</v>
      </c>
    </row>
    <row r="355" spans="1:3" x14ac:dyDescent="0.3">
      <c r="A355" s="70" t="s">
        <v>50</v>
      </c>
      <c r="B355" s="71">
        <v>9</v>
      </c>
      <c r="C355" s="71">
        <v>3</v>
      </c>
    </row>
    <row r="356" spans="1:3" x14ac:dyDescent="0.3">
      <c r="A356" s="70" t="s">
        <v>343</v>
      </c>
      <c r="B356" s="71">
        <v>0</v>
      </c>
      <c r="C356" s="71">
        <v>4</v>
      </c>
    </row>
    <row r="357" spans="1:3" x14ac:dyDescent="0.3">
      <c r="A357" s="70" t="s">
        <v>213</v>
      </c>
      <c r="B357" s="71">
        <v>0</v>
      </c>
      <c r="C357" s="71">
        <v>0</v>
      </c>
    </row>
    <row r="358" spans="1:3" x14ac:dyDescent="0.3">
      <c r="A358" s="70" t="s">
        <v>670</v>
      </c>
      <c r="B358" s="71">
        <v>0</v>
      </c>
      <c r="C358" s="71">
        <v>0</v>
      </c>
    </row>
    <row r="359" spans="1:3" x14ac:dyDescent="0.3">
      <c r="A359" s="70" t="s">
        <v>328</v>
      </c>
      <c r="B359" s="71">
        <v>4</v>
      </c>
      <c r="C359" s="71">
        <v>4</v>
      </c>
    </row>
    <row r="360" spans="1:3" x14ac:dyDescent="0.3">
      <c r="A360" s="70" t="s">
        <v>88</v>
      </c>
      <c r="B360" s="71">
        <v>2</v>
      </c>
      <c r="C360" s="71">
        <v>2</v>
      </c>
    </row>
    <row r="361" spans="1:3" x14ac:dyDescent="0.3">
      <c r="A361" s="70" t="s">
        <v>259</v>
      </c>
      <c r="B361" s="71">
        <v>2</v>
      </c>
      <c r="C361" s="71">
        <v>1</v>
      </c>
    </row>
    <row r="362" spans="1:3" x14ac:dyDescent="0.3">
      <c r="A362" s="70" t="s">
        <v>723</v>
      </c>
      <c r="B362" s="71">
        <v>8</v>
      </c>
      <c r="C362" s="71">
        <v>18</v>
      </c>
    </row>
    <row r="363" spans="1:3" x14ac:dyDescent="0.3">
      <c r="A363" s="70" t="s">
        <v>131</v>
      </c>
      <c r="B363" s="71">
        <v>0</v>
      </c>
      <c r="C363" s="71">
        <v>0</v>
      </c>
    </row>
    <row r="364" spans="1:3" x14ac:dyDescent="0.3">
      <c r="A364" s="70" t="s">
        <v>1591</v>
      </c>
      <c r="B364" s="71">
        <v>0</v>
      </c>
      <c r="C364" s="71">
        <v>0</v>
      </c>
    </row>
    <row r="365" spans="1:3" x14ac:dyDescent="0.3">
      <c r="A365" s="70" t="s">
        <v>368</v>
      </c>
      <c r="B365" s="71">
        <v>0</v>
      </c>
      <c r="C365" s="71">
        <v>6</v>
      </c>
    </row>
    <row r="366" spans="1:3" x14ac:dyDescent="0.3">
      <c r="A366" s="70" t="s">
        <v>56</v>
      </c>
      <c r="B366" s="71">
        <v>2</v>
      </c>
      <c r="C366" s="71">
        <v>5</v>
      </c>
    </row>
    <row r="367" spans="1:3" x14ac:dyDescent="0.3">
      <c r="A367" s="70" t="s">
        <v>1092</v>
      </c>
      <c r="B367" s="71">
        <v>1</v>
      </c>
      <c r="C367" s="71">
        <v>2</v>
      </c>
    </row>
    <row r="368" spans="1:3" x14ac:dyDescent="0.3">
      <c r="A368" s="70" t="s">
        <v>1206</v>
      </c>
      <c r="B368" s="71">
        <v>6</v>
      </c>
      <c r="C368" s="71">
        <v>6</v>
      </c>
    </row>
    <row r="369" spans="1:3" x14ac:dyDescent="0.3">
      <c r="A369" s="70" t="s">
        <v>1354</v>
      </c>
      <c r="B369" s="71">
        <v>0</v>
      </c>
      <c r="C369" s="71">
        <v>0</v>
      </c>
    </row>
    <row r="370" spans="1:3" x14ac:dyDescent="0.3">
      <c r="A370" s="70" t="s">
        <v>1407</v>
      </c>
      <c r="B370" s="71">
        <v>0</v>
      </c>
      <c r="C370" s="71">
        <v>0</v>
      </c>
    </row>
    <row r="371" spans="1:3" x14ac:dyDescent="0.3">
      <c r="A371" s="70" t="s">
        <v>1196</v>
      </c>
      <c r="B371" s="71">
        <v>11</v>
      </c>
      <c r="C371" s="71">
        <v>11</v>
      </c>
    </row>
    <row r="372" spans="1:3" x14ac:dyDescent="0.3">
      <c r="A372" s="70" t="s">
        <v>1410</v>
      </c>
      <c r="B372" s="71">
        <v>0</v>
      </c>
      <c r="C372" s="71">
        <v>0</v>
      </c>
    </row>
    <row r="373" spans="1:3" x14ac:dyDescent="0.3">
      <c r="A373" s="70" t="s">
        <v>1355</v>
      </c>
      <c r="B373" s="71">
        <v>0</v>
      </c>
      <c r="C373" s="71">
        <v>0</v>
      </c>
    </row>
    <row r="374" spans="1:3" x14ac:dyDescent="0.3">
      <c r="A374" s="70" t="s">
        <v>1372</v>
      </c>
      <c r="B374" s="71">
        <v>0</v>
      </c>
      <c r="C374" s="71">
        <v>2</v>
      </c>
    </row>
    <row r="375" spans="1:3" x14ac:dyDescent="0.3">
      <c r="A375" s="70" t="s">
        <v>1381</v>
      </c>
      <c r="B375" s="71">
        <v>0</v>
      </c>
      <c r="C375" s="71">
        <v>0</v>
      </c>
    </row>
    <row r="376" spans="1:3" x14ac:dyDescent="0.3">
      <c r="A376" s="70" t="s">
        <v>1202</v>
      </c>
      <c r="B376" s="71">
        <v>1</v>
      </c>
      <c r="C376" s="71">
        <v>1</v>
      </c>
    </row>
    <row r="377" spans="1:3" x14ac:dyDescent="0.3">
      <c r="A377" s="70" t="s">
        <v>934</v>
      </c>
      <c r="B377" s="71">
        <v>0</v>
      </c>
      <c r="C377" s="71">
        <v>0</v>
      </c>
    </row>
    <row r="378" spans="1:3" x14ac:dyDescent="0.3">
      <c r="A378" s="70" t="s">
        <v>1170</v>
      </c>
      <c r="B378" s="71">
        <v>0</v>
      </c>
      <c r="C378" s="71">
        <v>0</v>
      </c>
    </row>
    <row r="379" spans="1:3" x14ac:dyDescent="0.3">
      <c r="A379" s="70" t="s">
        <v>1197</v>
      </c>
      <c r="B379" s="71">
        <v>8</v>
      </c>
      <c r="C379" s="71">
        <v>8</v>
      </c>
    </row>
    <row r="380" spans="1:3" x14ac:dyDescent="0.3">
      <c r="A380" s="70" t="s">
        <v>1062</v>
      </c>
      <c r="B380" s="71">
        <v>0</v>
      </c>
      <c r="C380" s="71">
        <v>0</v>
      </c>
    </row>
    <row r="381" spans="1:3" x14ac:dyDescent="0.3">
      <c r="A381" s="70" t="s">
        <v>1727</v>
      </c>
      <c r="B381" s="71">
        <v>722</v>
      </c>
      <c r="C381" s="71">
        <v>1046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681"/>
  <sheetViews>
    <sheetView showGridLines="0" tabSelected="1" zoomScale="70" zoomScaleNormal="70" workbookViewId="0">
      <pane xSplit="7" ySplit="1" topLeftCell="CQ332" activePane="bottomRight" state="frozen"/>
      <selection pane="topRight" activeCell="G1" sqref="G1"/>
      <selection pane="bottomLeft" activeCell="A2" sqref="A2"/>
      <selection pane="bottomRight" activeCell="DB415" sqref="DB415"/>
    </sheetView>
  </sheetViews>
  <sheetFormatPr baseColWidth="10" defaultColWidth="11.5546875" defaultRowHeight="14.4" x14ac:dyDescent="0.3"/>
  <cols>
    <col min="1" max="1" width="45.5546875" customWidth="1"/>
    <col min="2" max="2" width="13" customWidth="1"/>
    <col min="3" max="3" width="14" customWidth="1"/>
    <col min="4" max="4" width="19.33203125" bestFit="1" customWidth="1"/>
    <col min="5" max="5" width="32.5546875" customWidth="1"/>
    <col min="6" max="6" width="17.6640625" customWidth="1"/>
    <col min="7" max="7" width="11.5546875" customWidth="1"/>
    <col min="8" max="9" width="9.33203125" bestFit="1" customWidth="1"/>
    <col min="10" max="10" width="15.5546875" bestFit="1" customWidth="1"/>
    <col min="11" max="11" width="12.33203125" customWidth="1"/>
    <col min="12" max="12" width="19" customWidth="1"/>
    <col min="13" max="13" width="12.6640625" bestFit="1" customWidth="1"/>
    <col min="14" max="15" width="14.33203125" customWidth="1"/>
    <col min="16" max="19" width="11.5546875" customWidth="1"/>
    <col min="20" max="21" width="18.44140625" customWidth="1"/>
    <col min="22" max="22" width="12.6640625" customWidth="1"/>
    <col min="23" max="23" width="10.5546875" customWidth="1"/>
    <col min="24" max="24" width="10.6640625" customWidth="1"/>
    <col min="25" max="25" width="14.5546875" style="55" customWidth="1"/>
    <col min="26" max="26" width="10.109375" customWidth="1"/>
    <col min="27" max="27" width="12.5546875" customWidth="1"/>
    <col min="42" max="42" width="9.88671875" customWidth="1"/>
    <col min="55" max="55" width="8.109375" customWidth="1"/>
    <col min="61" max="61" width="11.5546875" style="55"/>
    <col min="65" max="65" width="13.5546875" customWidth="1"/>
    <col min="80" max="80" width="18.6640625" bestFit="1" customWidth="1"/>
    <col min="81" max="81" width="16.6640625" bestFit="1" customWidth="1"/>
    <col min="82" max="82" width="18" bestFit="1" customWidth="1"/>
    <col min="83" max="83" width="12.44140625" bestFit="1" customWidth="1"/>
    <col min="84" max="84" width="25.6640625" bestFit="1" customWidth="1"/>
    <col min="85" max="85" width="35.6640625" bestFit="1" customWidth="1"/>
    <col min="86" max="86" width="28.88671875" bestFit="1" customWidth="1"/>
  </cols>
  <sheetData>
    <row r="1" spans="1:105" s="45" customFormat="1" ht="57.6" x14ac:dyDescent="0.3">
      <c r="A1" s="45" t="s">
        <v>1590</v>
      </c>
      <c r="B1" s="45" t="s">
        <v>0</v>
      </c>
      <c r="C1" s="54" t="s">
        <v>1</v>
      </c>
      <c r="D1" s="54" t="s">
        <v>2</v>
      </c>
      <c r="E1" s="54" t="s">
        <v>3</v>
      </c>
      <c r="F1" s="54" t="s">
        <v>1723</v>
      </c>
      <c r="G1" s="45" t="s">
        <v>4</v>
      </c>
      <c r="H1" s="45" t="s">
        <v>1604</v>
      </c>
      <c r="I1" s="45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s="45" t="s">
        <v>18</v>
      </c>
      <c r="W1" s="45" t="s">
        <v>19</v>
      </c>
      <c r="X1" s="45" t="s">
        <v>20</v>
      </c>
      <c r="Y1" s="54" t="s">
        <v>710</v>
      </c>
      <c r="Z1" s="45" t="s">
        <v>688</v>
      </c>
      <c r="AA1" s="45" t="s">
        <v>1606</v>
      </c>
      <c r="AB1" s="45" t="s">
        <v>1603</v>
      </c>
      <c r="AC1" s="45" t="s">
        <v>1616</v>
      </c>
      <c r="AD1" s="45" t="s">
        <v>1612</v>
      </c>
      <c r="AE1" s="45" t="s">
        <v>1613</v>
      </c>
      <c r="AF1" s="45" t="s">
        <v>1615</v>
      </c>
      <c r="AG1" s="45" t="s">
        <v>1614</v>
      </c>
      <c r="AH1" s="45" t="s">
        <v>1558</v>
      </c>
      <c r="AI1" s="45" t="s">
        <v>1560</v>
      </c>
      <c r="AJ1" s="45" t="s">
        <v>1601</v>
      </c>
      <c r="AK1" s="45" t="s">
        <v>1602</v>
      </c>
      <c r="AL1" s="45" t="s">
        <v>714</v>
      </c>
      <c r="AM1" s="54" t="s">
        <v>1587</v>
      </c>
      <c r="AN1" s="45" t="s">
        <v>1586</v>
      </c>
      <c r="AO1" s="54" t="s">
        <v>396</v>
      </c>
      <c r="AP1" s="45" t="s">
        <v>1611</v>
      </c>
      <c r="AQ1" s="54" t="s">
        <v>1617</v>
      </c>
      <c r="AR1" s="45" t="s">
        <v>1618</v>
      </c>
      <c r="AS1" s="45" t="s">
        <v>1619</v>
      </c>
      <c r="AT1" s="45" t="s">
        <v>1620</v>
      </c>
      <c r="AU1" s="45" t="s">
        <v>1621</v>
      </c>
      <c r="AV1" s="45" t="s">
        <v>1622</v>
      </c>
      <c r="AW1" s="45" t="s">
        <v>1623</v>
      </c>
      <c r="AX1" s="45" t="s">
        <v>1624</v>
      </c>
      <c r="AY1" s="45" t="s">
        <v>1625</v>
      </c>
      <c r="AZ1" s="54" t="s">
        <v>1634</v>
      </c>
      <c r="BA1" s="45" t="s">
        <v>1635</v>
      </c>
      <c r="BB1" s="45" t="s">
        <v>1636</v>
      </c>
      <c r="BC1" s="45" t="s">
        <v>1637</v>
      </c>
      <c r="BD1" s="45" t="s">
        <v>1638</v>
      </c>
      <c r="BE1" s="45" t="s">
        <v>1639</v>
      </c>
      <c r="BF1" s="45" t="s">
        <v>1640</v>
      </c>
      <c r="BG1" s="45" t="s">
        <v>1641</v>
      </c>
      <c r="BH1" s="45" t="s">
        <v>1642</v>
      </c>
      <c r="BI1" s="54" t="s">
        <v>1645</v>
      </c>
      <c r="BJ1" s="45" t="s">
        <v>1646</v>
      </c>
      <c r="BK1" s="54" t="s">
        <v>1666</v>
      </c>
      <c r="BL1" s="45" t="s">
        <v>1667</v>
      </c>
      <c r="BM1" s="45" t="s">
        <v>1668</v>
      </c>
      <c r="BN1" s="45" t="s">
        <v>1669</v>
      </c>
      <c r="BO1" s="45" t="s">
        <v>1670</v>
      </c>
      <c r="BP1" s="45" t="s">
        <v>1671</v>
      </c>
      <c r="BQ1" s="45" t="s">
        <v>1672</v>
      </c>
      <c r="BR1" s="45" t="s">
        <v>1673</v>
      </c>
      <c r="BS1" s="45" t="s">
        <v>1674</v>
      </c>
      <c r="BT1" s="62" t="s">
        <v>1680</v>
      </c>
      <c r="BU1" s="63" t="s">
        <v>1681</v>
      </c>
      <c r="BV1" s="63" t="s">
        <v>1682</v>
      </c>
      <c r="BW1" s="63" t="s">
        <v>1683</v>
      </c>
      <c r="BX1" s="63" t="s">
        <v>1684</v>
      </c>
      <c r="BY1" s="63" t="s">
        <v>1685</v>
      </c>
      <c r="BZ1" s="63" t="s">
        <v>1686</v>
      </c>
      <c r="CA1" s="63" t="s">
        <v>1687</v>
      </c>
      <c r="CB1" s="64" t="s">
        <v>1688</v>
      </c>
      <c r="CC1" s="64" t="s">
        <v>1689</v>
      </c>
      <c r="CD1" s="64" t="s">
        <v>1690</v>
      </c>
      <c r="CE1" s="64" t="s">
        <v>1691</v>
      </c>
      <c r="CF1" s="64" t="s">
        <v>1692</v>
      </c>
      <c r="CG1" s="64" t="s">
        <v>1693</v>
      </c>
      <c r="CH1" s="64" t="s">
        <v>1694</v>
      </c>
      <c r="CI1" s="45" t="s">
        <v>1605</v>
      </c>
      <c r="CJ1" s="45" t="s">
        <v>1700</v>
      </c>
      <c r="CK1" s="62" t="s">
        <v>1704</v>
      </c>
      <c r="CL1" s="63" t="s">
        <v>1705</v>
      </c>
      <c r="CM1" s="63" t="s">
        <v>1706</v>
      </c>
      <c r="CN1" s="63" t="s">
        <v>1707</v>
      </c>
      <c r="CO1" s="63" t="s">
        <v>1708</v>
      </c>
      <c r="CP1" s="63" t="s">
        <v>1709</v>
      </c>
      <c r="CQ1" s="63" t="s">
        <v>1710</v>
      </c>
      <c r="CR1" s="63" t="s">
        <v>1711</v>
      </c>
      <c r="CS1" s="62" t="s">
        <v>1722</v>
      </c>
      <c r="CT1" s="63" t="s">
        <v>1721</v>
      </c>
      <c r="CU1" s="63" t="s">
        <v>1720</v>
      </c>
      <c r="CV1" s="63" t="s">
        <v>1719</v>
      </c>
      <c r="CW1" s="63" t="s">
        <v>1718</v>
      </c>
      <c r="CX1" s="63" t="s">
        <v>1717</v>
      </c>
      <c r="CY1" s="63" t="s">
        <v>1716</v>
      </c>
      <c r="CZ1" s="63" t="s">
        <v>1715</v>
      </c>
      <c r="DA1" s="45" t="s">
        <v>1712</v>
      </c>
    </row>
    <row r="2" spans="1:105" hidden="1" x14ac:dyDescent="0.3">
      <c r="A2" t="str">
        <f>CONCATENATE(Tabla5[[#This Row],[TIENDA HMPV]],Tabla5[[#This Row],[LINEA]])</f>
        <v>454 - TIENDA VINCES 816AIRES</v>
      </c>
      <c r="B2" t="s">
        <v>691</v>
      </c>
      <c r="C2" s="55" t="s">
        <v>651</v>
      </c>
      <c r="D2" s="55" t="s">
        <v>39</v>
      </c>
      <c r="E2" s="55" t="s">
        <v>693</v>
      </c>
      <c r="F2" s="55" t="s">
        <v>1724</v>
      </c>
      <c r="G2" t="s">
        <v>25</v>
      </c>
      <c r="H2" s="42">
        <f>IFERROR(Tabla5[[#This Row],[VENTAS MABE]]/Tabla5[[#This Row],[CUOTA]],0)</f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V2" s="42">
        <v>0</v>
      </c>
      <c r="W2" s="42">
        <f>IFERROR(Tabla5[[#This Row],[TOTAL VENTA 38 SEMANA]]/Tabla5[[#This Row],[VENTA ACUM 38]],0)</f>
        <v>0</v>
      </c>
      <c r="X2" s="42" t="e">
        <f>VLOOKUP(Tabla5[[#This Row],[CLAVE]],[1]!QMI_5_SEMANA_SEP_22[[CLAVE]:[SHARE CADENA S2]],21,0)</f>
        <v>#REF!</v>
      </c>
      <c r="Y2" s="55" t="s">
        <v>734</v>
      </c>
      <c r="Z2" s="46">
        <f>+Tabla5[[#This Row],[VENTA ACUM 38]]+Tabla5[[#This Row],[venta total 39 acum]]</f>
        <v>0</v>
      </c>
      <c r="AA2" s="46">
        <v>0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2">
        <f>IFERROR(Tabla5[[#This Row],[VENTAS MABE]]/Tabla5[[#This Row],[VENTAS INDURAMA]],0)</f>
        <v>0</v>
      </c>
      <c r="AI2" t="s">
        <v>1675</v>
      </c>
      <c r="AK2" s="42"/>
      <c r="AL2" t="s">
        <v>727</v>
      </c>
      <c r="AM2" s="55" t="s">
        <v>1154</v>
      </c>
      <c r="AO2" s="55" t="s">
        <v>435</v>
      </c>
      <c r="AP2">
        <v>0</v>
      </c>
      <c r="AQ2" s="55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f>SUM(Tabla5[[#This Row],[VENTA MABE 1 SEMANA OCT]:[VENTAS OTROS 1 SEMANA OCT]])</f>
        <v>0</v>
      </c>
      <c r="AY2" s="46">
        <v>1.6430020283975666</v>
      </c>
      <c r="AZ2" s="55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f>SUM(Tabla5[[#This Row],[VENTA MABE 2 SEMANA OCT]:[VENTAS OTROS 2 SEMANA OCT]])</f>
        <v>1</v>
      </c>
      <c r="BH2" t="s">
        <v>758</v>
      </c>
      <c r="BI2" s="55" t="s">
        <v>651</v>
      </c>
      <c r="BJ2">
        <v>18.999999999999993</v>
      </c>
      <c r="BK2" s="55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f>SUM(Tabla5[[#This Row],[VENTA MABE 3 SEMANA OCT]:[VENTAS OTROS 3 SEMANA OCT]])</f>
        <v>0</v>
      </c>
      <c r="BS2" s="42">
        <v>0.15</v>
      </c>
      <c r="BT2" s="55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f>SUM(Tabla5[[#This Row],[VENTA MABE 4 SEMANA OCT]:[VENTAS OTROS 4 SEMANA OCT]])</f>
        <v>0</v>
      </c>
      <c r="CI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" t="s">
        <v>1703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f>SUM(Tabla5[[#This Row],[VENTA MABE 1 SEMANA NOV]:[VENTAS OTROS 1 SEMANA NOV]])</f>
        <v>0</v>
      </c>
      <c r="CS2">
        <f>IFERROR(VLOOKUP(Tabla5[[#This Row],[CLAVE]],[2]VENTAS!$F$2:$L$1501,2,0),0)</f>
        <v>0</v>
      </c>
      <c r="CT2">
        <f>IFERROR(VLOOKUP(Tabla5[[#This Row],[CLAVE]],[2]VENTAS!$F$2:$L$1501,3,0),0)</f>
        <v>0</v>
      </c>
      <c r="CU2">
        <f>IFERROR(VLOOKUP(Tabla5[[#This Row],[CLAVE]],[2]VENTAS!$F$2:$L$1501,4,0),0)</f>
        <v>0</v>
      </c>
      <c r="CV2">
        <f>IFERROR(VLOOKUP(Tabla5[[#This Row],[CLAVE]],[2]VENTAS!$F$2:$L$1501,5,0),0)</f>
        <v>0</v>
      </c>
      <c r="CW2">
        <f>IFERROR(VLOOKUP(Tabla5[[#This Row],[CLAVE]],[2]VENTAS!$F$2:$L$1501,6,0),0)</f>
        <v>0</v>
      </c>
      <c r="CX2">
        <f>IFERROR(VLOOKUP(Tabla5[[#This Row],[CLAVE]],[2]VENTAS!$F$2:$L$1501,7,0),0)</f>
        <v>0</v>
      </c>
      <c r="CY2">
        <f>IFERROR(VLOOKUP(Tabla5[[#This Row],[CLAVE]],[2]VENTAS!$F$2:$R$1501,13,0),0)</f>
        <v>0</v>
      </c>
      <c r="CZ2">
        <f>SUM(Tabla5[[#This Row],[VENTA MABE 2 SEMANA NOV]:[VENTAS OTROS 2 SEMANA NOV]])</f>
        <v>0</v>
      </c>
      <c r="DA2" s="46">
        <v>1.8255578093306295</v>
      </c>
    </row>
    <row r="3" spans="1:105" hidden="1" x14ac:dyDescent="0.3">
      <c r="A3" t="str">
        <f>CONCATENATE(Tabla5[[#This Row],[TIENDA HMPV]],Tabla5[[#This Row],[LINEA]])</f>
        <v>454 - TIENDA VINCES 816COCINAS</v>
      </c>
      <c r="B3" t="s">
        <v>691</v>
      </c>
      <c r="C3" s="55" t="s">
        <v>651</v>
      </c>
      <c r="D3" s="55" t="s">
        <v>39</v>
      </c>
      <c r="E3" s="55" t="s">
        <v>693</v>
      </c>
      <c r="F3" s="55" t="s">
        <v>1724</v>
      </c>
      <c r="G3" t="s">
        <v>26</v>
      </c>
      <c r="H3" s="42">
        <f>IFERROR(Tabla5[[#This Row],[VENTAS MABE]]/Tabla5[[#This Row],[CUOTA]],0)</f>
        <v>0.4</v>
      </c>
      <c r="I3">
        <v>5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V3" s="42">
        <v>0.5</v>
      </c>
      <c r="W3" s="42">
        <f>IFERROR(Tabla5[[#This Row],[TOTAL VENTA 38 SEMANA]]/Tabla5[[#This Row],[VENTA ACUM 38]],0)</f>
        <v>0.5</v>
      </c>
      <c r="X3" s="42" t="e">
        <f>VLOOKUP(Tabla5[[#This Row],[CLAVE]],[1]!QMI_5_SEMANA_SEP_22[[CLAVE]:[SHARE CADENA S2]],21,0)</f>
        <v>#REF!</v>
      </c>
      <c r="Y3" s="55" t="s">
        <v>734</v>
      </c>
      <c r="Z3" s="46">
        <f>+Tabla5[[#This Row],[VENTA ACUM 38]]+Tabla5[[#This Row],[venta total 39 acum]]</f>
        <v>5</v>
      </c>
      <c r="AA3" s="46">
        <v>2</v>
      </c>
      <c r="AB3" s="46">
        <v>2</v>
      </c>
      <c r="AC3" s="46">
        <v>4</v>
      </c>
      <c r="AD3" s="46">
        <v>1</v>
      </c>
      <c r="AE3" s="46">
        <v>1</v>
      </c>
      <c r="AF3" s="46">
        <v>1</v>
      </c>
      <c r="AG3" s="46">
        <v>6</v>
      </c>
      <c r="AH3" s="42">
        <f>IFERROR(Tabla5[[#This Row],[VENTAS MABE]]/Tabla5[[#This Row],[VENTAS INDURAMA]],0)</f>
        <v>1</v>
      </c>
      <c r="AI3" t="s">
        <v>1675</v>
      </c>
      <c r="AK3" s="42"/>
      <c r="AL3" t="s">
        <v>727</v>
      </c>
      <c r="AM3" s="55" t="s">
        <v>1154</v>
      </c>
      <c r="AO3" s="55" t="s">
        <v>435</v>
      </c>
      <c r="AP3">
        <v>4</v>
      </c>
      <c r="AQ3" s="55">
        <v>0</v>
      </c>
      <c r="AR3">
        <v>2</v>
      </c>
      <c r="AS3">
        <v>0</v>
      </c>
      <c r="AT3">
        <v>0</v>
      </c>
      <c r="AU3">
        <v>0</v>
      </c>
      <c r="AV3">
        <v>0</v>
      </c>
      <c r="AW3">
        <v>0</v>
      </c>
      <c r="AX3">
        <f>SUM(Tabla5[[#This Row],[VENTA MABE 1 SEMANA OCT]:[VENTAS OTROS 1 SEMANA OCT]])</f>
        <v>2</v>
      </c>
      <c r="AY3" s="46">
        <v>5.1509509388020236</v>
      </c>
      <c r="AZ3" s="55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SUM(Tabla5[[#This Row],[VENTA MABE 2 SEMANA OCT]:[VENTAS OTROS 2 SEMANA OCT]])</f>
        <v>0</v>
      </c>
      <c r="BH3" t="s">
        <v>758</v>
      </c>
      <c r="BI3" s="55" t="s">
        <v>651</v>
      </c>
      <c r="BJ3">
        <v>18.999999999999993</v>
      </c>
      <c r="BK3" s="55">
        <v>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f>SUM(Tabla5[[#This Row],[VENTA MABE 3 SEMANA OCT]:[VENTAS OTROS 3 SEMANA OCT]])</f>
        <v>2</v>
      </c>
      <c r="BS3" s="42">
        <v>0.4</v>
      </c>
      <c r="BT3" s="55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f>SUM(Tabla5[[#This Row],[VENTA MABE 4 SEMANA OCT]:[VENTAS OTROS 4 SEMANA OCT]])</f>
        <v>1</v>
      </c>
      <c r="CI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3" t="s">
        <v>1703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f>SUM(Tabla5[[#This Row],[VENTA MABE 1 SEMANA NOV]:[VENTAS OTROS 1 SEMANA NOV]])</f>
        <v>1</v>
      </c>
      <c r="CS3">
        <f>IFERROR(VLOOKUP(Tabla5[[#This Row],[CLAVE]],[2]VENTAS!$F$2:$L$1501,2,0),0)</f>
        <v>0</v>
      </c>
      <c r="CT3">
        <f>IFERROR(VLOOKUP(Tabla5[[#This Row],[CLAVE]],[2]VENTAS!$F$2:$L$1501,3,0),0)</f>
        <v>2</v>
      </c>
      <c r="CU3">
        <f>IFERROR(VLOOKUP(Tabla5[[#This Row],[CLAVE]],[2]VENTAS!$F$2:$L$1501,4,0),0)</f>
        <v>0</v>
      </c>
      <c r="CV3">
        <f>IFERROR(VLOOKUP(Tabla5[[#This Row],[CLAVE]],[2]VENTAS!$F$2:$L$1501,5,0),0)</f>
        <v>0</v>
      </c>
      <c r="CW3">
        <f>IFERROR(VLOOKUP(Tabla5[[#This Row],[CLAVE]],[2]VENTAS!$F$2:$L$1501,6,0),0)</f>
        <v>0</v>
      </c>
      <c r="CX3">
        <f>IFERROR(VLOOKUP(Tabla5[[#This Row],[CLAVE]],[2]VENTAS!$F$2:$L$1501,7,0),0)</f>
        <v>0</v>
      </c>
      <c r="CY3">
        <f>IFERROR(VLOOKUP(Tabla5[[#This Row],[CLAVE]],[2]VENTAS!$F$2:$R$1501,13,0),0)</f>
        <v>0</v>
      </c>
      <c r="CZ3">
        <f>SUM(Tabla5[[#This Row],[VENTA MABE 2 SEMANA NOV]:[VENTAS OTROS 2 SEMANA NOV]])</f>
        <v>2</v>
      </c>
      <c r="DA3" s="46">
        <v>22</v>
      </c>
    </row>
    <row r="4" spans="1:105" hidden="1" x14ac:dyDescent="0.3">
      <c r="A4" t="str">
        <f>CONCATENATE(Tabla5[[#This Row],[TIENDA HMPV]],Tabla5[[#This Row],[LINEA]])</f>
        <v>454 - TIENDA VINCES 816EMPOTRE</v>
      </c>
      <c r="B4" t="s">
        <v>691</v>
      </c>
      <c r="C4" s="55" t="s">
        <v>651</v>
      </c>
      <c r="D4" s="55" t="s">
        <v>39</v>
      </c>
      <c r="E4" s="55" t="s">
        <v>693</v>
      </c>
      <c r="F4" s="55" t="s">
        <v>1724</v>
      </c>
      <c r="G4" t="s">
        <v>32</v>
      </c>
      <c r="H4" s="42">
        <f>IFERROR(Tabla5[[#This Row],[VENTAS MABE]]/Tabla5[[#This Row],[CUOTA]],0)</f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V4" s="42">
        <v>0</v>
      </c>
      <c r="W4" s="42">
        <f>IFERROR(Tabla5[[#This Row],[TOTAL VENTA 38 SEMANA]]/Tabla5[[#This Row],[VENTA ACUM 38]],0)</f>
        <v>0</v>
      </c>
      <c r="X4" s="42" t="e">
        <f>VLOOKUP(Tabla5[[#This Row],[CLAVE]],[1]!QMI_5_SEMANA_SEP_22[[CLAVE]:[SHARE CADENA S2]],21,0)</f>
        <v>#REF!</v>
      </c>
      <c r="Y4" s="55" t="s">
        <v>734</v>
      </c>
      <c r="Z4" s="46">
        <f>+Tabla5[[#This Row],[VENTA ACUM 38]]+Tabla5[[#This Row],[venta total 39 acum]]</f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2">
        <f>IFERROR(Tabla5[[#This Row],[VENTAS MABE]]/Tabla5[[#This Row],[VENTAS INDURAMA]],0)</f>
        <v>0</v>
      </c>
      <c r="AI4" t="s">
        <v>1675</v>
      </c>
      <c r="AK4" s="42"/>
      <c r="AL4" t="s">
        <v>727</v>
      </c>
      <c r="AM4" s="55" t="s">
        <v>1154</v>
      </c>
      <c r="AO4" s="55" t="s">
        <v>435</v>
      </c>
      <c r="AP4">
        <v>0</v>
      </c>
      <c r="AQ4" s="55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f>SUM(Tabla5[[#This Row],[VENTA MABE 1 SEMANA OCT]:[VENTAS OTROS 1 SEMANA OCT]])</f>
        <v>0</v>
      </c>
      <c r="AY4" s="46">
        <v>0</v>
      </c>
      <c r="AZ4" s="55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f>SUM(Tabla5[[#This Row],[VENTA MABE 2 SEMANA OCT]:[VENTAS OTROS 2 SEMANA OCT]])</f>
        <v>0</v>
      </c>
      <c r="BH4" t="s">
        <v>758</v>
      </c>
      <c r="BI4" s="55" t="s">
        <v>651</v>
      </c>
      <c r="BJ4">
        <v>18.999999999999993</v>
      </c>
      <c r="BK4" s="55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f>SUM(Tabla5[[#This Row],[VENTA MABE 3 SEMANA OCT]:[VENTAS OTROS 3 SEMANA OCT]])</f>
        <v>0</v>
      </c>
      <c r="BS4" s="42">
        <v>0</v>
      </c>
      <c r="BT4" s="55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f>SUM(Tabla5[[#This Row],[VENTA MABE 4 SEMANA OCT]:[VENTAS OTROS 4 SEMANA OCT]])</f>
        <v>0</v>
      </c>
      <c r="CI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" s="66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f>SUM(Tabla5[[#This Row],[VENTA MABE 1 SEMANA NOV]:[VENTAS OTROS 1 SEMANA NOV]])</f>
        <v>0</v>
      </c>
      <c r="CS4">
        <f>IFERROR(VLOOKUP(Tabla5[[#This Row],[CLAVE]],[2]VENTAS!$F$2:$L$1501,2,0),0)</f>
        <v>0</v>
      </c>
      <c r="CT4">
        <f>IFERROR(VLOOKUP(Tabla5[[#This Row],[CLAVE]],[2]VENTAS!$F$2:$L$1501,3,0),0)</f>
        <v>0</v>
      </c>
      <c r="CU4">
        <f>IFERROR(VLOOKUP(Tabla5[[#This Row],[CLAVE]],[2]VENTAS!$F$2:$L$1501,4,0),0)</f>
        <v>0</v>
      </c>
      <c r="CV4">
        <f>IFERROR(VLOOKUP(Tabla5[[#This Row],[CLAVE]],[2]VENTAS!$F$2:$L$1501,5,0),0)</f>
        <v>0</v>
      </c>
      <c r="CW4">
        <f>IFERROR(VLOOKUP(Tabla5[[#This Row],[CLAVE]],[2]VENTAS!$F$2:$L$1501,6,0),0)</f>
        <v>0</v>
      </c>
      <c r="CX4">
        <f>IFERROR(VLOOKUP(Tabla5[[#This Row],[CLAVE]],[2]VENTAS!$F$2:$L$1501,7,0),0)</f>
        <v>0</v>
      </c>
      <c r="CY4">
        <f>IFERROR(VLOOKUP(Tabla5[[#This Row],[CLAVE]],[2]VENTAS!$F$2:$R$1501,13,0),0)</f>
        <v>0</v>
      </c>
      <c r="CZ4">
        <f>SUM(Tabla5[[#This Row],[VENTA MABE 2 SEMANA NOV]:[VENTAS OTROS 2 SEMANA NOV]])</f>
        <v>0</v>
      </c>
      <c r="DA4" s="46">
        <v>0</v>
      </c>
    </row>
    <row r="5" spans="1:105" hidden="1" x14ac:dyDescent="0.3">
      <c r="A5" t="str">
        <f>CONCATENATE(Tabla5[[#This Row],[TIENDA HMPV]],Tabla5[[#This Row],[LINEA]])</f>
        <v>454 - TIENDA VINCES 816GLOBALES</v>
      </c>
      <c r="B5" t="s">
        <v>691</v>
      </c>
      <c r="C5" s="55" t="s">
        <v>651</v>
      </c>
      <c r="D5" s="55" t="s">
        <v>39</v>
      </c>
      <c r="E5" s="55" t="s">
        <v>693</v>
      </c>
      <c r="F5" s="55" t="s">
        <v>1724</v>
      </c>
      <c r="G5" t="s">
        <v>27</v>
      </c>
      <c r="H5" s="42">
        <f>IFERROR(Tabla5[[#This Row],[VENTAS MABE]]/Tabla5[[#This Row],[CUOTA]],0)</f>
        <v>0.5</v>
      </c>
      <c r="I5">
        <v>2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V5" s="42">
        <v>1</v>
      </c>
      <c r="W5" s="42">
        <f>IFERROR(Tabla5[[#This Row],[TOTAL VENTA 38 SEMANA]]/Tabla5[[#This Row],[VENTA ACUM 38]],0)</f>
        <v>1</v>
      </c>
      <c r="X5" s="42" t="e">
        <f>VLOOKUP(Tabla5[[#This Row],[CLAVE]],[1]!QMI_5_SEMANA_SEP_22[[CLAVE]:[SHARE CADENA S2]],21,0)</f>
        <v>#REF!</v>
      </c>
      <c r="Y5" s="55" t="s">
        <v>734</v>
      </c>
      <c r="Z5" s="46">
        <f>+Tabla5[[#This Row],[VENTA ACUM 38]]+Tabla5[[#This Row],[venta total 39 acum]]</f>
        <v>1</v>
      </c>
      <c r="AA5" s="46">
        <v>0</v>
      </c>
      <c r="AB5" s="46">
        <v>1</v>
      </c>
      <c r="AC5" s="46">
        <v>1</v>
      </c>
      <c r="AD5" s="46">
        <v>0</v>
      </c>
      <c r="AE5" s="46">
        <v>0</v>
      </c>
      <c r="AF5" s="46">
        <v>0</v>
      </c>
      <c r="AG5" s="46">
        <v>0</v>
      </c>
      <c r="AH5" s="42">
        <f>IFERROR(Tabla5[[#This Row],[VENTAS MABE]]/Tabla5[[#This Row],[VENTAS INDURAMA]],0)</f>
        <v>0</v>
      </c>
      <c r="AI5" t="s">
        <v>1675</v>
      </c>
      <c r="AK5" s="42"/>
      <c r="AL5" t="s">
        <v>727</v>
      </c>
      <c r="AM5" s="55" t="s">
        <v>1154</v>
      </c>
      <c r="AO5" s="55" t="s">
        <v>435</v>
      </c>
      <c r="AP5">
        <v>0</v>
      </c>
      <c r="AQ5" s="5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f>SUM(Tabla5[[#This Row],[VENTA MABE 1 SEMANA OCT]:[VENTAS OTROS 1 SEMANA OCT]])</f>
        <v>0</v>
      </c>
      <c r="AY5" s="46">
        <v>1</v>
      </c>
      <c r="AZ5" s="5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f>SUM(Tabla5[[#This Row],[VENTA MABE 2 SEMANA OCT]:[VENTAS OTROS 2 SEMANA OCT]])</f>
        <v>0</v>
      </c>
      <c r="BH5" t="s">
        <v>758</v>
      </c>
      <c r="BI5" s="55" t="s">
        <v>651</v>
      </c>
      <c r="BJ5">
        <v>18.999999999999993</v>
      </c>
      <c r="BK5" s="5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f>SUM(Tabla5[[#This Row],[VENTA MABE 3 SEMANA OCT]:[VENTAS OTROS 3 SEMANA OCT]])</f>
        <v>1</v>
      </c>
      <c r="BS5" s="42">
        <v>0</v>
      </c>
      <c r="BT5" s="5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f>SUM(Tabla5[[#This Row],[VENTA MABE 4 SEMANA OCT]:[VENTAS OTROS 4 SEMANA OCT]])</f>
        <v>0</v>
      </c>
      <c r="CI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" t="s">
        <v>1703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f>SUM(Tabla5[[#This Row],[VENTA MABE 1 SEMANA NOV]:[VENTAS OTROS 1 SEMANA NOV]])</f>
        <v>1</v>
      </c>
      <c r="CS5">
        <f>IFERROR(VLOOKUP(Tabla5[[#This Row],[CLAVE]],[2]VENTAS!$F$2:$L$1501,2,0),0)</f>
        <v>0</v>
      </c>
      <c r="CT5">
        <f>IFERROR(VLOOKUP(Tabla5[[#This Row],[CLAVE]],[2]VENTAS!$F$2:$L$1501,3,0),0)</f>
        <v>0</v>
      </c>
      <c r="CU5">
        <f>IFERROR(VLOOKUP(Tabla5[[#This Row],[CLAVE]],[2]VENTAS!$F$2:$L$1501,4,0),0)</f>
        <v>0</v>
      </c>
      <c r="CV5">
        <f>IFERROR(VLOOKUP(Tabla5[[#This Row],[CLAVE]],[2]VENTAS!$F$2:$L$1501,5,0),0)</f>
        <v>0</v>
      </c>
      <c r="CW5">
        <f>IFERROR(VLOOKUP(Tabla5[[#This Row],[CLAVE]],[2]VENTAS!$F$2:$L$1501,6,0),0)</f>
        <v>0</v>
      </c>
      <c r="CX5">
        <f>IFERROR(VLOOKUP(Tabla5[[#This Row],[CLAVE]],[2]VENTAS!$F$2:$L$1501,7,0),0)</f>
        <v>0</v>
      </c>
      <c r="CY5">
        <f>IFERROR(VLOOKUP(Tabla5[[#This Row],[CLAVE]],[2]VENTAS!$F$2:$R$1501,13,0),0)</f>
        <v>0</v>
      </c>
      <c r="CZ5">
        <f>SUM(Tabla5[[#This Row],[VENTA MABE 2 SEMANA NOV]:[VENTAS OTROS 2 SEMANA NOV]])</f>
        <v>0</v>
      </c>
      <c r="DA5" s="46">
        <v>3.3109959588030198</v>
      </c>
    </row>
    <row r="6" spans="1:105" hidden="1" x14ac:dyDescent="0.3">
      <c r="A6" t="str">
        <f>CONCATENATE(Tabla5[[#This Row],[TIENDA HMPV]],Tabla5[[#This Row],[LINEA]])</f>
        <v>454 - TIENDA VINCES 816LAVADO</v>
      </c>
      <c r="B6" t="s">
        <v>691</v>
      </c>
      <c r="C6" s="55" t="s">
        <v>651</v>
      </c>
      <c r="D6" s="55" t="s">
        <v>39</v>
      </c>
      <c r="E6" s="55" t="s">
        <v>693</v>
      </c>
      <c r="F6" s="55" t="s">
        <v>1724</v>
      </c>
      <c r="G6" t="s">
        <v>28</v>
      </c>
      <c r="H6" s="42">
        <f>IFERROR(Tabla5[[#This Row],[VENTAS MABE]]/Tabla5[[#This Row],[CUOTA]],0)</f>
        <v>0.75</v>
      </c>
      <c r="I6">
        <v>4</v>
      </c>
      <c r="J6">
        <v>3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V6" s="42">
        <v>0.75</v>
      </c>
      <c r="W6" s="42">
        <f>IFERROR(Tabla5[[#This Row],[TOTAL VENTA 38 SEMANA]]/Tabla5[[#This Row],[VENTA ACUM 38]],0)</f>
        <v>0.75</v>
      </c>
      <c r="X6" s="42" t="e">
        <f>VLOOKUP(Tabla5[[#This Row],[CLAVE]],[1]!QMI_5_SEMANA_SEP_22[[CLAVE]:[SHARE CADENA S2]],21,0)</f>
        <v>#REF!</v>
      </c>
      <c r="Y6" s="55" t="s">
        <v>734</v>
      </c>
      <c r="Z6" s="46">
        <f>+Tabla5[[#This Row],[VENTA ACUM 38]]+Tabla5[[#This Row],[venta total 39 acum]]</f>
        <v>5</v>
      </c>
      <c r="AA6" s="46">
        <v>2</v>
      </c>
      <c r="AB6" s="46">
        <v>3</v>
      </c>
      <c r="AC6" s="46">
        <v>4</v>
      </c>
      <c r="AD6" s="46">
        <v>1</v>
      </c>
      <c r="AE6" s="46">
        <v>1</v>
      </c>
      <c r="AF6" s="46">
        <v>1</v>
      </c>
      <c r="AG6" s="46">
        <v>3</v>
      </c>
      <c r="AH6" s="42">
        <f>IFERROR(Tabla5[[#This Row],[VENTAS MABE]]/Tabla5[[#This Row],[VENTAS INDURAMA]],0)</f>
        <v>3</v>
      </c>
      <c r="AI6" t="s">
        <v>1675</v>
      </c>
      <c r="AK6" s="42"/>
      <c r="AL6" t="s">
        <v>727</v>
      </c>
      <c r="AM6" s="55" t="s">
        <v>1154</v>
      </c>
      <c r="AO6" s="55" t="s">
        <v>435</v>
      </c>
      <c r="AP6">
        <v>2</v>
      </c>
      <c r="AQ6" s="55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f>SUM(Tabla5[[#This Row],[VENTA MABE 1 SEMANA OCT]:[VENTAS OTROS 1 SEMANA OCT]])</f>
        <v>0</v>
      </c>
      <c r="AY6" s="46">
        <v>3.6609867272750094</v>
      </c>
      <c r="AZ6" s="55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f>SUM(Tabla5[[#This Row],[VENTA MABE 2 SEMANA OCT]:[VENTAS OTROS 2 SEMANA OCT]])</f>
        <v>1</v>
      </c>
      <c r="BH6" t="s">
        <v>758</v>
      </c>
      <c r="BI6" s="55" t="s">
        <v>651</v>
      </c>
      <c r="BJ6">
        <v>18.999999999999993</v>
      </c>
      <c r="BK6" s="55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f>SUM(Tabla5[[#This Row],[VENTA MABE 3 SEMANA OCT]:[VENTAS OTROS 3 SEMANA OCT]])</f>
        <v>1</v>
      </c>
      <c r="BS6" s="42">
        <v>0.12</v>
      </c>
      <c r="BT6" s="55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f>SUM(Tabla5[[#This Row],[VENTA MABE 4 SEMANA OCT]:[VENTAS OTROS 4 SEMANA OCT]])</f>
        <v>1</v>
      </c>
      <c r="CI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" t="s">
        <v>1703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f>SUM(Tabla5[[#This Row],[VENTA MABE 1 SEMANA NOV]:[VENTAS OTROS 1 SEMANA NOV]])</f>
        <v>0</v>
      </c>
      <c r="CS6">
        <f>IFERROR(VLOOKUP(Tabla5[[#This Row],[CLAVE]],[2]VENTAS!$F$2:$L$1501,2,0),0)</f>
        <v>0</v>
      </c>
      <c r="CT6">
        <f>IFERROR(VLOOKUP(Tabla5[[#This Row],[CLAVE]],[2]VENTAS!$F$2:$L$1501,3,0),0)</f>
        <v>0</v>
      </c>
      <c r="CU6">
        <f>IFERROR(VLOOKUP(Tabla5[[#This Row],[CLAVE]],[2]VENTAS!$F$2:$L$1501,4,0),0)</f>
        <v>0</v>
      </c>
      <c r="CV6">
        <f>IFERROR(VLOOKUP(Tabla5[[#This Row],[CLAVE]],[2]VENTAS!$F$2:$L$1501,5,0),0)</f>
        <v>0</v>
      </c>
      <c r="CW6">
        <f>IFERROR(VLOOKUP(Tabla5[[#This Row],[CLAVE]],[2]VENTAS!$F$2:$L$1501,6,0),0)</f>
        <v>0</v>
      </c>
      <c r="CX6">
        <f>IFERROR(VLOOKUP(Tabla5[[#This Row],[CLAVE]],[2]VENTAS!$F$2:$L$1501,7,0),0)</f>
        <v>0</v>
      </c>
      <c r="CY6">
        <f>IFERROR(VLOOKUP(Tabla5[[#This Row],[CLAVE]],[2]VENTAS!$F$2:$R$1501,13,0),0)</f>
        <v>0</v>
      </c>
      <c r="CZ6">
        <f>SUM(Tabla5[[#This Row],[VENTA MABE 2 SEMANA NOV]:[VENTAS OTROS 2 SEMANA NOV]])</f>
        <v>0</v>
      </c>
      <c r="DA6" s="46">
        <v>10.975453663370425</v>
      </c>
    </row>
    <row r="7" spans="1:105" hidden="1" x14ac:dyDescent="0.3">
      <c r="A7" t="str">
        <f>CONCATENATE(Tabla5[[#This Row],[TIENDA HMPV]],Tabla5[[#This Row],[LINEA]])</f>
        <v>454 - TIENDA VINCES 816REFRIGERACIÓN</v>
      </c>
      <c r="B7" t="s">
        <v>691</v>
      </c>
      <c r="C7" s="55" t="s">
        <v>651</v>
      </c>
      <c r="D7" s="55" t="s">
        <v>39</v>
      </c>
      <c r="E7" s="55" t="s">
        <v>693</v>
      </c>
      <c r="F7" s="55" t="s">
        <v>1724</v>
      </c>
      <c r="G7" t="s">
        <v>29</v>
      </c>
      <c r="H7" s="42">
        <f>IFERROR(Tabla5[[#This Row],[VENTAS MABE]]/Tabla5[[#This Row],[CUOTA]],0)</f>
        <v>0.1111111111111111</v>
      </c>
      <c r="I7">
        <v>9</v>
      </c>
      <c r="J7">
        <v>1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V7" s="42">
        <v>0.33333333333333331</v>
      </c>
      <c r="W7" s="42">
        <f>IFERROR(Tabla5[[#This Row],[TOTAL VENTA 38 SEMANA]]/Tabla5[[#This Row],[VENTA ACUM 38]],0)</f>
        <v>0.33333333333333331</v>
      </c>
      <c r="X7" s="42" t="e">
        <f>VLOOKUP(Tabla5[[#This Row],[CLAVE]],[1]!QMI_5_SEMANA_SEP_22[[CLAVE]:[SHARE CADENA S2]],21,0)</f>
        <v>#REF!</v>
      </c>
      <c r="Y7" s="55" t="s">
        <v>734</v>
      </c>
      <c r="Z7" s="46">
        <f>+Tabla5[[#This Row],[VENTA ACUM 38]]+Tabla5[[#This Row],[venta total 39 acum]]</f>
        <v>5</v>
      </c>
      <c r="AA7" s="46">
        <v>1</v>
      </c>
      <c r="AB7" s="46">
        <v>1</v>
      </c>
      <c r="AC7" s="46">
        <v>3</v>
      </c>
      <c r="AD7" s="46">
        <v>2</v>
      </c>
      <c r="AE7" s="46">
        <v>0</v>
      </c>
      <c r="AF7" s="46">
        <v>2</v>
      </c>
      <c r="AG7" s="46">
        <v>4</v>
      </c>
      <c r="AH7" s="42">
        <f>IFERROR(Tabla5[[#This Row],[VENTAS MABE]]/Tabla5[[#This Row],[VENTAS INDURAMA]],0)</f>
        <v>0.25</v>
      </c>
      <c r="AI7" t="s">
        <v>1675</v>
      </c>
      <c r="AK7" s="42"/>
      <c r="AL7" t="s">
        <v>727</v>
      </c>
      <c r="AM7" s="55" t="s">
        <v>1154</v>
      </c>
      <c r="AO7" s="55" t="s">
        <v>435</v>
      </c>
      <c r="AP7">
        <v>3</v>
      </c>
      <c r="AQ7" s="55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f>SUM(Tabla5[[#This Row],[VENTA MABE 1 SEMANA OCT]:[VENTAS OTROS 1 SEMANA OCT]])</f>
        <v>1</v>
      </c>
      <c r="AY7" s="46">
        <v>5.6997814844006651</v>
      </c>
      <c r="AZ7" s="55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f>SUM(Tabla5[[#This Row],[VENTA MABE 2 SEMANA OCT]:[VENTAS OTROS 2 SEMANA OCT]])</f>
        <v>1</v>
      </c>
      <c r="BH7" t="s">
        <v>758</v>
      </c>
      <c r="BI7" s="55" t="s">
        <v>651</v>
      </c>
      <c r="BJ7">
        <v>18.999999999999993</v>
      </c>
      <c r="BK7" s="55">
        <v>1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f>SUM(Tabla5[[#This Row],[VENTA MABE 3 SEMANA OCT]:[VENTAS OTROS 3 SEMANA OCT]])</f>
        <v>2</v>
      </c>
      <c r="BS7" s="42">
        <v>0.2</v>
      </c>
      <c r="BT7" s="55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f>SUM(Tabla5[[#This Row],[VENTA MABE 4 SEMANA OCT]:[VENTAS OTROS 4 SEMANA OCT]])</f>
        <v>0</v>
      </c>
      <c r="CB7" t="s">
        <v>1695</v>
      </c>
      <c r="CI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7" t="s">
        <v>1701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f>SUM(Tabla5[[#This Row],[VENTA MABE 1 SEMANA NOV]:[VENTAS OTROS 1 SEMANA NOV]])</f>
        <v>1</v>
      </c>
      <c r="CS7">
        <f>IFERROR(VLOOKUP(Tabla5[[#This Row],[CLAVE]],[2]VENTAS!$F$2:$L$1501,2,0),0)</f>
        <v>0</v>
      </c>
      <c r="CT7">
        <f>IFERROR(VLOOKUP(Tabla5[[#This Row],[CLAVE]],[2]VENTAS!$F$2:$L$1501,3,0),0)</f>
        <v>2</v>
      </c>
      <c r="CU7">
        <f>IFERROR(VLOOKUP(Tabla5[[#This Row],[CLAVE]],[2]VENTAS!$F$2:$L$1501,4,0),0)</f>
        <v>0</v>
      </c>
      <c r="CV7">
        <f>IFERROR(VLOOKUP(Tabla5[[#This Row],[CLAVE]],[2]VENTAS!$F$2:$L$1501,5,0),0)</f>
        <v>0</v>
      </c>
      <c r="CW7">
        <f>IFERROR(VLOOKUP(Tabla5[[#This Row],[CLAVE]],[2]VENTAS!$F$2:$L$1501,6,0),0)</f>
        <v>0</v>
      </c>
      <c r="CX7">
        <f>IFERROR(VLOOKUP(Tabla5[[#This Row],[CLAVE]],[2]VENTAS!$F$2:$L$1501,7,0),0)</f>
        <v>0</v>
      </c>
      <c r="CY7">
        <f>IFERROR(VLOOKUP(Tabla5[[#This Row],[CLAVE]],[2]VENTAS!$F$2:$R$1501,13,0),0)</f>
        <v>0</v>
      </c>
      <c r="CZ7">
        <f>SUM(Tabla5[[#This Row],[VENTA MABE 2 SEMANA NOV]:[VENTAS OTROS 2 SEMANA NOV]])</f>
        <v>2</v>
      </c>
      <c r="DA7" s="46">
        <v>12.042332092671295</v>
      </c>
    </row>
    <row r="8" spans="1:105" hidden="1" x14ac:dyDescent="0.3">
      <c r="A8" t="str">
        <f>CONCATENATE(Tabla5[[#This Row],[TIENDA HMPV]],Tabla5[[#This Row],[LINEA]])</f>
        <v>457 - Tienda Ventanas 820AIRES</v>
      </c>
      <c r="B8" t="s">
        <v>691</v>
      </c>
      <c r="C8" s="55" t="s">
        <v>651</v>
      </c>
      <c r="D8" s="55" t="s">
        <v>39</v>
      </c>
      <c r="E8" s="55" t="s">
        <v>692</v>
      </c>
      <c r="F8" s="55" t="s">
        <v>1724</v>
      </c>
      <c r="G8" t="s">
        <v>25</v>
      </c>
      <c r="H8" s="42">
        <f>IFERROR(Tabla5[[#This Row],[VENTAS MABE]]/Tabla5[[#This Row],[CUOTA]],0)</f>
        <v>0</v>
      </c>
      <c r="I8">
        <v>0</v>
      </c>
      <c r="J8">
        <v>4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V8" s="42">
        <v>0.8</v>
      </c>
      <c r="W8" s="42">
        <f>IFERROR(Tabla5[[#This Row],[TOTAL VENTA 38 SEMANA]]/Tabla5[[#This Row],[VENTA ACUM 38]],0)</f>
        <v>0.8</v>
      </c>
      <c r="X8" s="42" t="e">
        <f>VLOOKUP(Tabla5[[#This Row],[CLAVE]],[1]!QMI_5_SEMANA_SEP_22[[CLAVE]:[SHARE CADENA S2]],21,0)</f>
        <v>#REF!</v>
      </c>
      <c r="Y8" s="55" t="s">
        <v>724</v>
      </c>
      <c r="Z8" s="46">
        <f>+Tabla5[[#This Row],[VENTA ACUM 38]]+Tabla5[[#This Row],[venta total 39 acum]]</f>
        <v>5</v>
      </c>
      <c r="AA8" s="46">
        <v>1</v>
      </c>
      <c r="AB8" s="46">
        <v>4</v>
      </c>
      <c r="AC8" s="46">
        <v>5</v>
      </c>
      <c r="AD8" s="46">
        <v>0</v>
      </c>
      <c r="AE8" s="46">
        <v>0</v>
      </c>
      <c r="AF8" s="46">
        <v>0</v>
      </c>
      <c r="AG8" s="46">
        <v>1</v>
      </c>
      <c r="AH8" s="42">
        <f>IFERROR(Tabla5[[#This Row],[VENTAS MABE]]/Tabla5[[#This Row],[VENTAS INDURAMA]],0)</f>
        <v>0</v>
      </c>
      <c r="AI8" t="s">
        <v>1675</v>
      </c>
      <c r="AK8" s="42"/>
      <c r="AL8" t="s">
        <v>727</v>
      </c>
      <c r="AM8" s="55" t="s">
        <v>1153</v>
      </c>
      <c r="AO8" s="55" t="s">
        <v>435</v>
      </c>
      <c r="AP8">
        <v>1</v>
      </c>
      <c r="AQ8" s="55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f>SUM(Tabla5[[#This Row],[VENTA MABE 1 SEMANA OCT]:[VENTAS OTROS 1 SEMANA OCT]])</f>
        <v>0</v>
      </c>
      <c r="AY8" s="46">
        <v>1</v>
      </c>
      <c r="AZ8" s="55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f>SUM(Tabla5[[#This Row],[VENTA MABE 2 SEMANA OCT]:[VENTAS OTROS 2 SEMANA OCT]])</f>
        <v>0</v>
      </c>
      <c r="BH8" t="s">
        <v>885</v>
      </c>
      <c r="BI8" s="55" t="s">
        <v>651</v>
      </c>
      <c r="BJ8">
        <v>2.9999999999999987</v>
      </c>
      <c r="BK8" s="55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f>SUM(Tabla5[[#This Row],[VENTA MABE 3 SEMANA OCT]:[VENTAS OTROS 3 SEMANA OCT]])</f>
        <v>0</v>
      </c>
      <c r="BS8" s="42">
        <v>0.15</v>
      </c>
      <c r="BT8" s="55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f>SUM(Tabla5[[#This Row],[VENTA MABE 4 SEMANA OCT]:[VENTAS OTROS 4 SEMANA OCT]])</f>
        <v>0</v>
      </c>
      <c r="CI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" s="66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f>SUM(Tabla5[[#This Row],[VENTA MABE 1 SEMANA NOV]:[VENTAS OTROS 1 SEMANA NOV]])</f>
        <v>0</v>
      </c>
      <c r="CS8">
        <f>IFERROR(VLOOKUP(Tabla5[[#This Row],[CLAVE]],[2]VENTAS!$F$2:$L$1501,2,0),0)</f>
        <v>0</v>
      </c>
      <c r="CT8">
        <f>IFERROR(VLOOKUP(Tabla5[[#This Row],[CLAVE]],[2]VENTAS!$F$2:$L$1501,3,0),0)</f>
        <v>0</v>
      </c>
      <c r="CU8">
        <f>IFERROR(VLOOKUP(Tabla5[[#This Row],[CLAVE]],[2]VENTAS!$F$2:$L$1501,4,0),0)</f>
        <v>0</v>
      </c>
      <c r="CV8">
        <f>IFERROR(VLOOKUP(Tabla5[[#This Row],[CLAVE]],[2]VENTAS!$F$2:$L$1501,5,0),0)</f>
        <v>0</v>
      </c>
      <c r="CW8">
        <f>IFERROR(VLOOKUP(Tabla5[[#This Row],[CLAVE]],[2]VENTAS!$F$2:$L$1501,6,0),0)</f>
        <v>0</v>
      </c>
      <c r="CX8">
        <f>IFERROR(VLOOKUP(Tabla5[[#This Row],[CLAVE]],[2]VENTAS!$F$2:$L$1501,7,0),0)</f>
        <v>0</v>
      </c>
      <c r="CY8">
        <f>IFERROR(VLOOKUP(Tabla5[[#This Row],[CLAVE]],[2]VENTAS!$F$2:$R$1501,13,0),0)</f>
        <v>0</v>
      </c>
      <c r="CZ8">
        <f>SUM(Tabla5[[#This Row],[VENTA MABE 2 SEMANA NOV]:[VENTAS OTROS 2 SEMANA NOV]])</f>
        <v>0</v>
      </c>
      <c r="DA8" s="46">
        <v>0.81135902636916857</v>
      </c>
    </row>
    <row r="9" spans="1:105" hidden="1" x14ac:dyDescent="0.3">
      <c r="A9" t="str">
        <f>CONCATENATE(Tabla5[[#This Row],[TIENDA HMPV]],Tabla5[[#This Row],[LINEA]])</f>
        <v>457 - Tienda Ventanas 820COCINAS</v>
      </c>
      <c r="B9" t="s">
        <v>691</v>
      </c>
      <c r="C9" s="55" t="s">
        <v>651</v>
      </c>
      <c r="D9" s="55" t="s">
        <v>39</v>
      </c>
      <c r="E9" s="55" t="s">
        <v>692</v>
      </c>
      <c r="F9" s="55" t="s">
        <v>1724</v>
      </c>
      <c r="G9" t="s">
        <v>26</v>
      </c>
      <c r="H9" s="42">
        <f>IFERROR(Tabla5[[#This Row],[VENTAS MABE]]/Tabla5[[#This Row],[CUOTA]],0)</f>
        <v>0</v>
      </c>
      <c r="I9">
        <v>5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 s="42">
        <v>0</v>
      </c>
      <c r="W9" s="42">
        <f>IFERROR(Tabla5[[#This Row],[TOTAL VENTA 38 SEMANA]]/Tabla5[[#This Row],[VENTA ACUM 38]],0)</f>
        <v>0</v>
      </c>
      <c r="X9" s="42" t="e">
        <f>VLOOKUP(Tabla5[[#This Row],[CLAVE]],[1]!QMI_5_SEMANA_SEP_22[[CLAVE]:[SHARE CADENA S2]],21,0)</f>
        <v>#REF!</v>
      </c>
      <c r="Y9" s="55" t="s">
        <v>724</v>
      </c>
      <c r="Z9" s="46">
        <f>+Tabla5[[#This Row],[VENTA ACUM 38]]+Tabla5[[#This Row],[venta total 39 acum]]</f>
        <v>2</v>
      </c>
      <c r="AA9" s="46">
        <v>0</v>
      </c>
      <c r="AB9" s="46">
        <v>0</v>
      </c>
      <c r="AC9" s="46">
        <v>2</v>
      </c>
      <c r="AD9" s="46">
        <v>0</v>
      </c>
      <c r="AE9" s="46">
        <v>0</v>
      </c>
      <c r="AF9" s="46">
        <v>0</v>
      </c>
      <c r="AG9" s="46">
        <v>0</v>
      </c>
      <c r="AH9" s="42">
        <f>IFERROR(Tabla5[[#This Row],[VENTAS MABE]]/Tabla5[[#This Row],[VENTAS INDURAMA]],0)</f>
        <v>0</v>
      </c>
      <c r="AI9" t="s">
        <v>1675</v>
      </c>
      <c r="AK9" s="42"/>
      <c r="AL9" t="s">
        <v>727</v>
      </c>
      <c r="AM9" s="55" t="s">
        <v>1153</v>
      </c>
      <c r="AO9" s="55" t="s">
        <v>435</v>
      </c>
      <c r="AP9">
        <v>2</v>
      </c>
      <c r="AQ9" s="55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f>SUM(Tabla5[[#This Row],[VENTA MABE 1 SEMANA OCT]:[VENTAS OTROS 1 SEMANA OCT]])</f>
        <v>2</v>
      </c>
      <c r="AY9" s="46">
        <v>5.1058102651832904</v>
      </c>
      <c r="AZ9" s="55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f>SUM(Tabla5[[#This Row],[VENTA MABE 2 SEMANA OCT]:[VENTAS OTROS 2 SEMANA OCT]])</f>
        <v>0</v>
      </c>
      <c r="BH9" t="s">
        <v>885</v>
      </c>
      <c r="BI9" s="55" t="s">
        <v>651</v>
      </c>
      <c r="BJ9">
        <v>2.9999999999999987</v>
      </c>
      <c r="BK9" s="55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f>SUM(Tabla5[[#This Row],[VENTA MABE 3 SEMANA OCT]:[VENTAS OTROS 3 SEMANA OCT]])</f>
        <v>1</v>
      </c>
      <c r="BS9" s="42">
        <v>0.4</v>
      </c>
      <c r="BT9" s="55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f>SUM(Tabla5[[#This Row],[VENTA MABE 4 SEMANA OCT]:[VENTAS OTROS 4 SEMANA OCT]])</f>
        <v>0</v>
      </c>
      <c r="CI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9" t="s">
        <v>1703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f>SUM(Tabla5[[#This Row],[VENTA MABE 1 SEMANA NOV]:[VENTAS OTROS 1 SEMANA NOV]])</f>
        <v>0</v>
      </c>
      <c r="CS9">
        <f>IFERROR(VLOOKUP(Tabla5[[#This Row],[CLAVE]],[2]VENTAS!$F$2:$L$1501,2,0),0)</f>
        <v>0</v>
      </c>
      <c r="CT9">
        <f>IFERROR(VLOOKUP(Tabla5[[#This Row],[CLAVE]],[2]VENTAS!$F$2:$L$1501,3,0),0)</f>
        <v>1</v>
      </c>
      <c r="CU9">
        <f>IFERROR(VLOOKUP(Tabla5[[#This Row],[CLAVE]],[2]VENTAS!$F$2:$L$1501,4,0),0)</f>
        <v>0</v>
      </c>
      <c r="CV9">
        <f>IFERROR(VLOOKUP(Tabla5[[#This Row],[CLAVE]],[2]VENTAS!$F$2:$L$1501,5,0),0)</f>
        <v>0</v>
      </c>
      <c r="CW9">
        <f>IFERROR(VLOOKUP(Tabla5[[#This Row],[CLAVE]],[2]VENTAS!$F$2:$L$1501,6,0),0)</f>
        <v>0</v>
      </c>
      <c r="CX9">
        <f>IFERROR(VLOOKUP(Tabla5[[#This Row],[CLAVE]],[2]VENTAS!$F$2:$L$1501,7,0),0)</f>
        <v>0</v>
      </c>
      <c r="CY9">
        <f>IFERROR(VLOOKUP(Tabla5[[#This Row],[CLAVE]],[2]VENTAS!$F$2:$R$1501,13,0),0)</f>
        <v>0</v>
      </c>
      <c r="CZ9">
        <f>SUM(Tabla5[[#This Row],[VENTA MABE 2 SEMANA NOV]:[VENTAS OTROS 2 SEMANA NOV]])</f>
        <v>1</v>
      </c>
      <c r="DA9" s="46">
        <v>12.567398414869832</v>
      </c>
    </row>
    <row r="10" spans="1:105" hidden="1" x14ac:dyDescent="0.3">
      <c r="A10" t="str">
        <f>CONCATENATE(Tabla5[[#This Row],[TIENDA HMPV]],Tabla5[[#This Row],[LINEA]])</f>
        <v>457 - Tienda Ventanas 820GLOBALES</v>
      </c>
      <c r="B10" t="s">
        <v>691</v>
      </c>
      <c r="C10" s="55" t="s">
        <v>651</v>
      </c>
      <c r="D10" s="55" t="s">
        <v>39</v>
      </c>
      <c r="E10" s="55" t="s">
        <v>692</v>
      </c>
      <c r="F10" s="55" t="s">
        <v>1724</v>
      </c>
      <c r="G10" t="s">
        <v>27</v>
      </c>
      <c r="H10" s="42">
        <f>IFERROR(Tabla5[[#This Row],[VENTAS MABE]]/Tabla5[[#This Row],[CUOTA]],0)</f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 s="42">
        <v>1</v>
      </c>
      <c r="W10" s="42">
        <f>IFERROR(Tabla5[[#This Row],[TOTAL VENTA 38 SEMANA]]/Tabla5[[#This Row],[VENTA ACUM 38]],0)</f>
        <v>1</v>
      </c>
      <c r="X10" s="42" t="e">
        <f>VLOOKUP(Tabla5[[#This Row],[CLAVE]],[1]!QMI_5_SEMANA_SEP_22[[CLAVE]:[SHARE CADENA S2]],21,0)</f>
        <v>#REF!</v>
      </c>
      <c r="Y10" s="55" t="s">
        <v>724</v>
      </c>
      <c r="Z10" s="46">
        <f>+Tabla5[[#This Row],[VENTA ACUM 38]]+Tabla5[[#This Row],[venta total 39 acum]]</f>
        <v>2</v>
      </c>
      <c r="AA10" s="46">
        <v>0</v>
      </c>
      <c r="AB10" s="46">
        <v>2</v>
      </c>
      <c r="AC10" s="46">
        <v>2</v>
      </c>
      <c r="AD10" s="46">
        <v>0</v>
      </c>
      <c r="AE10" s="46">
        <v>0</v>
      </c>
      <c r="AF10" s="46">
        <v>0</v>
      </c>
      <c r="AG10" s="46">
        <v>0</v>
      </c>
      <c r="AH10" s="42">
        <f>IFERROR(Tabla5[[#This Row],[VENTAS MABE]]/Tabla5[[#This Row],[VENTAS INDURAMA]],0)</f>
        <v>0</v>
      </c>
      <c r="AI10" t="s">
        <v>1675</v>
      </c>
      <c r="AK10" s="42"/>
      <c r="AL10" t="s">
        <v>727</v>
      </c>
      <c r="AM10" s="55" t="s">
        <v>1153</v>
      </c>
      <c r="AO10" s="55" t="s">
        <v>435</v>
      </c>
      <c r="AP10">
        <v>0</v>
      </c>
      <c r="AQ10" s="55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f>SUM(Tabla5[[#This Row],[VENTA MABE 1 SEMANA OCT]:[VENTAS OTROS 1 SEMANA OCT]])</f>
        <v>0</v>
      </c>
      <c r="AY10" s="46">
        <v>0</v>
      </c>
      <c r="AZ10" s="55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f>SUM(Tabla5[[#This Row],[VENTA MABE 2 SEMANA OCT]:[VENTAS OTROS 2 SEMANA OCT]])</f>
        <v>0</v>
      </c>
      <c r="BH10" t="s">
        <v>885</v>
      </c>
      <c r="BI10" s="55" t="s">
        <v>651</v>
      </c>
      <c r="BJ10">
        <v>2.9999999999999987</v>
      </c>
      <c r="BK10" s="55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f>SUM(Tabla5[[#This Row],[VENTA MABE 3 SEMANA OCT]:[VENTAS OTROS 3 SEMANA OCT]])</f>
        <v>0</v>
      </c>
      <c r="BS10" s="42">
        <v>0</v>
      </c>
      <c r="BT10" s="55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f>SUM(Tabla5[[#This Row],[VENTA MABE 4 SEMANA OCT]:[VENTAS OTROS 4 SEMANA OCT]])</f>
        <v>0</v>
      </c>
      <c r="CI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" s="66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f>SUM(Tabla5[[#This Row],[VENTA MABE 1 SEMANA NOV]:[VENTAS OTROS 1 SEMANA NOV]])</f>
        <v>0</v>
      </c>
      <c r="CS10">
        <f>IFERROR(VLOOKUP(Tabla5[[#This Row],[CLAVE]],[2]VENTAS!$F$2:$L$1501,2,0),0)</f>
        <v>0</v>
      </c>
      <c r="CT10">
        <f>IFERROR(VLOOKUP(Tabla5[[#This Row],[CLAVE]],[2]VENTAS!$F$2:$L$1501,3,0),0)</f>
        <v>1</v>
      </c>
      <c r="CU10">
        <f>IFERROR(VLOOKUP(Tabla5[[#This Row],[CLAVE]],[2]VENTAS!$F$2:$L$1501,4,0),0)</f>
        <v>0</v>
      </c>
      <c r="CV10">
        <f>IFERROR(VLOOKUP(Tabla5[[#This Row],[CLAVE]],[2]VENTAS!$F$2:$L$1501,5,0),0)</f>
        <v>0</v>
      </c>
      <c r="CW10">
        <f>IFERROR(VLOOKUP(Tabla5[[#This Row],[CLAVE]],[2]VENTAS!$F$2:$L$1501,6,0),0)</f>
        <v>0</v>
      </c>
      <c r="CX10">
        <f>IFERROR(VLOOKUP(Tabla5[[#This Row],[CLAVE]],[2]VENTAS!$F$2:$L$1501,7,0),0)</f>
        <v>0</v>
      </c>
      <c r="CY10">
        <f>IFERROR(VLOOKUP(Tabla5[[#This Row],[CLAVE]],[2]VENTAS!$F$2:$R$1501,13,0),0)</f>
        <v>0</v>
      </c>
      <c r="CZ10">
        <f>SUM(Tabla5[[#This Row],[VENTA MABE 2 SEMANA NOV]:[VENTAS OTROS 2 SEMANA NOV]])</f>
        <v>1</v>
      </c>
      <c r="DA10" s="46">
        <v>0.60462670872765489</v>
      </c>
    </row>
    <row r="11" spans="1:105" hidden="1" x14ac:dyDescent="0.3">
      <c r="A11" t="str">
        <f>CONCATENATE(Tabla5[[#This Row],[TIENDA HMPV]],Tabla5[[#This Row],[LINEA]])</f>
        <v>457 - Tienda Ventanas 820LAVADO</v>
      </c>
      <c r="B11" t="s">
        <v>691</v>
      </c>
      <c r="C11" s="55" t="s">
        <v>651</v>
      </c>
      <c r="D11" s="55" t="s">
        <v>39</v>
      </c>
      <c r="E11" s="55" t="s">
        <v>692</v>
      </c>
      <c r="F11" s="55" t="s">
        <v>1724</v>
      </c>
      <c r="G11" t="s">
        <v>28</v>
      </c>
      <c r="H11" s="42">
        <f>IFERROR(Tabla5[[#This Row],[VENTAS MABE]]/Tabla5[[#This Row],[CUOTA]],0)</f>
        <v>0.5</v>
      </c>
      <c r="I11">
        <v>2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 s="42">
        <v>1</v>
      </c>
      <c r="W11" s="42">
        <f>IFERROR(Tabla5[[#This Row],[TOTAL VENTA 38 SEMANA]]/Tabla5[[#This Row],[VENTA ACUM 38]],0)</f>
        <v>1</v>
      </c>
      <c r="X11" s="42" t="e">
        <f>VLOOKUP(Tabla5[[#This Row],[CLAVE]],[1]!QMI_5_SEMANA_SEP_22[[CLAVE]:[SHARE CADENA S2]],21,0)</f>
        <v>#REF!</v>
      </c>
      <c r="Y11" s="55" t="s">
        <v>724</v>
      </c>
      <c r="Z11" s="46">
        <f>+Tabla5[[#This Row],[VENTA ACUM 38]]+Tabla5[[#This Row],[venta total 39 acum]]</f>
        <v>1</v>
      </c>
      <c r="AA11" s="46">
        <v>1</v>
      </c>
      <c r="AB11" s="46">
        <v>1</v>
      </c>
      <c r="AC11" s="46">
        <v>1</v>
      </c>
      <c r="AD11" s="46">
        <v>0</v>
      </c>
      <c r="AE11" s="46">
        <v>0</v>
      </c>
      <c r="AF11" s="46">
        <v>0</v>
      </c>
      <c r="AG11" s="46">
        <v>1</v>
      </c>
      <c r="AH11" s="42">
        <f>IFERROR(Tabla5[[#This Row],[VENTAS MABE]]/Tabla5[[#This Row],[VENTAS INDURAMA]],0)</f>
        <v>0</v>
      </c>
      <c r="AI11" t="s">
        <v>1675</v>
      </c>
      <c r="AK11" s="42"/>
      <c r="AL11" t="s">
        <v>727</v>
      </c>
      <c r="AM11" s="55" t="s">
        <v>1153</v>
      </c>
      <c r="AO11" s="55" t="s">
        <v>435</v>
      </c>
      <c r="AP11">
        <v>1</v>
      </c>
      <c r="AQ11" s="55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f>SUM(Tabla5[[#This Row],[VENTA MABE 1 SEMANA OCT]:[VENTAS OTROS 1 SEMANA OCT]])</f>
        <v>1</v>
      </c>
      <c r="AY11" s="46">
        <v>1.507465122995592</v>
      </c>
      <c r="AZ11" s="55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f>SUM(Tabla5[[#This Row],[VENTA MABE 2 SEMANA OCT]:[VENTAS OTROS 2 SEMANA OCT]])</f>
        <v>0</v>
      </c>
      <c r="BH11" t="s">
        <v>885</v>
      </c>
      <c r="BI11" s="55" t="s">
        <v>651</v>
      </c>
      <c r="BJ11">
        <v>2.9999999999999987</v>
      </c>
      <c r="BK11" s="55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f>SUM(Tabla5[[#This Row],[VENTA MABE 3 SEMANA OCT]:[VENTAS OTROS 3 SEMANA OCT]])</f>
        <v>0</v>
      </c>
      <c r="BS11" s="42">
        <v>0.12</v>
      </c>
      <c r="BT11" s="55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f>SUM(Tabla5[[#This Row],[VENTA MABE 4 SEMANA OCT]:[VENTAS OTROS 4 SEMANA OCT]])</f>
        <v>0</v>
      </c>
      <c r="CI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" t="s">
        <v>1703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f>SUM(Tabla5[[#This Row],[VENTA MABE 1 SEMANA NOV]:[VENTAS OTROS 1 SEMANA NOV]])</f>
        <v>0</v>
      </c>
      <c r="CS11">
        <f>IFERROR(VLOOKUP(Tabla5[[#This Row],[CLAVE]],[2]VENTAS!$F$2:$L$1501,2,0),0)</f>
        <v>0</v>
      </c>
      <c r="CT11">
        <f>IFERROR(VLOOKUP(Tabla5[[#This Row],[CLAVE]],[2]VENTAS!$F$2:$L$1501,3,0),0)</f>
        <v>0</v>
      </c>
      <c r="CU11">
        <f>IFERROR(VLOOKUP(Tabla5[[#This Row],[CLAVE]],[2]VENTAS!$F$2:$L$1501,4,0),0)</f>
        <v>0</v>
      </c>
      <c r="CV11">
        <f>IFERROR(VLOOKUP(Tabla5[[#This Row],[CLAVE]],[2]VENTAS!$F$2:$L$1501,5,0),0)</f>
        <v>0</v>
      </c>
      <c r="CW11">
        <f>IFERROR(VLOOKUP(Tabla5[[#This Row],[CLAVE]],[2]VENTAS!$F$2:$L$1501,6,0),0)</f>
        <v>0</v>
      </c>
      <c r="CX11">
        <f>IFERROR(VLOOKUP(Tabla5[[#This Row],[CLAVE]],[2]VENTAS!$F$2:$L$1501,7,0),0)</f>
        <v>0</v>
      </c>
      <c r="CY11">
        <f>IFERROR(VLOOKUP(Tabla5[[#This Row],[CLAVE]],[2]VENTAS!$F$2:$R$1501,13,0),0)</f>
        <v>0</v>
      </c>
      <c r="CZ11">
        <f>SUM(Tabla5[[#This Row],[VENTA MABE 2 SEMANA NOV]:[VENTAS OTROS 2 SEMANA NOV]])</f>
        <v>0</v>
      </c>
      <c r="DA11" s="46">
        <v>3.5174186203230478</v>
      </c>
    </row>
    <row r="12" spans="1:105" hidden="1" x14ac:dyDescent="0.3">
      <c r="A12" t="str">
        <f>CONCATENATE(Tabla5[[#This Row],[TIENDA HMPV]],Tabla5[[#This Row],[LINEA]])</f>
        <v>457 - Tienda Ventanas 820REFRIGERACIÓN</v>
      </c>
      <c r="B12" t="s">
        <v>691</v>
      </c>
      <c r="C12" s="55" t="s">
        <v>651</v>
      </c>
      <c r="D12" s="55" t="s">
        <v>39</v>
      </c>
      <c r="E12" s="55" t="s">
        <v>692</v>
      </c>
      <c r="F12" s="55" t="s">
        <v>1724</v>
      </c>
      <c r="G12" t="s">
        <v>29</v>
      </c>
      <c r="H12" s="42">
        <f>IFERROR(Tabla5[[#This Row],[VENTAS MABE]]/Tabla5[[#This Row],[CUOTA]],0)</f>
        <v>0.33333333333333331</v>
      </c>
      <c r="I12">
        <v>3</v>
      </c>
      <c r="J12">
        <v>1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V12" s="42">
        <v>0.33333333333333331</v>
      </c>
      <c r="W12" s="42">
        <f>IFERROR(Tabla5[[#This Row],[TOTAL VENTA 38 SEMANA]]/Tabla5[[#This Row],[VENTA ACUM 38]],0)</f>
        <v>0.33333333333333331</v>
      </c>
      <c r="X12" s="42" t="e">
        <f>VLOOKUP(Tabla5[[#This Row],[CLAVE]],[1]!QMI_5_SEMANA_SEP_22[[CLAVE]:[SHARE CADENA S2]],21,0)</f>
        <v>#REF!</v>
      </c>
      <c r="Y12" s="55" t="s">
        <v>724</v>
      </c>
      <c r="Z12" s="46">
        <f>+Tabla5[[#This Row],[VENTA ACUM 38]]+Tabla5[[#This Row],[venta total 39 acum]]</f>
        <v>3</v>
      </c>
      <c r="AA12" s="46">
        <v>1</v>
      </c>
      <c r="AB12" s="46">
        <v>1</v>
      </c>
      <c r="AC12" s="46">
        <v>3</v>
      </c>
      <c r="AD12" s="46">
        <v>0</v>
      </c>
      <c r="AE12" s="46">
        <v>0</v>
      </c>
      <c r="AF12" s="46">
        <v>0</v>
      </c>
      <c r="AG12" s="46">
        <v>1</v>
      </c>
      <c r="AH12" s="42">
        <f>IFERROR(Tabla5[[#This Row],[VENTAS MABE]]/Tabla5[[#This Row],[VENTAS INDURAMA]],0)</f>
        <v>0.5</v>
      </c>
      <c r="AI12" t="s">
        <v>1675</v>
      </c>
      <c r="AK12" s="42"/>
      <c r="AL12" t="s">
        <v>727</v>
      </c>
      <c r="AM12" s="55" t="s">
        <v>1153</v>
      </c>
      <c r="AO12" s="55" t="s">
        <v>435</v>
      </c>
      <c r="AP12">
        <v>3</v>
      </c>
      <c r="AQ12" s="55">
        <v>0</v>
      </c>
      <c r="AR12">
        <v>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f>SUM(Tabla5[[#This Row],[VENTA MABE 1 SEMANA OCT]:[VENTAS OTROS 1 SEMANA OCT]])</f>
        <v>2</v>
      </c>
      <c r="AY12" s="46">
        <v>2.7580445054509939</v>
      </c>
      <c r="AZ12" s="55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f>SUM(Tabla5[[#This Row],[VENTA MABE 2 SEMANA OCT]:[VENTAS OTROS 2 SEMANA OCT]])</f>
        <v>0</v>
      </c>
      <c r="BH12" t="s">
        <v>885</v>
      </c>
      <c r="BI12" s="55" t="s">
        <v>651</v>
      </c>
      <c r="BJ12">
        <v>2.9999999999999987</v>
      </c>
      <c r="BK12" s="55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f>SUM(Tabla5[[#This Row],[VENTA MABE 3 SEMANA OCT]:[VENTAS OTROS 3 SEMANA OCT]])</f>
        <v>0</v>
      </c>
      <c r="BS12" s="42">
        <v>0.2</v>
      </c>
      <c r="BT12" s="55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f>SUM(Tabla5[[#This Row],[VENTA MABE 4 SEMANA OCT]:[VENTAS OTROS 4 SEMANA OCT]])</f>
        <v>1</v>
      </c>
      <c r="CI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2" s="66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f>SUM(Tabla5[[#This Row],[VENTA MABE 1 SEMANA NOV]:[VENTAS OTROS 1 SEMANA NOV]])</f>
        <v>0</v>
      </c>
      <c r="CS12">
        <f>IFERROR(VLOOKUP(Tabla5[[#This Row],[CLAVE]],[2]VENTAS!$F$2:$L$1501,2,0),0)</f>
        <v>0</v>
      </c>
      <c r="CT12">
        <f>IFERROR(VLOOKUP(Tabla5[[#This Row],[CLAVE]],[2]VENTAS!$F$2:$L$1501,3,0),0)</f>
        <v>0</v>
      </c>
      <c r="CU12">
        <f>IFERROR(VLOOKUP(Tabla5[[#This Row],[CLAVE]],[2]VENTAS!$F$2:$L$1501,4,0),0)</f>
        <v>0</v>
      </c>
      <c r="CV12">
        <f>IFERROR(VLOOKUP(Tabla5[[#This Row],[CLAVE]],[2]VENTAS!$F$2:$L$1501,5,0),0)</f>
        <v>0</v>
      </c>
      <c r="CW12">
        <f>IFERROR(VLOOKUP(Tabla5[[#This Row],[CLAVE]],[2]VENTAS!$F$2:$L$1501,6,0),0)</f>
        <v>0</v>
      </c>
      <c r="CX12">
        <f>IFERROR(VLOOKUP(Tabla5[[#This Row],[CLAVE]],[2]VENTAS!$F$2:$L$1501,7,0),0)</f>
        <v>0</v>
      </c>
      <c r="CY12">
        <f>IFERROR(VLOOKUP(Tabla5[[#This Row],[CLAVE]],[2]VENTAS!$F$2:$R$1501,13,0),0)</f>
        <v>0</v>
      </c>
      <c r="CZ12">
        <f>SUM(Tabla5[[#This Row],[VENTA MABE 2 SEMANA NOV]:[VENTAS OTROS 2 SEMANA NOV]])</f>
        <v>0</v>
      </c>
      <c r="DA12" s="46">
        <v>8.1255444394583307</v>
      </c>
    </row>
    <row r="13" spans="1:105" hidden="1" x14ac:dyDescent="0.3">
      <c r="A13" t="str">
        <f>CONCATENATE(Tabla5[[#This Row],[TIENDA HMPV]],Tabla5[[#This Row],[LINEA]])</f>
        <v>536 - VINCESAIRES</v>
      </c>
      <c r="B13" t="s">
        <v>691</v>
      </c>
      <c r="C13" s="55" t="s">
        <v>651</v>
      </c>
      <c r="D13" s="55" t="s">
        <v>30</v>
      </c>
      <c r="E13" s="55" t="s">
        <v>694</v>
      </c>
      <c r="F13" s="55" t="s">
        <v>1724</v>
      </c>
      <c r="G13" t="s">
        <v>25</v>
      </c>
      <c r="H13" s="42">
        <f>IFERROR(Tabla5[[#This Row],[VENTAS MABE]]/Tabla5[[#This Row],[CUOTA]],0)</f>
        <v>0.5</v>
      </c>
      <c r="I13">
        <v>2</v>
      </c>
      <c r="J13">
        <v>1</v>
      </c>
      <c r="K13">
        <v>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V13" s="42">
        <v>0.2</v>
      </c>
      <c r="W13" s="42">
        <f>IFERROR(Tabla5[[#This Row],[TOTAL VENTA 38 SEMANA]]/Tabla5[[#This Row],[VENTA ACUM 38]],0)</f>
        <v>0.2</v>
      </c>
      <c r="X13" s="42" t="e">
        <f>VLOOKUP(Tabla5[[#This Row],[CLAVE]],[1]!QMI_5_SEMANA_SEP_22[[CLAVE]:[SHARE CADENA S2]],21,0)</f>
        <v>#REF!</v>
      </c>
      <c r="Y13" s="55" t="s">
        <v>724</v>
      </c>
      <c r="Z13" s="46">
        <f>+Tabla5[[#This Row],[VENTA ACUM 38]]+Tabla5[[#This Row],[venta total 39 acum]]</f>
        <v>5</v>
      </c>
      <c r="AA13" s="46">
        <v>0</v>
      </c>
      <c r="AB13" s="46">
        <v>1</v>
      </c>
      <c r="AC13" s="46">
        <v>5</v>
      </c>
      <c r="AD13" s="46">
        <v>0</v>
      </c>
      <c r="AE13" s="46">
        <v>0</v>
      </c>
      <c r="AF13" s="46">
        <v>0</v>
      </c>
      <c r="AG13" s="46">
        <v>0</v>
      </c>
      <c r="AH13" s="42">
        <f>IFERROR(Tabla5[[#This Row],[VENTAS MABE]]/Tabla5[[#This Row],[VENTAS INDURAMA]],0)</f>
        <v>0.25</v>
      </c>
      <c r="AI13" t="s">
        <v>1675</v>
      </c>
      <c r="AK13" s="42"/>
      <c r="AL13" t="s">
        <v>727</v>
      </c>
      <c r="AM13" s="55" t="s">
        <v>1150</v>
      </c>
      <c r="AO13" s="55" t="s">
        <v>435</v>
      </c>
      <c r="AP13">
        <v>1</v>
      </c>
      <c r="AQ13" s="55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f>SUM(Tabla5[[#This Row],[VENTA MABE 1 SEMANA OCT]:[VENTAS OTROS 1 SEMANA OCT]])</f>
        <v>0</v>
      </c>
      <c r="AY13" s="46">
        <v>3.0155210643015513</v>
      </c>
      <c r="AZ13" s="55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f>SUM(Tabla5[[#This Row],[VENTA MABE 2 SEMANA OCT]:[VENTAS OTROS 2 SEMANA OCT]])</f>
        <v>0</v>
      </c>
      <c r="BH13" t="s">
        <v>798</v>
      </c>
      <c r="BI13" s="55" t="s">
        <v>651</v>
      </c>
      <c r="BJ13">
        <v>17.999999999999993</v>
      </c>
      <c r="BK13" s="55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f>SUM(Tabla5[[#This Row],[VENTA MABE 3 SEMANA OCT]:[VENTAS OTROS 3 SEMANA OCT]])</f>
        <v>0</v>
      </c>
      <c r="BS13" s="42">
        <v>0.17</v>
      </c>
      <c r="BT13" s="55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f>SUM(Tabla5[[#This Row],[VENTA MABE 4 SEMANA OCT]:[VENTAS OTROS 4 SEMANA OCT]])</f>
        <v>1</v>
      </c>
      <c r="CI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" s="66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f>SUM(Tabla5[[#This Row],[VENTA MABE 1 SEMANA NOV]:[VENTAS OTROS 1 SEMANA NOV]])</f>
        <v>0</v>
      </c>
      <c r="CS13">
        <f>IFERROR(VLOOKUP(Tabla5[[#This Row],[CLAVE]],[2]VENTAS!$F$2:$L$1501,2,0),0)</f>
        <v>0</v>
      </c>
      <c r="CT13">
        <f>IFERROR(VLOOKUP(Tabla5[[#This Row],[CLAVE]],[2]VENTAS!$F$2:$L$1501,3,0),0)</f>
        <v>0</v>
      </c>
      <c r="CU13">
        <f>IFERROR(VLOOKUP(Tabla5[[#This Row],[CLAVE]],[2]VENTAS!$F$2:$L$1501,4,0),0)</f>
        <v>0</v>
      </c>
      <c r="CV13">
        <f>IFERROR(VLOOKUP(Tabla5[[#This Row],[CLAVE]],[2]VENTAS!$F$2:$L$1501,5,0),0)</f>
        <v>0</v>
      </c>
      <c r="CW13">
        <f>IFERROR(VLOOKUP(Tabla5[[#This Row],[CLAVE]],[2]VENTAS!$F$2:$L$1501,6,0),0)</f>
        <v>0</v>
      </c>
      <c r="CX13">
        <f>IFERROR(VLOOKUP(Tabla5[[#This Row],[CLAVE]],[2]VENTAS!$F$2:$L$1501,7,0),0)</f>
        <v>0</v>
      </c>
      <c r="CY13">
        <f>IFERROR(VLOOKUP(Tabla5[[#This Row],[CLAVE]],[2]VENTAS!$F$2:$R$1501,13,0),0)</f>
        <v>0</v>
      </c>
      <c r="CZ13">
        <f>SUM(Tabla5[[#This Row],[VENTA MABE 2 SEMANA NOV]:[VENTAS OTROS 2 SEMANA NOV]])</f>
        <v>0</v>
      </c>
      <c r="DA13" s="46">
        <v>5.6541019955654086</v>
      </c>
    </row>
    <row r="14" spans="1:105" hidden="1" x14ac:dyDescent="0.3">
      <c r="A14" t="str">
        <f>CONCATENATE(Tabla5[[#This Row],[TIENDA HMPV]],Tabla5[[#This Row],[LINEA]])</f>
        <v>536 - VINCESCOCINAS</v>
      </c>
      <c r="B14" t="s">
        <v>691</v>
      </c>
      <c r="C14" s="55" t="s">
        <v>651</v>
      </c>
      <c r="D14" s="55" t="s">
        <v>30</v>
      </c>
      <c r="E14" s="55" t="s">
        <v>694</v>
      </c>
      <c r="F14" s="55" t="s">
        <v>1724</v>
      </c>
      <c r="G14" t="s">
        <v>26</v>
      </c>
      <c r="H14" s="42">
        <f>IFERROR(Tabla5[[#This Row],[VENTAS MABE]]/Tabla5[[#This Row],[CUOTA]],0)</f>
        <v>0.18181818181818182</v>
      </c>
      <c r="I14">
        <v>11</v>
      </c>
      <c r="J14">
        <v>2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V14" s="42">
        <v>0.33333333333333331</v>
      </c>
      <c r="W14" s="42">
        <f>IFERROR(Tabla5[[#This Row],[TOTAL VENTA 38 SEMANA]]/Tabla5[[#This Row],[VENTA ACUM 38]],0)</f>
        <v>0.33333333333333331</v>
      </c>
      <c r="X14" s="42" t="e">
        <f>VLOOKUP(Tabla5[[#This Row],[CLAVE]],[1]!QMI_5_SEMANA_SEP_22[[CLAVE]:[SHARE CADENA S2]],21,0)</f>
        <v>#REF!</v>
      </c>
      <c r="Y14" s="55" t="s">
        <v>724</v>
      </c>
      <c r="Z14" s="46">
        <f>+Tabla5[[#This Row],[VENTA ACUM 38]]+Tabla5[[#This Row],[venta total 39 acum]]</f>
        <v>7</v>
      </c>
      <c r="AA14" s="46">
        <v>2</v>
      </c>
      <c r="AB14" s="46">
        <v>2</v>
      </c>
      <c r="AC14" s="46">
        <v>6</v>
      </c>
      <c r="AD14" s="46">
        <v>1</v>
      </c>
      <c r="AE14" s="46">
        <v>1</v>
      </c>
      <c r="AF14" s="46">
        <v>1</v>
      </c>
      <c r="AG14" s="46">
        <v>6</v>
      </c>
      <c r="AH14" s="42">
        <f>IFERROR(Tabla5[[#This Row],[VENTAS MABE]]/Tabla5[[#This Row],[VENTAS INDURAMA]],0)</f>
        <v>0.5</v>
      </c>
      <c r="AI14" t="s">
        <v>1675</v>
      </c>
      <c r="AK14" s="42"/>
      <c r="AL14" t="s">
        <v>727</v>
      </c>
      <c r="AM14" s="55" t="s">
        <v>1150</v>
      </c>
      <c r="AO14" s="55" t="s">
        <v>435</v>
      </c>
      <c r="AP14">
        <v>6</v>
      </c>
      <c r="AQ14" s="55">
        <v>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f>SUM(Tabla5[[#This Row],[VENTA MABE 1 SEMANA OCT]:[VENTAS OTROS 1 SEMANA OCT]])</f>
        <v>2</v>
      </c>
      <c r="AY14" s="46">
        <v>9.914224271099032</v>
      </c>
      <c r="AZ14" s="55">
        <v>1</v>
      </c>
      <c r="BA14">
        <v>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f>SUM(Tabla5[[#This Row],[VENTA MABE 2 SEMANA OCT]:[VENTAS OTROS 2 SEMANA OCT]])</f>
        <v>3</v>
      </c>
      <c r="BH14" t="s">
        <v>798</v>
      </c>
      <c r="BI14" s="55" t="s">
        <v>651</v>
      </c>
      <c r="BJ14">
        <v>17.999999999999993</v>
      </c>
      <c r="BK14" s="55">
        <v>1</v>
      </c>
      <c r="BL14">
        <v>2</v>
      </c>
      <c r="BM14">
        <v>0</v>
      </c>
      <c r="BN14">
        <v>0</v>
      </c>
      <c r="BO14">
        <v>0</v>
      </c>
      <c r="BP14">
        <v>0</v>
      </c>
      <c r="BQ14">
        <v>0</v>
      </c>
      <c r="BR14">
        <f>SUM(Tabla5[[#This Row],[VENTA MABE 3 SEMANA OCT]:[VENTAS OTROS 3 SEMANA OCT]])</f>
        <v>3</v>
      </c>
      <c r="BS14" s="42">
        <v>0.4</v>
      </c>
      <c r="BT14" s="55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f>SUM(Tabla5[[#This Row],[VENTA MABE 4 SEMANA OCT]:[VENTAS OTROS 4 SEMANA OCT]])</f>
        <v>2</v>
      </c>
      <c r="CI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" t="s">
        <v>1703</v>
      </c>
      <c r="CK14">
        <v>3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f>SUM(Tabla5[[#This Row],[VENTA MABE 1 SEMANA NOV]:[VENTAS OTROS 1 SEMANA NOV]])</f>
        <v>3</v>
      </c>
      <c r="CS14">
        <f>IFERROR(VLOOKUP(Tabla5[[#This Row],[CLAVE]],[2]VENTAS!$F$2:$L$1501,2,0),0)</f>
        <v>2</v>
      </c>
      <c r="CT14">
        <f>IFERROR(VLOOKUP(Tabla5[[#This Row],[CLAVE]],[2]VENTAS!$F$2:$L$1501,3,0),0)</f>
        <v>0</v>
      </c>
      <c r="CU14">
        <f>IFERROR(VLOOKUP(Tabla5[[#This Row],[CLAVE]],[2]VENTAS!$F$2:$L$1501,4,0),0)</f>
        <v>0</v>
      </c>
      <c r="CV14">
        <f>IFERROR(VLOOKUP(Tabla5[[#This Row],[CLAVE]],[2]VENTAS!$F$2:$L$1501,5,0),0)</f>
        <v>0</v>
      </c>
      <c r="CW14">
        <f>IFERROR(VLOOKUP(Tabla5[[#This Row],[CLAVE]],[2]VENTAS!$F$2:$L$1501,6,0),0)</f>
        <v>0</v>
      </c>
      <c r="CX14">
        <f>IFERROR(VLOOKUP(Tabla5[[#This Row],[CLAVE]],[2]VENTAS!$F$2:$L$1501,7,0),0)</f>
        <v>0</v>
      </c>
      <c r="CY14">
        <f>IFERROR(VLOOKUP(Tabla5[[#This Row],[CLAVE]],[2]VENTAS!$F$2:$R$1501,13,0),0)</f>
        <v>0</v>
      </c>
      <c r="CZ14">
        <f>SUM(Tabla5[[#This Row],[VENTA MABE 2 SEMANA NOV]:[VENTAS OTROS 2 SEMANA NOV]])</f>
        <v>2</v>
      </c>
      <c r="DA14" s="46">
        <v>27.204309304386044</v>
      </c>
    </row>
    <row r="15" spans="1:105" hidden="1" x14ac:dyDescent="0.3">
      <c r="A15" t="str">
        <f>CONCATENATE(Tabla5[[#This Row],[TIENDA HMPV]],Tabla5[[#This Row],[LINEA]])</f>
        <v>536 - VINCESGLOBALES</v>
      </c>
      <c r="B15" t="s">
        <v>691</v>
      </c>
      <c r="C15" s="55" t="s">
        <v>651</v>
      </c>
      <c r="D15" s="55" t="s">
        <v>30</v>
      </c>
      <c r="E15" s="55" t="s">
        <v>694</v>
      </c>
      <c r="F15" s="55" t="s">
        <v>1724</v>
      </c>
      <c r="G15" t="s">
        <v>27</v>
      </c>
      <c r="H15" s="42">
        <f>IFERROR(Tabla5[[#This Row],[VENTAS MABE]]/Tabla5[[#This Row],[CUOTA]],0)</f>
        <v>0.5</v>
      </c>
      <c r="I15">
        <v>4</v>
      </c>
      <c r="J15">
        <v>2</v>
      </c>
      <c r="K15">
        <v>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V15" s="42">
        <v>0.66666666666666663</v>
      </c>
      <c r="W15" s="42">
        <f>IFERROR(Tabla5[[#This Row],[TOTAL VENTA 38 SEMANA]]/Tabla5[[#This Row],[VENTA ACUM 38]],0)</f>
        <v>0.66666666666666663</v>
      </c>
      <c r="X15" s="42" t="e">
        <f>VLOOKUP(Tabla5[[#This Row],[CLAVE]],[1]!QMI_5_SEMANA_SEP_22[[CLAVE]:[SHARE CADENA S2]],21,0)</f>
        <v>#REF!</v>
      </c>
      <c r="Y15" s="55" t="s">
        <v>724</v>
      </c>
      <c r="Z15" s="46">
        <f>+Tabla5[[#This Row],[VENTA ACUM 38]]+Tabla5[[#This Row],[venta total 39 acum]]</f>
        <v>5</v>
      </c>
      <c r="AA15" s="46">
        <v>2</v>
      </c>
      <c r="AB15" s="46">
        <v>2</v>
      </c>
      <c r="AC15" s="46">
        <v>3</v>
      </c>
      <c r="AD15" s="46">
        <v>2</v>
      </c>
      <c r="AE15" s="46">
        <v>0</v>
      </c>
      <c r="AF15" s="46">
        <v>2</v>
      </c>
      <c r="AG15" s="46">
        <v>3</v>
      </c>
      <c r="AH15" s="42">
        <f>IFERROR(Tabla5[[#This Row],[VENTAS MABE]]/Tabla5[[#This Row],[VENTAS INDURAMA]],0)</f>
        <v>0.66666666666666663</v>
      </c>
      <c r="AI15" t="s">
        <v>1675</v>
      </c>
      <c r="AK15" s="42"/>
      <c r="AL15" t="s">
        <v>727</v>
      </c>
      <c r="AM15" s="55" t="s">
        <v>1150</v>
      </c>
      <c r="AO15" s="55" t="s">
        <v>435</v>
      </c>
      <c r="AP15">
        <v>3</v>
      </c>
      <c r="AQ15" s="5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f>SUM(Tabla5[[#This Row],[VENTA MABE 1 SEMANA OCT]:[VENTAS OTROS 1 SEMANA OCT]])</f>
        <v>1</v>
      </c>
      <c r="AY15" s="46">
        <v>3.7534278976755524</v>
      </c>
      <c r="AZ15" s="55">
        <v>1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f>SUM(Tabla5[[#This Row],[VENTA MABE 2 SEMANA OCT]:[VENTAS OTROS 2 SEMANA OCT]])</f>
        <v>2</v>
      </c>
      <c r="BH15" t="s">
        <v>798</v>
      </c>
      <c r="BI15" s="55" t="s">
        <v>651</v>
      </c>
      <c r="BJ15">
        <v>17.999999999999993</v>
      </c>
      <c r="BK15" s="55">
        <v>1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f>SUM(Tabla5[[#This Row],[VENTA MABE 3 SEMANA OCT]:[VENTAS OTROS 3 SEMANA OCT]])</f>
        <v>2</v>
      </c>
      <c r="BS15" s="42">
        <v>0</v>
      </c>
      <c r="BT15" s="55">
        <v>1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f>SUM(Tabla5[[#This Row],[VENTA MABE 4 SEMANA OCT]:[VENTAS OTROS 4 SEMANA OCT]])</f>
        <v>2</v>
      </c>
      <c r="CI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15" t="s">
        <v>1702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f>SUM(Tabla5[[#This Row],[VENTA MABE 1 SEMANA NOV]:[VENTAS OTROS 1 SEMANA NOV]])</f>
        <v>0</v>
      </c>
      <c r="CS15">
        <f>IFERROR(VLOOKUP(Tabla5[[#This Row],[CLAVE]],[2]VENTAS!$F$2:$L$1501,2,0),0)</f>
        <v>0</v>
      </c>
      <c r="CT15">
        <f>IFERROR(VLOOKUP(Tabla5[[#This Row],[CLAVE]],[2]VENTAS!$F$2:$L$1501,3,0),0)</f>
        <v>0</v>
      </c>
      <c r="CU15">
        <f>IFERROR(VLOOKUP(Tabla5[[#This Row],[CLAVE]],[2]VENTAS!$F$2:$L$1501,4,0),0)</f>
        <v>0</v>
      </c>
      <c r="CV15">
        <f>IFERROR(VLOOKUP(Tabla5[[#This Row],[CLAVE]],[2]VENTAS!$F$2:$L$1501,5,0),0)</f>
        <v>0</v>
      </c>
      <c r="CW15">
        <f>IFERROR(VLOOKUP(Tabla5[[#This Row],[CLAVE]],[2]VENTAS!$F$2:$L$1501,6,0),0)</f>
        <v>0</v>
      </c>
      <c r="CX15">
        <f>IFERROR(VLOOKUP(Tabla5[[#This Row],[CLAVE]],[2]VENTAS!$F$2:$L$1501,7,0),0)</f>
        <v>0</v>
      </c>
      <c r="CY15">
        <f>IFERROR(VLOOKUP(Tabla5[[#This Row],[CLAVE]],[2]VENTAS!$F$2:$R$1501,13,0),0)</f>
        <v>0</v>
      </c>
      <c r="CZ15">
        <f>SUM(Tabla5[[#This Row],[VENTA MABE 2 SEMANA NOV]:[VENTAS OTROS 2 SEMANA NOV]])</f>
        <v>0</v>
      </c>
      <c r="DA15" s="46">
        <v>1.7637378038922051</v>
      </c>
    </row>
    <row r="16" spans="1:105" hidden="1" x14ac:dyDescent="0.3">
      <c r="A16" t="str">
        <f>CONCATENATE(Tabla5[[#This Row],[TIENDA HMPV]],Tabla5[[#This Row],[LINEA]])</f>
        <v>536 - VINCESLAVADO</v>
      </c>
      <c r="B16" t="s">
        <v>691</v>
      </c>
      <c r="C16" s="55" t="s">
        <v>651</v>
      </c>
      <c r="D16" s="55" t="s">
        <v>30</v>
      </c>
      <c r="E16" s="55" t="s">
        <v>694</v>
      </c>
      <c r="F16" s="55" t="s">
        <v>1724</v>
      </c>
      <c r="G16" t="s">
        <v>28</v>
      </c>
      <c r="H16" s="42">
        <f>IFERROR(Tabla5[[#This Row],[VENTAS MABE]]/Tabla5[[#This Row],[CUOTA]],0)</f>
        <v>0.5</v>
      </c>
      <c r="I16">
        <v>4</v>
      </c>
      <c r="J16">
        <v>2</v>
      </c>
      <c r="K16">
        <v>1</v>
      </c>
      <c r="L16">
        <v>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V16" s="42">
        <v>0.4</v>
      </c>
      <c r="W16" s="42">
        <f>IFERROR(Tabla5[[#This Row],[TOTAL VENTA 38 SEMANA]]/Tabla5[[#This Row],[VENTA ACUM 38]],0)</f>
        <v>0.4</v>
      </c>
      <c r="X16" s="42" t="e">
        <f>VLOOKUP(Tabla5[[#This Row],[CLAVE]],[1]!QMI_5_SEMANA_SEP_22[[CLAVE]:[SHARE CADENA S2]],21,0)</f>
        <v>#REF!</v>
      </c>
      <c r="Y16" s="55" t="s">
        <v>724</v>
      </c>
      <c r="Z16" s="46">
        <f>+Tabla5[[#This Row],[VENTA ACUM 38]]+Tabla5[[#This Row],[venta total 39 acum]]</f>
        <v>7</v>
      </c>
      <c r="AA16" s="46">
        <v>1</v>
      </c>
      <c r="AB16" s="46">
        <v>2</v>
      </c>
      <c r="AC16" s="46">
        <v>5</v>
      </c>
      <c r="AD16" s="46">
        <v>2</v>
      </c>
      <c r="AE16" s="46">
        <v>1</v>
      </c>
      <c r="AF16" s="46">
        <v>2</v>
      </c>
      <c r="AG16" s="46">
        <v>2</v>
      </c>
      <c r="AH16" s="42">
        <f>IFERROR(Tabla5[[#This Row],[VENTAS MABE]]/Tabla5[[#This Row],[VENTAS INDURAMA]],0)</f>
        <v>2</v>
      </c>
      <c r="AI16" t="s">
        <v>1675</v>
      </c>
      <c r="AK16" s="42"/>
      <c r="AL16" t="s">
        <v>727</v>
      </c>
      <c r="AM16" s="55" t="s">
        <v>1150</v>
      </c>
      <c r="AO16" s="55" t="s">
        <v>435</v>
      </c>
      <c r="AP16">
        <v>4</v>
      </c>
      <c r="AQ16" s="55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f>SUM(Tabla5[[#This Row],[VENTA MABE 1 SEMANA OCT]:[VENTAS OTROS 1 SEMANA OCT]])</f>
        <v>1</v>
      </c>
      <c r="AY16" s="46">
        <v>6.7017656577194025</v>
      </c>
      <c r="AZ16" s="55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f>SUM(Tabla5[[#This Row],[VENTA MABE 2 SEMANA OCT]:[VENTAS OTROS 2 SEMANA OCT]])</f>
        <v>1</v>
      </c>
      <c r="BH16" t="s">
        <v>798</v>
      </c>
      <c r="BI16" s="55" t="s">
        <v>651</v>
      </c>
      <c r="BJ16">
        <v>17.999999999999993</v>
      </c>
      <c r="BK16" s="55">
        <v>1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f>SUM(Tabla5[[#This Row],[VENTA MABE 3 SEMANA OCT]:[VENTAS OTROS 3 SEMANA OCT]])</f>
        <v>2</v>
      </c>
      <c r="BS16" s="42">
        <v>0.05</v>
      </c>
      <c r="BT16" s="55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f>SUM(Tabla5[[#This Row],[VENTA MABE 4 SEMANA OCT]:[VENTAS OTROS 4 SEMANA OCT]])</f>
        <v>1</v>
      </c>
      <c r="CI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16" t="s">
        <v>1703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f>SUM(Tabla5[[#This Row],[VENTA MABE 1 SEMANA NOV]:[VENTAS OTROS 1 SEMANA NOV]])</f>
        <v>1</v>
      </c>
      <c r="CS16">
        <f>IFERROR(VLOOKUP(Tabla5[[#This Row],[CLAVE]],[2]VENTAS!$F$2:$L$1501,2,0),0)</f>
        <v>0</v>
      </c>
      <c r="CT16">
        <f>IFERROR(VLOOKUP(Tabla5[[#This Row],[CLAVE]],[2]VENTAS!$F$2:$L$1501,3,0),0)</f>
        <v>2</v>
      </c>
      <c r="CU16">
        <f>IFERROR(VLOOKUP(Tabla5[[#This Row],[CLAVE]],[2]VENTAS!$F$2:$L$1501,4,0),0)</f>
        <v>0</v>
      </c>
      <c r="CV16">
        <f>IFERROR(VLOOKUP(Tabla5[[#This Row],[CLAVE]],[2]VENTAS!$F$2:$L$1501,5,0),0)</f>
        <v>0</v>
      </c>
      <c r="CW16">
        <f>IFERROR(VLOOKUP(Tabla5[[#This Row],[CLAVE]],[2]VENTAS!$F$2:$L$1501,6,0),0)</f>
        <v>0</v>
      </c>
      <c r="CX16">
        <f>IFERROR(VLOOKUP(Tabla5[[#This Row],[CLAVE]],[2]VENTAS!$F$2:$L$1501,7,0),0)</f>
        <v>0</v>
      </c>
      <c r="CY16">
        <f>IFERROR(VLOOKUP(Tabla5[[#This Row],[CLAVE]],[2]VENTAS!$F$2:$R$1501,13,0),0)</f>
        <v>0</v>
      </c>
      <c r="CZ16">
        <f>SUM(Tabla5[[#This Row],[VENTA MABE 2 SEMANA NOV]:[VENTAS OTROS 2 SEMANA NOV]])</f>
        <v>2</v>
      </c>
      <c r="DA16" s="46">
        <v>6.7988926962370755</v>
      </c>
    </row>
    <row r="17" spans="1:105" hidden="1" x14ac:dyDescent="0.3">
      <c r="A17" t="str">
        <f>CONCATENATE(Tabla5[[#This Row],[TIENDA HMPV]],Tabla5[[#This Row],[LINEA]])</f>
        <v>536 - VINCESREFRIGERACIÓN</v>
      </c>
      <c r="B17" t="s">
        <v>691</v>
      </c>
      <c r="C17" s="55" t="s">
        <v>651</v>
      </c>
      <c r="D17" s="55" t="s">
        <v>30</v>
      </c>
      <c r="E17" s="55" t="s">
        <v>694</v>
      </c>
      <c r="F17" s="55" t="s">
        <v>1724</v>
      </c>
      <c r="G17" t="s">
        <v>29</v>
      </c>
      <c r="H17" s="42">
        <f>IFERROR(Tabla5[[#This Row],[VENTAS MABE]]/Tabla5[[#This Row],[CUOTA]],0)</f>
        <v>0.2857142857142857</v>
      </c>
      <c r="I17">
        <v>7</v>
      </c>
      <c r="J17">
        <v>2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V17" s="42">
        <v>0.33333333333333331</v>
      </c>
      <c r="W17" s="42">
        <f>IFERROR(Tabla5[[#This Row],[TOTAL VENTA 38 SEMANA]]/Tabla5[[#This Row],[VENTA ACUM 38]],0)</f>
        <v>0.33333333333333331</v>
      </c>
      <c r="X17" s="42" t="e">
        <f>VLOOKUP(Tabla5[[#This Row],[CLAVE]],[1]!QMI_5_SEMANA_SEP_22[[CLAVE]:[SHARE CADENA S2]],21,0)</f>
        <v>#REF!</v>
      </c>
      <c r="Y17" s="55" t="s">
        <v>724</v>
      </c>
      <c r="Z17" s="46">
        <f>+Tabla5[[#This Row],[VENTA ACUM 38]]+Tabla5[[#This Row],[venta total 39 acum]]</f>
        <v>6</v>
      </c>
      <c r="AA17" s="46">
        <v>0</v>
      </c>
      <c r="AB17" s="46">
        <v>2</v>
      </c>
      <c r="AC17" s="46">
        <v>6</v>
      </c>
      <c r="AD17" s="46">
        <v>0</v>
      </c>
      <c r="AE17" s="46">
        <v>0</v>
      </c>
      <c r="AF17" s="46">
        <v>0</v>
      </c>
      <c r="AG17" s="46">
        <v>2</v>
      </c>
      <c r="AH17" s="42">
        <f>IFERROR(Tabla5[[#This Row],[VENTAS MABE]]/Tabla5[[#This Row],[VENTAS INDURAMA]],0)</f>
        <v>0.5</v>
      </c>
      <c r="AI17" t="s">
        <v>1675</v>
      </c>
      <c r="AK17" s="42"/>
      <c r="AL17" t="s">
        <v>727</v>
      </c>
      <c r="AM17" s="55" t="s">
        <v>1150</v>
      </c>
      <c r="AO17" s="55" t="s">
        <v>435</v>
      </c>
      <c r="AP17">
        <v>3</v>
      </c>
      <c r="AQ17" s="55">
        <v>0</v>
      </c>
      <c r="AR17">
        <v>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f>SUM(Tabla5[[#This Row],[VENTA MABE 1 SEMANA OCT]:[VENTAS OTROS 1 SEMANA OCT]])</f>
        <v>2</v>
      </c>
      <c r="AY17" s="46">
        <v>4.2181256683120854</v>
      </c>
      <c r="AZ17" s="55">
        <v>1</v>
      </c>
      <c r="BA17">
        <v>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f>SUM(Tabla5[[#This Row],[VENTA MABE 2 SEMANA OCT]:[VENTAS OTROS 2 SEMANA OCT]])</f>
        <v>3</v>
      </c>
      <c r="BH17" t="s">
        <v>798</v>
      </c>
      <c r="BI17" s="55" t="s">
        <v>651</v>
      </c>
      <c r="BJ17">
        <v>17.999999999999993</v>
      </c>
      <c r="BK17" s="55">
        <v>0</v>
      </c>
      <c r="BL17">
        <v>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f>SUM(Tabla5[[#This Row],[VENTA MABE 3 SEMANA OCT]:[VENTAS OTROS 3 SEMANA OCT]])</f>
        <v>2</v>
      </c>
      <c r="BS17" s="42">
        <v>0.28000000000000003</v>
      </c>
      <c r="BT17" s="55">
        <v>2</v>
      </c>
      <c r="BU17">
        <v>2</v>
      </c>
      <c r="BV17">
        <v>0</v>
      </c>
      <c r="BW17">
        <v>0</v>
      </c>
      <c r="BX17">
        <v>0</v>
      </c>
      <c r="BY17">
        <v>0</v>
      </c>
      <c r="BZ17">
        <v>0</v>
      </c>
      <c r="CA17">
        <f>SUM(Tabla5[[#This Row],[VENTA MABE 4 SEMANA OCT]:[VENTAS OTROS 4 SEMANA OCT]])</f>
        <v>4</v>
      </c>
      <c r="CH17" t="s">
        <v>1695</v>
      </c>
      <c r="CI1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0.27272727272727271</v>
      </c>
      <c r="CJ17" t="s">
        <v>1701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SUM(Tabla5[[#This Row],[VENTA MABE 1 SEMANA NOV]:[VENTAS OTROS 1 SEMANA NOV]])</f>
        <v>0</v>
      </c>
      <c r="CS17">
        <f>IFERROR(VLOOKUP(Tabla5[[#This Row],[CLAVE]],[2]VENTAS!$F$2:$L$1501,2,0),0)</f>
        <v>1</v>
      </c>
      <c r="CT17">
        <f>IFERROR(VLOOKUP(Tabla5[[#This Row],[CLAVE]],[2]VENTAS!$F$2:$L$1501,3,0),0)</f>
        <v>3</v>
      </c>
      <c r="CU17">
        <f>IFERROR(VLOOKUP(Tabla5[[#This Row],[CLAVE]],[2]VENTAS!$F$2:$L$1501,4,0),0)</f>
        <v>0</v>
      </c>
      <c r="CV17">
        <f>IFERROR(VLOOKUP(Tabla5[[#This Row],[CLAVE]],[2]VENTAS!$F$2:$L$1501,5,0),0)</f>
        <v>0</v>
      </c>
      <c r="CW17">
        <f>IFERROR(VLOOKUP(Tabla5[[#This Row],[CLAVE]],[2]VENTAS!$F$2:$L$1501,6,0),0)</f>
        <v>0</v>
      </c>
      <c r="CX17">
        <f>IFERROR(VLOOKUP(Tabla5[[#This Row],[CLAVE]],[2]VENTAS!$F$2:$L$1501,7,0),0)</f>
        <v>0</v>
      </c>
      <c r="CY17">
        <f>IFERROR(VLOOKUP(Tabla5[[#This Row],[CLAVE]],[2]VENTAS!$F$2:$R$1501,13,0),0)</f>
        <v>0</v>
      </c>
      <c r="CZ17">
        <f>SUM(Tabla5[[#This Row],[VENTA MABE 2 SEMANA NOV]:[VENTAS OTROS 2 SEMANA NOV]])</f>
        <v>4</v>
      </c>
      <c r="DA17" s="46">
        <v>13.726309226932669</v>
      </c>
    </row>
    <row r="18" spans="1:105" hidden="1" x14ac:dyDescent="0.3">
      <c r="A18" t="str">
        <f>CONCATENATE(Tabla5[[#This Row],[TIENDA HMPV]],Tabla5[[#This Row],[LINEA]])</f>
        <v>185 - 1790-TIENDA RECREO 1790COCINAS</v>
      </c>
      <c r="B18" t="s">
        <v>695</v>
      </c>
      <c r="C18" s="55" t="s">
        <v>649</v>
      </c>
      <c r="D18" s="55" t="s">
        <v>39</v>
      </c>
      <c r="E18" s="55" t="s">
        <v>696</v>
      </c>
      <c r="F18" s="55" t="s">
        <v>1724</v>
      </c>
      <c r="G18" t="s">
        <v>26</v>
      </c>
      <c r="H18" s="42">
        <f>IFERROR(Tabla5[[#This Row],[VENTAS MABE]]/Tabla5[[#This Row],[CUOTA]],0)</f>
        <v>0.14285714285714285</v>
      </c>
      <c r="I18">
        <v>14</v>
      </c>
      <c r="J18">
        <v>2</v>
      </c>
      <c r="K18">
        <v>13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V18" s="42">
        <v>0.22222222222222221</v>
      </c>
      <c r="W18" s="42">
        <f>IFERROR(Tabla5[[#This Row],[TOTAL VENTA 38 SEMANA]]/Tabla5[[#This Row],[VENTA ACUM 38]],0)</f>
        <v>0.22222222222222221</v>
      </c>
      <c r="X18" s="42" t="e">
        <f>VLOOKUP(Tabla5[[#This Row],[CLAVE]],[1]!QMI_5_SEMANA_SEP_22[[CLAVE]:[SHARE CADENA S2]],21,0)</f>
        <v>#REF!</v>
      </c>
      <c r="Y18" s="55" t="s">
        <v>724</v>
      </c>
      <c r="Z18" s="46">
        <f>+Tabla5[[#This Row],[VENTA ACUM 38]]+Tabla5[[#This Row],[venta total 39 acum]]</f>
        <v>20</v>
      </c>
      <c r="AA18" s="46">
        <v>1</v>
      </c>
      <c r="AB18" s="46">
        <v>2</v>
      </c>
      <c r="AC18" s="46">
        <v>9</v>
      </c>
      <c r="AD18" s="46">
        <v>11</v>
      </c>
      <c r="AE18" s="46">
        <v>3</v>
      </c>
      <c r="AF18" s="46">
        <v>11</v>
      </c>
      <c r="AG18" s="46">
        <v>4</v>
      </c>
      <c r="AH18" s="42">
        <f>IFERROR(Tabla5[[#This Row],[VENTAS MABE]]/Tabla5[[#This Row],[VENTAS INDURAMA]],0)</f>
        <v>0.15384615384615385</v>
      </c>
      <c r="AI18" t="s">
        <v>1675</v>
      </c>
      <c r="AK18" s="42"/>
      <c r="AL18" t="s">
        <v>727</v>
      </c>
      <c r="AM18" s="55" t="s">
        <v>1105</v>
      </c>
      <c r="AO18" s="55" t="s">
        <v>429</v>
      </c>
      <c r="AP18">
        <v>7</v>
      </c>
      <c r="AQ18" s="55">
        <v>1</v>
      </c>
      <c r="AR18">
        <v>5</v>
      </c>
      <c r="AS18">
        <v>0</v>
      </c>
      <c r="AT18">
        <v>1</v>
      </c>
      <c r="AU18">
        <v>0</v>
      </c>
      <c r="AV18">
        <v>0</v>
      </c>
      <c r="AW18">
        <v>0</v>
      </c>
      <c r="AX18">
        <f>SUM(Tabla5[[#This Row],[VENTA MABE 1 SEMANA OCT]:[VENTAS OTROS 1 SEMANA OCT]])</f>
        <v>7</v>
      </c>
      <c r="AY18" s="46">
        <v>11.89023763554987</v>
      </c>
      <c r="AZ18" s="55">
        <v>0</v>
      </c>
      <c r="BA18">
        <v>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f>SUM(Tabla5[[#This Row],[VENTA MABE 2 SEMANA OCT]:[VENTAS OTROS 2 SEMANA OCT]])</f>
        <v>5</v>
      </c>
      <c r="BH18" t="s">
        <v>798</v>
      </c>
      <c r="BI18" s="55" t="s">
        <v>649</v>
      </c>
      <c r="BJ18">
        <v>20</v>
      </c>
      <c r="BK18" s="55">
        <v>3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f>SUM(Tabla5[[#This Row],[VENTA MABE 3 SEMANA OCT]:[VENTAS OTROS 3 SEMANA OCT]])</f>
        <v>4</v>
      </c>
      <c r="BS18" s="42">
        <v>0.4</v>
      </c>
      <c r="BT18" s="55">
        <v>3</v>
      </c>
      <c r="BU18">
        <v>4</v>
      </c>
      <c r="BV18">
        <v>0</v>
      </c>
      <c r="BW18">
        <v>1</v>
      </c>
      <c r="BX18">
        <v>0</v>
      </c>
      <c r="BY18">
        <v>1</v>
      </c>
      <c r="BZ18">
        <v>0</v>
      </c>
      <c r="CA18">
        <f>SUM(Tabla5[[#This Row],[VENTA MABE 4 SEMANA OCT]:[VENTAS OTROS 4 SEMANA OCT]])</f>
        <v>9</v>
      </c>
      <c r="CB18" t="s">
        <v>1679</v>
      </c>
      <c r="CC18" t="s">
        <v>1679</v>
      </c>
      <c r="CD18" t="s">
        <v>1679</v>
      </c>
      <c r="CE18" t="s">
        <v>1679</v>
      </c>
      <c r="CF18" t="s">
        <v>1679</v>
      </c>
      <c r="CG18" t="s">
        <v>1679</v>
      </c>
      <c r="CH18" t="s">
        <v>1679</v>
      </c>
      <c r="CI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0.28000000000000003</v>
      </c>
      <c r="CJ18" t="s">
        <v>1703</v>
      </c>
      <c r="CK18">
        <v>3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SUM(Tabla5[[#This Row],[VENTA MABE 1 SEMANA NOV]:[VENTAS OTROS 1 SEMANA NOV]])</f>
        <v>4</v>
      </c>
      <c r="CS18">
        <f>IFERROR(VLOOKUP(Tabla5[[#This Row],[CLAVE]],[2]VENTAS!$F$2:$L$1501,2,0),0)</f>
        <v>0</v>
      </c>
      <c r="CT18">
        <f>IFERROR(VLOOKUP(Tabla5[[#This Row],[CLAVE]],[2]VENTAS!$F$2:$L$1501,3,0),0)</f>
        <v>5</v>
      </c>
      <c r="CU18">
        <f>IFERROR(VLOOKUP(Tabla5[[#This Row],[CLAVE]],[2]VENTAS!$F$2:$L$1501,4,0),0)</f>
        <v>0</v>
      </c>
      <c r="CV18">
        <f>IFERROR(VLOOKUP(Tabla5[[#This Row],[CLAVE]],[2]VENTAS!$F$2:$L$1501,5,0),0)</f>
        <v>0</v>
      </c>
      <c r="CW18">
        <f>IFERROR(VLOOKUP(Tabla5[[#This Row],[CLAVE]],[2]VENTAS!$F$2:$L$1501,6,0),0)</f>
        <v>0</v>
      </c>
      <c r="CX18">
        <f>IFERROR(VLOOKUP(Tabla5[[#This Row],[CLAVE]],[2]VENTAS!$F$2:$L$1501,7,0),0)</f>
        <v>0</v>
      </c>
      <c r="CY18">
        <f>IFERROR(VLOOKUP(Tabla5[[#This Row],[CLAVE]],[2]VENTAS!$F$2:$R$1501,13,0),0)</f>
        <v>0</v>
      </c>
      <c r="CZ18">
        <f>SUM(Tabla5[[#This Row],[VENTA MABE 2 SEMANA NOV]:[VENTAS OTROS 2 SEMANA NOV]])</f>
        <v>5</v>
      </c>
      <c r="DA18" s="46">
        <v>29</v>
      </c>
    </row>
    <row r="19" spans="1:105" hidden="1" x14ac:dyDescent="0.3">
      <c r="A19" t="str">
        <f>CONCATENATE(Tabla5[[#This Row],[TIENDA HMPV]],Tabla5[[#This Row],[LINEA]])</f>
        <v>185 - 1790-TIENDA RECREO 1790GLOBALES</v>
      </c>
      <c r="B19" t="s">
        <v>695</v>
      </c>
      <c r="C19" s="55" t="s">
        <v>649</v>
      </c>
      <c r="D19" s="55" t="s">
        <v>39</v>
      </c>
      <c r="E19" s="55" t="s">
        <v>696</v>
      </c>
      <c r="F19" s="55" t="s">
        <v>1724</v>
      </c>
      <c r="G19" t="s">
        <v>27</v>
      </c>
      <c r="H19" s="42">
        <f>IFERROR(Tabla5[[#This Row],[VENTAS MABE]]/Tabla5[[#This Row],[CUOTA]],0)</f>
        <v>0.5</v>
      </c>
      <c r="I19">
        <v>2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V19" s="42">
        <v>1</v>
      </c>
      <c r="W19" s="42">
        <f>IFERROR(Tabla5[[#This Row],[TOTAL VENTA 38 SEMANA]]/Tabla5[[#This Row],[VENTA ACUM 38]],0)</f>
        <v>1</v>
      </c>
      <c r="X19" s="42" t="e">
        <f>VLOOKUP(Tabla5[[#This Row],[CLAVE]],[1]!QMI_5_SEMANA_SEP_22[[CLAVE]:[SHARE CADENA S2]],21,0)</f>
        <v>#REF!</v>
      </c>
      <c r="Y19" s="55" t="s">
        <v>724</v>
      </c>
      <c r="Z19" s="46">
        <f>+Tabla5[[#This Row],[VENTA ACUM 38]]+Tabla5[[#This Row],[venta total 39 acum]]</f>
        <v>2</v>
      </c>
      <c r="AA19" s="46">
        <v>0</v>
      </c>
      <c r="AB19" s="46">
        <v>1</v>
      </c>
      <c r="AC19" s="46">
        <v>1</v>
      </c>
      <c r="AD19" s="46">
        <v>1</v>
      </c>
      <c r="AE19" s="46">
        <v>1</v>
      </c>
      <c r="AF19" s="46">
        <v>1</v>
      </c>
      <c r="AG19" s="46">
        <v>1</v>
      </c>
      <c r="AH19" s="42">
        <f>IFERROR(Tabla5[[#This Row],[VENTAS MABE]]/Tabla5[[#This Row],[VENTAS INDURAMA]],0)</f>
        <v>0</v>
      </c>
      <c r="AI19" t="s">
        <v>1675</v>
      </c>
      <c r="AK19" s="42"/>
      <c r="AL19" t="s">
        <v>727</v>
      </c>
      <c r="AM19" s="55" t="s">
        <v>1105</v>
      </c>
      <c r="AO19" s="55" t="s">
        <v>429</v>
      </c>
      <c r="AP19">
        <v>0</v>
      </c>
      <c r="AQ19" s="55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f>SUM(Tabla5[[#This Row],[VENTA MABE 1 SEMANA OCT]:[VENTAS OTROS 1 SEMANA OCT]])</f>
        <v>0</v>
      </c>
      <c r="AY19" s="46">
        <v>2.1652363669255896</v>
      </c>
      <c r="AZ19" s="55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f>SUM(Tabla5[[#This Row],[VENTA MABE 2 SEMANA OCT]:[VENTAS OTROS 2 SEMANA OCT]])</f>
        <v>0</v>
      </c>
      <c r="BH19" t="s">
        <v>798</v>
      </c>
      <c r="BI19" s="55" t="s">
        <v>649</v>
      </c>
      <c r="BJ19">
        <v>20</v>
      </c>
      <c r="BK19" s="55">
        <v>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f>SUM(Tabla5[[#This Row],[VENTA MABE 3 SEMANA OCT]:[VENTAS OTROS 3 SEMANA OCT]])</f>
        <v>2</v>
      </c>
      <c r="BS19" s="42">
        <v>0</v>
      </c>
      <c r="BT19" s="55">
        <v>1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f>SUM(Tabla5[[#This Row],[VENTA MABE 4 SEMANA OCT]:[VENTAS OTROS 4 SEMANA OCT]])</f>
        <v>2</v>
      </c>
      <c r="CB19" t="s">
        <v>1679</v>
      </c>
      <c r="CC19" t="s">
        <v>1679</v>
      </c>
      <c r="CD19" t="s">
        <v>1679</v>
      </c>
      <c r="CE19" t="s">
        <v>1679</v>
      </c>
      <c r="CF19" t="s">
        <v>1679</v>
      </c>
      <c r="CG19" t="s">
        <v>1679</v>
      </c>
      <c r="CH19" t="s">
        <v>1679</v>
      </c>
      <c r="CI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19" t="s">
        <v>1702</v>
      </c>
      <c r="CK19">
        <v>1</v>
      </c>
      <c r="CL19">
        <v>2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SUM(Tabla5[[#This Row],[VENTA MABE 1 SEMANA NOV]:[VENTAS OTROS 1 SEMANA NOV]])</f>
        <v>3</v>
      </c>
      <c r="CS19">
        <f>IFERROR(VLOOKUP(Tabla5[[#This Row],[CLAVE]],[2]VENTAS!$F$2:$L$1501,2,0),0)</f>
        <v>2</v>
      </c>
      <c r="CT19">
        <f>IFERROR(VLOOKUP(Tabla5[[#This Row],[CLAVE]],[2]VENTAS!$F$2:$L$1501,3,0),0)</f>
        <v>2</v>
      </c>
      <c r="CU19">
        <f>IFERROR(VLOOKUP(Tabla5[[#This Row],[CLAVE]],[2]VENTAS!$F$2:$L$1501,4,0),0)</f>
        <v>0</v>
      </c>
      <c r="CV19">
        <f>IFERROR(VLOOKUP(Tabla5[[#This Row],[CLAVE]],[2]VENTAS!$F$2:$L$1501,5,0),0)</f>
        <v>0</v>
      </c>
      <c r="CW19">
        <f>IFERROR(VLOOKUP(Tabla5[[#This Row],[CLAVE]],[2]VENTAS!$F$2:$L$1501,6,0),0)</f>
        <v>0</v>
      </c>
      <c r="CX19">
        <f>IFERROR(VLOOKUP(Tabla5[[#This Row],[CLAVE]],[2]VENTAS!$F$2:$L$1501,7,0),0)</f>
        <v>1</v>
      </c>
      <c r="CY19">
        <f>IFERROR(VLOOKUP(Tabla5[[#This Row],[CLAVE]],[2]VENTAS!$F$2:$R$1501,13,0),0)</f>
        <v>0</v>
      </c>
      <c r="CZ19">
        <f>SUM(Tabla5[[#This Row],[VENTA MABE 2 SEMANA NOV]:[VENTAS OTROS 2 SEMANA NOV]])</f>
        <v>5</v>
      </c>
      <c r="DA19" s="46">
        <v>4</v>
      </c>
    </row>
    <row r="20" spans="1:105" hidden="1" x14ac:dyDescent="0.3">
      <c r="A20" t="str">
        <f>CONCATENATE(Tabla5[[#This Row],[TIENDA HMPV]],Tabla5[[#This Row],[LINEA]])</f>
        <v>185 - 1790-TIENDA RECREO 1790LAVADO</v>
      </c>
      <c r="B20" t="s">
        <v>695</v>
      </c>
      <c r="C20" s="55" t="s">
        <v>649</v>
      </c>
      <c r="D20" s="55" t="s">
        <v>39</v>
      </c>
      <c r="E20" s="55" t="s">
        <v>696</v>
      </c>
      <c r="F20" s="55" t="s">
        <v>1724</v>
      </c>
      <c r="G20" t="s">
        <v>28</v>
      </c>
      <c r="H20" s="42">
        <f>IFERROR(Tabla5[[#This Row],[VENTAS MABE]]/Tabla5[[#This Row],[CUOTA]],0)</f>
        <v>0.14285714285714285</v>
      </c>
      <c r="I20">
        <v>7</v>
      </c>
      <c r="J20">
        <v>1</v>
      </c>
      <c r="K20">
        <v>0</v>
      </c>
      <c r="L20">
        <v>6</v>
      </c>
      <c r="M20">
        <v>5</v>
      </c>
      <c r="N20">
        <v>11</v>
      </c>
      <c r="O20">
        <v>7</v>
      </c>
      <c r="P20">
        <v>0</v>
      </c>
      <c r="Q20">
        <v>0</v>
      </c>
      <c r="R20">
        <v>0</v>
      </c>
      <c r="S20">
        <v>0</v>
      </c>
      <c r="T20">
        <v>0</v>
      </c>
      <c r="V20" s="42">
        <v>5.5555555555555552E-2</v>
      </c>
      <c r="W20" s="42">
        <f>IFERROR(Tabla5[[#This Row],[TOTAL VENTA 38 SEMANA]]/Tabla5[[#This Row],[VENTA ACUM 38]],0)</f>
        <v>5.5555555555555552E-2</v>
      </c>
      <c r="X20" s="42" t="e">
        <f>VLOOKUP(Tabla5[[#This Row],[CLAVE]],[1]!QMI_5_SEMANA_SEP_22[[CLAVE]:[SHARE CADENA S2]],21,0)</f>
        <v>#REF!</v>
      </c>
      <c r="Y20" s="55" t="s">
        <v>724</v>
      </c>
      <c r="Z20" s="46">
        <f>+Tabla5[[#This Row],[VENTA ACUM 38]]+Tabla5[[#This Row],[venta total 39 acum]]</f>
        <v>22</v>
      </c>
      <c r="AA20" s="46">
        <v>1</v>
      </c>
      <c r="AB20" s="46">
        <v>1</v>
      </c>
      <c r="AC20" s="46">
        <v>18</v>
      </c>
      <c r="AD20" s="46">
        <v>4</v>
      </c>
      <c r="AE20" s="46">
        <v>1</v>
      </c>
      <c r="AF20" s="46">
        <v>4</v>
      </c>
      <c r="AG20" s="46">
        <v>2</v>
      </c>
      <c r="AH20" s="42">
        <f>IFERROR(Tabla5[[#This Row],[VENTAS MABE]]/Tabla5[[#This Row],[VENTAS INDURAMA]],0)</f>
        <v>0</v>
      </c>
      <c r="AI20" t="s">
        <v>1675</v>
      </c>
      <c r="AK20" s="42"/>
      <c r="AL20" t="s">
        <v>727</v>
      </c>
      <c r="AM20" s="55" t="s">
        <v>1105</v>
      </c>
      <c r="AO20" s="55" t="s">
        <v>429</v>
      </c>
      <c r="AP20">
        <v>16</v>
      </c>
      <c r="AQ20" s="55">
        <v>1</v>
      </c>
      <c r="AR20">
        <v>0</v>
      </c>
      <c r="AS20">
        <v>0</v>
      </c>
      <c r="AT20">
        <v>1</v>
      </c>
      <c r="AU20">
        <v>2</v>
      </c>
      <c r="AV20">
        <v>1</v>
      </c>
      <c r="AW20">
        <v>0</v>
      </c>
      <c r="AX20">
        <f>SUM(Tabla5[[#This Row],[VENTA MABE 1 SEMANA OCT]:[VENTAS OTROS 1 SEMANA OCT]])</f>
        <v>5</v>
      </c>
      <c r="AY20" s="46">
        <v>5.5270316661856143</v>
      </c>
      <c r="AZ20" s="55">
        <v>1</v>
      </c>
      <c r="BA20">
        <v>0</v>
      </c>
      <c r="BB20">
        <v>1</v>
      </c>
      <c r="BC20">
        <v>1</v>
      </c>
      <c r="BD20">
        <v>2</v>
      </c>
      <c r="BE20">
        <v>2</v>
      </c>
      <c r="BF20">
        <v>0</v>
      </c>
      <c r="BG20">
        <f>SUM(Tabla5[[#This Row],[VENTA MABE 2 SEMANA OCT]:[VENTAS OTROS 2 SEMANA OCT]])</f>
        <v>7</v>
      </c>
      <c r="BH20" t="s">
        <v>798</v>
      </c>
      <c r="BI20" s="55" t="s">
        <v>649</v>
      </c>
      <c r="BJ20">
        <v>20</v>
      </c>
      <c r="BK20" s="55">
        <v>0</v>
      </c>
      <c r="BL20">
        <v>0</v>
      </c>
      <c r="BM20">
        <v>3</v>
      </c>
      <c r="BN20">
        <v>7</v>
      </c>
      <c r="BO20">
        <v>2</v>
      </c>
      <c r="BP20">
        <v>5</v>
      </c>
      <c r="BQ20">
        <v>0</v>
      </c>
      <c r="BR20">
        <f>SUM(Tabla5[[#This Row],[VENTA MABE 3 SEMANA OCT]:[VENTAS OTROS 3 SEMANA OCT]])</f>
        <v>17</v>
      </c>
      <c r="BS20" s="42">
        <v>0.12</v>
      </c>
      <c r="BT20" s="55">
        <v>0</v>
      </c>
      <c r="BU20">
        <v>0</v>
      </c>
      <c r="BV20">
        <v>3</v>
      </c>
      <c r="BW20">
        <v>7</v>
      </c>
      <c r="BX20">
        <v>5</v>
      </c>
      <c r="BY20">
        <v>8</v>
      </c>
      <c r="BZ20">
        <v>0</v>
      </c>
      <c r="CA20">
        <f>SUM(Tabla5[[#This Row],[VENTA MABE 4 SEMANA OCT]:[VENTAS OTROS 4 SEMANA OCT]])</f>
        <v>23</v>
      </c>
      <c r="CC20" t="s">
        <v>1695</v>
      </c>
      <c r="CE20" t="s">
        <v>1695</v>
      </c>
      <c r="CI2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3.8461538461538464E-2</v>
      </c>
      <c r="CJ20" t="s">
        <v>1701</v>
      </c>
      <c r="CK20">
        <v>0</v>
      </c>
      <c r="CL20">
        <v>0</v>
      </c>
      <c r="CM20">
        <v>1</v>
      </c>
      <c r="CN20">
        <v>2</v>
      </c>
      <c r="CO20">
        <v>7</v>
      </c>
      <c r="CP20">
        <v>4</v>
      </c>
      <c r="CQ20">
        <v>0</v>
      </c>
      <c r="CR20">
        <f>SUM(Tabla5[[#This Row],[VENTA MABE 1 SEMANA NOV]:[VENTAS OTROS 1 SEMANA NOV]])</f>
        <v>14</v>
      </c>
      <c r="CS20">
        <f>IFERROR(VLOOKUP(Tabla5[[#This Row],[CLAVE]],[2]VENTAS!$F$2:$L$1501,2,0),0)</f>
        <v>0</v>
      </c>
      <c r="CT20">
        <f>IFERROR(VLOOKUP(Tabla5[[#This Row],[CLAVE]],[2]VENTAS!$F$2:$L$1501,3,0),0)</f>
        <v>0</v>
      </c>
      <c r="CU20">
        <f>IFERROR(VLOOKUP(Tabla5[[#This Row],[CLAVE]],[2]VENTAS!$F$2:$L$1501,4,0),0)</f>
        <v>1</v>
      </c>
      <c r="CV20">
        <f>IFERROR(VLOOKUP(Tabla5[[#This Row],[CLAVE]],[2]VENTAS!$F$2:$L$1501,5,0),0)</f>
        <v>2</v>
      </c>
      <c r="CW20">
        <f>IFERROR(VLOOKUP(Tabla5[[#This Row],[CLAVE]],[2]VENTAS!$F$2:$L$1501,6,0),0)</f>
        <v>3</v>
      </c>
      <c r="CX20">
        <f>IFERROR(VLOOKUP(Tabla5[[#This Row],[CLAVE]],[2]VENTAS!$F$2:$L$1501,7,0),0)</f>
        <v>3</v>
      </c>
      <c r="CY20">
        <f>IFERROR(VLOOKUP(Tabla5[[#This Row],[CLAVE]],[2]VENTAS!$F$2:$R$1501,13,0),0)</f>
        <v>0</v>
      </c>
      <c r="CZ20">
        <f>SUM(Tabla5[[#This Row],[VENTA MABE 2 SEMANA NOV]:[VENTAS OTROS 2 SEMANA NOV]])</f>
        <v>9</v>
      </c>
      <c r="DA20" s="46">
        <v>13</v>
      </c>
    </row>
    <row r="21" spans="1:105" hidden="1" x14ac:dyDescent="0.3">
      <c r="A21" t="str">
        <f>CONCATENATE(Tabla5[[#This Row],[TIENDA HMPV]],Tabla5[[#This Row],[LINEA]])</f>
        <v>185 - 1790-TIENDA RECREO 1790REFRIGERACIÓN</v>
      </c>
      <c r="B21" t="s">
        <v>695</v>
      </c>
      <c r="C21" s="55" t="s">
        <v>649</v>
      </c>
      <c r="D21" s="55" t="s">
        <v>39</v>
      </c>
      <c r="E21" s="55" t="s">
        <v>696</v>
      </c>
      <c r="F21" s="55" t="s">
        <v>1724</v>
      </c>
      <c r="G21" t="s">
        <v>29</v>
      </c>
      <c r="H21" s="42">
        <f>IFERROR(Tabla5[[#This Row],[VENTAS MABE]]/Tabla5[[#This Row],[CUOTA]],0)</f>
        <v>0.14285714285714285</v>
      </c>
      <c r="I21">
        <v>7</v>
      </c>
      <c r="J21">
        <v>1</v>
      </c>
      <c r="K21">
        <v>3</v>
      </c>
      <c r="L21">
        <v>5</v>
      </c>
      <c r="M21">
        <v>2</v>
      </c>
      <c r="N21">
        <v>6</v>
      </c>
      <c r="O21">
        <v>6</v>
      </c>
      <c r="P21">
        <v>0</v>
      </c>
      <c r="Q21">
        <v>0</v>
      </c>
      <c r="R21">
        <v>0</v>
      </c>
      <c r="S21">
        <v>0</v>
      </c>
      <c r="T21">
        <v>0</v>
      </c>
      <c r="V21" s="42">
        <v>9.0909090909090912E-2</v>
      </c>
      <c r="W21" s="42">
        <f>IFERROR(Tabla5[[#This Row],[TOTAL VENTA 38 SEMANA]]/Tabla5[[#This Row],[VENTA ACUM 38]],0)</f>
        <v>9.0909090909090912E-2</v>
      </c>
      <c r="X21" s="42" t="e">
        <f>VLOOKUP(Tabla5[[#This Row],[CLAVE]],[1]!QMI_5_SEMANA_SEP_22[[CLAVE]:[SHARE CADENA S2]],21,0)</f>
        <v>#REF!</v>
      </c>
      <c r="Y21" s="55" t="s">
        <v>724</v>
      </c>
      <c r="Z21" s="46">
        <f>+Tabla5[[#This Row],[VENTA ACUM 38]]+Tabla5[[#This Row],[venta total 39 acum]]</f>
        <v>24</v>
      </c>
      <c r="AA21" s="46">
        <v>0</v>
      </c>
      <c r="AB21" s="46">
        <v>1</v>
      </c>
      <c r="AC21" s="46">
        <v>11</v>
      </c>
      <c r="AD21" s="46">
        <v>13</v>
      </c>
      <c r="AE21" s="46">
        <v>1</v>
      </c>
      <c r="AF21" s="46">
        <v>13</v>
      </c>
      <c r="AG21" s="46">
        <v>1</v>
      </c>
      <c r="AH21" s="42">
        <f>IFERROR(Tabla5[[#This Row],[VENTAS MABE]]/Tabla5[[#This Row],[VENTAS INDURAMA]],0)</f>
        <v>0.33333333333333331</v>
      </c>
      <c r="AI21" t="s">
        <v>1675</v>
      </c>
      <c r="AK21" s="42"/>
      <c r="AL21" t="s">
        <v>727</v>
      </c>
      <c r="AM21" s="55" t="s">
        <v>1105</v>
      </c>
      <c r="AO21" s="55" t="s">
        <v>429</v>
      </c>
      <c r="AP21">
        <v>4</v>
      </c>
      <c r="AQ21" s="55">
        <v>0</v>
      </c>
      <c r="AR21">
        <v>3</v>
      </c>
      <c r="AS21">
        <v>0</v>
      </c>
      <c r="AT21">
        <v>0</v>
      </c>
      <c r="AU21">
        <v>1</v>
      </c>
      <c r="AV21">
        <v>0</v>
      </c>
      <c r="AW21">
        <v>0</v>
      </c>
      <c r="AX21">
        <f>SUM(Tabla5[[#This Row],[VENTA MABE 1 SEMANA OCT]:[VENTAS OTROS 1 SEMANA OCT]])</f>
        <v>4</v>
      </c>
      <c r="AY21" s="46">
        <v>5.8892911942373107</v>
      </c>
      <c r="AZ21" s="55">
        <v>0</v>
      </c>
      <c r="BA21">
        <v>5</v>
      </c>
      <c r="BB21">
        <v>0</v>
      </c>
      <c r="BC21">
        <v>0</v>
      </c>
      <c r="BD21">
        <v>0</v>
      </c>
      <c r="BE21">
        <v>1</v>
      </c>
      <c r="BF21">
        <v>0</v>
      </c>
      <c r="BG21">
        <f>SUM(Tabla5[[#This Row],[VENTA MABE 2 SEMANA OCT]:[VENTAS OTROS 2 SEMANA OCT]])</f>
        <v>6</v>
      </c>
      <c r="BH21" t="s">
        <v>798</v>
      </c>
      <c r="BI21" s="55" t="s">
        <v>649</v>
      </c>
      <c r="BJ21">
        <v>20</v>
      </c>
      <c r="BK21" s="55">
        <v>1</v>
      </c>
      <c r="BL21">
        <v>1</v>
      </c>
      <c r="BM21">
        <v>0</v>
      </c>
      <c r="BN21">
        <v>0</v>
      </c>
      <c r="BO21">
        <v>1</v>
      </c>
      <c r="BP21">
        <v>2</v>
      </c>
      <c r="BQ21">
        <v>0</v>
      </c>
      <c r="BR21">
        <f>SUM(Tabla5[[#This Row],[VENTA MABE 3 SEMANA OCT]:[VENTAS OTROS 3 SEMANA OCT]])</f>
        <v>5</v>
      </c>
      <c r="BS21" s="42">
        <v>0.2</v>
      </c>
      <c r="BT21" s="55">
        <v>0</v>
      </c>
      <c r="BU21">
        <v>2</v>
      </c>
      <c r="BV21">
        <v>0</v>
      </c>
      <c r="BW21">
        <v>1</v>
      </c>
      <c r="BX21">
        <v>1</v>
      </c>
      <c r="BY21">
        <v>0</v>
      </c>
      <c r="BZ21">
        <v>0</v>
      </c>
      <c r="CA21">
        <f>SUM(Tabla5[[#This Row],[VENTA MABE 4 SEMANA OCT]:[VENTAS OTROS 4 SEMANA OCT]])</f>
        <v>4</v>
      </c>
      <c r="CC21" t="s">
        <v>1695</v>
      </c>
      <c r="CE21" t="s">
        <v>1695</v>
      </c>
      <c r="CI2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5.2631578947368418E-2</v>
      </c>
      <c r="CJ21" t="s">
        <v>1701</v>
      </c>
      <c r="CK21">
        <v>2</v>
      </c>
      <c r="CL21">
        <v>4</v>
      </c>
      <c r="CM21">
        <v>2</v>
      </c>
      <c r="CN21">
        <v>1</v>
      </c>
      <c r="CO21">
        <v>1</v>
      </c>
      <c r="CP21">
        <v>0</v>
      </c>
      <c r="CQ21">
        <v>0</v>
      </c>
      <c r="CR21">
        <f>SUM(Tabla5[[#This Row],[VENTA MABE 1 SEMANA NOV]:[VENTAS OTROS 1 SEMANA NOV]])</f>
        <v>10</v>
      </c>
      <c r="CS21">
        <f>IFERROR(VLOOKUP(Tabla5[[#This Row],[CLAVE]],[2]VENTAS!$F$2:$L$1501,2,0),0)</f>
        <v>2</v>
      </c>
      <c r="CT21">
        <f>IFERROR(VLOOKUP(Tabla5[[#This Row],[CLAVE]],[2]VENTAS!$F$2:$L$1501,3,0),0)</f>
        <v>2</v>
      </c>
      <c r="CU21">
        <f>IFERROR(VLOOKUP(Tabla5[[#This Row],[CLAVE]],[2]VENTAS!$F$2:$L$1501,4,0),0)</f>
        <v>0</v>
      </c>
      <c r="CV21">
        <f>IFERROR(VLOOKUP(Tabla5[[#This Row],[CLAVE]],[2]VENTAS!$F$2:$L$1501,5,0),0)</f>
        <v>0</v>
      </c>
      <c r="CW21">
        <f>IFERROR(VLOOKUP(Tabla5[[#This Row],[CLAVE]],[2]VENTAS!$F$2:$L$1501,6,0),0)</f>
        <v>0</v>
      </c>
      <c r="CX21">
        <f>IFERROR(VLOOKUP(Tabla5[[#This Row],[CLAVE]],[2]VENTAS!$F$2:$L$1501,7,0),0)</f>
        <v>3</v>
      </c>
      <c r="CY21">
        <f>IFERROR(VLOOKUP(Tabla5[[#This Row],[CLAVE]],[2]VENTAS!$F$2:$R$1501,13,0),0)</f>
        <v>0</v>
      </c>
      <c r="CZ21">
        <f>SUM(Tabla5[[#This Row],[VENTA MABE 2 SEMANA NOV]:[VENTAS OTROS 2 SEMANA NOV]])</f>
        <v>7</v>
      </c>
      <c r="DA21" s="46">
        <v>14</v>
      </c>
    </row>
    <row r="22" spans="1:105" hidden="1" x14ac:dyDescent="0.3">
      <c r="A22" t="str">
        <f>CONCATENATE(Tabla5[[#This Row],[TIENDA HMPV]],Tabla5[[#This Row],[LINEA]])</f>
        <v>206 - QUIRECREOCOCINAS</v>
      </c>
      <c r="B22" t="s">
        <v>695</v>
      </c>
      <c r="C22" s="55" t="s">
        <v>649</v>
      </c>
      <c r="D22" s="55" t="s">
        <v>30</v>
      </c>
      <c r="E22" s="55" t="s">
        <v>697</v>
      </c>
      <c r="F22" s="55" t="s">
        <v>1724</v>
      </c>
      <c r="G22" t="s">
        <v>26</v>
      </c>
      <c r="H22" s="42">
        <f>IFERROR(Tabla5[[#This Row],[VENTAS MABE]]/Tabla5[[#This Row],[CUOTA]],0)</f>
        <v>0</v>
      </c>
      <c r="I22">
        <v>14</v>
      </c>
      <c r="J22">
        <v>0</v>
      </c>
      <c r="K22">
        <v>9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 s="42">
        <v>0</v>
      </c>
      <c r="W22" s="42">
        <f>IFERROR(Tabla5[[#This Row],[TOTAL VENTA 38 SEMANA]]/Tabla5[[#This Row],[VENTA ACUM 38]],0)</f>
        <v>0</v>
      </c>
      <c r="X22" s="42" t="e">
        <f>VLOOKUP(Tabla5[[#This Row],[CLAVE]],[1]!QMI_5_SEMANA_SEP_22[[CLAVE]:[SHARE CADENA S2]],21,0)</f>
        <v>#REF!</v>
      </c>
      <c r="Y22" s="55" t="s">
        <v>724</v>
      </c>
      <c r="Z22" s="46">
        <f>+Tabla5[[#This Row],[VENTA ACUM 38]]+Tabla5[[#This Row],[venta total 39 acum]]</f>
        <v>16</v>
      </c>
      <c r="AA22" s="46">
        <v>0</v>
      </c>
      <c r="AB22" s="46">
        <v>0</v>
      </c>
      <c r="AC22" s="46">
        <v>7</v>
      </c>
      <c r="AD22" s="46">
        <v>9</v>
      </c>
      <c r="AE22" s="46">
        <v>0</v>
      </c>
      <c r="AF22" s="46">
        <v>9</v>
      </c>
      <c r="AG22" s="46">
        <v>0</v>
      </c>
      <c r="AH22" s="42">
        <f>IFERROR(Tabla5[[#This Row],[VENTAS MABE]]/Tabla5[[#This Row],[VENTAS INDURAMA]],0)</f>
        <v>0</v>
      </c>
      <c r="AI22" t="s">
        <v>1675</v>
      </c>
      <c r="AK22" s="42"/>
      <c r="AL22" t="s">
        <v>727</v>
      </c>
      <c r="AM22" s="55" t="s">
        <v>1102</v>
      </c>
      <c r="AO22" s="55" t="s">
        <v>429</v>
      </c>
      <c r="AP22">
        <v>4</v>
      </c>
      <c r="AQ22" s="55">
        <v>3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0</v>
      </c>
      <c r="AX22">
        <f>SUM(Tabla5[[#This Row],[VENTA MABE 1 SEMANA OCT]:[VENTAS OTROS 1 SEMANA OCT]])</f>
        <v>5</v>
      </c>
      <c r="AY22" s="46">
        <v>13.302425671599575</v>
      </c>
      <c r="AZ22" s="55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f>SUM(Tabla5[[#This Row],[VENTA MABE 2 SEMANA OCT]:[VENTAS OTROS 2 SEMANA OCT]])</f>
        <v>1</v>
      </c>
      <c r="BH22" t="s">
        <v>798</v>
      </c>
      <c r="BI22" s="55" t="s">
        <v>649</v>
      </c>
      <c r="BJ22">
        <v>20</v>
      </c>
      <c r="BK22" s="55">
        <v>1</v>
      </c>
      <c r="BL22">
        <v>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f>SUM(Tabla5[[#This Row],[VENTA MABE 3 SEMANA OCT]:[VENTAS OTROS 3 SEMANA OCT]])</f>
        <v>4</v>
      </c>
      <c r="BS22" s="42">
        <v>0.4</v>
      </c>
      <c r="BT22" s="55">
        <v>0</v>
      </c>
      <c r="BU22">
        <v>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f>SUM(Tabla5[[#This Row],[VENTA MABE 4 SEMANA OCT]:[VENTAS OTROS 4 SEMANA OCT]])</f>
        <v>2</v>
      </c>
      <c r="CB22" t="s">
        <v>1679</v>
      </c>
      <c r="CC22" t="s">
        <v>1679</v>
      </c>
      <c r="CD22" t="s">
        <v>1679</v>
      </c>
      <c r="CE22" t="s">
        <v>1679</v>
      </c>
      <c r="CF22" t="s">
        <v>1679</v>
      </c>
      <c r="CG22" t="s">
        <v>1679</v>
      </c>
      <c r="CH22" t="s">
        <v>1679</v>
      </c>
      <c r="CI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22" t="s">
        <v>1702</v>
      </c>
      <c r="CK22">
        <v>2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SUM(Tabla5[[#This Row],[VENTA MABE 1 SEMANA NOV]:[VENTAS OTROS 1 SEMANA NOV]])</f>
        <v>3</v>
      </c>
      <c r="CS22">
        <f>IFERROR(VLOOKUP(Tabla5[[#This Row],[CLAVE]],[2]VENTAS!$F$2:$L$1501,2,0),0)</f>
        <v>3</v>
      </c>
      <c r="CT22">
        <f>IFERROR(VLOOKUP(Tabla5[[#This Row],[CLAVE]],[2]VENTAS!$F$2:$L$1501,3,0),0)</f>
        <v>3</v>
      </c>
      <c r="CU22">
        <f>IFERROR(VLOOKUP(Tabla5[[#This Row],[CLAVE]],[2]VENTAS!$F$2:$L$1501,4,0),0)</f>
        <v>0</v>
      </c>
      <c r="CV22">
        <f>IFERROR(VLOOKUP(Tabla5[[#This Row],[CLAVE]],[2]VENTAS!$F$2:$L$1501,5,0),0)</f>
        <v>0</v>
      </c>
      <c r="CW22">
        <f>IFERROR(VLOOKUP(Tabla5[[#This Row],[CLAVE]],[2]VENTAS!$F$2:$L$1501,6,0),0)</f>
        <v>0</v>
      </c>
      <c r="CX22">
        <f>IFERROR(VLOOKUP(Tabla5[[#This Row],[CLAVE]],[2]VENTAS!$F$2:$L$1501,7,0),0)</f>
        <v>0</v>
      </c>
      <c r="CY22">
        <f>IFERROR(VLOOKUP(Tabla5[[#This Row],[CLAVE]],[2]VENTAS!$F$2:$R$1501,13,0),0)</f>
        <v>0</v>
      </c>
      <c r="CZ22">
        <f>SUM(Tabla5[[#This Row],[VENTA MABE 2 SEMANA NOV]:[VENTAS OTROS 2 SEMANA NOV]])</f>
        <v>6</v>
      </c>
      <c r="DA22" s="46">
        <v>27.08756113045116</v>
      </c>
    </row>
    <row r="23" spans="1:105" hidden="1" x14ac:dyDescent="0.3">
      <c r="A23" t="str">
        <f>CONCATENATE(Tabla5[[#This Row],[TIENDA HMPV]],Tabla5[[#This Row],[LINEA]])</f>
        <v>206 - QUIRECREOEMPOTRE</v>
      </c>
      <c r="B23" t="s">
        <v>695</v>
      </c>
      <c r="C23" s="55" t="s">
        <v>649</v>
      </c>
      <c r="D23" s="55" t="s">
        <v>30</v>
      </c>
      <c r="E23" s="55" t="s">
        <v>697</v>
      </c>
      <c r="F23" s="55" t="s">
        <v>1724</v>
      </c>
      <c r="G23" t="s">
        <v>32</v>
      </c>
      <c r="H23" s="42">
        <f>IFERROR(Tabla5[[#This Row],[VENTAS MABE]]/Tabla5[[#This Row],[CUOTA]],0)</f>
        <v>0</v>
      </c>
      <c r="I23">
        <v>0</v>
      </c>
      <c r="J23">
        <v>2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V23" s="42">
        <v>0.66666666666666663</v>
      </c>
      <c r="W23" s="42">
        <f>IFERROR(Tabla5[[#This Row],[TOTAL VENTA 38 SEMANA]]/Tabla5[[#This Row],[VENTA ACUM 38]],0)</f>
        <v>0.66666666666666663</v>
      </c>
      <c r="X23" s="42" t="e">
        <f>VLOOKUP(Tabla5[[#This Row],[CLAVE]],[1]!QMI_5_SEMANA_SEP_22[[CLAVE]:[SHARE CADENA S2]],21,0)</f>
        <v>#REF!</v>
      </c>
      <c r="Y23" s="55" t="s">
        <v>724</v>
      </c>
      <c r="Z23" s="46">
        <f>+Tabla5[[#This Row],[VENTA ACUM 38]]+Tabla5[[#This Row],[venta total 39 acum]]</f>
        <v>3</v>
      </c>
      <c r="AA23" s="46">
        <v>0</v>
      </c>
      <c r="AB23" s="46">
        <v>2</v>
      </c>
      <c r="AC23" s="46">
        <v>3</v>
      </c>
      <c r="AD23" s="46">
        <v>0</v>
      </c>
      <c r="AE23" s="46">
        <v>0</v>
      </c>
      <c r="AF23" s="46">
        <v>0</v>
      </c>
      <c r="AG23" s="46">
        <v>0</v>
      </c>
      <c r="AH23" s="42">
        <f>IFERROR(Tabla5[[#This Row],[VENTAS MABE]]/Tabla5[[#This Row],[VENTAS INDURAMA]],0)</f>
        <v>2</v>
      </c>
      <c r="AI23" t="s">
        <v>1675</v>
      </c>
      <c r="AK23" s="42"/>
      <c r="AL23" t="s">
        <v>727</v>
      </c>
      <c r="AM23" s="55" t="s">
        <v>1102</v>
      </c>
      <c r="AO23" s="55" t="s">
        <v>429</v>
      </c>
      <c r="AP23">
        <v>0</v>
      </c>
      <c r="AQ23" s="55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f>SUM(Tabla5[[#This Row],[VENTA MABE 1 SEMANA OCT]:[VENTAS OTROS 1 SEMANA OCT]])</f>
        <v>0</v>
      </c>
      <c r="AY23" s="46">
        <v>0</v>
      </c>
      <c r="AZ23" s="55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f>SUM(Tabla5[[#This Row],[VENTA MABE 2 SEMANA OCT]:[VENTAS OTROS 2 SEMANA OCT]])</f>
        <v>0</v>
      </c>
      <c r="BH23" t="s">
        <v>798</v>
      </c>
      <c r="BI23" s="55" t="s">
        <v>649</v>
      </c>
      <c r="BJ23">
        <v>20</v>
      </c>
      <c r="BK23" s="55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f>SUM(Tabla5[[#This Row],[VENTA MABE 3 SEMANA OCT]:[VENTAS OTROS 3 SEMANA OCT]])</f>
        <v>0</v>
      </c>
      <c r="BS23" s="42">
        <v>0</v>
      </c>
      <c r="BT23" s="55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f>SUM(Tabla5[[#This Row],[VENTA MABE 4 SEMANA OCT]:[VENTAS OTROS 4 SEMANA OCT]])</f>
        <v>0</v>
      </c>
      <c r="CB23" t="s">
        <v>1679</v>
      </c>
      <c r="CC23" t="s">
        <v>1679</v>
      </c>
      <c r="CD23" t="s">
        <v>1679</v>
      </c>
      <c r="CE23" t="s">
        <v>1679</v>
      </c>
      <c r="CF23" t="s">
        <v>1679</v>
      </c>
      <c r="CG23" t="s">
        <v>1679</v>
      </c>
      <c r="CH23" t="s">
        <v>1679</v>
      </c>
      <c r="CI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3" s="66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SUM(Tabla5[[#This Row],[VENTA MABE 1 SEMANA NOV]:[VENTAS OTROS 1 SEMANA NOV]])</f>
        <v>0</v>
      </c>
      <c r="CS23">
        <f>IFERROR(VLOOKUP(Tabla5[[#This Row],[CLAVE]],[2]VENTAS!$F$2:$L$1501,2,0),0)</f>
        <v>0</v>
      </c>
      <c r="CT23">
        <f>IFERROR(VLOOKUP(Tabla5[[#This Row],[CLAVE]],[2]VENTAS!$F$2:$L$1501,3,0),0)</f>
        <v>0</v>
      </c>
      <c r="CU23">
        <f>IFERROR(VLOOKUP(Tabla5[[#This Row],[CLAVE]],[2]VENTAS!$F$2:$L$1501,4,0),0)</f>
        <v>0</v>
      </c>
      <c r="CV23">
        <f>IFERROR(VLOOKUP(Tabla5[[#This Row],[CLAVE]],[2]VENTAS!$F$2:$L$1501,5,0),0)</f>
        <v>0</v>
      </c>
      <c r="CW23">
        <f>IFERROR(VLOOKUP(Tabla5[[#This Row],[CLAVE]],[2]VENTAS!$F$2:$L$1501,6,0),0)</f>
        <v>0</v>
      </c>
      <c r="CX23">
        <f>IFERROR(VLOOKUP(Tabla5[[#This Row],[CLAVE]],[2]VENTAS!$F$2:$L$1501,7,0),0)</f>
        <v>0</v>
      </c>
      <c r="CY23">
        <f>IFERROR(VLOOKUP(Tabla5[[#This Row],[CLAVE]],[2]VENTAS!$F$2:$R$1501,13,0),0)</f>
        <v>0</v>
      </c>
      <c r="CZ23">
        <f>SUM(Tabla5[[#This Row],[VENTA MABE 2 SEMANA NOV]:[VENTAS OTROS 2 SEMANA NOV]])</f>
        <v>0</v>
      </c>
      <c r="DA23" s="46">
        <v>0</v>
      </c>
    </row>
    <row r="24" spans="1:105" hidden="1" x14ac:dyDescent="0.3">
      <c r="A24" t="str">
        <f>CONCATENATE(Tabla5[[#This Row],[TIENDA HMPV]],Tabla5[[#This Row],[LINEA]])</f>
        <v>206 - QUIRECREOGLOBALES</v>
      </c>
      <c r="B24" t="s">
        <v>695</v>
      </c>
      <c r="C24" s="55" t="s">
        <v>649</v>
      </c>
      <c r="D24" s="55" t="s">
        <v>30</v>
      </c>
      <c r="E24" s="55" t="s">
        <v>697</v>
      </c>
      <c r="F24" s="55" t="s">
        <v>1724</v>
      </c>
      <c r="G24" t="s">
        <v>27</v>
      </c>
      <c r="H24" s="42">
        <f>IFERROR(Tabla5[[#This Row],[VENTAS MABE]]/Tabla5[[#This Row],[CUOTA]],0)</f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V24" s="42">
        <v>1</v>
      </c>
      <c r="W24" s="42">
        <f>IFERROR(Tabla5[[#This Row],[TOTAL VENTA 38 SEMANA]]/Tabla5[[#This Row],[VENTA ACUM 38]],0)</f>
        <v>1</v>
      </c>
      <c r="X24" s="42" t="e">
        <f>VLOOKUP(Tabla5[[#This Row],[CLAVE]],[1]!QMI_5_SEMANA_SEP_22[[CLAVE]:[SHARE CADENA S2]],21,0)</f>
        <v>#REF!</v>
      </c>
      <c r="Y24" s="55" t="s">
        <v>724</v>
      </c>
      <c r="Z24" s="46">
        <f>+Tabla5[[#This Row],[VENTA ACUM 38]]+Tabla5[[#This Row],[venta total 39 acum]]</f>
        <v>2</v>
      </c>
      <c r="AA24" s="46">
        <v>1</v>
      </c>
      <c r="AB24" s="46">
        <v>1</v>
      </c>
      <c r="AC24" s="46">
        <v>1</v>
      </c>
      <c r="AD24" s="46">
        <v>1</v>
      </c>
      <c r="AE24" s="46">
        <v>1</v>
      </c>
      <c r="AF24" s="46">
        <v>1</v>
      </c>
      <c r="AG24" s="46">
        <v>3</v>
      </c>
      <c r="AH24" s="42">
        <f>IFERROR(Tabla5[[#This Row],[VENTAS MABE]]/Tabla5[[#This Row],[VENTAS INDURAMA]],0)</f>
        <v>0</v>
      </c>
      <c r="AI24" t="s">
        <v>1675</v>
      </c>
      <c r="AK24" s="42"/>
      <c r="AL24" t="s">
        <v>727</v>
      </c>
      <c r="AM24" s="55" t="s">
        <v>1102</v>
      </c>
      <c r="AO24" s="55" t="s">
        <v>429</v>
      </c>
      <c r="AP24">
        <v>1</v>
      </c>
      <c r="AQ24" s="55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f>SUM(Tabla5[[#This Row],[VENTA MABE 1 SEMANA OCT]:[VENTAS OTROS 1 SEMANA OCT]])</f>
        <v>0</v>
      </c>
      <c r="AY24" s="46">
        <v>0</v>
      </c>
      <c r="AZ24" s="55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f>SUM(Tabla5[[#This Row],[VENTA MABE 2 SEMANA OCT]:[VENTAS OTROS 2 SEMANA OCT]])</f>
        <v>0</v>
      </c>
      <c r="BH24" t="s">
        <v>798</v>
      </c>
      <c r="BI24" s="55" t="s">
        <v>649</v>
      </c>
      <c r="BJ24">
        <v>20</v>
      </c>
      <c r="BK24" s="55">
        <v>1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f>SUM(Tabla5[[#This Row],[VENTA MABE 3 SEMANA OCT]:[VENTAS OTROS 3 SEMANA OCT]])</f>
        <v>2</v>
      </c>
      <c r="BS24" s="42">
        <v>0</v>
      </c>
      <c r="BT24" s="55">
        <v>1</v>
      </c>
      <c r="BU24">
        <v>0</v>
      </c>
      <c r="BV24">
        <v>3</v>
      </c>
      <c r="BW24">
        <v>0</v>
      </c>
      <c r="BX24">
        <v>0</v>
      </c>
      <c r="BY24">
        <v>0</v>
      </c>
      <c r="BZ24">
        <v>0</v>
      </c>
      <c r="CA24">
        <f>SUM(Tabla5[[#This Row],[VENTA MABE 4 SEMANA OCT]:[VENTAS OTROS 4 SEMANA OCT]])</f>
        <v>4</v>
      </c>
      <c r="CB24" t="s">
        <v>1679</v>
      </c>
      <c r="CC24" t="s">
        <v>1679</v>
      </c>
      <c r="CD24" t="s">
        <v>1679</v>
      </c>
      <c r="CE24" t="s">
        <v>1679</v>
      </c>
      <c r="CF24" t="s">
        <v>1679</v>
      </c>
      <c r="CG24" t="s">
        <v>1679</v>
      </c>
      <c r="CH24" t="s">
        <v>1679</v>
      </c>
      <c r="CI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24" t="s">
        <v>1703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SUM(Tabla5[[#This Row],[VENTA MABE 1 SEMANA NOV]:[VENTAS OTROS 1 SEMANA NOV]])</f>
        <v>1</v>
      </c>
      <c r="CS24">
        <f>IFERROR(VLOOKUP(Tabla5[[#This Row],[CLAVE]],[2]VENTAS!$F$2:$L$1501,2,0),0)</f>
        <v>0</v>
      </c>
      <c r="CT24">
        <f>IFERROR(VLOOKUP(Tabla5[[#This Row],[CLAVE]],[2]VENTAS!$F$2:$L$1501,3,0),0)</f>
        <v>0</v>
      </c>
      <c r="CU24">
        <f>IFERROR(VLOOKUP(Tabla5[[#This Row],[CLAVE]],[2]VENTAS!$F$2:$L$1501,4,0),0)</f>
        <v>1</v>
      </c>
      <c r="CV24">
        <f>IFERROR(VLOOKUP(Tabla5[[#This Row],[CLAVE]],[2]VENTAS!$F$2:$L$1501,5,0),0)</f>
        <v>0</v>
      </c>
      <c r="CW24">
        <f>IFERROR(VLOOKUP(Tabla5[[#This Row],[CLAVE]],[2]VENTAS!$F$2:$L$1501,6,0),0)</f>
        <v>0</v>
      </c>
      <c r="CX24">
        <f>IFERROR(VLOOKUP(Tabla5[[#This Row],[CLAVE]],[2]VENTAS!$F$2:$L$1501,7,0),0)</f>
        <v>0</v>
      </c>
      <c r="CY24">
        <f>IFERROR(VLOOKUP(Tabla5[[#This Row],[CLAVE]],[2]VENTAS!$F$2:$R$1501,13,0),0)</f>
        <v>0</v>
      </c>
      <c r="CZ24">
        <f>SUM(Tabla5[[#This Row],[VENTA MABE 2 SEMANA NOV]:[VENTAS OTROS 2 SEMANA NOV]])</f>
        <v>1</v>
      </c>
      <c r="DA24" s="46">
        <v>0.19351192752721441</v>
      </c>
    </row>
    <row r="25" spans="1:105" hidden="1" x14ac:dyDescent="0.3">
      <c r="A25" t="str">
        <f>CONCATENATE(Tabla5[[#This Row],[TIENDA HMPV]],Tabla5[[#This Row],[LINEA]])</f>
        <v>206 - QUIRECREOLAVADO</v>
      </c>
      <c r="B25" t="s">
        <v>695</v>
      </c>
      <c r="C25" s="55" t="s">
        <v>649</v>
      </c>
      <c r="D25" s="55" t="s">
        <v>30</v>
      </c>
      <c r="E25" s="55" t="s">
        <v>697</v>
      </c>
      <c r="F25" s="55" t="s">
        <v>1724</v>
      </c>
      <c r="G25" t="s">
        <v>28</v>
      </c>
      <c r="H25" s="42">
        <f>IFERROR(Tabla5[[#This Row],[VENTAS MABE]]/Tabla5[[#This Row],[CUOTA]],0)</f>
        <v>0.16666666666666666</v>
      </c>
      <c r="I25">
        <v>6</v>
      </c>
      <c r="J25">
        <v>1</v>
      </c>
      <c r="K25">
        <v>0</v>
      </c>
      <c r="L25" s="44">
        <v>32</v>
      </c>
      <c r="M25">
        <v>3</v>
      </c>
      <c r="N25">
        <v>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V25" s="42">
        <v>3.4482758620689655E-2</v>
      </c>
      <c r="W25" s="42">
        <f>IFERROR(Tabla5[[#This Row],[TOTAL VENTA 38 SEMANA]]/Tabla5[[#This Row],[VENTA ACUM 38]],0)</f>
        <v>3.4482758620689655E-2</v>
      </c>
      <c r="X25" s="42" t="e">
        <f>VLOOKUP(Tabla5[[#This Row],[CLAVE]],[1]!QMI_5_SEMANA_SEP_22[[CLAVE]:[SHARE CADENA S2]],21,0)</f>
        <v>#REF!</v>
      </c>
      <c r="Y25" s="55" t="s">
        <v>724</v>
      </c>
      <c r="Z25" s="46">
        <f>+Tabla5[[#This Row],[VENTA ACUM 38]]+Tabla5[[#This Row],[venta total 39 acum]]</f>
        <v>40</v>
      </c>
      <c r="AA25" s="46">
        <v>1</v>
      </c>
      <c r="AB25" s="46">
        <v>1</v>
      </c>
      <c r="AC25" s="46">
        <v>29</v>
      </c>
      <c r="AD25" s="46">
        <v>11</v>
      </c>
      <c r="AE25" s="46">
        <v>1</v>
      </c>
      <c r="AF25" s="46">
        <v>11</v>
      </c>
      <c r="AG25" s="46">
        <v>2</v>
      </c>
      <c r="AH25" s="42">
        <f>IFERROR(Tabla5[[#This Row],[VENTAS MABE]]/Tabla5[[#This Row],[VENTAS INDURAMA]],0)</f>
        <v>0</v>
      </c>
      <c r="AI25" t="s">
        <v>1675</v>
      </c>
      <c r="AK25" s="42"/>
      <c r="AL25" t="s">
        <v>727</v>
      </c>
      <c r="AM25" s="55" t="s">
        <v>1102</v>
      </c>
      <c r="AO25" s="55" t="s">
        <v>429</v>
      </c>
      <c r="AP25">
        <v>21</v>
      </c>
      <c r="AQ25" s="55">
        <v>0</v>
      </c>
      <c r="AR25">
        <v>0</v>
      </c>
      <c r="AS25">
        <v>2</v>
      </c>
      <c r="AT25">
        <v>1</v>
      </c>
      <c r="AU25">
        <v>2</v>
      </c>
      <c r="AV25">
        <v>0</v>
      </c>
      <c r="AW25">
        <v>0</v>
      </c>
      <c r="AX25">
        <f>SUM(Tabla5[[#This Row],[VENTA MABE 1 SEMANA OCT]:[VENTAS OTROS 1 SEMANA OCT]])</f>
        <v>5</v>
      </c>
      <c r="AY25" s="46">
        <v>10.034874808380174</v>
      </c>
      <c r="AZ25" s="55">
        <v>1</v>
      </c>
      <c r="BA25">
        <v>0</v>
      </c>
      <c r="BB25">
        <v>5</v>
      </c>
      <c r="BC25">
        <v>7</v>
      </c>
      <c r="BD25">
        <v>4</v>
      </c>
      <c r="BE25">
        <v>0</v>
      </c>
      <c r="BF25">
        <v>0</v>
      </c>
      <c r="BG25">
        <f>SUM(Tabla5[[#This Row],[VENTA MABE 2 SEMANA OCT]:[VENTAS OTROS 2 SEMANA OCT]])</f>
        <v>17</v>
      </c>
      <c r="BH25" t="s">
        <v>798</v>
      </c>
      <c r="BI25" s="55" t="s">
        <v>649</v>
      </c>
      <c r="BJ25">
        <v>20</v>
      </c>
      <c r="BK25" s="55">
        <v>2</v>
      </c>
      <c r="BL25">
        <v>1</v>
      </c>
      <c r="BM25">
        <v>4</v>
      </c>
      <c r="BN25">
        <v>2</v>
      </c>
      <c r="BO25">
        <v>4</v>
      </c>
      <c r="BP25">
        <v>0</v>
      </c>
      <c r="BQ25">
        <v>0</v>
      </c>
      <c r="BR25">
        <f>SUM(Tabla5[[#This Row],[VENTA MABE 3 SEMANA OCT]:[VENTAS OTROS 3 SEMANA OCT]])</f>
        <v>13</v>
      </c>
      <c r="BS25" s="42">
        <v>0.05</v>
      </c>
      <c r="BT25" s="55">
        <v>6</v>
      </c>
      <c r="BU25">
        <v>0</v>
      </c>
      <c r="BV25">
        <v>6</v>
      </c>
      <c r="BW25">
        <v>1</v>
      </c>
      <c r="BX25">
        <v>4</v>
      </c>
      <c r="BY25">
        <v>0</v>
      </c>
      <c r="BZ25">
        <v>0</v>
      </c>
      <c r="CA25">
        <f>SUM(Tabla5[[#This Row],[VENTA MABE 4 SEMANA OCT]:[VENTAS OTROS 4 SEMANA OCT]])</f>
        <v>17</v>
      </c>
      <c r="CC25" t="s">
        <v>1695</v>
      </c>
      <c r="CE25" t="s">
        <v>1695</v>
      </c>
      <c r="CI2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0.17307692307692307</v>
      </c>
      <c r="CJ25" t="s">
        <v>1701</v>
      </c>
      <c r="CK25">
        <v>0</v>
      </c>
      <c r="CL25">
        <v>0</v>
      </c>
      <c r="CM25">
        <v>0</v>
      </c>
      <c r="CN25">
        <v>0</v>
      </c>
      <c r="CO25">
        <v>3</v>
      </c>
      <c r="CP25">
        <v>0</v>
      </c>
      <c r="CQ25">
        <v>0</v>
      </c>
      <c r="CR25">
        <f>SUM(Tabla5[[#This Row],[VENTA MABE 1 SEMANA NOV]:[VENTAS OTROS 1 SEMANA NOV]])</f>
        <v>3</v>
      </c>
      <c r="CS25">
        <f>IFERROR(VLOOKUP(Tabla5[[#This Row],[CLAVE]],[2]VENTAS!$F$2:$L$1501,2,0),0)</f>
        <v>0</v>
      </c>
      <c r="CT25">
        <f>IFERROR(VLOOKUP(Tabla5[[#This Row],[CLAVE]],[2]VENTAS!$F$2:$L$1501,3,0),0)</f>
        <v>0</v>
      </c>
      <c r="CU25">
        <f>IFERROR(VLOOKUP(Tabla5[[#This Row],[CLAVE]],[2]VENTAS!$F$2:$L$1501,4,0),0)</f>
        <v>4</v>
      </c>
      <c r="CV25">
        <f>IFERROR(VLOOKUP(Tabla5[[#This Row],[CLAVE]],[2]VENTAS!$F$2:$L$1501,5,0),0)</f>
        <v>0</v>
      </c>
      <c r="CW25">
        <f>IFERROR(VLOOKUP(Tabla5[[#This Row],[CLAVE]],[2]VENTAS!$F$2:$L$1501,6,0),0)</f>
        <v>4</v>
      </c>
      <c r="CX25">
        <f>IFERROR(VLOOKUP(Tabla5[[#This Row],[CLAVE]],[2]VENTAS!$F$2:$L$1501,7,0),0)</f>
        <v>0</v>
      </c>
      <c r="CY25">
        <f>IFERROR(VLOOKUP(Tabla5[[#This Row],[CLAVE]],[2]VENTAS!$F$2:$R$1501,13,0),0)</f>
        <v>0</v>
      </c>
      <c r="CZ25">
        <f>SUM(Tabla5[[#This Row],[VENTA MABE 2 SEMANA NOV]:[VENTAS OTROS 2 SEMANA NOV]])</f>
        <v>8</v>
      </c>
      <c r="DA25" s="46">
        <v>8.4664239482200649</v>
      </c>
    </row>
    <row r="26" spans="1:105" hidden="1" x14ac:dyDescent="0.3">
      <c r="A26" t="str">
        <f>CONCATENATE(Tabla5[[#This Row],[TIENDA HMPV]],Tabla5[[#This Row],[LINEA]])</f>
        <v>206 - QUIRECREOREFRIGERACIÓN</v>
      </c>
      <c r="B26" t="s">
        <v>695</v>
      </c>
      <c r="C26" s="55" t="s">
        <v>649</v>
      </c>
      <c r="D26" s="55" t="s">
        <v>30</v>
      </c>
      <c r="E26" s="55" t="s">
        <v>697</v>
      </c>
      <c r="F26" s="55" t="s">
        <v>1724</v>
      </c>
      <c r="G26" t="s">
        <v>29</v>
      </c>
      <c r="H26" s="42">
        <f>IFERROR(Tabla5[[#This Row],[VENTAS MABE]]/Tabla5[[#This Row],[CUOTA]],0)</f>
        <v>0.2</v>
      </c>
      <c r="I26">
        <v>10</v>
      </c>
      <c r="J26">
        <v>2</v>
      </c>
      <c r="K26">
        <v>9</v>
      </c>
      <c r="L26">
        <v>2</v>
      </c>
      <c r="M26">
        <v>5</v>
      </c>
      <c r="N26">
        <v>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V26" s="42">
        <v>0.125</v>
      </c>
      <c r="W26" s="42">
        <f>IFERROR(Tabla5[[#This Row],[TOTAL VENTA 38 SEMANA]]/Tabla5[[#This Row],[VENTA ACUM 38]],0)</f>
        <v>0.125</v>
      </c>
      <c r="X26" s="42" t="e">
        <f>VLOOKUP(Tabla5[[#This Row],[CLAVE]],[1]!QMI_5_SEMANA_SEP_22[[CLAVE]:[SHARE CADENA S2]],21,0)</f>
        <v>#REF!</v>
      </c>
      <c r="Y26" s="55" t="s">
        <v>724</v>
      </c>
      <c r="Z26" s="46">
        <f>+Tabla5[[#This Row],[VENTA ACUM 38]]+Tabla5[[#This Row],[venta total 39 acum]]</f>
        <v>17</v>
      </c>
      <c r="AA26" s="46">
        <v>1</v>
      </c>
      <c r="AB26" s="46">
        <v>2</v>
      </c>
      <c r="AC26" s="46">
        <v>16</v>
      </c>
      <c r="AD26" s="46">
        <v>1</v>
      </c>
      <c r="AE26" s="46">
        <v>2</v>
      </c>
      <c r="AF26" s="46">
        <v>1</v>
      </c>
      <c r="AG26" s="46">
        <v>3</v>
      </c>
      <c r="AH26" s="42">
        <f>IFERROR(Tabla5[[#This Row],[VENTAS MABE]]/Tabla5[[#This Row],[VENTAS INDURAMA]],0)</f>
        <v>0.22222222222222221</v>
      </c>
      <c r="AI26" t="s">
        <v>1675</v>
      </c>
      <c r="AK26" s="42"/>
      <c r="AL26" t="s">
        <v>727</v>
      </c>
      <c r="AM26" s="55" t="s">
        <v>1102</v>
      </c>
      <c r="AO26" s="55" t="s">
        <v>429</v>
      </c>
      <c r="AP26">
        <v>9</v>
      </c>
      <c r="AQ26" s="55">
        <v>3</v>
      </c>
      <c r="AR26">
        <v>1</v>
      </c>
      <c r="AS26">
        <v>1</v>
      </c>
      <c r="AT26">
        <v>1</v>
      </c>
      <c r="AU26">
        <v>0</v>
      </c>
      <c r="AV26">
        <v>0</v>
      </c>
      <c r="AW26">
        <v>0</v>
      </c>
      <c r="AX26">
        <f>SUM(Tabla5[[#This Row],[VENTA MABE 1 SEMANA OCT]:[VENTAS OTROS 1 SEMANA OCT]])</f>
        <v>6</v>
      </c>
      <c r="AY26" s="46">
        <v>9.41122088696223</v>
      </c>
      <c r="AZ26" s="55">
        <v>0</v>
      </c>
      <c r="BA26">
        <v>1</v>
      </c>
      <c r="BB26">
        <v>1</v>
      </c>
      <c r="BC26">
        <v>1</v>
      </c>
      <c r="BD26">
        <v>0</v>
      </c>
      <c r="BE26">
        <v>0</v>
      </c>
      <c r="BF26">
        <v>0</v>
      </c>
      <c r="BG26">
        <f>SUM(Tabla5[[#This Row],[VENTA MABE 2 SEMANA OCT]:[VENTAS OTROS 2 SEMANA OCT]])</f>
        <v>3</v>
      </c>
      <c r="BH26" t="s">
        <v>798</v>
      </c>
      <c r="BI26" s="55" t="s">
        <v>649</v>
      </c>
      <c r="BJ26">
        <v>20</v>
      </c>
      <c r="BK26" s="55">
        <v>2</v>
      </c>
      <c r="BL26">
        <v>1</v>
      </c>
      <c r="BM26">
        <v>1</v>
      </c>
      <c r="BN26">
        <v>1</v>
      </c>
      <c r="BO26">
        <v>0</v>
      </c>
      <c r="BP26">
        <v>0</v>
      </c>
      <c r="BQ26">
        <v>0</v>
      </c>
      <c r="BR26">
        <f>SUM(Tabla5[[#This Row],[VENTA MABE 3 SEMANA OCT]:[VENTAS OTROS 3 SEMANA OCT]])</f>
        <v>5</v>
      </c>
      <c r="BS26" s="42">
        <v>0.28000000000000003</v>
      </c>
      <c r="BT26" s="55">
        <v>1</v>
      </c>
      <c r="BU26">
        <v>2</v>
      </c>
      <c r="BV26">
        <v>1</v>
      </c>
      <c r="BW26">
        <v>0</v>
      </c>
      <c r="BX26">
        <v>0</v>
      </c>
      <c r="BY26">
        <v>0</v>
      </c>
      <c r="BZ26">
        <v>0</v>
      </c>
      <c r="CA26">
        <f>SUM(Tabla5[[#This Row],[VENTA MABE 4 SEMANA OCT]:[VENTAS OTROS 4 SEMANA OCT]])</f>
        <v>4</v>
      </c>
      <c r="CB26" t="s">
        <v>1679</v>
      </c>
      <c r="CC26" t="s">
        <v>1679</v>
      </c>
      <c r="CD26" t="s">
        <v>1679</v>
      </c>
      <c r="CE26" t="s">
        <v>1679</v>
      </c>
      <c r="CF26" t="s">
        <v>1679</v>
      </c>
      <c r="CG26" t="s">
        <v>1679</v>
      </c>
      <c r="CH26" t="s">
        <v>1679</v>
      </c>
      <c r="CI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26" t="s">
        <v>1702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SUM(Tabla5[[#This Row],[VENTA MABE 1 SEMANA NOV]:[VENTAS OTROS 1 SEMANA NOV]])</f>
        <v>0</v>
      </c>
      <c r="CS26">
        <f>IFERROR(VLOOKUP(Tabla5[[#This Row],[CLAVE]],[2]VENTAS!$F$2:$L$1501,2,0),0)</f>
        <v>0</v>
      </c>
      <c r="CT26">
        <f>IFERROR(VLOOKUP(Tabla5[[#This Row],[CLAVE]],[2]VENTAS!$F$2:$L$1501,3,0),0)</f>
        <v>1</v>
      </c>
      <c r="CU26">
        <f>IFERROR(VLOOKUP(Tabla5[[#This Row],[CLAVE]],[2]VENTAS!$F$2:$L$1501,4,0),0)</f>
        <v>1</v>
      </c>
      <c r="CV26">
        <f>IFERROR(VLOOKUP(Tabla5[[#This Row],[CLAVE]],[2]VENTAS!$F$2:$L$1501,5,0),0)</f>
        <v>0</v>
      </c>
      <c r="CW26">
        <f>IFERROR(VLOOKUP(Tabla5[[#This Row],[CLAVE]],[2]VENTAS!$F$2:$L$1501,6,0),0)</f>
        <v>0</v>
      </c>
      <c r="CX26">
        <f>IFERROR(VLOOKUP(Tabla5[[#This Row],[CLAVE]],[2]VENTAS!$F$2:$L$1501,7,0),0)</f>
        <v>0</v>
      </c>
      <c r="CY26">
        <f>IFERROR(VLOOKUP(Tabla5[[#This Row],[CLAVE]],[2]VENTAS!$F$2:$R$1501,13,0),0)</f>
        <v>0</v>
      </c>
      <c r="CZ26">
        <f>SUM(Tabla5[[#This Row],[VENTA MABE 2 SEMANA NOV]:[VENTAS OTROS 2 SEMANA NOV]])</f>
        <v>2</v>
      </c>
      <c r="DA26" s="46">
        <v>17.379002987580559</v>
      </c>
    </row>
    <row r="27" spans="1:105" hidden="1" x14ac:dyDescent="0.3">
      <c r="A27" t="str">
        <f>CONCATENATE(Tabla5[[#This Row],[TIENDA HMPV]],Tabla5[[#This Row],[LINEA]])</f>
        <v>499 - MUCHO LOTEAIRES</v>
      </c>
      <c r="B27" t="s">
        <v>21</v>
      </c>
      <c r="C27" s="55" t="s">
        <v>22</v>
      </c>
      <c r="D27" s="55" t="s">
        <v>23</v>
      </c>
      <c r="E27" s="55" t="s">
        <v>24</v>
      </c>
      <c r="F27" s="55" t="s">
        <v>1724</v>
      </c>
      <c r="G27" t="s">
        <v>25</v>
      </c>
      <c r="H27" s="42">
        <f>IFERROR(Tabla5[[#This Row],[VENTAS MABE]]/Tabla5[[#This Row],[CUOTA]],0)</f>
        <v>1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V27" s="42">
        <v>0.5</v>
      </c>
      <c r="W27" s="42">
        <f>IFERROR(Tabla5[[#This Row],[TOTAL VENTA 38 SEMANA]]/Tabla5[[#This Row],[VENTA ACUM 38]],0)</f>
        <v>0.5</v>
      </c>
      <c r="X27" s="42" t="e">
        <f>VLOOKUP(Tabla5[[#This Row],[CLAVE]],[1]!QMI_5_SEMANA_SEP_22[[CLAVE]:[SHARE CADENA S2]],21,0)</f>
        <v>#REF!</v>
      </c>
      <c r="Y27" s="55" t="s">
        <v>724</v>
      </c>
      <c r="Z27" s="46">
        <f>+Tabla5[[#This Row],[VENTA ACUM 38]]+Tabla5[[#This Row],[venta total 39 acum]]</f>
        <v>2</v>
      </c>
      <c r="AA27" s="46">
        <v>0</v>
      </c>
      <c r="AB27" s="46">
        <v>1</v>
      </c>
      <c r="AC27" s="46">
        <v>2</v>
      </c>
      <c r="AD27" s="46">
        <v>0</v>
      </c>
      <c r="AE27" s="46">
        <v>0</v>
      </c>
      <c r="AF27" s="46">
        <v>0</v>
      </c>
      <c r="AG27" s="46">
        <v>0</v>
      </c>
      <c r="AH27" s="42">
        <f>IFERROR(Tabla5[[#This Row],[VENTAS MABE]]/Tabla5[[#This Row],[VENTAS INDURAMA]],0)</f>
        <v>1</v>
      </c>
      <c r="AI27" t="s">
        <v>1675</v>
      </c>
      <c r="AK27" s="42"/>
      <c r="AL27" t="s">
        <v>727</v>
      </c>
      <c r="AM27" s="55" t="s">
        <v>1012</v>
      </c>
      <c r="AO27" s="55" t="s">
        <v>419</v>
      </c>
      <c r="AP27">
        <v>0</v>
      </c>
      <c r="AQ27" s="55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f>SUM(Tabla5[[#This Row],[VENTA MABE 1 SEMANA OCT]:[VENTAS OTROS 1 SEMANA OCT]])</f>
        <v>0</v>
      </c>
      <c r="AY27" s="46">
        <v>1.5555555555555558</v>
      </c>
      <c r="AZ27" s="55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f>SUM(Tabla5[[#This Row],[VENTA MABE 2 SEMANA OCT]:[VENTAS OTROS 2 SEMANA OCT]])</f>
        <v>1</v>
      </c>
      <c r="BH27" t="s">
        <v>1113</v>
      </c>
      <c r="BI27" s="55" t="s">
        <v>1658</v>
      </c>
      <c r="BJ27">
        <v>8.9999999999999964</v>
      </c>
      <c r="BK27" s="55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f>SUM(Tabla5[[#This Row],[VENTA MABE 3 SEMANA OCT]:[VENTAS OTROS 3 SEMANA OCT]])</f>
        <v>1</v>
      </c>
      <c r="BS27" s="42">
        <v>0.22</v>
      </c>
      <c r="BT27" s="55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f>SUM(Tabla5[[#This Row],[VENTA MABE 4 SEMANA OCT]:[VENTAS OTROS 4 SEMANA OCT]])</f>
        <v>1</v>
      </c>
      <c r="CB27" t="s">
        <v>1679</v>
      </c>
      <c r="CC27" t="s">
        <v>1679</v>
      </c>
      <c r="CD27" t="s">
        <v>1679</v>
      </c>
      <c r="CE27" t="s">
        <v>1679</v>
      </c>
      <c r="CF27" t="s">
        <v>1679</v>
      </c>
      <c r="CG27" t="s">
        <v>1679</v>
      </c>
      <c r="CH27" t="s">
        <v>1679</v>
      </c>
      <c r="CI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7" t="s">
        <v>1703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SUM(Tabla5[[#This Row],[VENTA MABE 1 SEMANA NOV]:[VENTAS OTROS 1 SEMANA NOV]])</f>
        <v>0</v>
      </c>
      <c r="CS27">
        <f>IFERROR(VLOOKUP(Tabla5[[#This Row],[CLAVE]],[2]VENTAS!$F$2:$L$1501,2,0),0)</f>
        <v>0</v>
      </c>
      <c r="CT27">
        <f>IFERROR(VLOOKUP(Tabla5[[#This Row],[CLAVE]],[2]VENTAS!$F$2:$L$1501,3,0),0)</f>
        <v>0</v>
      </c>
      <c r="CU27">
        <f>IFERROR(VLOOKUP(Tabla5[[#This Row],[CLAVE]],[2]VENTAS!$F$2:$L$1501,4,0),0)</f>
        <v>0</v>
      </c>
      <c r="CV27">
        <f>IFERROR(VLOOKUP(Tabla5[[#This Row],[CLAVE]],[2]VENTAS!$F$2:$L$1501,5,0),0)</f>
        <v>0</v>
      </c>
      <c r="CW27">
        <f>IFERROR(VLOOKUP(Tabla5[[#This Row],[CLAVE]],[2]VENTAS!$F$2:$L$1501,6,0),0)</f>
        <v>0</v>
      </c>
      <c r="CX27">
        <f>IFERROR(VLOOKUP(Tabla5[[#This Row],[CLAVE]],[2]VENTAS!$F$2:$L$1501,7,0),0)</f>
        <v>0</v>
      </c>
      <c r="CY27">
        <f>IFERROR(VLOOKUP(Tabla5[[#This Row],[CLAVE]],[2]VENTAS!$F$2:$R$1501,13,0),0)</f>
        <v>0</v>
      </c>
      <c r="CZ27">
        <f>SUM(Tabla5[[#This Row],[VENTA MABE 2 SEMANA NOV]:[VENTAS OTROS 2 SEMANA NOV]])</f>
        <v>0</v>
      </c>
      <c r="DA27" s="46">
        <v>2.592592592592593</v>
      </c>
    </row>
    <row r="28" spans="1:105" hidden="1" x14ac:dyDescent="0.3">
      <c r="A28" t="str">
        <f>CONCATENATE(Tabla5[[#This Row],[TIENDA HMPV]],Tabla5[[#This Row],[LINEA]])</f>
        <v>499 - MUCHO LOTECOCINAS</v>
      </c>
      <c r="B28" t="s">
        <v>21</v>
      </c>
      <c r="C28" s="55" t="s">
        <v>22</v>
      </c>
      <c r="D28" s="55" t="s">
        <v>23</v>
      </c>
      <c r="E28" s="55" t="s">
        <v>24</v>
      </c>
      <c r="F28" s="55" t="s">
        <v>1724</v>
      </c>
      <c r="G28" t="s">
        <v>26</v>
      </c>
      <c r="H28" s="42">
        <f>IFERROR(Tabla5[[#This Row],[VENTAS MABE]]/Tabla5[[#This Row],[CUOTA]],0)</f>
        <v>0.2857142857142857</v>
      </c>
      <c r="I28">
        <v>7</v>
      </c>
      <c r="J28">
        <v>2</v>
      </c>
      <c r="K28">
        <v>11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V28" s="42">
        <v>0.2857142857142857</v>
      </c>
      <c r="W28" s="42">
        <f>IFERROR(Tabla5[[#This Row],[TOTAL VENTA 38 SEMANA]]/Tabla5[[#This Row],[VENTA ACUM 38]],0)</f>
        <v>0.2857142857142857</v>
      </c>
      <c r="X28" s="42" t="e">
        <f>VLOOKUP(Tabla5[[#This Row],[CLAVE]],[1]!QMI_5_SEMANA_SEP_22[[CLAVE]:[SHARE CADENA S2]],21,0)</f>
        <v>#REF!</v>
      </c>
      <c r="Y28" s="55" t="s">
        <v>724</v>
      </c>
      <c r="Z28" s="46">
        <f>+Tabla5[[#This Row],[VENTA ACUM 38]]+Tabla5[[#This Row],[venta total 39 acum]]</f>
        <v>18</v>
      </c>
      <c r="AA28" s="46">
        <v>1</v>
      </c>
      <c r="AB28" s="46">
        <v>2</v>
      </c>
      <c r="AC28" s="46">
        <v>7</v>
      </c>
      <c r="AD28" s="46">
        <v>11</v>
      </c>
      <c r="AE28" s="46">
        <v>5</v>
      </c>
      <c r="AF28" s="46">
        <v>11</v>
      </c>
      <c r="AG28" s="46">
        <v>6</v>
      </c>
      <c r="AH28" s="42">
        <f>IFERROR(Tabla5[[#This Row],[VENTAS MABE]]/Tabla5[[#This Row],[VENTAS INDURAMA]],0)</f>
        <v>0.18181818181818182</v>
      </c>
      <c r="AI28" t="s">
        <v>1675</v>
      </c>
      <c r="AJ28">
        <v>0.2</v>
      </c>
      <c r="AK28" s="42">
        <v>0.2727</v>
      </c>
      <c r="AL28" t="s">
        <v>727</v>
      </c>
      <c r="AM28" s="55" t="s">
        <v>1012</v>
      </c>
      <c r="AO28" s="55" t="s">
        <v>419</v>
      </c>
      <c r="AP28">
        <v>4</v>
      </c>
      <c r="AQ28" s="55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f>SUM(Tabla5[[#This Row],[VENTA MABE 1 SEMANA OCT]:[VENTAS OTROS 1 SEMANA OCT]])</f>
        <v>1</v>
      </c>
      <c r="AY28" s="46">
        <v>8.6036859022232264</v>
      </c>
      <c r="AZ28" s="55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f>SUM(Tabla5[[#This Row],[VENTA MABE 2 SEMANA OCT]:[VENTAS OTROS 2 SEMANA OCT]])</f>
        <v>2</v>
      </c>
      <c r="BH28" t="s">
        <v>1113</v>
      </c>
      <c r="BI28" s="55" t="s">
        <v>1658</v>
      </c>
      <c r="BJ28">
        <v>8.9999999999999964</v>
      </c>
      <c r="BK28" s="55">
        <v>0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1</v>
      </c>
      <c r="BR28">
        <f>SUM(Tabla5[[#This Row],[VENTA MABE 3 SEMANA OCT]:[VENTAS OTROS 3 SEMANA OCT]])</f>
        <v>3</v>
      </c>
      <c r="BS28" s="42">
        <v>0.45</v>
      </c>
      <c r="BT28" s="55">
        <v>1</v>
      </c>
      <c r="BU28">
        <v>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f>SUM(Tabla5[[#This Row],[VENTA MABE 4 SEMANA OCT]:[VENTAS OTROS 4 SEMANA OCT]])</f>
        <v>3</v>
      </c>
      <c r="CB28" t="s">
        <v>1679</v>
      </c>
      <c r="CC28" t="s">
        <v>1679</v>
      </c>
      <c r="CD28" t="s">
        <v>1679</v>
      </c>
      <c r="CE28" t="s">
        <v>1679</v>
      </c>
      <c r="CF28" t="s">
        <v>1679</v>
      </c>
      <c r="CG28" t="s">
        <v>1679</v>
      </c>
      <c r="CH28" t="s">
        <v>1679</v>
      </c>
      <c r="CI2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28" t="s">
        <v>1702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SUM(Tabla5[[#This Row],[VENTA MABE 1 SEMANA NOV]:[VENTAS OTROS 1 SEMANA NOV]])</f>
        <v>1</v>
      </c>
      <c r="CS28">
        <f>IFERROR(VLOOKUP(Tabla5[[#This Row],[CLAVE]],[2]VENTAS!$F$2:$L$1501,2,0),0)</f>
        <v>0</v>
      </c>
      <c r="CT28">
        <f>IFERROR(VLOOKUP(Tabla5[[#This Row],[CLAVE]],[2]VENTAS!$F$2:$L$1501,3,0),0)</f>
        <v>1</v>
      </c>
      <c r="CU28">
        <f>IFERROR(VLOOKUP(Tabla5[[#This Row],[CLAVE]],[2]VENTAS!$F$2:$L$1501,4,0),0)</f>
        <v>0</v>
      </c>
      <c r="CV28">
        <f>IFERROR(VLOOKUP(Tabla5[[#This Row],[CLAVE]],[2]VENTAS!$F$2:$L$1501,5,0),0)</f>
        <v>0</v>
      </c>
      <c r="CW28">
        <f>IFERROR(VLOOKUP(Tabla5[[#This Row],[CLAVE]],[2]VENTAS!$F$2:$L$1501,6,0),0)</f>
        <v>0</v>
      </c>
      <c r="CX28">
        <f>IFERROR(VLOOKUP(Tabla5[[#This Row],[CLAVE]],[2]VENTAS!$F$2:$L$1501,7,0),0)</f>
        <v>0</v>
      </c>
      <c r="CY28">
        <f>IFERROR(VLOOKUP(Tabla5[[#This Row],[CLAVE]],[2]VENTAS!$F$2:$R$1501,13,0),0)</f>
        <v>0</v>
      </c>
      <c r="CZ28">
        <f>SUM(Tabla5[[#This Row],[VENTA MABE 2 SEMANA NOV]:[VENTAS OTROS 2 SEMANA NOV]])</f>
        <v>1</v>
      </c>
      <c r="DA28" s="46">
        <v>22</v>
      </c>
    </row>
    <row r="29" spans="1:105" hidden="1" x14ac:dyDescent="0.3">
      <c r="A29" t="str">
        <f>CONCATENATE(Tabla5[[#This Row],[TIENDA HMPV]],Tabla5[[#This Row],[LINEA]])</f>
        <v>499 - MUCHO LOTEGLOBALES</v>
      </c>
      <c r="B29" t="s">
        <v>21</v>
      </c>
      <c r="C29" s="55" t="s">
        <v>22</v>
      </c>
      <c r="D29" s="55" t="s">
        <v>23</v>
      </c>
      <c r="E29" s="55" t="s">
        <v>24</v>
      </c>
      <c r="F29" s="55" t="s">
        <v>1724</v>
      </c>
      <c r="G29" t="s">
        <v>27</v>
      </c>
      <c r="H29" s="42">
        <f>IFERROR(Tabla5[[#This Row],[VENTAS MABE]]/Tabla5[[#This Row],[CUOTA]],0)</f>
        <v>0</v>
      </c>
      <c r="I29">
        <v>0</v>
      </c>
      <c r="J29">
        <v>0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V29" s="42">
        <v>0</v>
      </c>
      <c r="W29" s="42">
        <f>IFERROR(Tabla5[[#This Row],[TOTAL VENTA 38 SEMANA]]/Tabla5[[#This Row],[VENTA ACUM 38]],0)</f>
        <v>0</v>
      </c>
      <c r="X29" s="42" t="e">
        <f>VLOOKUP(Tabla5[[#This Row],[CLAVE]],[1]!QMI_5_SEMANA_SEP_22[[CLAVE]:[SHARE CADENA S2]],21,0)</f>
        <v>#REF!</v>
      </c>
      <c r="Y29" s="55" t="s">
        <v>724</v>
      </c>
      <c r="Z29" s="46">
        <f>+Tabla5[[#This Row],[VENTA ACUM 38]]+Tabla5[[#This Row],[venta total 39 acum]]</f>
        <v>2</v>
      </c>
      <c r="AA29" s="46">
        <v>0</v>
      </c>
      <c r="AB29" s="46">
        <v>0</v>
      </c>
      <c r="AC29" s="46">
        <v>1</v>
      </c>
      <c r="AD29" s="46">
        <v>1</v>
      </c>
      <c r="AE29" s="46">
        <v>0</v>
      </c>
      <c r="AF29" s="46">
        <v>1</v>
      </c>
      <c r="AG29" s="46">
        <v>1</v>
      </c>
      <c r="AH29" s="42">
        <f>IFERROR(Tabla5[[#This Row],[VENTAS MABE]]/Tabla5[[#This Row],[VENTAS INDURAMA]],0)</f>
        <v>0</v>
      </c>
      <c r="AI29" t="s">
        <v>1675</v>
      </c>
      <c r="AK29" s="42"/>
      <c r="AL29" t="s">
        <v>727</v>
      </c>
      <c r="AM29" s="55" t="s">
        <v>1012</v>
      </c>
      <c r="AO29" s="55" t="s">
        <v>419</v>
      </c>
      <c r="AP29">
        <v>1</v>
      </c>
      <c r="AQ29" s="55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f>SUM(Tabla5[[#This Row],[VENTA MABE 1 SEMANA OCT]:[VENTAS OTROS 1 SEMANA OCT]])</f>
        <v>0</v>
      </c>
      <c r="AY29" s="46">
        <v>0</v>
      </c>
      <c r="AZ29" s="55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f>SUM(Tabla5[[#This Row],[VENTA MABE 2 SEMANA OCT]:[VENTAS OTROS 2 SEMANA OCT]])</f>
        <v>1</v>
      </c>
      <c r="BH29" t="s">
        <v>1113</v>
      </c>
      <c r="BI29" s="55" t="s">
        <v>1658</v>
      </c>
      <c r="BJ29">
        <v>8.9999999999999964</v>
      </c>
      <c r="BK29" s="55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f>SUM(Tabla5[[#This Row],[VENTA MABE 3 SEMANA OCT]:[VENTAS OTROS 3 SEMANA OCT]])</f>
        <v>0</v>
      </c>
      <c r="BS29" s="42">
        <v>0</v>
      </c>
      <c r="BT29" s="55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f>SUM(Tabla5[[#This Row],[VENTA MABE 4 SEMANA OCT]:[VENTAS OTROS 4 SEMANA OCT]])</f>
        <v>0</v>
      </c>
      <c r="CB29" t="s">
        <v>1679</v>
      </c>
      <c r="CC29" t="s">
        <v>1679</v>
      </c>
      <c r="CD29" t="s">
        <v>1679</v>
      </c>
      <c r="CE29" t="s">
        <v>1679</v>
      </c>
      <c r="CF29" t="s">
        <v>1679</v>
      </c>
      <c r="CG29" t="s">
        <v>1679</v>
      </c>
      <c r="CH29" t="s">
        <v>1679</v>
      </c>
      <c r="CI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9" s="66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SUM(Tabla5[[#This Row],[VENTA MABE 1 SEMANA NOV]:[VENTAS OTROS 1 SEMANA NOV]])</f>
        <v>0</v>
      </c>
      <c r="CS29">
        <f>IFERROR(VLOOKUP(Tabla5[[#This Row],[CLAVE]],[2]VENTAS!$F$2:$L$1501,2,0),0)</f>
        <v>0</v>
      </c>
      <c r="CT29">
        <f>IFERROR(VLOOKUP(Tabla5[[#This Row],[CLAVE]],[2]VENTAS!$F$2:$L$1501,3,0),0)</f>
        <v>0</v>
      </c>
      <c r="CU29">
        <f>IFERROR(VLOOKUP(Tabla5[[#This Row],[CLAVE]],[2]VENTAS!$F$2:$L$1501,4,0),0)</f>
        <v>0</v>
      </c>
      <c r="CV29">
        <f>IFERROR(VLOOKUP(Tabla5[[#This Row],[CLAVE]],[2]VENTAS!$F$2:$L$1501,5,0),0)</f>
        <v>0</v>
      </c>
      <c r="CW29">
        <f>IFERROR(VLOOKUP(Tabla5[[#This Row],[CLAVE]],[2]VENTAS!$F$2:$L$1501,6,0),0)</f>
        <v>0</v>
      </c>
      <c r="CX29">
        <f>IFERROR(VLOOKUP(Tabla5[[#This Row],[CLAVE]],[2]VENTAS!$F$2:$L$1501,7,0),0)</f>
        <v>0</v>
      </c>
      <c r="CY29">
        <f>IFERROR(VLOOKUP(Tabla5[[#This Row],[CLAVE]],[2]VENTAS!$F$2:$R$1501,13,0),0)</f>
        <v>0</v>
      </c>
      <c r="CZ29">
        <f>SUM(Tabla5[[#This Row],[VENTA MABE 2 SEMANA NOV]:[VENTAS OTROS 2 SEMANA NOV]])</f>
        <v>0</v>
      </c>
      <c r="DA29" s="46">
        <v>0</v>
      </c>
    </row>
    <row r="30" spans="1:105" hidden="1" x14ac:dyDescent="0.3">
      <c r="A30" t="str">
        <f>CONCATENATE(Tabla5[[#This Row],[TIENDA HMPV]],Tabla5[[#This Row],[LINEA]])</f>
        <v>499 - MUCHO LOTELAVADO</v>
      </c>
      <c r="B30" t="s">
        <v>21</v>
      </c>
      <c r="C30" s="55" t="s">
        <v>22</v>
      </c>
      <c r="D30" s="55" t="s">
        <v>23</v>
      </c>
      <c r="E30" s="55" t="s">
        <v>24</v>
      </c>
      <c r="F30" s="55" t="s">
        <v>1724</v>
      </c>
      <c r="G30" t="s">
        <v>28</v>
      </c>
      <c r="H30" s="42">
        <f>IFERROR(Tabla5[[#This Row],[VENTAS MABE]]/Tabla5[[#This Row],[CUOTA]],0)</f>
        <v>1</v>
      </c>
      <c r="I30">
        <v>2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V30" s="42">
        <v>1</v>
      </c>
      <c r="W30" s="42">
        <f>IFERROR(Tabla5[[#This Row],[TOTAL VENTA 38 SEMANA]]/Tabla5[[#This Row],[VENTA ACUM 38]],0)</f>
        <v>1</v>
      </c>
      <c r="X30" s="42" t="e">
        <f>VLOOKUP(Tabla5[[#This Row],[CLAVE]],[1]!QMI_5_SEMANA_SEP_22[[CLAVE]:[SHARE CADENA S2]],21,0)</f>
        <v>#REF!</v>
      </c>
      <c r="Y30" s="55" t="s">
        <v>724</v>
      </c>
      <c r="Z30" s="46">
        <f>+Tabla5[[#This Row],[VENTA ACUM 38]]+Tabla5[[#This Row],[venta total 39 acum]]</f>
        <v>6</v>
      </c>
      <c r="AA30" s="46">
        <v>1</v>
      </c>
      <c r="AB30" s="46">
        <v>2</v>
      </c>
      <c r="AC30" s="46">
        <v>2</v>
      </c>
      <c r="AD30" s="46">
        <v>4</v>
      </c>
      <c r="AE30" s="46">
        <v>4</v>
      </c>
      <c r="AF30" s="46">
        <v>4</v>
      </c>
      <c r="AG30" s="46">
        <v>5</v>
      </c>
      <c r="AH30" s="42">
        <f>IFERROR(Tabla5[[#This Row],[VENTAS MABE]]/Tabla5[[#This Row],[VENTAS INDURAMA]],0)</f>
        <v>0</v>
      </c>
      <c r="AI30" t="s">
        <v>1675</v>
      </c>
      <c r="AJ30">
        <v>0.16669999999999999</v>
      </c>
      <c r="AK30" s="42">
        <v>0.222</v>
      </c>
      <c r="AL30" t="s">
        <v>727</v>
      </c>
      <c r="AM30" s="55" t="s">
        <v>1012</v>
      </c>
      <c r="AO30" s="55" t="s">
        <v>419</v>
      </c>
      <c r="AP30">
        <v>1</v>
      </c>
      <c r="AQ30" s="55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f>SUM(Tabla5[[#This Row],[VENTA MABE 1 SEMANA OCT]:[VENTAS OTROS 1 SEMANA OCT]])</f>
        <v>0</v>
      </c>
      <c r="AY30" s="46">
        <v>1.5079491255961845</v>
      </c>
      <c r="AZ30" s="55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f>SUM(Tabla5[[#This Row],[VENTA MABE 2 SEMANA OCT]:[VENTAS OTROS 2 SEMANA OCT]])</f>
        <v>1</v>
      </c>
      <c r="BH30" t="s">
        <v>1113</v>
      </c>
      <c r="BI30" s="55" t="s">
        <v>1658</v>
      </c>
      <c r="BJ30">
        <v>8.9999999999999964</v>
      </c>
      <c r="BK30" s="55">
        <v>0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f>SUM(Tabla5[[#This Row],[VENTA MABE 3 SEMANA OCT]:[VENTAS OTROS 3 SEMANA OCT]])</f>
        <v>1</v>
      </c>
      <c r="BS30" s="42">
        <v>7.0000000000000007E-2</v>
      </c>
      <c r="BT30" s="55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f>SUM(Tabla5[[#This Row],[VENTA MABE 4 SEMANA OCT]:[VENTAS OTROS 4 SEMANA OCT]])</f>
        <v>0</v>
      </c>
      <c r="CB30" t="s">
        <v>1679</v>
      </c>
      <c r="CC30" t="s">
        <v>1679</v>
      </c>
      <c r="CD30" t="s">
        <v>1679</v>
      </c>
      <c r="CE30" t="s">
        <v>1679</v>
      </c>
      <c r="CF30" t="s">
        <v>1679</v>
      </c>
      <c r="CG30" t="s">
        <v>1679</v>
      </c>
      <c r="CH30" t="s">
        <v>1679</v>
      </c>
      <c r="CI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30" t="s">
        <v>1703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SUM(Tabla5[[#This Row],[VENTA MABE 1 SEMANA NOV]:[VENTAS OTROS 1 SEMANA NOV]])</f>
        <v>1</v>
      </c>
      <c r="CS30">
        <f>IFERROR(VLOOKUP(Tabla5[[#This Row],[CLAVE]],[2]VENTAS!$F$2:$L$1501,2,0),0)</f>
        <v>1</v>
      </c>
      <c r="CT30">
        <f>IFERROR(VLOOKUP(Tabla5[[#This Row],[CLAVE]],[2]VENTAS!$F$2:$L$1501,3,0),0)</f>
        <v>0</v>
      </c>
      <c r="CU30">
        <f>IFERROR(VLOOKUP(Tabla5[[#This Row],[CLAVE]],[2]VENTAS!$F$2:$L$1501,4,0),0)</f>
        <v>0</v>
      </c>
      <c r="CV30">
        <f>IFERROR(VLOOKUP(Tabla5[[#This Row],[CLAVE]],[2]VENTAS!$F$2:$L$1501,5,0),0)</f>
        <v>0</v>
      </c>
      <c r="CW30">
        <f>IFERROR(VLOOKUP(Tabla5[[#This Row],[CLAVE]],[2]VENTAS!$F$2:$L$1501,6,0),0)</f>
        <v>0</v>
      </c>
      <c r="CX30">
        <f>IFERROR(VLOOKUP(Tabla5[[#This Row],[CLAVE]],[2]VENTAS!$F$2:$L$1501,7,0),0)</f>
        <v>0</v>
      </c>
      <c r="CY30">
        <f>IFERROR(VLOOKUP(Tabla5[[#This Row],[CLAVE]],[2]VENTAS!$F$2:$R$1501,13,0),0)</f>
        <v>0</v>
      </c>
      <c r="CZ30">
        <f>SUM(Tabla5[[#This Row],[VENTA MABE 2 SEMANA NOV]:[VENTAS OTROS 2 SEMANA NOV]])</f>
        <v>1</v>
      </c>
      <c r="DA30" s="46">
        <v>2.572776781788046</v>
      </c>
    </row>
    <row r="31" spans="1:105" hidden="1" x14ac:dyDescent="0.3">
      <c r="A31" t="str">
        <f>CONCATENATE(Tabla5[[#This Row],[TIENDA HMPV]],Tabla5[[#This Row],[LINEA]])</f>
        <v>499 - MUCHO LOTEREFRIGERACIÓN</v>
      </c>
      <c r="B31" t="s">
        <v>21</v>
      </c>
      <c r="C31" s="55" t="s">
        <v>22</v>
      </c>
      <c r="D31" s="55" t="s">
        <v>23</v>
      </c>
      <c r="E31" s="55" t="s">
        <v>24</v>
      </c>
      <c r="F31" s="55" t="s">
        <v>1724</v>
      </c>
      <c r="G31" t="s">
        <v>29</v>
      </c>
      <c r="H31" s="42">
        <f>IFERROR(Tabla5[[#This Row],[VENTAS MABE]]/Tabla5[[#This Row],[CUOTA]],0)</f>
        <v>0.125</v>
      </c>
      <c r="I31">
        <v>8</v>
      </c>
      <c r="J31">
        <v>1</v>
      </c>
      <c r="K31">
        <v>10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V31" s="42">
        <v>0.2</v>
      </c>
      <c r="W31" s="42">
        <f>IFERROR(Tabla5[[#This Row],[TOTAL VENTA 38 SEMANA]]/Tabla5[[#This Row],[VENTA ACUM 38]],0)</f>
        <v>0.2</v>
      </c>
      <c r="X31" s="42" t="e">
        <f>VLOOKUP(Tabla5[[#This Row],[CLAVE]],[1]!QMI_5_SEMANA_SEP_22[[CLAVE]:[SHARE CADENA S2]],21,0)</f>
        <v>#REF!</v>
      </c>
      <c r="Y31" s="55" t="s">
        <v>724</v>
      </c>
      <c r="Z31" s="46">
        <f>+Tabla5[[#This Row],[VENTA ACUM 38]]+Tabla5[[#This Row],[venta total 39 acum]]</f>
        <v>12</v>
      </c>
      <c r="AA31" s="46">
        <v>1</v>
      </c>
      <c r="AB31" s="46">
        <v>1</v>
      </c>
      <c r="AC31" s="46">
        <v>5</v>
      </c>
      <c r="AD31" s="46">
        <v>7</v>
      </c>
      <c r="AE31" s="46">
        <v>1</v>
      </c>
      <c r="AF31" s="46">
        <v>7</v>
      </c>
      <c r="AG31" s="46">
        <v>2</v>
      </c>
      <c r="AH31" s="42">
        <f>IFERROR(Tabla5[[#This Row],[VENTAS MABE]]/Tabla5[[#This Row],[VENTAS INDURAMA]],0)</f>
        <v>0.1</v>
      </c>
      <c r="AI31" t="s">
        <v>1675</v>
      </c>
      <c r="AJ31">
        <v>0.28570000000000001</v>
      </c>
      <c r="AK31" s="42">
        <v>0.2</v>
      </c>
      <c r="AL31" t="s">
        <v>727</v>
      </c>
      <c r="AM31" s="55" t="s">
        <v>1012</v>
      </c>
      <c r="AO31" s="55" t="s">
        <v>419</v>
      </c>
      <c r="AP31">
        <v>3</v>
      </c>
      <c r="AQ31" s="55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f>SUM(Tabla5[[#This Row],[VENTA MABE 1 SEMANA OCT]:[VENTAS OTROS 1 SEMANA OCT]])</f>
        <v>0</v>
      </c>
      <c r="AY31" s="46">
        <v>7.2467774208282529</v>
      </c>
      <c r="AZ31" s="55">
        <v>1</v>
      </c>
      <c r="BA31">
        <v>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f>SUM(Tabla5[[#This Row],[VENTA MABE 2 SEMANA OCT]:[VENTAS OTROS 2 SEMANA OCT]])</f>
        <v>3</v>
      </c>
      <c r="BH31" t="s">
        <v>1113</v>
      </c>
      <c r="BI31" s="55" t="s">
        <v>1658</v>
      </c>
      <c r="BJ31">
        <v>8.9999999999999964</v>
      </c>
      <c r="BK31" s="55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f>SUM(Tabla5[[#This Row],[VENTA MABE 3 SEMANA OCT]:[VENTAS OTROS 3 SEMANA OCT]])</f>
        <v>1</v>
      </c>
      <c r="BS31" s="42">
        <v>0.4</v>
      </c>
      <c r="BT31" s="55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f>SUM(Tabla5[[#This Row],[VENTA MABE 4 SEMANA OCT]:[VENTAS OTROS 4 SEMANA OCT]])</f>
        <v>1</v>
      </c>
      <c r="CB31" t="s">
        <v>1679</v>
      </c>
      <c r="CC31" t="s">
        <v>1679</v>
      </c>
      <c r="CD31" t="s">
        <v>1679</v>
      </c>
      <c r="CE31" t="s">
        <v>1679</v>
      </c>
      <c r="CF31" t="s">
        <v>1679</v>
      </c>
      <c r="CG31" t="s">
        <v>1679</v>
      </c>
      <c r="CH31" t="s">
        <v>1679</v>
      </c>
      <c r="CI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31" t="s">
        <v>1702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SUM(Tabla5[[#This Row],[VENTA MABE 1 SEMANA NOV]:[VENTAS OTROS 1 SEMANA NOV]])</f>
        <v>0</v>
      </c>
      <c r="CS31">
        <f>IFERROR(VLOOKUP(Tabla5[[#This Row],[CLAVE]],[2]VENTAS!$F$2:$L$1501,2,0),0)</f>
        <v>0</v>
      </c>
      <c r="CT31">
        <f>IFERROR(VLOOKUP(Tabla5[[#This Row],[CLAVE]],[2]VENTAS!$F$2:$L$1501,3,0),0)</f>
        <v>0</v>
      </c>
      <c r="CU31">
        <f>IFERROR(VLOOKUP(Tabla5[[#This Row],[CLAVE]],[2]VENTAS!$F$2:$L$1501,4,0),0)</f>
        <v>0</v>
      </c>
      <c r="CV31">
        <f>IFERROR(VLOOKUP(Tabla5[[#This Row],[CLAVE]],[2]VENTAS!$F$2:$L$1501,5,0),0)</f>
        <v>0</v>
      </c>
      <c r="CW31">
        <f>IFERROR(VLOOKUP(Tabla5[[#This Row],[CLAVE]],[2]VENTAS!$F$2:$L$1501,6,0),0)</f>
        <v>0</v>
      </c>
      <c r="CX31">
        <f>IFERROR(VLOOKUP(Tabla5[[#This Row],[CLAVE]],[2]VENTAS!$F$2:$L$1501,7,0),0)</f>
        <v>0</v>
      </c>
      <c r="CY31">
        <f>IFERROR(VLOOKUP(Tabla5[[#This Row],[CLAVE]],[2]VENTAS!$F$2:$R$1501,13,0),0)</f>
        <v>0</v>
      </c>
      <c r="CZ31">
        <f>SUM(Tabla5[[#This Row],[VENTA MABE 2 SEMANA NOV]:[VENTAS OTROS 2 SEMANA NOV]])</f>
        <v>0</v>
      </c>
      <c r="DA31" s="46">
        <v>21</v>
      </c>
    </row>
    <row r="32" spans="1:105" hidden="1" x14ac:dyDescent="0.3">
      <c r="A32" t="str">
        <f>CONCATENATE(Tabla5[[#This Row],[TIENDA HMPV]],Tabla5[[#This Row],[LINEA]])</f>
        <v>580 - MALL DEL FORTINAIRES</v>
      </c>
      <c r="B32" t="s">
        <v>21</v>
      </c>
      <c r="C32" s="55" t="s">
        <v>22</v>
      </c>
      <c r="D32" s="55" t="s">
        <v>30</v>
      </c>
      <c r="E32" s="55" t="s">
        <v>31</v>
      </c>
      <c r="F32" s="55" t="s">
        <v>1724</v>
      </c>
      <c r="G32" t="s">
        <v>25</v>
      </c>
      <c r="H32" s="42">
        <f>IFERROR(Tabla5[[#This Row],[VENTAS MABE]]/Tabla5[[#This Row],[CUOTA]],0)</f>
        <v>0.5</v>
      </c>
      <c r="I32">
        <v>2</v>
      </c>
      <c r="J32">
        <v>1</v>
      </c>
      <c r="K32">
        <v>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V32" s="42">
        <v>0.1111111111111111</v>
      </c>
      <c r="W32" s="42">
        <f>IFERROR(Tabla5[[#This Row],[TOTAL VENTA 38 SEMANA]]/Tabla5[[#This Row],[VENTA ACUM 38]],0)</f>
        <v>0.1111111111111111</v>
      </c>
      <c r="X32" s="42" t="e">
        <f>VLOOKUP(Tabla5[[#This Row],[CLAVE]],[1]!QMI_5_SEMANA_SEP_22[[CLAVE]:[SHARE CADENA S2]],21,0)</f>
        <v>#REF!</v>
      </c>
      <c r="Y32" s="55" t="s">
        <v>724</v>
      </c>
      <c r="Z32" s="46">
        <f>+Tabla5[[#This Row],[VENTA ACUM 38]]+Tabla5[[#This Row],[venta total 39 acum]]</f>
        <v>18</v>
      </c>
      <c r="AA32" s="46">
        <v>1</v>
      </c>
      <c r="AB32" s="46">
        <v>1</v>
      </c>
      <c r="AC32" s="46">
        <v>9</v>
      </c>
      <c r="AD32" s="46">
        <v>9</v>
      </c>
      <c r="AE32" s="46">
        <v>1</v>
      </c>
      <c r="AF32" s="46">
        <v>9</v>
      </c>
      <c r="AG32" s="46">
        <v>2</v>
      </c>
      <c r="AH32" s="42">
        <f>IFERROR(Tabla5[[#This Row],[VENTAS MABE]]/Tabla5[[#This Row],[VENTAS INDURAMA]],0)</f>
        <v>0.125</v>
      </c>
      <c r="AI32" t="s">
        <v>1675</v>
      </c>
      <c r="AK32" s="42"/>
      <c r="AL32" t="s">
        <v>727</v>
      </c>
      <c r="AM32" s="55" t="s">
        <v>984</v>
      </c>
      <c r="AO32" s="55" t="s">
        <v>419</v>
      </c>
      <c r="AP32">
        <v>4</v>
      </c>
      <c r="AQ32" s="55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f>SUM(Tabla5[[#This Row],[VENTA MABE 1 SEMANA OCT]:[VENTAS OTROS 1 SEMANA OCT]])</f>
        <v>1</v>
      </c>
      <c r="AY32" s="46">
        <v>2.1286031042128597</v>
      </c>
      <c r="AZ32" s="55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f>SUM(Tabla5[[#This Row],[VENTA MABE 2 SEMANA OCT]:[VENTAS OTROS 2 SEMANA OCT]])</f>
        <v>0</v>
      </c>
      <c r="BH32" t="s">
        <v>798</v>
      </c>
      <c r="BI32" s="55" t="s">
        <v>22</v>
      </c>
      <c r="BJ32">
        <v>40</v>
      </c>
      <c r="BK32" s="55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f>SUM(Tabla5[[#This Row],[VENTA MABE 3 SEMANA OCT]:[VENTAS OTROS 3 SEMANA OCT]])</f>
        <v>1</v>
      </c>
      <c r="BS32" s="42">
        <v>0.17</v>
      </c>
      <c r="BT32" s="55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f>SUM(Tabla5[[#This Row],[VENTA MABE 4 SEMANA OCT]:[VENTAS OTROS 4 SEMANA OCT]])</f>
        <v>0</v>
      </c>
      <c r="CB32" t="s">
        <v>1679</v>
      </c>
      <c r="CC32" t="s">
        <v>1679</v>
      </c>
      <c r="CD32" t="s">
        <v>1679</v>
      </c>
      <c r="CE32" t="s">
        <v>1679</v>
      </c>
      <c r="CF32" t="s">
        <v>1679</v>
      </c>
      <c r="CG32" t="s">
        <v>1679</v>
      </c>
      <c r="CH32" t="s">
        <v>1679</v>
      </c>
      <c r="CI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32" t="s">
        <v>1703</v>
      </c>
      <c r="CK32">
        <v>0</v>
      </c>
      <c r="CL32">
        <v>0</v>
      </c>
      <c r="CM32" t="s">
        <v>1679</v>
      </c>
      <c r="CN32">
        <v>0</v>
      </c>
      <c r="CO32">
        <v>0</v>
      </c>
      <c r="CP32">
        <v>0</v>
      </c>
      <c r="CQ32">
        <v>0</v>
      </c>
      <c r="CR32">
        <f>SUM(Tabla5[[#This Row],[VENTA MABE 1 SEMANA NOV]:[VENTAS OTROS 1 SEMANA NOV]])</f>
        <v>0</v>
      </c>
      <c r="CS32">
        <f>IFERROR(VLOOKUP(Tabla5[[#This Row],[CLAVE]],[2]VENTAS!$F$2:$L$1501,2,0),0)</f>
        <v>0</v>
      </c>
      <c r="CT32">
        <f>IFERROR(VLOOKUP(Tabla5[[#This Row],[CLAVE]],[2]VENTAS!$F$2:$L$1501,3,0),0)</f>
        <v>2</v>
      </c>
      <c r="CU32">
        <f>IFERROR(VLOOKUP(Tabla5[[#This Row],[CLAVE]],[2]VENTAS!$F$2:$L$1501,4,0),0)</f>
        <v>0</v>
      </c>
      <c r="CV32">
        <f>IFERROR(VLOOKUP(Tabla5[[#This Row],[CLAVE]],[2]VENTAS!$F$2:$L$1501,5,0),0)</f>
        <v>0</v>
      </c>
      <c r="CW32">
        <f>IFERROR(VLOOKUP(Tabla5[[#This Row],[CLAVE]],[2]VENTAS!$F$2:$L$1501,6,0),0)</f>
        <v>0</v>
      </c>
      <c r="CX32">
        <f>IFERROR(VLOOKUP(Tabla5[[#This Row],[CLAVE]],[2]VENTAS!$F$2:$L$1501,7,0),0)</f>
        <v>0</v>
      </c>
      <c r="CY32">
        <f>IFERROR(VLOOKUP(Tabla5[[#This Row],[CLAVE]],[2]VENTAS!$F$2:$R$1501,13,0),0)</f>
        <v>0</v>
      </c>
      <c r="CZ32">
        <f>SUM(Tabla5[[#This Row],[VENTA MABE 2 SEMANA NOV]:[VENTAS OTROS 2 SEMANA NOV]])</f>
        <v>2</v>
      </c>
      <c r="DA32" s="46">
        <v>2</v>
      </c>
    </row>
    <row r="33" spans="1:105" hidden="1" x14ac:dyDescent="0.3">
      <c r="A33" t="str">
        <f>CONCATENATE(Tabla5[[#This Row],[TIENDA HMPV]],Tabla5[[#This Row],[LINEA]])</f>
        <v>580 - MALL DEL FORTINCOCINAS</v>
      </c>
      <c r="B33" t="s">
        <v>21</v>
      </c>
      <c r="C33" s="55" t="s">
        <v>22</v>
      </c>
      <c r="D33" s="55" t="s">
        <v>30</v>
      </c>
      <c r="E33" s="55" t="s">
        <v>31</v>
      </c>
      <c r="F33" s="55" t="s">
        <v>1724</v>
      </c>
      <c r="G33" t="s">
        <v>26</v>
      </c>
      <c r="H33" s="42">
        <f>IFERROR(Tabla5[[#This Row],[VENTAS MABE]]/Tabla5[[#This Row],[CUOTA]],0)</f>
        <v>0.59090909090909094</v>
      </c>
      <c r="I33">
        <v>22</v>
      </c>
      <c r="J33">
        <v>13</v>
      </c>
      <c r="K33">
        <v>14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V33" s="42">
        <v>0.65</v>
      </c>
      <c r="W33" s="42">
        <f>IFERROR(Tabla5[[#This Row],[TOTAL VENTA 38 SEMANA]]/Tabla5[[#This Row],[VENTA ACUM 38]],0)</f>
        <v>0.65</v>
      </c>
      <c r="X33" s="42" t="e">
        <f>VLOOKUP(Tabla5[[#This Row],[CLAVE]],[1]!QMI_5_SEMANA_SEP_22[[CLAVE]:[SHARE CADENA S2]],21,0)</f>
        <v>#REF!</v>
      </c>
      <c r="Y33" s="55" t="s">
        <v>724</v>
      </c>
      <c r="Z33" s="46">
        <f>+Tabla5[[#This Row],[VENTA ACUM 38]]+Tabla5[[#This Row],[venta total 39 acum]]</f>
        <v>21</v>
      </c>
      <c r="AA33" s="46">
        <v>11</v>
      </c>
      <c r="AB33" s="46">
        <v>13</v>
      </c>
      <c r="AC33" s="46">
        <v>20</v>
      </c>
      <c r="AD33" s="46">
        <v>1</v>
      </c>
      <c r="AE33" s="46">
        <v>1</v>
      </c>
      <c r="AF33" s="46">
        <v>1</v>
      </c>
      <c r="AG33" s="46">
        <v>12</v>
      </c>
      <c r="AH33" s="42">
        <f>IFERROR(Tabla5[[#This Row],[VENTAS MABE]]/Tabla5[[#This Row],[VENTAS INDURAMA]],0)</f>
        <v>0.9285714285714286</v>
      </c>
      <c r="AI33" t="s">
        <v>1675</v>
      </c>
      <c r="AK33" s="42"/>
      <c r="AL33" t="s">
        <v>727</v>
      </c>
      <c r="AM33" s="55" t="s">
        <v>984</v>
      </c>
      <c r="AO33" s="55" t="s">
        <v>419</v>
      </c>
      <c r="AP33">
        <v>16</v>
      </c>
      <c r="AQ33" s="55">
        <v>4</v>
      </c>
      <c r="AR33">
        <v>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f>SUM(Tabla5[[#This Row],[VENTA MABE 1 SEMANA OCT]:[VENTAS OTROS 1 SEMANA OCT]])</f>
        <v>6</v>
      </c>
      <c r="AY33" s="46">
        <v>20.720353212715686</v>
      </c>
      <c r="AZ33" s="55">
        <v>8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f>SUM(Tabla5[[#This Row],[VENTA MABE 2 SEMANA OCT]:[VENTAS OTROS 2 SEMANA OCT]])</f>
        <v>9</v>
      </c>
      <c r="BH33" t="s">
        <v>798</v>
      </c>
      <c r="BI33" s="55" t="s">
        <v>22</v>
      </c>
      <c r="BJ33">
        <v>40</v>
      </c>
      <c r="BK33" s="55">
        <v>2</v>
      </c>
      <c r="BL33">
        <v>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f>SUM(Tabla5[[#This Row],[VENTA MABE 3 SEMANA OCT]:[VENTAS OTROS 3 SEMANA OCT]])</f>
        <v>4</v>
      </c>
      <c r="BS33" s="42">
        <v>0.4</v>
      </c>
      <c r="BT33" s="55">
        <v>1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f>SUM(Tabla5[[#This Row],[VENTA MABE 4 SEMANA OCT]:[VENTAS OTROS 4 SEMANA OCT]])</f>
        <v>2</v>
      </c>
      <c r="CB33" t="s">
        <v>1679</v>
      </c>
      <c r="CC33" t="s">
        <v>1679</v>
      </c>
      <c r="CD33" t="s">
        <v>1679</v>
      </c>
      <c r="CE33" t="s">
        <v>1679</v>
      </c>
      <c r="CF33" t="s">
        <v>1679</v>
      </c>
      <c r="CG33" t="s">
        <v>1679</v>
      </c>
      <c r="CH33" t="s">
        <v>1679</v>
      </c>
      <c r="CI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33" t="s">
        <v>1703</v>
      </c>
      <c r="CK33">
        <v>5</v>
      </c>
      <c r="CL33">
        <v>1</v>
      </c>
      <c r="CM33" t="s">
        <v>1679</v>
      </c>
      <c r="CN33">
        <v>0</v>
      </c>
      <c r="CO33">
        <v>0</v>
      </c>
      <c r="CP33">
        <v>0</v>
      </c>
      <c r="CQ33">
        <v>0</v>
      </c>
      <c r="CR33">
        <f>SUM(Tabla5[[#This Row],[VENTA MABE 1 SEMANA NOV]:[VENTAS OTROS 1 SEMANA NOV]])</f>
        <v>6</v>
      </c>
      <c r="CS33">
        <f>IFERROR(VLOOKUP(Tabla5[[#This Row],[CLAVE]],[2]VENTAS!$F$2:$L$1501,2,0),0)</f>
        <v>6</v>
      </c>
      <c r="CT33">
        <f>IFERROR(VLOOKUP(Tabla5[[#This Row],[CLAVE]],[2]VENTAS!$F$2:$L$1501,3,0),0)</f>
        <v>3</v>
      </c>
      <c r="CU33">
        <f>IFERROR(VLOOKUP(Tabla5[[#This Row],[CLAVE]],[2]VENTAS!$F$2:$L$1501,4,0),0)</f>
        <v>0</v>
      </c>
      <c r="CV33">
        <f>IFERROR(VLOOKUP(Tabla5[[#This Row],[CLAVE]],[2]VENTAS!$F$2:$L$1501,5,0),0)</f>
        <v>0</v>
      </c>
      <c r="CW33">
        <f>IFERROR(VLOOKUP(Tabla5[[#This Row],[CLAVE]],[2]VENTAS!$F$2:$L$1501,6,0),0)</f>
        <v>0</v>
      </c>
      <c r="CX33">
        <f>IFERROR(VLOOKUP(Tabla5[[#This Row],[CLAVE]],[2]VENTAS!$F$2:$L$1501,7,0),0)</f>
        <v>0</v>
      </c>
      <c r="CY33">
        <f>IFERROR(VLOOKUP(Tabla5[[#This Row],[CLAVE]],[2]VENTAS!$F$2:$R$1501,13,0),0)</f>
        <v>0</v>
      </c>
      <c r="CZ33">
        <f>SUM(Tabla5[[#This Row],[VENTA MABE 2 SEMANA NOV]:[VENTAS OTROS 2 SEMANA NOV]])</f>
        <v>9</v>
      </c>
      <c r="DA33" s="46">
        <v>35</v>
      </c>
    </row>
    <row r="34" spans="1:105" hidden="1" x14ac:dyDescent="0.3">
      <c r="A34" t="str">
        <f>CONCATENATE(Tabla5[[#This Row],[TIENDA HMPV]],Tabla5[[#This Row],[LINEA]])</f>
        <v>580 - MALL DEL FORTINEMPOTRE</v>
      </c>
      <c r="B34" t="s">
        <v>21</v>
      </c>
      <c r="C34" s="55" t="s">
        <v>22</v>
      </c>
      <c r="D34" s="55" t="s">
        <v>30</v>
      </c>
      <c r="E34" s="55" t="s">
        <v>31</v>
      </c>
      <c r="F34" s="55" t="s">
        <v>1724</v>
      </c>
      <c r="G34" t="s">
        <v>32</v>
      </c>
      <c r="H34" s="42">
        <f>IFERROR(Tabla5[[#This Row],[VENTAS MABE]]/Tabla5[[#This Row],[CUOTA]],0)</f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V34" s="42">
        <v>0</v>
      </c>
      <c r="W34" s="42">
        <f>IFERROR(Tabla5[[#This Row],[TOTAL VENTA 38 SEMANA]]/Tabla5[[#This Row],[VENTA ACUM 38]],0)</f>
        <v>0</v>
      </c>
      <c r="X34" s="42" t="e">
        <f>VLOOKUP(Tabla5[[#This Row],[CLAVE]],[1]!QMI_5_SEMANA_SEP_22[[CLAVE]:[SHARE CADENA S2]],21,0)</f>
        <v>#REF!</v>
      </c>
      <c r="Y34" s="55" t="s">
        <v>724</v>
      </c>
      <c r="Z34" s="46">
        <f>+Tabla5[[#This Row],[VENTA ACUM 38]]+Tabla5[[#This Row],[venta total 39 acum]]</f>
        <v>0</v>
      </c>
      <c r="AA34" s="46">
        <v>0</v>
      </c>
      <c r="AB34" s="46">
        <v>0</v>
      </c>
      <c r="AC34" s="46">
        <v>0</v>
      </c>
      <c r="AD34" s="46">
        <v>0</v>
      </c>
      <c r="AE34" s="46">
        <v>0</v>
      </c>
      <c r="AF34" s="46">
        <v>0</v>
      </c>
      <c r="AG34" s="46">
        <v>0</v>
      </c>
      <c r="AH34" s="42">
        <f>IFERROR(Tabla5[[#This Row],[VENTAS MABE]]/Tabla5[[#This Row],[VENTAS INDURAMA]],0)</f>
        <v>0</v>
      </c>
      <c r="AI34" t="s">
        <v>1675</v>
      </c>
      <c r="AK34" s="42"/>
      <c r="AL34" t="s">
        <v>727</v>
      </c>
      <c r="AM34" s="55" t="s">
        <v>984</v>
      </c>
      <c r="AO34" s="55" t="s">
        <v>419</v>
      </c>
      <c r="AP34">
        <v>0</v>
      </c>
      <c r="AQ34" s="55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f>SUM(Tabla5[[#This Row],[VENTA MABE 1 SEMANA OCT]:[VENTAS OTROS 1 SEMANA OCT]])</f>
        <v>0</v>
      </c>
      <c r="AY34" s="46">
        <v>0</v>
      </c>
      <c r="AZ34" s="55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f>SUM(Tabla5[[#This Row],[VENTA MABE 2 SEMANA OCT]:[VENTAS OTROS 2 SEMANA OCT]])</f>
        <v>0</v>
      </c>
      <c r="BH34" t="s">
        <v>798</v>
      </c>
      <c r="BI34" s="55" t="s">
        <v>22</v>
      </c>
      <c r="BJ34">
        <v>40</v>
      </c>
      <c r="BK34" s="55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f>SUM(Tabla5[[#This Row],[VENTA MABE 3 SEMANA OCT]:[VENTAS OTROS 3 SEMANA OCT]])</f>
        <v>0</v>
      </c>
      <c r="BS34" s="42">
        <v>0</v>
      </c>
      <c r="BT34" s="55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f>SUM(Tabla5[[#This Row],[VENTA MABE 4 SEMANA OCT]:[VENTAS OTROS 4 SEMANA OCT]])</f>
        <v>0</v>
      </c>
      <c r="CB34" t="s">
        <v>1679</v>
      </c>
      <c r="CC34" t="s">
        <v>1679</v>
      </c>
      <c r="CD34" t="s">
        <v>1679</v>
      </c>
      <c r="CE34" t="s">
        <v>1679</v>
      </c>
      <c r="CF34" t="s">
        <v>1679</v>
      </c>
      <c r="CG34" t="s">
        <v>1679</v>
      </c>
      <c r="CH34" t="s">
        <v>1679</v>
      </c>
      <c r="CI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4" s="66">
        <v>0</v>
      </c>
      <c r="CK34">
        <v>0</v>
      </c>
      <c r="CL34">
        <v>0</v>
      </c>
      <c r="CM34" t="s">
        <v>1679</v>
      </c>
      <c r="CN34">
        <v>0</v>
      </c>
      <c r="CO34">
        <v>0</v>
      </c>
      <c r="CP34">
        <v>0</v>
      </c>
      <c r="CQ34">
        <v>0</v>
      </c>
      <c r="CR34">
        <f>SUM(Tabla5[[#This Row],[VENTA MABE 1 SEMANA NOV]:[VENTAS OTROS 1 SEMANA NOV]])</f>
        <v>0</v>
      </c>
      <c r="CS34">
        <f>IFERROR(VLOOKUP(Tabla5[[#This Row],[CLAVE]],[2]VENTAS!$F$2:$L$1501,2,0),0)</f>
        <v>0</v>
      </c>
      <c r="CT34">
        <f>IFERROR(VLOOKUP(Tabla5[[#This Row],[CLAVE]],[2]VENTAS!$F$2:$L$1501,3,0),0)</f>
        <v>0</v>
      </c>
      <c r="CU34">
        <f>IFERROR(VLOOKUP(Tabla5[[#This Row],[CLAVE]],[2]VENTAS!$F$2:$L$1501,4,0),0)</f>
        <v>0</v>
      </c>
      <c r="CV34">
        <f>IFERROR(VLOOKUP(Tabla5[[#This Row],[CLAVE]],[2]VENTAS!$F$2:$L$1501,5,0),0)</f>
        <v>0</v>
      </c>
      <c r="CW34">
        <f>IFERROR(VLOOKUP(Tabla5[[#This Row],[CLAVE]],[2]VENTAS!$F$2:$L$1501,6,0),0)</f>
        <v>0</v>
      </c>
      <c r="CX34">
        <f>IFERROR(VLOOKUP(Tabla5[[#This Row],[CLAVE]],[2]VENTAS!$F$2:$L$1501,7,0),0)</f>
        <v>0</v>
      </c>
      <c r="CY34">
        <f>IFERROR(VLOOKUP(Tabla5[[#This Row],[CLAVE]],[2]VENTAS!$F$2:$R$1501,13,0),0)</f>
        <v>0</v>
      </c>
      <c r="CZ34">
        <f>SUM(Tabla5[[#This Row],[VENTA MABE 2 SEMANA NOV]:[VENTAS OTROS 2 SEMANA NOV]])</f>
        <v>0</v>
      </c>
      <c r="DA34" s="46">
        <v>0</v>
      </c>
    </row>
    <row r="35" spans="1:105" hidden="1" x14ac:dyDescent="0.3">
      <c r="A35" t="str">
        <f>CONCATENATE(Tabla5[[#This Row],[TIENDA HMPV]],Tabla5[[#This Row],[LINEA]])</f>
        <v>580 - MALL DEL FORTINGLOBALES</v>
      </c>
      <c r="B35" t="s">
        <v>21</v>
      </c>
      <c r="C35" s="55" t="s">
        <v>22</v>
      </c>
      <c r="D35" s="55" t="s">
        <v>30</v>
      </c>
      <c r="E35" s="55" t="s">
        <v>31</v>
      </c>
      <c r="F35" s="55" t="s">
        <v>1724</v>
      </c>
      <c r="G35" t="s">
        <v>27</v>
      </c>
      <c r="H35" s="42">
        <f>IFERROR(Tabla5[[#This Row],[VENTAS MABE]]/Tabla5[[#This Row],[CUOTA]],0)</f>
        <v>1.6666666666666667</v>
      </c>
      <c r="I35">
        <v>3</v>
      </c>
      <c r="J35">
        <v>5</v>
      </c>
      <c r="K35">
        <v>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V35" s="42">
        <v>0.625</v>
      </c>
      <c r="W35" s="42">
        <f>IFERROR(Tabla5[[#This Row],[TOTAL VENTA 38 SEMANA]]/Tabla5[[#This Row],[VENTA ACUM 38]],0)</f>
        <v>0.625</v>
      </c>
      <c r="X35" s="42" t="e">
        <f>VLOOKUP(Tabla5[[#This Row],[CLAVE]],[1]!QMI_5_SEMANA_SEP_22[[CLAVE]:[SHARE CADENA S2]],21,0)</f>
        <v>#REF!</v>
      </c>
      <c r="Y35" s="55" t="s">
        <v>724</v>
      </c>
      <c r="Z35" s="46">
        <f>+Tabla5[[#This Row],[VENTA ACUM 38]]+Tabla5[[#This Row],[venta total 39 acum]]</f>
        <v>16</v>
      </c>
      <c r="AA35" s="46">
        <v>2</v>
      </c>
      <c r="AB35" s="46">
        <v>5</v>
      </c>
      <c r="AC35" s="46">
        <v>8</v>
      </c>
      <c r="AD35" s="46">
        <v>8</v>
      </c>
      <c r="AE35" s="46">
        <v>5</v>
      </c>
      <c r="AF35" s="46">
        <v>8</v>
      </c>
      <c r="AG35" s="46">
        <v>7</v>
      </c>
      <c r="AH35" s="42">
        <f>IFERROR(Tabla5[[#This Row],[VENTAS MABE]]/Tabla5[[#This Row],[VENTAS INDURAMA]],0)</f>
        <v>0.83333333333333337</v>
      </c>
      <c r="AI35" t="s">
        <v>1675</v>
      </c>
      <c r="AK35" s="42"/>
      <c r="AL35" t="s">
        <v>727</v>
      </c>
      <c r="AM35" s="55" t="s">
        <v>984</v>
      </c>
      <c r="AO35" s="55" t="s">
        <v>419</v>
      </c>
      <c r="AP35">
        <v>5</v>
      </c>
      <c r="AQ35" s="5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f>SUM(Tabla5[[#This Row],[VENTA MABE 1 SEMANA OCT]:[VENTAS OTROS 1 SEMANA OCT]])</f>
        <v>1</v>
      </c>
      <c r="AY35" s="46">
        <v>2</v>
      </c>
      <c r="AZ35" s="5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f>SUM(Tabla5[[#This Row],[VENTA MABE 2 SEMANA OCT]:[VENTAS OTROS 2 SEMANA OCT]])</f>
        <v>1</v>
      </c>
      <c r="BH35" t="s">
        <v>798</v>
      </c>
      <c r="BI35" s="55" t="s">
        <v>22</v>
      </c>
      <c r="BJ35">
        <v>40</v>
      </c>
      <c r="BK35" s="55">
        <v>2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f>SUM(Tabla5[[#This Row],[VENTA MABE 3 SEMANA OCT]:[VENTAS OTROS 3 SEMANA OCT]])</f>
        <v>2</v>
      </c>
      <c r="BS35" s="42">
        <v>0</v>
      </c>
      <c r="BT35" s="5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f>SUM(Tabla5[[#This Row],[VENTA MABE 4 SEMANA OCT]:[VENTAS OTROS 4 SEMANA OCT]])</f>
        <v>2</v>
      </c>
      <c r="CB35" t="s">
        <v>1679</v>
      </c>
      <c r="CC35" t="s">
        <v>1679</v>
      </c>
      <c r="CD35" t="s">
        <v>1679</v>
      </c>
      <c r="CE35" t="s">
        <v>1679</v>
      </c>
      <c r="CF35" t="s">
        <v>1679</v>
      </c>
      <c r="CG35" t="s">
        <v>1679</v>
      </c>
      <c r="CH35" t="s">
        <v>1679</v>
      </c>
      <c r="CI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35" t="s">
        <v>1703</v>
      </c>
      <c r="CK35">
        <v>0</v>
      </c>
      <c r="CL35">
        <v>0</v>
      </c>
      <c r="CM35" t="s">
        <v>1679</v>
      </c>
      <c r="CN35">
        <v>0</v>
      </c>
      <c r="CO35">
        <v>0</v>
      </c>
      <c r="CP35">
        <v>0</v>
      </c>
      <c r="CQ35">
        <v>0</v>
      </c>
      <c r="CR35">
        <f>SUM(Tabla5[[#This Row],[VENTA MABE 1 SEMANA NOV]:[VENTAS OTROS 1 SEMANA NOV]])</f>
        <v>0</v>
      </c>
      <c r="CS35">
        <f>IFERROR(VLOOKUP(Tabla5[[#This Row],[CLAVE]],[2]VENTAS!$F$2:$L$1501,2,0),0)</f>
        <v>2</v>
      </c>
      <c r="CT35">
        <f>IFERROR(VLOOKUP(Tabla5[[#This Row],[CLAVE]],[2]VENTAS!$F$2:$L$1501,3,0),0)</f>
        <v>0</v>
      </c>
      <c r="CU35">
        <f>IFERROR(VLOOKUP(Tabla5[[#This Row],[CLAVE]],[2]VENTAS!$F$2:$L$1501,4,0),0)</f>
        <v>0</v>
      </c>
      <c r="CV35">
        <f>IFERROR(VLOOKUP(Tabla5[[#This Row],[CLAVE]],[2]VENTAS!$F$2:$L$1501,5,0),0)</f>
        <v>0</v>
      </c>
      <c r="CW35">
        <f>IFERROR(VLOOKUP(Tabla5[[#This Row],[CLAVE]],[2]VENTAS!$F$2:$L$1501,6,0),0)</f>
        <v>0</v>
      </c>
      <c r="CX35">
        <f>IFERROR(VLOOKUP(Tabla5[[#This Row],[CLAVE]],[2]VENTAS!$F$2:$L$1501,7,0),0)</f>
        <v>0</v>
      </c>
      <c r="CY35">
        <f>IFERROR(VLOOKUP(Tabla5[[#This Row],[CLAVE]],[2]VENTAS!$F$2:$R$1501,13,0),0)</f>
        <v>0</v>
      </c>
      <c r="CZ35">
        <f>SUM(Tabla5[[#This Row],[VENTA MABE 2 SEMANA NOV]:[VENTAS OTROS 2 SEMANA NOV]])</f>
        <v>2</v>
      </c>
      <c r="DA35" s="46">
        <v>1.2250873297306848</v>
      </c>
    </row>
    <row r="36" spans="1:105" hidden="1" x14ac:dyDescent="0.3">
      <c r="A36" t="str">
        <f>CONCATENATE(Tabla5[[#This Row],[TIENDA HMPV]],Tabla5[[#This Row],[LINEA]])</f>
        <v>580 - MALL DEL FORTINLAVADO</v>
      </c>
      <c r="B36" t="s">
        <v>21</v>
      </c>
      <c r="C36" s="55" t="s">
        <v>22</v>
      </c>
      <c r="D36" s="55" t="s">
        <v>30</v>
      </c>
      <c r="E36" s="55" t="s">
        <v>31</v>
      </c>
      <c r="F36" s="55" t="s">
        <v>1724</v>
      </c>
      <c r="G36" t="s">
        <v>28</v>
      </c>
      <c r="H36" s="42">
        <f>IFERROR(Tabla5[[#This Row],[VENTAS MABE]]/Tabla5[[#This Row],[CUOTA]],0)</f>
        <v>0.5</v>
      </c>
      <c r="I36">
        <v>4</v>
      </c>
      <c r="J36">
        <v>2</v>
      </c>
      <c r="K36">
        <v>10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V36" s="42">
        <v>0.2857142857142857</v>
      </c>
      <c r="W36" s="42">
        <f>IFERROR(Tabla5[[#This Row],[TOTAL VENTA 38 SEMANA]]/Tabla5[[#This Row],[VENTA ACUM 38]],0)</f>
        <v>0.2857142857142857</v>
      </c>
      <c r="X36" s="42" t="e">
        <f>VLOOKUP(Tabla5[[#This Row],[CLAVE]],[1]!QMI_5_SEMANA_SEP_22[[CLAVE]:[SHARE CADENA S2]],21,0)</f>
        <v>#REF!</v>
      </c>
      <c r="Y36" s="55" t="s">
        <v>724</v>
      </c>
      <c r="Z36" s="46">
        <f>+Tabla5[[#This Row],[VENTA ACUM 38]]+Tabla5[[#This Row],[venta total 39 acum]]</f>
        <v>14</v>
      </c>
      <c r="AA36" s="46">
        <v>2</v>
      </c>
      <c r="AB36" s="46">
        <v>2</v>
      </c>
      <c r="AC36" s="46">
        <v>7</v>
      </c>
      <c r="AD36" s="46">
        <v>7</v>
      </c>
      <c r="AE36" s="46">
        <v>2</v>
      </c>
      <c r="AF36" s="46">
        <v>7</v>
      </c>
      <c r="AG36" s="46">
        <v>4</v>
      </c>
      <c r="AH36" s="42">
        <f>IFERROR(Tabla5[[#This Row],[VENTAS MABE]]/Tabla5[[#This Row],[VENTAS INDURAMA]],0)</f>
        <v>0.2</v>
      </c>
      <c r="AI36" t="s">
        <v>1675</v>
      </c>
      <c r="AK36" s="42"/>
      <c r="AL36" t="s">
        <v>727</v>
      </c>
      <c r="AM36" s="55" t="s">
        <v>984</v>
      </c>
      <c r="AO36" s="55" t="s">
        <v>419</v>
      </c>
      <c r="AP36">
        <v>5</v>
      </c>
      <c r="AQ36" s="55">
        <v>1</v>
      </c>
      <c r="AR36">
        <v>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f>SUM(Tabla5[[#This Row],[VENTA MABE 1 SEMANA OCT]:[VENTAS OTROS 1 SEMANA OCT]])</f>
        <v>3</v>
      </c>
      <c r="AY36" s="46">
        <v>6.1884637350085692</v>
      </c>
      <c r="AZ36" s="55">
        <v>2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f>SUM(Tabla5[[#This Row],[VENTA MABE 2 SEMANA OCT]:[VENTAS OTROS 2 SEMANA OCT]])</f>
        <v>3</v>
      </c>
      <c r="BH36" t="s">
        <v>798</v>
      </c>
      <c r="BI36" s="55" t="s">
        <v>22</v>
      </c>
      <c r="BJ36">
        <v>40</v>
      </c>
      <c r="BK36" s="55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f>SUM(Tabla5[[#This Row],[VENTA MABE 3 SEMANA OCT]:[VENTAS OTROS 3 SEMANA OCT]])</f>
        <v>0</v>
      </c>
      <c r="BS36" s="42">
        <v>0.05</v>
      </c>
      <c r="BT36" s="55">
        <v>3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f>SUM(Tabla5[[#This Row],[VENTA MABE 4 SEMANA OCT]:[VENTAS OTROS 4 SEMANA OCT]])</f>
        <v>3</v>
      </c>
      <c r="CB36" t="s">
        <v>1679</v>
      </c>
      <c r="CC36" t="s">
        <v>1679</v>
      </c>
      <c r="CD36" t="s">
        <v>1679</v>
      </c>
      <c r="CE36" t="s">
        <v>1679</v>
      </c>
      <c r="CF36" t="s">
        <v>1679</v>
      </c>
      <c r="CG36" t="s">
        <v>1679</v>
      </c>
      <c r="CH36" t="s">
        <v>1679</v>
      </c>
      <c r="CI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36" t="s">
        <v>1703</v>
      </c>
      <c r="CK36">
        <v>1</v>
      </c>
      <c r="CL36">
        <v>0</v>
      </c>
      <c r="CM36" t="s">
        <v>1679</v>
      </c>
      <c r="CN36">
        <v>0</v>
      </c>
      <c r="CO36">
        <v>0</v>
      </c>
      <c r="CP36">
        <v>0</v>
      </c>
      <c r="CQ36">
        <v>0</v>
      </c>
      <c r="CR36">
        <f>SUM(Tabla5[[#This Row],[VENTA MABE 1 SEMANA NOV]:[VENTAS OTROS 1 SEMANA NOV]])</f>
        <v>1</v>
      </c>
      <c r="CS36">
        <f>IFERROR(VLOOKUP(Tabla5[[#This Row],[CLAVE]],[2]VENTAS!$F$2:$L$1501,2,0),0)</f>
        <v>1</v>
      </c>
      <c r="CT36">
        <f>IFERROR(VLOOKUP(Tabla5[[#This Row],[CLAVE]],[2]VENTAS!$F$2:$L$1501,3,0),0)</f>
        <v>1</v>
      </c>
      <c r="CU36">
        <f>IFERROR(VLOOKUP(Tabla5[[#This Row],[CLAVE]],[2]VENTAS!$F$2:$L$1501,4,0),0)</f>
        <v>0</v>
      </c>
      <c r="CV36">
        <f>IFERROR(VLOOKUP(Tabla5[[#This Row],[CLAVE]],[2]VENTAS!$F$2:$L$1501,5,0),0)</f>
        <v>0</v>
      </c>
      <c r="CW36">
        <f>IFERROR(VLOOKUP(Tabla5[[#This Row],[CLAVE]],[2]VENTAS!$F$2:$L$1501,6,0),0)</f>
        <v>0</v>
      </c>
      <c r="CX36">
        <f>IFERROR(VLOOKUP(Tabla5[[#This Row],[CLAVE]],[2]VENTAS!$F$2:$L$1501,7,0),0)</f>
        <v>0</v>
      </c>
      <c r="CY36">
        <f>IFERROR(VLOOKUP(Tabla5[[#This Row],[CLAVE]],[2]VENTAS!$F$2:$R$1501,13,0),0)</f>
        <v>0</v>
      </c>
      <c r="CZ36">
        <f>SUM(Tabla5[[#This Row],[VENTA MABE 2 SEMANA NOV]:[VENTAS OTROS 2 SEMANA NOV]])</f>
        <v>2</v>
      </c>
      <c r="DA36" s="46">
        <v>5.9510949883274744</v>
      </c>
    </row>
    <row r="37" spans="1:105" hidden="1" x14ac:dyDescent="0.3">
      <c r="A37" t="str">
        <f>CONCATENATE(Tabla5[[#This Row],[TIENDA HMPV]],Tabla5[[#This Row],[LINEA]])</f>
        <v>580 - MALL DEL FORTINREFRIGERACIÓN</v>
      </c>
      <c r="B37" t="s">
        <v>21</v>
      </c>
      <c r="C37" s="55" t="s">
        <v>22</v>
      </c>
      <c r="D37" s="55" t="s">
        <v>30</v>
      </c>
      <c r="E37" s="55" t="s">
        <v>31</v>
      </c>
      <c r="F37" s="55" t="s">
        <v>1724</v>
      </c>
      <c r="G37" t="s">
        <v>29</v>
      </c>
      <c r="H37" s="42">
        <f>IFERROR(Tabla5[[#This Row],[VENTAS MABE]]/Tabla5[[#This Row],[CUOTA]],0)</f>
        <v>0.2</v>
      </c>
      <c r="I37">
        <v>10</v>
      </c>
      <c r="J37">
        <v>2</v>
      </c>
      <c r="K37">
        <v>12</v>
      </c>
      <c r="L37">
        <v>1</v>
      </c>
      <c r="M37">
        <v>1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V37" s="42">
        <v>0.13333333333333333</v>
      </c>
      <c r="W37" s="42">
        <f>IFERROR(Tabla5[[#This Row],[TOTAL VENTA 38 SEMANA]]/Tabla5[[#This Row],[VENTA ACUM 38]],0)</f>
        <v>0.13333333333333333</v>
      </c>
      <c r="X37" s="42" t="e">
        <f>VLOOKUP(Tabla5[[#This Row],[CLAVE]],[1]!QMI_5_SEMANA_SEP_22[[CLAVE]:[SHARE CADENA S2]],21,0)</f>
        <v>#REF!</v>
      </c>
      <c r="Y37" s="55" t="s">
        <v>724</v>
      </c>
      <c r="Z37" s="46">
        <f>+Tabla5[[#This Row],[VENTA ACUM 38]]+Tabla5[[#This Row],[venta total 39 acum]]</f>
        <v>18</v>
      </c>
      <c r="AA37" s="46">
        <v>2</v>
      </c>
      <c r="AB37" s="46">
        <v>2</v>
      </c>
      <c r="AC37" s="46">
        <v>15</v>
      </c>
      <c r="AD37" s="46">
        <v>3</v>
      </c>
      <c r="AE37" s="46">
        <v>6</v>
      </c>
      <c r="AF37" s="46">
        <v>3</v>
      </c>
      <c r="AG37" s="46">
        <v>23</v>
      </c>
      <c r="AH37" s="42">
        <f>IFERROR(Tabla5[[#This Row],[VENTAS MABE]]/Tabla5[[#This Row],[VENTAS INDURAMA]],0)</f>
        <v>0.16666666666666666</v>
      </c>
      <c r="AI37" t="s">
        <v>1675</v>
      </c>
      <c r="AK37" s="42"/>
      <c r="AL37" t="s">
        <v>727</v>
      </c>
      <c r="AM37" s="55" t="s">
        <v>984</v>
      </c>
      <c r="AO37" s="55" t="s">
        <v>419</v>
      </c>
      <c r="AP37">
        <v>15</v>
      </c>
      <c r="AQ37" s="55">
        <v>3</v>
      </c>
      <c r="AR37">
        <v>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f>SUM(Tabla5[[#This Row],[VENTA MABE 1 SEMANA OCT]:[VENTAS OTROS 1 SEMANA OCT]])</f>
        <v>5</v>
      </c>
      <c r="AY37" s="46">
        <v>8.7744950538461843</v>
      </c>
      <c r="AZ37" s="55">
        <v>2</v>
      </c>
      <c r="BA37">
        <v>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f>SUM(Tabla5[[#This Row],[VENTA MABE 2 SEMANA OCT]:[VENTAS OTROS 2 SEMANA OCT]])</f>
        <v>5</v>
      </c>
      <c r="BH37" t="s">
        <v>798</v>
      </c>
      <c r="BI37" s="55" t="s">
        <v>22</v>
      </c>
      <c r="BJ37">
        <v>40</v>
      </c>
      <c r="BK37" s="55">
        <v>1</v>
      </c>
      <c r="BL37">
        <v>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f>SUM(Tabla5[[#This Row],[VENTA MABE 3 SEMANA OCT]:[VENTAS OTROS 3 SEMANA OCT]])</f>
        <v>4</v>
      </c>
      <c r="BS37" s="42">
        <v>0.28000000000000003</v>
      </c>
      <c r="BT37" s="55">
        <v>3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f>SUM(Tabla5[[#This Row],[VENTA MABE 4 SEMANA OCT]:[VENTAS OTROS 4 SEMANA OCT]])</f>
        <v>4</v>
      </c>
      <c r="CB37" t="s">
        <v>1679</v>
      </c>
      <c r="CC37" t="s">
        <v>1679</v>
      </c>
      <c r="CD37" t="s">
        <v>1679</v>
      </c>
      <c r="CE37" t="s">
        <v>1679</v>
      </c>
      <c r="CF37" t="s">
        <v>1679</v>
      </c>
      <c r="CG37" t="s">
        <v>1679</v>
      </c>
      <c r="CH37" t="s">
        <v>1679</v>
      </c>
      <c r="CI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37" t="s">
        <v>1703</v>
      </c>
      <c r="CK37">
        <v>2</v>
      </c>
      <c r="CL37">
        <v>0</v>
      </c>
      <c r="CM37" t="s">
        <v>1679</v>
      </c>
      <c r="CN37">
        <v>0</v>
      </c>
      <c r="CO37">
        <v>0</v>
      </c>
      <c r="CP37">
        <v>0</v>
      </c>
      <c r="CQ37">
        <v>0</v>
      </c>
      <c r="CR37">
        <f>SUM(Tabla5[[#This Row],[VENTA MABE 1 SEMANA NOV]:[VENTAS OTROS 1 SEMANA NOV]])</f>
        <v>2</v>
      </c>
      <c r="CS37">
        <f>IFERROR(VLOOKUP(Tabla5[[#This Row],[CLAVE]],[2]VENTAS!$F$2:$L$1501,2,0),0)</f>
        <v>2</v>
      </c>
      <c r="CT37">
        <f>IFERROR(VLOOKUP(Tabla5[[#This Row],[CLAVE]],[2]VENTAS!$F$2:$L$1501,3,0),0)</f>
        <v>1</v>
      </c>
      <c r="CU37">
        <f>IFERROR(VLOOKUP(Tabla5[[#This Row],[CLAVE]],[2]VENTAS!$F$2:$L$1501,4,0),0)</f>
        <v>0</v>
      </c>
      <c r="CV37">
        <f>IFERROR(VLOOKUP(Tabla5[[#This Row],[CLAVE]],[2]VENTAS!$F$2:$L$1501,5,0),0)</f>
        <v>0</v>
      </c>
      <c r="CW37">
        <f>IFERROR(VLOOKUP(Tabla5[[#This Row],[CLAVE]],[2]VENTAS!$F$2:$L$1501,6,0),0)</f>
        <v>0</v>
      </c>
      <c r="CX37">
        <f>IFERROR(VLOOKUP(Tabla5[[#This Row],[CLAVE]],[2]VENTAS!$F$2:$L$1501,7,0),0)</f>
        <v>0</v>
      </c>
      <c r="CY37">
        <f>IFERROR(VLOOKUP(Tabla5[[#This Row],[CLAVE]],[2]VENTAS!$F$2:$R$1501,13,0),0)</f>
        <v>0</v>
      </c>
      <c r="CZ37">
        <f>SUM(Tabla5[[#This Row],[VENTA MABE 2 SEMANA NOV]:[VENTAS OTROS 2 SEMANA NOV]])</f>
        <v>3</v>
      </c>
      <c r="DA37" s="46">
        <v>14.4704252316657</v>
      </c>
    </row>
    <row r="38" spans="1:105" hidden="1" x14ac:dyDescent="0.3">
      <c r="A38" t="str">
        <f>CONCATENATE(Tabla5[[#This Row],[TIENDA HMPV]],Tabla5[[#This Row],[LINEA]])</f>
        <v>486 - BABAHOYOAIRES</v>
      </c>
      <c r="B38" t="s">
        <v>33</v>
      </c>
      <c r="C38" s="55" t="s">
        <v>34</v>
      </c>
      <c r="D38" s="55" t="s">
        <v>23</v>
      </c>
      <c r="E38" s="55" t="s">
        <v>35</v>
      </c>
      <c r="F38" s="55" t="s">
        <v>1724</v>
      </c>
      <c r="G38" t="s">
        <v>25</v>
      </c>
      <c r="H38" s="42">
        <f>IFERROR(Tabla5[[#This Row],[VENTAS MABE]]/Tabla5[[#This Row],[CUOTA]],0)</f>
        <v>1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V38" s="42">
        <v>1</v>
      </c>
      <c r="W38" s="42">
        <f>IFERROR(Tabla5[[#This Row],[TOTAL VENTA 38 SEMANA]]/Tabla5[[#This Row],[VENTA ACUM 38]],0)</f>
        <v>1</v>
      </c>
      <c r="X38" s="42" t="e">
        <f>VLOOKUP(Tabla5[[#This Row],[CLAVE]],[1]!QMI_5_SEMANA_SEP_22[[CLAVE]:[SHARE CADENA S2]],21,0)</f>
        <v>#REF!</v>
      </c>
      <c r="Y38" s="55" t="s">
        <v>757</v>
      </c>
      <c r="Z38" s="46">
        <f>+Tabla5[[#This Row],[VENTA ACUM 38]]+Tabla5[[#This Row],[venta total 39 acum]]</f>
        <v>2</v>
      </c>
      <c r="AA38" s="46">
        <v>0</v>
      </c>
      <c r="AB38" s="46">
        <v>1</v>
      </c>
      <c r="AC38" s="46">
        <v>1</v>
      </c>
      <c r="AD38" s="46">
        <v>1</v>
      </c>
      <c r="AE38" s="46">
        <v>1</v>
      </c>
      <c r="AF38" s="46">
        <v>1</v>
      </c>
      <c r="AG38" s="46">
        <v>1</v>
      </c>
      <c r="AH38" s="42">
        <f>IFERROR(Tabla5[[#This Row],[VENTAS MABE]]/Tabla5[[#This Row],[VENTAS INDURAMA]],0)</f>
        <v>0</v>
      </c>
      <c r="AI38" t="s">
        <v>1675</v>
      </c>
      <c r="AK38" s="42">
        <v>0.5</v>
      </c>
      <c r="AL38" t="s">
        <v>727</v>
      </c>
      <c r="AM38" s="55" t="s">
        <v>804</v>
      </c>
      <c r="AO38" s="55" t="s">
        <v>435</v>
      </c>
      <c r="AP38">
        <v>0</v>
      </c>
      <c r="AQ38" s="55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f>SUM(Tabla5[[#This Row],[VENTA MABE 1 SEMANA OCT]:[VENTAS OTROS 1 SEMANA OCT]])</f>
        <v>0</v>
      </c>
      <c r="AY38" s="46">
        <v>2.2222222222222223</v>
      </c>
      <c r="AZ38" s="55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f>SUM(Tabla5[[#This Row],[VENTA MABE 2 SEMANA OCT]:[VENTAS OTROS 2 SEMANA OCT]])</f>
        <v>0</v>
      </c>
      <c r="BH38" t="s">
        <v>798</v>
      </c>
      <c r="BI38" s="55" t="s">
        <v>34</v>
      </c>
      <c r="BJ38">
        <v>14.999999999999995</v>
      </c>
      <c r="BK38" s="55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f>SUM(Tabla5[[#This Row],[VENTA MABE 3 SEMANA OCT]:[VENTAS OTROS 3 SEMANA OCT]])</f>
        <v>0</v>
      </c>
      <c r="BS38" s="42">
        <v>0.22</v>
      </c>
      <c r="BT38" s="55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f>SUM(Tabla5[[#This Row],[VENTA MABE 4 SEMANA OCT]:[VENTAS OTROS 4 SEMANA OCT]])</f>
        <v>0</v>
      </c>
      <c r="CI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8" s="66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SUM(Tabla5[[#This Row],[VENTA MABE 1 SEMANA NOV]:[VENTAS OTROS 1 SEMANA NOV]])</f>
        <v>0</v>
      </c>
      <c r="CS38">
        <f>IFERROR(VLOOKUP(Tabla5[[#This Row],[CLAVE]],[2]VENTAS!$F$2:$L$1501,2,0),0)</f>
        <v>0</v>
      </c>
      <c r="CT38">
        <f>IFERROR(VLOOKUP(Tabla5[[#This Row],[CLAVE]],[2]VENTAS!$F$2:$L$1501,3,0),0)</f>
        <v>0</v>
      </c>
      <c r="CU38">
        <f>IFERROR(VLOOKUP(Tabla5[[#This Row],[CLAVE]],[2]VENTAS!$F$2:$L$1501,4,0),0)</f>
        <v>0</v>
      </c>
      <c r="CV38">
        <f>IFERROR(VLOOKUP(Tabla5[[#This Row],[CLAVE]],[2]VENTAS!$F$2:$L$1501,5,0),0)</f>
        <v>0</v>
      </c>
      <c r="CW38">
        <f>IFERROR(VLOOKUP(Tabla5[[#This Row],[CLAVE]],[2]VENTAS!$F$2:$L$1501,6,0),0)</f>
        <v>0</v>
      </c>
      <c r="CX38">
        <f>IFERROR(VLOOKUP(Tabla5[[#This Row],[CLAVE]],[2]VENTAS!$F$2:$L$1501,7,0),0)</f>
        <v>0</v>
      </c>
      <c r="CY38">
        <f>IFERROR(VLOOKUP(Tabla5[[#This Row],[CLAVE]],[2]VENTAS!$F$2:$R$1501,13,0),0)</f>
        <v>0</v>
      </c>
      <c r="CZ38">
        <f>SUM(Tabla5[[#This Row],[VENTA MABE 2 SEMANA NOV]:[VENTAS OTROS 2 SEMANA NOV]])</f>
        <v>0</v>
      </c>
      <c r="DA38" s="46">
        <v>3.7037037037037042</v>
      </c>
    </row>
    <row r="39" spans="1:105" hidden="1" x14ac:dyDescent="0.3">
      <c r="A39" t="str">
        <f>CONCATENATE(Tabla5[[#This Row],[TIENDA HMPV]],Tabla5[[#This Row],[LINEA]])</f>
        <v>486 - BABAHOYOCOCINAS</v>
      </c>
      <c r="B39" t="s">
        <v>33</v>
      </c>
      <c r="C39" s="55" t="s">
        <v>34</v>
      </c>
      <c r="D39" s="55" t="s">
        <v>23</v>
      </c>
      <c r="E39" s="55" t="s">
        <v>35</v>
      </c>
      <c r="F39" s="55" t="s">
        <v>1724</v>
      </c>
      <c r="G39" t="s">
        <v>26</v>
      </c>
      <c r="H39" s="42">
        <f>IFERROR(Tabla5[[#This Row],[VENTAS MABE]]/Tabla5[[#This Row],[CUOTA]],0)</f>
        <v>0.44444444444444442</v>
      </c>
      <c r="I39">
        <v>9</v>
      </c>
      <c r="J39">
        <v>4</v>
      </c>
      <c r="K39">
        <v>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V39" s="42">
        <v>0.66666666666666663</v>
      </c>
      <c r="W39" s="42">
        <f>IFERROR(Tabla5[[#This Row],[TOTAL VENTA 38 SEMANA]]/Tabla5[[#This Row],[VENTA ACUM 38]],0)</f>
        <v>0.66666666666666663</v>
      </c>
      <c r="X39" s="42" t="e">
        <f>VLOOKUP(Tabla5[[#This Row],[CLAVE]],[1]!QMI_5_SEMANA_SEP_22[[CLAVE]:[SHARE CADENA S2]],21,0)</f>
        <v>#REF!</v>
      </c>
      <c r="Y39" s="55" t="s">
        <v>757</v>
      </c>
      <c r="Z39" s="46">
        <f>+Tabla5[[#This Row],[VENTA ACUM 38]]+Tabla5[[#This Row],[venta total 39 acum]]</f>
        <v>12</v>
      </c>
      <c r="AA39" s="46">
        <v>3</v>
      </c>
      <c r="AB39" s="46">
        <v>4</v>
      </c>
      <c r="AC39" s="46">
        <v>6</v>
      </c>
      <c r="AD39" s="46">
        <v>6</v>
      </c>
      <c r="AE39" s="46">
        <v>4</v>
      </c>
      <c r="AF39" s="46">
        <v>6</v>
      </c>
      <c r="AG39" s="46">
        <v>7</v>
      </c>
      <c r="AH39" s="42">
        <f>IFERROR(Tabla5[[#This Row],[VENTAS MABE]]/Tabla5[[#This Row],[VENTAS INDURAMA]],0)</f>
        <v>1</v>
      </c>
      <c r="AI39" t="s">
        <v>1675</v>
      </c>
      <c r="AJ39">
        <v>0.75</v>
      </c>
      <c r="AK39" s="42">
        <v>0.66669999999999996</v>
      </c>
      <c r="AL39" t="s">
        <v>727</v>
      </c>
      <c r="AM39" s="55" t="s">
        <v>804</v>
      </c>
      <c r="AO39" s="55" t="s">
        <v>435</v>
      </c>
      <c r="AP39">
        <v>4</v>
      </c>
      <c r="AQ39" s="55">
        <v>2</v>
      </c>
      <c r="AR39">
        <v>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f>SUM(Tabla5[[#This Row],[VENTA MABE 1 SEMANA OCT]:[VENTAS OTROS 1 SEMANA OCT]])</f>
        <v>4</v>
      </c>
      <c r="AY39" s="46">
        <v>7.888589517502469</v>
      </c>
      <c r="AZ39" s="55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f>SUM(Tabla5[[#This Row],[VENTA MABE 2 SEMANA OCT]:[VENTAS OTROS 2 SEMANA OCT]])</f>
        <v>1</v>
      </c>
      <c r="BH39" t="s">
        <v>798</v>
      </c>
      <c r="BI39" s="55" t="s">
        <v>34</v>
      </c>
      <c r="BJ39">
        <v>14.999999999999995</v>
      </c>
      <c r="BK39" s="55">
        <v>1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f>SUM(Tabla5[[#This Row],[VENTA MABE 3 SEMANA OCT]:[VENTAS OTROS 3 SEMANA OCT]])</f>
        <v>2</v>
      </c>
      <c r="BS39" s="42">
        <v>0.45</v>
      </c>
      <c r="BT39" s="55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f>SUM(Tabla5[[#This Row],[VENTA MABE 4 SEMANA OCT]:[VENTAS OTROS 4 SEMANA OCT]])</f>
        <v>1</v>
      </c>
      <c r="CI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39" t="s">
        <v>1703</v>
      </c>
      <c r="CK39">
        <v>2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SUM(Tabla5[[#This Row],[VENTA MABE 1 SEMANA NOV]:[VENTAS OTROS 1 SEMANA NOV]])</f>
        <v>3</v>
      </c>
      <c r="CS39">
        <f>IFERROR(VLOOKUP(Tabla5[[#This Row],[CLAVE]],[2]VENTAS!$F$2:$L$1501,2,0),0)</f>
        <v>3</v>
      </c>
      <c r="CT39">
        <f>IFERROR(VLOOKUP(Tabla5[[#This Row],[CLAVE]],[2]VENTAS!$F$2:$L$1501,3,0),0)</f>
        <v>0</v>
      </c>
      <c r="CU39">
        <f>IFERROR(VLOOKUP(Tabla5[[#This Row],[CLAVE]],[2]VENTAS!$F$2:$L$1501,4,0),0)</f>
        <v>0</v>
      </c>
      <c r="CV39">
        <f>IFERROR(VLOOKUP(Tabla5[[#This Row],[CLAVE]],[2]VENTAS!$F$2:$L$1501,5,0),0)</f>
        <v>0</v>
      </c>
      <c r="CW39">
        <f>IFERROR(VLOOKUP(Tabla5[[#This Row],[CLAVE]],[2]VENTAS!$F$2:$L$1501,6,0),0)</f>
        <v>0</v>
      </c>
      <c r="CX39">
        <f>IFERROR(VLOOKUP(Tabla5[[#This Row],[CLAVE]],[2]VENTAS!$F$2:$L$1501,7,0),0)</f>
        <v>0</v>
      </c>
      <c r="CY39">
        <f>IFERROR(VLOOKUP(Tabla5[[#This Row],[CLAVE]],[2]VENTAS!$F$2:$R$1501,13,0),0)</f>
        <v>0</v>
      </c>
      <c r="CZ39">
        <f>SUM(Tabla5[[#This Row],[VENTA MABE 2 SEMANA NOV]:[VENTAS OTROS 2 SEMANA NOV]])</f>
        <v>3</v>
      </c>
      <c r="DA39" s="46">
        <v>22</v>
      </c>
    </row>
    <row r="40" spans="1:105" hidden="1" x14ac:dyDescent="0.3">
      <c r="A40" t="str">
        <f>CONCATENATE(Tabla5[[#This Row],[TIENDA HMPV]],Tabla5[[#This Row],[LINEA]])</f>
        <v>486 - BABAHOYOGLOBALES</v>
      </c>
      <c r="B40" t="s">
        <v>33</v>
      </c>
      <c r="C40" s="55" t="s">
        <v>34</v>
      </c>
      <c r="D40" s="55" t="s">
        <v>23</v>
      </c>
      <c r="E40" s="55" t="s">
        <v>35</v>
      </c>
      <c r="F40" s="55" t="s">
        <v>1724</v>
      </c>
      <c r="G40" t="s">
        <v>27</v>
      </c>
      <c r="H40" s="42">
        <f>IFERROR(Tabla5[[#This Row],[VENTAS MABE]]/Tabla5[[#This Row],[CUOTA]],0)</f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 s="42">
        <v>1</v>
      </c>
      <c r="W40" s="42">
        <f>IFERROR(Tabla5[[#This Row],[TOTAL VENTA 38 SEMANA]]/Tabla5[[#This Row],[VENTA ACUM 38]],0)</f>
        <v>1</v>
      </c>
      <c r="X40" s="42" t="e">
        <f>VLOOKUP(Tabla5[[#This Row],[CLAVE]],[1]!QMI_5_SEMANA_SEP_22[[CLAVE]:[SHARE CADENA S2]],21,0)</f>
        <v>#REF!</v>
      </c>
      <c r="Y40" s="55" t="s">
        <v>757</v>
      </c>
      <c r="Z40" s="46">
        <f>+Tabla5[[#This Row],[VENTA ACUM 38]]+Tabla5[[#This Row],[venta total 39 acum]]</f>
        <v>2</v>
      </c>
      <c r="AA40" s="46">
        <v>0</v>
      </c>
      <c r="AB40" s="46">
        <v>1</v>
      </c>
      <c r="AC40" s="46">
        <v>1</v>
      </c>
      <c r="AD40" s="46">
        <v>1</v>
      </c>
      <c r="AE40" s="46">
        <v>1</v>
      </c>
      <c r="AF40" s="46">
        <v>1</v>
      </c>
      <c r="AG40" s="46">
        <v>1</v>
      </c>
      <c r="AH40" s="42">
        <f>IFERROR(Tabla5[[#This Row],[VENTAS MABE]]/Tabla5[[#This Row],[VENTAS INDURAMA]],0)</f>
        <v>0</v>
      </c>
      <c r="AI40" t="s">
        <v>1675</v>
      </c>
      <c r="AK40" s="42"/>
      <c r="AL40" t="s">
        <v>727</v>
      </c>
      <c r="AM40" s="55" t="s">
        <v>804</v>
      </c>
      <c r="AO40" s="55" t="s">
        <v>435</v>
      </c>
      <c r="AP40">
        <v>0</v>
      </c>
      <c r="AQ40" s="55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f>SUM(Tabla5[[#This Row],[VENTA MABE 1 SEMANA OCT]:[VENTAS OTROS 1 SEMANA OCT]])</f>
        <v>0</v>
      </c>
      <c r="AY40" s="46">
        <v>0</v>
      </c>
      <c r="AZ40" s="55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f>SUM(Tabla5[[#This Row],[VENTA MABE 2 SEMANA OCT]:[VENTAS OTROS 2 SEMANA OCT]])</f>
        <v>0</v>
      </c>
      <c r="BH40" t="s">
        <v>798</v>
      </c>
      <c r="BI40" s="55" t="s">
        <v>34</v>
      </c>
      <c r="BJ40">
        <v>14.999999999999995</v>
      </c>
      <c r="BK40" s="55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f>SUM(Tabla5[[#This Row],[VENTA MABE 3 SEMANA OCT]:[VENTAS OTROS 3 SEMANA OCT]])</f>
        <v>0</v>
      </c>
      <c r="BS40" s="42">
        <v>0</v>
      </c>
      <c r="BT40" s="55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f>SUM(Tabla5[[#This Row],[VENTA MABE 4 SEMANA OCT]:[VENTAS OTROS 4 SEMANA OCT]])</f>
        <v>0</v>
      </c>
      <c r="CI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0" s="66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SUM(Tabla5[[#This Row],[VENTA MABE 1 SEMANA NOV]:[VENTAS OTROS 1 SEMANA NOV]])</f>
        <v>0</v>
      </c>
      <c r="CS40">
        <f>IFERROR(VLOOKUP(Tabla5[[#This Row],[CLAVE]],[2]VENTAS!$F$2:$L$1501,2,0),0)</f>
        <v>0</v>
      </c>
      <c r="CT40">
        <f>IFERROR(VLOOKUP(Tabla5[[#This Row],[CLAVE]],[2]VENTAS!$F$2:$L$1501,3,0),0)</f>
        <v>0</v>
      </c>
      <c r="CU40">
        <f>IFERROR(VLOOKUP(Tabla5[[#This Row],[CLAVE]],[2]VENTAS!$F$2:$L$1501,4,0),0)</f>
        <v>0</v>
      </c>
      <c r="CV40">
        <f>IFERROR(VLOOKUP(Tabla5[[#This Row],[CLAVE]],[2]VENTAS!$F$2:$L$1501,5,0),0)</f>
        <v>0</v>
      </c>
      <c r="CW40">
        <f>IFERROR(VLOOKUP(Tabla5[[#This Row],[CLAVE]],[2]VENTAS!$F$2:$L$1501,6,0),0)</f>
        <v>0</v>
      </c>
      <c r="CX40">
        <f>IFERROR(VLOOKUP(Tabla5[[#This Row],[CLAVE]],[2]VENTAS!$F$2:$L$1501,7,0),0)</f>
        <v>0</v>
      </c>
      <c r="CY40">
        <f>IFERROR(VLOOKUP(Tabla5[[#This Row],[CLAVE]],[2]VENTAS!$F$2:$R$1501,13,0),0)</f>
        <v>0</v>
      </c>
      <c r="CZ40">
        <f>SUM(Tabla5[[#This Row],[VENTA MABE 2 SEMANA NOV]:[VENTAS OTROS 2 SEMANA NOV]])</f>
        <v>0</v>
      </c>
      <c r="DA40" s="46">
        <v>0</v>
      </c>
    </row>
    <row r="41" spans="1:105" hidden="1" x14ac:dyDescent="0.3">
      <c r="A41" t="str">
        <f>CONCATENATE(Tabla5[[#This Row],[TIENDA HMPV]],Tabla5[[#This Row],[LINEA]])</f>
        <v>486 - BABAHOYOLAVADO</v>
      </c>
      <c r="B41" t="s">
        <v>33</v>
      </c>
      <c r="C41" s="55" t="s">
        <v>34</v>
      </c>
      <c r="D41" s="55" t="s">
        <v>23</v>
      </c>
      <c r="E41" s="55" t="s">
        <v>35</v>
      </c>
      <c r="F41" s="55" t="s">
        <v>1724</v>
      </c>
      <c r="G41" t="s">
        <v>28</v>
      </c>
      <c r="H41" s="42">
        <f>IFERROR(Tabla5[[#This Row],[VENTAS MABE]]/Tabla5[[#This Row],[CUOTA]],0)</f>
        <v>0</v>
      </c>
      <c r="I41">
        <v>2</v>
      </c>
      <c r="J41">
        <v>0</v>
      </c>
      <c r="K41">
        <v>2</v>
      </c>
      <c r="L41">
        <v>0</v>
      </c>
      <c r="M41">
        <v>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V41" s="42">
        <v>0</v>
      </c>
      <c r="W41" s="42">
        <f>IFERROR(Tabla5[[#This Row],[TOTAL VENTA 38 SEMANA]]/Tabla5[[#This Row],[VENTA ACUM 38]],0)</f>
        <v>0</v>
      </c>
      <c r="X41" s="42" t="e">
        <f>VLOOKUP(Tabla5[[#This Row],[CLAVE]],[1]!QMI_5_SEMANA_SEP_22[[CLAVE]:[SHARE CADENA S2]],21,0)</f>
        <v>#REF!</v>
      </c>
      <c r="Y41" s="55" t="s">
        <v>757</v>
      </c>
      <c r="Z41" s="46">
        <f>+Tabla5[[#This Row],[VENTA ACUM 38]]+Tabla5[[#This Row],[venta total 39 acum]]</f>
        <v>6</v>
      </c>
      <c r="AA41" s="46">
        <v>0</v>
      </c>
      <c r="AB41" s="46">
        <v>0</v>
      </c>
      <c r="AC41" s="46">
        <v>4</v>
      </c>
      <c r="AD41" s="46">
        <v>2</v>
      </c>
      <c r="AE41" s="46">
        <v>0</v>
      </c>
      <c r="AF41" s="46">
        <v>2</v>
      </c>
      <c r="AG41" s="46">
        <v>2</v>
      </c>
      <c r="AH41" s="42">
        <f>IFERROR(Tabla5[[#This Row],[VENTAS MABE]]/Tabla5[[#This Row],[VENTAS INDURAMA]],0)</f>
        <v>0</v>
      </c>
      <c r="AI41" t="s">
        <v>1675</v>
      </c>
      <c r="AK41" s="42"/>
      <c r="AL41" t="s">
        <v>727</v>
      </c>
      <c r="AM41" s="55" t="s">
        <v>804</v>
      </c>
      <c r="AO41" s="55" t="s">
        <v>435</v>
      </c>
      <c r="AP41">
        <v>4</v>
      </c>
      <c r="AQ41" s="55">
        <v>0</v>
      </c>
      <c r="AR41">
        <v>0</v>
      </c>
      <c r="AS41">
        <v>0</v>
      </c>
      <c r="AT41">
        <v>2</v>
      </c>
      <c r="AU41">
        <v>0</v>
      </c>
      <c r="AV41">
        <v>0</v>
      </c>
      <c r="AW41">
        <v>0</v>
      </c>
      <c r="AX41">
        <f>SUM(Tabla5[[#This Row],[VENTA MABE 1 SEMANA OCT]:[VENTAS OTROS 1 SEMANA OCT]])</f>
        <v>2</v>
      </c>
      <c r="AY41" s="46">
        <v>1</v>
      </c>
      <c r="AZ41" s="55">
        <v>0</v>
      </c>
      <c r="BA41">
        <v>0</v>
      </c>
      <c r="BB41">
        <v>0</v>
      </c>
      <c r="BC41">
        <v>2</v>
      </c>
      <c r="BD41">
        <v>0</v>
      </c>
      <c r="BE41">
        <v>0</v>
      </c>
      <c r="BF41">
        <v>0</v>
      </c>
      <c r="BG41">
        <f>SUM(Tabla5[[#This Row],[VENTA MABE 2 SEMANA OCT]:[VENTAS OTROS 2 SEMANA OCT]])</f>
        <v>2</v>
      </c>
      <c r="BH41" t="s">
        <v>798</v>
      </c>
      <c r="BI41" s="55" t="s">
        <v>34</v>
      </c>
      <c r="BJ41">
        <v>14.999999999999995</v>
      </c>
      <c r="BK41" s="55">
        <v>0</v>
      </c>
      <c r="BL41">
        <v>0</v>
      </c>
      <c r="BM41">
        <v>0</v>
      </c>
      <c r="BN41">
        <v>2</v>
      </c>
      <c r="BO41">
        <v>0</v>
      </c>
      <c r="BP41">
        <v>0</v>
      </c>
      <c r="BQ41">
        <v>0</v>
      </c>
      <c r="BR41">
        <f>SUM(Tabla5[[#This Row],[VENTA MABE 3 SEMANA OCT]:[VENTAS OTROS 3 SEMANA OCT]])</f>
        <v>2</v>
      </c>
      <c r="BS41" s="42">
        <v>7.0000000000000007E-2</v>
      </c>
      <c r="BT41" s="55">
        <v>0</v>
      </c>
      <c r="BU41">
        <v>0</v>
      </c>
      <c r="BV41">
        <v>0</v>
      </c>
      <c r="BW41">
        <v>2</v>
      </c>
      <c r="BX41">
        <v>0</v>
      </c>
      <c r="BY41">
        <v>0</v>
      </c>
      <c r="BZ41">
        <v>0</v>
      </c>
      <c r="CA41">
        <f>SUM(Tabla5[[#This Row],[VENTA MABE 4 SEMANA OCT]:[VENTAS OTROS 4 SEMANA OCT]])</f>
        <v>2</v>
      </c>
      <c r="CI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1" s="66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SUM(Tabla5[[#This Row],[VENTA MABE 1 SEMANA NOV]:[VENTAS OTROS 1 SEMANA NOV]])</f>
        <v>0</v>
      </c>
      <c r="CS41">
        <f>IFERROR(VLOOKUP(Tabla5[[#This Row],[CLAVE]],[2]VENTAS!$F$2:$L$1501,2,0),0)</f>
        <v>0</v>
      </c>
      <c r="CT41">
        <f>IFERROR(VLOOKUP(Tabla5[[#This Row],[CLAVE]],[2]VENTAS!$F$2:$L$1501,3,0),0)</f>
        <v>0</v>
      </c>
      <c r="CU41">
        <f>IFERROR(VLOOKUP(Tabla5[[#This Row],[CLAVE]],[2]VENTAS!$F$2:$L$1501,4,0),0)</f>
        <v>0</v>
      </c>
      <c r="CV41">
        <f>IFERROR(VLOOKUP(Tabla5[[#This Row],[CLAVE]],[2]VENTAS!$F$2:$L$1501,5,0),0)</f>
        <v>0</v>
      </c>
      <c r="CW41">
        <f>IFERROR(VLOOKUP(Tabla5[[#This Row],[CLAVE]],[2]VENTAS!$F$2:$L$1501,6,0),0)</f>
        <v>0</v>
      </c>
      <c r="CX41">
        <f>IFERROR(VLOOKUP(Tabla5[[#This Row],[CLAVE]],[2]VENTAS!$F$2:$L$1501,7,0),0)</f>
        <v>0</v>
      </c>
      <c r="CY41">
        <f>IFERROR(VLOOKUP(Tabla5[[#This Row],[CLAVE]],[2]VENTAS!$F$2:$R$1501,13,0),0)</f>
        <v>0</v>
      </c>
      <c r="CZ41">
        <f>SUM(Tabla5[[#This Row],[VENTA MABE 2 SEMANA NOV]:[VENTAS OTROS 2 SEMANA NOV]])</f>
        <v>0</v>
      </c>
      <c r="DA41" s="46">
        <v>1.7192774752224067</v>
      </c>
    </row>
    <row r="42" spans="1:105" hidden="1" x14ac:dyDescent="0.3">
      <c r="A42" t="str">
        <f>CONCATENATE(Tabla5[[#This Row],[TIENDA HMPV]],Tabla5[[#This Row],[LINEA]])</f>
        <v>486 - BABAHOYOREFRIGERACIÓN</v>
      </c>
      <c r="B42" t="s">
        <v>33</v>
      </c>
      <c r="C42" s="55" t="s">
        <v>34</v>
      </c>
      <c r="D42" s="55" t="s">
        <v>23</v>
      </c>
      <c r="E42" s="55" t="s">
        <v>35</v>
      </c>
      <c r="F42" s="55" t="s">
        <v>1724</v>
      </c>
      <c r="G42" t="s">
        <v>29</v>
      </c>
      <c r="H42" s="42">
        <f>IFERROR(Tabla5[[#This Row],[VENTAS MABE]]/Tabla5[[#This Row],[CUOTA]],0)</f>
        <v>1</v>
      </c>
      <c r="I42">
        <v>8</v>
      </c>
      <c r="J42">
        <v>8</v>
      </c>
      <c r="K42">
        <v>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V42" s="42">
        <v>0.72727272727272729</v>
      </c>
      <c r="W42" s="42">
        <f>IFERROR(Tabla5[[#This Row],[TOTAL VENTA 38 SEMANA]]/Tabla5[[#This Row],[VENTA ACUM 38]],0)</f>
        <v>0.72727272727272729</v>
      </c>
      <c r="X42" s="42" t="e">
        <f>VLOOKUP(Tabla5[[#This Row],[CLAVE]],[1]!QMI_5_SEMANA_SEP_22[[CLAVE]:[SHARE CADENA S2]],21,0)</f>
        <v>#REF!</v>
      </c>
      <c r="Y42" s="55" t="s">
        <v>757</v>
      </c>
      <c r="Z42" s="46">
        <f>+Tabla5[[#This Row],[VENTA ACUM 38]]+Tabla5[[#This Row],[venta total 39 acum]]</f>
        <v>25</v>
      </c>
      <c r="AA42" s="46">
        <v>4</v>
      </c>
      <c r="AB42" s="46">
        <v>8</v>
      </c>
      <c r="AC42" s="46">
        <v>11</v>
      </c>
      <c r="AD42" s="46">
        <v>14</v>
      </c>
      <c r="AE42" s="46">
        <v>8</v>
      </c>
      <c r="AF42" s="46">
        <v>14</v>
      </c>
      <c r="AG42" s="46">
        <v>12</v>
      </c>
      <c r="AH42" s="42">
        <f>IFERROR(Tabla5[[#This Row],[VENTAS MABE]]/Tabla5[[#This Row],[VENTAS INDURAMA]],0)</f>
        <v>0.88888888888888884</v>
      </c>
      <c r="AI42" t="s">
        <v>1675</v>
      </c>
      <c r="AJ42">
        <v>0.8</v>
      </c>
      <c r="AK42" s="42">
        <v>0.8</v>
      </c>
      <c r="AL42" t="s">
        <v>727</v>
      </c>
      <c r="AM42" s="55" t="s">
        <v>804</v>
      </c>
      <c r="AO42" s="55" t="s">
        <v>435</v>
      </c>
      <c r="AP42">
        <v>6</v>
      </c>
      <c r="AQ42" s="55">
        <v>3</v>
      </c>
      <c r="AR42">
        <v>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f>SUM(Tabla5[[#This Row],[VENTA MABE 1 SEMANA OCT]:[VENTAS OTROS 1 SEMANA OCT]])</f>
        <v>5</v>
      </c>
      <c r="AY42" s="46">
        <v>6.3596374317493698</v>
      </c>
      <c r="AZ42" s="55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f>SUM(Tabla5[[#This Row],[VENTA MABE 2 SEMANA OCT]:[VENTAS OTROS 2 SEMANA OCT]])</f>
        <v>0</v>
      </c>
      <c r="BH42" t="s">
        <v>798</v>
      </c>
      <c r="BI42" s="55" t="s">
        <v>34</v>
      </c>
      <c r="BJ42">
        <v>14.999999999999995</v>
      </c>
      <c r="BK42" s="55">
        <v>2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f>SUM(Tabla5[[#This Row],[VENTA MABE 3 SEMANA OCT]:[VENTAS OTROS 3 SEMANA OCT]])</f>
        <v>3</v>
      </c>
      <c r="BS42" s="42">
        <v>0.4</v>
      </c>
      <c r="BT42" s="55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f>SUM(Tabla5[[#This Row],[VENTA MABE 4 SEMANA OCT]:[VENTAS OTROS 4 SEMANA OCT]])</f>
        <v>0</v>
      </c>
      <c r="CI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42" t="s">
        <v>1703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SUM(Tabla5[[#This Row],[VENTA MABE 1 SEMANA NOV]:[VENTAS OTROS 1 SEMANA NOV]])</f>
        <v>0</v>
      </c>
      <c r="CS42">
        <f>IFERROR(VLOOKUP(Tabla5[[#This Row],[CLAVE]],[2]VENTAS!$F$2:$L$1501,2,0),0)</f>
        <v>2</v>
      </c>
      <c r="CT42">
        <f>IFERROR(VLOOKUP(Tabla5[[#This Row],[CLAVE]],[2]VENTAS!$F$2:$L$1501,3,0),0)</f>
        <v>1</v>
      </c>
      <c r="CU42">
        <f>IFERROR(VLOOKUP(Tabla5[[#This Row],[CLAVE]],[2]VENTAS!$F$2:$L$1501,4,0),0)</f>
        <v>0</v>
      </c>
      <c r="CV42">
        <f>IFERROR(VLOOKUP(Tabla5[[#This Row],[CLAVE]],[2]VENTAS!$F$2:$L$1501,5,0),0)</f>
        <v>0</v>
      </c>
      <c r="CW42">
        <f>IFERROR(VLOOKUP(Tabla5[[#This Row],[CLAVE]],[2]VENTAS!$F$2:$L$1501,6,0),0)</f>
        <v>0</v>
      </c>
      <c r="CX42">
        <f>IFERROR(VLOOKUP(Tabla5[[#This Row],[CLAVE]],[2]VENTAS!$F$2:$L$1501,7,0),0)</f>
        <v>0</v>
      </c>
      <c r="CY42">
        <f>IFERROR(VLOOKUP(Tabla5[[#This Row],[CLAVE]],[2]VENTAS!$F$2:$R$1501,13,0),0)</f>
        <v>0</v>
      </c>
      <c r="CZ42">
        <f>SUM(Tabla5[[#This Row],[VENTA MABE 2 SEMANA NOV]:[VENTAS OTROS 2 SEMANA NOV]])</f>
        <v>3</v>
      </c>
      <c r="DA42" s="46">
        <v>17</v>
      </c>
    </row>
    <row r="43" spans="1:105" hidden="1" x14ac:dyDescent="0.3">
      <c r="A43" t="str">
        <f>CONCATENATE(Tabla5[[#This Row],[TIENDA HMPV]],Tabla5[[#This Row],[LINEA]])</f>
        <v>511 - BABAHOYOAIRES</v>
      </c>
      <c r="B43" t="s">
        <v>33</v>
      </c>
      <c r="C43" s="55" t="s">
        <v>34</v>
      </c>
      <c r="D43" s="55" t="s">
        <v>30</v>
      </c>
      <c r="E43" s="55" t="s">
        <v>36</v>
      </c>
      <c r="F43" s="55" t="s">
        <v>1724</v>
      </c>
      <c r="G43" t="s">
        <v>25</v>
      </c>
      <c r="H43" s="42">
        <f>IFERROR(Tabla5[[#This Row],[VENTAS MABE]]/Tabla5[[#This Row],[CUOTA]],0)</f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V43" s="42">
        <v>0</v>
      </c>
      <c r="W43" s="42">
        <f>IFERROR(Tabla5[[#This Row],[TOTAL VENTA 38 SEMANA]]/Tabla5[[#This Row],[VENTA ACUM 38]],0)</f>
        <v>0</v>
      </c>
      <c r="X43" s="42" t="e">
        <f>VLOOKUP(Tabla5[[#This Row],[CLAVE]],[1]!QMI_5_SEMANA_SEP_22[[CLAVE]:[SHARE CADENA S2]],21,0)</f>
        <v>#REF!</v>
      </c>
      <c r="Y43" s="55" t="s">
        <v>724</v>
      </c>
      <c r="Z43" s="46">
        <f>+Tabla5[[#This Row],[VENTA ACUM 38]]+Tabla5[[#This Row],[venta total 39 acum]]</f>
        <v>0</v>
      </c>
      <c r="AA43" s="46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2">
        <f>IFERROR(Tabla5[[#This Row],[VENTAS MABE]]/Tabla5[[#This Row],[VENTAS INDURAMA]],0)</f>
        <v>0</v>
      </c>
      <c r="AI43" t="s">
        <v>1675</v>
      </c>
      <c r="AK43" s="42"/>
      <c r="AL43" t="s">
        <v>727</v>
      </c>
      <c r="AM43" s="55" t="s">
        <v>802</v>
      </c>
      <c r="AO43" s="55" t="s">
        <v>435</v>
      </c>
      <c r="AP43">
        <v>0</v>
      </c>
      <c r="AQ43" s="55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f>SUM(Tabla5[[#This Row],[VENTA MABE 1 SEMANA OCT]:[VENTAS OTROS 1 SEMANA OCT]])</f>
        <v>0</v>
      </c>
      <c r="AY43" s="46">
        <v>1</v>
      </c>
      <c r="AZ43" s="55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f>SUM(Tabla5[[#This Row],[VENTA MABE 2 SEMANA OCT]:[VENTAS OTROS 2 SEMANA OCT]])</f>
        <v>1</v>
      </c>
      <c r="BH43" t="s">
        <v>798</v>
      </c>
      <c r="BI43" s="55" t="s">
        <v>34</v>
      </c>
      <c r="BJ43">
        <v>24.999999999999996</v>
      </c>
      <c r="BK43" s="55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f>SUM(Tabla5[[#This Row],[VENTA MABE 3 SEMANA OCT]:[VENTAS OTROS 3 SEMANA OCT]])</f>
        <v>1</v>
      </c>
      <c r="BS43" s="42">
        <v>0.17</v>
      </c>
      <c r="BT43" s="55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f>SUM(Tabla5[[#This Row],[VENTA MABE 4 SEMANA OCT]:[VENTAS OTROS 4 SEMANA OCT]])</f>
        <v>0</v>
      </c>
      <c r="CI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43" t="s">
        <v>1703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SUM(Tabla5[[#This Row],[VENTA MABE 1 SEMANA NOV]:[VENTAS OTROS 1 SEMANA NOV]])</f>
        <v>0</v>
      </c>
      <c r="CS43">
        <f>IFERROR(VLOOKUP(Tabla5[[#This Row],[CLAVE]],[2]VENTAS!$F$2:$L$1501,2,0),0)</f>
        <v>0</v>
      </c>
      <c r="CT43">
        <f>IFERROR(VLOOKUP(Tabla5[[#This Row],[CLAVE]],[2]VENTAS!$F$2:$L$1501,3,0),0)</f>
        <v>0</v>
      </c>
      <c r="CU43">
        <f>IFERROR(VLOOKUP(Tabla5[[#This Row],[CLAVE]],[2]VENTAS!$F$2:$L$1501,4,0),0)</f>
        <v>0</v>
      </c>
      <c r="CV43">
        <f>IFERROR(VLOOKUP(Tabla5[[#This Row],[CLAVE]],[2]VENTAS!$F$2:$L$1501,5,0),0)</f>
        <v>0</v>
      </c>
      <c r="CW43">
        <f>IFERROR(VLOOKUP(Tabla5[[#This Row],[CLAVE]],[2]VENTAS!$F$2:$L$1501,6,0),0)</f>
        <v>0</v>
      </c>
      <c r="CX43">
        <f>IFERROR(VLOOKUP(Tabla5[[#This Row],[CLAVE]],[2]VENTAS!$F$2:$L$1501,7,0),0)</f>
        <v>0</v>
      </c>
      <c r="CY43">
        <f>IFERROR(VLOOKUP(Tabla5[[#This Row],[CLAVE]],[2]VENTAS!$F$2:$R$1501,13,0),0)</f>
        <v>0</v>
      </c>
      <c r="CZ43">
        <f>SUM(Tabla5[[#This Row],[VENTA MABE 2 SEMANA NOV]:[VENTAS OTROS 2 SEMANA NOV]])</f>
        <v>0</v>
      </c>
      <c r="DA43" s="46">
        <v>1.330376940133037</v>
      </c>
    </row>
    <row r="44" spans="1:105" hidden="1" x14ac:dyDescent="0.3">
      <c r="A44" t="str">
        <f>CONCATENATE(Tabla5[[#This Row],[TIENDA HMPV]],Tabla5[[#This Row],[LINEA]])</f>
        <v>511 - BABAHOYOCOCINAS</v>
      </c>
      <c r="B44" t="s">
        <v>33</v>
      </c>
      <c r="C44" s="55" t="s">
        <v>34</v>
      </c>
      <c r="D44" s="55" t="s">
        <v>30</v>
      </c>
      <c r="E44" s="55" t="s">
        <v>36</v>
      </c>
      <c r="F44" s="55" t="s">
        <v>1724</v>
      </c>
      <c r="G44" t="s">
        <v>26</v>
      </c>
      <c r="H44" s="42">
        <f>IFERROR(Tabla5[[#This Row],[VENTAS MABE]]/Tabla5[[#This Row],[CUOTA]],0)</f>
        <v>0.36363636363636365</v>
      </c>
      <c r="I44">
        <v>11</v>
      </c>
      <c r="J44">
        <v>4</v>
      </c>
      <c r="K44">
        <v>12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V44" s="42">
        <v>0.44444444444444442</v>
      </c>
      <c r="W44" s="42">
        <f>IFERROR(Tabla5[[#This Row],[TOTAL VENTA 38 SEMANA]]/Tabla5[[#This Row],[VENTA ACUM 38]],0)</f>
        <v>0.44444444444444442</v>
      </c>
      <c r="X44" s="42" t="e">
        <f>VLOOKUP(Tabla5[[#This Row],[CLAVE]],[1]!QMI_5_SEMANA_SEP_22[[CLAVE]:[SHARE CADENA S2]],21,0)</f>
        <v>#REF!</v>
      </c>
      <c r="Y44" s="55" t="s">
        <v>724</v>
      </c>
      <c r="Z44" s="46">
        <f>+Tabla5[[#This Row],[VENTA ACUM 38]]+Tabla5[[#This Row],[venta total 39 acum]]</f>
        <v>20</v>
      </c>
      <c r="AA44" s="46">
        <v>2</v>
      </c>
      <c r="AB44" s="46">
        <v>4</v>
      </c>
      <c r="AC44" s="46">
        <v>9</v>
      </c>
      <c r="AD44" s="46">
        <v>11</v>
      </c>
      <c r="AE44" s="46">
        <v>4</v>
      </c>
      <c r="AF44" s="46">
        <v>11</v>
      </c>
      <c r="AG44" s="46">
        <v>6</v>
      </c>
      <c r="AH44" s="42">
        <f>IFERROR(Tabla5[[#This Row],[VENTAS MABE]]/Tabla5[[#This Row],[VENTAS INDURAMA]],0)</f>
        <v>0.33333333333333331</v>
      </c>
      <c r="AI44" t="s">
        <v>1675</v>
      </c>
      <c r="AK44" s="42"/>
      <c r="AL44" t="s">
        <v>727</v>
      </c>
      <c r="AM44" s="55" t="s">
        <v>802</v>
      </c>
      <c r="AO44" s="55" t="s">
        <v>435</v>
      </c>
      <c r="AP44">
        <v>7</v>
      </c>
      <c r="AQ44" s="55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f>SUM(Tabla5[[#This Row],[VENTA MABE 1 SEMANA OCT]:[VENTAS OTROS 1 SEMANA OCT]])</f>
        <v>1</v>
      </c>
      <c r="AY44" s="46">
        <v>10.572426034513921</v>
      </c>
      <c r="AZ44" s="55">
        <v>0</v>
      </c>
      <c r="BA44">
        <v>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f>SUM(Tabla5[[#This Row],[VENTA MABE 2 SEMANA OCT]:[VENTAS OTROS 2 SEMANA OCT]])</f>
        <v>3</v>
      </c>
      <c r="BH44" t="s">
        <v>798</v>
      </c>
      <c r="BI44" s="55" t="s">
        <v>34</v>
      </c>
      <c r="BJ44">
        <v>24.999999999999996</v>
      </c>
      <c r="BK44" s="55">
        <v>1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f>SUM(Tabla5[[#This Row],[VENTA MABE 3 SEMANA OCT]:[VENTAS OTROS 3 SEMANA OCT]])</f>
        <v>2</v>
      </c>
      <c r="BS44" s="42">
        <v>0.4</v>
      </c>
      <c r="BT44" s="55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f>SUM(Tabla5[[#This Row],[VENTA MABE 4 SEMANA OCT]:[VENTAS OTROS 4 SEMANA OCT]])</f>
        <v>0</v>
      </c>
      <c r="CI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44" t="s">
        <v>1702</v>
      </c>
      <c r="CK44">
        <v>4</v>
      </c>
      <c r="CL44">
        <v>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SUM(Tabla5[[#This Row],[VENTA MABE 1 SEMANA NOV]:[VENTAS OTROS 1 SEMANA NOV]])</f>
        <v>6</v>
      </c>
      <c r="CS44">
        <f>IFERROR(VLOOKUP(Tabla5[[#This Row],[CLAVE]],[2]VENTAS!$F$2:$L$1501,2,0),0)</f>
        <v>1</v>
      </c>
      <c r="CT44">
        <f>IFERROR(VLOOKUP(Tabla5[[#This Row],[CLAVE]],[2]VENTAS!$F$2:$L$1501,3,0),0)</f>
        <v>1</v>
      </c>
      <c r="CU44">
        <f>IFERROR(VLOOKUP(Tabla5[[#This Row],[CLAVE]],[2]VENTAS!$F$2:$L$1501,4,0),0)</f>
        <v>0</v>
      </c>
      <c r="CV44">
        <f>IFERROR(VLOOKUP(Tabla5[[#This Row],[CLAVE]],[2]VENTAS!$F$2:$L$1501,5,0),0)</f>
        <v>0</v>
      </c>
      <c r="CW44">
        <f>IFERROR(VLOOKUP(Tabla5[[#This Row],[CLAVE]],[2]VENTAS!$F$2:$L$1501,6,0),0)</f>
        <v>0</v>
      </c>
      <c r="CX44">
        <f>IFERROR(VLOOKUP(Tabla5[[#This Row],[CLAVE]],[2]VENTAS!$F$2:$L$1501,7,0),0)</f>
        <v>0</v>
      </c>
      <c r="CY44">
        <f>IFERROR(VLOOKUP(Tabla5[[#This Row],[CLAVE]],[2]VENTAS!$F$2:$R$1501,13,0),0)</f>
        <v>0</v>
      </c>
      <c r="CZ44">
        <f>SUM(Tabla5[[#This Row],[VENTA MABE 2 SEMANA NOV]:[VENTAS OTROS 2 SEMANA NOV]])</f>
        <v>2</v>
      </c>
      <c r="DA44" s="46">
        <v>24.523258884568001</v>
      </c>
    </row>
    <row r="45" spans="1:105" hidden="1" x14ac:dyDescent="0.3">
      <c r="A45" t="str">
        <f>CONCATENATE(Tabla5[[#This Row],[TIENDA HMPV]],Tabla5[[#This Row],[LINEA]])</f>
        <v>511 - BABAHOYOGLOBALES</v>
      </c>
      <c r="B45" t="s">
        <v>33</v>
      </c>
      <c r="C45" s="55" t="s">
        <v>34</v>
      </c>
      <c r="D45" s="55" t="s">
        <v>30</v>
      </c>
      <c r="E45" s="55" t="s">
        <v>36</v>
      </c>
      <c r="F45" s="55" t="s">
        <v>1724</v>
      </c>
      <c r="G45" t="s">
        <v>27</v>
      </c>
      <c r="H45" s="42">
        <f>IFERROR(Tabla5[[#This Row],[VENTAS MABE]]/Tabla5[[#This Row],[CUOTA]],0)</f>
        <v>4</v>
      </c>
      <c r="I45">
        <v>1</v>
      </c>
      <c r="J45">
        <v>4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V45" s="42">
        <v>0.8</v>
      </c>
      <c r="W45" s="42">
        <f>IFERROR(Tabla5[[#This Row],[TOTAL VENTA 38 SEMANA]]/Tabla5[[#This Row],[VENTA ACUM 38]],0)</f>
        <v>0.8</v>
      </c>
      <c r="X45" s="42" t="e">
        <f>VLOOKUP(Tabla5[[#This Row],[CLAVE]],[1]!QMI_5_SEMANA_SEP_22[[CLAVE]:[SHARE CADENA S2]],21,0)</f>
        <v>#REF!</v>
      </c>
      <c r="Y45" s="55" t="s">
        <v>724</v>
      </c>
      <c r="Z45" s="46">
        <f>+Tabla5[[#This Row],[VENTA ACUM 38]]+Tabla5[[#This Row],[venta total 39 acum]]</f>
        <v>7</v>
      </c>
      <c r="AA45" s="46">
        <v>2</v>
      </c>
      <c r="AB45" s="46">
        <v>4</v>
      </c>
      <c r="AC45" s="46">
        <v>5</v>
      </c>
      <c r="AD45" s="46">
        <v>2</v>
      </c>
      <c r="AE45" s="46">
        <v>2</v>
      </c>
      <c r="AF45" s="46">
        <v>2</v>
      </c>
      <c r="AG45" s="46">
        <v>6</v>
      </c>
      <c r="AH45" s="42">
        <f>IFERROR(Tabla5[[#This Row],[VENTAS MABE]]/Tabla5[[#This Row],[VENTAS INDURAMA]],0)</f>
        <v>0</v>
      </c>
      <c r="AI45" t="s">
        <v>1675</v>
      </c>
      <c r="AK45" s="42"/>
      <c r="AL45" t="s">
        <v>727</v>
      </c>
      <c r="AM45" s="55" t="s">
        <v>802</v>
      </c>
      <c r="AO45" s="55" t="s">
        <v>435</v>
      </c>
      <c r="AP45">
        <v>2</v>
      </c>
      <c r="AQ45" s="5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f>SUM(Tabla5[[#This Row],[VENTA MABE 1 SEMANA OCT]:[VENTAS OTROS 1 SEMANA OCT]])</f>
        <v>1</v>
      </c>
      <c r="AY45" s="46">
        <v>1</v>
      </c>
      <c r="AZ45" s="5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f>SUM(Tabla5[[#This Row],[VENTA MABE 2 SEMANA OCT]:[VENTAS OTROS 2 SEMANA OCT]])</f>
        <v>1</v>
      </c>
      <c r="BH45" t="s">
        <v>798</v>
      </c>
      <c r="BI45" s="55" t="s">
        <v>34</v>
      </c>
      <c r="BJ45">
        <v>24.999999999999996</v>
      </c>
      <c r="BK45" s="55">
        <v>0</v>
      </c>
      <c r="BL45">
        <v>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f>SUM(Tabla5[[#This Row],[VENTA MABE 3 SEMANA OCT]:[VENTAS OTROS 3 SEMANA OCT]])</f>
        <v>2</v>
      </c>
      <c r="BS45" s="42">
        <v>0</v>
      </c>
      <c r="BT45" s="5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f>SUM(Tabla5[[#This Row],[VENTA MABE 4 SEMANA OCT]:[VENTAS OTROS 4 SEMANA OCT]])</f>
        <v>0</v>
      </c>
      <c r="CG45" t="s">
        <v>1695</v>
      </c>
      <c r="CI4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45" t="s">
        <v>1701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SUM(Tabla5[[#This Row],[VENTA MABE 1 SEMANA NOV]:[VENTAS OTROS 1 SEMANA NOV]])</f>
        <v>0</v>
      </c>
      <c r="CS45">
        <f>IFERROR(VLOOKUP(Tabla5[[#This Row],[CLAVE]],[2]VENTAS!$F$2:$L$1501,2,0),0)</f>
        <v>0</v>
      </c>
      <c r="CT45">
        <f>IFERROR(VLOOKUP(Tabla5[[#This Row],[CLAVE]],[2]VENTAS!$F$2:$L$1501,3,0),0)</f>
        <v>0</v>
      </c>
      <c r="CU45">
        <f>IFERROR(VLOOKUP(Tabla5[[#This Row],[CLAVE]],[2]VENTAS!$F$2:$L$1501,4,0),0)</f>
        <v>0</v>
      </c>
      <c r="CV45">
        <f>IFERROR(VLOOKUP(Tabla5[[#This Row],[CLAVE]],[2]VENTAS!$F$2:$L$1501,5,0),0)</f>
        <v>0</v>
      </c>
      <c r="CW45">
        <f>IFERROR(VLOOKUP(Tabla5[[#This Row],[CLAVE]],[2]VENTAS!$F$2:$L$1501,6,0),0)</f>
        <v>0</v>
      </c>
      <c r="CX45">
        <f>IFERROR(VLOOKUP(Tabla5[[#This Row],[CLAVE]],[2]VENTAS!$F$2:$L$1501,7,0),0)</f>
        <v>0</v>
      </c>
      <c r="CY45">
        <f>IFERROR(VLOOKUP(Tabla5[[#This Row],[CLAVE]],[2]VENTAS!$F$2:$R$1501,13,0),0)</f>
        <v>0</v>
      </c>
      <c r="CZ45">
        <f>SUM(Tabla5[[#This Row],[VENTA MABE 2 SEMANA NOV]:[VENTAS OTROS 2 SEMANA NOV]])</f>
        <v>0</v>
      </c>
      <c r="DA45" s="46">
        <v>0.51121514648977817</v>
      </c>
    </row>
    <row r="46" spans="1:105" hidden="1" x14ac:dyDescent="0.3">
      <c r="A46" t="str">
        <f>CONCATENATE(Tabla5[[#This Row],[TIENDA HMPV]],Tabla5[[#This Row],[LINEA]])</f>
        <v>511 - BABAHOYOLAVADO</v>
      </c>
      <c r="B46" t="s">
        <v>33</v>
      </c>
      <c r="C46" s="55" t="s">
        <v>34</v>
      </c>
      <c r="D46" s="55" t="s">
        <v>30</v>
      </c>
      <c r="E46" s="55" t="s">
        <v>36</v>
      </c>
      <c r="F46" s="55" t="s">
        <v>1724</v>
      </c>
      <c r="G46" t="s">
        <v>28</v>
      </c>
      <c r="H46" s="42">
        <f>IFERROR(Tabla5[[#This Row],[VENTAS MABE]]/Tabla5[[#This Row],[CUOTA]],0)</f>
        <v>2</v>
      </c>
      <c r="I46">
        <v>3</v>
      </c>
      <c r="J46">
        <v>6</v>
      </c>
      <c r="K46">
        <v>8</v>
      </c>
      <c r="L46">
        <v>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V46" s="42">
        <v>0.5</v>
      </c>
      <c r="W46" s="42">
        <f>IFERROR(Tabla5[[#This Row],[TOTAL VENTA 38 SEMANA]]/Tabla5[[#This Row],[VENTA ACUM 38]],0)</f>
        <v>0.5</v>
      </c>
      <c r="X46" s="42" t="e">
        <f>VLOOKUP(Tabla5[[#This Row],[CLAVE]],[1]!QMI_5_SEMANA_SEP_22[[CLAVE]:[SHARE CADENA S2]],21,0)</f>
        <v>#REF!</v>
      </c>
      <c r="Y46" s="55" t="s">
        <v>724</v>
      </c>
      <c r="Z46" s="46">
        <f>+Tabla5[[#This Row],[VENTA ACUM 38]]+Tabla5[[#This Row],[venta total 39 acum]]</f>
        <v>24</v>
      </c>
      <c r="AA46" s="46">
        <v>4</v>
      </c>
      <c r="AB46" s="46">
        <v>6</v>
      </c>
      <c r="AC46" s="46">
        <v>12</v>
      </c>
      <c r="AD46" s="46">
        <v>12</v>
      </c>
      <c r="AE46" s="46">
        <v>6</v>
      </c>
      <c r="AF46" s="46">
        <v>12</v>
      </c>
      <c r="AG46" s="46">
        <v>10</v>
      </c>
      <c r="AH46" s="42">
        <f>IFERROR(Tabla5[[#This Row],[VENTAS MABE]]/Tabla5[[#This Row],[VENTAS INDURAMA]],0)</f>
        <v>0.75</v>
      </c>
      <c r="AI46" t="s">
        <v>1675</v>
      </c>
      <c r="AK46" s="42"/>
      <c r="AL46" t="s">
        <v>727</v>
      </c>
      <c r="AM46" s="55" t="s">
        <v>802</v>
      </c>
      <c r="AO46" s="55" t="s">
        <v>435</v>
      </c>
      <c r="AP46">
        <v>10</v>
      </c>
      <c r="AQ46" s="55">
        <v>0</v>
      </c>
      <c r="AR46">
        <v>0</v>
      </c>
      <c r="AS46">
        <v>2</v>
      </c>
      <c r="AT46">
        <v>0</v>
      </c>
      <c r="AU46">
        <v>0</v>
      </c>
      <c r="AV46">
        <v>0</v>
      </c>
      <c r="AW46">
        <v>0</v>
      </c>
      <c r="AX46">
        <f>SUM(Tabla5[[#This Row],[VENTA MABE 1 SEMANA OCT]:[VENTAS OTROS 1 SEMANA OCT]])</f>
        <v>2</v>
      </c>
      <c r="AY46" s="46">
        <v>4.9722777460498788</v>
      </c>
      <c r="AZ46" s="55">
        <v>1</v>
      </c>
      <c r="BA46">
        <v>0</v>
      </c>
      <c r="BB46">
        <v>2</v>
      </c>
      <c r="BC46">
        <v>0</v>
      </c>
      <c r="BD46">
        <v>0</v>
      </c>
      <c r="BE46">
        <v>0</v>
      </c>
      <c r="BF46">
        <v>0</v>
      </c>
      <c r="BG46">
        <f>SUM(Tabla5[[#This Row],[VENTA MABE 2 SEMANA OCT]:[VENTAS OTROS 2 SEMANA OCT]])</f>
        <v>3</v>
      </c>
      <c r="BH46" t="s">
        <v>798</v>
      </c>
      <c r="BI46" s="55" t="s">
        <v>34</v>
      </c>
      <c r="BJ46">
        <v>24.999999999999996</v>
      </c>
      <c r="BK46" s="55">
        <v>1</v>
      </c>
      <c r="BL46">
        <v>0</v>
      </c>
      <c r="BM46">
        <v>2</v>
      </c>
      <c r="BN46">
        <v>0</v>
      </c>
      <c r="BO46">
        <v>0</v>
      </c>
      <c r="BP46">
        <v>0</v>
      </c>
      <c r="BQ46">
        <v>0</v>
      </c>
      <c r="BR46">
        <f>SUM(Tabla5[[#This Row],[VENTA MABE 3 SEMANA OCT]:[VENTAS OTROS 3 SEMANA OCT]])</f>
        <v>3</v>
      </c>
      <c r="BS46" s="42">
        <v>0.05</v>
      </c>
      <c r="BT46" s="55">
        <v>1</v>
      </c>
      <c r="BU46">
        <v>0</v>
      </c>
      <c r="BV46">
        <v>2</v>
      </c>
      <c r="BW46">
        <v>0</v>
      </c>
      <c r="BX46">
        <v>0</v>
      </c>
      <c r="BY46">
        <v>0</v>
      </c>
      <c r="BZ46">
        <v>0</v>
      </c>
      <c r="CA46">
        <f>SUM(Tabla5[[#This Row],[VENTA MABE 4 SEMANA OCT]:[VENTAS OTROS 4 SEMANA OCT]])</f>
        <v>3</v>
      </c>
      <c r="CG46" t="s">
        <v>1698</v>
      </c>
      <c r="CI4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0.27272727272727271</v>
      </c>
      <c r="CJ46" t="s">
        <v>1701</v>
      </c>
      <c r="CK46">
        <v>0</v>
      </c>
      <c r="CL46">
        <v>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SUM(Tabla5[[#This Row],[VENTA MABE 1 SEMANA NOV]:[VENTAS OTROS 1 SEMANA NOV]])</f>
        <v>2</v>
      </c>
      <c r="CS46">
        <f>IFERROR(VLOOKUP(Tabla5[[#This Row],[CLAVE]],[2]VENTAS!$F$2:$L$1501,2,0),0)</f>
        <v>1</v>
      </c>
      <c r="CT46">
        <f>IFERROR(VLOOKUP(Tabla5[[#This Row],[CLAVE]],[2]VENTAS!$F$2:$L$1501,3,0),0)</f>
        <v>1</v>
      </c>
      <c r="CU46">
        <f>IFERROR(VLOOKUP(Tabla5[[#This Row],[CLAVE]],[2]VENTAS!$F$2:$L$1501,4,0),0)</f>
        <v>0</v>
      </c>
      <c r="CV46">
        <f>IFERROR(VLOOKUP(Tabla5[[#This Row],[CLAVE]],[2]VENTAS!$F$2:$L$1501,5,0),0)</f>
        <v>0</v>
      </c>
      <c r="CW46">
        <f>IFERROR(VLOOKUP(Tabla5[[#This Row],[CLAVE]],[2]VENTAS!$F$2:$L$1501,6,0),0)</f>
        <v>0</v>
      </c>
      <c r="CX46">
        <f>IFERROR(VLOOKUP(Tabla5[[#This Row],[CLAVE]],[2]VENTAS!$F$2:$L$1501,7,0),0)</f>
        <v>0</v>
      </c>
      <c r="CY46">
        <f>IFERROR(VLOOKUP(Tabla5[[#This Row],[CLAVE]],[2]VENTAS!$F$2:$R$1501,13,0),0)</f>
        <v>0</v>
      </c>
      <c r="CZ46">
        <f>SUM(Tabla5[[#This Row],[VENTA MABE 2 SEMANA NOV]:[VENTAS OTROS 2 SEMANA NOV]])</f>
        <v>2</v>
      </c>
      <c r="DA46" s="46">
        <v>5.0443397423694423</v>
      </c>
    </row>
    <row r="47" spans="1:105" hidden="1" x14ac:dyDescent="0.3">
      <c r="A47" t="str">
        <f>CONCATENATE(Tabla5[[#This Row],[TIENDA HMPV]],Tabla5[[#This Row],[LINEA]])</f>
        <v>511 - BABAHOYOREFRIGERACIÓN</v>
      </c>
      <c r="B47" t="s">
        <v>33</v>
      </c>
      <c r="C47" s="55" t="s">
        <v>34</v>
      </c>
      <c r="D47" s="55" t="s">
        <v>30</v>
      </c>
      <c r="E47" s="55" t="s">
        <v>36</v>
      </c>
      <c r="F47" s="55" t="s">
        <v>1724</v>
      </c>
      <c r="G47" t="s">
        <v>29</v>
      </c>
      <c r="H47" s="42">
        <f>IFERROR(Tabla5[[#This Row],[VENTAS MABE]]/Tabla5[[#This Row],[CUOTA]],0)</f>
        <v>0.5714285714285714</v>
      </c>
      <c r="I47">
        <v>7</v>
      </c>
      <c r="J47">
        <v>4</v>
      </c>
      <c r="K47">
        <v>12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V47" s="42">
        <v>0.4</v>
      </c>
      <c r="W47" s="42">
        <f>IFERROR(Tabla5[[#This Row],[TOTAL VENTA 38 SEMANA]]/Tabla5[[#This Row],[VENTA ACUM 38]],0)</f>
        <v>0.4</v>
      </c>
      <c r="X47" s="42" t="e">
        <f>VLOOKUP(Tabla5[[#This Row],[CLAVE]],[1]!QMI_5_SEMANA_SEP_22[[CLAVE]:[SHARE CADENA S2]],21,0)</f>
        <v>#REF!</v>
      </c>
      <c r="Y47" s="55" t="s">
        <v>724</v>
      </c>
      <c r="Z47" s="46">
        <f>+Tabla5[[#This Row],[VENTA ACUM 38]]+Tabla5[[#This Row],[venta total 39 acum]]</f>
        <v>21</v>
      </c>
      <c r="AA47" s="46">
        <v>2</v>
      </c>
      <c r="AB47" s="46">
        <v>4</v>
      </c>
      <c r="AC47" s="46">
        <v>10</v>
      </c>
      <c r="AD47" s="46">
        <v>11</v>
      </c>
      <c r="AE47" s="46">
        <v>5</v>
      </c>
      <c r="AF47" s="46">
        <v>11</v>
      </c>
      <c r="AG47" s="46">
        <v>7</v>
      </c>
      <c r="AH47" s="42">
        <f>IFERROR(Tabla5[[#This Row],[VENTAS MABE]]/Tabla5[[#This Row],[VENTAS INDURAMA]],0)</f>
        <v>0.33333333333333331</v>
      </c>
      <c r="AI47" t="s">
        <v>1675</v>
      </c>
      <c r="AK47" s="42"/>
      <c r="AL47" t="s">
        <v>727</v>
      </c>
      <c r="AM47" s="55" t="s">
        <v>802</v>
      </c>
      <c r="AO47" s="55" t="s">
        <v>435</v>
      </c>
      <c r="AP47">
        <v>8</v>
      </c>
      <c r="AQ47" s="55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f>SUM(Tabla5[[#This Row],[VENTA MABE 1 SEMANA OCT]:[VENTAS OTROS 1 SEMANA OCT]])</f>
        <v>1</v>
      </c>
      <c r="AY47" s="46">
        <v>3.7940177029952595</v>
      </c>
      <c r="AZ47" s="55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f>SUM(Tabla5[[#This Row],[VENTA MABE 2 SEMANA OCT]:[VENTAS OTROS 2 SEMANA OCT]])</f>
        <v>1</v>
      </c>
      <c r="BH47" t="s">
        <v>798</v>
      </c>
      <c r="BI47" s="55" t="s">
        <v>34</v>
      </c>
      <c r="BJ47">
        <v>24.999999999999996</v>
      </c>
      <c r="BK47" s="55">
        <v>1</v>
      </c>
      <c r="BL47">
        <v>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f>SUM(Tabla5[[#This Row],[VENTA MABE 3 SEMANA OCT]:[VENTAS OTROS 3 SEMANA OCT]])</f>
        <v>4</v>
      </c>
      <c r="BS47" s="42">
        <v>0.28000000000000003</v>
      </c>
      <c r="BT47" s="55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f>SUM(Tabla5[[#This Row],[VENTA MABE 4 SEMANA OCT]:[VENTAS OTROS 4 SEMANA OCT]])</f>
        <v>2</v>
      </c>
      <c r="CI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47" t="s">
        <v>1702</v>
      </c>
      <c r="CK47">
        <v>2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SUM(Tabla5[[#This Row],[VENTA MABE 1 SEMANA NOV]:[VENTAS OTROS 1 SEMANA NOV]])</f>
        <v>2</v>
      </c>
      <c r="CS47">
        <f>IFERROR(VLOOKUP(Tabla5[[#This Row],[CLAVE]],[2]VENTAS!$F$2:$L$1501,2,0),0)</f>
        <v>1</v>
      </c>
      <c r="CT47">
        <f>IFERROR(VLOOKUP(Tabla5[[#This Row],[CLAVE]],[2]VENTAS!$F$2:$L$1501,3,0),0)</f>
        <v>1</v>
      </c>
      <c r="CU47">
        <f>IFERROR(VLOOKUP(Tabla5[[#This Row],[CLAVE]],[2]VENTAS!$F$2:$L$1501,4,0),0)</f>
        <v>0</v>
      </c>
      <c r="CV47">
        <f>IFERROR(VLOOKUP(Tabla5[[#This Row],[CLAVE]],[2]VENTAS!$F$2:$L$1501,5,0),0)</f>
        <v>0</v>
      </c>
      <c r="CW47">
        <f>IFERROR(VLOOKUP(Tabla5[[#This Row],[CLAVE]],[2]VENTAS!$F$2:$L$1501,6,0),0)</f>
        <v>0</v>
      </c>
      <c r="CX47">
        <f>IFERROR(VLOOKUP(Tabla5[[#This Row],[CLAVE]],[2]VENTAS!$F$2:$L$1501,7,0),0)</f>
        <v>0</v>
      </c>
      <c r="CY47">
        <f>IFERROR(VLOOKUP(Tabla5[[#This Row],[CLAVE]],[2]VENTAS!$F$2:$R$1501,13,0),0)</f>
        <v>0</v>
      </c>
      <c r="CZ47">
        <f>SUM(Tabla5[[#This Row],[VENTA MABE 2 SEMANA NOV]:[VENTAS OTROS 2 SEMANA NOV]])</f>
        <v>2</v>
      </c>
      <c r="DA47" s="46">
        <v>7.7063652749314855</v>
      </c>
    </row>
    <row r="48" spans="1:105" hidden="1" x14ac:dyDescent="0.3">
      <c r="A48" t="str">
        <f>CONCATENATE(Tabla5[[#This Row],[TIENDA HMPV]],Tabla5[[#This Row],[LINEA]])</f>
        <v>77 - JAPON NNUU METROPOLITANCOCINAS</v>
      </c>
      <c r="B48" t="s">
        <v>37</v>
      </c>
      <c r="C48" s="55" t="s">
        <v>38</v>
      </c>
      <c r="D48" s="55" t="s">
        <v>41</v>
      </c>
      <c r="E48" s="55" t="s">
        <v>42</v>
      </c>
      <c r="F48" s="55" t="s">
        <v>1724</v>
      </c>
      <c r="G48" t="s">
        <v>26</v>
      </c>
      <c r="H48" s="42">
        <f>IFERROR(Tabla5[[#This Row],[VENTAS MABE]]/Tabla5[[#This Row],[CUOTA]],0)</f>
        <v>0.5</v>
      </c>
      <c r="I48">
        <v>4</v>
      </c>
      <c r="J48">
        <v>2</v>
      </c>
      <c r="K48">
        <v>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V48" s="42">
        <v>0.5</v>
      </c>
      <c r="W48" s="42">
        <f>IFERROR(Tabla5[[#This Row],[TOTAL VENTA 38 SEMANA]]/Tabla5[[#This Row],[VENTA ACUM 38]],0)</f>
        <v>0.5</v>
      </c>
      <c r="X48" s="42" t="e">
        <f>VLOOKUP(Tabla5[[#This Row],[CLAVE]],[1]!QMI_5_SEMANA_SEP_22[[CLAVE]:[SHARE CADENA S2]],21,0)</f>
        <v>#REF!</v>
      </c>
      <c r="Y48" s="55" t="s">
        <v>769</v>
      </c>
      <c r="Z48" s="46">
        <f>+Tabla5[[#This Row],[VENTA ACUM 38]]+Tabla5[[#This Row],[venta total 39 acum]]</f>
        <v>6</v>
      </c>
      <c r="AA48" s="46">
        <v>2</v>
      </c>
      <c r="AB48" s="46">
        <v>2</v>
      </c>
      <c r="AC48" s="46">
        <v>4</v>
      </c>
      <c r="AD48" s="46">
        <v>2</v>
      </c>
      <c r="AE48" s="46">
        <v>1</v>
      </c>
      <c r="AF48" s="46">
        <v>2</v>
      </c>
      <c r="AG48" s="46">
        <v>6</v>
      </c>
      <c r="AH48" s="42">
        <f>IFERROR(Tabla5[[#This Row],[VENTAS MABE]]/Tabla5[[#This Row],[VENTAS INDURAMA]],0)</f>
        <v>0.66666666666666663</v>
      </c>
      <c r="AI48" t="s">
        <v>1675</v>
      </c>
      <c r="AK48" s="42"/>
      <c r="AL48" t="s">
        <v>727</v>
      </c>
      <c r="AM48" s="55" t="s">
        <v>1019</v>
      </c>
      <c r="AO48" s="55" t="s">
        <v>460</v>
      </c>
      <c r="AP48">
        <v>4</v>
      </c>
      <c r="AQ48" s="55">
        <v>1</v>
      </c>
      <c r="AR48">
        <v>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f>SUM(Tabla5[[#This Row],[VENTA MABE 1 SEMANA OCT]:[VENTAS OTROS 1 SEMANA OCT]])</f>
        <v>3</v>
      </c>
      <c r="AY48" s="46">
        <v>3</v>
      </c>
      <c r="AZ48" s="55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f>SUM(Tabla5[[#This Row],[VENTA MABE 2 SEMANA OCT]:[VENTAS OTROS 2 SEMANA OCT]])</f>
        <v>2</v>
      </c>
      <c r="BH48" t="s">
        <v>798</v>
      </c>
      <c r="BI48" s="55" t="s">
        <v>38</v>
      </c>
      <c r="BJ48">
        <v>9.9999999999999982</v>
      </c>
      <c r="BK48" s="55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f>SUM(Tabla5[[#This Row],[VENTA MABE 3 SEMANA OCT]:[VENTAS OTROS 3 SEMANA OCT]])</f>
        <v>0</v>
      </c>
      <c r="BS48" s="42">
        <v>0.5</v>
      </c>
      <c r="BT48" s="55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f>SUM(Tabla5[[#This Row],[VENTA MABE 4 SEMANA OCT]:[VENTAS OTROS 4 SEMANA OCT]])</f>
        <v>1</v>
      </c>
      <c r="CI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48" t="s">
        <v>1702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SUM(Tabla5[[#This Row],[VENTA MABE 1 SEMANA NOV]:[VENTAS OTROS 1 SEMANA NOV]])</f>
        <v>1</v>
      </c>
      <c r="CS48">
        <f>IFERROR(VLOOKUP(Tabla5[[#This Row],[CLAVE]],[2]VENTAS!$F$2:$L$1501,2,0),0)</f>
        <v>0</v>
      </c>
      <c r="CT48">
        <f>IFERROR(VLOOKUP(Tabla5[[#This Row],[CLAVE]],[2]VENTAS!$F$2:$L$1501,3,0),0)</f>
        <v>1</v>
      </c>
      <c r="CU48">
        <f>IFERROR(VLOOKUP(Tabla5[[#This Row],[CLAVE]],[2]VENTAS!$F$2:$L$1501,4,0),0)</f>
        <v>0</v>
      </c>
      <c r="CV48">
        <f>IFERROR(VLOOKUP(Tabla5[[#This Row],[CLAVE]],[2]VENTAS!$F$2:$L$1501,5,0),0)</f>
        <v>0</v>
      </c>
      <c r="CW48">
        <f>IFERROR(VLOOKUP(Tabla5[[#This Row],[CLAVE]],[2]VENTAS!$F$2:$L$1501,6,0),0)</f>
        <v>0</v>
      </c>
      <c r="CX48">
        <f>IFERROR(VLOOKUP(Tabla5[[#This Row],[CLAVE]],[2]VENTAS!$F$2:$L$1501,7,0),0)</f>
        <v>0</v>
      </c>
      <c r="CY48">
        <f>IFERROR(VLOOKUP(Tabla5[[#This Row],[CLAVE]],[2]VENTAS!$F$2:$R$1501,13,0),0)</f>
        <v>0</v>
      </c>
      <c r="CZ48">
        <f>SUM(Tabla5[[#This Row],[VENTA MABE 2 SEMANA NOV]:[VENTAS OTROS 2 SEMANA NOV]])</f>
        <v>1</v>
      </c>
      <c r="DA48" s="46">
        <v>4.7003435647676213</v>
      </c>
    </row>
    <row r="49" spans="1:105" hidden="1" x14ac:dyDescent="0.3">
      <c r="A49" t="str">
        <f>CONCATENATE(Tabla5[[#This Row],[TIENDA HMPV]],Tabla5[[#This Row],[LINEA]])</f>
        <v>77 - JAPON NNUU METROPOLITANGLOBALES</v>
      </c>
      <c r="B49" t="s">
        <v>37</v>
      </c>
      <c r="C49" s="55" t="s">
        <v>38</v>
      </c>
      <c r="D49" s="55" t="s">
        <v>41</v>
      </c>
      <c r="E49" s="55" t="s">
        <v>42</v>
      </c>
      <c r="F49" s="55" t="s">
        <v>1724</v>
      </c>
      <c r="G49" t="s">
        <v>27</v>
      </c>
      <c r="H49" s="42">
        <f>IFERROR(Tabla5[[#This Row],[VENTAS MABE]]/Tabla5[[#This Row],[CUOTA]],0)</f>
        <v>0</v>
      </c>
      <c r="I49">
        <v>0</v>
      </c>
      <c r="J49">
        <v>2</v>
      </c>
      <c r="K49">
        <v>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V49" s="42">
        <v>0.33333333333333331</v>
      </c>
      <c r="W49" s="42">
        <f>IFERROR(Tabla5[[#This Row],[TOTAL VENTA 38 SEMANA]]/Tabla5[[#This Row],[VENTA ACUM 38]],0)</f>
        <v>0.33333333333333331</v>
      </c>
      <c r="X49" s="42" t="e">
        <f>VLOOKUP(Tabla5[[#This Row],[CLAVE]],[1]!QMI_5_SEMANA_SEP_22[[CLAVE]:[SHARE CADENA S2]],21,0)</f>
        <v>#REF!</v>
      </c>
      <c r="Y49" s="55" t="s">
        <v>769</v>
      </c>
      <c r="Z49" s="46">
        <f>+Tabla5[[#This Row],[VENTA ACUM 38]]+Tabla5[[#This Row],[venta total 39 acum]]</f>
        <v>6</v>
      </c>
      <c r="AA49" s="46">
        <v>0</v>
      </c>
      <c r="AB49" s="46">
        <v>2</v>
      </c>
      <c r="AC49" s="46">
        <v>6</v>
      </c>
      <c r="AD49" s="46">
        <v>0</v>
      </c>
      <c r="AE49" s="46">
        <v>0</v>
      </c>
      <c r="AF49" s="46">
        <v>0</v>
      </c>
      <c r="AG49" s="46">
        <v>0</v>
      </c>
      <c r="AH49" s="42">
        <f>IFERROR(Tabla5[[#This Row],[VENTAS MABE]]/Tabla5[[#This Row],[VENTAS INDURAMA]],0)</f>
        <v>0.5</v>
      </c>
      <c r="AI49" t="s">
        <v>1675</v>
      </c>
      <c r="AK49" s="42"/>
      <c r="AL49" t="s">
        <v>727</v>
      </c>
      <c r="AM49" s="55" t="s">
        <v>1019</v>
      </c>
      <c r="AO49" s="55" t="s">
        <v>460</v>
      </c>
      <c r="AP49">
        <v>1</v>
      </c>
      <c r="AQ49" s="55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f>SUM(Tabla5[[#This Row],[VENTA MABE 1 SEMANA OCT]:[VENTAS OTROS 1 SEMANA OCT]])</f>
        <v>0</v>
      </c>
      <c r="AY49" s="46">
        <v>0</v>
      </c>
      <c r="AZ49" s="55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f>SUM(Tabla5[[#This Row],[VENTA MABE 2 SEMANA OCT]:[VENTAS OTROS 2 SEMANA OCT]])</f>
        <v>1</v>
      </c>
      <c r="BH49" t="s">
        <v>798</v>
      </c>
      <c r="BI49" s="55" t="s">
        <v>38</v>
      </c>
      <c r="BJ49">
        <v>9.9999999999999982</v>
      </c>
      <c r="BK49" s="55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f>SUM(Tabla5[[#This Row],[VENTA MABE 3 SEMANA OCT]:[VENTAS OTROS 3 SEMANA OCT]])</f>
        <v>0</v>
      </c>
      <c r="BS49" s="42">
        <v>0</v>
      </c>
      <c r="BT49" s="55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f>SUM(Tabla5[[#This Row],[VENTA MABE 4 SEMANA OCT]:[VENTAS OTROS 4 SEMANA OCT]])</f>
        <v>1</v>
      </c>
      <c r="CI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49" t="s">
        <v>1703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SUM(Tabla5[[#This Row],[VENTA MABE 1 SEMANA NOV]:[VENTAS OTROS 1 SEMANA NOV]])</f>
        <v>0</v>
      </c>
      <c r="CS49">
        <f>IFERROR(VLOOKUP(Tabla5[[#This Row],[CLAVE]],[2]VENTAS!$F$2:$L$1501,2,0),0)</f>
        <v>0</v>
      </c>
      <c r="CT49">
        <f>IFERROR(VLOOKUP(Tabla5[[#This Row],[CLAVE]],[2]VENTAS!$F$2:$L$1501,3,0),0)</f>
        <v>0</v>
      </c>
      <c r="CU49">
        <f>IFERROR(VLOOKUP(Tabla5[[#This Row],[CLAVE]],[2]VENTAS!$F$2:$L$1501,4,0),0)</f>
        <v>0</v>
      </c>
      <c r="CV49">
        <f>IFERROR(VLOOKUP(Tabla5[[#This Row],[CLAVE]],[2]VENTAS!$F$2:$L$1501,5,0),0)</f>
        <v>0</v>
      </c>
      <c r="CW49">
        <f>IFERROR(VLOOKUP(Tabla5[[#This Row],[CLAVE]],[2]VENTAS!$F$2:$L$1501,6,0),0)</f>
        <v>0</v>
      </c>
      <c r="CX49">
        <f>IFERROR(VLOOKUP(Tabla5[[#This Row],[CLAVE]],[2]VENTAS!$F$2:$L$1501,7,0),0)</f>
        <v>0</v>
      </c>
      <c r="CY49">
        <f>IFERROR(VLOOKUP(Tabla5[[#This Row],[CLAVE]],[2]VENTAS!$F$2:$R$1501,13,0),0)</f>
        <v>0</v>
      </c>
      <c r="CZ49">
        <f>SUM(Tabla5[[#This Row],[VENTA MABE 2 SEMANA NOV]:[VENTAS OTROS 2 SEMANA NOV]])</f>
        <v>0</v>
      </c>
      <c r="DA49" s="46">
        <v>0</v>
      </c>
    </row>
    <row r="50" spans="1:105" hidden="1" x14ac:dyDescent="0.3">
      <c r="A50" t="str">
        <f>CONCATENATE(Tabla5[[#This Row],[TIENDA HMPV]],Tabla5[[#This Row],[LINEA]])</f>
        <v>77 - JAPON NNUU METROPOLITANLAVADO</v>
      </c>
      <c r="B50" t="s">
        <v>37</v>
      </c>
      <c r="C50" s="55" t="s">
        <v>38</v>
      </c>
      <c r="D50" s="55" t="s">
        <v>41</v>
      </c>
      <c r="E50" s="55" t="s">
        <v>42</v>
      </c>
      <c r="F50" s="55" t="s">
        <v>1724</v>
      </c>
      <c r="G50" t="s">
        <v>28</v>
      </c>
      <c r="H50" s="42">
        <f>IFERROR(Tabla5[[#This Row],[VENTAS MABE]]/Tabla5[[#This Row],[CUOTA]],0)</f>
        <v>0</v>
      </c>
      <c r="I50">
        <v>0</v>
      </c>
      <c r="J50">
        <v>0</v>
      </c>
      <c r="K50">
        <v>0</v>
      </c>
      <c r="L50">
        <v>0</v>
      </c>
      <c r="M50">
        <v>5</v>
      </c>
      <c r="N50">
        <v>2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V50" s="42">
        <v>0</v>
      </c>
      <c r="W50" s="42">
        <f>IFERROR(Tabla5[[#This Row],[TOTAL VENTA 38 SEMANA]]/Tabla5[[#This Row],[VENTA ACUM 38]],0)</f>
        <v>0</v>
      </c>
      <c r="X50" s="42" t="e">
        <f>VLOOKUP(Tabla5[[#This Row],[CLAVE]],[1]!QMI_5_SEMANA_SEP_22[[CLAVE]:[SHARE CADENA S2]],21,0)</f>
        <v>#REF!</v>
      </c>
      <c r="Y50" s="55" t="s">
        <v>769</v>
      </c>
      <c r="Z50" s="46">
        <f>+Tabla5[[#This Row],[VENTA ACUM 38]]+Tabla5[[#This Row],[venta total 39 acum]]</f>
        <v>8</v>
      </c>
      <c r="AA50" s="46">
        <v>0</v>
      </c>
      <c r="AB50" s="46">
        <v>0</v>
      </c>
      <c r="AC50" s="46">
        <v>5</v>
      </c>
      <c r="AD50" s="46">
        <v>3</v>
      </c>
      <c r="AE50" s="46">
        <v>0</v>
      </c>
      <c r="AF50" s="46">
        <v>3</v>
      </c>
      <c r="AG50" s="46">
        <v>0</v>
      </c>
      <c r="AH50" s="42">
        <f>IFERROR(Tabla5[[#This Row],[VENTAS MABE]]/Tabla5[[#This Row],[VENTAS INDURAMA]],0)</f>
        <v>0</v>
      </c>
      <c r="AI50" t="s">
        <v>1675</v>
      </c>
      <c r="AK50" s="42"/>
      <c r="AL50" t="s">
        <v>727</v>
      </c>
      <c r="AM50" s="55" t="s">
        <v>1019</v>
      </c>
      <c r="AO50" s="55" t="s">
        <v>460</v>
      </c>
      <c r="AP50">
        <v>2</v>
      </c>
      <c r="AQ50" s="55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f>SUM(Tabla5[[#This Row],[VENTA MABE 1 SEMANA OCT]:[VENTAS OTROS 1 SEMANA OCT]])</f>
        <v>0</v>
      </c>
      <c r="AY50" s="46">
        <v>0</v>
      </c>
      <c r="AZ50" s="55">
        <v>0</v>
      </c>
      <c r="BA50">
        <v>0</v>
      </c>
      <c r="BB50">
        <v>0</v>
      </c>
      <c r="BC50">
        <v>3</v>
      </c>
      <c r="BD50">
        <v>1</v>
      </c>
      <c r="BE50">
        <v>0</v>
      </c>
      <c r="BF50">
        <v>0</v>
      </c>
      <c r="BG50">
        <f>SUM(Tabla5[[#This Row],[VENTA MABE 2 SEMANA OCT]:[VENTAS OTROS 2 SEMANA OCT]])</f>
        <v>4</v>
      </c>
      <c r="BH50" t="s">
        <v>798</v>
      </c>
      <c r="BI50" s="55" t="s">
        <v>38</v>
      </c>
      <c r="BJ50">
        <v>9.9999999999999982</v>
      </c>
      <c r="BK50" s="55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f>SUM(Tabla5[[#This Row],[VENTA MABE 3 SEMANA OCT]:[VENTAS OTROS 3 SEMANA OCT]])</f>
        <v>1</v>
      </c>
      <c r="BS50" s="42">
        <v>0</v>
      </c>
      <c r="BT50" s="55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f>SUM(Tabla5[[#This Row],[VENTA MABE 4 SEMANA OCT]:[VENTAS OTROS 4 SEMANA OCT]])</f>
        <v>0</v>
      </c>
      <c r="CI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0" s="66">
        <v>0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>
        <v>0</v>
      </c>
      <c r="CR50">
        <f>SUM(Tabla5[[#This Row],[VENTA MABE 1 SEMANA NOV]:[VENTAS OTROS 1 SEMANA NOV]])</f>
        <v>2</v>
      </c>
      <c r="CS50">
        <f>IFERROR(VLOOKUP(Tabla5[[#This Row],[CLAVE]],[2]VENTAS!$F$2:$L$1501,2,0),0)</f>
        <v>0</v>
      </c>
      <c r="CT50">
        <f>IFERROR(VLOOKUP(Tabla5[[#This Row],[CLAVE]],[2]VENTAS!$F$2:$L$1501,3,0),0)</f>
        <v>0</v>
      </c>
      <c r="CU50">
        <f>IFERROR(VLOOKUP(Tabla5[[#This Row],[CLAVE]],[2]VENTAS!$F$2:$L$1501,4,0),0)</f>
        <v>2</v>
      </c>
      <c r="CV50">
        <f>IFERROR(VLOOKUP(Tabla5[[#This Row],[CLAVE]],[2]VENTAS!$F$2:$L$1501,5,0),0)</f>
        <v>0</v>
      </c>
      <c r="CW50">
        <f>IFERROR(VLOOKUP(Tabla5[[#This Row],[CLAVE]],[2]VENTAS!$F$2:$L$1501,6,0),0)</f>
        <v>1</v>
      </c>
      <c r="CX50">
        <f>IFERROR(VLOOKUP(Tabla5[[#This Row],[CLAVE]],[2]VENTAS!$F$2:$L$1501,7,0),0)</f>
        <v>0</v>
      </c>
      <c r="CY50">
        <f>IFERROR(VLOOKUP(Tabla5[[#This Row],[CLAVE]],[2]VENTAS!$F$2:$R$1501,13,0),0)</f>
        <v>0</v>
      </c>
      <c r="CZ50">
        <f>SUM(Tabla5[[#This Row],[VENTA MABE 2 SEMANA NOV]:[VENTAS OTROS 2 SEMANA NOV]])</f>
        <v>3</v>
      </c>
      <c r="DA50" s="46">
        <v>0</v>
      </c>
    </row>
    <row r="51" spans="1:105" hidden="1" x14ac:dyDescent="0.3">
      <c r="A51" t="str">
        <f>CONCATENATE(Tabla5[[#This Row],[TIENDA HMPV]],Tabla5[[#This Row],[LINEA]])</f>
        <v>77 - JAPON NNUU METROPOLITANREFRIGERACIÓN</v>
      </c>
      <c r="B51" t="s">
        <v>37</v>
      </c>
      <c r="C51" s="55" t="s">
        <v>38</v>
      </c>
      <c r="D51" s="55" t="s">
        <v>41</v>
      </c>
      <c r="E51" s="55" t="s">
        <v>42</v>
      </c>
      <c r="F51" s="55" t="s">
        <v>1724</v>
      </c>
      <c r="G51" t="s">
        <v>29</v>
      </c>
      <c r="H51" s="42">
        <f>IFERROR(Tabla5[[#This Row],[VENTAS MABE]]/Tabla5[[#This Row],[CUOTA]],0)</f>
        <v>1</v>
      </c>
      <c r="I51">
        <v>3</v>
      </c>
      <c r="J51">
        <v>3</v>
      </c>
      <c r="K51">
        <v>7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V51" s="42">
        <v>0.3</v>
      </c>
      <c r="W51" s="42">
        <f>IFERROR(Tabla5[[#This Row],[TOTAL VENTA 38 SEMANA]]/Tabla5[[#This Row],[VENTA ACUM 38]],0)</f>
        <v>0.3</v>
      </c>
      <c r="X51" s="42" t="e">
        <f>VLOOKUP(Tabla5[[#This Row],[CLAVE]],[1]!QMI_5_SEMANA_SEP_22[[CLAVE]:[SHARE CADENA S2]],21,0)</f>
        <v>#REF!</v>
      </c>
      <c r="Y51" s="55" t="s">
        <v>769</v>
      </c>
      <c r="Z51" s="46">
        <f>+Tabla5[[#This Row],[VENTA ACUM 38]]+Tabla5[[#This Row],[venta total 39 acum]]</f>
        <v>10</v>
      </c>
      <c r="AA51" s="46">
        <v>2</v>
      </c>
      <c r="AB51" s="46">
        <v>3</v>
      </c>
      <c r="AC51" s="46">
        <v>10</v>
      </c>
      <c r="AD51" s="46">
        <v>0</v>
      </c>
      <c r="AE51" s="46">
        <v>0</v>
      </c>
      <c r="AF51" s="46">
        <v>0</v>
      </c>
      <c r="AG51" s="46">
        <v>5</v>
      </c>
      <c r="AH51" s="42">
        <f>IFERROR(Tabla5[[#This Row],[VENTAS MABE]]/Tabla5[[#This Row],[VENTAS INDURAMA]],0)</f>
        <v>0.42857142857142855</v>
      </c>
      <c r="AI51" t="s">
        <v>1675</v>
      </c>
      <c r="AK51" s="42"/>
      <c r="AL51" t="s">
        <v>727</v>
      </c>
      <c r="AM51" s="55" t="s">
        <v>1019</v>
      </c>
      <c r="AO51" s="55" t="s">
        <v>460</v>
      </c>
      <c r="AP51">
        <v>6</v>
      </c>
      <c r="AQ51" s="55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f>SUM(Tabla5[[#This Row],[VENTA MABE 1 SEMANA OCT]:[VENTAS OTROS 1 SEMANA OCT]])</f>
        <v>1</v>
      </c>
      <c r="AY51" s="46">
        <v>2</v>
      </c>
      <c r="AZ51" s="55">
        <v>0</v>
      </c>
      <c r="BA51">
        <v>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f>SUM(Tabla5[[#This Row],[VENTA MABE 2 SEMANA OCT]:[VENTAS OTROS 2 SEMANA OCT]])</f>
        <v>2</v>
      </c>
      <c r="BH51" t="s">
        <v>798</v>
      </c>
      <c r="BI51" s="55" t="s">
        <v>38</v>
      </c>
      <c r="BJ51">
        <v>9.9999999999999982</v>
      </c>
      <c r="BK51" s="55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f>SUM(Tabla5[[#This Row],[VENTA MABE 3 SEMANA OCT]:[VENTAS OTROS 3 SEMANA OCT]])</f>
        <v>1</v>
      </c>
      <c r="BS51" s="42">
        <v>0.4</v>
      </c>
      <c r="BT51" s="55">
        <v>1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f>SUM(Tabla5[[#This Row],[VENTA MABE 4 SEMANA OCT]:[VENTAS OTROS 4 SEMANA OCT]])</f>
        <v>2</v>
      </c>
      <c r="CD51" t="s">
        <v>1699</v>
      </c>
      <c r="CI5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51" s="66">
        <v>0</v>
      </c>
      <c r="CK51">
        <v>0</v>
      </c>
      <c r="CL51">
        <v>2</v>
      </c>
      <c r="CM51">
        <v>0</v>
      </c>
      <c r="CN51">
        <v>2</v>
      </c>
      <c r="CO51">
        <v>0</v>
      </c>
      <c r="CP51">
        <v>0</v>
      </c>
      <c r="CQ51">
        <v>0</v>
      </c>
      <c r="CR51">
        <f>SUM(Tabla5[[#This Row],[VENTA MABE 1 SEMANA NOV]:[VENTAS OTROS 1 SEMANA NOV]])</f>
        <v>4</v>
      </c>
      <c r="CS51">
        <f>IFERROR(VLOOKUP(Tabla5[[#This Row],[CLAVE]],[2]VENTAS!$F$2:$L$1501,2,0),0)</f>
        <v>2</v>
      </c>
      <c r="CT51">
        <f>IFERROR(VLOOKUP(Tabla5[[#This Row],[CLAVE]],[2]VENTAS!$F$2:$L$1501,3,0),0)</f>
        <v>2</v>
      </c>
      <c r="CU51">
        <f>IFERROR(VLOOKUP(Tabla5[[#This Row],[CLAVE]],[2]VENTAS!$F$2:$L$1501,4,0),0)</f>
        <v>0</v>
      </c>
      <c r="CV51">
        <f>IFERROR(VLOOKUP(Tabla5[[#This Row],[CLAVE]],[2]VENTAS!$F$2:$L$1501,5,0),0)</f>
        <v>0</v>
      </c>
      <c r="CW51">
        <f>IFERROR(VLOOKUP(Tabla5[[#This Row],[CLAVE]],[2]VENTAS!$F$2:$L$1501,6,0),0)</f>
        <v>0</v>
      </c>
      <c r="CX51">
        <f>IFERROR(VLOOKUP(Tabla5[[#This Row],[CLAVE]],[2]VENTAS!$F$2:$L$1501,7,0),0)</f>
        <v>0</v>
      </c>
      <c r="CY51">
        <f>IFERROR(VLOOKUP(Tabla5[[#This Row],[CLAVE]],[2]VENTAS!$F$2:$R$1501,13,0),0)</f>
        <v>0</v>
      </c>
      <c r="CZ51">
        <f>SUM(Tabla5[[#This Row],[VENTA MABE 2 SEMANA NOV]:[VENTAS OTROS 2 SEMANA NOV]])</f>
        <v>4</v>
      </c>
      <c r="DA51" s="46">
        <v>5</v>
      </c>
    </row>
    <row r="52" spans="1:105" hidden="1" x14ac:dyDescent="0.3">
      <c r="A52" t="str">
        <f>CONCATENATE(Tabla5[[#This Row],[TIENDA HMPV]],Tabla5[[#This Row],[LINEA]])</f>
        <v>1714 - TIENDA NACIONES UNIDASCOCINAS</v>
      </c>
      <c r="B52" t="s">
        <v>37</v>
      </c>
      <c r="C52" s="55" t="s">
        <v>38</v>
      </c>
      <c r="D52" s="55" t="s">
        <v>39</v>
      </c>
      <c r="E52" s="55" t="s">
        <v>40</v>
      </c>
      <c r="F52" s="55" t="s">
        <v>1724</v>
      </c>
      <c r="G52" t="s">
        <v>26</v>
      </c>
      <c r="H52" s="42">
        <f>IFERROR(Tabla5[[#This Row],[VENTAS MABE]]/Tabla5[[#This Row],[CUOTA]],0)</f>
        <v>0.7</v>
      </c>
      <c r="I52">
        <v>10</v>
      </c>
      <c r="J52">
        <v>7</v>
      </c>
      <c r="K52">
        <v>6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V52" s="42">
        <v>0.5</v>
      </c>
      <c r="W52" s="42">
        <f>IFERROR(Tabla5[[#This Row],[TOTAL VENTA 38 SEMANA]]/Tabla5[[#This Row],[VENTA ACUM 38]],0)</f>
        <v>0.5</v>
      </c>
      <c r="X52" s="42" t="e">
        <f>VLOOKUP(Tabla5[[#This Row],[CLAVE]],[1]!QMI_5_SEMANA_SEP_22[[CLAVE]:[SHARE CADENA S2]],21,0)</f>
        <v>#REF!</v>
      </c>
      <c r="Y52" s="55" t="s">
        <v>734</v>
      </c>
      <c r="Z52" s="46">
        <f>+Tabla5[[#This Row],[VENTA ACUM 38]]+Tabla5[[#This Row],[venta total 39 acum]]</f>
        <v>15</v>
      </c>
      <c r="AA52" s="46">
        <v>4</v>
      </c>
      <c r="AB52" s="46">
        <v>7</v>
      </c>
      <c r="AC52" s="46">
        <v>14</v>
      </c>
      <c r="AD52" s="46">
        <v>1</v>
      </c>
      <c r="AE52" s="46">
        <v>0</v>
      </c>
      <c r="AF52" s="46">
        <v>1</v>
      </c>
      <c r="AG52" s="46">
        <v>9</v>
      </c>
      <c r="AH52" s="42">
        <f>IFERROR(Tabla5[[#This Row],[VENTAS MABE]]/Tabla5[[#This Row],[VENTAS INDURAMA]],0)</f>
        <v>1.1666666666666667</v>
      </c>
      <c r="AI52" t="s">
        <v>1675</v>
      </c>
      <c r="AK52" s="42"/>
      <c r="AL52" t="s">
        <v>727</v>
      </c>
      <c r="AM52" s="55" t="s">
        <v>1026</v>
      </c>
      <c r="AO52" s="55" t="s">
        <v>460</v>
      </c>
      <c r="AP52">
        <v>8</v>
      </c>
      <c r="AQ52" s="55">
        <v>2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f>SUM(Tabla5[[#This Row],[VENTA MABE 1 SEMANA OCT]:[VENTAS OTROS 1 SEMANA OCT]])</f>
        <v>3</v>
      </c>
      <c r="AY52" s="46">
        <v>10.171296136591574</v>
      </c>
      <c r="AZ52" s="55">
        <v>0</v>
      </c>
      <c r="BA52">
        <v>3</v>
      </c>
      <c r="BB52">
        <v>0</v>
      </c>
      <c r="BC52">
        <v>0</v>
      </c>
      <c r="BD52">
        <v>0</v>
      </c>
      <c r="BE52">
        <v>0</v>
      </c>
      <c r="BF52">
        <v>1</v>
      </c>
      <c r="BG52">
        <f>SUM(Tabla5[[#This Row],[VENTA MABE 2 SEMANA OCT]:[VENTAS OTROS 2 SEMANA OCT]])</f>
        <v>4</v>
      </c>
      <c r="BH52" t="s">
        <v>798</v>
      </c>
      <c r="BI52" s="55" t="s">
        <v>38</v>
      </c>
      <c r="BJ52">
        <v>29</v>
      </c>
      <c r="BK52" s="55">
        <v>1</v>
      </c>
      <c r="BL52">
        <v>2</v>
      </c>
      <c r="BM52">
        <v>0</v>
      </c>
      <c r="BN52">
        <v>0</v>
      </c>
      <c r="BO52">
        <v>0</v>
      </c>
      <c r="BP52">
        <v>0</v>
      </c>
      <c r="BQ52">
        <v>0</v>
      </c>
      <c r="BR52">
        <f>SUM(Tabla5[[#This Row],[VENTA MABE 3 SEMANA OCT]:[VENTAS OTROS 3 SEMANA OCT]])</f>
        <v>3</v>
      </c>
      <c r="BS52" s="42">
        <v>0.4</v>
      </c>
      <c r="BT52" s="55">
        <v>1</v>
      </c>
      <c r="BU52">
        <v>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f>SUM(Tabla5[[#This Row],[VENTA MABE 4 SEMANA OCT]:[VENTAS OTROS 4 SEMANA OCT]])</f>
        <v>4</v>
      </c>
      <c r="CC52" t="s">
        <v>1695</v>
      </c>
      <c r="CI5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52" t="s">
        <v>1701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SUM(Tabla5[[#This Row],[VENTA MABE 1 SEMANA NOV]:[VENTAS OTROS 1 SEMANA NOV]])</f>
        <v>0</v>
      </c>
      <c r="CS52">
        <f>IFERROR(VLOOKUP(Tabla5[[#This Row],[CLAVE]],[2]VENTAS!$F$2:$L$1501,2,0),0)</f>
        <v>2</v>
      </c>
      <c r="CT52">
        <f>IFERROR(VLOOKUP(Tabla5[[#This Row],[CLAVE]],[2]VENTAS!$F$2:$L$1501,3,0),0)</f>
        <v>2</v>
      </c>
      <c r="CU52">
        <f>IFERROR(VLOOKUP(Tabla5[[#This Row],[CLAVE]],[2]VENTAS!$F$2:$L$1501,4,0),0)</f>
        <v>0</v>
      </c>
      <c r="CV52">
        <f>IFERROR(VLOOKUP(Tabla5[[#This Row],[CLAVE]],[2]VENTAS!$F$2:$L$1501,5,0),0)</f>
        <v>0</v>
      </c>
      <c r="CW52">
        <f>IFERROR(VLOOKUP(Tabla5[[#This Row],[CLAVE]],[2]VENTAS!$F$2:$L$1501,6,0),0)</f>
        <v>0</v>
      </c>
      <c r="CX52">
        <f>IFERROR(VLOOKUP(Tabla5[[#This Row],[CLAVE]],[2]VENTAS!$F$2:$L$1501,7,0),0)</f>
        <v>1</v>
      </c>
      <c r="CY52">
        <f>IFERROR(VLOOKUP(Tabla5[[#This Row],[CLAVE]],[2]VENTAS!$F$2:$R$1501,13,0),0)</f>
        <v>0</v>
      </c>
      <c r="CZ52">
        <f>SUM(Tabla5[[#This Row],[VENTA MABE 2 SEMANA NOV]:[VENTAS OTROS 2 SEMANA NOV]])</f>
        <v>5</v>
      </c>
      <c r="DA52" s="46">
        <v>21.776717051032776</v>
      </c>
    </row>
    <row r="53" spans="1:105" hidden="1" x14ac:dyDescent="0.3">
      <c r="A53" t="str">
        <f>CONCATENATE(Tabla5[[#This Row],[TIENDA HMPV]],Tabla5[[#This Row],[LINEA]])</f>
        <v>1714 - TIENDA NACIONES UNIDASEMPOTRE</v>
      </c>
      <c r="B53" t="s">
        <v>37</v>
      </c>
      <c r="C53" s="55" t="s">
        <v>38</v>
      </c>
      <c r="D53" s="55" t="s">
        <v>39</v>
      </c>
      <c r="E53" s="55" t="s">
        <v>40</v>
      </c>
      <c r="F53" s="55" t="s">
        <v>1724</v>
      </c>
      <c r="G53" t="s">
        <v>32</v>
      </c>
      <c r="H53" s="42">
        <f>IFERROR(Tabla5[[#This Row],[VENTAS MABE]]/Tabla5[[#This Row],[CUOTA]],0)</f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V53" s="42">
        <v>0</v>
      </c>
      <c r="W53" s="42">
        <f>IFERROR(Tabla5[[#This Row],[TOTAL VENTA 38 SEMANA]]/Tabla5[[#This Row],[VENTA ACUM 38]],0)</f>
        <v>0</v>
      </c>
      <c r="X53" s="42" t="e">
        <f>VLOOKUP(Tabla5[[#This Row],[CLAVE]],[1]!QMI_5_SEMANA_SEP_22[[CLAVE]:[SHARE CADENA S2]],21,0)</f>
        <v>#REF!</v>
      </c>
      <c r="Y53" s="55" t="s">
        <v>734</v>
      </c>
      <c r="Z53" s="46">
        <f>+Tabla5[[#This Row],[VENTA ACUM 38]]+Tabla5[[#This Row],[venta total 39 acum]]</f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2">
        <f>IFERROR(Tabla5[[#This Row],[VENTAS MABE]]/Tabla5[[#This Row],[VENTAS INDURAMA]],0)</f>
        <v>0</v>
      </c>
      <c r="AI53" t="s">
        <v>1675</v>
      </c>
      <c r="AK53" s="42"/>
      <c r="AL53" t="s">
        <v>727</v>
      </c>
      <c r="AM53" s="55" t="s">
        <v>1026</v>
      </c>
      <c r="AO53" s="55" t="s">
        <v>460</v>
      </c>
      <c r="AP53">
        <v>0</v>
      </c>
      <c r="AQ53" s="55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f>SUM(Tabla5[[#This Row],[VENTA MABE 1 SEMANA OCT]:[VENTAS OTROS 1 SEMANA OCT]])</f>
        <v>0</v>
      </c>
      <c r="AY53" s="46">
        <v>0</v>
      </c>
      <c r="AZ53" s="55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f>SUM(Tabla5[[#This Row],[VENTA MABE 2 SEMANA OCT]:[VENTAS OTROS 2 SEMANA OCT]])</f>
        <v>0</v>
      </c>
      <c r="BH53" t="s">
        <v>798</v>
      </c>
      <c r="BI53" s="55" t="s">
        <v>38</v>
      </c>
      <c r="BJ53">
        <v>29</v>
      </c>
      <c r="BK53" s="55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f>SUM(Tabla5[[#This Row],[VENTA MABE 3 SEMANA OCT]:[VENTAS OTROS 3 SEMANA OCT]])</f>
        <v>0</v>
      </c>
      <c r="BS53" s="42">
        <v>0</v>
      </c>
      <c r="BT53" s="55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f>SUM(Tabla5[[#This Row],[VENTA MABE 4 SEMANA OCT]:[VENTAS OTROS 4 SEMANA OCT]])</f>
        <v>0</v>
      </c>
      <c r="CI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3" s="66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SUM(Tabla5[[#This Row],[VENTA MABE 1 SEMANA NOV]:[VENTAS OTROS 1 SEMANA NOV]])</f>
        <v>0</v>
      </c>
      <c r="CS53">
        <f>IFERROR(VLOOKUP(Tabla5[[#This Row],[CLAVE]],[2]VENTAS!$F$2:$L$1501,2,0),0)</f>
        <v>0</v>
      </c>
      <c r="CT53">
        <f>IFERROR(VLOOKUP(Tabla5[[#This Row],[CLAVE]],[2]VENTAS!$F$2:$L$1501,3,0),0)</f>
        <v>0</v>
      </c>
      <c r="CU53">
        <f>IFERROR(VLOOKUP(Tabla5[[#This Row],[CLAVE]],[2]VENTAS!$F$2:$L$1501,4,0),0)</f>
        <v>0</v>
      </c>
      <c r="CV53">
        <f>IFERROR(VLOOKUP(Tabla5[[#This Row],[CLAVE]],[2]VENTAS!$F$2:$L$1501,5,0),0)</f>
        <v>0</v>
      </c>
      <c r="CW53">
        <f>IFERROR(VLOOKUP(Tabla5[[#This Row],[CLAVE]],[2]VENTAS!$F$2:$L$1501,6,0),0)</f>
        <v>0</v>
      </c>
      <c r="CX53">
        <f>IFERROR(VLOOKUP(Tabla5[[#This Row],[CLAVE]],[2]VENTAS!$F$2:$L$1501,7,0),0)</f>
        <v>0</v>
      </c>
      <c r="CY53">
        <f>IFERROR(VLOOKUP(Tabla5[[#This Row],[CLAVE]],[2]VENTAS!$F$2:$R$1501,13,0),0)</f>
        <v>0</v>
      </c>
      <c r="CZ53">
        <f>SUM(Tabla5[[#This Row],[VENTA MABE 2 SEMANA NOV]:[VENTAS OTROS 2 SEMANA NOV]])</f>
        <v>0</v>
      </c>
      <c r="DA53" s="46">
        <v>0</v>
      </c>
    </row>
    <row r="54" spans="1:105" hidden="1" x14ac:dyDescent="0.3">
      <c r="A54" t="str">
        <f>CONCATENATE(Tabla5[[#This Row],[TIENDA HMPV]],Tabla5[[#This Row],[LINEA]])</f>
        <v>1714 - TIENDA NACIONES UNIDASGLOBALES</v>
      </c>
      <c r="B54" t="s">
        <v>37</v>
      </c>
      <c r="C54" s="55" t="s">
        <v>38</v>
      </c>
      <c r="D54" s="55" t="s">
        <v>39</v>
      </c>
      <c r="E54" s="55" t="s">
        <v>40</v>
      </c>
      <c r="F54" s="55" t="s">
        <v>1724</v>
      </c>
      <c r="G54" t="s">
        <v>27</v>
      </c>
      <c r="H54" s="42">
        <f>IFERROR(Tabla5[[#This Row],[VENTAS MABE]]/Tabla5[[#This Row],[CUOTA]],0)</f>
        <v>0.5</v>
      </c>
      <c r="I54">
        <v>6</v>
      </c>
      <c r="J54">
        <v>3</v>
      </c>
      <c r="K54">
        <v>3</v>
      </c>
      <c r="L54">
        <v>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V54" s="42">
        <v>0.42857142857142855</v>
      </c>
      <c r="W54" s="42">
        <f>IFERROR(Tabla5[[#This Row],[TOTAL VENTA 38 SEMANA]]/Tabla5[[#This Row],[VENTA ACUM 38]],0)</f>
        <v>0.42857142857142855</v>
      </c>
      <c r="X54" s="42" t="e">
        <f>VLOOKUP(Tabla5[[#This Row],[CLAVE]],[1]!QMI_5_SEMANA_SEP_22[[CLAVE]:[SHARE CADENA S2]],21,0)</f>
        <v>#REF!</v>
      </c>
      <c r="Y54" s="55" t="s">
        <v>734</v>
      </c>
      <c r="Z54" s="46">
        <f>+Tabla5[[#This Row],[VENTA ACUM 38]]+Tabla5[[#This Row],[venta total 39 acum]]</f>
        <v>9</v>
      </c>
      <c r="AA54" s="46">
        <v>2</v>
      </c>
      <c r="AB54" s="46">
        <v>3</v>
      </c>
      <c r="AC54" s="46">
        <v>7</v>
      </c>
      <c r="AD54" s="46">
        <v>2</v>
      </c>
      <c r="AE54" s="46">
        <v>0</v>
      </c>
      <c r="AF54" s="46">
        <v>2</v>
      </c>
      <c r="AG54" s="46">
        <v>7</v>
      </c>
      <c r="AH54" s="42">
        <f>IFERROR(Tabla5[[#This Row],[VENTAS MABE]]/Tabla5[[#This Row],[VENTAS INDURAMA]],0)</f>
        <v>1</v>
      </c>
      <c r="AI54" t="s">
        <v>1675</v>
      </c>
      <c r="AK54" s="42"/>
      <c r="AL54" t="s">
        <v>727</v>
      </c>
      <c r="AM54" s="55" t="s">
        <v>1026</v>
      </c>
      <c r="AO54" s="55" t="s">
        <v>460</v>
      </c>
      <c r="AP54">
        <v>6</v>
      </c>
      <c r="AQ54" s="55">
        <v>0</v>
      </c>
      <c r="AR54">
        <v>1</v>
      </c>
      <c r="AS54">
        <v>0</v>
      </c>
      <c r="AT54">
        <v>1</v>
      </c>
      <c r="AU54">
        <v>0</v>
      </c>
      <c r="AV54">
        <v>0</v>
      </c>
      <c r="AW54">
        <v>0</v>
      </c>
      <c r="AX54">
        <f>SUM(Tabla5[[#This Row],[VENTA MABE 1 SEMANA OCT]:[VENTAS OTROS 1 SEMANA OCT]])</f>
        <v>2</v>
      </c>
      <c r="AY54" s="46">
        <v>4.3304727338511793</v>
      </c>
      <c r="AZ54" s="55">
        <v>1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f>SUM(Tabla5[[#This Row],[VENTA MABE 2 SEMANA OCT]:[VENTAS OTROS 2 SEMANA OCT]])</f>
        <v>2</v>
      </c>
      <c r="BH54" t="s">
        <v>798</v>
      </c>
      <c r="BI54" s="55" t="s">
        <v>38</v>
      </c>
      <c r="BJ54">
        <v>29</v>
      </c>
      <c r="BK54" s="55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0</v>
      </c>
      <c r="BR54">
        <f>SUM(Tabla5[[#This Row],[VENTA MABE 3 SEMANA OCT]:[VENTAS OTROS 3 SEMANA OCT]])</f>
        <v>2</v>
      </c>
      <c r="BS54" s="42">
        <v>0</v>
      </c>
      <c r="BT54" s="55">
        <v>1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f>SUM(Tabla5[[#This Row],[VENTA MABE 4 SEMANA OCT]:[VENTAS OTROS 4 SEMANA OCT]])</f>
        <v>2</v>
      </c>
      <c r="CC54" t="s">
        <v>1695</v>
      </c>
      <c r="CI5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54" t="s">
        <v>1701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SUM(Tabla5[[#This Row],[VENTA MABE 1 SEMANA NOV]:[VENTAS OTROS 1 SEMANA NOV]])</f>
        <v>1</v>
      </c>
      <c r="CS54">
        <f>IFERROR(VLOOKUP(Tabla5[[#This Row],[CLAVE]],[2]VENTAS!$F$2:$L$1501,2,0),0)</f>
        <v>1</v>
      </c>
      <c r="CT54">
        <f>IFERROR(VLOOKUP(Tabla5[[#This Row],[CLAVE]],[2]VENTAS!$F$2:$L$1501,3,0),0)</f>
        <v>0</v>
      </c>
      <c r="CU54">
        <f>IFERROR(VLOOKUP(Tabla5[[#This Row],[CLAVE]],[2]VENTAS!$F$2:$L$1501,4,0),0)</f>
        <v>0</v>
      </c>
      <c r="CV54">
        <f>IFERROR(VLOOKUP(Tabla5[[#This Row],[CLAVE]],[2]VENTAS!$F$2:$L$1501,5,0),0)</f>
        <v>0</v>
      </c>
      <c r="CW54">
        <f>IFERROR(VLOOKUP(Tabla5[[#This Row],[CLAVE]],[2]VENTAS!$F$2:$L$1501,6,0),0)</f>
        <v>0</v>
      </c>
      <c r="CX54">
        <f>IFERROR(VLOOKUP(Tabla5[[#This Row],[CLAVE]],[2]VENTAS!$F$2:$L$1501,7,0),0)</f>
        <v>1</v>
      </c>
      <c r="CY54">
        <f>IFERROR(VLOOKUP(Tabla5[[#This Row],[CLAVE]],[2]VENTAS!$F$2:$R$1501,13,0),0)</f>
        <v>0</v>
      </c>
      <c r="CZ54">
        <f>SUM(Tabla5[[#This Row],[VENTA MABE 2 SEMANA NOV]:[VENTAS OTROS 2 SEMANA NOV]])</f>
        <v>2</v>
      </c>
      <c r="DA54" s="46">
        <v>10.769326046114482</v>
      </c>
    </row>
    <row r="55" spans="1:105" hidden="1" x14ac:dyDescent="0.3">
      <c r="A55" t="str">
        <f>CONCATENATE(Tabla5[[#This Row],[TIENDA HMPV]],Tabla5[[#This Row],[LINEA]])</f>
        <v>1714 - TIENDA NACIONES UNIDASLAVADO</v>
      </c>
      <c r="B55" t="s">
        <v>37</v>
      </c>
      <c r="C55" s="55" t="s">
        <v>38</v>
      </c>
      <c r="D55" s="55" t="s">
        <v>39</v>
      </c>
      <c r="E55" s="55" t="s">
        <v>40</v>
      </c>
      <c r="F55" s="55" t="s">
        <v>1724</v>
      </c>
      <c r="G55" t="s">
        <v>28</v>
      </c>
      <c r="H55" s="42">
        <f>IFERROR(Tabla5[[#This Row],[VENTAS MABE]]/Tabla5[[#This Row],[CUOTA]],0)</f>
        <v>0.42857142857142855</v>
      </c>
      <c r="I55">
        <v>7</v>
      </c>
      <c r="J55">
        <v>3</v>
      </c>
      <c r="K55">
        <v>7</v>
      </c>
      <c r="L55" s="44">
        <v>16</v>
      </c>
      <c r="M55">
        <v>2</v>
      </c>
      <c r="N55">
        <v>6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V55" s="42">
        <v>0.12</v>
      </c>
      <c r="W55" s="42">
        <f>IFERROR(Tabla5[[#This Row],[TOTAL VENTA 38 SEMANA]]/Tabla5[[#This Row],[VENTA ACUM 38]],0)</f>
        <v>0.12</v>
      </c>
      <c r="X55" s="42" t="e">
        <f>VLOOKUP(Tabla5[[#This Row],[CLAVE]],[1]!QMI_5_SEMANA_SEP_22[[CLAVE]:[SHARE CADENA S2]],21,0)</f>
        <v>#REF!</v>
      </c>
      <c r="Y55" s="55" t="s">
        <v>734</v>
      </c>
      <c r="Z55" s="46">
        <f>+Tabla5[[#This Row],[VENTA ACUM 38]]+Tabla5[[#This Row],[venta total 39 acum]]</f>
        <v>31</v>
      </c>
      <c r="AA55" s="46">
        <v>3</v>
      </c>
      <c r="AB55" s="46">
        <v>3</v>
      </c>
      <c r="AC55" s="46">
        <v>25</v>
      </c>
      <c r="AD55" s="46">
        <v>6</v>
      </c>
      <c r="AE55" s="46">
        <v>0</v>
      </c>
      <c r="AF55" s="46">
        <v>6</v>
      </c>
      <c r="AG55" s="46">
        <v>10</v>
      </c>
      <c r="AH55" s="42">
        <f>IFERROR(Tabla5[[#This Row],[VENTAS MABE]]/Tabla5[[#This Row],[VENTAS INDURAMA]],0)</f>
        <v>0.42857142857142855</v>
      </c>
      <c r="AI55" t="s">
        <v>1675</v>
      </c>
      <c r="AK55" s="42"/>
      <c r="AL55" t="s">
        <v>727</v>
      </c>
      <c r="AM55" s="55" t="s">
        <v>1026</v>
      </c>
      <c r="AO55" s="55" t="s">
        <v>460</v>
      </c>
      <c r="AP55">
        <v>18</v>
      </c>
      <c r="AQ55" s="55">
        <v>0</v>
      </c>
      <c r="AR55">
        <v>1</v>
      </c>
      <c r="AS55">
        <v>3</v>
      </c>
      <c r="AT55">
        <v>6</v>
      </c>
      <c r="AU55">
        <v>1</v>
      </c>
      <c r="AV55">
        <v>0</v>
      </c>
      <c r="AW55">
        <v>0</v>
      </c>
      <c r="AX55">
        <f>SUM(Tabla5[[#This Row],[VENTA MABE 1 SEMANA OCT]:[VENTAS OTROS 1 SEMANA OCT]])</f>
        <v>11</v>
      </c>
      <c r="AY55" s="46">
        <v>5.9570982370214436</v>
      </c>
      <c r="AZ55" s="55">
        <v>0</v>
      </c>
      <c r="BA55">
        <v>0</v>
      </c>
      <c r="BB55">
        <v>5</v>
      </c>
      <c r="BC55">
        <v>1</v>
      </c>
      <c r="BD55">
        <v>2</v>
      </c>
      <c r="BE55">
        <v>0</v>
      </c>
      <c r="BF55">
        <v>0</v>
      </c>
      <c r="BG55">
        <f>SUM(Tabla5[[#This Row],[VENTA MABE 2 SEMANA OCT]:[VENTAS OTROS 2 SEMANA OCT]])</f>
        <v>8</v>
      </c>
      <c r="BH55" t="s">
        <v>798</v>
      </c>
      <c r="BI55" s="55" t="s">
        <v>38</v>
      </c>
      <c r="BJ55">
        <v>29</v>
      </c>
      <c r="BK55" s="55">
        <v>0</v>
      </c>
      <c r="BL55">
        <v>0</v>
      </c>
      <c r="BM55">
        <v>5</v>
      </c>
      <c r="BN55">
        <v>0</v>
      </c>
      <c r="BO55">
        <v>0</v>
      </c>
      <c r="BP55">
        <v>1</v>
      </c>
      <c r="BQ55">
        <v>0</v>
      </c>
      <c r="BR55">
        <f>SUM(Tabla5[[#This Row],[VENTA MABE 3 SEMANA OCT]:[VENTAS OTROS 3 SEMANA OCT]])</f>
        <v>6</v>
      </c>
      <c r="BS55" s="42">
        <v>0.12</v>
      </c>
      <c r="BT55" s="55">
        <v>1</v>
      </c>
      <c r="BU55">
        <v>0</v>
      </c>
      <c r="BV55">
        <v>9</v>
      </c>
      <c r="BW55">
        <v>1</v>
      </c>
      <c r="BX55">
        <v>3</v>
      </c>
      <c r="BY55">
        <v>3</v>
      </c>
      <c r="BZ55">
        <v>0</v>
      </c>
      <c r="CA55">
        <f>SUM(Tabla5[[#This Row],[VENTA MABE 4 SEMANA OCT]:[VENTAS OTROS 4 SEMANA OCT]])</f>
        <v>17</v>
      </c>
      <c r="CC55" t="s">
        <v>1695</v>
      </c>
      <c r="CI5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2.3809523809523808E-2</v>
      </c>
      <c r="CJ55" s="66">
        <v>0</v>
      </c>
      <c r="CK55">
        <v>0</v>
      </c>
      <c r="CL55">
        <v>0</v>
      </c>
      <c r="CM55">
        <v>0</v>
      </c>
      <c r="CN55">
        <v>0</v>
      </c>
      <c r="CO55">
        <v>2</v>
      </c>
      <c r="CP55">
        <v>1</v>
      </c>
      <c r="CQ55">
        <v>0</v>
      </c>
      <c r="CR55">
        <f>SUM(Tabla5[[#This Row],[VENTA MABE 1 SEMANA NOV]:[VENTAS OTROS 1 SEMANA NOV]])</f>
        <v>3</v>
      </c>
      <c r="CS55">
        <f>IFERROR(VLOOKUP(Tabla5[[#This Row],[CLAVE]],[2]VENTAS!$F$2:$L$1501,2,0),0)</f>
        <v>1</v>
      </c>
      <c r="CT55">
        <f>IFERROR(VLOOKUP(Tabla5[[#This Row],[CLAVE]],[2]VENTAS!$F$2:$L$1501,3,0),0)</f>
        <v>0</v>
      </c>
      <c r="CU55">
        <f>IFERROR(VLOOKUP(Tabla5[[#This Row],[CLAVE]],[2]VENTAS!$F$2:$L$1501,4,0),0)</f>
        <v>1</v>
      </c>
      <c r="CV55">
        <f>IFERROR(VLOOKUP(Tabla5[[#This Row],[CLAVE]],[2]VENTAS!$F$2:$L$1501,5,0),0)</f>
        <v>1</v>
      </c>
      <c r="CW55">
        <f>IFERROR(VLOOKUP(Tabla5[[#This Row],[CLAVE]],[2]VENTAS!$F$2:$L$1501,6,0),0)</f>
        <v>2</v>
      </c>
      <c r="CX55">
        <f>IFERROR(VLOOKUP(Tabla5[[#This Row],[CLAVE]],[2]VENTAS!$F$2:$L$1501,7,0),0)</f>
        <v>3</v>
      </c>
      <c r="CY55">
        <f>IFERROR(VLOOKUP(Tabla5[[#This Row],[CLAVE]],[2]VENTAS!$F$2:$R$1501,13,0),0)</f>
        <v>0</v>
      </c>
      <c r="CZ55">
        <f>SUM(Tabla5[[#This Row],[VENTA MABE 2 SEMANA NOV]:[VENTAS OTROS 2 SEMANA NOV]])</f>
        <v>8</v>
      </c>
      <c r="DA55" s="46">
        <v>14.005196711476097</v>
      </c>
    </row>
    <row r="56" spans="1:105" hidden="1" x14ac:dyDescent="0.3">
      <c r="A56" t="str">
        <f>CONCATENATE(Tabla5[[#This Row],[TIENDA HMPV]],Tabla5[[#This Row],[LINEA]])</f>
        <v>1714 - TIENDA NACIONES UNIDASREFRIGERACIÓN</v>
      </c>
      <c r="B56" t="s">
        <v>37</v>
      </c>
      <c r="C56" s="55" t="s">
        <v>38</v>
      </c>
      <c r="D56" s="55" t="s">
        <v>39</v>
      </c>
      <c r="E56" s="55" t="s">
        <v>40</v>
      </c>
      <c r="F56" s="55" t="s">
        <v>1724</v>
      </c>
      <c r="G56" t="s">
        <v>29</v>
      </c>
      <c r="H56" s="42">
        <f>IFERROR(Tabla5[[#This Row],[VENTAS MABE]]/Tabla5[[#This Row],[CUOTA]],0)</f>
        <v>1.1428571428571428</v>
      </c>
      <c r="I56">
        <v>7</v>
      </c>
      <c r="J56">
        <v>8</v>
      </c>
      <c r="K56">
        <v>3</v>
      </c>
      <c r="L56">
        <v>4</v>
      </c>
      <c r="M56">
        <v>0</v>
      </c>
      <c r="N56">
        <v>4</v>
      </c>
      <c r="O56">
        <v>4</v>
      </c>
      <c r="P56">
        <v>0</v>
      </c>
      <c r="Q56">
        <v>0</v>
      </c>
      <c r="R56">
        <v>0</v>
      </c>
      <c r="S56">
        <v>0</v>
      </c>
      <c r="T56">
        <v>0</v>
      </c>
      <c r="V56" s="42">
        <v>0.42105263157894735</v>
      </c>
      <c r="W56" s="42">
        <f>IFERROR(Tabla5[[#This Row],[TOTAL VENTA 38 SEMANA]]/Tabla5[[#This Row],[VENTA ACUM 38]],0)</f>
        <v>0.42105263157894735</v>
      </c>
      <c r="X56" s="42" t="e">
        <f>VLOOKUP(Tabla5[[#This Row],[CLAVE]],[1]!QMI_5_SEMANA_SEP_22[[CLAVE]:[SHARE CADENA S2]],21,0)</f>
        <v>#REF!</v>
      </c>
      <c r="Y56" s="55" t="s">
        <v>734</v>
      </c>
      <c r="Z56" s="46">
        <f>+Tabla5[[#This Row],[VENTA ACUM 38]]+Tabla5[[#This Row],[venta total 39 acum]]</f>
        <v>23</v>
      </c>
      <c r="AA56" s="46">
        <v>4</v>
      </c>
      <c r="AB56" s="46">
        <v>8</v>
      </c>
      <c r="AC56" s="46">
        <v>19</v>
      </c>
      <c r="AD56" s="46">
        <v>4</v>
      </c>
      <c r="AE56" s="46">
        <v>0</v>
      </c>
      <c r="AF56" s="46">
        <v>4</v>
      </c>
      <c r="AG56" s="46">
        <v>13</v>
      </c>
      <c r="AH56" s="42">
        <f>IFERROR(Tabla5[[#This Row],[VENTAS MABE]]/Tabla5[[#This Row],[VENTAS INDURAMA]],0)</f>
        <v>2.6666666666666665</v>
      </c>
      <c r="AI56" t="s">
        <v>1675</v>
      </c>
      <c r="AK56" s="42"/>
      <c r="AL56" t="s">
        <v>727</v>
      </c>
      <c r="AM56" s="55" t="s">
        <v>1026</v>
      </c>
      <c r="AO56" s="55" t="s">
        <v>460</v>
      </c>
      <c r="AP56">
        <v>14</v>
      </c>
      <c r="AQ56" s="55">
        <v>0</v>
      </c>
      <c r="AR56">
        <v>2</v>
      </c>
      <c r="AS56">
        <v>1</v>
      </c>
      <c r="AT56">
        <v>1</v>
      </c>
      <c r="AU56">
        <v>1</v>
      </c>
      <c r="AV56">
        <v>0</v>
      </c>
      <c r="AW56">
        <v>0</v>
      </c>
      <c r="AX56">
        <f>SUM(Tabla5[[#This Row],[VENTA MABE 1 SEMANA OCT]:[VENTAS OTROS 1 SEMANA OCT]])</f>
        <v>5</v>
      </c>
      <c r="AY56" s="46">
        <v>3.7347358973682128</v>
      </c>
      <c r="AZ56" s="55">
        <v>1</v>
      </c>
      <c r="BA56">
        <v>4</v>
      </c>
      <c r="BB56">
        <v>4</v>
      </c>
      <c r="BC56">
        <v>0</v>
      </c>
      <c r="BD56">
        <v>2</v>
      </c>
      <c r="BE56">
        <v>3</v>
      </c>
      <c r="BF56">
        <v>1</v>
      </c>
      <c r="BG56">
        <f>SUM(Tabla5[[#This Row],[VENTA MABE 2 SEMANA OCT]:[VENTAS OTROS 2 SEMANA OCT]])</f>
        <v>15</v>
      </c>
      <c r="BH56" t="s">
        <v>798</v>
      </c>
      <c r="BI56" s="55" t="s">
        <v>38</v>
      </c>
      <c r="BJ56">
        <v>29</v>
      </c>
      <c r="BK56" s="55">
        <v>0</v>
      </c>
      <c r="BL56">
        <v>0</v>
      </c>
      <c r="BM56">
        <v>0</v>
      </c>
      <c r="BN56">
        <v>1</v>
      </c>
      <c r="BO56">
        <v>1</v>
      </c>
      <c r="BP56">
        <v>0</v>
      </c>
      <c r="BQ56">
        <v>0</v>
      </c>
      <c r="BR56">
        <f>SUM(Tabla5[[#This Row],[VENTA MABE 3 SEMANA OCT]:[VENTAS OTROS 3 SEMANA OCT]])</f>
        <v>2</v>
      </c>
      <c r="BS56" s="42">
        <v>0.2</v>
      </c>
      <c r="BT56" s="55">
        <v>2</v>
      </c>
      <c r="BU56">
        <v>5</v>
      </c>
      <c r="BV56">
        <v>1</v>
      </c>
      <c r="BW56">
        <v>2</v>
      </c>
      <c r="BX56">
        <v>3</v>
      </c>
      <c r="BY56">
        <v>3</v>
      </c>
      <c r="BZ56">
        <v>0</v>
      </c>
      <c r="CA56">
        <f>SUM(Tabla5[[#This Row],[VENTA MABE 4 SEMANA OCT]:[VENTAS OTROS 4 SEMANA OCT]])</f>
        <v>16</v>
      </c>
      <c r="CC56" t="s">
        <v>1695</v>
      </c>
      <c r="CI5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7.8947368421052627E-2</v>
      </c>
      <c r="CJ56" t="s">
        <v>1701</v>
      </c>
      <c r="CK56">
        <v>1</v>
      </c>
      <c r="CL56">
        <v>2</v>
      </c>
      <c r="CM56">
        <v>0</v>
      </c>
      <c r="CN56">
        <v>0</v>
      </c>
      <c r="CO56">
        <v>1</v>
      </c>
      <c r="CP56">
        <v>2</v>
      </c>
      <c r="CQ56">
        <v>0</v>
      </c>
      <c r="CR56">
        <f>SUM(Tabla5[[#This Row],[VENTA MABE 1 SEMANA NOV]:[VENTAS OTROS 1 SEMANA NOV]])</f>
        <v>6</v>
      </c>
      <c r="CS56">
        <f>IFERROR(VLOOKUP(Tabla5[[#This Row],[CLAVE]],[2]VENTAS!$F$2:$L$1501,2,0),0)</f>
        <v>2</v>
      </c>
      <c r="CT56">
        <f>IFERROR(VLOOKUP(Tabla5[[#This Row],[CLAVE]],[2]VENTAS!$F$2:$L$1501,3,0),0)</f>
        <v>2</v>
      </c>
      <c r="CU56">
        <f>IFERROR(VLOOKUP(Tabla5[[#This Row],[CLAVE]],[2]VENTAS!$F$2:$L$1501,4,0),0)</f>
        <v>1</v>
      </c>
      <c r="CV56">
        <f>IFERROR(VLOOKUP(Tabla5[[#This Row],[CLAVE]],[2]VENTAS!$F$2:$L$1501,5,0),0)</f>
        <v>1</v>
      </c>
      <c r="CW56">
        <f>IFERROR(VLOOKUP(Tabla5[[#This Row],[CLAVE]],[2]VENTAS!$F$2:$L$1501,6,0),0)</f>
        <v>3</v>
      </c>
      <c r="CX56">
        <f>IFERROR(VLOOKUP(Tabla5[[#This Row],[CLAVE]],[2]VENTAS!$F$2:$L$1501,7,0),0)</f>
        <v>3</v>
      </c>
      <c r="CY56">
        <f>IFERROR(VLOOKUP(Tabla5[[#This Row],[CLAVE]],[2]VENTAS!$F$2:$R$1501,13,0),0)</f>
        <v>0</v>
      </c>
      <c r="CZ56">
        <f>SUM(Tabla5[[#This Row],[VENTA MABE 2 SEMANA NOV]:[VENTAS OTROS 2 SEMANA NOV]])</f>
        <v>12</v>
      </c>
      <c r="DA56" s="46">
        <v>8.732278884728407</v>
      </c>
    </row>
    <row r="57" spans="1:105" hidden="1" x14ac:dyDescent="0.3">
      <c r="A57" t="str">
        <f>CONCATENATE(Tabla5[[#This Row],[TIENDA HMPV]],Tabla5[[#This Row],[LINEA]])</f>
        <v>956 - ALM ESPAÑA CALIFORNIAAIRES</v>
      </c>
      <c r="B57" t="s">
        <v>47</v>
      </c>
      <c r="C57" s="55" t="s">
        <v>48</v>
      </c>
      <c r="D57" s="55" t="s">
        <v>49</v>
      </c>
      <c r="E57" s="55" t="s">
        <v>50</v>
      </c>
      <c r="F57" s="55" t="s">
        <v>1724</v>
      </c>
      <c r="G57" t="s">
        <v>25</v>
      </c>
      <c r="H57" s="42">
        <f>IFERROR(Tabla5[[#This Row],[VENTAS MABE]]/Tabla5[[#This Row],[CUOTA]],0)</f>
        <v>1.7</v>
      </c>
      <c r="I57">
        <v>10</v>
      </c>
      <c r="J57">
        <v>17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V57" s="42">
        <v>1</v>
      </c>
      <c r="W57" s="42">
        <f>IFERROR(Tabla5[[#This Row],[TOTAL VENTA 38 SEMANA]]/Tabla5[[#This Row],[VENTA ACUM 38]],0)</f>
        <v>1</v>
      </c>
      <c r="X57" s="42" t="e">
        <f>VLOOKUP(Tabla5[[#This Row],[CLAVE]],[1]!QMI_5_SEMANA_SEP_22[[CLAVE]:[SHARE CADENA S2]],21,0)</f>
        <v>#REF!</v>
      </c>
      <c r="Y57" s="55" t="s">
        <v>724</v>
      </c>
      <c r="Z57" s="46">
        <f>+Tabla5[[#This Row],[VENTA ACUM 38]]+Tabla5[[#This Row],[venta total 39 acum]]</f>
        <v>19</v>
      </c>
      <c r="AA57" s="46">
        <v>8</v>
      </c>
      <c r="AB57" s="46">
        <v>17</v>
      </c>
      <c r="AC57" s="46">
        <v>17</v>
      </c>
      <c r="AD57" s="46">
        <v>2</v>
      </c>
      <c r="AE57" s="46">
        <v>2</v>
      </c>
      <c r="AF57" s="46">
        <v>2</v>
      </c>
      <c r="AG57" s="46">
        <v>10</v>
      </c>
      <c r="AH57" s="42">
        <f>IFERROR(Tabla5[[#This Row],[VENTAS MABE]]/Tabla5[[#This Row],[VENTAS INDURAMA]],0)</f>
        <v>0</v>
      </c>
      <c r="AI57" t="s">
        <v>1675</v>
      </c>
      <c r="AK57" s="42"/>
      <c r="AL57" t="s">
        <v>727</v>
      </c>
      <c r="AM57" s="55" t="s">
        <v>812</v>
      </c>
      <c r="AO57" s="55" t="s">
        <v>419</v>
      </c>
      <c r="AP57">
        <v>8</v>
      </c>
      <c r="AQ57" s="55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f>SUM(Tabla5[[#This Row],[VENTA MABE 1 SEMANA OCT]:[VENTAS OTROS 1 SEMANA OCT]])</f>
        <v>0</v>
      </c>
      <c r="AY57" s="46">
        <v>23</v>
      </c>
      <c r="AZ57" s="55">
        <v>3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f>SUM(Tabla5[[#This Row],[VENTA MABE 2 SEMANA OCT]:[VENTAS OTROS 2 SEMANA OCT]])</f>
        <v>3</v>
      </c>
      <c r="BH57" t="s">
        <v>798</v>
      </c>
      <c r="BI57" s="55" t="s">
        <v>1659</v>
      </c>
      <c r="BJ57">
        <v>27.999999999999996</v>
      </c>
      <c r="BK57" s="55">
        <v>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f>SUM(Tabla5[[#This Row],[VENTA MABE 3 SEMANA OCT]:[VENTAS OTROS 3 SEMANA OCT]])</f>
        <v>3</v>
      </c>
      <c r="BS57" s="42">
        <v>0.35</v>
      </c>
      <c r="BT57" s="55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f>SUM(Tabla5[[#This Row],[VENTA MABE 4 SEMANA OCT]:[VENTAS OTROS 4 SEMANA OCT]])</f>
        <v>0</v>
      </c>
      <c r="CB57" t="s">
        <v>1679</v>
      </c>
      <c r="CC57" t="s">
        <v>1679</v>
      </c>
      <c r="CD57" t="s">
        <v>1679</v>
      </c>
      <c r="CE57" t="s">
        <v>1679</v>
      </c>
      <c r="CF57" t="s">
        <v>1679</v>
      </c>
      <c r="CG57" t="s">
        <v>1679</v>
      </c>
      <c r="CH57" t="s">
        <v>1679</v>
      </c>
      <c r="CI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7" t="s">
        <v>1703</v>
      </c>
      <c r="CK57">
        <v>8</v>
      </c>
      <c r="CL57">
        <v>1</v>
      </c>
      <c r="CM57" t="s">
        <v>1679</v>
      </c>
      <c r="CN57">
        <v>0</v>
      </c>
      <c r="CO57">
        <v>0</v>
      </c>
      <c r="CP57">
        <v>0</v>
      </c>
      <c r="CQ57">
        <v>0</v>
      </c>
      <c r="CR57">
        <f>SUM(Tabla5[[#This Row],[VENTA MABE 1 SEMANA NOV]:[VENTAS OTROS 1 SEMANA NOV]])</f>
        <v>9</v>
      </c>
      <c r="CS57">
        <f>IFERROR(VLOOKUP(Tabla5[[#This Row],[CLAVE]],[2]VENTAS!$F$2:$L$1501,2,0),0)</f>
        <v>4</v>
      </c>
      <c r="CT57">
        <f>IFERROR(VLOOKUP(Tabla5[[#This Row],[CLAVE]],[2]VENTAS!$F$2:$L$1501,3,0),0)</f>
        <v>0</v>
      </c>
      <c r="CU57">
        <f>IFERROR(VLOOKUP(Tabla5[[#This Row],[CLAVE]],[2]VENTAS!$F$2:$L$1501,4,0),0)</f>
        <v>0</v>
      </c>
      <c r="CV57">
        <f>IFERROR(VLOOKUP(Tabla5[[#This Row],[CLAVE]],[2]VENTAS!$F$2:$L$1501,5,0),0)</f>
        <v>0</v>
      </c>
      <c r="CW57">
        <f>IFERROR(VLOOKUP(Tabla5[[#This Row],[CLAVE]],[2]VENTAS!$F$2:$L$1501,6,0),0)</f>
        <v>0</v>
      </c>
      <c r="CX57">
        <f>IFERROR(VLOOKUP(Tabla5[[#This Row],[CLAVE]],[2]VENTAS!$F$2:$L$1501,7,0),0)</f>
        <v>0</v>
      </c>
      <c r="CY57">
        <f>IFERROR(VLOOKUP(Tabla5[[#This Row],[CLAVE]],[2]VENTAS!$F$2:$R$1501,13,0),0)</f>
        <v>0</v>
      </c>
      <c r="CZ57">
        <f>SUM(Tabla5[[#This Row],[VENTA MABE 2 SEMANA NOV]:[VENTAS OTROS 2 SEMANA NOV]])</f>
        <v>4</v>
      </c>
      <c r="DA57" s="46">
        <v>20</v>
      </c>
    </row>
    <row r="58" spans="1:105" hidden="1" x14ac:dyDescent="0.3">
      <c r="A58" t="str">
        <f>CONCATENATE(Tabla5[[#This Row],[TIENDA HMPV]],Tabla5[[#This Row],[LINEA]])</f>
        <v>956 - ALM ESPAÑA CALIFORNIACOCINAS</v>
      </c>
      <c r="B58" t="s">
        <v>47</v>
      </c>
      <c r="C58" s="55" t="s">
        <v>48</v>
      </c>
      <c r="D58" s="55" t="s">
        <v>49</v>
      </c>
      <c r="E58" s="55" t="s">
        <v>50</v>
      </c>
      <c r="F58" s="55" t="s">
        <v>1724</v>
      </c>
      <c r="G58" t="s">
        <v>26</v>
      </c>
      <c r="H58" s="42">
        <f>IFERROR(Tabla5[[#This Row],[VENTAS MABE]]/Tabla5[[#This Row],[CUOTA]],0)</f>
        <v>0.2</v>
      </c>
      <c r="I58">
        <v>100</v>
      </c>
      <c r="J58">
        <v>20</v>
      </c>
      <c r="K58">
        <v>15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V58" s="42">
        <v>0.5714285714285714</v>
      </c>
      <c r="W58" s="42">
        <f>IFERROR(Tabla5[[#This Row],[TOTAL VENTA 38 SEMANA]]/Tabla5[[#This Row],[VENTA ACUM 38]],0)</f>
        <v>0.5714285714285714</v>
      </c>
      <c r="X58" s="42" t="e">
        <f>VLOOKUP(Tabla5[[#This Row],[CLAVE]],[1]!QMI_5_SEMANA_SEP_22[[CLAVE]:[SHARE CADENA S2]],21,0)</f>
        <v>#REF!</v>
      </c>
      <c r="Y58" s="55" t="s">
        <v>724</v>
      </c>
      <c r="Z58" s="46">
        <f>+Tabla5[[#This Row],[VENTA ACUM 38]]+Tabla5[[#This Row],[venta total 39 acum]]</f>
        <v>37</v>
      </c>
      <c r="AA58" s="46">
        <v>11</v>
      </c>
      <c r="AB58" s="46">
        <v>20</v>
      </c>
      <c r="AC58" s="46">
        <v>35</v>
      </c>
      <c r="AD58" s="46">
        <v>2</v>
      </c>
      <c r="AE58" s="46">
        <v>2</v>
      </c>
      <c r="AF58" s="46">
        <v>2</v>
      </c>
      <c r="AG58" s="46">
        <v>13</v>
      </c>
      <c r="AH58" s="42">
        <f>IFERROR(Tabla5[[#This Row],[VENTAS MABE]]/Tabla5[[#This Row],[VENTAS INDURAMA]],0)</f>
        <v>1.3333333333333333</v>
      </c>
      <c r="AI58" t="s">
        <v>1675</v>
      </c>
      <c r="AK58" s="42"/>
      <c r="AL58" t="s">
        <v>727</v>
      </c>
      <c r="AM58" s="55" t="s">
        <v>812</v>
      </c>
      <c r="AO58" s="55" t="s">
        <v>419</v>
      </c>
      <c r="AP58">
        <v>23</v>
      </c>
      <c r="AQ58" s="55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f>SUM(Tabla5[[#This Row],[VENTA MABE 1 SEMANA OCT]:[VENTAS OTROS 1 SEMANA OCT]])</f>
        <v>0</v>
      </c>
      <c r="AY58" s="46">
        <v>101</v>
      </c>
      <c r="AZ58" s="55">
        <v>6</v>
      </c>
      <c r="BA58">
        <v>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f>SUM(Tabla5[[#This Row],[VENTA MABE 2 SEMANA OCT]:[VENTAS OTROS 2 SEMANA OCT]])</f>
        <v>8</v>
      </c>
      <c r="BH58" t="s">
        <v>798</v>
      </c>
      <c r="BI58" s="55" t="s">
        <v>1659</v>
      </c>
      <c r="BJ58">
        <v>27.999999999999996</v>
      </c>
      <c r="BK58" s="55">
        <v>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f>SUM(Tabla5[[#This Row],[VENTA MABE 3 SEMANA OCT]:[VENTAS OTROS 3 SEMANA OCT]])</f>
        <v>5</v>
      </c>
      <c r="BS58" s="42">
        <v>0.5</v>
      </c>
      <c r="BT58" s="55">
        <v>1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f>SUM(Tabla5[[#This Row],[VENTA MABE 4 SEMANA OCT]:[VENTAS OTROS 4 SEMANA OCT]])</f>
        <v>2</v>
      </c>
      <c r="CB58" t="s">
        <v>1679</v>
      </c>
      <c r="CC58" t="s">
        <v>1679</v>
      </c>
      <c r="CD58" t="s">
        <v>1679</v>
      </c>
      <c r="CE58" t="s">
        <v>1679</v>
      </c>
      <c r="CF58" t="s">
        <v>1679</v>
      </c>
      <c r="CG58" t="s">
        <v>1679</v>
      </c>
      <c r="CH58" t="s">
        <v>1679</v>
      </c>
      <c r="CI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58" t="s">
        <v>1703</v>
      </c>
      <c r="CK58">
        <v>8</v>
      </c>
      <c r="CL58">
        <v>6</v>
      </c>
      <c r="CM58" t="s">
        <v>1679</v>
      </c>
      <c r="CN58">
        <v>0</v>
      </c>
      <c r="CO58">
        <v>0</v>
      </c>
      <c r="CP58">
        <v>0</v>
      </c>
      <c r="CQ58">
        <v>0</v>
      </c>
      <c r="CR58">
        <f>SUM(Tabla5[[#This Row],[VENTA MABE 1 SEMANA NOV]:[VENTAS OTROS 1 SEMANA NOV]])</f>
        <v>14</v>
      </c>
      <c r="CS58">
        <f>IFERROR(VLOOKUP(Tabla5[[#This Row],[CLAVE]],[2]VENTAS!$F$2:$L$1501,2,0),0)</f>
        <v>5</v>
      </c>
      <c r="CT58">
        <f>IFERROR(VLOOKUP(Tabla5[[#This Row],[CLAVE]],[2]VENTAS!$F$2:$L$1501,3,0),0)</f>
        <v>0</v>
      </c>
      <c r="CU58">
        <f>IFERROR(VLOOKUP(Tabla5[[#This Row],[CLAVE]],[2]VENTAS!$F$2:$L$1501,4,0),0)</f>
        <v>0</v>
      </c>
      <c r="CV58">
        <f>IFERROR(VLOOKUP(Tabla5[[#This Row],[CLAVE]],[2]VENTAS!$F$2:$L$1501,5,0),0)</f>
        <v>0</v>
      </c>
      <c r="CW58">
        <f>IFERROR(VLOOKUP(Tabla5[[#This Row],[CLAVE]],[2]VENTAS!$F$2:$L$1501,6,0),0)</f>
        <v>0</v>
      </c>
      <c r="CX58">
        <f>IFERROR(VLOOKUP(Tabla5[[#This Row],[CLAVE]],[2]VENTAS!$F$2:$L$1501,7,0),0)</f>
        <v>0</v>
      </c>
      <c r="CY58">
        <f>IFERROR(VLOOKUP(Tabla5[[#This Row],[CLAVE]],[2]VENTAS!$F$2:$R$1501,13,0),0)</f>
        <v>0</v>
      </c>
      <c r="CZ58">
        <f>SUM(Tabla5[[#This Row],[VENTA MABE 2 SEMANA NOV]:[VENTAS OTROS 2 SEMANA NOV]])</f>
        <v>5</v>
      </c>
      <c r="DA58" s="46">
        <v>140</v>
      </c>
    </row>
    <row r="59" spans="1:105" hidden="1" x14ac:dyDescent="0.3">
      <c r="A59" t="str">
        <f>CONCATENATE(Tabla5[[#This Row],[TIENDA HMPV]],Tabla5[[#This Row],[LINEA]])</f>
        <v>956 - ALM ESPAÑA CALIFORNIAEMPOTRE</v>
      </c>
      <c r="B59" t="s">
        <v>47</v>
      </c>
      <c r="C59" s="55" t="s">
        <v>48</v>
      </c>
      <c r="D59" s="55" t="s">
        <v>49</v>
      </c>
      <c r="E59" s="55" t="s">
        <v>50</v>
      </c>
      <c r="F59" s="55" t="s">
        <v>1724</v>
      </c>
      <c r="G59" t="s">
        <v>32</v>
      </c>
      <c r="H59" s="42">
        <f>IFERROR(Tabla5[[#This Row],[VENTAS MABE]]/Tabla5[[#This Row],[CUOTA]],0)</f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V59" s="42">
        <v>0</v>
      </c>
      <c r="W59" s="42">
        <f>IFERROR(Tabla5[[#This Row],[TOTAL VENTA 38 SEMANA]]/Tabla5[[#This Row],[VENTA ACUM 38]],0)</f>
        <v>0</v>
      </c>
      <c r="X59" s="42" t="e">
        <f>VLOOKUP(Tabla5[[#This Row],[CLAVE]],[1]!QMI_5_SEMANA_SEP_22[[CLAVE]:[SHARE CADENA S2]],21,0)</f>
        <v>#REF!</v>
      </c>
      <c r="Y59" s="55" t="s">
        <v>724</v>
      </c>
      <c r="Z59" s="46">
        <f>+Tabla5[[#This Row],[VENTA ACUM 38]]+Tabla5[[#This Row],[venta total 39 acum]]</f>
        <v>0</v>
      </c>
      <c r="AA59" s="46">
        <v>0</v>
      </c>
      <c r="AB59" s="46">
        <v>0</v>
      </c>
      <c r="AC59" s="46">
        <v>0</v>
      </c>
      <c r="AD59" s="46">
        <v>0</v>
      </c>
      <c r="AE59" s="46">
        <v>0</v>
      </c>
      <c r="AF59" s="46">
        <v>0</v>
      </c>
      <c r="AG59" s="46">
        <v>0</v>
      </c>
      <c r="AH59" s="42">
        <f>IFERROR(Tabla5[[#This Row],[VENTAS MABE]]/Tabla5[[#This Row],[VENTAS INDURAMA]],0)</f>
        <v>0</v>
      </c>
      <c r="AI59" t="s">
        <v>1675</v>
      </c>
      <c r="AK59" s="42"/>
      <c r="AL59" t="s">
        <v>727</v>
      </c>
      <c r="AM59" s="55" t="s">
        <v>812</v>
      </c>
      <c r="AO59" s="55" t="s">
        <v>419</v>
      </c>
      <c r="AP59">
        <v>0</v>
      </c>
      <c r="AQ59" s="55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f>SUM(Tabla5[[#This Row],[VENTA MABE 1 SEMANA OCT]:[VENTAS OTROS 1 SEMANA OCT]])</f>
        <v>0</v>
      </c>
      <c r="AY59" s="46">
        <v>0</v>
      </c>
      <c r="AZ59" s="55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f>SUM(Tabla5[[#This Row],[VENTA MABE 2 SEMANA OCT]:[VENTAS OTROS 2 SEMANA OCT]])</f>
        <v>0</v>
      </c>
      <c r="BH59" t="s">
        <v>798</v>
      </c>
      <c r="BI59" s="55" t="s">
        <v>1659</v>
      </c>
      <c r="BJ59">
        <v>27.999999999999996</v>
      </c>
      <c r="BK59" s="55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f>SUM(Tabla5[[#This Row],[VENTA MABE 3 SEMANA OCT]:[VENTAS OTROS 3 SEMANA OCT]])</f>
        <v>0</v>
      </c>
      <c r="BS59" s="42">
        <v>0.35</v>
      </c>
      <c r="BT59" s="55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f>SUM(Tabla5[[#This Row],[VENTA MABE 4 SEMANA OCT]:[VENTAS OTROS 4 SEMANA OCT]])</f>
        <v>0</v>
      </c>
      <c r="CB59" t="s">
        <v>1679</v>
      </c>
      <c r="CC59" t="s">
        <v>1679</v>
      </c>
      <c r="CD59" t="s">
        <v>1679</v>
      </c>
      <c r="CE59" t="s">
        <v>1679</v>
      </c>
      <c r="CF59" t="s">
        <v>1679</v>
      </c>
      <c r="CG59" t="s">
        <v>1679</v>
      </c>
      <c r="CH59" t="s">
        <v>1679</v>
      </c>
      <c r="CI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9" s="66">
        <v>0</v>
      </c>
      <c r="CK59">
        <v>0</v>
      </c>
      <c r="CL59">
        <v>0</v>
      </c>
      <c r="CM59" t="s">
        <v>1679</v>
      </c>
      <c r="CN59">
        <v>0</v>
      </c>
      <c r="CO59">
        <v>0</v>
      </c>
      <c r="CP59">
        <v>0</v>
      </c>
      <c r="CQ59">
        <v>0</v>
      </c>
      <c r="CR59">
        <f>SUM(Tabla5[[#This Row],[VENTA MABE 1 SEMANA NOV]:[VENTAS OTROS 1 SEMANA NOV]])</f>
        <v>0</v>
      </c>
      <c r="CS59">
        <f>IFERROR(VLOOKUP(Tabla5[[#This Row],[CLAVE]],[2]VENTAS!$F$2:$L$1501,2,0),0)</f>
        <v>0</v>
      </c>
      <c r="CT59">
        <f>IFERROR(VLOOKUP(Tabla5[[#This Row],[CLAVE]],[2]VENTAS!$F$2:$L$1501,3,0),0)</f>
        <v>0</v>
      </c>
      <c r="CU59">
        <f>IFERROR(VLOOKUP(Tabla5[[#This Row],[CLAVE]],[2]VENTAS!$F$2:$L$1501,4,0),0)</f>
        <v>0</v>
      </c>
      <c r="CV59">
        <f>IFERROR(VLOOKUP(Tabla5[[#This Row],[CLAVE]],[2]VENTAS!$F$2:$L$1501,5,0),0)</f>
        <v>0</v>
      </c>
      <c r="CW59">
        <f>IFERROR(VLOOKUP(Tabla5[[#This Row],[CLAVE]],[2]VENTAS!$F$2:$L$1501,6,0),0)</f>
        <v>0</v>
      </c>
      <c r="CX59">
        <f>IFERROR(VLOOKUP(Tabla5[[#This Row],[CLAVE]],[2]VENTAS!$F$2:$L$1501,7,0),0)</f>
        <v>0</v>
      </c>
      <c r="CY59">
        <f>IFERROR(VLOOKUP(Tabla5[[#This Row],[CLAVE]],[2]VENTAS!$F$2:$R$1501,13,0),0)</f>
        <v>0</v>
      </c>
      <c r="CZ59">
        <f>SUM(Tabla5[[#This Row],[VENTA MABE 2 SEMANA NOV]:[VENTAS OTROS 2 SEMANA NOV]])</f>
        <v>0</v>
      </c>
      <c r="DA59" s="46">
        <v>0</v>
      </c>
    </row>
    <row r="60" spans="1:105" hidden="1" x14ac:dyDescent="0.3">
      <c r="A60" t="str">
        <f>CONCATENATE(Tabla5[[#This Row],[TIENDA HMPV]],Tabla5[[#This Row],[LINEA]])</f>
        <v>956 - ALM ESPAÑA CALIFORNIAGLOBALES</v>
      </c>
      <c r="B60" t="s">
        <v>47</v>
      </c>
      <c r="C60" s="55" t="s">
        <v>48</v>
      </c>
      <c r="D60" s="55" t="s">
        <v>49</v>
      </c>
      <c r="E60" s="55" t="s">
        <v>50</v>
      </c>
      <c r="F60" s="55" t="s">
        <v>1724</v>
      </c>
      <c r="G60" t="s">
        <v>27</v>
      </c>
      <c r="H60" s="42">
        <f>IFERROR(Tabla5[[#This Row],[VENTAS MABE]]/Tabla5[[#This Row],[CUOTA]],0)</f>
        <v>8.3333333333333329E-2</v>
      </c>
      <c r="I60">
        <v>24</v>
      </c>
      <c r="J60">
        <v>2</v>
      </c>
      <c r="K60">
        <v>8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V60" s="42">
        <v>0.2</v>
      </c>
      <c r="W60" s="42">
        <f>IFERROR(Tabla5[[#This Row],[TOTAL VENTA 38 SEMANA]]/Tabla5[[#This Row],[VENTA ACUM 38]],0)</f>
        <v>0.2</v>
      </c>
      <c r="X60" s="42" t="e">
        <f>VLOOKUP(Tabla5[[#This Row],[CLAVE]],[1]!QMI_5_SEMANA_SEP_22[[CLAVE]:[SHARE CADENA S2]],21,0)</f>
        <v>#REF!</v>
      </c>
      <c r="Y60" s="55" t="s">
        <v>724</v>
      </c>
      <c r="Z60" s="46">
        <f>+Tabla5[[#This Row],[VENTA ACUM 38]]+Tabla5[[#This Row],[venta total 39 acum]]</f>
        <v>22</v>
      </c>
      <c r="AA60" s="46">
        <v>1</v>
      </c>
      <c r="AB60" s="46">
        <v>2</v>
      </c>
      <c r="AC60" s="46">
        <v>10</v>
      </c>
      <c r="AD60" s="46">
        <v>12</v>
      </c>
      <c r="AE60" s="46">
        <v>4</v>
      </c>
      <c r="AF60" s="46">
        <v>12</v>
      </c>
      <c r="AG60" s="46">
        <v>5</v>
      </c>
      <c r="AH60" s="42">
        <f>IFERROR(Tabla5[[#This Row],[VENTAS MABE]]/Tabla5[[#This Row],[VENTAS INDURAMA]],0)</f>
        <v>0.25</v>
      </c>
      <c r="AI60" t="s">
        <v>1675</v>
      </c>
      <c r="AK60" s="42"/>
      <c r="AL60" t="s">
        <v>727</v>
      </c>
      <c r="AM60" s="55" t="s">
        <v>812</v>
      </c>
      <c r="AO60" s="55" t="s">
        <v>419</v>
      </c>
      <c r="AP60">
        <v>6</v>
      </c>
      <c r="AQ60" s="55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f>SUM(Tabla5[[#This Row],[VENTA MABE 1 SEMANA OCT]:[VENTAS OTROS 1 SEMANA OCT]])</f>
        <v>0</v>
      </c>
      <c r="AY60" s="46">
        <v>16.972521551724139</v>
      </c>
      <c r="AZ60" s="55">
        <v>1</v>
      </c>
      <c r="BA60">
        <v>0</v>
      </c>
      <c r="BB60">
        <v>0</v>
      </c>
      <c r="BC60">
        <v>0</v>
      </c>
      <c r="BD60">
        <v>0</v>
      </c>
      <c r="BE60">
        <v>7</v>
      </c>
      <c r="BF60">
        <v>0</v>
      </c>
      <c r="BG60">
        <f>SUM(Tabla5[[#This Row],[VENTA MABE 2 SEMANA OCT]:[VENTAS OTROS 2 SEMANA OCT]])</f>
        <v>8</v>
      </c>
      <c r="BH60" t="s">
        <v>798</v>
      </c>
      <c r="BI60" s="55" t="s">
        <v>1659</v>
      </c>
      <c r="BJ60">
        <v>27.999999999999996</v>
      </c>
      <c r="BK60" s="55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f>SUM(Tabla5[[#This Row],[VENTA MABE 3 SEMANA OCT]:[VENTAS OTROS 3 SEMANA OCT]])</f>
        <v>1</v>
      </c>
      <c r="BS60" s="42">
        <v>0</v>
      </c>
      <c r="BT60" s="55">
        <v>5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f>SUM(Tabla5[[#This Row],[VENTA MABE 4 SEMANA OCT]:[VENTAS OTROS 4 SEMANA OCT]])</f>
        <v>6</v>
      </c>
      <c r="CE60" t="s">
        <v>1697</v>
      </c>
      <c r="CI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0.46666666666666667</v>
      </c>
      <c r="CJ60" t="s">
        <v>1701</v>
      </c>
      <c r="CK60">
        <v>0</v>
      </c>
      <c r="CL60">
        <v>0</v>
      </c>
      <c r="CM60" t="s">
        <v>1679</v>
      </c>
      <c r="CN60">
        <v>0</v>
      </c>
      <c r="CO60">
        <v>0</v>
      </c>
      <c r="CP60">
        <v>0</v>
      </c>
      <c r="CQ60">
        <v>0</v>
      </c>
      <c r="CR60">
        <f>SUM(Tabla5[[#This Row],[VENTA MABE 1 SEMANA NOV]:[VENTAS OTROS 1 SEMANA NOV]])</f>
        <v>0</v>
      </c>
      <c r="CS60">
        <f>IFERROR(VLOOKUP(Tabla5[[#This Row],[CLAVE]],[2]VENTAS!$F$2:$L$1501,2,0),0)</f>
        <v>2</v>
      </c>
      <c r="CT60">
        <f>IFERROR(VLOOKUP(Tabla5[[#This Row],[CLAVE]],[2]VENTAS!$F$2:$L$1501,3,0),0)</f>
        <v>0</v>
      </c>
      <c r="CU60">
        <f>IFERROR(VLOOKUP(Tabla5[[#This Row],[CLAVE]],[2]VENTAS!$F$2:$L$1501,4,0),0)</f>
        <v>0</v>
      </c>
      <c r="CV60">
        <f>IFERROR(VLOOKUP(Tabla5[[#This Row],[CLAVE]],[2]VENTAS!$F$2:$L$1501,5,0),0)</f>
        <v>0</v>
      </c>
      <c r="CW60">
        <f>IFERROR(VLOOKUP(Tabla5[[#This Row],[CLAVE]],[2]VENTAS!$F$2:$L$1501,6,0),0)</f>
        <v>0</v>
      </c>
      <c r="CX60">
        <f>IFERROR(VLOOKUP(Tabla5[[#This Row],[CLAVE]],[2]VENTAS!$F$2:$L$1501,7,0),0)</f>
        <v>0</v>
      </c>
      <c r="CY60">
        <f>IFERROR(VLOOKUP(Tabla5[[#This Row],[CLAVE]],[2]VENTAS!$F$2:$R$1501,13,0),0)</f>
        <v>0</v>
      </c>
      <c r="CZ60">
        <f>SUM(Tabla5[[#This Row],[VENTA MABE 2 SEMANA NOV]:[VENTAS OTROS 2 SEMANA NOV]])</f>
        <v>2</v>
      </c>
      <c r="DA60" s="46">
        <v>16.982136936339522</v>
      </c>
    </row>
    <row r="61" spans="1:105" hidden="1" x14ac:dyDescent="0.3">
      <c r="A61" t="str">
        <f>CONCATENATE(Tabla5[[#This Row],[TIENDA HMPV]],Tabla5[[#This Row],[LINEA]])</f>
        <v>956 - ALM ESPAÑA CALIFORNIALAVADO</v>
      </c>
      <c r="B61" t="s">
        <v>47</v>
      </c>
      <c r="C61" s="55" t="s">
        <v>48</v>
      </c>
      <c r="D61" s="55" t="s">
        <v>49</v>
      </c>
      <c r="E61" s="55" t="s">
        <v>50</v>
      </c>
      <c r="F61" s="55" t="s">
        <v>1724</v>
      </c>
      <c r="G61" t="s">
        <v>28</v>
      </c>
      <c r="H61" s="42">
        <f>IFERROR(Tabla5[[#This Row],[VENTAS MABE]]/Tabla5[[#This Row],[CUOTA]],0)</f>
        <v>0.38461538461538464</v>
      </c>
      <c r="I61">
        <v>39</v>
      </c>
      <c r="J61">
        <v>15</v>
      </c>
      <c r="K61">
        <v>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V61" s="42">
        <v>0.75</v>
      </c>
      <c r="W61" s="42">
        <f>IFERROR(Tabla5[[#This Row],[TOTAL VENTA 38 SEMANA]]/Tabla5[[#This Row],[VENTA ACUM 38]],0)</f>
        <v>0.75</v>
      </c>
      <c r="X61" s="42" t="e">
        <f>VLOOKUP(Tabla5[[#This Row],[CLAVE]],[1]!QMI_5_SEMANA_SEP_22[[CLAVE]:[SHARE CADENA S2]],21,0)</f>
        <v>#REF!</v>
      </c>
      <c r="Y61" s="55" t="s">
        <v>724</v>
      </c>
      <c r="Z61" s="46">
        <f>+Tabla5[[#This Row],[VENTA ACUM 38]]+Tabla5[[#This Row],[venta total 39 acum]]</f>
        <v>23</v>
      </c>
      <c r="AA61" s="46">
        <v>13</v>
      </c>
      <c r="AB61" s="46">
        <v>15</v>
      </c>
      <c r="AC61" s="46">
        <v>20</v>
      </c>
      <c r="AD61" s="46">
        <v>3</v>
      </c>
      <c r="AE61" s="46">
        <v>2</v>
      </c>
      <c r="AF61" s="46">
        <v>3</v>
      </c>
      <c r="AG61" s="46">
        <v>27</v>
      </c>
      <c r="AH61" s="42">
        <f>IFERROR(Tabla5[[#This Row],[VENTAS MABE]]/Tabla5[[#This Row],[VENTAS INDURAMA]],0)</f>
        <v>3</v>
      </c>
      <c r="AI61" t="s">
        <v>1675</v>
      </c>
      <c r="AK61" s="42"/>
      <c r="AL61" t="s">
        <v>727</v>
      </c>
      <c r="AM61" s="55" t="s">
        <v>812</v>
      </c>
      <c r="AO61" s="55" t="s">
        <v>419</v>
      </c>
      <c r="AP61">
        <v>13</v>
      </c>
      <c r="AQ61" s="55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f>SUM(Tabla5[[#This Row],[VENTA MABE 1 SEMANA OCT]:[VENTAS OTROS 1 SEMANA OCT]])</f>
        <v>0</v>
      </c>
      <c r="AY61" s="46">
        <v>57.830210670346403</v>
      </c>
      <c r="AZ61" s="55">
        <v>5</v>
      </c>
      <c r="BA61">
        <v>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f>SUM(Tabla5[[#This Row],[VENTA MABE 2 SEMANA OCT]:[VENTAS OTROS 2 SEMANA OCT]])</f>
        <v>8</v>
      </c>
      <c r="BH61" t="s">
        <v>798</v>
      </c>
      <c r="BI61" s="55" t="s">
        <v>1659</v>
      </c>
      <c r="BJ61">
        <v>27.999999999999996</v>
      </c>
      <c r="BK61" s="55">
        <v>3</v>
      </c>
      <c r="BL61">
        <v>1</v>
      </c>
      <c r="BM61">
        <v>0</v>
      </c>
      <c r="BN61">
        <v>0</v>
      </c>
      <c r="BO61">
        <v>0</v>
      </c>
      <c r="BP61">
        <v>4</v>
      </c>
      <c r="BQ61">
        <v>0</v>
      </c>
      <c r="BR61">
        <f>SUM(Tabla5[[#This Row],[VENTA MABE 3 SEMANA OCT]:[VENTAS OTROS 3 SEMANA OCT]])</f>
        <v>8</v>
      </c>
      <c r="BS61" s="42">
        <v>0.35</v>
      </c>
      <c r="BT61" s="55">
        <v>8</v>
      </c>
      <c r="BU61">
        <v>1</v>
      </c>
      <c r="BV61">
        <v>0</v>
      </c>
      <c r="BW61">
        <v>0</v>
      </c>
      <c r="BX61">
        <v>0</v>
      </c>
      <c r="BY61">
        <v>4</v>
      </c>
      <c r="BZ61">
        <v>0</v>
      </c>
      <c r="CA61">
        <f>SUM(Tabla5[[#This Row],[VENTA MABE 4 SEMANA OCT]:[VENTAS OTROS 4 SEMANA OCT]])</f>
        <v>13</v>
      </c>
      <c r="CB61" t="s">
        <v>1679</v>
      </c>
      <c r="CC61" t="s">
        <v>1679</v>
      </c>
      <c r="CD61" t="s">
        <v>1679</v>
      </c>
      <c r="CE61" t="s">
        <v>1679</v>
      </c>
      <c r="CF61" t="s">
        <v>1679</v>
      </c>
      <c r="CG61" t="s">
        <v>1679</v>
      </c>
      <c r="CH61" t="s">
        <v>1679</v>
      </c>
      <c r="CI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0.55172413793103448</v>
      </c>
      <c r="CJ61" t="s">
        <v>1703</v>
      </c>
      <c r="CK61">
        <v>3</v>
      </c>
      <c r="CL61">
        <v>0</v>
      </c>
      <c r="CM61" t="s">
        <v>1679</v>
      </c>
      <c r="CN61">
        <v>0</v>
      </c>
      <c r="CO61">
        <v>0</v>
      </c>
      <c r="CP61">
        <v>0</v>
      </c>
      <c r="CQ61">
        <v>0</v>
      </c>
      <c r="CR61">
        <f>SUM(Tabla5[[#This Row],[VENTA MABE 1 SEMANA NOV]:[VENTAS OTROS 1 SEMANA NOV]])</f>
        <v>3</v>
      </c>
      <c r="CS61">
        <f>IFERROR(VLOOKUP(Tabla5[[#This Row],[CLAVE]],[2]VENTAS!$F$2:$L$1501,2,0),0)</f>
        <v>6</v>
      </c>
      <c r="CT61">
        <f>IFERROR(VLOOKUP(Tabla5[[#This Row],[CLAVE]],[2]VENTAS!$F$2:$L$1501,3,0),0)</f>
        <v>0</v>
      </c>
      <c r="CU61">
        <f>IFERROR(VLOOKUP(Tabla5[[#This Row],[CLAVE]],[2]VENTAS!$F$2:$L$1501,4,0),0)</f>
        <v>0</v>
      </c>
      <c r="CV61">
        <f>IFERROR(VLOOKUP(Tabla5[[#This Row],[CLAVE]],[2]VENTAS!$F$2:$L$1501,5,0),0)</f>
        <v>0</v>
      </c>
      <c r="CW61">
        <f>IFERROR(VLOOKUP(Tabla5[[#This Row],[CLAVE]],[2]VENTAS!$F$2:$L$1501,6,0),0)</f>
        <v>0</v>
      </c>
      <c r="CX61">
        <f>IFERROR(VLOOKUP(Tabla5[[#This Row],[CLAVE]],[2]VENTAS!$F$2:$L$1501,7,0),0)</f>
        <v>0</v>
      </c>
      <c r="CY61">
        <f>IFERROR(VLOOKUP(Tabla5[[#This Row],[CLAVE]],[2]VENTAS!$F$2:$R$1501,13,0),0)</f>
        <v>0</v>
      </c>
      <c r="CZ61">
        <f>SUM(Tabla5[[#This Row],[VENTA MABE 2 SEMANA NOV]:[VENTAS OTROS 2 SEMANA NOV]])</f>
        <v>6</v>
      </c>
      <c r="DA61" s="46">
        <v>64.705805705720806</v>
      </c>
    </row>
    <row r="62" spans="1:105" hidden="1" x14ac:dyDescent="0.3">
      <c r="A62" t="str">
        <f>CONCATENATE(Tabla5[[#This Row],[TIENDA HMPV]],Tabla5[[#This Row],[LINEA]])</f>
        <v>956 - ALM ESPAÑA CALIFORNIAREFRIGERACIÓN</v>
      </c>
      <c r="B62" t="s">
        <v>47</v>
      </c>
      <c r="C62" s="55" t="s">
        <v>48</v>
      </c>
      <c r="D62" s="55" t="s">
        <v>49</v>
      </c>
      <c r="E62" s="55" t="s">
        <v>50</v>
      </c>
      <c r="F62" s="55" t="s">
        <v>1724</v>
      </c>
      <c r="G62" t="s">
        <v>29</v>
      </c>
      <c r="H62" s="42">
        <f>IFERROR(Tabla5[[#This Row],[VENTAS MABE]]/Tabla5[[#This Row],[CUOTA]],0)</f>
        <v>0.38805970149253732</v>
      </c>
      <c r="I62">
        <v>67</v>
      </c>
      <c r="J62">
        <v>26</v>
      </c>
      <c r="K62">
        <v>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V62" s="42">
        <v>0.74285714285714288</v>
      </c>
      <c r="W62" s="42">
        <f>IFERROR(Tabla5[[#This Row],[TOTAL VENTA 38 SEMANA]]/Tabla5[[#This Row],[VENTA ACUM 38]],0)</f>
        <v>0.74285714285714288</v>
      </c>
      <c r="X62" s="42" t="e">
        <f>VLOOKUP(Tabla5[[#This Row],[CLAVE]],[1]!QMI_5_SEMANA_SEP_22[[CLAVE]:[SHARE CADENA S2]],21,0)</f>
        <v>#REF!</v>
      </c>
      <c r="Y62" s="55" t="s">
        <v>724</v>
      </c>
      <c r="Z62" s="46">
        <f>+Tabla5[[#This Row],[VENTA ACUM 38]]+Tabla5[[#This Row],[venta total 39 acum]]</f>
        <v>36</v>
      </c>
      <c r="AA62" s="46">
        <v>18</v>
      </c>
      <c r="AB62" s="46">
        <v>26</v>
      </c>
      <c r="AC62" s="46">
        <v>35</v>
      </c>
      <c r="AD62" s="46">
        <v>1</v>
      </c>
      <c r="AE62" s="46">
        <v>1</v>
      </c>
      <c r="AF62" s="46">
        <v>1</v>
      </c>
      <c r="AG62" s="46">
        <v>19</v>
      </c>
      <c r="AH62" s="42">
        <f>IFERROR(Tabla5[[#This Row],[VENTAS MABE]]/Tabla5[[#This Row],[VENTAS INDURAMA]],0)</f>
        <v>2.8888888888888888</v>
      </c>
      <c r="AI62" t="s">
        <v>1675</v>
      </c>
      <c r="AK62" s="42"/>
      <c r="AL62" t="s">
        <v>727</v>
      </c>
      <c r="AM62" s="55" t="s">
        <v>812</v>
      </c>
      <c r="AO62" s="55" t="s">
        <v>419</v>
      </c>
      <c r="AP62">
        <v>25</v>
      </c>
      <c r="AQ62" s="55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f>SUM(Tabla5[[#This Row],[VENTA MABE 1 SEMANA OCT]:[VENTAS OTROS 1 SEMANA OCT]])</f>
        <v>0</v>
      </c>
      <c r="AY62" s="46">
        <v>67.066126138100614</v>
      </c>
      <c r="AZ62" s="55">
        <v>11</v>
      </c>
      <c r="BA62">
        <v>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f>SUM(Tabla5[[#This Row],[VENTA MABE 2 SEMANA OCT]:[VENTAS OTROS 2 SEMANA OCT]])</f>
        <v>14</v>
      </c>
      <c r="BH62" t="s">
        <v>798</v>
      </c>
      <c r="BI62" s="55" t="s">
        <v>1659</v>
      </c>
      <c r="BJ62">
        <v>27.999999999999996</v>
      </c>
      <c r="BK62" s="55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f>SUM(Tabla5[[#This Row],[VENTA MABE 3 SEMANA OCT]:[VENTAS OTROS 3 SEMANA OCT]])</f>
        <v>0</v>
      </c>
      <c r="BS62" s="42">
        <v>0.5</v>
      </c>
      <c r="BT62" s="55">
        <v>8</v>
      </c>
      <c r="BU62">
        <v>2</v>
      </c>
      <c r="BV62">
        <v>0</v>
      </c>
      <c r="BW62">
        <v>0</v>
      </c>
      <c r="BX62">
        <v>0</v>
      </c>
      <c r="BY62">
        <v>0</v>
      </c>
      <c r="BZ62">
        <v>0</v>
      </c>
      <c r="CA62">
        <f>SUM(Tabla5[[#This Row],[VENTA MABE 4 SEMANA OCT]:[VENTAS OTROS 4 SEMANA OCT]])</f>
        <v>10</v>
      </c>
      <c r="CB62" t="s">
        <v>1679</v>
      </c>
      <c r="CC62" t="s">
        <v>1679</v>
      </c>
      <c r="CD62" t="s">
        <v>1679</v>
      </c>
      <c r="CE62" t="s">
        <v>1679</v>
      </c>
      <c r="CF62" t="s">
        <v>1679</v>
      </c>
      <c r="CG62" t="s">
        <v>1679</v>
      </c>
      <c r="CH62" t="s">
        <v>1679</v>
      </c>
      <c r="CI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0.79166666666666663</v>
      </c>
      <c r="CJ62" t="s">
        <v>1703</v>
      </c>
      <c r="CK62">
        <v>7</v>
      </c>
      <c r="CL62">
        <v>2</v>
      </c>
      <c r="CM62" t="s">
        <v>1679</v>
      </c>
      <c r="CN62">
        <v>0</v>
      </c>
      <c r="CO62">
        <v>0</v>
      </c>
      <c r="CP62">
        <v>0</v>
      </c>
      <c r="CQ62">
        <v>0</v>
      </c>
      <c r="CR62">
        <f>SUM(Tabla5[[#This Row],[VENTA MABE 1 SEMANA NOV]:[VENTAS OTROS 1 SEMANA NOV]])</f>
        <v>9</v>
      </c>
      <c r="CS62">
        <f>IFERROR(VLOOKUP(Tabla5[[#This Row],[CLAVE]],[2]VENTAS!$F$2:$L$1501,2,0),0)</f>
        <v>6</v>
      </c>
      <c r="CT62">
        <f>IFERROR(VLOOKUP(Tabla5[[#This Row],[CLAVE]],[2]VENTAS!$F$2:$L$1501,3,0),0)</f>
        <v>3</v>
      </c>
      <c r="CU62">
        <f>IFERROR(VLOOKUP(Tabla5[[#This Row],[CLAVE]],[2]VENTAS!$F$2:$L$1501,4,0),0)</f>
        <v>0</v>
      </c>
      <c r="CV62">
        <f>IFERROR(VLOOKUP(Tabla5[[#This Row],[CLAVE]],[2]VENTAS!$F$2:$L$1501,5,0),0)</f>
        <v>0</v>
      </c>
      <c r="CW62">
        <f>IFERROR(VLOOKUP(Tabla5[[#This Row],[CLAVE]],[2]VENTAS!$F$2:$L$1501,6,0),0)</f>
        <v>0</v>
      </c>
      <c r="CX62">
        <f>IFERROR(VLOOKUP(Tabla5[[#This Row],[CLAVE]],[2]VENTAS!$F$2:$L$1501,7,0),0)</f>
        <v>0</v>
      </c>
      <c r="CY62">
        <f>IFERROR(VLOOKUP(Tabla5[[#This Row],[CLAVE]],[2]VENTAS!$F$2:$R$1501,13,0),0)</f>
        <v>0</v>
      </c>
      <c r="CZ62">
        <f>SUM(Tabla5[[#This Row],[VENTA MABE 2 SEMANA NOV]:[VENTAS OTROS 2 SEMANA NOV]])</f>
        <v>9</v>
      </c>
      <c r="DA62" s="46">
        <v>100</v>
      </c>
    </row>
    <row r="63" spans="1:105" hidden="1" x14ac:dyDescent="0.3">
      <c r="A63" t="str">
        <f>CONCATENATE(Tabla5[[#This Row],[TIENDA HMPV]],Tabla5[[#This Row],[LINEA]])</f>
        <v>616 - GYE.CALIFORNIA IIAIRES</v>
      </c>
      <c r="B63" t="s">
        <v>47</v>
      </c>
      <c r="C63" s="55" t="s">
        <v>48</v>
      </c>
      <c r="D63" s="55" t="s">
        <v>51</v>
      </c>
      <c r="E63" s="55" t="s">
        <v>52</v>
      </c>
      <c r="F63" s="55" t="s">
        <v>1724</v>
      </c>
      <c r="G63" t="s">
        <v>25</v>
      </c>
      <c r="H63" s="42">
        <f>IFERROR(Tabla5[[#This Row],[VENTAS MABE]]/Tabla5[[#This Row],[CUOTA]],0)</f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V63" s="42">
        <v>0</v>
      </c>
      <c r="W63" s="42">
        <f>IFERROR(Tabla5[[#This Row],[TOTAL VENTA 38 SEMANA]]/Tabla5[[#This Row],[VENTA ACUM 38]],0)</f>
        <v>0</v>
      </c>
      <c r="X63" s="42" t="e">
        <f>VLOOKUP(Tabla5[[#This Row],[CLAVE]],[1]!QMI_5_SEMANA_SEP_22[[CLAVE]:[SHARE CADENA S2]],21,0)</f>
        <v>#REF!</v>
      </c>
      <c r="Y63" s="55" t="s">
        <v>757</v>
      </c>
      <c r="Z63" s="46">
        <f>+Tabla5[[#This Row],[VENTA ACUM 38]]+Tabla5[[#This Row],[venta total 39 acum]]</f>
        <v>0</v>
      </c>
      <c r="AA63" s="46">
        <v>0</v>
      </c>
      <c r="AB63" s="46">
        <v>0</v>
      </c>
      <c r="AC63" s="46">
        <v>0</v>
      </c>
      <c r="AD63" s="46">
        <v>0</v>
      </c>
      <c r="AE63" s="46">
        <v>0</v>
      </c>
      <c r="AF63" s="46">
        <v>0</v>
      </c>
      <c r="AG63" s="46">
        <v>0</v>
      </c>
      <c r="AH63" s="42">
        <f>IFERROR(Tabla5[[#This Row],[VENTAS MABE]]/Tabla5[[#This Row],[VENTAS INDURAMA]],0)</f>
        <v>0</v>
      </c>
      <c r="AI63" t="s">
        <v>1675</v>
      </c>
      <c r="AK63" s="42"/>
      <c r="AL63" t="s">
        <v>727</v>
      </c>
      <c r="AM63" s="55" t="s">
        <v>821</v>
      </c>
      <c r="AO63" s="55" t="s">
        <v>419</v>
      </c>
      <c r="AP63">
        <v>0</v>
      </c>
      <c r="AQ63" s="55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f>SUM(Tabla5[[#This Row],[VENTA MABE 1 SEMANA OCT]:[VENTAS OTROS 1 SEMANA OCT]])</f>
        <v>0</v>
      </c>
      <c r="AY63" s="46">
        <v>0</v>
      </c>
      <c r="AZ63" s="55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f>SUM(Tabla5[[#This Row],[VENTA MABE 2 SEMANA OCT]:[VENTAS OTROS 2 SEMANA OCT]])</f>
        <v>0</v>
      </c>
      <c r="BH63" t="s">
        <v>987</v>
      </c>
      <c r="BI63" s="55" t="s">
        <v>1659</v>
      </c>
      <c r="BJ63">
        <v>6</v>
      </c>
      <c r="BK63" s="55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f>SUM(Tabla5[[#This Row],[VENTA MABE 3 SEMANA OCT]:[VENTAS OTROS 3 SEMANA OCT]])</f>
        <v>0</v>
      </c>
      <c r="BS63" s="42">
        <v>0</v>
      </c>
      <c r="BT63" s="55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f>SUM(Tabla5[[#This Row],[VENTA MABE 4 SEMANA OCT]:[VENTAS OTROS 4 SEMANA OCT]])</f>
        <v>0</v>
      </c>
      <c r="CB63" t="s">
        <v>1679</v>
      </c>
      <c r="CC63" t="s">
        <v>1679</v>
      </c>
      <c r="CD63" t="s">
        <v>1679</v>
      </c>
      <c r="CE63" t="s">
        <v>1679</v>
      </c>
      <c r="CF63" t="s">
        <v>1679</v>
      </c>
      <c r="CG63" t="s">
        <v>1679</v>
      </c>
      <c r="CH63" t="s">
        <v>1679</v>
      </c>
      <c r="CI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3" s="66">
        <v>0</v>
      </c>
      <c r="CK63">
        <v>0</v>
      </c>
      <c r="CL63">
        <v>0</v>
      </c>
      <c r="CM63" t="s">
        <v>1679</v>
      </c>
      <c r="CN63">
        <v>0</v>
      </c>
      <c r="CO63">
        <v>0</v>
      </c>
      <c r="CP63">
        <v>0</v>
      </c>
      <c r="CQ63">
        <v>0</v>
      </c>
      <c r="CR63">
        <f>SUM(Tabla5[[#This Row],[VENTA MABE 1 SEMANA NOV]:[VENTAS OTROS 1 SEMANA NOV]])</f>
        <v>0</v>
      </c>
      <c r="CS63">
        <f>IFERROR(VLOOKUP(Tabla5[[#This Row],[CLAVE]],[2]VENTAS!$F$2:$L$1501,2,0),0)</f>
        <v>0</v>
      </c>
      <c r="CT63">
        <f>IFERROR(VLOOKUP(Tabla5[[#This Row],[CLAVE]],[2]VENTAS!$F$2:$L$1501,3,0),0)</f>
        <v>0</v>
      </c>
      <c r="CU63">
        <f>IFERROR(VLOOKUP(Tabla5[[#This Row],[CLAVE]],[2]VENTAS!$F$2:$L$1501,4,0),0)</f>
        <v>0</v>
      </c>
      <c r="CV63">
        <f>IFERROR(VLOOKUP(Tabla5[[#This Row],[CLAVE]],[2]VENTAS!$F$2:$L$1501,5,0),0)</f>
        <v>0</v>
      </c>
      <c r="CW63">
        <f>IFERROR(VLOOKUP(Tabla5[[#This Row],[CLAVE]],[2]VENTAS!$F$2:$L$1501,6,0),0)</f>
        <v>0</v>
      </c>
      <c r="CX63">
        <f>IFERROR(VLOOKUP(Tabla5[[#This Row],[CLAVE]],[2]VENTAS!$F$2:$L$1501,7,0),0)</f>
        <v>0</v>
      </c>
      <c r="CY63">
        <f>IFERROR(VLOOKUP(Tabla5[[#This Row],[CLAVE]],[2]VENTAS!$F$2:$R$1501,13,0),0)</f>
        <v>0</v>
      </c>
      <c r="CZ63">
        <f>SUM(Tabla5[[#This Row],[VENTA MABE 2 SEMANA NOV]:[VENTAS OTROS 2 SEMANA NOV]])</f>
        <v>0</v>
      </c>
      <c r="DA63" s="46">
        <v>0</v>
      </c>
    </row>
    <row r="64" spans="1:105" hidden="1" x14ac:dyDescent="0.3">
      <c r="A64" t="str">
        <f>CONCATENATE(Tabla5[[#This Row],[TIENDA HMPV]],Tabla5[[#This Row],[LINEA]])</f>
        <v>616 - GYE.CALIFORNIA IICOCINAS</v>
      </c>
      <c r="B64" t="s">
        <v>47</v>
      </c>
      <c r="C64" s="55" t="s">
        <v>48</v>
      </c>
      <c r="D64" s="55" t="s">
        <v>51</v>
      </c>
      <c r="E64" s="55" t="s">
        <v>52</v>
      </c>
      <c r="F64" s="55" t="s">
        <v>1724</v>
      </c>
      <c r="G64" t="s">
        <v>26</v>
      </c>
      <c r="H64" s="42">
        <f>IFERROR(Tabla5[[#This Row],[VENTAS MABE]]/Tabla5[[#This Row],[CUOTA]],0)</f>
        <v>1.2</v>
      </c>
      <c r="I64">
        <v>5</v>
      </c>
      <c r="J64">
        <v>6</v>
      </c>
      <c r="K64">
        <v>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 s="42">
        <v>0.75</v>
      </c>
      <c r="W64" s="42">
        <f>IFERROR(Tabla5[[#This Row],[TOTAL VENTA 38 SEMANA]]/Tabla5[[#This Row],[VENTA ACUM 38]],0)</f>
        <v>0.75</v>
      </c>
      <c r="X64" s="42" t="e">
        <f>VLOOKUP(Tabla5[[#This Row],[CLAVE]],[1]!QMI_5_SEMANA_SEP_22[[CLAVE]:[SHARE CADENA S2]],21,0)</f>
        <v>#REF!</v>
      </c>
      <c r="Y64" s="55" t="s">
        <v>757</v>
      </c>
      <c r="Z64" s="46">
        <f>+Tabla5[[#This Row],[VENTA ACUM 38]]+Tabla5[[#This Row],[venta total 39 acum]]</f>
        <v>16</v>
      </c>
      <c r="AA64" s="46">
        <v>3</v>
      </c>
      <c r="AB64" s="46">
        <v>6</v>
      </c>
      <c r="AC64" s="46">
        <v>8</v>
      </c>
      <c r="AD64" s="46">
        <v>8</v>
      </c>
      <c r="AE64" s="46">
        <v>6</v>
      </c>
      <c r="AF64" s="46">
        <v>8</v>
      </c>
      <c r="AG64" s="46">
        <v>9</v>
      </c>
      <c r="AH64" s="42">
        <f>IFERROR(Tabla5[[#This Row],[VENTAS MABE]]/Tabla5[[#This Row],[VENTAS INDURAMA]],0)</f>
        <v>1.5</v>
      </c>
      <c r="AI64" t="s">
        <v>1675</v>
      </c>
      <c r="AK64" s="42"/>
      <c r="AL64" t="s">
        <v>727</v>
      </c>
      <c r="AM64" s="55" t="s">
        <v>821</v>
      </c>
      <c r="AO64" s="55" t="s">
        <v>419</v>
      </c>
      <c r="AP64">
        <v>5</v>
      </c>
      <c r="AQ64" s="55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f>SUM(Tabla5[[#This Row],[VENTA MABE 1 SEMANA OCT]:[VENTAS OTROS 1 SEMANA OCT]])</f>
        <v>0</v>
      </c>
      <c r="AY64" s="46">
        <v>6.6392946595168851</v>
      </c>
      <c r="AZ64" s="55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f>SUM(Tabla5[[#This Row],[VENTA MABE 2 SEMANA OCT]:[VENTAS OTROS 2 SEMANA OCT]])</f>
        <v>0</v>
      </c>
      <c r="BH64" t="s">
        <v>987</v>
      </c>
      <c r="BI64" s="55" t="s">
        <v>1659</v>
      </c>
      <c r="BJ64">
        <v>6</v>
      </c>
      <c r="BK64" s="55">
        <v>1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f>SUM(Tabla5[[#This Row],[VENTA MABE 3 SEMANA OCT]:[VENTAS OTROS 3 SEMANA OCT]])</f>
        <v>2</v>
      </c>
      <c r="BS64" s="42">
        <v>0.42</v>
      </c>
      <c r="BT64" s="55">
        <v>3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f>SUM(Tabla5[[#This Row],[VENTA MABE 4 SEMANA OCT]:[VENTAS OTROS 4 SEMANA OCT]])</f>
        <v>4</v>
      </c>
      <c r="CB64" t="s">
        <v>1679</v>
      </c>
      <c r="CC64" t="s">
        <v>1679</v>
      </c>
      <c r="CD64" t="s">
        <v>1679</v>
      </c>
      <c r="CE64" t="s">
        <v>1679</v>
      </c>
      <c r="CF64" t="s">
        <v>1679</v>
      </c>
      <c r="CG64" t="s">
        <v>1679</v>
      </c>
      <c r="CH64" t="s">
        <v>1679</v>
      </c>
      <c r="CI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64" t="s">
        <v>1703</v>
      </c>
      <c r="CK64">
        <v>1</v>
      </c>
      <c r="CL64">
        <v>2</v>
      </c>
      <c r="CM64" t="s">
        <v>1679</v>
      </c>
      <c r="CN64">
        <v>0</v>
      </c>
      <c r="CO64">
        <v>0</v>
      </c>
      <c r="CP64">
        <v>0</v>
      </c>
      <c r="CQ64">
        <v>0</v>
      </c>
      <c r="CR64">
        <f>SUM(Tabla5[[#This Row],[VENTA MABE 1 SEMANA NOV]:[VENTAS OTROS 1 SEMANA NOV]])</f>
        <v>3</v>
      </c>
      <c r="CS64">
        <f>IFERROR(VLOOKUP(Tabla5[[#This Row],[CLAVE]],[2]VENTAS!$F$2:$L$1501,2,0),0)</f>
        <v>1</v>
      </c>
      <c r="CT64">
        <f>IFERROR(VLOOKUP(Tabla5[[#This Row],[CLAVE]],[2]VENTAS!$F$2:$L$1501,3,0),0)</f>
        <v>1</v>
      </c>
      <c r="CU64">
        <f>IFERROR(VLOOKUP(Tabla5[[#This Row],[CLAVE]],[2]VENTAS!$F$2:$L$1501,4,0),0)</f>
        <v>0</v>
      </c>
      <c r="CV64">
        <f>IFERROR(VLOOKUP(Tabla5[[#This Row],[CLAVE]],[2]VENTAS!$F$2:$L$1501,5,0),0)</f>
        <v>0</v>
      </c>
      <c r="CW64">
        <f>IFERROR(VLOOKUP(Tabla5[[#This Row],[CLAVE]],[2]VENTAS!$F$2:$L$1501,6,0),0)</f>
        <v>0</v>
      </c>
      <c r="CX64">
        <f>IFERROR(VLOOKUP(Tabla5[[#This Row],[CLAVE]],[2]VENTAS!$F$2:$L$1501,7,0),0)</f>
        <v>0</v>
      </c>
      <c r="CY64">
        <f>IFERROR(VLOOKUP(Tabla5[[#This Row],[CLAVE]],[2]VENTAS!$F$2:$R$1501,13,0),0)</f>
        <v>0</v>
      </c>
      <c r="CZ64">
        <f>SUM(Tabla5[[#This Row],[VENTA MABE 2 SEMANA NOV]:[VENTAS OTROS 2 SEMANA NOV]])</f>
        <v>2</v>
      </c>
      <c r="DA64" s="46">
        <v>11</v>
      </c>
    </row>
    <row r="65" spans="1:105" hidden="1" x14ac:dyDescent="0.3">
      <c r="A65" t="str">
        <f>CONCATENATE(Tabla5[[#This Row],[TIENDA HMPV]],Tabla5[[#This Row],[LINEA]])</f>
        <v>616 - GYE.CALIFORNIA IIEMPOTRE</v>
      </c>
      <c r="B65" t="s">
        <v>47</v>
      </c>
      <c r="C65" s="55" t="s">
        <v>48</v>
      </c>
      <c r="D65" s="55" t="s">
        <v>51</v>
      </c>
      <c r="E65" s="55" t="s">
        <v>52</v>
      </c>
      <c r="F65" s="55" t="s">
        <v>1724</v>
      </c>
      <c r="G65" t="s">
        <v>32</v>
      </c>
      <c r="H65" s="42">
        <f>IFERROR(Tabla5[[#This Row],[VENTAS MABE]]/Tabla5[[#This Row],[CUOTA]],0)</f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 s="42">
        <v>0</v>
      </c>
      <c r="W65" s="42">
        <f>IFERROR(Tabla5[[#This Row],[TOTAL VENTA 38 SEMANA]]/Tabla5[[#This Row],[VENTA ACUM 38]],0)</f>
        <v>0</v>
      </c>
      <c r="X65" s="42" t="e">
        <f>VLOOKUP(Tabla5[[#This Row],[CLAVE]],[1]!QMI_5_SEMANA_SEP_22[[CLAVE]:[SHARE CADENA S2]],21,0)</f>
        <v>#REF!</v>
      </c>
      <c r="Y65" s="55" t="s">
        <v>757</v>
      </c>
      <c r="Z65" s="46">
        <f>+Tabla5[[#This Row],[VENTA ACUM 38]]+Tabla5[[#This Row],[venta total 39 acum]]</f>
        <v>0</v>
      </c>
      <c r="AA65" s="46">
        <v>0</v>
      </c>
      <c r="AB65" s="46">
        <v>0</v>
      </c>
      <c r="AC65" s="46">
        <v>0</v>
      </c>
      <c r="AD65" s="46">
        <v>0</v>
      </c>
      <c r="AE65" s="46">
        <v>0</v>
      </c>
      <c r="AF65" s="46">
        <v>0</v>
      </c>
      <c r="AG65" s="46">
        <v>0</v>
      </c>
      <c r="AH65" s="42">
        <f>IFERROR(Tabla5[[#This Row],[VENTAS MABE]]/Tabla5[[#This Row],[VENTAS INDURAMA]],0)</f>
        <v>0</v>
      </c>
      <c r="AI65" t="s">
        <v>1675</v>
      </c>
      <c r="AK65" s="42"/>
      <c r="AL65" t="s">
        <v>727</v>
      </c>
      <c r="AM65" s="55" t="s">
        <v>821</v>
      </c>
      <c r="AO65" s="55" t="s">
        <v>419</v>
      </c>
      <c r="AP65">
        <v>0</v>
      </c>
      <c r="AQ65" s="5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f>SUM(Tabla5[[#This Row],[VENTA MABE 1 SEMANA OCT]:[VENTAS OTROS 1 SEMANA OCT]])</f>
        <v>0</v>
      </c>
      <c r="AY65" s="46">
        <v>0</v>
      </c>
      <c r="AZ65" s="5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f>SUM(Tabla5[[#This Row],[VENTA MABE 2 SEMANA OCT]:[VENTAS OTROS 2 SEMANA OCT]])</f>
        <v>0</v>
      </c>
      <c r="BH65" t="s">
        <v>987</v>
      </c>
      <c r="BI65" s="55" t="s">
        <v>1659</v>
      </c>
      <c r="BJ65">
        <v>6</v>
      </c>
      <c r="BK65" s="5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f>SUM(Tabla5[[#This Row],[VENTA MABE 3 SEMANA OCT]:[VENTAS OTROS 3 SEMANA OCT]])</f>
        <v>0</v>
      </c>
      <c r="BS65" s="42">
        <v>0</v>
      </c>
      <c r="BT65" s="5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f>SUM(Tabla5[[#This Row],[VENTA MABE 4 SEMANA OCT]:[VENTAS OTROS 4 SEMANA OCT]])</f>
        <v>0</v>
      </c>
      <c r="CB65" t="s">
        <v>1679</v>
      </c>
      <c r="CC65" t="s">
        <v>1679</v>
      </c>
      <c r="CD65" t="s">
        <v>1679</v>
      </c>
      <c r="CE65" t="s">
        <v>1679</v>
      </c>
      <c r="CF65" t="s">
        <v>1679</v>
      </c>
      <c r="CG65" t="s">
        <v>1679</v>
      </c>
      <c r="CH65" t="s">
        <v>1679</v>
      </c>
      <c r="CI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5" s="66">
        <v>0</v>
      </c>
      <c r="CK65">
        <v>0</v>
      </c>
      <c r="CL65">
        <v>0</v>
      </c>
      <c r="CM65" t="s">
        <v>1679</v>
      </c>
      <c r="CN65">
        <v>0</v>
      </c>
      <c r="CO65">
        <v>0</v>
      </c>
      <c r="CP65">
        <v>0</v>
      </c>
      <c r="CQ65">
        <v>0</v>
      </c>
      <c r="CR65">
        <f>SUM(Tabla5[[#This Row],[VENTA MABE 1 SEMANA NOV]:[VENTAS OTROS 1 SEMANA NOV]])</f>
        <v>0</v>
      </c>
      <c r="CS65">
        <f>IFERROR(VLOOKUP(Tabla5[[#This Row],[CLAVE]],[2]VENTAS!$F$2:$L$1501,2,0),0)</f>
        <v>0</v>
      </c>
      <c r="CT65">
        <f>IFERROR(VLOOKUP(Tabla5[[#This Row],[CLAVE]],[2]VENTAS!$F$2:$L$1501,3,0),0)</f>
        <v>0</v>
      </c>
      <c r="CU65">
        <f>IFERROR(VLOOKUP(Tabla5[[#This Row],[CLAVE]],[2]VENTAS!$F$2:$L$1501,4,0),0)</f>
        <v>0</v>
      </c>
      <c r="CV65">
        <f>IFERROR(VLOOKUP(Tabla5[[#This Row],[CLAVE]],[2]VENTAS!$F$2:$L$1501,5,0),0)</f>
        <v>0</v>
      </c>
      <c r="CW65">
        <f>IFERROR(VLOOKUP(Tabla5[[#This Row],[CLAVE]],[2]VENTAS!$F$2:$L$1501,6,0),0)</f>
        <v>0</v>
      </c>
      <c r="CX65">
        <f>IFERROR(VLOOKUP(Tabla5[[#This Row],[CLAVE]],[2]VENTAS!$F$2:$L$1501,7,0),0)</f>
        <v>0</v>
      </c>
      <c r="CY65">
        <f>IFERROR(VLOOKUP(Tabla5[[#This Row],[CLAVE]],[2]VENTAS!$F$2:$R$1501,13,0),0)</f>
        <v>0</v>
      </c>
      <c r="CZ65">
        <f>SUM(Tabla5[[#This Row],[VENTA MABE 2 SEMANA NOV]:[VENTAS OTROS 2 SEMANA NOV]])</f>
        <v>0</v>
      </c>
      <c r="DA65" s="46">
        <v>0</v>
      </c>
    </row>
    <row r="66" spans="1:105" hidden="1" x14ac:dyDescent="0.3">
      <c r="A66" t="str">
        <f>CONCATENATE(Tabla5[[#This Row],[TIENDA HMPV]],Tabla5[[#This Row],[LINEA]])</f>
        <v>616 - GYE.CALIFORNIA IIGLOBALES</v>
      </c>
      <c r="B66" t="s">
        <v>47</v>
      </c>
      <c r="C66" s="55" t="s">
        <v>48</v>
      </c>
      <c r="D66" s="55" t="s">
        <v>51</v>
      </c>
      <c r="E66" s="55" t="s">
        <v>52</v>
      </c>
      <c r="F66" s="55" t="s">
        <v>1724</v>
      </c>
      <c r="G66" t="s">
        <v>27</v>
      </c>
      <c r="H66" s="42">
        <f>IFERROR(Tabla5[[#This Row],[VENTAS MABE]]/Tabla5[[#This Row],[CUOTA]],0)</f>
        <v>0</v>
      </c>
      <c r="I66">
        <v>0</v>
      </c>
      <c r="J66">
        <v>0</v>
      </c>
      <c r="K66">
        <v>6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V66" s="42">
        <v>0</v>
      </c>
      <c r="W66" s="42">
        <f>IFERROR(Tabla5[[#This Row],[TOTAL VENTA 38 SEMANA]]/Tabla5[[#This Row],[VENTA ACUM 38]],0)</f>
        <v>0</v>
      </c>
      <c r="X66" s="42" t="e">
        <f>VLOOKUP(Tabla5[[#This Row],[CLAVE]],[1]!QMI_5_SEMANA_SEP_22[[CLAVE]:[SHARE CADENA S2]],21,0)</f>
        <v>#REF!</v>
      </c>
      <c r="Y66" s="55" t="s">
        <v>757</v>
      </c>
      <c r="Z66" s="46">
        <f>+Tabla5[[#This Row],[VENTA ACUM 38]]+Tabla5[[#This Row],[venta total 39 acum]]</f>
        <v>6</v>
      </c>
      <c r="AA66" s="46">
        <v>0</v>
      </c>
      <c r="AB66" s="46">
        <v>0</v>
      </c>
      <c r="AC66" s="46">
        <v>3</v>
      </c>
      <c r="AD66" s="46">
        <v>3</v>
      </c>
      <c r="AE66" s="46">
        <v>0</v>
      </c>
      <c r="AF66" s="46">
        <v>3</v>
      </c>
      <c r="AG66" s="46">
        <v>0</v>
      </c>
      <c r="AH66" s="42">
        <f>IFERROR(Tabla5[[#This Row],[VENTAS MABE]]/Tabla5[[#This Row],[VENTAS INDURAMA]],0)</f>
        <v>0</v>
      </c>
      <c r="AI66" t="s">
        <v>1675</v>
      </c>
      <c r="AK66" s="42"/>
      <c r="AL66" t="s">
        <v>727</v>
      </c>
      <c r="AM66" s="55" t="s">
        <v>821</v>
      </c>
      <c r="AO66" s="55" t="s">
        <v>419</v>
      </c>
      <c r="AP66">
        <v>2</v>
      </c>
      <c r="AQ66" s="55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f>SUM(Tabla5[[#This Row],[VENTA MABE 1 SEMANA OCT]:[VENTAS OTROS 1 SEMANA OCT]])</f>
        <v>0</v>
      </c>
      <c r="AY66" s="46">
        <v>0</v>
      </c>
      <c r="AZ66" s="55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f>SUM(Tabla5[[#This Row],[VENTA MABE 2 SEMANA OCT]:[VENTAS OTROS 2 SEMANA OCT]])</f>
        <v>0</v>
      </c>
      <c r="BH66" t="s">
        <v>987</v>
      </c>
      <c r="BI66" s="55" t="s">
        <v>1659</v>
      </c>
      <c r="BJ66">
        <v>6</v>
      </c>
      <c r="BK66" s="55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f>SUM(Tabla5[[#This Row],[VENTA MABE 3 SEMANA OCT]:[VENTAS OTROS 3 SEMANA OCT]])</f>
        <v>0</v>
      </c>
      <c r="BS66" s="42">
        <v>0</v>
      </c>
      <c r="BT66" s="55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f>SUM(Tabla5[[#This Row],[VENTA MABE 4 SEMANA OCT]:[VENTAS OTROS 4 SEMANA OCT]])</f>
        <v>0</v>
      </c>
      <c r="CB66" t="s">
        <v>1679</v>
      </c>
      <c r="CC66" t="s">
        <v>1679</v>
      </c>
      <c r="CD66" t="s">
        <v>1679</v>
      </c>
      <c r="CE66" t="s">
        <v>1679</v>
      </c>
      <c r="CF66" t="s">
        <v>1679</v>
      </c>
      <c r="CG66" t="s">
        <v>1679</v>
      </c>
      <c r="CH66" t="s">
        <v>1679</v>
      </c>
      <c r="CI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6" s="66">
        <v>0</v>
      </c>
      <c r="CK66">
        <v>0</v>
      </c>
      <c r="CL66">
        <v>0</v>
      </c>
      <c r="CM66" t="s">
        <v>1679</v>
      </c>
      <c r="CN66">
        <v>0</v>
      </c>
      <c r="CO66">
        <v>0</v>
      </c>
      <c r="CP66">
        <v>0</v>
      </c>
      <c r="CQ66">
        <v>0</v>
      </c>
      <c r="CR66">
        <f>SUM(Tabla5[[#This Row],[VENTA MABE 1 SEMANA NOV]:[VENTAS OTROS 1 SEMANA NOV]])</f>
        <v>0</v>
      </c>
      <c r="CS66">
        <f>IFERROR(VLOOKUP(Tabla5[[#This Row],[CLAVE]],[2]VENTAS!$F$2:$L$1501,2,0),0)</f>
        <v>0</v>
      </c>
      <c r="CT66">
        <f>IFERROR(VLOOKUP(Tabla5[[#This Row],[CLAVE]],[2]VENTAS!$F$2:$L$1501,3,0),0)</f>
        <v>0</v>
      </c>
      <c r="CU66">
        <f>IFERROR(VLOOKUP(Tabla5[[#This Row],[CLAVE]],[2]VENTAS!$F$2:$L$1501,4,0),0)</f>
        <v>0</v>
      </c>
      <c r="CV66">
        <f>IFERROR(VLOOKUP(Tabla5[[#This Row],[CLAVE]],[2]VENTAS!$F$2:$L$1501,5,0),0)</f>
        <v>0</v>
      </c>
      <c r="CW66">
        <f>IFERROR(VLOOKUP(Tabla5[[#This Row],[CLAVE]],[2]VENTAS!$F$2:$L$1501,6,0),0)</f>
        <v>0</v>
      </c>
      <c r="CX66">
        <f>IFERROR(VLOOKUP(Tabla5[[#This Row],[CLAVE]],[2]VENTAS!$F$2:$L$1501,7,0),0)</f>
        <v>0</v>
      </c>
      <c r="CY66">
        <f>IFERROR(VLOOKUP(Tabla5[[#This Row],[CLAVE]],[2]VENTAS!$F$2:$R$1501,13,0),0)</f>
        <v>0</v>
      </c>
      <c r="CZ66">
        <f>SUM(Tabla5[[#This Row],[VENTA MABE 2 SEMANA NOV]:[VENTAS OTROS 2 SEMANA NOV]])</f>
        <v>0</v>
      </c>
      <c r="DA66" s="46">
        <v>0</v>
      </c>
    </row>
    <row r="67" spans="1:105" hidden="1" x14ac:dyDescent="0.3">
      <c r="A67" t="str">
        <f>CONCATENATE(Tabla5[[#This Row],[TIENDA HMPV]],Tabla5[[#This Row],[LINEA]])</f>
        <v>616 - GYE.CALIFORNIA IILAVADO</v>
      </c>
      <c r="B67" t="s">
        <v>47</v>
      </c>
      <c r="C67" s="55" t="s">
        <v>48</v>
      </c>
      <c r="D67" s="55" t="s">
        <v>51</v>
      </c>
      <c r="E67" s="55" t="s">
        <v>52</v>
      </c>
      <c r="F67" s="55" t="s">
        <v>1724</v>
      </c>
      <c r="G67" t="s">
        <v>28</v>
      </c>
      <c r="H67" s="42">
        <f>IFERROR(Tabla5[[#This Row],[VENTAS MABE]]/Tabla5[[#This Row],[CUOTA]],0)</f>
        <v>0.75</v>
      </c>
      <c r="I67">
        <v>8</v>
      </c>
      <c r="J67">
        <v>6</v>
      </c>
      <c r="K67">
        <v>12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V67" s="42">
        <v>0.54545454545454541</v>
      </c>
      <c r="W67" s="42">
        <f>IFERROR(Tabla5[[#This Row],[TOTAL VENTA 38 SEMANA]]/Tabla5[[#This Row],[VENTA ACUM 38]],0)</f>
        <v>0.54545454545454541</v>
      </c>
      <c r="X67" s="42" t="e">
        <f>VLOOKUP(Tabla5[[#This Row],[CLAVE]],[1]!QMI_5_SEMANA_SEP_22[[CLAVE]:[SHARE CADENA S2]],21,0)</f>
        <v>#REF!</v>
      </c>
      <c r="Y67" s="55" t="s">
        <v>757</v>
      </c>
      <c r="Z67" s="46">
        <f>+Tabla5[[#This Row],[VENTA ACUM 38]]+Tabla5[[#This Row],[venta total 39 acum]]</f>
        <v>25</v>
      </c>
      <c r="AA67" s="46">
        <v>6</v>
      </c>
      <c r="AB67" s="46">
        <v>6</v>
      </c>
      <c r="AC67" s="46">
        <v>11</v>
      </c>
      <c r="AD67" s="46">
        <v>14</v>
      </c>
      <c r="AE67" s="46">
        <v>7</v>
      </c>
      <c r="AF67" s="46">
        <v>14</v>
      </c>
      <c r="AG67" s="46">
        <v>13</v>
      </c>
      <c r="AH67" s="42">
        <f>IFERROR(Tabla5[[#This Row],[VENTAS MABE]]/Tabla5[[#This Row],[VENTAS INDURAMA]],0)</f>
        <v>0.5</v>
      </c>
      <c r="AI67" t="s">
        <v>1675</v>
      </c>
      <c r="AK67" s="42"/>
      <c r="AL67" t="s">
        <v>727</v>
      </c>
      <c r="AM67" s="55" t="s">
        <v>821</v>
      </c>
      <c r="AO67" s="55" t="s">
        <v>419</v>
      </c>
      <c r="AP67">
        <v>8</v>
      </c>
      <c r="AQ67" s="55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f>SUM(Tabla5[[#This Row],[VENTA MABE 1 SEMANA OCT]:[VENTAS OTROS 1 SEMANA OCT]])</f>
        <v>0</v>
      </c>
      <c r="AY67" s="46">
        <v>5.767179621314499</v>
      </c>
      <c r="AZ67" s="55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f>SUM(Tabla5[[#This Row],[VENTA MABE 2 SEMANA OCT]:[VENTAS OTROS 2 SEMANA OCT]])</f>
        <v>0</v>
      </c>
      <c r="BH67" t="s">
        <v>987</v>
      </c>
      <c r="BI67" s="55" t="s">
        <v>1659</v>
      </c>
      <c r="BJ67">
        <v>6</v>
      </c>
      <c r="BK67" s="55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f>SUM(Tabla5[[#This Row],[VENTA MABE 3 SEMANA OCT]:[VENTAS OTROS 3 SEMANA OCT]])</f>
        <v>1</v>
      </c>
      <c r="BS67" s="42">
        <v>0.25</v>
      </c>
      <c r="BT67" s="55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f>SUM(Tabla5[[#This Row],[VENTA MABE 4 SEMANA OCT]:[VENTAS OTROS 4 SEMANA OCT]])</f>
        <v>1</v>
      </c>
      <c r="CB67" t="s">
        <v>1679</v>
      </c>
      <c r="CC67" t="s">
        <v>1679</v>
      </c>
      <c r="CD67" t="s">
        <v>1679</v>
      </c>
      <c r="CE67" t="s">
        <v>1679</v>
      </c>
      <c r="CF67" t="s">
        <v>1679</v>
      </c>
      <c r="CG67" t="s">
        <v>1679</v>
      </c>
      <c r="CH67" t="s">
        <v>1679</v>
      </c>
      <c r="CI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67" s="66">
        <v>0</v>
      </c>
      <c r="CK67">
        <v>1</v>
      </c>
      <c r="CL67">
        <v>2</v>
      </c>
      <c r="CM67" t="s">
        <v>1679</v>
      </c>
      <c r="CN67">
        <v>0</v>
      </c>
      <c r="CO67">
        <v>0</v>
      </c>
      <c r="CP67">
        <v>0</v>
      </c>
      <c r="CQ67">
        <v>0</v>
      </c>
      <c r="CR67">
        <f>SUM(Tabla5[[#This Row],[VENTA MABE 1 SEMANA NOV]:[VENTAS OTROS 1 SEMANA NOV]])</f>
        <v>3</v>
      </c>
      <c r="CS67">
        <f>IFERROR(VLOOKUP(Tabla5[[#This Row],[CLAVE]],[2]VENTAS!$F$2:$L$1501,2,0),0)</f>
        <v>1</v>
      </c>
      <c r="CT67">
        <f>IFERROR(VLOOKUP(Tabla5[[#This Row],[CLAVE]],[2]VENTAS!$F$2:$L$1501,3,0),0)</f>
        <v>3</v>
      </c>
      <c r="CU67">
        <f>IFERROR(VLOOKUP(Tabla5[[#This Row],[CLAVE]],[2]VENTAS!$F$2:$L$1501,4,0),0)</f>
        <v>0</v>
      </c>
      <c r="CV67">
        <f>IFERROR(VLOOKUP(Tabla5[[#This Row],[CLAVE]],[2]VENTAS!$F$2:$L$1501,5,0),0)</f>
        <v>0</v>
      </c>
      <c r="CW67">
        <f>IFERROR(VLOOKUP(Tabla5[[#This Row],[CLAVE]],[2]VENTAS!$F$2:$L$1501,6,0),0)</f>
        <v>0</v>
      </c>
      <c r="CX67">
        <f>IFERROR(VLOOKUP(Tabla5[[#This Row],[CLAVE]],[2]VENTAS!$F$2:$L$1501,7,0),0)</f>
        <v>0</v>
      </c>
      <c r="CY67">
        <f>IFERROR(VLOOKUP(Tabla5[[#This Row],[CLAVE]],[2]VENTAS!$F$2:$R$1501,13,0),0)</f>
        <v>0</v>
      </c>
      <c r="CZ67">
        <f>SUM(Tabla5[[#This Row],[VENTA MABE 2 SEMANA NOV]:[VENTAS OTROS 2 SEMANA NOV]])</f>
        <v>4</v>
      </c>
      <c r="DA67" s="46">
        <v>2.6214452824156815</v>
      </c>
    </row>
    <row r="68" spans="1:105" hidden="1" x14ac:dyDescent="0.3">
      <c r="A68" t="str">
        <f>CONCATENATE(Tabla5[[#This Row],[TIENDA HMPV]],Tabla5[[#This Row],[LINEA]])</f>
        <v>616 - GYE.CALIFORNIA IIREFRIGERACIÓN</v>
      </c>
      <c r="B68" t="s">
        <v>47</v>
      </c>
      <c r="C68" s="55" t="s">
        <v>48</v>
      </c>
      <c r="D68" s="55" t="s">
        <v>51</v>
      </c>
      <c r="E68" s="55" t="s">
        <v>52</v>
      </c>
      <c r="F68" s="55" t="s">
        <v>1724</v>
      </c>
      <c r="G68" t="s">
        <v>29</v>
      </c>
      <c r="H68" s="42">
        <f>IFERROR(Tabla5[[#This Row],[VENTAS MABE]]/Tabla5[[#This Row],[CUOTA]],0)</f>
        <v>1.75</v>
      </c>
      <c r="I68">
        <v>4</v>
      </c>
      <c r="J68">
        <v>7</v>
      </c>
      <c r="K68">
        <v>9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V68" s="42">
        <v>0.63636363636363635</v>
      </c>
      <c r="W68" s="42">
        <f>IFERROR(Tabla5[[#This Row],[TOTAL VENTA 38 SEMANA]]/Tabla5[[#This Row],[VENTA ACUM 38]],0)</f>
        <v>0.63636363636363635</v>
      </c>
      <c r="X68" s="42" t="e">
        <f>VLOOKUP(Tabla5[[#This Row],[CLAVE]],[1]!QMI_5_SEMANA_SEP_22[[CLAVE]:[SHARE CADENA S2]],21,0)</f>
        <v>#REF!</v>
      </c>
      <c r="Y68" s="55" t="s">
        <v>757</v>
      </c>
      <c r="Z68" s="46">
        <f>+Tabla5[[#This Row],[VENTA ACUM 38]]+Tabla5[[#This Row],[venta total 39 acum]]</f>
        <v>21</v>
      </c>
      <c r="AA68" s="46">
        <v>4</v>
      </c>
      <c r="AB68" s="46">
        <v>7</v>
      </c>
      <c r="AC68" s="46">
        <v>11</v>
      </c>
      <c r="AD68" s="46">
        <v>10</v>
      </c>
      <c r="AE68" s="46">
        <v>5</v>
      </c>
      <c r="AF68" s="46">
        <v>10</v>
      </c>
      <c r="AG68" s="46">
        <v>9</v>
      </c>
      <c r="AH68" s="42">
        <f>IFERROR(Tabla5[[#This Row],[VENTAS MABE]]/Tabla5[[#This Row],[VENTAS INDURAMA]],0)</f>
        <v>0.77777777777777779</v>
      </c>
      <c r="AI68" t="s">
        <v>1675</v>
      </c>
      <c r="AK68" s="42"/>
      <c r="AL68" t="s">
        <v>727</v>
      </c>
      <c r="AM68" s="55" t="s">
        <v>821</v>
      </c>
      <c r="AO68" s="55" t="s">
        <v>419</v>
      </c>
      <c r="AP68">
        <v>6</v>
      </c>
      <c r="AQ68" s="55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f>SUM(Tabla5[[#This Row],[VENTA MABE 1 SEMANA OCT]:[VENTAS OTROS 1 SEMANA OCT]])</f>
        <v>0</v>
      </c>
      <c r="AY68" s="46">
        <v>5.7470984856858625</v>
      </c>
      <c r="AZ68" s="55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f>SUM(Tabla5[[#This Row],[VENTA MABE 2 SEMANA OCT]:[VENTAS OTROS 2 SEMANA OCT]])</f>
        <v>1</v>
      </c>
      <c r="BH68" t="s">
        <v>987</v>
      </c>
      <c r="BI68" s="55" t="s">
        <v>1659</v>
      </c>
      <c r="BJ68">
        <v>6</v>
      </c>
      <c r="BK68" s="55">
        <v>2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f>SUM(Tabla5[[#This Row],[VENTA MABE 3 SEMANA OCT]:[VENTAS OTROS 3 SEMANA OCT]])</f>
        <v>3</v>
      </c>
      <c r="BS68" s="42">
        <v>0.35</v>
      </c>
      <c r="BT68" s="55">
        <v>2</v>
      </c>
      <c r="BU68">
        <v>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f>SUM(Tabla5[[#This Row],[VENTA MABE 4 SEMANA OCT]:[VENTAS OTROS 4 SEMANA OCT]])</f>
        <v>5</v>
      </c>
      <c r="CB68" t="s">
        <v>1679</v>
      </c>
      <c r="CC68" t="s">
        <v>1679</v>
      </c>
      <c r="CD68" t="s">
        <v>1679</v>
      </c>
      <c r="CE68" t="s">
        <v>1679</v>
      </c>
      <c r="CF68" t="s">
        <v>1679</v>
      </c>
      <c r="CG68" t="s">
        <v>1679</v>
      </c>
      <c r="CH68" t="s">
        <v>1679</v>
      </c>
      <c r="CI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0.55555555555555558</v>
      </c>
      <c r="CJ68" t="s">
        <v>1703</v>
      </c>
      <c r="CK68">
        <v>0</v>
      </c>
      <c r="CL68">
        <v>2</v>
      </c>
      <c r="CM68" t="s">
        <v>1679</v>
      </c>
      <c r="CN68">
        <v>0</v>
      </c>
      <c r="CO68">
        <v>0</v>
      </c>
      <c r="CP68">
        <v>0</v>
      </c>
      <c r="CQ68">
        <v>0</v>
      </c>
      <c r="CR68">
        <f>SUM(Tabla5[[#This Row],[VENTA MABE 1 SEMANA NOV]:[VENTAS OTROS 1 SEMANA NOV]])</f>
        <v>2</v>
      </c>
      <c r="CS68">
        <f>IFERROR(VLOOKUP(Tabla5[[#This Row],[CLAVE]],[2]VENTAS!$F$2:$L$1501,2,0),0)</f>
        <v>2</v>
      </c>
      <c r="CT68">
        <f>IFERROR(VLOOKUP(Tabla5[[#This Row],[CLAVE]],[2]VENTAS!$F$2:$L$1501,3,0),0)</f>
        <v>3</v>
      </c>
      <c r="CU68">
        <f>IFERROR(VLOOKUP(Tabla5[[#This Row],[CLAVE]],[2]VENTAS!$F$2:$L$1501,4,0),0)</f>
        <v>0</v>
      </c>
      <c r="CV68">
        <f>IFERROR(VLOOKUP(Tabla5[[#This Row],[CLAVE]],[2]VENTAS!$F$2:$L$1501,5,0),0)</f>
        <v>0</v>
      </c>
      <c r="CW68">
        <f>IFERROR(VLOOKUP(Tabla5[[#This Row],[CLAVE]],[2]VENTAS!$F$2:$L$1501,6,0),0)</f>
        <v>0</v>
      </c>
      <c r="CX68">
        <f>IFERROR(VLOOKUP(Tabla5[[#This Row],[CLAVE]],[2]VENTAS!$F$2:$L$1501,7,0),0)</f>
        <v>0</v>
      </c>
      <c r="CY68">
        <f>IFERROR(VLOOKUP(Tabla5[[#This Row],[CLAVE]],[2]VENTAS!$F$2:$R$1501,13,0),0)</f>
        <v>0</v>
      </c>
      <c r="CZ68">
        <f>SUM(Tabla5[[#This Row],[VENTA MABE 2 SEMANA NOV]:[VENTAS OTROS 2 SEMANA NOV]])</f>
        <v>5</v>
      </c>
      <c r="DA68" s="46">
        <v>6.4965181828230349</v>
      </c>
    </row>
    <row r="69" spans="1:105" hidden="1" x14ac:dyDescent="0.3">
      <c r="A69" t="str">
        <f>CONCATENATE(Tabla5[[#This Row],[TIENDA HMPV]],Tabla5[[#This Row],[LINEA]])</f>
        <v>521 - ALBORADAAIRES</v>
      </c>
      <c r="B69" t="s">
        <v>68</v>
      </c>
      <c r="C69" s="55" t="s">
        <v>69</v>
      </c>
      <c r="D69" s="55" t="s">
        <v>30</v>
      </c>
      <c r="E69" s="55" t="s">
        <v>70</v>
      </c>
      <c r="F69" s="55" t="s">
        <v>1724</v>
      </c>
      <c r="G69" t="s">
        <v>25</v>
      </c>
      <c r="H69" s="42">
        <f>IFERROR(Tabla5[[#This Row],[VENTAS MABE]]/Tabla5[[#This Row],[CUOTA]],0)</f>
        <v>0.5</v>
      </c>
      <c r="I69">
        <v>6</v>
      </c>
      <c r="J69">
        <v>3</v>
      </c>
      <c r="K69">
        <v>4</v>
      </c>
      <c r="L69">
        <v>4</v>
      </c>
      <c r="M69">
        <v>6</v>
      </c>
      <c r="N69">
        <v>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V69" s="42">
        <v>0.25</v>
      </c>
      <c r="W69" s="42">
        <f>IFERROR(Tabla5[[#This Row],[TOTAL VENTA 38 SEMANA]]/Tabla5[[#This Row],[VENTA ACUM 38]],0)</f>
        <v>0.25</v>
      </c>
      <c r="X69" s="42" t="e">
        <f>VLOOKUP(Tabla5[[#This Row],[CLAVE]],[1]!QMI_5_SEMANA_SEP_22[[CLAVE]:[SHARE CADENA S2]],21,0)</f>
        <v>#REF!</v>
      </c>
      <c r="Y69" s="55" t="s">
        <v>724</v>
      </c>
      <c r="Z69" s="46">
        <f>+Tabla5[[#This Row],[VENTA ACUM 38]]+Tabla5[[#This Row],[venta total 39 acum]]</f>
        <v>24</v>
      </c>
      <c r="AA69" s="46">
        <v>2</v>
      </c>
      <c r="AB69" s="46">
        <v>3</v>
      </c>
      <c r="AC69" s="46">
        <v>12</v>
      </c>
      <c r="AD69" s="46">
        <v>12</v>
      </c>
      <c r="AE69" s="46">
        <v>3</v>
      </c>
      <c r="AF69" s="46">
        <v>12</v>
      </c>
      <c r="AG69" s="46">
        <v>5</v>
      </c>
      <c r="AH69" s="42">
        <f>IFERROR(Tabla5[[#This Row],[VENTAS MABE]]/Tabla5[[#This Row],[VENTAS INDURAMA]],0)</f>
        <v>0.75</v>
      </c>
      <c r="AI69" t="s">
        <v>1675</v>
      </c>
      <c r="AK69" s="42"/>
      <c r="AL69" t="s">
        <v>727</v>
      </c>
      <c r="AM69" s="55" t="s">
        <v>760</v>
      </c>
      <c r="AO69" s="55" t="s">
        <v>419</v>
      </c>
      <c r="AP69">
        <v>11</v>
      </c>
      <c r="AQ69" s="55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f>SUM(Tabla5[[#This Row],[VENTA MABE 1 SEMANA OCT]:[VENTAS OTROS 1 SEMANA OCT]])</f>
        <v>0</v>
      </c>
      <c r="AY69" s="46">
        <v>7.2727272727272698</v>
      </c>
      <c r="AZ69" s="55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f>SUM(Tabla5[[#This Row],[VENTA MABE 2 SEMANA OCT]:[VENTAS OTROS 2 SEMANA OCT]])</f>
        <v>1</v>
      </c>
      <c r="BH69" t="s">
        <v>798</v>
      </c>
      <c r="BI69" s="55" t="s">
        <v>1660</v>
      </c>
      <c r="BJ69">
        <v>35.999999999999993</v>
      </c>
      <c r="BK69" s="55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0</v>
      </c>
      <c r="BR69">
        <f>SUM(Tabla5[[#This Row],[VENTA MABE 3 SEMANA OCT]:[VENTAS OTROS 3 SEMANA OCT]])</f>
        <v>1</v>
      </c>
      <c r="BS69" s="42">
        <v>0.17</v>
      </c>
      <c r="BT69" s="55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f>SUM(Tabla5[[#This Row],[VENTA MABE 4 SEMANA OCT]:[VENTAS OTROS 4 SEMANA OCT]])</f>
        <v>1</v>
      </c>
      <c r="CB69" t="s">
        <v>1679</v>
      </c>
      <c r="CC69" t="s">
        <v>1679</v>
      </c>
      <c r="CD69" t="s">
        <v>1679</v>
      </c>
      <c r="CE69" t="s">
        <v>1679</v>
      </c>
      <c r="CF69" t="s">
        <v>1679</v>
      </c>
      <c r="CG69" t="s">
        <v>1679</v>
      </c>
      <c r="CH69" t="s">
        <v>1679</v>
      </c>
      <c r="CI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69" t="s">
        <v>1703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SUM(Tabla5[[#This Row],[VENTA MABE 1 SEMANA NOV]:[VENTAS OTROS 1 SEMANA NOV]])</f>
        <v>0</v>
      </c>
      <c r="CS69">
        <f>IFERROR(VLOOKUP(Tabla5[[#This Row],[CLAVE]],[2]VENTAS!$F$2:$L$1501,2,0),0)</f>
        <v>0</v>
      </c>
      <c r="CT69">
        <f>IFERROR(VLOOKUP(Tabla5[[#This Row],[CLAVE]],[2]VENTAS!$F$2:$L$1501,3,0),0)</f>
        <v>1</v>
      </c>
      <c r="CU69">
        <f>IFERROR(VLOOKUP(Tabla5[[#This Row],[CLAVE]],[2]VENTAS!$F$2:$L$1501,4,0),0)</f>
        <v>0</v>
      </c>
      <c r="CV69">
        <f>IFERROR(VLOOKUP(Tabla5[[#This Row],[CLAVE]],[2]VENTAS!$F$2:$L$1501,5,0),0)</f>
        <v>0</v>
      </c>
      <c r="CW69">
        <f>IFERROR(VLOOKUP(Tabla5[[#This Row],[CLAVE]],[2]VENTAS!$F$2:$L$1501,6,0),0)</f>
        <v>0</v>
      </c>
      <c r="CX69">
        <f>IFERROR(VLOOKUP(Tabla5[[#This Row],[CLAVE]],[2]VENTAS!$F$2:$L$1501,7,0),0)</f>
        <v>0</v>
      </c>
      <c r="CY69">
        <f>IFERROR(VLOOKUP(Tabla5[[#This Row],[CLAVE]],[2]VENTAS!$F$2:$R$1501,13,0),0)</f>
        <v>0</v>
      </c>
      <c r="CZ69">
        <f>SUM(Tabla5[[#This Row],[VENTA MABE 2 SEMANA NOV]:[VENTAS OTROS 2 SEMANA NOV]])</f>
        <v>1</v>
      </c>
      <c r="DA69" s="46">
        <v>8</v>
      </c>
    </row>
    <row r="70" spans="1:105" hidden="1" x14ac:dyDescent="0.3">
      <c r="A70" t="str">
        <f>CONCATENATE(Tabla5[[#This Row],[TIENDA HMPV]],Tabla5[[#This Row],[LINEA]])</f>
        <v>521 - ALBORADACOCINAS</v>
      </c>
      <c r="B70" t="s">
        <v>68</v>
      </c>
      <c r="C70" s="55" t="s">
        <v>69</v>
      </c>
      <c r="D70" s="55" t="s">
        <v>30</v>
      </c>
      <c r="E70" s="55" t="s">
        <v>70</v>
      </c>
      <c r="F70" s="55" t="s">
        <v>1724</v>
      </c>
      <c r="G70" t="s">
        <v>26</v>
      </c>
      <c r="H70" s="42">
        <f>IFERROR(Tabla5[[#This Row],[VENTAS MABE]]/Tabla5[[#This Row],[CUOTA]],0)</f>
        <v>0.125</v>
      </c>
      <c r="I70">
        <v>24</v>
      </c>
      <c r="J70">
        <v>3</v>
      </c>
      <c r="K70">
        <v>13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 s="42">
        <v>0.23076923076923078</v>
      </c>
      <c r="W70" s="42">
        <f>IFERROR(Tabla5[[#This Row],[TOTAL VENTA 38 SEMANA]]/Tabla5[[#This Row],[VENTA ACUM 38]],0)</f>
        <v>0.23076923076923078</v>
      </c>
      <c r="X70" s="42" t="e">
        <f>VLOOKUP(Tabla5[[#This Row],[CLAVE]],[1]!QMI_5_SEMANA_SEP_22[[CLAVE]:[SHARE CADENA S2]],21,0)</f>
        <v>#REF!</v>
      </c>
      <c r="Y70" s="55" t="s">
        <v>724</v>
      </c>
      <c r="Z70" s="46">
        <f>+Tabla5[[#This Row],[VENTA ACUM 38]]+Tabla5[[#This Row],[venta total 39 acum]]</f>
        <v>19</v>
      </c>
      <c r="AA70" s="46">
        <v>0</v>
      </c>
      <c r="AB70" s="46">
        <v>3</v>
      </c>
      <c r="AC70" s="46">
        <v>13</v>
      </c>
      <c r="AD70" s="46">
        <v>6</v>
      </c>
      <c r="AE70" s="46">
        <v>6</v>
      </c>
      <c r="AF70" s="46">
        <v>6</v>
      </c>
      <c r="AG70" s="46">
        <v>6</v>
      </c>
      <c r="AH70" s="42">
        <f>IFERROR(Tabla5[[#This Row],[VENTAS MABE]]/Tabla5[[#This Row],[VENTAS INDURAMA]],0)</f>
        <v>0.23076923076923078</v>
      </c>
      <c r="AI70" t="s">
        <v>1675</v>
      </c>
      <c r="AK70" s="42"/>
      <c r="AL70" t="s">
        <v>727</v>
      </c>
      <c r="AM70" s="55" t="s">
        <v>760</v>
      </c>
      <c r="AO70" s="55" t="s">
        <v>419</v>
      </c>
      <c r="AP70">
        <v>6</v>
      </c>
      <c r="AQ70" s="55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f>SUM(Tabla5[[#This Row],[VENTA MABE 1 SEMANA OCT]:[VENTAS OTROS 1 SEMANA OCT]])</f>
        <v>0</v>
      </c>
      <c r="AY70" s="46">
        <v>25.083822198032788</v>
      </c>
      <c r="AZ70" s="55">
        <v>1</v>
      </c>
      <c r="BA70">
        <v>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f>SUM(Tabla5[[#This Row],[VENTA MABE 2 SEMANA OCT]:[VENTAS OTROS 2 SEMANA OCT]])</f>
        <v>6</v>
      </c>
      <c r="BH70" t="s">
        <v>798</v>
      </c>
      <c r="BI70" s="55" t="s">
        <v>1660</v>
      </c>
      <c r="BJ70">
        <v>35.999999999999993</v>
      </c>
      <c r="BK70" s="55">
        <v>2</v>
      </c>
      <c r="BL70">
        <v>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f>SUM(Tabla5[[#This Row],[VENTA MABE 3 SEMANA OCT]:[VENTAS OTROS 3 SEMANA OCT]])</f>
        <v>5</v>
      </c>
      <c r="BS70" s="42">
        <v>0.4</v>
      </c>
      <c r="BT70" s="55">
        <v>3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f>SUM(Tabla5[[#This Row],[VENTA MABE 4 SEMANA OCT]:[VENTAS OTROS 4 SEMANA OCT]])</f>
        <v>3</v>
      </c>
      <c r="CE70" t="s">
        <v>1698</v>
      </c>
      <c r="CI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70" t="s">
        <v>1701</v>
      </c>
      <c r="CK70">
        <v>5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SUM(Tabla5[[#This Row],[VENTA MABE 1 SEMANA NOV]:[VENTAS OTROS 1 SEMANA NOV]])</f>
        <v>6</v>
      </c>
      <c r="CS70">
        <f>IFERROR(VLOOKUP(Tabla5[[#This Row],[CLAVE]],[2]VENTAS!$F$2:$L$1501,2,0),0)</f>
        <v>4</v>
      </c>
      <c r="CT70">
        <f>IFERROR(VLOOKUP(Tabla5[[#This Row],[CLAVE]],[2]VENTAS!$F$2:$L$1501,3,0),0)</f>
        <v>2</v>
      </c>
      <c r="CU70">
        <f>IFERROR(VLOOKUP(Tabla5[[#This Row],[CLAVE]],[2]VENTAS!$F$2:$L$1501,4,0),0)</f>
        <v>0</v>
      </c>
      <c r="CV70">
        <f>IFERROR(VLOOKUP(Tabla5[[#This Row],[CLAVE]],[2]VENTAS!$F$2:$L$1501,5,0),0)</f>
        <v>0</v>
      </c>
      <c r="CW70">
        <f>IFERROR(VLOOKUP(Tabla5[[#This Row],[CLAVE]],[2]VENTAS!$F$2:$L$1501,6,0),0)</f>
        <v>0</v>
      </c>
      <c r="CX70">
        <f>IFERROR(VLOOKUP(Tabla5[[#This Row],[CLAVE]],[2]VENTAS!$F$2:$L$1501,7,0),0)</f>
        <v>0</v>
      </c>
      <c r="CY70">
        <f>IFERROR(VLOOKUP(Tabla5[[#This Row],[CLAVE]],[2]VENTAS!$F$2:$R$1501,13,0),0)</f>
        <v>0</v>
      </c>
      <c r="CZ70">
        <f>SUM(Tabla5[[#This Row],[VENTA MABE 2 SEMANA NOV]:[VENTAS OTROS 2 SEMANA NOV]])</f>
        <v>6</v>
      </c>
      <c r="DA70" s="46">
        <v>35</v>
      </c>
    </row>
    <row r="71" spans="1:105" hidden="1" x14ac:dyDescent="0.3">
      <c r="A71" t="str">
        <f>CONCATENATE(Tabla5[[#This Row],[TIENDA HMPV]],Tabla5[[#This Row],[LINEA]])</f>
        <v>521 - ALBORADAEMPOTRE</v>
      </c>
      <c r="B71" t="s">
        <v>68</v>
      </c>
      <c r="C71" s="55" t="s">
        <v>69</v>
      </c>
      <c r="D71" s="55" t="s">
        <v>30</v>
      </c>
      <c r="E71" s="55" t="s">
        <v>70</v>
      </c>
      <c r="F71" s="55" t="s">
        <v>1724</v>
      </c>
      <c r="G71" t="s">
        <v>32</v>
      </c>
      <c r="H71" s="42">
        <f>IFERROR(Tabla5[[#This Row],[VENTAS MABE]]/Tabla5[[#This Row],[CUOTA]],0)</f>
        <v>0</v>
      </c>
      <c r="I71">
        <v>0</v>
      </c>
      <c r="J71">
        <v>0</v>
      </c>
      <c r="K71">
        <v>3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V71" s="42">
        <v>0</v>
      </c>
      <c r="W71" s="42">
        <f>IFERROR(Tabla5[[#This Row],[TOTAL VENTA 38 SEMANA]]/Tabla5[[#This Row],[VENTA ACUM 38]],0)</f>
        <v>0</v>
      </c>
      <c r="X71" s="42" t="e">
        <f>VLOOKUP(Tabla5[[#This Row],[CLAVE]],[1]!QMI_5_SEMANA_SEP_22[[CLAVE]:[SHARE CADENA S2]],21,0)</f>
        <v>#REF!</v>
      </c>
      <c r="Y71" s="55" t="s">
        <v>724</v>
      </c>
      <c r="Z71" s="46">
        <f>+Tabla5[[#This Row],[VENTA ACUM 38]]+Tabla5[[#This Row],[venta total 39 acum]]</f>
        <v>4</v>
      </c>
      <c r="AA71" s="46">
        <v>0</v>
      </c>
      <c r="AB71" s="46">
        <v>0</v>
      </c>
      <c r="AC71" s="46">
        <v>4</v>
      </c>
      <c r="AD71" s="46">
        <v>0</v>
      </c>
      <c r="AE71" s="46">
        <v>0</v>
      </c>
      <c r="AF71" s="46">
        <v>0</v>
      </c>
      <c r="AG71" s="46">
        <v>0</v>
      </c>
      <c r="AH71" s="42">
        <f>IFERROR(Tabla5[[#This Row],[VENTAS MABE]]/Tabla5[[#This Row],[VENTAS INDURAMA]],0)</f>
        <v>0</v>
      </c>
      <c r="AI71" t="s">
        <v>1675</v>
      </c>
      <c r="AK71" s="42"/>
      <c r="AL71" t="s">
        <v>727</v>
      </c>
      <c r="AM71" s="55" t="s">
        <v>760</v>
      </c>
      <c r="AO71" s="55" t="s">
        <v>419</v>
      </c>
      <c r="AP71">
        <v>0</v>
      </c>
      <c r="AQ71" s="55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f>SUM(Tabla5[[#This Row],[VENTA MABE 1 SEMANA OCT]:[VENTAS OTROS 1 SEMANA OCT]])</f>
        <v>0</v>
      </c>
      <c r="AY71" s="46">
        <v>0</v>
      </c>
      <c r="AZ71" s="55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f>SUM(Tabla5[[#This Row],[VENTA MABE 2 SEMANA OCT]:[VENTAS OTROS 2 SEMANA OCT]])</f>
        <v>0</v>
      </c>
      <c r="BH71" t="s">
        <v>798</v>
      </c>
      <c r="BI71" s="55" t="s">
        <v>1660</v>
      </c>
      <c r="BJ71">
        <v>35.999999999999993</v>
      </c>
      <c r="BK71" s="55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f>SUM(Tabla5[[#This Row],[VENTA MABE 3 SEMANA OCT]:[VENTAS OTROS 3 SEMANA OCT]])</f>
        <v>0</v>
      </c>
      <c r="BS71" s="42">
        <v>0</v>
      </c>
      <c r="BT71" s="55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f>SUM(Tabla5[[#This Row],[VENTA MABE 4 SEMANA OCT]:[VENTAS OTROS 4 SEMANA OCT]])</f>
        <v>0</v>
      </c>
      <c r="CB71" t="s">
        <v>1679</v>
      </c>
      <c r="CC71" t="s">
        <v>1679</v>
      </c>
      <c r="CD71" t="s">
        <v>1679</v>
      </c>
      <c r="CE71" t="s">
        <v>1679</v>
      </c>
      <c r="CF71" t="s">
        <v>1679</v>
      </c>
      <c r="CG71" t="s">
        <v>1679</v>
      </c>
      <c r="CH71" t="s">
        <v>1679</v>
      </c>
      <c r="CI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1" s="66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SUM(Tabla5[[#This Row],[VENTA MABE 1 SEMANA NOV]:[VENTAS OTROS 1 SEMANA NOV]])</f>
        <v>0</v>
      </c>
      <c r="CS71">
        <f>IFERROR(VLOOKUP(Tabla5[[#This Row],[CLAVE]],[2]VENTAS!$F$2:$L$1501,2,0),0)</f>
        <v>0</v>
      </c>
      <c r="CT71">
        <f>IFERROR(VLOOKUP(Tabla5[[#This Row],[CLAVE]],[2]VENTAS!$F$2:$L$1501,3,0),0)</f>
        <v>0</v>
      </c>
      <c r="CU71">
        <f>IFERROR(VLOOKUP(Tabla5[[#This Row],[CLAVE]],[2]VENTAS!$F$2:$L$1501,4,0),0)</f>
        <v>0</v>
      </c>
      <c r="CV71">
        <f>IFERROR(VLOOKUP(Tabla5[[#This Row],[CLAVE]],[2]VENTAS!$F$2:$L$1501,5,0),0)</f>
        <v>0</v>
      </c>
      <c r="CW71">
        <f>IFERROR(VLOOKUP(Tabla5[[#This Row],[CLAVE]],[2]VENTAS!$F$2:$L$1501,6,0),0)</f>
        <v>0</v>
      </c>
      <c r="CX71">
        <f>IFERROR(VLOOKUP(Tabla5[[#This Row],[CLAVE]],[2]VENTAS!$F$2:$L$1501,7,0),0)</f>
        <v>0</v>
      </c>
      <c r="CY71">
        <f>IFERROR(VLOOKUP(Tabla5[[#This Row],[CLAVE]],[2]VENTAS!$F$2:$R$1501,13,0),0)</f>
        <v>0</v>
      </c>
      <c r="CZ71">
        <f>SUM(Tabla5[[#This Row],[VENTA MABE 2 SEMANA NOV]:[VENTAS OTROS 2 SEMANA NOV]])</f>
        <v>0</v>
      </c>
      <c r="DA71" s="46">
        <v>0</v>
      </c>
    </row>
    <row r="72" spans="1:105" hidden="1" x14ac:dyDescent="0.3">
      <c r="A72" t="str">
        <f>CONCATENATE(Tabla5[[#This Row],[TIENDA HMPV]],Tabla5[[#This Row],[LINEA]])</f>
        <v>521 - ALBORADAGLOBALES</v>
      </c>
      <c r="B72" t="s">
        <v>68</v>
      </c>
      <c r="C72" s="55" t="s">
        <v>69</v>
      </c>
      <c r="D72" s="55" t="s">
        <v>30</v>
      </c>
      <c r="E72" s="55" t="s">
        <v>70</v>
      </c>
      <c r="F72" s="55" t="s">
        <v>1724</v>
      </c>
      <c r="G72" t="s">
        <v>27</v>
      </c>
      <c r="H72" s="42">
        <f>IFERROR(Tabla5[[#This Row],[VENTAS MABE]]/Tabla5[[#This Row],[CUOTA]],0)</f>
        <v>2</v>
      </c>
      <c r="I72">
        <v>4</v>
      </c>
      <c r="J72">
        <v>8</v>
      </c>
      <c r="K72">
        <v>2</v>
      </c>
      <c r="L72">
        <v>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V72" s="42">
        <v>0.8</v>
      </c>
      <c r="W72" s="42">
        <f>IFERROR(Tabla5[[#This Row],[TOTAL VENTA 38 SEMANA]]/Tabla5[[#This Row],[VENTA ACUM 38]],0)</f>
        <v>0.8</v>
      </c>
      <c r="X72" s="42" t="e">
        <f>VLOOKUP(Tabla5[[#This Row],[CLAVE]],[1]!QMI_5_SEMANA_SEP_22[[CLAVE]:[SHARE CADENA S2]],21,0)</f>
        <v>#REF!</v>
      </c>
      <c r="Y72" s="55" t="s">
        <v>724</v>
      </c>
      <c r="Z72" s="46">
        <f>+Tabla5[[#This Row],[VENTA ACUM 38]]+Tabla5[[#This Row],[venta total 39 acum]]</f>
        <v>22</v>
      </c>
      <c r="AA72" s="46">
        <v>5</v>
      </c>
      <c r="AB72" s="46">
        <v>8</v>
      </c>
      <c r="AC72" s="46">
        <v>10</v>
      </c>
      <c r="AD72" s="46">
        <v>12</v>
      </c>
      <c r="AE72" s="46">
        <v>2</v>
      </c>
      <c r="AF72" s="46">
        <v>12</v>
      </c>
      <c r="AG72" s="46">
        <v>7</v>
      </c>
      <c r="AH72" s="42">
        <f>IFERROR(Tabla5[[#This Row],[VENTAS MABE]]/Tabla5[[#This Row],[VENTAS INDURAMA]],0)</f>
        <v>4</v>
      </c>
      <c r="AI72" t="s">
        <v>1675</v>
      </c>
      <c r="AK72" s="42"/>
      <c r="AL72" t="s">
        <v>727</v>
      </c>
      <c r="AM72" s="55" t="s">
        <v>760</v>
      </c>
      <c r="AO72" s="55" t="s">
        <v>419</v>
      </c>
      <c r="AP72">
        <v>6</v>
      </c>
      <c r="AQ72" s="55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f>SUM(Tabla5[[#This Row],[VENTA MABE 1 SEMANA OCT]:[VENTAS OTROS 1 SEMANA OCT]])</f>
        <v>0</v>
      </c>
      <c r="AY72" s="46">
        <v>3.1770321896256379</v>
      </c>
      <c r="AZ72" s="55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f>SUM(Tabla5[[#This Row],[VENTA MABE 2 SEMANA OCT]:[VENTAS OTROS 2 SEMANA OCT]])</f>
        <v>0</v>
      </c>
      <c r="BH72" t="s">
        <v>798</v>
      </c>
      <c r="BI72" s="55" t="s">
        <v>1660</v>
      </c>
      <c r="BJ72">
        <v>35.999999999999993</v>
      </c>
      <c r="BK72" s="55">
        <v>0</v>
      </c>
      <c r="BL72">
        <v>2</v>
      </c>
      <c r="BM72">
        <v>0</v>
      </c>
      <c r="BN72">
        <v>0</v>
      </c>
      <c r="BO72">
        <v>0</v>
      </c>
      <c r="BP72">
        <v>0</v>
      </c>
      <c r="BQ72">
        <v>0</v>
      </c>
      <c r="BR72">
        <f>SUM(Tabla5[[#This Row],[VENTA MABE 3 SEMANA OCT]:[VENTAS OTROS 3 SEMANA OCT]])</f>
        <v>2</v>
      </c>
      <c r="BS72" s="42">
        <v>0</v>
      </c>
      <c r="BT72" s="55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f>SUM(Tabla5[[#This Row],[VENTA MABE 4 SEMANA OCT]:[VENTAS OTROS 4 SEMANA OCT]])</f>
        <v>1</v>
      </c>
      <c r="CB72" t="s">
        <v>1679</v>
      </c>
      <c r="CC72" t="s">
        <v>1679</v>
      </c>
      <c r="CD72" t="s">
        <v>1679</v>
      </c>
      <c r="CE72" t="s">
        <v>1679</v>
      </c>
      <c r="CF72" t="s">
        <v>1679</v>
      </c>
      <c r="CG72" t="s">
        <v>1679</v>
      </c>
      <c r="CH72" t="s">
        <v>1679</v>
      </c>
      <c r="CI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72" s="66">
        <v>0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SUM(Tabla5[[#This Row],[VENTA MABE 1 SEMANA NOV]:[VENTAS OTROS 1 SEMANA NOV]])</f>
        <v>2</v>
      </c>
      <c r="CS72">
        <f>IFERROR(VLOOKUP(Tabla5[[#This Row],[CLAVE]],[2]VENTAS!$F$2:$L$1501,2,0),0)</f>
        <v>1</v>
      </c>
      <c r="CT72">
        <f>IFERROR(VLOOKUP(Tabla5[[#This Row],[CLAVE]],[2]VENTAS!$F$2:$L$1501,3,0),0)</f>
        <v>0</v>
      </c>
      <c r="CU72">
        <f>IFERROR(VLOOKUP(Tabla5[[#This Row],[CLAVE]],[2]VENTAS!$F$2:$L$1501,4,0),0)</f>
        <v>0</v>
      </c>
      <c r="CV72">
        <f>IFERROR(VLOOKUP(Tabla5[[#This Row],[CLAVE]],[2]VENTAS!$F$2:$L$1501,5,0),0)</f>
        <v>0</v>
      </c>
      <c r="CW72">
        <f>IFERROR(VLOOKUP(Tabla5[[#This Row],[CLAVE]],[2]VENTAS!$F$2:$L$1501,6,0),0)</f>
        <v>0</v>
      </c>
      <c r="CX72">
        <f>IFERROR(VLOOKUP(Tabla5[[#This Row],[CLAVE]],[2]VENTAS!$F$2:$L$1501,7,0),0)</f>
        <v>0</v>
      </c>
      <c r="CY72">
        <f>IFERROR(VLOOKUP(Tabla5[[#This Row],[CLAVE]],[2]VENTAS!$F$2:$R$1501,13,0),0)</f>
        <v>0</v>
      </c>
      <c r="CZ72">
        <f>SUM(Tabla5[[#This Row],[VENTA MABE 2 SEMANA NOV]:[VENTAS OTROS 2 SEMANA NOV]])</f>
        <v>1</v>
      </c>
      <c r="DA72" s="46">
        <v>1.588516094812819</v>
      </c>
    </row>
    <row r="73" spans="1:105" hidden="1" x14ac:dyDescent="0.3">
      <c r="A73" t="str">
        <f>CONCATENATE(Tabla5[[#This Row],[TIENDA HMPV]],Tabla5[[#This Row],[LINEA]])</f>
        <v>521 - ALBORADALAVADO</v>
      </c>
      <c r="B73" t="s">
        <v>68</v>
      </c>
      <c r="C73" s="55" t="s">
        <v>69</v>
      </c>
      <c r="D73" s="55" t="s">
        <v>30</v>
      </c>
      <c r="E73" s="55" t="s">
        <v>70</v>
      </c>
      <c r="F73" s="55" t="s">
        <v>1724</v>
      </c>
      <c r="G73" t="s">
        <v>28</v>
      </c>
      <c r="H73" s="42">
        <f>IFERROR(Tabla5[[#This Row],[VENTAS MABE]]/Tabla5[[#This Row],[CUOTA]],0)</f>
        <v>0</v>
      </c>
      <c r="I73">
        <v>3</v>
      </c>
      <c r="J73">
        <v>0</v>
      </c>
      <c r="K73">
        <v>4</v>
      </c>
      <c r="L73" s="44">
        <v>12</v>
      </c>
      <c r="M73">
        <v>8</v>
      </c>
      <c r="N73">
        <v>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V73" s="42">
        <v>0</v>
      </c>
      <c r="W73" s="42">
        <f>IFERROR(Tabla5[[#This Row],[TOTAL VENTA 38 SEMANA]]/Tabla5[[#This Row],[VENTA ACUM 38]],0)</f>
        <v>0</v>
      </c>
      <c r="X73" s="42" t="e">
        <f>VLOOKUP(Tabla5[[#This Row],[CLAVE]],[1]!QMI_5_SEMANA_SEP_22[[CLAVE]:[SHARE CADENA S2]],21,0)</f>
        <v>#REF!</v>
      </c>
      <c r="Y73" s="55" t="s">
        <v>724</v>
      </c>
      <c r="Z73" s="46">
        <f>+Tabla5[[#This Row],[VENTA ACUM 38]]+Tabla5[[#This Row],[venta total 39 acum]]</f>
        <v>27</v>
      </c>
      <c r="AA73" s="46">
        <v>0</v>
      </c>
      <c r="AB73" s="46">
        <v>0</v>
      </c>
      <c r="AC73" s="46">
        <v>22</v>
      </c>
      <c r="AD73" s="46">
        <v>5</v>
      </c>
      <c r="AE73" s="46">
        <v>2</v>
      </c>
      <c r="AF73" s="46">
        <v>5</v>
      </c>
      <c r="AG73" s="46">
        <v>2</v>
      </c>
      <c r="AH73" s="42">
        <f>IFERROR(Tabla5[[#This Row],[VENTAS MABE]]/Tabla5[[#This Row],[VENTAS INDURAMA]],0)</f>
        <v>0</v>
      </c>
      <c r="AI73" t="s">
        <v>1675</v>
      </c>
      <c r="AK73" s="42"/>
      <c r="AL73" t="s">
        <v>727</v>
      </c>
      <c r="AM73" s="55" t="s">
        <v>760</v>
      </c>
      <c r="AO73" s="55" t="s">
        <v>419</v>
      </c>
      <c r="AP73">
        <v>13</v>
      </c>
      <c r="AQ73" s="55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f>SUM(Tabla5[[#This Row],[VENTA MABE 1 SEMANA OCT]:[VENTAS OTROS 1 SEMANA OCT]])</f>
        <v>0</v>
      </c>
      <c r="AY73" s="46">
        <v>3.7294879116695228</v>
      </c>
      <c r="AZ73" s="55">
        <v>1</v>
      </c>
      <c r="BA73">
        <v>0</v>
      </c>
      <c r="BB73">
        <v>7</v>
      </c>
      <c r="BC73">
        <v>2</v>
      </c>
      <c r="BD73">
        <v>4</v>
      </c>
      <c r="BE73">
        <v>0</v>
      </c>
      <c r="BF73">
        <v>0</v>
      </c>
      <c r="BG73">
        <f>SUM(Tabla5[[#This Row],[VENTA MABE 2 SEMANA OCT]:[VENTAS OTROS 2 SEMANA OCT]])</f>
        <v>14</v>
      </c>
      <c r="BH73" t="s">
        <v>798</v>
      </c>
      <c r="BI73" s="55" t="s">
        <v>1660</v>
      </c>
      <c r="BJ73">
        <v>35.999999999999993</v>
      </c>
      <c r="BK73" s="55">
        <v>0</v>
      </c>
      <c r="BL73">
        <v>0</v>
      </c>
      <c r="BM73">
        <v>0</v>
      </c>
      <c r="BN73">
        <v>2</v>
      </c>
      <c r="BO73">
        <v>1</v>
      </c>
      <c r="BP73">
        <v>0</v>
      </c>
      <c r="BQ73">
        <v>0</v>
      </c>
      <c r="BR73">
        <f>SUM(Tabla5[[#This Row],[VENTA MABE 3 SEMANA OCT]:[VENTAS OTROS 3 SEMANA OCT]])</f>
        <v>3</v>
      </c>
      <c r="BS73" s="42">
        <v>0.05</v>
      </c>
      <c r="BT73" s="55">
        <v>0</v>
      </c>
      <c r="BU73">
        <v>1</v>
      </c>
      <c r="BV73">
        <v>1</v>
      </c>
      <c r="BW73">
        <v>0</v>
      </c>
      <c r="BX73">
        <v>1</v>
      </c>
      <c r="BY73">
        <v>0</v>
      </c>
      <c r="BZ73">
        <v>0</v>
      </c>
      <c r="CA73">
        <f>SUM(Tabla5[[#This Row],[VENTA MABE 4 SEMANA OCT]:[VENTAS OTROS 4 SEMANA OCT]])</f>
        <v>3</v>
      </c>
      <c r="CB73" t="s">
        <v>1695</v>
      </c>
      <c r="CI7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0.05</v>
      </c>
      <c r="CJ73" t="s">
        <v>1701</v>
      </c>
      <c r="CK73">
        <v>0</v>
      </c>
      <c r="CL73">
        <v>0</v>
      </c>
      <c r="CM73">
        <v>1</v>
      </c>
      <c r="CN73">
        <v>0</v>
      </c>
      <c r="CO73">
        <v>2</v>
      </c>
      <c r="CP73">
        <v>0</v>
      </c>
      <c r="CQ73">
        <v>0</v>
      </c>
      <c r="CR73">
        <f>SUM(Tabla5[[#This Row],[VENTA MABE 1 SEMANA NOV]:[VENTAS OTROS 1 SEMANA NOV]])</f>
        <v>3</v>
      </c>
      <c r="CS73">
        <f>IFERROR(VLOOKUP(Tabla5[[#This Row],[CLAVE]],[2]VENTAS!$F$2:$L$1501,2,0),0)</f>
        <v>0</v>
      </c>
      <c r="CT73">
        <f>IFERROR(VLOOKUP(Tabla5[[#This Row],[CLAVE]],[2]VENTAS!$F$2:$L$1501,3,0),0)</f>
        <v>1</v>
      </c>
      <c r="CU73">
        <f>IFERROR(VLOOKUP(Tabla5[[#This Row],[CLAVE]],[2]VENTAS!$F$2:$L$1501,4,0),0)</f>
        <v>7</v>
      </c>
      <c r="CV73">
        <f>IFERROR(VLOOKUP(Tabla5[[#This Row],[CLAVE]],[2]VENTAS!$F$2:$L$1501,5,0),0)</f>
        <v>1</v>
      </c>
      <c r="CW73">
        <f>IFERROR(VLOOKUP(Tabla5[[#This Row],[CLAVE]],[2]VENTAS!$F$2:$L$1501,6,0),0)</f>
        <v>5</v>
      </c>
      <c r="CX73">
        <f>IFERROR(VLOOKUP(Tabla5[[#This Row],[CLAVE]],[2]VENTAS!$F$2:$L$1501,7,0),0)</f>
        <v>0</v>
      </c>
      <c r="CY73">
        <f>IFERROR(VLOOKUP(Tabla5[[#This Row],[CLAVE]],[2]VENTAS!$F$2:$R$1501,13,0),0)</f>
        <v>0</v>
      </c>
      <c r="CZ73">
        <f>SUM(Tabla5[[#This Row],[VENTA MABE 2 SEMANA NOV]:[VENTAS OTROS 2 SEMANA NOV]])</f>
        <v>14</v>
      </c>
      <c r="DA73" s="46">
        <v>4.595849155536853</v>
      </c>
    </row>
    <row r="74" spans="1:105" hidden="1" x14ac:dyDescent="0.3">
      <c r="A74" t="str">
        <f>CONCATENATE(Tabla5[[#This Row],[TIENDA HMPV]],Tabla5[[#This Row],[LINEA]])</f>
        <v>521 - ALBORADAREFRIGERACIÓN</v>
      </c>
      <c r="B74" t="s">
        <v>68</v>
      </c>
      <c r="C74" s="55" t="s">
        <v>69</v>
      </c>
      <c r="D74" s="55" t="s">
        <v>30</v>
      </c>
      <c r="E74" s="55" t="s">
        <v>70</v>
      </c>
      <c r="F74" s="55" t="s">
        <v>1724</v>
      </c>
      <c r="G74" t="s">
        <v>29</v>
      </c>
      <c r="H74" s="42">
        <f>IFERROR(Tabla5[[#This Row],[VENTAS MABE]]/Tabla5[[#This Row],[CUOTA]],0)</f>
        <v>0.375</v>
      </c>
      <c r="I74">
        <v>16</v>
      </c>
      <c r="J74">
        <v>6</v>
      </c>
      <c r="K74">
        <v>10</v>
      </c>
      <c r="L74">
        <v>8</v>
      </c>
      <c r="M74">
        <v>0</v>
      </c>
      <c r="N74">
        <v>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V74" s="42">
        <v>0.2857142857142857</v>
      </c>
      <c r="W74" s="42">
        <f>IFERROR(Tabla5[[#This Row],[TOTAL VENTA 38 SEMANA]]/Tabla5[[#This Row],[VENTA ACUM 38]],0)</f>
        <v>0.2857142857142857</v>
      </c>
      <c r="X74" s="42" t="e">
        <f>VLOOKUP(Tabla5[[#This Row],[CLAVE]],[1]!QMI_5_SEMANA_SEP_22[[CLAVE]:[SHARE CADENA S2]],21,0)</f>
        <v>#REF!</v>
      </c>
      <c r="Y74" s="55" t="s">
        <v>724</v>
      </c>
      <c r="Z74" s="46">
        <f>+Tabla5[[#This Row],[VENTA ACUM 38]]+Tabla5[[#This Row],[venta total 39 acum]]</f>
        <v>28</v>
      </c>
      <c r="AA74" s="46">
        <v>2</v>
      </c>
      <c r="AB74" s="46">
        <v>6</v>
      </c>
      <c r="AC74" s="46">
        <v>21</v>
      </c>
      <c r="AD74" s="46">
        <v>7</v>
      </c>
      <c r="AE74" s="46">
        <v>9</v>
      </c>
      <c r="AF74" s="46">
        <v>7</v>
      </c>
      <c r="AG74" s="46">
        <v>11</v>
      </c>
      <c r="AH74" s="42">
        <f>IFERROR(Tabla5[[#This Row],[VENTAS MABE]]/Tabla5[[#This Row],[VENTAS INDURAMA]],0)</f>
        <v>0.6</v>
      </c>
      <c r="AI74" t="s">
        <v>1675</v>
      </c>
      <c r="AK74" s="42"/>
      <c r="AL74" t="s">
        <v>727</v>
      </c>
      <c r="AM74" s="55" t="s">
        <v>760</v>
      </c>
      <c r="AO74" s="55" t="s">
        <v>419</v>
      </c>
      <c r="AP74">
        <v>13</v>
      </c>
      <c r="AQ74" s="55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f>SUM(Tabla5[[#This Row],[VENTA MABE 1 SEMANA OCT]:[VENTAS OTROS 1 SEMANA OCT]])</f>
        <v>0</v>
      </c>
      <c r="AY74" s="46">
        <v>13.727783752999184</v>
      </c>
      <c r="AZ74" s="55">
        <v>2</v>
      </c>
      <c r="BA74">
        <v>4</v>
      </c>
      <c r="BB74">
        <v>4</v>
      </c>
      <c r="BC74">
        <v>1</v>
      </c>
      <c r="BD74">
        <v>1</v>
      </c>
      <c r="BE74">
        <v>0</v>
      </c>
      <c r="BF74">
        <v>0</v>
      </c>
      <c r="BG74">
        <f>SUM(Tabla5[[#This Row],[VENTA MABE 2 SEMANA OCT]:[VENTAS OTROS 2 SEMANA OCT]])</f>
        <v>12</v>
      </c>
      <c r="BH74" t="s">
        <v>798</v>
      </c>
      <c r="BI74" s="55" t="s">
        <v>1660</v>
      </c>
      <c r="BJ74">
        <v>35.999999999999993</v>
      </c>
      <c r="BK74" s="55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f>SUM(Tabla5[[#This Row],[VENTA MABE 3 SEMANA OCT]:[VENTAS OTROS 3 SEMANA OCT]])</f>
        <v>1</v>
      </c>
      <c r="BS74" s="42">
        <v>0.28000000000000003</v>
      </c>
      <c r="BT74" s="55">
        <v>1</v>
      </c>
      <c r="BU74">
        <v>1</v>
      </c>
      <c r="BV74">
        <v>3</v>
      </c>
      <c r="BW74">
        <v>0</v>
      </c>
      <c r="BX74">
        <v>0</v>
      </c>
      <c r="BY74">
        <v>0</v>
      </c>
      <c r="BZ74">
        <v>0</v>
      </c>
      <c r="CA74">
        <f>SUM(Tabla5[[#This Row],[VENTA MABE 4 SEMANA OCT]:[VENTAS OTROS 4 SEMANA OCT]])</f>
        <v>5</v>
      </c>
      <c r="CH74" t="s">
        <v>1698</v>
      </c>
      <c r="CI7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74" t="s">
        <v>1701</v>
      </c>
      <c r="CK74">
        <v>1</v>
      </c>
      <c r="CL74">
        <v>0</v>
      </c>
      <c r="CM74">
        <v>3</v>
      </c>
      <c r="CN74">
        <v>0</v>
      </c>
      <c r="CO74">
        <v>2</v>
      </c>
      <c r="CP74">
        <v>0</v>
      </c>
      <c r="CQ74">
        <v>0</v>
      </c>
      <c r="CR74">
        <f>SUM(Tabla5[[#This Row],[VENTA MABE 1 SEMANA NOV]:[VENTAS OTROS 1 SEMANA NOV]])</f>
        <v>6</v>
      </c>
      <c r="CS74">
        <f>IFERROR(VLOOKUP(Tabla5[[#This Row],[CLAVE]],[2]VENTAS!$F$2:$L$1501,2,0),0)</f>
        <v>4</v>
      </c>
      <c r="CT74">
        <f>IFERROR(VLOOKUP(Tabla5[[#This Row],[CLAVE]],[2]VENTAS!$F$2:$L$1501,3,0),0)</f>
        <v>3</v>
      </c>
      <c r="CU74">
        <f>IFERROR(VLOOKUP(Tabla5[[#This Row],[CLAVE]],[2]VENTAS!$F$2:$L$1501,4,0),0)</f>
        <v>2</v>
      </c>
      <c r="CV74">
        <f>IFERROR(VLOOKUP(Tabla5[[#This Row],[CLAVE]],[2]VENTAS!$F$2:$L$1501,5,0),0)</f>
        <v>1</v>
      </c>
      <c r="CW74">
        <f>IFERROR(VLOOKUP(Tabla5[[#This Row],[CLAVE]],[2]VENTAS!$F$2:$L$1501,6,0),0)</f>
        <v>0</v>
      </c>
      <c r="CX74">
        <f>IFERROR(VLOOKUP(Tabla5[[#This Row],[CLAVE]],[2]VENTAS!$F$2:$L$1501,7,0),0)</f>
        <v>0</v>
      </c>
      <c r="CY74">
        <f>IFERROR(VLOOKUP(Tabla5[[#This Row],[CLAVE]],[2]VENTAS!$F$2:$R$1501,13,0),0)</f>
        <v>0</v>
      </c>
      <c r="CZ74">
        <f>SUM(Tabla5[[#This Row],[VENTA MABE 2 SEMANA NOV]:[VENTAS OTROS 2 SEMANA NOV]])</f>
        <v>10</v>
      </c>
      <c r="DA74" s="46">
        <v>22.805441260433913</v>
      </c>
    </row>
    <row r="75" spans="1:105" hidden="1" x14ac:dyDescent="0.3">
      <c r="A75" t="str">
        <f>CONCATENATE(Tabla5[[#This Row],[TIENDA HMPV]],Tabla5[[#This Row],[LINEA]])</f>
        <v>653 - ORVE ALBORADACOCINAS</v>
      </c>
      <c r="B75" t="s">
        <v>68</v>
      </c>
      <c r="C75" s="55" t="s">
        <v>69</v>
      </c>
      <c r="D75" s="55" t="s">
        <v>86</v>
      </c>
      <c r="E75" s="55" t="s">
        <v>72</v>
      </c>
      <c r="F75" s="55" t="s">
        <v>1724</v>
      </c>
      <c r="G75" t="s">
        <v>26</v>
      </c>
      <c r="H75" s="42">
        <f>IFERROR(Tabla5[[#This Row],[VENTAS MABE]]/Tabla5[[#This Row],[CUOTA]],0)</f>
        <v>0</v>
      </c>
      <c r="I75">
        <v>4</v>
      </c>
      <c r="J75">
        <v>0</v>
      </c>
      <c r="K75">
        <v>6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V75" s="42">
        <v>0</v>
      </c>
      <c r="W75" s="42">
        <f>IFERROR(Tabla5[[#This Row],[TOTAL VENTA 38 SEMANA]]/Tabla5[[#This Row],[VENTA ACUM 38]],0)</f>
        <v>0</v>
      </c>
      <c r="X75" s="42" t="e">
        <f>VLOOKUP(Tabla5[[#This Row],[CLAVE]],[1]!QMI_5_SEMANA_SEP_22[[CLAVE]:[SHARE CADENA S2]],21,0)</f>
        <v>#REF!</v>
      </c>
      <c r="Y75" s="55" t="s">
        <v>769</v>
      </c>
      <c r="Z75" s="46">
        <f>+Tabla5[[#This Row],[VENTA ACUM 38]]+Tabla5[[#This Row],[venta total 39 acum]]</f>
        <v>6</v>
      </c>
      <c r="AA75" s="46">
        <v>0</v>
      </c>
      <c r="AB75" s="46">
        <v>0</v>
      </c>
      <c r="AC75" s="46">
        <v>3</v>
      </c>
      <c r="AD75" s="46">
        <v>3</v>
      </c>
      <c r="AE75" s="46">
        <v>0</v>
      </c>
      <c r="AF75" s="46">
        <v>3</v>
      </c>
      <c r="AG75" s="46">
        <v>0</v>
      </c>
      <c r="AH75" s="42">
        <f>IFERROR(Tabla5[[#This Row],[VENTAS MABE]]/Tabla5[[#This Row],[VENTAS INDURAMA]],0)</f>
        <v>0</v>
      </c>
      <c r="AI75" t="s">
        <v>1675</v>
      </c>
      <c r="AK75" s="42"/>
      <c r="AL75" t="s">
        <v>727</v>
      </c>
      <c r="AM75" s="55" t="s">
        <v>772</v>
      </c>
      <c r="AO75" s="55" t="s">
        <v>419</v>
      </c>
      <c r="AP75">
        <v>1</v>
      </c>
      <c r="AQ75" s="5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f>SUM(Tabla5[[#This Row],[VENTA MABE 1 SEMANA OCT]:[VENTAS OTROS 1 SEMANA OCT]])</f>
        <v>0</v>
      </c>
      <c r="AY75" s="46">
        <v>3</v>
      </c>
      <c r="AZ75" s="55">
        <v>0</v>
      </c>
      <c r="BA75">
        <v>2</v>
      </c>
      <c r="BB75">
        <v>0</v>
      </c>
      <c r="BC75">
        <v>0</v>
      </c>
      <c r="BD75">
        <v>0</v>
      </c>
      <c r="BE75">
        <v>0</v>
      </c>
      <c r="BF75">
        <v>0</v>
      </c>
      <c r="BG75">
        <f>SUM(Tabla5[[#This Row],[VENTA MABE 2 SEMANA OCT]:[VENTAS OTROS 2 SEMANA OCT]])</f>
        <v>2</v>
      </c>
      <c r="BH75" t="s">
        <v>755</v>
      </c>
      <c r="BI75" s="55" t="s">
        <v>1660</v>
      </c>
      <c r="BJ75">
        <v>3.9999999999999991</v>
      </c>
      <c r="BK75" s="55">
        <v>1</v>
      </c>
      <c r="BL75">
        <v>2</v>
      </c>
      <c r="BM75">
        <v>0</v>
      </c>
      <c r="BN75">
        <v>0</v>
      </c>
      <c r="BO75">
        <v>0</v>
      </c>
      <c r="BP75">
        <v>0</v>
      </c>
      <c r="BQ75">
        <v>0</v>
      </c>
      <c r="BR75">
        <f>SUM(Tabla5[[#This Row],[VENTA MABE 3 SEMANA OCT]:[VENTAS OTROS 3 SEMANA OCT]])</f>
        <v>3</v>
      </c>
      <c r="BS75" s="42">
        <v>0.5</v>
      </c>
      <c r="BT75" s="5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f>SUM(Tabla5[[#This Row],[VENTA MABE 4 SEMANA OCT]:[VENTAS OTROS 4 SEMANA OCT]])</f>
        <v>1</v>
      </c>
      <c r="CD75" t="s">
        <v>1695</v>
      </c>
      <c r="CI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75" t="s">
        <v>1701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SUM(Tabla5[[#This Row],[VENTA MABE 1 SEMANA NOV]:[VENTAS OTROS 1 SEMANA NOV]])</f>
        <v>1</v>
      </c>
      <c r="CS75">
        <f>IFERROR(VLOOKUP(Tabla5[[#This Row],[CLAVE]],[2]VENTAS!$F$2:$L$1501,2,0),0)</f>
        <v>0</v>
      </c>
      <c r="CT75">
        <f>IFERROR(VLOOKUP(Tabla5[[#This Row],[CLAVE]],[2]VENTAS!$F$2:$L$1501,3,0),0)</f>
        <v>0</v>
      </c>
      <c r="CU75">
        <f>IFERROR(VLOOKUP(Tabla5[[#This Row],[CLAVE]],[2]VENTAS!$F$2:$L$1501,4,0),0)</f>
        <v>0</v>
      </c>
      <c r="CV75">
        <f>IFERROR(VLOOKUP(Tabla5[[#This Row],[CLAVE]],[2]VENTAS!$F$2:$L$1501,5,0),0)</f>
        <v>0</v>
      </c>
      <c r="CW75">
        <f>IFERROR(VLOOKUP(Tabla5[[#This Row],[CLAVE]],[2]VENTAS!$F$2:$L$1501,6,0),0)</f>
        <v>0</v>
      </c>
      <c r="CX75">
        <f>IFERROR(VLOOKUP(Tabla5[[#This Row],[CLAVE]],[2]VENTAS!$F$2:$L$1501,7,0),0)</f>
        <v>0</v>
      </c>
      <c r="CY75">
        <f>IFERROR(VLOOKUP(Tabla5[[#This Row],[CLAVE]],[2]VENTAS!$F$2:$R$1501,13,0),0)</f>
        <v>0</v>
      </c>
      <c r="CZ75">
        <f>SUM(Tabla5[[#This Row],[VENTA MABE 2 SEMANA NOV]:[VENTAS OTROS 2 SEMANA NOV]])</f>
        <v>0</v>
      </c>
      <c r="DA75" s="46">
        <v>5.4006871295352425</v>
      </c>
    </row>
    <row r="76" spans="1:105" hidden="1" x14ac:dyDescent="0.3">
      <c r="A76" t="str">
        <f>CONCATENATE(Tabla5[[#This Row],[TIENDA HMPV]],Tabla5[[#This Row],[LINEA]])</f>
        <v>653 - ORVE ALBORADAREFRIGERACIÓN</v>
      </c>
      <c r="B76" t="s">
        <v>68</v>
      </c>
      <c r="C76" s="55" t="s">
        <v>69</v>
      </c>
      <c r="D76" s="55" t="s">
        <v>86</v>
      </c>
      <c r="E76" s="55" t="s">
        <v>72</v>
      </c>
      <c r="F76" s="55" t="s">
        <v>1724</v>
      </c>
      <c r="G76" t="s">
        <v>29</v>
      </c>
      <c r="H76" s="42">
        <f>IFERROR(Tabla5[[#This Row],[VENTAS MABE]]/Tabla5[[#This Row],[CUOTA]],0)</f>
        <v>0</v>
      </c>
      <c r="I76">
        <v>3</v>
      </c>
      <c r="J76">
        <v>0</v>
      </c>
      <c r="K76">
        <v>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V76" s="42">
        <v>0</v>
      </c>
      <c r="W76" s="42">
        <f>IFERROR(Tabla5[[#This Row],[TOTAL VENTA 38 SEMANA]]/Tabla5[[#This Row],[VENTA ACUM 38]],0)</f>
        <v>0</v>
      </c>
      <c r="X76" s="42" t="e">
        <f>VLOOKUP(Tabla5[[#This Row],[CLAVE]],[1]!QMI_5_SEMANA_SEP_22[[CLAVE]:[SHARE CADENA S2]],21,0)</f>
        <v>#REF!</v>
      </c>
      <c r="Y76" s="55" t="s">
        <v>769</v>
      </c>
      <c r="Z76" s="46">
        <f>+Tabla5[[#This Row],[VENTA ACUM 38]]+Tabla5[[#This Row],[venta total 39 acum]]</f>
        <v>4</v>
      </c>
      <c r="AA76" s="46">
        <v>0</v>
      </c>
      <c r="AB76" s="46">
        <v>0</v>
      </c>
      <c r="AC76" s="46">
        <v>2</v>
      </c>
      <c r="AD76" s="46">
        <v>2</v>
      </c>
      <c r="AE76" s="46">
        <v>0</v>
      </c>
      <c r="AF76" s="46">
        <v>2</v>
      </c>
      <c r="AG76" s="46">
        <v>2</v>
      </c>
      <c r="AH76" s="42">
        <f>IFERROR(Tabla5[[#This Row],[VENTAS MABE]]/Tabla5[[#This Row],[VENTAS INDURAMA]],0)</f>
        <v>0</v>
      </c>
      <c r="AI76" t="s">
        <v>1675</v>
      </c>
      <c r="AK76" s="42"/>
      <c r="AL76" t="s">
        <v>727</v>
      </c>
      <c r="AM76" s="55" t="s">
        <v>772</v>
      </c>
      <c r="AO76" s="55" t="s">
        <v>419</v>
      </c>
      <c r="AP76">
        <v>2</v>
      </c>
      <c r="AQ76" s="55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f>SUM(Tabla5[[#This Row],[VENTA MABE 1 SEMANA OCT]:[VENTAS OTROS 1 SEMANA OCT]])</f>
        <v>0</v>
      </c>
      <c r="AY76" s="46">
        <v>3.3322302514576432</v>
      </c>
      <c r="AZ76" s="55">
        <v>1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f>SUM(Tabla5[[#This Row],[VENTA MABE 2 SEMANA OCT]:[VENTAS OTROS 2 SEMANA OCT]])</f>
        <v>2</v>
      </c>
      <c r="BH76" t="s">
        <v>755</v>
      </c>
      <c r="BI76" s="55" t="s">
        <v>1660</v>
      </c>
      <c r="BJ76">
        <v>3.9999999999999991</v>
      </c>
      <c r="BK76" s="55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f>SUM(Tabla5[[#This Row],[VENTA MABE 3 SEMANA OCT]:[VENTAS OTROS 3 SEMANA OCT]])</f>
        <v>0</v>
      </c>
      <c r="BS76" s="42">
        <v>0.4</v>
      </c>
      <c r="BT76" s="55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f>SUM(Tabla5[[#This Row],[VENTA MABE 4 SEMANA OCT]:[VENTAS OTROS 4 SEMANA OCT]])</f>
        <v>1</v>
      </c>
      <c r="CB76" t="s">
        <v>1679</v>
      </c>
      <c r="CC76" t="s">
        <v>1679</v>
      </c>
      <c r="CD76" t="s">
        <v>1679</v>
      </c>
      <c r="CE76" t="s">
        <v>1679</v>
      </c>
      <c r="CF76" t="s">
        <v>1679</v>
      </c>
      <c r="CG76" t="s">
        <v>1679</v>
      </c>
      <c r="CH76" t="s">
        <v>1679</v>
      </c>
      <c r="CI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76" t="s">
        <v>1703</v>
      </c>
      <c r="CK76">
        <v>1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SUM(Tabla5[[#This Row],[VENTA MABE 1 SEMANA NOV]:[VENTAS OTROS 1 SEMANA NOV]])</f>
        <v>2</v>
      </c>
      <c r="CS76">
        <f>IFERROR(VLOOKUP(Tabla5[[#This Row],[CLAVE]],[2]VENTAS!$F$2:$L$1501,2,0),0)</f>
        <v>0</v>
      </c>
      <c r="CT76">
        <f>IFERROR(VLOOKUP(Tabla5[[#This Row],[CLAVE]],[2]VENTAS!$F$2:$L$1501,3,0),0)</f>
        <v>0</v>
      </c>
      <c r="CU76">
        <f>IFERROR(VLOOKUP(Tabla5[[#This Row],[CLAVE]],[2]VENTAS!$F$2:$L$1501,4,0),0)</f>
        <v>0</v>
      </c>
      <c r="CV76">
        <f>IFERROR(VLOOKUP(Tabla5[[#This Row],[CLAVE]],[2]VENTAS!$F$2:$L$1501,5,0),0)</f>
        <v>0</v>
      </c>
      <c r="CW76">
        <f>IFERROR(VLOOKUP(Tabla5[[#This Row],[CLAVE]],[2]VENTAS!$F$2:$L$1501,6,0),0)</f>
        <v>0</v>
      </c>
      <c r="CX76">
        <f>IFERROR(VLOOKUP(Tabla5[[#This Row],[CLAVE]],[2]VENTAS!$F$2:$L$1501,7,0),0)</f>
        <v>0</v>
      </c>
      <c r="CY76">
        <f>IFERROR(VLOOKUP(Tabla5[[#This Row],[CLAVE]],[2]VENTAS!$F$2:$R$1501,13,0),0)</f>
        <v>0</v>
      </c>
      <c r="CZ76">
        <f>SUM(Tabla5[[#This Row],[VENTA MABE 2 SEMANA NOV]:[VENTAS OTROS 2 SEMANA NOV]])</f>
        <v>0</v>
      </c>
      <c r="DA76" s="46">
        <v>3.3322302514576432</v>
      </c>
    </row>
    <row r="77" spans="1:105" hidden="1" x14ac:dyDescent="0.3">
      <c r="A77" t="str">
        <f>CONCATENATE(Tabla5[[#This Row],[TIENDA HMPV]],Tabla5[[#This Row],[LINEA]])</f>
        <v>71 - EL BOSQUECOCINAS</v>
      </c>
      <c r="B77" t="s">
        <v>43</v>
      </c>
      <c r="C77" s="55" t="s">
        <v>44</v>
      </c>
      <c r="D77" s="55" t="s">
        <v>45</v>
      </c>
      <c r="E77" s="55" t="s">
        <v>46</v>
      </c>
      <c r="F77" s="55" t="s">
        <v>1724</v>
      </c>
      <c r="G77" t="s">
        <v>26</v>
      </c>
      <c r="H77" s="42">
        <f>IFERROR(Tabla5[[#This Row],[VENTAS MABE]]/Tabla5[[#This Row],[CUOTA]],0)</f>
        <v>0.52631578947368418</v>
      </c>
      <c r="I77">
        <v>19</v>
      </c>
      <c r="J77">
        <v>10</v>
      </c>
      <c r="K77">
        <v>8</v>
      </c>
      <c r="L77">
        <v>0</v>
      </c>
      <c r="M77">
        <v>2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V77" s="42">
        <v>0.66666666666666663</v>
      </c>
      <c r="W77" s="42">
        <f>IFERROR(Tabla5[[#This Row],[TOTAL VENTA 38 SEMANA]]/Tabla5[[#This Row],[VENTA ACUM 38]],0)</f>
        <v>0.66666666666666663</v>
      </c>
      <c r="X77" s="42" t="e">
        <f>VLOOKUP(Tabla5[[#This Row],[CLAVE]],[1]!QMI_5_SEMANA_SEP_22[[CLAVE]:[SHARE CADENA S2]],21,0)</f>
        <v>#REF!</v>
      </c>
      <c r="Y77" s="55" t="s">
        <v>724</v>
      </c>
      <c r="Z77" s="46">
        <f>+Tabla5[[#This Row],[VENTA ACUM 38]]+Tabla5[[#This Row],[venta total 39 acum]]</f>
        <v>17</v>
      </c>
      <c r="AA77" s="46">
        <v>7</v>
      </c>
      <c r="AB77" s="46">
        <v>10</v>
      </c>
      <c r="AC77" s="46">
        <v>15</v>
      </c>
      <c r="AD77" s="46">
        <v>2</v>
      </c>
      <c r="AE77" s="46">
        <v>1</v>
      </c>
      <c r="AF77" s="46">
        <v>2</v>
      </c>
      <c r="AG77" s="46">
        <v>8</v>
      </c>
      <c r="AH77" s="42">
        <f>IFERROR(Tabla5[[#This Row],[VENTAS MABE]]/Tabla5[[#This Row],[VENTAS INDURAMA]],0)</f>
        <v>1.25</v>
      </c>
      <c r="AI77" t="s">
        <v>1675</v>
      </c>
      <c r="AK77" s="42"/>
      <c r="AL77" t="s">
        <v>845</v>
      </c>
      <c r="AM77" s="55" t="s">
        <v>910</v>
      </c>
      <c r="AO77" s="55" t="s">
        <v>460</v>
      </c>
      <c r="AP77">
        <v>9</v>
      </c>
      <c r="AQ77" s="55">
        <v>2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f>SUM(Tabla5[[#This Row],[VENTA MABE 1 SEMANA OCT]:[VENTAS OTROS 1 SEMANA OCT]])</f>
        <v>3</v>
      </c>
      <c r="AY77" s="46">
        <v>14</v>
      </c>
      <c r="AZ77" s="55">
        <v>5</v>
      </c>
      <c r="BA77">
        <v>1</v>
      </c>
      <c r="BB77">
        <v>0</v>
      </c>
      <c r="BC77">
        <v>1</v>
      </c>
      <c r="BD77">
        <v>0</v>
      </c>
      <c r="BE77">
        <v>0</v>
      </c>
      <c r="BF77">
        <v>0</v>
      </c>
      <c r="BG77">
        <f>SUM(Tabla5[[#This Row],[VENTA MABE 2 SEMANA OCT]:[VENTAS OTROS 2 SEMANA OCT]])</f>
        <v>7</v>
      </c>
      <c r="BH77" t="s">
        <v>798</v>
      </c>
      <c r="BI77" s="55" t="s">
        <v>44</v>
      </c>
      <c r="BJ77">
        <v>40</v>
      </c>
      <c r="BK77" s="55">
        <v>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f>SUM(Tabla5[[#This Row],[VENTA MABE 3 SEMANA OCT]:[VENTAS OTROS 3 SEMANA OCT]])</f>
        <v>4</v>
      </c>
      <c r="BS77" s="42">
        <v>0.5</v>
      </c>
      <c r="BT77" s="55">
        <v>1</v>
      </c>
      <c r="BU77">
        <v>0</v>
      </c>
      <c r="BV77">
        <v>1</v>
      </c>
      <c r="BW77">
        <v>0</v>
      </c>
      <c r="BX77">
        <v>2</v>
      </c>
      <c r="BY77">
        <v>0</v>
      </c>
      <c r="BZ77">
        <v>0</v>
      </c>
      <c r="CA77">
        <f>SUM(Tabla5[[#This Row],[VENTA MABE 4 SEMANA OCT]:[VENTAS OTROS 4 SEMANA OCT]])</f>
        <v>4</v>
      </c>
      <c r="CI7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77" t="s">
        <v>1703</v>
      </c>
      <c r="CK77">
        <v>3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SUM(Tabla5[[#This Row],[VENTA MABE 1 SEMANA NOV]:[VENTAS OTROS 1 SEMANA NOV]])</f>
        <v>4</v>
      </c>
      <c r="CS77">
        <f>IFERROR(VLOOKUP(Tabla5[[#This Row],[CLAVE]],[2]VENTAS!$F$2:$L$1501,2,0),0)</f>
        <v>4</v>
      </c>
      <c r="CT77">
        <f>IFERROR(VLOOKUP(Tabla5[[#This Row],[CLAVE]],[2]VENTAS!$F$2:$L$1501,3,0),0)</f>
        <v>1</v>
      </c>
      <c r="CU77">
        <f>IFERROR(VLOOKUP(Tabla5[[#This Row],[CLAVE]],[2]VENTAS!$F$2:$L$1501,4,0),0)</f>
        <v>0</v>
      </c>
      <c r="CV77">
        <f>IFERROR(VLOOKUP(Tabla5[[#This Row],[CLAVE]],[2]VENTAS!$F$2:$L$1501,5,0),0)</f>
        <v>1</v>
      </c>
      <c r="CW77">
        <f>IFERROR(VLOOKUP(Tabla5[[#This Row],[CLAVE]],[2]VENTAS!$F$2:$L$1501,6,0),0)</f>
        <v>0</v>
      </c>
      <c r="CX77">
        <f>IFERROR(VLOOKUP(Tabla5[[#This Row],[CLAVE]],[2]VENTAS!$F$2:$L$1501,7,0),0)</f>
        <v>0</v>
      </c>
      <c r="CY77">
        <f>IFERROR(VLOOKUP(Tabla5[[#This Row],[CLAVE]],[2]VENTAS!$F$2:$R$1501,13,0),0)</f>
        <v>0</v>
      </c>
      <c r="CZ77">
        <f>SUM(Tabla5[[#This Row],[VENTA MABE 2 SEMANA NOV]:[VENTAS OTROS 2 SEMANA NOV]])</f>
        <v>6</v>
      </c>
      <c r="DA77" s="46">
        <v>26.363636363636367</v>
      </c>
    </row>
    <row r="78" spans="1:105" hidden="1" x14ac:dyDescent="0.3">
      <c r="A78" t="str">
        <f>CONCATENATE(Tabla5[[#This Row],[TIENDA HMPV]],Tabla5[[#This Row],[LINEA]])</f>
        <v>71 - EL BOSQUEEMPOTRE</v>
      </c>
      <c r="B78" t="s">
        <v>43</v>
      </c>
      <c r="C78" s="55" t="s">
        <v>44</v>
      </c>
      <c r="D78" s="55" t="s">
        <v>45</v>
      </c>
      <c r="E78" s="55" t="s">
        <v>46</v>
      </c>
      <c r="F78" s="55" t="s">
        <v>1724</v>
      </c>
      <c r="G78" t="s">
        <v>32</v>
      </c>
      <c r="H78" s="42">
        <f>IFERROR(Tabla5[[#This Row],[VENTAS MABE]]/Tabla5[[#This Row],[CUOTA]],0)</f>
        <v>0.8571428571428571</v>
      </c>
      <c r="I78">
        <v>7</v>
      </c>
      <c r="J78">
        <v>6</v>
      </c>
      <c r="K78">
        <v>11</v>
      </c>
      <c r="L78">
        <v>2</v>
      </c>
      <c r="M78">
        <v>0</v>
      </c>
      <c r="N78">
        <v>0</v>
      </c>
      <c r="O78">
        <v>0</v>
      </c>
      <c r="P78">
        <v>0</v>
      </c>
      <c r="Q78">
        <v>10</v>
      </c>
      <c r="R78">
        <v>0</v>
      </c>
      <c r="S78">
        <v>0</v>
      </c>
      <c r="T78">
        <v>0</v>
      </c>
      <c r="V78" s="42">
        <v>0.27272727272727271</v>
      </c>
      <c r="W78" s="42">
        <f>IFERROR(Tabla5[[#This Row],[TOTAL VENTA 38 SEMANA]]/Tabla5[[#This Row],[VENTA ACUM 38]],0)</f>
        <v>0.27272727272727271</v>
      </c>
      <c r="X78" s="42" t="e">
        <f>VLOOKUP(Tabla5[[#This Row],[CLAVE]],[1]!QMI_5_SEMANA_SEP_22[[CLAVE]:[SHARE CADENA S2]],21,0)</f>
        <v>#REF!</v>
      </c>
      <c r="Y78" s="55" t="s">
        <v>724</v>
      </c>
      <c r="Z78" s="46">
        <f>+Tabla5[[#This Row],[VENTA ACUM 38]]+Tabla5[[#This Row],[venta total 39 acum]]</f>
        <v>29</v>
      </c>
      <c r="AA78" s="46">
        <v>3</v>
      </c>
      <c r="AB78" s="46">
        <v>6</v>
      </c>
      <c r="AC78" s="46">
        <v>22</v>
      </c>
      <c r="AD78" s="46">
        <v>7</v>
      </c>
      <c r="AE78" s="46">
        <v>8</v>
      </c>
      <c r="AF78" s="46">
        <v>7</v>
      </c>
      <c r="AG78" s="46">
        <v>11</v>
      </c>
      <c r="AH78" s="42">
        <f>IFERROR(Tabla5[[#This Row],[VENTAS MABE]]/Tabla5[[#This Row],[VENTAS INDURAMA]],0)</f>
        <v>0.54545454545454541</v>
      </c>
      <c r="AI78" t="s">
        <v>1675</v>
      </c>
      <c r="AK78" s="42"/>
      <c r="AL78" t="s">
        <v>845</v>
      </c>
      <c r="AM78" s="55" t="s">
        <v>910</v>
      </c>
      <c r="AO78" s="55" t="s">
        <v>460</v>
      </c>
      <c r="AP78">
        <v>16</v>
      </c>
      <c r="AQ78" s="55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6</v>
      </c>
      <c r="AX78">
        <f>SUM(Tabla5[[#This Row],[VENTA MABE 1 SEMANA OCT]:[VENTAS OTROS 1 SEMANA OCT]])</f>
        <v>7</v>
      </c>
      <c r="AY78" s="46">
        <v>8.8986212489862115</v>
      </c>
      <c r="AZ78" s="55">
        <v>3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7</v>
      </c>
      <c r="BG78">
        <f>SUM(Tabla5[[#This Row],[VENTA MABE 2 SEMANA OCT]:[VENTAS OTROS 2 SEMANA OCT]])</f>
        <v>11</v>
      </c>
      <c r="BH78" t="s">
        <v>798</v>
      </c>
      <c r="BI78" s="55" t="s">
        <v>44</v>
      </c>
      <c r="BJ78">
        <v>40</v>
      </c>
      <c r="BK78" s="55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2</v>
      </c>
      <c r="BR78">
        <f>SUM(Tabla5[[#This Row],[VENTA MABE 3 SEMANA OCT]:[VENTAS OTROS 3 SEMANA OCT]])</f>
        <v>4</v>
      </c>
      <c r="BS78" s="42">
        <v>0.3</v>
      </c>
      <c r="BT78" s="55">
        <v>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2</v>
      </c>
      <c r="CA78">
        <f>SUM(Tabla5[[#This Row],[VENTA MABE 4 SEMANA OCT]:[VENTAS OTROS 4 SEMANA OCT]])</f>
        <v>7</v>
      </c>
      <c r="CG78" t="s">
        <v>1698</v>
      </c>
      <c r="CI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0.34482758620689657</v>
      </c>
      <c r="CJ78" t="s">
        <v>1701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f>SUM(Tabla5[[#This Row],[VENTA MABE 1 SEMANA NOV]:[VENTAS OTROS 1 SEMANA NOV]])</f>
        <v>1</v>
      </c>
      <c r="CS78">
        <f>IFERROR(VLOOKUP(Tabla5[[#This Row],[CLAVE]],[2]VENTAS!$F$2:$L$1501,2,0),0)</f>
        <v>2</v>
      </c>
      <c r="CT78">
        <f>IFERROR(VLOOKUP(Tabla5[[#This Row],[CLAVE]],[2]VENTAS!$F$2:$L$1501,3,0),0)</f>
        <v>0</v>
      </c>
      <c r="CU78">
        <f>IFERROR(VLOOKUP(Tabla5[[#This Row],[CLAVE]],[2]VENTAS!$F$2:$L$1501,4,0),0)</f>
        <v>1</v>
      </c>
      <c r="CV78">
        <f>IFERROR(VLOOKUP(Tabla5[[#This Row],[CLAVE]],[2]VENTAS!$F$2:$L$1501,5,0),0)</f>
        <v>0</v>
      </c>
      <c r="CW78">
        <f>IFERROR(VLOOKUP(Tabla5[[#This Row],[CLAVE]],[2]VENTAS!$F$2:$L$1501,6,0),0)</f>
        <v>0</v>
      </c>
      <c r="CX78">
        <f>IFERROR(VLOOKUP(Tabla5[[#This Row],[CLAVE]],[2]VENTAS!$F$2:$L$1501,7,0),0)</f>
        <v>0</v>
      </c>
      <c r="CY78">
        <f>IFERROR(VLOOKUP(Tabla5[[#This Row],[CLAVE]],[2]VENTAS!$F$2:$R$1501,13,0),0)</f>
        <v>1</v>
      </c>
      <c r="CZ78">
        <f>SUM(Tabla5[[#This Row],[VENTA MABE 2 SEMANA NOV]:[VENTAS OTROS 2 SEMANA NOV]])</f>
        <v>4</v>
      </c>
      <c r="DA78" s="46">
        <v>10.23983315954119</v>
      </c>
    </row>
    <row r="79" spans="1:105" hidden="1" x14ac:dyDescent="0.3">
      <c r="A79" t="str">
        <f>CONCATENATE(Tabla5[[#This Row],[TIENDA HMPV]],Tabla5[[#This Row],[LINEA]])</f>
        <v>71 - EL BOSQUEGLOBALES</v>
      </c>
      <c r="B79" t="s">
        <v>43</v>
      </c>
      <c r="C79" s="55" t="s">
        <v>44</v>
      </c>
      <c r="D79" s="55" t="s">
        <v>45</v>
      </c>
      <c r="E79" s="55" t="s">
        <v>46</v>
      </c>
      <c r="F79" s="55" t="s">
        <v>1724</v>
      </c>
      <c r="G79" t="s">
        <v>27</v>
      </c>
      <c r="H79" s="42">
        <f>IFERROR(Tabla5[[#This Row],[VENTAS MABE]]/Tabla5[[#This Row],[CUOTA]],0)</f>
        <v>0.3888888888888889</v>
      </c>
      <c r="I79">
        <v>18</v>
      </c>
      <c r="J79">
        <v>7</v>
      </c>
      <c r="K79">
        <v>6</v>
      </c>
      <c r="L79">
        <v>0</v>
      </c>
      <c r="M79">
        <v>0</v>
      </c>
      <c r="N79">
        <v>0</v>
      </c>
      <c r="O79">
        <v>0</v>
      </c>
      <c r="P79">
        <v>0</v>
      </c>
      <c r="Q79">
        <v>5</v>
      </c>
      <c r="R79">
        <v>0</v>
      </c>
      <c r="S79">
        <v>0</v>
      </c>
      <c r="T79">
        <v>0</v>
      </c>
      <c r="V79" s="42">
        <v>0.5</v>
      </c>
      <c r="W79" s="42">
        <f>IFERROR(Tabla5[[#This Row],[TOTAL VENTA 38 SEMANA]]/Tabla5[[#This Row],[VENTA ACUM 38]],0)</f>
        <v>0.5</v>
      </c>
      <c r="X79" s="42" t="e">
        <f>VLOOKUP(Tabla5[[#This Row],[CLAVE]],[1]!QMI_5_SEMANA_SEP_22[[CLAVE]:[SHARE CADENA S2]],21,0)</f>
        <v>#REF!</v>
      </c>
      <c r="Y79" s="55" t="s">
        <v>724</v>
      </c>
      <c r="Z79" s="46">
        <f>+Tabla5[[#This Row],[VENTA ACUM 38]]+Tabla5[[#This Row],[venta total 39 acum]]</f>
        <v>18</v>
      </c>
      <c r="AA79" s="46">
        <v>4</v>
      </c>
      <c r="AB79" s="46">
        <v>7</v>
      </c>
      <c r="AC79" s="46">
        <v>14</v>
      </c>
      <c r="AD79" s="46">
        <v>4</v>
      </c>
      <c r="AE79" s="46">
        <v>9</v>
      </c>
      <c r="AF79" s="46">
        <v>4</v>
      </c>
      <c r="AG79" s="46">
        <v>13</v>
      </c>
      <c r="AH79" s="42">
        <f>IFERROR(Tabla5[[#This Row],[VENTAS MABE]]/Tabla5[[#This Row],[VENTAS INDURAMA]],0)</f>
        <v>1.1666666666666667</v>
      </c>
      <c r="AI79" t="s">
        <v>1675</v>
      </c>
      <c r="AK79" s="42"/>
      <c r="AL79" t="s">
        <v>845</v>
      </c>
      <c r="AM79" s="55" t="s">
        <v>910</v>
      </c>
      <c r="AO79" s="55" t="s">
        <v>460</v>
      </c>
      <c r="AP79">
        <v>6</v>
      </c>
      <c r="AQ79" s="55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f>SUM(Tabla5[[#This Row],[VENTA MABE 1 SEMANA OCT]:[VENTAS OTROS 1 SEMANA OCT]])</f>
        <v>2</v>
      </c>
      <c r="AY79" s="46">
        <v>13.740570148138927</v>
      </c>
      <c r="AZ79" s="55">
        <v>3</v>
      </c>
      <c r="BA79">
        <v>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f>SUM(Tabla5[[#This Row],[VENTA MABE 2 SEMANA OCT]:[VENTAS OTROS 2 SEMANA OCT]])</f>
        <v>5</v>
      </c>
      <c r="BH79" t="s">
        <v>798</v>
      </c>
      <c r="BI79" s="55" t="s">
        <v>44</v>
      </c>
      <c r="BJ79">
        <v>40</v>
      </c>
      <c r="BK79" s="55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f>SUM(Tabla5[[#This Row],[VENTA MABE 3 SEMANA OCT]:[VENTAS OTROS 3 SEMANA OCT]])</f>
        <v>0</v>
      </c>
      <c r="BS79" s="42">
        <v>0</v>
      </c>
      <c r="BT79" s="55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f>SUM(Tabla5[[#This Row],[VENTA MABE 4 SEMANA OCT]:[VENTAS OTROS 4 SEMANA OCT]])</f>
        <v>1</v>
      </c>
      <c r="CI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79" t="s">
        <v>1703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SUM(Tabla5[[#This Row],[VENTA MABE 1 SEMANA NOV]:[VENTAS OTROS 1 SEMANA NOV]])</f>
        <v>1</v>
      </c>
      <c r="CS79">
        <f>IFERROR(VLOOKUP(Tabla5[[#This Row],[CLAVE]],[2]VENTAS!$F$2:$L$1501,2,0),0)</f>
        <v>4</v>
      </c>
      <c r="CT79">
        <f>IFERROR(VLOOKUP(Tabla5[[#This Row],[CLAVE]],[2]VENTAS!$F$2:$L$1501,3,0),0)</f>
        <v>0</v>
      </c>
      <c r="CU79">
        <f>IFERROR(VLOOKUP(Tabla5[[#This Row],[CLAVE]],[2]VENTAS!$F$2:$L$1501,4,0),0)</f>
        <v>0</v>
      </c>
      <c r="CV79">
        <f>IFERROR(VLOOKUP(Tabla5[[#This Row],[CLAVE]],[2]VENTAS!$F$2:$L$1501,5,0),0)</f>
        <v>0</v>
      </c>
      <c r="CW79">
        <f>IFERROR(VLOOKUP(Tabla5[[#This Row],[CLAVE]],[2]VENTAS!$F$2:$L$1501,6,0),0)</f>
        <v>0</v>
      </c>
      <c r="CX79">
        <f>IFERROR(VLOOKUP(Tabla5[[#This Row],[CLAVE]],[2]VENTAS!$F$2:$L$1501,7,0),0)</f>
        <v>0</v>
      </c>
      <c r="CY79">
        <f>IFERROR(VLOOKUP(Tabla5[[#This Row],[CLAVE]],[2]VENTAS!$F$2:$R$1501,13,0),0)</f>
        <v>0</v>
      </c>
      <c r="CZ79">
        <f>SUM(Tabla5[[#This Row],[VENTA MABE 2 SEMANA NOV]:[VENTAS OTROS 2 SEMANA NOV]])</f>
        <v>4</v>
      </c>
      <c r="DA79" s="46">
        <v>18.607275807042324</v>
      </c>
    </row>
    <row r="80" spans="1:105" hidden="1" x14ac:dyDescent="0.3">
      <c r="A80" t="str">
        <f>CONCATENATE(Tabla5[[#This Row],[TIENDA HMPV]],Tabla5[[#This Row],[LINEA]])</f>
        <v>71 - EL BOSQUELAVADO</v>
      </c>
      <c r="B80" t="s">
        <v>43</v>
      </c>
      <c r="C80" s="55" t="s">
        <v>44</v>
      </c>
      <c r="D80" s="55" t="s">
        <v>45</v>
      </c>
      <c r="E80" s="55" t="s">
        <v>46</v>
      </c>
      <c r="F80" s="55" t="s">
        <v>1724</v>
      </c>
      <c r="G80" t="s">
        <v>28</v>
      </c>
      <c r="H80" s="42">
        <f>IFERROR(Tabla5[[#This Row],[VENTAS MABE]]/Tabla5[[#This Row],[CUOTA]],0)</f>
        <v>0.76923076923076927</v>
      </c>
      <c r="I80">
        <v>26</v>
      </c>
      <c r="J80">
        <v>20</v>
      </c>
      <c r="K80">
        <v>0</v>
      </c>
      <c r="L80" s="44">
        <v>13</v>
      </c>
      <c r="M80">
        <v>16</v>
      </c>
      <c r="N80">
        <v>6</v>
      </c>
      <c r="O80">
        <v>6</v>
      </c>
      <c r="P80">
        <v>0</v>
      </c>
      <c r="Q80">
        <v>0</v>
      </c>
      <c r="R80">
        <v>0</v>
      </c>
      <c r="S80">
        <v>0</v>
      </c>
      <c r="T80">
        <v>0</v>
      </c>
      <c r="V80" s="42">
        <v>0.37037037037037035</v>
      </c>
      <c r="W80" s="42">
        <f>IFERROR(Tabla5[[#This Row],[TOTAL VENTA 38 SEMANA]]/Tabla5[[#This Row],[VENTA ACUM 38]],0)</f>
        <v>0.37037037037037035</v>
      </c>
      <c r="X80" s="42" t="e">
        <f>VLOOKUP(Tabla5[[#This Row],[CLAVE]],[1]!QMI_5_SEMANA_SEP_22[[CLAVE]:[SHARE CADENA S2]],21,0)</f>
        <v>#REF!</v>
      </c>
      <c r="Y80" s="55" t="s">
        <v>724</v>
      </c>
      <c r="Z80" s="46">
        <f>+Tabla5[[#This Row],[VENTA ACUM 38]]+Tabla5[[#This Row],[venta total 39 acum]]</f>
        <v>61</v>
      </c>
      <c r="AA80" s="46">
        <v>10</v>
      </c>
      <c r="AB80" s="46">
        <v>20</v>
      </c>
      <c r="AC80" s="46">
        <v>54</v>
      </c>
      <c r="AD80" s="46">
        <v>7</v>
      </c>
      <c r="AE80" s="46">
        <v>3</v>
      </c>
      <c r="AF80" s="46">
        <v>7</v>
      </c>
      <c r="AG80" s="46">
        <v>13</v>
      </c>
      <c r="AH80" s="42">
        <f>IFERROR(Tabla5[[#This Row],[VENTAS MABE]]/Tabla5[[#This Row],[VENTAS INDURAMA]],0)</f>
        <v>0</v>
      </c>
      <c r="AI80" t="s">
        <v>1675</v>
      </c>
      <c r="AK80" s="42"/>
      <c r="AL80" t="s">
        <v>845</v>
      </c>
      <c r="AM80" s="55" t="s">
        <v>910</v>
      </c>
      <c r="AO80" s="55" t="s">
        <v>460</v>
      </c>
      <c r="AP80">
        <v>24</v>
      </c>
      <c r="AQ80" s="55">
        <v>6</v>
      </c>
      <c r="AR80">
        <v>0</v>
      </c>
      <c r="AS80">
        <v>2</v>
      </c>
      <c r="AT80">
        <v>1</v>
      </c>
      <c r="AU80">
        <v>2</v>
      </c>
      <c r="AV80">
        <v>0</v>
      </c>
      <c r="AW80">
        <v>0</v>
      </c>
      <c r="AX80">
        <f>SUM(Tabla5[[#This Row],[VENTA MABE 1 SEMANA OCT]:[VENTAS OTROS 1 SEMANA OCT]])</f>
        <v>11</v>
      </c>
      <c r="AY80" s="46">
        <v>20.423999999999999</v>
      </c>
      <c r="AZ80" s="55">
        <v>9</v>
      </c>
      <c r="BA80">
        <v>0</v>
      </c>
      <c r="BB80">
        <v>7</v>
      </c>
      <c r="BC80">
        <v>6</v>
      </c>
      <c r="BD80">
        <v>2</v>
      </c>
      <c r="BE80">
        <v>0</v>
      </c>
      <c r="BF80">
        <v>0</v>
      </c>
      <c r="BG80">
        <f>SUM(Tabla5[[#This Row],[VENTA MABE 2 SEMANA OCT]:[VENTAS OTROS 2 SEMANA OCT]])</f>
        <v>24</v>
      </c>
      <c r="BH80" t="s">
        <v>798</v>
      </c>
      <c r="BI80" s="55" t="s">
        <v>44</v>
      </c>
      <c r="BJ80">
        <v>40</v>
      </c>
      <c r="BK80" s="55">
        <v>0</v>
      </c>
      <c r="BL80">
        <v>0</v>
      </c>
      <c r="BM80">
        <v>2</v>
      </c>
      <c r="BN80">
        <v>0</v>
      </c>
      <c r="BO80">
        <v>2</v>
      </c>
      <c r="BP80">
        <v>1</v>
      </c>
      <c r="BQ80">
        <v>0</v>
      </c>
      <c r="BR80">
        <f>SUM(Tabla5[[#This Row],[VENTA MABE 3 SEMANA OCT]:[VENTAS OTROS 3 SEMANA OCT]])</f>
        <v>5</v>
      </c>
      <c r="BS80" s="42">
        <v>0.25</v>
      </c>
      <c r="BT80" s="55">
        <v>2</v>
      </c>
      <c r="BU80">
        <v>0</v>
      </c>
      <c r="BV80">
        <v>5</v>
      </c>
      <c r="BW80">
        <v>5</v>
      </c>
      <c r="BX80">
        <v>8</v>
      </c>
      <c r="BY80">
        <v>0</v>
      </c>
      <c r="BZ80">
        <v>0</v>
      </c>
      <c r="CA80">
        <f>SUM(Tabla5[[#This Row],[VENTA MABE 4 SEMANA OCT]:[VENTAS OTROS 4 SEMANA OCT]])</f>
        <v>20</v>
      </c>
      <c r="CB80" t="s">
        <v>1695</v>
      </c>
      <c r="CI8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0.28333333333333333</v>
      </c>
      <c r="CJ80" t="s">
        <v>1702</v>
      </c>
      <c r="CK80">
        <v>2</v>
      </c>
      <c r="CL80">
        <v>0</v>
      </c>
      <c r="CM80">
        <v>2</v>
      </c>
      <c r="CN80">
        <v>3</v>
      </c>
      <c r="CO80">
        <v>2</v>
      </c>
      <c r="CP80">
        <v>0</v>
      </c>
      <c r="CQ80">
        <v>0</v>
      </c>
      <c r="CR80">
        <f>SUM(Tabla5[[#This Row],[VENTA MABE 1 SEMANA NOV]:[VENTAS OTROS 1 SEMANA NOV]])</f>
        <v>9</v>
      </c>
      <c r="CS80">
        <f>IFERROR(VLOOKUP(Tabla5[[#This Row],[CLAVE]],[2]VENTAS!$F$2:$L$1501,2,0),0)</f>
        <v>6</v>
      </c>
      <c r="CT80">
        <f>IFERROR(VLOOKUP(Tabla5[[#This Row],[CLAVE]],[2]VENTAS!$F$2:$L$1501,3,0),0)</f>
        <v>0</v>
      </c>
      <c r="CU80">
        <f>IFERROR(VLOOKUP(Tabla5[[#This Row],[CLAVE]],[2]VENTAS!$F$2:$L$1501,4,0),0)</f>
        <v>0</v>
      </c>
      <c r="CV80">
        <f>IFERROR(VLOOKUP(Tabla5[[#This Row],[CLAVE]],[2]VENTAS!$F$2:$L$1501,5,0),0)</f>
        <v>2</v>
      </c>
      <c r="CW80">
        <f>IFERROR(VLOOKUP(Tabla5[[#This Row],[CLAVE]],[2]VENTAS!$F$2:$L$1501,6,0),0)</f>
        <v>1</v>
      </c>
      <c r="CX80">
        <f>IFERROR(VLOOKUP(Tabla5[[#This Row],[CLAVE]],[2]VENTAS!$F$2:$L$1501,7,0),0)</f>
        <v>0</v>
      </c>
      <c r="CY80">
        <f>IFERROR(VLOOKUP(Tabla5[[#This Row],[CLAVE]],[2]VENTAS!$F$2:$R$1501,13,0),0)</f>
        <v>0</v>
      </c>
      <c r="CZ80">
        <f>SUM(Tabla5[[#This Row],[VENTA MABE 2 SEMANA NOV]:[VENTAS OTROS 2 SEMANA NOV]])</f>
        <v>9</v>
      </c>
      <c r="DA80" s="46">
        <v>37.295999999999999</v>
      </c>
    </row>
    <row r="81" spans="1:105" hidden="1" x14ac:dyDescent="0.3">
      <c r="A81" t="str">
        <f>CONCATENATE(Tabla5[[#This Row],[TIENDA HMPV]],Tabla5[[#This Row],[LINEA]])</f>
        <v>71 - EL BOSQUEREFRIGERACIÓN</v>
      </c>
      <c r="B81" t="s">
        <v>43</v>
      </c>
      <c r="C81" s="55" t="s">
        <v>44</v>
      </c>
      <c r="D81" s="55" t="s">
        <v>45</v>
      </c>
      <c r="E81" s="55" t="s">
        <v>46</v>
      </c>
      <c r="F81" s="55" t="s">
        <v>1724</v>
      </c>
      <c r="G81" t="s">
        <v>29</v>
      </c>
      <c r="H81" s="42">
        <f>IFERROR(Tabla5[[#This Row],[VENTAS MABE]]/Tabla5[[#This Row],[CUOTA]],0)</f>
        <v>0.52941176470588236</v>
      </c>
      <c r="I81">
        <v>17</v>
      </c>
      <c r="J81">
        <v>9</v>
      </c>
      <c r="K81">
        <v>8</v>
      </c>
      <c r="L81">
        <v>9</v>
      </c>
      <c r="M81">
        <v>10</v>
      </c>
      <c r="N81">
        <v>4</v>
      </c>
      <c r="O81">
        <v>6</v>
      </c>
      <c r="P81">
        <v>0</v>
      </c>
      <c r="Q81">
        <v>0</v>
      </c>
      <c r="R81">
        <v>0</v>
      </c>
      <c r="S81">
        <v>0</v>
      </c>
      <c r="T81">
        <v>0</v>
      </c>
      <c r="V81" s="42">
        <v>0.28125</v>
      </c>
      <c r="W81" s="42">
        <f>IFERROR(Tabla5[[#This Row],[TOTAL VENTA 38 SEMANA]]/Tabla5[[#This Row],[VENTA ACUM 38]],0)</f>
        <v>0.28125</v>
      </c>
      <c r="X81" s="42" t="e">
        <f>VLOOKUP(Tabla5[[#This Row],[CLAVE]],[1]!QMI_5_SEMANA_SEP_22[[CLAVE]:[SHARE CADENA S2]],21,0)</f>
        <v>#REF!</v>
      </c>
      <c r="Y81" s="55" t="s">
        <v>724</v>
      </c>
      <c r="Z81" s="46">
        <f>+Tabla5[[#This Row],[VENTA ACUM 38]]+Tabla5[[#This Row],[venta total 39 acum]]</f>
        <v>35</v>
      </c>
      <c r="AA81" s="46">
        <v>5</v>
      </c>
      <c r="AB81" s="46">
        <v>9</v>
      </c>
      <c r="AC81" s="46">
        <v>32</v>
      </c>
      <c r="AD81" s="46">
        <v>3</v>
      </c>
      <c r="AE81" s="46">
        <v>1</v>
      </c>
      <c r="AF81" s="46">
        <v>3</v>
      </c>
      <c r="AG81" s="46">
        <v>6</v>
      </c>
      <c r="AH81" s="42">
        <f>IFERROR(Tabla5[[#This Row],[VENTAS MABE]]/Tabla5[[#This Row],[VENTAS INDURAMA]],0)</f>
        <v>1.125</v>
      </c>
      <c r="AI81" t="s">
        <v>1675</v>
      </c>
      <c r="AK81" s="42"/>
      <c r="AL81" t="s">
        <v>845</v>
      </c>
      <c r="AM81" s="55" t="s">
        <v>910</v>
      </c>
      <c r="AO81" s="55" t="s">
        <v>460</v>
      </c>
      <c r="AP81">
        <v>17</v>
      </c>
      <c r="AQ81" s="55">
        <v>4</v>
      </c>
      <c r="AR81">
        <v>0</v>
      </c>
      <c r="AS81">
        <v>2</v>
      </c>
      <c r="AT81">
        <v>3</v>
      </c>
      <c r="AU81">
        <v>2</v>
      </c>
      <c r="AV81">
        <v>0</v>
      </c>
      <c r="AW81">
        <v>1</v>
      </c>
      <c r="AX81">
        <f>SUM(Tabla5[[#This Row],[VENTA MABE 1 SEMANA OCT]:[VENTAS OTROS 1 SEMANA OCT]])</f>
        <v>12</v>
      </c>
      <c r="AY81" s="46">
        <v>13.959219524436918</v>
      </c>
      <c r="AZ81" s="55">
        <v>10</v>
      </c>
      <c r="BA81">
        <v>2</v>
      </c>
      <c r="BB81">
        <v>2</v>
      </c>
      <c r="BC81">
        <v>7</v>
      </c>
      <c r="BD81">
        <v>2</v>
      </c>
      <c r="BE81">
        <v>3</v>
      </c>
      <c r="BF81">
        <v>1</v>
      </c>
      <c r="BG81">
        <f>SUM(Tabla5[[#This Row],[VENTA MABE 2 SEMANA OCT]:[VENTAS OTROS 2 SEMANA OCT]])</f>
        <v>27</v>
      </c>
      <c r="BH81" t="s">
        <v>798</v>
      </c>
      <c r="BI81" s="55" t="s">
        <v>44</v>
      </c>
      <c r="BJ81">
        <v>40</v>
      </c>
      <c r="BK81" s="55">
        <v>2</v>
      </c>
      <c r="BL81">
        <v>1</v>
      </c>
      <c r="BM81">
        <v>0</v>
      </c>
      <c r="BN81">
        <v>0</v>
      </c>
      <c r="BO81">
        <v>0</v>
      </c>
      <c r="BP81">
        <v>1</v>
      </c>
      <c r="BQ81">
        <v>0</v>
      </c>
      <c r="BR81">
        <f>SUM(Tabla5[[#This Row],[VENTA MABE 3 SEMANA OCT]:[VENTAS OTROS 3 SEMANA OCT]])</f>
        <v>4</v>
      </c>
      <c r="BS81" s="42">
        <v>0.4</v>
      </c>
      <c r="BT81" s="55">
        <v>5</v>
      </c>
      <c r="BU81">
        <v>1</v>
      </c>
      <c r="BV81">
        <v>1</v>
      </c>
      <c r="BW81">
        <v>0</v>
      </c>
      <c r="BX81">
        <v>0</v>
      </c>
      <c r="BY81">
        <v>2</v>
      </c>
      <c r="BZ81">
        <v>0</v>
      </c>
      <c r="CA81">
        <f>SUM(Tabla5[[#This Row],[VENTA MABE 4 SEMANA OCT]:[VENTAS OTROS 4 SEMANA OCT]])</f>
        <v>9</v>
      </c>
      <c r="CI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0.40384615384615385</v>
      </c>
      <c r="CJ81" t="s">
        <v>1702</v>
      </c>
      <c r="CK81">
        <v>3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f>SUM(Tabla5[[#This Row],[VENTA MABE 1 SEMANA NOV]:[VENTAS OTROS 1 SEMANA NOV]])</f>
        <v>6</v>
      </c>
      <c r="CS81">
        <f>IFERROR(VLOOKUP(Tabla5[[#This Row],[CLAVE]],[2]VENTAS!$F$2:$L$1501,2,0),0)</f>
        <v>4</v>
      </c>
      <c r="CT81">
        <f>IFERROR(VLOOKUP(Tabla5[[#This Row],[CLAVE]],[2]VENTAS!$F$2:$L$1501,3,0),0)</f>
        <v>1</v>
      </c>
      <c r="CU81">
        <f>IFERROR(VLOOKUP(Tabla5[[#This Row],[CLAVE]],[2]VENTAS!$F$2:$L$1501,4,0),0)</f>
        <v>2</v>
      </c>
      <c r="CV81">
        <f>IFERROR(VLOOKUP(Tabla5[[#This Row],[CLAVE]],[2]VENTAS!$F$2:$L$1501,5,0),0)</f>
        <v>3</v>
      </c>
      <c r="CW81">
        <f>IFERROR(VLOOKUP(Tabla5[[#This Row],[CLAVE]],[2]VENTAS!$F$2:$L$1501,6,0),0)</f>
        <v>1</v>
      </c>
      <c r="CX81">
        <f>IFERROR(VLOOKUP(Tabla5[[#This Row],[CLAVE]],[2]VENTAS!$F$2:$L$1501,7,0),0)</f>
        <v>1</v>
      </c>
      <c r="CY81">
        <f>IFERROR(VLOOKUP(Tabla5[[#This Row],[CLAVE]],[2]VENTAS!$F$2:$R$1501,13,0),0)</f>
        <v>0</v>
      </c>
      <c r="CZ81">
        <f>SUM(Tabla5[[#This Row],[VENTA MABE 2 SEMANA NOV]:[VENTAS OTROS 2 SEMANA NOV]])</f>
        <v>12</v>
      </c>
      <c r="DA81" s="46">
        <v>13.959219524436918</v>
      </c>
    </row>
    <row r="82" spans="1:105" hidden="1" x14ac:dyDescent="0.3">
      <c r="A82" t="str">
        <f>CONCATENATE(Tabla5[[#This Row],[TIENDA HMPV]],Tabla5[[#This Row],[LINEA]])</f>
        <v>943 - JAPON EL RECREO IIICOCINAS</v>
      </c>
      <c r="B82" t="s">
        <v>124</v>
      </c>
      <c r="C82" s="55" t="s">
        <v>125</v>
      </c>
      <c r="D82" s="55" t="s">
        <v>41</v>
      </c>
      <c r="E82" s="55" t="s">
        <v>127</v>
      </c>
      <c r="F82" s="55" t="s">
        <v>1724</v>
      </c>
      <c r="G82" t="s">
        <v>26</v>
      </c>
      <c r="H82" s="42">
        <f>IFERROR(Tabla5[[#This Row],[VENTAS MABE]]/Tabla5[[#This Row],[CUOTA]],0)</f>
        <v>1.2</v>
      </c>
      <c r="I82">
        <v>5</v>
      </c>
      <c r="J82">
        <v>6</v>
      </c>
      <c r="K82">
        <v>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0.75</v>
      </c>
      <c r="V82" s="42">
        <v>0.6</v>
      </c>
      <c r="W82" s="42">
        <f>IFERROR(Tabla5[[#This Row],[TOTAL VENTA 38 SEMANA]]/Tabla5[[#This Row],[VENTA ACUM 38]],0)</f>
        <v>0.6</v>
      </c>
      <c r="X82" s="42" t="e">
        <f>VLOOKUP(Tabla5[[#This Row],[CLAVE]],[1]!QMI_5_SEMANA_SEP_22[[CLAVE]:[SHARE CADENA S2]],21,0)</f>
        <v>#REF!</v>
      </c>
      <c r="Y82" s="55" t="s">
        <v>769</v>
      </c>
      <c r="Z82" s="46">
        <f>+Tabla5[[#This Row],[VENTA ACUM 38]]+Tabla5[[#This Row],[venta total 39 acum]]</f>
        <v>10</v>
      </c>
      <c r="AA82" s="46">
        <v>3</v>
      </c>
      <c r="AB82" s="46">
        <v>6</v>
      </c>
      <c r="AC82" s="46">
        <v>10</v>
      </c>
      <c r="AD82" s="46">
        <v>0</v>
      </c>
      <c r="AE82" s="46">
        <v>0</v>
      </c>
      <c r="AF82" s="46">
        <v>0</v>
      </c>
      <c r="AG82" s="46">
        <v>7</v>
      </c>
      <c r="AH82" s="42">
        <f>IFERROR(Tabla5[[#This Row],[VENTAS MABE]]/Tabla5[[#This Row],[VENTAS INDURAMA]],0)</f>
        <v>1.5</v>
      </c>
      <c r="AI82" t="s">
        <v>1675</v>
      </c>
      <c r="AK82" s="42"/>
      <c r="AL82" t="s">
        <v>727</v>
      </c>
      <c r="AM82" s="55" t="s">
        <v>1109</v>
      </c>
      <c r="AO82" s="55" t="s">
        <v>429</v>
      </c>
      <c r="AP82">
        <v>4</v>
      </c>
      <c r="AQ82" s="55">
        <v>1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f>SUM(Tabla5[[#This Row],[VENTA MABE 1 SEMANA OCT]:[VENTAS OTROS 1 SEMANA OCT]])</f>
        <v>3</v>
      </c>
      <c r="AY82" s="46">
        <v>3</v>
      </c>
      <c r="AZ82" s="55">
        <v>0</v>
      </c>
      <c r="BA82">
        <v>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f>SUM(Tabla5[[#This Row],[VENTA MABE 2 SEMANA OCT]:[VENTAS OTROS 2 SEMANA OCT]])</f>
        <v>2</v>
      </c>
      <c r="BH82" t="s">
        <v>798</v>
      </c>
      <c r="BI82" s="55" t="s">
        <v>125</v>
      </c>
      <c r="BJ82">
        <v>7.0000000000000036</v>
      </c>
      <c r="BK82" s="55">
        <v>0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f>SUM(Tabla5[[#This Row],[VENTA MABE 3 SEMANA OCT]:[VENTAS OTROS 3 SEMANA OCT]])</f>
        <v>1</v>
      </c>
      <c r="BS82" s="42">
        <v>0.5</v>
      </c>
      <c r="BT82" s="55">
        <v>3</v>
      </c>
      <c r="BU82">
        <v>3</v>
      </c>
      <c r="BV82">
        <v>0</v>
      </c>
      <c r="BW82">
        <v>0</v>
      </c>
      <c r="BX82">
        <v>0</v>
      </c>
      <c r="BY82">
        <v>0</v>
      </c>
      <c r="BZ82">
        <v>0</v>
      </c>
      <c r="CA82">
        <f>SUM(Tabla5[[#This Row],[VENTA MABE 4 SEMANA OCT]:[VENTAS OTROS 4 SEMANA OCT]])</f>
        <v>6</v>
      </c>
      <c r="CF82" t="s">
        <v>1695</v>
      </c>
      <c r="CI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82" t="s">
        <v>1701</v>
      </c>
      <c r="CK82">
        <v>0</v>
      </c>
      <c r="CL82">
        <v>2</v>
      </c>
      <c r="CM82" t="s">
        <v>1679</v>
      </c>
      <c r="CN82">
        <v>0</v>
      </c>
      <c r="CO82">
        <v>0</v>
      </c>
      <c r="CP82">
        <v>0</v>
      </c>
      <c r="CQ82">
        <v>0</v>
      </c>
      <c r="CR82">
        <f>SUM(Tabla5[[#This Row],[VENTA MABE 1 SEMANA NOV]:[VENTAS OTROS 1 SEMANA NOV]])</f>
        <v>2</v>
      </c>
      <c r="CS82">
        <f>IFERROR(VLOOKUP(Tabla5[[#This Row],[CLAVE]],[2]VENTAS!$F$2:$L$1501,2,0),0)</f>
        <v>1</v>
      </c>
      <c r="CT82">
        <f>IFERROR(VLOOKUP(Tabla5[[#This Row],[CLAVE]],[2]VENTAS!$F$2:$L$1501,3,0),0)</f>
        <v>2</v>
      </c>
      <c r="CU82">
        <f>IFERROR(VLOOKUP(Tabla5[[#This Row],[CLAVE]],[2]VENTAS!$F$2:$L$1501,4,0),0)</f>
        <v>0</v>
      </c>
      <c r="CV82">
        <f>IFERROR(VLOOKUP(Tabla5[[#This Row],[CLAVE]],[2]VENTAS!$F$2:$L$1501,5,0),0)</f>
        <v>0</v>
      </c>
      <c r="CW82">
        <f>IFERROR(VLOOKUP(Tabla5[[#This Row],[CLAVE]],[2]VENTAS!$F$2:$L$1501,6,0),0)</f>
        <v>0</v>
      </c>
      <c r="CX82">
        <f>IFERROR(VLOOKUP(Tabla5[[#This Row],[CLAVE]],[2]VENTAS!$F$2:$L$1501,7,0),0)</f>
        <v>0</v>
      </c>
      <c r="CY82">
        <f>IFERROR(VLOOKUP(Tabla5[[#This Row],[CLAVE]],[2]VENTAS!$F$2:$R$1501,13,0),0)</f>
        <v>0</v>
      </c>
      <c r="CZ82">
        <f>SUM(Tabla5[[#This Row],[VENTA MABE 2 SEMANA NOV]:[VENTAS OTROS 2 SEMANA NOV]])</f>
        <v>3</v>
      </c>
      <c r="DA82" s="46">
        <v>7.8754294559595266</v>
      </c>
    </row>
    <row r="83" spans="1:105" hidden="1" x14ac:dyDescent="0.3">
      <c r="A83" t="str">
        <f>CONCATENATE(Tabla5[[#This Row],[TIENDA HMPV]],Tabla5[[#This Row],[LINEA]])</f>
        <v>943 - JAPON EL RECREO IIIGLOBALES</v>
      </c>
      <c r="B83" t="s">
        <v>124</v>
      </c>
      <c r="C83" s="55" t="s">
        <v>125</v>
      </c>
      <c r="D83" s="55" t="s">
        <v>41</v>
      </c>
      <c r="E83" s="55" t="s">
        <v>127</v>
      </c>
      <c r="F83" s="55" t="s">
        <v>1724</v>
      </c>
      <c r="G83" t="s">
        <v>27</v>
      </c>
      <c r="H83" s="42">
        <f>IFERROR(Tabla5[[#This Row],[VENTAS MABE]]/Tabla5[[#This Row],[CUOTA]],0)</f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V83" s="42">
        <v>0</v>
      </c>
      <c r="W83" s="42">
        <f>IFERROR(Tabla5[[#This Row],[TOTAL VENTA 38 SEMANA]]/Tabla5[[#This Row],[VENTA ACUM 38]],0)</f>
        <v>0</v>
      </c>
      <c r="X83" s="42" t="e">
        <f>VLOOKUP(Tabla5[[#This Row],[CLAVE]],[1]!QMI_5_SEMANA_SEP_22[[CLAVE]:[SHARE CADENA S2]],21,0)</f>
        <v>#REF!</v>
      </c>
      <c r="Y83" s="55" t="s">
        <v>769</v>
      </c>
      <c r="Z83" s="46">
        <f>+Tabla5[[#This Row],[VENTA ACUM 38]]+Tabla5[[#This Row],[venta total 39 acum]]</f>
        <v>0</v>
      </c>
      <c r="AA83" s="46">
        <v>0</v>
      </c>
      <c r="AB83" s="46">
        <v>0</v>
      </c>
      <c r="AC83" s="46">
        <v>0</v>
      </c>
      <c r="AD83" s="46">
        <v>0</v>
      </c>
      <c r="AE83" s="46">
        <v>0</v>
      </c>
      <c r="AF83" s="46">
        <v>0</v>
      </c>
      <c r="AG83" s="46">
        <v>0</v>
      </c>
      <c r="AH83" s="42">
        <f>IFERROR(Tabla5[[#This Row],[VENTAS MABE]]/Tabla5[[#This Row],[VENTAS INDURAMA]],0)</f>
        <v>0</v>
      </c>
      <c r="AI83" t="s">
        <v>1675</v>
      </c>
      <c r="AK83" s="42"/>
      <c r="AL83" t="s">
        <v>727</v>
      </c>
      <c r="AM83" s="55" t="s">
        <v>1109</v>
      </c>
      <c r="AO83" s="55" t="s">
        <v>429</v>
      </c>
      <c r="AP83">
        <v>0</v>
      </c>
      <c r="AQ83" s="55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f>SUM(Tabla5[[#This Row],[VENTA MABE 1 SEMANA OCT]:[VENTAS OTROS 1 SEMANA OCT]])</f>
        <v>0</v>
      </c>
      <c r="AY83" s="46">
        <v>0</v>
      </c>
      <c r="AZ83" s="55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f>SUM(Tabla5[[#This Row],[VENTA MABE 2 SEMANA OCT]:[VENTAS OTROS 2 SEMANA OCT]])</f>
        <v>0</v>
      </c>
      <c r="BH83" t="s">
        <v>798</v>
      </c>
      <c r="BI83" s="55" t="s">
        <v>125</v>
      </c>
      <c r="BJ83">
        <v>7.0000000000000036</v>
      </c>
      <c r="BK83" s="55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f>SUM(Tabla5[[#This Row],[VENTA MABE 3 SEMANA OCT]:[VENTAS OTROS 3 SEMANA OCT]])</f>
        <v>0</v>
      </c>
      <c r="BS83" s="42">
        <v>0</v>
      </c>
      <c r="BT83" s="55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f>SUM(Tabla5[[#This Row],[VENTA MABE 4 SEMANA OCT]:[VENTAS OTROS 4 SEMANA OCT]])</f>
        <v>0</v>
      </c>
      <c r="CB83" t="s">
        <v>1679</v>
      </c>
      <c r="CC83" t="s">
        <v>1679</v>
      </c>
      <c r="CD83" t="s">
        <v>1679</v>
      </c>
      <c r="CE83" t="s">
        <v>1679</v>
      </c>
      <c r="CF83" t="s">
        <v>1679</v>
      </c>
      <c r="CG83" t="s">
        <v>1679</v>
      </c>
      <c r="CH83" t="s">
        <v>1679</v>
      </c>
      <c r="CI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3" s="66">
        <v>0</v>
      </c>
      <c r="CK83">
        <v>0</v>
      </c>
      <c r="CL83">
        <v>0</v>
      </c>
      <c r="CM83" t="s">
        <v>1679</v>
      </c>
      <c r="CN83">
        <v>0</v>
      </c>
      <c r="CO83">
        <v>0</v>
      </c>
      <c r="CP83">
        <v>0</v>
      </c>
      <c r="CQ83">
        <v>0</v>
      </c>
      <c r="CR83">
        <f>SUM(Tabla5[[#This Row],[VENTA MABE 1 SEMANA NOV]:[VENTAS OTROS 1 SEMANA NOV]])</f>
        <v>0</v>
      </c>
      <c r="CS83">
        <f>IFERROR(VLOOKUP(Tabla5[[#This Row],[CLAVE]],[2]VENTAS!$F$2:$L$1501,2,0),0)</f>
        <v>0</v>
      </c>
      <c r="CT83">
        <f>IFERROR(VLOOKUP(Tabla5[[#This Row],[CLAVE]],[2]VENTAS!$F$2:$L$1501,3,0),0)</f>
        <v>0</v>
      </c>
      <c r="CU83">
        <f>IFERROR(VLOOKUP(Tabla5[[#This Row],[CLAVE]],[2]VENTAS!$F$2:$L$1501,4,0),0)</f>
        <v>0</v>
      </c>
      <c r="CV83">
        <f>IFERROR(VLOOKUP(Tabla5[[#This Row],[CLAVE]],[2]VENTAS!$F$2:$L$1501,5,0),0)</f>
        <v>0</v>
      </c>
      <c r="CW83">
        <f>IFERROR(VLOOKUP(Tabla5[[#This Row],[CLAVE]],[2]VENTAS!$F$2:$L$1501,6,0),0)</f>
        <v>0</v>
      </c>
      <c r="CX83">
        <f>IFERROR(VLOOKUP(Tabla5[[#This Row],[CLAVE]],[2]VENTAS!$F$2:$L$1501,7,0),0)</f>
        <v>0</v>
      </c>
      <c r="CY83">
        <f>IFERROR(VLOOKUP(Tabla5[[#This Row],[CLAVE]],[2]VENTAS!$F$2:$R$1501,13,0),0)</f>
        <v>0</v>
      </c>
      <c r="CZ83">
        <f>SUM(Tabla5[[#This Row],[VENTA MABE 2 SEMANA NOV]:[VENTAS OTROS 2 SEMANA NOV]])</f>
        <v>0</v>
      </c>
      <c r="DA83" s="46">
        <v>0</v>
      </c>
    </row>
    <row r="84" spans="1:105" hidden="1" x14ac:dyDescent="0.3">
      <c r="A84" t="str">
        <f>CONCATENATE(Tabla5[[#This Row],[TIENDA HMPV]],Tabla5[[#This Row],[LINEA]])</f>
        <v>943 - JAPON EL RECREO IIILAVADO</v>
      </c>
      <c r="B84" t="s">
        <v>124</v>
      </c>
      <c r="C84" s="55" t="s">
        <v>125</v>
      </c>
      <c r="D84" s="55" t="s">
        <v>41</v>
      </c>
      <c r="E84" s="55" t="s">
        <v>127</v>
      </c>
      <c r="F84" s="55" t="s">
        <v>1724</v>
      </c>
      <c r="G84" t="s">
        <v>28</v>
      </c>
      <c r="H84" s="42">
        <f>IFERROR(Tabla5[[#This Row],[VENTAS MABE]]/Tabla5[[#This Row],[CUOTA]],0)</f>
        <v>0</v>
      </c>
      <c r="I84">
        <v>0</v>
      </c>
      <c r="J84">
        <v>0</v>
      </c>
      <c r="K84">
        <v>0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V84" s="42">
        <v>0</v>
      </c>
      <c r="W84" s="42">
        <f>IFERROR(Tabla5[[#This Row],[TOTAL VENTA 38 SEMANA]]/Tabla5[[#This Row],[VENTA ACUM 38]],0)</f>
        <v>0</v>
      </c>
      <c r="X84" s="42" t="e">
        <f>VLOOKUP(Tabla5[[#This Row],[CLAVE]],[1]!QMI_5_SEMANA_SEP_22[[CLAVE]:[SHARE CADENA S2]],21,0)</f>
        <v>#REF!</v>
      </c>
      <c r="Y84" s="55" t="s">
        <v>769</v>
      </c>
      <c r="Z84" s="46">
        <f>+Tabla5[[#This Row],[VENTA ACUM 38]]+Tabla5[[#This Row],[venta total 39 acum]]</f>
        <v>2</v>
      </c>
      <c r="AA84" s="46">
        <v>0</v>
      </c>
      <c r="AB84" s="46">
        <v>0</v>
      </c>
      <c r="AC84" s="46">
        <v>2</v>
      </c>
      <c r="AD84" s="46">
        <v>0</v>
      </c>
      <c r="AE84" s="46">
        <v>0</v>
      </c>
      <c r="AF84" s="46">
        <v>0</v>
      </c>
      <c r="AG84" s="46">
        <v>0</v>
      </c>
      <c r="AH84" s="42">
        <f>IFERROR(Tabla5[[#This Row],[VENTAS MABE]]/Tabla5[[#This Row],[VENTAS INDURAMA]],0)</f>
        <v>0</v>
      </c>
      <c r="AI84" t="s">
        <v>1675</v>
      </c>
      <c r="AK84" s="42"/>
      <c r="AL84" t="s">
        <v>727</v>
      </c>
      <c r="AM84" s="55" t="s">
        <v>1109</v>
      </c>
      <c r="AO84" s="55" t="s">
        <v>429</v>
      </c>
      <c r="AP84">
        <v>0</v>
      </c>
      <c r="AQ84" s="55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f>SUM(Tabla5[[#This Row],[VENTA MABE 1 SEMANA OCT]:[VENTAS OTROS 1 SEMANA OCT]])</f>
        <v>0</v>
      </c>
      <c r="AY84" s="46">
        <v>0</v>
      </c>
      <c r="AZ84" s="55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f>SUM(Tabla5[[#This Row],[VENTA MABE 2 SEMANA OCT]:[VENTAS OTROS 2 SEMANA OCT]])</f>
        <v>0</v>
      </c>
      <c r="BH84" t="s">
        <v>798</v>
      </c>
      <c r="BI84" s="55" t="s">
        <v>125</v>
      </c>
      <c r="BJ84">
        <v>7.0000000000000036</v>
      </c>
      <c r="BK84" s="55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f>SUM(Tabla5[[#This Row],[VENTA MABE 3 SEMANA OCT]:[VENTAS OTROS 3 SEMANA OCT]])</f>
        <v>1</v>
      </c>
      <c r="BS84" s="42">
        <v>0</v>
      </c>
      <c r="BT84" s="55">
        <v>0</v>
      </c>
      <c r="BU84">
        <v>0</v>
      </c>
      <c r="BV84">
        <v>0</v>
      </c>
      <c r="BW84">
        <v>1</v>
      </c>
      <c r="BX84">
        <v>0</v>
      </c>
      <c r="BY84">
        <v>0</v>
      </c>
      <c r="BZ84">
        <v>0</v>
      </c>
      <c r="CA84">
        <f>SUM(Tabla5[[#This Row],[VENTA MABE 4 SEMANA OCT]:[VENTAS OTROS 4 SEMANA OCT]])</f>
        <v>1</v>
      </c>
      <c r="CB84" t="s">
        <v>1679</v>
      </c>
      <c r="CC84" t="s">
        <v>1679</v>
      </c>
      <c r="CD84" t="s">
        <v>1679</v>
      </c>
      <c r="CE84" t="s">
        <v>1679</v>
      </c>
      <c r="CF84" t="s">
        <v>1679</v>
      </c>
      <c r="CG84" t="s">
        <v>1679</v>
      </c>
      <c r="CH84" t="s">
        <v>1679</v>
      </c>
      <c r="CI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4" s="66">
        <v>0</v>
      </c>
      <c r="CK84">
        <v>0</v>
      </c>
      <c r="CL84">
        <v>0</v>
      </c>
      <c r="CM84" t="s">
        <v>1679</v>
      </c>
      <c r="CN84">
        <v>0</v>
      </c>
      <c r="CO84">
        <v>0</v>
      </c>
      <c r="CP84">
        <v>0</v>
      </c>
      <c r="CQ84">
        <v>0</v>
      </c>
      <c r="CR84">
        <f>SUM(Tabla5[[#This Row],[VENTA MABE 1 SEMANA NOV]:[VENTAS OTROS 1 SEMANA NOV]])</f>
        <v>0</v>
      </c>
      <c r="CS84">
        <f>IFERROR(VLOOKUP(Tabla5[[#This Row],[CLAVE]],[2]VENTAS!$F$2:$L$1501,2,0),0)</f>
        <v>0</v>
      </c>
      <c r="CT84">
        <f>IFERROR(VLOOKUP(Tabla5[[#This Row],[CLAVE]],[2]VENTAS!$F$2:$L$1501,3,0),0)</f>
        <v>0</v>
      </c>
      <c r="CU84">
        <f>IFERROR(VLOOKUP(Tabla5[[#This Row],[CLAVE]],[2]VENTAS!$F$2:$L$1501,4,0),0)</f>
        <v>0</v>
      </c>
      <c r="CV84">
        <f>IFERROR(VLOOKUP(Tabla5[[#This Row],[CLAVE]],[2]VENTAS!$F$2:$L$1501,5,0),0)</f>
        <v>0</v>
      </c>
      <c r="CW84">
        <f>IFERROR(VLOOKUP(Tabla5[[#This Row],[CLAVE]],[2]VENTAS!$F$2:$L$1501,6,0),0)</f>
        <v>0</v>
      </c>
      <c r="CX84">
        <f>IFERROR(VLOOKUP(Tabla5[[#This Row],[CLAVE]],[2]VENTAS!$F$2:$L$1501,7,0),0)</f>
        <v>0</v>
      </c>
      <c r="CY84">
        <f>IFERROR(VLOOKUP(Tabla5[[#This Row],[CLAVE]],[2]VENTAS!$F$2:$R$1501,13,0),0)</f>
        <v>0</v>
      </c>
      <c r="CZ84">
        <f>SUM(Tabla5[[#This Row],[VENTA MABE 2 SEMANA NOV]:[VENTAS OTROS 2 SEMANA NOV]])</f>
        <v>0</v>
      </c>
      <c r="DA84" s="46">
        <v>0</v>
      </c>
    </row>
    <row r="85" spans="1:105" hidden="1" x14ac:dyDescent="0.3">
      <c r="A85" t="str">
        <f>CONCATENATE(Tabla5[[#This Row],[TIENDA HMPV]],Tabla5[[#This Row],[LINEA]])</f>
        <v>943 - JAPON EL RECREO IIIREFRIGERACIÓN</v>
      </c>
      <c r="B85" t="s">
        <v>124</v>
      </c>
      <c r="C85" s="55" t="s">
        <v>125</v>
      </c>
      <c r="D85" s="55" t="s">
        <v>41</v>
      </c>
      <c r="E85" s="55" t="s">
        <v>127</v>
      </c>
      <c r="F85" s="55" t="s">
        <v>1724</v>
      </c>
      <c r="G85" t="s">
        <v>29</v>
      </c>
      <c r="H85" s="42">
        <f>IFERROR(Tabla5[[#This Row],[VENTAS MABE]]/Tabla5[[#This Row],[CUOTA]],0)</f>
        <v>0.66666666666666663</v>
      </c>
      <c r="I85">
        <v>3</v>
      </c>
      <c r="J85">
        <v>2</v>
      </c>
      <c r="K85">
        <v>3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0.4</v>
      </c>
      <c r="V85" s="42">
        <v>0.33333333333333331</v>
      </c>
      <c r="W85" s="42">
        <f>IFERROR(Tabla5[[#This Row],[TOTAL VENTA 38 SEMANA]]/Tabla5[[#This Row],[VENTA ACUM 38]],0)</f>
        <v>0.33333333333333331</v>
      </c>
      <c r="X85" s="42" t="e">
        <f>VLOOKUP(Tabla5[[#This Row],[CLAVE]],[1]!QMI_5_SEMANA_SEP_22[[CLAVE]:[SHARE CADENA S2]],21,0)</f>
        <v>#REF!</v>
      </c>
      <c r="Y85" s="55" t="s">
        <v>769</v>
      </c>
      <c r="Z85" s="46">
        <f>+Tabla5[[#This Row],[VENTA ACUM 38]]+Tabla5[[#This Row],[venta total 39 acum]]</f>
        <v>6</v>
      </c>
      <c r="AA85" s="46">
        <v>2</v>
      </c>
      <c r="AB85" s="46">
        <v>2</v>
      </c>
      <c r="AC85" s="46">
        <v>6</v>
      </c>
      <c r="AD85" s="46">
        <v>0</v>
      </c>
      <c r="AE85" s="46">
        <v>0</v>
      </c>
      <c r="AF85" s="46">
        <v>0</v>
      </c>
      <c r="AG85" s="46">
        <v>7</v>
      </c>
      <c r="AH85" s="42">
        <f>IFERROR(Tabla5[[#This Row],[VENTAS MABE]]/Tabla5[[#This Row],[VENTAS INDURAMA]],0)</f>
        <v>0.66666666666666663</v>
      </c>
      <c r="AI85" t="s">
        <v>1675</v>
      </c>
      <c r="AK85" s="42"/>
      <c r="AL85" t="s">
        <v>727</v>
      </c>
      <c r="AM85" s="55" t="s">
        <v>1109</v>
      </c>
      <c r="AO85" s="55" t="s">
        <v>429</v>
      </c>
      <c r="AP85">
        <v>5</v>
      </c>
      <c r="AQ85" s="55">
        <v>1</v>
      </c>
      <c r="AR85">
        <v>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f>SUM(Tabla5[[#This Row],[VENTA MABE 1 SEMANA OCT]:[VENTAS OTROS 1 SEMANA OCT]])</f>
        <v>4</v>
      </c>
      <c r="AY85" s="46">
        <v>2</v>
      </c>
      <c r="AZ85" s="5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f>SUM(Tabla5[[#This Row],[VENTA MABE 2 SEMANA OCT]:[VENTAS OTROS 2 SEMANA OCT]])</f>
        <v>1</v>
      </c>
      <c r="BH85" t="s">
        <v>798</v>
      </c>
      <c r="BI85" s="55" t="s">
        <v>125</v>
      </c>
      <c r="BJ85">
        <v>7.0000000000000036</v>
      </c>
      <c r="BK85" s="5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f>SUM(Tabla5[[#This Row],[VENTA MABE 3 SEMANA OCT]:[VENTAS OTROS 3 SEMANA OCT]])</f>
        <v>1</v>
      </c>
      <c r="BS85" s="42">
        <v>0.4</v>
      </c>
      <c r="BT85" s="5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f>SUM(Tabla5[[#This Row],[VENTA MABE 4 SEMANA OCT]:[VENTAS OTROS 4 SEMANA OCT]])</f>
        <v>1</v>
      </c>
      <c r="CC85" t="s">
        <v>1695</v>
      </c>
      <c r="CF85" t="s">
        <v>1695</v>
      </c>
      <c r="CI8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85" t="s">
        <v>1701</v>
      </c>
      <c r="CK85">
        <v>2</v>
      </c>
      <c r="CL85">
        <v>1</v>
      </c>
      <c r="CM85" t="s">
        <v>1679</v>
      </c>
      <c r="CN85">
        <v>0</v>
      </c>
      <c r="CO85">
        <v>0</v>
      </c>
      <c r="CP85">
        <v>0</v>
      </c>
      <c r="CQ85">
        <v>0</v>
      </c>
      <c r="CR85">
        <f>SUM(Tabla5[[#This Row],[VENTA MABE 1 SEMANA NOV]:[VENTAS OTROS 1 SEMANA NOV]])</f>
        <v>3</v>
      </c>
      <c r="CS85">
        <f>IFERROR(VLOOKUP(Tabla5[[#This Row],[CLAVE]],[2]VENTAS!$F$2:$L$1501,2,0),0)</f>
        <v>0</v>
      </c>
      <c r="CT85">
        <f>IFERROR(VLOOKUP(Tabla5[[#This Row],[CLAVE]],[2]VENTAS!$F$2:$L$1501,3,0),0)</f>
        <v>1</v>
      </c>
      <c r="CU85">
        <f>IFERROR(VLOOKUP(Tabla5[[#This Row],[CLAVE]],[2]VENTAS!$F$2:$L$1501,4,0),0)</f>
        <v>0</v>
      </c>
      <c r="CV85">
        <f>IFERROR(VLOOKUP(Tabla5[[#This Row],[CLAVE]],[2]VENTAS!$F$2:$L$1501,5,0),0)</f>
        <v>0</v>
      </c>
      <c r="CW85">
        <f>IFERROR(VLOOKUP(Tabla5[[#This Row],[CLAVE]],[2]VENTAS!$F$2:$L$1501,6,0),0)</f>
        <v>0</v>
      </c>
      <c r="CX85">
        <f>IFERROR(VLOOKUP(Tabla5[[#This Row],[CLAVE]],[2]VENTAS!$F$2:$L$1501,7,0),0)</f>
        <v>0</v>
      </c>
      <c r="CY85">
        <f>IFERROR(VLOOKUP(Tabla5[[#This Row],[CLAVE]],[2]VENTAS!$F$2:$R$1501,13,0),0)</f>
        <v>0</v>
      </c>
      <c r="CZ85">
        <f>SUM(Tabla5[[#This Row],[VENTA MABE 2 SEMANA NOV]:[VENTAS OTROS 2 SEMANA NOV]])</f>
        <v>1</v>
      </c>
      <c r="DA85" s="46">
        <v>7</v>
      </c>
    </row>
    <row r="86" spans="1:105" hidden="1" x14ac:dyDescent="0.3">
      <c r="A86" t="str">
        <f>CONCATENATE(Tabla5[[#This Row],[TIENDA HMPV]],Tabla5[[#This Row],[LINEA]])</f>
        <v>200 - RECREOCOCINAS</v>
      </c>
      <c r="B86" t="s">
        <v>124</v>
      </c>
      <c r="C86" s="55" t="s">
        <v>125</v>
      </c>
      <c r="D86" s="55" t="s">
        <v>23</v>
      </c>
      <c r="E86" s="55" t="s">
        <v>126</v>
      </c>
      <c r="F86" s="55" t="s">
        <v>1724</v>
      </c>
      <c r="G86" t="s">
        <v>26</v>
      </c>
      <c r="H86" s="42">
        <f>IFERROR(Tabla5[[#This Row],[VENTAS MABE]]/Tabla5[[#This Row],[CUOTA]],0)</f>
        <v>0.5</v>
      </c>
      <c r="I86">
        <v>22</v>
      </c>
      <c r="J86">
        <v>11</v>
      </c>
      <c r="K86">
        <v>11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0.56000000000000005</v>
      </c>
      <c r="V86" s="42">
        <v>0.52380952380952384</v>
      </c>
      <c r="W86" s="42">
        <f>IFERROR(Tabla5[[#This Row],[TOTAL VENTA 38 SEMANA]]/Tabla5[[#This Row],[VENTA ACUM 38]],0)</f>
        <v>0.52380952380952384</v>
      </c>
      <c r="X86" s="42" t="e">
        <f>VLOOKUP(Tabla5[[#This Row],[CLAVE]],[1]!QMI_5_SEMANA_SEP_22[[CLAVE]:[SHARE CADENA S2]],21,0)</f>
        <v>#REF!</v>
      </c>
      <c r="Y86" s="55" t="s">
        <v>724</v>
      </c>
      <c r="Z86" s="46">
        <f>+Tabla5[[#This Row],[VENTA ACUM 38]]+Tabla5[[#This Row],[venta total 39 acum]]</f>
        <v>29</v>
      </c>
      <c r="AA86" s="46">
        <v>9</v>
      </c>
      <c r="AB86" s="46">
        <v>11</v>
      </c>
      <c r="AC86" s="46">
        <v>21</v>
      </c>
      <c r="AD86" s="46">
        <v>8</v>
      </c>
      <c r="AE86" s="46">
        <v>6</v>
      </c>
      <c r="AF86" s="46">
        <v>8</v>
      </c>
      <c r="AG86" s="46">
        <v>15</v>
      </c>
      <c r="AH86" s="42">
        <f>IFERROR(Tabla5[[#This Row],[VENTAS MABE]]/Tabla5[[#This Row],[VENTAS INDURAMA]],0)</f>
        <v>1</v>
      </c>
      <c r="AI86" t="s">
        <v>1675</v>
      </c>
      <c r="AJ86">
        <v>0.5</v>
      </c>
      <c r="AK86" s="42">
        <v>0.45</v>
      </c>
      <c r="AL86" t="s">
        <v>727</v>
      </c>
      <c r="AM86" s="55" t="s">
        <v>1104</v>
      </c>
      <c r="AO86" s="55" t="s">
        <v>429</v>
      </c>
      <c r="AP86">
        <v>16</v>
      </c>
      <c r="AQ86" s="55">
        <v>5</v>
      </c>
      <c r="AR86">
        <v>3</v>
      </c>
      <c r="AS86">
        <v>0</v>
      </c>
      <c r="AT86">
        <v>1</v>
      </c>
      <c r="AU86">
        <v>0</v>
      </c>
      <c r="AV86">
        <v>0</v>
      </c>
      <c r="AW86">
        <v>0</v>
      </c>
      <c r="AX86">
        <f>SUM(Tabla5[[#This Row],[VENTA MABE 1 SEMANA OCT]:[VENTAS OTROS 1 SEMANA OCT]])</f>
        <v>9</v>
      </c>
      <c r="AY86" s="46">
        <v>22.023750341794887</v>
      </c>
      <c r="AZ86" s="55">
        <v>5</v>
      </c>
      <c r="BA86">
        <v>2</v>
      </c>
      <c r="BB86">
        <v>0</v>
      </c>
      <c r="BC86">
        <v>0</v>
      </c>
      <c r="BD86">
        <v>0</v>
      </c>
      <c r="BE86">
        <v>0</v>
      </c>
      <c r="BF86">
        <v>0</v>
      </c>
      <c r="BG86">
        <f>SUM(Tabla5[[#This Row],[VENTA MABE 2 SEMANA OCT]:[VENTAS OTROS 2 SEMANA OCT]])</f>
        <v>7</v>
      </c>
      <c r="BH86" t="s">
        <v>798</v>
      </c>
      <c r="BI86" s="55" t="s">
        <v>125</v>
      </c>
      <c r="BJ86">
        <v>21.999999999999993</v>
      </c>
      <c r="BK86" s="55">
        <v>1</v>
      </c>
      <c r="BL86">
        <v>2</v>
      </c>
      <c r="BM86">
        <v>0</v>
      </c>
      <c r="BN86">
        <v>0</v>
      </c>
      <c r="BO86">
        <v>0</v>
      </c>
      <c r="BP86">
        <v>0</v>
      </c>
      <c r="BQ86">
        <v>0</v>
      </c>
      <c r="BR86">
        <f>SUM(Tabla5[[#This Row],[VENTA MABE 3 SEMANA OCT]:[VENTAS OTROS 3 SEMANA OCT]])</f>
        <v>3</v>
      </c>
      <c r="BS86" s="42">
        <v>0.45</v>
      </c>
      <c r="BT86" s="55">
        <v>2</v>
      </c>
      <c r="BU86">
        <v>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f>SUM(Tabla5[[#This Row],[VENTA MABE 4 SEMANA OCT]:[VENTAS OTROS 4 SEMANA OCT]])</f>
        <v>4</v>
      </c>
      <c r="CB86" t="s">
        <v>1679</v>
      </c>
      <c r="CC86" t="s">
        <v>1679</v>
      </c>
      <c r="CD86" t="s">
        <v>1679</v>
      </c>
      <c r="CE86" t="s">
        <v>1679</v>
      </c>
      <c r="CF86" t="s">
        <v>1679</v>
      </c>
      <c r="CG86" t="s">
        <v>1679</v>
      </c>
      <c r="CH86" t="s">
        <v>1679</v>
      </c>
      <c r="CI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0.56521739130434778</v>
      </c>
      <c r="CJ86" t="s">
        <v>1703</v>
      </c>
      <c r="CK86">
        <v>5</v>
      </c>
      <c r="CL86">
        <v>3</v>
      </c>
      <c r="CM86" t="s">
        <v>1679</v>
      </c>
      <c r="CN86">
        <v>0</v>
      </c>
      <c r="CO86">
        <v>0</v>
      </c>
      <c r="CP86">
        <v>0</v>
      </c>
      <c r="CQ86">
        <v>0</v>
      </c>
      <c r="CR86">
        <f>SUM(Tabla5[[#This Row],[VENTA MABE 1 SEMANA NOV]:[VENTAS OTROS 1 SEMANA NOV]])</f>
        <v>8</v>
      </c>
      <c r="CS86">
        <f>IFERROR(VLOOKUP(Tabla5[[#This Row],[CLAVE]],[2]VENTAS!$F$2:$L$1501,2,0),0)</f>
        <v>9</v>
      </c>
      <c r="CT86">
        <f>IFERROR(VLOOKUP(Tabla5[[#This Row],[CLAVE]],[2]VENTAS!$F$2:$L$1501,3,0),0)</f>
        <v>2</v>
      </c>
      <c r="CU86">
        <f>IFERROR(VLOOKUP(Tabla5[[#This Row],[CLAVE]],[2]VENTAS!$F$2:$L$1501,4,0),0)</f>
        <v>0</v>
      </c>
      <c r="CV86">
        <f>IFERROR(VLOOKUP(Tabla5[[#This Row],[CLAVE]],[2]VENTAS!$F$2:$L$1501,5,0),0)</f>
        <v>0</v>
      </c>
      <c r="CW86">
        <f>IFERROR(VLOOKUP(Tabla5[[#This Row],[CLAVE]],[2]VENTAS!$F$2:$L$1501,6,0),0)</f>
        <v>0</v>
      </c>
      <c r="CX86">
        <f>IFERROR(VLOOKUP(Tabla5[[#This Row],[CLAVE]],[2]VENTAS!$F$2:$L$1501,7,0),0)</f>
        <v>0</v>
      </c>
      <c r="CY86">
        <f>IFERROR(VLOOKUP(Tabla5[[#This Row],[CLAVE]],[2]VENTAS!$F$2:$R$1501,13,0),0)</f>
        <v>0</v>
      </c>
      <c r="CZ86">
        <f>SUM(Tabla5[[#This Row],[VENTA MABE 2 SEMANA NOV]:[VENTAS OTROS 2 SEMANA NOV]])</f>
        <v>11</v>
      </c>
      <c r="DA86" s="46">
        <v>54</v>
      </c>
    </row>
    <row r="87" spans="1:105" hidden="1" x14ac:dyDescent="0.3">
      <c r="A87" t="str">
        <f>CONCATENATE(Tabla5[[#This Row],[TIENDA HMPV]],Tabla5[[#This Row],[LINEA]])</f>
        <v>200 - RECREOEMPOTRE</v>
      </c>
      <c r="B87" t="s">
        <v>124</v>
      </c>
      <c r="C87" s="55" t="s">
        <v>125</v>
      </c>
      <c r="D87" s="55" t="s">
        <v>23</v>
      </c>
      <c r="E87" s="55" t="s">
        <v>126</v>
      </c>
      <c r="F87" s="55" t="s">
        <v>1724</v>
      </c>
      <c r="G87" t="s">
        <v>32</v>
      </c>
      <c r="H87" s="42">
        <f>IFERROR(Tabla5[[#This Row],[VENTAS MABE]]/Tabla5[[#This Row],[CUOTA]],0)</f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V87" s="42">
        <v>0</v>
      </c>
      <c r="W87" s="42">
        <f>IFERROR(Tabla5[[#This Row],[TOTAL VENTA 38 SEMANA]]/Tabla5[[#This Row],[VENTA ACUM 38]],0)</f>
        <v>0</v>
      </c>
      <c r="X87" s="42" t="e">
        <f>VLOOKUP(Tabla5[[#This Row],[CLAVE]],[1]!QMI_5_SEMANA_SEP_22[[CLAVE]:[SHARE CADENA S2]],21,0)</f>
        <v>#REF!</v>
      </c>
      <c r="Y87" s="55" t="s">
        <v>724</v>
      </c>
      <c r="Z87" s="46">
        <f>+Tabla5[[#This Row],[VENTA ACUM 38]]+Tabla5[[#This Row],[venta total 39 acum]]</f>
        <v>0</v>
      </c>
      <c r="AA87" s="46">
        <v>0</v>
      </c>
      <c r="AB87" s="46">
        <v>0</v>
      </c>
      <c r="AC87" s="46">
        <v>0</v>
      </c>
      <c r="AD87" s="46">
        <v>0</v>
      </c>
      <c r="AE87" s="46">
        <v>0</v>
      </c>
      <c r="AF87" s="46">
        <v>0</v>
      </c>
      <c r="AG87" s="46">
        <v>0</v>
      </c>
      <c r="AH87" s="42">
        <f>IFERROR(Tabla5[[#This Row],[VENTAS MABE]]/Tabla5[[#This Row],[VENTAS INDURAMA]],0)</f>
        <v>0</v>
      </c>
      <c r="AI87" t="s">
        <v>1675</v>
      </c>
      <c r="AK87" s="42"/>
      <c r="AL87" t="s">
        <v>727</v>
      </c>
      <c r="AM87" s="55" t="s">
        <v>1104</v>
      </c>
      <c r="AO87" s="55" t="s">
        <v>429</v>
      </c>
      <c r="AP87">
        <v>0</v>
      </c>
      <c r="AQ87" s="55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f>SUM(Tabla5[[#This Row],[VENTA MABE 1 SEMANA OCT]:[VENTAS OTROS 1 SEMANA OCT]])</f>
        <v>0</v>
      </c>
      <c r="AY87" s="46">
        <v>0</v>
      </c>
      <c r="AZ87" s="55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f>SUM(Tabla5[[#This Row],[VENTA MABE 2 SEMANA OCT]:[VENTAS OTROS 2 SEMANA OCT]])</f>
        <v>0</v>
      </c>
      <c r="BH87" t="s">
        <v>798</v>
      </c>
      <c r="BI87" s="55" t="s">
        <v>125</v>
      </c>
      <c r="BJ87">
        <v>21.999999999999993</v>
      </c>
      <c r="BK87" s="55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f>SUM(Tabla5[[#This Row],[VENTA MABE 3 SEMANA OCT]:[VENTAS OTROS 3 SEMANA OCT]])</f>
        <v>0</v>
      </c>
      <c r="BS87" s="42">
        <v>0</v>
      </c>
      <c r="BT87" s="55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f>SUM(Tabla5[[#This Row],[VENTA MABE 4 SEMANA OCT]:[VENTAS OTROS 4 SEMANA OCT]])</f>
        <v>0</v>
      </c>
      <c r="CB87" t="s">
        <v>1679</v>
      </c>
      <c r="CC87" t="s">
        <v>1679</v>
      </c>
      <c r="CD87" t="s">
        <v>1679</v>
      </c>
      <c r="CE87" t="s">
        <v>1679</v>
      </c>
      <c r="CF87" t="s">
        <v>1679</v>
      </c>
      <c r="CG87" t="s">
        <v>1679</v>
      </c>
      <c r="CH87" t="s">
        <v>1679</v>
      </c>
      <c r="CI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7" s="66">
        <v>0</v>
      </c>
      <c r="CK87">
        <v>0</v>
      </c>
      <c r="CL87">
        <v>0</v>
      </c>
      <c r="CM87" t="s">
        <v>1679</v>
      </c>
      <c r="CN87">
        <v>0</v>
      </c>
      <c r="CO87">
        <v>0</v>
      </c>
      <c r="CP87">
        <v>0</v>
      </c>
      <c r="CQ87">
        <v>0</v>
      </c>
      <c r="CR87">
        <f>SUM(Tabla5[[#This Row],[VENTA MABE 1 SEMANA NOV]:[VENTAS OTROS 1 SEMANA NOV]])</f>
        <v>0</v>
      </c>
      <c r="CS87">
        <f>IFERROR(VLOOKUP(Tabla5[[#This Row],[CLAVE]],[2]VENTAS!$F$2:$L$1501,2,0),0)</f>
        <v>0</v>
      </c>
      <c r="CT87">
        <f>IFERROR(VLOOKUP(Tabla5[[#This Row],[CLAVE]],[2]VENTAS!$F$2:$L$1501,3,0),0)</f>
        <v>0</v>
      </c>
      <c r="CU87">
        <f>IFERROR(VLOOKUP(Tabla5[[#This Row],[CLAVE]],[2]VENTAS!$F$2:$L$1501,4,0),0)</f>
        <v>0</v>
      </c>
      <c r="CV87">
        <f>IFERROR(VLOOKUP(Tabla5[[#This Row],[CLAVE]],[2]VENTAS!$F$2:$L$1501,5,0),0)</f>
        <v>0</v>
      </c>
      <c r="CW87">
        <f>IFERROR(VLOOKUP(Tabla5[[#This Row],[CLAVE]],[2]VENTAS!$F$2:$L$1501,6,0),0)</f>
        <v>0</v>
      </c>
      <c r="CX87">
        <f>IFERROR(VLOOKUP(Tabla5[[#This Row],[CLAVE]],[2]VENTAS!$F$2:$L$1501,7,0),0)</f>
        <v>0</v>
      </c>
      <c r="CY87">
        <f>IFERROR(VLOOKUP(Tabla5[[#This Row],[CLAVE]],[2]VENTAS!$F$2:$R$1501,13,0),0)</f>
        <v>0</v>
      </c>
      <c r="CZ87">
        <f>SUM(Tabla5[[#This Row],[VENTA MABE 2 SEMANA NOV]:[VENTAS OTROS 2 SEMANA NOV]])</f>
        <v>0</v>
      </c>
      <c r="DA87" s="46">
        <v>0</v>
      </c>
    </row>
    <row r="88" spans="1:105" hidden="1" x14ac:dyDescent="0.3">
      <c r="A88" t="str">
        <f>CONCATENATE(Tabla5[[#This Row],[TIENDA HMPV]],Tabla5[[#This Row],[LINEA]])</f>
        <v>200 - RECREOGLOBALES</v>
      </c>
      <c r="B88" t="s">
        <v>124</v>
      </c>
      <c r="C88" s="55" t="s">
        <v>125</v>
      </c>
      <c r="D88" s="55" t="s">
        <v>23</v>
      </c>
      <c r="E88" s="55" t="s">
        <v>126</v>
      </c>
      <c r="F88" s="55" t="s">
        <v>1724</v>
      </c>
      <c r="G88" t="s">
        <v>27</v>
      </c>
      <c r="H88" s="42">
        <f>IFERROR(Tabla5[[#This Row],[VENTAS MABE]]/Tabla5[[#This Row],[CUOTA]],0)</f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V88" s="42">
        <v>0</v>
      </c>
      <c r="W88" s="42">
        <f>IFERROR(Tabla5[[#This Row],[TOTAL VENTA 38 SEMANA]]/Tabla5[[#This Row],[VENTA ACUM 38]],0)</f>
        <v>0</v>
      </c>
      <c r="X88" s="42" t="e">
        <f>VLOOKUP(Tabla5[[#This Row],[CLAVE]],[1]!QMI_5_SEMANA_SEP_22[[CLAVE]:[SHARE CADENA S2]],21,0)</f>
        <v>#REF!</v>
      </c>
      <c r="Y88" s="55" t="s">
        <v>724</v>
      </c>
      <c r="Z88" s="46">
        <f>+Tabla5[[#This Row],[VENTA ACUM 38]]+Tabla5[[#This Row],[venta total 39 acum]]</f>
        <v>0</v>
      </c>
      <c r="AA88" s="46">
        <v>0</v>
      </c>
      <c r="AB88" s="46">
        <v>0</v>
      </c>
      <c r="AC88" s="46">
        <v>0</v>
      </c>
      <c r="AD88" s="46">
        <v>0</v>
      </c>
      <c r="AE88" s="46">
        <v>0</v>
      </c>
      <c r="AF88" s="46">
        <v>0</v>
      </c>
      <c r="AG88" s="46">
        <v>0</v>
      </c>
      <c r="AH88" s="42">
        <f>IFERROR(Tabla5[[#This Row],[VENTAS MABE]]/Tabla5[[#This Row],[VENTAS INDURAMA]],0)</f>
        <v>0</v>
      </c>
      <c r="AI88" t="s">
        <v>1675</v>
      </c>
      <c r="AK88" s="42"/>
      <c r="AL88" t="s">
        <v>727</v>
      </c>
      <c r="AM88" s="55" t="s">
        <v>1104</v>
      </c>
      <c r="AO88" s="55" t="s">
        <v>429</v>
      </c>
      <c r="AP88">
        <v>0</v>
      </c>
      <c r="AQ88" s="55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f>SUM(Tabla5[[#This Row],[VENTA MABE 1 SEMANA OCT]:[VENTAS OTROS 1 SEMANA OCT]])</f>
        <v>0</v>
      </c>
      <c r="AY88" s="46">
        <v>0</v>
      </c>
      <c r="AZ88" s="55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f>SUM(Tabla5[[#This Row],[VENTA MABE 2 SEMANA OCT]:[VENTAS OTROS 2 SEMANA OCT]])</f>
        <v>0</v>
      </c>
      <c r="BH88" t="s">
        <v>798</v>
      </c>
      <c r="BI88" s="55" t="s">
        <v>125</v>
      </c>
      <c r="BJ88">
        <v>21.999999999999993</v>
      </c>
      <c r="BK88" s="55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f>SUM(Tabla5[[#This Row],[VENTA MABE 3 SEMANA OCT]:[VENTAS OTROS 3 SEMANA OCT]])</f>
        <v>0</v>
      </c>
      <c r="BS88" s="42">
        <v>0</v>
      </c>
      <c r="BT88" s="55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f>SUM(Tabla5[[#This Row],[VENTA MABE 4 SEMANA OCT]:[VENTAS OTROS 4 SEMANA OCT]])</f>
        <v>0</v>
      </c>
      <c r="CB88" t="s">
        <v>1679</v>
      </c>
      <c r="CC88" t="s">
        <v>1679</v>
      </c>
      <c r="CD88" t="s">
        <v>1679</v>
      </c>
      <c r="CE88" t="s">
        <v>1679</v>
      </c>
      <c r="CF88" t="s">
        <v>1679</v>
      </c>
      <c r="CG88" t="s">
        <v>1679</v>
      </c>
      <c r="CH88" t="s">
        <v>1679</v>
      </c>
      <c r="CI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8" s="66">
        <v>0</v>
      </c>
      <c r="CK88">
        <v>0</v>
      </c>
      <c r="CL88">
        <v>0</v>
      </c>
      <c r="CM88" t="s">
        <v>1679</v>
      </c>
      <c r="CN88">
        <v>0</v>
      </c>
      <c r="CO88">
        <v>0</v>
      </c>
      <c r="CP88">
        <v>0</v>
      </c>
      <c r="CQ88">
        <v>0</v>
      </c>
      <c r="CR88">
        <f>SUM(Tabla5[[#This Row],[VENTA MABE 1 SEMANA NOV]:[VENTAS OTROS 1 SEMANA NOV]])</f>
        <v>0</v>
      </c>
      <c r="CS88">
        <f>IFERROR(VLOOKUP(Tabla5[[#This Row],[CLAVE]],[2]VENTAS!$F$2:$L$1501,2,0),0)</f>
        <v>1</v>
      </c>
      <c r="CT88">
        <f>IFERROR(VLOOKUP(Tabla5[[#This Row],[CLAVE]],[2]VENTAS!$F$2:$L$1501,3,0),0)</f>
        <v>0</v>
      </c>
      <c r="CU88">
        <f>IFERROR(VLOOKUP(Tabla5[[#This Row],[CLAVE]],[2]VENTAS!$F$2:$L$1501,4,0),0)</f>
        <v>0</v>
      </c>
      <c r="CV88">
        <f>IFERROR(VLOOKUP(Tabla5[[#This Row],[CLAVE]],[2]VENTAS!$F$2:$L$1501,5,0),0)</f>
        <v>0</v>
      </c>
      <c r="CW88">
        <f>IFERROR(VLOOKUP(Tabla5[[#This Row],[CLAVE]],[2]VENTAS!$F$2:$L$1501,6,0),0)</f>
        <v>0</v>
      </c>
      <c r="CX88">
        <f>IFERROR(VLOOKUP(Tabla5[[#This Row],[CLAVE]],[2]VENTAS!$F$2:$L$1501,7,0),0)</f>
        <v>0</v>
      </c>
      <c r="CY88">
        <f>IFERROR(VLOOKUP(Tabla5[[#This Row],[CLAVE]],[2]VENTAS!$F$2:$R$1501,13,0),0)</f>
        <v>0</v>
      </c>
      <c r="CZ88">
        <f>SUM(Tabla5[[#This Row],[VENTA MABE 2 SEMANA NOV]:[VENTAS OTROS 2 SEMANA NOV]])</f>
        <v>1</v>
      </c>
      <c r="DA88" s="46">
        <v>0</v>
      </c>
    </row>
    <row r="89" spans="1:105" hidden="1" x14ac:dyDescent="0.3">
      <c r="A89" t="str">
        <f>CONCATENATE(Tabla5[[#This Row],[TIENDA HMPV]],Tabla5[[#This Row],[LINEA]])</f>
        <v>200 - RECREOLAVADO</v>
      </c>
      <c r="B89" t="s">
        <v>124</v>
      </c>
      <c r="C89" s="55" t="s">
        <v>125</v>
      </c>
      <c r="D89" s="55" t="s">
        <v>23</v>
      </c>
      <c r="E89" s="55" t="s">
        <v>126</v>
      </c>
      <c r="F89" s="55" t="s">
        <v>1724</v>
      </c>
      <c r="G89" t="s">
        <v>28</v>
      </c>
      <c r="H89" s="42">
        <f>IFERROR(Tabla5[[#This Row],[VENTAS MABE]]/Tabla5[[#This Row],[CUOTA]],0)</f>
        <v>0.1111111111111111</v>
      </c>
      <c r="I89">
        <v>9</v>
      </c>
      <c r="J89">
        <v>1</v>
      </c>
      <c r="K89">
        <v>0</v>
      </c>
      <c r="L89" s="44">
        <v>20</v>
      </c>
      <c r="M89">
        <v>8</v>
      </c>
      <c r="N89">
        <v>14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0.06</v>
      </c>
      <c r="V89" s="42">
        <v>3.4482758620689655E-2</v>
      </c>
      <c r="W89" s="42">
        <f>IFERROR(Tabla5[[#This Row],[TOTAL VENTA 38 SEMANA]]/Tabla5[[#This Row],[VENTA ACUM 38]],0)</f>
        <v>3.4482758620689655E-2</v>
      </c>
      <c r="X89" s="42" t="e">
        <f>VLOOKUP(Tabla5[[#This Row],[CLAVE]],[1]!QMI_5_SEMANA_SEP_22[[CLAVE]:[SHARE CADENA S2]],21,0)</f>
        <v>#REF!</v>
      </c>
      <c r="Y89" s="55" t="s">
        <v>724</v>
      </c>
      <c r="Z89" s="46">
        <f>+Tabla5[[#This Row],[VENTA ACUM 38]]+Tabla5[[#This Row],[venta total 39 acum]]</f>
        <v>42</v>
      </c>
      <c r="AA89" s="46">
        <v>1</v>
      </c>
      <c r="AB89" s="46">
        <v>1</v>
      </c>
      <c r="AC89" s="46">
        <v>29</v>
      </c>
      <c r="AD89" s="46">
        <v>13</v>
      </c>
      <c r="AE89" s="46">
        <v>0</v>
      </c>
      <c r="AF89" s="46">
        <v>13</v>
      </c>
      <c r="AG89" s="46">
        <v>1</v>
      </c>
      <c r="AH89" s="42">
        <f>IFERROR(Tabla5[[#This Row],[VENTAS MABE]]/Tabla5[[#This Row],[VENTAS INDURAMA]],0)</f>
        <v>0</v>
      </c>
      <c r="AI89" t="s">
        <v>1675</v>
      </c>
      <c r="AJ89">
        <v>2.9399999999999999E-2</v>
      </c>
      <c r="AK89" s="42">
        <v>2.98E-2</v>
      </c>
      <c r="AL89" t="s">
        <v>727</v>
      </c>
      <c r="AM89" s="55" t="s">
        <v>1104</v>
      </c>
      <c r="AO89" s="55" t="s">
        <v>429</v>
      </c>
      <c r="AP89">
        <v>18</v>
      </c>
      <c r="AQ89" s="55">
        <v>4</v>
      </c>
      <c r="AR89">
        <v>0</v>
      </c>
      <c r="AS89">
        <v>3</v>
      </c>
      <c r="AT89">
        <v>4</v>
      </c>
      <c r="AU89">
        <v>2</v>
      </c>
      <c r="AV89">
        <v>0</v>
      </c>
      <c r="AW89">
        <v>0</v>
      </c>
      <c r="AX89">
        <f>SUM(Tabla5[[#This Row],[VENTA MABE 1 SEMANA OCT]:[VENTAS OTROS 1 SEMANA OCT]])</f>
        <v>13</v>
      </c>
      <c r="AY89" s="46">
        <v>7.27351005573784</v>
      </c>
      <c r="AZ89" s="55">
        <v>0</v>
      </c>
      <c r="BA89">
        <v>0</v>
      </c>
      <c r="BB89">
        <v>3</v>
      </c>
      <c r="BC89">
        <v>5</v>
      </c>
      <c r="BD89">
        <v>5</v>
      </c>
      <c r="BE89">
        <v>0</v>
      </c>
      <c r="BF89">
        <v>0</v>
      </c>
      <c r="BG89">
        <f>SUM(Tabla5[[#This Row],[VENTA MABE 2 SEMANA OCT]:[VENTAS OTROS 2 SEMANA OCT]])</f>
        <v>13</v>
      </c>
      <c r="BH89" t="s">
        <v>798</v>
      </c>
      <c r="BI89" s="55" t="s">
        <v>125</v>
      </c>
      <c r="BJ89">
        <v>21.999999999999993</v>
      </c>
      <c r="BK89" s="55">
        <v>0</v>
      </c>
      <c r="BL89">
        <v>0</v>
      </c>
      <c r="BM89">
        <v>2</v>
      </c>
      <c r="BN89">
        <v>1</v>
      </c>
      <c r="BO89">
        <v>1</v>
      </c>
      <c r="BP89">
        <v>0</v>
      </c>
      <c r="BQ89">
        <v>0</v>
      </c>
      <c r="BR89">
        <f>SUM(Tabla5[[#This Row],[VENTA MABE 3 SEMANA OCT]:[VENTAS OTROS 3 SEMANA OCT]])</f>
        <v>4</v>
      </c>
      <c r="BS89" s="42">
        <v>7.0000000000000007E-2</v>
      </c>
      <c r="BT89" s="55">
        <v>2</v>
      </c>
      <c r="BU89">
        <v>0</v>
      </c>
      <c r="BV89">
        <v>4</v>
      </c>
      <c r="BW89">
        <v>3</v>
      </c>
      <c r="BX89">
        <v>4</v>
      </c>
      <c r="BY89">
        <v>0</v>
      </c>
      <c r="BZ89">
        <v>0</v>
      </c>
      <c r="CA89">
        <f>SUM(Tabla5[[#This Row],[VENTA MABE 4 SEMANA OCT]:[VENTAS OTROS 4 SEMANA OCT]])</f>
        <v>13</v>
      </c>
      <c r="CD89" t="s">
        <v>1695</v>
      </c>
      <c r="CE89" t="s">
        <v>1695</v>
      </c>
      <c r="CI8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0.13953488372093023</v>
      </c>
      <c r="CJ89" t="s">
        <v>1701</v>
      </c>
      <c r="CK89">
        <v>1</v>
      </c>
      <c r="CL89">
        <v>0</v>
      </c>
      <c r="CM89">
        <v>3</v>
      </c>
      <c r="CN89">
        <v>2</v>
      </c>
      <c r="CO89">
        <v>2</v>
      </c>
      <c r="CP89">
        <v>0</v>
      </c>
      <c r="CQ89">
        <v>0</v>
      </c>
      <c r="CR89">
        <f>SUM(Tabla5[[#This Row],[VENTA MABE 1 SEMANA NOV]:[VENTAS OTROS 1 SEMANA NOV]])</f>
        <v>8</v>
      </c>
      <c r="CS89">
        <f>IFERROR(VLOOKUP(Tabla5[[#This Row],[CLAVE]],[2]VENTAS!$F$2:$L$1501,2,0),0)</f>
        <v>4</v>
      </c>
      <c r="CT89">
        <f>IFERROR(VLOOKUP(Tabla5[[#This Row],[CLAVE]],[2]VENTAS!$F$2:$L$1501,3,0),0)</f>
        <v>0</v>
      </c>
      <c r="CU89">
        <f>IFERROR(VLOOKUP(Tabla5[[#This Row],[CLAVE]],[2]VENTAS!$F$2:$L$1501,4,0),0)</f>
        <v>5</v>
      </c>
      <c r="CV89">
        <f>IFERROR(VLOOKUP(Tabla5[[#This Row],[CLAVE]],[2]VENTAS!$F$2:$L$1501,5,0),0)</f>
        <v>4</v>
      </c>
      <c r="CW89">
        <f>IFERROR(VLOOKUP(Tabla5[[#This Row],[CLAVE]],[2]VENTAS!$F$2:$L$1501,6,0),0)</f>
        <v>2</v>
      </c>
      <c r="CX89">
        <f>IFERROR(VLOOKUP(Tabla5[[#This Row],[CLAVE]],[2]VENTAS!$F$2:$L$1501,7,0),0)</f>
        <v>0</v>
      </c>
      <c r="CY89">
        <f>IFERROR(VLOOKUP(Tabla5[[#This Row],[CLAVE]],[2]VENTAS!$F$2:$R$1501,13,0),0)</f>
        <v>0</v>
      </c>
      <c r="CZ89">
        <f>SUM(Tabla5[[#This Row],[VENTA MABE 2 SEMANA NOV]:[VENTAS OTROS 2 SEMANA NOV]])</f>
        <v>15</v>
      </c>
      <c r="DA89" s="46">
        <v>9.3516557859486511</v>
      </c>
    </row>
    <row r="90" spans="1:105" hidden="1" x14ac:dyDescent="0.3">
      <c r="A90" t="str">
        <f>CONCATENATE(Tabla5[[#This Row],[TIENDA HMPV]],Tabla5[[#This Row],[LINEA]])</f>
        <v>200 - RECREOREFRIGERACIÓN</v>
      </c>
      <c r="B90" t="s">
        <v>124</v>
      </c>
      <c r="C90" s="55" t="s">
        <v>125</v>
      </c>
      <c r="D90" s="55" t="s">
        <v>23</v>
      </c>
      <c r="E90" s="55" t="s">
        <v>126</v>
      </c>
      <c r="F90" s="55" t="s">
        <v>1724</v>
      </c>
      <c r="G90" t="s">
        <v>29</v>
      </c>
      <c r="H90" s="42">
        <f>IFERROR(Tabla5[[#This Row],[VENTAS MABE]]/Tabla5[[#This Row],[CUOTA]],0)</f>
        <v>0.7857142857142857</v>
      </c>
      <c r="I90">
        <v>14</v>
      </c>
      <c r="J90">
        <v>11</v>
      </c>
      <c r="K90">
        <v>8</v>
      </c>
      <c r="L90">
        <v>4</v>
      </c>
      <c r="M90">
        <v>0</v>
      </c>
      <c r="N90">
        <v>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0.56999999999999995</v>
      </c>
      <c r="V90" s="42">
        <v>0.5</v>
      </c>
      <c r="W90" s="42">
        <f>IFERROR(Tabla5[[#This Row],[TOTAL VENTA 38 SEMANA]]/Tabla5[[#This Row],[VENTA ACUM 38]],0)</f>
        <v>0.5</v>
      </c>
      <c r="X90" s="42" t="e">
        <f>VLOOKUP(Tabla5[[#This Row],[CLAVE]],[1]!QMI_5_SEMANA_SEP_22[[CLAVE]:[SHARE CADENA S2]],21,0)</f>
        <v>#REF!</v>
      </c>
      <c r="Y90" s="55" t="s">
        <v>724</v>
      </c>
      <c r="Z90" s="46">
        <f>+Tabla5[[#This Row],[VENTA ACUM 38]]+Tabla5[[#This Row],[venta total 39 acum]]</f>
        <v>32</v>
      </c>
      <c r="AA90" s="46">
        <v>8</v>
      </c>
      <c r="AB90" s="46">
        <v>11</v>
      </c>
      <c r="AC90" s="46">
        <v>22</v>
      </c>
      <c r="AD90" s="46">
        <v>10</v>
      </c>
      <c r="AE90" s="46">
        <v>4</v>
      </c>
      <c r="AF90" s="46">
        <v>10</v>
      </c>
      <c r="AG90" s="46">
        <v>12</v>
      </c>
      <c r="AH90" s="42">
        <f>IFERROR(Tabla5[[#This Row],[VENTAS MABE]]/Tabla5[[#This Row],[VENTAS INDURAMA]],0)</f>
        <v>1.375</v>
      </c>
      <c r="AI90" t="s">
        <v>1675</v>
      </c>
      <c r="AJ90">
        <v>0.36359999999999998</v>
      </c>
      <c r="AK90" s="42">
        <v>0.40739999999999998</v>
      </c>
      <c r="AL90" t="s">
        <v>727</v>
      </c>
      <c r="AM90" s="55" t="s">
        <v>1104</v>
      </c>
      <c r="AO90" s="55" t="s">
        <v>429</v>
      </c>
      <c r="AP90">
        <v>14</v>
      </c>
      <c r="AQ90" s="55">
        <v>2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0</v>
      </c>
      <c r="AX90">
        <f>SUM(Tabla5[[#This Row],[VENTA MABE 1 SEMANA OCT]:[VENTAS OTROS 1 SEMANA OCT]])</f>
        <v>4</v>
      </c>
      <c r="AY90" s="46">
        <v>13.621896663770436</v>
      </c>
      <c r="AZ90" s="55">
        <v>3</v>
      </c>
      <c r="BA90">
        <v>2</v>
      </c>
      <c r="BB90">
        <v>0</v>
      </c>
      <c r="BC90">
        <v>1</v>
      </c>
      <c r="BD90">
        <v>2</v>
      </c>
      <c r="BE90">
        <v>0</v>
      </c>
      <c r="BF90">
        <v>0</v>
      </c>
      <c r="BG90">
        <f>SUM(Tabla5[[#This Row],[VENTA MABE 2 SEMANA OCT]:[VENTAS OTROS 2 SEMANA OCT]])</f>
        <v>8</v>
      </c>
      <c r="BH90" t="s">
        <v>798</v>
      </c>
      <c r="BI90" s="55" t="s">
        <v>125</v>
      </c>
      <c r="BJ90">
        <v>21.999999999999993</v>
      </c>
      <c r="BK90" s="55">
        <v>1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f>SUM(Tabla5[[#This Row],[VENTA MABE 3 SEMANA OCT]:[VENTAS OTROS 3 SEMANA OCT]])</f>
        <v>2</v>
      </c>
      <c r="BS90" s="42">
        <v>0.4</v>
      </c>
      <c r="BT90" s="55">
        <v>2</v>
      </c>
      <c r="BU90">
        <v>3</v>
      </c>
      <c r="BV90">
        <v>0</v>
      </c>
      <c r="BW90">
        <v>0</v>
      </c>
      <c r="BX90">
        <v>1</v>
      </c>
      <c r="BY90">
        <v>0</v>
      </c>
      <c r="BZ90">
        <v>0</v>
      </c>
      <c r="CA90">
        <f>SUM(Tabla5[[#This Row],[VENTA MABE 4 SEMANA OCT]:[VENTAS OTROS 4 SEMANA OCT]])</f>
        <v>6</v>
      </c>
      <c r="CB90" t="s">
        <v>1679</v>
      </c>
      <c r="CC90" t="s">
        <v>1679</v>
      </c>
      <c r="CD90" t="s">
        <v>1679</v>
      </c>
      <c r="CE90" t="s">
        <v>1679</v>
      </c>
      <c r="CF90" t="s">
        <v>1679</v>
      </c>
      <c r="CG90" t="s">
        <v>1679</v>
      </c>
      <c r="CH90" t="s">
        <v>1679</v>
      </c>
      <c r="CI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90" t="s">
        <v>1703</v>
      </c>
      <c r="CK90">
        <v>2</v>
      </c>
      <c r="CL90">
        <v>2</v>
      </c>
      <c r="CM90" t="s">
        <v>1679</v>
      </c>
      <c r="CN90">
        <v>0</v>
      </c>
      <c r="CO90">
        <v>0</v>
      </c>
      <c r="CP90">
        <v>0</v>
      </c>
      <c r="CQ90">
        <v>0</v>
      </c>
      <c r="CR90">
        <f>SUM(Tabla5[[#This Row],[VENTA MABE 1 SEMANA NOV]:[VENTAS OTROS 1 SEMANA NOV]])</f>
        <v>4</v>
      </c>
      <c r="CS90">
        <f>IFERROR(VLOOKUP(Tabla5[[#This Row],[CLAVE]],[2]VENTAS!$F$2:$L$1501,2,0),0)</f>
        <v>7</v>
      </c>
      <c r="CT90">
        <f>IFERROR(VLOOKUP(Tabla5[[#This Row],[CLAVE]],[2]VENTAS!$F$2:$L$1501,3,0),0)</f>
        <v>3</v>
      </c>
      <c r="CU90">
        <f>IFERROR(VLOOKUP(Tabla5[[#This Row],[CLAVE]],[2]VENTAS!$F$2:$L$1501,4,0),0)</f>
        <v>2</v>
      </c>
      <c r="CV90">
        <f>IFERROR(VLOOKUP(Tabla5[[#This Row],[CLAVE]],[2]VENTAS!$F$2:$L$1501,5,0),0)</f>
        <v>1</v>
      </c>
      <c r="CW90">
        <f>IFERROR(VLOOKUP(Tabla5[[#This Row],[CLAVE]],[2]VENTAS!$F$2:$L$1501,6,0),0)</f>
        <v>1</v>
      </c>
      <c r="CX90">
        <f>IFERROR(VLOOKUP(Tabla5[[#This Row],[CLAVE]],[2]VENTAS!$F$2:$L$1501,7,0),0)</f>
        <v>0</v>
      </c>
      <c r="CY90">
        <f>IFERROR(VLOOKUP(Tabla5[[#This Row],[CLAVE]],[2]VENTAS!$F$2:$R$1501,13,0),0)</f>
        <v>0</v>
      </c>
      <c r="CZ90">
        <f>SUM(Tabla5[[#This Row],[VENTA MABE 2 SEMANA NOV]:[VENTAS OTROS 2 SEMANA NOV]])</f>
        <v>14</v>
      </c>
      <c r="DA90" s="46">
        <v>30</v>
      </c>
    </row>
    <row r="91" spans="1:105" hidden="1" x14ac:dyDescent="0.3">
      <c r="A91" t="str">
        <f>CONCATENATE(Tabla5[[#This Row],[TIENDA HMPV]],Tabla5[[#This Row],[LINEA]])</f>
        <v>271 - C.C.RECREOCOCINAS</v>
      </c>
      <c r="B91" t="s">
        <v>124</v>
      </c>
      <c r="C91" s="55" t="s">
        <v>125</v>
      </c>
      <c r="D91" s="55" t="s">
        <v>79</v>
      </c>
      <c r="E91" s="55" t="s">
        <v>128</v>
      </c>
      <c r="F91" s="55" t="s">
        <v>1724</v>
      </c>
      <c r="G91" t="s">
        <v>26</v>
      </c>
      <c r="H91" s="42">
        <f>IFERROR(Tabla5[[#This Row],[VENTAS MABE]]/Tabla5[[#This Row],[CUOTA]],0)</f>
        <v>0.4</v>
      </c>
      <c r="I91">
        <v>5</v>
      </c>
      <c r="J91">
        <v>2</v>
      </c>
      <c r="K91">
        <v>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V91" s="42">
        <v>0.5</v>
      </c>
      <c r="W91" s="42">
        <f>IFERROR(Tabla5[[#This Row],[TOTAL VENTA 38 SEMANA]]/Tabla5[[#This Row],[VENTA ACUM 38]],0)</f>
        <v>0.5</v>
      </c>
      <c r="X91" s="42" t="e">
        <f>VLOOKUP(Tabla5[[#This Row],[CLAVE]],[1]!QMI_5_SEMANA_SEP_22[[CLAVE]:[SHARE CADENA S2]],21,0)</f>
        <v>#REF!</v>
      </c>
      <c r="Y91" s="55" t="s">
        <v>724</v>
      </c>
      <c r="Z91" s="46">
        <f>+Tabla5[[#This Row],[VENTA ACUM 38]]+Tabla5[[#This Row],[venta total 39 acum]]</f>
        <v>4</v>
      </c>
      <c r="AA91" s="46">
        <v>0</v>
      </c>
      <c r="AB91" s="46">
        <v>2</v>
      </c>
      <c r="AC91" s="46">
        <v>4</v>
      </c>
      <c r="AD91" s="46">
        <v>0</v>
      </c>
      <c r="AE91" s="46">
        <v>0</v>
      </c>
      <c r="AF91" s="46">
        <v>0</v>
      </c>
      <c r="AG91">
        <v>2</v>
      </c>
      <c r="AH91" s="42">
        <f>IFERROR(Tabla5[[#This Row],[VENTAS MABE]]/Tabla5[[#This Row],[VENTAS INDURAMA]],0)</f>
        <v>1</v>
      </c>
      <c r="AI91" t="s">
        <v>1675</v>
      </c>
      <c r="AK91" s="42"/>
      <c r="AL91" t="s">
        <v>845</v>
      </c>
      <c r="AM91" s="55" t="s">
        <v>1100</v>
      </c>
      <c r="AO91" s="55" t="s">
        <v>429</v>
      </c>
      <c r="AP91">
        <v>0</v>
      </c>
      <c r="AQ91" s="55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f>SUM(Tabla5[[#This Row],[VENTA MABE 1 SEMANA OCT]:[VENTAS OTROS 1 SEMANA OCT]])</f>
        <v>0</v>
      </c>
      <c r="AY91" s="46">
        <v>4.4848484848484844</v>
      </c>
      <c r="AZ91" s="55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f>SUM(Tabla5[[#This Row],[VENTA MABE 2 SEMANA OCT]:[VENTAS OTROS 2 SEMANA OCT]])</f>
        <v>0</v>
      </c>
      <c r="BH91" t="s">
        <v>798</v>
      </c>
      <c r="BI91" s="55" t="s">
        <v>125</v>
      </c>
      <c r="BJ91">
        <v>10.999999999999996</v>
      </c>
      <c r="BK91" s="55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f>SUM(Tabla5[[#This Row],[VENTA MABE 3 SEMANA OCT]:[VENTAS OTROS 3 SEMANA OCT]])</f>
        <v>0</v>
      </c>
      <c r="BS91" s="42">
        <v>0.5</v>
      </c>
      <c r="BT91" s="55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f>SUM(Tabla5[[#This Row],[VENTA MABE 4 SEMANA OCT]:[VENTAS OTROS 4 SEMANA OCT]])</f>
        <v>0</v>
      </c>
      <c r="CB91" t="s">
        <v>1679</v>
      </c>
      <c r="CC91" t="s">
        <v>1679</v>
      </c>
      <c r="CD91" t="s">
        <v>1679</v>
      </c>
      <c r="CE91" t="s">
        <v>1679</v>
      </c>
      <c r="CF91" t="s">
        <v>1679</v>
      </c>
      <c r="CG91" t="s">
        <v>1679</v>
      </c>
      <c r="CH91" t="s">
        <v>1679</v>
      </c>
      <c r="CI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1" s="66">
        <v>0</v>
      </c>
      <c r="CK91">
        <v>0</v>
      </c>
      <c r="CL91">
        <v>0</v>
      </c>
      <c r="CM91" t="s">
        <v>1679</v>
      </c>
      <c r="CN91">
        <v>0</v>
      </c>
      <c r="CO91">
        <v>0</v>
      </c>
      <c r="CP91">
        <v>0</v>
      </c>
      <c r="CQ91">
        <v>0</v>
      </c>
      <c r="CR91">
        <f>SUM(Tabla5[[#This Row],[VENTA MABE 1 SEMANA NOV]:[VENTAS OTROS 1 SEMANA NOV]])</f>
        <v>0</v>
      </c>
      <c r="CS91">
        <f>IFERROR(VLOOKUP(Tabla5[[#This Row],[CLAVE]],[2]VENTAS!$F$2:$L$1501,2,0),0)</f>
        <v>0</v>
      </c>
      <c r="CT91">
        <f>IFERROR(VLOOKUP(Tabla5[[#This Row],[CLAVE]],[2]VENTAS!$F$2:$L$1501,3,0),0)</f>
        <v>0</v>
      </c>
      <c r="CU91">
        <f>IFERROR(VLOOKUP(Tabla5[[#This Row],[CLAVE]],[2]VENTAS!$F$2:$L$1501,4,0),0)</f>
        <v>0</v>
      </c>
      <c r="CV91">
        <f>IFERROR(VLOOKUP(Tabla5[[#This Row],[CLAVE]],[2]VENTAS!$F$2:$L$1501,5,0),0)</f>
        <v>0</v>
      </c>
      <c r="CW91">
        <f>IFERROR(VLOOKUP(Tabla5[[#This Row],[CLAVE]],[2]VENTAS!$F$2:$L$1501,6,0),0)</f>
        <v>0</v>
      </c>
      <c r="CX91">
        <f>IFERROR(VLOOKUP(Tabla5[[#This Row],[CLAVE]],[2]VENTAS!$F$2:$L$1501,7,0),0)</f>
        <v>0</v>
      </c>
      <c r="CY91">
        <f>IFERROR(VLOOKUP(Tabla5[[#This Row],[CLAVE]],[2]VENTAS!$F$2:$R$1501,13,0),0)</f>
        <v>0</v>
      </c>
      <c r="CZ91">
        <f>SUM(Tabla5[[#This Row],[VENTA MABE 2 SEMANA NOV]:[VENTAS OTROS 2 SEMANA NOV]])</f>
        <v>0</v>
      </c>
      <c r="DA91" s="46">
        <v>6.8181818181818175</v>
      </c>
    </row>
    <row r="92" spans="1:105" hidden="1" x14ac:dyDescent="0.3">
      <c r="A92" t="str">
        <f>CONCATENATE(Tabla5[[#This Row],[TIENDA HMPV]],Tabla5[[#This Row],[LINEA]])</f>
        <v>271 - C.C.RECREOEMPOTRE</v>
      </c>
      <c r="B92" t="s">
        <v>124</v>
      </c>
      <c r="C92" s="55" t="s">
        <v>125</v>
      </c>
      <c r="D92" s="55" t="s">
        <v>79</v>
      </c>
      <c r="E92" s="55" t="s">
        <v>128</v>
      </c>
      <c r="F92" s="55" t="s">
        <v>1724</v>
      </c>
      <c r="G92" t="s">
        <v>32</v>
      </c>
      <c r="H92" s="42">
        <f>IFERROR(Tabla5[[#This Row],[VENTAS MABE]]/Tabla5[[#This Row],[CUOTA]],0)</f>
        <v>0</v>
      </c>
      <c r="I92">
        <v>0</v>
      </c>
      <c r="J92">
        <v>0</v>
      </c>
      <c r="K92">
        <v>3</v>
      </c>
      <c r="L92">
        <v>0</v>
      </c>
      <c r="M92">
        <v>0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V92" s="42">
        <v>0</v>
      </c>
      <c r="W92" s="42">
        <f>IFERROR(Tabla5[[#This Row],[TOTAL VENTA 38 SEMANA]]/Tabla5[[#This Row],[VENTA ACUM 38]],0)</f>
        <v>0</v>
      </c>
      <c r="X92" s="42" t="e">
        <f>VLOOKUP(Tabla5[[#This Row],[CLAVE]],[1]!QMI_5_SEMANA_SEP_22[[CLAVE]:[SHARE CADENA S2]],21,0)</f>
        <v>#REF!</v>
      </c>
      <c r="Y92" s="55" t="s">
        <v>724</v>
      </c>
      <c r="Z92" s="46">
        <f>+Tabla5[[#This Row],[VENTA ACUM 38]]+Tabla5[[#This Row],[venta total 39 acum]]</f>
        <v>4</v>
      </c>
      <c r="AA92" s="46">
        <v>0</v>
      </c>
      <c r="AB92" s="46">
        <v>0</v>
      </c>
      <c r="AC92" s="46">
        <v>4</v>
      </c>
      <c r="AD92" s="46">
        <v>0</v>
      </c>
      <c r="AE92" s="46">
        <v>0</v>
      </c>
      <c r="AF92" s="46">
        <v>0</v>
      </c>
      <c r="AG92">
        <v>0</v>
      </c>
      <c r="AH92" s="42">
        <f>IFERROR(Tabla5[[#This Row],[VENTAS MABE]]/Tabla5[[#This Row],[VENTAS INDURAMA]],0)</f>
        <v>0</v>
      </c>
      <c r="AI92" t="s">
        <v>1675</v>
      </c>
      <c r="AK92" s="42"/>
      <c r="AL92" t="s">
        <v>845</v>
      </c>
      <c r="AM92" s="55" t="s">
        <v>1100</v>
      </c>
      <c r="AO92" s="55" t="s">
        <v>429</v>
      </c>
      <c r="AP92">
        <v>0</v>
      </c>
      <c r="AQ92" s="55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f>SUM(Tabla5[[#This Row],[VENTA MABE 1 SEMANA OCT]:[VENTAS OTROS 1 SEMANA OCT]])</f>
        <v>0</v>
      </c>
      <c r="AY92" s="46">
        <v>0</v>
      </c>
      <c r="AZ92" s="55">
        <v>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f>SUM(Tabla5[[#This Row],[VENTA MABE 2 SEMANA OCT]:[VENTAS OTROS 2 SEMANA OCT]])</f>
        <v>2</v>
      </c>
      <c r="BH92" t="s">
        <v>798</v>
      </c>
      <c r="BI92" s="55" t="s">
        <v>125</v>
      </c>
      <c r="BJ92">
        <v>10.999999999999996</v>
      </c>
      <c r="BK92" s="55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f>SUM(Tabla5[[#This Row],[VENTA MABE 3 SEMANA OCT]:[VENTAS OTROS 3 SEMANA OCT]])</f>
        <v>0</v>
      </c>
      <c r="BS92" s="42">
        <v>0.3</v>
      </c>
      <c r="BT92" s="55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f>SUM(Tabla5[[#This Row],[VENTA MABE 4 SEMANA OCT]:[VENTAS OTROS 4 SEMANA OCT]])</f>
        <v>0</v>
      </c>
      <c r="CB92" t="s">
        <v>1679</v>
      </c>
      <c r="CC92" t="s">
        <v>1679</v>
      </c>
      <c r="CD92" t="s">
        <v>1679</v>
      </c>
      <c r="CE92" t="s">
        <v>1679</v>
      </c>
      <c r="CF92" t="s">
        <v>1679</v>
      </c>
      <c r="CG92" t="s">
        <v>1679</v>
      </c>
      <c r="CH92" t="s">
        <v>1679</v>
      </c>
      <c r="CI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2" t="s">
        <v>1703</v>
      </c>
      <c r="CK92">
        <v>0</v>
      </c>
      <c r="CL92">
        <v>0</v>
      </c>
      <c r="CM92" t="s">
        <v>1679</v>
      </c>
      <c r="CN92">
        <v>0</v>
      </c>
      <c r="CO92">
        <v>0</v>
      </c>
      <c r="CP92">
        <v>0</v>
      </c>
      <c r="CQ92">
        <v>0</v>
      </c>
      <c r="CR92">
        <f>SUM(Tabla5[[#This Row],[VENTA MABE 1 SEMANA NOV]:[VENTAS OTROS 1 SEMANA NOV]])</f>
        <v>0</v>
      </c>
      <c r="CS92">
        <f>IFERROR(VLOOKUP(Tabla5[[#This Row],[CLAVE]],[2]VENTAS!$F$2:$L$1501,2,0),0)</f>
        <v>0</v>
      </c>
      <c r="CT92">
        <f>IFERROR(VLOOKUP(Tabla5[[#This Row],[CLAVE]],[2]VENTAS!$F$2:$L$1501,3,0),0)</f>
        <v>0</v>
      </c>
      <c r="CU92">
        <f>IFERROR(VLOOKUP(Tabla5[[#This Row],[CLAVE]],[2]VENTAS!$F$2:$L$1501,4,0),0)</f>
        <v>0</v>
      </c>
      <c r="CV92">
        <f>IFERROR(VLOOKUP(Tabla5[[#This Row],[CLAVE]],[2]VENTAS!$F$2:$L$1501,5,0),0)</f>
        <v>0</v>
      </c>
      <c r="CW92">
        <f>IFERROR(VLOOKUP(Tabla5[[#This Row],[CLAVE]],[2]VENTAS!$F$2:$L$1501,6,0),0)</f>
        <v>0</v>
      </c>
      <c r="CX92">
        <f>IFERROR(VLOOKUP(Tabla5[[#This Row],[CLAVE]],[2]VENTAS!$F$2:$L$1501,7,0),0)</f>
        <v>0</v>
      </c>
      <c r="CY92">
        <f>IFERROR(VLOOKUP(Tabla5[[#This Row],[CLAVE]],[2]VENTAS!$F$2:$R$1501,13,0),0)</f>
        <v>0</v>
      </c>
      <c r="CZ92">
        <f>SUM(Tabla5[[#This Row],[VENTA MABE 2 SEMANA NOV]:[VENTAS OTROS 2 SEMANA NOV]])</f>
        <v>0</v>
      </c>
      <c r="DA92" s="46">
        <v>0.65693430656934304</v>
      </c>
    </row>
    <row r="93" spans="1:105" hidden="1" x14ac:dyDescent="0.3">
      <c r="A93" t="str">
        <f>CONCATENATE(Tabla5[[#This Row],[TIENDA HMPV]],Tabla5[[#This Row],[LINEA]])</f>
        <v>271 - C.C.RECREOGLOBALES</v>
      </c>
      <c r="B93" t="s">
        <v>124</v>
      </c>
      <c r="C93" s="55" t="s">
        <v>125</v>
      </c>
      <c r="D93" s="55" t="s">
        <v>79</v>
      </c>
      <c r="E93" s="55" t="s">
        <v>128</v>
      </c>
      <c r="F93" s="55" t="s">
        <v>1724</v>
      </c>
      <c r="G93" t="s">
        <v>27</v>
      </c>
      <c r="H93" s="42">
        <f>IFERROR(Tabla5[[#This Row],[VENTAS MABE]]/Tabla5[[#This Row],[CUOTA]],0)</f>
        <v>1</v>
      </c>
      <c r="I93">
        <v>4</v>
      </c>
      <c r="J93">
        <v>4</v>
      </c>
      <c r="K93">
        <v>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V93" s="42">
        <v>0</v>
      </c>
      <c r="W93" s="42">
        <f>IFERROR(Tabla5[[#This Row],[TOTAL VENTA 38 SEMANA]]/Tabla5[[#This Row],[VENTA ACUM 38]],0)</f>
        <v>0</v>
      </c>
      <c r="X93" s="42" t="e">
        <f>VLOOKUP(Tabla5[[#This Row],[CLAVE]],[1]!QMI_5_SEMANA_SEP_22[[CLAVE]:[SHARE CADENA S2]],21,0)</f>
        <v>#REF!</v>
      </c>
      <c r="Y93" s="55" t="s">
        <v>724</v>
      </c>
      <c r="Z93" s="46">
        <f>+Tabla5[[#This Row],[VENTA ACUM 38]]+Tabla5[[#This Row],[venta total 39 acum]]</f>
        <v>2</v>
      </c>
      <c r="AA93" s="46">
        <v>0</v>
      </c>
      <c r="AB93" s="46">
        <v>0</v>
      </c>
      <c r="AC93" s="46">
        <v>1</v>
      </c>
      <c r="AD93" s="46">
        <v>1</v>
      </c>
      <c r="AE93" s="46">
        <v>1</v>
      </c>
      <c r="AF93" s="46">
        <v>1</v>
      </c>
      <c r="AG93">
        <v>4</v>
      </c>
      <c r="AH93" s="42">
        <f>IFERROR(Tabla5[[#This Row],[VENTAS MABE]]/Tabla5[[#This Row],[VENTAS INDURAMA]],0)</f>
        <v>2</v>
      </c>
      <c r="AI93" t="s">
        <v>1675</v>
      </c>
      <c r="AK93" s="42"/>
      <c r="AL93" t="s">
        <v>845</v>
      </c>
      <c r="AM93" s="55" t="s">
        <v>1100</v>
      </c>
      <c r="AO93" s="55" t="s">
        <v>429</v>
      </c>
      <c r="AP93">
        <v>0</v>
      </c>
      <c r="AQ93" s="55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f>SUM(Tabla5[[#This Row],[VENTA MABE 1 SEMANA OCT]:[VENTAS OTROS 1 SEMANA OCT]])</f>
        <v>0</v>
      </c>
      <c r="AY93" s="46">
        <v>3.6732851985559565</v>
      </c>
      <c r="AZ93" s="55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f>SUM(Tabla5[[#This Row],[VENTA MABE 2 SEMANA OCT]:[VENTAS OTROS 2 SEMANA OCT]])</f>
        <v>0</v>
      </c>
      <c r="BH93" t="s">
        <v>798</v>
      </c>
      <c r="BI93" s="55" t="s">
        <v>125</v>
      </c>
      <c r="BJ93">
        <v>10.999999999999996</v>
      </c>
      <c r="BK93" s="55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f>SUM(Tabla5[[#This Row],[VENTA MABE 3 SEMANA OCT]:[VENTAS OTROS 3 SEMANA OCT]])</f>
        <v>0</v>
      </c>
      <c r="BS93" s="42">
        <v>0</v>
      </c>
      <c r="BT93" s="55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f>SUM(Tabla5[[#This Row],[VENTA MABE 4 SEMANA OCT]:[VENTAS OTROS 4 SEMANA OCT]])</f>
        <v>0</v>
      </c>
      <c r="CB93" t="s">
        <v>1679</v>
      </c>
      <c r="CC93" t="s">
        <v>1679</v>
      </c>
      <c r="CD93" t="s">
        <v>1679</v>
      </c>
      <c r="CE93" t="s">
        <v>1679</v>
      </c>
      <c r="CF93" t="s">
        <v>1679</v>
      </c>
      <c r="CG93" t="s">
        <v>1679</v>
      </c>
      <c r="CH93" t="s">
        <v>1679</v>
      </c>
      <c r="CI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3" s="66">
        <v>0</v>
      </c>
      <c r="CK93">
        <v>0</v>
      </c>
      <c r="CL93">
        <v>0</v>
      </c>
      <c r="CM93" t="s">
        <v>1679</v>
      </c>
      <c r="CN93">
        <v>0</v>
      </c>
      <c r="CO93">
        <v>0</v>
      </c>
      <c r="CP93">
        <v>0</v>
      </c>
      <c r="CQ93">
        <v>0</v>
      </c>
      <c r="CR93">
        <f>SUM(Tabla5[[#This Row],[VENTA MABE 1 SEMANA NOV]:[VENTAS OTROS 1 SEMANA NOV]])</f>
        <v>0</v>
      </c>
      <c r="CS93">
        <f>IFERROR(VLOOKUP(Tabla5[[#This Row],[CLAVE]],[2]VENTAS!$F$2:$L$1501,2,0),0)</f>
        <v>0</v>
      </c>
      <c r="CT93">
        <f>IFERROR(VLOOKUP(Tabla5[[#This Row],[CLAVE]],[2]VENTAS!$F$2:$L$1501,3,0),0)</f>
        <v>0</v>
      </c>
      <c r="CU93">
        <f>IFERROR(VLOOKUP(Tabla5[[#This Row],[CLAVE]],[2]VENTAS!$F$2:$L$1501,4,0),0)</f>
        <v>0</v>
      </c>
      <c r="CV93">
        <f>IFERROR(VLOOKUP(Tabla5[[#This Row],[CLAVE]],[2]VENTAS!$F$2:$L$1501,5,0),0)</f>
        <v>0</v>
      </c>
      <c r="CW93">
        <f>IFERROR(VLOOKUP(Tabla5[[#This Row],[CLAVE]],[2]VENTAS!$F$2:$L$1501,6,0),0)</f>
        <v>0</v>
      </c>
      <c r="CX93">
        <f>IFERROR(VLOOKUP(Tabla5[[#This Row],[CLAVE]],[2]VENTAS!$F$2:$L$1501,7,0),0)</f>
        <v>0</v>
      </c>
      <c r="CY93">
        <f>IFERROR(VLOOKUP(Tabla5[[#This Row],[CLAVE]],[2]VENTAS!$F$2:$R$1501,13,0),0)</f>
        <v>0</v>
      </c>
      <c r="CZ93">
        <f>SUM(Tabla5[[#This Row],[VENTA MABE 2 SEMANA NOV]:[VENTAS OTROS 2 SEMANA NOV]])</f>
        <v>0</v>
      </c>
      <c r="DA93" s="46">
        <v>4.0306859205776169</v>
      </c>
    </row>
    <row r="94" spans="1:105" hidden="1" x14ac:dyDescent="0.3">
      <c r="A94" t="str">
        <f>CONCATENATE(Tabla5[[#This Row],[TIENDA HMPV]],Tabla5[[#This Row],[LINEA]])</f>
        <v>271 - C.C.RECREOLAVADO</v>
      </c>
      <c r="B94" t="s">
        <v>124</v>
      </c>
      <c r="C94" s="55" t="s">
        <v>125</v>
      </c>
      <c r="D94" s="55" t="s">
        <v>79</v>
      </c>
      <c r="E94" s="55" t="s">
        <v>128</v>
      </c>
      <c r="F94" s="55" t="s">
        <v>1724</v>
      </c>
      <c r="G94" t="s">
        <v>28</v>
      </c>
      <c r="H94" s="42">
        <f>IFERROR(Tabla5[[#This Row],[VENTAS MABE]]/Tabla5[[#This Row],[CUOTA]],0)</f>
        <v>0.38461538461538464</v>
      </c>
      <c r="I94">
        <v>13</v>
      </c>
      <c r="J94">
        <v>5</v>
      </c>
      <c r="K94">
        <v>0</v>
      </c>
      <c r="L94">
        <v>0</v>
      </c>
      <c r="M94">
        <v>1</v>
      </c>
      <c r="N94">
        <v>0</v>
      </c>
      <c r="O94">
        <v>2</v>
      </c>
      <c r="P94">
        <v>0</v>
      </c>
      <c r="Q94">
        <v>0</v>
      </c>
      <c r="R94">
        <v>0</v>
      </c>
      <c r="S94">
        <v>0</v>
      </c>
      <c r="T94">
        <v>0</v>
      </c>
      <c r="U94">
        <v>0.5</v>
      </c>
      <c r="V94" s="42">
        <v>0.625</v>
      </c>
      <c r="W94" s="42">
        <f>IFERROR(Tabla5[[#This Row],[TOTAL VENTA 38 SEMANA]]/Tabla5[[#This Row],[VENTA ACUM 38]],0)</f>
        <v>0.625</v>
      </c>
      <c r="X94" s="42" t="e">
        <f>VLOOKUP(Tabla5[[#This Row],[CLAVE]],[1]!QMI_5_SEMANA_SEP_22[[CLAVE]:[SHARE CADENA S2]],21,0)</f>
        <v>#REF!</v>
      </c>
      <c r="Y94" s="55" t="s">
        <v>724</v>
      </c>
      <c r="Z94" s="46">
        <f>+Tabla5[[#This Row],[VENTA ACUM 38]]+Tabla5[[#This Row],[venta total 39 acum]]</f>
        <v>8</v>
      </c>
      <c r="AA94" s="46">
        <v>1</v>
      </c>
      <c r="AB94" s="46">
        <v>5</v>
      </c>
      <c r="AC94" s="46">
        <v>8</v>
      </c>
      <c r="AD94" s="46">
        <v>0</v>
      </c>
      <c r="AE94" s="46">
        <v>0</v>
      </c>
      <c r="AF94" s="46">
        <v>0</v>
      </c>
      <c r="AG94">
        <v>5</v>
      </c>
      <c r="AH94" s="42">
        <f>IFERROR(Tabla5[[#This Row],[VENTAS MABE]]/Tabla5[[#This Row],[VENTAS INDURAMA]],0)</f>
        <v>0</v>
      </c>
      <c r="AI94" t="s">
        <v>1675</v>
      </c>
      <c r="AK94" s="42"/>
      <c r="AL94" t="s">
        <v>845</v>
      </c>
      <c r="AM94" s="55" t="s">
        <v>1100</v>
      </c>
      <c r="AO94" s="55" t="s">
        <v>429</v>
      </c>
      <c r="AP94">
        <v>2</v>
      </c>
      <c r="AQ94" s="55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f>SUM(Tabla5[[#This Row],[VENTA MABE 1 SEMANA OCT]:[VENTAS OTROS 1 SEMANA OCT]])</f>
        <v>0</v>
      </c>
      <c r="AY94" s="46">
        <v>10.672000000000001</v>
      </c>
      <c r="AZ94" s="55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f>SUM(Tabla5[[#This Row],[VENTA MABE 2 SEMANA OCT]:[VENTAS OTROS 2 SEMANA OCT]])</f>
        <v>0</v>
      </c>
      <c r="BH94" t="s">
        <v>798</v>
      </c>
      <c r="BI94" s="55" t="s">
        <v>125</v>
      </c>
      <c r="BJ94">
        <v>10.999999999999996</v>
      </c>
      <c r="BK94" s="55">
        <v>1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f>SUM(Tabla5[[#This Row],[VENTA MABE 3 SEMANA OCT]:[VENTAS OTROS 3 SEMANA OCT]])</f>
        <v>2</v>
      </c>
      <c r="BS94" s="42">
        <v>0.25</v>
      </c>
      <c r="BT94" s="55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f>SUM(Tabla5[[#This Row],[VENTA MABE 4 SEMANA OCT]:[VENTAS OTROS 4 SEMANA OCT]])</f>
        <v>0</v>
      </c>
      <c r="CB94" t="s">
        <v>1679</v>
      </c>
      <c r="CC94" t="s">
        <v>1679</v>
      </c>
      <c r="CD94" t="s">
        <v>1679</v>
      </c>
      <c r="CE94" t="s">
        <v>1679</v>
      </c>
      <c r="CF94" t="s">
        <v>1679</v>
      </c>
      <c r="CG94" t="s">
        <v>1679</v>
      </c>
      <c r="CH94" t="s">
        <v>1679</v>
      </c>
      <c r="CI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94" t="s">
        <v>1703</v>
      </c>
      <c r="CK94">
        <v>0</v>
      </c>
      <c r="CL94">
        <v>0</v>
      </c>
      <c r="CM94" t="s">
        <v>1679</v>
      </c>
      <c r="CN94">
        <v>0</v>
      </c>
      <c r="CO94">
        <v>0</v>
      </c>
      <c r="CP94">
        <v>0</v>
      </c>
      <c r="CQ94">
        <v>0</v>
      </c>
      <c r="CR94">
        <f>SUM(Tabla5[[#This Row],[VENTA MABE 1 SEMANA NOV]:[VENTAS OTROS 1 SEMANA NOV]])</f>
        <v>0</v>
      </c>
      <c r="CS94">
        <f>IFERROR(VLOOKUP(Tabla5[[#This Row],[CLAVE]],[2]VENTAS!$F$2:$L$1501,2,0),0)</f>
        <v>0</v>
      </c>
      <c r="CT94">
        <f>IFERROR(VLOOKUP(Tabla5[[#This Row],[CLAVE]],[2]VENTAS!$F$2:$L$1501,3,0),0)</f>
        <v>0</v>
      </c>
      <c r="CU94">
        <f>IFERROR(VLOOKUP(Tabla5[[#This Row],[CLAVE]],[2]VENTAS!$F$2:$L$1501,4,0),0)</f>
        <v>0</v>
      </c>
      <c r="CV94">
        <f>IFERROR(VLOOKUP(Tabla5[[#This Row],[CLAVE]],[2]VENTAS!$F$2:$L$1501,5,0),0)</f>
        <v>0</v>
      </c>
      <c r="CW94">
        <f>IFERROR(VLOOKUP(Tabla5[[#This Row],[CLAVE]],[2]VENTAS!$F$2:$L$1501,6,0),0)</f>
        <v>0</v>
      </c>
      <c r="CX94">
        <f>IFERROR(VLOOKUP(Tabla5[[#This Row],[CLAVE]],[2]VENTAS!$F$2:$L$1501,7,0),0)</f>
        <v>0</v>
      </c>
      <c r="CY94">
        <f>IFERROR(VLOOKUP(Tabla5[[#This Row],[CLAVE]],[2]VENTAS!$F$2:$R$1501,13,0),0)</f>
        <v>0</v>
      </c>
      <c r="CZ94">
        <f>SUM(Tabla5[[#This Row],[VENTA MABE 2 SEMANA NOV]:[VENTAS OTROS 2 SEMANA NOV]])</f>
        <v>0</v>
      </c>
      <c r="DA94" s="46">
        <v>12</v>
      </c>
    </row>
    <row r="95" spans="1:105" hidden="1" x14ac:dyDescent="0.3">
      <c r="A95" t="str">
        <f>CONCATENATE(Tabla5[[#This Row],[TIENDA HMPV]],Tabla5[[#This Row],[LINEA]])</f>
        <v>271 - C.C.RECREOREFRIGERACIÓN</v>
      </c>
      <c r="B95" t="s">
        <v>124</v>
      </c>
      <c r="C95" s="55" t="s">
        <v>125</v>
      </c>
      <c r="D95" s="55" t="s">
        <v>79</v>
      </c>
      <c r="E95" s="55" t="s">
        <v>128</v>
      </c>
      <c r="F95" s="55" t="s">
        <v>1724</v>
      </c>
      <c r="G95" t="s">
        <v>29</v>
      </c>
      <c r="H95" s="42">
        <f>IFERROR(Tabla5[[#This Row],[VENTAS MABE]]/Tabla5[[#This Row],[CUOTA]],0)</f>
        <v>0.5</v>
      </c>
      <c r="I95">
        <v>4</v>
      </c>
      <c r="J95">
        <v>2</v>
      </c>
      <c r="K95">
        <v>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V95" s="42">
        <v>0.5</v>
      </c>
      <c r="W95" s="42">
        <f>IFERROR(Tabla5[[#This Row],[TOTAL VENTA 38 SEMANA]]/Tabla5[[#This Row],[VENTA ACUM 38]],0)</f>
        <v>0.5</v>
      </c>
      <c r="X95" s="42" t="e">
        <f>VLOOKUP(Tabla5[[#This Row],[CLAVE]],[1]!QMI_5_SEMANA_SEP_22[[CLAVE]:[SHARE CADENA S2]],21,0)</f>
        <v>#REF!</v>
      </c>
      <c r="Y95" s="55" t="s">
        <v>724</v>
      </c>
      <c r="Z95" s="46">
        <f>+Tabla5[[#This Row],[VENTA ACUM 38]]+Tabla5[[#This Row],[venta total 39 acum]]</f>
        <v>4</v>
      </c>
      <c r="AA95" s="46">
        <v>0</v>
      </c>
      <c r="AB95" s="46">
        <v>2</v>
      </c>
      <c r="AC95" s="46">
        <v>4</v>
      </c>
      <c r="AD95" s="46">
        <v>0</v>
      </c>
      <c r="AE95" s="46">
        <v>0</v>
      </c>
      <c r="AF95" s="46">
        <v>0</v>
      </c>
      <c r="AG95">
        <v>2</v>
      </c>
      <c r="AH95" s="42">
        <f>IFERROR(Tabla5[[#This Row],[VENTAS MABE]]/Tabla5[[#This Row],[VENTAS INDURAMA]],0)</f>
        <v>1</v>
      </c>
      <c r="AI95" t="s">
        <v>1675</v>
      </c>
      <c r="AK95" s="42"/>
      <c r="AL95" t="s">
        <v>845</v>
      </c>
      <c r="AM95" s="55" t="s">
        <v>1100</v>
      </c>
      <c r="AO95" s="55" t="s">
        <v>429</v>
      </c>
      <c r="AP95">
        <v>0</v>
      </c>
      <c r="AQ95" s="5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f>SUM(Tabla5[[#This Row],[VENTA MABE 1 SEMANA OCT]:[VENTAS OTROS 1 SEMANA OCT]])</f>
        <v>0</v>
      </c>
      <c r="AY95" s="46">
        <v>3.68944099378882</v>
      </c>
      <c r="AZ95" s="55">
        <v>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f>SUM(Tabla5[[#This Row],[VENTA MABE 2 SEMANA OCT]:[VENTAS OTROS 2 SEMANA OCT]])</f>
        <v>2</v>
      </c>
      <c r="BH95" t="s">
        <v>798</v>
      </c>
      <c r="BI95" s="55" t="s">
        <v>125</v>
      </c>
      <c r="BJ95">
        <v>10.999999999999996</v>
      </c>
      <c r="BK95" s="5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f>SUM(Tabla5[[#This Row],[VENTA MABE 3 SEMANA OCT]:[VENTAS OTROS 3 SEMANA OCT]])</f>
        <v>0</v>
      </c>
      <c r="BS95" s="42">
        <v>0.4</v>
      </c>
      <c r="BT95" s="5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f>SUM(Tabla5[[#This Row],[VENTA MABE 4 SEMANA OCT]:[VENTAS OTROS 4 SEMANA OCT]])</f>
        <v>0</v>
      </c>
      <c r="CB95" t="s">
        <v>1679</v>
      </c>
      <c r="CC95" t="s">
        <v>1679</v>
      </c>
      <c r="CD95" t="s">
        <v>1679</v>
      </c>
      <c r="CE95" t="s">
        <v>1679</v>
      </c>
      <c r="CF95" t="s">
        <v>1679</v>
      </c>
      <c r="CG95" t="s">
        <v>1679</v>
      </c>
      <c r="CH95" t="s">
        <v>1679</v>
      </c>
      <c r="CI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5" t="s">
        <v>1703</v>
      </c>
      <c r="CK95">
        <v>0</v>
      </c>
      <c r="CL95">
        <v>0</v>
      </c>
      <c r="CM95" t="s">
        <v>1679</v>
      </c>
      <c r="CN95">
        <v>0</v>
      </c>
      <c r="CO95">
        <v>0</v>
      </c>
      <c r="CP95">
        <v>0</v>
      </c>
      <c r="CQ95">
        <v>0</v>
      </c>
      <c r="CR95">
        <f>SUM(Tabla5[[#This Row],[VENTA MABE 1 SEMANA NOV]:[VENTAS OTROS 1 SEMANA NOV]])</f>
        <v>0</v>
      </c>
      <c r="CS95">
        <f>IFERROR(VLOOKUP(Tabla5[[#This Row],[CLAVE]],[2]VENTAS!$F$2:$L$1501,2,0),0)</f>
        <v>0</v>
      </c>
      <c r="CT95">
        <f>IFERROR(VLOOKUP(Tabla5[[#This Row],[CLAVE]],[2]VENTAS!$F$2:$L$1501,3,0),0)</f>
        <v>0</v>
      </c>
      <c r="CU95">
        <f>IFERROR(VLOOKUP(Tabla5[[#This Row],[CLAVE]],[2]VENTAS!$F$2:$L$1501,4,0),0)</f>
        <v>0</v>
      </c>
      <c r="CV95">
        <f>IFERROR(VLOOKUP(Tabla5[[#This Row],[CLAVE]],[2]VENTAS!$F$2:$L$1501,5,0),0)</f>
        <v>0</v>
      </c>
      <c r="CW95">
        <f>IFERROR(VLOOKUP(Tabla5[[#This Row],[CLAVE]],[2]VENTAS!$F$2:$L$1501,6,0),0)</f>
        <v>0</v>
      </c>
      <c r="CX95">
        <f>IFERROR(VLOOKUP(Tabla5[[#This Row],[CLAVE]],[2]VENTAS!$F$2:$L$1501,7,0),0)</f>
        <v>0</v>
      </c>
      <c r="CY95">
        <f>IFERROR(VLOOKUP(Tabla5[[#This Row],[CLAVE]],[2]VENTAS!$F$2:$R$1501,13,0),0)</f>
        <v>0</v>
      </c>
      <c r="CZ95">
        <f>SUM(Tabla5[[#This Row],[VENTA MABE 2 SEMANA NOV]:[VENTAS OTROS 2 SEMANA NOV]])</f>
        <v>0</v>
      </c>
      <c r="DA95" s="46">
        <v>5.633540372670808</v>
      </c>
    </row>
    <row r="96" spans="1:105" hidden="1" x14ac:dyDescent="0.3">
      <c r="A96" t="str">
        <f>CONCATENATE(Tabla5[[#This Row],[TIENDA HMPV]],Tabla5[[#This Row],[LINEA]])</f>
        <v>953 - ARTEFACTA RIOCENTRO NORTEAIRES</v>
      </c>
      <c r="B96" t="s">
        <v>65</v>
      </c>
      <c r="C96" s="55" t="s">
        <v>66</v>
      </c>
      <c r="D96" s="55" t="s">
        <v>39</v>
      </c>
      <c r="E96" s="55" t="s">
        <v>67</v>
      </c>
      <c r="F96" s="55" t="s">
        <v>1724</v>
      </c>
      <c r="G96" t="s">
        <v>25</v>
      </c>
      <c r="H96" s="42">
        <f>IFERROR(Tabla5[[#This Row],[VENTAS MABE]]/Tabla5[[#This Row],[CUOTA]],0)</f>
        <v>1.5</v>
      </c>
      <c r="I96">
        <v>2</v>
      </c>
      <c r="J96">
        <v>3</v>
      </c>
      <c r="K96">
        <v>0</v>
      </c>
      <c r="L96">
        <v>0</v>
      </c>
      <c r="M96">
        <v>1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V96" s="42">
        <v>0.75</v>
      </c>
      <c r="W96" s="42">
        <f>IFERROR(Tabla5[[#This Row],[TOTAL VENTA 38 SEMANA]]/Tabla5[[#This Row],[VENTA ACUM 38]],0)</f>
        <v>0.75</v>
      </c>
      <c r="X96" s="42" t="e">
        <f>VLOOKUP(Tabla5[[#This Row],[CLAVE]],[1]!QMI_5_SEMANA_SEP_22[[CLAVE]:[SHARE CADENA S2]],21,0)</f>
        <v>#REF!</v>
      </c>
      <c r="Y96" s="55" t="s">
        <v>1678</v>
      </c>
      <c r="Z96" s="46">
        <f>+Tabla5[[#This Row],[VENTA ACUM 38]]+Tabla5[[#This Row],[venta total 39 acum]]</f>
        <v>6</v>
      </c>
      <c r="AA96" s="46">
        <v>1</v>
      </c>
      <c r="AB96" s="46">
        <v>3</v>
      </c>
      <c r="AC96" s="46">
        <v>4</v>
      </c>
      <c r="AD96" s="46">
        <v>2</v>
      </c>
      <c r="AE96" s="46">
        <v>0</v>
      </c>
      <c r="AF96" s="46">
        <v>2</v>
      </c>
      <c r="AG96" s="46">
        <v>1</v>
      </c>
      <c r="AH96" s="42">
        <f>IFERROR(Tabla5[[#This Row],[VENTAS MABE]]/Tabla5[[#This Row],[VENTAS INDURAMA]],0)</f>
        <v>0</v>
      </c>
      <c r="AI96" t="s">
        <v>1675</v>
      </c>
      <c r="AK96" s="42"/>
      <c r="AL96" t="s">
        <v>727</v>
      </c>
      <c r="AM96" s="55" t="s">
        <v>1116</v>
      </c>
      <c r="AO96" s="55" t="s">
        <v>419</v>
      </c>
      <c r="AP96">
        <v>3</v>
      </c>
      <c r="AQ96" s="55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f>SUM(Tabla5[[#This Row],[VENTA MABE 1 SEMANA OCT]:[VENTAS OTROS 1 SEMANA OCT]])</f>
        <v>0</v>
      </c>
      <c r="AY96" s="46">
        <v>5.2941176470588243</v>
      </c>
      <c r="AZ96" s="55">
        <v>2</v>
      </c>
      <c r="BA96">
        <v>0</v>
      </c>
      <c r="BB96">
        <v>0</v>
      </c>
      <c r="BC96">
        <v>4</v>
      </c>
      <c r="BD96">
        <v>0</v>
      </c>
      <c r="BE96">
        <v>0</v>
      </c>
      <c r="BF96">
        <v>0</v>
      </c>
      <c r="BG96">
        <f>SUM(Tabla5[[#This Row],[VENTA MABE 2 SEMANA OCT]:[VENTAS OTROS 2 SEMANA OCT]])</f>
        <v>6</v>
      </c>
      <c r="BH96" t="s">
        <v>798</v>
      </c>
      <c r="BI96" s="55" t="s">
        <v>1658</v>
      </c>
      <c r="BJ96">
        <v>9.4999999999999982</v>
      </c>
      <c r="BK96" s="55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f>SUM(Tabla5[[#This Row],[VENTA MABE 3 SEMANA OCT]:[VENTAS OTROS 3 SEMANA OCT]])</f>
        <v>0</v>
      </c>
      <c r="BS96" s="42">
        <v>0.15</v>
      </c>
      <c r="BT96" s="55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f>SUM(Tabla5[[#This Row],[VENTA MABE 4 SEMANA OCT]:[VENTAS OTROS 4 SEMANA OCT]])</f>
        <v>0</v>
      </c>
      <c r="CB96" t="s">
        <v>1679</v>
      </c>
      <c r="CC96" t="s">
        <v>1679</v>
      </c>
      <c r="CD96" t="s">
        <v>1679</v>
      </c>
      <c r="CE96" t="s">
        <v>1679</v>
      </c>
      <c r="CF96" t="s">
        <v>1679</v>
      </c>
      <c r="CG96" t="s">
        <v>1679</v>
      </c>
      <c r="CH96" t="s">
        <v>1679</v>
      </c>
      <c r="CI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96" t="s">
        <v>1702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f>SUM(Tabla5[[#This Row],[VENTA MABE 1 SEMANA NOV]:[VENTAS OTROS 1 SEMANA NOV]])</f>
        <v>1</v>
      </c>
      <c r="CS96">
        <f>IFERROR(VLOOKUP(Tabla5[[#This Row],[CLAVE]],[2]VENTAS!$F$2:$L$1501,2,0),0)</f>
        <v>0</v>
      </c>
      <c r="CT96">
        <f>IFERROR(VLOOKUP(Tabla5[[#This Row],[CLAVE]],[2]VENTAS!$F$2:$L$1501,3,0),0)</f>
        <v>0</v>
      </c>
      <c r="CU96">
        <f>IFERROR(VLOOKUP(Tabla5[[#This Row],[CLAVE]],[2]VENTAS!$F$2:$L$1501,4,0),0)</f>
        <v>0</v>
      </c>
      <c r="CV96">
        <f>IFERROR(VLOOKUP(Tabla5[[#This Row],[CLAVE]],[2]VENTAS!$F$2:$L$1501,5,0),0)</f>
        <v>0</v>
      </c>
      <c r="CW96">
        <f>IFERROR(VLOOKUP(Tabla5[[#This Row],[CLAVE]],[2]VENTAS!$F$2:$L$1501,6,0),0)</f>
        <v>1</v>
      </c>
      <c r="CX96">
        <f>IFERROR(VLOOKUP(Tabla5[[#This Row],[CLAVE]],[2]VENTAS!$F$2:$L$1501,7,0),0)</f>
        <v>0</v>
      </c>
      <c r="CY96">
        <f>IFERROR(VLOOKUP(Tabla5[[#This Row],[CLAVE]],[2]VENTAS!$F$2:$R$1501,13,0),0)</f>
        <v>0</v>
      </c>
      <c r="CZ96">
        <f>SUM(Tabla5[[#This Row],[VENTA MABE 2 SEMANA NOV]:[VENTAS OTROS 2 SEMANA NOV]])</f>
        <v>1</v>
      </c>
      <c r="DA96" s="46">
        <v>5.8823529411764719</v>
      </c>
    </row>
    <row r="97" spans="1:105" hidden="1" x14ac:dyDescent="0.3">
      <c r="A97" t="str">
        <f>CONCATENATE(Tabla5[[#This Row],[TIENDA HMPV]],Tabla5[[#This Row],[LINEA]])</f>
        <v>953 - ARTEFACTA RIOCENTRO NORTECOCINAS</v>
      </c>
      <c r="B97" t="s">
        <v>65</v>
      </c>
      <c r="C97" s="55" t="s">
        <v>66</v>
      </c>
      <c r="D97" s="55" t="s">
        <v>39</v>
      </c>
      <c r="E97" s="55" t="s">
        <v>67</v>
      </c>
      <c r="F97" s="55" t="s">
        <v>1724</v>
      </c>
      <c r="G97" t="s">
        <v>26</v>
      </c>
      <c r="H97" s="42">
        <f>IFERROR(Tabla5[[#This Row],[VENTAS MABE]]/Tabla5[[#This Row],[CUOTA]],0)</f>
        <v>1</v>
      </c>
      <c r="I97">
        <v>3</v>
      </c>
      <c r="J97">
        <v>3</v>
      </c>
      <c r="K97">
        <v>10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V97" s="42">
        <v>0.23076923076923078</v>
      </c>
      <c r="W97" s="42">
        <f>IFERROR(Tabla5[[#This Row],[TOTAL VENTA 38 SEMANA]]/Tabla5[[#This Row],[VENTA ACUM 38]],0)</f>
        <v>0.23076923076923078</v>
      </c>
      <c r="X97" s="42" t="e">
        <f>VLOOKUP(Tabla5[[#This Row],[CLAVE]],[1]!QMI_5_SEMANA_SEP_22[[CLAVE]:[SHARE CADENA S2]],21,0)</f>
        <v>#REF!</v>
      </c>
      <c r="Y97" s="55" t="s">
        <v>1678</v>
      </c>
      <c r="Z97" s="46">
        <f>+Tabla5[[#This Row],[VENTA ACUM 38]]+Tabla5[[#This Row],[venta total 39 acum]]</f>
        <v>15</v>
      </c>
      <c r="AA97" s="46">
        <v>1</v>
      </c>
      <c r="AB97" s="46">
        <v>3</v>
      </c>
      <c r="AC97" s="46">
        <v>13</v>
      </c>
      <c r="AD97" s="46">
        <v>2</v>
      </c>
      <c r="AE97" s="46">
        <v>0</v>
      </c>
      <c r="AF97" s="46">
        <v>2</v>
      </c>
      <c r="AG97" s="46">
        <v>4</v>
      </c>
      <c r="AH97" s="42">
        <f>IFERROR(Tabla5[[#This Row],[VENTAS MABE]]/Tabla5[[#This Row],[VENTAS INDURAMA]],0)</f>
        <v>0.3</v>
      </c>
      <c r="AI97" t="s">
        <v>1675</v>
      </c>
      <c r="AK97" s="42"/>
      <c r="AL97" t="s">
        <v>727</v>
      </c>
      <c r="AM97" s="55" t="s">
        <v>1116</v>
      </c>
      <c r="AO97" s="55" t="s">
        <v>419</v>
      </c>
      <c r="AP97">
        <v>10</v>
      </c>
      <c r="AQ97" s="55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f>SUM(Tabla5[[#This Row],[VENTA MABE 1 SEMANA OCT]:[VENTAS OTROS 1 SEMANA OCT]])</f>
        <v>0</v>
      </c>
      <c r="AY97" s="46">
        <v>4.9137552417427832</v>
      </c>
      <c r="AZ97" s="55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f>SUM(Tabla5[[#This Row],[VENTA MABE 2 SEMANA OCT]:[VENTAS OTROS 2 SEMANA OCT]])</f>
        <v>0</v>
      </c>
      <c r="BH97" t="s">
        <v>798</v>
      </c>
      <c r="BI97" s="55" t="s">
        <v>1658</v>
      </c>
      <c r="BJ97">
        <v>9.4999999999999982</v>
      </c>
      <c r="BK97" s="55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f>SUM(Tabla5[[#This Row],[VENTA MABE 3 SEMANA OCT]:[VENTAS OTROS 3 SEMANA OCT]])</f>
        <v>1</v>
      </c>
      <c r="BS97" s="42">
        <v>0.4</v>
      </c>
      <c r="BT97" s="55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f>SUM(Tabla5[[#This Row],[VENTA MABE 4 SEMANA OCT]:[VENTAS OTROS 4 SEMANA OCT]])</f>
        <v>0</v>
      </c>
      <c r="CB97" t="s">
        <v>1679</v>
      </c>
      <c r="CC97" t="s">
        <v>1679</v>
      </c>
      <c r="CD97" t="s">
        <v>1679</v>
      </c>
      <c r="CE97" t="s">
        <v>1679</v>
      </c>
      <c r="CF97" t="s">
        <v>1679</v>
      </c>
      <c r="CG97" t="s">
        <v>1679</v>
      </c>
      <c r="CH97" t="s">
        <v>1679</v>
      </c>
      <c r="CI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7" t="s">
        <v>1703</v>
      </c>
      <c r="CK97">
        <v>1</v>
      </c>
      <c r="CL97">
        <v>3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SUM(Tabla5[[#This Row],[VENTA MABE 1 SEMANA NOV]:[VENTAS OTROS 1 SEMANA NOV]])</f>
        <v>4</v>
      </c>
      <c r="CS97">
        <f>IFERROR(VLOOKUP(Tabla5[[#This Row],[CLAVE]],[2]VENTAS!$F$2:$L$1501,2,0),0)</f>
        <v>2</v>
      </c>
      <c r="CT97">
        <f>IFERROR(VLOOKUP(Tabla5[[#This Row],[CLAVE]],[2]VENTAS!$F$2:$L$1501,3,0),0)</f>
        <v>5</v>
      </c>
      <c r="CU97">
        <f>IFERROR(VLOOKUP(Tabla5[[#This Row],[CLAVE]],[2]VENTAS!$F$2:$L$1501,4,0),0)</f>
        <v>0</v>
      </c>
      <c r="CV97">
        <f>IFERROR(VLOOKUP(Tabla5[[#This Row],[CLAVE]],[2]VENTAS!$F$2:$L$1501,5,0),0)</f>
        <v>0</v>
      </c>
      <c r="CW97">
        <f>IFERROR(VLOOKUP(Tabla5[[#This Row],[CLAVE]],[2]VENTAS!$F$2:$L$1501,6,0),0)</f>
        <v>0</v>
      </c>
      <c r="CX97">
        <f>IFERROR(VLOOKUP(Tabla5[[#This Row],[CLAVE]],[2]VENTAS!$F$2:$L$1501,7,0),0)</f>
        <v>0</v>
      </c>
      <c r="CY97">
        <f>IFERROR(VLOOKUP(Tabla5[[#This Row],[CLAVE]],[2]VENTAS!$F$2:$R$1501,13,0),0)</f>
        <v>0</v>
      </c>
      <c r="CZ97">
        <f>SUM(Tabla5[[#This Row],[VENTA MABE 2 SEMANA NOV]:[VENTAS OTROS 2 SEMANA NOV]])</f>
        <v>7</v>
      </c>
      <c r="DA97" s="46">
        <v>11.79301258018268</v>
      </c>
    </row>
    <row r="98" spans="1:105" hidden="1" x14ac:dyDescent="0.3">
      <c r="A98" t="str">
        <f>CONCATENATE(Tabla5[[#This Row],[TIENDA HMPV]],Tabla5[[#This Row],[LINEA]])</f>
        <v>953 - ARTEFACTA RIOCENTRO NORTEGLOBALES</v>
      </c>
      <c r="B98" t="s">
        <v>65</v>
      </c>
      <c r="C98" s="55" t="s">
        <v>66</v>
      </c>
      <c r="D98" s="55" t="s">
        <v>39</v>
      </c>
      <c r="E98" s="55" t="s">
        <v>67</v>
      </c>
      <c r="F98" s="55" t="s">
        <v>1724</v>
      </c>
      <c r="G98" t="s">
        <v>27</v>
      </c>
      <c r="H98" s="42">
        <f>IFERROR(Tabla5[[#This Row],[VENTAS MABE]]/Tabla5[[#This Row],[CUOTA]],0)</f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V98" s="42">
        <v>0</v>
      </c>
      <c r="W98" s="42">
        <f>IFERROR(Tabla5[[#This Row],[TOTAL VENTA 38 SEMANA]]/Tabla5[[#This Row],[VENTA ACUM 38]],0)</f>
        <v>0</v>
      </c>
      <c r="X98" s="42" t="e">
        <f>VLOOKUP(Tabla5[[#This Row],[CLAVE]],[1]!QMI_5_SEMANA_SEP_22[[CLAVE]:[SHARE CADENA S2]],21,0)</f>
        <v>#REF!</v>
      </c>
      <c r="Y98" s="55" t="s">
        <v>1678</v>
      </c>
      <c r="Z98" s="46">
        <f>+Tabla5[[#This Row],[VENTA ACUM 38]]+Tabla5[[#This Row],[venta total 39 acum]]</f>
        <v>1</v>
      </c>
      <c r="AA98" s="46">
        <v>0</v>
      </c>
      <c r="AB98" s="46">
        <v>0</v>
      </c>
      <c r="AC98" s="46">
        <v>1</v>
      </c>
      <c r="AD98" s="46">
        <v>0</v>
      </c>
      <c r="AE98" s="46">
        <v>0</v>
      </c>
      <c r="AF98" s="46">
        <v>0</v>
      </c>
      <c r="AG98" s="46">
        <v>0</v>
      </c>
      <c r="AH98" s="42">
        <f>IFERROR(Tabla5[[#This Row],[VENTAS MABE]]/Tabla5[[#This Row],[VENTAS INDURAMA]],0)</f>
        <v>0</v>
      </c>
      <c r="AI98" t="s">
        <v>1675</v>
      </c>
      <c r="AK98" s="42"/>
      <c r="AL98" t="s">
        <v>727</v>
      </c>
      <c r="AM98" s="55" t="s">
        <v>1116</v>
      </c>
      <c r="AO98" s="55" t="s">
        <v>419</v>
      </c>
      <c r="AP98">
        <v>0</v>
      </c>
      <c r="AQ98" s="55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f>SUM(Tabla5[[#This Row],[VENTA MABE 1 SEMANA OCT]:[VENTAS OTROS 1 SEMANA OCT]])</f>
        <v>0</v>
      </c>
      <c r="AY98" s="46">
        <v>0</v>
      </c>
      <c r="AZ98" s="55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f>SUM(Tabla5[[#This Row],[VENTA MABE 2 SEMANA OCT]:[VENTAS OTROS 2 SEMANA OCT]])</f>
        <v>0</v>
      </c>
      <c r="BH98" t="s">
        <v>798</v>
      </c>
      <c r="BI98" s="55" t="s">
        <v>1658</v>
      </c>
      <c r="BJ98">
        <v>9.4999999999999982</v>
      </c>
      <c r="BK98" s="55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f>SUM(Tabla5[[#This Row],[VENTA MABE 3 SEMANA OCT]:[VENTAS OTROS 3 SEMANA OCT]])</f>
        <v>0</v>
      </c>
      <c r="BS98" s="42">
        <v>0</v>
      </c>
      <c r="BT98" s="55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f>SUM(Tabla5[[#This Row],[VENTA MABE 4 SEMANA OCT]:[VENTAS OTROS 4 SEMANA OCT]])</f>
        <v>0</v>
      </c>
      <c r="CB98" t="s">
        <v>1679</v>
      </c>
      <c r="CC98" t="s">
        <v>1679</v>
      </c>
      <c r="CD98" t="s">
        <v>1679</v>
      </c>
      <c r="CE98" t="s">
        <v>1679</v>
      </c>
      <c r="CF98" t="s">
        <v>1679</v>
      </c>
      <c r="CG98" t="s">
        <v>1679</v>
      </c>
      <c r="CH98" t="s">
        <v>1679</v>
      </c>
      <c r="CI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8" s="66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SUM(Tabla5[[#This Row],[VENTA MABE 1 SEMANA NOV]:[VENTAS OTROS 1 SEMANA NOV]])</f>
        <v>1</v>
      </c>
      <c r="CS98">
        <f>IFERROR(VLOOKUP(Tabla5[[#This Row],[CLAVE]],[2]VENTAS!$F$2:$L$1501,2,0),0)</f>
        <v>1</v>
      </c>
      <c r="CT98">
        <f>IFERROR(VLOOKUP(Tabla5[[#This Row],[CLAVE]],[2]VENTAS!$F$2:$L$1501,3,0),0)</f>
        <v>0</v>
      </c>
      <c r="CU98">
        <f>IFERROR(VLOOKUP(Tabla5[[#This Row],[CLAVE]],[2]VENTAS!$F$2:$L$1501,4,0),0)</f>
        <v>0</v>
      </c>
      <c r="CV98">
        <f>IFERROR(VLOOKUP(Tabla5[[#This Row],[CLAVE]],[2]VENTAS!$F$2:$L$1501,5,0),0)</f>
        <v>0</v>
      </c>
      <c r="CW98">
        <f>IFERROR(VLOOKUP(Tabla5[[#This Row],[CLAVE]],[2]VENTAS!$F$2:$L$1501,6,0),0)</f>
        <v>0</v>
      </c>
      <c r="CX98">
        <f>IFERROR(VLOOKUP(Tabla5[[#This Row],[CLAVE]],[2]VENTAS!$F$2:$L$1501,7,0),0)</f>
        <v>0</v>
      </c>
      <c r="CY98">
        <f>IFERROR(VLOOKUP(Tabla5[[#This Row],[CLAVE]],[2]VENTAS!$F$2:$R$1501,13,0),0)</f>
        <v>0</v>
      </c>
      <c r="CZ98">
        <f>SUM(Tabla5[[#This Row],[VENTA MABE 2 SEMANA NOV]:[VENTAS OTROS 2 SEMANA NOV]])</f>
        <v>1</v>
      </c>
      <c r="DA98" s="46">
        <v>0.60462670872765489</v>
      </c>
    </row>
    <row r="99" spans="1:105" hidden="1" x14ac:dyDescent="0.3">
      <c r="A99" t="str">
        <f>CONCATENATE(Tabla5[[#This Row],[TIENDA HMPV]],Tabla5[[#This Row],[LINEA]])</f>
        <v>953 - ARTEFACTA RIOCENTRO NORTELAVADO</v>
      </c>
      <c r="B99" t="s">
        <v>65</v>
      </c>
      <c r="C99" s="55" t="s">
        <v>66</v>
      </c>
      <c r="D99" s="55" t="s">
        <v>39</v>
      </c>
      <c r="E99" s="55" t="s">
        <v>67</v>
      </c>
      <c r="F99" s="55" t="s">
        <v>1724</v>
      </c>
      <c r="G99" t="s">
        <v>28</v>
      </c>
      <c r="H99" s="42">
        <f>IFERROR(Tabla5[[#This Row],[VENTAS MABE]]/Tabla5[[#This Row],[CUOTA]],0)</f>
        <v>0</v>
      </c>
      <c r="I99">
        <v>2</v>
      </c>
      <c r="J99">
        <v>0</v>
      </c>
      <c r="K99">
        <v>0</v>
      </c>
      <c r="L99">
        <v>6</v>
      </c>
      <c r="M99">
        <v>0</v>
      </c>
      <c r="N99">
        <v>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V99" s="42">
        <v>0</v>
      </c>
      <c r="W99" s="42">
        <f>IFERROR(Tabla5[[#This Row],[TOTAL VENTA 38 SEMANA]]/Tabla5[[#This Row],[VENTA ACUM 38]],0)</f>
        <v>0</v>
      </c>
      <c r="X99" s="42" t="e">
        <f>VLOOKUP(Tabla5[[#This Row],[CLAVE]],[1]!QMI_5_SEMANA_SEP_22[[CLAVE]:[SHARE CADENA S2]],21,0)</f>
        <v>#REF!</v>
      </c>
      <c r="Y99" s="55" t="s">
        <v>1678</v>
      </c>
      <c r="Z99" s="46">
        <f>+Tabla5[[#This Row],[VENTA ACUM 38]]+Tabla5[[#This Row],[venta total 39 acum]]</f>
        <v>13</v>
      </c>
      <c r="AA99" s="46">
        <v>0</v>
      </c>
      <c r="AB99" s="46">
        <v>0</v>
      </c>
      <c r="AC99" s="46">
        <v>10</v>
      </c>
      <c r="AD99" s="46">
        <v>3</v>
      </c>
      <c r="AE99" s="46">
        <v>1</v>
      </c>
      <c r="AF99" s="46">
        <v>3</v>
      </c>
      <c r="AG99" s="46">
        <v>7</v>
      </c>
      <c r="AH99" s="42">
        <f>IFERROR(Tabla5[[#This Row],[VENTAS MABE]]/Tabla5[[#This Row],[VENTAS INDURAMA]],0)</f>
        <v>0</v>
      </c>
      <c r="AI99" t="s">
        <v>1675</v>
      </c>
      <c r="AK99" s="42"/>
      <c r="AL99" t="s">
        <v>727</v>
      </c>
      <c r="AM99" s="55" t="s">
        <v>1116</v>
      </c>
      <c r="AO99" s="55" t="s">
        <v>419</v>
      </c>
      <c r="AP99">
        <v>10</v>
      </c>
      <c r="AQ99" s="55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f>SUM(Tabla5[[#This Row],[VENTA MABE 1 SEMANA OCT]:[VENTAS OTROS 1 SEMANA OCT]])</f>
        <v>0</v>
      </c>
      <c r="AY99" s="46">
        <v>0</v>
      </c>
      <c r="AZ99" s="55">
        <v>0</v>
      </c>
      <c r="BA99">
        <v>0</v>
      </c>
      <c r="BB99">
        <v>2</v>
      </c>
      <c r="BC99">
        <v>1</v>
      </c>
      <c r="BD99">
        <v>1</v>
      </c>
      <c r="BE99">
        <v>0</v>
      </c>
      <c r="BF99">
        <v>0</v>
      </c>
      <c r="BG99">
        <f>SUM(Tabla5[[#This Row],[VENTA MABE 2 SEMANA OCT]:[VENTAS OTROS 2 SEMANA OCT]])</f>
        <v>4</v>
      </c>
      <c r="BH99" t="s">
        <v>798</v>
      </c>
      <c r="BI99" s="55" t="s">
        <v>1658</v>
      </c>
      <c r="BJ99">
        <v>9.4999999999999982</v>
      </c>
      <c r="BK99" s="55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f>SUM(Tabla5[[#This Row],[VENTA MABE 3 SEMANA OCT]:[VENTAS OTROS 3 SEMANA OCT]])</f>
        <v>1</v>
      </c>
      <c r="BS99" s="42">
        <v>0.12</v>
      </c>
      <c r="BT99" s="55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f>SUM(Tabla5[[#This Row],[VENTA MABE 4 SEMANA OCT]:[VENTAS OTROS 4 SEMANA OCT]])</f>
        <v>0</v>
      </c>
      <c r="CH99" t="s">
        <v>1695</v>
      </c>
      <c r="CI9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99" t="s">
        <v>1701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SUM(Tabla5[[#This Row],[VENTA MABE 1 SEMANA NOV]:[VENTAS OTROS 1 SEMANA NOV]])</f>
        <v>0</v>
      </c>
      <c r="CS99">
        <f>IFERROR(VLOOKUP(Tabla5[[#This Row],[CLAVE]],[2]VENTAS!$F$2:$L$1501,2,0),0)</f>
        <v>0</v>
      </c>
      <c r="CT99">
        <f>IFERROR(VLOOKUP(Tabla5[[#This Row],[CLAVE]],[2]VENTAS!$F$2:$L$1501,3,0),0)</f>
        <v>0</v>
      </c>
      <c r="CU99">
        <f>IFERROR(VLOOKUP(Tabla5[[#This Row],[CLAVE]],[2]VENTAS!$F$2:$L$1501,4,0),0)</f>
        <v>0</v>
      </c>
      <c r="CV99">
        <f>IFERROR(VLOOKUP(Tabla5[[#This Row],[CLAVE]],[2]VENTAS!$F$2:$L$1501,5,0),0)</f>
        <v>0</v>
      </c>
      <c r="CW99">
        <f>IFERROR(VLOOKUP(Tabla5[[#This Row],[CLAVE]],[2]VENTAS!$F$2:$L$1501,6,0),0)</f>
        <v>3</v>
      </c>
      <c r="CX99">
        <f>IFERROR(VLOOKUP(Tabla5[[#This Row],[CLAVE]],[2]VENTAS!$F$2:$L$1501,7,0),0)</f>
        <v>0</v>
      </c>
      <c r="CY99">
        <f>IFERROR(VLOOKUP(Tabla5[[#This Row],[CLAVE]],[2]VENTAS!$F$2:$R$1501,13,0),0)</f>
        <v>0</v>
      </c>
      <c r="CZ99">
        <f>SUM(Tabla5[[#This Row],[VENTA MABE 2 SEMANA NOV]:[VENTAS OTROS 2 SEMANA NOV]])</f>
        <v>3</v>
      </c>
      <c r="DA99" s="46">
        <v>0.9754536633704245</v>
      </c>
    </row>
    <row r="100" spans="1:105" hidden="1" x14ac:dyDescent="0.3">
      <c r="A100" t="str">
        <f>CONCATENATE(Tabla5[[#This Row],[TIENDA HMPV]],Tabla5[[#This Row],[LINEA]])</f>
        <v>953 - ARTEFACTA RIOCENTRO NORTEREFRIGERACIÓN</v>
      </c>
      <c r="B100" t="s">
        <v>65</v>
      </c>
      <c r="C100" s="55" t="s">
        <v>66</v>
      </c>
      <c r="D100" s="55" t="s">
        <v>39</v>
      </c>
      <c r="E100" s="55" t="s">
        <v>67</v>
      </c>
      <c r="F100" s="55" t="s">
        <v>1724</v>
      </c>
      <c r="G100" t="s">
        <v>29</v>
      </c>
      <c r="H100" s="42">
        <f>IFERROR(Tabla5[[#This Row],[VENTAS MABE]]/Tabla5[[#This Row],[CUOTA]],0)</f>
        <v>0</v>
      </c>
      <c r="I100">
        <v>2</v>
      </c>
      <c r="J100">
        <v>0</v>
      </c>
      <c r="K100">
        <v>2</v>
      </c>
      <c r="L100">
        <v>1</v>
      </c>
      <c r="M100">
        <v>0</v>
      </c>
      <c r="N100">
        <v>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V100" s="42">
        <v>0</v>
      </c>
      <c r="W100" s="42">
        <f>IFERROR(Tabla5[[#This Row],[TOTAL VENTA 38 SEMANA]]/Tabla5[[#This Row],[VENTA ACUM 38]],0)</f>
        <v>0</v>
      </c>
      <c r="X100" s="42" t="e">
        <f>VLOOKUP(Tabla5[[#This Row],[CLAVE]],[1]!QMI_5_SEMANA_SEP_22[[CLAVE]:[SHARE CADENA S2]],21,0)</f>
        <v>#REF!</v>
      </c>
      <c r="Y100" s="55" t="s">
        <v>1678</v>
      </c>
      <c r="Z100" s="46">
        <f>+Tabla5[[#This Row],[VENTA ACUM 38]]+Tabla5[[#This Row],[venta total 39 acum]]</f>
        <v>11</v>
      </c>
      <c r="AA100" s="46">
        <v>0</v>
      </c>
      <c r="AB100" s="46">
        <v>0</v>
      </c>
      <c r="AC100" s="46">
        <v>9</v>
      </c>
      <c r="AD100" s="46">
        <v>2</v>
      </c>
      <c r="AE100" s="46">
        <v>0</v>
      </c>
      <c r="AF100" s="46">
        <v>2</v>
      </c>
      <c r="AG100" s="46">
        <v>2</v>
      </c>
      <c r="AH100" s="42">
        <f>IFERROR(Tabla5[[#This Row],[VENTAS MABE]]/Tabla5[[#This Row],[VENTAS INDURAMA]],0)</f>
        <v>0</v>
      </c>
      <c r="AI100" t="s">
        <v>1675</v>
      </c>
      <c r="AK100" s="42"/>
      <c r="AL100" t="s">
        <v>727</v>
      </c>
      <c r="AM100" s="55" t="s">
        <v>1116</v>
      </c>
      <c r="AO100" s="55" t="s">
        <v>419</v>
      </c>
      <c r="AP100">
        <v>9</v>
      </c>
      <c r="AQ100" s="55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f>SUM(Tabla5[[#This Row],[VENTA MABE 1 SEMANA OCT]:[VENTAS OTROS 1 SEMANA OCT]])</f>
        <v>0</v>
      </c>
      <c r="AY100" s="46">
        <v>2.5568833246251668</v>
      </c>
      <c r="AZ100" s="55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f>SUM(Tabla5[[#This Row],[VENTA MABE 2 SEMANA OCT]:[VENTAS OTROS 2 SEMANA OCT]])</f>
        <v>0</v>
      </c>
      <c r="BH100" t="s">
        <v>798</v>
      </c>
      <c r="BI100" s="55" t="s">
        <v>1658</v>
      </c>
      <c r="BJ100">
        <v>9.4999999999999982</v>
      </c>
      <c r="BK100" s="55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f>SUM(Tabla5[[#This Row],[VENTA MABE 3 SEMANA OCT]:[VENTAS OTROS 3 SEMANA OCT]])</f>
        <v>0</v>
      </c>
      <c r="BS100" s="42">
        <v>0.2</v>
      </c>
      <c r="BT100" s="55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f>SUM(Tabla5[[#This Row],[VENTA MABE 4 SEMANA OCT]:[VENTAS OTROS 4 SEMANA OCT]])</f>
        <v>0</v>
      </c>
      <c r="CB100" t="s">
        <v>1679</v>
      </c>
      <c r="CC100" t="s">
        <v>1679</v>
      </c>
      <c r="CD100" t="s">
        <v>1679</v>
      </c>
      <c r="CE100" t="s">
        <v>1679</v>
      </c>
      <c r="CF100" t="s">
        <v>1679</v>
      </c>
      <c r="CG100" t="s">
        <v>1679</v>
      </c>
      <c r="CH100" t="s">
        <v>1679</v>
      </c>
      <c r="CI1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0" s="66">
        <v>0</v>
      </c>
      <c r="CK100">
        <v>0</v>
      </c>
      <c r="CL100">
        <v>0</v>
      </c>
      <c r="CM100">
        <v>1</v>
      </c>
      <c r="CN100">
        <v>1</v>
      </c>
      <c r="CO100">
        <v>2</v>
      </c>
      <c r="CP100">
        <v>0</v>
      </c>
      <c r="CQ100">
        <v>0</v>
      </c>
      <c r="CR100">
        <f>SUM(Tabla5[[#This Row],[VENTA MABE 1 SEMANA NOV]:[VENTAS OTROS 1 SEMANA NOV]])</f>
        <v>4</v>
      </c>
      <c r="CS100">
        <f>IFERROR(VLOOKUP(Tabla5[[#This Row],[CLAVE]],[2]VENTAS!$F$2:$L$1501,2,0),0)</f>
        <v>0</v>
      </c>
      <c r="CT100">
        <f>IFERROR(VLOOKUP(Tabla5[[#This Row],[CLAVE]],[2]VENTAS!$F$2:$L$1501,3,0),0)</f>
        <v>0</v>
      </c>
      <c r="CU100">
        <f>IFERROR(VLOOKUP(Tabla5[[#This Row],[CLAVE]],[2]VENTAS!$F$2:$L$1501,4,0),0)</f>
        <v>1</v>
      </c>
      <c r="CV100">
        <f>IFERROR(VLOOKUP(Tabla5[[#This Row],[CLAVE]],[2]VENTAS!$F$2:$L$1501,5,0),0)</f>
        <v>1</v>
      </c>
      <c r="CW100">
        <f>IFERROR(VLOOKUP(Tabla5[[#This Row],[CLAVE]],[2]VENTAS!$F$2:$L$1501,6,0),0)</f>
        <v>2</v>
      </c>
      <c r="CX100">
        <f>IFERROR(VLOOKUP(Tabla5[[#This Row],[CLAVE]],[2]VENTAS!$F$2:$L$1501,7,0),0)</f>
        <v>0</v>
      </c>
      <c r="CY100">
        <f>IFERROR(VLOOKUP(Tabla5[[#This Row],[CLAVE]],[2]VENTAS!$F$2:$R$1501,13,0),0)</f>
        <v>0</v>
      </c>
      <c r="CZ100">
        <f>SUM(Tabla5[[#This Row],[VENTA MABE 2 SEMANA NOV]:[VENTAS OTROS 2 SEMANA NOV]])</f>
        <v>4</v>
      </c>
      <c r="DA100" s="46">
        <v>6.0001528684537249</v>
      </c>
    </row>
    <row r="101" spans="1:105" hidden="1" x14ac:dyDescent="0.3">
      <c r="A101" t="str">
        <f>CONCATENATE(Tabla5[[#This Row],[TIENDA HMPV]],Tabla5[[#This Row],[LINEA]])</f>
        <v>505 - RIOCENTRO NORTEAIRES</v>
      </c>
      <c r="B101" t="s">
        <v>65</v>
      </c>
      <c r="C101" s="55" t="s">
        <v>66</v>
      </c>
      <c r="D101" s="55" t="s">
        <v>23</v>
      </c>
      <c r="E101" s="55" t="s">
        <v>1123</v>
      </c>
      <c r="F101" s="55" t="s">
        <v>1724</v>
      </c>
      <c r="G101" t="s">
        <v>25</v>
      </c>
      <c r="H101" s="42">
        <f>IFERROR(Tabla5[[#This Row],[VENTAS MABE]]/Tabla5[[#This Row],[CUOTA]],0)</f>
        <v>0</v>
      </c>
      <c r="I101">
        <v>1</v>
      </c>
      <c r="J101">
        <v>0</v>
      </c>
      <c r="L101">
        <v>0</v>
      </c>
      <c r="M101">
        <v>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V101" s="42">
        <v>0</v>
      </c>
      <c r="W101" s="42">
        <f>IFERROR(Tabla5[[#This Row],[TOTAL VENTA 38 SEMANA]]/Tabla5[[#This Row],[VENTA ACUM 38]],0)</f>
        <v>0</v>
      </c>
      <c r="X101" s="42">
        <v>0</v>
      </c>
      <c r="Y101" s="55" t="s">
        <v>757</v>
      </c>
      <c r="Z101" s="46">
        <f>+Tabla5[[#This Row],[VENTA ACUM 38]]+Tabla5[[#This Row],[venta total 39 acum]]</f>
        <v>5</v>
      </c>
      <c r="AA101" s="46">
        <v>0</v>
      </c>
      <c r="AB101" s="46">
        <v>0</v>
      </c>
      <c r="AC101" s="46">
        <v>5</v>
      </c>
      <c r="AD101" s="46"/>
      <c r="AE101" s="46"/>
      <c r="AF101" s="46"/>
      <c r="AG101" s="46">
        <v>0</v>
      </c>
      <c r="AH101" s="42">
        <f>IFERROR(Tabla5[[#This Row],[VENTAS MABE]]/Tabla5[[#This Row],[VENTAS INDURAMA]],0)</f>
        <v>0</v>
      </c>
      <c r="AI101" t="s">
        <v>1675</v>
      </c>
      <c r="AK101" s="42"/>
      <c r="AL101" t="s">
        <v>727</v>
      </c>
      <c r="AM101" s="55" t="s">
        <v>1122</v>
      </c>
      <c r="AO101" s="55" t="s">
        <v>419</v>
      </c>
      <c r="AP101">
        <v>0</v>
      </c>
      <c r="AQ101" s="55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f>SUM(Tabla5[[#This Row],[VENTA MABE 1 SEMANA OCT]:[VENTAS OTROS 1 SEMANA OCT]])</f>
        <v>0</v>
      </c>
      <c r="AY101" s="46">
        <v>1.7777777777777777</v>
      </c>
      <c r="AZ101" s="55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f>SUM(Tabla5[[#This Row],[VENTA MABE 2 SEMANA OCT]:[VENTAS OTROS 2 SEMANA OCT]])</f>
        <v>0</v>
      </c>
      <c r="BH101" t="s">
        <v>798</v>
      </c>
      <c r="BI101" s="55" t="s">
        <v>1658</v>
      </c>
      <c r="BJ101">
        <v>9.4999999999999982</v>
      </c>
      <c r="BK101" s="55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f>SUM(Tabla5[[#This Row],[VENTA MABE 3 SEMANA OCT]:[VENTAS OTROS 3 SEMANA OCT]])</f>
        <v>0</v>
      </c>
      <c r="BS101" s="42">
        <v>0.22</v>
      </c>
      <c r="BT101" s="55"/>
      <c r="CA101">
        <f>SUM(Tabla5[[#This Row],[VENTA MABE 4 SEMANA OCT]:[VENTAS OTROS 4 SEMANA OCT]])</f>
        <v>0</v>
      </c>
      <c r="CB101" t="s">
        <v>1679</v>
      </c>
      <c r="CC101" t="s">
        <v>1679</v>
      </c>
      <c r="CD101" t="s">
        <v>1679</v>
      </c>
      <c r="CE101" t="s">
        <v>1679</v>
      </c>
      <c r="CF101" t="s">
        <v>1679</v>
      </c>
      <c r="CG101" t="s">
        <v>1679</v>
      </c>
      <c r="CH101" t="s">
        <v>1679</v>
      </c>
      <c r="CI1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1" s="66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SUM(Tabla5[[#This Row],[VENTA MABE 1 SEMANA NOV]:[VENTAS OTROS 1 SEMANA NOV]])</f>
        <v>0</v>
      </c>
      <c r="CS101">
        <f>IFERROR(VLOOKUP(Tabla5[[#This Row],[CLAVE]],[2]VENTAS!$F$2:$L$1501,2,0),0)</f>
        <v>1</v>
      </c>
      <c r="CT101">
        <f>IFERROR(VLOOKUP(Tabla5[[#This Row],[CLAVE]],[2]VENTAS!$F$2:$L$1501,3,0),0)</f>
        <v>0</v>
      </c>
      <c r="CU101">
        <f>IFERROR(VLOOKUP(Tabla5[[#This Row],[CLAVE]],[2]VENTAS!$F$2:$L$1501,4,0),0)</f>
        <v>0</v>
      </c>
      <c r="CV101">
        <f>IFERROR(VLOOKUP(Tabla5[[#This Row],[CLAVE]],[2]VENTAS!$F$2:$L$1501,5,0),0)</f>
        <v>0</v>
      </c>
      <c r="CW101">
        <f>IFERROR(VLOOKUP(Tabla5[[#This Row],[CLAVE]],[2]VENTAS!$F$2:$L$1501,6,0),0)</f>
        <v>0</v>
      </c>
      <c r="CX101">
        <f>IFERROR(VLOOKUP(Tabla5[[#This Row],[CLAVE]],[2]VENTAS!$F$2:$L$1501,7,0),0)</f>
        <v>0</v>
      </c>
      <c r="CY101">
        <f>IFERROR(VLOOKUP(Tabla5[[#This Row],[CLAVE]],[2]VENTAS!$F$2:$R$1501,13,0),0)</f>
        <v>0</v>
      </c>
      <c r="CZ101">
        <f>SUM(Tabla5[[#This Row],[VENTA MABE 2 SEMANA NOV]:[VENTAS OTROS 2 SEMANA NOV]])</f>
        <v>1</v>
      </c>
      <c r="DA101" s="46">
        <v>2.9629629629629628</v>
      </c>
    </row>
    <row r="102" spans="1:105" hidden="1" x14ac:dyDescent="0.3">
      <c r="A102" t="str">
        <f>CONCATENATE(Tabla5[[#This Row],[TIENDA HMPV]],Tabla5[[#This Row],[LINEA]])</f>
        <v>505 - RIOCENTRO NORTECOCINAS</v>
      </c>
      <c r="B102" t="s">
        <v>65</v>
      </c>
      <c r="C102" s="55" t="s">
        <v>66</v>
      </c>
      <c r="D102" s="55" t="s">
        <v>23</v>
      </c>
      <c r="E102" s="55" t="s">
        <v>1123</v>
      </c>
      <c r="F102" s="55" t="s">
        <v>1724</v>
      </c>
      <c r="G102" t="s">
        <v>26</v>
      </c>
      <c r="H102" s="42">
        <f>IFERROR(Tabla5[[#This Row],[VENTAS MABE]]/Tabla5[[#This Row],[CUOTA]],0)</f>
        <v>1.2</v>
      </c>
      <c r="I102">
        <v>5</v>
      </c>
      <c r="J102">
        <v>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V102" s="42">
        <v>0.6</v>
      </c>
      <c r="W102" s="42">
        <f>IFERROR(Tabla5[[#This Row],[TOTAL VENTA 38 SEMANA]]/Tabla5[[#This Row],[VENTA ACUM 38]],0)</f>
        <v>0.6</v>
      </c>
      <c r="X102" s="42">
        <v>0</v>
      </c>
      <c r="Y102" s="55" t="s">
        <v>757</v>
      </c>
      <c r="Z102" s="46">
        <f>+Tabla5[[#This Row],[VENTA ACUM 38]]+Tabla5[[#This Row],[venta total 39 acum]]</f>
        <v>10</v>
      </c>
      <c r="AA102" s="46">
        <v>4</v>
      </c>
      <c r="AB102" s="46">
        <v>6</v>
      </c>
      <c r="AC102" s="46">
        <v>10</v>
      </c>
      <c r="AD102" s="46"/>
      <c r="AE102" s="46"/>
      <c r="AF102" s="46"/>
      <c r="AG102" s="46">
        <v>7</v>
      </c>
      <c r="AH102" s="42">
        <f>IFERROR(Tabla5[[#This Row],[VENTAS MABE]]/Tabla5[[#This Row],[VENTAS INDURAMA]],0)</f>
        <v>0</v>
      </c>
      <c r="AI102" t="s">
        <v>1675</v>
      </c>
      <c r="AJ102">
        <v>0.2727</v>
      </c>
      <c r="AK102" s="42">
        <v>0.25</v>
      </c>
      <c r="AL102" t="s">
        <v>727</v>
      </c>
      <c r="AM102" s="55" t="s">
        <v>1122</v>
      </c>
      <c r="AO102" s="55" t="s">
        <v>419</v>
      </c>
      <c r="AP102">
        <v>8</v>
      </c>
      <c r="AQ102" s="55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f>SUM(Tabla5[[#This Row],[VENTA MABE 1 SEMANA OCT]:[VENTAS OTROS 1 SEMANA OCT]])</f>
        <v>0</v>
      </c>
      <c r="AY102" s="46">
        <v>6.8134010663069322</v>
      </c>
      <c r="AZ102" s="55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f>SUM(Tabla5[[#This Row],[VENTA MABE 2 SEMANA OCT]:[VENTAS OTROS 2 SEMANA OCT]])</f>
        <v>3</v>
      </c>
      <c r="BH102" t="s">
        <v>798</v>
      </c>
      <c r="BI102" s="55" t="s">
        <v>1658</v>
      </c>
      <c r="BJ102">
        <v>9.4999999999999982</v>
      </c>
      <c r="BK102" s="55">
        <v>1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f>SUM(Tabla5[[#This Row],[VENTA MABE 3 SEMANA OCT]:[VENTAS OTROS 3 SEMANA OCT]])</f>
        <v>3</v>
      </c>
      <c r="BS102" s="42">
        <v>0.45</v>
      </c>
      <c r="BT102" s="55">
        <v>1</v>
      </c>
      <c r="BU102">
        <v>3</v>
      </c>
      <c r="CA102">
        <f>SUM(Tabla5[[#This Row],[VENTA MABE 4 SEMANA OCT]:[VENTAS OTROS 4 SEMANA OCT]])</f>
        <v>4</v>
      </c>
      <c r="CB102" t="s">
        <v>1679</v>
      </c>
      <c r="CC102" t="s">
        <v>1679</v>
      </c>
      <c r="CD102" t="s">
        <v>1679</v>
      </c>
      <c r="CE102" t="s">
        <v>1679</v>
      </c>
      <c r="CF102" t="s">
        <v>1679</v>
      </c>
      <c r="CG102" t="s">
        <v>1679</v>
      </c>
      <c r="CH102" t="s">
        <v>1679</v>
      </c>
      <c r="CI1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</v>
      </c>
      <c r="CJ102" t="s">
        <v>1703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SUM(Tabla5[[#This Row],[VENTA MABE 1 SEMANA NOV]:[VENTAS OTROS 1 SEMANA NOV]])</f>
        <v>0</v>
      </c>
      <c r="CS102">
        <f>IFERROR(VLOOKUP(Tabla5[[#This Row],[CLAVE]],[2]VENTAS!$F$2:$L$1501,2,0),0)</f>
        <v>2</v>
      </c>
      <c r="CT102">
        <f>IFERROR(VLOOKUP(Tabla5[[#This Row],[CLAVE]],[2]VENTAS!$F$2:$L$1501,3,0),0)</f>
        <v>3</v>
      </c>
      <c r="CU102">
        <f>IFERROR(VLOOKUP(Tabla5[[#This Row],[CLAVE]],[2]VENTAS!$F$2:$L$1501,4,0),0)</f>
        <v>0</v>
      </c>
      <c r="CV102">
        <f>IFERROR(VLOOKUP(Tabla5[[#This Row],[CLAVE]],[2]VENTAS!$F$2:$L$1501,5,0),0)</f>
        <v>0</v>
      </c>
      <c r="CW102">
        <f>IFERROR(VLOOKUP(Tabla5[[#This Row],[CLAVE]],[2]VENTAS!$F$2:$L$1501,6,0),0)</f>
        <v>0</v>
      </c>
      <c r="CX102">
        <f>IFERROR(VLOOKUP(Tabla5[[#This Row],[CLAVE]],[2]VENTAS!$F$2:$L$1501,7,0),0)</f>
        <v>0</v>
      </c>
      <c r="CY102">
        <f>IFERROR(VLOOKUP(Tabla5[[#This Row],[CLAVE]],[2]VENTAS!$F$2:$R$1501,13,0),0)</f>
        <v>0</v>
      </c>
      <c r="CZ102">
        <f>SUM(Tabla5[[#This Row],[VENTA MABE 2 SEMANA NOV]:[VENTAS OTROS 2 SEMANA NOV]])</f>
        <v>5</v>
      </c>
      <c r="DA102" s="46">
        <v>16</v>
      </c>
    </row>
    <row r="103" spans="1:105" hidden="1" x14ac:dyDescent="0.3">
      <c r="A103" t="str">
        <f>CONCATENATE(Tabla5[[#This Row],[TIENDA HMPV]],Tabla5[[#This Row],[LINEA]])</f>
        <v>505 - RIOCENTRO NORTEGLOBALES</v>
      </c>
      <c r="B103" t="s">
        <v>65</v>
      </c>
      <c r="C103" s="55" t="s">
        <v>66</v>
      </c>
      <c r="D103" s="55" t="s">
        <v>23</v>
      </c>
      <c r="E103" s="55" t="s">
        <v>1123</v>
      </c>
      <c r="F103" s="55" t="s">
        <v>1724</v>
      </c>
      <c r="G103" t="s">
        <v>27</v>
      </c>
      <c r="H103" s="42">
        <f>IFERROR(Tabla5[[#This Row],[VENTAS MABE]]/Tabla5[[#This Row],[CUOTA]],0)</f>
        <v>0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V103" s="42">
        <v>0</v>
      </c>
      <c r="W103" s="42">
        <f>IFERROR(Tabla5[[#This Row],[TOTAL VENTA 38 SEMANA]]/Tabla5[[#This Row],[VENTA ACUM 38]],0)</f>
        <v>0</v>
      </c>
      <c r="X103" s="42">
        <v>0</v>
      </c>
      <c r="Y103" s="55" t="s">
        <v>757</v>
      </c>
      <c r="Z103" s="46">
        <f>+Tabla5[[#This Row],[VENTA ACUM 38]]+Tabla5[[#This Row],[venta total 39 acum]]</f>
        <v>0</v>
      </c>
      <c r="AA103" s="46">
        <v>0</v>
      </c>
      <c r="AB103" s="46">
        <v>0</v>
      </c>
      <c r="AC103" s="46">
        <v>0</v>
      </c>
      <c r="AD103" s="46"/>
      <c r="AE103" s="46"/>
      <c r="AF103" s="46"/>
      <c r="AG103" s="46">
        <v>0</v>
      </c>
      <c r="AH103" s="42">
        <f>IFERROR(Tabla5[[#This Row],[VENTAS MABE]]/Tabla5[[#This Row],[VENTAS INDURAMA]],0)</f>
        <v>0</v>
      </c>
      <c r="AI103" t="s">
        <v>1675</v>
      </c>
      <c r="AK103" s="42"/>
      <c r="AL103" t="s">
        <v>727</v>
      </c>
      <c r="AM103" s="55" t="s">
        <v>1122</v>
      </c>
      <c r="AO103" s="55" t="s">
        <v>419</v>
      </c>
      <c r="AP103">
        <v>0</v>
      </c>
      <c r="AQ103" s="55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f>SUM(Tabla5[[#This Row],[VENTA MABE 1 SEMANA OCT]:[VENTAS OTROS 1 SEMANA OCT]])</f>
        <v>0</v>
      </c>
      <c r="AY103" s="46">
        <v>0</v>
      </c>
      <c r="AZ103" s="55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f>SUM(Tabla5[[#This Row],[VENTA MABE 2 SEMANA OCT]:[VENTAS OTROS 2 SEMANA OCT]])</f>
        <v>0</v>
      </c>
      <c r="BH103" t="s">
        <v>798</v>
      </c>
      <c r="BI103" s="55" t="s">
        <v>1658</v>
      </c>
      <c r="BJ103">
        <v>9.4999999999999982</v>
      </c>
      <c r="BK103" s="55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f>SUM(Tabla5[[#This Row],[VENTA MABE 3 SEMANA OCT]:[VENTAS OTROS 3 SEMANA OCT]])</f>
        <v>0</v>
      </c>
      <c r="BS103" s="42">
        <v>0</v>
      </c>
      <c r="BT103" s="55"/>
      <c r="CA103">
        <f>SUM(Tabla5[[#This Row],[VENTA MABE 4 SEMANA OCT]:[VENTAS OTROS 4 SEMANA OCT]])</f>
        <v>0</v>
      </c>
      <c r="CB103" t="s">
        <v>1679</v>
      </c>
      <c r="CC103" t="s">
        <v>1679</v>
      </c>
      <c r="CD103" t="s">
        <v>1679</v>
      </c>
      <c r="CE103" t="s">
        <v>1679</v>
      </c>
      <c r="CF103" t="s">
        <v>1679</v>
      </c>
      <c r="CG103" t="s">
        <v>1679</v>
      </c>
      <c r="CH103" t="s">
        <v>1679</v>
      </c>
      <c r="CI1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3" s="66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SUM(Tabla5[[#This Row],[VENTA MABE 1 SEMANA NOV]:[VENTAS OTROS 1 SEMANA NOV]])</f>
        <v>0</v>
      </c>
      <c r="CS103">
        <f>IFERROR(VLOOKUP(Tabla5[[#This Row],[CLAVE]],[2]VENTAS!$F$2:$L$1501,2,0),0)</f>
        <v>0</v>
      </c>
      <c r="CT103">
        <f>IFERROR(VLOOKUP(Tabla5[[#This Row],[CLAVE]],[2]VENTAS!$F$2:$L$1501,3,0),0)</f>
        <v>0</v>
      </c>
      <c r="CU103">
        <f>IFERROR(VLOOKUP(Tabla5[[#This Row],[CLAVE]],[2]VENTAS!$F$2:$L$1501,4,0),0)</f>
        <v>0</v>
      </c>
      <c r="CV103">
        <f>IFERROR(VLOOKUP(Tabla5[[#This Row],[CLAVE]],[2]VENTAS!$F$2:$L$1501,5,0),0)</f>
        <v>0</v>
      </c>
      <c r="CW103">
        <f>IFERROR(VLOOKUP(Tabla5[[#This Row],[CLAVE]],[2]VENTAS!$F$2:$L$1501,6,0),0)</f>
        <v>0</v>
      </c>
      <c r="CX103">
        <f>IFERROR(VLOOKUP(Tabla5[[#This Row],[CLAVE]],[2]VENTAS!$F$2:$L$1501,7,0),0)</f>
        <v>0</v>
      </c>
      <c r="CY103">
        <f>IFERROR(VLOOKUP(Tabla5[[#This Row],[CLAVE]],[2]VENTAS!$F$2:$R$1501,13,0),0)</f>
        <v>0</v>
      </c>
      <c r="CZ103">
        <f>SUM(Tabla5[[#This Row],[VENTA MABE 2 SEMANA NOV]:[VENTAS OTROS 2 SEMANA NOV]])</f>
        <v>0</v>
      </c>
      <c r="DA103" s="46">
        <v>0</v>
      </c>
    </row>
    <row r="104" spans="1:105" hidden="1" x14ac:dyDescent="0.3">
      <c r="A104" t="str">
        <f>CONCATENATE(Tabla5[[#This Row],[TIENDA HMPV]],Tabla5[[#This Row],[LINEA]])</f>
        <v>505 - RIOCENTRO NORTELAVADO</v>
      </c>
      <c r="B104" t="s">
        <v>65</v>
      </c>
      <c r="C104" s="55" t="s">
        <v>66</v>
      </c>
      <c r="D104" s="55" t="s">
        <v>23</v>
      </c>
      <c r="E104" s="55" t="s">
        <v>1123</v>
      </c>
      <c r="F104" s="55" t="s">
        <v>1724</v>
      </c>
      <c r="G104" t="s">
        <v>28</v>
      </c>
      <c r="H104" s="42">
        <f>IFERROR(Tabla5[[#This Row],[VENTAS MABE]]/Tabla5[[#This Row],[CUOTA]],0)</f>
        <v>0</v>
      </c>
      <c r="I104">
        <v>2</v>
      </c>
      <c r="J104">
        <v>0</v>
      </c>
      <c r="L104">
        <v>2</v>
      </c>
      <c r="M104">
        <v>5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V104" s="42">
        <v>0</v>
      </c>
      <c r="W104" s="42">
        <f>IFERROR(Tabla5[[#This Row],[TOTAL VENTA 38 SEMANA]]/Tabla5[[#This Row],[VENTA ACUM 38]],0)</f>
        <v>0</v>
      </c>
      <c r="X104" s="42">
        <v>0</v>
      </c>
      <c r="Y104" s="55" t="s">
        <v>757</v>
      </c>
      <c r="Z104" s="46">
        <f>+Tabla5[[#This Row],[VENTA ACUM 38]]+Tabla5[[#This Row],[venta total 39 acum]]</f>
        <v>8</v>
      </c>
      <c r="AA104" s="46">
        <v>0</v>
      </c>
      <c r="AB104" s="46">
        <v>0</v>
      </c>
      <c r="AC104" s="46">
        <v>8</v>
      </c>
      <c r="AD104" s="46"/>
      <c r="AE104" s="46"/>
      <c r="AF104" s="46"/>
      <c r="AG104" s="46">
        <v>0</v>
      </c>
      <c r="AH104" s="42">
        <f>IFERROR(Tabla5[[#This Row],[VENTAS MABE]]/Tabla5[[#This Row],[VENTAS INDURAMA]],0)</f>
        <v>0</v>
      </c>
      <c r="AI104" t="s">
        <v>1675</v>
      </c>
      <c r="AK104" s="42"/>
      <c r="AL104" t="s">
        <v>727</v>
      </c>
      <c r="AM104" s="55" t="s">
        <v>1122</v>
      </c>
      <c r="AO104" s="55" t="s">
        <v>419</v>
      </c>
      <c r="AP104">
        <v>7</v>
      </c>
      <c r="AQ104" s="55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f>SUM(Tabla5[[#This Row],[VENTA MABE 1 SEMANA OCT]:[VENTAS OTROS 1 SEMANA OCT]])</f>
        <v>0</v>
      </c>
      <c r="AY104" s="46">
        <v>1</v>
      </c>
      <c r="AZ104" s="55">
        <v>0</v>
      </c>
      <c r="BA104">
        <v>0</v>
      </c>
      <c r="BB104">
        <v>1</v>
      </c>
      <c r="BC104">
        <v>1</v>
      </c>
      <c r="BD104">
        <v>0</v>
      </c>
      <c r="BE104">
        <v>0</v>
      </c>
      <c r="BF104">
        <v>0</v>
      </c>
      <c r="BG104">
        <f>SUM(Tabla5[[#This Row],[VENTA MABE 2 SEMANA OCT]:[VENTAS OTROS 2 SEMANA OCT]])</f>
        <v>2</v>
      </c>
      <c r="BH104" t="s">
        <v>798</v>
      </c>
      <c r="BI104" s="55" t="s">
        <v>1658</v>
      </c>
      <c r="BJ104">
        <v>9.4999999999999982</v>
      </c>
      <c r="BK104" s="55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f>SUM(Tabla5[[#This Row],[VENTA MABE 3 SEMANA OCT]:[VENTAS OTROS 3 SEMANA OCT]])</f>
        <v>0</v>
      </c>
      <c r="BS104" s="42">
        <v>7.0000000000000007E-2</v>
      </c>
      <c r="BT104" s="55"/>
      <c r="CA104">
        <f>SUM(Tabla5[[#This Row],[VENTA MABE 4 SEMANA OCT]:[VENTAS OTROS 4 SEMANA OCT]])</f>
        <v>0</v>
      </c>
      <c r="CB104" t="s">
        <v>1679</v>
      </c>
      <c r="CC104" t="s">
        <v>1679</v>
      </c>
      <c r="CD104" t="s">
        <v>1679</v>
      </c>
      <c r="CE104" t="s">
        <v>1679</v>
      </c>
      <c r="CF104" t="s">
        <v>1679</v>
      </c>
      <c r="CG104" t="s">
        <v>1679</v>
      </c>
      <c r="CH104" t="s">
        <v>1679</v>
      </c>
      <c r="CI1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4" s="66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SUM(Tabla5[[#This Row],[VENTA MABE 1 SEMANA NOV]:[VENTAS OTROS 1 SEMANA NOV]])</f>
        <v>0</v>
      </c>
      <c r="CS104">
        <f>IFERROR(VLOOKUP(Tabla5[[#This Row],[CLAVE]],[2]VENTAS!$F$2:$L$1501,2,0),0)</f>
        <v>0</v>
      </c>
      <c r="CT104">
        <f>IFERROR(VLOOKUP(Tabla5[[#This Row],[CLAVE]],[2]VENTAS!$F$2:$L$1501,3,0),0)</f>
        <v>0</v>
      </c>
      <c r="CU104">
        <f>IFERROR(VLOOKUP(Tabla5[[#This Row],[CLAVE]],[2]VENTAS!$F$2:$L$1501,4,0),0)</f>
        <v>0</v>
      </c>
      <c r="CV104">
        <f>IFERROR(VLOOKUP(Tabla5[[#This Row],[CLAVE]],[2]VENTAS!$F$2:$L$1501,5,0),0)</f>
        <v>3</v>
      </c>
      <c r="CW104">
        <f>IFERROR(VLOOKUP(Tabla5[[#This Row],[CLAVE]],[2]VENTAS!$F$2:$L$1501,6,0),0)</f>
        <v>0</v>
      </c>
      <c r="CX104">
        <f>IFERROR(VLOOKUP(Tabla5[[#This Row],[CLAVE]],[2]VENTAS!$F$2:$L$1501,7,0),0)</f>
        <v>0</v>
      </c>
      <c r="CY104">
        <f>IFERROR(VLOOKUP(Tabla5[[#This Row],[CLAVE]],[2]VENTAS!$F$2:$R$1501,13,0),0)</f>
        <v>0</v>
      </c>
      <c r="CZ104">
        <f>SUM(Tabla5[[#This Row],[VENTA MABE 2 SEMANA NOV]:[VENTAS OTROS 2 SEMANA NOV]])</f>
        <v>3</v>
      </c>
      <c r="DA104" s="46">
        <v>1.7517015401542113</v>
      </c>
    </row>
    <row r="105" spans="1:105" hidden="1" x14ac:dyDescent="0.3">
      <c r="A105" t="str">
        <f>CONCATENATE(Tabla5[[#This Row],[TIENDA HMPV]],Tabla5[[#This Row],[LINEA]])</f>
        <v>505 - RIOCENTRO NORTEREFRIGERACIÓN</v>
      </c>
      <c r="B105" t="s">
        <v>65</v>
      </c>
      <c r="C105" s="55" t="s">
        <v>66</v>
      </c>
      <c r="D105" s="55" t="s">
        <v>23</v>
      </c>
      <c r="E105" s="55" t="s">
        <v>1123</v>
      </c>
      <c r="F105" s="55" t="s">
        <v>1724</v>
      </c>
      <c r="G105" t="s">
        <v>29</v>
      </c>
      <c r="H105" s="42">
        <f>IFERROR(Tabla5[[#This Row],[VENTAS MABE]]/Tabla5[[#This Row],[CUOTA]],0)</f>
        <v>1</v>
      </c>
      <c r="I105">
        <v>4</v>
      </c>
      <c r="J105">
        <v>4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V105" s="42">
        <v>0.4</v>
      </c>
      <c r="W105" s="42">
        <f>IFERROR(Tabla5[[#This Row],[TOTAL VENTA 38 SEMANA]]/Tabla5[[#This Row],[VENTA ACUM 38]],0)</f>
        <v>0.4</v>
      </c>
      <c r="X105" s="42">
        <v>0</v>
      </c>
      <c r="Y105" s="55" t="s">
        <v>757</v>
      </c>
      <c r="Z105" s="46">
        <f>+Tabla5[[#This Row],[VENTA ACUM 38]]+Tabla5[[#This Row],[venta total 39 acum]]</f>
        <v>10</v>
      </c>
      <c r="AA105" s="46">
        <v>1</v>
      </c>
      <c r="AB105" s="46">
        <v>4</v>
      </c>
      <c r="AC105" s="46">
        <v>10</v>
      </c>
      <c r="AD105" s="46"/>
      <c r="AE105" s="46"/>
      <c r="AF105" s="46"/>
      <c r="AG105" s="46">
        <v>4</v>
      </c>
      <c r="AH105" s="42">
        <f>IFERROR(Tabla5[[#This Row],[VENTAS MABE]]/Tabla5[[#This Row],[VENTAS INDURAMA]],0)</f>
        <v>0</v>
      </c>
      <c r="AI105" t="s">
        <v>1675</v>
      </c>
      <c r="AJ105">
        <v>0.16669999999999999</v>
      </c>
      <c r="AK105" s="42">
        <v>0.16669999999999999</v>
      </c>
      <c r="AL105" t="s">
        <v>727</v>
      </c>
      <c r="AM105" s="55" t="s">
        <v>1122</v>
      </c>
      <c r="AO105" s="55" t="s">
        <v>419</v>
      </c>
      <c r="AP105">
        <v>4</v>
      </c>
      <c r="AQ105" s="5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f>SUM(Tabla5[[#This Row],[VENTA MABE 1 SEMANA OCT]:[VENTAS OTROS 1 SEMANA OCT]])</f>
        <v>0</v>
      </c>
      <c r="AY105" s="46">
        <v>3.9167488887574629</v>
      </c>
      <c r="AZ105" s="55">
        <v>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f>SUM(Tabla5[[#This Row],[VENTA MABE 2 SEMANA OCT]:[VENTAS OTROS 2 SEMANA OCT]])</f>
        <v>2</v>
      </c>
      <c r="BH105" t="s">
        <v>798</v>
      </c>
      <c r="BI105" s="55" t="s">
        <v>1658</v>
      </c>
      <c r="BJ105">
        <v>9.4999999999999982</v>
      </c>
      <c r="BK105" s="55">
        <v>0</v>
      </c>
      <c r="BL105">
        <v>1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f>SUM(Tabla5[[#This Row],[VENTA MABE 3 SEMANA OCT]:[VENTAS OTROS 3 SEMANA OCT]])</f>
        <v>2</v>
      </c>
      <c r="BS105" s="42">
        <v>0.4</v>
      </c>
      <c r="BT105" s="55"/>
      <c r="BU105">
        <v>1</v>
      </c>
      <c r="CA105">
        <f>SUM(Tabla5[[#This Row],[VENTA MABE 4 SEMANA OCT]:[VENTAS OTROS 4 SEMANA OCT]])</f>
        <v>1</v>
      </c>
      <c r="CB105" t="s">
        <v>1679</v>
      </c>
      <c r="CC105" t="s">
        <v>1679</v>
      </c>
      <c r="CD105" t="s">
        <v>1679</v>
      </c>
      <c r="CE105" t="s">
        <v>1679</v>
      </c>
      <c r="CF105" t="s">
        <v>1679</v>
      </c>
      <c r="CG105" t="s">
        <v>1679</v>
      </c>
      <c r="CH105" t="s">
        <v>1679</v>
      </c>
      <c r="CI1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05" t="s">
        <v>1703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SUM(Tabla5[[#This Row],[VENTA MABE 1 SEMANA NOV]:[VENTAS OTROS 1 SEMANA NOV]])</f>
        <v>0</v>
      </c>
      <c r="CS105">
        <f>IFERROR(VLOOKUP(Tabla5[[#This Row],[CLAVE]],[2]VENTAS!$F$2:$L$1501,2,0),0)</f>
        <v>1</v>
      </c>
      <c r="CT105">
        <f>IFERROR(VLOOKUP(Tabla5[[#This Row],[CLAVE]],[2]VENTAS!$F$2:$L$1501,3,0),0)</f>
        <v>1</v>
      </c>
      <c r="CU105">
        <f>IFERROR(VLOOKUP(Tabla5[[#This Row],[CLAVE]],[2]VENTAS!$F$2:$L$1501,4,0),0)</f>
        <v>0</v>
      </c>
      <c r="CV105">
        <f>IFERROR(VLOOKUP(Tabla5[[#This Row],[CLAVE]],[2]VENTAS!$F$2:$L$1501,5,0),0)</f>
        <v>0</v>
      </c>
      <c r="CW105">
        <f>IFERROR(VLOOKUP(Tabla5[[#This Row],[CLAVE]],[2]VENTAS!$F$2:$L$1501,6,0),0)</f>
        <v>0</v>
      </c>
      <c r="CX105">
        <f>IFERROR(VLOOKUP(Tabla5[[#This Row],[CLAVE]],[2]VENTAS!$F$2:$L$1501,7,0),0)</f>
        <v>0</v>
      </c>
      <c r="CY105">
        <f>IFERROR(VLOOKUP(Tabla5[[#This Row],[CLAVE]],[2]VENTAS!$F$2:$R$1501,13,0),0)</f>
        <v>0</v>
      </c>
      <c r="CZ105">
        <f>SUM(Tabla5[[#This Row],[VENTA MABE 2 SEMANA NOV]:[VENTAS OTROS 2 SEMANA NOV]])</f>
        <v>2</v>
      </c>
      <c r="DA105" s="46">
        <v>11</v>
      </c>
    </row>
    <row r="106" spans="1:105" hidden="1" x14ac:dyDescent="0.3">
      <c r="A106" t="str">
        <f>CONCATENATE(Tabla5[[#This Row],[TIENDA HMPV]],Tabla5[[#This Row],[LINEA]])</f>
        <v>559 - RIOCENTRO NORTEAIRES</v>
      </c>
      <c r="B106" t="s">
        <v>65</v>
      </c>
      <c r="C106" s="55" t="s">
        <v>66</v>
      </c>
      <c r="D106" s="55" t="s">
        <v>30</v>
      </c>
      <c r="E106" s="55" t="s">
        <v>1121</v>
      </c>
      <c r="F106" s="55" t="s">
        <v>1724</v>
      </c>
      <c r="G106" t="s">
        <v>25</v>
      </c>
      <c r="H106" s="42">
        <f>IFERROR(Tabla5[[#This Row],[VENTAS MABE]]/Tabla5[[#This Row],[CUOTA]],0)</f>
        <v>1</v>
      </c>
      <c r="I106">
        <v>1</v>
      </c>
      <c r="J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V106" s="42">
        <v>0.5</v>
      </c>
      <c r="W106" s="42">
        <f>IFERROR(Tabla5[[#This Row],[TOTAL VENTA 38 SEMANA]]/Tabla5[[#This Row],[VENTA ACUM 38]],0)</f>
        <v>0.5</v>
      </c>
      <c r="X106" s="42">
        <v>0</v>
      </c>
      <c r="Y106" s="55" t="s">
        <v>724</v>
      </c>
      <c r="Z106" s="46">
        <f>+Tabla5[[#This Row],[VENTA ACUM 38]]+Tabla5[[#This Row],[venta total 39 acum]]</f>
        <v>2</v>
      </c>
      <c r="AA106" s="46">
        <v>0</v>
      </c>
      <c r="AB106" s="46">
        <v>1</v>
      </c>
      <c r="AC106" s="46">
        <v>2</v>
      </c>
      <c r="AD106" s="46"/>
      <c r="AE106" s="46"/>
      <c r="AF106" s="46"/>
      <c r="AG106" s="46">
        <v>0</v>
      </c>
      <c r="AH106" s="42">
        <f>IFERROR(Tabla5[[#This Row],[VENTAS MABE]]/Tabla5[[#This Row],[VENTAS INDURAMA]],0)</f>
        <v>0</v>
      </c>
      <c r="AI106" t="s">
        <v>1675</v>
      </c>
      <c r="AK106" s="42"/>
      <c r="AL106" t="s">
        <v>727</v>
      </c>
      <c r="AM106" s="55" t="s">
        <v>1120</v>
      </c>
      <c r="AO106" s="55" t="s">
        <v>419</v>
      </c>
      <c r="AP106">
        <v>0</v>
      </c>
      <c r="AQ106" s="55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f>SUM(Tabla5[[#This Row],[VENTA MABE 1 SEMANA OCT]:[VENTAS OTROS 1 SEMANA OCT]])</f>
        <v>0</v>
      </c>
      <c r="AY106" s="46">
        <v>1</v>
      </c>
      <c r="AZ106" s="55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f>SUM(Tabla5[[#This Row],[VENTA MABE 2 SEMANA OCT]:[VENTAS OTROS 2 SEMANA OCT]])</f>
        <v>0</v>
      </c>
      <c r="BH106" t="s">
        <v>798</v>
      </c>
      <c r="BI106" s="55" t="s">
        <v>1658</v>
      </c>
      <c r="BJ106">
        <v>11.999999999999993</v>
      </c>
      <c r="BK106" s="55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f>SUM(Tabla5[[#This Row],[VENTA MABE 3 SEMANA OCT]:[VENTAS OTROS 3 SEMANA OCT]])</f>
        <v>0</v>
      </c>
      <c r="BS106" s="42">
        <v>0.17</v>
      </c>
      <c r="BT106" s="55"/>
      <c r="BU106">
        <v>2</v>
      </c>
      <c r="CA106">
        <f>SUM(Tabla5[[#This Row],[VENTA MABE 4 SEMANA OCT]:[VENTAS OTROS 4 SEMANA OCT]])</f>
        <v>2</v>
      </c>
      <c r="CB106" t="s">
        <v>1679</v>
      </c>
      <c r="CC106" t="s">
        <v>1679</v>
      </c>
      <c r="CD106" t="s">
        <v>1679</v>
      </c>
      <c r="CE106" t="s">
        <v>1679</v>
      </c>
      <c r="CF106" t="s">
        <v>1679</v>
      </c>
      <c r="CG106" t="s">
        <v>1679</v>
      </c>
      <c r="CH106" t="s">
        <v>1679</v>
      </c>
      <c r="CI1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6" s="6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SUM(Tabla5[[#This Row],[VENTA MABE 1 SEMANA NOV]:[VENTAS OTROS 1 SEMANA NOV]])</f>
        <v>0</v>
      </c>
      <c r="CS106">
        <f>IFERROR(VLOOKUP(Tabla5[[#This Row],[CLAVE]],[2]VENTAS!$F$2:$L$1501,2,0),0)</f>
        <v>0</v>
      </c>
      <c r="CT106">
        <f>IFERROR(VLOOKUP(Tabla5[[#This Row],[CLAVE]],[2]VENTAS!$F$2:$L$1501,3,0),0)</f>
        <v>0</v>
      </c>
      <c r="CU106">
        <f>IFERROR(VLOOKUP(Tabla5[[#This Row],[CLAVE]],[2]VENTAS!$F$2:$L$1501,4,0),0)</f>
        <v>0</v>
      </c>
      <c r="CV106">
        <f>IFERROR(VLOOKUP(Tabla5[[#This Row],[CLAVE]],[2]VENTAS!$F$2:$L$1501,5,0),0)</f>
        <v>0</v>
      </c>
      <c r="CW106">
        <f>IFERROR(VLOOKUP(Tabla5[[#This Row],[CLAVE]],[2]VENTAS!$F$2:$L$1501,6,0),0)</f>
        <v>0</v>
      </c>
      <c r="CX106">
        <f>IFERROR(VLOOKUP(Tabla5[[#This Row],[CLAVE]],[2]VENTAS!$F$2:$L$1501,7,0),0)</f>
        <v>0</v>
      </c>
      <c r="CY106">
        <f>IFERROR(VLOOKUP(Tabla5[[#This Row],[CLAVE]],[2]VENTAS!$F$2:$R$1501,13,0),0)</f>
        <v>0</v>
      </c>
      <c r="CZ106">
        <f>SUM(Tabla5[[#This Row],[VENTA MABE 2 SEMANA NOV]:[VENTAS OTROS 2 SEMANA NOV]])</f>
        <v>0</v>
      </c>
      <c r="DA106" s="46">
        <v>2.328159645232815</v>
      </c>
    </row>
    <row r="107" spans="1:105" hidden="1" x14ac:dyDescent="0.3">
      <c r="A107" t="str">
        <f>CONCATENATE(Tabla5[[#This Row],[TIENDA HMPV]],Tabla5[[#This Row],[LINEA]])</f>
        <v>559 - RIOCENTRO NORTECOCINAS</v>
      </c>
      <c r="B107" t="s">
        <v>65</v>
      </c>
      <c r="C107" s="55" t="s">
        <v>66</v>
      </c>
      <c r="D107" s="55" t="s">
        <v>30</v>
      </c>
      <c r="E107" s="55" t="s">
        <v>1121</v>
      </c>
      <c r="F107" s="55" t="s">
        <v>1724</v>
      </c>
      <c r="G107" t="s">
        <v>26</v>
      </c>
      <c r="H107" s="42">
        <f>IFERROR(Tabla5[[#This Row],[VENTAS MABE]]/Tabla5[[#This Row],[CUOTA]],0)</f>
        <v>0</v>
      </c>
      <c r="I107">
        <v>13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V107" s="42">
        <v>0</v>
      </c>
      <c r="W107" s="42">
        <f>IFERROR(Tabla5[[#This Row],[TOTAL VENTA 38 SEMANA]]/Tabla5[[#This Row],[VENTA ACUM 38]],0)</f>
        <v>0</v>
      </c>
      <c r="X107" s="42">
        <v>0</v>
      </c>
      <c r="Y107" s="55" t="s">
        <v>724</v>
      </c>
      <c r="Z107" s="46">
        <f>+Tabla5[[#This Row],[VENTA ACUM 38]]+Tabla5[[#This Row],[venta total 39 acum]]</f>
        <v>5</v>
      </c>
      <c r="AA107" s="46">
        <v>0</v>
      </c>
      <c r="AB107" s="46">
        <v>0</v>
      </c>
      <c r="AC107" s="46">
        <v>5</v>
      </c>
      <c r="AD107" s="46"/>
      <c r="AE107" s="46"/>
      <c r="AF107" s="46"/>
      <c r="AG107" s="46">
        <v>3</v>
      </c>
      <c r="AH107" s="42">
        <f>IFERROR(Tabla5[[#This Row],[VENTAS MABE]]/Tabla5[[#This Row],[VENTAS INDURAMA]],0)</f>
        <v>0</v>
      </c>
      <c r="AI107" t="s">
        <v>1675</v>
      </c>
      <c r="AK107" s="42"/>
      <c r="AL107" t="s">
        <v>727</v>
      </c>
      <c r="AM107" s="55" t="s">
        <v>1120</v>
      </c>
      <c r="AO107" s="55" t="s">
        <v>419</v>
      </c>
      <c r="AP107">
        <v>5</v>
      </c>
      <c r="AQ107" s="55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f>SUM(Tabla5[[#This Row],[VENTA MABE 1 SEMANA OCT]:[VENTAS OTROS 1 SEMANA OCT]])</f>
        <v>0</v>
      </c>
      <c r="AY107" s="46">
        <v>12.424012801561929</v>
      </c>
      <c r="AZ107" s="55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f>SUM(Tabla5[[#This Row],[VENTA MABE 2 SEMANA OCT]:[VENTAS OTROS 2 SEMANA OCT]])</f>
        <v>0</v>
      </c>
      <c r="BH107" t="s">
        <v>798</v>
      </c>
      <c r="BI107" s="55" t="s">
        <v>1658</v>
      </c>
      <c r="BJ107">
        <v>11.999999999999993</v>
      </c>
      <c r="BK107" s="55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f>SUM(Tabla5[[#This Row],[VENTA MABE 3 SEMANA OCT]:[VENTAS OTROS 3 SEMANA OCT]])</f>
        <v>1</v>
      </c>
      <c r="BS107" s="42">
        <v>0.4</v>
      </c>
      <c r="BT107" s="55">
        <v>1</v>
      </c>
      <c r="BU107">
        <v>3</v>
      </c>
      <c r="CA107">
        <f>SUM(Tabla5[[#This Row],[VENTA MABE 4 SEMANA OCT]:[VENTAS OTROS 4 SEMANA OCT]])</f>
        <v>4</v>
      </c>
      <c r="CB107" t="s">
        <v>1679</v>
      </c>
      <c r="CC107" t="s">
        <v>1679</v>
      </c>
      <c r="CD107" t="s">
        <v>1679</v>
      </c>
      <c r="CE107" t="s">
        <v>1679</v>
      </c>
      <c r="CF107" t="s">
        <v>1679</v>
      </c>
      <c r="CG107" t="s">
        <v>1679</v>
      </c>
      <c r="CH107" t="s">
        <v>1679</v>
      </c>
      <c r="CI1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07" t="s">
        <v>1703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SUM(Tabla5[[#This Row],[VENTA MABE 1 SEMANA NOV]:[VENTAS OTROS 1 SEMANA NOV]])</f>
        <v>1</v>
      </c>
      <c r="CS107">
        <f>IFERROR(VLOOKUP(Tabla5[[#This Row],[CLAVE]],[2]VENTAS!$F$2:$L$1501,2,0),0)</f>
        <v>2</v>
      </c>
      <c r="CT107">
        <f>IFERROR(VLOOKUP(Tabla5[[#This Row],[CLAVE]],[2]VENTAS!$F$2:$L$1501,3,0),0)</f>
        <v>0</v>
      </c>
      <c r="CU107">
        <f>IFERROR(VLOOKUP(Tabla5[[#This Row],[CLAVE]],[2]VENTAS!$F$2:$L$1501,4,0),0)</f>
        <v>0</v>
      </c>
      <c r="CV107">
        <f>IFERROR(VLOOKUP(Tabla5[[#This Row],[CLAVE]],[2]VENTAS!$F$2:$L$1501,5,0),0)</f>
        <v>0</v>
      </c>
      <c r="CW107">
        <f>IFERROR(VLOOKUP(Tabla5[[#This Row],[CLAVE]],[2]VENTAS!$F$2:$L$1501,6,0),0)</f>
        <v>0</v>
      </c>
      <c r="CX107">
        <f>IFERROR(VLOOKUP(Tabla5[[#This Row],[CLAVE]],[2]VENTAS!$F$2:$L$1501,7,0),0)</f>
        <v>0</v>
      </c>
      <c r="CY107">
        <f>IFERROR(VLOOKUP(Tabla5[[#This Row],[CLAVE]],[2]VENTAS!$F$2:$R$1501,13,0),0)</f>
        <v>0</v>
      </c>
      <c r="CZ107">
        <f>SUM(Tabla5[[#This Row],[VENTA MABE 2 SEMANA NOV]:[VENTAS OTROS 2 SEMANA NOV]])</f>
        <v>2</v>
      </c>
      <c r="DA107" s="46">
        <v>28.556930096605452</v>
      </c>
    </row>
    <row r="108" spans="1:105" hidden="1" x14ac:dyDescent="0.3">
      <c r="A108" t="str">
        <f>CONCATENATE(Tabla5[[#This Row],[TIENDA HMPV]],Tabla5[[#This Row],[LINEA]])</f>
        <v>559 - RIOCENTRO NORTEGLOBALES</v>
      </c>
      <c r="B108" t="s">
        <v>65</v>
      </c>
      <c r="C108" s="55" t="s">
        <v>66</v>
      </c>
      <c r="D108" s="55" t="s">
        <v>30</v>
      </c>
      <c r="E108" s="55" t="s">
        <v>1121</v>
      </c>
      <c r="F108" s="55" t="s">
        <v>1724</v>
      </c>
      <c r="G108" t="s">
        <v>27</v>
      </c>
      <c r="H108" s="42">
        <f>IFERROR(Tabla5[[#This Row],[VENTAS MABE]]/Tabla5[[#This Row],[CUOTA]],0)</f>
        <v>5.5</v>
      </c>
      <c r="I108">
        <v>2</v>
      </c>
      <c r="J108">
        <v>11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V108" s="42">
        <v>0.7857142857142857</v>
      </c>
      <c r="W108" s="42">
        <f>IFERROR(Tabla5[[#This Row],[TOTAL VENTA 38 SEMANA]]/Tabla5[[#This Row],[VENTA ACUM 38]],0)</f>
        <v>0.7857142857142857</v>
      </c>
      <c r="X108" s="42">
        <v>0</v>
      </c>
      <c r="Y108" s="55" t="s">
        <v>724</v>
      </c>
      <c r="Z108" s="46">
        <f>+Tabla5[[#This Row],[VENTA ACUM 38]]+Tabla5[[#This Row],[venta total 39 acum]]</f>
        <v>14</v>
      </c>
      <c r="AA108" s="46">
        <v>7</v>
      </c>
      <c r="AB108" s="46">
        <v>11</v>
      </c>
      <c r="AC108" s="46">
        <v>14</v>
      </c>
      <c r="AD108" s="46"/>
      <c r="AE108" s="46"/>
      <c r="AF108" s="46"/>
      <c r="AG108" s="46">
        <v>9</v>
      </c>
      <c r="AH108" s="42">
        <f>IFERROR(Tabla5[[#This Row],[VENTAS MABE]]/Tabla5[[#This Row],[VENTAS INDURAMA]],0)</f>
        <v>0</v>
      </c>
      <c r="AI108" t="s">
        <v>1675</v>
      </c>
      <c r="AK108" s="42"/>
      <c r="AL108" t="s">
        <v>727</v>
      </c>
      <c r="AM108" s="55" t="s">
        <v>1120</v>
      </c>
      <c r="AO108" s="55" t="s">
        <v>419</v>
      </c>
      <c r="AP108">
        <v>9</v>
      </c>
      <c r="AQ108" s="55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f>SUM(Tabla5[[#This Row],[VENTA MABE 1 SEMANA OCT]:[VENTAS OTROS 1 SEMANA OCT]])</f>
        <v>0</v>
      </c>
      <c r="AY108" s="46">
        <v>1</v>
      </c>
      <c r="AZ108" s="55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f>SUM(Tabla5[[#This Row],[VENTA MABE 2 SEMANA OCT]:[VENTAS OTROS 2 SEMANA OCT]])</f>
        <v>0</v>
      </c>
      <c r="BH108" t="s">
        <v>798</v>
      </c>
      <c r="BI108" s="55" t="s">
        <v>1658</v>
      </c>
      <c r="BJ108">
        <v>11.999999999999993</v>
      </c>
      <c r="BK108" s="55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f>SUM(Tabla5[[#This Row],[VENTA MABE 3 SEMANA OCT]:[VENTAS OTROS 3 SEMANA OCT]])</f>
        <v>0</v>
      </c>
      <c r="BS108" s="42">
        <v>0</v>
      </c>
      <c r="BT108" s="55"/>
      <c r="CA108">
        <f>SUM(Tabla5[[#This Row],[VENTA MABE 4 SEMANA OCT]:[VENTAS OTROS 4 SEMANA OCT]])</f>
        <v>0</v>
      </c>
      <c r="CB108" t="s">
        <v>1679</v>
      </c>
      <c r="CC108" t="s">
        <v>1679</v>
      </c>
      <c r="CD108" t="s">
        <v>1679</v>
      </c>
      <c r="CE108" t="s">
        <v>1679</v>
      </c>
      <c r="CF108" t="s">
        <v>1679</v>
      </c>
      <c r="CG108" t="s">
        <v>1679</v>
      </c>
      <c r="CH108" t="s">
        <v>1679</v>
      </c>
      <c r="CI1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8" s="66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SUM(Tabla5[[#This Row],[VENTA MABE 1 SEMANA NOV]:[VENTAS OTROS 1 SEMANA NOV]])</f>
        <v>0</v>
      </c>
      <c r="CS108">
        <f>IFERROR(VLOOKUP(Tabla5[[#This Row],[CLAVE]],[2]VENTAS!$F$2:$L$1501,2,0),0)</f>
        <v>2</v>
      </c>
      <c r="CT108">
        <f>IFERROR(VLOOKUP(Tabla5[[#This Row],[CLAVE]],[2]VENTAS!$F$2:$L$1501,3,0),0)</f>
        <v>0</v>
      </c>
      <c r="CU108">
        <f>IFERROR(VLOOKUP(Tabla5[[#This Row],[CLAVE]],[2]VENTAS!$F$2:$L$1501,4,0),0)</f>
        <v>0</v>
      </c>
      <c r="CV108">
        <f>IFERROR(VLOOKUP(Tabla5[[#This Row],[CLAVE]],[2]VENTAS!$F$2:$L$1501,5,0),0)</f>
        <v>0</v>
      </c>
      <c r="CW108">
        <f>IFERROR(VLOOKUP(Tabla5[[#This Row],[CLAVE]],[2]VENTAS!$F$2:$L$1501,6,0),0)</f>
        <v>0</v>
      </c>
      <c r="CX108">
        <f>IFERROR(VLOOKUP(Tabla5[[#This Row],[CLAVE]],[2]VENTAS!$F$2:$L$1501,7,0),0)</f>
        <v>0</v>
      </c>
      <c r="CY108">
        <f>IFERROR(VLOOKUP(Tabla5[[#This Row],[CLAVE]],[2]VENTAS!$F$2:$R$1501,13,0),0)</f>
        <v>0</v>
      </c>
      <c r="CZ108">
        <f>SUM(Tabla5[[#This Row],[VENTA MABE 2 SEMANA NOV]:[VENTAS OTROS 2 SEMANA NOV]])</f>
        <v>2</v>
      </c>
      <c r="DA108" s="46">
        <v>0.74130751091264879</v>
      </c>
    </row>
    <row r="109" spans="1:105" hidden="1" x14ac:dyDescent="0.3">
      <c r="A109" t="str">
        <f>CONCATENATE(Tabla5[[#This Row],[TIENDA HMPV]],Tabla5[[#This Row],[LINEA]])</f>
        <v>559 - RIOCENTRO NORTELAVADO</v>
      </c>
      <c r="B109" t="s">
        <v>65</v>
      </c>
      <c r="C109" s="55" t="s">
        <v>66</v>
      </c>
      <c r="D109" s="55" t="s">
        <v>30</v>
      </c>
      <c r="E109" s="55" t="s">
        <v>1121</v>
      </c>
      <c r="F109" s="55" t="s">
        <v>1724</v>
      </c>
      <c r="G109" t="s">
        <v>28</v>
      </c>
      <c r="H109" s="42">
        <f>IFERROR(Tabla5[[#This Row],[VENTAS MABE]]/Tabla5[[#This Row],[CUOTA]],0)</f>
        <v>0.25</v>
      </c>
      <c r="I109">
        <v>4</v>
      </c>
      <c r="J109">
        <v>1</v>
      </c>
      <c r="L109" s="44">
        <v>28</v>
      </c>
      <c r="M109">
        <v>3</v>
      </c>
      <c r="N109">
        <v>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V109" s="42">
        <v>4.7619047619047616E-2</v>
      </c>
      <c r="W109" s="42">
        <f>IFERROR(Tabla5[[#This Row],[TOTAL VENTA 38 SEMANA]]/Tabla5[[#This Row],[VENTA ACUM 38]],0)</f>
        <v>4.7619047619047616E-2</v>
      </c>
      <c r="X109" s="42">
        <v>0</v>
      </c>
      <c r="Y109" s="55" t="s">
        <v>724</v>
      </c>
      <c r="Z109" s="46">
        <f>+Tabla5[[#This Row],[VENTA ACUM 38]]+Tabla5[[#This Row],[venta total 39 acum]]</f>
        <v>21</v>
      </c>
      <c r="AA109" s="46">
        <v>0</v>
      </c>
      <c r="AB109" s="46">
        <v>1</v>
      </c>
      <c r="AC109" s="46">
        <v>21</v>
      </c>
      <c r="AD109" s="46"/>
      <c r="AE109" s="46"/>
      <c r="AF109" s="46"/>
      <c r="AG109" s="46">
        <v>3</v>
      </c>
      <c r="AH109" s="42">
        <f>IFERROR(Tabla5[[#This Row],[VENTAS MABE]]/Tabla5[[#This Row],[VENTAS INDURAMA]],0)</f>
        <v>0</v>
      </c>
      <c r="AI109" t="s">
        <v>1675</v>
      </c>
      <c r="AK109" s="42"/>
      <c r="AL109" t="s">
        <v>727</v>
      </c>
      <c r="AM109" s="55" t="s">
        <v>1120</v>
      </c>
      <c r="AO109" s="55" t="s">
        <v>419</v>
      </c>
      <c r="AP109">
        <v>4</v>
      </c>
      <c r="AQ109" s="55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f>SUM(Tabla5[[#This Row],[VENTA MABE 1 SEMANA OCT]:[VENTAS OTROS 1 SEMANA OCT]])</f>
        <v>0</v>
      </c>
      <c r="AY109" s="46">
        <v>5.2823837506387328</v>
      </c>
      <c r="AZ109" s="55">
        <v>0</v>
      </c>
      <c r="BA109">
        <v>0</v>
      </c>
      <c r="BB109">
        <v>0</v>
      </c>
      <c r="BC109">
        <v>2</v>
      </c>
      <c r="BD109">
        <v>1</v>
      </c>
      <c r="BE109">
        <v>0</v>
      </c>
      <c r="BF109">
        <v>0</v>
      </c>
      <c r="BG109">
        <f>SUM(Tabla5[[#This Row],[VENTA MABE 2 SEMANA OCT]:[VENTAS OTROS 2 SEMANA OCT]])</f>
        <v>3</v>
      </c>
      <c r="BH109" t="s">
        <v>798</v>
      </c>
      <c r="BI109" s="55" t="s">
        <v>1658</v>
      </c>
      <c r="BJ109">
        <v>11.999999999999993</v>
      </c>
      <c r="BK109" s="55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f>SUM(Tabla5[[#This Row],[VENTA MABE 3 SEMANA OCT]:[VENTAS OTROS 3 SEMANA OCT]])</f>
        <v>0</v>
      </c>
      <c r="BS109" s="42">
        <v>0.05</v>
      </c>
      <c r="BT109" s="55"/>
      <c r="CA109">
        <f>SUM(Tabla5[[#This Row],[VENTA MABE 4 SEMANA OCT]:[VENTAS OTROS 4 SEMANA OCT]])</f>
        <v>0</v>
      </c>
      <c r="CB109" t="s">
        <v>1679</v>
      </c>
      <c r="CC109" t="s">
        <v>1679</v>
      </c>
      <c r="CD109" t="s">
        <v>1679</v>
      </c>
      <c r="CE109" t="s">
        <v>1679</v>
      </c>
      <c r="CF109" t="s">
        <v>1679</v>
      </c>
      <c r="CG109" t="s">
        <v>1679</v>
      </c>
      <c r="CH109" t="s">
        <v>1679</v>
      </c>
      <c r="CI1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9" s="66">
        <v>0</v>
      </c>
      <c r="CK109">
        <v>0</v>
      </c>
      <c r="CL109">
        <v>0</v>
      </c>
      <c r="CM109">
        <v>3</v>
      </c>
      <c r="CN109">
        <v>2</v>
      </c>
      <c r="CO109">
        <v>0</v>
      </c>
      <c r="CP109">
        <v>0</v>
      </c>
      <c r="CQ109">
        <v>0</v>
      </c>
      <c r="CR109">
        <f>SUM(Tabla5[[#This Row],[VENTA MABE 1 SEMANA NOV]:[VENTAS OTROS 1 SEMANA NOV]])</f>
        <v>5</v>
      </c>
      <c r="CS109">
        <f>IFERROR(VLOOKUP(Tabla5[[#This Row],[CLAVE]],[2]VENTAS!$F$2:$L$1501,2,0),0)</f>
        <v>1</v>
      </c>
      <c r="CT109">
        <f>IFERROR(VLOOKUP(Tabla5[[#This Row],[CLAVE]],[2]VENTAS!$F$2:$L$1501,3,0),0)</f>
        <v>0</v>
      </c>
      <c r="CU109">
        <f>IFERROR(VLOOKUP(Tabla5[[#This Row],[CLAVE]],[2]VENTAS!$F$2:$L$1501,4,0),0)</f>
        <v>3</v>
      </c>
      <c r="CV109">
        <f>IFERROR(VLOOKUP(Tabla5[[#This Row],[CLAVE]],[2]VENTAS!$F$2:$L$1501,5,0),0)</f>
        <v>2</v>
      </c>
      <c r="CW109">
        <f>IFERROR(VLOOKUP(Tabla5[[#This Row],[CLAVE]],[2]VENTAS!$F$2:$L$1501,6,0),0)</f>
        <v>0</v>
      </c>
      <c r="CX109">
        <f>IFERROR(VLOOKUP(Tabla5[[#This Row],[CLAVE]],[2]VENTAS!$F$2:$L$1501,7,0),0)</f>
        <v>0</v>
      </c>
      <c r="CY109">
        <f>IFERROR(VLOOKUP(Tabla5[[#This Row],[CLAVE]],[2]VENTAS!$F$2:$R$1501,13,0),0)</f>
        <v>0</v>
      </c>
      <c r="CZ109">
        <f>SUM(Tabla5[[#This Row],[VENTA MABE 2 SEMANA NOV]:[VENTAS OTROS 2 SEMANA NOV]])</f>
        <v>6</v>
      </c>
      <c r="DA109" s="46">
        <v>5.6603619986574092</v>
      </c>
    </row>
    <row r="110" spans="1:105" hidden="1" x14ac:dyDescent="0.3">
      <c r="A110" t="str">
        <f>CONCATENATE(Tabla5[[#This Row],[TIENDA HMPV]],Tabla5[[#This Row],[LINEA]])</f>
        <v>559 - RIOCENTRO NORTEREFRIGERACIÓN</v>
      </c>
      <c r="B110" t="s">
        <v>65</v>
      </c>
      <c r="C110" s="55" t="s">
        <v>66</v>
      </c>
      <c r="D110" s="55" t="s">
        <v>30</v>
      </c>
      <c r="E110" s="55" t="s">
        <v>1121</v>
      </c>
      <c r="F110" s="55" t="s">
        <v>1724</v>
      </c>
      <c r="G110" t="s">
        <v>29</v>
      </c>
      <c r="H110" s="42">
        <f>IFERROR(Tabla5[[#This Row],[VENTAS MABE]]/Tabla5[[#This Row],[CUOTA]],0)</f>
        <v>2</v>
      </c>
      <c r="I110">
        <v>4</v>
      </c>
      <c r="J110">
        <v>8</v>
      </c>
      <c r="L110">
        <v>2</v>
      </c>
      <c r="M110">
        <v>3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V110" s="42">
        <v>0.30769230769230771</v>
      </c>
      <c r="W110" s="42">
        <f>IFERROR(Tabla5[[#This Row],[TOTAL VENTA 38 SEMANA]]/Tabla5[[#This Row],[VENTA ACUM 38]],0)</f>
        <v>0.30769230769230771</v>
      </c>
      <c r="X110" s="42">
        <v>0</v>
      </c>
      <c r="Y110" s="55" t="s">
        <v>724</v>
      </c>
      <c r="Z110" s="46">
        <f>+Tabla5[[#This Row],[VENTA ACUM 38]]+Tabla5[[#This Row],[venta total 39 acum]]</f>
        <v>26</v>
      </c>
      <c r="AA110" s="46">
        <v>1</v>
      </c>
      <c r="AB110" s="46">
        <v>8</v>
      </c>
      <c r="AC110" s="46">
        <v>26</v>
      </c>
      <c r="AD110" s="46"/>
      <c r="AE110" s="46"/>
      <c r="AF110" s="46"/>
      <c r="AG110" s="46">
        <v>4</v>
      </c>
      <c r="AH110" s="42">
        <f>IFERROR(Tabla5[[#This Row],[VENTAS MABE]]/Tabla5[[#This Row],[VENTAS INDURAMA]],0)</f>
        <v>0</v>
      </c>
      <c r="AI110" t="s">
        <v>1675</v>
      </c>
      <c r="AK110" s="42"/>
      <c r="AL110" t="s">
        <v>727</v>
      </c>
      <c r="AM110" s="55" t="s">
        <v>1120</v>
      </c>
      <c r="AO110" s="55" t="s">
        <v>419</v>
      </c>
      <c r="AP110">
        <v>7</v>
      </c>
      <c r="AQ110" s="55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f>SUM(Tabla5[[#This Row],[VENTA MABE 1 SEMANA OCT]:[VENTAS OTROS 1 SEMANA OCT]])</f>
        <v>0</v>
      </c>
      <c r="AY110" s="46">
        <v>2</v>
      </c>
      <c r="AZ110" s="55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f>SUM(Tabla5[[#This Row],[VENTA MABE 2 SEMANA OCT]:[VENTAS OTROS 2 SEMANA OCT]])</f>
        <v>0</v>
      </c>
      <c r="BH110" t="s">
        <v>798</v>
      </c>
      <c r="BI110" s="55" t="s">
        <v>1658</v>
      </c>
      <c r="BJ110">
        <v>11.999999999999993</v>
      </c>
      <c r="BK110" s="55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f>SUM(Tabla5[[#This Row],[VENTA MABE 3 SEMANA OCT]:[VENTAS OTROS 3 SEMANA OCT]])</f>
        <v>0</v>
      </c>
      <c r="BS110" s="42">
        <v>0.28000000000000003</v>
      </c>
      <c r="BT110" s="55"/>
      <c r="BU110">
        <v>1</v>
      </c>
      <c r="CA110">
        <f>SUM(Tabla5[[#This Row],[VENTA MABE 4 SEMANA OCT]:[VENTAS OTROS 4 SEMANA OCT]])</f>
        <v>1</v>
      </c>
      <c r="CB110" t="s">
        <v>1679</v>
      </c>
      <c r="CC110" t="s">
        <v>1679</v>
      </c>
      <c r="CD110" t="s">
        <v>1679</v>
      </c>
      <c r="CE110" t="s">
        <v>1679</v>
      </c>
      <c r="CF110" t="s">
        <v>1679</v>
      </c>
      <c r="CG110" t="s">
        <v>1679</v>
      </c>
      <c r="CH110" t="s">
        <v>1679</v>
      </c>
      <c r="CI1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0" s="66">
        <v>0</v>
      </c>
      <c r="CK110">
        <v>1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SUM(Tabla5[[#This Row],[VENTA MABE 1 SEMANA NOV]:[VENTAS OTROS 1 SEMANA NOV]])</f>
        <v>2</v>
      </c>
      <c r="CS110">
        <f>IFERROR(VLOOKUP(Tabla5[[#This Row],[CLAVE]],[2]VENTAS!$F$2:$L$1501,2,0),0)</f>
        <v>1</v>
      </c>
      <c r="CT110">
        <f>IFERROR(VLOOKUP(Tabla5[[#This Row],[CLAVE]],[2]VENTAS!$F$2:$L$1501,3,0),0)</f>
        <v>1</v>
      </c>
      <c r="CU110">
        <f>IFERROR(VLOOKUP(Tabla5[[#This Row],[CLAVE]],[2]VENTAS!$F$2:$L$1501,4,0),0)</f>
        <v>0</v>
      </c>
      <c r="CV110">
        <f>IFERROR(VLOOKUP(Tabla5[[#This Row],[CLAVE]],[2]VENTAS!$F$2:$L$1501,5,0),0)</f>
        <v>0</v>
      </c>
      <c r="CW110">
        <f>IFERROR(VLOOKUP(Tabla5[[#This Row],[CLAVE]],[2]VENTAS!$F$2:$L$1501,6,0),0)</f>
        <v>0</v>
      </c>
      <c r="CX110">
        <f>IFERROR(VLOOKUP(Tabla5[[#This Row],[CLAVE]],[2]VENTAS!$F$2:$L$1501,7,0),0)</f>
        <v>0</v>
      </c>
      <c r="CY110">
        <f>IFERROR(VLOOKUP(Tabla5[[#This Row],[CLAVE]],[2]VENTAS!$F$2:$R$1501,13,0),0)</f>
        <v>0</v>
      </c>
      <c r="CZ110">
        <f>SUM(Tabla5[[#This Row],[VENTA MABE 2 SEMANA NOV]:[VENTAS OTROS 2 SEMANA NOV]])</f>
        <v>2</v>
      </c>
      <c r="DA110" s="46">
        <v>6.8464477610239456</v>
      </c>
    </row>
    <row r="111" spans="1:105" hidden="1" x14ac:dyDescent="0.3">
      <c r="A111" t="str">
        <f>CONCATENATE(Tabla5[[#This Row],[TIENDA HMPV]],Tabla5[[#This Row],[LINEA]])</f>
        <v>466 - TIENDA MALL DEL SOL 923AIRES</v>
      </c>
      <c r="B111" t="s">
        <v>231</v>
      </c>
      <c r="C111" s="55" t="s">
        <v>232</v>
      </c>
      <c r="D111" s="55" t="s">
        <v>39</v>
      </c>
      <c r="E111" s="55" t="s">
        <v>233</v>
      </c>
      <c r="F111" s="55" t="s">
        <v>1724</v>
      </c>
      <c r="G111" t="s">
        <v>25</v>
      </c>
      <c r="H111" s="42">
        <f>IFERROR(Tabla5[[#This Row],[VENTAS MABE]]/Tabla5[[#This Row],[CUOTA]],0)</f>
        <v>0.63636363636363635</v>
      </c>
      <c r="I111">
        <v>11</v>
      </c>
      <c r="J111">
        <v>7</v>
      </c>
      <c r="K111">
        <v>0</v>
      </c>
      <c r="L111">
        <v>0</v>
      </c>
      <c r="M111">
        <v>12</v>
      </c>
      <c r="N111">
        <v>9</v>
      </c>
      <c r="O111">
        <v>5</v>
      </c>
      <c r="P111">
        <v>0</v>
      </c>
      <c r="Q111">
        <v>0</v>
      </c>
      <c r="R111">
        <v>0</v>
      </c>
      <c r="S111">
        <v>0</v>
      </c>
      <c r="T111">
        <v>0</v>
      </c>
      <c r="V111" s="42">
        <v>0.25925925925925924</v>
      </c>
      <c r="W111" s="42">
        <f>IFERROR(Tabla5[[#This Row],[TOTAL VENTA 38 SEMANA]]/Tabla5[[#This Row],[VENTA ACUM 38]],0)</f>
        <v>0.25925925925925924</v>
      </c>
      <c r="X111" s="42" t="e">
        <f>VLOOKUP(Tabla5[[#This Row],[CLAVE]],[1]!QMI_5_SEMANA_SEP_22[[CLAVE]:[SHARE CADENA S2]],21,0)</f>
        <v>#REF!</v>
      </c>
      <c r="Y111" s="55" t="s">
        <v>734</v>
      </c>
      <c r="Z111" s="46">
        <f>+Tabla5[[#This Row],[VENTA ACUM 38]]+Tabla5[[#This Row],[venta total 39 acum]]</f>
        <v>34</v>
      </c>
      <c r="AA111" s="46">
        <v>7</v>
      </c>
      <c r="AB111" s="46">
        <v>7</v>
      </c>
      <c r="AC111" s="46">
        <v>27</v>
      </c>
      <c r="AD111" s="46">
        <v>7</v>
      </c>
      <c r="AE111" s="46">
        <v>8</v>
      </c>
      <c r="AF111" s="46">
        <v>7</v>
      </c>
      <c r="AG111" s="46">
        <v>15</v>
      </c>
      <c r="AH111" s="42">
        <f>IFERROR(Tabla5[[#This Row],[VENTAS MABE]]/Tabla5[[#This Row],[VENTAS INDURAMA]],0)</f>
        <v>0</v>
      </c>
      <c r="AI111" t="s">
        <v>1675</v>
      </c>
      <c r="AK111" s="42"/>
      <c r="AL111" t="s">
        <v>727</v>
      </c>
      <c r="AM111" s="55" t="s">
        <v>974</v>
      </c>
      <c r="AO111" s="55" t="s">
        <v>419</v>
      </c>
      <c r="AP111">
        <v>15</v>
      </c>
      <c r="AQ111" s="55">
        <v>5</v>
      </c>
      <c r="AR111">
        <v>0</v>
      </c>
      <c r="AS111">
        <v>0</v>
      </c>
      <c r="AT111">
        <v>3</v>
      </c>
      <c r="AU111">
        <v>3</v>
      </c>
      <c r="AV111">
        <v>1</v>
      </c>
      <c r="AW111">
        <v>0</v>
      </c>
      <c r="AX111">
        <f>SUM(Tabla5[[#This Row],[VENTA MABE 1 SEMANA OCT]:[VENTAS OTROS 1 SEMANA OCT]])</f>
        <v>12</v>
      </c>
      <c r="AY111" s="46">
        <v>10</v>
      </c>
      <c r="AZ111" s="55">
        <v>1</v>
      </c>
      <c r="BA111">
        <v>0</v>
      </c>
      <c r="BB111">
        <v>0</v>
      </c>
      <c r="BC111">
        <v>3</v>
      </c>
      <c r="BD111">
        <v>0</v>
      </c>
      <c r="BE111">
        <v>0</v>
      </c>
      <c r="BF111">
        <v>0</v>
      </c>
      <c r="BG111">
        <f>SUM(Tabla5[[#This Row],[VENTA MABE 2 SEMANA OCT]:[VENTAS OTROS 2 SEMANA OCT]])</f>
        <v>4</v>
      </c>
      <c r="BH111" t="s">
        <v>798</v>
      </c>
      <c r="BI111" s="55" t="s">
        <v>232</v>
      </c>
      <c r="BJ111">
        <v>38.999999999999993</v>
      </c>
      <c r="BK111" s="55">
        <v>7</v>
      </c>
      <c r="BL111">
        <v>0</v>
      </c>
      <c r="BM111">
        <v>0</v>
      </c>
      <c r="BN111">
        <v>3</v>
      </c>
      <c r="BO111">
        <v>0</v>
      </c>
      <c r="BP111">
        <v>0</v>
      </c>
      <c r="BQ111">
        <v>0</v>
      </c>
      <c r="BR111">
        <f>SUM(Tabla5[[#This Row],[VENTA MABE 3 SEMANA OCT]:[VENTAS OTROS 3 SEMANA OCT]])</f>
        <v>10</v>
      </c>
      <c r="BS111" s="42">
        <v>0.15</v>
      </c>
      <c r="BT111" s="55">
        <v>3</v>
      </c>
      <c r="BU111">
        <v>0</v>
      </c>
      <c r="BV111">
        <v>0</v>
      </c>
      <c r="BW111">
        <v>3</v>
      </c>
      <c r="BX111">
        <v>4</v>
      </c>
      <c r="BY111">
        <v>0</v>
      </c>
      <c r="BZ111">
        <v>0</v>
      </c>
      <c r="CA111">
        <f>SUM(Tabla5[[#This Row],[VENTA MABE 4 SEMANA OCT]:[VENTAS OTROS 4 SEMANA OCT]])</f>
        <v>10</v>
      </c>
      <c r="CB111" t="s">
        <v>1679</v>
      </c>
      <c r="CC111" t="s">
        <v>1679</v>
      </c>
      <c r="CD111" t="s">
        <v>1679</v>
      </c>
      <c r="CE111" t="s">
        <v>1679</v>
      </c>
      <c r="CF111" t="s">
        <v>1679</v>
      </c>
      <c r="CG111" t="s">
        <v>1679</v>
      </c>
      <c r="CH111" t="s">
        <v>1679</v>
      </c>
      <c r="CI1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0.44444444444444442</v>
      </c>
      <c r="CJ111" t="s">
        <v>1703</v>
      </c>
      <c r="CK111">
        <v>1</v>
      </c>
      <c r="CL111">
        <v>0</v>
      </c>
      <c r="CM111" t="s">
        <v>1679</v>
      </c>
      <c r="CN111">
        <v>0</v>
      </c>
      <c r="CO111">
        <v>2</v>
      </c>
      <c r="CP111">
        <v>0</v>
      </c>
      <c r="CQ111">
        <v>0</v>
      </c>
      <c r="CR111">
        <f>SUM(Tabla5[[#This Row],[VENTA MABE 1 SEMANA NOV]:[VENTAS OTROS 1 SEMANA NOV]])</f>
        <v>3</v>
      </c>
      <c r="CS111">
        <f>IFERROR(VLOOKUP(Tabla5[[#This Row],[CLAVE]],[2]VENTAS!$F$2:$L$1501,2,0),0)</f>
        <v>4</v>
      </c>
      <c r="CT111">
        <f>IFERROR(VLOOKUP(Tabla5[[#This Row],[CLAVE]],[2]VENTAS!$F$2:$L$1501,3,0),0)</f>
        <v>0</v>
      </c>
      <c r="CU111">
        <f>IFERROR(VLOOKUP(Tabla5[[#This Row],[CLAVE]],[2]VENTAS!$F$2:$L$1501,4,0),0)</f>
        <v>0</v>
      </c>
      <c r="CV111">
        <f>IFERROR(VLOOKUP(Tabla5[[#This Row],[CLAVE]],[2]VENTAS!$F$2:$L$1501,5,0),0)</f>
        <v>2</v>
      </c>
      <c r="CW111">
        <f>IFERROR(VLOOKUP(Tabla5[[#This Row],[CLAVE]],[2]VENTAS!$F$2:$L$1501,6,0),0)</f>
        <v>2</v>
      </c>
      <c r="CX111">
        <f>IFERROR(VLOOKUP(Tabla5[[#This Row],[CLAVE]],[2]VENTAS!$F$2:$L$1501,7,0),0)</f>
        <v>0</v>
      </c>
      <c r="CY111">
        <f>IFERROR(VLOOKUP(Tabla5[[#This Row],[CLAVE]],[2]VENTAS!$F$2:$R$1501,13,0),0)</f>
        <v>0</v>
      </c>
      <c r="CZ111">
        <f>SUM(Tabla5[[#This Row],[VENTA MABE 2 SEMANA NOV]:[VENTAS OTROS 2 SEMANA NOV]])</f>
        <v>8</v>
      </c>
      <c r="DA111" s="46">
        <v>20</v>
      </c>
    </row>
    <row r="112" spans="1:105" hidden="1" x14ac:dyDescent="0.3">
      <c r="A112" t="str">
        <f>CONCATENATE(Tabla5[[#This Row],[TIENDA HMPV]],Tabla5[[#This Row],[LINEA]])</f>
        <v>466 - TIENDA MALL DEL SOL 923COCINAS</v>
      </c>
      <c r="B112" t="s">
        <v>231</v>
      </c>
      <c r="C112" s="55" t="s">
        <v>232</v>
      </c>
      <c r="D112" s="55" t="s">
        <v>39</v>
      </c>
      <c r="E112" s="55" t="s">
        <v>233</v>
      </c>
      <c r="F112" s="55" t="s">
        <v>1724</v>
      </c>
      <c r="G112" t="s">
        <v>26</v>
      </c>
      <c r="H112" s="42">
        <f>IFERROR(Tabla5[[#This Row],[VENTAS MABE]]/Tabla5[[#This Row],[CUOTA]],0)</f>
        <v>0.54166666666666663</v>
      </c>
      <c r="I112">
        <v>24</v>
      </c>
      <c r="J112">
        <v>13</v>
      </c>
      <c r="K112">
        <v>13</v>
      </c>
      <c r="L112">
        <v>1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V112" s="42">
        <v>0.5</v>
      </c>
      <c r="W112" s="42">
        <f>IFERROR(Tabla5[[#This Row],[TOTAL VENTA 38 SEMANA]]/Tabla5[[#This Row],[VENTA ACUM 38]],0)</f>
        <v>0.5</v>
      </c>
      <c r="X112" s="42" t="e">
        <f>VLOOKUP(Tabla5[[#This Row],[CLAVE]],[1]!QMI_5_SEMANA_SEP_22[[CLAVE]:[SHARE CADENA S2]],21,0)</f>
        <v>#REF!</v>
      </c>
      <c r="Y112" s="55" t="s">
        <v>734</v>
      </c>
      <c r="Z112" s="46">
        <f>+Tabla5[[#This Row],[VENTA ACUM 38]]+Tabla5[[#This Row],[venta total 39 acum]]</f>
        <v>32</v>
      </c>
      <c r="AA112" s="46">
        <v>10</v>
      </c>
      <c r="AB112" s="46">
        <v>13</v>
      </c>
      <c r="AC112" s="46">
        <v>26</v>
      </c>
      <c r="AD112" s="46">
        <v>6</v>
      </c>
      <c r="AE112" s="46">
        <v>4</v>
      </c>
      <c r="AF112" s="46">
        <v>6</v>
      </c>
      <c r="AG112" s="46">
        <v>14</v>
      </c>
      <c r="AH112" s="42">
        <f>IFERROR(Tabla5[[#This Row],[VENTAS MABE]]/Tabla5[[#This Row],[VENTAS INDURAMA]],0)</f>
        <v>1</v>
      </c>
      <c r="AI112" t="s">
        <v>1675</v>
      </c>
      <c r="AK112" s="42"/>
      <c r="AL112" t="s">
        <v>727</v>
      </c>
      <c r="AM112" s="55" t="s">
        <v>974</v>
      </c>
      <c r="AO112" s="55" t="s">
        <v>419</v>
      </c>
      <c r="AP112">
        <v>21</v>
      </c>
      <c r="AQ112" s="55">
        <v>7</v>
      </c>
      <c r="AR112">
        <v>6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f>SUM(Tabla5[[#This Row],[VENTA MABE 1 SEMANA OCT]:[VENTAS OTROS 1 SEMANA OCT]])</f>
        <v>13</v>
      </c>
      <c r="AY112" s="46">
        <v>23.043481057487408</v>
      </c>
      <c r="AZ112" s="55">
        <v>5</v>
      </c>
      <c r="BA112">
        <v>4</v>
      </c>
      <c r="BB112">
        <v>0</v>
      </c>
      <c r="BC112">
        <v>3</v>
      </c>
      <c r="BD112">
        <v>0</v>
      </c>
      <c r="BE112">
        <v>0</v>
      </c>
      <c r="BF112">
        <v>0</v>
      </c>
      <c r="BG112">
        <f>SUM(Tabla5[[#This Row],[VENTA MABE 2 SEMANA OCT]:[VENTAS OTROS 2 SEMANA OCT]])</f>
        <v>12</v>
      </c>
      <c r="BH112" t="s">
        <v>798</v>
      </c>
      <c r="BI112" s="55" t="s">
        <v>232</v>
      </c>
      <c r="BJ112">
        <v>38.999999999999993</v>
      </c>
      <c r="BK112" s="55">
        <v>6</v>
      </c>
      <c r="BL112">
        <v>3</v>
      </c>
      <c r="BM112">
        <v>0</v>
      </c>
      <c r="BN112">
        <v>2</v>
      </c>
      <c r="BO112">
        <v>0</v>
      </c>
      <c r="BP112">
        <v>0</v>
      </c>
      <c r="BQ112">
        <v>0</v>
      </c>
      <c r="BR112">
        <f>SUM(Tabla5[[#This Row],[VENTA MABE 3 SEMANA OCT]:[VENTAS OTROS 3 SEMANA OCT]])</f>
        <v>11</v>
      </c>
      <c r="BS112" s="42">
        <v>0.4</v>
      </c>
      <c r="BT112" s="55">
        <v>5</v>
      </c>
      <c r="BU112">
        <v>4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f>SUM(Tabla5[[#This Row],[VENTA MABE 4 SEMANA OCT]:[VENTAS OTROS 4 SEMANA OCT]])</f>
        <v>9</v>
      </c>
      <c r="CB112" t="s">
        <v>1679</v>
      </c>
      <c r="CC112" t="s">
        <v>1679</v>
      </c>
      <c r="CD112" t="s">
        <v>1679</v>
      </c>
      <c r="CE112" t="s">
        <v>1679</v>
      </c>
      <c r="CF112" t="s">
        <v>1679</v>
      </c>
      <c r="CG112" t="s">
        <v>1679</v>
      </c>
      <c r="CH112" t="s">
        <v>1679</v>
      </c>
      <c r="CI1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0.51111111111111107</v>
      </c>
      <c r="CJ112" t="s">
        <v>1703</v>
      </c>
      <c r="CK112">
        <v>2</v>
      </c>
      <c r="CL112">
        <v>1</v>
      </c>
      <c r="CM112" t="s">
        <v>1679</v>
      </c>
      <c r="CN112">
        <v>0</v>
      </c>
      <c r="CO112">
        <v>0</v>
      </c>
      <c r="CP112">
        <v>0</v>
      </c>
      <c r="CQ112">
        <v>0</v>
      </c>
      <c r="CR112">
        <f>SUM(Tabla5[[#This Row],[VENTA MABE 1 SEMANA NOV]:[VENTAS OTROS 1 SEMANA NOV]])</f>
        <v>3</v>
      </c>
      <c r="CS112">
        <f>IFERROR(VLOOKUP(Tabla5[[#This Row],[CLAVE]],[2]VENTAS!$F$2:$L$1501,2,0),0)</f>
        <v>7</v>
      </c>
      <c r="CT112">
        <f>IFERROR(VLOOKUP(Tabla5[[#This Row],[CLAVE]],[2]VENTAS!$F$2:$L$1501,3,0),0)</f>
        <v>3</v>
      </c>
      <c r="CU112">
        <f>IFERROR(VLOOKUP(Tabla5[[#This Row],[CLAVE]],[2]VENTAS!$F$2:$L$1501,4,0),0)</f>
        <v>0</v>
      </c>
      <c r="CV112">
        <f>IFERROR(VLOOKUP(Tabla5[[#This Row],[CLAVE]],[2]VENTAS!$F$2:$L$1501,5,0),0)</f>
        <v>1</v>
      </c>
      <c r="CW112">
        <f>IFERROR(VLOOKUP(Tabla5[[#This Row],[CLAVE]],[2]VENTAS!$F$2:$L$1501,6,0),0)</f>
        <v>0</v>
      </c>
      <c r="CX112">
        <f>IFERROR(VLOOKUP(Tabla5[[#This Row],[CLAVE]],[2]VENTAS!$F$2:$L$1501,7,0),0)</f>
        <v>0</v>
      </c>
      <c r="CY112">
        <f>IFERROR(VLOOKUP(Tabla5[[#This Row],[CLAVE]],[2]VENTAS!$F$2:$R$1501,13,0),0)</f>
        <v>0</v>
      </c>
      <c r="CZ112">
        <f>SUM(Tabla5[[#This Row],[VENTA MABE 2 SEMANA NOV]:[VENTAS OTROS 2 SEMANA NOV]])</f>
        <v>11</v>
      </c>
      <c r="DA112" s="46">
        <v>42.304354537969779</v>
      </c>
    </row>
    <row r="113" spans="1:105" hidden="1" x14ac:dyDescent="0.3">
      <c r="A113" t="str">
        <f>CONCATENATE(Tabla5[[#This Row],[TIENDA HMPV]],Tabla5[[#This Row],[LINEA]])</f>
        <v>466 - TIENDA MALL DEL SOL 923EMPOTRE</v>
      </c>
      <c r="B113" t="s">
        <v>231</v>
      </c>
      <c r="C113" s="55" t="s">
        <v>232</v>
      </c>
      <c r="D113" s="55" t="s">
        <v>39</v>
      </c>
      <c r="E113" s="55" t="s">
        <v>233</v>
      </c>
      <c r="F113" s="55" t="s">
        <v>1724</v>
      </c>
      <c r="G113" t="s">
        <v>32</v>
      </c>
      <c r="H113" s="42">
        <f>IFERROR(Tabla5[[#This Row],[VENTAS MABE]]/Tabla5[[#This Row],[CUOTA]],0)</f>
        <v>0</v>
      </c>
      <c r="I113">
        <v>0</v>
      </c>
      <c r="J113">
        <v>7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V113" s="42">
        <v>0.875</v>
      </c>
      <c r="W113" s="42">
        <f>IFERROR(Tabla5[[#This Row],[TOTAL VENTA 38 SEMANA]]/Tabla5[[#This Row],[VENTA ACUM 38]],0)</f>
        <v>0.875</v>
      </c>
      <c r="X113" s="42" t="e">
        <f>VLOOKUP(Tabla5[[#This Row],[CLAVE]],[1]!QMI_5_SEMANA_SEP_22[[CLAVE]:[SHARE CADENA S2]],21,0)</f>
        <v>#REF!</v>
      </c>
      <c r="Y113" s="55" t="s">
        <v>734</v>
      </c>
      <c r="Z113" s="46">
        <f>+Tabla5[[#This Row],[VENTA ACUM 38]]+Tabla5[[#This Row],[venta total 39 acum]]</f>
        <v>13</v>
      </c>
      <c r="AA113" s="46">
        <v>3</v>
      </c>
      <c r="AB113" s="46">
        <v>7</v>
      </c>
      <c r="AC113" s="46">
        <v>8</v>
      </c>
      <c r="AD113" s="46">
        <v>5</v>
      </c>
      <c r="AE113" s="46">
        <v>4</v>
      </c>
      <c r="AF113" s="46">
        <v>5</v>
      </c>
      <c r="AG113" s="46">
        <v>11</v>
      </c>
      <c r="AH113" s="42">
        <f>IFERROR(Tabla5[[#This Row],[VENTAS MABE]]/Tabla5[[#This Row],[VENTAS INDURAMA]],0)</f>
        <v>3.5</v>
      </c>
      <c r="AI113" t="s">
        <v>1675</v>
      </c>
      <c r="AK113" s="42"/>
      <c r="AL113" t="s">
        <v>727</v>
      </c>
      <c r="AM113" s="55" t="s">
        <v>974</v>
      </c>
      <c r="AO113" s="55" t="s">
        <v>419</v>
      </c>
      <c r="AP113">
        <v>4</v>
      </c>
      <c r="AQ113" s="55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f>SUM(Tabla5[[#This Row],[VENTA MABE 1 SEMANA OCT]:[VENTAS OTROS 1 SEMANA OCT]])</f>
        <v>1</v>
      </c>
      <c r="AY113" s="46">
        <v>0</v>
      </c>
      <c r="AZ113" s="55">
        <v>2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f>SUM(Tabla5[[#This Row],[VENTA MABE 2 SEMANA OCT]:[VENTAS OTROS 2 SEMANA OCT]])</f>
        <v>3</v>
      </c>
      <c r="BH113" t="s">
        <v>798</v>
      </c>
      <c r="BI113" s="55" t="s">
        <v>232</v>
      </c>
      <c r="BJ113">
        <v>38.999999999999993</v>
      </c>
      <c r="BK113" s="55">
        <v>2</v>
      </c>
      <c r="BL113">
        <v>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f>SUM(Tabla5[[#This Row],[VENTA MABE 3 SEMANA OCT]:[VENTAS OTROS 3 SEMANA OCT]])</f>
        <v>4</v>
      </c>
      <c r="BS113" s="42">
        <v>0</v>
      </c>
      <c r="BT113" s="55">
        <v>0</v>
      </c>
      <c r="BU113">
        <v>2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f>SUM(Tabla5[[#This Row],[VENTA MABE 4 SEMANA OCT]:[VENTAS OTROS 4 SEMANA OCT]])</f>
        <v>2</v>
      </c>
      <c r="CB113" t="s">
        <v>1679</v>
      </c>
      <c r="CC113" t="s">
        <v>1679</v>
      </c>
      <c r="CD113" t="s">
        <v>1679</v>
      </c>
      <c r="CE113" t="s">
        <v>1679</v>
      </c>
      <c r="CF113" t="s">
        <v>1679</v>
      </c>
      <c r="CG113" t="s">
        <v>1679</v>
      </c>
      <c r="CH113" t="s">
        <v>1679</v>
      </c>
      <c r="CI1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13" t="s">
        <v>1703</v>
      </c>
      <c r="CK113">
        <v>0</v>
      </c>
      <c r="CL113">
        <v>1</v>
      </c>
      <c r="CM113" t="s">
        <v>1679</v>
      </c>
      <c r="CN113">
        <v>0</v>
      </c>
      <c r="CO113">
        <v>0</v>
      </c>
      <c r="CP113">
        <v>0</v>
      </c>
      <c r="CQ113">
        <v>0</v>
      </c>
      <c r="CR113">
        <f>SUM(Tabla5[[#This Row],[VENTA MABE 1 SEMANA NOV]:[VENTAS OTROS 1 SEMANA NOV]])</f>
        <v>1</v>
      </c>
      <c r="CS113">
        <f>IFERROR(VLOOKUP(Tabla5[[#This Row],[CLAVE]],[2]VENTAS!$F$2:$L$1501,2,0),0)</f>
        <v>0</v>
      </c>
      <c r="CT113">
        <f>IFERROR(VLOOKUP(Tabla5[[#This Row],[CLAVE]],[2]VENTAS!$F$2:$L$1501,3,0),0)</f>
        <v>0</v>
      </c>
      <c r="CU113">
        <f>IFERROR(VLOOKUP(Tabla5[[#This Row],[CLAVE]],[2]VENTAS!$F$2:$L$1501,4,0),0)</f>
        <v>0</v>
      </c>
      <c r="CV113">
        <f>IFERROR(VLOOKUP(Tabla5[[#This Row],[CLAVE]],[2]VENTAS!$F$2:$L$1501,5,0),0)</f>
        <v>0</v>
      </c>
      <c r="CW113">
        <f>IFERROR(VLOOKUP(Tabla5[[#This Row],[CLAVE]],[2]VENTAS!$F$2:$L$1501,6,0),0)</f>
        <v>0</v>
      </c>
      <c r="CX113">
        <f>IFERROR(VLOOKUP(Tabla5[[#This Row],[CLAVE]],[2]VENTAS!$F$2:$L$1501,7,0),0)</f>
        <v>0</v>
      </c>
      <c r="CY113">
        <f>IFERROR(VLOOKUP(Tabla5[[#This Row],[CLAVE]],[2]VENTAS!$F$2:$R$1501,13,0),0)</f>
        <v>0</v>
      </c>
      <c r="CZ113">
        <f>SUM(Tabla5[[#This Row],[VENTA MABE 2 SEMANA NOV]:[VENTAS OTROS 2 SEMANA NOV]])</f>
        <v>0</v>
      </c>
      <c r="DA113" s="46">
        <v>0</v>
      </c>
    </row>
    <row r="114" spans="1:105" hidden="1" x14ac:dyDescent="0.3">
      <c r="A114" t="str">
        <f>CONCATENATE(Tabla5[[#This Row],[TIENDA HMPV]],Tabla5[[#This Row],[LINEA]])</f>
        <v>466 - TIENDA MALL DEL SOL 923GLOBALES</v>
      </c>
      <c r="B114" t="s">
        <v>231</v>
      </c>
      <c r="C114" s="55" t="s">
        <v>232</v>
      </c>
      <c r="D114" s="55" t="s">
        <v>39</v>
      </c>
      <c r="E114" s="55" t="s">
        <v>233</v>
      </c>
      <c r="F114" s="55" t="s">
        <v>1724</v>
      </c>
      <c r="G114" t="s">
        <v>27</v>
      </c>
      <c r="H114" s="42">
        <f>IFERROR(Tabla5[[#This Row],[VENTAS MABE]]/Tabla5[[#This Row],[CUOTA]],0)</f>
        <v>1</v>
      </c>
      <c r="I114">
        <v>12</v>
      </c>
      <c r="J114">
        <v>12</v>
      </c>
      <c r="K114">
        <v>2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V114" s="42">
        <v>0.8571428571428571</v>
      </c>
      <c r="W114" s="42">
        <f>IFERROR(Tabla5[[#This Row],[TOTAL VENTA 38 SEMANA]]/Tabla5[[#This Row],[VENTA ACUM 38]],0)</f>
        <v>0.8571428571428571</v>
      </c>
      <c r="X114" s="42" t="e">
        <f>VLOOKUP(Tabla5[[#This Row],[CLAVE]],[1]!QMI_5_SEMANA_SEP_22[[CLAVE]:[SHARE CADENA S2]],21,0)</f>
        <v>#REF!</v>
      </c>
      <c r="Y114" s="55" t="s">
        <v>734</v>
      </c>
      <c r="Z114" s="46">
        <f>+Tabla5[[#This Row],[VENTA ACUM 38]]+Tabla5[[#This Row],[venta total 39 acum]]</f>
        <v>18</v>
      </c>
      <c r="AA114" s="46">
        <v>9</v>
      </c>
      <c r="AB114" s="46">
        <v>12</v>
      </c>
      <c r="AC114" s="46">
        <v>14</v>
      </c>
      <c r="AD114" s="46">
        <v>4</v>
      </c>
      <c r="AE114" s="46">
        <v>4</v>
      </c>
      <c r="AF114" s="46">
        <v>4</v>
      </c>
      <c r="AG114" s="46">
        <v>13</v>
      </c>
      <c r="AH114" s="42">
        <f>IFERROR(Tabla5[[#This Row],[VENTAS MABE]]/Tabla5[[#This Row],[VENTAS INDURAMA]],0)</f>
        <v>6</v>
      </c>
      <c r="AI114" t="s">
        <v>1675</v>
      </c>
      <c r="AK114" s="42"/>
      <c r="AL114" t="s">
        <v>727</v>
      </c>
      <c r="AM114" s="55" t="s">
        <v>974</v>
      </c>
      <c r="AO114" s="55" t="s">
        <v>419</v>
      </c>
      <c r="AP114">
        <v>11</v>
      </c>
      <c r="AQ114" s="55">
        <v>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f>SUM(Tabla5[[#This Row],[VENTA MABE 1 SEMANA OCT]:[VENTAS OTROS 1 SEMANA OCT]])</f>
        <v>3</v>
      </c>
      <c r="AY114" s="46">
        <v>8</v>
      </c>
      <c r="AZ114" s="55">
        <v>6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f>SUM(Tabla5[[#This Row],[VENTA MABE 2 SEMANA OCT]:[VENTAS OTROS 2 SEMANA OCT]])</f>
        <v>6</v>
      </c>
      <c r="BH114" t="s">
        <v>798</v>
      </c>
      <c r="BI114" s="55" t="s">
        <v>232</v>
      </c>
      <c r="BJ114">
        <v>38.999999999999993</v>
      </c>
      <c r="BK114" s="55">
        <v>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f>SUM(Tabla5[[#This Row],[VENTA MABE 3 SEMANA OCT]:[VENTAS OTROS 3 SEMANA OCT]])</f>
        <v>3</v>
      </c>
      <c r="BS114" s="42">
        <v>0</v>
      </c>
      <c r="BT114" s="55">
        <v>4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f>SUM(Tabla5[[#This Row],[VENTA MABE 4 SEMANA OCT]:[VENTAS OTROS 4 SEMANA OCT]])</f>
        <v>4</v>
      </c>
      <c r="CB114" t="s">
        <v>1679</v>
      </c>
      <c r="CC114" t="s">
        <v>1679</v>
      </c>
      <c r="CD114" t="s">
        <v>1679</v>
      </c>
      <c r="CE114" t="s">
        <v>1679</v>
      </c>
      <c r="CF114" t="s">
        <v>1679</v>
      </c>
      <c r="CG114" t="s">
        <v>1679</v>
      </c>
      <c r="CH114" t="s">
        <v>1679</v>
      </c>
      <c r="CI1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4" t="s">
        <v>1703</v>
      </c>
      <c r="CK114">
        <v>2</v>
      </c>
      <c r="CL114">
        <v>0</v>
      </c>
      <c r="CM114" t="s">
        <v>1679</v>
      </c>
      <c r="CN114">
        <v>0</v>
      </c>
      <c r="CO114">
        <v>0</v>
      </c>
      <c r="CP114">
        <v>0</v>
      </c>
      <c r="CQ114">
        <v>0</v>
      </c>
      <c r="CR114">
        <f>SUM(Tabla5[[#This Row],[VENTA MABE 1 SEMANA NOV]:[VENTAS OTROS 1 SEMANA NOV]])</f>
        <v>2</v>
      </c>
      <c r="CS114">
        <f>IFERROR(VLOOKUP(Tabla5[[#This Row],[CLAVE]],[2]VENTAS!$F$2:$L$1501,2,0),0)</f>
        <v>4</v>
      </c>
      <c r="CT114">
        <f>IFERROR(VLOOKUP(Tabla5[[#This Row],[CLAVE]],[2]VENTAS!$F$2:$L$1501,3,0),0)</f>
        <v>1</v>
      </c>
      <c r="CU114">
        <f>IFERROR(VLOOKUP(Tabla5[[#This Row],[CLAVE]],[2]VENTAS!$F$2:$L$1501,4,0),0)</f>
        <v>0</v>
      </c>
      <c r="CV114">
        <f>IFERROR(VLOOKUP(Tabla5[[#This Row],[CLAVE]],[2]VENTAS!$F$2:$L$1501,5,0),0)</f>
        <v>0</v>
      </c>
      <c r="CW114">
        <f>IFERROR(VLOOKUP(Tabla5[[#This Row],[CLAVE]],[2]VENTAS!$F$2:$L$1501,6,0),0)</f>
        <v>0</v>
      </c>
      <c r="CX114">
        <f>IFERROR(VLOOKUP(Tabla5[[#This Row],[CLAVE]],[2]VENTAS!$F$2:$L$1501,7,0),0)</f>
        <v>0</v>
      </c>
      <c r="CY114">
        <f>IFERROR(VLOOKUP(Tabla5[[#This Row],[CLAVE]],[2]VENTAS!$F$2:$R$1501,13,0),0)</f>
        <v>0</v>
      </c>
      <c r="CZ114">
        <f>SUM(Tabla5[[#This Row],[VENTA MABE 2 SEMANA NOV]:[VENTAS OTROS 2 SEMANA NOV]])</f>
        <v>5</v>
      </c>
      <c r="DA114" s="46">
        <v>13.843947850256999</v>
      </c>
    </row>
    <row r="115" spans="1:105" hidden="1" x14ac:dyDescent="0.3">
      <c r="A115" t="str">
        <f>CONCATENATE(Tabla5[[#This Row],[TIENDA HMPV]],Tabla5[[#This Row],[LINEA]])</f>
        <v>466 - TIENDA MALL DEL SOL 923LAVADO</v>
      </c>
      <c r="B115" t="s">
        <v>231</v>
      </c>
      <c r="C115" s="55" t="s">
        <v>232</v>
      </c>
      <c r="D115" s="55" t="s">
        <v>39</v>
      </c>
      <c r="E115" s="55" t="s">
        <v>233</v>
      </c>
      <c r="F115" s="55" t="s">
        <v>1724</v>
      </c>
      <c r="G115" t="s">
        <v>28</v>
      </c>
      <c r="H115" s="42">
        <f>IFERROR(Tabla5[[#This Row],[VENTAS MABE]]/Tabla5[[#This Row],[CUOTA]],0)</f>
        <v>0.61111111111111116</v>
      </c>
      <c r="I115">
        <v>18</v>
      </c>
      <c r="J115">
        <v>11</v>
      </c>
      <c r="K115">
        <v>0</v>
      </c>
      <c r="L115" s="44">
        <v>28</v>
      </c>
      <c r="M115">
        <v>15</v>
      </c>
      <c r="N115">
        <v>14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V115" s="42">
        <v>0.18965517241379309</v>
      </c>
      <c r="W115" s="42">
        <f>IFERROR(Tabla5[[#This Row],[TOTAL VENTA 38 SEMANA]]/Tabla5[[#This Row],[VENTA ACUM 38]],0)</f>
        <v>0.18965517241379309</v>
      </c>
      <c r="X115" s="42" t="e">
        <f>VLOOKUP(Tabla5[[#This Row],[CLAVE]],[1]!QMI_5_SEMANA_SEP_22[[CLAVE]:[SHARE CADENA S2]],21,0)</f>
        <v>#REF!</v>
      </c>
      <c r="Y115" s="55" t="s">
        <v>734</v>
      </c>
      <c r="Z115" s="46">
        <f>+Tabla5[[#This Row],[VENTA ACUM 38]]+Tabla5[[#This Row],[venta total 39 acum]]</f>
        <v>72</v>
      </c>
      <c r="AA115" s="46">
        <v>7</v>
      </c>
      <c r="AB115" s="46">
        <v>11</v>
      </c>
      <c r="AC115" s="46">
        <v>58</v>
      </c>
      <c r="AD115" s="46">
        <v>14</v>
      </c>
      <c r="AE115" s="46">
        <v>4</v>
      </c>
      <c r="AF115" s="46">
        <v>14</v>
      </c>
      <c r="AG115" s="46">
        <v>11</v>
      </c>
      <c r="AH115" s="42">
        <f>IFERROR(Tabla5[[#This Row],[VENTAS MABE]]/Tabla5[[#This Row],[VENTAS INDURAMA]],0)</f>
        <v>0</v>
      </c>
      <c r="AI115" t="s">
        <v>1675</v>
      </c>
      <c r="AK115" s="42"/>
      <c r="AL115" t="s">
        <v>727</v>
      </c>
      <c r="AM115" s="55" t="s">
        <v>974</v>
      </c>
      <c r="AO115" s="55" t="s">
        <v>419</v>
      </c>
      <c r="AP115">
        <v>37</v>
      </c>
      <c r="AQ115" s="55">
        <v>6</v>
      </c>
      <c r="AR115">
        <v>0</v>
      </c>
      <c r="AS115">
        <v>6</v>
      </c>
      <c r="AT115">
        <v>2</v>
      </c>
      <c r="AU115">
        <v>4</v>
      </c>
      <c r="AV115">
        <v>0</v>
      </c>
      <c r="AW115">
        <v>0</v>
      </c>
      <c r="AX115">
        <f>SUM(Tabla5[[#This Row],[VENTA MABE 1 SEMANA OCT]:[VENTAS OTROS 1 SEMANA OCT]])</f>
        <v>18</v>
      </c>
      <c r="AY115" s="46">
        <v>14.940421381277416</v>
      </c>
      <c r="AZ115" s="55">
        <v>5</v>
      </c>
      <c r="BA115">
        <v>0</v>
      </c>
      <c r="BB115">
        <v>8</v>
      </c>
      <c r="BC115">
        <v>3</v>
      </c>
      <c r="BD115">
        <v>7</v>
      </c>
      <c r="BE115">
        <v>0</v>
      </c>
      <c r="BF115">
        <v>0</v>
      </c>
      <c r="BG115">
        <f>SUM(Tabla5[[#This Row],[VENTA MABE 2 SEMANA OCT]:[VENTAS OTROS 2 SEMANA OCT]])</f>
        <v>23</v>
      </c>
      <c r="BH115" t="s">
        <v>798</v>
      </c>
      <c r="BI115" s="55" t="s">
        <v>232</v>
      </c>
      <c r="BJ115">
        <v>38.999999999999993</v>
      </c>
      <c r="BK115" s="55">
        <v>4</v>
      </c>
      <c r="BL115">
        <v>0</v>
      </c>
      <c r="BM115">
        <v>7</v>
      </c>
      <c r="BN115">
        <v>3</v>
      </c>
      <c r="BO115">
        <v>4</v>
      </c>
      <c r="BP115">
        <v>0</v>
      </c>
      <c r="BQ115">
        <v>0</v>
      </c>
      <c r="BR115">
        <f>SUM(Tabla5[[#This Row],[VENTA MABE 3 SEMANA OCT]:[VENTAS OTROS 3 SEMANA OCT]])</f>
        <v>18</v>
      </c>
      <c r="BS115" s="42">
        <v>0.12</v>
      </c>
      <c r="BT115" s="55">
        <v>2</v>
      </c>
      <c r="BU115">
        <v>0</v>
      </c>
      <c r="BV115">
        <v>4</v>
      </c>
      <c r="BW115">
        <v>2</v>
      </c>
      <c r="BX115">
        <v>2</v>
      </c>
      <c r="BY115">
        <v>0</v>
      </c>
      <c r="BZ115">
        <v>0</v>
      </c>
      <c r="CA115">
        <f>SUM(Tabla5[[#This Row],[VENTA MABE 4 SEMANA OCT]:[VENTAS OTROS 4 SEMANA OCT]])</f>
        <v>10</v>
      </c>
      <c r="CB115" t="s">
        <v>1698</v>
      </c>
      <c r="CI11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0.24637681159420291</v>
      </c>
      <c r="CJ115" t="s">
        <v>1701</v>
      </c>
      <c r="CK115">
        <v>0</v>
      </c>
      <c r="CL115">
        <v>0</v>
      </c>
      <c r="CM115">
        <v>1</v>
      </c>
      <c r="CN115">
        <v>1</v>
      </c>
      <c r="CO115">
        <v>1</v>
      </c>
      <c r="CP115">
        <v>0</v>
      </c>
      <c r="CQ115">
        <v>0</v>
      </c>
      <c r="CR115">
        <f>SUM(Tabla5[[#This Row],[VENTA MABE 1 SEMANA NOV]:[VENTAS OTROS 1 SEMANA NOV]])</f>
        <v>3</v>
      </c>
      <c r="CS115">
        <f>IFERROR(VLOOKUP(Tabla5[[#This Row],[CLAVE]],[2]VENTAS!$F$2:$L$1501,2,0),0)</f>
        <v>2</v>
      </c>
      <c r="CT115">
        <f>IFERROR(VLOOKUP(Tabla5[[#This Row],[CLAVE]],[2]VENTAS!$F$2:$L$1501,3,0),0)</f>
        <v>0</v>
      </c>
      <c r="CU115">
        <f>IFERROR(VLOOKUP(Tabla5[[#This Row],[CLAVE]],[2]VENTAS!$F$2:$L$1501,4,0),0)</f>
        <v>6</v>
      </c>
      <c r="CV115">
        <f>IFERROR(VLOOKUP(Tabla5[[#This Row],[CLAVE]],[2]VENTAS!$F$2:$L$1501,5,0),0)</f>
        <v>4</v>
      </c>
      <c r="CW115">
        <f>IFERROR(VLOOKUP(Tabla5[[#This Row],[CLAVE]],[2]VENTAS!$F$2:$L$1501,6,0),0)</f>
        <v>3</v>
      </c>
      <c r="CX115">
        <f>IFERROR(VLOOKUP(Tabla5[[#This Row],[CLAVE]],[2]VENTAS!$F$2:$L$1501,7,0),0)</f>
        <v>0</v>
      </c>
      <c r="CY115">
        <f>IFERROR(VLOOKUP(Tabla5[[#This Row],[CLAVE]],[2]VENTAS!$F$2:$R$1501,13,0),0)</f>
        <v>0</v>
      </c>
      <c r="CZ115">
        <f>SUM(Tabla5[[#This Row],[VENTA MABE 2 SEMANA NOV]:[VENTAS OTROS 2 SEMANA NOV]])</f>
        <v>15</v>
      </c>
      <c r="DA115" s="46">
        <v>23.749728588385047</v>
      </c>
    </row>
    <row r="116" spans="1:105" hidden="1" x14ac:dyDescent="0.3">
      <c r="A116" t="str">
        <f>CONCATENATE(Tabla5[[#This Row],[TIENDA HMPV]],Tabla5[[#This Row],[LINEA]])</f>
        <v>466 - TIENDA MALL DEL SOL 923REFRIGERACIÓN</v>
      </c>
      <c r="B116" t="s">
        <v>231</v>
      </c>
      <c r="C116" s="55" t="s">
        <v>232</v>
      </c>
      <c r="D116" s="55" t="s">
        <v>39</v>
      </c>
      <c r="E116" s="55" t="s">
        <v>233</v>
      </c>
      <c r="F116" s="55" t="s">
        <v>1724</v>
      </c>
      <c r="G116" t="s">
        <v>29</v>
      </c>
      <c r="H116" s="42">
        <f>IFERROR(Tabla5[[#This Row],[VENTAS MABE]]/Tabla5[[#This Row],[CUOTA]],0)</f>
        <v>0.6</v>
      </c>
      <c r="I116">
        <v>20</v>
      </c>
      <c r="J116">
        <v>12</v>
      </c>
      <c r="K116">
        <v>12</v>
      </c>
      <c r="L116" s="44">
        <v>13</v>
      </c>
      <c r="M116">
        <v>5</v>
      </c>
      <c r="N116">
        <v>11</v>
      </c>
      <c r="O116">
        <v>4</v>
      </c>
      <c r="P116">
        <v>0</v>
      </c>
      <c r="Q116">
        <v>0</v>
      </c>
      <c r="R116">
        <v>0</v>
      </c>
      <c r="S116">
        <v>0</v>
      </c>
      <c r="T116">
        <v>0</v>
      </c>
      <c r="V116" s="42">
        <v>0.25</v>
      </c>
      <c r="W116" s="42">
        <f>IFERROR(Tabla5[[#This Row],[TOTAL VENTA 38 SEMANA]]/Tabla5[[#This Row],[VENTA ACUM 38]],0)</f>
        <v>0.25</v>
      </c>
      <c r="X116" s="42" t="e">
        <f>VLOOKUP(Tabla5[[#This Row],[CLAVE]],[1]!QMI_5_SEMANA_SEP_22[[CLAVE]:[SHARE CADENA S2]],21,0)</f>
        <v>#REF!</v>
      </c>
      <c r="Y116" s="55" t="s">
        <v>734</v>
      </c>
      <c r="Z116" s="46">
        <f>+Tabla5[[#This Row],[VENTA ACUM 38]]+Tabla5[[#This Row],[venta total 39 acum]]</f>
        <v>57</v>
      </c>
      <c r="AA116" s="46">
        <v>10</v>
      </c>
      <c r="AB116" s="46">
        <v>12</v>
      </c>
      <c r="AC116" s="46">
        <v>48</v>
      </c>
      <c r="AD116" s="46">
        <v>9</v>
      </c>
      <c r="AE116" s="46">
        <v>4</v>
      </c>
      <c r="AF116" s="46">
        <v>9</v>
      </c>
      <c r="AG116" s="46">
        <v>14</v>
      </c>
      <c r="AH116" s="42">
        <f>IFERROR(Tabla5[[#This Row],[VENTAS MABE]]/Tabla5[[#This Row],[VENTAS INDURAMA]],0)</f>
        <v>1</v>
      </c>
      <c r="AI116" t="s">
        <v>1675</v>
      </c>
      <c r="AK116" s="42"/>
      <c r="AL116" t="s">
        <v>727</v>
      </c>
      <c r="AM116" s="55" t="s">
        <v>974</v>
      </c>
      <c r="AO116" s="55" t="s">
        <v>419</v>
      </c>
      <c r="AP116">
        <v>35</v>
      </c>
      <c r="AQ116" s="55">
        <v>2</v>
      </c>
      <c r="AR116">
        <v>4</v>
      </c>
      <c r="AS116">
        <v>8</v>
      </c>
      <c r="AT116">
        <v>1</v>
      </c>
      <c r="AU116">
        <v>2</v>
      </c>
      <c r="AV116">
        <v>1</v>
      </c>
      <c r="AW116">
        <v>0</v>
      </c>
      <c r="AX116">
        <f>SUM(Tabla5[[#This Row],[VENTA MABE 1 SEMANA OCT]:[VENTAS OTROS 1 SEMANA OCT]])</f>
        <v>18</v>
      </c>
      <c r="AY116" s="46">
        <v>13.944789156332899</v>
      </c>
      <c r="AZ116" s="55">
        <v>1</v>
      </c>
      <c r="BA116">
        <v>5</v>
      </c>
      <c r="BB116">
        <v>6</v>
      </c>
      <c r="BC116">
        <v>0</v>
      </c>
      <c r="BD116">
        <v>4</v>
      </c>
      <c r="BE116">
        <v>1</v>
      </c>
      <c r="BF116">
        <v>0</v>
      </c>
      <c r="BG116">
        <f>SUM(Tabla5[[#This Row],[VENTA MABE 2 SEMANA OCT]:[VENTAS OTROS 2 SEMANA OCT]])</f>
        <v>17</v>
      </c>
      <c r="BH116" t="s">
        <v>798</v>
      </c>
      <c r="BI116" s="55" t="s">
        <v>232</v>
      </c>
      <c r="BJ116">
        <v>38.999999999999993</v>
      </c>
      <c r="BK116" s="55">
        <v>2</v>
      </c>
      <c r="BL116">
        <v>2</v>
      </c>
      <c r="BM116">
        <v>4</v>
      </c>
      <c r="BN116">
        <v>0</v>
      </c>
      <c r="BO116">
        <v>3</v>
      </c>
      <c r="BP116">
        <v>1</v>
      </c>
      <c r="BQ116">
        <v>0</v>
      </c>
      <c r="BR116">
        <f>SUM(Tabla5[[#This Row],[VENTA MABE 3 SEMANA OCT]:[VENTAS OTROS 3 SEMANA OCT]])</f>
        <v>12</v>
      </c>
      <c r="BS116" s="42">
        <v>0.2</v>
      </c>
      <c r="BT116" s="55">
        <v>3</v>
      </c>
      <c r="BU116">
        <v>1</v>
      </c>
      <c r="BV116">
        <v>3</v>
      </c>
      <c r="BW116">
        <v>0</v>
      </c>
      <c r="BX116">
        <v>1</v>
      </c>
      <c r="BY116">
        <v>1</v>
      </c>
      <c r="BZ116">
        <v>0</v>
      </c>
      <c r="CA116">
        <f>SUM(Tabla5[[#This Row],[VENTA MABE 4 SEMANA OCT]:[VENTAS OTROS 4 SEMANA OCT]])</f>
        <v>9</v>
      </c>
      <c r="CB116" t="s">
        <v>1698</v>
      </c>
      <c r="CI11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0.14285714285714285</v>
      </c>
      <c r="CJ116" t="s">
        <v>1701</v>
      </c>
      <c r="CK116">
        <v>1</v>
      </c>
      <c r="CL116">
        <v>3</v>
      </c>
      <c r="CM116">
        <v>1</v>
      </c>
      <c r="CN116">
        <v>0</v>
      </c>
      <c r="CO116">
        <v>1</v>
      </c>
      <c r="CP116">
        <v>1</v>
      </c>
      <c r="CQ116">
        <v>0</v>
      </c>
      <c r="CR116">
        <f>SUM(Tabla5[[#This Row],[VENTA MABE 1 SEMANA NOV]:[VENTAS OTROS 1 SEMANA NOV]])</f>
        <v>7</v>
      </c>
      <c r="CS116">
        <f>IFERROR(VLOOKUP(Tabla5[[#This Row],[CLAVE]],[2]VENTAS!$F$2:$L$1501,2,0),0)</f>
        <v>5</v>
      </c>
      <c r="CT116">
        <f>IFERROR(VLOOKUP(Tabla5[[#This Row],[CLAVE]],[2]VENTAS!$F$2:$L$1501,3,0),0)</f>
        <v>1</v>
      </c>
      <c r="CU116">
        <f>IFERROR(VLOOKUP(Tabla5[[#This Row],[CLAVE]],[2]VENTAS!$F$2:$L$1501,4,0),0)</f>
        <v>3</v>
      </c>
      <c r="CV116">
        <f>IFERROR(VLOOKUP(Tabla5[[#This Row],[CLAVE]],[2]VENTAS!$F$2:$L$1501,5,0),0)</f>
        <v>1</v>
      </c>
      <c r="CW116">
        <f>IFERROR(VLOOKUP(Tabla5[[#This Row],[CLAVE]],[2]VENTAS!$F$2:$L$1501,6,0),0)</f>
        <v>3</v>
      </c>
      <c r="CX116">
        <f>IFERROR(VLOOKUP(Tabla5[[#This Row],[CLAVE]],[2]VENTAS!$F$2:$L$1501,7,0),0)</f>
        <v>1</v>
      </c>
      <c r="CY116">
        <f>IFERROR(VLOOKUP(Tabla5[[#This Row],[CLAVE]],[2]VENTAS!$F$2:$R$1501,13,0),0)</f>
        <v>0</v>
      </c>
      <c r="CZ116">
        <f>SUM(Tabla5[[#This Row],[VENTA MABE 2 SEMANA NOV]:[VENTAS OTROS 2 SEMANA NOV]])</f>
        <v>14</v>
      </c>
      <c r="DA116" s="46">
        <v>25</v>
      </c>
    </row>
    <row r="117" spans="1:105" hidden="1" x14ac:dyDescent="0.3">
      <c r="A117" t="str">
        <f>CONCATENATE(Tabla5[[#This Row],[TIENDA HMPV]],Tabla5[[#This Row],[LINEA]])</f>
        <v>498 - MILAGROAIRES</v>
      </c>
      <c r="B117" t="s">
        <v>702</v>
      </c>
      <c r="C117" s="55" t="s">
        <v>647</v>
      </c>
      <c r="D117" s="55" t="s">
        <v>23</v>
      </c>
      <c r="E117" s="55" t="s">
        <v>703</v>
      </c>
      <c r="F117" s="55" t="s">
        <v>1724</v>
      </c>
      <c r="G117" t="s">
        <v>25</v>
      </c>
      <c r="H117" s="42">
        <f>IFERROR(Tabla5[[#This Row],[VENTAS MABE]]/Tabla5[[#This Row],[CUOTA]],0)</f>
        <v>0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V117" s="42">
        <v>0</v>
      </c>
      <c r="W117" s="42">
        <f>IFERROR(Tabla5[[#This Row],[TOTAL VENTA 38 SEMANA]]/Tabla5[[#This Row],[VENTA ACUM 38]],0)</f>
        <v>0</v>
      </c>
      <c r="X117" s="42">
        <v>0</v>
      </c>
      <c r="Y117" s="55" t="s">
        <v>724</v>
      </c>
      <c r="Z117" s="46">
        <f>+Tabla5[[#This Row],[VENTA ACUM 38]]+Tabla5[[#This Row],[venta total 39 acum]]</f>
        <v>0</v>
      </c>
      <c r="AA117" s="46">
        <v>0</v>
      </c>
      <c r="AB117" s="46">
        <v>0</v>
      </c>
      <c r="AC117" s="46">
        <v>0</v>
      </c>
      <c r="AD117" s="46">
        <v>0</v>
      </c>
      <c r="AE117" s="46">
        <f>VLOOKUP(Tabla5[[#This Row],[CLAVE]],'[1]QMI 5 SEMANA SEP-22'!$A$308:$I$1294,9,0)</f>
        <v>0</v>
      </c>
      <c r="AF117" s="46">
        <v>0</v>
      </c>
      <c r="AG117" s="46">
        <v>0</v>
      </c>
      <c r="AH117" s="42">
        <f>IFERROR(Tabla5[[#This Row],[VENTAS MABE]]/Tabla5[[#This Row],[VENTAS INDURAMA]],0)</f>
        <v>0</v>
      </c>
      <c r="AI117" t="s">
        <v>1675</v>
      </c>
      <c r="AK117" s="42"/>
      <c r="AL117" t="s">
        <v>727</v>
      </c>
      <c r="AM117" s="55" t="s">
        <v>1008</v>
      </c>
      <c r="AO117" s="55" t="s">
        <v>435</v>
      </c>
      <c r="AP117">
        <v>0</v>
      </c>
      <c r="AQ117" s="55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f>SUM(Tabla5[[#This Row],[VENTA MABE 1 SEMANA OCT]:[VENTAS OTROS 1 SEMANA OCT]])</f>
        <v>0</v>
      </c>
      <c r="AY117" s="46">
        <v>3.7777777777777777</v>
      </c>
      <c r="AZ117" s="55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f>SUM(Tabla5[[#This Row],[VENTA MABE 2 SEMANA OCT]:[VENTAS OTROS 2 SEMANA OCT]])</f>
        <v>1</v>
      </c>
      <c r="BH117" t="s">
        <v>798</v>
      </c>
      <c r="BI117" s="55" t="s">
        <v>647</v>
      </c>
      <c r="BJ117">
        <v>15</v>
      </c>
      <c r="BK117" s="55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f>SUM(Tabla5[[#This Row],[VENTA MABE 3 SEMANA OCT]:[VENTAS OTROS 3 SEMANA OCT]])</f>
        <v>0</v>
      </c>
      <c r="BS117" s="42">
        <v>0.22</v>
      </c>
      <c r="BT117" s="55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f>SUM(Tabla5[[#This Row],[VENTA MABE 4 SEMANA OCT]:[VENTAS OTROS 4 SEMANA OCT]])</f>
        <v>1</v>
      </c>
      <c r="CI1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7" t="s">
        <v>1703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SUM(Tabla5[[#This Row],[VENTA MABE 1 SEMANA NOV]:[VENTAS OTROS 1 SEMANA NOV]])</f>
        <v>0</v>
      </c>
      <c r="CS117">
        <f>IFERROR(VLOOKUP(Tabla5[[#This Row],[CLAVE]],[2]VENTAS!$F$2:$L$1501,2,0),0)</f>
        <v>0</v>
      </c>
      <c r="CT117">
        <f>IFERROR(VLOOKUP(Tabla5[[#This Row],[CLAVE]],[2]VENTAS!$F$2:$L$1501,3,0),0)</f>
        <v>0</v>
      </c>
      <c r="CU117">
        <f>IFERROR(VLOOKUP(Tabla5[[#This Row],[CLAVE]],[2]VENTAS!$F$2:$L$1501,4,0),0)</f>
        <v>0</v>
      </c>
      <c r="CV117">
        <f>IFERROR(VLOOKUP(Tabla5[[#This Row],[CLAVE]],[2]VENTAS!$F$2:$L$1501,5,0),0)</f>
        <v>0</v>
      </c>
      <c r="CW117">
        <f>IFERROR(VLOOKUP(Tabla5[[#This Row],[CLAVE]],[2]VENTAS!$F$2:$L$1501,6,0),0)</f>
        <v>0</v>
      </c>
      <c r="CX117">
        <f>IFERROR(VLOOKUP(Tabla5[[#This Row],[CLAVE]],[2]VENTAS!$F$2:$L$1501,7,0),0)</f>
        <v>0</v>
      </c>
      <c r="CY117">
        <f>IFERROR(VLOOKUP(Tabla5[[#This Row],[CLAVE]],[2]VENTAS!$F$2:$R$1501,13,0),0)</f>
        <v>0</v>
      </c>
      <c r="CZ117">
        <f>SUM(Tabla5[[#This Row],[VENTA MABE 2 SEMANA NOV]:[VENTAS OTROS 2 SEMANA NOV]])</f>
        <v>0</v>
      </c>
      <c r="DA117" s="46">
        <v>6.2962962962962967</v>
      </c>
    </row>
    <row r="118" spans="1:105" hidden="1" x14ac:dyDescent="0.3">
      <c r="A118" t="str">
        <f>CONCATENATE(Tabla5[[#This Row],[TIENDA HMPV]],Tabla5[[#This Row],[LINEA]])</f>
        <v>498 - MILAGROCOCINAS</v>
      </c>
      <c r="B118" t="s">
        <v>702</v>
      </c>
      <c r="C118" s="55" t="s">
        <v>647</v>
      </c>
      <c r="D118" s="55" t="s">
        <v>23</v>
      </c>
      <c r="E118" s="55" t="s">
        <v>703</v>
      </c>
      <c r="F118" s="55" t="s">
        <v>1724</v>
      </c>
      <c r="G118" t="s">
        <v>26</v>
      </c>
      <c r="H118" s="42">
        <f>IFERROR(Tabla5[[#This Row],[VENTAS MABE]]/Tabla5[[#This Row],[CUOTA]],0)</f>
        <v>0.6</v>
      </c>
      <c r="I118">
        <v>10</v>
      </c>
      <c r="J118">
        <v>6</v>
      </c>
      <c r="K118">
        <v>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V118" s="42">
        <v>0.66666666666666663</v>
      </c>
      <c r="W118" s="42">
        <f>IFERROR(Tabla5[[#This Row],[TOTAL VENTA 38 SEMANA]]/Tabla5[[#This Row],[VENTA ACUM 38]],0)</f>
        <v>0.66666666666666663</v>
      </c>
      <c r="X118" s="42">
        <v>0</v>
      </c>
      <c r="Y118" s="55" t="s">
        <v>724</v>
      </c>
      <c r="Z118" s="46">
        <f>+Tabla5[[#This Row],[VENTA ACUM 38]]+Tabla5[[#This Row],[venta total 39 acum]]</f>
        <v>10</v>
      </c>
      <c r="AA118" s="46">
        <v>6</v>
      </c>
      <c r="AB118" s="46">
        <v>6</v>
      </c>
      <c r="AC118" s="46">
        <v>9</v>
      </c>
      <c r="AD118" s="46">
        <v>1</v>
      </c>
      <c r="AE118" s="46">
        <f>VLOOKUP(Tabla5[[#This Row],[CLAVE]],'[1]QMI 5 SEMANA SEP-22'!$A$308:$I$1294,9,0)</f>
        <v>1</v>
      </c>
      <c r="AF118" s="46">
        <v>1</v>
      </c>
      <c r="AG118" s="46">
        <v>8</v>
      </c>
      <c r="AH118" s="42">
        <f>IFERROR(Tabla5[[#This Row],[VENTAS MABE]]/Tabla5[[#This Row],[VENTAS INDURAMA]],0)</f>
        <v>2</v>
      </c>
      <c r="AI118" t="s">
        <v>1675</v>
      </c>
      <c r="AJ118">
        <v>0.7</v>
      </c>
      <c r="AK118" s="42">
        <v>0.63639999999999997</v>
      </c>
      <c r="AL118" t="s">
        <v>727</v>
      </c>
      <c r="AM118" s="55" t="s">
        <v>1008</v>
      </c>
      <c r="AO118" s="55" t="s">
        <v>435</v>
      </c>
      <c r="AP118">
        <v>9</v>
      </c>
      <c r="AQ118" s="55">
        <v>4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f>SUM(Tabla5[[#This Row],[VENTA MABE 1 SEMANA OCT]:[VENTAS OTROS 1 SEMANA OCT]])</f>
        <v>5</v>
      </c>
      <c r="AY118" s="46">
        <v>11.516667248402975</v>
      </c>
      <c r="AZ118" s="55">
        <v>5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f>SUM(Tabla5[[#This Row],[VENTA MABE 2 SEMANA OCT]:[VENTAS OTROS 2 SEMANA OCT]])</f>
        <v>5</v>
      </c>
      <c r="BH118" t="s">
        <v>798</v>
      </c>
      <c r="BI118" s="55" t="s">
        <v>647</v>
      </c>
      <c r="BJ118">
        <v>15</v>
      </c>
      <c r="BK118" s="55">
        <v>1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f>SUM(Tabla5[[#This Row],[VENTA MABE 3 SEMANA OCT]:[VENTAS OTROS 3 SEMANA OCT]])</f>
        <v>2</v>
      </c>
      <c r="BS118" s="42">
        <v>0.45</v>
      </c>
      <c r="BT118" s="55">
        <v>3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f>SUM(Tabla5[[#This Row],[VENTA MABE 4 SEMANA OCT]:[VENTAS OTROS 4 SEMANA OCT]])</f>
        <v>4</v>
      </c>
      <c r="CI1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0.8125</v>
      </c>
      <c r="CJ118" t="s">
        <v>1703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SUM(Tabla5[[#This Row],[VENTA MABE 1 SEMANA NOV]:[VENTAS OTROS 1 SEMANA NOV]])</f>
        <v>1</v>
      </c>
      <c r="CS118">
        <f>IFERROR(VLOOKUP(Tabla5[[#This Row],[CLAVE]],[2]VENTAS!$F$2:$L$1501,2,0),0)</f>
        <v>1</v>
      </c>
      <c r="CT118">
        <f>IFERROR(VLOOKUP(Tabla5[[#This Row],[CLAVE]],[2]VENTAS!$F$2:$L$1501,3,0),0)</f>
        <v>0</v>
      </c>
      <c r="CU118">
        <f>IFERROR(VLOOKUP(Tabla5[[#This Row],[CLAVE]],[2]VENTAS!$F$2:$L$1501,4,0),0)</f>
        <v>0</v>
      </c>
      <c r="CV118">
        <f>IFERROR(VLOOKUP(Tabla5[[#This Row],[CLAVE]],[2]VENTAS!$F$2:$L$1501,5,0),0)</f>
        <v>0</v>
      </c>
      <c r="CW118">
        <f>IFERROR(VLOOKUP(Tabla5[[#This Row],[CLAVE]],[2]VENTAS!$F$2:$L$1501,6,0),0)</f>
        <v>0</v>
      </c>
      <c r="CX118">
        <f>IFERROR(VLOOKUP(Tabla5[[#This Row],[CLAVE]],[2]VENTAS!$F$2:$L$1501,7,0),0)</f>
        <v>0</v>
      </c>
      <c r="CY118">
        <f>IFERROR(VLOOKUP(Tabla5[[#This Row],[CLAVE]],[2]VENTAS!$F$2:$R$1501,13,0),0)</f>
        <v>0</v>
      </c>
      <c r="CZ118">
        <f>SUM(Tabla5[[#This Row],[VENTA MABE 2 SEMANA NOV]:[VENTAS OTROS 2 SEMANA NOV]])</f>
        <v>1</v>
      </c>
      <c r="DA118" s="46">
        <v>29</v>
      </c>
    </row>
    <row r="119" spans="1:105" hidden="1" x14ac:dyDescent="0.3">
      <c r="A119" t="str">
        <f>CONCATENATE(Tabla5[[#This Row],[TIENDA HMPV]],Tabla5[[#This Row],[LINEA]])</f>
        <v>498 - MILAGROEMPOTRE</v>
      </c>
      <c r="B119" t="s">
        <v>702</v>
      </c>
      <c r="C119" s="55" t="s">
        <v>647</v>
      </c>
      <c r="D119" s="55" t="s">
        <v>23</v>
      </c>
      <c r="E119" s="55" t="s">
        <v>703</v>
      </c>
      <c r="F119" s="55" t="s">
        <v>1724</v>
      </c>
      <c r="G119" t="s">
        <v>32</v>
      </c>
      <c r="H119" s="42">
        <f>IFERROR(Tabla5[[#This Row],[VENTAS MABE]]/Tabla5[[#This Row],[CUOTA]],0)</f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 s="42">
        <v>0</v>
      </c>
      <c r="W119" s="42">
        <f>IFERROR(Tabla5[[#This Row],[TOTAL VENTA 38 SEMANA]]/Tabla5[[#This Row],[VENTA ACUM 38]],0)</f>
        <v>0</v>
      </c>
      <c r="X119" s="42">
        <v>0</v>
      </c>
      <c r="Y119" s="55" t="s">
        <v>724</v>
      </c>
      <c r="Z119" s="46">
        <f>+Tabla5[[#This Row],[VENTA ACUM 38]]+Tabla5[[#This Row],[venta total 39 acum]]</f>
        <v>0</v>
      </c>
      <c r="AA119" s="46">
        <v>0</v>
      </c>
      <c r="AB119" s="46">
        <v>0</v>
      </c>
      <c r="AC119" s="46">
        <v>0</v>
      </c>
      <c r="AD119" s="46">
        <v>0</v>
      </c>
      <c r="AE119" s="46">
        <f>VLOOKUP(Tabla5[[#This Row],[CLAVE]],'[1]QMI 5 SEMANA SEP-22'!$A$308:$I$1294,9,0)</f>
        <v>0</v>
      </c>
      <c r="AF119" s="46">
        <v>0</v>
      </c>
      <c r="AG119" s="46">
        <v>0</v>
      </c>
      <c r="AH119" s="42">
        <f>IFERROR(Tabla5[[#This Row],[VENTAS MABE]]/Tabla5[[#This Row],[VENTAS INDURAMA]],0)</f>
        <v>0</v>
      </c>
      <c r="AI119" t="s">
        <v>1675</v>
      </c>
      <c r="AK119" s="42"/>
      <c r="AL119" t="s">
        <v>727</v>
      </c>
      <c r="AM119" s="55" t="s">
        <v>1008</v>
      </c>
      <c r="AO119" s="55" t="s">
        <v>435</v>
      </c>
      <c r="AP119">
        <v>0</v>
      </c>
      <c r="AQ119" s="55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f>SUM(Tabla5[[#This Row],[VENTA MABE 1 SEMANA OCT]:[VENTAS OTROS 1 SEMANA OCT]])</f>
        <v>0</v>
      </c>
      <c r="AY119" s="46">
        <v>0</v>
      </c>
      <c r="AZ119" s="55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f>SUM(Tabla5[[#This Row],[VENTA MABE 2 SEMANA OCT]:[VENTAS OTROS 2 SEMANA OCT]])</f>
        <v>0</v>
      </c>
      <c r="BH119" t="s">
        <v>798</v>
      </c>
      <c r="BI119" s="55" t="s">
        <v>647</v>
      </c>
      <c r="BJ119">
        <v>15</v>
      </c>
      <c r="BK119" s="55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f>SUM(Tabla5[[#This Row],[VENTA MABE 3 SEMANA OCT]:[VENTAS OTROS 3 SEMANA OCT]])</f>
        <v>0</v>
      </c>
      <c r="BS119" s="42">
        <v>0</v>
      </c>
      <c r="BT119" s="55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f>SUM(Tabla5[[#This Row],[VENTA MABE 4 SEMANA OCT]:[VENTAS OTROS 4 SEMANA OCT]])</f>
        <v>0</v>
      </c>
      <c r="CI1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9" s="66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SUM(Tabla5[[#This Row],[VENTA MABE 1 SEMANA NOV]:[VENTAS OTROS 1 SEMANA NOV]])</f>
        <v>0</v>
      </c>
      <c r="CS119">
        <f>IFERROR(VLOOKUP(Tabla5[[#This Row],[CLAVE]],[2]VENTAS!$F$2:$L$1501,2,0),0)</f>
        <v>0</v>
      </c>
      <c r="CT119">
        <f>IFERROR(VLOOKUP(Tabla5[[#This Row],[CLAVE]],[2]VENTAS!$F$2:$L$1501,3,0),0)</f>
        <v>0</v>
      </c>
      <c r="CU119">
        <f>IFERROR(VLOOKUP(Tabla5[[#This Row],[CLAVE]],[2]VENTAS!$F$2:$L$1501,4,0),0)</f>
        <v>0</v>
      </c>
      <c r="CV119">
        <f>IFERROR(VLOOKUP(Tabla5[[#This Row],[CLAVE]],[2]VENTAS!$F$2:$L$1501,5,0),0)</f>
        <v>0</v>
      </c>
      <c r="CW119">
        <f>IFERROR(VLOOKUP(Tabla5[[#This Row],[CLAVE]],[2]VENTAS!$F$2:$L$1501,6,0),0)</f>
        <v>0</v>
      </c>
      <c r="CX119">
        <f>IFERROR(VLOOKUP(Tabla5[[#This Row],[CLAVE]],[2]VENTAS!$F$2:$L$1501,7,0),0)</f>
        <v>0</v>
      </c>
      <c r="CY119">
        <f>IFERROR(VLOOKUP(Tabla5[[#This Row],[CLAVE]],[2]VENTAS!$F$2:$R$1501,13,0),0)</f>
        <v>0</v>
      </c>
      <c r="CZ119">
        <f>SUM(Tabla5[[#This Row],[VENTA MABE 2 SEMANA NOV]:[VENTAS OTROS 2 SEMANA NOV]])</f>
        <v>0</v>
      </c>
      <c r="DA119" s="46">
        <v>0</v>
      </c>
    </row>
    <row r="120" spans="1:105" hidden="1" x14ac:dyDescent="0.3">
      <c r="A120" t="str">
        <f>CONCATENATE(Tabla5[[#This Row],[TIENDA HMPV]],Tabla5[[#This Row],[LINEA]])</f>
        <v>498 - MILAGROGLOBALES</v>
      </c>
      <c r="B120" t="s">
        <v>702</v>
      </c>
      <c r="C120" s="55" t="s">
        <v>647</v>
      </c>
      <c r="D120" s="55" t="s">
        <v>23</v>
      </c>
      <c r="E120" s="55" t="s">
        <v>703</v>
      </c>
      <c r="F120" s="55" t="s">
        <v>1724</v>
      </c>
      <c r="G120" t="s">
        <v>27</v>
      </c>
      <c r="H120" s="42">
        <f>IFERROR(Tabla5[[#This Row],[VENTAS MABE]]/Tabla5[[#This Row],[CUOTA]],0)</f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 s="42">
        <v>1</v>
      </c>
      <c r="W120" s="42">
        <f>IFERROR(Tabla5[[#This Row],[TOTAL VENTA 38 SEMANA]]/Tabla5[[#This Row],[VENTA ACUM 38]],0)</f>
        <v>1</v>
      </c>
      <c r="X120" s="42">
        <v>0</v>
      </c>
      <c r="Y120" s="55" t="s">
        <v>724</v>
      </c>
      <c r="Z120" s="46">
        <f>+Tabla5[[#This Row],[VENTA ACUM 38]]+Tabla5[[#This Row],[venta total 39 acum]]</f>
        <v>1</v>
      </c>
      <c r="AA120" s="46">
        <v>0</v>
      </c>
      <c r="AB120" s="46">
        <v>1</v>
      </c>
      <c r="AC120" s="46">
        <v>1</v>
      </c>
      <c r="AD120" s="46">
        <v>0</v>
      </c>
      <c r="AE120" s="46">
        <f>VLOOKUP(Tabla5[[#This Row],[CLAVE]],'[1]QMI 5 SEMANA SEP-22'!$A$308:$I$1294,9,0)</f>
        <v>0</v>
      </c>
      <c r="AF120" s="46">
        <v>0</v>
      </c>
      <c r="AG120" s="46">
        <v>0</v>
      </c>
      <c r="AH120" s="42">
        <f>IFERROR(Tabla5[[#This Row],[VENTAS MABE]]/Tabla5[[#This Row],[VENTAS INDURAMA]],0)</f>
        <v>0</v>
      </c>
      <c r="AI120" t="s">
        <v>1675</v>
      </c>
      <c r="AK120" s="42"/>
      <c r="AL120" t="s">
        <v>727</v>
      </c>
      <c r="AM120" s="55" t="s">
        <v>1008</v>
      </c>
      <c r="AO120" s="55" t="s">
        <v>435</v>
      </c>
      <c r="AP120">
        <v>0</v>
      </c>
      <c r="AQ120" s="55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f>SUM(Tabla5[[#This Row],[VENTA MABE 1 SEMANA OCT]:[VENTAS OTROS 1 SEMANA OCT]])</f>
        <v>1</v>
      </c>
      <c r="AY120" s="46">
        <v>0</v>
      </c>
      <c r="AZ120" s="55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f>SUM(Tabla5[[#This Row],[VENTA MABE 2 SEMANA OCT]:[VENTAS OTROS 2 SEMANA OCT]])</f>
        <v>0</v>
      </c>
      <c r="BH120" t="s">
        <v>798</v>
      </c>
      <c r="BI120" s="55" t="s">
        <v>647</v>
      </c>
      <c r="BJ120">
        <v>15</v>
      </c>
      <c r="BK120" s="55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f>SUM(Tabla5[[#This Row],[VENTA MABE 3 SEMANA OCT]:[VENTAS OTROS 3 SEMANA OCT]])</f>
        <v>0</v>
      </c>
      <c r="BS120" s="42">
        <v>0</v>
      </c>
      <c r="BT120" s="55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f>SUM(Tabla5[[#This Row],[VENTA MABE 4 SEMANA OCT]:[VENTAS OTROS 4 SEMANA OCT]])</f>
        <v>0</v>
      </c>
      <c r="CI1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0" s="66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SUM(Tabla5[[#This Row],[VENTA MABE 1 SEMANA NOV]:[VENTAS OTROS 1 SEMANA NOV]])</f>
        <v>0</v>
      </c>
      <c r="CS120">
        <f>IFERROR(VLOOKUP(Tabla5[[#This Row],[CLAVE]],[2]VENTAS!$F$2:$L$1501,2,0),0)</f>
        <v>0</v>
      </c>
      <c r="CT120">
        <f>IFERROR(VLOOKUP(Tabla5[[#This Row],[CLAVE]],[2]VENTAS!$F$2:$L$1501,3,0),0)</f>
        <v>0</v>
      </c>
      <c r="CU120">
        <f>IFERROR(VLOOKUP(Tabla5[[#This Row],[CLAVE]],[2]VENTAS!$F$2:$L$1501,4,0),0)</f>
        <v>0</v>
      </c>
      <c r="CV120">
        <f>IFERROR(VLOOKUP(Tabla5[[#This Row],[CLAVE]],[2]VENTAS!$F$2:$L$1501,5,0),0)</f>
        <v>0</v>
      </c>
      <c r="CW120">
        <f>IFERROR(VLOOKUP(Tabla5[[#This Row],[CLAVE]],[2]VENTAS!$F$2:$L$1501,6,0),0)</f>
        <v>0</v>
      </c>
      <c r="CX120">
        <f>IFERROR(VLOOKUP(Tabla5[[#This Row],[CLAVE]],[2]VENTAS!$F$2:$L$1501,7,0),0)</f>
        <v>0</v>
      </c>
      <c r="CY120">
        <f>IFERROR(VLOOKUP(Tabla5[[#This Row],[CLAVE]],[2]VENTAS!$F$2:$R$1501,13,0),0)</f>
        <v>0</v>
      </c>
      <c r="CZ120">
        <f>SUM(Tabla5[[#This Row],[VENTA MABE 2 SEMANA NOV]:[VENTAS OTROS 2 SEMANA NOV]])</f>
        <v>0</v>
      </c>
      <c r="DA120" s="46">
        <v>0</v>
      </c>
    </row>
    <row r="121" spans="1:105" hidden="1" x14ac:dyDescent="0.3">
      <c r="A121" t="str">
        <f>CONCATENATE(Tabla5[[#This Row],[TIENDA HMPV]],Tabla5[[#This Row],[LINEA]])</f>
        <v>498 - MILAGROLAVADO</v>
      </c>
      <c r="B121" t="s">
        <v>702</v>
      </c>
      <c r="C121" s="55" t="s">
        <v>647</v>
      </c>
      <c r="D121" s="55" t="s">
        <v>23</v>
      </c>
      <c r="E121" s="55" t="s">
        <v>703</v>
      </c>
      <c r="F121" s="55" t="s">
        <v>1724</v>
      </c>
      <c r="G121" t="s">
        <v>28</v>
      </c>
      <c r="H121" s="42">
        <f>IFERROR(Tabla5[[#This Row],[VENTAS MABE]]/Tabla5[[#This Row],[CUOTA]],0)</f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 s="42">
        <v>0</v>
      </c>
      <c r="W121" s="42">
        <f>IFERROR(Tabla5[[#This Row],[TOTAL VENTA 38 SEMANA]]/Tabla5[[#This Row],[VENTA ACUM 38]],0)</f>
        <v>0</v>
      </c>
      <c r="X121" s="42">
        <v>0</v>
      </c>
      <c r="Y121" s="55" t="s">
        <v>724</v>
      </c>
      <c r="Z121" s="46">
        <f>+Tabla5[[#This Row],[VENTA ACUM 38]]+Tabla5[[#This Row],[venta total 39 acum]]</f>
        <v>0</v>
      </c>
      <c r="AA121" s="46">
        <v>0</v>
      </c>
      <c r="AB121" s="46">
        <v>0</v>
      </c>
      <c r="AC121" s="46">
        <v>0</v>
      </c>
      <c r="AD121" s="46">
        <v>0</v>
      </c>
      <c r="AE121" s="46">
        <f>VLOOKUP(Tabla5[[#This Row],[CLAVE]],'[1]QMI 5 SEMANA SEP-22'!$A$308:$I$1294,9,0)</f>
        <v>0</v>
      </c>
      <c r="AF121" s="46">
        <v>0</v>
      </c>
      <c r="AG121" s="46">
        <v>0</v>
      </c>
      <c r="AH121" s="42">
        <f>IFERROR(Tabla5[[#This Row],[VENTAS MABE]]/Tabla5[[#This Row],[VENTAS INDURAMA]],0)</f>
        <v>0</v>
      </c>
      <c r="AI121" t="s">
        <v>1675</v>
      </c>
      <c r="AK121" s="42"/>
      <c r="AL121" t="s">
        <v>727</v>
      </c>
      <c r="AM121" s="55" t="s">
        <v>1008</v>
      </c>
      <c r="AO121" s="55" t="s">
        <v>435</v>
      </c>
      <c r="AP121">
        <v>0</v>
      </c>
      <c r="AQ121" s="55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f>SUM(Tabla5[[#This Row],[VENTA MABE 1 SEMANA OCT]:[VENTAS OTROS 1 SEMANA OCT]])</f>
        <v>1</v>
      </c>
      <c r="AY121" s="46">
        <v>1</v>
      </c>
      <c r="AZ121" s="55">
        <v>1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f>SUM(Tabla5[[#This Row],[VENTA MABE 2 SEMANA OCT]:[VENTAS OTROS 2 SEMANA OCT]])</f>
        <v>2</v>
      </c>
      <c r="BH121" t="s">
        <v>798</v>
      </c>
      <c r="BI121" s="55" t="s">
        <v>647</v>
      </c>
      <c r="BJ121">
        <v>15</v>
      </c>
      <c r="BK121" s="55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f>SUM(Tabla5[[#This Row],[VENTA MABE 3 SEMANA OCT]:[VENTAS OTROS 3 SEMANA OCT]])</f>
        <v>1</v>
      </c>
      <c r="BS121" s="42">
        <v>7.0000000000000007E-2</v>
      </c>
      <c r="BT121" s="55">
        <v>0</v>
      </c>
      <c r="BU121">
        <v>0</v>
      </c>
      <c r="BV121">
        <v>0</v>
      </c>
      <c r="BW121">
        <v>1</v>
      </c>
      <c r="BX121">
        <v>0</v>
      </c>
      <c r="BY121">
        <v>0</v>
      </c>
      <c r="BZ121">
        <v>0</v>
      </c>
      <c r="CA121">
        <f>SUM(Tabla5[[#This Row],[VENTA MABE 4 SEMANA OCT]:[VENTAS OTROS 4 SEMANA OCT]])</f>
        <v>1</v>
      </c>
      <c r="CI1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21" t="s">
        <v>1703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SUM(Tabla5[[#This Row],[VENTA MABE 1 SEMANA NOV]:[VENTAS OTROS 1 SEMANA NOV]])</f>
        <v>1</v>
      </c>
      <c r="CS121">
        <f>IFERROR(VLOOKUP(Tabla5[[#This Row],[CLAVE]],[2]VENTAS!$F$2:$L$1501,2,0),0)</f>
        <v>0</v>
      </c>
      <c r="CT121">
        <f>IFERROR(VLOOKUP(Tabla5[[#This Row],[CLAVE]],[2]VENTAS!$F$2:$L$1501,3,0),0)</f>
        <v>0</v>
      </c>
      <c r="CU121">
        <f>IFERROR(VLOOKUP(Tabla5[[#This Row],[CLAVE]],[2]VENTAS!$F$2:$L$1501,4,0),0)</f>
        <v>0</v>
      </c>
      <c r="CV121">
        <f>IFERROR(VLOOKUP(Tabla5[[#This Row],[CLAVE]],[2]VENTAS!$F$2:$L$1501,5,0),0)</f>
        <v>0</v>
      </c>
      <c r="CW121">
        <f>IFERROR(VLOOKUP(Tabla5[[#This Row],[CLAVE]],[2]VENTAS!$F$2:$L$1501,6,0),0)</f>
        <v>0</v>
      </c>
      <c r="CX121">
        <f>IFERROR(VLOOKUP(Tabla5[[#This Row],[CLAVE]],[2]VENTAS!$F$2:$L$1501,7,0),0)</f>
        <v>0</v>
      </c>
      <c r="CY121">
        <f>IFERROR(VLOOKUP(Tabla5[[#This Row],[CLAVE]],[2]VENTAS!$F$2:$R$1501,13,0),0)</f>
        <v>0</v>
      </c>
      <c r="CZ121">
        <f>SUM(Tabla5[[#This Row],[VENTA MABE 2 SEMANA NOV]:[VENTAS OTROS 2 SEMANA NOV]])</f>
        <v>0</v>
      </c>
      <c r="DA121" s="46">
        <v>1.2884348679092108</v>
      </c>
    </row>
    <row r="122" spans="1:105" hidden="1" x14ac:dyDescent="0.3">
      <c r="A122" t="str">
        <f>CONCATENATE(Tabla5[[#This Row],[TIENDA HMPV]],Tabla5[[#This Row],[LINEA]])</f>
        <v>498 - MILAGROREFRIGERACIÓN</v>
      </c>
      <c r="B122" t="s">
        <v>702</v>
      </c>
      <c r="C122" s="55" t="s">
        <v>647</v>
      </c>
      <c r="D122" s="55" t="s">
        <v>23</v>
      </c>
      <c r="E122" s="55" t="s">
        <v>703</v>
      </c>
      <c r="F122" s="55" t="s">
        <v>1724</v>
      </c>
      <c r="G122" t="s">
        <v>29</v>
      </c>
      <c r="H122" s="42">
        <f>IFERROR(Tabla5[[#This Row],[VENTAS MABE]]/Tabla5[[#This Row],[CUOTA]],0)</f>
        <v>1</v>
      </c>
      <c r="I122">
        <v>8</v>
      </c>
      <c r="J122">
        <v>8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V122" s="42">
        <v>0.8</v>
      </c>
      <c r="W122" s="42">
        <f>IFERROR(Tabla5[[#This Row],[TOTAL VENTA 38 SEMANA]]/Tabla5[[#This Row],[VENTA ACUM 38]],0)</f>
        <v>0.8</v>
      </c>
      <c r="X122" s="42">
        <v>0</v>
      </c>
      <c r="Y122" s="55" t="s">
        <v>724</v>
      </c>
      <c r="Z122" s="46">
        <f>+Tabla5[[#This Row],[VENTA ACUM 38]]+Tabla5[[#This Row],[venta total 39 acum]]</f>
        <v>10</v>
      </c>
      <c r="AA122" s="46">
        <v>5</v>
      </c>
      <c r="AB122" s="46">
        <v>8</v>
      </c>
      <c r="AC122" s="46">
        <v>10</v>
      </c>
      <c r="AD122" s="46">
        <v>0</v>
      </c>
      <c r="AE122" s="46">
        <f>VLOOKUP(Tabla5[[#This Row],[CLAVE]],'[1]QMI 5 SEMANA SEP-22'!$A$308:$I$1294,9,0)</f>
        <v>0</v>
      </c>
      <c r="AF122" s="46">
        <v>0</v>
      </c>
      <c r="AG122" s="46">
        <v>5</v>
      </c>
      <c r="AH122" s="42">
        <f>IFERROR(Tabla5[[#This Row],[VENTAS MABE]]/Tabla5[[#This Row],[VENTAS INDURAMA]],0)</f>
        <v>4</v>
      </c>
      <c r="AI122" t="s">
        <v>1675</v>
      </c>
      <c r="AJ122">
        <v>0.3</v>
      </c>
      <c r="AK122" s="42">
        <v>0.25</v>
      </c>
      <c r="AL122" t="s">
        <v>727</v>
      </c>
      <c r="AM122" s="55" t="s">
        <v>1008</v>
      </c>
      <c r="AO122" s="55" t="s">
        <v>435</v>
      </c>
      <c r="AP122">
        <v>7</v>
      </c>
      <c r="AQ122" s="55">
        <v>3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f>SUM(Tabla5[[#This Row],[VENTA MABE 1 SEMANA OCT]:[VENTAS OTROS 1 SEMANA OCT]])</f>
        <v>4</v>
      </c>
      <c r="AY122" s="46">
        <v>7.9353551294266342</v>
      </c>
      <c r="AZ122" s="55">
        <v>5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f>SUM(Tabla5[[#This Row],[VENTA MABE 2 SEMANA OCT]:[VENTAS OTROS 2 SEMANA OCT]])</f>
        <v>6</v>
      </c>
      <c r="BH122" t="s">
        <v>798</v>
      </c>
      <c r="BI122" s="55" t="s">
        <v>647</v>
      </c>
      <c r="BJ122">
        <v>15</v>
      </c>
      <c r="BK122" s="55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f>SUM(Tabla5[[#This Row],[VENTA MABE 3 SEMANA OCT]:[VENTAS OTROS 3 SEMANA OCT]])</f>
        <v>1</v>
      </c>
      <c r="BS122" s="42">
        <v>0.4</v>
      </c>
      <c r="BT122" s="55">
        <v>1</v>
      </c>
      <c r="BU122">
        <v>2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f>SUM(Tabla5[[#This Row],[VENTA MABE 4 SEMANA OCT]:[VENTAS OTROS 4 SEMANA OCT]])</f>
        <v>3</v>
      </c>
      <c r="CI1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0.6428571428571429</v>
      </c>
      <c r="CJ122" t="s">
        <v>1703</v>
      </c>
      <c r="CK122">
        <v>1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SUM(Tabla5[[#This Row],[VENTA MABE 1 SEMANA NOV]:[VENTAS OTROS 1 SEMANA NOV]])</f>
        <v>2</v>
      </c>
      <c r="CS122">
        <f>IFERROR(VLOOKUP(Tabla5[[#This Row],[CLAVE]],[2]VENTAS!$F$2:$L$1501,2,0),0)</f>
        <v>2</v>
      </c>
      <c r="CT122">
        <f>IFERROR(VLOOKUP(Tabla5[[#This Row],[CLAVE]],[2]VENTAS!$F$2:$L$1501,3,0),0)</f>
        <v>1</v>
      </c>
      <c r="CU122">
        <f>IFERROR(VLOOKUP(Tabla5[[#This Row],[CLAVE]],[2]VENTAS!$F$2:$L$1501,4,0),0)</f>
        <v>0</v>
      </c>
      <c r="CV122">
        <f>IFERROR(VLOOKUP(Tabla5[[#This Row],[CLAVE]],[2]VENTAS!$F$2:$L$1501,5,0),0)</f>
        <v>0</v>
      </c>
      <c r="CW122">
        <f>IFERROR(VLOOKUP(Tabla5[[#This Row],[CLAVE]],[2]VENTAS!$F$2:$L$1501,6,0),0)</f>
        <v>0</v>
      </c>
      <c r="CX122">
        <f>IFERROR(VLOOKUP(Tabla5[[#This Row],[CLAVE]],[2]VENTAS!$F$2:$L$1501,7,0),0)</f>
        <v>0</v>
      </c>
      <c r="CY122">
        <f>IFERROR(VLOOKUP(Tabla5[[#This Row],[CLAVE]],[2]VENTAS!$F$2:$R$1501,13,0),0)</f>
        <v>0</v>
      </c>
      <c r="CZ122">
        <f>SUM(Tabla5[[#This Row],[VENTA MABE 2 SEMANA NOV]:[VENTAS OTROS 2 SEMANA NOV]])</f>
        <v>3</v>
      </c>
      <c r="DA122" s="46">
        <v>24</v>
      </c>
    </row>
    <row r="123" spans="1:105" hidden="1" x14ac:dyDescent="0.3">
      <c r="A123" t="str">
        <f>CONCATENATE(Tabla5[[#This Row],[TIENDA HMPV]],Tabla5[[#This Row],[LINEA]])</f>
        <v>510 - MILAGROAIRES</v>
      </c>
      <c r="B123" t="s">
        <v>702</v>
      </c>
      <c r="C123" s="55" t="s">
        <v>647</v>
      </c>
      <c r="D123" s="55" t="s">
        <v>30</v>
      </c>
      <c r="E123" s="55" t="s">
        <v>704</v>
      </c>
      <c r="F123" s="55" t="s">
        <v>1724</v>
      </c>
      <c r="G123" t="s">
        <v>25</v>
      </c>
      <c r="H123" s="42">
        <f>IFERROR(Tabla5[[#This Row],[VENTAS MABE]]/Tabla5[[#This Row],[CUOTA]],0)</f>
        <v>0.5</v>
      </c>
      <c r="I123">
        <v>2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V123" s="42">
        <v>1</v>
      </c>
      <c r="W123" s="42">
        <f>IFERROR(Tabla5[[#This Row],[TOTAL VENTA 38 SEMANA]]/Tabla5[[#This Row],[VENTA ACUM 38]],0)</f>
        <v>1</v>
      </c>
      <c r="X123" s="42">
        <v>0</v>
      </c>
      <c r="Y123" s="55" t="s">
        <v>724</v>
      </c>
      <c r="Z123" s="46">
        <f>+Tabla5[[#This Row],[VENTA ACUM 38]]+Tabla5[[#This Row],[venta total 39 acum]]</f>
        <v>2</v>
      </c>
      <c r="AA123" s="46">
        <v>0</v>
      </c>
      <c r="AB123" s="46">
        <v>1</v>
      </c>
      <c r="AC123" s="46">
        <v>1</v>
      </c>
      <c r="AD123" s="46">
        <v>1</v>
      </c>
      <c r="AE123" s="46">
        <f>VLOOKUP(Tabla5[[#This Row],[CLAVE]],'[1]QMI 5 SEMANA SEP-22'!$A$308:$I$1294,9,0)</f>
        <v>0</v>
      </c>
      <c r="AF123" s="46">
        <v>1</v>
      </c>
      <c r="AG123" s="46">
        <v>0</v>
      </c>
      <c r="AH123" s="42">
        <f>IFERROR(Tabla5[[#This Row],[VENTAS MABE]]/Tabla5[[#This Row],[VENTAS INDURAMA]],0)</f>
        <v>1</v>
      </c>
      <c r="AI123" t="s">
        <v>1675</v>
      </c>
      <c r="AK123" s="42"/>
      <c r="AL123" t="s">
        <v>727</v>
      </c>
      <c r="AM123" s="55" t="s">
        <v>1006</v>
      </c>
      <c r="AO123" s="55" t="s">
        <v>435</v>
      </c>
      <c r="AP123">
        <v>0</v>
      </c>
      <c r="AQ123" s="55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f>SUM(Tabla5[[#This Row],[VENTA MABE 1 SEMANA OCT]:[VENTAS OTROS 1 SEMANA OCT]])</f>
        <v>0</v>
      </c>
      <c r="AY123" s="46">
        <v>2.4833702882483362</v>
      </c>
      <c r="AZ123" s="55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f>SUM(Tabla5[[#This Row],[VENTA MABE 2 SEMANA OCT]:[VENTAS OTROS 2 SEMANA OCT]])</f>
        <v>0</v>
      </c>
      <c r="BH123" t="s">
        <v>798</v>
      </c>
      <c r="BI123" s="55" t="s">
        <v>647</v>
      </c>
      <c r="BJ123">
        <v>14.999999999999996</v>
      </c>
      <c r="BK123" s="55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f>SUM(Tabla5[[#This Row],[VENTA MABE 3 SEMANA OCT]:[VENTAS OTROS 3 SEMANA OCT]])</f>
        <v>0</v>
      </c>
      <c r="BS123" s="42">
        <v>0.17</v>
      </c>
      <c r="BT123" s="55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f>SUM(Tabla5[[#This Row],[VENTA MABE 4 SEMANA OCT]:[VENTAS OTROS 4 SEMANA OCT]])</f>
        <v>0</v>
      </c>
      <c r="CI1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3" s="66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SUM(Tabla5[[#This Row],[VENTA MABE 1 SEMANA NOV]:[VENTAS OTROS 1 SEMANA NOV]])</f>
        <v>0</v>
      </c>
      <c r="CS123">
        <f>IFERROR(VLOOKUP(Tabla5[[#This Row],[CLAVE]],[2]VENTAS!$F$2:$L$1501,2,0),0)</f>
        <v>0</v>
      </c>
      <c r="CT123">
        <f>IFERROR(VLOOKUP(Tabla5[[#This Row],[CLAVE]],[2]VENTAS!$F$2:$L$1501,3,0),0)</f>
        <v>0</v>
      </c>
      <c r="CU123">
        <f>IFERROR(VLOOKUP(Tabla5[[#This Row],[CLAVE]],[2]VENTAS!$F$2:$L$1501,4,0),0)</f>
        <v>0</v>
      </c>
      <c r="CV123">
        <f>IFERROR(VLOOKUP(Tabla5[[#This Row],[CLAVE]],[2]VENTAS!$F$2:$L$1501,5,0),0)</f>
        <v>0</v>
      </c>
      <c r="CW123">
        <f>IFERROR(VLOOKUP(Tabla5[[#This Row],[CLAVE]],[2]VENTAS!$F$2:$L$1501,6,0),0)</f>
        <v>0</v>
      </c>
      <c r="CX123">
        <f>IFERROR(VLOOKUP(Tabla5[[#This Row],[CLAVE]],[2]VENTAS!$F$2:$L$1501,7,0),0)</f>
        <v>0</v>
      </c>
      <c r="CY123">
        <f>IFERROR(VLOOKUP(Tabla5[[#This Row],[CLAVE]],[2]VENTAS!$F$2:$R$1501,13,0),0)</f>
        <v>0</v>
      </c>
      <c r="CZ123">
        <f>SUM(Tabla5[[#This Row],[VENTA MABE 2 SEMANA NOV]:[VENTAS OTROS 2 SEMANA NOV]])</f>
        <v>0</v>
      </c>
      <c r="DA123" s="46">
        <v>4.6563192904656301</v>
      </c>
    </row>
    <row r="124" spans="1:105" hidden="1" x14ac:dyDescent="0.3">
      <c r="A124" t="str">
        <f>CONCATENATE(Tabla5[[#This Row],[TIENDA HMPV]],Tabla5[[#This Row],[LINEA]])</f>
        <v>510 - MILAGROCOCINAS</v>
      </c>
      <c r="B124" t="s">
        <v>702</v>
      </c>
      <c r="C124" s="55" t="s">
        <v>647</v>
      </c>
      <c r="D124" s="55" t="s">
        <v>30</v>
      </c>
      <c r="E124" s="55" t="s">
        <v>704</v>
      </c>
      <c r="F124" s="55" t="s">
        <v>1724</v>
      </c>
      <c r="G124" t="s">
        <v>26</v>
      </c>
      <c r="H124" s="42">
        <f>IFERROR(Tabla5[[#This Row],[VENTAS MABE]]/Tabla5[[#This Row],[CUOTA]],0)</f>
        <v>0.5714285714285714</v>
      </c>
      <c r="I124">
        <v>7</v>
      </c>
      <c r="J124">
        <v>4</v>
      </c>
      <c r="K124">
        <v>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V124" s="42">
        <v>0.44444444444444442</v>
      </c>
      <c r="W124" s="42">
        <f>IFERROR(Tabla5[[#This Row],[TOTAL VENTA 38 SEMANA]]/Tabla5[[#This Row],[VENTA ACUM 38]],0)</f>
        <v>0.44444444444444442</v>
      </c>
      <c r="X124" s="42">
        <v>0</v>
      </c>
      <c r="Y124" s="55" t="s">
        <v>724</v>
      </c>
      <c r="Z124" s="46">
        <f>+Tabla5[[#This Row],[VENTA ACUM 38]]+Tabla5[[#This Row],[venta total 39 acum]]</f>
        <v>13</v>
      </c>
      <c r="AA124" s="46">
        <v>2</v>
      </c>
      <c r="AB124" s="46">
        <v>4</v>
      </c>
      <c r="AC124" s="46">
        <v>9</v>
      </c>
      <c r="AD124" s="46">
        <v>4</v>
      </c>
      <c r="AE124" s="46">
        <f>VLOOKUP(Tabla5[[#This Row],[CLAVE]],'[1]QMI 5 SEMANA SEP-22'!$A$308:$I$1294,9,0)</f>
        <v>2</v>
      </c>
      <c r="AF124" s="46">
        <v>4</v>
      </c>
      <c r="AG124" s="46">
        <v>7</v>
      </c>
      <c r="AH124" s="42">
        <f>IFERROR(Tabla5[[#This Row],[VENTAS MABE]]/Tabla5[[#This Row],[VENTAS INDURAMA]],0)</f>
        <v>0.5714285714285714</v>
      </c>
      <c r="AI124" t="s">
        <v>1675</v>
      </c>
      <c r="AK124" s="42"/>
      <c r="AL124" t="s">
        <v>727</v>
      </c>
      <c r="AM124" s="55" t="s">
        <v>1006</v>
      </c>
      <c r="AO124" s="55" t="s">
        <v>435</v>
      </c>
      <c r="AP124">
        <v>7</v>
      </c>
      <c r="AQ124" s="55">
        <v>0</v>
      </c>
      <c r="AR124">
        <v>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f>SUM(Tabla5[[#This Row],[VENTA MABE 1 SEMANA OCT]:[VENTAS OTROS 1 SEMANA OCT]])</f>
        <v>5</v>
      </c>
      <c r="AY124" s="46">
        <v>6.491924970955262</v>
      </c>
      <c r="AZ124" s="55">
        <v>2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f>SUM(Tabla5[[#This Row],[VENTA MABE 2 SEMANA OCT]:[VENTAS OTROS 2 SEMANA OCT]])</f>
        <v>3</v>
      </c>
      <c r="BH124" t="s">
        <v>798</v>
      </c>
      <c r="BI124" s="55" t="s">
        <v>647</v>
      </c>
      <c r="BJ124">
        <v>14.999999999999996</v>
      </c>
      <c r="BK124" s="55">
        <v>0</v>
      </c>
      <c r="BL124">
        <v>2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f>SUM(Tabla5[[#This Row],[VENTA MABE 3 SEMANA OCT]:[VENTAS OTROS 3 SEMANA OCT]])</f>
        <v>2</v>
      </c>
      <c r="BS124" s="42">
        <v>0.4</v>
      </c>
      <c r="BT124" s="55">
        <v>6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f>SUM(Tabla5[[#This Row],[VENTA MABE 4 SEMANA OCT]:[VENTAS OTROS 4 SEMANA OCT]])</f>
        <v>7</v>
      </c>
      <c r="CB124" t="s">
        <v>1696</v>
      </c>
      <c r="CI1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0.47058823529411764</v>
      </c>
      <c r="CJ124" t="s">
        <v>1701</v>
      </c>
      <c r="CK124">
        <v>3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SUM(Tabla5[[#This Row],[VENTA MABE 1 SEMANA NOV]:[VENTAS OTROS 1 SEMANA NOV]])</f>
        <v>4</v>
      </c>
      <c r="CS124">
        <f>IFERROR(VLOOKUP(Tabla5[[#This Row],[CLAVE]],[2]VENTAS!$F$2:$L$1501,2,0),0)</f>
        <v>0</v>
      </c>
      <c r="CT124">
        <f>IFERROR(VLOOKUP(Tabla5[[#This Row],[CLAVE]],[2]VENTAS!$F$2:$L$1501,3,0),0)</f>
        <v>1</v>
      </c>
      <c r="CU124">
        <f>IFERROR(VLOOKUP(Tabla5[[#This Row],[CLAVE]],[2]VENTAS!$F$2:$L$1501,4,0),0)</f>
        <v>0</v>
      </c>
      <c r="CV124">
        <f>IFERROR(VLOOKUP(Tabla5[[#This Row],[CLAVE]],[2]VENTAS!$F$2:$L$1501,5,0),0)</f>
        <v>0</v>
      </c>
      <c r="CW124">
        <f>IFERROR(VLOOKUP(Tabla5[[#This Row],[CLAVE]],[2]VENTAS!$F$2:$L$1501,6,0),0)</f>
        <v>0</v>
      </c>
      <c r="CX124">
        <f>IFERROR(VLOOKUP(Tabla5[[#This Row],[CLAVE]],[2]VENTAS!$F$2:$L$1501,7,0),0)</f>
        <v>0</v>
      </c>
      <c r="CY124">
        <f>IFERROR(VLOOKUP(Tabla5[[#This Row],[CLAVE]],[2]VENTAS!$F$2:$R$1501,13,0),0)</f>
        <v>0</v>
      </c>
      <c r="CZ124">
        <f>SUM(Tabla5[[#This Row],[VENTA MABE 2 SEMANA NOV]:[VENTAS OTROS 2 SEMANA NOV]])</f>
        <v>1</v>
      </c>
      <c r="DA124" s="46">
        <v>14.797162459446374</v>
      </c>
    </row>
    <row r="125" spans="1:105" hidden="1" x14ac:dyDescent="0.3">
      <c r="A125" t="str">
        <f>CONCATENATE(Tabla5[[#This Row],[TIENDA HMPV]],Tabla5[[#This Row],[LINEA]])</f>
        <v>510 - MILAGROGLOBALES</v>
      </c>
      <c r="B125" t="s">
        <v>702</v>
      </c>
      <c r="C125" s="55" t="s">
        <v>647</v>
      </c>
      <c r="D125" s="55" t="s">
        <v>30</v>
      </c>
      <c r="E125" s="55" t="s">
        <v>704</v>
      </c>
      <c r="F125" s="55" t="s">
        <v>1724</v>
      </c>
      <c r="G125" t="s">
        <v>27</v>
      </c>
      <c r="H125" s="42">
        <f>IFERROR(Tabla5[[#This Row],[VENTAS MABE]]/Tabla5[[#This Row],[CUOTA]],0)</f>
        <v>0.66666666666666663</v>
      </c>
      <c r="I125">
        <v>3</v>
      </c>
      <c r="J125">
        <v>2</v>
      </c>
      <c r="K125">
        <v>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V125" s="42">
        <v>0.5</v>
      </c>
      <c r="W125" s="42">
        <f>IFERROR(Tabla5[[#This Row],[TOTAL VENTA 38 SEMANA]]/Tabla5[[#This Row],[VENTA ACUM 38]],0)</f>
        <v>0.5</v>
      </c>
      <c r="X125" s="42">
        <v>0</v>
      </c>
      <c r="Y125" s="55" t="s">
        <v>724</v>
      </c>
      <c r="Z125" s="46">
        <f>+Tabla5[[#This Row],[VENTA ACUM 38]]+Tabla5[[#This Row],[venta total 39 acum]]</f>
        <v>5</v>
      </c>
      <c r="AA125" s="46">
        <v>1</v>
      </c>
      <c r="AB125" s="46">
        <v>2</v>
      </c>
      <c r="AC125" s="46">
        <v>4</v>
      </c>
      <c r="AD125" s="46">
        <v>1</v>
      </c>
      <c r="AE125" s="46">
        <f>VLOOKUP(Tabla5[[#This Row],[CLAVE]],'[1]QMI 5 SEMANA SEP-22'!$A$308:$I$1294,9,0)</f>
        <v>1</v>
      </c>
      <c r="AF125" s="46">
        <v>1</v>
      </c>
      <c r="AG125" s="46">
        <v>3</v>
      </c>
      <c r="AH125" s="42">
        <f>IFERROR(Tabla5[[#This Row],[VENTAS MABE]]/Tabla5[[#This Row],[VENTAS INDURAMA]],0)</f>
        <v>1</v>
      </c>
      <c r="AI125" t="s">
        <v>1675</v>
      </c>
      <c r="AK125" s="42"/>
      <c r="AL125" t="s">
        <v>727</v>
      </c>
      <c r="AM125" s="55" t="s">
        <v>1006</v>
      </c>
      <c r="AO125" s="55" t="s">
        <v>435</v>
      </c>
      <c r="AP125">
        <v>3</v>
      </c>
      <c r="AQ125" s="5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f>SUM(Tabla5[[#This Row],[VENTA MABE 1 SEMANA OCT]:[VENTAS OTROS 1 SEMANA OCT]])</f>
        <v>0</v>
      </c>
      <c r="AY125" s="46">
        <v>2.6944171678003399</v>
      </c>
      <c r="AZ125" s="5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f>SUM(Tabla5[[#This Row],[VENTA MABE 2 SEMANA OCT]:[VENTAS OTROS 2 SEMANA OCT]])</f>
        <v>1</v>
      </c>
      <c r="BH125" t="s">
        <v>798</v>
      </c>
      <c r="BI125" s="55" t="s">
        <v>647</v>
      </c>
      <c r="BJ125">
        <v>14.999999999999996</v>
      </c>
      <c r="BK125" s="55">
        <v>2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f>SUM(Tabla5[[#This Row],[VENTA MABE 3 SEMANA OCT]:[VENTAS OTROS 3 SEMANA OCT]])</f>
        <v>3</v>
      </c>
      <c r="BS125" s="42">
        <v>0</v>
      </c>
      <c r="BT125" s="5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f>SUM(Tabla5[[#This Row],[VENTA MABE 4 SEMANA OCT]:[VENTAS OTROS 4 SEMANA OCT]])</f>
        <v>1</v>
      </c>
      <c r="CI1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125" t="s">
        <v>1703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SUM(Tabla5[[#This Row],[VENTA MABE 1 SEMANA NOV]:[VENTAS OTROS 1 SEMANA NOV]])</f>
        <v>1</v>
      </c>
      <c r="CS125">
        <f>IFERROR(VLOOKUP(Tabla5[[#This Row],[CLAVE]],[2]VENTAS!$F$2:$L$1501,2,0),0)</f>
        <v>1</v>
      </c>
      <c r="CT125">
        <f>IFERROR(VLOOKUP(Tabla5[[#This Row],[CLAVE]],[2]VENTAS!$F$2:$L$1501,3,0),0)</f>
        <v>0</v>
      </c>
      <c r="CU125">
        <f>IFERROR(VLOOKUP(Tabla5[[#This Row],[CLAVE]],[2]VENTAS!$F$2:$L$1501,4,0),0)</f>
        <v>0</v>
      </c>
      <c r="CV125">
        <f>IFERROR(VLOOKUP(Tabla5[[#This Row],[CLAVE]],[2]VENTAS!$F$2:$L$1501,5,0),0)</f>
        <v>0</v>
      </c>
      <c r="CW125">
        <f>IFERROR(VLOOKUP(Tabla5[[#This Row],[CLAVE]],[2]VENTAS!$F$2:$L$1501,6,0),0)</f>
        <v>0</v>
      </c>
      <c r="CX125">
        <f>IFERROR(VLOOKUP(Tabla5[[#This Row],[CLAVE]],[2]VENTAS!$F$2:$L$1501,7,0),0)</f>
        <v>0</v>
      </c>
      <c r="CY125">
        <f>IFERROR(VLOOKUP(Tabla5[[#This Row],[CLAVE]],[2]VENTAS!$F$2:$R$1501,13,0),0)</f>
        <v>0</v>
      </c>
      <c r="CZ125">
        <f>SUM(Tabla5[[#This Row],[VENTA MABE 2 SEMANA NOV]:[VENTAS OTROS 2 SEMANA NOV]])</f>
        <v>1</v>
      </c>
      <c r="DA125" s="46">
        <v>1.2342324389545989</v>
      </c>
    </row>
    <row r="126" spans="1:105" hidden="1" x14ac:dyDescent="0.3">
      <c r="A126" t="str">
        <f>CONCATENATE(Tabla5[[#This Row],[TIENDA HMPV]],Tabla5[[#This Row],[LINEA]])</f>
        <v>510 - MILAGROLAVADO</v>
      </c>
      <c r="B126" t="s">
        <v>702</v>
      </c>
      <c r="C126" s="55" t="s">
        <v>647</v>
      </c>
      <c r="D126" s="55" t="s">
        <v>30</v>
      </c>
      <c r="E126" s="55" t="s">
        <v>704</v>
      </c>
      <c r="F126" s="55" t="s">
        <v>1724</v>
      </c>
      <c r="G126" t="s">
        <v>28</v>
      </c>
      <c r="H126" s="42">
        <f>IFERROR(Tabla5[[#This Row],[VENTAS MABE]]/Tabla5[[#This Row],[CUOTA]],0)</f>
        <v>0.2</v>
      </c>
      <c r="I126">
        <v>5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 s="42">
        <v>0.5</v>
      </c>
      <c r="W126" s="42">
        <f>IFERROR(Tabla5[[#This Row],[TOTAL VENTA 38 SEMANA]]/Tabla5[[#This Row],[VENTA ACUM 38]],0)</f>
        <v>0.5</v>
      </c>
      <c r="X126" s="42">
        <v>0</v>
      </c>
      <c r="Y126" s="55" t="s">
        <v>724</v>
      </c>
      <c r="Z126" s="46">
        <f>+Tabla5[[#This Row],[VENTA ACUM 38]]+Tabla5[[#This Row],[venta total 39 acum]]</f>
        <v>3</v>
      </c>
      <c r="AA126" s="46">
        <v>0</v>
      </c>
      <c r="AB126" s="46">
        <v>1</v>
      </c>
      <c r="AC126" s="46">
        <v>2</v>
      </c>
      <c r="AD126" s="46">
        <v>1</v>
      </c>
      <c r="AE126" s="46">
        <f>VLOOKUP(Tabla5[[#This Row],[CLAVE]],'[1]QMI 5 SEMANA SEP-22'!$A$308:$I$1294,9,0)</f>
        <v>1</v>
      </c>
      <c r="AF126" s="46">
        <v>1</v>
      </c>
      <c r="AG126" s="46">
        <v>1</v>
      </c>
      <c r="AH126" s="42">
        <f>IFERROR(Tabla5[[#This Row],[VENTAS MABE]]/Tabla5[[#This Row],[VENTAS INDURAMA]],0)</f>
        <v>1</v>
      </c>
      <c r="AI126" t="s">
        <v>1675</v>
      </c>
      <c r="AK126" s="42"/>
      <c r="AL126" t="s">
        <v>727</v>
      </c>
      <c r="AM126" s="55" t="s">
        <v>1006</v>
      </c>
      <c r="AO126" s="55" t="s">
        <v>435</v>
      </c>
      <c r="AP126">
        <v>0</v>
      </c>
      <c r="AQ126" s="55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f>SUM(Tabla5[[#This Row],[VENTA MABE 1 SEMANA OCT]:[VENTAS OTROS 1 SEMANA OCT]])</f>
        <v>2</v>
      </c>
      <c r="AY126" s="46">
        <v>6.917951646678091</v>
      </c>
      <c r="AZ126" s="55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f>SUM(Tabla5[[#This Row],[VENTA MABE 2 SEMANA OCT]:[VENTAS OTROS 2 SEMANA OCT]])</f>
        <v>0</v>
      </c>
      <c r="BH126" t="s">
        <v>798</v>
      </c>
      <c r="BI126" s="55" t="s">
        <v>647</v>
      </c>
      <c r="BJ126">
        <v>14.999999999999996</v>
      </c>
      <c r="BK126" s="55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f>SUM(Tabla5[[#This Row],[VENTA MABE 3 SEMANA OCT]:[VENTAS OTROS 3 SEMANA OCT]])</f>
        <v>1</v>
      </c>
      <c r="BS126" s="42">
        <v>0.05</v>
      </c>
      <c r="BT126" s="55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f>SUM(Tabla5[[#This Row],[VENTA MABE 4 SEMANA OCT]:[VENTAS OTROS 4 SEMANA OCT]])</f>
        <v>1</v>
      </c>
      <c r="CI1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26" t="s">
        <v>1702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SUM(Tabla5[[#This Row],[VENTA MABE 1 SEMANA NOV]:[VENTAS OTROS 1 SEMANA NOV]])</f>
        <v>1</v>
      </c>
      <c r="CS126">
        <f>IFERROR(VLOOKUP(Tabla5[[#This Row],[CLAVE]],[2]VENTAS!$F$2:$L$1501,2,0),0)</f>
        <v>0</v>
      </c>
      <c r="CT126">
        <f>IFERROR(VLOOKUP(Tabla5[[#This Row],[CLAVE]],[2]VENTAS!$F$2:$L$1501,3,0),0)</f>
        <v>1</v>
      </c>
      <c r="CU126">
        <f>IFERROR(VLOOKUP(Tabla5[[#This Row],[CLAVE]],[2]VENTAS!$F$2:$L$1501,4,0),0)</f>
        <v>0</v>
      </c>
      <c r="CV126">
        <f>IFERROR(VLOOKUP(Tabla5[[#This Row],[CLAVE]],[2]VENTAS!$F$2:$L$1501,5,0),0)</f>
        <v>0</v>
      </c>
      <c r="CW126">
        <f>IFERROR(VLOOKUP(Tabla5[[#This Row],[CLAVE]],[2]VENTAS!$F$2:$L$1501,6,0),0)</f>
        <v>0</v>
      </c>
      <c r="CX126">
        <f>IFERROR(VLOOKUP(Tabla5[[#This Row],[CLAVE]],[2]VENTAS!$F$2:$L$1501,7,0),0)</f>
        <v>0</v>
      </c>
      <c r="CY126">
        <f>IFERROR(VLOOKUP(Tabla5[[#This Row],[CLAVE]],[2]VENTAS!$F$2:$R$1501,13,0),0)</f>
        <v>0</v>
      </c>
      <c r="CZ126">
        <f>SUM(Tabla5[[#This Row],[VENTA MABE 2 SEMANA NOV]:[VENTAS OTROS 2 SEMANA NOV]])</f>
        <v>1</v>
      </c>
      <c r="DA126" s="46">
        <v>7.0182118154705284</v>
      </c>
    </row>
    <row r="127" spans="1:105" hidden="1" x14ac:dyDescent="0.3">
      <c r="A127" t="str">
        <f>CONCATENATE(Tabla5[[#This Row],[TIENDA HMPV]],Tabla5[[#This Row],[LINEA]])</f>
        <v>510 - MILAGROREFRIGERACIÓN</v>
      </c>
      <c r="B127" t="s">
        <v>702</v>
      </c>
      <c r="C127" s="55" t="s">
        <v>647</v>
      </c>
      <c r="D127" s="55" t="s">
        <v>30</v>
      </c>
      <c r="E127" s="55" t="s">
        <v>704</v>
      </c>
      <c r="F127" s="55" t="s">
        <v>1724</v>
      </c>
      <c r="G127" t="s">
        <v>29</v>
      </c>
      <c r="H127" s="42">
        <f>IFERROR(Tabla5[[#This Row],[VENTAS MABE]]/Tabla5[[#This Row],[CUOTA]],0)</f>
        <v>0.6</v>
      </c>
      <c r="I127">
        <v>5</v>
      </c>
      <c r="J127">
        <v>3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V127" s="42">
        <v>0.6</v>
      </c>
      <c r="W127" s="42">
        <f>IFERROR(Tabla5[[#This Row],[TOTAL VENTA 38 SEMANA]]/Tabla5[[#This Row],[VENTA ACUM 38]],0)</f>
        <v>0.6</v>
      </c>
      <c r="X127" s="42">
        <v>0</v>
      </c>
      <c r="Y127" s="55" t="s">
        <v>724</v>
      </c>
      <c r="Z127" s="46">
        <f>+Tabla5[[#This Row],[VENTA ACUM 38]]+Tabla5[[#This Row],[venta total 39 acum]]</f>
        <v>6</v>
      </c>
      <c r="AA127" s="46">
        <v>0</v>
      </c>
      <c r="AB127" s="46">
        <v>3</v>
      </c>
      <c r="AC127" s="46">
        <v>5</v>
      </c>
      <c r="AD127" s="46">
        <v>1</v>
      </c>
      <c r="AE127" s="46">
        <f>VLOOKUP(Tabla5[[#This Row],[CLAVE]],'[1]QMI 5 SEMANA SEP-22'!$A$308:$I$1294,9,0)</f>
        <v>1</v>
      </c>
      <c r="AF127" s="46">
        <v>1</v>
      </c>
      <c r="AG127" s="46">
        <v>2</v>
      </c>
      <c r="AH127" s="42">
        <f>IFERROR(Tabla5[[#This Row],[VENTAS MABE]]/Tabla5[[#This Row],[VENTAS INDURAMA]],0)</f>
        <v>1.5</v>
      </c>
      <c r="AI127" t="s">
        <v>1675</v>
      </c>
      <c r="AK127" s="42"/>
      <c r="AL127" t="s">
        <v>727</v>
      </c>
      <c r="AM127" s="55" t="s">
        <v>1006</v>
      </c>
      <c r="AO127" s="55" t="s">
        <v>435</v>
      </c>
      <c r="AP127">
        <v>2</v>
      </c>
      <c r="AQ127" s="55">
        <v>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f>SUM(Tabla5[[#This Row],[VENTA MABE 1 SEMANA OCT]:[VENTAS OTROS 1 SEMANA OCT]])</f>
        <v>2</v>
      </c>
      <c r="AY127" s="46">
        <v>4.2181256683120854</v>
      </c>
      <c r="AZ127" s="55">
        <v>1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f>SUM(Tabla5[[#This Row],[VENTA MABE 2 SEMANA OCT]:[VENTAS OTROS 2 SEMANA OCT]])</f>
        <v>2</v>
      </c>
      <c r="BH127" t="s">
        <v>798</v>
      </c>
      <c r="BI127" s="55" t="s">
        <v>647</v>
      </c>
      <c r="BJ127">
        <v>14.999999999999996</v>
      </c>
      <c r="BK127" s="55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f>SUM(Tabla5[[#This Row],[VENTA MABE 3 SEMANA OCT]:[VENTAS OTROS 3 SEMANA OCT]])</f>
        <v>1</v>
      </c>
      <c r="BS127" s="42">
        <v>0.28000000000000003</v>
      </c>
      <c r="BT127" s="55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f>SUM(Tabla5[[#This Row],[VENTA MABE 4 SEMANA OCT]:[VENTAS OTROS 4 SEMANA OCT]])</f>
        <v>0</v>
      </c>
      <c r="CI1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127" t="s">
        <v>1703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SUM(Tabla5[[#This Row],[VENTA MABE 1 SEMANA NOV]:[VENTAS OTROS 1 SEMANA NOV]])</f>
        <v>1</v>
      </c>
      <c r="CS127">
        <f>IFERROR(VLOOKUP(Tabla5[[#This Row],[CLAVE]],[2]VENTAS!$F$2:$L$1501,2,0),0)</f>
        <v>0</v>
      </c>
      <c r="CT127">
        <f>IFERROR(VLOOKUP(Tabla5[[#This Row],[CLAVE]],[2]VENTAS!$F$2:$L$1501,3,0),0)</f>
        <v>0</v>
      </c>
      <c r="CU127">
        <f>IFERROR(VLOOKUP(Tabla5[[#This Row],[CLAVE]],[2]VENTAS!$F$2:$L$1501,4,0),0)</f>
        <v>0</v>
      </c>
      <c r="CV127">
        <f>IFERROR(VLOOKUP(Tabla5[[#This Row],[CLAVE]],[2]VENTAS!$F$2:$L$1501,5,0),0)</f>
        <v>0</v>
      </c>
      <c r="CW127">
        <f>IFERROR(VLOOKUP(Tabla5[[#This Row],[CLAVE]],[2]VENTAS!$F$2:$L$1501,6,0),0)</f>
        <v>0</v>
      </c>
      <c r="CX127">
        <f>IFERROR(VLOOKUP(Tabla5[[#This Row],[CLAVE]],[2]VENTAS!$F$2:$L$1501,7,0),0)</f>
        <v>0</v>
      </c>
      <c r="CY127">
        <f>IFERROR(VLOOKUP(Tabla5[[#This Row],[CLAVE]],[2]VENTAS!$F$2:$R$1501,13,0),0)</f>
        <v>0</v>
      </c>
      <c r="CZ127">
        <f>SUM(Tabla5[[#This Row],[VENTA MABE 2 SEMANA NOV]:[VENTAS OTROS 2 SEMANA NOV]])</f>
        <v>0</v>
      </c>
      <c r="DA127" s="46">
        <v>7.949147979252178</v>
      </c>
    </row>
    <row r="128" spans="1:105" hidden="1" x14ac:dyDescent="0.3">
      <c r="A128" t="str">
        <f>CONCATENATE(Tabla5[[#This Row],[TIENDA HMPV]],Tabla5[[#This Row],[LINEA]])</f>
        <v>399 - POINT MILAGROAIRES</v>
      </c>
      <c r="B128" t="s">
        <v>702</v>
      </c>
      <c r="C128" s="55" t="s">
        <v>647</v>
      </c>
      <c r="D128" s="55" t="s">
        <v>77</v>
      </c>
      <c r="E128" s="55" t="s">
        <v>705</v>
      </c>
      <c r="F128" s="55" t="s">
        <v>1724</v>
      </c>
      <c r="G128" t="s">
        <v>25</v>
      </c>
      <c r="H128" s="42">
        <f>IFERROR(Tabla5[[#This Row],[VENTAS MABE]]/Tabla5[[#This Row],[CUOTA]],0)</f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 s="42">
        <v>0</v>
      </c>
      <c r="W128" s="42">
        <f>IFERROR(Tabla5[[#This Row],[TOTAL VENTA 38 SEMANA]]/Tabla5[[#This Row],[VENTA ACUM 38]],0)</f>
        <v>0</v>
      </c>
      <c r="X128" s="42">
        <v>0</v>
      </c>
      <c r="Y128" s="55" t="s">
        <v>724</v>
      </c>
      <c r="Z128" s="46">
        <f>+Tabla5[[#This Row],[VENTA ACUM 38]]+Tabla5[[#This Row],[venta total 39 acum]]</f>
        <v>1</v>
      </c>
      <c r="AA128" s="46">
        <v>0</v>
      </c>
      <c r="AB128" s="46">
        <v>0</v>
      </c>
      <c r="AC128" s="46">
        <v>1</v>
      </c>
      <c r="AD128" s="46">
        <v>0</v>
      </c>
      <c r="AE128" s="46">
        <f>VLOOKUP(Tabla5[[#This Row],[CLAVE]],'[1]QMI 5 SEMANA SEP-22'!$A$308:$I$1294,9,0)</f>
        <v>0</v>
      </c>
      <c r="AF128" s="46">
        <v>0</v>
      </c>
      <c r="AG128" s="46">
        <v>0</v>
      </c>
      <c r="AH128" s="42">
        <f>IFERROR(Tabla5[[#This Row],[VENTAS MABE]]/Tabla5[[#This Row],[VENTAS INDURAMA]],0)</f>
        <v>0</v>
      </c>
      <c r="AI128" t="s">
        <v>1675</v>
      </c>
      <c r="AK128" s="42"/>
      <c r="AL128" t="s">
        <v>727</v>
      </c>
      <c r="AM128" s="55" t="s">
        <v>1011</v>
      </c>
      <c r="AO128" s="55" t="s">
        <v>435</v>
      </c>
      <c r="AP128">
        <v>1</v>
      </c>
      <c r="AQ128" s="55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f>SUM(Tabla5[[#This Row],[VENTA MABE 1 SEMANA OCT]:[VENTAS OTROS 1 SEMANA OCT]])</f>
        <v>0</v>
      </c>
      <c r="AY128" s="46">
        <v>0</v>
      </c>
      <c r="AZ128" s="55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f>SUM(Tabla5[[#This Row],[VENTA MABE 2 SEMANA OCT]:[VENTAS OTROS 2 SEMANA OCT]])</f>
        <v>0</v>
      </c>
      <c r="BH128" t="s">
        <v>798</v>
      </c>
      <c r="BI128" s="55" t="s">
        <v>647</v>
      </c>
      <c r="BJ128">
        <v>9.9999999999999947</v>
      </c>
      <c r="BK128" s="55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f>SUM(Tabla5[[#This Row],[VENTA MABE 3 SEMANA OCT]:[VENTAS OTROS 3 SEMANA OCT]])</f>
        <v>0</v>
      </c>
      <c r="BS128" s="42">
        <v>0</v>
      </c>
      <c r="BT128" s="55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f>SUM(Tabla5[[#This Row],[VENTA MABE 4 SEMANA OCT]:[VENTAS OTROS 4 SEMANA OCT]])</f>
        <v>0</v>
      </c>
      <c r="CI12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8" s="66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SUM(Tabla5[[#This Row],[VENTA MABE 1 SEMANA NOV]:[VENTAS OTROS 1 SEMANA NOV]])</f>
        <v>0</v>
      </c>
      <c r="CS128">
        <f>IFERROR(VLOOKUP(Tabla5[[#This Row],[CLAVE]],[2]VENTAS!$F$2:$L$1501,2,0),0)</f>
        <v>0</v>
      </c>
      <c r="CT128">
        <f>IFERROR(VLOOKUP(Tabla5[[#This Row],[CLAVE]],[2]VENTAS!$F$2:$L$1501,3,0),0)</f>
        <v>1</v>
      </c>
      <c r="CU128">
        <f>IFERROR(VLOOKUP(Tabla5[[#This Row],[CLAVE]],[2]VENTAS!$F$2:$L$1501,4,0),0)</f>
        <v>0</v>
      </c>
      <c r="CV128">
        <f>IFERROR(VLOOKUP(Tabla5[[#This Row],[CLAVE]],[2]VENTAS!$F$2:$L$1501,5,0),0)</f>
        <v>0</v>
      </c>
      <c r="CW128">
        <f>IFERROR(VLOOKUP(Tabla5[[#This Row],[CLAVE]],[2]VENTAS!$F$2:$L$1501,6,0),0)</f>
        <v>0</v>
      </c>
      <c r="CX128">
        <f>IFERROR(VLOOKUP(Tabla5[[#This Row],[CLAVE]],[2]VENTAS!$F$2:$L$1501,7,0),0)</f>
        <v>0</v>
      </c>
      <c r="CY128">
        <f>IFERROR(VLOOKUP(Tabla5[[#This Row],[CLAVE]],[2]VENTAS!$F$2:$R$1501,13,0),0)</f>
        <v>0</v>
      </c>
      <c r="CZ128">
        <f>SUM(Tabla5[[#This Row],[VENTA MABE 2 SEMANA NOV]:[VENTAS OTROS 2 SEMANA NOV]])</f>
        <v>1</v>
      </c>
      <c r="DA128" s="46">
        <v>0</v>
      </c>
    </row>
    <row r="129" spans="1:105" hidden="1" x14ac:dyDescent="0.3">
      <c r="A129" t="str">
        <f>CONCATENATE(Tabla5[[#This Row],[TIENDA HMPV]],Tabla5[[#This Row],[LINEA]])</f>
        <v>399 - POINT MILAGROCOCINAS</v>
      </c>
      <c r="B129" t="s">
        <v>702</v>
      </c>
      <c r="C129" s="55" t="s">
        <v>647</v>
      </c>
      <c r="D129" s="55" t="s">
        <v>77</v>
      </c>
      <c r="E129" s="55" t="s">
        <v>705</v>
      </c>
      <c r="F129" s="55" t="s">
        <v>1724</v>
      </c>
      <c r="G129" t="s">
        <v>26</v>
      </c>
      <c r="H129" s="42">
        <f>IFERROR(Tabla5[[#This Row],[VENTAS MABE]]/Tabla5[[#This Row],[CUOTA]],0)</f>
        <v>0.18181818181818182</v>
      </c>
      <c r="I129">
        <v>11</v>
      </c>
      <c r="J129">
        <v>2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V129" s="42">
        <v>0.66666666666666663</v>
      </c>
      <c r="W129" s="42">
        <f>IFERROR(Tabla5[[#This Row],[TOTAL VENTA 38 SEMANA]]/Tabla5[[#This Row],[VENTA ACUM 38]],0)</f>
        <v>0.66666666666666663</v>
      </c>
      <c r="X129" s="42">
        <v>0</v>
      </c>
      <c r="Y129" s="55" t="s">
        <v>724</v>
      </c>
      <c r="Z129" s="46">
        <f>+Tabla5[[#This Row],[VENTA ACUM 38]]+Tabla5[[#This Row],[venta total 39 acum]]</f>
        <v>3</v>
      </c>
      <c r="AA129" s="46">
        <v>2</v>
      </c>
      <c r="AB129" s="46">
        <v>2</v>
      </c>
      <c r="AC129" s="46">
        <v>3</v>
      </c>
      <c r="AD129" s="46">
        <v>0</v>
      </c>
      <c r="AE129" s="46">
        <f>VLOOKUP(Tabla5[[#This Row],[CLAVE]],'[1]QMI 5 SEMANA SEP-22'!$A$308:$I$1294,9,0)</f>
        <v>0</v>
      </c>
      <c r="AF129" s="46">
        <v>0</v>
      </c>
      <c r="AG129" s="46">
        <v>4</v>
      </c>
      <c r="AH129" s="42">
        <f>IFERROR(Tabla5[[#This Row],[VENTAS MABE]]/Tabla5[[#This Row],[VENTAS INDURAMA]],0)</f>
        <v>2</v>
      </c>
      <c r="AI129" t="s">
        <v>1675</v>
      </c>
      <c r="AK129" s="42"/>
      <c r="AL129" t="s">
        <v>727</v>
      </c>
      <c r="AM129" s="55" t="s">
        <v>1011</v>
      </c>
      <c r="AO129" s="55" t="s">
        <v>435</v>
      </c>
      <c r="AP129">
        <v>3</v>
      </c>
      <c r="AQ129" s="55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f>SUM(Tabla5[[#This Row],[VENTA MABE 1 SEMANA OCT]:[VENTAS OTROS 1 SEMANA OCT]])</f>
        <v>1</v>
      </c>
      <c r="AY129" s="46">
        <v>9.5583516521765759</v>
      </c>
      <c r="AZ129" s="55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f>SUM(Tabla5[[#This Row],[VENTA MABE 2 SEMANA OCT]:[VENTAS OTROS 2 SEMANA OCT]])</f>
        <v>1</v>
      </c>
      <c r="BH129" t="s">
        <v>798</v>
      </c>
      <c r="BI129" s="55" t="s">
        <v>647</v>
      </c>
      <c r="BJ129">
        <v>9.9999999999999947</v>
      </c>
      <c r="BK129" s="55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f>SUM(Tabla5[[#This Row],[VENTA MABE 3 SEMANA OCT]:[VENTAS OTROS 3 SEMANA OCT]])</f>
        <v>1</v>
      </c>
      <c r="BS129" s="42">
        <v>0.5</v>
      </c>
      <c r="BT129" s="55">
        <v>1</v>
      </c>
      <c r="BU129">
        <v>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f>SUM(Tabla5[[#This Row],[VENTA MABE 4 SEMANA OCT]:[VENTAS OTROS 4 SEMANA OCT]])</f>
        <v>3</v>
      </c>
      <c r="CI1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29" t="s">
        <v>1702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SUM(Tabla5[[#This Row],[VENTA MABE 1 SEMANA NOV]:[VENTAS OTROS 1 SEMANA NOV]])</f>
        <v>0</v>
      </c>
      <c r="CS129">
        <f>IFERROR(VLOOKUP(Tabla5[[#This Row],[CLAVE]],[2]VENTAS!$F$2:$L$1501,2,0),0)</f>
        <v>2</v>
      </c>
      <c r="CT129">
        <f>IFERROR(VLOOKUP(Tabla5[[#This Row],[CLAVE]],[2]VENTAS!$F$2:$L$1501,3,0),0)</f>
        <v>0</v>
      </c>
      <c r="CU129">
        <f>IFERROR(VLOOKUP(Tabla5[[#This Row],[CLAVE]],[2]VENTAS!$F$2:$L$1501,4,0),0)</f>
        <v>0</v>
      </c>
      <c r="CV129">
        <f>IFERROR(VLOOKUP(Tabla5[[#This Row],[CLAVE]],[2]VENTAS!$F$2:$L$1501,5,0),0)</f>
        <v>0</v>
      </c>
      <c r="CW129">
        <f>IFERROR(VLOOKUP(Tabla5[[#This Row],[CLAVE]],[2]VENTAS!$F$2:$L$1501,6,0),0)</f>
        <v>0</v>
      </c>
      <c r="CX129">
        <f>IFERROR(VLOOKUP(Tabla5[[#This Row],[CLAVE]],[2]VENTAS!$F$2:$L$1501,7,0),0)</f>
        <v>0</v>
      </c>
      <c r="CY129">
        <f>IFERROR(VLOOKUP(Tabla5[[#This Row],[CLAVE]],[2]VENTAS!$F$2:$R$1501,13,0),0)</f>
        <v>0</v>
      </c>
      <c r="CZ129">
        <f>SUM(Tabla5[[#This Row],[VENTA MABE 2 SEMANA NOV]:[VENTAS OTROS 2 SEMANA NOV]])</f>
        <v>2</v>
      </c>
      <c r="DA129" s="46">
        <v>11.629327843481502</v>
      </c>
    </row>
    <row r="130" spans="1:105" hidden="1" x14ac:dyDescent="0.3">
      <c r="A130" t="str">
        <f>CONCATENATE(Tabla5[[#This Row],[TIENDA HMPV]],Tabla5[[#This Row],[LINEA]])</f>
        <v>399 - POINT MILAGROGLOBALES</v>
      </c>
      <c r="B130" t="s">
        <v>702</v>
      </c>
      <c r="C130" s="55" t="s">
        <v>647</v>
      </c>
      <c r="D130" s="55" t="s">
        <v>77</v>
      </c>
      <c r="E130" s="55" t="s">
        <v>705</v>
      </c>
      <c r="F130" s="55" t="s">
        <v>1724</v>
      </c>
      <c r="G130" t="s">
        <v>27</v>
      </c>
      <c r="H130" s="42">
        <f>IFERROR(Tabla5[[#This Row],[VENTAS MABE]]/Tabla5[[#This Row],[CUOTA]],0)</f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 s="42">
        <v>0</v>
      </c>
      <c r="W130" s="42">
        <f>IFERROR(Tabla5[[#This Row],[TOTAL VENTA 38 SEMANA]]/Tabla5[[#This Row],[VENTA ACUM 38]],0)</f>
        <v>0</v>
      </c>
      <c r="X130" s="42">
        <v>0</v>
      </c>
      <c r="Y130" s="55" t="s">
        <v>724</v>
      </c>
      <c r="Z130" s="46">
        <f>+Tabla5[[#This Row],[VENTA ACUM 38]]+Tabla5[[#This Row],[venta total 39 acum]]</f>
        <v>1</v>
      </c>
      <c r="AA130" s="46">
        <v>0</v>
      </c>
      <c r="AB130" s="46">
        <v>0</v>
      </c>
      <c r="AC130" s="46">
        <v>1</v>
      </c>
      <c r="AD130" s="46">
        <v>0</v>
      </c>
      <c r="AE130" s="46">
        <f>VLOOKUP(Tabla5[[#This Row],[CLAVE]],'[1]QMI 5 SEMANA SEP-22'!$A$308:$I$1294,9,0)</f>
        <v>0</v>
      </c>
      <c r="AF130" s="46">
        <v>0</v>
      </c>
      <c r="AG130" s="46">
        <v>0</v>
      </c>
      <c r="AH130" s="42">
        <f>IFERROR(Tabla5[[#This Row],[VENTAS MABE]]/Tabla5[[#This Row],[VENTAS INDURAMA]],0)</f>
        <v>0</v>
      </c>
      <c r="AI130" t="s">
        <v>1675</v>
      </c>
      <c r="AK130" s="42"/>
      <c r="AL130" t="s">
        <v>727</v>
      </c>
      <c r="AM130" s="55" t="s">
        <v>1011</v>
      </c>
      <c r="AO130" s="55" t="s">
        <v>435</v>
      </c>
      <c r="AP130">
        <v>1</v>
      </c>
      <c r="AQ130" s="55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f>SUM(Tabla5[[#This Row],[VENTA MABE 1 SEMANA OCT]:[VENTAS OTROS 1 SEMANA OCT]])</f>
        <v>0</v>
      </c>
      <c r="AY130" s="46">
        <v>0</v>
      </c>
      <c r="AZ130" s="55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f>SUM(Tabla5[[#This Row],[VENTA MABE 2 SEMANA OCT]:[VENTAS OTROS 2 SEMANA OCT]])</f>
        <v>0</v>
      </c>
      <c r="BH130" t="s">
        <v>798</v>
      </c>
      <c r="BI130" s="55" t="s">
        <v>647</v>
      </c>
      <c r="BJ130">
        <v>9.9999999999999947</v>
      </c>
      <c r="BK130" s="55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f>SUM(Tabla5[[#This Row],[VENTA MABE 3 SEMANA OCT]:[VENTAS OTROS 3 SEMANA OCT]])</f>
        <v>0</v>
      </c>
      <c r="BS130" s="42">
        <v>0</v>
      </c>
      <c r="BT130" s="55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f>SUM(Tabla5[[#This Row],[VENTA MABE 4 SEMANA OCT]:[VENTAS OTROS 4 SEMANA OCT]])</f>
        <v>1</v>
      </c>
      <c r="CI1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0" s="66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SUM(Tabla5[[#This Row],[VENTA MABE 1 SEMANA NOV]:[VENTAS OTROS 1 SEMANA NOV]])</f>
        <v>0</v>
      </c>
      <c r="CS130">
        <f>IFERROR(VLOOKUP(Tabla5[[#This Row],[CLAVE]],[2]VENTAS!$F$2:$L$1501,2,0),0)</f>
        <v>0</v>
      </c>
      <c r="CT130">
        <f>IFERROR(VLOOKUP(Tabla5[[#This Row],[CLAVE]],[2]VENTAS!$F$2:$L$1501,3,0),0)</f>
        <v>0</v>
      </c>
      <c r="CU130">
        <f>IFERROR(VLOOKUP(Tabla5[[#This Row],[CLAVE]],[2]VENTAS!$F$2:$L$1501,4,0),0)</f>
        <v>0</v>
      </c>
      <c r="CV130">
        <f>IFERROR(VLOOKUP(Tabla5[[#This Row],[CLAVE]],[2]VENTAS!$F$2:$L$1501,5,0),0)</f>
        <v>0</v>
      </c>
      <c r="CW130">
        <f>IFERROR(VLOOKUP(Tabla5[[#This Row],[CLAVE]],[2]VENTAS!$F$2:$L$1501,6,0),0)</f>
        <v>0</v>
      </c>
      <c r="CX130">
        <f>IFERROR(VLOOKUP(Tabla5[[#This Row],[CLAVE]],[2]VENTAS!$F$2:$L$1501,7,0),0)</f>
        <v>0</v>
      </c>
      <c r="CY130">
        <f>IFERROR(VLOOKUP(Tabla5[[#This Row],[CLAVE]],[2]VENTAS!$F$2:$R$1501,13,0),0)</f>
        <v>0</v>
      </c>
      <c r="CZ130">
        <f>SUM(Tabla5[[#This Row],[VENTA MABE 2 SEMANA NOV]:[VENTAS OTROS 2 SEMANA NOV]])</f>
        <v>0</v>
      </c>
      <c r="DA130" s="46">
        <v>0</v>
      </c>
    </row>
    <row r="131" spans="1:105" hidden="1" x14ac:dyDescent="0.3">
      <c r="A131" t="str">
        <f>CONCATENATE(Tabla5[[#This Row],[TIENDA HMPV]],Tabla5[[#This Row],[LINEA]])</f>
        <v>399 - POINT MILAGROLAVADO</v>
      </c>
      <c r="B131" t="s">
        <v>702</v>
      </c>
      <c r="C131" s="55" t="s">
        <v>647</v>
      </c>
      <c r="D131" s="55" t="s">
        <v>77</v>
      </c>
      <c r="E131" s="55" t="s">
        <v>705</v>
      </c>
      <c r="F131" s="55" t="s">
        <v>1724</v>
      </c>
      <c r="G131" t="s">
        <v>28</v>
      </c>
      <c r="H131" s="42">
        <f>IFERROR(Tabla5[[#This Row],[VENTAS MABE]]/Tabla5[[#This Row],[CUOTA]],0)</f>
        <v>0.5</v>
      </c>
      <c r="I131">
        <v>8</v>
      </c>
      <c r="J131">
        <v>4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V131" s="42">
        <v>0.44444444444444442</v>
      </c>
      <c r="W131" s="42">
        <f>IFERROR(Tabla5[[#This Row],[TOTAL VENTA 38 SEMANA]]/Tabla5[[#This Row],[VENTA ACUM 38]],0)</f>
        <v>0.44444444444444442</v>
      </c>
      <c r="X131" s="42">
        <v>0</v>
      </c>
      <c r="Y131" s="55" t="s">
        <v>724</v>
      </c>
      <c r="Z131" s="46">
        <f>+Tabla5[[#This Row],[VENTA ACUM 38]]+Tabla5[[#This Row],[venta total 39 acum]]</f>
        <v>9</v>
      </c>
      <c r="AA131" s="46">
        <v>3</v>
      </c>
      <c r="AB131" s="46">
        <v>4</v>
      </c>
      <c r="AC131" s="46">
        <v>9</v>
      </c>
      <c r="AD131" s="46">
        <v>0</v>
      </c>
      <c r="AE131" s="46">
        <f>VLOOKUP(Tabla5[[#This Row],[CLAVE]],'[1]QMI 5 SEMANA SEP-22'!$A$308:$I$1294,9,0)</f>
        <v>0</v>
      </c>
      <c r="AF131" s="46">
        <v>0</v>
      </c>
      <c r="AG131" s="46">
        <v>6</v>
      </c>
      <c r="AH131" s="42">
        <f>IFERROR(Tabla5[[#This Row],[VENTAS MABE]]/Tabla5[[#This Row],[VENTAS INDURAMA]],0)</f>
        <v>0.8</v>
      </c>
      <c r="AI131" t="s">
        <v>1675</v>
      </c>
      <c r="AK131" s="42"/>
      <c r="AL131" t="s">
        <v>727</v>
      </c>
      <c r="AM131" s="55" t="s">
        <v>1011</v>
      </c>
      <c r="AO131" s="55" t="s">
        <v>435</v>
      </c>
      <c r="AP131">
        <v>8</v>
      </c>
      <c r="AQ131" s="55">
        <v>0</v>
      </c>
      <c r="AR131">
        <v>2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f>SUM(Tabla5[[#This Row],[VENTA MABE 1 SEMANA OCT]:[VENTAS OTROS 1 SEMANA OCT]])</f>
        <v>2</v>
      </c>
      <c r="AY131" s="46">
        <v>7.4568288854003146</v>
      </c>
      <c r="AZ131" s="55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f>SUM(Tabla5[[#This Row],[VENTA MABE 2 SEMANA OCT]:[VENTAS OTROS 2 SEMANA OCT]])</f>
        <v>1</v>
      </c>
      <c r="BH131" t="s">
        <v>798</v>
      </c>
      <c r="BI131" s="55" t="s">
        <v>647</v>
      </c>
      <c r="BJ131">
        <v>9.9999999999999947</v>
      </c>
      <c r="BK131" s="55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f>SUM(Tabla5[[#This Row],[VENTA MABE 3 SEMANA OCT]:[VENTAS OTROS 3 SEMANA OCT]])</f>
        <v>0</v>
      </c>
      <c r="BS131" s="42">
        <v>0.3</v>
      </c>
      <c r="BT131" s="55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f>SUM(Tabla5[[#This Row],[VENTA MABE 4 SEMANA OCT]:[VENTAS OTROS 4 SEMANA OCT]])</f>
        <v>1</v>
      </c>
      <c r="CF131" t="s">
        <v>1695</v>
      </c>
      <c r="CI13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131" t="s">
        <v>1702</v>
      </c>
      <c r="CK131">
        <v>4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SUM(Tabla5[[#This Row],[VENTA MABE 1 SEMANA NOV]:[VENTAS OTROS 1 SEMANA NOV]])</f>
        <v>5</v>
      </c>
      <c r="CS131">
        <f>IFERROR(VLOOKUP(Tabla5[[#This Row],[CLAVE]],[2]VENTAS!$F$2:$L$1501,2,0),0)</f>
        <v>0</v>
      </c>
      <c r="CT131">
        <f>IFERROR(VLOOKUP(Tabla5[[#This Row],[CLAVE]],[2]VENTAS!$F$2:$L$1501,3,0),0)</f>
        <v>1</v>
      </c>
      <c r="CU131">
        <f>IFERROR(VLOOKUP(Tabla5[[#This Row],[CLAVE]],[2]VENTAS!$F$2:$L$1501,4,0),0)</f>
        <v>0</v>
      </c>
      <c r="CV131">
        <f>IFERROR(VLOOKUP(Tabla5[[#This Row],[CLAVE]],[2]VENTAS!$F$2:$L$1501,5,0),0)</f>
        <v>0</v>
      </c>
      <c r="CW131">
        <f>IFERROR(VLOOKUP(Tabla5[[#This Row],[CLAVE]],[2]VENTAS!$F$2:$L$1501,6,0),0)</f>
        <v>0</v>
      </c>
      <c r="CX131">
        <f>IFERROR(VLOOKUP(Tabla5[[#This Row],[CLAVE]],[2]VENTAS!$F$2:$L$1501,7,0),0)</f>
        <v>0</v>
      </c>
      <c r="CY131">
        <f>IFERROR(VLOOKUP(Tabla5[[#This Row],[CLAVE]],[2]VENTAS!$F$2:$R$1501,13,0),0)</f>
        <v>0</v>
      </c>
      <c r="CZ131">
        <f>SUM(Tabla5[[#This Row],[VENTA MABE 2 SEMANA NOV]:[VENTAS OTROS 2 SEMANA NOV]])</f>
        <v>1</v>
      </c>
      <c r="DA131" s="46">
        <v>7.4568288854003146</v>
      </c>
    </row>
    <row r="132" spans="1:105" hidden="1" x14ac:dyDescent="0.3">
      <c r="A132" t="str">
        <f>CONCATENATE(Tabla5[[#This Row],[TIENDA HMPV]],Tabla5[[#This Row],[LINEA]])</f>
        <v>399 - POINT MILAGROREFRIGERACIÓN</v>
      </c>
      <c r="B132" t="s">
        <v>702</v>
      </c>
      <c r="C132" s="55" t="s">
        <v>647</v>
      </c>
      <c r="D132" s="55" t="s">
        <v>77</v>
      </c>
      <c r="E132" s="55" t="s">
        <v>705</v>
      </c>
      <c r="F132" s="55" t="s">
        <v>1724</v>
      </c>
      <c r="G132" t="s">
        <v>29</v>
      </c>
      <c r="H132" s="42">
        <f>IFERROR(Tabla5[[#This Row],[VENTAS MABE]]/Tabla5[[#This Row],[CUOTA]],0)</f>
        <v>0.2</v>
      </c>
      <c r="I132">
        <v>10</v>
      </c>
      <c r="J132">
        <v>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V132" s="42">
        <v>0.66666666666666663</v>
      </c>
      <c r="W132" s="42">
        <f>IFERROR(Tabla5[[#This Row],[TOTAL VENTA 38 SEMANA]]/Tabla5[[#This Row],[VENTA ACUM 38]],0)</f>
        <v>0.66666666666666663</v>
      </c>
      <c r="X132" s="42">
        <v>0</v>
      </c>
      <c r="Y132" s="55" t="s">
        <v>724</v>
      </c>
      <c r="Z132" s="46">
        <f>+Tabla5[[#This Row],[VENTA ACUM 38]]+Tabla5[[#This Row],[venta total 39 acum]]</f>
        <v>3</v>
      </c>
      <c r="AA132" s="46">
        <v>2</v>
      </c>
      <c r="AB132" s="46">
        <v>2</v>
      </c>
      <c r="AC132" s="46">
        <v>3</v>
      </c>
      <c r="AD132" s="46">
        <v>0</v>
      </c>
      <c r="AE132" s="46">
        <f>VLOOKUP(Tabla5[[#This Row],[CLAVE]],'[1]QMI 5 SEMANA SEP-22'!$A$308:$I$1294,9,0)</f>
        <v>0</v>
      </c>
      <c r="AF132" s="46">
        <v>0</v>
      </c>
      <c r="AG132" s="46">
        <v>3</v>
      </c>
      <c r="AH132" s="42">
        <f>IFERROR(Tabla5[[#This Row],[VENTAS MABE]]/Tabla5[[#This Row],[VENTAS INDURAMA]],0)</f>
        <v>2</v>
      </c>
      <c r="AI132" t="s">
        <v>1675</v>
      </c>
      <c r="AK132" s="42"/>
      <c r="AL132" t="s">
        <v>727</v>
      </c>
      <c r="AM132" s="55" t="s">
        <v>1011</v>
      </c>
      <c r="AO132" s="55" t="s">
        <v>435</v>
      </c>
      <c r="AP132">
        <v>3</v>
      </c>
      <c r="AQ132" s="55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f>SUM(Tabla5[[#This Row],[VENTA MABE 1 SEMANA OCT]:[VENTAS OTROS 1 SEMANA OCT]])</f>
        <v>1</v>
      </c>
      <c r="AY132" s="46">
        <v>9.9010791382819114</v>
      </c>
      <c r="AZ132" s="55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f>SUM(Tabla5[[#This Row],[VENTA MABE 2 SEMANA OCT]:[VENTAS OTROS 2 SEMANA OCT]])</f>
        <v>1</v>
      </c>
      <c r="BH132" t="s">
        <v>798</v>
      </c>
      <c r="BI132" s="55" t="s">
        <v>647</v>
      </c>
      <c r="BJ132">
        <v>9.9999999999999947</v>
      </c>
      <c r="BK132" s="55">
        <v>2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f>SUM(Tabla5[[#This Row],[VENTA MABE 3 SEMANA OCT]:[VENTAS OTROS 3 SEMANA OCT]])</f>
        <v>3</v>
      </c>
      <c r="BS132" s="42">
        <v>0.4</v>
      </c>
      <c r="BT132" s="55">
        <v>1</v>
      </c>
      <c r="BU132">
        <v>1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f>SUM(Tabla5[[#This Row],[VENTA MABE 4 SEMANA OCT]:[VENTAS OTROS 4 SEMANA OCT]])</f>
        <v>2</v>
      </c>
      <c r="CI1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132" t="s">
        <v>1702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SUM(Tabla5[[#This Row],[VENTA MABE 1 SEMANA NOV]:[VENTAS OTROS 1 SEMANA NOV]])</f>
        <v>0</v>
      </c>
      <c r="CS132">
        <f>IFERROR(VLOOKUP(Tabla5[[#This Row],[CLAVE]],[2]VENTAS!$F$2:$L$1501,2,0),0)</f>
        <v>0</v>
      </c>
      <c r="CT132">
        <f>IFERROR(VLOOKUP(Tabla5[[#This Row],[CLAVE]],[2]VENTAS!$F$2:$L$1501,3,0),0)</f>
        <v>1</v>
      </c>
      <c r="CU132">
        <f>IFERROR(VLOOKUP(Tabla5[[#This Row],[CLAVE]],[2]VENTAS!$F$2:$L$1501,4,0),0)</f>
        <v>0</v>
      </c>
      <c r="CV132">
        <f>IFERROR(VLOOKUP(Tabla5[[#This Row],[CLAVE]],[2]VENTAS!$F$2:$L$1501,5,0),0)</f>
        <v>0</v>
      </c>
      <c r="CW132">
        <f>IFERROR(VLOOKUP(Tabla5[[#This Row],[CLAVE]],[2]VENTAS!$F$2:$L$1501,6,0),0)</f>
        <v>0</v>
      </c>
      <c r="CX132">
        <f>IFERROR(VLOOKUP(Tabla5[[#This Row],[CLAVE]],[2]VENTAS!$F$2:$L$1501,7,0),0)</f>
        <v>0</v>
      </c>
      <c r="CY132">
        <f>IFERROR(VLOOKUP(Tabla5[[#This Row],[CLAVE]],[2]VENTAS!$F$2:$R$1501,13,0),0)</f>
        <v>0</v>
      </c>
      <c r="CZ132">
        <f>SUM(Tabla5[[#This Row],[VENTA MABE 2 SEMANA NOV]:[VENTAS OTROS 2 SEMANA NOV]])</f>
        <v>1</v>
      </c>
      <c r="DA132" s="46">
        <v>9.9631878144043533</v>
      </c>
    </row>
    <row r="133" spans="1:105" hidden="1" x14ac:dyDescent="0.3">
      <c r="A133" t="str">
        <f>CONCATENATE(Tabla5[[#This Row],[TIENDA HMPV]],Tabla5[[#This Row],[LINEA]])</f>
        <v>520 - CRÉDITOS ECONÓMICOS PORTAL SHOPPINGCOCINAS</v>
      </c>
      <c r="B133" t="s">
        <v>53</v>
      </c>
      <c r="C133" s="55" t="s">
        <v>54</v>
      </c>
      <c r="D133" s="55" t="s">
        <v>23</v>
      </c>
      <c r="E133" s="55" t="s">
        <v>55</v>
      </c>
      <c r="F133" s="55" t="s">
        <v>1724</v>
      </c>
      <c r="G133" t="s">
        <v>26</v>
      </c>
      <c r="H133" s="42">
        <f>IFERROR(Tabla5[[#This Row],[VENTAS MABE]]/Tabla5[[#This Row],[CUOTA]],0)</f>
        <v>1.4444444444444444</v>
      </c>
      <c r="I133">
        <v>9</v>
      </c>
      <c r="J133">
        <v>13</v>
      </c>
      <c r="K133">
        <v>20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V133" s="42">
        <v>0.44827586206896552</v>
      </c>
      <c r="W133" s="42">
        <f>IFERROR(Tabla5[[#This Row],[TOTAL VENTA 38 SEMANA]]/Tabla5[[#This Row],[VENTA ACUM 38]],0)</f>
        <v>0.44827586206896552</v>
      </c>
      <c r="X133" s="42" t="e">
        <f>VLOOKUP(Tabla5[[#This Row],[CLAVE]],[1]!QMI_5_SEMANA_SEP_22[[CLAVE]:[SHARE CADENA S2]],21,0)</f>
        <v>#REF!</v>
      </c>
      <c r="Y133" s="55" t="s">
        <v>724</v>
      </c>
      <c r="Z133" s="46">
        <f>+Tabla5[[#This Row],[VENTA ACUM 38]]+Tabla5[[#This Row],[venta total 39 acum]]</f>
        <v>36</v>
      </c>
      <c r="AA133" s="46">
        <v>8</v>
      </c>
      <c r="AB133" s="46">
        <v>13</v>
      </c>
      <c r="AC133" s="46">
        <v>29</v>
      </c>
      <c r="AD133" s="46">
        <v>7</v>
      </c>
      <c r="AE133" s="46">
        <v>3</v>
      </c>
      <c r="AF133" s="46">
        <v>7</v>
      </c>
      <c r="AG133" s="46">
        <v>11</v>
      </c>
      <c r="AH133" s="42">
        <f>IFERROR(Tabla5[[#This Row],[VENTAS MABE]]/Tabla5[[#This Row],[VENTAS INDURAMA]],0)</f>
        <v>0.65</v>
      </c>
      <c r="AI133" t="s">
        <v>1675</v>
      </c>
      <c r="AJ133">
        <v>0.375</v>
      </c>
      <c r="AK133" s="42">
        <v>0.4118</v>
      </c>
      <c r="AL133" t="s">
        <v>727</v>
      </c>
      <c r="AM133" s="55" t="s">
        <v>1047</v>
      </c>
      <c r="AO133" s="55" t="s">
        <v>460</v>
      </c>
      <c r="AP133">
        <v>22</v>
      </c>
      <c r="AQ133" s="55">
        <v>3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f>SUM(Tabla5[[#This Row],[VENTA MABE 1 SEMANA OCT]:[VENTAS OTROS 1 SEMANA OCT]])</f>
        <v>3</v>
      </c>
      <c r="AY133" s="46">
        <v>10.841541947118596</v>
      </c>
      <c r="AZ133" s="55">
        <v>1</v>
      </c>
      <c r="BA133">
        <v>1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f>SUM(Tabla5[[#This Row],[VENTA MABE 2 SEMANA OCT]:[VENTAS OTROS 2 SEMANA OCT]])</f>
        <v>3</v>
      </c>
      <c r="BH133" t="s">
        <v>798</v>
      </c>
      <c r="BI133" s="55" t="s">
        <v>151</v>
      </c>
      <c r="BJ133">
        <v>19</v>
      </c>
      <c r="BK133" s="55">
        <v>3</v>
      </c>
      <c r="BL133">
        <v>3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f>SUM(Tabla5[[#This Row],[VENTA MABE 3 SEMANA OCT]:[VENTAS OTROS 3 SEMANA OCT]])</f>
        <v>7</v>
      </c>
      <c r="BS133" s="42">
        <v>0.45</v>
      </c>
      <c r="BT133" s="55">
        <v>4</v>
      </c>
      <c r="BU133">
        <v>3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f>SUM(Tabla5[[#This Row],[VENTA MABE 4 SEMANA OCT]:[VENTAS OTROS 4 SEMANA OCT]])</f>
        <v>8</v>
      </c>
      <c r="CI1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0.52380952380952384</v>
      </c>
      <c r="CJ133" t="s">
        <v>1703</v>
      </c>
      <c r="CK133">
        <v>2</v>
      </c>
      <c r="CL133">
        <v>4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SUM(Tabla5[[#This Row],[VENTA MABE 1 SEMANA NOV]:[VENTAS OTROS 1 SEMANA NOV]])</f>
        <v>6</v>
      </c>
      <c r="CS133">
        <f>IFERROR(VLOOKUP(Tabla5[[#This Row],[CLAVE]],[2]VENTAS!$F$2:$L$1501,2,0),0)</f>
        <v>3</v>
      </c>
      <c r="CT133">
        <f>IFERROR(VLOOKUP(Tabla5[[#This Row],[CLAVE]],[2]VENTAS!$F$2:$L$1501,3,0),0)</f>
        <v>4</v>
      </c>
      <c r="CU133">
        <f>IFERROR(VLOOKUP(Tabla5[[#This Row],[CLAVE]],[2]VENTAS!$F$2:$L$1501,4,0),0)</f>
        <v>0</v>
      </c>
      <c r="CV133">
        <f>IFERROR(VLOOKUP(Tabla5[[#This Row],[CLAVE]],[2]VENTAS!$F$2:$L$1501,5,0),0)</f>
        <v>0</v>
      </c>
      <c r="CW133">
        <f>IFERROR(VLOOKUP(Tabla5[[#This Row],[CLAVE]],[2]VENTAS!$F$2:$L$1501,6,0),0)</f>
        <v>0</v>
      </c>
      <c r="CX133">
        <f>IFERROR(VLOOKUP(Tabla5[[#This Row],[CLAVE]],[2]VENTAS!$F$2:$L$1501,7,0),0)</f>
        <v>0</v>
      </c>
      <c r="CY133">
        <f>IFERROR(VLOOKUP(Tabla5[[#This Row],[CLAVE]],[2]VENTAS!$F$2:$R$1501,13,0),0)</f>
        <v>0</v>
      </c>
      <c r="CZ133">
        <f>SUM(Tabla5[[#This Row],[VENTA MABE 2 SEMANA NOV]:[VENTAS OTROS 2 SEMANA NOV]])</f>
        <v>7</v>
      </c>
      <c r="DA133" s="46">
        <v>32</v>
      </c>
    </row>
    <row r="134" spans="1:105" hidden="1" x14ac:dyDescent="0.3">
      <c r="A134" t="str">
        <f>CONCATENATE(Tabla5[[#This Row],[TIENDA HMPV]],Tabla5[[#This Row],[LINEA]])</f>
        <v>520 - CRÉDITOS ECONÓMICOS PORTAL SHOPPINGLAVADO</v>
      </c>
      <c r="B134" t="s">
        <v>53</v>
      </c>
      <c r="C134" s="55" t="s">
        <v>54</v>
      </c>
      <c r="D134" s="55" t="s">
        <v>23</v>
      </c>
      <c r="E134" s="55" t="s">
        <v>55</v>
      </c>
      <c r="F134" s="55" t="s">
        <v>1724</v>
      </c>
      <c r="G134" t="s">
        <v>28</v>
      </c>
      <c r="H134" s="42">
        <f>IFERROR(Tabla5[[#This Row],[VENTAS MABE]]/Tabla5[[#This Row],[CUOTA]],0)</f>
        <v>0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 s="42">
        <v>0</v>
      </c>
      <c r="W134" s="42">
        <f>IFERROR(Tabla5[[#This Row],[TOTAL VENTA 38 SEMANA]]/Tabla5[[#This Row],[VENTA ACUM 38]],0)</f>
        <v>0</v>
      </c>
      <c r="X134" s="42" t="e">
        <f>VLOOKUP(Tabla5[[#This Row],[CLAVE]],[1]!QMI_5_SEMANA_SEP_22[[CLAVE]:[SHARE CADENA S2]],21,0)</f>
        <v>#REF!</v>
      </c>
      <c r="Y134" s="55" t="s">
        <v>724</v>
      </c>
      <c r="Z134" s="46">
        <f>+Tabla5[[#This Row],[VENTA ACUM 38]]+Tabla5[[#This Row],[venta total 39 acum]]</f>
        <v>2</v>
      </c>
      <c r="AA134" s="46">
        <v>0</v>
      </c>
      <c r="AB134" s="46">
        <v>0</v>
      </c>
      <c r="AC134" s="46">
        <v>0</v>
      </c>
      <c r="AD134" s="46">
        <v>2</v>
      </c>
      <c r="AE134" s="46">
        <v>2</v>
      </c>
      <c r="AF134" s="46">
        <v>2</v>
      </c>
      <c r="AG134" s="46">
        <v>2</v>
      </c>
      <c r="AH134" s="42">
        <f>IFERROR(Tabla5[[#This Row],[VENTAS MABE]]/Tabla5[[#This Row],[VENTAS INDURAMA]],0)</f>
        <v>0</v>
      </c>
      <c r="AI134" t="s">
        <v>1675</v>
      </c>
      <c r="AK134" s="42">
        <v>5.5599999999999997E-2</v>
      </c>
      <c r="AL134" t="s">
        <v>727</v>
      </c>
      <c r="AM134" s="55" t="s">
        <v>1047</v>
      </c>
      <c r="AO134" s="55" t="s">
        <v>460</v>
      </c>
      <c r="AP134">
        <v>0</v>
      </c>
      <c r="AQ134" s="55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f>SUM(Tabla5[[#This Row],[VENTA MABE 1 SEMANA OCT]:[VENTAS OTROS 1 SEMANA OCT]])</f>
        <v>0</v>
      </c>
      <c r="AY134" s="46">
        <v>1</v>
      </c>
      <c r="AZ134" s="55">
        <v>0</v>
      </c>
      <c r="BA134">
        <v>0</v>
      </c>
      <c r="BB134">
        <v>2</v>
      </c>
      <c r="BC134">
        <v>3</v>
      </c>
      <c r="BD134">
        <v>1</v>
      </c>
      <c r="BE134">
        <v>0</v>
      </c>
      <c r="BF134">
        <v>0</v>
      </c>
      <c r="BG134">
        <f>SUM(Tabla5[[#This Row],[VENTA MABE 2 SEMANA OCT]:[VENTAS OTROS 2 SEMANA OCT]])</f>
        <v>6</v>
      </c>
      <c r="BH134" t="s">
        <v>798</v>
      </c>
      <c r="BI134" s="55" t="s">
        <v>151</v>
      </c>
      <c r="BJ134">
        <v>19</v>
      </c>
      <c r="BK134" s="55">
        <v>1</v>
      </c>
      <c r="BL134">
        <v>0</v>
      </c>
      <c r="BM134">
        <v>2</v>
      </c>
      <c r="BN134">
        <v>4</v>
      </c>
      <c r="BO134">
        <v>2</v>
      </c>
      <c r="BP134">
        <v>0</v>
      </c>
      <c r="BQ134">
        <v>0</v>
      </c>
      <c r="BR134">
        <f>SUM(Tabla5[[#This Row],[VENTA MABE 3 SEMANA OCT]:[VENTAS OTROS 3 SEMANA OCT]])</f>
        <v>9</v>
      </c>
      <c r="BS134" s="42">
        <v>7.0000000000000007E-2</v>
      </c>
      <c r="BT134" s="55">
        <v>1</v>
      </c>
      <c r="BU134">
        <v>0</v>
      </c>
      <c r="BV134">
        <v>2</v>
      </c>
      <c r="BW134">
        <v>5</v>
      </c>
      <c r="BX134">
        <v>3</v>
      </c>
      <c r="BY134">
        <v>0</v>
      </c>
      <c r="BZ134">
        <v>0</v>
      </c>
      <c r="CA134">
        <f>SUM(Tabla5[[#This Row],[VENTA MABE 4 SEMANA OCT]:[VENTAS OTROS 4 SEMANA OCT]])</f>
        <v>11</v>
      </c>
      <c r="CE134" t="s">
        <v>1695</v>
      </c>
      <c r="CI13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7.6923076923076927E-2</v>
      </c>
      <c r="CJ134" t="s">
        <v>1701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SUM(Tabla5[[#This Row],[VENTA MABE 1 SEMANA NOV]:[VENTAS OTROS 1 SEMANA NOV]])</f>
        <v>0</v>
      </c>
      <c r="CS134">
        <f>IFERROR(VLOOKUP(Tabla5[[#This Row],[CLAVE]],[2]VENTAS!$F$2:$L$1501,2,0),0)</f>
        <v>1</v>
      </c>
      <c r="CT134">
        <f>IFERROR(VLOOKUP(Tabla5[[#This Row],[CLAVE]],[2]VENTAS!$F$2:$L$1501,3,0),0)</f>
        <v>0</v>
      </c>
      <c r="CU134">
        <f>IFERROR(VLOOKUP(Tabla5[[#This Row],[CLAVE]],[2]VENTAS!$F$2:$L$1501,4,0),0)</f>
        <v>0</v>
      </c>
      <c r="CV134">
        <f>IFERROR(VLOOKUP(Tabla5[[#This Row],[CLAVE]],[2]VENTAS!$F$2:$L$1501,5,0),0)</f>
        <v>0</v>
      </c>
      <c r="CW134">
        <f>IFERROR(VLOOKUP(Tabla5[[#This Row],[CLAVE]],[2]VENTAS!$F$2:$L$1501,6,0),0)</f>
        <v>0</v>
      </c>
      <c r="CX134">
        <f>IFERROR(VLOOKUP(Tabla5[[#This Row],[CLAVE]],[2]VENTAS!$F$2:$L$1501,7,0),0)</f>
        <v>0</v>
      </c>
      <c r="CY134">
        <f>IFERROR(VLOOKUP(Tabla5[[#This Row],[CLAVE]],[2]VENTAS!$F$2:$R$1501,13,0),0)</f>
        <v>0</v>
      </c>
      <c r="CZ134">
        <f>SUM(Tabla5[[#This Row],[VENTA MABE 2 SEMANA NOV]:[VENTAS OTROS 2 SEMANA NOV]])</f>
        <v>1</v>
      </c>
      <c r="DA134" s="46">
        <v>2.4234097743089249</v>
      </c>
    </row>
    <row r="135" spans="1:105" hidden="1" x14ac:dyDescent="0.3">
      <c r="A135" t="str">
        <f>CONCATENATE(Tabla5[[#This Row],[TIENDA HMPV]],Tabla5[[#This Row],[LINEA]])</f>
        <v>520 - CRÉDITOS ECONÓMICOS PORTAL SHOPPINGREFRIGERACIÓN</v>
      </c>
      <c r="B135" t="s">
        <v>53</v>
      </c>
      <c r="C135" s="55" t="s">
        <v>54</v>
      </c>
      <c r="D135" s="55" t="s">
        <v>23</v>
      </c>
      <c r="E135" s="55" t="s">
        <v>55</v>
      </c>
      <c r="F135" s="55" t="s">
        <v>1724</v>
      </c>
      <c r="G135" t="s">
        <v>29</v>
      </c>
      <c r="H135" s="42">
        <f>IFERROR(Tabla5[[#This Row],[VENTAS MABE]]/Tabla5[[#This Row],[CUOTA]],0)</f>
        <v>0.25</v>
      </c>
      <c r="I135">
        <v>16</v>
      </c>
      <c r="J135">
        <v>4</v>
      </c>
      <c r="K135">
        <v>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 s="42">
        <v>0.4</v>
      </c>
      <c r="W135" s="42">
        <f>IFERROR(Tabla5[[#This Row],[TOTAL VENTA 38 SEMANA]]/Tabla5[[#This Row],[VENTA ACUM 38]],0)</f>
        <v>0.4</v>
      </c>
      <c r="X135" s="42" t="e">
        <f>VLOOKUP(Tabla5[[#This Row],[CLAVE]],[1]!QMI_5_SEMANA_SEP_22[[CLAVE]:[SHARE CADENA S2]],21,0)</f>
        <v>#REF!</v>
      </c>
      <c r="Y135" s="55" t="s">
        <v>724</v>
      </c>
      <c r="Z135" s="46">
        <f>+Tabla5[[#This Row],[VENTA ACUM 38]]+Tabla5[[#This Row],[venta total 39 acum]]</f>
        <v>15</v>
      </c>
      <c r="AA135" s="46">
        <v>3</v>
      </c>
      <c r="AB135" s="46">
        <v>4</v>
      </c>
      <c r="AC135" s="46">
        <v>10</v>
      </c>
      <c r="AD135" s="46">
        <v>5</v>
      </c>
      <c r="AE135" s="46">
        <v>6</v>
      </c>
      <c r="AF135" s="46">
        <v>5</v>
      </c>
      <c r="AG135" s="46">
        <v>9</v>
      </c>
      <c r="AH135" s="42">
        <f>IFERROR(Tabla5[[#This Row],[VENTAS MABE]]/Tabla5[[#This Row],[VENTAS INDURAMA]],0)</f>
        <v>0.44444444444444442</v>
      </c>
      <c r="AI135" t="s">
        <v>1675</v>
      </c>
      <c r="AJ135">
        <v>0.25</v>
      </c>
      <c r="AK135" s="42">
        <v>0.29409999999999997</v>
      </c>
      <c r="AL135" t="s">
        <v>727</v>
      </c>
      <c r="AM135" s="55" t="s">
        <v>1047</v>
      </c>
      <c r="AO135" s="55" t="s">
        <v>460</v>
      </c>
      <c r="AP135">
        <v>9</v>
      </c>
      <c r="AQ135" s="55">
        <v>2</v>
      </c>
      <c r="AR135">
        <v>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f>SUM(Tabla5[[#This Row],[VENTA MABE 1 SEMANA OCT]:[VENTAS OTROS 1 SEMANA OCT]])</f>
        <v>5</v>
      </c>
      <c r="AY135" s="46">
        <v>15.384767179244548</v>
      </c>
      <c r="AZ135" s="55">
        <v>0</v>
      </c>
      <c r="BA135">
        <v>0</v>
      </c>
      <c r="BB135">
        <v>0</v>
      </c>
      <c r="BC135">
        <v>1</v>
      </c>
      <c r="BD135">
        <v>1</v>
      </c>
      <c r="BE135">
        <v>0</v>
      </c>
      <c r="BF135">
        <v>0</v>
      </c>
      <c r="BG135">
        <f>SUM(Tabla5[[#This Row],[VENTA MABE 2 SEMANA OCT]:[VENTAS OTROS 2 SEMANA OCT]])</f>
        <v>2</v>
      </c>
      <c r="BH135" t="s">
        <v>798</v>
      </c>
      <c r="BI135" s="55" t="s">
        <v>151</v>
      </c>
      <c r="BJ135">
        <v>19</v>
      </c>
      <c r="BK135" s="55">
        <v>1</v>
      </c>
      <c r="BL135">
        <v>3</v>
      </c>
      <c r="BM135">
        <v>0</v>
      </c>
      <c r="BN135">
        <v>1</v>
      </c>
      <c r="BO135">
        <v>1</v>
      </c>
      <c r="BP135">
        <v>0</v>
      </c>
      <c r="BQ135">
        <v>0</v>
      </c>
      <c r="BR135">
        <f>SUM(Tabla5[[#This Row],[VENTA MABE 3 SEMANA OCT]:[VENTAS OTROS 3 SEMANA OCT]])</f>
        <v>6</v>
      </c>
      <c r="BS135" s="42">
        <v>0.4</v>
      </c>
      <c r="BT135" s="55">
        <v>2</v>
      </c>
      <c r="BU135">
        <v>3</v>
      </c>
      <c r="BV135">
        <v>0</v>
      </c>
      <c r="BW135">
        <v>1</v>
      </c>
      <c r="BX135">
        <v>1</v>
      </c>
      <c r="BY135">
        <v>0</v>
      </c>
      <c r="BZ135">
        <v>0</v>
      </c>
      <c r="CA135">
        <f>SUM(Tabla5[[#This Row],[VENTA MABE 4 SEMANA OCT]:[VENTAS OTROS 4 SEMANA OCT]])</f>
        <v>7</v>
      </c>
      <c r="CE135" t="s">
        <v>1695</v>
      </c>
      <c r="CI13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135" t="s">
        <v>1701</v>
      </c>
      <c r="CK135">
        <v>5</v>
      </c>
      <c r="CL135">
        <v>2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SUM(Tabla5[[#This Row],[VENTA MABE 1 SEMANA NOV]:[VENTAS OTROS 1 SEMANA NOV]])</f>
        <v>7</v>
      </c>
      <c r="CS135">
        <f>IFERROR(VLOOKUP(Tabla5[[#This Row],[CLAVE]],[2]VENTAS!$F$2:$L$1501,2,0),0)</f>
        <v>4</v>
      </c>
      <c r="CT135">
        <f>IFERROR(VLOOKUP(Tabla5[[#This Row],[CLAVE]],[2]VENTAS!$F$2:$L$1501,3,0),0)</f>
        <v>3</v>
      </c>
      <c r="CU135">
        <f>IFERROR(VLOOKUP(Tabla5[[#This Row],[CLAVE]],[2]VENTAS!$F$2:$L$1501,4,0),0)</f>
        <v>0</v>
      </c>
      <c r="CV135">
        <f>IFERROR(VLOOKUP(Tabla5[[#This Row],[CLAVE]],[2]VENTAS!$F$2:$L$1501,5,0),0)</f>
        <v>0</v>
      </c>
      <c r="CW135">
        <f>IFERROR(VLOOKUP(Tabla5[[#This Row],[CLAVE]],[2]VENTAS!$F$2:$L$1501,6,0),0)</f>
        <v>0</v>
      </c>
      <c r="CX135">
        <f>IFERROR(VLOOKUP(Tabla5[[#This Row],[CLAVE]],[2]VENTAS!$F$2:$L$1501,7,0),0)</f>
        <v>0</v>
      </c>
      <c r="CY135">
        <f>IFERROR(VLOOKUP(Tabla5[[#This Row],[CLAVE]],[2]VENTAS!$F$2:$R$1501,13,0),0)</f>
        <v>0</v>
      </c>
      <c r="CZ135">
        <f>SUM(Tabla5[[#This Row],[VENTA MABE 2 SEMANA NOV]:[VENTAS OTROS 2 SEMANA NOV]])</f>
        <v>7</v>
      </c>
      <c r="DA135" s="46">
        <v>32</v>
      </c>
    </row>
    <row r="136" spans="1:105" hidden="1" x14ac:dyDescent="0.3">
      <c r="A136" t="str">
        <f>CONCATENATE(Tabla5[[#This Row],[TIENDA HMPV]],Tabla5[[#This Row],[LINEA]])</f>
        <v>967 - LA GANGA PORTAL SHOPPINGCOCINAS</v>
      </c>
      <c r="B136" t="s">
        <v>53</v>
      </c>
      <c r="C136" s="55" t="s">
        <v>54</v>
      </c>
      <c r="D136" s="55" t="s">
        <v>30</v>
      </c>
      <c r="E136" s="55" t="s">
        <v>56</v>
      </c>
      <c r="F136" s="55" t="s">
        <v>1724</v>
      </c>
      <c r="G136" t="s">
        <v>26</v>
      </c>
      <c r="H136" s="42">
        <f>IFERROR(Tabla5[[#This Row],[VENTAS MABE]]/Tabla5[[#This Row],[CUOTA]],0)</f>
        <v>0.8571428571428571</v>
      </c>
      <c r="I136">
        <v>7</v>
      </c>
      <c r="J136">
        <v>6</v>
      </c>
      <c r="K136">
        <v>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V136" s="42">
        <v>0.6</v>
      </c>
      <c r="W136" s="42">
        <f>IFERROR(Tabla5[[#This Row],[TOTAL VENTA 38 SEMANA]]/Tabla5[[#This Row],[VENTA ACUM 38]],0)</f>
        <v>0.6</v>
      </c>
      <c r="X136" s="42" t="e">
        <f>VLOOKUP(Tabla5[[#This Row],[CLAVE]],[1]!QMI_5_SEMANA_SEP_22[[CLAVE]:[SHARE CADENA S2]],21,0)</f>
        <v>#REF!</v>
      </c>
      <c r="Y136" s="55" t="s">
        <v>757</v>
      </c>
      <c r="Z136" s="46">
        <f>+Tabla5[[#This Row],[VENTA ACUM 38]]+Tabla5[[#This Row],[venta total 39 acum]]</f>
        <v>24</v>
      </c>
      <c r="AA136" s="46">
        <v>4</v>
      </c>
      <c r="AB136" s="46">
        <v>6</v>
      </c>
      <c r="AC136" s="46">
        <v>10</v>
      </c>
      <c r="AD136" s="46">
        <v>14</v>
      </c>
      <c r="AE136" s="46">
        <v>9</v>
      </c>
      <c r="AF136" s="46">
        <v>14</v>
      </c>
      <c r="AG136" s="46">
        <v>13</v>
      </c>
      <c r="AH136" s="42">
        <f>IFERROR(Tabla5[[#This Row],[VENTAS MABE]]/Tabla5[[#This Row],[VENTAS INDURAMA]],0)</f>
        <v>0.66666666666666663</v>
      </c>
      <c r="AI136" t="s">
        <v>1675</v>
      </c>
      <c r="AK136" s="42"/>
      <c r="AL136" t="s">
        <v>727</v>
      </c>
      <c r="AM136" s="55" t="s">
        <v>1040</v>
      </c>
      <c r="AO136" s="55" t="s">
        <v>460</v>
      </c>
      <c r="AP136">
        <v>6</v>
      </c>
      <c r="AQ136" s="55">
        <v>1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f>SUM(Tabla5[[#This Row],[VENTA MABE 1 SEMANA OCT]:[VENTAS OTROS 1 SEMANA OCT]])</f>
        <v>2</v>
      </c>
      <c r="AY136" s="46">
        <v>6.8094076439213591</v>
      </c>
      <c r="AZ136" s="55">
        <v>1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f>SUM(Tabla5[[#This Row],[VENTA MABE 2 SEMANA OCT]:[VENTAS OTROS 2 SEMANA OCT]])</f>
        <v>2</v>
      </c>
      <c r="BH136" t="s">
        <v>798</v>
      </c>
      <c r="BI136" s="55" t="s">
        <v>151</v>
      </c>
      <c r="BJ136">
        <v>20</v>
      </c>
      <c r="BK136" s="55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f>SUM(Tabla5[[#This Row],[VENTA MABE 3 SEMANA OCT]:[VENTAS OTROS 3 SEMANA OCT]])</f>
        <v>1</v>
      </c>
      <c r="BS136" s="42">
        <v>0.4</v>
      </c>
      <c r="BT136" s="55">
        <v>3</v>
      </c>
      <c r="BU136">
        <v>2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f>SUM(Tabla5[[#This Row],[VENTA MABE 4 SEMANA OCT]:[VENTAS OTROS 4 SEMANA OCT]])</f>
        <v>5</v>
      </c>
      <c r="CI1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136" t="s">
        <v>1703</v>
      </c>
      <c r="CK136">
        <v>2</v>
      </c>
      <c r="CL136">
        <v>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SUM(Tabla5[[#This Row],[VENTA MABE 1 SEMANA NOV]:[VENTAS OTROS 1 SEMANA NOV]])</f>
        <v>4</v>
      </c>
      <c r="CS136">
        <f>IFERROR(VLOOKUP(Tabla5[[#This Row],[CLAVE]],[2]VENTAS!$F$2:$L$1501,2,0),0)</f>
        <v>1</v>
      </c>
      <c r="CT136">
        <f>IFERROR(VLOOKUP(Tabla5[[#This Row],[CLAVE]],[2]VENTAS!$F$2:$L$1501,3,0),0)</f>
        <v>3</v>
      </c>
      <c r="CU136">
        <f>IFERROR(VLOOKUP(Tabla5[[#This Row],[CLAVE]],[2]VENTAS!$F$2:$L$1501,4,0),0)</f>
        <v>0</v>
      </c>
      <c r="CV136">
        <f>IFERROR(VLOOKUP(Tabla5[[#This Row],[CLAVE]],[2]VENTAS!$F$2:$L$1501,5,0),0)</f>
        <v>0</v>
      </c>
      <c r="CW136">
        <f>IFERROR(VLOOKUP(Tabla5[[#This Row],[CLAVE]],[2]VENTAS!$F$2:$L$1501,6,0),0)</f>
        <v>0</v>
      </c>
      <c r="CX136">
        <f>IFERROR(VLOOKUP(Tabla5[[#This Row],[CLAVE]],[2]VENTAS!$F$2:$L$1501,7,0),0)</f>
        <v>0</v>
      </c>
      <c r="CY136">
        <f>IFERROR(VLOOKUP(Tabla5[[#This Row],[CLAVE]],[2]VENTAS!$F$2:$R$1501,13,0),0)</f>
        <v>0</v>
      </c>
      <c r="CZ136">
        <f>SUM(Tabla5[[#This Row],[VENTA MABE 2 SEMANA NOV]:[VENTAS OTROS 2 SEMANA NOV]])</f>
        <v>4</v>
      </c>
      <c r="DA136" s="46">
        <v>15.656772862625077</v>
      </c>
    </row>
    <row r="137" spans="1:105" hidden="1" x14ac:dyDescent="0.3">
      <c r="A137" t="str">
        <f>CONCATENATE(Tabla5[[#This Row],[TIENDA HMPV]],Tabla5[[#This Row],[LINEA]])</f>
        <v>967 - LA GANGA PORTAL SHOPPINGEMPOTRE</v>
      </c>
      <c r="B137" t="s">
        <v>53</v>
      </c>
      <c r="C137" s="55" t="s">
        <v>54</v>
      </c>
      <c r="D137" s="55" t="s">
        <v>30</v>
      </c>
      <c r="E137" s="55" t="s">
        <v>56</v>
      </c>
      <c r="F137" s="55" t="s">
        <v>1724</v>
      </c>
      <c r="G137" t="s">
        <v>32</v>
      </c>
      <c r="H137" s="42">
        <f>IFERROR(Tabla5[[#This Row],[VENTAS MABE]]/Tabla5[[#This Row],[CUOTA]],0)</f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 s="42">
        <v>0</v>
      </c>
      <c r="W137" s="42">
        <f>IFERROR(Tabla5[[#This Row],[TOTAL VENTA 38 SEMANA]]/Tabla5[[#This Row],[VENTA ACUM 38]],0)</f>
        <v>0</v>
      </c>
      <c r="X137" s="42" t="e">
        <f>VLOOKUP(Tabla5[[#This Row],[CLAVE]],[1]!QMI_5_SEMANA_SEP_22[[CLAVE]:[SHARE CADENA S2]],21,0)</f>
        <v>#REF!</v>
      </c>
      <c r="Y137" s="55" t="s">
        <v>757</v>
      </c>
      <c r="Z137" s="46">
        <f>+Tabla5[[#This Row],[VENTA ACUM 38]]+Tabla5[[#This Row],[venta total 39 acum]]</f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0</v>
      </c>
      <c r="AF137" s="46">
        <v>0</v>
      </c>
      <c r="AG137" s="46">
        <v>0</v>
      </c>
      <c r="AH137" s="42">
        <f>IFERROR(Tabla5[[#This Row],[VENTAS MABE]]/Tabla5[[#This Row],[VENTAS INDURAMA]],0)</f>
        <v>0</v>
      </c>
      <c r="AI137" t="s">
        <v>1675</v>
      </c>
      <c r="AK137" s="42"/>
      <c r="AL137" t="s">
        <v>727</v>
      </c>
      <c r="AM137" s="55" t="s">
        <v>1040</v>
      </c>
      <c r="AO137" s="55" t="s">
        <v>460</v>
      </c>
      <c r="AP137">
        <v>0</v>
      </c>
      <c r="AQ137" s="55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f>SUM(Tabla5[[#This Row],[VENTA MABE 1 SEMANA OCT]:[VENTAS OTROS 1 SEMANA OCT]])</f>
        <v>0</v>
      </c>
      <c r="AY137" s="46">
        <v>0</v>
      </c>
      <c r="AZ137" s="55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f>SUM(Tabla5[[#This Row],[VENTA MABE 2 SEMANA OCT]:[VENTAS OTROS 2 SEMANA OCT]])</f>
        <v>0</v>
      </c>
      <c r="BH137" t="s">
        <v>798</v>
      </c>
      <c r="BI137" s="55" t="s">
        <v>151</v>
      </c>
      <c r="BJ137">
        <v>20</v>
      </c>
      <c r="BK137" s="55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f>SUM(Tabla5[[#This Row],[VENTA MABE 3 SEMANA OCT]:[VENTAS OTROS 3 SEMANA OCT]])</f>
        <v>0</v>
      </c>
      <c r="BS137" s="42">
        <v>0</v>
      </c>
      <c r="BT137" s="55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f>SUM(Tabla5[[#This Row],[VENTA MABE 4 SEMANA OCT]:[VENTAS OTROS 4 SEMANA OCT]])</f>
        <v>0</v>
      </c>
      <c r="CI1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7" s="66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SUM(Tabla5[[#This Row],[VENTA MABE 1 SEMANA NOV]:[VENTAS OTROS 1 SEMANA NOV]])</f>
        <v>0</v>
      </c>
      <c r="CS137">
        <f>IFERROR(VLOOKUP(Tabla5[[#This Row],[CLAVE]],[2]VENTAS!$F$2:$L$1501,2,0),0)</f>
        <v>0</v>
      </c>
      <c r="CT137">
        <f>IFERROR(VLOOKUP(Tabla5[[#This Row],[CLAVE]],[2]VENTAS!$F$2:$L$1501,3,0),0)</f>
        <v>0</v>
      </c>
      <c r="CU137">
        <f>IFERROR(VLOOKUP(Tabla5[[#This Row],[CLAVE]],[2]VENTAS!$F$2:$L$1501,4,0),0)</f>
        <v>0</v>
      </c>
      <c r="CV137">
        <f>IFERROR(VLOOKUP(Tabla5[[#This Row],[CLAVE]],[2]VENTAS!$F$2:$L$1501,5,0),0)</f>
        <v>0</v>
      </c>
      <c r="CW137">
        <f>IFERROR(VLOOKUP(Tabla5[[#This Row],[CLAVE]],[2]VENTAS!$F$2:$L$1501,6,0),0)</f>
        <v>0</v>
      </c>
      <c r="CX137">
        <f>IFERROR(VLOOKUP(Tabla5[[#This Row],[CLAVE]],[2]VENTAS!$F$2:$L$1501,7,0),0)</f>
        <v>0</v>
      </c>
      <c r="CY137">
        <f>IFERROR(VLOOKUP(Tabla5[[#This Row],[CLAVE]],[2]VENTAS!$F$2:$R$1501,13,0),0)</f>
        <v>0</v>
      </c>
      <c r="CZ137">
        <f>SUM(Tabla5[[#This Row],[VENTA MABE 2 SEMANA NOV]:[VENTAS OTROS 2 SEMANA NOV]])</f>
        <v>0</v>
      </c>
      <c r="DA137" s="46">
        <v>0</v>
      </c>
    </row>
    <row r="138" spans="1:105" hidden="1" x14ac:dyDescent="0.3">
      <c r="A138" t="str">
        <f>CONCATENATE(Tabla5[[#This Row],[TIENDA HMPV]],Tabla5[[#This Row],[LINEA]])</f>
        <v>967 - LA GANGA PORTAL SHOPPINGGLOBALES</v>
      </c>
      <c r="B138" t="s">
        <v>53</v>
      </c>
      <c r="C138" s="55" t="s">
        <v>54</v>
      </c>
      <c r="D138" s="55" t="s">
        <v>30</v>
      </c>
      <c r="E138" s="55" t="s">
        <v>56</v>
      </c>
      <c r="F138" s="55" t="s">
        <v>1724</v>
      </c>
      <c r="G138" t="s">
        <v>27</v>
      </c>
      <c r="H138" s="42">
        <f>IFERROR(Tabla5[[#This Row],[VENTAS MABE]]/Tabla5[[#This Row],[CUOTA]],0)</f>
        <v>2</v>
      </c>
      <c r="I138">
        <v>1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 s="42">
        <v>1</v>
      </c>
      <c r="W138" s="42">
        <f>IFERROR(Tabla5[[#This Row],[TOTAL VENTA 38 SEMANA]]/Tabla5[[#This Row],[VENTA ACUM 38]],0)</f>
        <v>1</v>
      </c>
      <c r="X138" s="42" t="e">
        <f>VLOOKUP(Tabla5[[#This Row],[CLAVE]],[1]!QMI_5_SEMANA_SEP_22[[CLAVE]:[SHARE CADENA S2]],21,0)</f>
        <v>#REF!</v>
      </c>
      <c r="Y138" s="55" t="s">
        <v>757</v>
      </c>
      <c r="Z138" s="46">
        <f>+Tabla5[[#This Row],[VENTA ACUM 38]]+Tabla5[[#This Row],[venta total 39 acum]]</f>
        <v>5</v>
      </c>
      <c r="AA138" s="46">
        <v>2</v>
      </c>
      <c r="AB138" s="46">
        <v>2</v>
      </c>
      <c r="AC138" s="46">
        <v>2</v>
      </c>
      <c r="AD138" s="46">
        <v>3</v>
      </c>
      <c r="AE138" s="46">
        <v>3</v>
      </c>
      <c r="AF138" s="46">
        <v>3</v>
      </c>
      <c r="AG138" s="46">
        <v>7</v>
      </c>
      <c r="AH138" s="42">
        <f>IFERROR(Tabla5[[#This Row],[VENTAS MABE]]/Tabla5[[#This Row],[VENTAS INDURAMA]],0)</f>
        <v>0</v>
      </c>
      <c r="AI138" t="s">
        <v>1675</v>
      </c>
      <c r="AK138" s="42"/>
      <c r="AL138" t="s">
        <v>727</v>
      </c>
      <c r="AM138" s="55" t="s">
        <v>1040</v>
      </c>
      <c r="AO138" s="55" t="s">
        <v>460</v>
      </c>
      <c r="AP138">
        <v>2</v>
      </c>
      <c r="AQ138" s="55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f>SUM(Tabla5[[#This Row],[VENTA MABE 1 SEMANA OCT]:[VENTAS OTROS 1 SEMANA OCT]])</f>
        <v>2</v>
      </c>
      <c r="AY138" s="46">
        <v>1</v>
      </c>
      <c r="AZ138" s="55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f>SUM(Tabla5[[#This Row],[VENTA MABE 2 SEMANA OCT]:[VENTAS OTROS 2 SEMANA OCT]])</f>
        <v>1</v>
      </c>
      <c r="BH138" t="s">
        <v>798</v>
      </c>
      <c r="BI138" s="55" t="s">
        <v>151</v>
      </c>
      <c r="BJ138">
        <v>20</v>
      </c>
      <c r="BK138" s="55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f>SUM(Tabla5[[#This Row],[VENTA MABE 3 SEMANA OCT]:[VENTAS OTROS 3 SEMANA OCT]])</f>
        <v>1</v>
      </c>
      <c r="BS138" s="42">
        <v>0</v>
      </c>
      <c r="BT138" s="55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f>SUM(Tabla5[[#This Row],[VENTA MABE 4 SEMANA OCT]:[VENTAS OTROS 4 SEMANA OCT]])</f>
        <v>1</v>
      </c>
      <c r="CI1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138" t="s">
        <v>1703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SUM(Tabla5[[#This Row],[VENTA MABE 1 SEMANA NOV]:[VENTAS OTROS 1 SEMANA NOV]])</f>
        <v>0</v>
      </c>
      <c r="CS138">
        <f>IFERROR(VLOOKUP(Tabla5[[#This Row],[CLAVE]],[2]VENTAS!$F$2:$L$1501,2,0),0)</f>
        <v>3</v>
      </c>
      <c r="CT138">
        <f>IFERROR(VLOOKUP(Tabla5[[#This Row],[CLAVE]],[2]VENTAS!$F$2:$L$1501,3,0),0)</f>
        <v>1</v>
      </c>
      <c r="CU138">
        <f>IFERROR(VLOOKUP(Tabla5[[#This Row],[CLAVE]],[2]VENTAS!$F$2:$L$1501,4,0),0)</f>
        <v>0</v>
      </c>
      <c r="CV138">
        <f>IFERROR(VLOOKUP(Tabla5[[#This Row],[CLAVE]],[2]VENTAS!$F$2:$L$1501,5,0),0)</f>
        <v>0</v>
      </c>
      <c r="CW138">
        <f>IFERROR(VLOOKUP(Tabla5[[#This Row],[CLAVE]],[2]VENTAS!$F$2:$L$1501,6,0),0)</f>
        <v>0</v>
      </c>
      <c r="CX138">
        <f>IFERROR(VLOOKUP(Tabla5[[#This Row],[CLAVE]],[2]VENTAS!$F$2:$L$1501,7,0),0)</f>
        <v>0</v>
      </c>
      <c r="CY138">
        <f>IFERROR(VLOOKUP(Tabla5[[#This Row],[CLAVE]],[2]VENTAS!$F$2:$R$1501,13,0),0)</f>
        <v>0</v>
      </c>
      <c r="CZ138">
        <f>SUM(Tabla5[[#This Row],[VENTA MABE 2 SEMANA NOV]:[VENTAS OTROS 2 SEMANA NOV]])</f>
        <v>4</v>
      </c>
      <c r="DA138" s="46">
        <v>0.31770321896256376</v>
      </c>
    </row>
    <row r="139" spans="1:105" hidden="1" x14ac:dyDescent="0.3">
      <c r="A139" t="str">
        <f>CONCATENATE(Tabla5[[#This Row],[TIENDA HMPV]],Tabla5[[#This Row],[LINEA]])</f>
        <v>967 - LA GANGA PORTAL SHOPPINGLAVADO</v>
      </c>
      <c r="B139" t="s">
        <v>53</v>
      </c>
      <c r="C139" s="55" t="s">
        <v>54</v>
      </c>
      <c r="D139" s="55" t="s">
        <v>30</v>
      </c>
      <c r="E139" s="55" t="s">
        <v>56</v>
      </c>
      <c r="F139" s="55" t="s">
        <v>1724</v>
      </c>
      <c r="G139" t="s">
        <v>28</v>
      </c>
      <c r="H139" s="42">
        <f>IFERROR(Tabla5[[#This Row],[VENTAS MABE]]/Tabla5[[#This Row],[CUOTA]],0)</f>
        <v>1.5</v>
      </c>
      <c r="I139">
        <v>2</v>
      </c>
      <c r="J139">
        <v>3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V139" s="42">
        <v>0.6</v>
      </c>
      <c r="W139" s="42">
        <f>IFERROR(Tabla5[[#This Row],[TOTAL VENTA 38 SEMANA]]/Tabla5[[#This Row],[VENTA ACUM 38]],0)</f>
        <v>0.6</v>
      </c>
      <c r="X139" s="42" t="e">
        <f>VLOOKUP(Tabla5[[#This Row],[CLAVE]],[1]!QMI_5_SEMANA_SEP_22[[CLAVE]:[SHARE CADENA S2]],21,0)</f>
        <v>#REF!</v>
      </c>
      <c r="Y139" s="55" t="s">
        <v>757</v>
      </c>
      <c r="Z139" s="46">
        <f>+Tabla5[[#This Row],[VENTA ACUM 38]]+Tabla5[[#This Row],[venta total 39 acum]]</f>
        <v>5</v>
      </c>
      <c r="AA139" s="46">
        <v>0</v>
      </c>
      <c r="AB139" s="46">
        <v>3</v>
      </c>
      <c r="AC139" s="46">
        <v>5</v>
      </c>
      <c r="AD139" s="46">
        <v>0</v>
      </c>
      <c r="AE139" s="46">
        <v>0</v>
      </c>
      <c r="AF139" s="46">
        <v>0</v>
      </c>
      <c r="AG139" s="46">
        <v>0</v>
      </c>
      <c r="AH139" s="42">
        <f>IFERROR(Tabla5[[#This Row],[VENTAS MABE]]/Tabla5[[#This Row],[VENTAS INDURAMA]],0)</f>
        <v>3</v>
      </c>
      <c r="AI139" t="s">
        <v>1675</v>
      </c>
      <c r="AK139" s="42"/>
      <c r="AL139" t="s">
        <v>727</v>
      </c>
      <c r="AM139" s="55" t="s">
        <v>1040</v>
      </c>
      <c r="AO139" s="55" t="s">
        <v>460</v>
      </c>
      <c r="AP139">
        <v>0</v>
      </c>
      <c r="AQ139" s="55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f>SUM(Tabla5[[#This Row],[VENTA MABE 1 SEMANA OCT]:[VENTAS OTROS 1 SEMANA OCT]])</f>
        <v>0</v>
      </c>
      <c r="AY139" s="46">
        <v>2.2587187020950434</v>
      </c>
      <c r="AZ139" s="55">
        <v>0</v>
      </c>
      <c r="BA139">
        <v>0</v>
      </c>
      <c r="BB139">
        <v>1</v>
      </c>
      <c r="BC139">
        <v>0</v>
      </c>
      <c r="BD139">
        <v>1</v>
      </c>
      <c r="BE139">
        <v>0</v>
      </c>
      <c r="BF139">
        <v>0</v>
      </c>
      <c r="BG139">
        <f>SUM(Tabla5[[#This Row],[VENTA MABE 2 SEMANA OCT]:[VENTAS OTROS 2 SEMANA OCT]])</f>
        <v>2</v>
      </c>
      <c r="BH139" t="s">
        <v>798</v>
      </c>
      <c r="BI139" s="55" t="s">
        <v>151</v>
      </c>
      <c r="BJ139">
        <v>20</v>
      </c>
      <c r="BK139" s="55">
        <v>1</v>
      </c>
      <c r="BL139">
        <v>0</v>
      </c>
      <c r="BM139">
        <v>1</v>
      </c>
      <c r="BN139">
        <v>0</v>
      </c>
      <c r="BO139">
        <v>1</v>
      </c>
      <c r="BP139">
        <v>0</v>
      </c>
      <c r="BQ139">
        <v>0</v>
      </c>
      <c r="BR139">
        <f>SUM(Tabla5[[#This Row],[VENTA MABE 3 SEMANA OCT]:[VENTAS OTROS 3 SEMANA OCT]])</f>
        <v>3</v>
      </c>
      <c r="BS139" s="42">
        <v>0.05</v>
      </c>
      <c r="BT139" s="55">
        <v>1</v>
      </c>
      <c r="BU139">
        <v>0</v>
      </c>
      <c r="BV139">
        <v>1</v>
      </c>
      <c r="BW139">
        <v>0</v>
      </c>
      <c r="BX139">
        <v>2</v>
      </c>
      <c r="BY139">
        <v>0</v>
      </c>
      <c r="BZ139">
        <v>0</v>
      </c>
      <c r="CA139">
        <f>SUM(Tabla5[[#This Row],[VENTA MABE 4 SEMANA OCT]:[VENTAS OTROS 4 SEMANA OCT]])</f>
        <v>4</v>
      </c>
      <c r="CE139" t="s">
        <v>1695</v>
      </c>
      <c r="CI13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139" t="s">
        <v>1701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SUM(Tabla5[[#This Row],[VENTA MABE 1 SEMANA NOV]:[VENTAS OTROS 1 SEMANA NOV]])</f>
        <v>0</v>
      </c>
      <c r="CS139">
        <f>IFERROR(VLOOKUP(Tabla5[[#This Row],[CLAVE]],[2]VENTAS!$F$2:$L$1501,2,0),0)</f>
        <v>0</v>
      </c>
      <c r="CT139">
        <f>IFERROR(VLOOKUP(Tabla5[[#This Row],[CLAVE]],[2]VENTAS!$F$2:$L$1501,3,0),0)</f>
        <v>0</v>
      </c>
      <c r="CU139">
        <f>IFERROR(VLOOKUP(Tabla5[[#This Row],[CLAVE]],[2]VENTAS!$F$2:$L$1501,4,0),0)</f>
        <v>0</v>
      </c>
      <c r="CV139">
        <f>IFERROR(VLOOKUP(Tabla5[[#This Row],[CLAVE]],[2]VENTAS!$F$2:$L$1501,5,0),0)</f>
        <v>0</v>
      </c>
      <c r="CW139">
        <f>IFERROR(VLOOKUP(Tabla5[[#This Row],[CLAVE]],[2]VENTAS!$F$2:$L$1501,6,0),0)</f>
        <v>0</v>
      </c>
      <c r="CX139">
        <f>IFERROR(VLOOKUP(Tabla5[[#This Row],[CLAVE]],[2]VENTAS!$F$2:$L$1501,7,0),0)</f>
        <v>0</v>
      </c>
      <c r="CY139">
        <f>IFERROR(VLOOKUP(Tabla5[[#This Row],[CLAVE]],[2]VENTAS!$F$2:$R$1501,13,0),0)</f>
        <v>0</v>
      </c>
      <c r="CZ139">
        <f>SUM(Tabla5[[#This Row],[VENTA MABE 2 SEMANA NOV]:[VENTAS OTROS 2 SEMANA NOV]])</f>
        <v>0</v>
      </c>
      <c r="DA139" s="46">
        <v>2</v>
      </c>
    </row>
    <row r="140" spans="1:105" hidden="1" x14ac:dyDescent="0.3">
      <c r="A140" t="str">
        <f>CONCATENATE(Tabla5[[#This Row],[TIENDA HMPV]],Tabla5[[#This Row],[LINEA]])</f>
        <v>967 - LA GANGA PORTAL SHOPPINGREFRIGERACIÓN</v>
      </c>
      <c r="B140" t="s">
        <v>53</v>
      </c>
      <c r="C140" s="55" t="s">
        <v>54</v>
      </c>
      <c r="D140" s="55" t="s">
        <v>30</v>
      </c>
      <c r="E140" s="55" t="s">
        <v>56</v>
      </c>
      <c r="F140" s="55" t="s">
        <v>1724</v>
      </c>
      <c r="G140" t="s">
        <v>29</v>
      </c>
      <c r="H140" s="42">
        <f>IFERROR(Tabla5[[#This Row],[VENTAS MABE]]/Tabla5[[#This Row],[CUOTA]],0)</f>
        <v>0.6</v>
      </c>
      <c r="I140">
        <v>5</v>
      </c>
      <c r="J140">
        <v>3</v>
      </c>
      <c r="K140">
        <v>11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V140" s="42">
        <v>0.375</v>
      </c>
      <c r="W140" s="42">
        <f>IFERROR(Tabla5[[#This Row],[TOTAL VENTA 38 SEMANA]]/Tabla5[[#This Row],[VENTA ACUM 38]],0)</f>
        <v>0.375</v>
      </c>
      <c r="X140" s="42" t="e">
        <f>VLOOKUP(Tabla5[[#This Row],[CLAVE]],[1]!QMI_5_SEMANA_SEP_22[[CLAVE]:[SHARE CADENA S2]],21,0)</f>
        <v>#REF!</v>
      </c>
      <c r="Y140" s="55" t="s">
        <v>757</v>
      </c>
      <c r="Z140" s="46">
        <f>+Tabla5[[#This Row],[VENTA ACUM 38]]+Tabla5[[#This Row],[venta total 39 acum]]</f>
        <v>18</v>
      </c>
      <c r="AA140" s="46">
        <v>3</v>
      </c>
      <c r="AB140" s="46">
        <v>3</v>
      </c>
      <c r="AC140" s="46">
        <v>8</v>
      </c>
      <c r="AD140" s="46">
        <v>10</v>
      </c>
      <c r="AE140" s="46">
        <v>4</v>
      </c>
      <c r="AF140" s="46">
        <v>10</v>
      </c>
      <c r="AG140" s="46">
        <v>7</v>
      </c>
      <c r="AH140" s="42">
        <f>IFERROR(Tabla5[[#This Row],[VENTAS MABE]]/Tabla5[[#This Row],[VENTAS INDURAMA]],0)</f>
        <v>0.27272727272727271</v>
      </c>
      <c r="AI140" t="s">
        <v>1675</v>
      </c>
      <c r="AK140" s="42"/>
      <c r="AL140" t="s">
        <v>727</v>
      </c>
      <c r="AM140" s="55" t="s">
        <v>1040</v>
      </c>
      <c r="AO140" s="55" t="s">
        <v>460</v>
      </c>
      <c r="AP140">
        <v>7</v>
      </c>
      <c r="AQ140" s="55">
        <v>2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f>SUM(Tabla5[[#This Row],[VENTA MABE 1 SEMANA OCT]:[VENTAS OTROS 1 SEMANA OCT]])</f>
        <v>3</v>
      </c>
      <c r="AY140" s="46">
        <v>7</v>
      </c>
      <c r="AZ140" s="55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f>SUM(Tabla5[[#This Row],[VENTA MABE 2 SEMANA OCT]:[VENTAS OTROS 2 SEMANA OCT]])</f>
        <v>2</v>
      </c>
      <c r="BH140" t="s">
        <v>798</v>
      </c>
      <c r="BI140" s="55" t="s">
        <v>151</v>
      </c>
      <c r="BJ140">
        <v>20</v>
      </c>
      <c r="BK140" s="55">
        <v>2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f>SUM(Tabla5[[#This Row],[VENTA MABE 3 SEMANA OCT]:[VENTAS OTROS 3 SEMANA OCT]])</f>
        <v>2</v>
      </c>
      <c r="BS140" s="42">
        <v>0.28000000000000003</v>
      </c>
      <c r="BT140" s="55">
        <v>2</v>
      </c>
      <c r="BU140">
        <v>2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f>SUM(Tabla5[[#This Row],[VENTA MABE 4 SEMANA OCT]:[VENTAS OTROS 4 SEMANA OCT]])</f>
        <v>4</v>
      </c>
      <c r="CI1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0.63636363636363635</v>
      </c>
      <c r="CJ140" t="s">
        <v>1703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SUM(Tabla5[[#This Row],[VENTA MABE 1 SEMANA NOV]:[VENTAS OTROS 1 SEMANA NOV]])</f>
        <v>1</v>
      </c>
      <c r="CS140">
        <f>IFERROR(VLOOKUP(Tabla5[[#This Row],[CLAVE]],[2]VENTAS!$F$2:$L$1501,2,0),0)</f>
        <v>1</v>
      </c>
      <c r="CT140">
        <f>IFERROR(VLOOKUP(Tabla5[[#This Row],[CLAVE]],[2]VENTAS!$F$2:$L$1501,3,0),0)</f>
        <v>1</v>
      </c>
      <c r="CU140">
        <f>IFERROR(VLOOKUP(Tabla5[[#This Row],[CLAVE]],[2]VENTAS!$F$2:$L$1501,4,0),0)</f>
        <v>0</v>
      </c>
      <c r="CV140">
        <f>IFERROR(VLOOKUP(Tabla5[[#This Row],[CLAVE]],[2]VENTAS!$F$2:$L$1501,5,0),0)</f>
        <v>0</v>
      </c>
      <c r="CW140">
        <f>IFERROR(VLOOKUP(Tabla5[[#This Row],[CLAVE]],[2]VENTAS!$F$2:$L$1501,6,0),0)</f>
        <v>0</v>
      </c>
      <c r="CX140">
        <f>IFERROR(VLOOKUP(Tabla5[[#This Row],[CLAVE]],[2]VENTAS!$F$2:$L$1501,7,0),0)</f>
        <v>0</v>
      </c>
      <c r="CY140">
        <f>IFERROR(VLOOKUP(Tabla5[[#This Row],[CLAVE]],[2]VENTAS!$F$2:$R$1501,13,0),0)</f>
        <v>0</v>
      </c>
      <c r="CZ140">
        <f>SUM(Tabla5[[#This Row],[VENTA MABE 2 SEMANA NOV]:[VENTAS OTROS 2 SEMANA NOV]])</f>
        <v>2</v>
      </c>
      <c r="DA140" s="46">
        <v>8</v>
      </c>
    </row>
    <row r="141" spans="1:105" hidden="1" x14ac:dyDescent="0.3">
      <c r="A141" t="str">
        <f>CONCATENATE(Tabla5[[#This Row],[TIENDA HMPV]],Tabla5[[#This Row],[LINEA]])</f>
        <v>404 - TIENDA BARATODO CALIFORNIA 1025AIRES</v>
      </c>
      <c r="B141" t="s">
        <v>379</v>
      </c>
      <c r="C141" s="55" t="s">
        <v>387</v>
      </c>
      <c r="D141" s="55" t="s">
        <v>95</v>
      </c>
      <c r="E141" s="55" t="s">
        <v>390</v>
      </c>
      <c r="F141" s="55" t="s">
        <v>1724</v>
      </c>
      <c r="G141" t="s">
        <v>25</v>
      </c>
      <c r="H141" s="42">
        <f>IFERROR(Tabla5[[#This Row],[VENTAS MABE]]/Tabla5[[#This Row],[CUOTA]],0)</f>
        <v>0.5</v>
      </c>
      <c r="I141">
        <v>2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V141" s="42">
        <v>1</v>
      </c>
      <c r="W141" s="42">
        <f>IFERROR(Tabla5[[#This Row],[TOTAL VENTA 38 SEMANA]]/Tabla5[[#This Row],[VENTA ACUM 38]],0)</f>
        <v>1</v>
      </c>
      <c r="X141" s="42" t="e">
        <f>VLOOKUP(Tabla5[[#This Row],[CLAVE]],[1]!QMI_5_SEMANA_SEP_22[[CLAVE]:[SHARE CADENA S2]],21,0)</f>
        <v>#REF!</v>
      </c>
      <c r="Y141" s="55" t="s">
        <v>724</v>
      </c>
      <c r="Z141" s="46">
        <f>+Tabla5[[#This Row],[VENTA ACUM 38]]+Tabla5[[#This Row],[venta total 39 acum]]</f>
        <v>2</v>
      </c>
      <c r="AA141" s="46">
        <v>1</v>
      </c>
      <c r="AB141" s="46">
        <v>1</v>
      </c>
      <c r="AC141" s="46">
        <v>1</v>
      </c>
      <c r="AD141" s="46">
        <v>1</v>
      </c>
      <c r="AE141" s="46">
        <v>1</v>
      </c>
      <c r="AF141" s="46">
        <v>1</v>
      </c>
      <c r="AG141" s="46">
        <v>2</v>
      </c>
      <c r="AH141" s="42">
        <f>IFERROR(Tabla5[[#This Row],[VENTAS MABE]]/Tabla5[[#This Row],[VENTAS INDURAMA]],0)</f>
        <v>0</v>
      </c>
      <c r="AI141" t="s">
        <v>1675</v>
      </c>
      <c r="AK141" s="42"/>
      <c r="AL141" t="s">
        <v>727</v>
      </c>
      <c r="AM141" s="55" t="s">
        <v>827</v>
      </c>
      <c r="AN141">
        <v>36</v>
      </c>
      <c r="AO141" s="55" t="s">
        <v>419</v>
      </c>
      <c r="AP141">
        <v>1</v>
      </c>
      <c r="AQ141" s="55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f>SUM(Tabla5[[#This Row],[VENTA MABE 1 SEMANA OCT]:[VENTAS OTROS 1 SEMANA OCT]])</f>
        <v>0</v>
      </c>
      <c r="AY141" s="46">
        <v>0</v>
      </c>
      <c r="AZ141" s="55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f>SUM(Tabla5[[#This Row],[VENTA MABE 2 SEMANA OCT]:[VENTAS OTROS 2 SEMANA OCT]])</f>
        <v>0</v>
      </c>
      <c r="BH141" t="s">
        <v>798</v>
      </c>
      <c r="BI141" s="55" t="s">
        <v>387</v>
      </c>
      <c r="BJ141">
        <v>29.999999999999993</v>
      </c>
      <c r="BK141" s="55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f>SUM(Tabla5[[#This Row],[VENTA MABE 3 SEMANA OCT]:[VENTAS OTROS 3 SEMANA OCT]])</f>
        <v>0</v>
      </c>
      <c r="BS141" s="42">
        <v>0.15</v>
      </c>
      <c r="BT141" s="55">
        <v>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f>SUM(Tabla5[[#This Row],[VENTA MABE 4 SEMANA OCT]:[VENTAS OTROS 4 SEMANA OCT]])</f>
        <v>2</v>
      </c>
      <c r="CB141" t="s">
        <v>1679</v>
      </c>
      <c r="CC141" t="s">
        <v>1679</v>
      </c>
      <c r="CD141" t="s">
        <v>1679</v>
      </c>
      <c r="CE141" t="s">
        <v>1679</v>
      </c>
      <c r="CF141" t="s">
        <v>1679</v>
      </c>
      <c r="CG141" t="s">
        <v>1679</v>
      </c>
      <c r="CH141" t="s">
        <v>1679</v>
      </c>
      <c r="CI1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1" s="66">
        <v>0</v>
      </c>
      <c r="CK141">
        <v>0</v>
      </c>
      <c r="CL141">
        <v>0</v>
      </c>
      <c r="CM141" t="s">
        <v>1679</v>
      </c>
      <c r="CN141">
        <v>0</v>
      </c>
      <c r="CO141">
        <v>0</v>
      </c>
      <c r="CP141">
        <v>0</v>
      </c>
      <c r="CQ141">
        <v>0</v>
      </c>
      <c r="CR141">
        <f>SUM(Tabla5[[#This Row],[VENTA MABE 1 SEMANA NOV]:[VENTAS OTROS 1 SEMANA NOV]])</f>
        <v>0</v>
      </c>
      <c r="CS141">
        <f>IFERROR(VLOOKUP(Tabla5[[#This Row],[CLAVE]],[2]VENTAS!$F$2:$L$1501,2,0),0)</f>
        <v>0</v>
      </c>
      <c r="CT141">
        <f>IFERROR(VLOOKUP(Tabla5[[#This Row],[CLAVE]],[2]VENTAS!$F$2:$L$1501,3,0),0)</f>
        <v>0</v>
      </c>
      <c r="CU141">
        <f>IFERROR(VLOOKUP(Tabla5[[#This Row],[CLAVE]],[2]VENTAS!$F$2:$L$1501,4,0),0)</f>
        <v>0</v>
      </c>
      <c r="CV141">
        <f>IFERROR(VLOOKUP(Tabla5[[#This Row],[CLAVE]],[2]VENTAS!$F$2:$L$1501,5,0),0)</f>
        <v>0</v>
      </c>
      <c r="CW141">
        <f>IFERROR(VLOOKUP(Tabla5[[#This Row],[CLAVE]],[2]VENTAS!$F$2:$L$1501,6,0),0)</f>
        <v>0</v>
      </c>
      <c r="CX141">
        <f>IFERROR(VLOOKUP(Tabla5[[#This Row],[CLAVE]],[2]VENTAS!$F$2:$L$1501,7,0),0)</f>
        <v>0</v>
      </c>
      <c r="CY141">
        <f>IFERROR(VLOOKUP(Tabla5[[#This Row],[CLAVE]],[2]VENTAS!$F$2:$R$1501,13,0),0)</f>
        <v>0</v>
      </c>
      <c r="CZ141">
        <f>SUM(Tabla5[[#This Row],[VENTA MABE 2 SEMANA NOV]:[VENTAS OTROS 2 SEMANA NOV]])</f>
        <v>0</v>
      </c>
      <c r="DA141" s="46">
        <v>0</v>
      </c>
    </row>
    <row r="142" spans="1:105" hidden="1" x14ac:dyDescent="0.3">
      <c r="A142" t="str">
        <f>CONCATENATE(Tabla5[[#This Row],[TIENDA HMPV]],Tabla5[[#This Row],[LINEA]])</f>
        <v>404 - TIENDA BARATODO CALIFORNIA 1025COCINAS</v>
      </c>
      <c r="B142" t="s">
        <v>379</v>
      </c>
      <c r="C142" s="55" t="s">
        <v>387</v>
      </c>
      <c r="D142" s="55" t="s">
        <v>95</v>
      </c>
      <c r="E142" s="55" t="s">
        <v>390</v>
      </c>
      <c r="F142" s="55" t="s">
        <v>1724</v>
      </c>
      <c r="G142" t="s">
        <v>26</v>
      </c>
      <c r="H142" s="42">
        <f>IFERROR(Tabla5[[#This Row],[VENTAS MABE]]/Tabla5[[#This Row],[CUOTA]],0)</f>
        <v>0.77777777777777779</v>
      </c>
      <c r="I142">
        <v>9</v>
      </c>
      <c r="J142">
        <v>7</v>
      </c>
      <c r="K142">
        <v>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 s="42">
        <v>0.875</v>
      </c>
      <c r="W142" s="42">
        <f>IFERROR(Tabla5[[#This Row],[TOTAL VENTA 38 SEMANA]]/Tabla5[[#This Row],[VENTA ACUM 38]],0)</f>
        <v>0.875</v>
      </c>
      <c r="X142" s="42" t="e">
        <f>VLOOKUP(Tabla5[[#This Row],[CLAVE]],[1]!QMI_5_SEMANA_SEP_22[[CLAVE]:[SHARE CADENA S2]],21,0)</f>
        <v>#REF!</v>
      </c>
      <c r="Y142" s="55" t="s">
        <v>724</v>
      </c>
      <c r="Z142" s="46">
        <f>+Tabla5[[#This Row],[VENTA ACUM 38]]+Tabla5[[#This Row],[venta total 39 acum]]</f>
        <v>20</v>
      </c>
      <c r="AA142" s="46">
        <v>5</v>
      </c>
      <c r="AB142" s="46">
        <v>7</v>
      </c>
      <c r="AC142" s="46">
        <v>8</v>
      </c>
      <c r="AD142" s="46">
        <v>12</v>
      </c>
      <c r="AE142" s="46">
        <v>3</v>
      </c>
      <c r="AF142" s="46">
        <v>12</v>
      </c>
      <c r="AG142" s="46">
        <v>12</v>
      </c>
      <c r="AH142" s="42">
        <f>IFERROR(Tabla5[[#This Row],[VENTAS MABE]]/Tabla5[[#This Row],[VENTAS INDURAMA]],0)</f>
        <v>2.3333333333333335</v>
      </c>
      <c r="AI142" t="s">
        <v>1675</v>
      </c>
      <c r="AK142" s="42"/>
      <c r="AL142" t="s">
        <v>727</v>
      </c>
      <c r="AM142" s="55" t="s">
        <v>827</v>
      </c>
      <c r="AN142">
        <v>36</v>
      </c>
      <c r="AO142" s="55" t="s">
        <v>419</v>
      </c>
      <c r="AP142">
        <v>6</v>
      </c>
      <c r="AQ142" s="55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f>SUM(Tabla5[[#This Row],[VENTA MABE 1 SEMANA OCT]:[VENTAS OTROS 1 SEMANA OCT]])</f>
        <v>1</v>
      </c>
      <c r="AY142" s="46">
        <v>3</v>
      </c>
      <c r="AZ142" s="55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f>SUM(Tabla5[[#This Row],[VENTA MABE 2 SEMANA OCT]:[VENTAS OTROS 2 SEMANA OCT]])</f>
        <v>1</v>
      </c>
      <c r="BH142" t="s">
        <v>798</v>
      </c>
      <c r="BI142" s="55" t="s">
        <v>387</v>
      </c>
      <c r="BJ142">
        <v>29.999999999999993</v>
      </c>
      <c r="BK142" s="55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f>SUM(Tabla5[[#This Row],[VENTA MABE 3 SEMANA OCT]:[VENTAS OTROS 3 SEMANA OCT]])</f>
        <v>0</v>
      </c>
      <c r="BS142" s="42">
        <v>0.4</v>
      </c>
      <c r="BT142" s="55">
        <v>3</v>
      </c>
      <c r="BU142">
        <v>3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f>SUM(Tabla5[[#This Row],[VENTA MABE 4 SEMANA OCT]:[VENTAS OTROS 4 SEMANA OCT]])</f>
        <v>6</v>
      </c>
      <c r="CB142" t="s">
        <v>1679</v>
      </c>
      <c r="CC142" t="s">
        <v>1679</v>
      </c>
      <c r="CD142" t="s">
        <v>1679</v>
      </c>
      <c r="CE142" t="s">
        <v>1679</v>
      </c>
      <c r="CF142" t="s">
        <v>1679</v>
      </c>
      <c r="CG142" t="s">
        <v>1679</v>
      </c>
      <c r="CH142" t="s">
        <v>1679</v>
      </c>
      <c r="CI1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2" t="s">
        <v>1703</v>
      </c>
      <c r="CK142">
        <v>4</v>
      </c>
      <c r="CL142">
        <v>0</v>
      </c>
      <c r="CM142" t="s">
        <v>1679</v>
      </c>
      <c r="CN142">
        <v>0</v>
      </c>
      <c r="CO142">
        <v>0</v>
      </c>
      <c r="CP142">
        <v>0</v>
      </c>
      <c r="CQ142">
        <v>0</v>
      </c>
      <c r="CR142">
        <f>SUM(Tabla5[[#This Row],[VENTA MABE 1 SEMANA NOV]:[VENTAS OTROS 1 SEMANA NOV]])</f>
        <v>4</v>
      </c>
      <c r="CS142">
        <f>IFERROR(VLOOKUP(Tabla5[[#This Row],[CLAVE]],[2]VENTAS!$F$2:$L$1501,2,0),0)</f>
        <v>5</v>
      </c>
      <c r="CT142">
        <f>IFERROR(VLOOKUP(Tabla5[[#This Row],[CLAVE]],[2]VENTAS!$F$2:$L$1501,3,0),0)</f>
        <v>0</v>
      </c>
      <c r="CU142">
        <f>IFERROR(VLOOKUP(Tabla5[[#This Row],[CLAVE]],[2]VENTAS!$F$2:$L$1501,4,0),0)</f>
        <v>0</v>
      </c>
      <c r="CV142">
        <f>IFERROR(VLOOKUP(Tabla5[[#This Row],[CLAVE]],[2]VENTAS!$F$2:$L$1501,5,0),0)</f>
        <v>0</v>
      </c>
      <c r="CW142">
        <f>IFERROR(VLOOKUP(Tabla5[[#This Row],[CLAVE]],[2]VENTAS!$F$2:$L$1501,6,0),0)</f>
        <v>0</v>
      </c>
      <c r="CX142">
        <f>IFERROR(VLOOKUP(Tabla5[[#This Row],[CLAVE]],[2]VENTAS!$F$2:$L$1501,7,0),0)</f>
        <v>0</v>
      </c>
      <c r="CY142">
        <f>IFERROR(VLOOKUP(Tabla5[[#This Row],[CLAVE]],[2]VENTAS!$F$2:$R$1501,13,0),0)</f>
        <v>0</v>
      </c>
      <c r="CZ142">
        <f>SUM(Tabla5[[#This Row],[VENTA MABE 2 SEMANA NOV]:[VENTAS OTROS 2 SEMANA NOV]])</f>
        <v>5</v>
      </c>
      <c r="DA142" s="46">
        <v>15</v>
      </c>
    </row>
    <row r="143" spans="1:105" hidden="1" x14ac:dyDescent="0.3">
      <c r="A143" t="str">
        <f>CONCATENATE(Tabla5[[#This Row],[TIENDA HMPV]],Tabla5[[#This Row],[LINEA]])</f>
        <v>404 - TIENDA BARATODO CALIFORNIA 1025EMPOTRE</v>
      </c>
      <c r="B143" t="s">
        <v>379</v>
      </c>
      <c r="C143" s="55" t="s">
        <v>387</v>
      </c>
      <c r="D143" s="55" t="s">
        <v>95</v>
      </c>
      <c r="E143" s="55" t="s">
        <v>390</v>
      </c>
      <c r="F143" s="55" t="s">
        <v>1724</v>
      </c>
      <c r="G143" t="s">
        <v>32</v>
      </c>
      <c r="H143" s="42">
        <f>IFERROR(Tabla5[[#This Row],[VENTAS MABE]]/Tabla5[[#This Row],[CUOTA]],0)</f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V143" s="42">
        <v>0</v>
      </c>
      <c r="W143" s="42">
        <f>IFERROR(Tabla5[[#This Row],[TOTAL VENTA 38 SEMANA]]/Tabla5[[#This Row],[VENTA ACUM 38]],0)</f>
        <v>0</v>
      </c>
      <c r="X143" s="42" t="e">
        <f>VLOOKUP(Tabla5[[#This Row],[CLAVE]],[1]!QMI_5_SEMANA_SEP_22[[CLAVE]:[SHARE CADENA S2]],21,0)</f>
        <v>#REF!</v>
      </c>
      <c r="Y143" s="55" t="s">
        <v>724</v>
      </c>
      <c r="Z143" s="46">
        <f>+Tabla5[[#This Row],[VENTA ACUM 38]]+Tabla5[[#This Row],[venta total 39 acum]]</f>
        <v>0</v>
      </c>
      <c r="AA143" s="46">
        <v>0</v>
      </c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2">
        <f>IFERROR(Tabla5[[#This Row],[VENTAS MABE]]/Tabla5[[#This Row],[VENTAS INDURAMA]],0)</f>
        <v>0</v>
      </c>
      <c r="AI143" t="s">
        <v>1675</v>
      </c>
      <c r="AK143" s="42"/>
      <c r="AL143" t="s">
        <v>727</v>
      </c>
      <c r="AM143" s="55" t="s">
        <v>827</v>
      </c>
      <c r="AN143">
        <v>36</v>
      </c>
      <c r="AO143" s="55" t="s">
        <v>419</v>
      </c>
      <c r="AP143">
        <v>0</v>
      </c>
      <c r="AQ143" s="55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f>SUM(Tabla5[[#This Row],[VENTA MABE 1 SEMANA OCT]:[VENTAS OTROS 1 SEMANA OCT]])</f>
        <v>0</v>
      </c>
      <c r="AY143" s="46">
        <v>0</v>
      </c>
      <c r="AZ143" s="55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f>SUM(Tabla5[[#This Row],[VENTA MABE 2 SEMANA OCT]:[VENTAS OTROS 2 SEMANA OCT]])</f>
        <v>0</v>
      </c>
      <c r="BH143" t="s">
        <v>798</v>
      </c>
      <c r="BI143" s="55" t="s">
        <v>387</v>
      </c>
      <c r="BJ143">
        <v>29.999999999999993</v>
      </c>
      <c r="BK143" s="55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f>SUM(Tabla5[[#This Row],[VENTA MABE 3 SEMANA OCT]:[VENTAS OTROS 3 SEMANA OCT]])</f>
        <v>0</v>
      </c>
      <c r="BS143" s="42">
        <v>0</v>
      </c>
      <c r="BT143" s="55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f>SUM(Tabla5[[#This Row],[VENTA MABE 4 SEMANA OCT]:[VENTAS OTROS 4 SEMANA OCT]])</f>
        <v>0</v>
      </c>
      <c r="CB143" t="s">
        <v>1679</v>
      </c>
      <c r="CC143" t="s">
        <v>1679</v>
      </c>
      <c r="CD143" t="s">
        <v>1679</v>
      </c>
      <c r="CE143" t="s">
        <v>1679</v>
      </c>
      <c r="CF143" t="s">
        <v>1679</v>
      </c>
      <c r="CG143" t="s">
        <v>1679</v>
      </c>
      <c r="CH143" t="s">
        <v>1679</v>
      </c>
      <c r="CI1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3" s="66">
        <v>0</v>
      </c>
      <c r="CK143">
        <v>0</v>
      </c>
      <c r="CL143">
        <v>0</v>
      </c>
      <c r="CM143" t="s">
        <v>1679</v>
      </c>
      <c r="CN143">
        <v>0</v>
      </c>
      <c r="CO143">
        <v>0</v>
      </c>
      <c r="CP143">
        <v>0</v>
      </c>
      <c r="CQ143">
        <v>0</v>
      </c>
      <c r="CR143">
        <f>SUM(Tabla5[[#This Row],[VENTA MABE 1 SEMANA NOV]:[VENTAS OTROS 1 SEMANA NOV]])</f>
        <v>0</v>
      </c>
      <c r="CS143">
        <f>IFERROR(VLOOKUP(Tabla5[[#This Row],[CLAVE]],[2]VENTAS!$F$2:$L$1501,2,0),0)</f>
        <v>0</v>
      </c>
      <c r="CT143">
        <f>IFERROR(VLOOKUP(Tabla5[[#This Row],[CLAVE]],[2]VENTAS!$F$2:$L$1501,3,0),0)</f>
        <v>0</v>
      </c>
      <c r="CU143">
        <f>IFERROR(VLOOKUP(Tabla5[[#This Row],[CLAVE]],[2]VENTAS!$F$2:$L$1501,4,0),0)</f>
        <v>0</v>
      </c>
      <c r="CV143">
        <f>IFERROR(VLOOKUP(Tabla5[[#This Row],[CLAVE]],[2]VENTAS!$F$2:$L$1501,5,0),0)</f>
        <v>0</v>
      </c>
      <c r="CW143">
        <f>IFERROR(VLOOKUP(Tabla5[[#This Row],[CLAVE]],[2]VENTAS!$F$2:$L$1501,6,0),0)</f>
        <v>0</v>
      </c>
      <c r="CX143">
        <f>IFERROR(VLOOKUP(Tabla5[[#This Row],[CLAVE]],[2]VENTAS!$F$2:$L$1501,7,0),0)</f>
        <v>0</v>
      </c>
      <c r="CY143">
        <f>IFERROR(VLOOKUP(Tabla5[[#This Row],[CLAVE]],[2]VENTAS!$F$2:$R$1501,13,0),0)</f>
        <v>0</v>
      </c>
      <c r="CZ143">
        <f>SUM(Tabla5[[#This Row],[VENTA MABE 2 SEMANA NOV]:[VENTAS OTROS 2 SEMANA NOV]])</f>
        <v>0</v>
      </c>
      <c r="DA143" s="46">
        <v>0</v>
      </c>
    </row>
    <row r="144" spans="1:105" hidden="1" x14ac:dyDescent="0.3">
      <c r="A144" t="str">
        <f>CONCATENATE(Tabla5[[#This Row],[TIENDA HMPV]],Tabla5[[#This Row],[LINEA]])</f>
        <v>404 - TIENDA BARATODO CALIFORNIA 1025GLOBALES</v>
      </c>
      <c r="B144" t="s">
        <v>379</v>
      </c>
      <c r="C144" s="55" t="s">
        <v>387</v>
      </c>
      <c r="D144" s="55" t="s">
        <v>95</v>
      </c>
      <c r="E144" s="55" t="s">
        <v>390</v>
      </c>
      <c r="F144" s="55" t="s">
        <v>1724</v>
      </c>
      <c r="G144" t="s">
        <v>27</v>
      </c>
      <c r="H144" s="42">
        <f>IFERROR(Tabla5[[#This Row],[VENTAS MABE]]/Tabla5[[#This Row],[CUOTA]],0)</f>
        <v>0.5</v>
      </c>
      <c r="I144">
        <v>2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V144" s="42">
        <v>1</v>
      </c>
      <c r="W144" s="42">
        <f>IFERROR(Tabla5[[#This Row],[TOTAL VENTA 38 SEMANA]]/Tabla5[[#This Row],[VENTA ACUM 38]],0)</f>
        <v>1</v>
      </c>
      <c r="X144" s="42" t="e">
        <f>VLOOKUP(Tabla5[[#This Row],[CLAVE]],[1]!QMI_5_SEMANA_SEP_22[[CLAVE]:[SHARE CADENA S2]],21,0)</f>
        <v>#REF!</v>
      </c>
      <c r="Y144" s="55" t="s">
        <v>724</v>
      </c>
      <c r="Z144" s="46">
        <f>+Tabla5[[#This Row],[VENTA ACUM 38]]+Tabla5[[#This Row],[venta total 39 acum]]</f>
        <v>3</v>
      </c>
      <c r="AA144" s="46">
        <v>1</v>
      </c>
      <c r="AB144" s="46">
        <v>1</v>
      </c>
      <c r="AC144" s="46">
        <v>1</v>
      </c>
      <c r="AD144" s="46">
        <v>2</v>
      </c>
      <c r="AE144" s="46">
        <v>2</v>
      </c>
      <c r="AF144" s="46">
        <v>2</v>
      </c>
      <c r="AG144" s="46">
        <v>3</v>
      </c>
      <c r="AH144" s="42">
        <f>IFERROR(Tabla5[[#This Row],[VENTAS MABE]]/Tabla5[[#This Row],[VENTAS INDURAMA]],0)</f>
        <v>0</v>
      </c>
      <c r="AI144" t="s">
        <v>1675</v>
      </c>
      <c r="AK144" s="42"/>
      <c r="AL144" t="s">
        <v>727</v>
      </c>
      <c r="AM144" s="55" t="s">
        <v>827</v>
      </c>
      <c r="AN144">
        <v>36</v>
      </c>
      <c r="AO144" s="55" t="s">
        <v>419</v>
      </c>
      <c r="AP144">
        <v>1</v>
      </c>
      <c r="AQ144" s="55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f>SUM(Tabla5[[#This Row],[VENTA MABE 1 SEMANA OCT]:[VENTAS OTROS 1 SEMANA OCT]])</f>
        <v>0</v>
      </c>
      <c r="AY144" s="46">
        <v>0</v>
      </c>
      <c r="AZ144" s="55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f>SUM(Tabla5[[#This Row],[VENTA MABE 2 SEMANA OCT]:[VENTAS OTROS 2 SEMANA OCT]])</f>
        <v>0</v>
      </c>
      <c r="BH144" t="s">
        <v>798</v>
      </c>
      <c r="BI144" s="55" t="s">
        <v>387</v>
      </c>
      <c r="BJ144">
        <v>29.999999999999993</v>
      </c>
      <c r="BK144" s="55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f>SUM(Tabla5[[#This Row],[VENTA MABE 3 SEMANA OCT]:[VENTAS OTROS 3 SEMANA OCT]])</f>
        <v>0</v>
      </c>
      <c r="BS144" s="42">
        <v>0</v>
      </c>
      <c r="BT144" s="55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f>SUM(Tabla5[[#This Row],[VENTA MABE 4 SEMANA OCT]:[VENTAS OTROS 4 SEMANA OCT]])</f>
        <v>1</v>
      </c>
      <c r="CB144" t="s">
        <v>1679</v>
      </c>
      <c r="CC144" t="s">
        <v>1679</v>
      </c>
      <c r="CD144" t="s">
        <v>1679</v>
      </c>
      <c r="CE144" t="s">
        <v>1679</v>
      </c>
      <c r="CF144" t="s">
        <v>1679</v>
      </c>
      <c r="CG144" t="s">
        <v>1679</v>
      </c>
      <c r="CH144" t="s">
        <v>1679</v>
      </c>
      <c r="CI1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4" s="66">
        <v>0</v>
      </c>
      <c r="CK144">
        <v>0</v>
      </c>
      <c r="CL144">
        <v>0</v>
      </c>
      <c r="CM144" t="s">
        <v>1679</v>
      </c>
      <c r="CN144">
        <v>0</v>
      </c>
      <c r="CO144">
        <v>0</v>
      </c>
      <c r="CP144">
        <v>0</v>
      </c>
      <c r="CQ144">
        <v>0</v>
      </c>
      <c r="CR144">
        <f>SUM(Tabla5[[#This Row],[VENTA MABE 1 SEMANA NOV]:[VENTAS OTROS 1 SEMANA NOV]])</f>
        <v>0</v>
      </c>
      <c r="CS144">
        <f>IFERROR(VLOOKUP(Tabla5[[#This Row],[CLAVE]],[2]VENTAS!$F$2:$L$1501,2,0),0)</f>
        <v>0</v>
      </c>
      <c r="CT144">
        <f>IFERROR(VLOOKUP(Tabla5[[#This Row],[CLAVE]],[2]VENTAS!$F$2:$L$1501,3,0),0)</f>
        <v>0</v>
      </c>
      <c r="CU144">
        <f>IFERROR(VLOOKUP(Tabla5[[#This Row],[CLAVE]],[2]VENTAS!$F$2:$L$1501,4,0),0)</f>
        <v>0</v>
      </c>
      <c r="CV144">
        <f>IFERROR(VLOOKUP(Tabla5[[#This Row],[CLAVE]],[2]VENTAS!$F$2:$L$1501,5,0),0)</f>
        <v>0</v>
      </c>
      <c r="CW144">
        <f>IFERROR(VLOOKUP(Tabla5[[#This Row],[CLAVE]],[2]VENTAS!$F$2:$L$1501,6,0),0)</f>
        <v>0</v>
      </c>
      <c r="CX144">
        <f>IFERROR(VLOOKUP(Tabla5[[#This Row],[CLAVE]],[2]VENTAS!$F$2:$L$1501,7,0),0)</f>
        <v>0</v>
      </c>
      <c r="CY144">
        <f>IFERROR(VLOOKUP(Tabla5[[#This Row],[CLAVE]],[2]VENTAS!$F$2:$R$1501,13,0),0)</f>
        <v>0</v>
      </c>
      <c r="CZ144">
        <f>SUM(Tabla5[[#This Row],[VENTA MABE 2 SEMANA NOV]:[VENTAS OTROS 2 SEMANA NOV]])</f>
        <v>0</v>
      </c>
      <c r="DA144" s="46">
        <v>0</v>
      </c>
    </row>
    <row r="145" spans="1:105" hidden="1" x14ac:dyDescent="0.3">
      <c r="A145" t="str">
        <f>CONCATENATE(Tabla5[[#This Row],[TIENDA HMPV]],Tabla5[[#This Row],[LINEA]])</f>
        <v>404 - TIENDA BARATODO CALIFORNIA 1025LAVADO</v>
      </c>
      <c r="B145" t="s">
        <v>379</v>
      </c>
      <c r="C145" s="55" t="s">
        <v>387</v>
      </c>
      <c r="D145" s="55" t="s">
        <v>95</v>
      </c>
      <c r="E145" s="55" t="s">
        <v>390</v>
      </c>
      <c r="F145" s="55" t="s">
        <v>1724</v>
      </c>
      <c r="G145" t="s">
        <v>28</v>
      </c>
      <c r="H145" s="42">
        <f>IFERROR(Tabla5[[#This Row],[VENTAS MABE]]/Tabla5[[#This Row],[CUOTA]],0)</f>
        <v>4</v>
      </c>
      <c r="I145">
        <v>1</v>
      </c>
      <c r="J145">
        <v>4</v>
      </c>
      <c r="K145">
        <v>0</v>
      </c>
      <c r="L145">
        <v>0</v>
      </c>
      <c r="M145">
        <v>0</v>
      </c>
      <c r="N145">
        <v>0</v>
      </c>
      <c r="O145">
        <v>2</v>
      </c>
      <c r="P145">
        <v>0</v>
      </c>
      <c r="Q145">
        <v>0</v>
      </c>
      <c r="R145">
        <v>0</v>
      </c>
      <c r="S145">
        <v>0</v>
      </c>
      <c r="T145">
        <v>0</v>
      </c>
      <c r="V145" s="42">
        <v>0.8</v>
      </c>
      <c r="W145" s="42">
        <f>IFERROR(Tabla5[[#This Row],[TOTAL VENTA 38 SEMANA]]/Tabla5[[#This Row],[VENTA ACUM 38]],0)</f>
        <v>0.8</v>
      </c>
      <c r="X145" s="42" t="e">
        <f>VLOOKUP(Tabla5[[#This Row],[CLAVE]],[1]!QMI_5_SEMANA_SEP_22[[CLAVE]:[SHARE CADENA S2]],21,0)</f>
        <v>#REF!</v>
      </c>
      <c r="Y145" s="55" t="s">
        <v>724</v>
      </c>
      <c r="Z145" s="46">
        <f>+Tabla5[[#This Row],[VENTA ACUM 38]]+Tabla5[[#This Row],[venta total 39 acum]]</f>
        <v>12</v>
      </c>
      <c r="AA145" s="46">
        <v>4</v>
      </c>
      <c r="AB145" s="46">
        <v>4</v>
      </c>
      <c r="AC145" s="46">
        <v>5</v>
      </c>
      <c r="AD145" s="46">
        <v>7</v>
      </c>
      <c r="AE145" s="46">
        <v>6</v>
      </c>
      <c r="AF145" s="46">
        <v>7</v>
      </c>
      <c r="AG145" s="46">
        <v>13</v>
      </c>
      <c r="AH145" s="42">
        <f>IFERROR(Tabla5[[#This Row],[VENTAS MABE]]/Tabla5[[#This Row],[VENTAS INDURAMA]],0)</f>
        <v>0</v>
      </c>
      <c r="AI145" t="s">
        <v>1675</v>
      </c>
      <c r="AK145" s="42"/>
      <c r="AL145" t="s">
        <v>727</v>
      </c>
      <c r="AM145" s="55" t="s">
        <v>827</v>
      </c>
      <c r="AN145">
        <v>36</v>
      </c>
      <c r="AO145" s="55" t="s">
        <v>419</v>
      </c>
      <c r="AP145">
        <v>5</v>
      </c>
      <c r="AQ145" s="55">
        <v>2</v>
      </c>
      <c r="AR145">
        <v>0</v>
      </c>
      <c r="AS145">
        <v>0</v>
      </c>
      <c r="AT145">
        <v>0</v>
      </c>
      <c r="AU145">
        <v>0</v>
      </c>
      <c r="AV145">
        <v>2</v>
      </c>
      <c r="AW145">
        <v>0</v>
      </c>
      <c r="AX145">
        <f>SUM(Tabla5[[#This Row],[VENTA MABE 1 SEMANA OCT]:[VENTAS OTROS 1 SEMANA OCT]])</f>
        <v>4</v>
      </c>
      <c r="AY145" s="46">
        <v>0</v>
      </c>
      <c r="AZ145" s="5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f>SUM(Tabla5[[#This Row],[VENTA MABE 2 SEMANA OCT]:[VENTAS OTROS 2 SEMANA OCT]])</f>
        <v>0</v>
      </c>
      <c r="BH145" t="s">
        <v>798</v>
      </c>
      <c r="BI145" s="55" t="s">
        <v>387</v>
      </c>
      <c r="BJ145">
        <v>29.999999999999993</v>
      </c>
      <c r="BK145" s="5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f>SUM(Tabla5[[#This Row],[VENTA MABE 3 SEMANA OCT]:[VENTAS OTROS 3 SEMANA OCT]])</f>
        <v>0</v>
      </c>
      <c r="BS145" s="42">
        <v>0.12</v>
      </c>
      <c r="BT145" s="5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f>SUM(Tabla5[[#This Row],[VENTA MABE 4 SEMANA OCT]:[VENTAS OTROS 4 SEMANA OCT]])</f>
        <v>1</v>
      </c>
      <c r="CB145" t="s">
        <v>1679</v>
      </c>
      <c r="CC145" t="s">
        <v>1679</v>
      </c>
      <c r="CD145" t="s">
        <v>1679</v>
      </c>
      <c r="CE145" t="s">
        <v>1679</v>
      </c>
      <c r="CF145" t="s">
        <v>1679</v>
      </c>
      <c r="CG145" t="s">
        <v>1679</v>
      </c>
      <c r="CH145" t="s">
        <v>1679</v>
      </c>
      <c r="CI1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145" t="s">
        <v>1703</v>
      </c>
      <c r="CK145">
        <v>2</v>
      </c>
      <c r="CL145">
        <v>0</v>
      </c>
      <c r="CM145" t="s">
        <v>1679</v>
      </c>
      <c r="CN145">
        <v>0</v>
      </c>
      <c r="CO145">
        <v>0</v>
      </c>
      <c r="CP145">
        <v>0</v>
      </c>
      <c r="CQ145">
        <v>0</v>
      </c>
      <c r="CR145">
        <f>SUM(Tabla5[[#This Row],[VENTA MABE 1 SEMANA NOV]:[VENTAS OTROS 1 SEMANA NOV]])</f>
        <v>2</v>
      </c>
      <c r="CS145">
        <f>IFERROR(VLOOKUP(Tabla5[[#This Row],[CLAVE]],[2]VENTAS!$F$2:$L$1501,2,0),0)</f>
        <v>1</v>
      </c>
      <c r="CT145">
        <f>IFERROR(VLOOKUP(Tabla5[[#This Row],[CLAVE]],[2]VENTAS!$F$2:$L$1501,3,0),0)</f>
        <v>0</v>
      </c>
      <c r="CU145">
        <f>IFERROR(VLOOKUP(Tabla5[[#This Row],[CLAVE]],[2]VENTAS!$F$2:$L$1501,4,0),0)</f>
        <v>0</v>
      </c>
      <c r="CV145">
        <f>IFERROR(VLOOKUP(Tabla5[[#This Row],[CLAVE]],[2]VENTAS!$F$2:$L$1501,5,0),0)</f>
        <v>0</v>
      </c>
      <c r="CW145">
        <f>IFERROR(VLOOKUP(Tabla5[[#This Row],[CLAVE]],[2]VENTAS!$F$2:$L$1501,6,0),0)</f>
        <v>0</v>
      </c>
      <c r="CX145">
        <f>IFERROR(VLOOKUP(Tabla5[[#This Row],[CLAVE]],[2]VENTAS!$F$2:$L$1501,7,0),0)</f>
        <v>0</v>
      </c>
      <c r="CY145">
        <f>IFERROR(VLOOKUP(Tabla5[[#This Row],[CLAVE]],[2]VENTAS!$F$2:$R$1501,13,0),0)</f>
        <v>0</v>
      </c>
      <c r="CZ145">
        <f>SUM(Tabla5[[#This Row],[VENTA MABE 2 SEMANA NOV]:[VENTAS OTROS 2 SEMANA NOV]])</f>
        <v>1</v>
      </c>
      <c r="DA145" s="46">
        <v>3</v>
      </c>
    </row>
    <row r="146" spans="1:105" hidden="1" x14ac:dyDescent="0.3">
      <c r="A146" t="str">
        <f>CONCATENATE(Tabla5[[#This Row],[TIENDA HMPV]],Tabla5[[#This Row],[LINEA]])</f>
        <v>404 - TIENDA BARATODO CALIFORNIA 1025REFRIGERACIÓN</v>
      </c>
      <c r="B146" t="s">
        <v>379</v>
      </c>
      <c r="C146" s="55" t="s">
        <v>387</v>
      </c>
      <c r="D146" s="55" t="s">
        <v>95</v>
      </c>
      <c r="E146" s="55" t="s">
        <v>390</v>
      </c>
      <c r="F146" s="55" t="s">
        <v>1724</v>
      </c>
      <c r="G146" t="s">
        <v>29</v>
      </c>
      <c r="H146" s="42">
        <f>IFERROR(Tabla5[[#This Row],[VENTAS MABE]]/Tabla5[[#This Row],[CUOTA]],0)</f>
        <v>0.22222222222222221</v>
      </c>
      <c r="I146">
        <v>9</v>
      </c>
      <c r="J146">
        <v>2</v>
      </c>
      <c r="K146">
        <v>7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V146" s="42">
        <v>0.33333333333333331</v>
      </c>
      <c r="W146" s="42">
        <f>IFERROR(Tabla5[[#This Row],[TOTAL VENTA 38 SEMANA]]/Tabla5[[#This Row],[VENTA ACUM 38]],0)</f>
        <v>0.33333333333333331</v>
      </c>
      <c r="X146" s="42" t="e">
        <f>VLOOKUP(Tabla5[[#This Row],[CLAVE]],[1]!QMI_5_SEMANA_SEP_22[[CLAVE]:[SHARE CADENA S2]],21,0)</f>
        <v>#REF!</v>
      </c>
      <c r="Y146" s="55" t="s">
        <v>724</v>
      </c>
      <c r="Z146" s="46">
        <f>+Tabla5[[#This Row],[VENTA ACUM 38]]+Tabla5[[#This Row],[venta total 39 acum]]</f>
        <v>14</v>
      </c>
      <c r="AA146" s="46">
        <v>2</v>
      </c>
      <c r="AB146" s="46">
        <v>2</v>
      </c>
      <c r="AC146" s="46">
        <v>6</v>
      </c>
      <c r="AD146" s="46">
        <v>8</v>
      </c>
      <c r="AE146" s="46">
        <v>3</v>
      </c>
      <c r="AF146" s="46">
        <v>8</v>
      </c>
      <c r="AG146" s="46">
        <v>7</v>
      </c>
      <c r="AH146" s="42">
        <f>IFERROR(Tabla5[[#This Row],[VENTAS MABE]]/Tabla5[[#This Row],[VENTAS INDURAMA]],0)</f>
        <v>0.2857142857142857</v>
      </c>
      <c r="AI146" t="s">
        <v>1675</v>
      </c>
      <c r="AK146" s="42"/>
      <c r="AL146" t="s">
        <v>727</v>
      </c>
      <c r="AM146" s="55" t="s">
        <v>827</v>
      </c>
      <c r="AN146">
        <v>36</v>
      </c>
      <c r="AO146" s="55" t="s">
        <v>419</v>
      </c>
      <c r="AP146">
        <v>6</v>
      </c>
      <c r="AQ146" s="55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f>SUM(Tabla5[[#This Row],[VENTA MABE 1 SEMANA OCT]:[VENTAS OTROS 1 SEMANA OCT]])</f>
        <v>1</v>
      </c>
      <c r="AY146" s="46">
        <v>3</v>
      </c>
      <c r="AZ146" s="55">
        <v>1</v>
      </c>
      <c r="BA146">
        <v>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f>SUM(Tabla5[[#This Row],[VENTA MABE 2 SEMANA OCT]:[VENTAS OTROS 2 SEMANA OCT]])</f>
        <v>3</v>
      </c>
      <c r="BH146" t="s">
        <v>798</v>
      </c>
      <c r="BI146" s="55" t="s">
        <v>387</v>
      </c>
      <c r="BJ146">
        <v>29.999999999999993</v>
      </c>
      <c r="BK146" s="55">
        <v>2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f>SUM(Tabla5[[#This Row],[VENTA MABE 3 SEMANA OCT]:[VENTAS OTROS 3 SEMANA OCT]])</f>
        <v>3</v>
      </c>
      <c r="BS146" s="42">
        <v>0.2</v>
      </c>
      <c r="BT146" s="55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f>SUM(Tabla5[[#This Row],[VENTA MABE 4 SEMANA OCT]:[VENTAS OTROS 4 SEMANA OCT]])</f>
        <v>2</v>
      </c>
      <c r="CB146" t="s">
        <v>1679</v>
      </c>
      <c r="CC146" t="s">
        <v>1679</v>
      </c>
      <c r="CD146" t="s">
        <v>1679</v>
      </c>
      <c r="CE146" t="s">
        <v>1679</v>
      </c>
      <c r="CF146" t="s">
        <v>1679</v>
      </c>
      <c r="CG146" t="s">
        <v>1679</v>
      </c>
      <c r="CH146" t="s">
        <v>1679</v>
      </c>
      <c r="CI1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0.44444444444444442</v>
      </c>
      <c r="CJ146" t="s">
        <v>1703</v>
      </c>
      <c r="CK146">
        <v>2</v>
      </c>
      <c r="CL146">
        <v>1</v>
      </c>
      <c r="CM146" t="s">
        <v>1679</v>
      </c>
      <c r="CN146">
        <v>0</v>
      </c>
      <c r="CO146">
        <v>0</v>
      </c>
      <c r="CP146">
        <v>0</v>
      </c>
      <c r="CQ146">
        <v>0</v>
      </c>
      <c r="CR146">
        <f>SUM(Tabla5[[#This Row],[VENTA MABE 1 SEMANA NOV]:[VENTAS OTROS 1 SEMANA NOV]])</f>
        <v>3</v>
      </c>
      <c r="CS146">
        <f>IFERROR(VLOOKUP(Tabla5[[#This Row],[CLAVE]],[2]VENTAS!$F$2:$L$1501,2,0),0)</f>
        <v>4</v>
      </c>
      <c r="CT146">
        <f>IFERROR(VLOOKUP(Tabla5[[#This Row],[CLAVE]],[2]VENTAS!$F$2:$L$1501,3,0),0)</f>
        <v>1</v>
      </c>
      <c r="CU146">
        <f>IFERROR(VLOOKUP(Tabla5[[#This Row],[CLAVE]],[2]VENTAS!$F$2:$L$1501,4,0),0)</f>
        <v>0</v>
      </c>
      <c r="CV146">
        <f>IFERROR(VLOOKUP(Tabla5[[#This Row],[CLAVE]],[2]VENTAS!$F$2:$L$1501,5,0),0)</f>
        <v>0</v>
      </c>
      <c r="CW146">
        <f>IFERROR(VLOOKUP(Tabla5[[#This Row],[CLAVE]],[2]VENTAS!$F$2:$L$1501,6,0),0)</f>
        <v>0</v>
      </c>
      <c r="CX146">
        <f>IFERROR(VLOOKUP(Tabla5[[#This Row],[CLAVE]],[2]VENTAS!$F$2:$L$1501,7,0),0)</f>
        <v>0</v>
      </c>
      <c r="CY146">
        <f>IFERROR(VLOOKUP(Tabla5[[#This Row],[CLAVE]],[2]VENTAS!$F$2:$R$1501,13,0),0)</f>
        <v>0</v>
      </c>
      <c r="CZ146">
        <f>SUM(Tabla5[[#This Row],[VENTA MABE 2 SEMANA NOV]:[VENTAS OTROS 2 SEMANA NOV]])</f>
        <v>5</v>
      </c>
      <c r="DA146" s="46">
        <v>14</v>
      </c>
    </row>
    <row r="147" spans="1:105" hidden="1" x14ac:dyDescent="0.3">
      <c r="A147" t="str">
        <f>CONCATENATE(Tabla5[[#This Row],[TIENDA HMPV]],Tabla5[[#This Row],[LINEA]])</f>
        <v>647 - ORVE PARQUE CALIFORNIACOCINAS</v>
      </c>
      <c r="B147" t="s">
        <v>379</v>
      </c>
      <c r="C147" s="55" t="s">
        <v>387</v>
      </c>
      <c r="D147" s="55" t="s">
        <v>86</v>
      </c>
      <c r="E147" s="55" t="s">
        <v>389</v>
      </c>
      <c r="F147" s="55" t="s">
        <v>1724</v>
      </c>
      <c r="G147" t="s">
        <v>26</v>
      </c>
      <c r="H147" s="42">
        <f>IFERROR(Tabla5[[#This Row],[VENTAS MABE]]/Tabla5[[#This Row],[CUOTA]],0)</f>
        <v>0.5</v>
      </c>
      <c r="I147">
        <v>4</v>
      </c>
      <c r="J147">
        <v>2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 s="42">
        <v>0.14285714285714285</v>
      </c>
      <c r="W147" s="42">
        <f>IFERROR(Tabla5[[#This Row],[TOTAL VENTA 38 SEMANA]]/Tabla5[[#This Row],[VENTA ACUM 38]],0)</f>
        <v>0.14285714285714285</v>
      </c>
      <c r="X147" s="42" t="e">
        <f>VLOOKUP(Tabla5[[#This Row],[CLAVE]],[1]!QMI_5_SEMANA_SEP_22[[CLAVE]:[SHARE CADENA S2]],21,0)</f>
        <v>#REF!</v>
      </c>
      <c r="Y147" s="55" t="s">
        <v>769</v>
      </c>
      <c r="Z147" s="46">
        <f>+Tabla5[[#This Row],[VENTA ACUM 38]]+Tabla5[[#This Row],[venta total 39 acum]]</f>
        <v>16</v>
      </c>
      <c r="AA147" s="46">
        <v>1</v>
      </c>
      <c r="AB147" s="46">
        <v>2</v>
      </c>
      <c r="AC147" s="46">
        <v>14</v>
      </c>
      <c r="AD147" s="46">
        <v>2</v>
      </c>
      <c r="AE147" s="46">
        <v>1</v>
      </c>
      <c r="AF147" s="46">
        <v>2</v>
      </c>
      <c r="AG147" s="46">
        <v>3</v>
      </c>
      <c r="AH147" s="42">
        <f>IFERROR(Tabla5[[#This Row],[VENTAS MABE]]/Tabla5[[#This Row],[VENTAS INDURAMA]],0)</f>
        <v>0.2</v>
      </c>
      <c r="AI147" t="s">
        <v>1675</v>
      </c>
      <c r="AK147" s="42"/>
      <c r="AL147" t="s">
        <v>727</v>
      </c>
      <c r="AM147" s="55" t="s">
        <v>820</v>
      </c>
      <c r="AO147" s="55" t="s">
        <v>419</v>
      </c>
      <c r="AP147">
        <v>4</v>
      </c>
      <c r="AQ147" s="55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f>SUM(Tabla5[[#This Row],[VENTA MABE 1 SEMANA OCT]:[VENTAS OTROS 1 SEMANA OCT]])</f>
        <v>1</v>
      </c>
      <c r="AY147" s="46">
        <v>2</v>
      </c>
      <c r="AZ147" s="55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f>SUM(Tabla5[[#This Row],[VENTA MABE 2 SEMANA OCT]:[VENTAS OTROS 2 SEMANA OCT]])</f>
        <v>1</v>
      </c>
      <c r="BH147" t="s">
        <v>819</v>
      </c>
      <c r="BI147" s="55" t="s">
        <v>387</v>
      </c>
      <c r="BJ147">
        <v>6</v>
      </c>
      <c r="BK147" s="55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f>SUM(Tabla5[[#This Row],[VENTA MABE 3 SEMANA OCT]:[VENTAS OTROS 3 SEMANA OCT]])</f>
        <v>0</v>
      </c>
      <c r="BS147" s="42">
        <v>0.5</v>
      </c>
      <c r="BT147" s="55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f>SUM(Tabla5[[#This Row],[VENTA MABE 4 SEMANA OCT]:[VENTAS OTROS 4 SEMANA OCT]])</f>
        <v>0</v>
      </c>
      <c r="CB147" t="s">
        <v>1679</v>
      </c>
      <c r="CC147" t="s">
        <v>1679</v>
      </c>
      <c r="CD147" t="s">
        <v>1679</v>
      </c>
      <c r="CE147" t="s">
        <v>1679</v>
      </c>
      <c r="CF147" t="s">
        <v>1679</v>
      </c>
      <c r="CG147" t="s">
        <v>1679</v>
      </c>
      <c r="CH147" t="s">
        <v>1679</v>
      </c>
      <c r="CI1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7" t="s">
        <v>1703</v>
      </c>
      <c r="CK147">
        <v>0</v>
      </c>
      <c r="CL147">
        <v>1</v>
      </c>
      <c r="CM147" t="s">
        <v>1679</v>
      </c>
      <c r="CN147">
        <v>0</v>
      </c>
      <c r="CO147">
        <v>0</v>
      </c>
      <c r="CP147">
        <v>0</v>
      </c>
      <c r="CQ147">
        <v>0</v>
      </c>
      <c r="CR147">
        <f>SUM(Tabla5[[#This Row],[VENTA MABE 1 SEMANA NOV]:[VENTAS OTROS 1 SEMANA NOV]])</f>
        <v>1</v>
      </c>
      <c r="CS147">
        <f>IFERROR(VLOOKUP(Tabla5[[#This Row],[CLAVE]],[2]VENTAS!$F$2:$L$1501,2,0),0)</f>
        <v>1</v>
      </c>
      <c r="CT147">
        <f>IFERROR(VLOOKUP(Tabla5[[#This Row],[CLAVE]],[2]VENTAS!$F$2:$L$1501,3,0),0)</f>
        <v>2</v>
      </c>
      <c r="CU147">
        <f>IFERROR(VLOOKUP(Tabla5[[#This Row],[CLAVE]],[2]VENTAS!$F$2:$L$1501,4,0),0)</f>
        <v>0</v>
      </c>
      <c r="CV147">
        <f>IFERROR(VLOOKUP(Tabla5[[#This Row],[CLAVE]],[2]VENTAS!$F$2:$L$1501,5,0),0)</f>
        <v>0</v>
      </c>
      <c r="CW147">
        <f>IFERROR(VLOOKUP(Tabla5[[#This Row],[CLAVE]],[2]VENTAS!$F$2:$L$1501,6,0),0)</f>
        <v>0</v>
      </c>
      <c r="CX147">
        <f>IFERROR(VLOOKUP(Tabla5[[#This Row],[CLAVE]],[2]VENTAS!$F$2:$L$1501,7,0),0)</f>
        <v>0</v>
      </c>
      <c r="CY147">
        <f>IFERROR(VLOOKUP(Tabla5[[#This Row],[CLAVE]],[2]VENTAS!$F$2:$R$1501,13,0),0)</f>
        <v>0</v>
      </c>
      <c r="CZ147">
        <f>SUM(Tabla5[[#This Row],[VENTA MABE 2 SEMANA NOV]:[VENTAS OTROS 2 SEMANA NOV]])</f>
        <v>3</v>
      </c>
      <c r="DA147" s="46">
        <v>6</v>
      </c>
    </row>
    <row r="148" spans="1:105" hidden="1" x14ac:dyDescent="0.3">
      <c r="A148" t="str">
        <f>CONCATENATE(Tabla5[[#This Row],[TIENDA HMPV]],Tabla5[[#This Row],[LINEA]])</f>
        <v>647 - ORVE PARQUE CALIFORNIAREFRIGERACIÓN</v>
      </c>
      <c r="B148" t="s">
        <v>379</v>
      </c>
      <c r="C148" s="55" t="s">
        <v>387</v>
      </c>
      <c r="D148" s="55" t="s">
        <v>86</v>
      </c>
      <c r="E148" s="55" t="s">
        <v>389</v>
      </c>
      <c r="F148" s="55" t="s">
        <v>1724</v>
      </c>
      <c r="G148" t="s">
        <v>29</v>
      </c>
      <c r="H148" s="42">
        <f>IFERROR(Tabla5[[#This Row],[VENTAS MABE]]/Tabla5[[#This Row],[CUOTA]],0)</f>
        <v>1.3333333333333333</v>
      </c>
      <c r="I148">
        <v>3</v>
      </c>
      <c r="J148">
        <v>4</v>
      </c>
      <c r="K148">
        <v>8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V148" s="42">
        <v>0.33333333333333331</v>
      </c>
      <c r="W148" s="42">
        <f>IFERROR(Tabla5[[#This Row],[TOTAL VENTA 38 SEMANA]]/Tabla5[[#This Row],[VENTA ACUM 38]],0)</f>
        <v>0.33333333333333331</v>
      </c>
      <c r="X148" s="42" t="e">
        <f>VLOOKUP(Tabla5[[#This Row],[CLAVE]],[1]!QMI_5_SEMANA_SEP_22[[CLAVE]:[SHARE CADENA S2]],21,0)</f>
        <v>#REF!</v>
      </c>
      <c r="Y148" s="55" t="s">
        <v>769</v>
      </c>
      <c r="Z148" s="46">
        <f>+Tabla5[[#This Row],[VENTA ACUM 38]]+Tabla5[[#This Row],[venta total 39 acum]]</f>
        <v>14</v>
      </c>
      <c r="AA148" s="46">
        <v>0</v>
      </c>
      <c r="AB148" s="46">
        <v>4</v>
      </c>
      <c r="AC148" s="46">
        <v>12</v>
      </c>
      <c r="AD148" s="46">
        <v>2</v>
      </c>
      <c r="AE148" s="46">
        <v>1</v>
      </c>
      <c r="AF148" s="46">
        <v>2</v>
      </c>
      <c r="AG148" s="46">
        <v>1</v>
      </c>
      <c r="AH148" s="42">
        <f>IFERROR(Tabla5[[#This Row],[VENTAS MABE]]/Tabla5[[#This Row],[VENTAS INDURAMA]],0)</f>
        <v>0.5</v>
      </c>
      <c r="AI148" t="s">
        <v>1675</v>
      </c>
      <c r="AK148" s="42"/>
      <c r="AL148" t="s">
        <v>727</v>
      </c>
      <c r="AM148" s="55" t="s">
        <v>820</v>
      </c>
      <c r="AO148" s="55" t="s">
        <v>419</v>
      </c>
      <c r="AP148">
        <v>1</v>
      </c>
      <c r="AQ148" s="55">
        <v>1</v>
      </c>
      <c r="AR148">
        <v>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f>SUM(Tabla5[[#This Row],[VENTA MABE 1 SEMANA OCT]:[VENTAS OTROS 1 SEMANA OCT]])</f>
        <v>3</v>
      </c>
      <c r="AY148" s="46">
        <v>2.9990545012494083</v>
      </c>
      <c r="AZ148" s="55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f>SUM(Tabla5[[#This Row],[VENTA MABE 2 SEMANA OCT]:[VENTAS OTROS 2 SEMANA OCT]])</f>
        <v>1</v>
      </c>
      <c r="BH148" t="s">
        <v>819</v>
      </c>
      <c r="BI148" s="55" t="s">
        <v>387</v>
      </c>
      <c r="BJ148">
        <v>6</v>
      </c>
      <c r="BK148" s="55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f>SUM(Tabla5[[#This Row],[VENTA MABE 3 SEMANA OCT]:[VENTAS OTROS 3 SEMANA OCT]])</f>
        <v>1</v>
      </c>
      <c r="BS148" s="42">
        <v>0.4</v>
      </c>
      <c r="BT148" s="55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f>SUM(Tabla5[[#This Row],[VENTA MABE 4 SEMANA OCT]:[VENTAS OTROS 4 SEMANA OCT]])</f>
        <v>0</v>
      </c>
      <c r="CB148" t="s">
        <v>1679</v>
      </c>
      <c r="CC148" t="s">
        <v>1679</v>
      </c>
      <c r="CD148" t="s">
        <v>1679</v>
      </c>
      <c r="CE148" t="s">
        <v>1679</v>
      </c>
      <c r="CF148" t="s">
        <v>1679</v>
      </c>
      <c r="CG148" t="s">
        <v>1679</v>
      </c>
      <c r="CH148" t="s">
        <v>1679</v>
      </c>
      <c r="CI1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48" t="s">
        <v>1702</v>
      </c>
      <c r="CK148">
        <v>1</v>
      </c>
      <c r="CL148">
        <v>0</v>
      </c>
      <c r="CM148" t="s">
        <v>1679</v>
      </c>
      <c r="CN148">
        <v>0</v>
      </c>
      <c r="CO148">
        <v>0</v>
      </c>
      <c r="CP148">
        <v>0</v>
      </c>
      <c r="CQ148">
        <v>0</v>
      </c>
      <c r="CR148">
        <f>SUM(Tabla5[[#This Row],[VENTA MABE 1 SEMANA NOV]:[VENTAS OTROS 1 SEMANA NOV]])</f>
        <v>1</v>
      </c>
      <c r="CS148">
        <f>IFERROR(VLOOKUP(Tabla5[[#This Row],[CLAVE]],[2]VENTAS!$F$2:$L$1501,2,0),0)</f>
        <v>3</v>
      </c>
      <c r="CT148">
        <f>IFERROR(VLOOKUP(Tabla5[[#This Row],[CLAVE]],[2]VENTAS!$F$2:$L$1501,3,0),0)</f>
        <v>2</v>
      </c>
      <c r="CU148">
        <f>IFERROR(VLOOKUP(Tabla5[[#This Row],[CLAVE]],[2]VENTAS!$F$2:$L$1501,4,0),0)</f>
        <v>0</v>
      </c>
      <c r="CV148">
        <f>IFERROR(VLOOKUP(Tabla5[[#This Row],[CLAVE]],[2]VENTAS!$F$2:$L$1501,5,0),0)</f>
        <v>0</v>
      </c>
      <c r="CW148">
        <f>IFERROR(VLOOKUP(Tabla5[[#This Row],[CLAVE]],[2]VENTAS!$F$2:$L$1501,6,0),0)</f>
        <v>0</v>
      </c>
      <c r="CX148">
        <f>IFERROR(VLOOKUP(Tabla5[[#This Row],[CLAVE]],[2]VENTAS!$F$2:$L$1501,7,0),0)</f>
        <v>0</v>
      </c>
      <c r="CY148">
        <f>IFERROR(VLOOKUP(Tabla5[[#This Row],[CLAVE]],[2]VENTAS!$F$2:$R$1501,13,0),0)</f>
        <v>0</v>
      </c>
      <c r="CZ148">
        <f>SUM(Tabla5[[#This Row],[VENTA MABE 2 SEMANA NOV]:[VENTAS OTROS 2 SEMANA NOV]])</f>
        <v>5</v>
      </c>
      <c r="DA148" s="46">
        <v>3.9990545012494083</v>
      </c>
    </row>
    <row r="149" spans="1:105" hidden="1" x14ac:dyDescent="0.3">
      <c r="A149" t="str">
        <f>CONCATENATE(Tabla5[[#This Row],[TIENDA HMPV]],Tabla5[[#This Row],[LINEA]])</f>
        <v>663 - JAPON PARQUE CALIFORNIACOCINAS</v>
      </c>
      <c r="B149" t="s">
        <v>379</v>
      </c>
      <c r="C149" s="55" t="s">
        <v>387</v>
      </c>
      <c r="D149" s="55" t="s">
        <v>86</v>
      </c>
      <c r="E149" s="55" t="s">
        <v>388</v>
      </c>
      <c r="F149" s="55" t="s">
        <v>1724</v>
      </c>
      <c r="G149" t="s">
        <v>26</v>
      </c>
      <c r="H149" s="42">
        <f>IFERROR(Tabla5[[#This Row],[VENTAS MABE]]/Tabla5[[#This Row],[CUOTA]],0)</f>
        <v>0.2857142857142857</v>
      </c>
      <c r="I149">
        <v>7</v>
      </c>
      <c r="J149">
        <v>2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V149" s="42">
        <v>0.5</v>
      </c>
      <c r="W149" s="42">
        <f>IFERROR(Tabla5[[#This Row],[TOTAL VENTA 38 SEMANA]]/Tabla5[[#This Row],[VENTA ACUM 38]],0)</f>
        <v>0.5</v>
      </c>
      <c r="X149" s="42" t="e">
        <f>VLOOKUP(Tabla5[[#This Row],[CLAVE]],[1]!QMI_5_SEMANA_SEP_22[[CLAVE]:[SHARE CADENA S2]],21,0)</f>
        <v>#REF!</v>
      </c>
      <c r="Y149" s="55" t="s">
        <v>769</v>
      </c>
      <c r="Z149" s="46">
        <f>+Tabla5[[#This Row],[VENTA ACUM 38]]+Tabla5[[#This Row],[venta total 39 acum]]</f>
        <v>9</v>
      </c>
      <c r="AA149" s="46">
        <v>2</v>
      </c>
      <c r="AB149" s="46">
        <v>2</v>
      </c>
      <c r="AC149" s="46">
        <v>4</v>
      </c>
      <c r="AD149" s="46">
        <v>5</v>
      </c>
      <c r="AE149" s="46">
        <v>2</v>
      </c>
      <c r="AF149" s="46">
        <v>5</v>
      </c>
      <c r="AG149" s="46">
        <v>5</v>
      </c>
      <c r="AH149" s="42">
        <f>IFERROR(Tabla5[[#This Row],[VENTAS MABE]]/Tabla5[[#This Row],[VENTAS INDURAMA]],0)</f>
        <v>0.4</v>
      </c>
      <c r="AI149" t="s">
        <v>1675</v>
      </c>
      <c r="AK149" s="42"/>
      <c r="AL149" t="s">
        <v>727</v>
      </c>
      <c r="AM149" s="55" t="s">
        <v>41</v>
      </c>
      <c r="AO149" s="55" t="s">
        <v>419</v>
      </c>
      <c r="AP149">
        <v>4</v>
      </c>
      <c r="AQ149" s="55">
        <v>1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f>SUM(Tabla5[[#This Row],[VENTA MABE 1 SEMANA OCT]:[VENTAS OTROS 1 SEMANA OCT]])</f>
        <v>2</v>
      </c>
      <c r="AY149" s="46">
        <v>4.148601200588967</v>
      </c>
      <c r="AZ149" s="55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f>SUM(Tabla5[[#This Row],[VENTA MABE 2 SEMANA OCT]:[VENTAS OTROS 2 SEMANA OCT]])</f>
        <v>0</v>
      </c>
      <c r="BH149" t="s">
        <v>731</v>
      </c>
      <c r="BI149" s="55" t="s">
        <v>387</v>
      </c>
      <c r="BJ149">
        <v>4</v>
      </c>
      <c r="BK149" s="55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f>SUM(Tabla5[[#This Row],[VENTA MABE 3 SEMANA OCT]:[VENTAS OTROS 3 SEMANA OCT]])</f>
        <v>0</v>
      </c>
      <c r="BS149" s="42">
        <v>0.5</v>
      </c>
      <c r="BT149" s="55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f>SUM(Tabla5[[#This Row],[VENTA MABE 4 SEMANA OCT]:[VENTAS OTROS 4 SEMANA OCT]])</f>
        <v>2</v>
      </c>
      <c r="CB149" t="s">
        <v>1679</v>
      </c>
      <c r="CC149" t="s">
        <v>1679</v>
      </c>
      <c r="CD149" t="s">
        <v>1679</v>
      </c>
      <c r="CE149" t="s">
        <v>1679</v>
      </c>
      <c r="CF149" t="s">
        <v>1679</v>
      </c>
      <c r="CG149" t="s">
        <v>1679</v>
      </c>
      <c r="CH149" t="s">
        <v>1679</v>
      </c>
      <c r="CI1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9" t="s">
        <v>1703</v>
      </c>
      <c r="CK149">
        <v>1</v>
      </c>
      <c r="CL149">
        <v>4</v>
      </c>
      <c r="CM149" t="s">
        <v>1679</v>
      </c>
      <c r="CN149">
        <v>0</v>
      </c>
      <c r="CO149">
        <v>0</v>
      </c>
      <c r="CP149">
        <v>0</v>
      </c>
      <c r="CQ149">
        <v>0</v>
      </c>
      <c r="CR149">
        <f>SUM(Tabla5[[#This Row],[VENTA MABE 1 SEMANA NOV]:[VENTAS OTROS 1 SEMANA NOV]])</f>
        <v>5</v>
      </c>
      <c r="CS149">
        <f>IFERROR(VLOOKUP(Tabla5[[#This Row],[CLAVE]],[2]VENTAS!$F$2:$L$1501,2,0),0)</f>
        <v>2</v>
      </c>
      <c r="CT149">
        <f>IFERROR(VLOOKUP(Tabla5[[#This Row],[CLAVE]],[2]VENTAS!$F$2:$L$1501,3,0),0)</f>
        <v>2</v>
      </c>
      <c r="CU149">
        <f>IFERROR(VLOOKUP(Tabla5[[#This Row],[CLAVE]],[2]VENTAS!$F$2:$L$1501,4,0),0)</f>
        <v>0</v>
      </c>
      <c r="CV149">
        <f>IFERROR(VLOOKUP(Tabla5[[#This Row],[CLAVE]],[2]VENTAS!$F$2:$L$1501,5,0),0)</f>
        <v>0</v>
      </c>
      <c r="CW149">
        <f>IFERROR(VLOOKUP(Tabla5[[#This Row],[CLAVE]],[2]VENTAS!$F$2:$L$1501,6,0),0)</f>
        <v>0</v>
      </c>
      <c r="CX149">
        <f>IFERROR(VLOOKUP(Tabla5[[#This Row],[CLAVE]],[2]VENTAS!$F$2:$L$1501,7,0),0)</f>
        <v>0</v>
      </c>
      <c r="CY149">
        <f>IFERROR(VLOOKUP(Tabla5[[#This Row],[CLAVE]],[2]VENTAS!$F$2:$R$1501,13,0),0)</f>
        <v>0</v>
      </c>
      <c r="CZ149">
        <f>SUM(Tabla5[[#This Row],[VENTA MABE 2 SEMANA NOV]:[VENTAS OTROS 2 SEMANA NOV]])</f>
        <v>4</v>
      </c>
      <c r="DA149" s="46">
        <v>10.101030694302864</v>
      </c>
    </row>
    <row r="150" spans="1:105" hidden="1" x14ac:dyDescent="0.3">
      <c r="A150" t="str">
        <f>CONCATENATE(Tabla5[[#This Row],[TIENDA HMPV]],Tabla5[[#This Row],[LINEA]])</f>
        <v>663 - JAPON PARQUE CALIFORNIAGLOBALES</v>
      </c>
      <c r="B150" t="s">
        <v>379</v>
      </c>
      <c r="C150" s="55" t="s">
        <v>387</v>
      </c>
      <c r="D150" s="55" t="s">
        <v>86</v>
      </c>
      <c r="E150" s="55" t="s">
        <v>388</v>
      </c>
      <c r="F150" s="55" t="s">
        <v>1724</v>
      </c>
      <c r="G150" t="s">
        <v>27</v>
      </c>
      <c r="H150" s="42">
        <f>IFERROR(Tabla5[[#This Row],[VENTAS MABE]]/Tabla5[[#This Row],[CUOTA]],0)</f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V150" s="42">
        <v>0</v>
      </c>
      <c r="W150" s="42">
        <f>IFERROR(Tabla5[[#This Row],[TOTAL VENTA 38 SEMANA]]/Tabla5[[#This Row],[VENTA ACUM 38]],0)</f>
        <v>0</v>
      </c>
      <c r="X150" s="42" t="e">
        <f>VLOOKUP(Tabla5[[#This Row],[CLAVE]],[1]!QMI_5_SEMANA_SEP_22[[CLAVE]:[SHARE CADENA S2]],21,0)</f>
        <v>#REF!</v>
      </c>
      <c r="Y150" s="55" t="s">
        <v>769</v>
      </c>
      <c r="Z150" s="46">
        <f>+Tabla5[[#This Row],[VENTA ACUM 38]]+Tabla5[[#This Row],[venta total 39 acum]]</f>
        <v>0</v>
      </c>
      <c r="AA150" s="46">
        <v>0</v>
      </c>
      <c r="AB150" s="46">
        <v>0</v>
      </c>
      <c r="AC150" s="46">
        <v>0</v>
      </c>
      <c r="AD150" s="46">
        <v>0</v>
      </c>
      <c r="AE150" s="46">
        <v>0</v>
      </c>
      <c r="AF150" s="46">
        <v>0</v>
      </c>
      <c r="AG150" s="46">
        <v>0</v>
      </c>
      <c r="AH150" s="42">
        <f>IFERROR(Tabla5[[#This Row],[VENTAS MABE]]/Tabla5[[#This Row],[VENTAS INDURAMA]],0)</f>
        <v>0</v>
      </c>
      <c r="AI150" t="s">
        <v>1675</v>
      </c>
      <c r="AK150" s="42"/>
      <c r="AL150" t="s">
        <v>727</v>
      </c>
      <c r="AM150" s="55" t="s">
        <v>41</v>
      </c>
      <c r="AO150" s="55" t="s">
        <v>419</v>
      </c>
      <c r="AP150">
        <v>0</v>
      </c>
      <c r="AQ150" s="55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f>SUM(Tabla5[[#This Row],[VENTA MABE 1 SEMANA OCT]:[VENTAS OTROS 1 SEMANA OCT]])</f>
        <v>0</v>
      </c>
      <c r="AY150" s="46">
        <v>0</v>
      </c>
      <c r="AZ150" s="55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f>SUM(Tabla5[[#This Row],[VENTA MABE 2 SEMANA OCT]:[VENTAS OTROS 2 SEMANA OCT]])</f>
        <v>0</v>
      </c>
      <c r="BH150" t="s">
        <v>731</v>
      </c>
      <c r="BI150" s="55" t="s">
        <v>387</v>
      </c>
      <c r="BJ150">
        <v>4</v>
      </c>
      <c r="BK150" s="55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f>SUM(Tabla5[[#This Row],[VENTA MABE 3 SEMANA OCT]:[VENTAS OTROS 3 SEMANA OCT]])</f>
        <v>0</v>
      </c>
      <c r="BS150" s="42">
        <v>0</v>
      </c>
      <c r="BT150" s="55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f>SUM(Tabla5[[#This Row],[VENTA MABE 4 SEMANA OCT]:[VENTAS OTROS 4 SEMANA OCT]])</f>
        <v>0</v>
      </c>
      <c r="CB150" t="s">
        <v>1679</v>
      </c>
      <c r="CC150" t="s">
        <v>1679</v>
      </c>
      <c r="CD150" t="s">
        <v>1679</v>
      </c>
      <c r="CE150" t="s">
        <v>1679</v>
      </c>
      <c r="CF150" t="s">
        <v>1679</v>
      </c>
      <c r="CG150" t="s">
        <v>1679</v>
      </c>
      <c r="CH150" t="s">
        <v>1679</v>
      </c>
      <c r="CI1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0" s="66">
        <v>0</v>
      </c>
      <c r="CK150">
        <v>0</v>
      </c>
      <c r="CL150">
        <v>0</v>
      </c>
      <c r="CM150" t="s">
        <v>1679</v>
      </c>
      <c r="CN150">
        <v>0</v>
      </c>
      <c r="CO150">
        <v>0</v>
      </c>
      <c r="CP150">
        <v>0</v>
      </c>
      <c r="CQ150">
        <v>0</v>
      </c>
      <c r="CR150">
        <f>SUM(Tabla5[[#This Row],[VENTA MABE 1 SEMANA NOV]:[VENTAS OTROS 1 SEMANA NOV]])</f>
        <v>0</v>
      </c>
      <c r="CS150">
        <f>IFERROR(VLOOKUP(Tabla5[[#This Row],[CLAVE]],[2]VENTAS!$F$2:$L$1501,2,0),0)</f>
        <v>0</v>
      </c>
      <c r="CT150">
        <f>IFERROR(VLOOKUP(Tabla5[[#This Row],[CLAVE]],[2]VENTAS!$F$2:$L$1501,3,0),0)</f>
        <v>0</v>
      </c>
      <c r="CU150">
        <f>IFERROR(VLOOKUP(Tabla5[[#This Row],[CLAVE]],[2]VENTAS!$F$2:$L$1501,4,0),0)</f>
        <v>0</v>
      </c>
      <c r="CV150">
        <f>IFERROR(VLOOKUP(Tabla5[[#This Row],[CLAVE]],[2]VENTAS!$F$2:$L$1501,5,0),0)</f>
        <v>0</v>
      </c>
      <c r="CW150">
        <f>IFERROR(VLOOKUP(Tabla5[[#This Row],[CLAVE]],[2]VENTAS!$F$2:$L$1501,6,0),0)</f>
        <v>0</v>
      </c>
      <c r="CX150">
        <f>IFERROR(VLOOKUP(Tabla5[[#This Row],[CLAVE]],[2]VENTAS!$F$2:$L$1501,7,0),0)</f>
        <v>0</v>
      </c>
      <c r="CY150">
        <f>IFERROR(VLOOKUP(Tabla5[[#This Row],[CLAVE]],[2]VENTAS!$F$2:$R$1501,13,0),0)</f>
        <v>0</v>
      </c>
      <c r="CZ150">
        <f>SUM(Tabla5[[#This Row],[VENTA MABE 2 SEMANA NOV]:[VENTAS OTROS 2 SEMANA NOV]])</f>
        <v>0</v>
      </c>
      <c r="DA150" s="46">
        <v>0</v>
      </c>
    </row>
    <row r="151" spans="1:105" hidden="1" x14ac:dyDescent="0.3">
      <c r="A151" t="str">
        <f>CONCATENATE(Tabla5[[#This Row],[TIENDA HMPV]],Tabla5[[#This Row],[LINEA]])</f>
        <v>663 - JAPON PARQUE CALIFORNIALAVADO</v>
      </c>
      <c r="B151" t="s">
        <v>379</v>
      </c>
      <c r="C151" s="55" t="s">
        <v>387</v>
      </c>
      <c r="D151" s="55" t="s">
        <v>86</v>
      </c>
      <c r="E151" s="55" t="s">
        <v>388</v>
      </c>
      <c r="F151" s="55" t="s">
        <v>1724</v>
      </c>
      <c r="G151" t="s">
        <v>28</v>
      </c>
      <c r="H151" s="42">
        <f>IFERROR(Tabla5[[#This Row],[VENTAS MABE]]/Tabla5[[#This Row],[CUOTA]],0)</f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V151" s="42">
        <v>0</v>
      </c>
      <c r="W151" s="42">
        <f>IFERROR(Tabla5[[#This Row],[TOTAL VENTA 38 SEMANA]]/Tabla5[[#This Row],[VENTA ACUM 38]],0)</f>
        <v>0</v>
      </c>
      <c r="X151" s="42" t="e">
        <f>VLOOKUP(Tabla5[[#This Row],[CLAVE]],[1]!QMI_5_SEMANA_SEP_22[[CLAVE]:[SHARE CADENA S2]],21,0)</f>
        <v>#REF!</v>
      </c>
      <c r="Y151" s="55" t="s">
        <v>769</v>
      </c>
      <c r="Z151" s="46">
        <f>+Tabla5[[#This Row],[VENTA ACUM 38]]+Tabla5[[#This Row],[venta total 39 acum]]</f>
        <v>0</v>
      </c>
      <c r="AA151" s="46">
        <v>0</v>
      </c>
      <c r="AB151" s="46">
        <v>0</v>
      </c>
      <c r="AC151" s="46">
        <v>0</v>
      </c>
      <c r="AD151" s="46">
        <v>0</v>
      </c>
      <c r="AE151" s="46">
        <v>0</v>
      </c>
      <c r="AF151" s="46">
        <v>0</v>
      </c>
      <c r="AG151" s="46">
        <v>0</v>
      </c>
      <c r="AH151" s="42">
        <f>IFERROR(Tabla5[[#This Row],[VENTAS MABE]]/Tabla5[[#This Row],[VENTAS INDURAMA]],0)</f>
        <v>0</v>
      </c>
      <c r="AI151" t="s">
        <v>1675</v>
      </c>
      <c r="AK151" s="42"/>
      <c r="AL151" t="s">
        <v>727</v>
      </c>
      <c r="AM151" s="55" t="s">
        <v>41</v>
      </c>
      <c r="AO151" s="55" t="s">
        <v>419</v>
      </c>
      <c r="AP151">
        <v>0</v>
      </c>
      <c r="AQ151" s="55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f>SUM(Tabla5[[#This Row],[VENTA MABE 1 SEMANA OCT]:[VENTAS OTROS 1 SEMANA OCT]])</f>
        <v>0</v>
      </c>
      <c r="AY151" s="46">
        <v>0</v>
      </c>
      <c r="AZ151" s="55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f>SUM(Tabla5[[#This Row],[VENTA MABE 2 SEMANA OCT]:[VENTAS OTROS 2 SEMANA OCT]])</f>
        <v>0</v>
      </c>
      <c r="BH151" t="s">
        <v>731</v>
      </c>
      <c r="BI151" s="55" t="s">
        <v>387</v>
      </c>
      <c r="BJ151">
        <v>4</v>
      </c>
      <c r="BK151" s="55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f>SUM(Tabla5[[#This Row],[VENTA MABE 3 SEMANA OCT]:[VENTAS OTROS 3 SEMANA OCT]])</f>
        <v>0</v>
      </c>
      <c r="BS151" s="42">
        <v>0</v>
      </c>
      <c r="BT151" s="55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f>SUM(Tabla5[[#This Row],[VENTA MABE 4 SEMANA OCT]:[VENTAS OTROS 4 SEMANA OCT]])</f>
        <v>0</v>
      </c>
      <c r="CB151" t="s">
        <v>1679</v>
      </c>
      <c r="CC151" t="s">
        <v>1679</v>
      </c>
      <c r="CD151" t="s">
        <v>1679</v>
      </c>
      <c r="CE151" t="s">
        <v>1679</v>
      </c>
      <c r="CF151" t="s">
        <v>1679</v>
      </c>
      <c r="CG151" t="s">
        <v>1679</v>
      </c>
      <c r="CH151" t="s">
        <v>1679</v>
      </c>
      <c r="CI1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1" s="66">
        <v>0</v>
      </c>
      <c r="CK151">
        <v>0</v>
      </c>
      <c r="CL151">
        <v>0</v>
      </c>
      <c r="CM151" t="s">
        <v>1679</v>
      </c>
      <c r="CN151">
        <v>0</v>
      </c>
      <c r="CO151">
        <v>0</v>
      </c>
      <c r="CP151">
        <v>0</v>
      </c>
      <c r="CQ151">
        <v>0</v>
      </c>
      <c r="CR151">
        <f>SUM(Tabla5[[#This Row],[VENTA MABE 1 SEMANA NOV]:[VENTAS OTROS 1 SEMANA NOV]])</f>
        <v>0</v>
      </c>
      <c r="CS151">
        <f>IFERROR(VLOOKUP(Tabla5[[#This Row],[CLAVE]],[2]VENTAS!$F$2:$L$1501,2,0),0)</f>
        <v>0</v>
      </c>
      <c r="CT151">
        <f>IFERROR(VLOOKUP(Tabla5[[#This Row],[CLAVE]],[2]VENTAS!$F$2:$L$1501,3,0),0)</f>
        <v>0</v>
      </c>
      <c r="CU151">
        <f>IFERROR(VLOOKUP(Tabla5[[#This Row],[CLAVE]],[2]VENTAS!$F$2:$L$1501,4,0),0)</f>
        <v>0</v>
      </c>
      <c r="CV151">
        <f>IFERROR(VLOOKUP(Tabla5[[#This Row],[CLAVE]],[2]VENTAS!$F$2:$L$1501,5,0),0)</f>
        <v>0</v>
      </c>
      <c r="CW151">
        <f>IFERROR(VLOOKUP(Tabla5[[#This Row],[CLAVE]],[2]VENTAS!$F$2:$L$1501,6,0),0)</f>
        <v>0</v>
      </c>
      <c r="CX151">
        <f>IFERROR(VLOOKUP(Tabla5[[#This Row],[CLAVE]],[2]VENTAS!$F$2:$L$1501,7,0),0)</f>
        <v>0</v>
      </c>
      <c r="CY151">
        <f>IFERROR(VLOOKUP(Tabla5[[#This Row],[CLAVE]],[2]VENTAS!$F$2:$R$1501,13,0),0)</f>
        <v>0</v>
      </c>
      <c r="CZ151">
        <f>SUM(Tabla5[[#This Row],[VENTA MABE 2 SEMANA NOV]:[VENTAS OTROS 2 SEMANA NOV]])</f>
        <v>0</v>
      </c>
      <c r="DA151" s="46">
        <v>0</v>
      </c>
    </row>
    <row r="152" spans="1:105" hidden="1" x14ac:dyDescent="0.3">
      <c r="A152" t="str">
        <f>CONCATENATE(Tabla5[[#This Row],[TIENDA HMPV]],Tabla5[[#This Row],[LINEA]])</f>
        <v>663 - JAPON PARQUE CALIFORNIAREFRIGERACIÓN</v>
      </c>
      <c r="B152" t="s">
        <v>379</v>
      </c>
      <c r="C152" s="55" t="s">
        <v>387</v>
      </c>
      <c r="D152" s="55" t="s">
        <v>86</v>
      </c>
      <c r="E152" s="55" t="s">
        <v>388</v>
      </c>
      <c r="F152" s="55" t="s">
        <v>1724</v>
      </c>
      <c r="G152" t="s">
        <v>29</v>
      </c>
      <c r="H152" s="42">
        <f>IFERROR(Tabla5[[#This Row],[VENTAS MABE]]/Tabla5[[#This Row],[CUOTA]],0)</f>
        <v>1</v>
      </c>
      <c r="I152">
        <v>5</v>
      </c>
      <c r="J152">
        <v>5</v>
      </c>
      <c r="K152">
        <v>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 s="42">
        <v>1</v>
      </c>
      <c r="W152" s="42">
        <f>IFERROR(Tabla5[[#This Row],[TOTAL VENTA 38 SEMANA]]/Tabla5[[#This Row],[VENTA ACUM 38]],0)</f>
        <v>1</v>
      </c>
      <c r="X152" s="42" t="e">
        <f>VLOOKUP(Tabla5[[#This Row],[CLAVE]],[1]!QMI_5_SEMANA_SEP_22[[CLAVE]:[SHARE CADENA S2]],21,0)</f>
        <v>#REF!</v>
      </c>
      <c r="Y152" s="55" t="s">
        <v>769</v>
      </c>
      <c r="Z152" s="46">
        <f>+Tabla5[[#This Row],[VENTA ACUM 38]]+Tabla5[[#This Row],[venta total 39 acum]]</f>
        <v>13</v>
      </c>
      <c r="AA152" s="46">
        <v>5</v>
      </c>
      <c r="AB152" s="46">
        <v>5</v>
      </c>
      <c r="AC152" s="46">
        <v>5</v>
      </c>
      <c r="AD152" s="46">
        <v>8</v>
      </c>
      <c r="AE152" s="46">
        <v>5</v>
      </c>
      <c r="AF152" s="46">
        <v>8</v>
      </c>
      <c r="AG152" s="46">
        <v>10</v>
      </c>
      <c r="AH152" s="42">
        <f>IFERROR(Tabla5[[#This Row],[VENTAS MABE]]/Tabla5[[#This Row],[VENTAS INDURAMA]],0)</f>
        <v>1.6666666666666667</v>
      </c>
      <c r="AI152" t="s">
        <v>1675</v>
      </c>
      <c r="AK152" s="42"/>
      <c r="AL152" t="s">
        <v>727</v>
      </c>
      <c r="AM152" s="55" t="s">
        <v>41</v>
      </c>
      <c r="AO152" s="55" t="s">
        <v>419</v>
      </c>
      <c r="AP152">
        <v>5</v>
      </c>
      <c r="AQ152" s="55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f>SUM(Tabla5[[#This Row],[VENTA MABE 1 SEMANA OCT]:[VENTAS OTROS 1 SEMANA OCT]])</f>
        <v>2</v>
      </c>
      <c r="AY152" s="46">
        <v>2</v>
      </c>
      <c r="AZ152" s="55">
        <v>3</v>
      </c>
      <c r="BA152">
        <v>3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f>SUM(Tabla5[[#This Row],[VENTA MABE 2 SEMANA OCT]:[VENTAS OTROS 2 SEMANA OCT]])</f>
        <v>6</v>
      </c>
      <c r="BH152" t="s">
        <v>731</v>
      </c>
      <c r="BI152" s="55" t="s">
        <v>387</v>
      </c>
      <c r="BJ152">
        <v>4</v>
      </c>
      <c r="BK152" s="55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f>SUM(Tabla5[[#This Row],[VENTA MABE 3 SEMANA OCT]:[VENTAS OTROS 3 SEMANA OCT]])</f>
        <v>0</v>
      </c>
      <c r="BS152" s="42">
        <v>0.4</v>
      </c>
      <c r="BT152" s="55">
        <v>1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f>SUM(Tabla5[[#This Row],[VENTA MABE 4 SEMANA OCT]:[VENTAS OTROS 4 SEMANA OCT]])</f>
        <v>2</v>
      </c>
      <c r="CB152" t="s">
        <v>1679</v>
      </c>
      <c r="CC152" t="s">
        <v>1679</v>
      </c>
      <c r="CD152" t="s">
        <v>1679</v>
      </c>
      <c r="CE152" t="s">
        <v>1679</v>
      </c>
      <c r="CF152" t="s">
        <v>1679</v>
      </c>
      <c r="CG152" t="s">
        <v>1679</v>
      </c>
      <c r="CH152" t="s">
        <v>1679</v>
      </c>
      <c r="CI1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52" t="s">
        <v>1703</v>
      </c>
      <c r="CK152">
        <v>0</v>
      </c>
      <c r="CL152">
        <v>0</v>
      </c>
      <c r="CM152" t="s">
        <v>1679</v>
      </c>
      <c r="CN152">
        <v>0</v>
      </c>
      <c r="CO152">
        <v>0</v>
      </c>
      <c r="CP152">
        <v>0</v>
      </c>
      <c r="CQ152">
        <v>0</v>
      </c>
      <c r="CR152">
        <f>SUM(Tabla5[[#This Row],[VENTA MABE 1 SEMANA NOV]:[VENTAS OTROS 1 SEMANA NOV]])</f>
        <v>0</v>
      </c>
      <c r="CS152">
        <f>IFERROR(VLOOKUP(Tabla5[[#This Row],[CLAVE]],[2]VENTAS!$F$2:$L$1501,2,0),0)</f>
        <v>2</v>
      </c>
      <c r="CT152">
        <f>IFERROR(VLOOKUP(Tabla5[[#This Row],[CLAVE]],[2]VENTAS!$F$2:$L$1501,3,0),0)</f>
        <v>2</v>
      </c>
      <c r="CU152">
        <f>IFERROR(VLOOKUP(Tabla5[[#This Row],[CLAVE]],[2]VENTAS!$F$2:$L$1501,4,0),0)</f>
        <v>0</v>
      </c>
      <c r="CV152">
        <f>IFERROR(VLOOKUP(Tabla5[[#This Row],[CLAVE]],[2]VENTAS!$F$2:$L$1501,5,0),0)</f>
        <v>0</v>
      </c>
      <c r="CW152">
        <f>IFERROR(VLOOKUP(Tabla5[[#This Row],[CLAVE]],[2]VENTAS!$F$2:$L$1501,6,0),0)</f>
        <v>0</v>
      </c>
      <c r="CX152">
        <f>IFERROR(VLOOKUP(Tabla5[[#This Row],[CLAVE]],[2]VENTAS!$F$2:$L$1501,7,0),0)</f>
        <v>0</v>
      </c>
      <c r="CY152">
        <f>IFERROR(VLOOKUP(Tabla5[[#This Row],[CLAVE]],[2]VENTAS!$F$2:$R$1501,13,0),0)</f>
        <v>0</v>
      </c>
      <c r="CZ152">
        <f>SUM(Tabla5[[#This Row],[VENTA MABE 2 SEMANA NOV]:[VENTAS OTROS 2 SEMANA NOV]])</f>
        <v>4</v>
      </c>
      <c r="DA152" s="46">
        <v>6</v>
      </c>
    </row>
    <row r="153" spans="1:105" hidden="1" x14ac:dyDescent="0.3">
      <c r="A153" t="str">
        <f>CONCATENATE(Tabla5[[#This Row],[TIENDA HMPV]],Tabla5[[#This Row],[LINEA]])</f>
        <v>513 - SALINAS CE GYSAIRES</v>
      </c>
      <c r="B153" t="s">
        <v>314</v>
      </c>
      <c r="C153" s="55" t="s">
        <v>315</v>
      </c>
      <c r="D153" s="55" t="s">
        <v>23</v>
      </c>
      <c r="E153" s="55" t="s">
        <v>316</v>
      </c>
      <c r="F153" s="55" t="s">
        <v>1724</v>
      </c>
      <c r="G153" t="s">
        <v>25</v>
      </c>
      <c r="H153" s="42">
        <f>IFERROR(Tabla5[[#This Row],[VENTAS MABE]]/Tabla5[[#This Row],[CUOTA]],0)</f>
        <v>0.5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V153" s="42">
        <v>1</v>
      </c>
      <c r="W153" s="42">
        <f>IFERROR(Tabla5[[#This Row],[TOTAL VENTA 38 SEMANA]]/Tabla5[[#This Row],[VENTA ACUM 38]],0)</f>
        <v>1</v>
      </c>
      <c r="X153" s="42" t="e">
        <f>VLOOKUP(Tabla5[[#This Row],[CLAVE]],[1]!QMI_5_SEMANA_SEP_22[[CLAVE]:[SHARE CADENA S2]],21,0)</f>
        <v>#REF!</v>
      </c>
      <c r="Y153" s="55" t="s">
        <v>724</v>
      </c>
      <c r="Z153" s="46">
        <f>+Tabla5[[#This Row],[VENTA ACUM 38]]+Tabla5[[#This Row],[venta total 39 acum]]</f>
        <v>1</v>
      </c>
      <c r="AA153" s="46">
        <v>1</v>
      </c>
      <c r="AB153" s="46">
        <v>1</v>
      </c>
      <c r="AC153" s="46">
        <v>1</v>
      </c>
      <c r="AD153" s="46">
        <v>0</v>
      </c>
      <c r="AE153" s="46">
        <v>0</v>
      </c>
      <c r="AF153" s="46">
        <v>0</v>
      </c>
      <c r="AG153" s="46">
        <v>2</v>
      </c>
      <c r="AH153" s="42">
        <f>IFERROR(Tabla5[[#This Row],[VENTAS MABE]]/Tabla5[[#This Row],[VENTAS INDURAMA]],0)</f>
        <v>0</v>
      </c>
      <c r="AI153" t="s">
        <v>1675</v>
      </c>
      <c r="AK153" s="42"/>
      <c r="AL153" t="s">
        <v>727</v>
      </c>
      <c r="AM153" s="55" t="s">
        <v>956</v>
      </c>
      <c r="AO153" s="55" t="s">
        <v>400</v>
      </c>
      <c r="AP153">
        <v>1</v>
      </c>
      <c r="AQ153" s="55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f>SUM(Tabla5[[#This Row],[VENTA MABE 1 SEMANA OCT]:[VENTAS OTROS 1 SEMANA OCT]])</f>
        <v>0</v>
      </c>
      <c r="AY153" s="46">
        <v>4.4444444444444446</v>
      </c>
      <c r="AZ153" s="55">
        <v>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f>SUM(Tabla5[[#This Row],[VENTA MABE 2 SEMANA OCT]:[VENTAS OTROS 2 SEMANA OCT]])</f>
        <v>2</v>
      </c>
      <c r="BH153" t="s">
        <v>798</v>
      </c>
      <c r="BI153" s="55" t="s">
        <v>315</v>
      </c>
      <c r="BJ153">
        <v>24.999999999999993</v>
      </c>
      <c r="BK153" s="55">
        <v>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f>SUM(Tabla5[[#This Row],[VENTA MABE 3 SEMANA OCT]:[VENTAS OTROS 3 SEMANA OCT]])</f>
        <v>2</v>
      </c>
      <c r="BS153" s="42">
        <v>0.22</v>
      </c>
      <c r="BT153" s="55">
        <v>2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f>SUM(Tabla5[[#This Row],[VENTA MABE 4 SEMANA OCT]:[VENTAS OTROS 4 SEMANA OCT]])</f>
        <v>2</v>
      </c>
      <c r="CI1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3" t="s">
        <v>1703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SUM(Tabla5[[#This Row],[VENTA MABE 1 SEMANA NOV]:[VENTAS OTROS 1 SEMANA NOV]])</f>
        <v>1</v>
      </c>
      <c r="CS153">
        <f>IFERROR(VLOOKUP(Tabla5[[#This Row],[CLAVE]],[2]VENTAS!$F$2:$L$1501,2,0),0)</f>
        <v>1</v>
      </c>
      <c r="CT153">
        <f>IFERROR(VLOOKUP(Tabla5[[#This Row],[CLAVE]],[2]VENTAS!$F$2:$L$1501,3,0),0)</f>
        <v>0</v>
      </c>
      <c r="CU153">
        <f>IFERROR(VLOOKUP(Tabla5[[#This Row],[CLAVE]],[2]VENTAS!$F$2:$L$1501,4,0),0)</f>
        <v>0</v>
      </c>
      <c r="CV153">
        <f>IFERROR(VLOOKUP(Tabla5[[#This Row],[CLAVE]],[2]VENTAS!$F$2:$L$1501,5,0),0)</f>
        <v>0</v>
      </c>
      <c r="CW153">
        <f>IFERROR(VLOOKUP(Tabla5[[#This Row],[CLAVE]],[2]VENTAS!$F$2:$L$1501,6,0),0)</f>
        <v>0</v>
      </c>
      <c r="CX153">
        <f>IFERROR(VLOOKUP(Tabla5[[#This Row],[CLAVE]],[2]VENTAS!$F$2:$L$1501,7,0),0)</f>
        <v>0</v>
      </c>
      <c r="CY153">
        <f>IFERROR(VLOOKUP(Tabla5[[#This Row],[CLAVE]],[2]VENTAS!$F$2:$R$1501,13,0),0)</f>
        <v>0</v>
      </c>
      <c r="CZ153">
        <f>SUM(Tabla5[[#This Row],[VENTA MABE 2 SEMANA NOV]:[VENTAS OTROS 2 SEMANA NOV]])</f>
        <v>1</v>
      </c>
      <c r="DA153" s="46">
        <v>3</v>
      </c>
    </row>
    <row r="154" spans="1:105" hidden="1" x14ac:dyDescent="0.3">
      <c r="A154" t="str">
        <f>CONCATENATE(Tabla5[[#This Row],[TIENDA HMPV]],Tabla5[[#This Row],[LINEA]])</f>
        <v>513 - SALINAS CE GYSCOCINAS</v>
      </c>
      <c r="B154" t="s">
        <v>314</v>
      </c>
      <c r="C154" s="55" t="s">
        <v>315</v>
      </c>
      <c r="D154" s="55" t="s">
        <v>23</v>
      </c>
      <c r="E154" s="55" t="s">
        <v>316</v>
      </c>
      <c r="F154" s="55" t="s">
        <v>1724</v>
      </c>
      <c r="G154" t="s">
        <v>26</v>
      </c>
      <c r="H154" s="42">
        <f>IFERROR(Tabla5[[#This Row],[VENTAS MABE]]/Tabla5[[#This Row],[CUOTA]],0)</f>
        <v>0.7857142857142857</v>
      </c>
      <c r="I154">
        <v>28</v>
      </c>
      <c r="J154">
        <v>22</v>
      </c>
      <c r="K154">
        <v>11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V154" s="42">
        <v>0.6875</v>
      </c>
      <c r="W154" s="42">
        <f>IFERROR(Tabla5[[#This Row],[TOTAL VENTA 38 SEMANA]]/Tabla5[[#This Row],[VENTA ACUM 38]],0)</f>
        <v>0.6875</v>
      </c>
      <c r="X154" s="42" t="e">
        <f>VLOOKUP(Tabla5[[#This Row],[CLAVE]],[1]!QMI_5_SEMANA_SEP_22[[CLAVE]:[SHARE CADENA S2]],21,0)</f>
        <v>#REF!</v>
      </c>
      <c r="Y154" s="55" t="s">
        <v>724</v>
      </c>
      <c r="Z154" s="46">
        <f>+Tabla5[[#This Row],[VENTA ACUM 38]]+Tabla5[[#This Row],[venta total 39 acum]]</f>
        <v>37</v>
      </c>
      <c r="AA154" s="46">
        <v>13</v>
      </c>
      <c r="AB154" s="46">
        <v>22</v>
      </c>
      <c r="AC154" s="46">
        <v>32</v>
      </c>
      <c r="AD154" s="46">
        <v>5</v>
      </c>
      <c r="AE154" s="46">
        <v>4</v>
      </c>
      <c r="AF154" s="46">
        <v>5</v>
      </c>
      <c r="AG154" s="46">
        <v>17</v>
      </c>
      <c r="AH154" s="42">
        <f>IFERROR(Tabla5[[#This Row],[VENTAS MABE]]/Tabla5[[#This Row],[VENTAS INDURAMA]],0)</f>
        <v>2</v>
      </c>
      <c r="AI154" t="s">
        <v>1675</v>
      </c>
      <c r="AK154" s="42">
        <v>0.61760000000000004</v>
      </c>
      <c r="AL154" t="s">
        <v>727</v>
      </c>
      <c r="AM154" s="55" t="s">
        <v>956</v>
      </c>
      <c r="AO154" s="55" t="s">
        <v>400</v>
      </c>
      <c r="AP154">
        <v>21</v>
      </c>
      <c r="AQ154" s="55">
        <v>3</v>
      </c>
      <c r="AR154">
        <v>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f>SUM(Tabla5[[#This Row],[VENTA MABE 1 SEMANA OCT]:[VENTAS OTROS 1 SEMANA OCT]])</f>
        <v>5</v>
      </c>
      <c r="AY154" s="46">
        <v>27.152255423118831</v>
      </c>
      <c r="AZ154" s="55">
        <v>3</v>
      </c>
      <c r="BA154">
        <v>2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f>SUM(Tabla5[[#This Row],[VENTA MABE 2 SEMANA OCT]:[VENTAS OTROS 2 SEMANA OCT]])</f>
        <v>5</v>
      </c>
      <c r="BH154" t="s">
        <v>798</v>
      </c>
      <c r="BI154" s="55" t="s">
        <v>315</v>
      </c>
      <c r="BJ154">
        <v>24.999999999999993</v>
      </c>
      <c r="BK154" s="55">
        <v>3</v>
      </c>
      <c r="BL154">
        <v>3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f>SUM(Tabla5[[#This Row],[VENTA MABE 3 SEMANA OCT]:[VENTAS OTROS 3 SEMANA OCT]])</f>
        <v>6</v>
      </c>
      <c r="BS154" s="42">
        <v>0.45</v>
      </c>
      <c r="BT154" s="55">
        <v>4</v>
      </c>
      <c r="BU154">
        <v>4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f>SUM(Tabla5[[#This Row],[VENTA MABE 4 SEMANA OCT]:[VENTAS OTROS 4 SEMANA OCT]])</f>
        <v>8</v>
      </c>
      <c r="CI1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0.54166666666666663</v>
      </c>
      <c r="CJ154" t="s">
        <v>1703</v>
      </c>
      <c r="CK154">
        <v>2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SUM(Tabla5[[#This Row],[VENTA MABE 1 SEMANA NOV]:[VENTAS OTROS 1 SEMANA NOV]])</f>
        <v>3</v>
      </c>
      <c r="CS154">
        <f>IFERROR(VLOOKUP(Tabla5[[#This Row],[CLAVE]],[2]VENTAS!$F$2:$L$1501,2,0),0)</f>
        <v>10</v>
      </c>
      <c r="CT154">
        <f>IFERROR(VLOOKUP(Tabla5[[#This Row],[CLAVE]],[2]VENTAS!$F$2:$L$1501,3,0),0)</f>
        <v>3</v>
      </c>
      <c r="CU154">
        <f>IFERROR(VLOOKUP(Tabla5[[#This Row],[CLAVE]],[2]VENTAS!$F$2:$L$1501,4,0),0)</f>
        <v>0</v>
      </c>
      <c r="CV154">
        <f>IFERROR(VLOOKUP(Tabla5[[#This Row],[CLAVE]],[2]VENTAS!$F$2:$L$1501,5,0),0)</f>
        <v>0</v>
      </c>
      <c r="CW154">
        <f>IFERROR(VLOOKUP(Tabla5[[#This Row],[CLAVE]],[2]VENTAS!$F$2:$L$1501,6,0),0)</f>
        <v>0</v>
      </c>
      <c r="CX154">
        <f>IFERROR(VLOOKUP(Tabla5[[#This Row],[CLAVE]],[2]VENTAS!$F$2:$L$1501,7,0),0)</f>
        <v>0</v>
      </c>
      <c r="CY154">
        <f>IFERROR(VLOOKUP(Tabla5[[#This Row],[CLAVE]],[2]VENTAS!$F$2:$R$1501,13,0),0)</f>
        <v>0</v>
      </c>
      <c r="CZ154">
        <f>SUM(Tabla5[[#This Row],[VENTA MABE 2 SEMANA NOV]:[VENTAS OTROS 2 SEMANA NOV]])</f>
        <v>13</v>
      </c>
      <c r="DA154" s="46">
        <v>53</v>
      </c>
    </row>
    <row r="155" spans="1:105" hidden="1" x14ac:dyDescent="0.3">
      <c r="A155" t="str">
        <f>CONCATENATE(Tabla5[[#This Row],[TIENDA HMPV]],Tabla5[[#This Row],[LINEA]])</f>
        <v>513 - SALINAS CE GYSEMPOTRE</v>
      </c>
      <c r="B155" t="s">
        <v>314</v>
      </c>
      <c r="C155" s="55" t="s">
        <v>315</v>
      </c>
      <c r="D155" s="55" t="s">
        <v>23</v>
      </c>
      <c r="E155" s="55" t="s">
        <v>316</v>
      </c>
      <c r="F155" s="55" t="s">
        <v>1724</v>
      </c>
      <c r="G155" t="s">
        <v>32</v>
      </c>
      <c r="H155" s="42">
        <f>IFERROR(Tabla5[[#This Row],[VENTAS MABE]]/Tabla5[[#This Row],[CUOTA]],0)</f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V155" s="42">
        <v>0.5</v>
      </c>
      <c r="W155" s="42">
        <f>IFERROR(Tabla5[[#This Row],[TOTAL VENTA 38 SEMANA]]/Tabla5[[#This Row],[VENTA ACUM 38]],0)</f>
        <v>0.5</v>
      </c>
      <c r="X155" s="42" t="e">
        <f>VLOOKUP(Tabla5[[#This Row],[CLAVE]],[1]!QMI_5_SEMANA_SEP_22[[CLAVE]:[SHARE CADENA S2]],21,0)</f>
        <v>#REF!</v>
      </c>
      <c r="Y155" s="55" t="s">
        <v>724</v>
      </c>
      <c r="Z155" s="46">
        <f>+Tabla5[[#This Row],[VENTA ACUM 38]]+Tabla5[[#This Row],[venta total 39 acum]]</f>
        <v>2</v>
      </c>
      <c r="AA155" s="46">
        <v>0</v>
      </c>
      <c r="AB155" s="46">
        <v>1</v>
      </c>
      <c r="AC155" s="46">
        <v>2</v>
      </c>
      <c r="AD155" s="46">
        <v>0</v>
      </c>
      <c r="AE155" s="46">
        <v>0</v>
      </c>
      <c r="AF155" s="46">
        <v>0</v>
      </c>
      <c r="AG155" s="46">
        <v>0</v>
      </c>
      <c r="AH155" s="42">
        <f>IFERROR(Tabla5[[#This Row],[VENTAS MABE]]/Tabla5[[#This Row],[VENTAS INDURAMA]],0)</f>
        <v>1</v>
      </c>
      <c r="AI155" t="s">
        <v>1675</v>
      </c>
      <c r="AK155" s="42"/>
      <c r="AL155" t="s">
        <v>727</v>
      </c>
      <c r="AM155" s="55" t="s">
        <v>956</v>
      </c>
      <c r="AO155" s="55" t="s">
        <v>400</v>
      </c>
      <c r="AP155">
        <v>0</v>
      </c>
      <c r="AQ155" s="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f>SUM(Tabla5[[#This Row],[VENTA MABE 1 SEMANA OCT]:[VENTAS OTROS 1 SEMANA OCT]])</f>
        <v>0</v>
      </c>
      <c r="AY155" s="46">
        <v>0</v>
      </c>
      <c r="AZ155" s="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f>SUM(Tabla5[[#This Row],[VENTA MABE 2 SEMANA OCT]:[VENTAS OTROS 2 SEMANA OCT]])</f>
        <v>0</v>
      </c>
      <c r="BH155" t="s">
        <v>798</v>
      </c>
      <c r="BI155" s="55" t="s">
        <v>315</v>
      </c>
      <c r="BJ155">
        <v>24.999999999999993</v>
      </c>
      <c r="BK155" s="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f>SUM(Tabla5[[#This Row],[VENTA MABE 3 SEMANA OCT]:[VENTAS OTROS 3 SEMANA OCT]])</f>
        <v>0</v>
      </c>
      <c r="BS155" s="42">
        <v>0</v>
      </c>
      <c r="BT155" s="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f>SUM(Tabla5[[#This Row],[VENTA MABE 4 SEMANA OCT]:[VENTAS OTROS 4 SEMANA OCT]])</f>
        <v>0</v>
      </c>
      <c r="CI1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5" s="66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SUM(Tabla5[[#This Row],[VENTA MABE 1 SEMANA NOV]:[VENTAS OTROS 1 SEMANA NOV]])</f>
        <v>0</v>
      </c>
      <c r="CS155">
        <f>IFERROR(VLOOKUP(Tabla5[[#This Row],[CLAVE]],[2]VENTAS!$F$2:$L$1501,2,0),0)</f>
        <v>0</v>
      </c>
      <c r="CT155">
        <f>IFERROR(VLOOKUP(Tabla5[[#This Row],[CLAVE]],[2]VENTAS!$F$2:$L$1501,3,0),0)</f>
        <v>0</v>
      </c>
      <c r="CU155">
        <f>IFERROR(VLOOKUP(Tabla5[[#This Row],[CLAVE]],[2]VENTAS!$F$2:$L$1501,4,0),0)</f>
        <v>0</v>
      </c>
      <c r="CV155">
        <f>IFERROR(VLOOKUP(Tabla5[[#This Row],[CLAVE]],[2]VENTAS!$F$2:$L$1501,5,0),0)</f>
        <v>0</v>
      </c>
      <c r="CW155">
        <f>IFERROR(VLOOKUP(Tabla5[[#This Row],[CLAVE]],[2]VENTAS!$F$2:$L$1501,6,0),0)</f>
        <v>0</v>
      </c>
      <c r="CX155">
        <f>IFERROR(VLOOKUP(Tabla5[[#This Row],[CLAVE]],[2]VENTAS!$F$2:$L$1501,7,0),0)</f>
        <v>0</v>
      </c>
      <c r="CY155">
        <f>IFERROR(VLOOKUP(Tabla5[[#This Row],[CLAVE]],[2]VENTAS!$F$2:$R$1501,13,0),0)</f>
        <v>0</v>
      </c>
      <c r="CZ155">
        <f>SUM(Tabla5[[#This Row],[VENTA MABE 2 SEMANA NOV]:[VENTAS OTROS 2 SEMANA NOV]])</f>
        <v>0</v>
      </c>
      <c r="DA155" s="46">
        <v>0</v>
      </c>
    </row>
    <row r="156" spans="1:105" hidden="1" x14ac:dyDescent="0.3">
      <c r="A156" t="str">
        <f>CONCATENATE(Tabla5[[#This Row],[TIENDA HMPV]],Tabla5[[#This Row],[LINEA]])</f>
        <v>513 - SALINAS CE GYSGLOBALES</v>
      </c>
      <c r="B156" t="s">
        <v>314</v>
      </c>
      <c r="C156" s="55" t="s">
        <v>315</v>
      </c>
      <c r="D156" s="55" t="s">
        <v>23</v>
      </c>
      <c r="E156" s="55" t="s">
        <v>316</v>
      </c>
      <c r="F156" s="55" t="s">
        <v>1724</v>
      </c>
      <c r="G156" t="s">
        <v>27</v>
      </c>
      <c r="H156" s="42">
        <f>IFERROR(Tabla5[[#This Row],[VENTAS MABE]]/Tabla5[[#This Row],[CUOTA]],0)</f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V156" s="42">
        <v>0</v>
      </c>
      <c r="W156" s="42">
        <f>IFERROR(Tabla5[[#This Row],[TOTAL VENTA 38 SEMANA]]/Tabla5[[#This Row],[VENTA ACUM 38]],0)</f>
        <v>0</v>
      </c>
      <c r="X156" s="42" t="e">
        <f>VLOOKUP(Tabla5[[#This Row],[CLAVE]],[1]!QMI_5_SEMANA_SEP_22[[CLAVE]:[SHARE CADENA S2]],21,0)</f>
        <v>#REF!</v>
      </c>
      <c r="Y156" s="55" t="s">
        <v>724</v>
      </c>
      <c r="Z156" s="46">
        <f>+Tabla5[[#This Row],[VENTA ACUM 38]]+Tabla5[[#This Row],[venta total 39 acum]]</f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2">
        <f>IFERROR(Tabla5[[#This Row],[VENTAS MABE]]/Tabla5[[#This Row],[VENTAS INDURAMA]],0)</f>
        <v>0</v>
      </c>
      <c r="AI156" t="s">
        <v>1675</v>
      </c>
      <c r="AK156" s="42"/>
      <c r="AL156" t="s">
        <v>727</v>
      </c>
      <c r="AM156" s="55" t="s">
        <v>956</v>
      </c>
      <c r="AO156" s="55" t="s">
        <v>400</v>
      </c>
      <c r="AP156">
        <v>0</v>
      </c>
      <c r="AQ156" s="55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f>SUM(Tabla5[[#This Row],[VENTA MABE 1 SEMANA OCT]:[VENTAS OTROS 1 SEMANA OCT]])</f>
        <v>0</v>
      </c>
      <c r="AY156" s="46">
        <v>0</v>
      </c>
      <c r="AZ156" s="55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f>SUM(Tabla5[[#This Row],[VENTA MABE 2 SEMANA OCT]:[VENTAS OTROS 2 SEMANA OCT]])</f>
        <v>0</v>
      </c>
      <c r="BH156" t="s">
        <v>798</v>
      </c>
      <c r="BI156" s="55" t="s">
        <v>315</v>
      </c>
      <c r="BJ156">
        <v>24.999999999999993</v>
      </c>
      <c r="BK156" s="55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f>SUM(Tabla5[[#This Row],[VENTA MABE 3 SEMANA OCT]:[VENTAS OTROS 3 SEMANA OCT]])</f>
        <v>0</v>
      </c>
      <c r="BS156" s="42">
        <v>0</v>
      </c>
      <c r="BT156" s="55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f>SUM(Tabla5[[#This Row],[VENTA MABE 4 SEMANA OCT]:[VENTAS OTROS 4 SEMANA OCT]])</f>
        <v>0</v>
      </c>
      <c r="CI1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6" s="6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SUM(Tabla5[[#This Row],[VENTA MABE 1 SEMANA NOV]:[VENTAS OTROS 1 SEMANA NOV]])</f>
        <v>0</v>
      </c>
      <c r="CS156">
        <f>IFERROR(VLOOKUP(Tabla5[[#This Row],[CLAVE]],[2]VENTAS!$F$2:$L$1501,2,0),0)</f>
        <v>0</v>
      </c>
      <c r="CT156">
        <f>IFERROR(VLOOKUP(Tabla5[[#This Row],[CLAVE]],[2]VENTAS!$F$2:$L$1501,3,0),0)</f>
        <v>0</v>
      </c>
      <c r="CU156">
        <f>IFERROR(VLOOKUP(Tabla5[[#This Row],[CLAVE]],[2]VENTAS!$F$2:$L$1501,4,0),0)</f>
        <v>0</v>
      </c>
      <c r="CV156">
        <f>IFERROR(VLOOKUP(Tabla5[[#This Row],[CLAVE]],[2]VENTAS!$F$2:$L$1501,5,0),0)</f>
        <v>0</v>
      </c>
      <c r="CW156">
        <f>IFERROR(VLOOKUP(Tabla5[[#This Row],[CLAVE]],[2]VENTAS!$F$2:$L$1501,6,0),0)</f>
        <v>0</v>
      </c>
      <c r="CX156">
        <f>IFERROR(VLOOKUP(Tabla5[[#This Row],[CLAVE]],[2]VENTAS!$F$2:$L$1501,7,0),0)</f>
        <v>0</v>
      </c>
      <c r="CY156">
        <f>IFERROR(VLOOKUP(Tabla5[[#This Row],[CLAVE]],[2]VENTAS!$F$2:$R$1501,13,0),0)</f>
        <v>0</v>
      </c>
      <c r="CZ156">
        <f>SUM(Tabla5[[#This Row],[VENTA MABE 2 SEMANA NOV]:[VENTAS OTROS 2 SEMANA NOV]])</f>
        <v>0</v>
      </c>
      <c r="DA156" s="46">
        <v>0</v>
      </c>
    </row>
    <row r="157" spans="1:105" hidden="1" x14ac:dyDescent="0.3">
      <c r="A157" t="str">
        <f>CONCATENATE(Tabla5[[#This Row],[TIENDA HMPV]],Tabla5[[#This Row],[LINEA]])</f>
        <v>513 - SALINAS CE GYSLAVADO</v>
      </c>
      <c r="B157" t="s">
        <v>314</v>
      </c>
      <c r="C157" s="55" t="s">
        <v>315</v>
      </c>
      <c r="D157" s="55" t="s">
        <v>23</v>
      </c>
      <c r="E157" s="55" t="s">
        <v>316</v>
      </c>
      <c r="F157" s="55" t="s">
        <v>1724</v>
      </c>
      <c r="G157" t="s">
        <v>28</v>
      </c>
      <c r="H157" s="42">
        <f>IFERROR(Tabla5[[#This Row],[VENTAS MABE]]/Tabla5[[#This Row],[CUOTA]],0)</f>
        <v>0.66666666666666663</v>
      </c>
      <c r="I157">
        <v>3</v>
      </c>
      <c r="J157">
        <v>2</v>
      </c>
      <c r="K157">
        <v>0</v>
      </c>
      <c r="L157">
        <v>3</v>
      </c>
      <c r="M157">
        <v>12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V157" s="42">
        <v>0.15384615384615385</v>
      </c>
      <c r="W157" s="42">
        <f>IFERROR(Tabla5[[#This Row],[TOTAL VENTA 38 SEMANA]]/Tabla5[[#This Row],[VENTA ACUM 38]],0)</f>
        <v>0.15384615384615385</v>
      </c>
      <c r="X157" s="42" t="e">
        <f>VLOOKUP(Tabla5[[#This Row],[CLAVE]],[1]!QMI_5_SEMANA_SEP_22[[CLAVE]:[SHARE CADENA S2]],21,0)</f>
        <v>#REF!</v>
      </c>
      <c r="Y157" s="55" t="s">
        <v>724</v>
      </c>
      <c r="Z157" s="46">
        <f>+Tabla5[[#This Row],[VENTA ACUM 38]]+Tabla5[[#This Row],[venta total 39 acum]]</f>
        <v>17</v>
      </c>
      <c r="AA157" s="46">
        <v>1</v>
      </c>
      <c r="AB157" s="46">
        <v>2</v>
      </c>
      <c r="AC157" s="46">
        <v>13</v>
      </c>
      <c r="AD157" s="46">
        <v>4</v>
      </c>
      <c r="AE157" s="46">
        <v>0</v>
      </c>
      <c r="AF157" s="46">
        <v>4</v>
      </c>
      <c r="AG157" s="46">
        <v>1</v>
      </c>
      <c r="AH157" s="42">
        <f>IFERROR(Tabla5[[#This Row],[VENTAS MABE]]/Tabla5[[#This Row],[VENTAS INDURAMA]],0)</f>
        <v>0</v>
      </c>
      <c r="AI157" t="s">
        <v>1675</v>
      </c>
      <c r="AK157" s="42"/>
      <c r="AL157" t="s">
        <v>727</v>
      </c>
      <c r="AM157" s="55" t="s">
        <v>956</v>
      </c>
      <c r="AO157" s="55" t="s">
        <v>400</v>
      </c>
      <c r="AP157">
        <v>8</v>
      </c>
      <c r="AQ157" s="55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f>SUM(Tabla5[[#This Row],[VENTA MABE 1 SEMANA OCT]:[VENTAS OTROS 1 SEMANA OCT]])</f>
        <v>0</v>
      </c>
      <c r="AY157" s="46">
        <v>2.0105988341282459</v>
      </c>
      <c r="AZ157" s="55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f>SUM(Tabla5[[#This Row],[VENTA MABE 2 SEMANA OCT]:[VENTAS OTROS 2 SEMANA OCT]])</f>
        <v>1</v>
      </c>
      <c r="BH157" t="s">
        <v>798</v>
      </c>
      <c r="BI157" s="55" t="s">
        <v>315</v>
      </c>
      <c r="BJ157">
        <v>24.999999999999993</v>
      </c>
      <c r="BK157" s="55">
        <v>1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f>SUM(Tabla5[[#This Row],[VENTA MABE 3 SEMANA OCT]:[VENTAS OTROS 3 SEMANA OCT]])</f>
        <v>2</v>
      </c>
      <c r="BS157" s="42">
        <v>7.0000000000000007E-2</v>
      </c>
      <c r="BT157" s="55">
        <v>1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f>SUM(Tabla5[[#This Row],[VENTA MABE 4 SEMANA OCT]:[VENTAS OTROS 4 SEMANA OCT]])</f>
        <v>2</v>
      </c>
      <c r="CI1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57" t="s">
        <v>1702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SUM(Tabla5[[#This Row],[VENTA MABE 1 SEMANA NOV]:[VENTAS OTROS 1 SEMANA NOV]])</f>
        <v>1</v>
      </c>
      <c r="CS157">
        <f>IFERROR(VLOOKUP(Tabla5[[#This Row],[CLAVE]],[2]VENTAS!$F$2:$L$1501,2,0),0)</f>
        <v>0</v>
      </c>
      <c r="CT157">
        <f>IFERROR(VLOOKUP(Tabla5[[#This Row],[CLAVE]],[2]VENTAS!$F$2:$L$1501,3,0),0)</f>
        <v>0</v>
      </c>
      <c r="CU157">
        <f>IFERROR(VLOOKUP(Tabla5[[#This Row],[CLAVE]],[2]VENTAS!$F$2:$L$1501,4,0),0)</f>
        <v>0</v>
      </c>
      <c r="CV157">
        <f>IFERROR(VLOOKUP(Tabla5[[#This Row],[CLAVE]],[2]VENTAS!$F$2:$L$1501,5,0),0)</f>
        <v>0</v>
      </c>
      <c r="CW157">
        <f>IFERROR(VLOOKUP(Tabla5[[#This Row],[CLAVE]],[2]VENTAS!$F$2:$L$1501,6,0),0)</f>
        <v>0</v>
      </c>
      <c r="CX157">
        <f>IFERROR(VLOOKUP(Tabla5[[#This Row],[CLAVE]],[2]VENTAS!$F$2:$L$1501,7,0),0)</f>
        <v>0</v>
      </c>
      <c r="CY157">
        <f>IFERROR(VLOOKUP(Tabla5[[#This Row],[CLAVE]],[2]VENTAS!$F$2:$R$1501,13,0),0)</f>
        <v>0</v>
      </c>
      <c r="CZ157">
        <f>SUM(Tabla5[[#This Row],[VENTA MABE 2 SEMANA NOV]:[VENTAS OTROS 2 SEMANA NOV]])</f>
        <v>0</v>
      </c>
      <c r="DA157" s="46">
        <v>2.7963839935053953</v>
      </c>
    </row>
    <row r="158" spans="1:105" hidden="1" x14ac:dyDescent="0.3">
      <c r="A158" t="str">
        <f>CONCATENATE(Tabla5[[#This Row],[TIENDA HMPV]],Tabla5[[#This Row],[LINEA]])</f>
        <v>513 - SALINAS CE GYSREFRIGERACIÓN</v>
      </c>
      <c r="B158" t="s">
        <v>314</v>
      </c>
      <c r="C158" s="55" t="s">
        <v>315</v>
      </c>
      <c r="D158" s="55" t="s">
        <v>23</v>
      </c>
      <c r="E158" s="55" t="s">
        <v>316</v>
      </c>
      <c r="F158" s="55" t="s">
        <v>1724</v>
      </c>
      <c r="G158" t="s">
        <v>29</v>
      </c>
      <c r="H158" s="42">
        <f>IFERROR(Tabla5[[#This Row],[VENTAS MABE]]/Tabla5[[#This Row],[CUOTA]],0)</f>
        <v>0.5</v>
      </c>
      <c r="I158">
        <v>20</v>
      </c>
      <c r="J158">
        <v>10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V158" s="42">
        <v>0.7142857142857143</v>
      </c>
      <c r="W158" s="42">
        <f>IFERROR(Tabla5[[#This Row],[TOTAL VENTA 38 SEMANA]]/Tabla5[[#This Row],[VENTA ACUM 38]],0)</f>
        <v>0.7142857142857143</v>
      </c>
      <c r="X158" s="42" t="e">
        <f>VLOOKUP(Tabla5[[#This Row],[CLAVE]],[1]!QMI_5_SEMANA_SEP_22[[CLAVE]:[SHARE CADENA S2]],21,0)</f>
        <v>#REF!</v>
      </c>
      <c r="Y158" s="55" t="s">
        <v>724</v>
      </c>
      <c r="Z158" s="46">
        <f>+Tabla5[[#This Row],[VENTA ACUM 38]]+Tabla5[[#This Row],[venta total 39 acum]]</f>
        <v>17</v>
      </c>
      <c r="AA158" s="46">
        <v>6</v>
      </c>
      <c r="AB158" s="46">
        <v>10</v>
      </c>
      <c r="AC158" s="46">
        <v>14</v>
      </c>
      <c r="AD158" s="46">
        <v>3</v>
      </c>
      <c r="AE158" s="46">
        <v>2</v>
      </c>
      <c r="AF158" s="46">
        <v>3</v>
      </c>
      <c r="AG158" s="46">
        <v>8</v>
      </c>
      <c r="AH158" s="42">
        <f>IFERROR(Tabla5[[#This Row],[VENTAS MABE]]/Tabla5[[#This Row],[VENTAS INDURAMA]],0)</f>
        <v>2</v>
      </c>
      <c r="AI158" t="s">
        <v>1675</v>
      </c>
      <c r="AK158" s="42">
        <v>0.5</v>
      </c>
      <c r="AL158" t="s">
        <v>727</v>
      </c>
      <c r="AM158" s="55" t="s">
        <v>956</v>
      </c>
      <c r="AO158" s="55" t="s">
        <v>400</v>
      </c>
      <c r="AP158">
        <v>8</v>
      </c>
      <c r="AQ158" s="55">
        <v>4</v>
      </c>
      <c r="AR158">
        <v>4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f>SUM(Tabla5[[#This Row],[VENTA MABE 1 SEMANA OCT]:[VENTAS OTROS 1 SEMANA OCT]])</f>
        <v>8</v>
      </c>
      <c r="AY158" s="46">
        <v>23.524933448104399</v>
      </c>
      <c r="AZ158" s="55">
        <v>4</v>
      </c>
      <c r="BA158">
        <v>3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f>SUM(Tabla5[[#This Row],[VENTA MABE 2 SEMANA OCT]:[VENTAS OTROS 2 SEMANA OCT]])</f>
        <v>7</v>
      </c>
      <c r="BH158" t="s">
        <v>798</v>
      </c>
      <c r="BI158" s="55" t="s">
        <v>315</v>
      </c>
      <c r="BJ158">
        <v>24.999999999999993</v>
      </c>
      <c r="BK158" s="55">
        <v>4</v>
      </c>
      <c r="BL158">
        <v>4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f>SUM(Tabla5[[#This Row],[VENTA MABE 3 SEMANA OCT]:[VENTAS OTROS 3 SEMANA OCT]])</f>
        <v>8</v>
      </c>
      <c r="BS158" s="42">
        <v>0.4</v>
      </c>
      <c r="BT158" s="55">
        <v>6</v>
      </c>
      <c r="BU158">
        <v>4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f>SUM(Tabla5[[#This Row],[VENTA MABE 4 SEMANA OCT]:[VENTAS OTROS 4 SEMANA OCT]])</f>
        <v>10</v>
      </c>
      <c r="CI1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0.54545454545454541</v>
      </c>
      <c r="CJ158" t="s">
        <v>1703</v>
      </c>
      <c r="CK158">
        <v>3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SUM(Tabla5[[#This Row],[VENTA MABE 1 SEMANA NOV]:[VENTAS OTROS 1 SEMANA NOV]])</f>
        <v>3</v>
      </c>
      <c r="CS158">
        <f>IFERROR(VLOOKUP(Tabla5[[#This Row],[CLAVE]],[2]VENTAS!$F$2:$L$1501,2,0),0)</f>
        <v>2</v>
      </c>
      <c r="CT158">
        <f>IFERROR(VLOOKUP(Tabla5[[#This Row],[CLAVE]],[2]VENTAS!$F$2:$L$1501,3,0),0)</f>
        <v>1</v>
      </c>
      <c r="CU158">
        <f>IFERROR(VLOOKUP(Tabla5[[#This Row],[CLAVE]],[2]VENTAS!$F$2:$L$1501,4,0),0)</f>
        <v>0</v>
      </c>
      <c r="CV158">
        <f>IFERROR(VLOOKUP(Tabla5[[#This Row],[CLAVE]],[2]VENTAS!$F$2:$L$1501,5,0),0)</f>
        <v>0</v>
      </c>
      <c r="CW158">
        <f>IFERROR(VLOOKUP(Tabla5[[#This Row],[CLAVE]],[2]VENTAS!$F$2:$L$1501,6,0),0)</f>
        <v>0</v>
      </c>
      <c r="CX158">
        <f>IFERROR(VLOOKUP(Tabla5[[#This Row],[CLAVE]],[2]VENTAS!$F$2:$L$1501,7,0),0)</f>
        <v>0</v>
      </c>
      <c r="CY158">
        <f>IFERROR(VLOOKUP(Tabla5[[#This Row],[CLAVE]],[2]VENTAS!$F$2:$R$1501,13,0),0)</f>
        <v>0</v>
      </c>
      <c r="CZ158">
        <f>SUM(Tabla5[[#This Row],[VENTA MABE 2 SEMANA NOV]:[VENTAS OTROS 2 SEMANA NOV]])</f>
        <v>3</v>
      </c>
      <c r="DA158" s="46">
        <v>32</v>
      </c>
    </row>
    <row r="159" spans="1:105" hidden="1" x14ac:dyDescent="0.3">
      <c r="A159" t="str">
        <f>CONCATENATE(Tabla5[[#This Row],[TIENDA HMPV]],Tabla5[[#This Row],[LINEA]])</f>
        <v>525 - LIBERTAD 1 CENTROAIRES</v>
      </c>
      <c r="B159" t="s">
        <v>314</v>
      </c>
      <c r="C159" s="55" t="s">
        <v>315</v>
      </c>
      <c r="D159" s="55" t="s">
        <v>30</v>
      </c>
      <c r="E159" s="55" t="s">
        <v>317</v>
      </c>
      <c r="F159" s="55" t="s">
        <v>1724</v>
      </c>
      <c r="G159" t="s">
        <v>25</v>
      </c>
      <c r="H159" s="42">
        <f>IFERROR(Tabla5[[#This Row],[VENTAS MABE]]/Tabla5[[#This Row],[CUOTA]],0)</f>
        <v>0</v>
      </c>
      <c r="I159">
        <v>2</v>
      </c>
      <c r="J159">
        <v>0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V159" s="42">
        <v>0</v>
      </c>
      <c r="W159" s="42">
        <f>IFERROR(Tabla5[[#This Row],[TOTAL VENTA 38 SEMANA]]/Tabla5[[#This Row],[VENTA ACUM 38]],0)</f>
        <v>0</v>
      </c>
      <c r="X159" s="42" t="e">
        <f>VLOOKUP(Tabla5[[#This Row],[CLAVE]],[1]!QMI_5_SEMANA_SEP_22[[CLAVE]:[SHARE CADENA S2]],21,0)</f>
        <v>#REF!</v>
      </c>
      <c r="Y159" s="55" t="s">
        <v>724</v>
      </c>
      <c r="Z159" s="46">
        <f>+Tabla5[[#This Row],[VENTA ACUM 38]]+Tabla5[[#This Row],[venta total 39 acum]]</f>
        <v>2</v>
      </c>
      <c r="AA159" s="46">
        <v>0</v>
      </c>
      <c r="AB159" s="46">
        <v>0</v>
      </c>
      <c r="AC159" s="46">
        <v>2</v>
      </c>
      <c r="AD159" s="46">
        <v>0</v>
      </c>
      <c r="AE159" s="46">
        <v>0</v>
      </c>
      <c r="AF159" s="46">
        <v>0</v>
      </c>
      <c r="AG159" s="46">
        <v>0</v>
      </c>
      <c r="AH159" s="42">
        <f>IFERROR(Tabla5[[#This Row],[VENTAS MABE]]/Tabla5[[#This Row],[VENTAS INDURAMA]],0)</f>
        <v>0</v>
      </c>
      <c r="AI159" t="s">
        <v>1675</v>
      </c>
      <c r="AK159" s="42"/>
      <c r="AL159" t="s">
        <v>727</v>
      </c>
      <c r="AM159" s="55" t="s">
        <v>952</v>
      </c>
      <c r="AO159" s="55" t="s">
        <v>400</v>
      </c>
      <c r="AP159">
        <v>1</v>
      </c>
      <c r="AQ159" s="55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f>SUM(Tabla5[[#This Row],[VENTA MABE 1 SEMANA OCT]:[VENTAS OTROS 1 SEMANA OCT]])</f>
        <v>1</v>
      </c>
      <c r="AY159" s="46">
        <v>1.7738359201773828</v>
      </c>
      <c r="AZ159" s="55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f>SUM(Tabla5[[#This Row],[VENTA MABE 2 SEMANA OCT]:[VENTAS OTROS 2 SEMANA OCT]])</f>
        <v>1</v>
      </c>
      <c r="BH159" t="s">
        <v>798</v>
      </c>
      <c r="BI159" s="55" t="s">
        <v>315</v>
      </c>
      <c r="BJ159">
        <v>14.999999999999995</v>
      </c>
      <c r="BK159" s="55">
        <v>0</v>
      </c>
      <c r="BL159">
        <v>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f>SUM(Tabla5[[#This Row],[VENTA MABE 3 SEMANA OCT]:[VENTAS OTROS 3 SEMANA OCT]])</f>
        <v>1</v>
      </c>
      <c r="BS159" s="42">
        <v>0.17</v>
      </c>
      <c r="BT159" s="55">
        <v>0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f>SUM(Tabla5[[#This Row],[VENTA MABE 4 SEMANA OCT]:[VENTAS OTROS 4 SEMANA OCT]])</f>
        <v>1</v>
      </c>
      <c r="CI1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9" s="66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SUM(Tabla5[[#This Row],[VENTA MABE 1 SEMANA NOV]:[VENTAS OTROS 1 SEMANA NOV]])</f>
        <v>1</v>
      </c>
      <c r="CS159">
        <f>IFERROR(VLOOKUP(Tabla5[[#This Row],[CLAVE]],[2]VENTAS!$F$2:$L$1501,2,0),0)</f>
        <v>1</v>
      </c>
      <c r="CT159">
        <f>IFERROR(VLOOKUP(Tabla5[[#This Row],[CLAVE]],[2]VENTAS!$F$2:$L$1501,3,0),0)</f>
        <v>0</v>
      </c>
      <c r="CU159">
        <f>IFERROR(VLOOKUP(Tabla5[[#This Row],[CLAVE]],[2]VENTAS!$F$2:$L$1501,4,0),0)</f>
        <v>0</v>
      </c>
      <c r="CV159">
        <f>IFERROR(VLOOKUP(Tabla5[[#This Row],[CLAVE]],[2]VENTAS!$F$2:$L$1501,5,0),0)</f>
        <v>0</v>
      </c>
      <c r="CW159">
        <f>IFERROR(VLOOKUP(Tabla5[[#This Row],[CLAVE]],[2]VENTAS!$F$2:$L$1501,6,0),0)</f>
        <v>0</v>
      </c>
      <c r="CX159">
        <f>IFERROR(VLOOKUP(Tabla5[[#This Row],[CLAVE]],[2]VENTAS!$F$2:$L$1501,7,0),0)</f>
        <v>0</v>
      </c>
      <c r="CY159">
        <f>IFERROR(VLOOKUP(Tabla5[[#This Row],[CLAVE]],[2]VENTAS!$F$2:$R$1501,13,0),0)</f>
        <v>0</v>
      </c>
      <c r="CZ159">
        <f>SUM(Tabla5[[#This Row],[VENTA MABE 2 SEMANA NOV]:[VENTAS OTROS 2 SEMANA NOV]])</f>
        <v>1</v>
      </c>
      <c r="DA159" s="46">
        <v>3.3259423503325931</v>
      </c>
    </row>
    <row r="160" spans="1:105" hidden="1" x14ac:dyDescent="0.3">
      <c r="A160" t="str">
        <f>CONCATENATE(Tabla5[[#This Row],[TIENDA HMPV]],Tabla5[[#This Row],[LINEA]])</f>
        <v>525 - LIBERTAD 1 CENTROCOCINAS</v>
      </c>
      <c r="B160" t="s">
        <v>314</v>
      </c>
      <c r="C160" s="55" t="s">
        <v>315</v>
      </c>
      <c r="D160" s="55" t="s">
        <v>30</v>
      </c>
      <c r="E160" s="55" t="s">
        <v>317</v>
      </c>
      <c r="F160" s="55" t="s">
        <v>1724</v>
      </c>
      <c r="G160" t="s">
        <v>26</v>
      </c>
      <c r="H160" s="42">
        <f>IFERROR(Tabla5[[#This Row],[VENTAS MABE]]/Tabla5[[#This Row],[CUOTA]],0)</f>
        <v>0.61538461538461542</v>
      </c>
      <c r="I160">
        <v>13</v>
      </c>
      <c r="J160">
        <v>8</v>
      </c>
      <c r="K160">
        <v>12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V160" s="42">
        <v>0.44444444444444442</v>
      </c>
      <c r="W160" s="42">
        <f>IFERROR(Tabla5[[#This Row],[TOTAL VENTA 38 SEMANA]]/Tabla5[[#This Row],[VENTA ACUM 38]],0)</f>
        <v>0.44444444444444442</v>
      </c>
      <c r="X160" s="42" t="e">
        <f>VLOOKUP(Tabla5[[#This Row],[CLAVE]],[1]!QMI_5_SEMANA_SEP_22[[CLAVE]:[SHARE CADENA S2]],21,0)</f>
        <v>#REF!</v>
      </c>
      <c r="Y160" s="55" t="s">
        <v>724</v>
      </c>
      <c r="Z160" s="46">
        <f>+Tabla5[[#This Row],[VENTA ACUM 38]]+Tabla5[[#This Row],[venta total 39 acum]]</f>
        <v>21</v>
      </c>
      <c r="AA160" s="46">
        <v>7</v>
      </c>
      <c r="AB160" s="46">
        <v>8</v>
      </c>
      <c r="AC160" s="46">
        <v>18</v>
      </c>
      <c r="AD160" s="46">
        <v>3</v>
      </c>
      <c r="AE160" s="46">
        <v>1</v>
      </c>
      <c r="AF160" s="46">
        <v>3</v>
      </c>
      <c r="AG160" s="46">
        <v>8</v>
      </c>
      <c r="AH160" s="42">
        <f>IFERROR(Tabla5[[#This Row],[VENTAS MABE]]/Tabla5[[#This Row],[VENTAS INDURAMA]],0)</f>
        <v>0.66666666666666663</v>
      </c>
      <c r="AI160" t="s">
        <v>1675</v>
      </c>
      <c r="AK160" s="42"/>
      <c r="AL160" t="s">
        <v>727</v>
      </c>
      <c r="AM160" s="55" t="s">
        <v>952</v>
      </c>
      <c r="AO160" s="55" t="s">
        <v>400</v>
      </c>
      <c r="AP160">
        <v>14</v>
      </c>
      <c r="AQ160" s="55">
        <v>6</v>
      </c>
      <c r="AR160">
        <v>8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f>SUM(Tabla5[[#This Row],[VENTA MABE 1 SEMANA OCT]:[VENTAS OTROS 1 SEMANA OCT]])</f>
        <v>14</v>
      </c>
      <c r="AY160" s="46">
        <v>11.887606827823692</v>
      </c>
      <c r="AZ160" s="55">
        <v>3</v>
      </c>
      <c r="BA160">
        <v>9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f>SUM(Tabla5[[#This Row],[VENTA MABE 2 SEMANA OCT]:[VENTAS OTROS 2 SEMANA OCT]])</f>
        <v>12</v>
      </c>
      <c r="BH160" t="s">
        <v>798</v>
      </c>
      <c r="BI160" s="55" t="s">
        <v>315</v>
      </c>
      <c r="BJ160">
        <v>14.999999999999995</v>
      </c>
      <c r="BK160" s="55">
        <v>2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f>SUM(Tabla5[[#This Row],[VENTA MABE 3 SEMANA OCT]:[VENTAS OTROS 3 SEMANA OCT]])</f>
        <v>3</v>
      </c>
      <c r="BS160" s="42">
        <v>0.4</v>
      </c>
      <c r="BT160" s="55">
        <v>5</v>
      </c>
      <c r="BU160">
        <v>3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f>SUM(Tabla5[[#This Row],[VENTA MABE 4 SEMANA OCT]:[VENTAS OTROS 4 SEMANA OCT]])</f>
        <v>8</v>
      </c>
      <c r="CI1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0.43243243243243246</v>
      </c>
      <c r="CJ160" t="s">
        <v>1703</v>
      </c>
      <c r="CK160">
        <v>4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SUM(Tabla5[[#This Row],[VENTA MABE 1 SEMANA NOV]:[VENTAS OTROS 1 SEMANA NOV]])</f>
        <v>5</v>
      </c>
      <c r="CS160">
        <f>IFERROR(VLOOKUP(Tabla5[[#This Row],[CLAVE]],[2]VENTAS!$F$2:$L$1501,2,0),0)</f>
        <v>10</v>
      </c>
      <c r="CT160">
        <f>IFERROR(VLOOKUP(Tabla5[[#This Row],[CLAVE]],[2]VENTAS!$F$2:$L$1501,3,0),0)</f>
        <v>3</v>
      </c>
      <c r="CU160">
        <f>IFERROR(VLOOKUP(Tabla5[[#This Row],[CLAVE]],[2]VENTAS!$F$2:$L$1501,4,0),0)</f>
        <v>0</v>
      </c>
      <c r="CV160">
        <f>IFERROR(VLOOKUP(Tabla5[[#This Row],[CLAVE]],[2]VENTAS!$F$2:$L$1501,5,0),0)</f>
        <v>0</v>
      </c>
      <c r="CW160">
        <f>IFERROR(VLOOKUP(Tabla5[[#This Row],[CLAVE]],[2]VENTAS!$F$2:$L$1501,6,0),0)</f>
        <v>0</v>
      </c>
      <c r="CX160">
        <f>IFERROR(VLOOKUP(Tabla5[[#This Row],[CLAVE]],[2]VENTAS!$F$2:$L$1501,7,0),0)</f>
        <v>0</v>
      </c>
      <c r="CY160">
        <f>IFERROR(VLOOKUP(Tabla5[[#This Row],[CLAVE]],[2]VENTAS!$F$2:$R$1501,13,0),0)</f>
        <v>0</v>
      </c>
      <c r="CZ160">
        <f>SUM(Tabla5[[#This Row],[VENTA MABE 2 SEMANA NOV]:[VENTAS OTROS 2 SEMANA NOV]])</f>
        <v>13</v>
      </c>
      <c r="DA160" s="46">
        <v>27.573885010403071</v>
      </c>
    </row>
    <row r="161" spans="1:105" hidden="1" x14ac:dyDescent="0.3">
      <c r="A161" t="str">
        <f>CONCATENATE(Tabla5[[#This Row],[TIENDA HMPV]],Tabla5[[#This Row],[LINEA]])</f>
        <v>525 - LIBERTAD 1 CENTROEMPOTRE</v>
      </c>
      <c r="B161" t="s">
        <v>314</v>
      </c>
      <c r="C161" s="55" t="s">
        <v>315</v>
      </c>
      <c r="D161" s="55" t="s">
        <v>30</v>
      </c>
      <c r="E161" s="55" t="s">
        <v>317</v>
      </c>
      <c r="F161" s="55" t="s">
        <v>1724</v>
      </c>
      <c r="G161" t="s">
        <v>32</v>
      </c>
      <c r="H161" s="42">
        <f>IFERROR(Tabla5[[#This Row],[VENTAS MABE]]/Tabla5[[#This Row],[CUOTA]],0)</f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V161" s="42">
        <v>0</v>
      </c>
      <c r="W161" s="42">
        <f>IFERROR(Tabla5[[#This Row],[TOTAL VENTA 38 SEMANA]]/Tabla5[[#This Row],[VENTA ACUM 38]],0)</f>
        <v>0</v>
      </c>
      <c r="X161" s="42" t="e">
        <f>VLOOKUP(Tabla5[[#This Row],[CLAVE]],[1]!QMI_5_SEMANA_SEP_22[[CLAVE]:[SHARE CADENA S2]],21,0)</f>
        <v>#REF!</v>
      </c>
      <c r="Y161" s="55" t="s">
        <v>724</v>
      </c>
      <c r="Z161" s="46">
        <f>+Tabla5[[#This Row],[VENTA ACUM 38]]+Tabla5[[#This Row],[venta total 39 acum]]</f>
        <v>0</v>
      </c>
      <c r="AA161" s="46">
        <v>0</v>
      </c>
      <c r="AB161" s="46">
        <v>0</v>
      </c>
      <c r="AC161" s="46">
        <v>0</v>
      </c>
      <c r="AD161" s="46">
        <v>0</v>
      </c>
      <c r="AE161" s="46">
        <v>0</v>
      </c>
      <c r="AF161" s="46">
        <v>0</v>
      </c>
      <c r="AG161" s="46">
        <v>0</v>
      </c>
      <c r="AH161" s="42">
        <f>IFERROR(Tabla5[[#This Row],[VENTAS MABE]]/Tabla5[[#This Row],[VENTAS INDURAMA]],0)</f>
        <v>0</v>
      </c>
      <c r="AI161" t="s">
        <v>1675</v>
      </c>
      <c r="AK161" s="42"/>
      <c r="AL161" t="s">
        <v>727</v>
      </c>
      <c r="AM161" s="55" t="s">
        <v>952</v>
      </c>
      <c r="AO161" s="55" t="s">
        <v>400</v>
      </c>
      <c r="AP161">
        <v>0</v>
      </c>
      <c r="AQ161" s="55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f>SUM(Tabla5[[#This Row],[VENTA MABE 1 SEMANA OCT]:[VENTAS OTROS 1 SEMANA OCT]])</f>
        <v>0</v>
      </c>
      <c r="AY161" s="46">
        <v>0</v>
      </c>
      <c r="AZ161" s="55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f>SUM(Tabla5[[#This Row],[VENTA MABE 2 SEMANA OCT]:[VENTAS OTROS 2 SEMANA OCT]])</f>
        <v>0</v>
      </c>
      <c r="BH161" t="s">
        <v>798</v>
      </c>
      <c r="BI161" s="55" t="s">
        <v>315</v>
      </c>
      <c r="BJ161">
        <v>14.999999999999995</v>
      </c>
      <c r="BK161" s="55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f>SUM(Tabla5[[#This Row],[VENTA MABE 3 SEMANA OCT]:[VENTAS OTROS 3 SEMANA OCT]])</f>
        <v>0</v>
      </c>
      <c r="BS161" s="42">
        <v>0</v>
      </c>
      <c r="BT161" s="55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f>SUM(Tabla5[[#This Row],[VENTA MABE 4 SEMANA OCT]:[VENTAS OTROS 4 SEMANA OCT]])</f>
        <v>0</v>
      </c>
      <c r="CI1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1" s="66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SUM(Tabla5[[#This Row],[VENTA MABE 1 SEMANA NOV]:[VENTAS OTROS 1 SEMANA NOV]])</f>
        <v>0</v>
      </c>
      <c r="CS161">
        <f>IFERROR(VLOOKUP(Tabla5[[#This Row],[CLAVE]],[2]VENTAS!$F$2:$L$1501,2,0),0)</f>
        <v>0</v>
      </c>
      <c r="CT161">
        <f>IFERROR(VLOOKUP(Tabla5[[#This Row],[CLAVE]],[2]VENTAS!$F$2:$L$1501,3,0),0)</f>
        <v>0</v>
      </c>
      <c r="CU161">
        <f>IFERROR(VLOOKUP(Tabla5[[#This Row],[CLAVE]],[2]VENTAS!$F$2:$L$1501,4,0),0)</f>
        <v>0</v>
      </c>
      <c r="CV161">
        <f>IFERROR(VLOOKUP(Tabla5[[#This Row],[CLAVE]],[2]VENTAS!$F$2:$L$1501,5,0),0)</f>
        <v>0</v>
      </c>
      <c r="CW161">
        <f>IFERROR(VLOOKUP(Tabla5[[#This Row],[CLAVE]],[2]VENTAS!$F$2:$L$1501,6,0),0)</f>
        <v>0</v>
      </c>
      <c r="CX161">
        <f>IFERROR(VLOOKUP(Tabla5[[#This Row],[CLAVE]],[2]VENTAS!$F$2:$L$1501,7,0),0)</f>
        <v>0</v>
      </c>
      <c r="CY161">
        <f>IFERROR(VLOOKUP(Tabla5[[#This Row],[CLAVE]],[2]VENTAS!$F$2:$R$1501,13,0),0)</f>
        <v>0</v>
      </c>
      <c r="CZ161">
        <f>SUM(Tabla5[[#This Row],[VENTA MABE 2 SEMANA NOV]:[VENTAS OTROS 2 SEMANA NOV]])</f>
        <v>0</v>
      </c>
      <c r="DA161" s="46">
        <v>0</v>
      </c>
    </row>
    <row r="162" spans="1:105" hidden="1" x14ac:dyDescent="0.3">
      <c r="A162" t="str">
        <f>CONCATENATE(Tabla5[[#This Row],[TIENDA HMPV]],Tabla5[[#This Row],[LINEA]])</f>
        <v>525 - LIBERTAD 1 CENTROGLOBALES</v>
      </c>
      <c r="B162" t="s">
        <v>314</v>
      </c>
      <c r="C162" s="55" t="s">
        <v>315</v>
      </c>
      <c r="D162" s="55" t="s">
        <v>30</v>
      </c>
      <c r="E162" s="55" t="s">
        <v>317</v>
      </c>
      <c r="F162" s="55" t="s">
        <v>1724</v>
      </c>
      <c r="G162" t="s">
        <v>27</v>
      </c>
      <c r="H162" s="42">
        <f>IFERROR(Tabla5[[#This Row],[VENTAS MABE]]/Tabla5[[#This Row],[CUOTA]],0)</f>
        <v>1</v>
      </c>
      <c r="I162">
        <v>4</v>
      </c>
      <c r="J162">
        <v>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V162" s="42">
        <v>1</v>
      </c>
      <c r="W162" s="42">
        <f>IFERROR(Tabla5[[#This Row],[TOTAL VENTA 38 SEMANA]]/Tabla5[[#This Row],[VENTA ACUM 38]],0)</f>
        <v>1</v>
      </c>
      <c r="X162" s="42" t="e">
        <f>VLOOKUP(Tabla5[[#This Row],[CLAVE]],[1]!QMI_5_SEMANA_SEP_22[[CLAVE]:[SHARE CADENA S2]],21,0)</f>
        <v>#REF!</v>
      </c>
      <c r="Y162" s="55" t="s">
        <v>724</v>
      </c>
      <c r="Z162" s="46">
        <f>+Tabla5[[#This Row],[VENTA ACUM 38]]+Tabla5[[#This Row],[venta total 39 acum]]</f>
        <v>5</v>
      </c>
      <c r="AA162" s="46">
        <v>4</v>
      </c>
      <c r="AB162" s="46">
        <v>4</v>
      </c>
      <c r="AC162" s="46">
        <v>4</v>
      </c>
      <c r="AD162" s="46">
        <v>1</v>
      </c>
      <c r="AE162" s="46">
        <v>1</v>
      </c>
      <c r="AF162" s="46">
        <v>1</v>
      </c>
      <c r="AG162" s="46">
        <v>9</v>
      </c>
      <c r="AH162" s="42">
        <f>IFERROR(Tabla5[[#This Row],[VENTAS MABE]]/Tabla5[[#This Row],[VENTAS INDURAMA]],0)</f>
        <v>0</v>
      </c>
      <c r="AI162" t="s">
        <v>1675</v>
      </c>
      <c r="AK162" s="42"/>
      <c r="AL162" t="s">
        <v>727</v>
      </c>
      <c r="AM162" s="55" t="s">
        <v>952</v>
      </c>
      <c r="AO162" s="55" t="s">
        <v>400</v>
      </c>
      <c r="AP162">
        <v>4</v>
      </c>
      <c r="AQ162" s="55">
        <v>2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f>SUM(Tabla5[[#This Row],[VENTA MABE 1 SEMANA OCT]:[VENTAS OTROS 1 SEMANA OCT]])</f>
        <v>2</v>
      </c>
      <c r="AY162" s="46">
        <v>3.7534278976755524</v>
      </c>
      <c r="AZ162" s="55">
        <v>4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f>SUM(Tabla5[[#This Row],[VENTA MABE 2 SEMANA OCT]:[VENTAS OTROS 2 SEMANA OCT]])</f>
        <v>4</v>
      </c>
      <c r="BH162" t="s">
        <v>798</v>
      </c>
      <c r="BI162" s="55" t="s">
        <v>315</v>
      </c>
      <c r="BJ162">
        <v>14.999999999999995</v>
      </c>
      <c r="BK162" s="55">
        <v>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f>SUM(Tabla5[[#This Row],[VENTA MABE 3 SEMANA OCT]:[VENTAS OTROS 3 SEMANA OCT]])</f>
        <v>2</v>
      </c>
      <c r="BS162" s="42">
        <v>0</v>
      </c>
      <c r="BT162" s="55">
        <v>2</v>
      </c>
      <c r="BU162">
        <v>3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f>SUM(Tabla5[[#This Row],[VENTA MABE 4 SEMANA OCT]:[VENTAS OTROS 4 SEMANA OCT]])</f>
        <v>5</v>
      </c>
      <c r="CI1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0.76923076923076927</v>
      </c>
      <c r="CJ162" t="s">
        <v>1703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SUM(Tabla5[[#This Row],[VENTA MABE 1 SEMANA NOV]:[VENTAS OTROS 1 SEMANA NOV]])</f>
        <v>1</v>
      </c>
      <c r="CS162">
        <f>IFERROR(VLOOKUP(Tabla5[[#This Row],[CLAVE]],[2]VENTAS!$F$2:$L$1501,2,0),0)</f>
        <v>1</v>
      </c>
      <c r="CT162">
        <f>IFERROR(VLOOKUP(Tabla5[[#This Row],[CLAVE]],[2]VENTAS!$F$2:$L$1501,3,0),0)</f>
        <v>1</v>
      </c>
      <c r="CU162">
        <f>IFERROR(VLOOKUP(Tabla5[[#This Row],[CLAVE]],[2]VENTAS!$F$2:$L$1501,4,0),0)</f>
        <v>0</v>
      </c>
      <c r="CV162">
        <f>IFERROR(VLOOKUP(Tabla5[[#This Row],[CLAVE]],[2]VENTAS!$F$2:$L$1501,5,0),0)</f>
        <v>0</v>
      </c>
      <c r="CW162">
        <f>IFERROR(VLOOKUP(Tabla5[[#This Row],[CLAVE]],[2]VENTAS!$F$2:$L$1501,6,0),0)</f>
        <v>0</v>
      </c>
      <c r="CX162">
        <f>IFERROR(VLOOKUP(Tabla5[[#This Row],[CLAVE]],[2]VENTAS!$F$2:$L$1501,7,0),0)</f>
        <v>0</v>
      </c>
      <c r="CY162">
        <f>IFERROR(VLOOKUP(Tabla5[[#This Row],[CLAVE]],[2]VENTAS!$F$2:$R$1501,13,0),0)</f>
        <v>0</v>
      </c>
      <c r="CZ162">
        <f>SUM(Tabla5[[#This Row],[VENTA MABE 2 SEMANA NOV]:[VENTAS OTROS 2 SEMANA NOV]])</f>
        <v>2</v>
      </c>
      <c r="DA162" s="46">
        <v>1.8604937676558122</v>
      </c>
    </row>
    <row r="163" spans="1:105" hidden="1" x14ac:dyDescent="0.3">
      <c r="A163" t="str">
        <f>CONCATENATE(Tabla5[[#This Row],[TIENDA HMPV]],Tabla5[[#This Row],[LINEA]])</f>
        <v>525 - LIBERTAD 1 CENTROLAVADO</v>
      </c>
      <c r="B163" t="s">
        <v>314</v>
      </c>
      <c r="C163" s="55" t="s">
        <v>315</v>
      </c>
      <c r="D163" s="55" t="s">
        <v>30</v>
      </c>
      <c r="E163" s="55" t="s">
        <v>317</v>
      </c>
      <c r="F163" s="55" t="s">
        <v>1724</v>
      </c>
      <c r="G163" t="s">
        <v>28</v>
      </c>
      <c r="H163" s="42">
        <f>IFERROR(Tabla5[[#This Row],[VENTAS MABE]]/Tabla5[[#This Row],[CUOTA]],0)</f>
        <v>0.66666666666666663</v>
      </c>
      <c r="I163">
        <v>3</v>
      </c>
      <c r="J163">
        <v>2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V163" s="42">
        <v>0.5</v>
      </c>
      <c r="W163" s="42">
        <f>IFERROR(Tabla5[[#This Row],[TOTAL VENTA 38 SEMANA]]/Tabla5[[#This Row],[VENTA ACUM 38]],0)</f>
        <v>0.5</v>
      </c>
      <c r="X163" s="42" t="e">
        <f>VLOOKUP(Tabla5[[#This Row],[CLAVE]],[1]!QMI_5_SEMANA_SEP_22[[CLAVE]:[SHARE CADENA S2]],21,0)</f>
        <v>#REF!</v>
      </c>
      <c r="Y163" s="55" t="s">
        <v>724</v>
      </c>
      <c r="Z163" s="46">
        <f>+Tabla5[[#This Row],[VENTA ACUM 38]]+Tabla5[[#This Row],[venta total 39 acum]]</f>
        <v>4</v>
      </c>
      <c r="AA163" s="46">
        <v>2</v>
      </c>
      <c r="AB163" s="46">
        <v>2</v>
      </c>
      <c r="AC163" s="46">
        <v>4</v>
      </c>
      <c r="AD163" s="46">
        <v>0</v>
      </c>
      <c r="AE163" s="46">
        <v>0</v>
      </c>
      <c r="AF163" s="46">
        <v>0</v>
      </c>
      <c r="AG163" s="46">
        <v>6</v>
      </c>
      <c r="AH163" s="42">
        <f>IFERROR(Tabla5[[#This Row],[VENTAS MABE]]/Tabla5[[#This Row],[VENTAS INDURAMA]],0)</f>
        <v>1</v>
      </c>
      <c r="AI163" t="s">
        <v>1675</v>
      </c>
      <c r="AK163" s="42"/>
      <c r="AL163" t="s">
        <v>727</v>
      </c>
      <c r="AM163" s="55" t="s">
        <v>952</v>
      </c>
      <c r="AO163" s="55" t="s">
        <v>400</v>
      </c>
      <c r="AP163">
        <v>4</v>
      </c>
      <c r="AQ163" s="55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f>SUM(Tabla5[[#This Row],[VENTA MABE 1 SEMANA OCT]:[VENTAS OTROS 1 SEMANA OCT]])</f>
        <v>0</v>
      </c>
      <c r="AY163" s="46">
        <v>4.5399057681324972</v>
      </c>
      <c r="AZ163" s="55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f>SUM(Tabla5[[#This Row],[VENTA MABE 2 SEMANA OCT]:[VENTAS OTROS 2 SEMANA OCT]])</f>
        <v>0</v>
      </c>
      <c r="BH163" t="s">
        <v>798</v>
      </c>
      <c r="BI163" s="55" t="s">
        <v>315</v>
      </c>
      <c r="BJ163">
        <v>14.999999999999995</v>
      </c>
      <c r="BK163" s="55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f>SUM(Tabla5[[#This Row],[VENTA MABE 3 SEMANA OCT]:[VENTAS OTROS 3 SEMANA OCT]])</f>
        <v>0</v>
      </c>
      <c r="BS163" s="42">
        <v>0.05</v>
      </c>
      <c r="BT163" s="55">
        <v>1</v>
      </c>
      <c r="BU163">
        <v>1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f>SUM(Tabla5[[#This Row],[VENTA MABE 4 SEMANA OCT]:[VENTAS OTROS 4 SEMANA OCT]])</f>
        <v>2</v>
      </c>
      <c r="CI1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63" s="66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SUM(Tabla5[[#This Row],[VENTA MABE 1 SEMANA NOV]:[VENTAS OTROS 1 SEMANA NOV]])</f>
        <v>1</v>
      </c>
      <c r="CS163">
        <f>IFERROR(VLOOKUP(Tabla5[[#This Row],[CLAVE]],[2]VENTAS!$F$2:$L$1501,2,0),0)</f>
        <v>2</v>
      </c>
      <c r="CT163">
        <f>IFERROR(VLOOKUP(Tabla5[[#This Row],[CLAVE]],[2]VENTAS!$F$2:$L$1501,3,0),0)</f>
        <v>0</v>
      </c>
      <c r="CU163">
        <f>IFERROR(VLOOKUP(Tabla5[[#This Row],[CLAVE]],[2]VENTAS!$F$2:$L$1501,4,0),0)</f>
        <v>0</v>
      </c>
      <c r="CV163">
        <f>IFERROR(VLOOKUP(Tabla5[[#This Row],[CLAVE]],[2]VENTAS!$F$2:$L$1501,5,0),0)</f>
        <v>0</v>
      </c>
      <c r="CW163">
        <f>IFERROR(VLOOKUP(Tabla5[[#This Row],[CLAVE]],[2]VENTAS!$F$2:$L$1501,6,0),0)</f>
        <v>0</v>
      </c>
      <c r="CX163">
        <f>IFERROR(VLOOKUP(Tabla5[[#This Row],[CLAVE]],[2]VENTAS!$F$2:$L$1501,7,0),0)</f>
        <v>0</v>
      </c>
      <c r="CY163">
        <f>IFERROR(VLOOKUP(Tabla5[[#This Row],[CLAVE]],[2]VENTAS!$F$2:$R$1501,13,0),0)</f>
        <v>0</v>
      </c>
      <c r="CZ163">
        <f>SUM(Tabla5[[#This Row],[VENTA MABE 2 SEMANA NOV]:[VENTAS OTROS 2 SEMANA NOV]])</f>
        <v>2</v>
      </c>
      <c r="DA163" s="46">
        <v>4.6057015039025346</v>
      </c>
    </row>
    <row r="164" spans="1:105" hidden="1" x14ac:dyDescent="0.3">
      <c r="A164" t="str">
        <f>CONCATENATE(Tabla5[[#This Row],[TIENDA HMPV]],Tabla5[[#This Row],[LINEA]])</f>
        <v>525 - LIBERTAD 1 CENTROREFRIGERACIÓN</v>
      </c>
      <c r="B164" t="s">
        <v>314</v>
      </c>
      <c r="C164" s="55" t="s">
        <v>315</v>
      </c>
      <c r="D164" s="55" t="s">
        <v>30</v>
      </c>
      <c r="E164" s="55" t="s">
        <v>317</v>
      </c>
      <c r="F164" s="55" t="s">
        <v>1724</v>
      </c>
      <c r="G164" t="s">
        <v>29</v>
      </c>
      <c r="H164" s="42">
        <f>IFERROR(Tabla5[[#This Row],[VENTAS MABE]]/Tabla5[[#This Row],[CUOTA]],0)</f>
        <v>0.875</v>
      </c>
      <c r="I164">
        <v>8</v>
      </c>
      <c r="J164">
        <v>7</v>
      </c>
      <c r="K164">
        <v>12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V164" s="42">
        <v>0.41176470588235292</v>
      </c>
      <c r="W164" s="42">
        <f>IFERROR(Tabla5[[#This Row],[TOTAL VENTA 38 SEMANA]]/Tabla5[[#This Row],[VENTA ACUM 38]],0)</f>
        <v>0.41176470588235292</v>
      </c>
      <c r="X164" s="42" t="e">
        <f>VLOOKUP(Tabla5[[#This Row],[CLAVE]],[1]!QMI_5_SEMANA_SEP_22[[CLAVE]:[SHARE CADENA S2]],21,0)</f>
        <v>#REF!</v>
      </c>
      <c r="Y164" s="55" t="s">
        <v>724</v>
      </c>
      <c r="Z164" s="46">
        <f>+Tabla5[[#This Row],[VENTA ACUM 38]]+Tabla5[[#This Row],[venta total 39 acum]]</f>
        <v>21</v>
      </c>
      <c r="AA164" s="46">
        <v>7</v>
      </c>
      <c r="AB164" s="46">
        <v>7</v>
      </c>
      <c r="AC164" s="46">
        <v>17</v>
      </c>
      <c r="AD164" s="46">
        <v>4</v>
      </c>
      <c r="AE164" s="46">
        <v>2</v>
      </c>
      <c r="AF164" s="46">
        <v>4</v>
      </c>
      <c r="AG164" s="46">
        <v>9</v>
      </c>
      <c r="AH164" s="42">
        <f>IFERROR(Tabla5[[#This Row],[VENTAS MABE]]/Tabla5[[#This Row],[VENTAS INDURAMA]],0)</f>
        <v>0.58333333333333337</v>
      </c>
      <c r="AI164" t="s">
        <v>1675</v>
      </c>
      <c r="AK164" s="42"/>
      <c r="AL164" t="s">
        <v>727</v>
      </c>
      <c r="AM164" s="55" t="s">
        <v>952</v>
      </c>
      <c r="AO164" s="55" t="s">
        <v>400</v>
      </c>
      <c r="AP164">
        <v>15</v>
      </c>
      <c r="AQ164" s="55">
        <v>1</v>
      </c>
      <c r="AR164">
        <v>2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f>SUM(Tabla5[[#This Row],[VENTA MABE 1 SEMANA OCT]:[VENTAS OTROS 1 SEMANA OCT]])</f>
        <v>3</v>
      </c>
      <c r="AY164" s="46">
        <v>4.6778579066423829</v>
      </c>
      <c r="AZ164" s="55">
        <v>2</v>
      </c>
      <c r="BA164">
        <v>4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f>SUM(Tabla5[[#This Row],[VENTA MABE 2 SEMANA OCT]:[VENTAS OTROS 2 SEMANA OCT]])</f>
        <v>6</v>
      </c>
      <c r="BH164" t="s">
        <v>798</v>
      </c>
      <c r="BI164" s="55" t="s">
        <v>315</v>
      </c>
      <c r="BJ164">
        <v>14.999999999999995</v>
      </c>
      <c r="BK164" s="55">
        <v>2</v>
      </c>
      <c r="BL164">
        <v>5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f>SUM(Tabla5[[#This Row],[VENTA MABE 3 SEMANA OCT]:[VENTAS OTROS 3 SEMANA OCT]])</f>
        <v>7</v>
      </c>
      <c r="BS164" s="42">
        <v>0.28000000000000003</v>
      </c>
      <c r="BT164" s="55">
        <v>4</v>
      </c>
      <c r="BU164">
        <v>6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f>SUM(Tabla5[[#This Row],[VENTA MABE 4 SEMANA OCT]:[VENTAS OTROS 4 SEMANA OCT]])</f>
        <v>10</v>
      </c>
      <c r="CI1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0.34615384615384615</v>
      </c>
      <c r="CJ164" t="s">
        <v>1703</v>
      </c>
      <c r="CK164">
        <v>2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SUM(Tabla5[[#This Row],[VENTA MABE 1 SEMANA NOV]:[VENTAS OTROS 1 SEMANA NOV]])</f>
        <v>3</v>
      </c>
      <c r="CS164">
        <f>IFERROR(VLOOKUP(Tabla5[[#This Row],[CLAVE]],[2]VENTAS!$F$2:$L$1501,2,0),0)</f>
        <v>4</v>
      </c>
      <c r="CT164">
        <f>IFERROR(VLOOKUP(Tabla5[[#This Row],[CLAVE]],[2]VENTAS!$F$2:$L$1501,3,0),0)</f>
        <v>2</v>
      </c>
      <c r="CU164">
        <f>IFERROR(VLOOKUP(Tabla5[[#This Row],[CLAVE]],[2]VENTAS!$F$2:$L$1501,4,0),0)</f>
        <v>0</v>
      </c>
      <c r="CV164">
        <f>IFERROR(VLOOKUP(Tabla5[[#This Row],[CLAVE]],[2]VENTAS!$F$2:$L$1501,5,0),0)</f>
        <v>0</v>
      </c>
      <c r="CW164">
        <f>IFERROR(VLOOKUP(Tabla5[[#This Row],[CLAVE]],[2]VENTAS!$F$2:$L$1501,6,0),0)</f>
        <v>0</v>
      </c>
      <c r="CX164">
        <f>IFERROR(VLOOKUP(Tabla5[[#This Row],[CLAVE]],[2]VENTAS!$F$2:$L$1501,7,0),0)</f>
        <v>0</v>
      </c>
      <c r="CY164">
        <f>IFERROR(VLOOKUP(Tabla5[[#This Row],[CLAVE]],[2]VENTAS!$F$2:$R$1501,13,0),0)</f>
        <v>0</v>
      </c>
      <c r="CZ164">
        <f>SUM(Tabla5[[#This Row],[VENTA MABE 2 SEMANA NOV]:[VENTAS OTROS 2 SEMANA NOV]])</f>
        <v>6</v>
      </c>
      <c r="DA164" s="46">
        <v>11.377853918136879</v>
      </c>
    </row>
    <row r="165" spans="1:105" hidden="1" x14ac:dyDescent="0.3">
      <c r="A165" t="str">
        <f>CONCATENATE(Tabla5[[#This Row],[TIENDA HMPV]],Tabla5[[#This Row],[LINEA]])</f>
        <v>70 - C.C. SCALAAIRES</v>
      </c>
      <c r="B165" t="s">
        <v>1477</v>
      </c>
      <c r="C165" s="55" t="s">
        <v>643</v>
      </c>
      <c r="D165" s="55" t="s">
        <v>45</v>
      </c>
      <c r="E165" s="55" t="s">
        <v>896</v>
      </c>
      <c r="F165" s="55" t="s">
        <v>1724</v>
      </c>
      <c r="G165" t="s">
        <v>25</v>
      </c>
      <c r="H165" s="42">
        <f>IFERROR(Tabla5[[#This Row],[VENTAS MABE]]/Tabla5[[#This Row],[CUOTA]],0)</f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V165" s="42">
        <v>0</v>
      </c>
      <c r="W165" s="42">
        <f>IFERROR(Tabla5[[#This Row],[TOTAL VENTA 38 SEMANA]]/Tabla5[[#This Row],[VENTA ACUM 38]],0)</f>
        <v>0</v>
      </c>
      <c r="X165" s="42" t="e">
        <f>VLOOKUP(Tabla5[[#This Row],[CLAVE]],[1]!QMI_5_SEMANA_SEP_22[[CLAVE]:[SHARE CADENA S2]],21,0)</f>
        <v>#REF!</v>
      </c>
      <c r="Y165" s="55" t="s">
        <v>724</v>
      </c>
      <c r="Z165" s="46">
        <f>+Tabla5[[#This Row],[VENTA ACUM 38]]+Tabla5[[#This Row],[venta total 39 acum]]</f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2">
        <f>IFERROR(Tabla5[[#This Row],[VENTAS MABE]]/Tabla5[[#This Row],[VENTAS INDURAMA]],0)</f>
        <v>0</v>
      </c>
      <c r="AI165" t="s">
        <v>1675</v>
      </c>
      <c r="AK165" s="42"/>
      <c r="AL165" t="s">
        <v>845</v>
      </c>
      <c r="AM165" s="55" t="s">
        <v>895</v>
      </c>
      <c r="AO165" s="55" t="s">
        <v>429</v>
      </c>
      <c r="AP165">
        <v>0</v>
      </c>
      <c r="AQ165" s="5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f>SUM(Tabla5[[#This Row],[VENTA MABE 1 SEMANA OCT]:[VENTAS OTROS 1 SEMANA OCT]])</f>
        <v>0</v>
      </c>
      <c r="AY165" s="46">
        <v>0</v>
      </c>
      <c r="AZ165" s="5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f>SUM(Tabla5[[#This Row],[VENTA MABE 2 SEMANA OCT]:[VENTAS OTROS 2 SEMANA OCT]])</f>
        <v>0</v>
      </c>
      <c r="BH165" t="s">
        <v>798</v>
      </c>
      <c r="BI165" s="55" t="s">
        <v>643</v>
      </c>
      <c r="BJ165">
        <v>38.999999999999993</v>
      </c>
      <c r="BK165" s="5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f>SUM(Tabla5[[#This Row],[VENTA MABE 3 SEMANA OCT]:[VENTAS OTROS 3 SEMANA OCT]])</f>
        <v>0</v>
      </c>
      <c r="BS165" s="42">
        <v>0.2</v>
      </c>
      <c r="BT165" s="5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f>SUM(Tabla5[[#This Row],[VENTA MABE 4 SEMANA OCT]:[VENTAS OTROS 4 SEMANA OCT]])</f>
        <v>0</v>
      </c>
      <c r="CB165" t="s">
        <v>1679</v>
      </c>
      <c r="CC165" t="s">
        <v>1679</v>
      </c>
      <c r="CD165" t="s">
        <v>1679</v>
      </c>
      <c r="CE165" t="s">
        <v>1679</v>
      </c>
      <c r="CF165" t="s">
        <v>1679</v>
      </c>
      <c r="CG165" t="s">
        <v>1679</v>
      </c>
      <c r="CH165" t="s">
        <v>1679</v>
      </c>
      <c r="CI1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5" s="66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SUM(Tabla5[[#This Row],[VENTA MABE 1 SEMANA NOV]:[VENTAS OTROS 1 SEMANA NOV]])</f>
        <v>0</v>
      </c>
      <c r="CS165">
        <f>IFERROR(VLOOKUP(Tabla5[[#This Row],[CLAVE]],[2]VENTAS!$F$2:$L$1501,2,0),0)</f>
        <v>0</v>
      </c>
      <c r="CT165">
        <f>IFERROR(VLOOKUP(Tabla5[[#This Row],[CLAVE]],[2]VENTAS!$F$2:$L$1501,3,0),0)</f>
        <v>0</v>
      </c>
      <c r="CU165">
        <f>IFERROR(VLOOKUP(Tabla5[[#This Row],[CLAVE]],[2]VENTAS!$F$2:$L$1501,4,0),0)</f>
        <v>0</v>
      </c>
      <c r="CV165">
        <f>IFERROR(VLOOKUP(Tabla5[[#This Row],[CLAVE]],[2]VENTAS!$F$2:$L$1501,5,0),0)</f>
        <v>0</v>
      </c>
      <c r="CW165">
        <f>IFERROR(VLOOKUP(Tabla5[[#This Row],[CLAVE]],[2]VENTAS!$F$2:$L$1501,6,0),0)</f>
        <v>0</v>
      </c>
      <c r="CX165">
        <f>IFERROR(VLOOKUP(Tabla5[[#This Row],[CLAVE]],[2]VENTAS!$F$2:$L$1501,7,0),0)</f>
        <v>0</v>
      </c>
      <c r="CY165">
        <f>IFERROR(VLOOKUP(Tabla5[[#This Row],[CLAVE]],[2]VENTAS!$F$2:$R$1501,13,0),0)</f>
        <v>0</v>
      </c>
      <c r="CZ165">
        <f>SUM(Tabla5[[#This Row],[VENTA MABE 2 SEMANA NOV]:[VENTAS OTROS 2 SEMANA NOV]])</f>
        <v>0</v>
      </c>
      <c r="DA165" s="46">
        <v>0</v>
      </c>
    </row>
    <row r="166" spans="1:105" hidden="1" x14ac:dyDescent="0.3">
      <c r="A166" t="str">
        <f>CONCATENATE(Tabla5[[#This Row],[TIENDA HMPV]],Tabla5[[#This Row],[LINEA]])</f>
        <v>70 - C.C. SCALACOCINAS</v>
      </c>
      <c r="B166" t="s">
        <v>1477</v>
      </c>
      <c r="C166" s="55" t="s">
        <v>643</v>
      </c>
      <c r="D166" s="55" t="s">
        <v>45</v>
      </c>
      <c r="E166" s="55" t="s">
        <v>896</v>
      </c>
      <c r="F166" s="55" t="s">
        <v>1724</v>
      </c>
      <c r="G166" t="s">
        <v>26</v>
      </c>
      <c r="H166" s="42">
        <f>IFERROR(Tabla5[[#This Row],[VENTAS MABE]]/Tabla5[[#This Row],[CUOTA]],0)</f>
        <v>0.3</v>
      </c>
      <c r="I166">
        <v>10</v>
      </c>
      <c r="J166">
        <v>3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V166" s="42">
        <v>0.5</v>
      </c>
      <c r="W166" s="42">
        <f>IFERROR(Tabla5[[#This Row],[TOTAL VENTA 38 SEMANA]]/Tabla5[[#This Row],[VENTA ACUM 38]],0)</f>
        <v>0.5</v>
      </c>
      <c r="X166" s="42" t="e">
        <f>VLOOKUP(Tabla5[[#This Row],[CLAVE]],[1]!QMI_5_SEMANA_SEP_22[[CLAVE]:[SHARE CADENA S2]],21,0)</f>
        <v>#REF!</v>
      </c>
      <c r="Y166" s="55" t="s">
        <v>724</v>
      </c>
      <c r="Z166" s="46">
        <f>+Tabla5[[#This Row],[VENTA ACUM 38]]+Tabla5[[#This Row],[venta total 39 acum]]</f>
        <v>12</v>
      </c>
      <c r="AA166" s="46">
        <v>2</v>
      </c>
      <c r="AB166" s="46">
        <v>3</v>
      </c>
      <c r="AC166" s="46">
        <v>6</v>
      </c>
      <c r="AD166" s="46">
        <v>6</v>
      </c>
      <c r="AE166" s="46">
        <v>3</v>
      </c>
      <c r="AF166" s="46">
        <v>6</v>
      </c>
      <c r="AG166" s="46">
        <v>5</v>
      </c>
      <c r="AH166" s="42">
        <f>IFERROR(Tabla5[[#This Row],[VENTAS MABE]]/Tabla5[[#This Row],[VENTAS INDURAMA]],0)</f>
        <v>1.5</v>
      </c>
      <c r="AI166" t="s">
        <v>1675</v>
      </c>
      <c r="AK166" s="42"/>
      <c r="AL166" t="s">
        <v>845</v>
      </c>
      <c r="AM166" s="55" t="s">
        <v>895</v>
      </c>
      <c r="AO166" s="55" t="s">
        <v>429</v>
      </c>
      <c r="AP166">
        <v>4</v>
      </c>
      <c r="AQ166" s="55">
        <v>3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f>SUM(Tabla5[[#This Row],[VENTA MABE 1 SEMANA OCT]:[VENTAS OTROS 1 SEMANA OCT]])</f>
        <v>4</v>
      </c>
      <c r="AY166" s="46">
        <v>9.8106060606060606</v>
      </c>
      <c r="AZ166" s="55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f>SUM(Tabla5[[#This Row],[VENTA MABE 2 SEMANA OCT]:[VENTAS OTROS 2 SEMANA OCT]])</f>
        <v>1</v>
      </c>
      <c r="BH166" t="s">
        <v>798</v>
      </c>
      <c r="BI166" s="55" t="s">
        <v>643</v>
      </c>
      <c r="BJ166">
        <v>38.999999999999993</v>
      </c>
      <c r="BK166" s="55">
        <v>3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f>SUM(Tabla5[[#This Row],[VENTA MABE 3 SEMANA OCT]:[VENTAS OTROS 3 SEMANA OCT]])</f>
        <v>4</v>
      </c>
      <c r="BS166" s="42">
        <v>0.5</v>
      </c>
      <c r="BT166" s="55">
        <v>0</v>
      </c>
      <c r="BU166">
        <v>0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f>SUM(Tabla5[[#This Row],[VENTA MABE 4 SEMANA OCT]:[VENTAS OTROS 4 SEMANA OCT]])</f>
        <v>2</v>
      </c>
      <c r="CB166" t="s">
        <v>1679</v>
      </c>
      <c r="CC166" t="s">
        <v>1679</v>
      </c>
      <c r="CD166" t="s">
        <v>1679</v>
      </c>
      <c r="CE166" t="s">
        <v>1679</v>
      </c>
      <c r="CF166" t="s">
        <v>1679</v>
      </c>
      <c r="CG166" t="s">
        <v>1679</v>
      </c>
      <c r="CH166" t="s">
        <v>1679</v>
      </c>
      <c r="CI1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0.54545454545454541</v>
      </c>
      <c r="CJ166" t="s">
        <v>1703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SUM(Tabla5[[#This Row],[VENTA MABE 1 SEMANA NOV]:[VENTAS OTROS 1 SEMANA NOV]])</f>
        <v>1</v>
      </c>
      <c r="CS166">
        <f>IFERROR(VLOOKUP(Tabla5[[#This Row],[CLAVE]],[2]VENTAS!$F$2:$L$1501,2,0),0)</f>
        <v>2</v>
      </c>
      <c r="CT166">
        <f>IFERROR(VLOOKUP(Tabla5[[#This Row],[CLAVE]],[2]VENTAS!$F$2:$L$1501,3,0),0)</f>
        <v>1</v>
      </c>
      <c r="CU166">
        <f>IFERROR(VLOOKUP(Tabla5[[#This Row],[CLAVE]],[2]VENTAS!$F$2:$L$1501,4,0),0)</f>
        <v>0</v>
      </c>
      <c r="CV166">
        <f>IFERROR(VLOOKUP(Tabla5[[#This Row],[CLAVE]],[2]VENTAS!$F$2:$L$1501,5,0),0)</f>
        <v>0</v>
      </c>
      <c r="CW166">
        <f>IFERROR(VLOOKUP(Tabla5[[#This Row],[CLAVE]],[2]VENTAS!$F$2:$L$1501,6,0),0)</f>
        <v>0</v>
      </c>
      <c r="CX166">
        <f>IFERROR(VLOOKUP(Tabla5[[#This Row],[CLAVE]],[2]VENTAS!$F$2:$L$1501,7,0),0)</f>
        <v>0</v>
      </c>
      <c r="CY166">
        <f>IFERROR(VLOOKUP(Tabla5[[#This Row],[CLAVE]],[2]VENTAS!$F$2:$R$1501,13,0),0)</f>
        <v>0</v>
      </c>
      <c r="CZ166">
        <f>SUM(Tabla5[[#This Row],[VENTA MABE 2 SEMANA NOV]:[VENTAS OTROS 2 SEMANA NOV]])</f>
        <v>3</v>
      </c>
      <c r="DA166" s="46">
        <v>13.09090909090909</v>
      </c>
    </row>
    <row r="167" spans="1:105" hidden="1" x14ac:dyDescent="0.3">
      <c r="A167" t="str">
        <f>CONCATENATE(Tabla5[[#This Row],[TIENDA HMPV]],Tabla5[[#This Row],[LINEA]])</f>
        <v>70 - C.C. SCALAEMPOTRE</v>
      </c>
      <c r="B167" t="s">
        <v>1477</v>
      </c>
      <c r="C167" s="55" t="s">
        <v>643</v>
      </c>
      <c r="D167" s="55" t="s">
        <v>45</v>
      </c>
      <c r="E167" s="55" t="s">
        <v>896</v>
      </c>
      <c r="F167" s="55" t="s">
        <v>1724</v>
      </c>
      <c r="G167" t="s">
        <v>32</v>
      </c>
      <c r="H167" s="42">
        <f>IFERROR(Tabla5[[#This Row],[VENTAS MABE]]/Tabla5[[#This Row],[CUOTA]],0)</f>
        <v>1.9166666666666667</v>
      </c>
      <c r="I167">
        <v>12</v>
      </c>
      <c r="J167">
        <v>23</v>
      </c>
      <c r="K167">
        <v>8</v>
      </c>
      <c r="L167" s="44">
        <v>8</v>
      </c>
      <c r="M167">
        <v>0</v>
      </c>
      <c r="N167">
        <v>0</v>
      </c>
      <c r="O167">
        <v>5</v>
      </c>
      <c r="P167">
        <v>0</v>
      </c>
      <c r="Q167">
        <v>0</v>
      </c>
      <c r="R167">
        <v>21</v>
      </c>
      <c r="S167">
        <v>0</v>
      </c>
      <c r="T167">
        <v>0</v>
      </c>
      <c r="V167" s="42">
        <v>0.39655172413793105</v>
      </c>
      <c r="W167" s="42">
        <f>IFERROR(Tabla5[[#This Row],[TOTAL VENTA 38 SEMANA]]/Tabla5[[#This Row],[VENTA ACUM 38]],0)</f>
        <v>0.39655172413793105</v>
      </c>
      <c r="X167" s="42" t="e">
        <f>VLOOKUP(Tabla5[[#This Row],[CLAVE]],[1]!QMI_5_SEMANA_SEP_22[[CLAVE]:[SHARE CADENA S2]],21,0)</f>
        <v>#REF!</v>
      </c>
      <c r="Y167" s="55" t="s">
        <v>724</v>
      </c>
      <c r="Z167" s="46">
        <f>+Tabla5[[#This Row],[VENTA ACUM 38]]+Tabla5[[#This Row],[venta total 39 acum]]</f>
        <v>70</v>
      </c>
      <c r="AA167" s="46">
        <v>13</v>
      </c>
      <c r="AB167" s="46">
        <v>23</v>
      </c>
      <c r="AC167" s="46">
        <v>58</v>
      </c>
      <c r="AD167" s="46">
        <v>12</v>
      </c>
      <c r="AE167" s="46">
        <v>3</v>
      </c>
      <c r="AF167" s="46">
        <v>12</v>
      </c>
      <c r="AG167" s="46">
        <v>16</v>
      </c>
      <c r="AH167" s="42">
        <f>IFERROR(Tabla5[[#This Row],[VENTAS MABE]]/Tabla5[[#This Row],[VENTAS INDURAMA]],0)</f>
        <v>2.875</v>
      </c>
      <c r="AI167" t="s">
        <v>1675</v>
      </c>
      <c r="AK167" s="42"/>
      <c r="AL167" t="s">
        <v>845</v>
      </c>
      <c r="AM167" s="55" t="s">
        <v>895</v>
      </c>
      <c r="AO167" s="55" t="s">
        <v>429</v>
      </c>
      <c r="AP167">
        <v>25</v>
      </c>
      <c r="AQ167" s="55">
        <v>6</v>
      </c>
      <c r="AR167">
        <v>2</v>
      </c>
      <c r="AS167">
        <v>1</v>
      </c>
      <c r="AT167">
        <v>0</v>
      </c>
      <c r="AU167">
        <v>0</v>
      </c>
      <c r="AV167">
        <v>0</v>
      </c>
      <c r="AW167">
        <v>11</v>
      </c>
      <c r="AX167">
        <f>SUM(Tabla5[[#This Row],[VENTA MABE 1 SEMANA OCT]:[VENTAS OTROS 1 SEMANA OCT]])</f>
        <v>20</v>
      </c>
      <c r="AY167" s="46">
        <v>15.502838605028387</v>
      </c>
      <c r="AZ167" s="55">
        <v>5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4</v>
      </c>
      <c r="BG167">
        <f>SUM(Tabla5[[#This Row],[VENTA MABE 2 SEMANA OCT]:[VENTAS OTROS 2 SEMANA OCT]])</f>
        <v>10</v>
      </c>
      <c r="BH167" t="s">
        <v>798</v>
      </c>
      <c r="BI167" s="55" t="s">
        <v>643</v>
      </c>
      <c r="BJ167">
        <v>38.999999999999993</v>
      </c>
      <c r="BK167" s="55">
        <v>4</v>
      </c>
      <c r="BL167">
        <v>1</v>
      </c>
      <c r="BM167">
        <v>0</v>
      </c>
      <c r="BN167">
        <v>0</v>
      </c>
      <c r="BO167">
        <v>0</v>
      </c>
      <c r="BP167">
        <v>4</v>
      </c>
      <c r="BQ167">
        <v>5</v>
      </c>
      <c r="BR167">
        <f>SUM(Tabla5[[#This Row],[VENTA MABE 3 SEMANA OCT]:[VENTAS OTROS 3 SEMANA OCT]])</f>
        <v>14</v>
      </c>
      <c r="BS167" s="42">
        <v>0.3</v>
      </c>
      <c r="BT167" s="55">
        <v>9</v>
      </c>
      <c r="BU167">
        <v>7</v>
      </c>
      <c r="BV167">
        <v>2</v>
      </c>
      <c r="BW167">
        <v>0</v>
      </c>
      <c r="BX167">
        <v>0</v>
      </c>
      <c r="BY167">
        <v>3</v>
      </c>
      <c r="BZ167">
        <v>11</v>
      </c>
      <c r="CA167">
        <f>SUM(Tabla5[[#This Row],[VENTA MABE 4 SEMANA OCT]:[VENTAS OTROS 4 SEMANA OCT]])</f>
        <v>32</v>
      </c>
      <c r="CB167" t="s">
        <v>1679</v>
      </c>
      <c r="CC167" t="s">
        <v>1679</v>
      </c>
      <c r="CD167" t="s">
        <v>1679</v>
      </c>
      <c r="CE167" t="s">
        <v>1679</v>
      </c>
      <c r="CF167" t="s">
        <v>1679</v>
      </c>
      <c r="CG167" t="s">
        <v>1679</v>
      </c>
      <c r="CH167" t="s">
        <v>1679</v>
      </c>
      <c r="CI1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0.31578947368421051</v>
      </c>
      <c r="CJ167" t="s">
        <v>1702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3</v>
      </c>
      <c r="CR167">
        <f>SUM(Tabla5[[#This Row],[VENTA MABE 1 SEMANA NOV]:[VENTAS OTROS 1 SEMANA NOV]])</f>
        <v>3</v>
      </c>
      <c r="CS167">
        <f>IFERROR(VLOOKUP(Tabla5[[#This Row],[CLAVE]],[2]VENTAS!$F$2:$L$1501,2,0),0)</f>
        <v>5</v>
      </c>
      <c r="CT167">
        <f>IFERROR(VLOOKUP(Tabla5[[#This Row],[CLAVE]],[2]VENTAS!$F$2:$L$1501,3,0),0)</f>
        <v>2</v>
      </c>
      <c r="CU167">
        <f>IFERROR(VLOOKUP(Tabla5[[#This Row],[CLAVE]],[2]VENTAS!$F$2:$L$1501,4,0),0)</f>
        <v>1</v>
      </c>
      <c r="CV167">
        <f>IFERROR(VLOOKUP(Tabla5[[#This Row],[CLAVE]],[2]VENTAS!$F$2:$L$1501,5,0),0)</f>
        <v>0</v>
      </c>
      <c r="CW167">
        <f>IFERROR(VLOOKUP(Tabla5[[#This Row],[CLAVE]],[2]VENTAS!$F$2:$L$1501,6,0),0)</f>
        <v>0</v>
      </c>
      <c r="CX167">
        <f>IFERROR(VLOOKUP(Tabla5[[#This Row],[CLAVE]],[2]VENTAS!$F$2:$L$1501,7,0),0)</f>
        <v>0</v>
      </c>
      <c r="CY167">
        <f>IFERROR(VLOOKUP(Tabla5[[#This Row],[CLAVE]],[2]VENTAS!$F$2:$R$1501,13,0),0)</f>
        <v>8</v>
      </c>
      <c r="CZ167">
        <f>SUM(Tabla5[[#This Row],[VENTA MABE 2 SEMANA NOV]:[VENTAS OTROS 2 SEMANA NOV]])</f>
        <v>16</v>
      </c>
      <c r="DA167" s="46">
        <v>17.445255474452559</v>
      </c>
    </row>
    <row r="168" spans="1:105" hidden="1" x14ac:dyDescent="0.3">
      <c r="A168" t="str">
        <f>CONCATENATE(Tabla5[[#This Row],[TIENDA HMPV]],Tabla5[[#This Row],[LINEA]])</f>
        <v>70 - C.C. SCALAGLOBALES</v>
      </c>
      <c r="B168" t="s">
        <v>1477</v>
      </c>
      <c r="C168" s="55" t="s">
        <v>643</v>
      </c>
      <c r="D168" s="55" t="s">
        <v>45</v>
      </c>
      <c r="E168" s="55" t="s">
        <v>896</v>
      </c>
      <c r="F168" s="55" t="s">
        <v>1724</v>
      </c>
      <c r="G168" t="s">
        <v>27</v>
      </c>
      <c r="H168" s="42">
        <f>IFERROR(Tabla5[[#This Row],[VENTAS MABE]]/Tabla5[[#This Row],[CUOTA]],0)</f>
        <v>0.4</v>
      </c>
      <c r="I168">
        <v>25</v>
      </c>
      <c r="J168">
        <v>10</v>
      </c>
      <c r="K168">
        <v>2</v>
      </c>
      <c r="L168">
        <v>0</v>
      </c>
      <c r="M168">
        <v>0</v>
      </c>
      <c r="N168">
        <v>0</v>
      </c>
      <c r="O168">
        <v>4</v>
      </c>
      <c r="P168">
        <v>0</v>
      </c>
      <c r="Q168">
        <v>0</v>
      </c>
      <c r="R168">
        <v>5</v>
      </c>
      <c r="S168">
        <v>0</v>
      </c>
      <c r="T168">
        <v>0</v>
      </c>
      <c r="V168" s="42">
        <v>0.55555555555555558</v>
      </c>
      <c r="W168" s="42">
        <f>IFERROR(Tabla5[[#This Row],[TOTAL VENTA 38 SEMANA]]/Tabla5[[#This Row],[VENTA ACUM 38]],0)</f>
        <v>0.55555555555555558</v>
      </c>
      <c r="X168" s="42" t="e">
        <f>VLOOKUP(Tabla5[[#This Row],[CLAVE]],[1]!QMI_5_SEMANA_SEP_22[[CLAVE]:[SHARE CADENA S2]],21,0)</f>
        <v>#REF!</v>
      </c>
      <c r="Y168" s="55" t="s">
        <v>724</v>
      </c>
      <c r="Z168" s="46">
        <f>+Tabla5[[#This Row],[VENTA ACUM 38]]+Tabla5[[#This Row],[venta total 39 acum]]</f>
        <v>20</v>
      </c>
      <c r="AA168" s="46">
        <v>9</v>
      </c>
      <c r="AB168" s="46">
        <v>10</v>
      </c>
      <c r="AC168" s="46">
        <v>18</v>
      </c>
      <c r="AD168" s="46">
        <v>2</v>
      </c>
      <c r="AE168" s="46">
        <v>0</v>
      </c>
      <c r="AF168" s="46">
        <v>2</v>
      </c>
      <c r="AG168" s="46">
        <v>9</v>
      </c>
      <c r="AH168" s="42">
        <f>IFERROR(Tabla5[[#This Row],[VENTAS MABE]]/Tabla5[[#This Row],[VENTAS INDURAMA]],0)</f>
        <v>5</v>
      </c>
      <c r="AI168" t="s">
        <v>1675</v>
      </c>
      <c r="AK168" s="42"/>
      <c r="AL168" t="s">
        <v>845</v>
      </c>
      <c r="AM168" s="55" t="s">
        <v>895</v>
      </c>
      <c r="AO168" s="55" t="s">
        <v>429</v>
      </c>
      <c r="AP168">
        <v>9</v>
      </c>
      <c r="AQ168" s="55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>
        <f>SUM(Tabla5[[#This Row],[VENTA MABE 1 SEMANA OCT]:[VENTAS OTROS 1 SEMANA OCT]])</f>
        <v>4</v>
      </c>
      <c r="AY168" s="46">
        <v>18.508854101829954</v>
      </c>
      <c r="AZ168" s="55">
        <v>4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4</v>
      </c>
      <c r="BG168">
        <f>SUM(Tabla5[[#This Row],[VENTA MABE 2 SEMANA OCT]:[VENTAS OTROS 2 SEMANA OCT]])</f>
        <v>8</v>
      </c>
      <c r="BH168" t="s">
        <v>798</v>
      </c>
      <c r="BI168" s="55" t="s">
        <v>643</v>
      </c>
      <c r="BJ168">
        <v>38.999999999999993</v>
      </c>
      <c r="BK168" s="55">
        <v>2</v>
      </c>
      <c r="BL168">
        <v>2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f>SUM(Tabla5[[#This Row],[VENTA MABE 3 SEMANA OCT]:[VENTAS OTROS 3 SEMANA OCT]])</f>
        <v>4</v>
      </c>
      <c r="BS168" s="42">
        <v>0</v>
      </c>
      <c r="BT168" s="55">
        <v>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f>SUM(Tabla5[[#This Row],[VENTA MABE 4 SEMANA OCT]:[VENTAS OTROS 4 SEMANA OCT]])</f>
        <v>2</v>
      </c>
      <c r="CB168" t="s">
        <v>1679</v>
      </c>
      <c r="CC168" t="s">
        <v>1679</v>
      </c>
      <c r="CD168" t="s">
        <v>1679</v>
      </c>
      <c r="CE168" t="s">
        <v>1679</v>
      </c>
      <c r="CF168" t="s">
        <v>1679</v>
      </c>
      <c r="CG168" t="s">
        <v>1679</v>
      </c>
      <c r="CH168" t="s">
        <v>1679</v>
      </c>
      <c r="CI1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68" t="s">
        <v>1703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f>SUM(Tabla5[[#This Row],[VENTA MABE 1 SEMANA NOV]:[VENTAS OTROS 1 SEMANA NOV]])</f>
        <v>1</v>
      </c>
      <c r="CS168">
        <f>IFERROR(VLOOKUP(Tabla5[[#This Row],[CLAVE]],[2]VENTAS!$F$2:$L$1501,2,0),0)</f>
        <v>2</v>
      </c>
      <c r="CT168">
        <f>IFERROR(VLOOKUP(Tabla5[[#This Row],[CLAVE]],[2]VENTAS!$F$2:$L$1501,3,0),0)</f>
        <v>0</v>
      </c>
      <c r="CU168">
        <f>IFERROR(VLOOKUP(Tabla5[[#This Row],[CLAVE]],[2]VENTAS!$F$2:$L$1501,4,0),0)</f>
        <v>0</v>
      </c>
      <c r="CV168">
        <f>IFERROR(VLOOKUP(Tabla5[[#This Row],[CLAVE]],[2]VENTAS!$F$2:$L$1501,5,0),0)</f>
        <v>0</v>
      </c>
      <c r="CW168">
        <f>IFERROR(VLOOKUP(Tabla5[[#This Row],[CLAVE]],[2]VENTAS!$F$2:$L$1501,6,0),0)</f>
        <v>0</v>
      </c>
      <c r="CX168">
        <f>IFERROR(VLOOKUP(Tabla5[[#This Row],[CLAVE]],[2]VENTAS!$F$2:$L$1501,7,0),0)</f>
        <v>2</v>
      </c>
      <c r="CY168">
        <f>IFERROR(VLOOKUP(Tabla5[[#This Row],[CLAVE]],[2]VENTAS!$F$2:$R$1501,13,0),0)</f>
        <v>0</v>
      </c>
      <c r="CZ168">
        <f>SUM(Tabla5[[#This Row],[VENTA MABE 2 SEMANA NOV]:[VENTAS OTROS 2 SEMANA NOV]])</f>
        <v>4</v>
      </c>
      <c r="DA168" s="46">
        <v>22.720177366190548</v>
      </c>
    </row>
    <row r="169" spans="1:105" hidden="1" x14ac:dyDescent="0.3">
      <c r="A169" t="str">
        <f>CONCATENATE(Tabla5[[#This Row],[TIENDA HMPV]],Tabla5[[#This Row],[LINEA]])</f>
        <v>70 - C.C. SCALALAVADO</v>
      </c>
      <c r="B169" t="s">
        <v>1477</v>
      </c>
      <c r="C169" s="55" t="s">
        <v>643</v>
      </c>
      <c r="D169" s="55" t="s">
        <v>45</v>
      </c>
      <c r="E169" s="55" t="s">
        <v>896</v>
      </c>
      <c r="F169" s="55" t="s">
        <v>1724</v>
      </c>
      <c r="G169" t="s">
        <v>28</v>
      </c>
      <c r="H169" s="42">
        <f>IFERROR(Tabla5[[#This Row],[VENTAS MABE]]/Tabla5[[#This Row],[CUOTA]],0)</f>
        <v>0.88888888888888884</v>
      </c>
      <c r="I169">
        <v>27</v>
      </c>
      <c r="J169">
        <v>24</v>
      </c>
      <c r="K169">
        <v>0</v>
      </c>
      <c r="L169" s="44">
        <v>13</v>
      </c>
      <c r="M169">
        <v>25</v>
      </c>
      <c r="N169">
        <v>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V169" s="42">
        <v>0.39344262295081966</v>
      </c>
      <c r="W169" s="42">
        <f>IFERROR(Tabla5[[#This Row],[TOTAL VENTA 38 SEMANA]]/Tabla5[[#This Row],[VENTA ACUM 38]],0)</f>
        <v>0.39344262295081966</v>
      </c>
      <c r="X169" s="42" t="e">
        <f>VLOOKUP(Tabla5[[#This Row],[CLAVE]],[1]!QMI_5_SEMANA_SEP_22[[CLAVE]:[SHARE CADENA S2]],21,0)</f>
        <v>#REF!</v>
      </c>
      <c r="Y169" s="55" t="s">
        <v>724</v>
      </c>
      <c r="Z169" s="46">
        <f>+Tabla5[[#This Row],[VENTA ACUM 38]]+Tabla5[[#This Row],[venta total 39 acum]]</f>
        <v>70</v>
      </c>
      <c r="AA169" s="46">
        <v>12</v>
      </c>
      <c r="AB169" s="46">
        <v>24</v>
      </c>
      <c r="AC169" s="46">
        <v>61</v>
      </c>
      <c r="AD169" s="46">
        <v>9</v>
      </c>
      <c r="AE169" s="46">
        <v>2</v>
      </c>
      <c r="AF169" s="46">
        <v>9</v>
      </c>
      <c r="AG169" s="46">
        <v>14</v>
      </c>
      <c r="AH169" s="42">
        <f>IFERROR(Tabla5[[#This Row],[VENTAS MABE]]/Tabla5[[#This Row],[VENTAS INDURAMA]],0)</f>
        <v>0</v>
      </c>
      <c r="AI169" t="s">
        <v>1675</v>
      </c>
      <c r="AK169" s="42"/>
      <c r="AL169" t="s">
        <v>845</v>
      </c>
      <c r="AM169" s="55" t="s">
        <v>895</v>
      </c>
      <c r="AO169" s="55" t="s">
        <v>429</v>
      </c>
      <c r="AP169">
        <v>28</v>
      </c>
      <c r="AQ169" s="55">
        <v>11</v>
      </c>
      <c r="AR169">
        <v>0</v>
      </c>
      <c r="AS169">
        <v>5</v>
      </c>
      <c r="AT169">
        <v>11</v>
      </c>
      <c r="AU169">
        <v>6</v>
      </c>
      <c r="AV169">
        <v>0</v>
      </c>
      <c r="AW169">
        <v>0</v>
      </c>
      <c r="AX169">
        <f>SUM(Tabla5[[#This Row],[VENTA MABE 1 SEMANA OCT]:[VENTAS OTROS 1 SEMANA OCT]])</f>
        <v>33</v>
      </c>
      <c r="AY169" s="46">
        <v>21.343999999999998</v>
      </c>
      <c r="AZ169" s="55">
        <v>4</v>
      </c>
      <c r="BA169">
        <v>0</v>
      </c>
      <c r="BB169">
        <v>7</v>
      </c>
      <c r="BC169">
        <v>6</v>
      </c>
      <c r="BD169">
        <v>3</v>
      </c>
      <c r="BE169">
        <v>1</v>
      </c>
      <c r="BF169">
        <v>0</v>
      </c>
      <c r="BG169">
        <f>SUM(Tabla5[[#This Row],[VENTA MABE 2 SEMANA OCT]:[VENTAS OTROS 2 SEMANA OCT]])</f>
        <v>21</v>
      </c>
      <c r="BH169" t="s">
        <v>798</v>
      </c>
      <c r="BI169" s="55" t="s">
        <v>643</v>
      </c>
      <c r="BJ169">
        <v>38.999999999999993</v>
      </c>
      <c r="BK169" s="55">
        <v>2</v>
      </c>
      <c r="BL169">
        <v>0</v>
      </c>
      <c r="BM169">
        <v>2</v>
      </c>
      <c r="BN169">
        <v>4</v>
      </c>
      <c r="BO169">
        <v>0</v>
      </c>
      <c r="BP169">
        <v>1</v>
      </c>
      <c r="BQ169">
        <v>0</v>
      </c>
      <c r="BR169">
        <f>SUM(Tabla5[[#This Row],[VENTA MABE 3 SEMANA OCT]:[VENTAS OTROS 3 SEMANA OCT]])</f>
        <v>9</v>
      </c>
      <c r="BS169" s="42">
        <v>0.25</v>
      </c>
      <c r="BT169" s="55">
        <v>10</v>
      </c>
      <c r="BU169">
        <v>0</v>
      </c>
      <c r="BV169">
        <v>2</v>
      </c>
      <c r="BW169">
        <v>4</v>
      </c>
      <c r="BX169">
        <v>6</v>
      </c>
      <c r="BY169">
        <v>0</v>
      </c>
      <c r="BZ169">
        <v>0</v>
      </c>
      <c r="CA169">
        <f>SUM(Tabla5[[#This Row],[VENTA MABE 4 SEMANA OCT]:[VENTAS OTROS 4 SEMANA OCT]])</f>
        <v>22</v>
      </c>
      <c r="CF169" t="s">
        <v>1695</v>
      </c>
      <c r="CI1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0.31764705882352939</v>
      </c>
      <c r="CJ169" t="s">
        <v>1701</v>
      </c>
      <c r="CK169">
        <v>5</v>
      </c>
      <c r="CL169">
        <v>0</v>
      </c>
      <c r="CM169">
        <v>3</v>
      </c>
      <c r="CN169">
        <v>2</v>
      </c>
      <c r="CO169">
        <v>2</v>
      </c>
      <c r="CP169">
        <v>0</v>
      </c>
      <c r="CQ169">
        <v>0</v>
      </c>
      <c r="CR169">
        <f>SUM(Tabla5[[#This Row],[VENTA MABE 1 SEMANA NOV]:[VENTAS OTROS 1 SEMANA NOV]])</f>
        <v>12</v>
      </c>
      <c r="CS169">
        <f>IFERROR(VLOOKUP(Tabla5[[#This Row],[CLAVE]],[2]VENTAS!$F$2:$L$1501,2,0),0)</f>
        <v>4</v>
      </c>
      <c r="CT169">
        <f>IFERROR(VLOOKUP(Tabla5[[#This Row],[CLAVE]],[2]VENTAS!$F$2:$L$1501,3,0),0)</f>
        <v>0</v>
      </c>
      <c r="CU169">
        <f>IFERROR(VLOOKUP(Tabla5[[#This Row],[CLAVE]],[2]VENTAS!$F$2:$L$1501,4,0),0)</f>
        <v>6</v>
      </c>
      <c r="CV169">
        <f>IFERROR(VLOOKUP(Tabla5[[#This Row],[CLAVE]],[2]VENTAS!$F$2:$L$1501,5,0),0)</f>
        <v>3</v>
      </c>
      <c r="CW169">
        <f>IFERROR(VLOOKUP(Tabla5[[#This Row],[CLAVE]],[2]VENTAS!$F$2:$L$1501,6,0),0)</f>
        <v>0</v>
      </c>
      <c r="CX169">
        <f>IFERROR(VLOOKUP(Tabla5[[#This Row],[CLAVE]],[2]VENTAS!$F$2:$L$1501,7,0),0)</f>
        <v>2</v>
      </c>
      <c r="CY169">
        <f>IFERROR(VLOOKUP(Tabla5[[#This Row],[CLAVE]],[2]VENTAS!$F$2:$R$1501,13,0),0)</f>
        <v>0</v>
      </c>
      <c r="CZ169">
        <f>SUM(Tabla5[[#This Row],[VENTA MABE 2 SEMANA NOV]:[VENTAS OTROS 2 SEMANA NOV]])</f>
        <v>15</v>
      </c>
      <c r="DA169" s="46">
        <v>38.975999999999999</v>
      </c>
    </row>
    <row r="170" spans="1:105" hidden="1" x14ac:dyDescent="0.3">
      <c r="A170" t="str">
        <f>CONCATENATE(Tabla5[[#This Row],[TIENDA HMPV]],Tabla5[[#This Row],[LINEA]])</f>
        <v>70 - C.C. SCALAREFRIGERACIÓN</v>
      </c>
      <c r="B170" t="s">
        <v>1477</v>
      </c>
      <c r="C170" s="55" t="s">
        <v>643</v>
      </c>
      <c r="D170" s="55" t="s">
        <v>45</v>
      </c>
      <c r="E170" s="55" t="s">
        <v>896</v>
      </c>
      <c r="F170" s="55" t="s">
        <v>1724</v>
      </c>
      <c r="G170" t="s">
        <v>29</v>
      </c>
      <c r="H170" s="42">
        <f>IFERROR(Tabla5[[#This Row],[VENTAS MABE]]/Tabla5[[#This Row],[CUOTA]],0)</f>
        <v>0.45</v>
      </c>
      <c r="I170">
        <v>20</v>
      </c>
      <c r="J170">
        <v>9</v>
      </c>
      <c r="K170">
        <v>4</v>
      </c>
      <c r="L170">
        <v>2</v>
      </c>
      <c r="M170">
        <v>13</v>
      </c>
      <c r="N170">
        <v>4</v>
      </c>
      <c r="O170">
        <v>9</v>
      </c>
      <c r="P170">
        <v>0</v>
      </c>
      <c r="Q170">
        <v>0</v>
      </c>
      <c r="R170">
        <v>1</v>
      </c>
      <c r="S170">
        <v>0</v>
      </c>
      <c r="T170">
        <v>0</v>
      </c>
      <c r="V170" s="42">
        <v>0.28125</v>
      </c>
      <c r="W170" s="42">
        <f>IFERROR(Tabla5[[#This Row],[TOTAL VENTA 38 SEMANA]]/Tabla5[[#This Row],[VENTA ACUM 38]],0)</f>
        <v>0.28125</v>
      </c>
      <c r="X170" s="42" t="e">
        <f>VLOOKUP(Tabla5[[#This Row],[CLAVE]],[1]!QMI_5_SEMANA_SEP_22[[CLAVE]:[SHARE CADENA S2]],21,0)</f>
        <v>#REF!</v>
      </c>
      <c r="Y170" s="55" t="s">
        <v>724</v>
      </c>
      <c r="Z170" s="46">
        <f>+Tabla5[[#This Row],[VENTA ACUM 38]]+Tabla5[[#This Row],[venta total 39 acum]]</f>
        <v>40</v>
      </c>
      <c r="AA170" s="46">
        <v>4</v>
      </c>
      <c r="AB170" s="46">
        <v>9</v>
      </c>
      <c r="AC170" s="46">
        <v>32</v>
      </c>
      <c r="AD170" s="46">
        <v>8</v>
      </c>
      <c r="AE170" s="46">
        <v>3</v>
      </c>
      <c r="AF170" s="46">
        <v>8</v>
      </c>
      <c r="AG170" s="46">
        <v>7</v>
      </c>
      <c r="AH170" s="42">
        <f>IFERROR(Tabla5[[#This Row],[VENTAS MABE]]/Tabla5[[#This Row],[VENTAS INDURAMA]],0)</f>
        <v>2.25</v>
      </c>
      <c r="AI170" t="s">
        <v>1675</v>
      </c>
      <c r="AK170" s="42"/>
      <c r="AL170" t="s">
        <v>845</v>
      </c>
      <c r="AM170" s="55" t="s">
        <v>895</v>
      </c>
      <c r="AO170" s="55" t="s">
        <v>429</v>
      </c>
      <c r="AP170">
        <v>18</v>
      </c>
      <c r="AQ170" s="55">
        <v>7</v>
      </c>
      <c r="AR170">
        <v>0</v>
      </c>
      <c r="AS170">
        <v>1</v>
      </c>
      <c r="AT170">
        <v>8</v>
      </c>
      <c r="AU170">
        <v>1</v>
      </c>
      <c r="AV170">
        <v>1</v>
      </c>
      <c r="AW170">
        <v>0</v>
      </c>
      <c r="AX170">
        <f>SUM(Tabla5[[#This Row],[VENTA MABE 1 SEMANA OCT]:[VENTAS OTROS 1 SEMANA OCT]])</f>
        <v>18</v>
      </c>
      <c r="AY170" s="46">
        <v>16.838509316770189</v>
      </c>
      <c r="AZ170" s="55">
        <v>3</v>
      </c>
      <c r="BA170">
        <v>2</v>
      </c>
      <c r="BB170">
        <v>0</v>
      </c>
      <c r="BC170">
        <v>3</v>
      </c>
      <c r="BD170">
        <v>1</v>
      </c>
      <c r="BE170">
        <v>1</v>
      </c>
      <c r="BF170">
        <v>1</v>
      </c>
      <c r="BG170">
        <f>SUM(Tabla5[[#This Row],[VENTA MABE 2 SEMANA OCT]:[VENTAS OTROS 2 SEMANA OCT]])</f>
        <v>11</v>
      </c>
      <c r="BH170" t="s">
        <v>798</v>
      </c>
      <c r="BI170" s="55" t="s">
        <v>643</v>
      </c>
      <c r="BJ170">
        <v>38.999999999999993</v>
      </c>
      <c r="BK170" s="55">
        <v>4</v>
      </c>
      <c r="BL170">
        <v>1</v>
      </c>
      <c r="BM170">
        <v>0</v>
      </c>
      <c r="BN170">
        <v>2</v>
      </c>
      <c r="BO170">
        <v>1</v>
      </c>
      <c r="BP170">
        <v>0</v>
      </c>
      <c r="BQ170">
        <v>1</v>
      </c>
      <c r="BR170">
        <f>SUM(Tabla5[[#This Row],[VENTA MABE 3 SEMANA OCT]:[VENTAS OTROS 3 SEMANA OCT]])</f>
        <v>9</v>
      </c>
      <c r="BS170" s="42">
        <v>0.4</v>
      </c>
      <c r="BT170" s="55">
        <v>9</v>
      </c>
      <c r="BU170">
        <v>2</v>
      </c>
      <c r="BV170">
        <v>1</v>
      </c>
      <c r="BW170">
        <v>3</v>
      </c>
      <c r="BX170">
        <v>0</v>
      </c>
      <c r="BY170">
        <v>1</v>
      </c>
      <c r="BZ170">
        <v>1</v>
      </c>
      <c r="CA170">
        <f>SUM(Tabla5[[#This Row],[VENTA MABE 4 SEMANA OCT]:[VENTAS OTROS 4 SEMANA OCT]])</f>
        <v>17</v>
      </c>
      <c r="CB170" t="s">
        <v>1679</v>
      </c>
      <c r="CC170" t="s">
        <v>1679</v>
      </c>
      <c r="CD170" t="s">
        <v>1679</v>
      </c>
      <c r="CE170" t="s">
        <v>1679</v>
      </c>
      <c r="CF170" t="s">
        <v>1679</v>
      </c>
      <c r="CG170" t="s">
        <v>1679</v>
      </c>
      <c r="CH170" t="s">
        <v>1679</v>
      </c>
      <c r="CI1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0.41818181818181815</v>
      </c>
      <c r="CJ170" t="s">
        <v>1702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0</v>
      </c>
      <c r="CQ170">
        <v>0</v>
      </c>
      <c r="CR170">
        <f>SUM(Tabla5[[#This Row],[VENTA MABE 1 SEMANA NOV]:[VENTAS OTROS 1 SEMANA NOV]])</f>
        <v>4</v>
      </c>
      <c r="CS170">
        <f>IFERROR(VLOOKUP(Tabla5[[#This Row],[CLAVE]],[2]VENTAS!$F$2:$L$1501,2,0),0)</f>
        <v>3</v>
      </c>
      <c r="CT170">
        <f>IFERROR(VLOOKUP(Tabla5[[#This Row],[CLAVE]],[2]VENTAS!$F$2:$L$1501,3,0),0)</f>
        <v>0</v>
      </c>
      <c r="CU170">
        <f>IFERROR(VLOOKUP(Tabla5[[#This Row],[CLAVE]],[2]VENTAS!$F$2:$L$1501,4,0),0)</f>
        <v>0</v>
      </c>
      <c r="CV170">
        <f>IFERROR(VLOOKUP(Tabla5[[#This Row],[CLAVE]],[2]VENTAS!$F$2:$L$1501,5,0),0)</f>
        <v>1</v>
      </c>
      <c r="CW170">
        <f>IFERROR(VLOOKUP(Tabla5[[#This Row],[CLAVE]],[2]VENTAS!$F$2:$L$1501,6,0),0)</f>
        <v>0</v>
      </c>
      <c r="CX170">
        <f>IFERROR(VLOOKUP(Tabla5[[#This Row],[CLAVE]],[2]VENTAS!$F$2:$L$1501,7,0),0)</f>
        <v>2</v>
      </c>
      <c r="CY170">
        <f>IFERROR(VLOOKUP(Tabla5[[#This Row],[CLAVE]],[2]VENTAS!$F$2:$R$1501,13,0),0)</f>
        <v>1</v>
      </c>
      <c r="CZ170">
        <f>SUM(Tabla5[[#This Row],[VENTA MABE 2 SEMANA NOV]:[VENTAS OTROS 2 SEMANA NOV]])</f>
        <v>7</v>
      </c>
      <c r="DA170" s="46">
        <v>18.76629650542694</v>
      </c>
    </row>
    <row r="171" spans="1:105" hidden="1" x14ac:dyDescent="0.3">
      <c r="A171" t="str">
        <f>CONCATENATE(Tabla5[[#This Row],[TIENDA HMPV]],Tabla5[[#This Row],[LINEA]])</f>
        <v>94322 - JAPON IBARRA 2COCINAS</v>
      </c>
      <c r="B171" t="s">
        <v>81</v>
      </c>
      <c r="C171" s="55" t="s">
        <v>82</v>
      </c>
      <c r="D171" s="55" t="s">
        <v>41</v>
      </c>
      <c r="E171" s="55" t="s">
        <v>85</v>
      </c>
      <c r="F171" s="55" t="s">
        <v>1724</v>
      </c>
      <c r="G171" t="s">
        <v>26</v>
      </c>
      <c r="H171" s="42">
        <f>IFERROR(Tabla5[[#This Row],[VENTAS MABE]]/Tabla5[[#This Row],[CUOTA]],0)</f>
        <v>0.4</v>
      </c>
      <c r="I171">
        <v>5</v>
      </c>
      <c r="J171">
        <v>2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V171" s="42">
        <v>0.66666666666666663</v>
      </c>
      <c r="W171" s="42">
        <f>IFERROR(Tabla5[[#This Row],[TOTAL VENTA 38 SEMANA]]/Tabla5[[#This Row],[VENTA ACUM 38]],0)</f>
        <v>0.66666666666666663</v>
      </c>
      <c r="X171" s="42" t="e">
        <f>VLOOKUP(Tabla5[[#This Row],[CLAVE]],[1]!QMI_5_SEMANA_SEP_22[[CLAVE]:[SHARE CADENA S2]],21,0)</f>
        <v>#REF!</v>
      </c>
      <c r="Y171" s="55" t="s">
        <v>734</v>
      </c>
      <c r="Z171" s="46">
        <f>+Tabla5[[#This Row],[VENTA ACUM 38]]+Tabla5[[#This Row],[venta total 39 acum]]</f>
        <v>3</v>
      </c>
      <c r="AA171" s="46">
        <v>1</v>
      </c>
      <c r="AB171" s="46">
        <v>2</v>
      </c>
      <c r="AC171" s="46">
        <v>3</v>
      </c>
      <c r="AD171" s="46">
        <v>0</v>
      </c>
      <c r="AE171" s="46">
        <v>0</v>
      </c>
      <c r="AF171" s="46">
        <v>0</v>
      </c>
      <c r="AG171" s="46">
        <v>1</v>
      </c>
      <c r="AH171" s="42">
        <f>IFERROR(Tabla5[[#This Row],[VENTAS MABE]]/Tabla5[[#This Row],[VENTAS INDURAMA]],0)</f>
        <v>2</v>
      </c>
      <c r="AI171" t="s">
        <v>1677</v>
      </c>
      <c r="AK171" s="42"/>
      <c r="AL171" t="s">
        <v>727</v>
      </c>
      <c r="AM171" s="55" t="s">
        <v>939</v>
      </c>
      <c r="AO171" s="55" t="s">
        <v>460</v>
      </c>
      <c r="AP171">
        <v>2</v>
      </c>
      <c r="AQ171" s="55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f>SUM(Tabla5[[#This Row],[VENTA MABE 1 SEMANA OCT]:[VENTAS OTROS 1 SEMANA OCT]])</f>
        <v>1</v>
      </c>
      <c r="AY171" s="46">
        <v>2</v>
      </c>
      <c r="AZ171" s="55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f>SUM(Tabla5[[#This Row],[VENTA MABE 2 SEMANA OCT]:[VENTAS OTROS 2 SEMANA OCT]])</f>
        <v>0</v>
      </c>
      <c r="BH171" t="s">
        <v>885</v>
      </c>
      <c r="BI171" s="55" t="s">
        <v>82</v>
      </c>
      <c r="BJ171">
        <v>2.0000000000000009</v>
      </c>
      <c r="BK171" s="55">
        <v>0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f>SUM(Tabla5[[#This Row],[VENTA MABE 3 SEMANA OCT]:[VENTAS OTROS 3 SEMANA OCT]])</f>
        <v>1</v>
      </c>
      <c r="BS171" s="42">
        <v>0.5</v>
      </c>
      <c r="BT171" s="55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f>SUM(Tabla5[[#This Row],[VENTA MABE 4 SEMANA OCT]:[VENTAS OTROS 4 SEMANA OCT]])</f>
        <v>1</v>
      </c>
      <c r="CI1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71" s="66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SUM(Tabla5[[#This Row],[VENTA MABE 1 SEMANA NOV]:[VENTAS OTROS 1 SEMANA NOV]])</f>
        <v>0</v>
      </c>
      <c r="CS171">
        <f>IFERROR(VLOOKUP(Tabla5[[#This Row],[CLAVE]],[2]VENTAS!$F$2:$L$1501,2,0),0)</f>
        <v>0</v>
      </c>
      <c r="CT171">
        <f>IFERROR(VLOOKUP(Tabla5[[#This Row],[CLAVE]],[2]VENTAS!$F$2:$L$1501,3,0),0)</f>
        <v>0</v>
      </c>
      <c r="CU171">
        <f>IFERROR(VLOOKUP(Tabla5[[#This Row],[CLAVE]],[2]VENTAS!$F$2:$L$1501,4,0),0)</f>
        <v>0</v>
      </c>
      <c r="CV171">
        <f>IFERROR(VLOOKUP(Tabla5[[#This Row],[CLAVE]],[2]VENTAS!$F$2:$L$1501,5,0),0)</f>
        <v>0</v>
      </c>
      <c r="CW171">
        <f>IFERROR(VLOOKUP(Tabla5[[#This Row],[CLAVE]],[2]VENTAS!$F$2:$L$1501,6,0),0)</f>
        <v>0</v>
      </c>
      <c r="CX171">
        <f>IFERROR(VLOOKUP(Tabla5[[#This Row],[CLAVE]],[2]VENTAS!$F$2:$L$1501,7,0),0)</f>
        <v>0</v>
      </c>
      <c r="CY171">
        <f>IFERROR(VLOOKUP(Tabla5[[#This Row],[CLAVE]],[2]VENTAS!$F$2:$R$1501,13,0),0)</f>
        <v>0</v>
      </c>
      <c r="CZ171">
        <f>SUM(Tabla5[[#This Row],[VENTA MABE 2 SEMANA NOV]:[VENTAS OTROS 2 SEMANA NOV]])</f>
        <v>0</v>
      </c>
      <c r="DA171" s="46">
        <v>3.0108522612788322</v>
      </c>
    </row>
    <row r="172" spans="1:105" hidden="1" x14ac:dyDescent="0.3">
      <c r="A172" t="str">
        <f>CONCATENATE(Tabla5[[#This Row],[TIENDA HMPV]],Tabla5[[#This Row],[LINEA]])</f>
        <v>94322 - JAPON IBARRA 2GLOBALES</v>
      </c>
      <c r="B172" t="s">
        <v>81</v>
      </c>
      <c r="C172" s="55" t="s">
        <v>82</v>
      </c>
      <c r="D172" s="55" t="s">
        <v>41</v>
      </c>
      <c r="E172" s="55" t="s">
        <v>85</v>
      </c>
      <c r="F172" s="55" t="s">
        <v>1724</v>
      </c>
      <c r="G172" t="s">
        <v>27</v>
      </c>
      <c r="H172" s="42">
        <f>IFERROR(Tabla5[[#This Row],[VENTAS MABE]]/Tabla5[[#This Row],[CUOTA]],0)</f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V172" s="42">
        <v>1</v>
      </c>
      <c r="W172" s="42">
        <f>IFERROR(Tabla5[[#This Row],[TOTAL VENTA 38 SEMANA]]/Tabla5[[#This Row],[VENTA ACUM 38]],0)</f>
        <v>1</v>
      </c>
      <c r="X172" s="42" t="e">
        <f>VLOOKUP(Tabla5[[#This Row],[CLAVE]],[1]!QMI_5_SEMANA_SEP_22[[CLAVE]:[SHARE CADENA S2]],21,0)</f>
        <v>#REF!</v>
      </c>
      <c r="Y172" s="55" t="s">
        <v>734</v>
      </c>
      <c r="Z172" s="46">
        <f>+Tabla5[[#This Row],[VENTA ACUM 38]]+Tabla5[[#This Row],[venta total 39 acum]]</f>
        <v>1</v>
      </c>
      <c r="AA172" s="46">
        <v>0</v>
      </c>
      <c r="AB172" s="46">
        <v>1</v>
      </c>
      <c r="AC172" s="46">
        <v>1</v>
      </c>
      <c r="AD172" s="46">
        <v>0</v>
      </c>
      <c r="AE172" s="46">
        <v>0</v>
      </c>
      <c r="AF172" s="46">
        <v>0</v>
      </c>
      <c r="AG172" s="46">
        <v>0</v>
      </c>
      <c r="AH172" s="42">
        <f>IFERROR(Tabla5[[#This Row],[VENTAS MABE]]/Tabla5[[#This Row],[VENTAS INDURAMA]],0)</f>
        <v>0</v>
      </c>
      <c r="AI172" t="s">
        <v>1677</v>
      </c>
      <c r="AK172" s="42"/>
      <c r="AL172" t="s">
        <v>727</v>
      </c>
      <c r="AM172" s="55" t="s">
        <v>939</v>
      </c>
      <c r="AO172" s="55" t="s">
        <v>460</v>
      </c>
      <c r="AP172">
        <v>0</v>
      </c>
      <c r="AQ172" s="55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f>SUM(Tabla5[[#This Row],[VENTA MABE 1 SEMANA OCT]:[VENTAS OTROS 1 SEMANA OCT]])</f>
        <v>0</v>
      </c>
      <c r="AY172" s="46">
        <v>0</v>
      </c>
      <c r="AZ172" s="55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f>SUM(Tabla5[[#This Row],[VENTA MABE 2 SEMANA OCT]:[VENTAS OTROS 2 SEMANA OCT]])</f>
        <v>0</v>
      </c>
      <c r="BH172" t="s">
        <v>885</v>
      </c>
      <c r="BI172" s="55" t="s">
        <v>82</v>
      </c>
      <c r="BJ172">
        <v>2.0000000000000009</v>
      </c>
      <c r="BK172" s="55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f>SUM(Tabla5[[#This Row],[VENTA MABE 3 SEMANA OCT]:[VENTAS OTROS 3 SEMANA OCT]])</f>
        <v>0</v>
      </c>
      <c r="BS172" s="42">
        <v>0</v>
      </c>
      <c r="BT172" s="55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f>SUM(Tabla5[[#This Row],[VENTA MABE 4 SEMANA OCT]:[VENTAS OTROS 4 SEMANA OCT]])</f>
        <v>0</v>
      </c>
      <c r="CI1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72" s="66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SUM(Tabla5[[#This Row],[VENTA MABE 1 SEMANA NOV]:[VENTAS OTROS 1 SEMANA NOV]])</f>
        <v>0</v>
      </c>
      <c r="CS172">
        <f>IFERROR(VLOOKUP(Tabla5[[#This Row],[CLAVE]],[2]VENTAS!$F$2:$L$1501,2,0),0)</f>
        <v>0</v>
      </c>
      <c r="CT172">
        <f>IFERROR(VLOOKUP(Tabla5[[#This Row],[CLAVE]],[2]VENTAS!$F$2:$L$1501,3,0),0)</f>
        <v>0</v>
      </c>
      <c r="CU172">
        <f>IFERROR(VLOOKUP(Tabla5[[#This Row],[CLAVE]],[2]VENTAS!$F$2:$L$1501,4,0),0)</f>
        <v>0</v>
      </c>
      <c r="CV172">
        <f>IFERROR(VLOOKUP(Tabla5[[#This Row],[CLAVE]],[2]VENTAS!$F$2:$L$1501,5,0),0)</f>
        <v>0</v>
      </c>
      <c r="CW172">
        <f>IFERROR(VLOOKUP(Tabla5[[#This Row],[CLAVE]],[2]VENTAS!$F$2:$L$1501,6,0),0)</f>
        <v>0</v>
      </c>
      <c r="CX172">
        <f>IFERROR(VLOOKUP(Tabla5[[#This Row],[CLAVE]],[2]VENTAS!$F$2:$L$1501,7,0),0)</f>
        <v>0</v>
      </c>
      <c r="CY172">
        <f>IFERROR(VLOOKUP(Tabla5[[#This Row],[CLAVE]],[2]VENTAS!$F$2:$R$1501,13,0),0)</f>
        <v>0</v>
      </c>
      <c r="CZ172">
        <f>SUM(Tabla5[[#This Row],[VENTA MABE 2 SEMANA NOV]:[VENTAS OTROS 2 SEMANA NOV]])</f>
        <v>0</v>
      </c>
      <c r="DA172" s="46">
        <v>0</v>
      </c>
    </row>
    <row r="173" spans="1:105" hidden="1" x14ac:dyDescent="0.3">
      <c r="A173" t="str">
        <f>CONCATENATE(Tabla5[[#This Row],[TIENDA HMPV]],Tabla5[[#This Row],[LINEA]])</f>
        <v>94322 - JAPON IBARRA 2LAVADO</v>
      </c>
      <c r="B173" t="s">
        <v>81</v>
      </c>
      <c r="C173" s="55" t="s">
        <v>82</v>
      </c>
      <c r="D173" s="55" t="s">
        <v>41</v>
      </c>
      <c r="E173" s="55" t="s">
        <v>85</v>
      </c>
      <c r="F173" s="55" t="s">
        <v>1724</v>
      </c>
      <c r="G173" t="s">
        <v>28</v>
      </c>
      <c r="H173" s="42">
        <f>IFERROR(Tabla5[[#This Row],[VENTAS MABE]]/Tabla5[[#This Row],[CUOTA]],0)</f>
        <v>0</v>
      </c>
      <c r="I173">
        <v>0</v>
      </c>
      <c r="J173">
        <v>0</v>
      </c>
      <c r="K173">
        <v>0</v>
      </c>
      <c r="L173">
        <v>0</v>
      </c>
      <c r="M173">
        <v>2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V173" s="42">
        <v>0</v>
      </c>
      <c r="W173" s="42">
        <f>IFERROR(Tabla5[[#This Row],[TOTAL VENTA 38 SEMANA]]/Tabla5[[#This Row],[VENTA ACUM 38]],0)</f>
        <v>0</v>
      </c>
      <c r="X173" s="42" t="e">
        <f>VLOOKUP(Tabla5[[#This Row],[CLAVE]],[1]!QMI_5_SEMANA_SEP_22[[CLAVE]:[SHARE CADENA S2]],21,0)</f>
        <v>#REF!</v>
      </c>
      <c r="Y173" s="55" t="s">
        <v>734</v>
      </c>
      <c r="Z173" s="46">
        <f>+Tabla5[[#This Row],[VENTA ACUM 38]]+Tabla5[[#This Row],[venta total 39 acum]]</f>
        <v>3</v>
      </c>
      <c r="AA173" s="46">
        <v>0</v>
      </c>
      <c r="AB173" s="46">
        <v>0</v>
      </c>
      <c r="AC173" s="46">
        <v>2</v>
      </c>
      <c r="AD173" s="46">
        <v>1</v>
      </c>
      <c r="AE173" s="46">
        <v>0</v>
      </c>
      <c r="AF173" s="46">
        <v>1</v>
      </c>
      <c r="AG173" s="46">
        <v>0</v>
      </c>
      <c r="AH173" s="42">
        <f>IFERROR(Tabla5[[#This Row],[VENTAS MABE]]/Tabla5[[#This Row],[VENTAS INDURAMA]],0)</f>
        <v>0</v>
      </c>
      <c r="AI173" t="s">
        <v>1677</v>
      </c>
      <c r="AK173" s="42"/>
      <c r="AL173" t="s">
        <v>727</v>
      </c>
      <c r="AM173" s="55" t="s">
        <v>939</v>
      </c>
      <c r="AO173" s="55" t="s">
        <v>460</v>
      </c>
      <c r="AP173">
        <v>1</v>
      </c>
      <c r="AQ173" s="55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f>SUM(Tabla5[[#This Row],[VENTA MABE 1 SEMANA OCT]:[VENTAS OTROS 1 SEMANA OCT]])</f>
        <v>1</v>
      </c>
      <c r="AY173" s="46">
        <v>0</v>
      </c>
      <c r="AZ173" s="55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f>SUM(Tabla5[[#This Row],[VENTA MABE 2 SEMANA OCT]:[VENTAS OTROS 2 SEMANA OCT]])</f>
        <v>1</v>
      </c>
      <c r="BH173" t="s">
        <v>885</v>
      </c>
      <c r="BI173" s="55" t="s">
        <v>82</v>
      </c>
      <c r="BJ173">
        <v>2.0000000000000009</v>
      </c>
      <c r="BK173" s="55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f>SUM(Tabla5[[#This Row],[VENTA MABE 3 SEMANA OCT]:[VENTAS OTROS 3 SEMANA OCT]])</f>
        <v>1</v>
      </c>
      <c r="BS173" s="42">
        <v>0</v>
      </c>
      <c r="BT173" s="55">
        <v>0</v>
      </c>
      <c r="BU173">
        <v>0</v>
      </c>
      <c r="BV173">
        <v>0</v>
      </c>
      <c r="BW173">
        <v>1</v>
      </c>
      <c r="BX173">
        <v>0</v>
      </c>
      <c r="BY173">
        <v>0</v>
      </c>
      <c r="BZ173">
        <v>0</v>
      </c>
      <c r="CA173">
        <f>SUM(Tabla5[[#This Row],[VENTA MABE 4 SEMANA OCT]:[VENTAS OTROS 4 SEMANA OCT]])</f>
        <v>1</v>
      </c>
      <c r="CI1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73" s="66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SUM(Tabla5[[#This Row],[VENTA MABE 1 SEMANA NOV]:[VENTAS OTROS 1 SEMANA NOV]])</f>
        <v>0</v>
      </c>
      <c r="CS173">
        <f>IFERROR(VLOOKUP(Tabla5[[#This Row],[CLAVE]],[2]VENTAS!$F$2:$L$1501,2,0),0)</f>
        <v>0</v>
      </c>
      <c r="CT173">
        <f>IFERROR(VLOOKUP(Tabla5[[#This Row],[CLAVE]],[2]VENTAS!$F$2:$L$1501,3,0),0)</f>
        <v>0</v>
      </c>
      <c r="CU173">
        <f>IFERROR(VLOOKUP(Tabla5[[#This Row],[CLAVE]],[2]VENTAS!$F$2:$L$1501,4,0),0)</f>
        <v>0</v>
      </c>
      <c r="CV173">
        <f>IFERROR(VLOOKUP(Tabla5[[#This Row],[CLAVE]],[2]VENTAS!$F$2:$L$1501,5,0),0)</f>
        <v>0</v>
      </c>
      <c r="CW173">
        <f>IFERROR(VLOOKUP(Tabla5[[#This Row],[CLAVE]],[2]VENTAS!$F$2:$L$1501,6,0),0)</f>
        <v>0</v>
      </c>
      <c r="CX173">
        <f>IFERROR(VLOOKUP(Tabla5[[#This Row],[CLAVE]],[2]VENTAS!$F$2:$L$1501,7,0),0)</f>
        <v>0</v>
      </c>
      <c r="CY173">
        <f>IFERROR(VLOOKUP(Tabla5[[#This Row],[CLAVE]],[2]VENTAS!$F$2:$R$1501,13,0),0)</f>
        <v>0</v>
      </c>
      <c r="CZ173">
        <f>SUM(Tabla5[[#This Row],[VENTA MABE 2 SEMANA NOV]:[VENTAS OTROS 2 SEMANA NOV]])</f>
        <v>0</v>
      </c>
      <c r="DA173" s="46">
        <v>0</v>
      </c>
    </row>
    <row r="174" spans="1:105" hidden="1" x14ac:dyDescent="0.3">
      <c r="A174" t="str">
        <f>CONCATENATE(Tabla5[[#This Row],[TIENDA HMPV]],Tabla5[[#This Row],[LINEA]])</f>
        <v>94322 - JAPON IBARRA 2REFRIGERACIÓN</v>
      </c>
      <c r="B174" t="s">
        <v>81</v>
      </c>
      <c r="C174" s="55" t="s">
        <v>82</v>
      </c>
      <c r="D174" s="55" t="s">
        <v>41</v>
      </c>
      <c r="E174" s="55" t="s">
        <v>85</v>
      </c>
      <c r="F174" s="55" t="s">
        <v>1724</v>
      </c>
      <c r="G174" t="s">
        <v>29</v>
      </c>
      <c r="H174" s="42">
        <f>IFERROR(Tabla5[[#This Row],[VENTAS MABE]]/Tabla5[[#This Row],[CUOTA]],0)</f>
        <v>1</v>
      </c>
      <c r="I174">
        <v>1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V174" s="42">
        <v>0.5</v>
      </c>
      <c r="W174" s="42">
        <f>IFERROR(Tabla5[[#This Row],[TOTAL VENTA 38 SEMANA]]/Tabla5[[#This Row],[VENTA ACUM 38]],0)</f>
        <v>0.5</v>
      </c>
      <c r="X174" s="42" t="e">
        <f>VLOOKUP(Tabla5[[#This Row],[CLAVE]],[1]!QMI_5_SEMANA_SEP_22[[CLAVE]:[SHARE CADENA S2]],21,0)</f>
        <v>#REF!</v>
      </c>
      <c r="Y174" s="55" t="s">
        <v>734</v>
      </c>
      <c r="Z174" s="46">
        <f>+Tabla5[[#This Row],[VENTA ACUM 38]]+Tabla5[[#This Row],[venta total 39 acum]]</f>
        <v>2</v>
      </c>
      <c r="AA174" s="46">
        <v>1</v>
      </c>
      <c r="AB174" s="46">
        <v>1</v>
      </c>
      <c r="AC174" s="46">
        <v>2</v>
      </c>
      <c r="AD174" s="46">
        <v>0</v>
      </c>
      <c r="AE174" s="46">
        <v>0</v>
      </c>
      <c r="AF174" s="46">
        <v>0</v>
      </c>
      <c r="AG174" s="46">
        <v>1</v>
      </c>
      <c r="AH174" s="42">
        <f>IFERROR(Tabla5[[#This Row],[VENTAS MABE]]/Tabla5[[#This Row],[VENTAS INDURAMA]],0)</f>
        <v>1</v>
      </c>
      <c r="AI174" t="s">
        <v>1677</v>
      </c>
      <c r="AK174" s="42"/>
      <c r="AL174" t="s">
        <v>727</v>
      </c>
      <c r="AM174" s="55" t="s">
        <v>939</v>
      </c>
      <c r="AO174" s="55" t="s">
        <v>460</v>
      </c>
      <c r="AP174">
        <v>2</v>
      </c>
      <c r="AQ174" s="55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f>SUM(Tabla5[[#This Row],[VENTA MABE 1 SEMANA OCT]:[VENTAS OTROS 1 SEMANA OCT]])</f>
        <v>0</v>
      </c>
      <c r="AY174" s="46">
        <v>2</v>
      </c>
      <c r="AZ174" s="55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f>SUM(Tabla5[[#This Row],[VENTA MABE 2 SEMANA OCT]:[VENTAS OTROS 2 SEMANA OCT]])</f>
        <v>0</v>
      </c>
      <c r="BH174" t="s">
        <v>885</v>
      </c>
      <c r="BI174" s="55" t="s">
        <v>82</v>
      </c>
      <c r="BJ174">
        <v>2.0000000000000009</v>
      </c>
      <c r="BK174" s="55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f>SUM(Tabla5[[#This Row],[VENTA MABE 3 SEMANA OCT]:[VENTAS OTROS 3 SEMANA OCT]])</f>
        <v>0</v>
      </c>
      <c r="BS174" s="42">
        <v>0.4</v>
      </c>
      <c r="BT174" s="55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f>SUM(Tabla5[[#This Row],[VENTA MABE 4 SEMANA OCT]:[VENTAS OTROS 4 SEMANA OCT]])</f>
        <v>0</v>
      </c>
      <c r="CI1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74" s="66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SUM(Tabla5[[#This Row],[VENTA MABE 1 SEMANA NOV]:[VENTAS OTROS 1 SEMANA NOV]])</f>
        <v>0</v>
      </c>
      <c r="CS174">
        <f>IFERROR(VLOOKUP(Tabla5[[#This Row],[CLAVE]],[2]VENTAS!$F$2:$L$1501,2,0),0)</f>
        <v>0</v>
      </c>
      <c r="CT174">
        <f>IFERROR(VLOOKUP(Tabla5[[#This Row],[CLAVE]],[2]VENTAS!$F$2:$L$1501,3,0),0)</f>
        <v>0</v>
      </c>
      <c r="CU174">
        <f>IFERROR(VLOOKUP(Tabla5[[#This Row],[CLAVE]],[2]VENTAS!$F$2:$L$1501,4,0),0)</f>
        <v>0</v>
      </c>
      <c r="CV174">
        <f>IFERROR(VLOOKUP(Tabla5[[#This Row],[CLAVE]],[2]VENTAS!$F$2:$L$1501,5,0),0)</f>
        <v>0</v>
      </c>
      <c r="CW174">
        <f>IFERROR(VLOOKUP(Tabla5[[#This Row],[CLAVE]],[2]VENTAS!$F$2:$L$1501,6,0),0)</f>
        <v>0</v>
      </c>
      <c r="CX174">
        <f>IFERROR(VLOOKUP(Tabla5[[#This Row],[CLAVE]],[2]VENTAS!$F$2:$L$1501,7,0),0)</f>
        <v>0</v>
      </c>
      <c r="CY174">
        <f>IFERROR(VLOOKUP(Tabla5[[#This Row],[CLAVE]],[2]VENTAS!$F$2:$R$1501,13,0),0)</f>
        <v>0</v>
      </c>
      <c r="CZ174">
        <f>SUM(Tabla5[[#This Row],[VENTA MABE 2 SEMANA NOV]:[VENTAS OTROS 2 SEMANA NOV]])</f>
        <v>0</v>
      </c>
      <c r="DA174" s="46">
        <v>2.1665878751041174</v>
      </c>
    </row>
    <row r="175" spans="1:105" hidden="1" x14ac:dyDescent="0.3">
      <c r="A175" t="str">
        <f>CONCATENATE(Tabla5[[#This Row],[TIENDA HMPV]],Tabla5[[#This Row],[LINEA]])</f>
        <v>1013 - TIENDA IBARRACOCINAS</v>
      </c>
      <c r="B175" t="s">
        <v>81</v>
      </c>
      <c r="C175" s="55" t="s">
        <v>82</v>
      </c>
      <c r="D175" s="55" t="s">
        <v>39</v>
      </c>
      <c r="E175" s="55" t="s">
        <v>83</v>
      </c>
      <c r="F175" s="55" t="s">
        <v>1724</v>
      </c>
      <c r="G175" t="s">
        <v>26</v>
      </c>
      <c r="H175" s="42">
        <f>IFERROR(Tabla5[[#This Row],[VENTAS MABE]]/Tabla5[[#This Row],[CUOTA]],0)</f>
        <v>0.72727272727272729</v>
      </c>
      <c r="I175">
        <v>11</v>
      </c>
      <c r="J175">
        <v>8</v>
      </c>
      <c r="K175">
        <v>8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V175" s="42">
        <v>0.53333333333333333</v>
      </c>
      <c r="W175" s="42">
        <f>IFERROR(Tabla5[[#This Row],[TOTAL VENTA 38 SEMANA]]/Tabla5[[#This Row],[VENTA ACUM 38]],0)</f>
        <v>0.53333333333333333</v>
      </c>
      <c r="X175" s="42" t="e">
        <f>VLOOKUP(Tabla5[[#This Row],[CLAVE]],[1]!QMI_5_SEMANA_SEP_22[[CLAVE]:[SHARE CADENA S2]],21,0)</f>
        <v>#REF!</v>
      </c>
      <c r="Y175" s="55" t="s">
        <v>734</v>
      </c>
      <c r="Z175" s="46">
        <f>+Tabla5[[#This Row],[VENTA ACUM 38]]+Tabla5[[#This Row],[venta total 39 acum]]</f>
        <v>18</v>
      </c>
      <c r="AA175" s="46">
        <v>6</v>
      </c>
      <c r="AB175" s="46">
        <v>8</v>
      </c>
      <c r="AC175" s="46">
        <v>15</v>
      </c>
      <c r="AD175" s="46">
        <v>3</v>
      </c>
      <c r="AE175" s="46">
        <v>2</v>
      </c>
      <c r="AF175" s="46">
        <v>3</v>
      </c>
      <c r="AG175" s="46">
        <v>11</v>
      </c>
      <c r="AH175" s="42">
        <f>IFERROR(Tabla5[[#This Row],[VENTAS MABE]]/Tabla5[[#This Row],[VENTAS INDURAMA]],0)</f>
        <v>1</v>
      </c>
      <c r="AI175" t="s">
        <v>1677</v>
      </c>
      <c r="AK175" s="42"/>
      <c r="AL175" t="s">
        <v>727</v>
      </c>
      <c r="AM175" s="55" t="s">
        <v>930</v>
      </c>
      <c r="AO175" s="55" t="s">
        <v>460</v>
      </c>
      <c r="AP175">
        <v>11</v>
      </c>
      <c r="AQ175" s="55">
        <v>0</v>
      </c>
      <c r="AR175">
        <v>3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f>SUM(Tabla5[[#This Row],[VENTA MABE 1 SEMANA OCT]:[VENTAS OTROS 1 SEMANA OCT]])</f>
        <v>3</v>
      </c>
      <c r="AY175" s="46">
        <v>11.082342212890389</v>
      </c>
      <c r="AZ175" s="55">
        <v>2</v>
      </c>
      <c r="BA175">
        <v>3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f>SUM(Tabla5[[#This Row],[VENTA MABE 2 SEMANA OCT]:[VENTAS OTROS 2 SEMANA OCT]])</f>
        <v>5</v>
      </c>
      <c r="BH175" t="s">
        <v>785</v>
      </c>
      <c r="BI175" s="55" t="s">
        <v>82</v>
      </c>
      <c r="BJ175">
        <v>15.999999999999996</v>
      </c>
      <c r="BK175" s="55">
        <v>3</v>
      </c>
      <c r="BL175">
        <v>4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f>SUM(Tabla5[[#This Row],[VENTA MABE 3 SEMANA OCT]:[VENTAS OTROS 3 SEMANA OCT]])</f>
        <v>7</v>
      </c>
      <c r="BS175" s="42">
        <v>0.4</v>
      </c>
      <c r="BT175" s="55">
        <v>5</v>
      </c>
      <c r="BU175">
        <v>5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f>SUM(Tabla5[[#This Row],[VENTA MABE 4 SEMANA OCT]:[VENTAS OTROS 4 SEMANA OCT]])</f>
        <v>10</v>
      </c>
      <c r="CI1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75" t="s">
        <v>1702</v>
      </c>
      <c r="CK175">
        <v>5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SUM(Tabla5[[#This Row],[VENTA MABE 1 SEMANA NOV]:[VENTAS OTROS 1 SEMANA NOV]])</f>
        <v>6</v>
      </c>
      <c r="CS175">
        <f>IFERROR(VLOOKUP(Tabla5[[#This Row],[CLAVE]],[2]VENTAS!$F$2:$L$1501,2,0),0)</f>
        <v>2</v>
      </c>
      <c r="CT175">
        <f>IFERROR(VLOOKUP(Tabla5[[#This Row],[CLAVE]],[2]VENTAS!$F$2:$L$1501,3,0),0)</f>
        <v>3</v>
      </c>
      <c r="CU175">
        <f>IFERROR(VLOOKUP(Tabla5[[#This Row],[CLAVE]],[2]VENTAS!$F$2:$L$1501,4,0),0)</f>
        <v>0</v>
      </c>
      <c r="CV175">
        <f>IFERROR(VLOOKUP(Tabla5[[#This Row],[CLAVE]],[2]VENTAS!$F$2:$L$1501,5,0),0)</f>
        <v>0</v>
      </c>
      <c r="CW175">
        <f>IFERROR(VLOOKUP(Tabla5[[#This Row],[CLAVE]],[2]VENTAS!$F$2:$L$1501,6,0),0)</f>
        <v>0</v>
      </c>
      <c r="CX175">
        <f>IFERROR(VLOOKUP(Tabla5[[#This Row],[CLAVE]],[2]VENTAS!$F$2:$L$1501,7,0),0)</f>
        <v>0</v>
      </c>
      <c r="CY175">
        <f>IFERROR(VLOOKUP(Tabla5[[#This Row],[CLAVE]],[2]VENTAS!$F$2:$R$1501,13,0),0)</f>
        <v>0</v>
      </c>
      <c r="CZ175">
        <f>SUM(Tabla5[[#This Row],[VENTA MABE 2 SEMANA NOV]:[VENTAS OTROS 2 SEMANA NOV]])</f>
        <v>5</v>
      </c>
      <c r="DA175" s="46">
        <v>26.597621310936933</v>
      </c>
    </row>
    <row r="176" spans="1:105" hidden="1" x14ac:dyDescent="0.3">
      <c r="A176" t="str">
        <f>CONCATENATE(Tabla5[[#This Row],[TIENDA HMPV]],Tabla5[[#This Row],[LINEA]])</f>
        <v>1013 - TIENDA IBARRAEMPOTRE</v>
      </c>
      <c r="B176" t="s">
        <v>81</v>
      </c>
      <c r="C176" s="55" t="s">
        <v>82</v>
      </c>
      <c r="D176" s="55" t="s">
        <v>39</v>
      </c>
      <c r="E176" s="55" t="s">
        <v>83</v>
      </c>
      <c r="F176" s="55" t="s">
        <v>1724</v>
      </c>
      <c r="G176" t="s">
        <v>32</v>
      </c>
      <c r="H176" s="42">
        <f>IFERROR(Tabla5[[#This Row],[VENTAS MABE]]/Tabla5[[#This Row],[CUOTA]],0)</f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V176" s="42">
        <v>0</v>
      </c>
      <c r="W176" s="42">
        <f>IFERROR(Tabla5[[#This Row],[TOTAL VENTA 38 SEMANA]]/Tabla5[[#This Row],[VENTA ACUM 38]],0)</f>
        <v>0</v>
      </c>
      <c r="X176" s="42" t="e">
        <f>VLOOKUP(Tabla5[[#This Row],[CLAVE]],[1]!QMI_5_SEMANA_SEP_22[[CLAVE]:[SHARE CADENA S2]],21,0)</f>
        <v>#REF!</v>
      </c>
      <c r="Y176" s="55" t="s">
        <v>734</v>
      </c>
      <c r="Z176" s="46">
        <f>+Tabla5[[#This Row],[VENTA ACUM 38]]+Tabla5[[#This Row],[venta total 39 acum]]</f>
        <v>0</v>
      </c>
      <c r="AA176" s="46">
        <v>0</v>
      </c>
      <c r="AB176" s="46">
        <v>0</v>
      </c>
      <c r="AC176" s="46">
        <v>0</v>
      </c>
      <c r="AD176" s="46">
        <v>0</v>
      </c>
      <c r="AE176" s="46">
        <v>0</v>
      </c>
      <c r="AF176" s="46">
        <v>0</v>
      </c>
      <c r="AG176" s="46">
        <v>0</v>
      </c>
      <c r="AH176" s="42">
        <f>IFERROR(Tabla5[[#This Row],[VENTAS MABE]]/Tabla5[[#This Row],[VENTAS INDURAMA]],0)</f>
        <v>0</v>
      </c>
      <c r="AI176" t="s">
        <v>1677</v>
      </c>
      <c r="AK176" s="42"/>
      <c r="AL176" t="s">
        <v>727</v>
      </c>
      <c r="AM176" s="55" t="s">
        <v>930</v>
      </c>
      <c r="AO176" s="55" t="s">
        <v>460</v>
      </c>
      <c r="AP176">
        <v>0</v>
      </c>
      <c r="AQ176" s="55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f>SUM(Tabla5[[#This Row],[VENTA MABE 1 SEMANA OCT]:[VENTAS OTROS 1 SEMANA OCT]])</f>
        <v>0</v>
      </c>
      <c r="AY176" s="46">
        <v>0</v>
      </c>
      <c r="AZ176" s="55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f>SUM(Tabla5[[#This Row],[VENTA MABE 2 SEMANA OCT]:[VENTAS OTROS 2 SEMANA OCT]])</f>
        <v>0</v>
      </c>
      <c r="BH176" t="s">
        <v>785</v>
      </c>
      <c r="BI176" s="55" t="s">
        <v>82</v>
      </c>
      <c r="BJ176">
        <v>15.999999999999996</v>
      </c>
      <c r="BK176" s="55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f>SUM(Tabla5[[#This Row],[VENTA MABE 3 SEMANA OCT]:[VENTAS OTROS 3 SEMANA OCT]])</f>
        <v>0</v>
      </c>
      <c r="BS176" s="42">
        <v>0</v>
      </c>
      <c r="BT176" s="55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f>SUM(Tabla5[[#This Row],[VENTA MABE 4 SEMANA OCT]:[VENTAS OTROS 4 SEMANA OCT]])</f>
        <v>0</v>
      </c>
      <c r="CI1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76" s="6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SUM(Tabla5[[#This Row],[VENTA MABE 1 SEMANA NOV]:[VENTAS OTROS 1 SEMANA NOV]])</f>
        <v>0</v>
      </c>
      <c r="CS176">
        <f>IFERROR(VLOOKUP(Tabla5[[#This Row],[CLAVE]],[2]VENTAS!$F$2:$L$1501,2,0),0)</f>
        <v>0</v>
      </c>
      <c r="CT176">
        <f>IFERROR(VLOOKUP(Tabla5[[#This Row],[CLAVE]],[2]VENTAS!$F$2:$L$1501,3,0),0)</f>
        <v>0</v>
      </c>
      <c r="CU176">
        <f>IFERROR(VLOOKUP(Tabla5[[#This Row],[CLAVE]],[2]VENTAS!$F$2:$L$1501,4,0),0)</f>
        <v>0</v>
      </c>
      <c r="CV176">
        <f>IFERROR(VLOOKUP(Tabla5[[#This Row],[CLAVE]],[2]VENTAS!$F$2:$L$1501,5,0),0)</f>
        <v>0</v>
      </c>
      <c r="CW176">
        <f>IFERROR(VLOOKUP(Tabla5[[#This Row],[CLAVE]],[2]VENTAS!$F$2:$L$1501,6,0),0)</f>
        <v>0</v>
      </c>
      <c r="CX176">
        <f>IFERROR(VLOOKUP(Tabla5[[#This Row],[CLAVE]],[2]VENTAS!$F$2:$L$1501,7,0),0)</f>
        <v>0</v>
      </c>
      <c r="CY176">
        <f>IFERROR(VLOOKUP(Tabla5[[#This Row],[CLAVE]],[2]VENTAS!$F$2:$R$1501,13,0),0)</f>
        <v>0</v>
      </c>
      <c r="CZ176">
        <f>SUM(Tabla5[[#This Row],[VENTA MABE 2 SEMANA NOV]:[VENTAS OTROS 2 SEMANA NOV]])</f>
        <v>0</v>
      </c>
      <c r="DA176" s="46">
        <v>0</v>
      </c>
    </row>
    <row r="177" spans="1:105" hidden="1" x14ac:dyDescent="0.3">
      <c r="A177" t="str">
        <f>CONCATENATE(Tabla5[[#This Row],[TIENDA HMPV]],Tabla5[[#This Row],[LINEA]])</f>
        <v>1013 - TIENDA IBARRAGLOBALES</v>
      </c>
      <c r="B177" t="s">
        <v>81</v>
      </c>
      <c r="C177" s="55" t="s">
        <v>82</v>
      </c>
      <c r="D177" s="55" t="s">
        <v>39</v>
      </c>
      <c r="E177" s="55" t="s">
        <v>83</v>
      </c>
      <c r="F177" s="55" t="s">
        <v>1724</v>
      </c>
      <c r="G177" t="s">
        <v>27</v>
      </c>
      <c r="H177" s="42">
        <f>IFERROR(Tabla5[[#This Row],[VENTAS MABE]]/Tabla5[[#This Row],[CUOTA]],0)</f>
        <v>0</v>
      </c>
      <c r="I177">
        <v>6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</v>
      </c>
      <c r="V177" s="42">
        <v>0</v>
      </c>
      <c r="W177" s="42">
        <f>IFERROR(Tabla5[[#This Row],[TOTAL VENTA 38 SEMANA]]/Tabla5[[#This Row],[VENTA ACUM 38]],0)</f>
        <v>0</v>
      </c>
      <c r="X177" s="42" t="e">
        <f>VLOOKUP(Tabla5[[#This Row],[CLAVE]],[1]!QMI_5_SEMANA_SEP_22[[CLAVE]:[SHARE CADENA S2]],21,0)</f>
        <v>#REF!</v>
      </c>
      <c r="Y177" s="55" t="s">
        <v>734</v>
      </c>
      <c r="Z177" s="46">
        <f>+Tabla5[[#This Row],[VENTA ACUM 38]]+Tabla5[[#This Row],[venta total 39 acum]]</f>
        <v>6</v>
      </c>
      <c r="AA177" s="46">
        <v>0</v>
      </c>
      <c r="AB177" s="46">
        <v>0</v>
      </c>
      <c r="AC177" s="46">
        <v>6</v>
      </c>
      <c r="AD177" s="46">
        <v>0</v>
      </c>
      <c r="AE177" s="46">
        <v>0</v>
      </c>
      <c r="AF177" s="46">
        <v>0</v>
      </c>
      <c r="AG177" s="46">
        <v>2</v>
      </c>
      <c r="AH177" s="42">
        <f>IFERROR(Tabla5[[#This Row],[VENTAS MABE]]/Tabla5[[#This Row],[VENTAS INDURAMA]],0)</f>
        <v>0</v>
      </c>
      <c r="AI177" t="s">
        <v>1677</v>
      </c>
      <c r="AK177" s="42"/>
      <c r="AL177" t="s">
        <v>727</v>
      </c>
      <c r="AM177" s="55" t="s">
        <v>930</v>
      </c>
      <c r="AO177" s="55" t="s">
        <v>460</v>
      </c>
      <c r="AP177">
        <v>6</v>
      </c>
      <c r="AQ177" s="55">
        <v>1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f>SUM(Tabla5[[#This Row],[VENTA MABE 1 SEMANA OCT]:[VENTAS OTROS 1 SEMANA OCT]])</f>
        <v>3</v>
      </c>
      <c r="AY177" s="46">
        <v>4.9491116958299193</v>
      </c>
      <c r="AZ177" s="55">
        <v>0</v>
      </c>
      <c r="BA177">
        <v>2</v>
      </c>
      <c r="BB177">
        <v>0</v>
      </c>
      <c r="BC177">
        <v>0</v>
      </c>
      <c r="BD177">
        <v>0</v>
      </c>
      <c r="BE177">
        <v>0</v>
      </c>
      <c r="BF177">
        <v>4</v>
      </c>
      <c r="BG177">
        <f>SUM(Tabla5[[#This Row],[VENTA MABE 2 SEMANA OCT]:[VENTAS OTROS 2 SEMANA OCT]])</f>
        <v>6</v>
      </c>
      <c r="BH177" t="s">
        <v>785</v>
      </c>
      <c r="BI177" s="55" t="s">
        <v>82</v>
      </c>
      <c r="BJ177">
        <v>15.999999999999996</v>
      </c>
      <c r="BK177" s="55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3</v>
      </c>
      <c r="BR177">
        <f>SUM(Tabla5[[#This Row],[VENTA MABE 3 SEMANA OCT]:[VENTAS OTROS 3 SEMANA OCT]])</f>
        <v>4</v>
      </c>
      <c r="BS177" s="42">
        <v>0</v>
      </c>
      <c r="BT177" s="55">
        <v>2</v>
      </c>
      <c r="BU177">
        <v>3</v>
      </c>
      <c r="BV177">
        <v>0</v>
      </c>
      <c r="BW177">
        <v>1</v>
      </c>
      <c r="BX177">
        <v>0</v>
      </c>
      <c r="BY177">
        <v>0</v>
      </c>
      <c r="BZ177">
        <v>1</v>
      </c>
      <c r="CA177">
        <f>SUM(Tabla5[[#This Row],[VENTA MABE 4 SEMANA OCT]:[VENTAS OTROS 4 SEMANA OCT]])</f>
        <v>7</v>
      </c>
      <c r="CG177" t="s">
        <v>1698</v>
      </c>
      <c r="CI17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0.15</v>
      </c>
      <c r="CJ177" t="s">
        <v>1701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SUM(Tabla5[[#This Row],[VENTA MABE 1 SEMANA NOV]:[VENTAS OTROS 1 SEMANA NOV]])</f>
        <v>1</v>
      </c>
      <c r="CS177">
        <f>IFERROR(VLOOKUP(Tabla5[[#This Row],[CLAVE]],[2]VENTAS!$F$2:$L$1501,2,0),0)</f>
        <v>1</v>
      </c>
      <c r="CT177">
        <f>IFERROR(VLOOKUP(Tabla5[[#This Row],[CLAVE]],[2]VENTAS!$F$2:$L$1501,3,0),0)</f>
        <v>1</v>
      </c>
      <c r="CU177">
        <f>IFERROR(VLOOKUP(Tabla5[[#This Row],[CLAVE]],[2]VENTAS!$F$2:$L$1501,4,0),0)</f>
        <v>0</v>
      </c>
      <c r="CV177">
        <f>IFERROR(VLOOKUP(Tabla5[[#This Row],[CLAVE]],[2]VENTAS!$F$2:$L$1501,5,0),0)</f>
        <v>0</v>
      </c>
      <c r="CW177">
        <f>IFERROR(VLOOKUP(Tabla5[[#This Row],[CLAVE]],[2]VENTAS!$F$2:$L$1501,6,0),0)</f>
        <v>0</v>
      </c>
      <c r="CX177">
        <f>IFERROR(VLOOKUP(Tabla5[[#This Row],[CLAVE]],[2]VENTAS!$F$2:$L$1501,7,0),0)</f>
        <v>0</v>
      </c>
      <c r="CY177">
        <f>IFERROR(VLOOKUP(Tabla5[[#This Row],[CLAVE]],[2]VENTAS!$F$2:$R$1501,13,0),0)</f>
        <v>1</v>
      </c>
      <c r="CZ177">
        <f>SUM(Tabla5[[#This Row],[VENTA MABE 2 SEMANA NOV]:[VENTAS OTROS 2 SEMANA NOV]])</f>
        <v>3</v>
      </c>
      <c r="DA177" s="46">
        <v>10.502850100387494</v>
      </c>
    </row>
    <row r="178" spans="1:105" hidden="1" x14ac:dyDescent="0.3">
      <c r="A178" t="str">
        <f>CONCATENATE(Tabla5[[#This Row],[TIENDA HMPV]],Tabla5[[#This Row],[LINEA]])</f>
        <v>1013 - TIENDA IBARRALAVADO</v>
      </c>
      <c r="B178" t="s">
        <v>81</v>
      </c>
      <c r="C178" s="55" t="s">
        <v>82</v>
      </c>
      <c r="D178" s="55" t="s">
        <v>39</v>
      </c>
      <c r="E178" s="55" t="s">
        <v>83</v>
      </c>
      <c r="F178" s="55" t="s">
        <v>1724</v>
      </c>
      <c r="G178" t="s">
        <v>28</v>
      </c>
      <c r="H178" s="42">
        <f>IFERROR(Tabla5[[#This Row],[VENTAS MABE]]/Tabla5[[#This Row],[CUOTA]],0)</f>
        <v>0</v>
      </c>
      <c r="I178">
        <v>3</v>
      </c>
      <c r="J178">
        <v>0</v>
      </c>
      <c r="K178">
        <v>0</v>
      </c>
      <c r="L178">
        <v>7</v>
      </c>
      <c r="M178">
        <v>0</v>
      </c>
      <c r="N178">
        <v>1</v>
      </c>
      <c r="O178">
        <v>2</v>
      </c>
      <c r="P178">
        <v>0</v>
      </c>
      <c r="Q178">
        <v>0</v>
      </c>
      <c r="R178">
        <v>0</v>
      </c>
      <c r="S178">
        <v>0</v>
      </c>
      <c r="T178">
        <v>0</v>
      </c>
      <c r="V178" s="42">
        <v>0</v>
      </c>
      <c r="W178" s="42">
        <f>IFERROR(Tabla5[[#This Row],[TOTAL VENTA 38 SEMANA]]/Tabla5[[#This Row],[VENTA ACUM 38]],0)</f>
        <v>0</v>
      </c>
      <c r="X178" s="42" t="e">
        <f>VLOOKUP(Tabla5[[#This Row],[CLAVE]],[1]!QMI_5_SEMANA_SEP_22[[CLAVE]:[SHARE CADENA S2]],21,0)</f>
        <v>#REF!</v>
      </c>
      <c r="Y178" s="55" t="s">
        <v>734</v>
      </c>
      <c r="Z178" s="46">
        <f>+Tabla5[[#This Row],[VENTA ACUM 38]]+Tabla5[[#This Row],[venta total 39 acum]]</f>
        <v>10</v>
      </c>
      <c r="AA178" s="46">
        <v>0</v>
      </c>
      <c r="AB178" s="46">
        <v>0</v>
      </c>
      <c r="AC178" s="46">
        <v>10</v>
      </c>
      <c r="AD178" s="46">
        <v>0</v>
      </c>
      <c r="AE178" s="46">
        <v>0</v>
      </c>
      <c r="AF178" s="46">
        <v>0</v>
      </c>
      <c r="AG178" s="46">
        <v>7</v>
      </c>
      <c r="AH178" s="42">
        <f>IFERROR(Tabla5[[#This Row],[VENTAS MABE]]/Tabla5[[#This Row],[VENTAS INDURAMA]],0)</f>
        <v>0</v>
      </c>
      <c r="AI178" t="s">
        <v>1677</v>
      </c>
      <c r="AK178" s="42"/>
      <c r="AL178" t="s">
        <v>727</v>
      </c>
      <c r="AM178" s="55" t="s">
        <v>930</v>
      </c>
      <c r="AO178" s="55" t="s">
        <v>460</v>
      </c>
      <c r="AP178">
        <v>10</v>
      </c>
      <c r="AQ178" s="55">
        <v>0</v>
      </c>
      <c r="AR178">
        <v>0</v>
      </c>
      <c r="AS178">
        <v>3</v>
      </c>
      <c r="AT178">
        <v>1</v>
      </c>
      <c r="AU178">
        <v>4</v>
      </c>
      <c r="AV178">
        <v>0</v>
      </c>
      <c r="AW178">
        <v>0</v>
      </c>
      <c r="AX178">
        <f>SUM(Tabla5[[#This Row],[VENTA MABE 1 SEMANA OCT]:[VENTAS OTROS 1 SEMANA OCT]])</f>
        <v>8</v>
      </c>
      <c r="AY178" s="46">
        <v>2.5769875837791991</v>
      </c>
      <c r="AZ178" s="55">
        <v>1</v>
      </c>
      <c r="BA178">
        <v>0</v>
      </c>
      <c r="BB178">
        <v>3</v>
      </c>
      <c r="BC178">
        <v>1</v>
      </c>
      <c r="BD178">
        <v>1</v>
      </c>
      <c r="BE178">
        <v>0</v>
      </c>
      <c r="BF178">
        <v>0</v>
      </c>
      <c r="BG178">
        <f>SUM(Tabla5[[#This Row],[VENTA MABE 2 SEMANA OCT]:[VENTAS OTROS 2 SEMANA OCT]])</f>
        <v>6</v>
      </c>
      <c r="BH178" t="s">
        <v>785</v>
      </c>
      <c r="BI178" s="55" t="s">
        <v>82</v>
      </c>
      <c r="BJ178">
        <v>15.999999999999996</v>
      </c>
      <c r="BK178" s="55">
        <v>1</v>
      </c>
      <c r="BL178">
        <v>0</v>
      </c>
      <c r="BM178">
        <v>3</v>
      </c>
      <c r="BN178">
        <v>1</v>
      </c>
      <c r="BO178">
        <v>2</v>
      </c>
      <c r="BP178">
        <v>0</v>
      </c>
      <c r="BQ178">
        <v>0</v>
      </c>
      <c r="BR178">
        <f>SUM(Tabla5[[#This Row],[VENTA MABE 3 SEMANA OCT]:[VENTAS OTROS 3 SEMANA OCT]])</f>
        <v>7</v>
      </c>
      <c r="BS178" s="42">
        <v>0.12</v>
      </c>
      <c r="BT178" s="55">
        <v>1</v>
      </c>
      <c r="BU178">
        <v>0</v>
      </c>
      <c r="BV178">
        <v>5</v>
      </c>
      <c r="BW178">
        <v>6</v>
      </c>
      <c r="BX178">
        <v>0</v>
      </c>
      <c r="BY178">
        <v>0</v>
      </c>
      <c r="BZ178">
        <v>0</v>
      </c>
      <c r="CA178">
        <f>SUM(Tabla5[[#This Row],[VENTA MABE 4 SEMANA OCT]:[VENTAS OTROS 4 SEMANA OCT]])</f>
        <v>12</v>
      </c>
      <c r="CE178" t="s">
        <v>1695</v>
      </c>
      <c r="CI17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9.0909090909090912E-2</v>
      </c>
      <c r="CJ178" t="s">
        <v>1701</v>
      </c>
      <c r="CK178">
        <v>0</v>
      </c>
      <c r="CL178">
        <v>0</v>
      </c>
      <c r="CM178">
        <v>3</v>
      </c>
      <c r="CN178">
        <v>1</v>
      </c>
      <c r="CO178">
        <v>1</v>
      </c>
      <c r="CP178">
        <v>0</v>
      </c>
      <c r="CQ178">
        <v>0</v>
      </c>
      <c r="CR178">
        <f>SUM(Tabla5[[#This Row],[VENTA MABE 1 SEMANA NOV]:[VENTAS OTROS 1 SEMANA NOV]])</f>
        <v>5</v>
      </c>
      <c r="CS178">
        <f>IFERROR(VLOOKUP(Tabla5[[#This Row],[CLAVE]],[2]VENTAS!$F$2:$L$1501,2,0),0)</f>
        <v>1</v>
      </c>
      <c r="CT178">
        <f>IFERROR(VLOOKUP(Tabla5[[#This Row],[CLAVE]],[2]VENTAS!$F$2:$L$1501,3,0),0)</f>
        <v>0</v>
      </c>
      <c r="CU178">
        <f>IFERROR(VLOOKUP(Tabla5[[#This Row],[CLAVE]],[2]VENTAS!$F$2:$L$1501,4,0),0)</f>
        <v>1</v>
      </c>
      <c r="CV178">
        <f>IFERROR(VLOOKUP(Tabla5[[#This Row],[CLAVE]],[2]VENTAS!$F$2:$L$1501,5,0),0)</f>
        <v>1</v>
      </c>
      <c r="CW178">
        <f>IFERROR(VLOOKUP(Tabla5[[#This Row],[CLAVE]],[2]VENTAS!$F$2:$L$1501,6,0),0)</f>
        <v>3</v>
      </c>
      <c r="CX178">
        <f>IFERROR(VLOOKUP(Tabla5[[#This Row],[CLAVE]],[2]VENTAS!$F$2:$L$1501,7,0),0)</f>
        <v>0</v>
      </c>
      <c r="CY178">
        <f>IFERROR(VLOOKUP(Tabla5[[#This Row],[CLAVE]],[2]VENTAS!$F$2:$R$1501,13,0),0)</f>
        <v>0</v>
      </c>
      <c r="CZ178">
        <f>SUM(Tabla5[[#This Row],[VENTA MABE 2 SEMANA NOV]:[VENTAS OTROS 2 SEMANA NOV]])</f>
        <v>6</v>
      </c>
      <c r="DA178" s="46">
        <v>6.0129710288181322</v>
      </c>
    </row>
    <row r="179" spans="1:105" hidden="1" x14ac:dyDescent="0.3">
      <c r="A179" t="str">
        <f>CONCATENATE(Tabla5[[#This Row],[TIENDA HMPV]],Tabla5[[#This Row],[LINEA]])</f>
        <v>1013 - TIENDA IBARRAREFRIGERACIÓN</v>
      </c>
      <c r="B179" t="s">
        <v>81</v>
      </c>
      <c r="C179" s="55" t="s">
        <v>82</v>
      </c>
      <c r="D179" s="55" t="s">
        <v>39</v>
      </c>
      <c r="E179" s="55" t="s">
        <v>83</v>
      </c>
      <c r="F179" s="55" t="s">
        <v>1724</v>
      </c>
      <c r="G179" t="s">
        <v>29</v>
      </c>
      <c r="H179" s="42">
        <f>IFERROR(Tabla5[[#This Row],[VENTAS MABE]]/Tabla5[[#This Row],[CUOTA]],0)</f>
        <v>0.33333333333333331</v>
      </c>
      <c r="I179">
        <v>6</v>
      </c>
      <c r="J179">
        <v>2</v>
      </c>
      <c r="K179">
        <v>4</v>
      </c>
      <c r="L179">
        <v>1</v>
      </c>
      <c r="M179">
        <v>0</v>
      </c>
      <c r="N179">
        <v>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V179" s="42">
        <v>0.25</v>
      </c>
      <c r="W179" s="42">
        <f>IFERROR(Tabla5[[#This Row],[TOTAL VENTA 38 SEMANA]]/Tabla5[[#This Row],[VENTA ACUM 38]],0)</f>
        <v>0.25</v>
      </c>
      <c r="X179" s="42" t="e">
        <f>VLOOKUP(Tabla5[[#This Row],[CLAVE]],[1]!QMI_5_SEMANA_SEP_22[[CLAVE]:[SHARE CADENA S2]],21,0)</f>
        <v>#REF!</v>
      </c>
      <c r="Y179" s="55" t="s">
        <v>734</v>
      </c>
      <c r="Z179" s="46">
        <f>+Tabla5[[#This Row],[VENTA ACUM 38]]+Tabla5[[#This Row],[venta total 39 acum]]</f>
        <v>10</v>
      </c>
      <c r="AA179" s="46">
        <v>2</v>
      </c>
      <c r="AB179" s="46">
        <v>2</v>
      </c>
      <c r="AC179" s="46">
        <v>8</v>
      </c>
      <c r="AD179" s="46">
        <v>2</v>
      </c>
      <c r="AE179" s="46">
        <v>0</v>
      </c>
      <c r="AF179" s="46">
        <v>2</v>
      </c>
      <c r="AG179" s="46">
        <v>4</v>
      </c>
      <c r="AH179" s="42">
        <f>IFERROR(Tabla5[[#This Row],[VENTAS MABE]]/Tabla5[[#This Row],[VENTAS INDURAMA]],0)</f>
        <v>0.5</v>
      </c>
      <c r="AI179" t="s">
        <v>1677</v>
      </c>
      <c r="AK179" s="42"/>
      <c r="AL179" t="s">
        <v>727</v>
      </c>
      <c r="AM179" s="55" t="s">
        <v>930</v>
      </c>
      <c r="AO179" s="55" t="s">
        <v>460</v>
      </c>
      <c r="AP179">
        <v>8</v>
      </c>
      <c r="AQ179" s="55">
        <v>1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1</v>
      </c>
      <c r="AX179">
        <f>SUM(Tabla5[[#This Row],[VENTA MABE 1 SEMANA OCT]:[VENTAS OTROS 1 SEMANA OCT]])</f>
        <v>3</v>
      </c>
      <c r="AY179" s="46">
        <v>4.5122089646418715</v>
      </c>
      <c r="AZ179" s="55">
        <v>0</v>
      </c>
      <c r="BA179">
        <v>2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f>SUM(Tabla5[[#This Row],[VENTA MABE 2 SEMANA OCT]:[VENTAS OTROS 2 SEMANA OCT]])</f>
        <v>3</v>
      </c>
      <c r="BH179" t="s">
        <v>785</v>
      </c>
      <c r="BI179" s="55" t="s">
        <v>82</v>
      </c>
      <c r="BJ179">
        <v>15.999999999999996</v>
      </c>
      <c r="BK179" s="55">
        <v>1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f>SUM(Tabla5[[#This Row],[VENTA MABE 3 SEMANA OCT]:[VENTAS OTROS 3 SEMANA OCT]])</f>
        <v>2</v>
      </c>
      <c r="BS179" s="42">
        <v>0.2</v>
      </c>
      <c r="BT179" s="55">
        <v>0</v>
      </c>
      <c r="BU179">
        <v>2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f>SUM(Tabla5[[#This Row],[VENTA MABE 4 SEMANA OCT]:[VENTAS OTROS 4 SEMANA OCT]])</f>
        <v>2</v>
      </c>
      <c r="CC179" t="s">
        <v>1695</v>
      </c>
      <c r="CI17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79" t="s">
        <v>1701</v>
      </c>
      <c r="CK179">
        <v>0</v>
      </c>
      <c r="CL179">
        <v>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SUM(Tabla5[[#This Row],[VENTA MABE 1 SEMANA NOV]:[VENTAS OTROS 1 SEMANA NOV]])</f>
        <v>4</v>
      </c>
      <c r="CS179">
        <f>IFERROR(VLOOKUP(Tabla5[[#This Row],[CLAVE]],[2]VENTAS!$F$2:$L$1501,2,0),0)</f>
        <v>0</v>
      </c>
      <c r="CT179">
        <f>IFERROR(VLOOKUP(Tabla5[[#This Row],[CLAVE]],[2]VENTAS!$F$2:$L$1501,3,0),0)</f>
        <v>1</v>
      </c>
      <c r="CU179">
        <f>IFERROR(VLOOKUP(Tabla5[[#This Row],[CLAVE]],[2]VENTAS!$F$2:$L$1501,4,0),0)</f>
        <v>0</v>
      </c>
      <c r="CV179">
        <f>IFERROR(VLOOKUP(Tabla5[[#This Row],[CLAVE]],[2]VENTAS!$F$2:$L$1501,5,0),0)</f>
        <v>0</v>
      </c>
      <c r="CW179">
        <f>IFERROR(VLOOKUP(Tabla5[[#This Row],[CLAVE]],[2]VENTAS!$F$2:$L$1501,6,0),0)</f>
        <v>1</v>
      </c>
      <c r="CX179">
        <f>IFERROR(VLOOKUP(Tabla5[[#This Row],[CLAVE]],[2]VENTAS!$F$2:$L$1501,7,0),0)</f>
        <v>0</v>
      </c>
      <c r="CY179">
        <f>IFERROR(VLOOKUP(Tabla5[[#This Row],[CLAVE]],[2]VENTAS!$F$2:$R$1501,13,0),0)</f>
        <v>0</v>
      </c>
      <c r="CZ179">
        <f>SUM(Tabla5[[#This Row],[VENTA MABE 2 SEMANA NOV]:[VENTAS OTROS 2 SEMANA NOV]])</f>
        <v>2</v>
      </c>
      <c r="DA179" s="46">
        <v>10.588650370359591</v>
      </c>
    </row>
    <row r="180" spans="1:105" hidden="1" x14ac:dyDescent="0.3">
      <c r="A180" t="str">
        <f>CONCATENATE(Tabla5[[#This Row],[TIENDA HMPV]],Tabla5[[#This Row],[LINEA]])</f>
        <v>31 - IBARRA 2COCINAS</v>
      </c>
      <c r="B180" t="s">
        <v>81</v>
      </c>
      <c r="C180" s="55" t="s">
        <v>82</v>
      </c>
      <c r="D180" s="55" t="s">
        <v>30</v>
      </c>
      <c r="E180" s="55" t="s">
        <v>84</v>
      </c>
      <c r="F180" s="55" t="s">
        <v>1724</v>
      </c>
      <c r="G180" t="s">
        <v>26</v>
      </c>
      <c r="H180" s="42">
        <f>IFERROR(Tabla5[[#This Row],[VENTAS MABE]]/Tabla5[[#This Row],[CUOTA]],0)</f>
        <v>0.25</v>
      </c>
      <c r="I180">
        <v>8</v>
      </c>
      <c r="J180">
        <v>2</v>
      </c>
      <c r="K180">
        <v>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V180" s="42">
        <v>0.25</v>
      </c>
      <c r="W180" s="42">
        <f>IFERROR(Tabla5[[#This Row],[TOTAL VENTA 38 SEMANA]]/Tabla5[[#This Row],[VENTA ACUM 38]],0)</f>
        <v>0.25</v>
      </c>
      <c r="X180" s="42" t="e">
        <f>VLOOKUP(Tabla5[[#This Row],[CLAVE]],[1]!QMI_5_SEMANA_SEP_22[[CLAVE]:[SHARE CADENA S2]],21,0)</f>
        <v>#REF!</v>
      </c>
      <c r="Y180" s="55" t="s">
        <v>757</v>
      </c>
      <c r="Z180" s="46">
        <f>+Tabla5[[#This Row],[VENTA ACUM 38]]+Tabla5[[#This Row],[venta total 39 acum]]</f>
        <v>10</v>
      </c>
      <c r="AA180" s="46">
        <v>2</v>
      </c>
      <c r="AB180" s="46">
        <v>2</v>
      </c>
      <c r="AC180" s="46">
        <v>8</v>
      </c>
      <c r="AD180" s="46">
        <v>2</v>
      </c>
      <c r="AE180" s="46">
        <v>1</v>
      </c>
      <c r="AF180" s="46">
        <v>2</v>
      </c>
      <c r="AG180" s="46">
        <v>6</v>
      </c>
      <c r="AH180" s="42">
        <f>IFERROR(Tabla5[[#This Row],[VENTAS MABE]]/Tabla5[[#This Row],[VENTAS INDURAMA]],0)</f>
        <v>0.2857142857142857</v>
      </c>
      <c r="AI180" t="s">
        <v>1677</v>
      </c>
      <c r="AK180" s="42"/>
      <c r="AL180" t="s">
        <v>727</v>
      </c>
      <c r="AM180" s="55" t="s">
        <v>924</v>
      </c>
      <c r="AO180" s="55" t="s">
        <v>460</v>
      </c>
      <c r="AP180">
        <v>8</v>
      </c>
      <c r="AQ180" s="55">
        <v>0</v>
      </c>
      <c r="AR180">
        <v>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f>SUM(Tabla5[[#This Row],[VENTA MABE 1 SEMANA OCT]:[VENTAS OTROS 1 SEMANA OCT]])</f>
        <v>2</v>
      </c>
      <c r="AY180" s="46">
        <v>7.4872148754162584</v>
      </c>
      <c r="AZ180" s="55">
        <v>1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f>SUM(Tabla5[[#This Row],[VENTA MABE 2 SEMANA OCT]:[VENTAS OTROS 2 SEMANA OCT]])</f>
        <v>2</v>
      </c>
      <c r="BH180" t="s">
        <v>785</v>
      </c>
      <c r="BI180" s="55" t="s">
        <v>82</v>
      </c>
      <c r="BJ180">
        <v>8.0000000000000036</v>
      </c>
      <c r="BK180" s="55">
        <v>2</v>
      </c>
      <c r="BL180">
        <v>2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f>SUM(Tabla5[[#This Row],[VENTA MABE 3 SEMANA OCT]:[VENTAS OTROS 3 SEMANA OCT]])</f>
        <v>5</v>
      </c>
      <c r="BS180" s="42">
        <v>0.4</v>
      </c>
      <c r="BT180" s="55">
        <v>2</v>
      </c>
      <c r="BU180">
        <v>3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f>SUM(Tabla5[[#This Row],[VENTA MABE 4 SEMANA OCT]:[VENTAS OTROS 4 SEMANA OCT]])</f>
        <v>5</v>
      </c>
      <c r="CI1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0.35714285714285715</v>
      </c>
      <c r="CJ180" t="s">
        <v>1702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SUM(Tabla5[[#This Row],[VENTA MABE 1 SEMANA NOV]:[VENTAS OTROS 1 SEMANA NOV]])</f>
        <v>0</v>
      </c>
      <c r="CS180">
        <f>IFERROR(VLOOKUP(Tabla5[[#This Row],[CLAVE]],[2]VENTAS!$F$2:$L$1501,2,0),0)</f>
        <v>2</v>
      </c>
      <c r="CT180">
        <f>IFERROR(VLOOKUP(Tabla5[[#This Row],[CLAVE]],[2]VENTAS!$F$2:$L$1501,3,0),0)</f>
        <v>1</v>
      </c>
      <c r="CU180">
        <f>IFERROR(VLOOKUP(Tabla5[[#This Row],[CLAVE]],[2]VENTAS!$F$2:$L$1501,4,0),0)</f>
        <v>0</v>
      </c>
      <c r="CV180">
        <f>IFERROR(VLOOKUP(Tabla5[[#This Row],[CLAVE]],[2]VENTAS!$F$2:$L$1501,5,0),0)</f>
        <v>0</v>
      </c>
      <c r="CW180">
        <f>IFERROR(VLOOKUP(Tabla5[[#This Row],[CLAVE]],[2]VENTAS!$F$2:$L$1501,6,0),0)</f>
        <v>0</v>
      </c>
      <c r="CX180">
        <f>IFERROR(VLOOKUP(Tabla5[[#This Row],[CLAVE]],[2]VENTAS!$F$2:$L$1501,7,0),0)</f>
        <v>0</v>
      </c>
      <c r="CY180">
        <f>IFERROR(VLOOKUP(Tabla5[[#This Row],[CLAVE]],[2]VENTAS!$F$2:$R$1501,13,0),0)</f>
        <v>0</v>
      </c>
      <c r="CZ180">
        <f>SUM(Tabla5[[#This Row],[VENTA MABE 2 SEMANA NOV]:[VENTAS OTROS 2 SEMANA NOV]])</f>
        <v>3</v>
      </c>
      <c r="DA180" s="46">
        <v>18.288114558301821</v>
      </c>
    </row>
    <row r="181" spans="1:105" hidden="1" x14ac:dyDescent="0.3">
      <c r="A181" t="str">
        <f>CONCATENATE(Tabla5[[#This Row],[TIENDA HMPV]],Tabla5[[#This Row],[LINEA]])</f>
        <v>31 - IBARRA 2GLOBALES</v>
      </c>
      <c r="B181" t="s">
        <v>81</v>
      </c>
      <c r="C181" s="55" t="s">
        <v>82</v>
      </c>
      <c r="D181" s="55" t="s">
        <v>30</v>
      </c>
      <c r="E181" s="55" t="s">
        <v>84</v>
      </c>
      <c r="F181" s="55" t="s">
        <v>1724</v>
      </c>
      <c r="G181" t="s">
        <v>27</v>
      </c>
      <c r="H181" s="42">
        <f>IFERROR(Tabla5[[#This Row],[VENTAS MABE]]/Tabla5[[#This Row],[CUOTA]],0)</f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V181" s="42">
        <v>0</v>
      </c>
      <c r="W181" s="42">
        <f>IFERROR(Tabla5[[#This Row],[TOTAL VENTA 38 SEMANA]]/Tabla5[[#This Row],[VENTA ACUM 38]],0)</f>
        <v>0</v>
      </c>
      <c r="X181" s="42" t="e">
        <f>VLOOKUP(Tabla5[[#This Row],[CLAVE]],[1]!QMI_5_SEMANA_SEP_22[[CLAVE]:[SHARE CADENA S2]],21,0)</f>
        <v>#REF!</v>
      </c>
      <c r="Y181" s="55" t="s">
        <v>757</v>
      </c>
      <c r="Z181" s="46">
        <f>+Tabla5[[#This Row],[VENTA ACUM 38]]+Tabla5[[#This Row],[venta total 39 acum]]</f>
        <v>1</v>
      </c>
      <c r="AA181" s="46">
        <v>0</v>
      </c>
      <c r="AB181" s="46">
        <v>0</v>
      </c>
      <c r="AC181" s="46">
        <v>0</v>
      </c>
      <c r="AD181" s="46">
        <v>1</v>
      </c>
      <c r="AE181" s="46">
        <v>1</v>
      </c>
      <c r="AF181" s="46">
        <v>1</v>
      </c>
      <c r="AG181" s="46">
        <v>1</v>
      </c>
      <c r="AH181" s="42">
        <f>IFERROR(Tabla5[[#This Row],[VENTAS MABE]]/Tabla5[[#This Row],[VENTAS INDURAMA]],0)</f>
        <v>0</v>
      </c>
      <c r="AI181" t="s">
        <v>1677</v>
      </c>
      <c r="AK181" s="42"/>
      <c r="AL181" t="s">
        <v>727</v>
      </c>
      <c r="AM181" s="55" t="s">
        <v>924</v>
      </c>
      <c r="AO181" s="55" t="s">
        <v>460</v>
      </c>
      <c r="AP181">
        <v>0</v>
      </c>
      <c r="AQ181" s="55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f>SUM(Tabla5[[#This Row],[VENTA MABE 1 SEMANA OCT]:[VENTAS OTROS 1 SEMANA OCT]])</f>
        <v>0</v>
      </c>
      <c r="AY181" s="46">
        <v>0</v>
      </c>
      <c r="AZ181" s="55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f>SUM(Tabla5[[#This Row],[VENTA MABE 2 SEMANA OCT]:[VENTAS OTROS 2 SEMANA OCT]])</f>
        <v>1</v>
      </c>
      <c r="BH181" t="s">
        <v>785</v>
      </c>
      <c r="BI181" s="55" t="s">
        <v>82</v>
      </c>
      <c r="BJ181">
        <v>8.0000000000000036</v>
      </c>
      <c r="BK181" s="55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f>SUM(Tabla5[[#This Row],[VENTA MABE 3 SEMANA OCT]:[VENTAS OTROS 3 SEMANA OCT]])</f>
        <v>0</v>
      </c>
      <c r="BS181" s="42">
        <v>0</v>
      </c>
      <c r="BT181" s="55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f>SUM(Tabla5[[#This Row],[VENTA MABE 4 SEMANA OCT]:[VENTAS OTROS 4 SEMANA OCT]])</f>
        <v>0</v>
      </c>
      <c r="CI1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81" t="s">
        <v>1703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SUM(Tabla5[[#This Row],[VENTA MABE 1 SEMANA NOV]:[VENTAS OTROS 1 SEMANA NOV]])</f>
        <v>0</v>
      </c>
      <c r="CS181">
        <f>IFERROR(VLOOKUP(Tabla5[[#This Row],[CLAVE]],[2]VENTAS!$F$2:$L$1501,2,0),0)</f>
        <v>0</v>
      </c>
      <c r="CT181">
        <f>IFERROR(VLOOKUP(Tabla5[[#This Row],[CLAVE]],[2]VENTAS!$F$2:$L$1501,3,0),0)</f>
        <v>0</v>
      </c>
      <c r="CU181">
        <f>IFERROR(VLOOKUP(Tabla5[[#This Row],[CLAVE]],[2]VENTAS!$F$2:$L$1501,4,0),0)</f>
        <v>0</v>
      </c>
      <c r="CV181">
        <f>IFERROR(VLOOKUP(Tabla5[[#This Row],[CLAVE]],[2]VENTAS!$F$2:$L$1501,5,0),0)</f>
        <v>0</v>
      </c>
      <c r="CW181">
        <f>IFERROR(VLOOKUP(Tabla5[[#This Row],[CLAVE]],[2]VENTAS!$F$2:$L$1501,6,0),0)</f>
        <v>0</v>
      </c>
      <c r="CX181">
        <f>IFERROR(VLOOKUP(Tabla5[[#This Row],[CLAVE]],[2]VENTAS!$F$2:$L$1501,7,0),0)</f>
        <v>0</v>
      </c>
      <c r="CY181">
        <f>IFERROR(VLOOKUP(Tabla5[[#This Row],[CLAVE]],[2]VENTAS!$F$2:$R$1501,13,0),0)</f>
        <v>0</v>
      </c>
      <c r="CZ181">
        <f>SUM(Tabla5[[#This Row],[VENTA MABE 2 SEMANA NOV]:[VENTAS OTROS 2 SEMANA NOV]])</f>
        <v>0</v>
      </c>
      <c r="DA181" s="46">
        <v>0.4053140735022569</v>
      </c>
    </row>
    <row r="182" spans="1:105" hidden="1" x14ac:dyDescent="0.3">
      <c r="A182" t="str">
        <f>CONCATENATE(Tabla5[[#This Row],[TIENDA HMPV]],Tabla5[[#This Row],[LINEA]])</f>
        <v>31 - IBARRA 2LAVADO</v>
      </c>
      <c r="B182" t="s">
        <v>81</v>
      </c>
      <c r="C182" s="55" t="s">
        <v>82</v>
      </c>
      <c r="D182" s="55" t="s">
        <v>30</v>
      </c>
      <c r="E182" s="55" t="s">
        <v>84</v>
      </c>
      <c r="F182" s="55" t="s">
        <v>1724</v>
      </c>
      <c r="G182" t="s">
        <v>28</v>
      </c>
      <c r="H182" s="42">
        <f>IFERROR(Tabla5[[#This Row],[VENTAS MABE]]/Tabla5[[#This Row],[CUOTA]],0)</f>
        <v>0</v>
      </c>
      <c r="I182">
        <v>0</v>
      </c>
      <c r="J182">
        <v>0</v>
      </c>
      <c r="K182">
        <v>0</v>
      </c>
      <c r="L182">
        <v>1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V182" s="42">
        <v>0</v>
      </c>
      <c r="W182" s="42">
        <f>IFERROR(Tabla5[[#This Row],[TOTAL VENTA 38 SEMANA]]/Tabla5[[#This Row],[VENTA ACUM 38]],0)</f>
        <v>0</v>
      </c>
      <c r="X182" s="42" t="e">
        <f>VLOOKUP(Tabla5[[#This Row],[CLAVE]],[1]!QMI_5_SEMANA_SEP_22[[CLAVE]:[SHARE CADENA S2]],21,0)</f>
        <v>#REF!</v>
      </c>
      <c r="Y182" s="55" t="s">
        <v>757</v>
      </c>
      <c r="Z182" s="46">
        <f>+Tabla5[[#This Row],[VENTA ACUM 38]]+Tabla5[[#This Row],[venta total 39 acum]]</f>
        <v>3</v>
      </c>
      <c r="AA182" s="46">
        <v>0</v>
      </c>
      <c r="AB182" s="46">
        <v>0</v>
      </c>
      <c r="AC182" s="46">
        <v>2</v>
      </c>
      <c r="AD182" s="46">
        <v>1</v>
      </c>
      <c r="AE182" s="46">
        <v>0</v>
      </c>
      <c r="AF182" s="46">
        <v>1</v>
      </c>
      <c r="AG182" s="46">
        <v>2</v>
      </c>
      <c r="AH182" s="42">
        <f>IFERROR(Tabla5[[#This Row],[VENTAS MABE]]/Tabla5[[#This Row],[VENTAS INDURAMA]],0)</f>
        <v>0</v>
      </c>
      <c r="AI182" t="s">
        <v>1677</v>
      </c>
      <c r="AK182" s="42"/>
      <c r="AL182" t="s">
        <v>727</v>
      </c>
      <c r="AM182" s="55" t="s">
        <v>924</v>
      </c>
      <c r="AO182" s="55" t="s">
        <v>460</v>
      </c>
      <c r="AP182">
        <v>2</v>
      </c>
      <c r="AQ182" s="55">
        <v>0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f>SUM(Tabla5[[#This Row],[VENTA MABE 1 SEMANA OCT]:[VENTAS OTROS 1 SEMANA OCT]])</f>
        <v>2</v>
      </c>
      <c r="AY182" s="46">
        <v>0</v>
      </c>
      <c r="AZ182" s="55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f>SUM(Tabla5[[#This Row],[VENTA MABE 2 SEMANA OCT]:[VENTAS OTROS 2 SEMANA OCT]])</f>
        <v>1</v>
      </c>
      <c r="BH182" t="s">
        <v>785</v>
      </c>
      <c r="BI182" s="55" t="s">
        <v>82</v>
      </c>
      <c r="BJ182">
        <v>8.0000000000000036</v>
      </c>
      <c r="BK182" s="55">
        <v>1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0</v>
      </c>
      <c r="BR182">
        <f>SUM(Tabla5[[#This Row],[VENTA MABE 3 SEMANA OCT]:[VENTAS OTROS 3 SEMANA OCT]])</f>
        <v>3</v>
      </c>
      <c r="BS182" s="42">
        <v>0.05</v>
      </c>
      <c r="BT182" s="55">
        <v>1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f>SUM(Tabla5[[#This Row],[VENTA MABE 4 SEMANA OCT]:[VENTAS OTROS 4 SEMANA OCT]])</f>
        <v>2</v>
      </c>
      <c r="CE182" t="s">
        <v>1695</v>
      </c>
      <c r="CI18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182" t="s">
        <v>1701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f>SUM(Tabla5[[#This Row],[VENTA MABE 1 SEMANA NOV]:[VENTAS OTROS 1 SEMANA NOV]])</f>
        <v>1</v>
      </c>
      <c r="CS182">
        <f>IFERROR(VLOOKUP(Tabla5[[#This Row],[CLAVE]],[2]VENTAS!$F$2:$L$1501,2,0),0)</f>
        <v>0</v>
      </c>
      <c r="CT182">
        <f>IFERROR(VLOOKUP(Tabla5[[#This Row],[CLAVE]],[2]VENTAS!$F$2:$L$1501,3,0),0)</f>
        <v>0</v>
      </c>
      <c r="CU182">
        <f>IFERROR(VLOOKUP(Tabla5[[#This Row],[CLAVE]],[2]VENTAS!$F$2:$L$1501,4,0),0)</f>
        <v>0</v>
      </c>
      <c r="CV182">
        <f>IFERROR(VLOOKUP(Tabla5[[#This Row],[CLAVE]],[2]VENTAS!$F$2:$L$1501,5,0),0)</f>
        <v>1</v>
      </c>
      <c r="CW182">
        <f>IFERROR(VLOOKUP(Tabla5[[#This Row],[CLAVE]],[2]VENTAS!$F$2:$L$1501,6,0),0)</f>
        <v>0</v>
      </c>
      <c r="CX182">
        <f>IFERROR(VLOOKUP(Tabla5[[#This Row],[CLAVE]],[2]VENTAS!$F$2:$L$1501,7,0),0)</f>
        <v>0</v>
      </c>
      <c r="CY182">
        <f>IFERROR(VLOOKUP(Tabla5[[#This Row],[CLAVE]],[2]VENTAS!$F$2:$R$1501,13,0),0)</f>
        <v>0</v>
      </c>
      <c r="CZ182">
        <f>SUM(Tabla5[[#This Row],[VENTA MABE 2 SEMANA NOV]:[VENTAS OTROS 2 SEMANA NOV]])</f>
        <v>1</v>
      </c>
      <c r="DA182" s="46">
        <v>0.4582907511497189</v>
      </c>
    </row>
    <row r="183" spans="1:105" hidden="1" x14ac:dyDescent="0.3">
      <c r="A183" t="str">
        <f>CONCATENATE(Tabla5[[#This Row],[TIENDA HMPV]],Tabla5[[#This Row],[LINEA]])</f>
        <v>31 - IBARRA 2REFRIGERACIÓN</v>
      </c>
      <c r="B183" t="s">
        <v>81</v>
      </c>
      <c r="C183" s="55" t="s">
        <v>82</v>
      </c>
      <c r="D183" s="55" t="s">
        <v>30</v>
      </c>
      <c r="E183" s="55" t="s">
        <v>84</v>
      </c>
      <c r="F183" s="55" t="s">
        <v>1724</v>
      </c>
      <c r="G183" t="s">
        <v>29</v>
      </c>
      <c r="H183" s="42">
        <f>IFERROR(Tabla5[[#This Row],[VENTAS MABE]]/Tabla5[[#This Row],[CUOTA]],0)</f>
        <v>0.33333333333333331</v>
      </c>
      <c r="I183">
        <v>3</v>
      </c>
      <c r="J183">
        <v>1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V183" s="42">
        <v>0.33333333333333331</v>
      </c>
      <c r="W183" s="42">
        <f>IFERROR(Tabla5[[#This Row],[TOTAL VENTA 38 SEMANA]]/Tabla5[[#This Row],[VENTA ACUM 38]],0)</f>
        <v>0.33333333333333331</v>
      </c>
      <c r="X183" s="42" t="e">
        <f>VLOOKUP(Tabla5[[#This Row],[CLAVE]],[1]!QMI_5_SEMANA_SEP_22[[CLAVE]:[SHARE CADENA S2]],21,0)</f>
        <v>#REF!</v>
      </c>
      <c r="Y183" s="55" t="s">
        <v>757</v>
      </c>
      <c r="Z183" s="46">
        <f>+Tabla5[[#This Row],[VENTA ACUM 38]]+Tabla5[[#This Row],[venta total 39 acum]]</f>
        <v>4</v>
      </c>
      <c r="AA183" s="46">
        <v>0</v>
      </c>
      <c r="AB183" s="46">
        <v>1</v>
      </c>
      <c r="AC183" s="46">
        <v>3</v>
      </c>
      <c r="AD183" s="46">
        <v>1</v>
      </c>
      <c r="AE183" s="46">
        <v>1</v>
      </c>
      <c r="AF183" s="46">
        <v>1</v>
      </c>
      <c r="AG183" s="46">
        <v>2</v>
      </c>
      <c r="AH183" s="42">
        <f>IFERROR(Tabla5[[#This Row],[VENTAS MABE]]/Tabla5[[#This Row],[VENTAS INDURAMA]],0)</f>
        <v>0.5</v>
      </c>
      <c r="AI183" t="s">
        <v>1677</v>
      </c>
      <c r="AK183" s="42"/>
      <c r="AL183" t="s">
        <v>727</v>
      </c>
      <c r="AM183" s="55" t="s">
        <v>924</v>
      </c>
      <c r="AO183" s="55" t="s">
        <v>460</v>
      </c>
      <c r="AP183">
        <v>2</v>
      </c>
      <c r="AQ183" s="55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f>SUM(Tabla5[[#This Row],[VENTA MABE 1 SEMANA OCT]:[VENTAS OTROS 1 SEMANA OCT]])</f>
        <v>0</v>
      </c>
      <c r="AY183" s="46">
        <v>2</v>
      </c>
      <c r="AZ183" s="55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f>SUM(Tabla5[[#This Row],[VENTA MABE 2 SEMANA OCT]:[VENTAS OTROS 2 SEMANA OCT]])</f>
        <v>1</v>
      </c>
      <c r="BH183" t="s">
        <v>785</v>
      </c>
      <c r="BI183" s="55" t="s">
        <v>82</v>
      </c>
      <c r="BJ183">
        <v>8.0000000000000036</v>
      </c>
      <c r="BK183" s="55">
        <v>1</v>
      </c>
      <c r="BL183">
        <v>2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f>SUM(Tabla5[[#This Row],[VENTA MABE 3 SEMANA OCT]:[VENTAS OTROS 3 SEMANA OCT]])</f>
        <v>3</v>
      </c>
      <c r="BS183" s="42">
        <v>0.28000000000000003</v>
      </c>
      <c r="BT183" s="55">
        <v>2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f>SUM(Tabla5[[#This Row],[VENTA MABE 4 SEMANA OCT]:[VENTAS OTROS 4 SEMANA OCT]])</f>
        <v>3</v>
      </c>
      <c r="CI1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183" t="s">
        <v>1703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SUM(Tabla5[[#This Row],[VENTA MABE 1 SEMANA NOV]:[VENTAS OTROS 1 SEMANA NOV]])</f>
        <v>0</v>
      </c>
      <c r="CS183">
        <f>IFERROR(VLOOKUP(Tabla5[[#This Row],[CLAVE]],[2]VENTAS!$F$2:$L$1501,2,0),0)</f>
        <v>2</v>
      </c>
      <c r="CT183">
        <f>IFERROR(VLOOKUP(Tabla5[[#This Row],[CLAVE]],[2]VENTAS!$F$2:$L$1501,3,0),0)</f>
        <v>1</v>
      </c>
      <c r="CU183">
        <f>IFERROR(VLOOKUP(Tabla5[[#This Row],[CLAVE]],[2]VENTAS!$F$2:$L$1501,4,0),0)</f>
        <v>0</v>
      </c>
      <c r="CV183">
        <f>IFERROR(VLOOKUP(Tabla5[[#This Row],[CLAVE]],[2]VENTAS!$F$2:$L$1501,5,0),0)</f>
        <v>0</v>
      </c>
      <c r="CW183">
        <f>IFERROR(VLOOKUP(Tabla5[[#This Row],[CLAVE]],[2]VENTAS!$F$2:$L$1501,6,0),0)</f>
        <v>0</v>
      </c>
      <c r="CX183">
        <f>IFERROR(VLOOKUP(Tabla5[[#This Row],[CLAVE]],[2]VENTAS!$F$2:$L$1501,7,0),0)</f>
        <v>0</v>
      </c>
      <c r="CY183">
        <f>IFERROR(VLOOKUP(Tabla5[[#This Row],[CLAVE]],[2]VENTAS!$F$2:$R$1501,13,0),0)</f>
        <v>0</v>
      </c>
      <c r="CZ183">
        <f>SUM(Tabla5[[#This Row],[VENTA MABE 2 SEMANA NOV]:[VENTAS OTROS 2 SEMANA NOV]])</f>
        <v>3</v>
      </c>
      <c r="DA183" s="46">
        <v>4.5642985073492977</v>
      </c>
    </row>
    <row r="184" spans="1:105" hidden="1" x14ac:dyDescent="0.3">
      <c r="A184" t="str">
        <f>CONCATENATE(Tabla5[[#This Row],[TIENDA HMPV]],Tabla5[[#This Row],[LINEA]])</f>
        <v>94321 - ORVE HOGAR IBARRA 2COCINAS</v>
      </c>
      <c r="B184" t="s">
        <v>81</v>
      </c>
      <c r="C184" s="55" t="s">
        <v>82</v>
      </c>
      <c r="D184" s="55" t="s">
        <v>86</v>
      </c>
      <c r="E184" s="55" t="s">
        <v>87</v>
      </c>
      <c r="F184" s="55" t="s">
        <v>1724</v>
      </c>
      <c r="G184" t="s">
        <v>26</v>
      </c>
      <c r="H184" s="42">
        <f>IFERROR(Tabla5[[#This Row],[VENTAS MABE]]/Tabla5[[#This Row],[CUOTA]],0)</f>
        <v>1.5</v>
      </c>
      <c r="I184">
        <v>2</v>
      </c>
      <c r="J184">
        <v>3</v>
      </c>
      <c r="K184">
        <v>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V184" s="42">
        <v>0.6</v>
      </c>
      <c r="W184" s="42">
        <f>IFERROR(Tabla5[[#This Row],[TOTAL VENTA 38 SEMANA]]/Tabla5[[#This Row],[VENTA ACUM 38]],0)</f>
        <v>0.6</v>
      </c>
      <c r="X184" s="42" t="e">
        <f>VLOOKUP(Tabla5[[#This Row],[CLAVE]],[1]!QMI_5_SEMANA_SEP_22[[CLAVE]:[SHARE CADENA S2]],21,0)</f>
        <v>#REF!</v>
      </c>
      <c r="Y184" s="55" t="s">
        <v>769</v>
      </c>
      <c r="Z184" s="46">
        <f>+Tabla5[[#This Row],[VENTA ACUM 38]]+Tabla5[[#This Row],[venta total 39 acum]]</f>
        <v>5</v>
      </c>
      <c r="AA184" s="46">
        <v>3</v>
      </c>
      <c r="AB184" s="46">
        <v>3</v>
      </c>
      <c r="AC184" s="46">
        <v>5</v>
      </c>
      <c r="AD184" s="46">
        <v>0</v>
      </c>
      <c r="AE184" s="46">
        <v>0</v>
      </c>
      <c r="AF184" s="46">
        <v>0</v>
      </c>
      <c r="AG184" s="46">
        <v>3</v>
      </c>
      <c r="AH184" s="42">
        <f>IFERROR(Tabla5[[#This Row],[VENTAS MABE]]/Tabla5[[#This Row],[VENTAS INDURAMA]],0)</f>
        <v>1.5</v>
      </c>
      <c r="AI184" t="s">
        <v>1677</v>
      </c>
      <c r="AK184" s="42"/>
      <c r="AL184" t="s">
        <v>727</v>
      </c>
      <c r="AM184" s="55" t="s">
        <v>940</v>
      </c>
      <c r="AO184" s="55" t="s">
        <v>460</v>
      </c>
      <c r="AP184">
        <v>5</v>
      </c>
      <c r="AQ184" s="55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f>SUM(Tabla5[[#This Row],[VENTA MABE 1 SEMANA OCT]:[VENTAS OTROS 1 SEMANA OCT]])</f>
        <v>1</v>
      </c>
      <c r="AY184" s="46">
        <v>6</v>
      </c>
      <c r="AZ184" s="55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f>SUM(Tabla5[[#This Row],[VENTA MABE 2 SEMANA OCT]:[VENTAS OTROS 2 SEMANA OCT]])</f>
        <v>0</v>
      </c>
      <c r="BH184" t="s">
        <v>885</v>
      </c>
      <c r="BI184" s="55" t="s">
        <v>82</v>
      </c>
      <c r="BJ184">
        <v>2.0000000000000009</v>
      </c>
      <c r="BK184" s="55">
        <v>2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f>SUM(Tabla5[[#This Row],[VENTA MABE 3 SEMANA OCT]:[VENTAS OTROS 3 SEMANA OCT]])</f>
        <v>2</v>
      </c>
      <c r="BS184" s="42">
        <v>0.5</v>
      </c>
      <c r="BT184" s="55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f>SUM(Tabla5[[#This Row],[VENTA MABE 4 SEMANA OCT]:[VENTAS OTROS 4 SEMANA OCT]])</f>
        <v>0</v>
      </c>
      <c r="CI1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84" t="s">
        <v>1703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SUM(Tabla5[[#This Row],[VENTA MABE 1 SEMANA NOV]:[VENTAS OTROS 1 SEMANA NOV]])</f>
        <v>0</v>
      </c>
      <c r="CS184">
        <f>IFERROR(VLOOKUP(Tabla5[[#This Row],[CLAVE]],[2]VENTAS!$F$2:$L$1501,2,0),0)</f>
        <v>1</v>
      </c>
      <c r="CT184">
        <f>IFERROR(VLOOKUP(Tabla5[[#This Row],[CLAVE]],[2]VENTAS!$F$2:$L$1501,3,0),0)</f>
        <v>0</v>
      </c>
      <c r="CU184">
        <f>IFERROR(VLOOKUP(Tabla5[[#This Row],[CLAVE]],[2]VENTAS!$F$2:$L$1501,4,0),0)</f>
        <v>0</v>
      </c>
      <c r="CV184">
        <f>IFERROR(VLOOKUP(Tabla5[[#This Row],[CLAVE]],[2]VENTAS!$F$2:$L$1501,5,0),0)</f>
        <v>0</v>
      </c>
      <c r="CW184">
        <f>IFERROR(VLOOKUP(Tabla5[[#This Row],[CLAVE]],[2]VENTAS!$F$2:$L$1501,6,0),0)</f>
        <v>0</v>
      </c>
      <c r="CX184">
        <f>IFERROR(VLOOKUP(Tabla5[[#This Row],[CLAVE]],[2]VENTAS!$F$2:$L$1501,7,0),0)</f>
        <v>0</v>
      </c>
      <c r="CY184">
        <f>IFERROR(VLOOKUP(Tabla5[[#This Row],[CLAVE]],[2]VENTAS!$F$2:$R$1501,13,0),0)</f>
        <v>0</v>
      </c>
      <c r="CZ184">
        <f>SUM(Tabla5[[#This Row],[VENTA MABE 2 SEMANA NOV]:[VENTAS OTROS 2 SEMANA NOV]])</f>
        <v>1</v>
      </c>
      <c r="DA184" s="46">
        <v>7.4395970673017873</v>
      </c>
    </row>
    <row r="185" spans="1:105" hidden="1" x14ac:dyDescent="0.3">
      <c r="A185" t="str">
        <f>CONCATENATE(Tabla5[[#This Row],[TIENDA HMPV]],Tabla5[[#This Row],[LINEA]])</f>
        <v>94321 - ORVE HOGAR IBARRA 2GLOBALES</v>
      </c>
      <c r="B185" t="s">
        <v>81</v>
      </c>
      <c r="C185" s="55" t="s">
        <v>82</v>
      </c>
      <c r="D185" s="55" t="s">
        <v>86</v>
      </c>
      <c r="E185" s="55" t="s">
        <v>87</v>
      </c>
      <c r="F185" s="55" t="s">
        <v>1724</v>
      </c>
      <c r="G185" t="s">
        <v>27</v>
      </c>
      <c r="H185" s="42">
        <f>IFERROR(Tabla5[[#This Row],[VENTAS MABE]]/Tabla5[[#This Row],[CUOTA]],0)</f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V185" s="42">
        <v>0</v>
      </c>
      <c r="W185" s="42">
        <f>IFERROR(Tabla5[[#This Row],[TOTAL VENTA 38 SEMANA]]/Tabla5[[#This Row],[VENTA ACUM 38]],0)</f>
        <v>0</v>
      </c>
      <c r="X185" s="42" t="e">
        <f>VLOOKUP(Tabla5[[#This Row],[CLAVE]],[1]!QMI_5_SEMANA_SEP_22[[CLAVE]:[SHARE CADENA S2]],21,0)</f>
        <v>#REF!</v>
      </c>
      <c r="Y185" s="55" t="s">
        <v>769</v>
      </c>
      <c r="Z185" s="46">
        <f>+Tabla5[[#This Row],[VENTA ACUM 38]]+Tabla5[[#This Row],[venta total 39 acum]]</f>
        <v>0</v>
      </c>
      <c r="AA185" s="46">
        <v>0</v>
      </c>
      <c r="AB185" s="46">
        <v>0</v>
      </c>
      <c r="AC185" s="46">
        <v>0</v>
      </c>
      <c r="AD185" s="46">
        <v>0</v>
      </c>
      <c r="AE185" s="46">
        <v>0</v>
      </c>
      <c r="AF185" s="46">
        <v>0</v>
      </c>
      <c r="AG185" s="46">
        <v>0</v>
      </c>
      <c r="AH185" s="42">
        <f>IFERROR(Tabla5[[#This Row],[VENTAS MABE]]/Tabla5[[#This Row],[VENTAS INDURAMA]],0)</f>
        <v>0</v>
      </c>
      <c r="AI185" t="s">
        <v>1677</v>
      </c>
      <c r="AK185" s="42"/>
      <c r="AL185" t="s">
        <v>727</v>
      </c>
      <c r="AM185" s="55" t="s">
        <v>940</v>
      </c>
      <c r="AO185" s="55" t="s">
        <v>460</v>
      </c>
      <c r="AP185">
        <v>0</v>
      </c>
      <c r="AQ185" s="5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f>SUM(Tabla5[[#This Row],[VENTA MABE 1 SEMANA OCT]:[VENTAS OTROS 1 SEMANA OCT]])</f>
        <v>0</v>
      </c>
      <c r="AY185" s="46">
        <v>0</v>
      </c>
      <c r="AZ185" s="5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f>SUM(Tabla5[[#This Row],[VENTA MABE 2 SEMANA OCT]:[VENTAS OTROS 2 SEMANA OCT]])</f>
        <v>0</v>
      </c>
      <c r="BH185" t="s">
        <v>885</v>
      </c>
      <c r="BI185" s="55" t="s">
        <v>82</v>
      </c>
      <c r="BJ185">
        <v>2.0000000000000009</v>
      </c>
      <c r="BK185" s="5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f>SUM(Tabla5[[#This Row],[VENTA MABE 3 SEMANA OCT]:[VENTAS OTROS 3 SEMANA OCT]])</f>
        <v>0</v>
      </c>
      <c r="BS185" s="42">
        <v>0</v>
      </c>
      <c r="BT185" s="5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f>SUM(Tabla5[[#This Row],[VENTA MABE 4 SEMANA OCT]:[VENTAS OTROS 4 SEMANA OCT]])</f>
        <v>0</v>
      </c>
      <c r="CI1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85" s="66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SUM(Tabla5[[#This Row],[VENTA MABE 1 SEMANA NOV]:[VENTAS OTROS 1 SEMANA NOV]])</f>
        <v>0</v>
      </c>
      <c r="CS185">
        <f>IFERROR(VLOOKUP(Tabla5[[#This Row],[CLAVE]],[2]VENTAS!$F$2:$L$1501,2,0),0)</f>
        <v>0</v>
      </c>
      <c r="CT185">
        <f>IFERROR(VLOOKUP(Tabla5[[#This Row],[CLAVE]],[2]VENTAS!$F$2:$L$1501,3,0),0)</f>
        <v>0</v>
      </c>
      <c r="CU185">
        <f>IFERROR(VLOOKUP(Tabla5[[#This Row],[CLAVE]],[2]VENTAS!$F$2:$L$1501,4,0),0)</f>
        <v>0</v>
      </c>
      <c r="CV185">
        <f>IFERROR(VLOOKUP(Tabla5[[#This Row],[CLAVE]],[2]VENTAS!$F$2:$L$1501,5,0),0)</f>
        <v>0</v>
      </c>
      <c r="CW185">
        <f>IFERROR(VLOOKUP(Tabla5[[#This Row],[CLAVE]],[2]VENTAS!$F$2:$L$1501,6,0),0)</f>
        <v>0</v>
      </c>
      <c r="CX185">
        <f>IFERROR(VLOOKUP(Tabla5[[#This Row],[CLAVE]],[2]VENTAS!$F$2:$L$1501,7,0),0)</f>
        <v>0</v>
      </c>
      <c r="CY185">
        <f>IFERROR(VLOOKUP(Tabla5[[#This Row],[CLAVE]],[2]VENTAS!$F$2:$R$1501,13,0),0)</f>
        <v>0</v>
      </c>
      <c r="CZ185">
        <f>SUM(Tabla5[[#This Row],[VENTA MABE 2 SEMANA NOV]:[VENTAS OTROS 2 SEMANA NOV]])</f>
        <v>0</v>
      </c>
      <c r="DA185" s="46">
        <v>0</v>
      </c>
    </row>
    <row r="186" spans="1:105" hidden="1" x14ac:dyDescent="0.3">
      <c r="A186" t="str">
        <f>CONCATENATE(Tabla5[[#This Row],[TIENDA HMPV]],Tabla5[[#This Row],[LINEA]])</f>
        <v>94321 - ORVE HOGAR IBARRA 2LAVADO</v>
      </c>
      <c r="B186" t="s">
        <v>81</v>
      </c>
      <c r="C186" s="55" t="s">
        <v>82</v>
      </c>
      <c r="D186" s="55" t="s">
        <v>86</v>
      </c>
      <c r="E186" s="55" t="s">
        <v>87</v>
      </c>
      <c r="F186" s="55" t="s">
        <v>1724</v>
      </c>
      <c r="G186" t="s">
        <v>28</v>
      </c>
      <c r="H186" s="42">
        <f>IFERROR(Tabla5[[#This Row],[VENTAS MABE]]/Tabla5[[#This Row],[CUOTA]],0)</f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V186" s="42">
        <v>0</v>
      </c>
      <c r="W186" s="42">
        <f>IFERROR(Tabla5[[#This Row],[TOTAL VENTA 38 SEMANA]]/Tabla5[[#This Row],[VENTA ACUM 38]],0)</f>
        <v>0</v>
      </c>
      <c r="X186" s="42" t="e">
        <f>VLOOKUP(Tabla5[[#This Row],[CLAVE]],[1]!QMI_5_SEMANA_SEP_22[[CLAVE]:[SHARE CADENA S2]],21,0)</f>
        <v>#REF!</v>
      </c>
      <c r="Y186" s="55" t="s">
        <v>769</v>
      </c>
      <c r="Z186" s="46">
        <f>+Tabla5[[#This Row],[VENTA ACUM 38]]+Tabla5[[#This Row],[venta total 39 acum]]</f>
        <v>0</v>
      </c>
      <c r="AA186" s="46">
        <v>0</v>
      </c>
      <c r="AB186" s="46">
        <v>0</v>
      </c>
      <c r="AC186" s="46">
        <v>0</v>
      </c>
      <c r="AD186" s="46">
        <v>0</v>
      </c>
      <c r="AE186" s="46">
        <v>0</v>
      </c>
      <c r="AF186" s="46">
        <v>0</v>
      </c>
      <c r="AG186" s="46">
        <v>0</v>
      </c>
      <c r="AH186" s="42">
        <f>IFERROR(Tabla5[[#This Row],[VENTAS MABE]]/Tabla5[[#This Row],[VENTAS INDURAMA]],0)</f>
        <v>0</v>
      </c>
      <c r="AI186" t="s">
        <v>1677</v>
      </c>
      <c r="AK186" s="42"/>
      <c r="AL186" t="s">
        <v>727</v>
      </c>
      <c r="AM186" s="55" t="s">
        <v>940</v>
      </c>
      <c r="AO186" s="55" t="s">
        <v>460</v>
      </c>
      <c r="AP186">
        <v>0</v>
      </c>
      <c r="AQ186" s="55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f>SUM(Tabla5[[#This Row],[VENTA MABE 1 SEMANA OCT]:[VENTAS OTROS 1 SEMANA OCT]])</f>
        <v>0</v>
      </c>
      <c r="AY186" s="46">
        <v>0</v>
      </c>
      <c r="AZ186" s="55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f>SUM(Tabla5[[#This Row],[VENTA MABE 2 SEMANA OCT]:[VENTAS OTROS 2 SEMANA OCT]])</f>
        <v>0</v>
      </c>
      <c r="BH186" t="s">
        <v>885</v>
      </c>
      <c r="BI186" s="55" t="s">
        <v>82</v>
      </c>
      <c r="BJ186">
        <v>2.0000000000000009</v>
      </c>
      <c r="BK186" s="55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f>SUM(Tabla5[[#This Row],[VENTA MABE 3 SEMANA OCT]:[VENTAS OTROS 3 SEMANA OCT]])</f>
        <v>0</v>
      </c>
      <c r="BS186" s="42">
        <v>0</v>
      </c>
      <c r="BT186" s="55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f>SUM(Tabla5[[#This Row],[VENTA MABE 4 SEMANA OCT]:[VENTAS OTROS 4 SEMANA OCT]])</f>
        <v>0</v>
      </c>
      <c r="CI1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86" s="6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SUM(Tabla5[[#This Row],[VENTA MABE 1 SEMANA NOV]:[VENTAS OTROS 1 SEMANA NOV]])</f>
        <v>0</v>
      </c>
      <c r="CS186">
        <f>IFERROR(VLOOKUP(Tabla5[[#This Row],[CLAVE]],[2]VENTAS!$F$2:$L$1501,2,0),0)</f>
        <v>0</v>
      </c>
      <c r="CT186">
        <f>IFERROR(VLOOKUP(Tabla5[[#This Row],[CLAVE]],[2]VENTAS!$F$2:$L$1501,3,0),0)</f>
        <v>0</v>
      </c>
      <c r="CU186">
        <f>IFERROR(VLOOKUP(Tabla5[[#This Row],[CLAVE]],[2]VENTAS!$F$2:$L$1501,4,0),0)</f>
        <v>1</v>
      </c>
      <c r="CV186">
        <f>IFERROR(VLOOKUP(Tabla5[[#This Row],[CLAVE]],[2]VENTAS!$F$2:$L$1501,5,0),0)</f>
        <v>0</v>
      </c>
      <c r="CW186">
        <f>IFERROR(VLOOKUP(Tabla5[[#This Row],[CLAVE]],[2]VENTAS!$F$2:$L$1501,6,0),0)</f>
        <v>0</v>
      </c>
      <c r="CX186">
        <f>IFERROR(VLOOKUP(Tabla5[[#This Row],[CLAVE]],[2]VENTAS!$F$2:$L$1501,7,0),0)</f>
        <v>0</v>
      </c>
      <c r="CY186">
        <f>IFERROR(VLOOKUP(Tabla5[[#This Row],[CLAVE]],[2]VENTAS!$F$2:$R$1501,13,0),0)</f>
        <v>0</v>
      </c>
      <c r="CZ186">
        <f>SUM(Tabla5[[#This Row],[VENTA MABE 2 SEMANA NOV]:[VENTAS OTROS 2 SEMANA NOV]])</f>
        <v>1</v>
      </c>
      <c r="DA186" s="46">
        <v>0</v>
      </c>
    </row>
    <row r="187" spans="1:105" hidden="1" x14ac:dyDescent="0.3">
      <c r="A187" t="str">
        <f>CONCATENATE(Tabla5[[#This Row],[TIENDA HMPV]],Tabla5[[#This Row],[LINEA]])</f>
        <v>94321 - ORVE HOGAR IBARRA 2REFRIGERACIÓN</v>
      </c>
      <c r="B187" t="s">
        <v>81</v>
      </c>
      <c r="C187" s="55" t="s">
        <v>82</v>
      </c>
      <c r="D187" s="55" t="s">
        <v>86</v>
      </c>
      <c r="E187" s="55" t="s">
        <v>87</v>
      </c>
      <c r="F187" s="55" t="s">
        <v>1724</v>
      </c>
      <c r="G187" t="s">
        <v>29</v>
      </c>
      <c r="H187" s="42">
        <f>IFERROR(Tabla5[[#This Row],[VENTAS MABE]]/Tabla5[[#This Row],[CUOTA]],0)</f>
        <v>0.33333333333333331</v>
      </c>
      <c r="I187">
        <v>3</v>
      </c>
      <c r="J187">
        <v>1</v>
      </c>
      <c r="K187">
        <v>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V187" s="42">
        <v>0.33333333333333331</v>
      </c>
      <c r="W187" s="42">
        <f>IFERROR(Tabla5[[#This Row],[TOTAL VENTA 38 SEMANA]]/Tabla5[[#This Row],[VENTA ACUM 38]],0)</f>
        <v>0.33333333333333331</v>
      </c>
      <c r="X187" s="42" t="e">
        <f>VLOOKUP(Tabla5[[#This Row],[CLAVE]],[1]!QMI_5_SEMANA_SEP_22[[CLAVE]:[SHARE CADENA S2]],21,0)</f>
        <v>#REF!</v>
      </c>
      <c r="Y187" s="55" t="s">
        <v>769</v>
      </c>
      <c r="Z187" s="46">
        <f>+Tabla5[[#This Row],[VENTA ACUM 38]]+Tabla5[[#This Row],[venta total 39 acum]]</f>
        <v>3</v>
      </c>
      <c r="AA187" s="46">
        <v>1</v>
      </c>
      <c r="AB187" s="46">
        <v>1</v>
      </c>
      <c r="AC187" s="46">
        <v>3</v>
      </c>
      <c r="AD187" s="46">
        <v>0</v>
      </c>
      <c r="AE187" s="46">
        <v>0</v>
      </c>
      <c r="AF187" s="46">
        <v>0</v>
      </c>
      <c r="AG187" s="46">
        <v>1</v>
      </c>
      <c r="AH187" s="42">
        <f>IFERROR(Tabla5[[#This Row],[VENTAS MABE]]/Tabla5[[#This Row],[VENTAS INDURAMA]],0)</f>
        <v>0.5</v>
      </c>
      <c r="AI187" t="s">
        <v>1677</v>
      </c>
      <c r="AK187" s="42"/>
      <c r="AL187" t="s">
        <v>727</v>
      </c>
      <c r="AM187" s="55" t="s">
        <v>940</v>
      </c>
      <c r="AO187" s="55" t="s">
        <v>460</v>
      </c>
      <c r="AP187">
        <v>3</v>
      </c>
      <c r="AQ187" s="55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f>SUM(Tabla5[[#This Row],[VENTA MABE 1 SEMANA OCT]:[VENTAS OTROS 1 SEMANA OCT]])</f>
        <v>0</v>
      </c>
      <c r="AY187" s="46">
        <v>4</v>
      </c>
      <c r="AZ187" s="55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f>SUM(Tabla5[[#This Row],[VENTA MABE 2 SEMANA OCT]:[VENTAS OTROS 2 SEMANA OCT]])</f>
        <v>0</v>
      </c>
      <c r="BH187" t="s">
        <v>885</v>
      </c>
      <c r="BI187" s="55" t="s">
        <v>82</v>
      </c>
      <c r="BJ187">
        <v>2.0000000000000009</v>
      </c>
      <c r="BK187" s="55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f>SUM(Tabla5[[#This Row],[VENTA MABE 3 SEMANA OCT]:[VENTAS OTROS 3 SEMANA OCT]])</f>
        <v>0</v>
      </c>
      <c r="BS187" s="42">
        <v>0.4</v>
      </c>
      <c r="BT187" s="55">
        <v>0</v>
      </c>
      <c r="BU187">
        <v>1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f>SUM(Tabla5[[#This Row],[VENTA MABE 4 SEMANA OCT]:[VENTAS OTROS 4 SEMANA OCT]])</f>
        <v>1</v>
      </c>
      <c r="CI1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87" s="66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SUM(Tabla5[[#This Row],[VENTA MABE 1 SEMANA NOV]:[VENTAS OTROS 1 SEMANA NOV]])</f>
        <v>0</v>
      </c>
      <c r="CS187">
        <f>IFERROR(VLOOKUP(Tabla5[[#This Row],[CLAVE]],[2]VENTAS!$F$2:$L$1501,2,0),0)</f>
        <v>0</v>
      </c>
      <c r="CT187">
        <f>IFERROR(VLOOKUP(Tabla5[[#This Row],[CLAVE]],[2]VENTAS!$F$2:$L$1501,3,0),0)</f>
        <v>1</v>
      </c>
      <c r="CU187">
        <f>IFERROR(VLOOKUP(Tabla5[[#This Row],[CLAVE]],[2]VENTAS!$F$2:$L$1501,4,0),0)</f>
        <v>0</v>
      </c>
      <c r="CV187">
        <f>IFERROR(VLOOKUP(Tabla5[[#This Row],[CLAVE]],[2]VENTAS!$F$2:$L$1501,5,0),0)</f>
        <v>0</v>
      </c>
      <c r="CW187">
        <f>IFERROR(VLOOKUP(Tabla5[[#This Row],[CLAVE]],[2]VENTAS!$F$2:$L$1501,6,0),0)</f>
        <v>0</v>
      </c>
      <c r="CX187">
        <f>IFERROR(VLOOKUP(Tabla5[[#This Row],[CLAVE]],[2]VENTAS!$F$2:$L$1501,7,0),0)</f>
        <v>0</v>
      </c>
      <c r="CY187">
        <f>IFERROR(VLOOKUP(Tabla5[[#This Row],[CLAVE]],[2]VENTAS!$F$2:$R$1501,13,0),0)</f>
        <v>0</v>
      </c>
      <c r="CZ187">
        <f>SUM(Tabla5[[#This Row],[VENTA MABE 2 SEMANA NOV]:[VENTAS OTROS 2 SEMANA NOV]])</f>
        <v>1</v>
      </c>
      <c r="DA187" s="46">
        <v>6.8297282102652765</v>
      </c>
    </row>
    <row r="188" spans="1:105" hidden="1" x14ac:dyDescent="0.3">
      <c r="A188" t="str">
        <f>CONCATENATE(Tabla5[[#This Row],[TIENDA HMPV]],Tabla5[[#This Row],[LINEA]])</f>
        <v>959 - ORVE HOGAR IBARRA IIICOCINAS</v>
      </c>
      <c r="B188" t="s">
        <v>81</v>
      </c>
      <c r="C188" s="55" t="s">
        <v>82</v>
      </c>
      <c r="D188" s="55" t="s">
        <v>86</v>
      </c>
      <c r="E188" s="55" t="s">
        <v>88</v>
      </c>
      <c r="F188" s="55" t="s">
        <v>1724</v>
      </c>
      <c r="G188" t="s">
        <v>26</v>
      </c>
      <c r="H188" s="42">
        <f>IFERROR(Tabla5[[#This Row],[VENTAS MABE]]/Tabla5[[#This Row],[CUOTA]],0)</f>
        <v>0.5</v>
      </c>
      <c r="I188">
        <v>2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V188" s="42">
        <v>1</v>
      </c>
      <c r="W188" s="42">
        <f>IFERROR(Tabla5[[#This Row],[TOTAL VENTA 38 SEMANA]]/Tabla5[[#This Row],[VENTA ACUM 38]],0)</f>
        <v>1</v>
      </c>
      <c r="X188" s="42" t="e">
        <f>VLOOKUP(Tabla5[[#This Row],[CLAVE]],[1]!QMI_5_SEMANA_SEP_22[[CLAVE]:[SHARE CADENA S2]],21,0)</f>
        <v>#REF!</v>
      </c>
      <c r="Y188" s="55" t="s">
        <v>769</v>
      </c>
      <c r="Z188" s="46">
        <f>+Tabla5[[#This Row],[VENTA ACUM 38]]+Tabla5[[#This Row],[venta total 39 acum]]</f>
        <v>3</v>
      </c>
      <c r="AA188" s="46">
        <v>0</v>
      </c>
      <c r="AB188" s="46">
        <v>1</v>
      </c>
      <c r="AC188" s="46">
        <v>1</v>
      </c>
      <c r="AD188" s="46">
        <v>2</v>
      </c>
      <c r="AE188" s="46">
        <v>1</v>
      </c>
      <c r="AF188" s="46">
        <v>2</v>
      </c>
      <c r="AG188" s="46">
        <v>1</v>
      </c>
      <c r="AH188" s="42">
        <f>IFERROR(Tabla5[[#This Row],[VENTAS MABE]]/Tabla5[[#This Row],[VENTAS INDURAMA]],0)</f>
        <v>1</v>
      </c>
      <c r="AI188" t="s">
        <v>1677</v>
      </c>
      <c r="AK188" s="42"/>
      <c r="AL188" t="s">
        <v>727</v>
      </c>
      <c r="AM188" s="55" t="s">
        <v>941</v>
      </c>
      <c r="AO188" s="55" t="s">
        <v>460</v>
      </c>
      <c r="AP188">
        <v>0</v>
      </c>
      <c r="AQ188" s="55">
        <v>0</v>
      </c>
      <c r="AR188">
        <v>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f>SUM(Tabla5[[#This Row],[VENTA MABE 1 SEMANA OCT]:[VENTAS OTROS 1 SEMANA OCT]])</f>
        <v>2</v>
      </c>
      <c r="AY188" s="46">
        <v>7.0403767698584119</v>
      </c>
      <c r="AZ188" s="55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f>SUM(Tabla5[[#This Row],[VENTA MABE 2 SEMANA OCT]:[VENTAS OTROS 2 SEMANA OCT]])</f>
        <v>2</v>
      </c>
      <c r="BH188" t="s">
        <v>885</v>
      </c>
      <c r="BI188" s="55" t="s">
        <v>82</v>
      </c>
      <c r="BJ188">
        <v>1.9999999999999982</v>
      </c>
      <c r="BK188" s="55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f>SUM(Tabla5[[#This Row],[VENTA MABE 3 SEMANA OCT]:[VENTAS OTROS 3 SEMANA OCT]])</f>
        <v>1</v>
      </c>
      <c r="BS188" s="42">
        <v>0.5</v>
      </c>
      <c r="BT188" s="55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f>SUM(Tabla5[[#This Row],[VENTA MABE 4 SEMANA OCT]:[VENTAS OTROS 4 SEMANA OCT]])</f>
        <v>1</v>
      </c>
      <c r="CI1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88" t="s">
        <v>1702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SUM(Tabla5[[#This Row],[VENTA MABE 1 SEMANA NOV]:[VENTAS OTROS 1 SEMANA NOV]])</f>
        <v>1</v>
      </c>
      <c r="CS188">
        <f>IFERROR(VLOOKUP(Tabla5[[#This Row],[CLAVE]],[2]VENTAS!$F$2:$L$1501,2,0),0)</f>
        <v>0</v>
      </c>
      <c r="CT188">
        <f>IFERROR(VLOOKUP(Tabla5[[#This Row],[CLAVE]],[2]VENTAS!$F$2:$L$1501,3,0),0)</f>
        <v>1</v>
      </c>
      <c r="CU188">
        <f>IFERROR(VLOOKUP(Tabla5[[#This Row],[CLAVE]],[2]VENTAS!$F$2:$L$1501,4,0),0)</f>
        <v>0</v>
      </c>
      <c r="CV188">
        <f>IFERROR(VLOOKUP(Tabla5[[#This Row],[CLAVE]],[2]VENTAS!$F$2:$L$1501,5,0),0)</f>
        <v>0</v>
      </c>
      <c r="CW188">
        <f>IFERROR(VLOOKUP(Tabla5[[#This Row],[CLAVE]],[2]VENTAS!$F$2:$L$1501,6,0),0)</f>
        <v>0</v>
      </c>
      <c r="CX188">
        <f>IFERROR(VLOOKUP(Tabla5[[#This Row],[CLAVE]],[2]VENTAS!$F$2:$L$1501,7,0),0)</f>
        <v>0</v>
      </c>
      <c r="CY188">
        <f>IFERROR(VLOOKUP(Tabla5[[#This Row],[CLAVE]],[2]VENTAS!$F$2:$R$1501,13,0),0)</f>
        <v>0</v>
      </c>
      <c r="CZ188">
        <f>SUM(Tabla5[[#This Row],[VENTA MABE 2 SEMANA NOV]:[VENTAS OTROS 2 SEMANA NOV]])</f>
        <v>1</v>
      </c>
      <c r="DA188" s="46">
        <v>6.5693185173628752</v>
      </c>
    </row>
    <row r="189" spans="1:105" hidden="1" x14ac:dyDescent="0.3">
      <c r="A189" t="str">
        <f>CONCATENATE(Tabla5[[#This Row],[TIENDA HMPV]],Tabla5[[#This Row],[LINEA]])</f>
        <v>959 - ORVE HOGAR IBARRA IIIGLOBALES</v>
      </c>
      <c r="B189" t="s">
        <v>81</v>
      </c>
      <c r="C189" s="55" t="s">
        <v>82</v>
      </c>
      <c r="D189" s="55" t="s">
        <v>86</v>
      </c>
      <c r="E189" s="55" t="s">
        <v>88</v>
      </c>
      <c r="F189" s="55" t="s">
        <v>1724</v>
      </c>
      <c r="G189" t="s">
        <v>27</v>
      </c>
      <c r="H189" s="42">
        <f>IFERROR(Tabla5[[#This Row],[VENTAS MABE]]/Tabla5[[#This Row],[CUOTA]],0)</f>
        <v>0</v>
      </c>
      <c r="I189">
        <v>0</v>
      </c>
      <c r="J189">
        <v>1</v>
      </c>
      <c r="K189">
        <v>0</v>
      </c>
      <c r="L189">
        <v>3</v>
      </c>
      <c r="M189">
        <v>1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V189" s="42">
        <v>0.14285714285714285</v>
      </c>
      <c r="W189" s="42">
        <f>IFERROR(Tabla5[[#This Row],[TOTAL VENTA 38 SEMANA]]/Tabla5[[#This Row],[VENTA ACUM 38]],0)</f>
        <v>0.14285714285714285</v>
      </c>
      <c r="X189" s="42" t="e">
        <f>VLOOKUP(Tabla5[[#This Row],[CLAVE]],[1]!QMI_5_SEMANA_SEP_22[[CLAVE]:[SHARE CADENA S2]],21,0)</f>
        <v>#REF!</v>
      </c>
      <c r="Y189" s="55" t="s">
        <v>769</v>
      </c>
      <c r="Z189" s="46">
        <f>+Tabla5[[#This Row],[VENTA ACUM 38]]+Tabla5[[#This Row],[venta total 39 acum]]</f>
        <v>7</v>
      </c>
      <c r="AA189" s="46">
        <v>0</v>
      </c>
      <c r="AB189" s="46">
        <v>1</v>
      </c>
      <c r="AC189" s="46">
        <v>7</v>
      </c>
      <c r="AD189" s="46">
        <v>0</v>
      </c>
      <c r="AE189" s="46">
        <v>0</v>
      </c>
      <c r="AF189" s="46">
        <v>0</v>
      </c>
      <c r="AG189" s="46">
        <v>0</v>
      </c>
      <c r="AH189" s="42">
        <f>IFERROR(Tabla5[[#This Row],[VENTAS MABE]]/Tabla5[[#This Row],[VENTAS INDURAMA]],0)</f>
        <v>0</v>
      </c>
      <c r="AI189" t="s">
        <v>1677</v>
      </c>
      <c r="AK189" s="42"/>
      <c r="AL189" t="s">
        <v>727</v>
      </c>
      <c r="AM189" s="55" t="s">
        <v>941</v>
      </c>
      <c r="AO189" s="55" t="s">
        <v>460</v>
      </c>
      <c r="AP189">
        <v>0</v>
      </c>
      <c r="AQ189" s="55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f>SUM(Tabla5[[#This Row],[VENTA MABE 1 SEMANA OCT]:[VENTAS OTROS 1 SEMANA OCT]])</f>
        <v>0</v>
      </c>
      <c r="AY189" s="46">
        <v>0</v>
      </c>
      <c r="AZ189" s="55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f>SUM(Tabla5[[#This Row],[VENTA MABE 2 SEMANA OCT]:[VENTAS OTROS 2 SEMANA OCT]])</f>
        <v>0</v>
      </c>
      <c r="BH189" t="s">
        <v>885</v>
      </c>
      <c r="BI189" s="55" t="s">
        <v>82</v>
      </c>
      <c r="BJ189">
        <v>1.9999999999999982</v>
      </c>
      <c r="BK189" s="55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f>SUM(Tabla5[[#This Row],[VENTA MABE 3 SEMANA OCT]:[VENTAS OTROS 3 SEMANA OCT]])</f>
        <v>0</v>
      </c>
      <c r="BS189" s="42">
        <v>0</v>
      </c>
      <c r="BT189" s="55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f>SUM(Tabla5[[#This Row],[VENTA MABE 4 SEMANA OCT]:[VENTAS OTROS 4 SEMANA OCT]])</f>
        <v>0</v>
      </c>
      <c r="CI1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89" s="66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SUM(Tabla5[[#This Row],[VENTA MABE 1 SEMANA NOV]:[VENTAS OTROS 1 SEMANA NOV]])</f>
        <v>0</v>
      </c>
      <c r="CS189">
        <f>IFERROR(VLOOKUP(Tabla5[[#This Row],[CLAVE]],[2]VENTAS!$F$2:$L$1501,2,0),0)</f>
        <v>0</v>
      </c>
      <c r="CT189">
        <f>IFERROR(VLOOKUP(Tabla5[[#This Row],[CLAVE]],[2]VENTAS!$F$2:$L$1501,3,0),0)</f>
        <v>0</v>
      </c>
      <c r="CU189">
        <f>IFERROR(VLOOKUP(Tabla5[[#This Row],[CLAVE]],[2]VENTAS!$F$2:$L$1501,4,0),0)</f>
        <v>0</v>
      </c>
      <c r="CV189">
        <f>IFERROR(VLOOKUP(Tabla5[[#This Row],[CLAVE]],[2]VENTAS!$F$2:$L$1501,5,0),0)</f>
        <v>0</v>
      </c>
      <c r="CW189">
        <f>IFERROR(VLOOKUP(Tabla5[[#This Row],[CLAVE]],[2]VENTAS!$F$2:$L$1501,6,0),0)</f>
        <v>0</v>
      </c>
      <c r="CX189">
        <f>IFERROR(VLOOKUP(Tabla5[[#This Row],[CLAVE]],[2]VENTAS!$F$2:$L$1501,7,0),0)</f>
        <v>0</v>
      </c>
      <c r="CY189">
        <f>IFERROR(VLOOKUP(Tabla5[[#This Row],[CLAVE]],[2]VENTAS!$F$2:$R$1501,13,0),0)</f>
        <v>0</v>
      </c>
      <c r="CZ189">
        <f>SUM(Tabla5[[#This Row],[VENTA MABE 2 SEMANA NOV]:[VENTAS OTROS 2 SEMANA NOV]])</f>
        <v>0</v>
      </c>
      <c r="DA189" s="46">
        <v>0</v>
      </c>
    </row>
    <row r="190" spans="1:105" hidden="1" x14ac:dyDescent="0.3">
      <c r="A190" t="str">
        <f>CONCATENATE(Tabla5[[#This Row],[TIENDA HMPV]],Tabla5[[#This Row],[LINEA]])</f>
        <v>959 - ORVE HOGAR IBARRA IIILAVADO</v>
      </c>
      <c r="B190" t="s">
        <v>81</v>
      </c>
      <c r="C190" s="55" t="s">
        <v>82</v>
      </c>
      <c r="D190" s="55" t="s">
        <v>86</v>
      </c>
      <c r="E190" s="55" t="s">
        <v>88</v>
      </c>
      <c r="F190" s="55" t="s">
        <v>1724</v>
      </c>
      <c r="G190" t="s">
        <v>28</v>
      </c>
      <c r="H190" s="42">
        <f>IFERROR(Tabla5[[#This Row],[VENTAS MABE]]/Tabla5[[#This Row],[CUOTA]],0)</f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V190" s="42">
        <v>0</v>
      </c>
      <c r="W190" s="42">
        <f>IFERROR(Tabla5[[#This Row],[TOTAL VENTA 38 SEMANA]]/Tabla5[[#This Row],[VENTA ACUM 38]],0)</f>
        <v>0</v>
      </c>
      <c r="X190" s="42" t="e">
        <f>VLOOKUP(Tabla5[[#This Row],[CLAVE]],[1]!QMI_5_SEMANA_SEP_22[[CLAVE]:[SHARE CADENA S2]],21,0)</f>
        <v>#REF!</v>
      </c>
      <c r="Y190" s="55" t="s">
        <v>769</v>
      </c>
      <c r="Z190" s="46">
        <f>+Tabla5[[#This Row],[VENTA ACUM 38]]+Tabla5[[#This Row],[venta total 39 acum]]</f>
        <v>1</v>
      </c>
      <c r="AA190" s="46">
        <v>0</v>
      </c>
      <c r="AB190" s="46">
        <v>0</v>
      </c>
      <c r="AC190" s="46">
        <v>0</v>
      </c>
      <c r="AD190" s="46">
        <v>1</v>
      </c>
      <c r="AE190" s="46">
        <v>0</v>
      </c>
      <c r="AF190" s="46">
        <v>1</v>
      </c>
      <c r="AG190" s="46">
        <v>0</v>
      </c>
      <c r="AH190" s="42">
        <f>IFERROR(Tabla5[[#This Row],[VENTAS MABE]]/Tabla5[[#This Row],[VENTAS INDURAMA]],0)</f>
        <v>0</v>
      </c>
      <c r="AI190" t="s">
        <v>1677</v>
      </c>
      <c r="AK190" s="42"/>
      <c r="AL190" t="s">
        <v>727</v>
      </c>
      <c r="AM190" s="55" t="s">
        <v>941</v>
      </c>
      <c r="AO190" s="55" t="s">
        <v>460</v>
      </c>
      <c r="AP190">
        <v>0</v>
      </c>
      <c r="AQ190" s="55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f>SUM(Tabla5[[#This Row],[VENTA MABE 1 SEMANA OCT]:[VENTAS OTROS 1 SEMANA OCT]])</f>
        <v>1</v>
      </c>
      <c r="AY190" s="46">
        <v>0</v>
      </c>
      <c r="AZ190" s="55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f>SUM(Tabla5[[#This Row],[VENTA MABE 2 SEMANA OCT]:[VENTAS OTROS 2 SEMANA OCT]])</f>
        <v>1</v>
      </c>
      <c r="BH190" t="s">
        <v>885</v>
      </c>
      <c r="BI190" s="55" t="s">
        <v>82</v>
      </c>
      <c r="BJ190">
        <v>1.9999999999999982</v>
      </c>
      <c r="BK190" s="55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f>SUM(Tabla5[[#This Row],[VENTA MABE 3 SEMANA OCT]:[VENTAS OTROS 3 SEMANA OCT]])</f>
        <v>1</v>
      </c>
      <c r="BS190" s="42">
        <v>0</v>
      </c>
      <c r="BT190" s="55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f>SUM(Tabla5[[#This Row],[VENTA MABE 4 SEMANA OCT]:[VENTAS OTROS 4 SEMANA OCT]])</f>
        <v>1</v>
      </c>
      <c r="CI1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90" s="66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f>SUM(Tabla5[[#This Row],[VENTA MABE 1 SEMANA NOV]:[VENTAS OTROS 1 SEMANA NOV]])</f>
        <v>1</v>
      </c>
      <c r="CS190">
        <f>IFERROR(VLOOKUP(Tabla5[[#This Row],[CLAVE]],[2]VENTAS!$F$2:$L$1501,2,0),0)</f>
        <v>0</v>
      </c>
      <c r="CT190">
        <f>IFERROR(VLOOKUP(Tabla5[[#This Row],[CLAVE]],[2]VENTAS!$F$2:$L$1501,3,0),0)</f>
        <v>0</v>
      </c>
      <c r="CU190">
        <f>IFERROR(VLOOKUP(Tabla5[[#This Row],[CLAVE]],[2]VENTAS!$F$2:$L$1501,4,0),0)</f>
        <v>0</v>
      </c>
      <c r="CV190">
        <f>IFERROR(VLOOKUP(Tabla5[[#This Row],[CLAVE]],[2]VENTAS!$F$2:$L$1501,5,0),0)</f>
        <v>0</v>
      </c>
      <c r="CW190">
        <f>IFERROR(VLOOKUP(Tabla5[[#This Row],[CLAVE]],[2]VENTAS!$F$2:$L$1501,6,0),0)</f>
        <v>0</v>
      </c>
      <c r="CX190">
        <f>IFERROR(VLOOKUP(Tabla5[[#This Row],[CLAVE]],[2]VENTAS!$F$2:$L$1501,7,0),0)</f>
        <v>0</v>
      </c>
      <c r="CY190">
        <f>IFERROR(VLOOKUP(Tabla5[[#This Row],[CLAVE]],[2]VENTAS!$F$2:$R$1501,13,0),0)</f>
        <v>0</v>
      </c>
      <c r="CZ190">
        <f>SUM(Tabla5[[#This Row],[VENTA MABE 2 SEMANA NOV]:[VENTAS OTROS 2 SEMANA NOV]])</f>
        <v>0</v>
      </c>
      <c r="DA190" s="46">
        <v>0</v>
      </c>
    </row>
    <row r="191" spans="1:105" hidden="1" x14ac:dyDescent="0.3">
      <c r="A191" t="str">
        <f>CONCATENATE(Tabla5[[#This Row],[TIENDA HMPV]],Tabla5[[#This Row],[LINEA]])</f>
        <v>959 - ORVE HOGAR IBARRA IIIREFRIGERACIÓN</v>
      </c>
      <c r="B191" t="s">
        <v>81</v>
      </c>
      <c r="C191" s="55" t="s">
        <v>82</v>
      </c>
      <c r="D191" s="55" t="s">
        <v>86</v>
      </c>
      <c r="E191" s="55" t="s">
        <v>88</v>
      </c>
      <c r="F191" s="55" t="s">
        <v>1724</v>
      </c>
      <c r="G191" t="s">
        <v>29</v>
      </c>
      <c r="H191" s="42">
        <f>IFERROR(Tabla5[[#This Row],[VENTAS MABE]]/Tabla5[[#This Row],[CUOTA]],0)</f>
        <v>0.5</v>
      </c>
      <c r="I191">
        <v>2</v>
      </c>
      <c r="J191">
        <v>1</v>
      </c>
      <c r="K191">
        <v>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V191" s="42">
        <v>0.25</v>
      </c>
      <c r="W191" s="42">
        <f>IFERROR(Tabla5[[#This Row],[TOTAL VENTA 38 SEMANA]]/Tabla5[[#This Row],[VENTA ACUM 38]],0)</f>
        <v>0.25</v>
      </c>
      <c r="X191" s="42" t="e">
        <f>VLOOKUP(Tabla5[[#This Row],[CLAVE]],[1]!QMI_5_SEMANA_SEP_22[[CLAVE]:[SHARE CADENA S2]],21,0)</f>
        <v>#REF!</v>
      </c>
      <c r="Y191" s="55" t="s">
        <v>769</v>
      </c>
      <c r="Z191" s="46">
        <f>+Tabla5[[#This Row],[VENTA ACUM 38]]+Tabla5[[#This Row],[venta total 39 acum]]</f>
        <v>4</v>
      </c>
      <c r="AA191" s="46">
        <v>1</v>
      </c>
      <c r="AB191" s="46">
        <v>1</v>
      </c>
      <c r="AC191" s="46">
        <v>4</v>
      </c>
      <c r="AD191" s="46">
        <v>0</v>
      </c>
      <c r="AE191" s="46">
        <v>0</v>
      </c>
      <c r="AF191" s="46">
        <v>0</v>
      </c>
      <c r="AG191" s="46">
        <v>2</v>
      </c>
      <c r="AH191" s="42">
        <f>IFERROR(Tabla5[[#This Row],[VENTAS MABE]]/Tabla5[[#This Row],[VENTAS INDURAMA]],0)</f>
        <v>0.33333333333333331</v>
      </c>
      <c r="AI191" t="s">
        <v>1677</v>
      </c>
      <c r="AK191" s="42"/>
      <c r="AL191" t="s">
        <v>727</v>
      </c>
      <c r="AM191" s="55" t="s">
        <v>941</v>
      </c>
      <c r="AO191" s="55" t="s">
        <v>460</v>
      </c>
      <c r="AP191">
        <v>4</v>
      </c>
      <c r="AQ191" s="55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f>SUM(Tabla5[[#This Row],[VENTA MABE 1 SEMANA OCT]:[VENTAS OTROS 1 SEMANA OCT]])</f>
        <v>1</v>
      </c>
      <c r="AY191" s="46">
        <v>4</v>
      </c>
      <c r="AZ191" s="55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f>SUM(Tabla5[[#This Row],[VENTA MABE 2 SEMANA OCT]:[VENTAS OTROS 2 SEMANA OCT]])</f>
        <v>0</v>
      </c>
      <c r="BH191" t="s">
        <v>885</v>
      </c>
      <c r="BI191" s="55" t="s">
        <v>82</v>
      </c>
      <c r="BJ191">
        <v>1.9999999999999982</v>
      </c>
      <c r="BK191" s="55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f>SUM(Tabla5[[#This Row],[VENTA MABE 3 SEMANA OCT]:[VENTAS OTROS 3 SEMANA OCT]])</f>
        <v>1</v>
      </c>
      <c r="BS191" s="42">
        <v>0.4</v>
      </c>
      <c r="BT191" s="55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f>SUM(Tabla5[[#This Row],[VENTA MABE 4 SEMANA OCT]:[VENTAS OTROS 4 SEMANA OCT]])</f>
        <v>0</v>
      </c>
      <c r="CI1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91" t="s">
        <v>1703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SUM(Tabla5[[#This Row],[VENTA MABE 1 SEMANA NOV]:[VENTAS OTROS 1 SEMANA NOV]])</f>
        <v>1</v>
      </c>
      <c r="CS191">
        <f>IFERROR(VLOOKUP(Tabla5[[#This Row],[CLAVE]],[2]VENTAS!$F$2:$L$1501,2,0),0)</f>
        <v>0</v>
      </c>
      <c r="CT191">
        <f>IFERROR(VLOOKUP(Tabla5[[#This Row],[CLAVE]],[2]VENTAS!$F$2:$L$1501,3,0),0)</f>
        <v>1</v>
      </c>
      <c r="CU191">
        <f>IFERROR(VLOOKUP(Tabla5[[#This Row],[CLAVE]],[2]VENTAS!$F$2:$L$1501,4,0),0)</f>
        <v>0</v>
      </c>
      <c r="CV191">
        <f>IFERROR(VLOOKUP(Tabla5[[#This Row],[CLAVE]],[2]VENTAS!$F$2:$L$1501,5,0),0)</f>
        <v>0</v>
      </c>
      <c r="CW191">
        <f>IFERROR(VLOOKUP(Tabla5[[#This Row],[CLAVE]],[2]VENTAS!$F$2:$L$1501,6,0),0)</f>
        <v>0</v>
      </c>
      <c r="CX191">
        <f>IFERROR(VLOOKUP(Tabla5[[#This Row],[CLAVE]],[2]VENTAS!$F$2:$L$1501,7,0),0)</f>
        <v>0</v>
      </c>
      <c r="CY191">
        <f>IFERROR(VLOOKUP(Tabla5[[#This Row],[CLAVE]],[2]VENTAS!$F$2:$R$1501,13,0),0)</f>
        <v>0</v>
      </c>
      <c r="CZ191">
        <f>SUM(Tabla5[[#This Row],[VENTA MABE 2 SEMANA NOV]:[VENTAS OTROS 2 SEMANA NOV]])</f>
        <v>1</v>
      </c>
      <c r="DA191" s="46">
        <v>5.6599291699058476</v>
      </c>
    </row>
    <row r="192" spans="1:105" hidden="1" x14ac:dyDescent="0.3">
      <c r="A192" t="str">
        <f>CONCATENATE(Tabla5[[#This Row],[TIENDA HMPV]],Tabla5[[#This Row],[LINEA]])</f>
        <v>158 - POINT IBARRACOCINAS</v>
      </c>
      <c r="B192" t="s">
        <v>81</v>
      </c>
      <c r="C192" s="55" t="s">
        <v>82</v>
      </c>
      <c r="D192" s="55" t="s">
        <v>77</v>
      </c>
      <c r="E192" s="55" t="s">
        <v>89</v>
      </c>
      <c r="F192" s="55" t="s">
        <v>1724</v>
      </c>
      <c r="G192" t="s">
        <v>26</v>
      </c>
      <c r="H192" s="42">
        <f>IFERROR(Tabla5[[#This Row],[VENTAS MABE]]/Tabla5[[#This Row],[CUOTA]],0)</f>
        <v>0.7</v>
      </c>
      <c r="I192">
        <v>10</v>
      </c>
      <c r="J192">
        <v>7</v>
      </c>
      <c r="K192">
        <v>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V192" s="42">
        <v>0.58333333333333337</v>
      </c>
      <c r="W192" s="42">
        <f>IFERROR(Tabla5[[#This Row],[TOTAL VENTA 38 SEMANA]]/Tabla5[[#This Row],[VENTA ACUM 38]],0)</f>
        <v>0.58333333333333337</v>
      </c>
      <c r="X192" s="42" t="e">
        <f>VLOOKUP(Tabla5[[#This Row],[CLAVE]],[1]!QMI_5_SEMANA_SEP_22[[CLAVE]:[SHARE CADENA S2]],21,0)</f>
        <v>#REF!</v>
      </c>
      <c r="Y192" s="55" t="s">
        <v>724</v>
      </c>
      <c r="Z192" s="46">
        <f>+Tabla5[[#This Row],[VENTA ACUM 38]]+Tabla5[[#This Row],[venta total 39 acum]]</f>
        <v>13</v>
      </c>
      <c r="AA192" s="46">
        <v>5</v>
      </c>
      <c r="AB192" s="46">
        <v>7</v>
      </c>
      <c r="AC192" s="46">
        <v>12</v>
      </c>
      <c r="AD192" s="46">
        <v>1</v>
      </c>
      <c r="AE192" s="46">
        <v>1</v>
      </c>
      <c r="AF192" s="46">
        <v>1</v>
      </c>
      <c r="AG192" s="46">
        <v>9</v>
      </c>
      <c r="AH192" s="42">
        <f>IFERROR(Tabla5[[#This Row],[VENTAS MABE]]/Tabla5[[#This Row],[VENTAS INDURAMA]],0)</f>
        <v>1.75</v>
      </c>
      <c r="AI192" t="s">
        <v>1677</v>
      </c>
      <c r="AK192" s="42"/>
      <c r="AL192" t="s">
        <v>727</v>
      </c>
      <c r="AM192" s="55" t="s">
        <v>926</v>
      </c>
      <c r="AO192" s="55" t="s">
        <v>460</v>
      </c>
      <c r="AP192">
        <v>10</v>
      </c>
      <c r="AQ192" s="55">
        <v>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f>SUM(Tabla5[[#This Row],[VENTA MABE 1 SEMANA OCT]:[VENTAS OTROS 1 SEMANA OCT]])</f>
        <v>2</v>
      </c>
      <c r="AY192" s="46">
        <v>9.346518040837795</v>
      </c>
      <c r="AZ192" s="55">
        <v>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f>SUM(Tabla5[[#This Row],[VENTA MABE 2 SEMANA OCT]:[VENTAS OTROS 2 SEMANA OCT]])</f>
        <v>2</v>
      </c>
      <c r="BH192" t="s">
        <v>785</v>
      </c>
      <c r="BI192" s="55" t="s">
        <v>82</v>
      </c>
      <c r="BJ192">
        <v>7.9999999999999982</v>
      </c>
      <c r="BK192" s="55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f>SUM(Tabla5[[#This Row],[VENTA MABE 3 SEMANA OCT]:[VENTAS OTROS 3 SEMANA OCT]])</f>
        <v>1</v>
      </c>
      <c r="BS192" s="42">
        <v>0.5</v>
      </c>
      <c r="BT192" s="55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f>SUM(Tabla5[[#This Row],[VENTA MABE 4 SEMANA OCT]:[VENTAS OTROS 4 SEMANA OCT]])</f>
        <v>1</v>
      </c>
      <c r="CI1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92" t="s">
        <v>1703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SUM(Tabla5[[#This Row],[VENTA MABE 1 SEMANA NOV]:[VENTAS OTROS 1 SEMANA NOV]])</f>
        <v>1</v>
      </c>
      <c r="CS192">
        <f>IFERROR(VLOOKUP(Tabla5[[#This Row],[CLAVE]],[2]VENTAS!$F$2:$L$1501,2,0),0)</f>
        <v>3</v>
      </c>
      <c r="CT192">
        <f>IFERROR(VLOOKUP(Tabla5[[#This Row],[CLAVE]],[2]VENTAS!$F$2:$L$1501,3,0),0)</f>
        <v>0</v>
      </c>
      <c r="CU192">
        <f>IFERROR(VLOOKUP(Tabla5[[#This Row],[CLAVE]],[2]VENTAS!$F$2:$L$1501,4,0),0)</f>
        <v>0</v>
      </c>
      <c r="CV192">
        <f>IFERROR(VLOOKUP(Tabla5[[#This Row],[CLAVE]],[2]VENTAS!$F$2:$L$1501,5,0),0)</f>
        <v>0</v>
      </c>
      <c r="CW192">
        <f>IFERROR(VLOOKUP(Tabla5[[#This Row],[CLAVE]],[2]VENTAS!$F$2:$L$1501,6,0),0)</f>
        <v>0</v>
      </c>
      <c r="CX192">
        <f>IFERROR(VLOOKUP(Tabla5[[#This Row],[CLAVE]],[2]VENTAS!$F$2:$L$1501,7,0),0)</f>
        <v>0</v>
      </c>
      <c r="CY192">
        <f>IFERROR(VLOOKUP(Tabla5[[#This Row],[CLAVE]],[2]VENTAS!$F$2:$R$1501,13,0),0)</f>
        <v>0</v>
      </c>
      <c r="CZ192">
        <f>SUM(Tabla5[[#This Row],[VENTA MABE 2 SEMANA NOV]:[VENTAS OTROS 2 SEMANA NOV]])</f>
        <v>3</v>
      </c>
      <c r="DA192" s="46">
        <v>11.371596949685983</v>
      </c>
    </row>
    <row r="193" spans="1:105" hidden="1" x14ac:dyDescent="0.3">
      <c r="A193" t="str">
        <f>CONCATENATE(Tabla5[[#This Row],[TIENDA HMPV]],Tabla5[[#This Row],[LINEA]])</f>
        <v>158 - POINT IBARRAGLOBALES</v>
      </c>
      <c r="B193" t="s">
        <v>81</v>
      </c>
      <c r="C193" s="55" t="s">
        <v>82</v>
      </c>
      <c r="D193" s="55" t="s">
        <v>77</v>
      </c>
      <c r="E193" s="55" t="s">
        <v>89</v>
      </c>
      <c r="F193" s="55" t="s">
        <v>1724</v>
      </c>
      <c r="G193" t="s">
        <v>27</v>
      </c>
      <c r="H193" s="42">
        <f>IFERROR(Tabla5[[#This Row],[VENTAS MABE]]/Tabla5[[#This Row],[CUOTA]],0)</f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V193" s="42">
        <v>0</v>
      </c>
      <c r="W193" s="42">
        <f>IFERROR(Tabla5[[#This Row],[TOTAL VENTA 38 SEMANA]]/Tabla5[[#This Row],[VENTA ACUM 38]],0)</f>
        <v>0</v>
      </c>
      <c r="X193" s="42" t="e">
        <f>VLOOKUP(Tabla5[[#This Row],[CLAVE]],[1]!QMI_5_SEMANA_SEP_22[[CLAVE]:[SHARE CADENA S2]],21,0)</f>
        <v>#REF!</v>
      </c>
      <c r="Y193" s="55" t="s">
        <v>724</v>
      </c>
      <c r="Z193" s="46">
        <f>+Tabla5[[#This Row],[VENTA ACUM 38]]+Tabla5[[#This Row],[venta total 39 acum]]</f>
        <v>0</v>
      </c>
      <c r="AA193" s="46">
        <v>0</v>
      </c>
      <c r="AB193" s="46">
        <v>0</v>
      </c>
      <c r="AC193" s="46">
        <v>0</v>
      </c>
      <c r="AD193" s="46">
        <v>0</v>
      </c>
      <c r="AE193" s="46">
        <v>0</v>
      </c>
      <c r="AF193" s="46">
        <v>0</v>
      </c>
      <c r="AG193" s="46">
        <v>0</v>
      </c>
      <c r="AH193" s="42">
        <f>IFERROR(Tabla5[[#This Row],[VENTAS MABE]]/Tabla5[[#This Row],[VENTAS INDURAMA]],0)</f>
        <v>0</v>
      </c>
      <c r="AI193" t="s">
        <v>1677</v>
      </c>
      <c r="AK193" s="42"/>
      <c r="AL193" t="s">
        <v>727</v>
      </c>
      <c r="AM193" s="55" t="s">
        <v>926</v>
      </c>
      <c r="AO193" s="55" t="s">
        <v>460</v>
      </c>
      <c r="AP193">
        <v>0</v>
      </c>
      <c r="AQ193" s="55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f>SUM(Tabla5[[#This Row],[VENTA MABE 1 SEMANA OCT]:[VENTAS OTROS 1 SEMANA OCT]])</f>
        <v>0</v>
      </c>
      <c r="AY193" s="46">
        <v>0</v>
      </c>
      <c r="AZ193" s="55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f>SUM(Tabla5[[#This Row],[VENTA MABE 2 SEMANA OCT]:[VENTAS OTROS 2 SEMANA OCT]])</f>
        <v>0</v>
      </c>
      <c r="BH193" t="s">
        <v>785</v>
      </c>
      <c r="BI193" s="55" t="s">
        <v>82</v>
      </c>
      <c r="BJ193">
        <v>7.9999999999999982</v>
      </c>
      <c r="BK193" s="55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f>SUM(Tabla5[[#This Row],[VENTA MABE 3 SEMANA OCT]:[VENTAS OTROS 3 SEMANA OCT]])</f>
        <v>0</v>
      </c>
      <c r="BS193" s="42">
        <v>0</v>
      </c>
      <c r="BT193" s="55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f>SUM(Tabla5[[#This Row],[VENTA MABE 4 SEMANA OCT]:[VENTAS OTROS 4 SEMANA OCT]])</f>
        <v>0</v>
      </c>
      <c r="CI1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93" s="66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SUM(Tabla5[[#This Row],[VENTA MABE 1 SEMANA NOV]:[VENTAS OTROS 1 SEMANA NOV]])</f>
        <v>0</v>
      </c>
      <c r="CS193">
        <f>IFERROR(VLOOKUP(Tabla5[[#This Row],[CLAVE]],[2]VENTAS!$F$2:$L$1501,2,0),0)</f>
        <v>0</v>
      </c>
      <c r="CT193">
        <f>IFERROR(VLOOKUP(Tabla5[[#This Row],[CLAVE]],[2]VENTAS!$F$2:$L$1501,3,0),0)</f>
        <v>0</v>
      </c>
      <c r="CU193">
        <f>IFERROR(VLOOKUP(Tabla5[[#This Row],[CLAVE]],[2]VENTAS!$F$2:$L$1501,4,0),0)</f>
        <v>0</v>
      </c>
      <c r="CV193">
        <f>IFERROR(VLOOKUP(Tabla5[[#This Row],[CLAVE]],[2]VENTAS!$F$2:$L$1501,5,0),0)</f>
        <v>0</v>
      </c>
      <c r="CW193">
        <f>IFERROR(VLOOKUP(Tabla5[[#This Row],[CLAVE]],[2]VENTAS!$F$2:$L$1501,6,0),0)</f>
        <v>0</v>
      </c>
      <c r="CX193">
        <f>IFERROR(VLOOKUP(Tabla5[[#This Row],[CLAVE]],[2]VENTAS!$F$2:$L$1501,7,0),0)</f>
        <v>0</v>
      </c>
      <c r="CY193">
        <f>IFERROR(VLOOKUP(Tabla5[[#This Row],[CLAVE]],[2]VENTAS!$F$2:$R$1501,13,0),0)</f>
        <v>0</v>
      </c>
      <c r="CZ193">
        <f>SUM(Tabla5[[#This Row],[VENTA MABE 2 SEMANA NOV]:[VENTAS OTROS 2 SEMANA NOV]])</f>
        <v>0</v>
      </c>
      <c r="DA193" s="46">
        <v>0</v>
      </c>
    </row>
    <row r="194" spans="1:105" hidden="1" x14ac:dyDescent="0.3">
      <c r="A194" t="str">
        <f>CONCATENATE(Tabla5[[#This Row],[TIENDA HMPV]],Tabla5[[#This Row],[LINEA]])</f>
        <v>158 - POINT IBARRALAVADO</v>
      </c>
      <c r="B194" t="s">
        <v>81</v>
      </c>
      <c r="C194" s="55" t="s">
        <v>82</v>
      </c>
      <c r="D194" s="55" t="s">
        <v>77</v>
      </c>
      <c r="E194" s="55" t="s">
        <v>89</v>
      </c>
      <c r="F194" s="55" t="s">
        <v>1724</v>
      </c>
      <c r="G194" t="s">
        <v>28</v>
      </c>
      <c r="H194" s="42">
        <f>IFERROR(Tabla5[[#This Row],[VENTAS MABE]]/Tabla5[[#This Row],[CUOTA]],0)</f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V194" s="42">
        <v>0</v>
      </c>
      <c r="W194" s="42">
        <f>IFERROR(Tabla5[[#This Row],[TOTAL VENTA 38 SEMANA]]/Tabla5[[#This Row],[VENTA ACUM 38]],0)</f>
        <v>0</v>
      </c>
      <c r="X194" s="42" t="e">
        <f>VLOOKUP(Tabla5[[#This Row],[CLAVE]],[1]!QMI_5_SEMANA_SEP_22[[CLAVE]:[SHARE CADENA S2]],21,0)</f>
        <v>#REF!</v>
      </c>
      <c r="Y194" s="55" t="s">
        <v>724</v>
      </c>
      <c r="Z194" s="46">
        <f>+Tabla5[[#This Row],[VENTA ACUM 38]]+Tabla5[[#This Row],[venta total 39 acum]]</f>
        <v>1</v>
      </c>
      <c r="AA194" s="46">
        <v>0</v>
      </c>
      <c r="AB194" s="46">
        <v>0</v>
      </c>
      <c r="AC194" s="46">
        <v>1</v>
      </c>
      <c r="AD194" s="46">
        <v>0</v>
      </c>
      <c r="AE194" s="46">
        <v>0</v>
      </c>
      <c r="AF194" s="46">
        <v>0</v>
      </c>
      <c r="AG194" s="46">
        <v>0</v>
      </c>
      <c r="AH194" s="42">
        <f>IFERROR(Tabla5[[#This Row],[VENTAS MABE]]/Tabla5[[#This Row],[VENTAS INDURAMA]],0)</f>
        <v>0</v>
      </c>
      <c r="AI194" t="s">
        <v>1677</v>
      </c>
      <c r="AK194" s="42"/>
      <c r="AL194" t="s">
        <v>727</v>
      </c>
      <c r="AM194" s="55" t="s">
        <v>926</v>
      </c>
      <c r="AO194" s="55" t="s">
        <v>460</v>
      </c>
      <c r="AP194">
        <v>1</v>
      </c>
      <c r="AQ194" s="55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f>SUM(Tabla5[[#This Row],[VENTA MABE 1 SEMANA OCT]:[VENTAS OTROS 1 SEMANA OCT]])</f>
        <v>0</v>
      </c>
      <c r="AY194" s="46">
        <v>2</v>
      </c>
      <c r="AZ194" s="55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f>SUM(Tabla5[[#This Row],[VENTA MABE 2 SEMANA OCT]:[VENTAS OTROS 2 SEMANA OCT]])</f>
        <v>0</v>
      </c>
      <c r="BH194" t="s">
        <v>785</v>
      </c>
      <c r="BI194" s="55" t="s">
        <v>82</v>
      </c>
      <c r="BJ194">
        <v>7.9999999999999982</v>
      </c>
      <c r="BK194" s="55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f>SUM(Tabla5[[#This Row],[VENTA MABE 3 SEMANA OCT]:[VENTAS OTROS 3 SEMANA OCT]])</f>
        <v>0</v>
      </c>
      <c r="BS194" s="42">
        <v>0.3</v>
      </c>
      <c r="BT194" s="55">
        <v>3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f>SUM(Tabla5[[#This Row],[VENTA MABE 4 SEMANA OCT]:[VENTAS OTROS 4 SEMANA OCT]])</f>
        <v>3</v>
      </c>
      <c r="CI1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94" s="66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SUM(Tabla5[[#This Row],[VENTA MABE 1 SEMANA NOV]:[VENTAS OTROS 1 SEMANA NOV]])</f>
        <v>0</v>
      </c>
      <c r="CS194">
        <f>IFERROR(VLOOKUP(Tabla5[[#This Row],[CLAVE]],[2]VENTAS!$F$2:$L$1501,2,0),0)</f>
        <v>0</v>
      </c>
      <c r="CT194">
        <f>IFERROR(VLOOKUP(Tabla5[[#This Row],[CLAVE]],[2]VENTAS!$F$2:$L$1501,3,0),0)</f>
        <v>0</v>
      </c>
      <c r="CU194">
        <f>IFERROR(VLOOKUP(Tabla5[[#This Row],[CLAVE]],[2]VENTAS!$F$2:$L$1501,4,0),0)</f>
        <v>0</v>
      </c>
      <c r="CV194">
        <f>IFERROR(VLOOKUP(Tabla5[[#This Row],[CLAVE]],[2]VENTAS!$F$2:$L$1501,5,0),0)</f>
        <v>0</v>
      </c>
      <c r="CW194">
        <f>IFERROR(VLOOKUP(Tabla5[[#This Row],[CLAVE]],[2]VENTAS!$F$2:$L$1501,6,0),0)</f>
        <v>0</v>
      </c>
      <c r="CX194">
        <f>IFERROR(VLOOKUP(Tabla5[[#This Row],[CLAVE]],[2]VENTAS!$F$2:$L$1501,7,0),0)</f>
        <v>0</v>
      </c>
      <c r="CY194">
        <f>IFERROR(VLOOKUP(Tabla5[[#This Row],[CLAVE]],[2]VENTAS!$F$2:$R$1501,13,0),0)</f>
        <v>0</v>
      </c>
      <c r="CZ194">
        <f>SUM(Tabla5[[#This Row],[VENTA MABE 2 SEMANA NOV]:[VENTAS OTROS 2 SEMANA NOV]])</f>
        <v>0</v>
      </c>
      <c r="DA194" s="46">
        <v>1.2829606749236457</v>
      </c>
    </row>
    <row r="195" spans="1:105" hidden="1" x14ac:dyDescent="0.3">
      <c r="A195" t="str">
        <f>CONCATENATE(Tabla5[[#This Row],[TIENDA HMPV]],Tabla5[[#This Row],[LINEA]])</f>
        <v>158 - POINT IBARRAREFRIGERACIÓN</v>
      </c>
      <c r="B195" t="s">
        <v>81</v>
      </c>
      <c r="C195" s="55" t="s">
        <v>82</v>
      </c>
      <c r="D195" s="55" t="s">
        <v>77</v>
      </c>
      <c r="E195" s="55" t="s">
        <v>89</v>
      </c>
      <c r="F195" s="55" t="s">
        <v>1724</v>
      </c>
      <c r="G195" t="s">
        <v>29</v>
      </c>
      <c r="H195" s="42">
        <f>IFERROR(Tabla5[[#This Row],[VENTAS MABE]]/Tabla5[[#This Row],[CUOTA]],0)</f>
        <v>2.5</v>
      </c>
      <c r="I195">
        <v>4</v>
      </c>
      <c r="J195">
        <v>10</v>
      </c>
      <c r="K195"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V195" s="42">
        <v>0.83333333333333337</v>
      </c>
      <c r="W195" s="42">
        <f>IFERROR(Tabla5[[#This Row],[TOTAL VENTA 38 SEMANA]]/Tabla5[[#This Row],[VENTA ACUM 38]],0)</f>
        <v>0.83333333333333337</v>
      </c>
      <c r="X195" s="42" t="e">
        <f>VLOOKUP(Tabla5[[#This Row],[CLAVE]],[1]!QMI_5_SEMANA_SEP_22[[CLAVE]:[SHARE CADENA S2]],21,0)</f>
        <v>#REF!</v>
      </c>
      <c r="Y195" s="55" t="s">
        <v>724</v>
      </c>
      <c r="Z195" s="46">
        <f>+Tabla5[[#This Row],[VENTA ACUM 38]]+Tabla5[[#This Row],[venta total 39 acum]]</f>
        <v>13</v>
      </c>
      <c r="AA195" s="46">
        <v>8</v>
      </c>
      <c r="AB195" s="46">
        <v>10</v>
      </c>
      <c r="AC195" s="46">
        <v>12</v>
      </c>
      <c r="AD195" s="46">
        <v>1</v>
      </c>
      <c r="AE195" s="46">
        <v>1</v>
      </c>
      <c r="AF195" s="46">
        <v>1</v>
      </c>
      <c r="AG195" s="46">
        <v>11</v>
      </c>
      <c r="AH195" s="42">
        <f>IFERROR(Tabla5[[#This Row],[VENTAS MABE]]/Tabla5[[#This Row],[VENTAS INDURAMA]],0)</f>
        <v>5</v>
      </c>
      <c r="AI195" t="s">
        <v>1677</v>
      </c>
      <c r="AK195" s="42"/>
      <c r="AL195" t="s">
        <v>727</v>
      </c>
      <c r="AM195" s="55" t="s">
        <v>926</v>
      </c>
      <c r="AO195" s="55" t="s">
        <v>460</v>
      </c>
      <c r="AP195">
        <v>10</v>
      </c>
      <c r="AQ195" s="55">
        <v>3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f>SUM(Tabla5[[#This Row],[VENTA MABE 1 SEMANA OCT]:[VENTAS OTROS 1 SEMANA OCT]])</f>
        <v>3</v>
      </c>
      <c r="AY195" s="46">
        <v>5.1108296744801827</v>
      </c>
      <c r="AZ195" s="5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f>SUM(Tabla5[[#This Row],[VENTA MABE 2 SEMANA OCT]:[VENTAS OTROS 2 SEMANA OCT]])</f>
        <v>1</v>
      </c>
      <c r="BH195" t="s">
        <v>785</v>
      </c>
      <c r="BI195" s="55" t="s">
        <v>82</v>
      </c>
      <c r="BJ195">
        <v>7.9999999999999982</v>
      </c>
      <c r="BK195" s="5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f>SUM(Tabla5[[#This Row],[VENTA MABE 3 SEMANA OCT]:[VENTAS OTROS 3 SEMANA OCT]])</f>
        <v>1</v>
      </c>
      <c r="BS195" s="42">
        <v>0.4</v>
      </c>
      <c r="BT195" s="5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f>SUM(Tabla5[[#This Row],[VENTA MABE 4 SEMANA OCT]:[VENTAS OTROS 4 SEMANA OCT]])</f>
        <v>0</v>
      </c>
      <c r="CI1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95" t="s">
        <v>1703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SUM(Tabla5[[#This Row],[VENTA MABE 1 SEMANA NOV]:[VENTAS OTROS 1 SEMANA NOV]])</f>
        <v>0</v>
      </c>
      <c r="CS195">
        <f>IFERROR(VLOOKUP(Tabla5[[#This Row],[CLAVE]],[2]VENTAS!$F$2:$L$1501,2,0),0)</f>
        <v>2</v>
      </c>
      <c r="CT195">
        <f>IFERROR(VLOOKUP(Tabla5[[#This Row],[CLAVE]],[2]VENTAS!$F$2:$L$1501,3,0),0)</f>
        <v>0</v>
      </c>
      <c r="CU195">
        <f>IFERROR(VLOOKUP(Tabla5[[#This Row],[CLAVE]],[2]VENTAS!$F$2:$L$1501,4,0),0)</f>
        <v>0</v>
      </c>
      <c r="CV195">
        <f>IFERROR(VLOOKUP(Tabla5[[#This Row],[CLAVE]],[2]VENTAS!$F$2:$L$1501,5,0),0)</f>
        <v>0</v>
      </c>
      <c r="CW195">
        <f>IFERROR(VLOOKUP(Tabla5[[#This Row],[CLAVE]],[2]VENTAS!$F$2:$L$1501,6,0),0)</f>
        <v>0</v>
      </c>
      <c r="CX195">
        <f>IFERROR(VLOOKUP(Tabla5[[#This Row],[CLAVE]],[2]VENTAS!$F$2:$L$1501,7,0),0)</f>
        <v>0</v>
      </c>
      <c r="CY195">
        <f>IFERROR(VLOOKUP(Tabla5[[#This Row],[CLAVE]],[2]VENTAS!$F$2:$R$1501,13,0),0)</f>
        <v>0</v>
      </c>
      <c r="CZ195">
        <f>SUM(Tabla5[[#This Row],[VENTA MABE 2 SEMANA NOV]:[VENTAS OTROS 2 SEMANA NOV]])</f>
        <v>2</v>
      </c>
      <c r="DA195" s="46">
        <v>5.0760550688586354</v>
      </c>
    </row>
    <row r="196" spans="1:105" hidden="1" x14ac:dyDescent="0.3">
      <c r="A196" t="str">
        <f>CONCATENATE(Tabla5[[#This Row],[TIENDA HMPV]],Tabla5[[#This Row],[LINEA]])</f>
        <v>814 - ALMACENES ESPAÑA COLISEOCOCINAS</v>
      </c>
      <c r="B196" t="s">
        <v>234</v>
      </c>
      <c r="C196" s="55" t="s">
        <v>235</v>
      </c>
      <c r="D196" s="55" t="s">
        <v>49</v>
      </c>
      <c r="E196" s="55" t="s">
        <v>236</v>
      </c>
      <c r="F196" s="55" t="s">
        <v>1724</v>
      </c>
      <c r="G196" t="s">
        <v>26</v>
      </c>
      <c r="H196" s="42">
        <f>IFERROR(Tabla5[[#This Row],[VENTAS MABE]]/Tabla5[[#This Row],[CUOTA]],0)</f>
        <v>0.25</v>
      </c>
      <c r="I196">
        <v>4</v>
      </c>
      <c r="J196">
        <v>1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V196" s="42">
        <v>0.25</v>
      </c>
      <c r="W196" s="42">
        <f>IFERROR(Tabla5[[#This Row],[TOTAL VENTA 38 SEMANA]]/Tabla5[[#This Row],[VENTA ACUM 38]],0)</f>
        <v>0.25</v>
      </c>
      <c r="X196" s="42" t="e">
        <f>VLOOKUP(Tabla5[[#This Row],[CLAVE]],[1]!QMI_5_SEMANA_SEP_22[[CLAVE]:[SHARE CADENA S2]],21,0)</f>
        <v>#REF!</v>
      </c>
      <c r="Y196" s="55" t="s">
        <v>734</v>
      </c>
      <c r="Z196" s="46">
        <f>+Tabla5[[#This Row],[VENTA ACUM 38]]+Tabla5[[#This Row],[venta total 39 acum]]</f>
        <v>6</v>
      </c>
      <c r="AA196" s="46">
        <v>1</v>
      </c>
      <c r="AB196" s="46">
        <v>1</v>
      </c>
      <c r="AC196" s="46">
        <v>4</v>
      </c>
      <c r="AD196" s="46">
        <v>2</v>
      </c>
      <c r="AE196" s="46">
        <v>0</v>
      </c>
      <c r="AF196" s="46">
        <v>2</v>
      </c>
      <c r="AG196" s="46">
        <v>3</v>
      </c>
      <c r="AH196" s="42">
        <f>IFERROR(Tabla5[[#This Row],[VENTAS MABE]]/Tabla5[[#This Row],[VENTAS INDURAMA]],0)</f>
        <v>0.2</v>
      </c>
      <c r="AI196" t="s">
        <v>1675</v>
      </c>
      <c r="AK196" s="42"/>
      <c r="AL196" t="s">
        <v>727</v>
      </c>
      <c r="AM196" s="55" t="s">
        <v>869</v>
      </c>
      <c r="AO196" s="55" t="s">
        <v>460</v>
      </c>
      <c r="AP196">
        <v>4</v>
      </c>
      <c r="AQ196" s="55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f>SUM(Tabla5[[#This Row],[VENTA MABE 1 SEMANA OCT]:[VENTAS OTROS 1 SEMANA OCT]])</f>
        <v>0</v>
      </c>
      <c r="AY196" s="46">
        <v>4.7768814653127079</v>
      </c>
      <c r="AZ196" s="55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f>SUM(Tabla5[[#This Row],[VENTA MABE 2 SEMANA OCT]:[VENTAS OTROS 2 SEMANA OCT]])</f>
        <v>1</v>
      </c>
      <c r="BH196" t="s">
        <v>798</v>
      </c>
      <c r="BI196" s="55" t="s">
        <v>235</v>
      </c>
      <c r="BJ196">
        <v>9.9999999999999947</v>
      </c>
      <c r="BK196" s="55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f>SUM(Tabla5[[#This Row],[VENTA MABE 3 SEMANA OCT]:[VENTAS OTROS 3 SEMANA OCT]])</f>
        <v>0</v>
      </c>
      <c r="BS196" s="42">
        <v>0.5</v>
      </c>
      <c r="BT196" s="55">
        <v>2</v>
      </c>
      <c r="BU196">
        <v>2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f>SUM(Tabla5[[#This Row],[VENTA MABE 4 SEMANA OCT]:[VENTAS OTROS 4 SEMANA OCT]])</f>
        <v>4</v>
      </c>
      <c r="CI1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196" t="s">
        <v>1703</v>
      </c>
      <c r="CK196">
        <v>1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SUM(Tabla5[[#This Row],[VENTA MABE 1 SEMANA NOV]:[VENTAS OTROS 1 SEMANA NOV]])</f>
        <v>2</v>
      </c>
      <c r="CS196">
        <f>IFERROR(VLOOKUP(Tabla5[[#This Row],[CLAVE]],[2]VENTAS!$F$2:$L$1501,2,0),0)</f>
        <v>1</v>
      </c>
      <c r="CT196">
        <f>IFERROR(VLOOKUP(Tabla5[[#This Row],[CLAVE]],[2]VENTAS!$F$2:$L$1501,3,0),0)</f>
        <v>2</v>
      </c>
      <c r="CU196">
        <f>IFERROR(VLOOKUP(Tabla5[[#This Row],[CLAVE]],[2]VENTAS!$F$2:$L$1501,4,0),0)</f>
        <v>0</v>
      </c>
      <c r="CV196">
        <f>IFERROR(VLOOKUP(Tabla5[[#This Row],[CLAVE]],[2]VENTAS!$F$2:$L$1501,5,0),0)</f>
        <v>0</v>
      </c>
      <c r="CW196">
        <f>IFERROR(VLOOKUP(Tabla5[[#This Row],[CLAVE]],[2]VENTAS!$F$2:$L$1501,6,0),0)</f>
        <v>0</v>
      </c>
      <c r="CX196">
        <f>IFERROR(VLOOKUP(Tabla5[[#This Row],[CLAVE]],[2]VENTAS!$F$2:$L$1501,7,0),0)</f>
        <v>0</v>
      </c>
      <c r="CY196">
        <f>IFERROR(VLOOKUP(Tabla5[[#This Row],[CLAVE]],[2]VENTAS!$F$2:$R$1501,13,0),0)</f>
        <v>0</v>
      </c>
      <c r="CZ196">
        <f>SUM(Tabla5[[#This Row],[VENTA MABE 2 SEMANA NOV]:[VENTAS OTROS 2 SEMANA NOV]])</f>
        <v>3</v>
      </c>
      <c r="DA196" s="46">
        <v>7.4974869590855553</v>
      </c>
    </row>
    <row r="197" spans="1:105" hidden="1" x14ac:dyDescent="0.3">
      <c r="A197" t="str">
        <f>CONCATENATE(Tabla5[[#This Row],[TIENDA HMPV]],Tabla5[[#This Row],[LINEA]])</f>
        <v>814 - ALMACENES ESPAÑA COLISEOEMPOTRE</v>
      </c>
      <c r="B197" t="s">
        <v>234</v>
      </c>
      <c r="C197" s="55" t="s">
        <v>235</v>
      </c>
      <c r="D197" s="55" t="s">
        <v>49</v>
      </c>
      <c r="E197" s="55" t="s">
        <v>236</v>
      </c>
      <c r="F197" s="55" t="s">
        <v>1724</v>
      </c>
      <c r="G197" t="s">
        <v>32</v>
      </c>
      <c r="H197" s="42">
        <f>IFERROR(Tabla5[[#This Row],[VENTAS MABE]]/Tabla5[[#This Row],[CUOTA]],0)</f>
        <v>3</v>
      </c>
      <c r="I197">
        <v>2</v>
      </c>
      <c r="J197">
        <v>6</v>
      </c>
      <c r="K197">
        <v>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V197" s="42">
        <v>0.6</v>
      </c>
      <c r="W197" s="42">
        <f>IFERROR(Tabla5[[#This Row],[TOTAL VENTA 38 SEMANA]]/Tabla5[[#This Row],[VENTA ACUM 38]],0)</f>
        <v>0.6</v>
      </c>
      <c r="X197" s="42" t="e">
        <f>VLOOKUP(Tabla5[[#This Row],[CLAVE]],[1]!QMI_5_SEMANA_SEP_22[[CLAVE]:[SHARE CADENA S2]],21,0)</f>
        <v>#REF!</v>
      </c>
      <c r="Y197" s="55" t="s">
        <v>734</v>
      </c>
      <c r="Z197" s="46">
        <f>+Tabla5[[#This Row],[VENTA ACUM 38]]+Tabla5[[#This Row],[venta total 39 acum]]</f>
        <v>10</v>
      </c>
      <c r="AA197" s="46">
        <v>2</v>
      </c>
      <c r="AB197" s="46">
        <v>6</v>
      </c>
      <c r="AC197" s="46">
        <v>10</v>
      </c>
      <c r="AD197" s="46">
        <v>0</v>
      </c>
      <c r="AE197" s="46">
        <v>0</v>
      </c>
      <c r="AF197" s="46">
        <v>0</v>
      </c>
      <c r="AG197" s="46">
        <v>2</v>
      </c>
      <c r="AH197" s="42">
        <f>IFERROR(Tabla5[[#This Row],[VENTAS MABE]]/Tabla5[[#This Row],[VENTAS INDURAMA]],0)</f>
        <v>1.5</v>
      </c>
      <c r="AI197" t="s">
        <v>1675</v>
      </c>
      <c r="AK197" s="42"/>
      <c r="AL197" t="s">
        <v>727</v>
      </c>
      <c r="AM197" s="55" t="s">
        <v>869</v>
      </c>
      <c r="AO197" s="55" t="s">
        <v>460</v>
      </c>
      <c r="AP197">
        <v>3</v>
      </c>
      <c r="AQ197" s="55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f>SUM(Tabla5[[#This Row],[VENTA MABE 1 SEMANA OCT]:[VENTAS OTROS 1 SEMANA OCT]])</f>
        <v>0</v>
      </c>
      <c r="AY197" s="46">
        <v>0</v>
      </c>
      <c r="AZ197" s="55">
        <v>0</v>
      </c>
      <c r="BA197">
        <v>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f>SUM(Tabla5[[#This Row],[VENTA MABE 2 SEMANA OCT]:[VENTAS OTROS 2 SEMANA OCT]])</f>
        <v>2</v>
      </c>
      <c r="BH197" t="s">
        <v>798</v>
      </c>
      <c r="BI197" s="55" t="s">
        <v>235</v>
      </c>
      <c r="BJ197">
        <v>9.9999999999999947</v>
      </c>
      <c r="BK197" s="55">
        <v>0</v>
      </c>
      <c r="BL197">
        <v>2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f>SUM(Tabla5[[#This Row],[VENTA MABE 3 SEMANA OCT]:[VENTAS OTROS 3 SEMANA OCT]])</f>
        <v>2</v>
      </c>
      <c r="BS197" s="42">
        <v>0.35</v>
      </c>
      <c r="BT197" s="55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f>SUM(Tabla5[[#This Row],[VENTA MABE 4 SEMANA OCT]:[VENTAS OTROS 4 SEMANA OCT]])</f>
        <v>1</v>
      </c>
      <c r="CI1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97" s="66">
        <v>0</v>
      </c>
      <c r="CK197">
        <v>3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SUM(Tabla5[[#This Row],[VENTA MABE 1 SEMANA NOV]:[VENTAS OTROS 1 SEMANA NOV]])</f>
        <v>3</v>
      </c>
      <c r="CS197">
        <f>IFERROR(VLOOKUP(Tabla5[[#This Row],[CLAVE]],[2]VENTAS!$F$2:$L$1501,2,0),0)</f>
        <v>0</v>
      </c>
      <c r="CT197">
        <f>IFERROR(VLOOKUP(Tabla5[[#This Row],[CLAVE]],[2]VENTAS!$F$2:$L$1501,3,0),0)</f>
        <v>0</v>
      </c>
      <c r="CU197">
        <f>IFERROR(VLOOKUP(Tabla5[[#This Row],[CLAVE]],[2]VENTAS!$F$2:$L$1501,4,0),0)</f>
        <v>0</v>
      </c>
      <c r="CV197">
        <f>IFERROR(VLOOKUP(Tabla5[[#This Row],[CLAVE]],[2]VENTAS!$F$2:$L$1501,5,0),0)</f>
        <v>2</v>
      </c>
      <c r="CW197">
        <f>IFERROR(VLOOKUP(Tabla5[[#This Row],[CLAVE]],[2]VENTAS!$F$2:$L$1501,6,0),0)</f>
        <v>0</v>
      </c>
      <c r="CX197">
        <f>IFERROR(VLOOKUP(Tabla5[[#This Row],[CLAVE]],[2]VENTAS!$F$2:$L$1501,7,0),0)</f>
        <v>0</v>
      </c>
      <c r="CY197">
        <f>IFERROR(VLOOKUP(Tabla5[[#This Row],[CLAVE]],[2]VENTAS!$F$2:$R$1501,13,0),0)</f>
        <v>0</v>
      </c>
      <c r="CZ197">
        <f>SUM(Tabla5[[#This Row],[VENTA MABE 2 SEMANA NOV]:[VENTAS OTROS 2 SEMANA NOV]])</f>
        <v>2</v>
      </c>
      <c r="DA197" s="46">
        <v>0</v>
      </c>
    </row>
    <row r="198" spans="1:105" hidden="1" x14ac:dyDescent="0.3">
      <c r="A198" t="str">
        <f>CONCATENATE(Tabla5[[#This Row],[TIENDA HMPV]],Tabla5[[#This Row],[LINEA]])</f>
        <v>814 - ALMACENES ESPAÑA COLISEOGLOBALES</v>
      </c>
      <c r="B198" t="s">
        <v>234</v>
      </c>
      <c r="C198" s="55" t="s">
        <v>235</v>
      </c>
      <c r="D198" s="55" t="s">
        <v>49</v>
      </c>
      <c r="E198" s="55" t="s">
        <v>236</v>
      </c>
      <c r="F198" s="55" t="s">
        <v>1724</v>
      </c>
      <c r="G198" t="s">
        <v>27</v>
      </c>
      <c r="H198" s="42">
        <f>IFERROR(Tabla5[[#This Row],[VENTAS MABE]]/Tabla5[[#This Row],[CUOTA]],0)</f>
        <v>0</v>
      </c>
      <c r="I198">
        <v>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V198" s="42">
        <v>0</v>
      </c>
      <c r="W198" s="42">
        <f>IFERROR(Tabla5[[#This Row],[TOTAL VENTA 38 SEMANA]]/Tabla5[[#This Row],[VENTA ACUM 38]],0)</f>
        <v>0</v>
      </c>
      <c r="X198" s="42" t="e">
        <f>VLOOKUP(Tabla5[[#This Row],[CLAVE]],[1]!QMI_5_SEMANA_SEP_22[[CLAVE]:[SHARE CADENA S2]],21,0)</f>
        <v>#REF!</v>
      </c>
      <c r="Y198" s="55" t="s">
        <v>734</v>
      </c>
      <c r="Z198" s="46">
        <f>+Tabla5[[#This Row],[VENTA ACUM 38]]+Tabla5[[#This Row],[venta total 39 acum]]</f>
        <v>0</v>
      </c>
      <c r="AA198" s="46">
        <v>0</v>
      </c>
      <c r="AB198" s="46">
        <v>0</v>
      </c>
      <c r="AC198" s="46">
        <v>0</v>
      </c>
      <c r="AD198" s="46">
        <v>0</v>
      </c>
      <c r="AE198" s="46">
        <v>0</v>
      </c>
      <c r="AF198" s="46">
        <v>0</v>
      </c>
      <c r="AG198" s="46">
        <v>0</v>
      </c>
      <c r="AH198" s="42">
        <f>IFERROR(Tabla5[[#This Row],[VENTAS MABE]]/Tabla5[[#This Row],[VENTAS INDURAMA]],0)</f>
        <v>0</v>
      </c>
      <c r="AI198" t="s">
        <v>1675</v>
      </c>
      <c r="AK198" s="42"/>
      <c r="AL198" t="s">
        <v>727</v>
      </c>
      <c r="AM198" s="55" t="s">
        <v>869</v>
      </c>
      <c r="AO198" s="55" t="s">
        <v>460</v>
      </c>
      <c r="AP198">
        <v>0</v>
      </c>
      <c r="AQ198" s="55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f>SUM(Tabla5[[#This Row],[VENTA MABE 1 SEMANA OCT]:[VENTAS OTROS 1 SEMANA OCT]])</f>
        <v>0</v>
      </c>
      <c r="AY198" s="46">
        <v>3.5240384615384617</v>
      </c>
      <c r="AZ198" s="55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f>SUM(Tabla5[[#This Row],[VENTA MABE 2 SEMANA OCT]:[VENTAS OTROS 2 SEMANA OCT]])</f>
        <v>1</v>
      </c>
      <c r="BH198" t="s">
        <v>798</v>
      </c>
      <c r="BI198" s="55" t="s">
        <v>235</v>
      </c>
      <c r="BJ198">
        <v>9.9999999999999947</v>
      </c>
      <c r="BK198" s="55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f>SUM(Tabla5[[#This Row],[VENTA MABE 3 SEMANA OCT]:[VENTAS OTROS 3 SEMANA OCT]])</f>
        <v>0</v>
      </c>
      <c r="BS198" s="42">
        <v>0</v>
      </c>
      <c r="BT198" s="55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f>SUM(Tabla5[[#This Row],[VENTA MABE 4 SEMANA OCT]:[VENTAS OTROS 4 SEMANA OCT]])</f>
        <v>0</v>
      </c>
      <c r="CI1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98" t="s">
        <v>1703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SUM(Tabla5[[#This Row],[VENTA MABE 1 SEMANA NOV]:[VENTAS OTROS 1 SEMANA NOV]])</f>
        <v>0</v>
      </c>
      <c r="CS198">
        <f>IFERROR(VLOOKUP(Tabla5[[#This Row],[CLAVE]],[2]VENTAS!$F$2:$L$1501,2,0),0)</f>
        <v>0</v>
      </c>
      <c r="CT198">
        <f>IFERROR(VLOOKUP(Tabla5[[#This Row],[CLAVE]],[2]VENTAS!$F$2:$L$1501,3,0),0)</f>
        <v>0</v>
      </c>
      <c r="CU198">
        <f>IFERROR(VLOOKUP(Tabla5[[#This Row],[CLAVE]],[2]VENTAS!$F$2:$L$1501,4,0),0)</f>
        <v>0</v>
      </c>
      <c r="CV198">
        <f>IFERROR(VLOOKUP(Tabla5[[#This Row],[CLAVE]],[2]VENTAS!$F$2:$L$1501,5,0),0)</f>
        <v>0</v>
      </c>
      <c r="CW198">
        <f>IFERROR(VLOOKUP(Tabla5[[#This Row],[CLAVE]],[2]VENTAS!$F$2:$L$1501,6,0),0)</f>
        <v>0</v>
      </c>
      <c r="CX198">
        <f>IFERROR(VLOOKUP(Tabla5[[#This Row],[CLAVE]],[2]VENTAS!$F$2:$L$1501,7,0),0)</f>
        <v>0</v>
      </c>
      <c r="CY198">
        <f>IFERROR(VLOOKUP(Tabla5[[#This Row],[CLAVE]],[2]VENTAS!$F$2:$R$1501,13,0),0)</f>
        <v>0</v>
      </c>
      <c r="CZ198">
        <f>SUM(Tabla5[[#This Row],[VENTA MABE 2 SEMANA NOV]:[VENTAS OTROS 2 SEMANA NOV]])</f>
        <v>0</v>
      </c>
      <c r="DA198" s="46">
        <v>3.9878542510121457</v>
      </c>
    </row>
    <row r="199" spans="1:105" hidden="1" x14ac:dyDescent="0.3">
      <c r="A199" t="str">
        <f>CONCATENATE(Tabla5[[#This Row],[TIENDA HMPV]],Tabla5[[#This Row],[LINEA]])</f>
        <v>814 - ALMACENES ESPAÑA COLISEOLAVADO</v>
      </c>
      <c r="B199" t="s">
        <v>234</v>
      </c>
      <c r="C199" s="55" t="s">
        <v>235</v>
      </c>
      <c r="D199" s="55" t="s">
        <v>49</v>
      </c>
      <c r="E199" s="55" t="s">
        <v>236</v>
      </c>
      <c r="F199" s="55" t="s">
        <v>1724</v>
      </c>
      <c r="G199" t="s">
        <v>28</v>
      </c>
      <c r="H199" s="42">
        <f>IFERROR(Tabla5[[#This Row],[VENTAS MABE]]/Tabla5[[#This Row],[CUOTA]],0)</f>
        <v>1</v>
      </c>
      <c r="I199">
        <v>6</v>
      </c>
      <c r="J199">
        <v>6</v>
      </c>
      <c r="K199">
        <v>0</v>
      </c>
      <c r="L199">
        <v>0</v>
      </c>
      <c r="M199">
        <v>2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V199" s="42">
        <v>0.66666666666666663</v>
      </c>
      <c r="W199" s="42">
        <f>IFERROR(Tabla5[[#This Row],[TOTAL VENTA 38 SEMANA]]/Tabla5[[#This Row],[VENTA ACUM 38]],0)</f>
        <v>0.66666666666666663</v>
      </c>
      <c r="X199" s="42" t="e">
        <f>VLOOKUP(Tabla5[[#This Row],[CLAVE]],[1]!QMI_5_SEMANA_SEP_22[[CLAVE]:[SHARE CADENA S2]],21,0)</f>
        <v>#REF!</v>
      </c>
      <c r="Y199" s="55" t="s">
        <v>734</v>
      </c>
      <c r="Z199" s="46">
        <f>+Tabla5[[#This Row],[VENTA ACUM 38]]+Tabla5[[#This Row],[venta total 39 acum]]</f>
        <v>9</v>
      </c>
      <c r="AA199" s="46">
        <v>6</v>
      </c>
      <c r="AB199" s="46">
        <v>6</v>
      </c>
      <c r="AC199" s="46">
        <v>9</v>
      </c>
      <c r="AD199" s="46">
        <v>0</v>
      </c>
      <c r="AE199" s="46">
        <v>0</v>
      </c>
      <c r="AF199" s="46">
        <v>0</v>
      </c>
      <c r="AG199" s="46">
        <v>8</v>
      </c>
      <c r="AH199" s="42">
        <f>IFERROR(Tabla5[[#This Row],[VENTAS MABE]]/Tabla5[[#This Row],[VENTAS INDURAMA]],0)</f>
        <v>0</v>
      </c>
      <c r="AI199" t="s">
        <v>1675</v>
      </c>
      <c r="AK199" s="42"/>
      <c r="AL199" t="s">
        <v>727</v>
      </c>
      <c r="AM199" s="55" t="s">
        <v>869</v>
      </c>
      <c r="AO199" s="55" t="s">
        <v>460</v>
      </c>
      <c r="AP199">
        <v>9</v>
      </c>
      <c r="AQ199" s="55">
        <v>0</v>
      </c>
      <c r="AR199">
        <v>0</v>
      </c>
      <c r="AS199">
        <v>1</v>
      </c>
      <c r="AT199">
        <v>1</v>
      </c>
      <c r="AU199">
        <v>1</v>
      </c>
      <c r="AV199">
        <v>0</v>
      </c>
      <c r="AW199">
        <v>0</v>
      </c>
      <c r="AX199">
        <f>SUM(Tabla5[[#This Row],[VENTA MABE 1 SEMANA OCT]:[VENTAS OTROS 1 SEMANA OCT]])</f>
        <v>3</v>
      </c>
      <c r="AY199" s="46">
        <v>8.9204295678944199</v>
      </c>
      <c r="AZ199" s="55">
        <v>3</v>
      </c>
      <c r="BA199">
        <v>0</v>
      </c>
      <c r="BB199">
        <v>0</v>
      </c>
      <c r="BC199">
        <v>4</v>
      </c>
      <c r="BD199">
        <v>3</v>
      </c>
      <c r="BE199">
        <v>0</v>
      </c>
      <c r="BF199">
        <v>0</v>
      </c>
      <c r="BG199">
        <f>SUM(Tabla5[[#This Row],[VENTA MABE 2 SEMANA OCT]:[VENTAS OTROS 2 SEMANA OCT]])</f>
        <v>10</v>
      </c>
      <c r="BH199" t="s">
        <v>798</v>
      </c>
      <c r="BI199" s="55" t="s">
        <v>235</v>
      </c>
      <c r="BJ199">
        <v>9.9999999999999947</v>
      </c>
      <c r="BK199" s="55">
        <v>0</v>
      </c>
      <c r="BL199">
        <v>0</v>
      </c>
      <c r="BM199">
        <v>0</v>
      </c>
      <c r="BN199">
        <v>0</v>
      </c>
      <c r="BO199">
        <v>3</v>
      </c>
      <c r="BP199">
        <v>0</v>
      </c>
      <c r="BQ199">
        <v>0</v>
      </c>
      <c r="BR199">
        <f>SUM(Tabla5[[#This Row],[VENTA MABE 3 SEMANA OCT]:[VENTAS OTROS 3 SEMANA OCT]])</f>
        <v>3</v>
      </c>
      <c r="BS199" s="42">
        <v>0.35</v>
      </c>
      <c r="BT199" s="55">
        <v>5</v>
      </c>
      <c r="BU199">
        <v>0</v>
      </c>
      <c r="BV199">
        <v>0</v>
      </c>
      <c r="BW199">
        <v>1</v>
      </c>
      <c r="BX199">
        <v>2</v>
      </c>
      <c r="BY199">
        <v>0</v>
      </c>
      <c r="BZ199">
        <v>0</v>
      </c>
      <c r="CA199">
        <f>SUM(Tabla5[[#This Row],[VENTA MABE 4 SEMANA OCT]:[VENTAS OTROS 4 SEMANA OCT]])</f>
        <v>8</v>
      </c>
      <c r="CD199" t="s">
        <v>1698</v>
      </c>
      <c r="CI19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99" t="s">
        <v>1701</v>
      </c>
      <c r="CK199">
        <v>3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SUM(Tabla5[[#This Row],[VENTA MABE 1 SEMANA NOV]:[VENTAS OTROS 1 SEMANA NOV]])</f>
        <v>3</v>
      </c>
      <c r="CS199">
        <f>IFERROR(VLOOKUP(Tabla5[[#This Row],[CLAVE]],[2]VENTAS!$F$2:$L$1501,2,0),0)</f>
        <v>1</v>
      </c>
      <c r="CT199">
        <f>IFERROR(VLOOKUP(Tabla5[[#This Row],[CLAVE]],[2]VENTAS!$F$2:$L$1501,3,0),0)</f>
        <v>0</v>
      </c>
      <c r="CU199">
        <f>IFERROR(VLOOKUP(Tabla5[[#This Row],[CLAVE]],[2]VENTAS!$F$2:$L$1501,4,0),0)</f>
        <v>0</v>
      </c>
      <c r="CV199">
        <f>IFERROR(VLOOKUP(Tabla5[[#This Row],[CLAVE]],[2]VENTAS!$F$2:$L$1501,5,0),0)</f>
        <v>0</v>
      </c>
      <c r="CW199">
        <f>IFERROR(VLOOKUP(Tabla5[[#This Row],[CLAVE]],[2]VENTAS!$F$2:$L$1501,6,0),0)</f>
        <v>0</v>
      </c>
      <c r="CX199">
        <f>IFERROR(VLOOKUP(Tabla5[[#This Row],[CLAVE]],[2]VENTAS!$F$2:$L$1501,7,0),0)</f>
        <v>0</v>
      </c>
      <c r="CY199">
        <f>IFERROR(VLOOKUP(Tabla5[[#This Row],[CLAVE]],[2]VENTAS!$F$2:$R$1501,13,0),0)</f>
        <v>0</v>
      </c>
      <c r="CZ199">
        <f>SUM(Tabla5[[#This Row],[VENTA MABE 2 SEMANA NOV]:[VENTAS OTROS 2 SEMANA NOV]])</f>
        <v>1</v>
      </c>
      <c r="DA199" s="46">
        <v>10.37553354966947</v>
      </c>
    </row>
    <row r="200" spans="1:105" hidden="1" x14ac:dyDescent="0.3">
      <c r="A200" t="str">
        <f>CONCATENATE(Tabla5[[#This Row],[TIENDA HMPV]],Tabla5[[#This Row],[LINEA]])</f>
        <v>814 - ALMACENES ESPAÑA COLISEOREFRIGERACIÓN</v>
      </c>
      <c r="B200" t="s">
        <v>234</v>
      </c>
      <c r="C200" s="55" t="s">
        <v>235</v>
      </c>
      <c r="D200" s="55" t="s">
        <v>49</v>
      </c>
      <c r="E200" s="55" t="s">
        <v>236</v>
      </c>
      <c r="F200" s="55" t="s">
        <v>1724</v>
      </c>
      <c r="G200" t="s">
        <v>29</v>
      </c>
      <c r="H200" s="42">
        <f>IFERROR(Tabla5[[#This Row],[VENTAS MABE]]/Tabla5[[#This Row],[CUOTA]],0)</f>
        <v>0.5</v>
      </c>
      <c r="I200">
        <v>4</v>
      </c>
      <c r="J200">
        <v>2</v>
      </c>
      <c r="K200">
        <v>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V200" s="42">
        <v>0.33333333333333331</v>
      </c>
      <c r="W200" s="42">
        <f>IFERROR(Tabla5[[#This Row],[TOTAL VENTA 38 SEMANA]]/Tabla5[[#This Row],[VENTA ACUM 38]],0)</f>
        <v>0.33333333333333331</v>
      </c>
      <c r="X200" s="42" t="e">
        <f>VLOOKUP(Tabla5[[#This Row],[CLAVE]],[1]!QMI_5_SEMANA_SEP_22[[CLAVE]:[SHARE CADENA S2]],21,0)</f>
        <v>#REF!</v>
      </c>
      <c r="Y200" s="55" t="s">
        <v>734</v>
      </c>
      <c r="Z200" s="46">
        <f>+Tabla5[[#This Row],[VENTA ACUM 38]]+Tabla5[[#This Row],[venta total 39 acum]]</f>
        <v>6</v>
      </c>
      <c r="AA200" s="46">
        <v>2</v>
      </c>
      <c r="AB200" s="46">
        <v>2</v>
      </c>
      <c r="AC200" s="46">
        <v>6</v>
      </c>
      <c r="AD200" s="46">
        <v>0</v>
      </c>
      <c r="AE200" s="46">
        <v>0</v>
      </c>
      <c r="AF200" s="46">
        <v>0</v>
      </c>
      <c r="AG200" s="46">
        <v>3</v>
      </c>
      <c r="AH200" s="42">
        <f>IFERROR(Tabla5[[#This Row],[VENTAS MABE]]/Tabla5[[#This Row],[VENTAS INDURAMA]],0)</f>
        <v>0.5</v>
      </c>
      <c r="AI200" t="s">
        <v>1675</v>
      </c>
      <c r="AK200" s="42"/>
      <c r="AL200" t="s">
        <v>727</v>
      </c>
      <c r="AM200" s="55" t="s">
        <v>869</v>
      </c>
      <c r="AO200" s="55" t="s">
        <v>460</v>
      </c>
      <c r="AP200">
        <v>6</v>
      </c>
      <c r="AQ200" s="55">
        <v>2</v>
      </c>
      <c r="AR200">
        <v>2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f>SUM(Tabla5[[#This Row],[VENTA MABE 1 SEMANA OCT]:[VENTAS OTROS 1 SEMANA OCT]])</f>
        <v>4</v>
      </c>
      <c r="AY200" s="46">
        <v>4.2530524714930342</v>
      </c>
      <c r="AZ200" s="55">
        <v>2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f>SUM(Tabla5[[#This Row],[VENTA MABE 2 SEMANA OCT]:[VENTAS OTROS 2 SEMANA OCT]])</f>
        <v>3</v>
      </c>
      <c r="BH200" t="s">
        <v>798</v>
      </c>
      <c r="BI200" s="55" t="s">
        <v>235</v>
      </c>
      <c r="BJ200">
        <v>9.9999999999999947</v>
      </c>
      <c r="BK200" s="55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1</v>
      </c>
      <c r="BR200">
        <f>SUM(Tabla5[[#This Row],[VENTA MABE 3 SEMANA OCT]:[VENTAS OTROS 3 SEMANA OCT]])</f>
        <v>2</v>
      </c>
      <c r="BS200" s="42">
        <v>0.5</v>
      </c>
      <c r="BT200" s="55">
        <v>1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f>SUM(Tabla5[[#This Row],[VENTA MABE 4 SEMANA OCT]:[VENTAS OTROS 4 SEMANA OCT]])</f>
        <v>2</v>
      </c>
      <c r="CI2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0.45454545454545453</v>
      </c>
      <c r="CJ200" t="s">
        <v>1703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SUM(Tabla5[[#This Row],[VENTA MABE 1 SEMANA NOV]:[VENTAS OTROS 1 SEMANA NOV]])</f>
        <v>1</v>
      </c>
      <c r="CS200">
        <f>IFERROR(VLOOKUP(Tabla5[[#This Row],[CLAVE]],[2]VENTAS!$F$2:$L$1501,2,0),0)</f>
        <v>0</v>
      </c>
      <c r="CT200">
        <f>IFERROR(VLOOKUP(Tabla5[[#This Row],[CLAVE]],[2]VENTAS!$F$2:$L$1501,3,0),0)</f>
        <v>1</v>
      </c>
      <c r="CU200">
        <f>IFERROR(VLOOKUP(Tabla5[[#This Row],[CLAVE]],[2]VENTAS!$F$2:$L$1501,4,0),0)</f>
        <v>0</v>
      </c>
      <c r="CV200">
        <f>IFERROR(VLOOKUP(Tabla5[[#This Row],[CLAVE]],[2]VENTAS!$F$2:$L$1501,5,0),0)</f>
        <v>0</v>
      </c>
      <c r="CW200">
        <f>IFERROR(VLOOKUP(Tabla5[[#This Row],[CLAVE]],[2]VENTAS!$F$2:$L$1501,6,0),0)</f>
        <v>0</v>
      </c>
      <c r="CX200">
        <f>IFERROR(VLOOKUP(Tabla5[[#This Row],[CLAVE]],[2]VENTAS!$F$2:$L$1501,7,0),0)</f>
        <v>0</v>
      </c>
      <c r="CY200">
        <f>IFERROR(VLOOKUP(Tabla5[[#This Row],[CLAVE]],[2]VENTAS!$F$2:$R$1501,13,0),0)</f>
        <v>0</v>
      </c>
      <c r="CZ200">
        <f>SUM(Tabla5[[#This Row],[VENTA MABE 2 SEMANA NOV]:[VENTAS OTROS 2 SEMANA NOV]])</f>
        <v>1</v>
      </c>
      <c r="DA200" s="46">
        <v>5.3780288917654104</v>
      </c>
    </row>
    <row r="201" spans="1:105" hidden="1" x14ac:dyDescent="0.3">
      <c r="A201" t="str">
        <f>CONCATENATE(Tabla5[[#This Row],[TIENDA HMPV]],Tabla5[[#This Row],[LINEA]])</f>
        <v>721 - VEGA CUENCACOCINAS</v>
      </c>
      <c r="B201" t="s">
        <v>234</v>
      </c>
      <c r="C201" s="55" t="s">
        <v>235</v>
      </c>
      <c r="D201" s="55" t="s">
        <v>192</v>
      </c>
      <c r="E201" s="55" t="s">
        <v>238</v>
      </c>
      <c r="F201" s="55" t="s">
        <v>1724</v>
      </c>
      <c r="G201" t="s">
        <v>26</v>
      </c>
      <c r="H201" s="42">
        <f>IFERROR(Tabla5[[#This Row],[VENTAS MABE]]/Tabla5[[#This Row],[CUOTA]],0)</f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4</v>
      </c>
      <c r="R201">
        <v>1</v>
      </c>
      <c r="S201">
        <v>0</v>
      </c>
      <c r="T201">
        <v>0</v>
      </c>
      <c r="V201" s="42">
        <v>0</v>
      </c>
      <c r="W201" s="42">
        <f>IFERROR(Tabla5[[#This Row],[TOTAL VENTA 38 SEMANA]]/Tabla5[[#This Row],[VENTA ACUM 38]],0)</f>
        <v>0</v>
      </c>
      <c r="X201" s="42" t="e">
        <f>VLOOKUP(Tabla5[[#This Row],[CLAVE]],[1]!QMI_5_SEMANA_SEP_22[[CLAVE]:[SHARE CADENA S2]],21,0)</f>
        <v>#REF!</v>
      </c>
      <c r="Y201" s="55" t="s">
        <v>724</v>
      </c>
      <c r="Z201" s="46">
        <f>+Tabla5[[#This Row],[VENTA ACUM 38]]+Tabla5[[#This Row],[venta total 39 acum]]</f>
        <v>5</v>
      </c>
      <c r="AA201" s="46">
        <v>0</v>
      </c>
      <c r="AB201" s="46">
        <v>0</v>
      </c>
      <c r="AC201" s="46">
        <v>5</v>
      </c>
      <c r="AD201" s="46">
        <v>0</v>
      </c>
      <c r="AE201" s="46">
        <v>0</v>
      </c>
      <c r="AF201" s="46">
        <v>0</v>
      </c>
      <c r="AG201" s="46">
        <v>0</v>
      </c>
      <c r="AH201" s="42">
        <f>IFERROR(Tabla5[[#This Row],[VENTAS MABE]]/Tabla5[[#This Row],[VENTAS INDURAMA]],0)</f>
        <v>0</v>
      </c>
      <c r="AI201" t="s">
        <v>1675</v>
      </c>
      <c r="AK201" s="42"/>
      <c r="AL201" t="s">
        <v>845</v>
      </c>
      <c r="AM201" s="55" t="s">
        <v>881</v>
      </c>
      <c r="AO201" s="55" t="s">
        <v>460</v>
      </c>
      <c r="AP201">
        <v>4</v>
      </c>
      <c r="AQ201" s="55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f>SUM(Tabla5[[#This Row],[VENTA MABE 1 SEMANA OCT]:[VENTAS OTROS 1 SEMANA OCT]])</f>
        <v>2</v>
      </c>
      <c r="AY201" s="46">
        <v>0</v>
      </c>
      <c r="AZ201" s="55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f>SUM(Tabla5[[#This Row],[VENTA MABE 2 SEMANA OCT]:[VENTAS OTROS 2 SEMANA OCT]])</f>
        <v>1</v>
      </c>
      <c r="BH201" t="s">
        <v>798</v>
      </c>
      <c r="BI201" s="55" t="s">
        <v>235</v>
      </c>
      <c r="BJ201">
        <v>13.999999999999998</v>
      </c>
      <c r="BK201" s="55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f>SUM(Tabla5[[#This Row],[VENTA MABE 3 SEMANA OCT]:[VENTAS OTROS 3 SEMANA OCT]])</f>
        <v>1</v>
      </c>
      <c r="BS201" s="42">
        <v>0.2</v>
      </c>
      <c r="BT201" s="55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2</v>
      </c>
      <c r="CA201">
        <f>SUM(Tabla5[[#This Row],[VENTA MABE 4 SEMANA OCT]:[VENTAS OTROS 4 SEMANA OCT]])</f>
        <v>2</v>
      </c>
      <c r="CI2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01" s="66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SUM(Tabla5[[#This Row],[VENTA MABE 1 SEMANA NOV]:[VENTAS OTROS 1 SEMANA NOV]])</f>
        <v>0</v>
      </c>
      <c r="CS201">
        <f>IFERROR(VLOOKUP(Tabla5[[#This Row],[CLAVE]],[2]VENTAS!$F$2:$L$1501,2,0),0)</f>
        <v>0</v>
      </c>
      <c r="CT201">
        <f>IFERROR(VLOOKUP(Tabla5[[#This Row],[CLAVE]],[2]VENTAS!$F$2:$L$1501,3,0),0)</f>
        <v>0</v>
      </c>
      <c r="CU201">
        <f>IFERROR(VLOOKUP(Tabla5[[#This Row],[CLAVE]],[2]VENTAS!$F$2:$L$1501,4,0),0)</f>
        <v>0</v>
      </c>
      <c r="CV201">
        <f>IFERROR(VLOOKUP(Tabla5[[#This Row],[CLAVE]],[2]VENTAS!$F$2:$L$1501,5,0),0)</f>
        <v>0</v>
      </c>
      <c r="CW201">
        <f>IFERROR(VLOOKUP(Tabla5[[#This Row],[CLAVE]],[2]VENTAS!$F$2:$L$1501,6,0),0)</f>
        <v>0</v>
      </c>
      <c r="CX201">
        <f>IFERROR(VLOOKUP(Tabla5[[#This Row],[CLAVE]],[2]VENTAS!$F$2:$L$1501,7,0),0)</f>
        <v>0</v>
      </c>
      <c r="CY201">
        <f>IFERROR(VLOOKUP(Tabla5[[#This Row],[CLAVE]],[2]VENTAS!$F$2:$R$1501,13,0),0)</f>
        <v>0</v>
      </c>
      <c r="CZ201">
        <f>SUM(Tabla5[[#This Row],[VENTA MABE 2 SEMANA NOV]:[VENTAS OTROS 2 SEMANA NOV]])</f>
        <v>0</v>
      </c>
      <c r="DA201" s="46">
        <v>0</v>
      </c>
    </row>
    <row r="202" spans="1:105" hidden="1" x14ac:dyDescent="0.3">
      <c r="A202" t="str">
        <f>CONCATENATE(Tabla5[[#This Row],[TIENDA HMPV]],Tabla5[[#This Row],[LINEA]])</f>
        <v>721 - VEGA CUENCAEMPOTRE</v>
      </c>
      <c r="B202" t="s">
        <v>234</v>
      </c>
      <c r="C202" s="55" t="s">
        <v>235</v>
      </c>
      <c r="D202" s="55" t="s">
        <v>192</v>
      </c>
      <c r="E202" s="55" t="s">
        <v>238</v>
      </c>
      <c r="F202" s="55" t="s">
        <v>1724</v>
      </c>
      <c r="G202" t="s">
        <v>32</v>
      </c>
      <c r="H202" s="42">
        <f>IFERROR(Tabla5[[#This Row],[VENTAS MABE]]/Tabla5[[#This Row],[CUOTA]],0)</f>
        <v>0.375</v>
      </c>
      <c r="I202">
        <v>8</v>
      </c>
      <c r="J202">
        <v>3</v>
      </c>
      <c r="K202">
        <v>0</v>
      </c>
      <c r="L202">
        <v>0</v>
      </c>
      <c r="M202">
        <v>0</v>
      </c>
      <c r="N202">
        <v>2</v>
      </c>
      <c r="O202">
        <v>0</v>
      </c>
      <c r="P202">
        <v>0</v>
      </c>
      <c r="Q202">
        <v>2</v>
      </c>
      <c r="R202">
        <v>0</v>
      </c>
      <c r="S202">
        <v>0</v>
      </c>
      <c r="T202">
        <v>0</v>
      </c>
      <c r="V202" s="42">
        <v>0.42857142857142855</v>
      </c>
      <c r="W202" s="42">
        <f>IFERROR(Tabla5[[#This Row],[TOTAL VENTA 38 SEMANA]]/Tabla5[[#This Row],[VENTA ACUM 38]],0)</f>
        <v>0.42857142857142855</v>
      </c>
      <c r="X202" s="42" t="e">
        <f>VLOOKUP(Tabla5[[#This Row],[CLAVE]],[1]!QMI_5_SEMANA_SEP_22[[CLAVE]:[SHARE CADENA S2]],21,0)</f>
        <v>#REF!</v>
      </c>
      <c r="Y202" s="55" t="s">
        <v>724</v>
      </c>
      <c r="Z202" s="46">
        <f>+Tabla5[[#This Row],[VENTA ACUM 38]]+Tabla5[[#This Row],[venta total 39 acum]]</f>
        <v>10</v>
      </c>
      <c r="AA202" s="46">
        <v>3</v>
      </c>
      <c r="AB202" s="46">
        <v>3</v>
      </c>
      <c r="AC202" s="46">
        <v>7</v>
      </c>
      <c r="AD202" s="46">
        <v>3</v>
      </c>
      <c r="AE202" s="46">
        <v>1</v>
      </c>
      <c r="AF202" s="46">
        <v>3</v>
      </c>
      <c r="AG202" s="46">
        <v>8</v>
      </c>
      <c r="AH202" s="42">
        <f>IFERROR(Tabla5[[#This Row],[VENTAS MABE]]/Tabla5[[#This Row],[VENTAS INDURAMA]],0)</f>
        <v>0</v>
      </c>
      <c r="AI202" t="s">
        <v>1675</v>
      </c>
      <c r="AK202" s="42"/>
      <c r="AL202" t="s">
        <v>845</v>
      </c>
      <c r="AM202" s="55" t="s">
        <v>881</v>
      </c>
      <c r="AO202" s="55" t="s">
        <v>460</v>
      </c>
      <c r="AP202">
        <v>5</v>
      </c>
      <c r="AQ202" s="55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4</v>
      </c>
      <c r="AX202">
        <f>SUM(Tabla5[[#This Row],[VENTA MABE 1 SEMANA OCT]:[VENTAS OTROS 1 SEMANA OCT]])</f>
        <v>4</v>
      </c>
      <c r="AY202" s="46">
        <v>7.9238779463997435</v>
      </c>
      <c r="AZ202" s="55">
        <v>5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3</v>
      </c>
      <c r="BG202">
        <f>SUM(Tabla5[[#This Row],[VENTA MABE 2 SEMANA OCT]:[VENTAS OTROS 2 SEMANA OCT]])</f>
        <v>8</v>
      </c>
      <c r="BH202" t="s">
        <v>798</v>
      </c>
      <c r="BI202" s="55" t="s">
        <v>235</v>
      </c>
      <c r="BJ202">
        <v>13.999999999999998</v>
      </c>
      <c r="BK202" s="55">
        <v>8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</v>
      </c>
      <c r="BR202">
        <f>SUM(Tabla5[[#This Row],[VENTA MABE 3 SEMANA OCT]:[VENTAS OTROS 3 SEMANA OCT]])</f>
        <v>10</v>
      </c>
      <c r="BS202" s="42">
        <v>0.35</v>
      </c>
      <c r="BT202" s="55">
        <v>3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6</v>
      </c>
      <c r="CA202">
        <f>SUM(Tabla5[[#This Row],[VENTA MABE 4 SEMANA OCT]:[VENTAS OTROS 4 SEMANA OCT]])</f>
        <v>9</v>
      </c>
      <c r="CI2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0.5161290322580645</v>
      </c>
      <c r="CJ202" t="s">
        <v>1703</v>
      </c>
      <c r="CK202">
        <v>4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4</v>
      </c>
      <c r="CR202">
        <f>SUM(Tabla5[[#This Row],[VENTA MABE 1 SEMANA NOV]:[VENTAS OTROS 1 SEMANA NOV]])</f>
        <v>8</v>
      </c>
      <c r="CS202">
        <f>IFERROR(VLOOKUP(Tabla5[[#This Row],[CLAVE]],[2]VENTAS!$F$2:$L$1501,2,0),0)</f>
        <v>2</v>
      </c>
      <c r="CT202">
        <f>IFERROR(VLOOKUP(Tabla5[[#This Row],[CLAVE]],[2]VENTAS!$F$2:$L$1501,3,0),0)</f>
        <v>0</v>
      </c>
      <c r="CU202">
        <f>IFERROR(VLOOKUP(Tabla5[[#This Row],[CLAVE]],[2]VENTAS!$F$2:$L$1501,4,0),0)</f>
        <v>0</v>
      </c>
      <c r="CV202">
        <f>IFERROR(VLOOKUP(Tabla5[[#This Row],[CLAVE]],[2]VENTAS!$F$2:$L$1501,5,0),0)</f>
        <v>0</v>
      </c>
      <c r="CW202">
        <f>IFERROR(VLOOKUP(Tabla5[[#This Row],[CLAVE]],[2]VENTAS!$F$2:$L$1501,6,0),0)</f>
        <v>0</v>
      </c>
      <c r="CX202">
        <f>IFERROR(VLOOKUP(Tabla5[[#This Row],[CLAVE]],[2]VENTAS!$F$2:$L$1501,7,0),0)</f>
        <v>0</v>
      </c>
      <c r="CY202">
        <f>IFERROR(VLOOKUP(Tabla5[[#This Row],[CLAVE]],[2]VENTAS!$F$2:$R$1501,13,0),0)</f>
        <v>9</v>
      </c>
      <c r="CZ202">
        <f>SUM(Tabla5[[#This Row],[VENTA MABE 2 SEMANA NOV]:[VENTAS OTROS 2 SEMANA NOV]])</f>
        <v>11</v>
      </c>
      <c r="DA202" s="46">
        <v>23.278997206272553</v>
      </c>
    </row>
    <row r="203" spans="1:105" hidden="1" x14ac:dyDescent="0.3">
      <c r="A203" t="str">
        <f>CONCATENATE(Tabla5[[#This Row],[TIENDA HMPV]],Tabla5[[#This Row],[LINEA]])</f>
        <v>721 - VEGA CUENCAGLOBALES</v>
      </c>
      <c r="B203" t="s">
        <v>234</v>
      </c>
      <c r="C203" s="55" t="s">
        <v>235</v>
      </c>
      <c r="D203" s="55" t="s">
        <v>192</v>
      </c>
      <c r="E203" s="55" t="s">
        <v>238</v>
      </c>
      <c r="F203" s="55" t="s">
        <v>1724</v>
      </c>
      <c r="G203" t="s">
        <v>27</v>
      </c>
      <c r="H203" s="42">
        <f>IFERROR(Tabla5[[#This Row],[VENTAS MABE]]/Tabla5[[#This Row],[CUOTA]],0)</f>
        <v>0</v>
      </c>
      <c r="I203">
        <v>11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V203" s="42">
        <v>0</v>
      </c>
      <c r="W203" s="42">
        <f>IFERROR(Tabla5[[#This Row],[TOTAL VENTA 38 SEMANA]]/Tabla5[[#This Row],[VENTA ACUM 38]],0)</f>
        <v>0</v>
      </c>
      <c r="X203" s="42" t="e">
        <f>VLOOKUP(Tabla5[[#This Row],[CLAVE]],[1]!QMI_5_SEMANA_SEP_22[[CLAVE]:[SHARE CADENA S2]],21,0)</f>
        <v>#REF!</v>
      </c>
      <c r="Y203" s="55" t="s">
        <v>724</v>
      </c>
      <c r="Z203" s="46">
        <f>+Tabla5[[#This Row],[VENTA ACUM 38]]+Tabla5[[#This Row],[venta total 39 acum]]</f>
        <v>0</v>
      </c>
      <c r="AA203" s="46">
        <v>0</v>
      </c>
      <c r="AB203" s="46">
        <v>0</v>
      </c>
      <c r="AC203" s="46">
        <v>0</v>
      </c>
      <c r="AD203" s="46">
        <v>0</v>
      </c>
      <c r="AE203" s="46">
        <v>0</v>
      </c>
      <c r="AF203" s="46">
        <v>0</v>
      </c>
      <c r="AG203" s="46">
        <v>0</v>
      </c>
      <c r="AH203" s="42">
        <f>IFERROR(Tabla5[[#This Row],[VENTAS MABE]]/Tabla5[[#This Row],[VENTAS INDURAMA]],0)</f>
        <v>0</v>
      </c>
      <c r="AI203" t="s">
        <v>1675</v>
      </c>
      <c r="AK203" s="42"/>
      <c r="AL203" t="s">
        <v>845</v>
      </c>
      <c r="AM203" s="55" t="s">
        <v>881</v>
      </c>
      <c r="AO203" s="55" t="s">
        <v>460</v>
      </c>
      <c r="AP203">
        <v>0</v>
      </c>
      <c r="AQ203" s="55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f>SUM(Tabla5[[#This Row],[VENTA MABE 1 SEMANA OCT]:[VENTAS OTROS 1 SEMANA OCT]])</f>
        <v>0</v>
      </c>
      <c r="AY203" s="46">
        <v>9.742690058479532</v>
      </c>
      <c r="AZ203" s="55">
        <v>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f>SUM(Tabla5[[#This Row],[VENTA MABE 2 SEMANA OCT]:[VENTAS OTROS 2 SEMANA OCT]])</f>
        <v>2</v>
      </c>
      <c r="BH203" t="s">
        <v>798</v>
      </c>
      <c r="BI203" s="55" t="s">
        <v>235</v>
      </c>
      <c r="BJ203">
        <v>13.999999999999998</v>
      </c>
      <c r="BK203" s="55">
        <v>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f>SUM(Tabla5[[#This Row],[VENTA MABE 3 SEMANA OCT]:[VENTAS OTROS 3 SEMANA OCT]])</f>
        <v>4</v>
      </c>
      <c r="BS203" s="42">
        <v>0</v>
      </c>
      <c r="BT203" s="55">
        <v>2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f>SUM(Tabla5[[#This Row],[VENTA MABE 4 SEMANA OCT]:[VENTAS OTROS 4 SEMANA OCT]])</f>
        <v>2</v>
      </c>
      <c r="CI2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03" t="s">
        <v>1703</v>
      </c>
      <c r="CK203">
        <v>6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f>SUM(Tabla5[[#This Row],[VENTA MABE 1 SEMANA NOV]:[VENTAS OTROS 1 SEMANA NOV]])</f>
        <v>7</v>
      </c>
      <c r="CS203">
        <f>IFERROR(VLOOKUP(Tabla5[[#This Row],[CLAVE]],[2]VENTAS!$F$2:$L$1501,2,0),0)</f>
        <v>2</v>
      </c>
      <c r="CT203">
        <f>IFERROR(VLOOKUP(Tabla5[[#This Row],[CLAVE]],[2]VENTAS!$F$2:$L$1501,3,0),0)</f>
        <v>0</v>
      </c>
      <c r="CU203">
        <f>IFERROR(VLOOKUP(Tabla5[[#This Row],[CLAVE]],[2]VENTAS!$F$2:$L$1501,4,0),0)</f>
        <v>0</v>
      </c>
      <c r="CV203">
        <f>IFERROR(VLOOKUP(Tabla5[[#This Row],[CLAVE]],[2]VENTAS!$F$2:$L$1501,5,0),0)</f>
        <v>0</v>
      </c>
      <c r="CW203">
        <f>IFERROR(VLOOKUP(Tabla5[[#This Row],[CLAVE]],[2]VENTAS!$F$2:$L$1501,6,0),0)</f>
        <v>0</v>
      </c>
      <c r="CX203">
        <f>IFERROR(VLOOKUP(Tabla5[[#This Row],[CLAVE]],[2]VENTAS!$F$2:$L$1501,7,0),0)</f>
        <v>0</v>
      </c>
      <c r="CY203">
        <f>IFERROR(VLOOKUP(Tabla5[[#This Row],[CLAVE]],[2]VENTAS!$F$2:$R$1501,13,0),0)</f>
        <v>5</v>
      </c>
      <c r="CZ203">
        <f>SUM(Tabla5[[#This Row],[VENTA MABE 2 SEMANA NOV]:[VENTAS OTROS 2 SEMANA NOV]])</f>
        <v>7</v>
      </c>
      <c r="DA203" s="46">
        <v>15.497076023391815</v>
      </c>
    </row>
    <row r="204" spans="1:105" hidden="1" x14ac:dyDescent="0.3">
      <c r="A204" t="str">
        <f>CONCATENATE(Tabla5[[#This Row],[TIENDA HMPV]],Tabla5[[#This Row],[LINEA]])</f>
        <v>721 - VEGA CUENCALAVADO</v>
      </c>
      <c r="B204" t="s">
        <v>234</v>
      </c>
      <c r="C204" s="55" t="s">
        <v>235</v>
      </c>
      <c r="D204" s="55" t="s">
        <v>192</v>
      </c>
      <c r="E204" s="55" t="s">
        <v>238</v>
      </c>
      <c r="F204" s="55" t="s">
        <v>1724</v>
      </c>
      <c r="G204" t="s">
        <v>28</v>
      </c>
      <c r="H204" s="42">
        <f>IFERROR(Tabla5[[#This Row],[VENTAS MABE]]/Tabla5[[#This Row],[CUOTA]],0)</f>
        <v>1.8571428571428572</v>
      </c>
      <c r="I204">
        <v>7</v>
      </c>
      <c r="J204">
        <v>13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V204" s="42">
        <v>1</v>
      </c>
      <c r="W204" s="42">
        <f>IFERROR(Tabla5[[#This Row],[TOTAL VENTA 38 SEMANA]]/Tabla5[[#This Row],[VENTA ACUM 38]],0)</f>
        <v>1</v>
      </c>
      <c r="X204" s="42" t="e">
        <f>VLOOKUP(Tabla5[[#This Row],[CLAVE]],[1]!QMI_5_SEMANA_SEP_22[[CLAVE]:[SHARE CADENA S2]],21,0)</f>
        <v>#REF!</v>
      </c>
      <c r="Y204" s="55" t="s">
        <v>724</v>
      </c>
      <c r="Z204" s="46">
        <f>+Tabla5[[#This Row],[VENTA ACUM 38]]+Tabla5[[#This Row],[venta total 39 acum]]</f>
        <v>13</v>
      </c>
      <c r="AA204" s="46">
        <v>1</v>
      </c>
      <c r="AB204" s="46">
        <v>13</v>
      </c>
      <c r="AC204" s="46">
        <v>13</v>
      </c>
      <c r="AD204" s="46">
        <v>0</v>
      </c>
      <c r="AE204" s="46">
        <v>0</v>
      </c>
      <c r="AF204" s="46">
        <v>0</v>
      </c>
      <c r="AG204" s="46">
        <v>1</v>
      </c>
      <c r="AH204" s="42">
        <f>IFERROR(Tabla5[[#This Row],[VENTAS MABE]]/Tabla5[[#This Row],[VENTAS INDURAMA]],0)</f>
        <v>0</v>
      </c>
      <c r="AI204" t="s">
        <v>1675</v>
      </c>
      <c r="AK204" s="42"/>
      <c r="AL204" t="s">
        <v>845</v>
      </c>
      <c r="AM204" s="55" t="s">
        <v>881</v>
      </c>
      <c r="AO204" s="55" t="s">
        <v>460</v>
      </c>
      <c r="AP204">
        <v>1</v>
      </c>
      <c r="AQ204" s="55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f>SUM(Tabla5[[#This Row],[VENTA MABE 1 SEMANA OCT]:[VENTAS OTROS 1 SEMANA OCT]])</f>
        <v>0</v>
      </c>
      <c r="AY204" s="46">
        <v>7.3080168776371313</v>
      </c>
      <c r="AZ204" s="55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f>SUM(Tabla5[[#This Row],[VENTA MABE 2 SEMANA OCT]:[VENTAS OTROS 2 SEMANA OCT]])</f>
        <v>0</v>
      </c>
      <c r="BH204" t="s">
        <v>798</v>
      </c>
      <c r="BI204" s="55" t="s">
        <v>235</v>
      </c>
      <c r="BJ204">
        <v>13.999999999999998</v>
      </c>
      <c r="BK204" s="55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f>SUM(Tabla5[[#This Row],[VENTA MABE 3 SEMANA OCT]:[VENTAS OTROS 3 SEMANA OCT]])</f>
        <v>1</v>
      </c>
      <c r="BS204" s="42">
        <v>0.3</v>
      </c>
      <c r="BT204" s="55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f>SUM(Tabla5[[#This Row],[VENTA MABE 4 SEMANA OCT]:[VENTAS OTROS 4 SEMANA OCT]])</f>
        <v>1</v>
      </c>
      <c r="CI2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04" t="s">
        <v>1703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SUM(Tabla5[[#This Row],[VENTA MABE 1 SEMANA NOV]:[VENTAS OTROS 1 SEMANA NOV]])</f>
        <v>0</v>
      </c>
      <c r="CS204">
        <f>IFERROR(VLOOKUP(Tabla5[[#This Row],[CLAVE]],[2]VENTAS!$F$2:$L$1501,2,0),0)</f>
        <v>0</v>
      </c>
      <c r="CT204">
        <f>IFERROR(VLOOKUP(Tabla5[[#This Row],[CLAVE]],[2]VENTAS!$F$2:$L$1501,3,0),0)</f>
        <v>0</v>
      </c>
      <c r="CU204">
        <f>IFERROR(VLOOKUP(Tabla5[[#This Row],[CLAVE]],[2]VENTAS!$F$2:$L$1501,4,0),0)</f>
        <v>0</v>
      </c>
      <c r="CV204">
        <f>IFERROR(VLOOKUP(Tabla5[[#This Row],[CLAVE]],[2]VENTAS!$F$2:$L$1501,5,0),0)</f>
        <v>0</v>
      </c>
      <c r="CW204">
        <f>IFERROR(VLOOKUP(Tabla5[[#This Row],[CLAVE]],[2]VENTAS!$F$2:$L$1501,6,0),0)</f>
        <v>0</v>
      </c>
      <c r="CX204">
        <f>IFERROR(VLOOKUP(Tabla5[[#This Row],[CLAVE]],[2]VENTAS!$F$2:$L$1501,7,0),0)</f>
        <v>0</v>
      </c>
      <c r="CY204">
        <f>IFERROR(VLOOKUP(Tabla5[[#This Row],[CLAVE]],[2]VENTAS!$F$2:$R$1501,13,0),0)</f>
        <v>0</v>
      </c>
      <c r="CZ204">
        <f>SUM(Tabla5[[#This Row],[VENTA MABE 2 SEMANA NOV]:[VENTAS OTROS 2 SEMANA NOV]])</f>
        <v>0</v>
      </c>
      <c r="DA204" s="46">
        <v>7.4050632911392409</v>
      </c>
    </row>
    <row r="205" spans="1:105" hidden="1" x14ac:dyDescent="0.3">
      <c r="A205" t="str">
        <f>CONCATENATE(Tabla5[[#This Row],[TIENDA HMPV]],Tabla5[[#This Row],[LINEA]])</f>
        <v>721 - VEGA CUENCAREFRIGERACIÓN</v>
      </c>
      <c r="B205" t="s">
        <v>234</v>
      </c>
      <c r="C205" s="55" t="s">
        <v>235</v>
      </c>
      <c r="D205" s="55" t="s">
        <v>192</v>
      </c>
      <c r="E205" s="55" t="s">
        <v>238</v>
      </c>
      <c r="F205" s="55" t="s">
        <v>1724</v>
      </c>
      <c r="G205" t="s">
        <v>29</v>
      </c>
      <c r="H205" s="42">
        <f>IFERROR(Tabla5[[#This Row],[VENTAS MABE]]/Tabla5[[#This Row],[CUOTA]],0)</f>
        <v>0.1111111111111111</v>
      </c>
      <c r="I205">
        <v>9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V205" s="42">
        <v>0.5</v>
      </c>
      <c r="W205" s="42">
        <f>IFERROR(Tabla5[[#This Row],[TOTAL VENTA 38 SEMANA]]/Tabla5[[#This Row],[VENTA ACUM 38]],0)</f>
        <v>0.5</v>
      </c>
      <c r="X205" s="42" t="e">
        <f>VLOOKUP(Tabla5[[#This Row],[CLAVE]],[1]!QMI_5_SEMANA_SEP_22[[CLAVE]:[SHARE CADENA S2]],21,0)</f>
        <v>#REF!</v>
      </c>
      <c r="Y205" s="55" t="s">
        <v>724</v>
      </c>
      <c r="Z205" s="46">
        <f>+Tabla5[[#This Row],[VENTA ACUM 38]]+Tabla5[[#This Row],[venta total 39 acum]]</f>
        <v>2</v>
      </c>
      <c r="AA205" s="46">
        <v>1</v>
      </c>
      <c r="AB205" s="46">
        <v>1</v>
      </c>
      <c r="AC205" s="46">
        <v>2</v>
      </c>
      <c r="AD205" s="46">
        <v>0</v>
      </c>
      <c r="AE205" s="46">
        <v>0</v>
      </c>
      <c r="AF205" s="46">
        <v>0</v>
      </c>
      <c r="AG205" s="46">
        <v>2</v>
      </c>
      <c r="AH205" s="42">
        <f>IFERROR(Tabla5[[#This Row],[VENTAS MABE]]/Tabla5[[#This Row],[VENTAS INDURAMA]],0)</f>
        <v>1</v>
      </c>
      <c r="AI205" t="s">
        <v>1675</v>
      </c>
      <c r="AK205" s="42"/>
      <c r="AL205" t="s">
        <v>845</v>
      </c>
      <c r="AM205" s="55" t="s">
        <v>881</v>
      </c>
      <c r="AO205" s="55" t="s">
        <v>460</v>
      </c>
      <c r="AP205">
        <v>2</v>
      </c>
      <c r="AQ205" s="5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f>SUM(Tabla5[[#This Row],[VENTA MABE 1 SEMANA OCT]:[VENTAS OTROS 1 SEMANA OCT]])</f>
        <v>0</v>
      </c>
      <c r="AY205" s="46">
        <v>7.6260504201680677</v>
      </c>
      <c r="AZ205" s="5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f>SUM(Tabla5[[#This Row],[VENTA MABE 2 SEMANA OCT]:[VENTAS OTROS 2 SEMANA OCT]])</f>
        <v>1</v>
      </c>
      <c r="BH205" t="s">
        <v>798</v>
      </c>
      <c r="BI205" s="55" t="s">
        <v>235</v>
      </c>
      <c r="BJ205">
        <v>13.999999999999998</v>
      </c>
      <c r="BK205" s="55">
        <v>5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f>SUM(Tabla5[[#This Row],[VENTA MABE 3 SEMANA OCT]:[VENTAS OTROS 3 SEMANA OCT]])</f>
        <v>5</v>
      </c>
      <c r="BS205" s="42">
        <v>0.4</v>
      </c>
      <c r="BT205" s="55">
        <v>4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f>SUM(Tabla5[[#This Row],[VENTA MABE 4 SEMANA OCT]:[VENTAS OTROS 4 SEMANA OCT]])</f>
        <v>4</v>
      </c>
      <c r="CI2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05" t="s">
        <v>1703</v>
      </c>
      <c r="CK205">
        <v>2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SUM(Tabla5[[#This Row],[VENTA MABE 1 SEMANA NOV]:[VENTAS OTROS 1 SEMANA NOV]])</f>
        <v>3</v>
      </c>
      <c r="CS205">
        <f>IFERROR(VLOOKUP(Tabla5[[#This Row],[CLAVE]],[2]VENTAS!$F$2:$L$1501,2,0),0)</f>
        <v>0</v>
      </c>
      <c r="CT205">
        <f>IFERROR(VLOOKUP(Tabla5[[#This Row],[CLAVE]],[2]VENTAS!$F$2:$L$1501,3,0),0)</f>
        <v>0</v>
      </c>
      <c r="CU205">
        <f>IFERROR(VLOOKUP(Tabla5[[#This Row],[CLAVE]],[2]VENTAS!$F$2:$L$1501,4,0),0)</f>
        <v>0</v>
      </c>
      <c r="CV205">
        <f>IFERROR(VLOOKUP(Tabla5[[#This Row],[CLAVE]],[2]VENTAS!$F$2:$L$1501,5,0),0)</f>
        <v>0</v>
      </c>
      <c r="CW205">
        <f>IFERROR(VLOOKUP(Tabla5[[#This Row],[CLAVE]],[2]VENTAS!$F$2:$L$1501,6,0),0)</f>
        <v>0</v>
      </c>
      <c r="CX205">
        <f>IFERROR(VLOOKUP(Tabla5[[#This Row],[CLAVE]],[2]VENTAS!$F$2:$L$1501,7,0),0)</f>
        <v>0</v>
      </c>
      <c r="CY205">
        <f>IFERROR(VLOOKUP(Tabla5[[#This Row],[CLAVE]],[2]VENTAS!$F$2:$R$1501,13,0),0)</f>
        <v>0</v>
      </c>
      <c r="CZ205">
        <f>SUM(Tabla5[[#This Row],[VENTA MABE 2 SEMANA NOV]:[VENTAS OTROS 2 SEMANA NOV]])</f>
        <v>0</v>
      </c>
      <c r="DA205" s="46">
        <v>14.264705882352944</v>
      </c>
    </row>
    <row r="206" spans="1:105" hidden="1" x14ac:dyDescent="0.3">
      <c r="A206" t="str">
        <f>CONCATENATE(Tabla5[[#This Row],[TIENDA HMPV]],Tabla5[[#This Row],[LINEA]])</f>
        <v>639 - SUKASA CUENCACOCINAS</v>
      </c>
      <c r="B206" t="s">
        <v>234</v>
      </c>
      <c r="C206" s="55" t="s">
        <v>235</v>
      </c>
      <c r="D206" s="55" t="s">
        <v>45</v>
      </c>
      <c r="E206" s="55" t="s">
        <v>237</v>
      </c>
      <c r="F206" s="55" t="s">
        <v>1724</v>
      </c>
      <c r="G206" t="s">
        <v>26</v>
      </c>
      <c r="H206" s="42">
        <f>IFERROR(Tabla5[[#This Row],[VENTAS MABE]]/Tabla5[[#This Row],[CUOTA]],0)</f>
        <v>0</v>
      </c>
      <c r="I206">
        <v>6</v>
      </c>
      <c r="J206">
        <v>0</v>
      </c>
      <c r="K206">
        <v>2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V206" s="42">
        <v>0</v>
      </c>
      <c r="W206" s="42">
        <f>IFERROR(Tabla5[[#This Row],[TOTAL VENTA 38 SEMANA]]/Tabla5[[#This Row],[VENTA ACUM 38]],0)</f>
        <v>0</v>
      </c>
      <c r="X206" s="42" t="e">
        <f>VLOOKUP(Tabla5[[#This Row],[CLAVE]],[1]!QMI_5_SEMANA_SEP_22[[CLAVE]:[SHARE CADENA S2]],21,0)</f>
        <v>#REF!</v>
      </c>
      <c r="Y206" s="55" t="s">
        <v>724</v>
      </c>
      <c r="Z206" s="46">
        <f>+Tabla5[[#This Row],[VENTA ACUM 38]]+Tabla5[[#This Row],[venta total 39 acum]]</f>
        <v>5</v>
      </c>
      <c r="AA206" s="46">
        <v>0</v>
      </c>
      <c r="AB206" s="46">
        <v>0</v>
      </c>
      <c r="AC206" s="46">
        <v>4</v>
      </c>
      <c r="AD206" s="46">
        <v>1</v>
      </c>
      <c r="AE206" s="46">
        <v>1</v>
      </c>
      <c r="AF206" s="46">
        <v>1</v>
      </c>
      <c r="AG206" s="46">
        <v>1</v>
      </c>
      <c r="AH206" s="42">
        <f>IFERROR(Tabla5[[#This Row],[VENTAS MABE]]/Tabla5[[#This Row],[VENTAS INDURAMA]],0)</f>
        <v>0</v>
      </c>
      <c r="AI206" t="s">
        <v>1675</v>
      </c>
      <c r="AK206" s="42"/>
      <c r="AL206" t="s">
        <v>845</v>
      </c>
      <c r="AM206" s="55" t="s">
        <v>882</v>
      </c>
      <c r="AO206" s="55" t="s">
        <v>460</v>
      </c>
      <c r="AP206">
        <v>2</v>
      </c>
      <c r="AQ206" s="55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f>SUM(Tabla5[[#This Row],[VENTA MABE 1 SEMANA OCT]:[VENTAS OTROS 1 SEMANA OCT]])</f>
        <v>0</v>
      </c>
      <c r="AY206" s="46">
        <v>5</v>
      </c>
      <c r="AZ206" s="55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f>SUM(Tabla5[[#This Row],[VENTA MABE 2 SEMANA OCT]:[VENTAS OTROS 2 SEMANA OCT]])</f>
        <v>0</v>
      </c>
      <c r="BH206" t="s">
        <v>798</v>
      </c>
      <c r="BI206" s="55" t="s">
        <v>235</v>
      </c>
      <c r="BJ206">
        <v>13.999999999999998</v>
      </c>
      <c r="BK206" s="55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f>SUM(Tabla5[[#This Row],[VENTA MABE 3 SEMANA OCT]:[VENTAS OTROS 3 SEMANA OCT]])</f>
        <v>1</v>
      </c>
      <c r="BS206" s="42">
        <v>0.5</v>
      </c>
      <c r="BT206" s="55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f>SUM(Tabla5[[#This Row],[VENTA MABE 4 SEMANA OCT]:[VENTAS OTROS 4 SEMANA OCT]])</f>
        <v>0</v>
      </c>
      <c r="CI2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06" s="66">
        <v>0</v>
      </c>
      <c r="CK206">
        <v>2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SUM(Tabla5[[#This Row],[VENTA MABE 1 SEMANA NOV]:[VENTAS OTROS 1 SEMANA NOV]])</f>
        <v>2</v>
      </c>
      <c r="CS206">
        <f>IFERROR(VLOOKUP(Tabla5[[#This Row],[CLAVE]],[2]VENTAS!$F$2:$L$1501,2,0),0)</f>
        <v>1</v>
      </c>
      <c r="CT206">
        <f>IFERROR(VLOOKUP(Tabla5[[#This Row],[CLAVE]],[2]VENTAS!$F$2:$L$1501,3,0),0)</f>
        <v>0</v>
      </c>
      <c r="CU206">
        <f>IFERROR(VLOOKUP(Tabla5[[#This Row],[CLAVE]],[2]VENTAS!$F$2:$L$1501,4,0),0)</f>
        <v>0</v>
      </c>
      <c r="CV206">
        <f>IFERROR(VLOOKUP(Tabla5[[#This Row],[CLAVE]],[2]VENTAS!$F$2:$L$1501,5,0),0)</f>
        <v>0</v>
      </c>
      <c r="CW206">
        <f>IFERROR(VLOOKUP(Tabla5[[#This Row],[CLAVE]],[2]VENTAS!$F$2:$L$1501,6,0),0)</f>
        <v>0</v>
      </c>
      <c r="CX206">
        <f>IFERROR(VLOOKUP(Tabla5[[#This Row],[CLAVE]],[2]VENTAS!$F$2:$L$1501,7,0),0)</f>
        <v>0</v>
      </c>
      <c r="CY206">
        <f>IFERROR(VLOOKUP(Tabla5[[#This Row],[CLAVE]],[2]VENTAS!$F$2:$R$1501,13,0),0)</f>
        <v>0</v>
      </c>
      <c r="CZ206">
        <f>SUM(Tabla5[[#This Row],[VENTA MABE 2 SEMANA NOV]:[VENTAS OTROS 2 SEMANA NOV]])</f>
        <v>1</v>
      </c>
      <c r="DA206" s="46">
        <v>7.2727272727272716</v>
      </c>
    </row>
    <row r="207" spans="1:105" hidden="1" x14ac:dyDescent="0.3">
      <c r="A207" t="str">
        <f>CONCATENATE(Tabla5[[#This Row],[TIENDA HMPV]],Tabla5[[#This Row],[LINEA]])</f>
        <v>639 - SUKASA CUENCAEMPOTRE</v>
      </c>
      <c r="B207" t="s">
        <v>234</v>
      </c>
      <c r="C207" s="55" t="s">
        <v>235</v>
      </c>
      <c r="D207" s="55" t="s">
        <v>45</v>
      </c>
      <c r="E207" s="55" t="s">
        <v>237</v>
      </c>
      <c r="F207" s="55" t="s">
        <v>1724</v>
      </c>
      <c r="G207" t="s">
        <v>32</v>
      </c>
      <c r="H207" s="42">
        <f>IFERROR(Tabla5[[#This Row],[VENTAS MABE]]/Tabla5[[#This Row],[CUOTA]],0)</f>
        <v>0.6</v>
      </c>
      <c r="I207">
        <v>5</v>
      </c>
      <c r="J207">
        <v>3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V207" s="42">
        <v>0.75</v>
      </c>
      <c r="W207" s="42">
        <f>IFERROR(Tabla5[[#This Row],[TOTAL VENTA 38 SEMANA]]/Tabla5[[#This Row],[VENTA ACUM 38]],0)</f>
        <v>0.75</v>
      </c>
      <c r="X207" s="42" t="e">
        <f>VLOOKUP(Tabla5[[#This Row],[CLAVE]],[1]!QMI_5_SEMANA_SEP_22[[CLAVE]:[SHARE CADENA S2]],21,0)</f>
        <v>#REF!</v>
      </c>
      <c r="Y207" s="55" t="s">
        <v>724</v>
      </c>
      <c r="Z207" s="46">
        <f>+Tabla5[[#This Row],[VENTA ACUM 38]]+Tabla5[[#This Row],[venta total 39 acum]]</f>
        <v>4</v>
      </c>
      <c r="AA207" s="46">
        <v>2</v>
      </c>
      <c r="AB207" s="46">
        <v>3</v>
      </c>
      <c r="AC207" s="46">
        <v>4</v>
      </c>
      <c r="AD207" s="46">
        <v>0</v>
      </c>
      <c r="AE207" s="46">
        <v>0</v>
      </c>
      <c r="AF207" s="46">
        <v>0</v>
      </c>
      <c r="AG207" s="46">
        <v>2</v>
      </c>
      <c r="AH207" s="42">
        <f>IFERROR(Tabla5[[#This Row],[VENTAS MABE]]/Tabla5[[#This Row],[VENTAS INDURAMA]],0)</f>
        <v>0</v>
      </c>
      <c r="AI207" t="s">
        <v>1675</v>
      </c>
      <c r="AK207" s="42"/>
      <c r="AL207" t="s">
        <v>845</v>
      </c>
      <c r="AM207" s="55" t="s">
        <v>882</v>
      </c>
      <c r="AO207" s="55" t="s">
        <v>460</v>
      </c>
      <c r="AP207">
        <v>2</v>
      </c>
      <c r="AQ207" s="55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f>SUM(Tabla5[[#This Row],[VENTA MABE 1 SEMANA OCT]:[VENTAS OTROS 1 SEMANA OCT]])</f>
        <v>1</v>
      </c>
      <c r="AY207" s="46">
        <v>7.0656934306569354</v>
      </c>
      <c r="AZ207" s="55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f>SUM(Tabla5[[#This Row],[VENTA MABE 2 SEMANA OCT]:[VENTAS OTROS 2 SEMANA OCT]])</f>
        <v>1</v>
      </c>
      <c r="BH207" t="s">
        <v>798</v>
      </c>
      <c r="BI207" s="55" t="s">
        <v>235</v>
      </c>
      <c r="BJ207">
        <v>13.999999999999998</v>
      </c>
      <c r="BK207" s="55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f>SUM(Tabla5[[#This Row],[VENTA MABE 3 SEMANA OCT]:[VENTAS OTROS 3 SEMANA OCT]])</f>
        <v>0</v>
      </c>
      <c r="BS207" s="42">
        <v>0.3</v>
      </c>
      <c r="BT207" s="55">
        <v>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3</v>
      </c>
      <c r="CA207">
        <f>SUM(Tabla5[[#This Row],[VENTA MABE 4 SEMANA OCT]:[VENTAS OTROS 4 SEMANA OCT]])</f>
        <v>4</v>
      </c>
      <c r="CI2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207" t="s">
        <v>1703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SUM(Tabla5[[#This Row],[VENTA MABE 1 SEMANA NOV]:[VENTAS OTROS 1 SEMANA NOV]])</f>
        <v>1</v>
      </c>
      <c r="CS207">
        <f>IFERROR(VLOOKUP(Tabla5[[#This Row],[CLAVE]],[2]VENTAS!$F$2:$L$1501,2,0),0)</f>
        <v>0</v>
      </c>
      <c r="CT207">
        <f>IFERROR(VLOOKUP(Tabla5[[#This Row],[CLAVE]],[2]VENTAS!$F$2:$L$1501,3,0),0)</f>
        <v>0</v>
      </c>
      <c r="CU207">
        <f>IFERROR(VLOOKUP(Tabla5[[#This Row],[CLAVE]],[2]VENTAS!$F$2:$L$1501,4,0),0)</f>
        <v>0</v>
      </c>
      <c r="CV207">
        <f>IFERROR(VLOOKUP(Tabla5[[#This Row],[CLAVE]],[2]VENTAS!$F$2:$L$1501,5,0),0)</f>
        <v>0</v>
      </c>
      <c r="CW207">
        <f>IFERROR(VLOOKUP(Tabla5[[#This Row],[CLAVE]],[2]VENTAS!$F$2:$L$1501,6,0),0)</f>
        <v>0</v>
      </c>
      <c r="CX207">
        <f>IFERROR(VLOOKUP(Tabla5[[#This Row],[CLAVE]],[2]VENTAS!$F$2:$L$1501,7,0),0)</f>
        <v>0</v>
      </c>
      <c r="CY207">
        <f>IFERROR(VLOOKUP(Tabla5[[#This Row],[CLAVE]],[2]VENTAS!$F$2:$R$1501,13,0),0)</f>
        <v>0</v>
      </c>
      <c r="CZ207">
        <f>SUM(Tabla5[[#This Row],[VENTA MABE 2 SEMANA NOV]:[VENTAS OTROS 2 SEMANA NOV]])</f>
        <v>0</v>
      </c>
      <c r="DA207" s="46">
        <v>7.5703858185610011</v>
      </c>
    </row>
    <row r="208" spans="1:105" hidden="1" x14ac:dyDescent="0.3">
      <c r="A208" t="str">
        <f>CONCATENATE(Tabla5[[#This Row],[TIENDA HMPV]],Tabla5[[#This Row],[LINEA]])</f>
        <v>639 - SUKASA CUENCAGLOBALES</v>
      </c>
      <c r="B208" t="s">
        <v>234</v>
      </c>
      <c r="C208" s="55" t="s">
        <v>235</v>
      </c>
      <c r="D208" s="55" t="s">
        <v>45</v>
      </c>
      <c r="E208" s="55" t="s">
        <v>237</v>
      </c>
      <c r="F208" s="55" t="s">
        <v>1724</v>
      </c>
      <c r="G208" t="s">
        <v>27</v>
      </c>
      <c r="H208" s="42">
        <f>IFERROR(Tabla5[[#This Row],[VENTAS MABE]]/Tabla5[[#This Row],[CUOTA]],0)</f>
        <v>9.0909090909090912E-2</v>
      </c>
      <c r="I208">
        <v>11</v>
      </c>
      <c r="J208">
        <v>1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V208" s="42">
        <v>0.33333333333333331</v>
      </c>
      <c r="W208" s="42">
        <f>IFERROR(Tabla5[[#This Row],[TOTAL VENTA 38 SEMANA]]/Tabla5[[#This Row],[VENTA ACUM 38]],0)</f>
        <v>0.33333333333333331</v>
      </c>
      <c r="X208" s="42" t="e">
        <f>VLOOKUP(Tabla5[[#This Row],[CLAVE]],[1]!QMI_5_SEMANA_SEP_22[[CLAVE]:[SHARE CADENA S2]],21,0)</f>
        <v>#REF!</v>
      </c>
      <c r="Y208" s="55" t="s">
        <v>724</v>
      </c>
      <c r="Z208" s="46">
        <f>+Tabla5[[#This Row],[VENTA ACUM 38]]+Tabla5[[#This Row],[venta total 39 acum]]</f>
        <v>3</v>
      </c>
      <c r="AA208" s="46">
        <v>0</v>
      </c>
      <c r="AB208" s="46">
        <v>1</v>
      </c>
      <c r="AC208" s="46">
        <v>3</v>
      </c>
      <c r="AD208" s="46">
        <v>0</v>
      </c>
      <c r="AE208" s="46">
        <v>0</v>
      </c>
      <c r="AF208" s="46">
        <v>0</v>
      </c>
      <c r="AG208" s="46">
        <v>0</v>
      </c>
      <c r="AH208" s="42">
        <f>IFERROR(Tabla5[[#This Row],[VENTAS MABE]]/Tabla5[[#This Row],[VENTAS INDURAMA]],0)</f>
        <v>0.5</v>
      </c>
      <c r="AI208" t="s">
        <v>1675</v>
      </c>
      <c r="AK208" s="42"/>
      <c r="AL208" t="s">
        <v>845</v>
      </c>
      <c r="AM208" s="55" t="s">
        <v>882</v>
      </c>
      <c r="AO208" s="55" t="s">
        <v>460</v>
      </c>
      <c r="AP208">
        <v>0</v>
      </c>
      <c r="AQ208" s="55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f>SUM(Tabla5[[#This Row],[VENTA MABE 1 SEMANA OCT]:[VENTAS OTROS 1 SEMANA OCT]])</f>
        <v>1</v>
      </c>
      <c r="AY208" s="46">
        <v>7.0554276111041956</v>
      </c>
      <c r="AZ208" s="55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f>SUM(Tabla5[[#This Row],[VENTA MABE 2 SEMANA OCT]:[VENTAS OTROS 2 SEMANA OCT]])</f>
        <v>0</v>
      </c>
      <c r="BH208" t="s">
        <v>798</v>
      </c>
      <c r="BI208" s="55" t="s">
        <v>235</v>
      </c>
      <c r="BJ208">
        <v>13.999999999999998</v>
      </c>
      <c r="BK208" s="55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f>SUM(Tabla5[[#This Row],[VENTA MABE 3 SEMANA OCT]:[VENTAS OTROS 3 SEMANA OCT]])</f>
        <v>0</v>
      </c>
      <c r="BS208" s="42">
        <v>0</v>
      </c>
      <c r="BT208" s="55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f>SUM(Tabla5[[#This Row],[VENTA MABE 4 SEMANA OCT]:[VENTAS OTROS 4 SEMANA OCT]])</f>
        <v>0</v>
      </c>
      <c r="CI2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08" t="s">
        <v>1703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SUM(Tabla5[[#This Row],[VENTA MABE 1 SEMANA NOV]:[VENTAS OTROS 1 SEMANA NOV]])</f>
        <v>0</v>
      </c>
      <c r="CS208">
        <f>IFERROR(VLOOKUP(Tabla5[[#This Row],[CLAVE]],[2]VENTAS!$F$2:$L$1501,2,0),0)</f>
        <v>1</v>
      </c>
      <c r="CT208">
        <f>IFERROR(VLOOKUP(Tabla5[[#This Row],[CLAVE]],[2]VENTAS!$F$2:$L$1501,3,0),0)</f>
        <v>0</v>
      </c>
      <c r="CU208">
        <f>IFERROR(VLOOKUP(Tabla5[[#This Row],[CLAVE]],[2]VENTAS!$F$2:$L$1501,4,0),0)</f>
        <v>0</v>
      </c>
      <c r="CV208">
        <f>IFERROR(VLOOKUP(Tabla5[[#This Row],[CLAVE]],[2]VENTAS!$F$2:$L$1501,5,0),0)</f>
        <v>0</v>
      </c>
      <c r="CW208">
        <f>IFERROR(VLOOKUP(Tabla5[[#This Row],[CLAVE]],[2]VENTAS!$F$2:$L$1501,6,0),0)</f>
        <v>0</v>
      </c>
      <c r="CX208">
        <f>IFERROR(VLOOKUP(Tabla5[[#This Row],[CLAVE]],[2]VENTAS!$F$2:$L$1501,7,0),0)</f>
        <v>0</v>
      </c>
      <c r="CY208">
        <f>IFERROR(VLOOKUP(Tabla5[[#This Row],[CLAVE]],[2]VENTAS!$F$2:$R$1501,13,0),0)</f>
        <v>0</v>
      </c>
      <c r="CZ208">
        <f>SUM(Tabla5[[#This Row],[VENTA MABE 2 SEMANA NOV]:[VENTAS OTROS 2 SEMANA NOV]])</f>
        <v>1</v>
      </c>
      <c r="DA208" s="46">
        <v>11.424030764401191</v>
      </c>
    </row>
    <row r="209" spans="1:105" hidden="1" x14ac:dyDescent="0.3">
      <c r="A209" t="str">
        <f>CONCATENATE(Tabla5[[#This Row],[TIENDA HMPV]],Tabla5[[#This Row],[LINEA]])</f>
        <v>639 - SUKASA CUENCALAVADO</v>
      </c>
      <c r="B209" t="s">
        <v>234</v>
      </c>
      <c r="C209" s="55" t="s">
        <v>235</v>
      </c>
      <c r="D209" s="55" t="s">
        <v>45</v>
      </c>
      <c r="E209" s="55" t="s">
        <v>237</v>
      </c>
      <c r="F209" s="55" t="s">
        <v>1724</v>
      </c>
      <c r="G209" t="s">
        <v>28</v>
      </c>
      <c r="H209" s="42">
        <f>IFERROR(Tabla5[[#This Row],[VENTAS MABE]]/Tabla5[[#This Row],[CUOTA]],0)</f>
        <v>0.41666666666666669</v>
      </c>
      <c r="I209">
        <v>12</v>
      </c>
      <c r="J209">
        <v>5</v>
      </c>
      <c r="K209">
        <v>0</v>
      </c>
      <c r="L209">
        <v>2</v>
      </c>
      <c r="M209">
        <v>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V209" s="42">
        <v>0.38461538461538464</v>
      </c>
      <c r="W209" s="42">
        <f>IFERROR(Tabla5[[#This Row],[TOTAL VENTA 38 SEMANA]]/Tabla5[[#This Row],[VENTA ACUM 38]],0)</f>
        <v>0.38461538461538464</v>
      </c>
      <c r="X209" s="42" t="e">
        <f>VLOOKUP(Tabla5[[#This Row],[CLAVE]],[1]!QMI_5_SEMANA_SEP_22[[CLAVE]:[SHARE CADENA S2]],21,0)</f>
        <v>#REF!</v>
      </c>
      <c r="Y209" s="55" t="s">
        <v>724</v>
      </c>
      <c r="Z209" s="46">
        <f>+Tabla5[[#This Row],[VENTA ACUM 38]]+Tabla5[[#This Row],[venta total 39 acum]]</f>
        <v>13</v>
      </c>
      <c r="AA209" s="46">
        <v>2</v>
      </c>
      <c r="AB209" s="46">
        <v>5</v>
      </c>
      <c r="AC209" s="46">
        <v>13</v>
      </c>
      <c r="AD209" s="46">
        <v>0</v>
      </c>
      <c r="AE209" s="46">
        <v>0</v>
      </c>
      <c r="AF209" s="46">
        <v>0</v>
      </c>
      <c r="AG209" s="46">
        <v>2</v>
      </c>
      <c r="AH209" s="42">
        <f>IFERROR(Tabla5[[#This Row],[VENTAS MABE]]/Tabla5[[#This Row],[VENTAS INDURAMA]],0)</f>
        <v>0</v>
      </c>
      <c r="AI209" t="s">
        <v>1675</v>
      </c>
      <c r="AK209" s="42"/>
      <c r="AL209" t="s">
        <v>845</v>
      </c>
      <c r="AM209" s="55" t="s">
        <v>882</v>
      </c>
      <c r="AO209" s="55" t="s">
        <v>460</v>
      </c>
      <c r="AP209">
        <v>5</v>
      </c>
      <c r="AQ209" s="55">
        <v>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f>SUM(Tabla5[[#This Row],[VENTA MABE 1 SEMANA OCT]:[VENTAS OTROS 1 SEMANA OCT]])</f>
        <v>6</v>
      </c>
      <c r="AY209" s="46">
        <v>9.4639999999999986</v>
      </c>
      <c r="AZ209" s="55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f>SUM(Tabla5[[#This Row],[VENTA MABE 2 SEMANA OCT]:[VENTAS OTROS 2 SEMANA OCT]])</f>
        <v>1</v>
      </c>
      <c r="BH209" t="s">
        <v>798</v>
      </c>
      <c r="BI209" s="55" t="s">
        <v>235</v>
      </c>
      <c r="BJ209">
        <v>13.999999999999998</v>
      </c>
      <c r="BK209" s="55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f>SUM(Tabla5[[#This Row],[VENTA MABE 3 SEMANA OCT]:[VENTAS OTROS 3 SEMANA OCT]])</f>
        <v>0</v>
      </c>
      <c r="BS209" s="42">
        <v>0.25</v>
      </c>
      <c r="BT209" s="55">
        <v>0</v>
      </c>
      <c r="BU209">
        <v>0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f>SUM(Tabla5[[#This Row],[VENTA MABE 4 SEMANA OCT]:[VENTAS OTROS 4 SEMANA OCT]])</f>
        <v>1</v>
      </c>
      <c r="CI2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0.875</v>
      </c>
      <c r="CJ209" t="s">
        <v>1703</v>
      </c>
      <c r="CK209">
        <v>1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1</v>
      </c>
      <c r="CR209">
        <f>SUM(Tabla5[[#This Row],[VENTA MABE 1 SEMANA NOV]:[VENTAS OTROS 1 SEMANA NOV]])</f>
        <v>4</v>
      </c>
      <c r="CS209">
        <f>IFERROR(VLOOKUP(Tabla5[[#This Row],[CLAVE]],[2]VENTAS!$F$2:$L$1501,2,0),0)</f>
        <v>0</v>
      </c>
      <c r="CT209">
        <f>IFERROR(VLOOKUP(Tabla5[[#This Row],[CLAVE]],[2]VENTAS!$F$2:$L$1501,3,0),0)</f>
        <v>0</v>
      </c>
      <c r="CU209">
        <f>IFERROR(VLOOKUP(Tabla5[[#This Row],[CLAVE]],[2]VENTAS!$F$2:$L$1501,4,0),0)</f>
        <v>0</v>
      </c>
      <c r="CV209">
        <f>IFERROR(VLOOKUP(Tabla5[[#This Row],[CLAVE]],[2]VENTAS!$F$2:$L$1501,5,0),0)</f>
        <v>1</v>
      </c>
      <c r="CW209">
        <f>IFERROR(VLOOKUP(Tabla5[[#This Row],[CLAVE]],[2]VENTAS!$F$2:$L$1501,6,0),0)</f>
        <v>0</v>
      </c>
      <c r="CX209">
        <f>IFERROR(VLOOKUP(Tabla5[[#This Row],[CLAVE]],[2]VENTAS!$F$2:$L$1501,7,0),0)</f>
        <v>0</v>
      </c>
      <c r="CY209">
        <f>IFERROR(VLOOKUP(Tabla5[[#This Row],[CLAVE]],[2]VENTAS!$F$2:$R$1501,13,0),0)</f>
        <v>0</v>
      </c>
      <c r="CZ209">
        <f>SUM(Tabla5[[#This Row],[VENTA MABE 2 SEMANA NOV]:[VENTAS OTROS 2 SEMANA NOV]])</f>
        <v>1</v>
      </c>
      <c r="DA209" s="46">
        <v>17.808</v>
      </c>
    </row>
    <row r="210" spans="1:105" hidden="1" x14ac:dyDescent="0.3">
      <c r="A210" t="str">
        <f>CONCATENATE(Tabla5[[#This Row],[TIENDA HMPV]],Tabla5[[#This Row],[LINEA]])</f>
        <v>639 - SUKASA CUENCAREFRIGERACIÓN</v>
      </c>
      <c r="B210" t="s">
        <v>234</v>
      </c>
      <c r="C210" s="55" t="s">
        <v>235</v>
      </c>
      <c r="D210" s="55" t="s">
        <v>45</v>
      </c>
      <c r="E210" s="55" t="s">
        <v>237</v>
      </c>
      <c r="F210" s="55" t="s">
        <v>1724</v>
      </c>
      <c r="G210" t="s">
        <v>29</v>
      </c>
      <c r="H210" s="42">
        <f>IFERROR(Tabla5[[#This Row],[VENTAS MABE]]/Tabla5[[#This Row],[CUOTA]],0)</f>
        <v>1</v>
      </c>
      <c r="I210">
        <v>3</v>
      </c>
      <c r="J210">
        <v>3</v>
      </c>
      <c r="K210">
        <v>0</v>
      </c>
      <c r="L210">
        <v>1</v>
      </c>
      <c r="M210">
        <v>4</v>
      </c>
      <c r="N210">
        <v>1</v>
      </c>
      <c r="O210">
        <v>1</v>
      </c>
      <c r="P210">
        <v>0</v>
      </c>
      <c r="Q210">
        <v>2</v>
      </c>
      <c r="R210">
        <v>0</v>
      </c>
      <c r="S210">
        <v>0</v>
      </c>
      <c r="T210">
        <v>0</v>
      </c>
      <c r="V210" s="42">
        <v>0.3</v>
      </c>
      <c r="W210" s="42">
        <f>IFERROR(Tabla5[[#This Row],[TOTAL VENTA 38 SEMANA]]/Tabla5[[#This Row],[VENTA ACUM 38]],0)</f>
        <v>0.3</v>
      </c>
      <c r="X210" s="42" t="e">
        <f>VLOOKUP(Tabla5[[#This Row],[CLAVE]],[1]!QMI_5_SEMANA_SEP_22[[CLAVE]:[SHARE CADENA S2]],21,0)</f>
        <v>#REF!</v>
      </c>
      <c r="Y210" s="55" t="s">
        <v>724</v>
      </c>
      <c r="Z210" s="46">
        <f>+Tabla5[[#This Row],[VENTA ACUM 38]]+Tabla5[[#This Row],[venta total 39 acum]]</f>
        <v>12</v>
      </c>
      <c r="AA210" s="46">
        <v>1</v>
      </c>
      <c r="AB210" s="46">
        <v>3</v>
      </c>
      <c r="AC210" s="46">
        <v>10</v>
      </c>
      <c r="AD210" s="46">
        <v>2</v>
      </c>
      <c r="AE210" s="46">
        <v>0</v>
      </c>
      <c r="AF210" s="46">
        <v>2</v>
      </c>
      <c r="AG210" s="46">
        <v>2</v>
      </c>
      <c r="AH210" s="42">
        <f>IFERROR(Tabla5[[#This Row],[VENTAS MABE]]/Tabla5[[#This Row],[VENTAS INDURAMA]],0)</f>
        <v>0</v>
      </c>
      <c r="AI210" t="s">
        <v>1675</v>
      </c>
      <c r="AK210" s="42"/>
      <c r="AL210" t="s">
        <v>845</v>
      </c>
      <c r="AM210" s="55" t="s">
        <v>882</v>
      </c>
      <c r="AO210" s="55" t="s">
        <v>460</v>
      </c>
      <c r="AP210">
        <v>4</v>
      </c>
      <c r="AQ210" s="55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f>SUM(Tabla5[[#This Row],[VENTA MABE 1 SEMANA OCT]:[VENTAS OTROS 1 SEMANA OCT]])</f>
        <v>1</v>
      </c>
      <c r="AY210" s="46">
        <v>2.6894409937888204</v>
      </c>
      <c r="AZ210" s="55">
        <v>1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f>SUM(Tabla5[[#This Row],[VENTA MABE 2 SEMANA OCT]:[VENTAS OTROS 2 SEMANA OCT]])</f>
        <v>2</v>
      </c>
      <c r="BH210" t="s">
        <v>798</v>
      </c>
      <c r="BI210" s="55" t="s">
        <v>235</v>
      </c>
      <c r="BJ210">
        <v>13.999999999999998</v>
      </c>
      <c r="BK210" s="55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f>SUM(Tabla5[[#This Row],[VENTA MABE 3 SEMANA OCT]:[VENTAS OTROS 3 SEMANA OCT]])</f>
        <v>1</v>
      </c>
      <c r="BS210" s="42">
        <v>0.4</v>
      </c>
      <c r="BT210" s="55">
        <v>2</v>
      </c>
      <c r="BU210">
        <v>1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f>SUM(Tabla5[[#This Row],[VENTA MABE 4 SEMANA OCT]:[VENTAS OTROS 4 SEMANA OCT]])</f>
        <v>4</v>
      </c>
      <c r="CH210" t="s">
        <v>1695</v>
      </c>
      <c r="CI2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210" t="s">
        <v>1701</v>
      </c>
      <c r="CK210">
        <v>1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SUM(Tabla5[[#This Row],[VENTA MABE 1 SEMANA NOV]:[VENTAS OTROS 1 SEMANA NOV]])</f>
        <v>2</v>
      </c>
      <c r="CS210">
        <f>IFERROR(VLOOKUP(Tabla5[[#This Row],[CLAVE]],[2]VENTAS!$F$2:$L$1501,2,0),0)</f>
        <v>1</v>
      </c>
      <c r="CT210">
        <f>IFERROR(VLOOKUP(Tabla5[[#This Row],[CLAVE]],[2]VENTAS!$F$2:$L$1501,3,0),0)</f>
        <v>1</v>
      </c>
      <c r="CU210">
        <f>IFERROR(VLOOKUP(Tabla5[[#This Row],[CLAVE]],[2]VENTAS!$F$2:$L$1501,4,0),0)</f>
        <v>0</v>
      </c>
      <c r="CV210">
        <f>IFERROR(VLOOKUP(Tabla5[[#This Row],[CLAVE]],[2]VENTAS!$F$2:$L$1501,5,0),0)</f>
        <v>1</v>
      </c>
      <c r="CW210">
        <f>IFERROR(VLOOKUP(Tabla5[[#This Row],[CLAVE]],[2]VENTAS!$F$2:$L$1501,6,0),0)</f>
        <v>0</v>
      </c>
      <c r="CX210">
        <f>IFERROR(VLOOKUP(Tabla5[[#This Row],[CLAVE]],[2]VENTAS!$F$2:$L$1501,7,0),0)</f>
        <v>0</v>
      </c>
      <c r="CY210">
        <f>IFERROR(VLOOKUP(Tabla5[[#This Row],[CLAVE]],[2]VENTAS!$F$2:$R$1501,13,0),0)</f>
        <v>1</v>
      </c>
      <c r="CZ210">
        <f>SUM(Tabla5[[#This Row],[VENTA MABE 2 SEMANA NOV]:[VENTAS OTROS 2 SEMANA NOV]])</f>
        <v>4</v>
      </c>
      <c r="DA210" s="46">
        <v>2.3229813664596279</v>
      </c>
    </row>
    <row r="211" spans="1:105" hidden="1" x14ac:dyDescent="0.3">
      <c r="A211" t="str">
        <f>CONCATENATE(Tabla5[[#This Row],[TIENDA HMPV]],Tabla5[[#This Row],[LINEA]])</f>
        <v>81 - JAPON VELASCOCOCINAS</v>
      </c>
      <c r="B211" t="s">
        <v>90</v>
      </c>
      <c r="C211" s="55" t="s">
        <v>91</v>
      </c>
      <c r="D211" s="55" t="s">
        <v>41</v>
      </c>
      <c r="E211" s="55" t="s">
        <v>938</v>
      </c>
      <c r="F211" s="55" t="s">
        <v>1724</v>
      </c>
      <c r="G211" t="s">
        <v>26</v>
      </c>
      <c r="H211" s="42">
        <f>IFERROR(Tabla5[[#This Row],[VENTAS MABE]]/Tabla5[[#This Row],[CUOTA]],0)</f>
        <v>0.33333333333333331</v>
      </c>
      <c r="I211">
        <v>3</v>
      </c>
      <c r="J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V211" s="42">
        <v>8.3333333333333329E-2</v>
      </c>
      <c r="W211" s="42">
        <f>IFERROR(Tabla5[[#This Row],[TOTAL VENTA 38 SEMANA]]/Tabla5[[#This Row],[VENTA ACUM 38]],0)</f>
        <v>8.3333333333333329E-2</v>
      </c>
      <c r="X211" s="42">
        <v>0</v>
      </c>
      <c r="Y211" s="55" t="s">
        <v>769</v>
      </c>
      <c r="Z211" s="46">
        <f>+Tabla5[[#This Row],[VENTA ACUM 38]]+Tabla5[[#This Row],[venta total 39 acum]]</f>
        <v>12</v>
      </c>
      <c r="AA211" s="46">
        <v>0</v>
      </c>
      <c r="AB211" s="46">
        <v>1</v>
      </c>
      <c r="AC211" s="46">
        <v>12</v>
      </c>
      <c r="AD211" s="46"/>
      <c r="AE211" s="46"/>
      <c r="AF211" s="46"/>
      <c r="AG211" s="46">
        <v>2</v>
      </c>
      <c r="AH211" s="42">
        <f>IFERROR(Tabla5[[#This Row],[VENTAS MABE]]/Tabla5[[#This Row],[VENTAS INDURAMA]],0)</f>
        <v>0</v>
      </c>
      <c r="AI211" t="s">
        <v>1677</v>
      </c>
      <c r="AK211" s="42"/>
      <c r="AL211" t="s">
        <v>727</v>
      </c>
      <c r="AM211" s="55" t="s">
        <v>937</v>
      </c>
      <c r="AO211" s="55" t="s">
        <v>460</v>
      </c>
      <c r="AP211">
        <v>2</v>
      </c>
      <c r="AQ211" s="55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f>SUM(Tabla5[[#This Row],[VENTA MABE 1 SEMANA OCT]:[VENTAS OTROS 1 SEMANA OCT]])</f>
        <v>0</v>
      </c>
      <c r="AY211" s="46">
        <v>3</v>
      </c>
      <c r="AZ211" s="55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f>SUM(Tabla5[[#This Row],[VENTA MABE 2 SEMANA OCT]:[VENTAS OTROS 2 SEMANA OCT]])</f>
        <v>0</v>
      </c>
      <c r="BH211" t="s">
        <v>885</v>
      </c>
      <c r="BI211" s="55" t="s">
        <v>91</v>
      </c>
      <c r="BJ211">
        <v>1.9999999999999996</v>
      </c>
      <c r="BK211" s="55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f>SUM(Tabla5[[#This Row],[VENTA MABE 3 SEMANA OCT]:[VENTAS OTROS 3 SEMANA OCT]])</f>
        <v>0</v>
      </c>
      <c r="BS211" s="42">
        <v>0.5</v>
      </c>
      <c r="BT211" s="55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f>SUM(Tabla5[[#This Row],[VENTA MABE 4 SEMANA OCT]:[VENTAS OTROS 4 SEMANA OCT]])</f>
        <v>0</v>
      </c>
      <c r="CI2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11" s="66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SUM(Tabla5[[#This Row],[VENTA MABE 1 SEMANA NOV]:[VENTAS OTROS 1 SEMANA NOV]])</f>
        <v>0</v>
      </c>
      <c r="CS211">
        <f>IFERROR(VLOOKUP(Tabla5[[#This Row],[CLAVE]],[2]VENTAS!$F$2:$L$1501,2,0),0)</f>
        <v>0</v>
      </c>
      <c r="CT211">
        <f>IFERROR(VLOOKUP(Tabla5[[#This Row],[CLAVE]],[2]VENTAS!$F$2:$L$1501,3,0),0)</f>
        <v>0</v>
      </c>
      <c r="CU211">
        <f>IFERROR(VLOOKUP(Tabla5[[#This Row],[CLAVE]],[2]VENTAS!$F$2:$L$1501,4,0),0)</f>
        <v>0</v>
      </c>
      <c r="CV211">
        <f>IFERROR(VLOOKUP(Tabla5[[#This Row],[CLAVE]],[2]VENTAS!$F$2:$L$1501,5,0),0)</f>
        <v>0</v>
      </c>
      <c r="CW211">
        <f>IFERROR(VLOOKUP(Tabla5[[#This Row],[CLAVE]],[2]VENTAS!$F$2:$L$1501,6,0),0)</f>
        <v>0</v>
      </c>
      <c r="CX211">
        <f>IFERROR(VLOOKUP(Tabla5[[#This Row],[CLAVE]],[2]VENTAS!$F$2:$L$1501,7,0),0)</f>
        <v>0</v>
      </c>
      <c r="CY211">
        <f>IFERROR(VLOOKUP(Tabla5[[#This Row],[CLAVE]],[2]VENTAS!$F$2:$R$1501,13,0),0)</f>
        <v>0</v>
      </c>
      <c r="CZ211">
        <f>SUM(Tabla5[[#This Row],[VENTA MABE 2 SEMANA NOV]:[VENTAS OTROS 2 SEMANA NOV]])</f>
        <v>0</v>
      </c>
      <c r="DA211" s="46">
        <v>2.8713573853190217</v>
      </c>
    </row>
    <row r="212" spans="1:105" hidden="1" x14ac:dyDescent="0.3">
      <c r="A212" t="str">
        <f>CONCATENATE(Tabla5[[#This Row],[TIENDA HMPV]],Tabla5[[#This Row],[LINEA]])</f>
        <v>81 - JAPON VELASCOGLOBALES</v>
      </c>
      <c r="B212" t="s">
        <v>90</v>
      </c>
      <c r="C212" s="55" t="s">
        <v>91</v>
      </c>
      <c r="D212" s="55" t="s">
        <v>41</v>
      </c>
      <c r="E212" s="55" t="s">
        <v>938</v>
      </c>
      <c r="F212" s="55" t="s">
        <v>1724</v>
      </c>
      <c r="G212" t="s">
        <v>27</v>
      </c>
      <c r="H212" s="42">
        <f>IFERROR(Tabla5[[#This Row],[VENTAS MABE]]/Tabla5[[#This Row],[CUOTA]],0)</f>
        <v>0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V212" s="42">
        <v>0</v>
      </c>
      <c r="W212" s="42">
        <f>IFERROR(Tabla5[[#This Row],[TOTAL VENTA 38 SEMANA]]/Tabla5[[#This Row],[VENTA ACUM 38]],0)</f>
        <v>0</v>
      </c>
      <c r="X212" s="42">
        <v>0</v>
      </c>
      <c r="Y212" s="55" t="s">
        <v>769</v>
      </c>
      <c r="Z212" s="46">
        <f>+Tabla5[[#This Row],[VENTA ACUM 38]]+Tabla5[[#This Row],[venta total 39 acum]]</f>
        <v>0</v>
      </c>
      <c r="AA212" s="46">
        <v>0</v>
      </c>
      <c r="AB212" s="46">
        <v>0</v>
      </c>
      <c r="AC212" s="46">
        <v>0</v>
      </c>
      <c r="AD212" s="46"/>
      <c r="AE212" s="46"/>
      <c r="AF212" s="46"/>
      <c r="AG212" s="46">
        <v>0</v>
      </c>
      <c r="AH212" s="42">
        <f>IFERROR(Tabla5[[#This Row],[VENTAS MABE]]/Tabla5[[#This Row],[VENTAS INDURAMA]],0)</f>
        <v>0</v>
      </c>
      <c r="AI212" t="s">
        <v>1677</v>
      </c>
      <c r="AK212" s="42"/>
      <c r="AL212" t="s">
        <v>727</v>
      </c>
      <c r="AM212" s="55" t="s">
        <v>937</v>
      </c>
      <c r="AO212" s="55" t="s">
        <v>460</v>
      </c>
      <c r="AP212">
        <v>0</v>
      </c>
      <c r="AQ212" s="55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f>SUM(Tabla5[[#This Row],[VENTA MABE 1 SEMANA OCT]:[VENTAS OTROS 1 SEMANA OCT]])</f>
        <v>0</v>
      </c>
      <c r="AY212" s="46">
        <v>0</v>
      </c>
      <c r="AZ212" s="55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f>SUM(Tabla5[[#This Row],[VENTA MABE 2 SEMANA OCT]:[VENTAS OTROS 2 SEMANA OCT]])</f>
        <v>0</v>
      </c>
      <c r="BH212" t="s">
        <v>885</v>
      </c>
      <c r="BI212" s="55" t="s">
        <v>91</v>
      </c>
      <c r="BJ212">
        <v>1.9999999999999996</v>
      </c>
      <c r="BK212" s="55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f>SUM(Tabla5[[#This Row],[VENTA MABE 3 SEMANA OCT]:[VENTAS OTROS 3 SEMANA OCT]])</f>
        <v>0</v>
      </c>
      <c r="BS212" s="42">
        <v>0</v>
      </c>
      <c r="BT212" s="55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f>SUM(Tabla5[[#This Row],[VENTA MABE 4 SEMANA OCT]:[VENTAS OTROS 4 SEMANA OCT]])</f>
        <v>0</v>
      </c>
      <c r="CI2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12" s="66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SUM(Tabla5[[#This Row],[VENTA MABE 1 SEMANA NOV]:[VENTAS OTROS 1 SEMANA NOV]])</f>
        <v>0</v>
      </c>
      <c r="CS212">
        <f>IFERROR(VLOOKUP(Tabla5[[#This Row],[CLAVE]],[2]VENTAS!$F$2:$L$1501,2,0),0)</f>
        <v>0</v>
      </c>
      <c r="CT212">
        <f>IFERROR(VLOOKUP(Tabla5[[#This Row],[CLAVE]],[2]VENTAS!$F$2:$L$1501,3,0),0)</f>
        <v>0</v>
      </c>
      <c r="CU212">
        <f>IFERROR(VLOOKUP(Tabla5[[#This Row],[CLAVE]],[2]VENTAS!$F$2:$L$1501,4,0),0)</f>
        <v>0</v>
      </c>
      <c r="CV212">
        <f>IFERROR(VLOOKUP(Tabla5[[#This Row],[CLAVE]],[2]VENTAS!$F$2:$L$1501,5,0),0)</f>
        <v>0</v>
      </c>
      <c r="CW212">
        <f>IFERROR(VLOOKUP(Tabla5[[#This Row],[CLAVE]],[2]VENTAS!$F$2:$L$1501,6,0),0)</f>
        <v>0</v>
      </c>
      <c r="CX212">
        <f>IFERROR(VLOOKUP(Tabla5[[#This Row],[CLAVE]],[2]VENTAS!$F$2:$L$1501,7,0),0)</f>
        <v>0</v>
      </c>
      <c r="CY212">
        <f>IFERROR(VLOOKUP(Tabla5[[#This Row],[CLAVE]],[2]VENTAS!$F$2:$R$1501,13,0),0)</f>
        <v>0</v>
      </c>
      <c r="CZ212">
        <f>SUM(Tabla5[[#This Row],[VENTA MABE 2 SEMANA NOV]:[VENTAS OTROS 2 SEMANA NOV]])</f>
        <v>0</v>
      </c>
      <c r="DA212" s="46">
        <v>0</v>
      </c>
    </row>
    <row r="213" spans="1:105" hidden="1" x14ac:dyDescent="0.3">
      <c r="A213" t="str">
        <f>CONCATENATE(Tabla5[[#This Row],[TIENDA HMPV]],Tabla5[[#This Row],[LINEA]])</f>
        <v>81 - JAPON VELASCOLAVADO</v>
      </c>
      <c r="B213" t="s">
        <v>90</v>
      </c>
      <c r="C213" s="55" t="s">
        <v>91</v>
      </c>
      <c r="D213" s="55" t="s">
        <v>41</v>
      </c>
      <c r="E213" s="55" t="s">
        <v>938</v>
      </c>
      <c r="F213" s="55" t="s">
        <v>1724</v>
      </c>
      <c r="G213" t="s">
        <v>28</v>
      </c>
      <c r="H213" s="42">
        <f>IFERROR(Tabla5[[#This Row],[VENTAS MABE]]/Tabla5[[#This Row],[CUOTA]],0)</f>
        <v>0</v>
      </c>
      <c r="I213">
        <v>0</v>
      </c>
      <c r="J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V213" s="42">
        <v>0</v>
      </c>
      <c r="W213" s="42">
        <f>IFERROR(Tabla5[[#This Row],[TOTAL VENTA 38 SEMANA]]/Tabla5[[#This Row],[VENTA ACUM 38]],0)</f>
        <v>0</v>
      </c>
      <c r="X213" s="42">
        <v>0</v>
      </c>
      <c r="Y213" s="55" t="s">
        <v>769</v>
      </c>
      <c r="Z213" s="46">
        <f>+Tabla5[[#This Row],[VENTA ACUM 38]]+Tabla5[[#This Row],[venta total 39 acum]]</f>
        <v>0</v>
      </c>
      <c r="AA213" s="46">
        <v>0</v>
      </c>
      <c r="AB213" s="46">
        <v>0</v>
      </c>
      <c r="AC213" s="46">
        <v>0</v>
      </c>
      <c r="AD213" s="46"/>
      <c r="AE213" s="46"/>
      <c r="AF213" s="46"/>
      <c r="AG213" s="46">
        <v>0</v>
      </c>
      <c r="AH213" s="42">
        <f>IFERROR(Tabla5[[#This Row],[VENTAS MABE]]/Tabla5[[#This Row],[VENTAS INDURAMA]],0)</f>
        <v>0</v>
      </c>
      <c r="AI213" t="s">
        <v>1677</v>
      </c>
      <c r="AK213" s="42"/>
      <c r="AL213" t="s">
        <v>727</v>
      </c>
      <c r="AM213" s="55" t="s">
        <v>937</v>
      </c>
      <c r="AO213" s="55" t="s">
        <v>460</v>
      </c>
      <c r="AP213">
        <v>0</v>
      </c>
      <c r="AQ213" s="55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f>SUM(Tabla5[[#This Row],[VENTA MABE 1 SEMANA OCT]:[VENTAS OTROS 1 SEMANA OCT]])</f>
        <v>0</v>
      </c>
      <c r="AY213" s="46">
        <v>0</v>
      </c>
      <c r="AZ213" s="55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f>SUM(Tabla5[[#This Row],[VENTA MABE 2 SEMANA OCT]:[VENTAS OTROS 2 SEMANA OCT]])</f>
        <v>0</v>
      </c>
      <c r="BH213" t="s">
        <v>885</v>
      </c>
      <c r="BI213" s="55" t="s">
        <v>91</v>
      </c>
      <c r="BJ213">
        <v>1.9999999999999996</v>
      </c>
      <c r="BK213" s="55">
        <v>0</v>
      </c>
      <c r="BL213">
        <v>0</v>
      </c>
      <c r="BM213">
        <v>1</v>
      </c>
      <c r="BN213">
        <v>1</v>
      </c>
      <c r="BO213">
        <v>0</v>
      </c>
      <c r="BP213">
        <v>0</v>
      </c>
      <c r="BQ213">
        <v>0</v>
      </c>
      <c r="BR213">
        <f>SUM(Tabla5[[#This Row],[VENTA MABE 3 SEMANA OCT]:[VENTAS OTROS 3 SEMANA OCT]])</f>
        <v>2</v>
      </c>
      <c r="BS213" s="42">
        <v>0</v>
      </c>
      <c r="BT213" s="55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f>SUM(Tabla5[[#This Row],[VENTA MABE 4 SEMANA OCT]:[VENTAS OTROS 4 SEMANA OCT]])</f>
        <v>0</v>
      </c>
      <c r="CI2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13" s="66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SUM(Tabla5[[#This Row],[VENTA MABE 1 SEMANA NOV]:[VENTAS OTROS 1 SEMANA NOV]])</f>
        <v>0</v>
      </c>
      <c r="CS213">
        <f>IFERROR(VLOOKUP(Tabla5[[#This Row],[CLAVE]],[2]VENTAS!$F$2:$L$1501,2,0),0)</f>
        <v>0</v>
      </c>
      <c r="CT213">
        <f>IFERROR(VLOOKUP(Tabla5[[#This Row],[CLAVE]],[2]VENTAS!$F$2:$L$1501,3,0),0)</f>
        <v>0</v>
      </c>
      <c r="CU213">
        <f>IFERROR(VLOOKUP(Tabla5[[#This Row],[CLAVE]],[2]VENTAS!$F$2:$L$1501,4,0),0)</f>
        <v>0</v>
      </c>
      <c r="CV213">
        <f>IFERROR(VLOOKUP(Tabla5[[#This Row],[CLAVE]],[2]VENTAS!$F$2:$L$1501,5,0),0)</f>
        <v>0</v>
      </c>
      <c r="CW213">
        <f>IFERROR(VLOOKUP(Tabla5[[#This Row],[CLAVE]],[2]VENTAS!$F$2:$L$1501,6,0),0)</f>
        <v>0</v>
      </c>
      <c r="CX213">
        <f>IFERROR(VLOOKUP(Tabla5[[#This Row],[CLAVE]],[2]VENTAS!$F$2:$L$1501,7,0),0)</f>
        <v>0</v>
      </c>
      <c r="CY213">
        <f>IFERROR(VLOOKUP(Tabla5[[#This Row],[CLAVE]],[2]VENTAS!$F$2:$R$1501,13,0),0)</f>
        <v>0</v>
      </c>
      <c r="CZ213">
        <f>SUM(Tabla5[[#This Row],[VENTA MABE 2 SEMANA NOV]:[VENTAS OTROS 2 SEMANA NOV]])</f>
        <v>0</v>
      </c>
      <c r="DA213" s="46">
        <v>0</v>
      </c>
    </row>
    <row r="214" spans="1:105" hidden="1" x14ac:dyDescent="0.3">
      <c r="A214" t="str">
        <f>CONCATENATE(Tabla5[[#This Row],[TIENDA HMPV]],Tabla5[[#This Row],[LINEA]])</f>
        <v>81 - JAPON VELASCOREFRIGERACIÓN</v>
      </c>
      <c r="B214" t="s">
        <v>90</v>
      </c>
      <c r="C214" s="55" t="s">
        <v>91</v>
      </c>
      <c r="D214" s="55" t="s">
        <v>41</v>
      </c>
      <c r="E214" s="55" t="s">
        <v>938</v>
      </c>
      <c r="F214" s="55" t="s">
        <v>1724</v>
      </c>
      <c r="G214" t="s">
        <v>29</v>
      </c>
      <c r="H214" s="42">
        <f>IFERROR(Tabla5[[#This Row],[VENTAS MABE]]/Tabla5[[#This Row],[CUOTA]],0)</f>
        <v>1.5</v>
      </c>
      <c r="I214">
        <v>2</v>
      </c>
      <c r="J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V214" s="42">
        <v>0.6</v>
      </c>
      <c r="W214" s="42">
        <f>IFERROR(Tabla5[[#This Row],[TOTAL VENTA 38 SEMANA]]/Tabla5[[#This Row],[VENTA ACUM 38]],0)</f>
        <v>0.6</v>
      </c>
      <c r="X214" s="42">
        <v>0</v>
      </c>
      <c r="Y214" s="55" t="s">
        <v>769</v>
      </c>
      <c r="Z214" s="46">
        <f>+Tabla5[[#This Row],[VENTA ACUM 38]]+Tabla5[[#This Row],[venta total 39 acum]]</f>
        <v>5</v>
      </c>
      <c r="AA214" s="46">
        <v>0</v>
      </c>
      <c r="AB214" s="46">
        <v>3</v>
      </c>
      <c r="AC214" s="46">
        <v>5</v>
      </c>
      <c r="AD214" s="46"/>
      <c r="AE214" s="46"/>
      <c r="AF214" s="46"/>
      <c r="AG214" s="46">
        <v>2</v>
      </c>
      <c r="AH214" s="42">
        <f>IFERROR(Tabla5[[#This Row],[VENTAS MABE]]/Tabla5[[#This Row],[VENTAS INDURAMA]],0)</f>
        <v>0</v>
      </c>
      <c r="AI214" t="s">
        <v>1677</v>
      </c>
      <c r="AK214" s="42"/>
      <c r="AL214" t="s">
        <v>727</v>
      </c>
      <c r="AM214" s="55" t="s">
        <v>937</v>
      </c>
      <c r="AO214" s="55" t="s">
        <v>460</v>
      </c>
      <c r="AP214">
        <v>2</v>
      </c>
      <c r="AQ214" s="55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f>SUM(Tabla5[[#This Row],[VENTA MABE 1 SEMANA OCT]:[VENTAS OTROS 1 SEMANA OCT]])</f>
        <v>0</v>
      </c>
      <c r="AY214" s="46">
        <v>2</v>
      </c>
      <c r="AZ214" s="55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f>SUM(Tabla5[[#This Row],[VENTA MABE 2 SEMANA OCT]:[VENTAS OTROS 2 SEMANA OCT]])</f>
        <v>0</v>
      </c>
      <c r="BH214" t="s">
        <v>885</v>
      </c>
      <c r="BI214" s="55" t="s">
        <v>91</v>
      </c>
      <c r="BJ214">
        <v>1.9999999999999996</v>
      </c>
      <c r="BK214" s="55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f>SUM(Tabla5[[#This Row],[VENTA MABE 3 SEMANA OCT]:[VENTAS OTROS 3 SEMANA OCT]])</f>
        <v>0</v>
      </c>
      <c r="BS214" s="42">
        <v>0.4</v>
      </c>
      <c r="BT214" s="55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f>SUM(Tabla5[[#This Row],[VENTA MABE 4 SEMANA OCT]:[VENTAS OTROS 4 SEMANA OCT]])</f>
        <v>0</v>
      </c>
      <c r="CI2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14" s="66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SUM(Tabla5[[#This Row],[VENTA MABE 1 SEMANA NOV]:[VENTAS OTROS 1 SEMANA NOV]])</f>
        <v>0</v>
      </c>
      <c r="CS214">
        <f>IFERROR(VLOOKUP(Tabla5[[#This Row],[CLAVE]],[2]VENTAS!$F$2:$L$1501,2,0),0)</f>
        <v>0</v>
      </c>
      <c r="CT214">
        <f>IFERROR(VLOOKUP(Tabla5[[#This Row],[CLAVE]],[2]VENTAS!$F$2:$L$1501,3,0),0)</f>
        <v>0</v>
      </c>
      <c r="CU214">
        <f>IFERROR(VLOOKUP(Tabla5[[#This Row],[CLAVE]],[2]VENTAS!$F$2:$L$1501,4,0),0)</f>
        <v>0</v>
      </c>
      <c r="CV214">
        <f>IFERROR(VLOOKUP(Tabla5[[#This Row],[CLAVE]],[2]VENTAS!$F$2:$L$1501,5,0),0)</f>
        <v>0</v>
      </c>
      <c r="CW214">
        <f>IFERROR(VLOOKUP(Tabla5[[#This Row],[CLAVE]],[2]VENTAS!$F$2:$L$1501,6,0),0)</f>
        <v>0</v>
      </c>
      <c r="CX214">
        <f>IFERROR(VLOOKUP(Tabla5[[#This Row],[CLAVE]],[2]VENTAS!$F$2:$L$1501,7,0),0)</f>
        <v>0</v>
      </c>
      <c r="CY214">
        <f>IFERROR(VLOOKUP(Tabla5[[#This Row],[CLAVE]],[2]VENTAS!$F$2:$R$1501,13,0),0)</f>
        <v>0</v>
      </c>
      <c r="CZ214">
        <f>SUM(Tabla5[[#This Row],[VENTA MABE 2 SEMANA NOV]:[VENTAS OTROS 2 SEMANA NOV]])</f>
        <v>0</v>
      </c>
      <c r="DA214" s="46">
        <v>2.4992908759370565</v>
      </c>
    </row>
    <row r="215" spans="1:105" hidden="1" x14ac:dyDescent="0.3">
      <c r="A215" t="str">
        <f>CONCATENATE(Tabla5[[#This Row],[TIENDA HMPV]],Tabla5[[#This Row],[LINEA]])</f>
        <v>1018 - Tienda IbarraCOCINAS</v>
      </c>
      <c r="B215" t="s">
        <v>90</v>
      </c>
      <c r="C215" s="55" t="s">
        <v>91</v>
      </c>
      <c r="D215" s="55" t="s">
        <v>39</v>
      </c>
      <c r="E215" s="55" t="s">
        <v>936</v>
      </c>
      <c r="F215" s="55" t="s">
        <v>1724</v>
      </c>
      <c r="G215" t="s">
        <v>26</v>
      </c>
      <c r="H215" s="42">
        <f>IFERROR(Tabla5[[#This Row],[VENTAS MABE]]/Tabla5[[#This Row],[CUOTA]],0)</f>
        <v>0.5</v>
      </c>
      <c r="I215">
        <v>2</v>
      </c>
      <c r="J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V215" s="42">
        <v>0.5</v>
      </c>
      <c r="W215" s="42">
        <f>IFERROR(Tabla5[[#This Row],[TOTAL VENTA 38 SEMANA]]/Tabla5[[#This Row],[VENTA ACUM 38]],0)</f>
        <v>0.5</v>
      </c>
      <c r="X215" s="42">
        <v>0</v>
      </c>
      <c r="Y215" s="55" t="s">
        <v>769</v>
      </c>
      <c r="Z215" s="46">
        <f>+Tabla5[[#This Row],[VENTA ACUM 38]]+Tabla5[[#This Row],[venta total 39 acum]]</f>
        <v>2</v>
      </c>
      <c r="AA215" s="46">
        <v>0</v>
      </c>
      <c r="AB215" s="46">
        <v>1</v>
      </c>
      <c r="AC215" s="46">
        <v>2</v>
      </c>
      <c r="AD215" s="46"/>
      <c r="AE215" s="46"/>
      <c r="AF215" s="46"/>
      <c r="AG215" s="46">
        <v>0</v>
      </c>
      <c r="AH215" s="42">
        <f>IFERROR(Tabla5[[#This Row],[VENTAS MABE]]/Tabla5[[#This Row],[VENTAS INDURAMA]],0)</f>
        <v>0</v>
      </c>
      <c r="AI215" t="s">
        <v>1677</v>
      </c>
      <c r="AK215" s="42"/>
      <c r="AL215" t="s">
        <v>727</v>
      </c>
      <c r="AM215" s="55" t="s">
        <v>935</v>
      </c>
      <c r="AO215" s="55" t="s">
        <v>460</v>
      </c>
      <c r="AP215">
        <v>1</v>
      </c>
      <c r="AQ215" s="5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f>SUM(Tabla5[[#This Row],[VENTA MABE 1 SEMANA OCT]:[VENTAS OTROS 1 SEMANA OCT]])</f>
        <v>1</v>
      </c>
      <c r="AY215" s="46">
        <v>1</v>
      </c>
      <c r="AZ215" s="5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f>SUM(Tabla5[[#This Row],[VENTA MABE 2 SEMANA OCT]:[VENTAS OTROS 2 SEMANA OCT]])</f>
        <v>1</v>
      </c>
      <c r="BH215" t="s">
        <v>885</v>
      </c>
      <c r="BI215" s="55" t="s">
        <v>91</v>
      </c>
      <c r="BJ215">
        <v>2.0000000000000009</v>
      </c>
      <c r="BK215" s="5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f>SUM(Tabla5[[#This Row],[VENTA MABE 3 SEMANA OCT]:[VENTAS OTROS 3 SEMANA OCT]])</f>
        <v>0</v>
      </c>
      <c r="BS215" s="42">
        <v>0.4</v>
      </c>
      <c r="BT215" s="5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f>SUM(Tabla5[[#This Row],[VENTA MABE 4 SEMANA OCT]:[VENTAS OTROS 4 SEMANA OCT]])</f>
        <v>1</v>
      </c>
      <c r="CI2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215" t="s">
        <v>1703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SUM(Tabla5[[#This Row],[VENTA MABE 1 SEMANA NOV]:[VENTAS OTROS 1 SEMANA NOV]])</f>
        <v>0</v>
      </c>
      <c r="CS215">
        <f>IFERROR(VLOOKUP(Tabla5[[#This Row],[CLAVE]],[2]VENTAS!$F$2:$L$1501,2,0),0)</f>
        <v>3</v>
      </c>
      <c r="CT215">
        <f>IFERROR(VLOOKUP(Tabla5[[#This Row],[CLAVE]],[2]VENTAS!$F$2:$L$1501,3,0),0)</f>
        <v>0</v>
      </c>
      <c r="CU215">
        <f>IFERROR(VLOOKUP(Tabla5[[#This Row],[CLAVE]],[2]VENTAS!$F$2:$L$1501,4,0),0)</f>
        <v>0</v>
      </c>
      <c r="CV215">
        <f>IFERROR(VLOOKUP(Tabla5[[#This Row],[CLAVE]],[2]VENTAS!$F$2:$L$1501,5,0),0)</f>
        <v>0</v>
      </c>
      <c r="CW215">
        <f>IFERROR(VLOOKUP(Tabla5[[#This Row],[CLAVE]],[2]VENTAS!$F$2:$L$1501,6,0),0)</f>
        <v>0</v>
      </c>
      <c r="CX215">
        <f>IFERROR(VLOOKUP(Tabla5[[#This Row],[CLAVE]],[2]VENTAS!$F$2:$L$1501,7,0),0)</f>
        <v>0</v>
      </c>
      <c r="CY215">
        <f>IFERROR(VLOOKUP(Tabla5[[#This Row],[CLAVE]],[2]VENTAS!$F$2:$R$1501,13,0),0)</f>
        <v>0</v>
      </c>
      <c r="CZ215">
        <f>SUM(Tabla5[[#This Row],[VENTA MABE 2 SEMANA NOV]:[VENTAS OTROS 2 SEMANA NOV]])</f>
        <v>3</v>
      </c>
      <c r="DA215" s="46">
        <v>5</v>
      </c>
    </row>
    <row r="216" spans="1:105" hidden="1" x14ac:dyDescent="0.3">
      <c r="A216" t="str">
        <f>CONCATENATE(Tabla5[[#This Row],[TIENDA HMPV]],Tabla5[[#This Row],[LINEA]])</f>
        <v>1018 - Tienda IbarraGLOBALES</v>
      </c>
      <c r="B216" t="s">
        <v>90</v>
      </c>
      <c r="C216" s="55" t="s">
        <v>91</v>
      </c>
      <c r="D216" s="55" t="s">
        <v>39</v>
      </c>
      <c r="E216" s="55" t="s">
        <v>936</v>
      </c>
      <c r="F216" s="55" t="s">
        <v>1724</v>
      </c>
      <c r="G216" t="s">
        <v>27</v>
      </c>
      <c r="H216" s="42">
        <f>IFERROR(Tabla5[[#This Row],[VENTAS MABE]]/Tabla5[[#This Row],[CUOTA]],0)</f>
        <v>1</v>
      </c>
      <c r="I216">
        <v>1</v>
      </c>
      <c r="J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V216" s="42">
        <v>1</v>
      </c>
      <c r="W216" s="42">
        <f>IFERROR(Tabla5[[#This Row],[TOTAL VENTA 38 SEMANA]]/Tabla5[[#This Row],[VENTA ACUM 38]],0)</f>
        <v>1</v>
      </c>
      <c r="X216" s="42">
        <v>0</v>
      </c>
      <c r="Y216" s="55" t="s">
        <v>769</v>
      </c>
      <c r="Z216" s="46">
        <f>+Tabla5[[#This Row],[VENTA ACUM 38]]+Tabla5[[#This Row],[venta total 39 acum]]</f>
        <v>1</v>
      </c>
      <c r="AA216" s="46">
        <v>0</v>
      </c>
      <c r="AB216" s="46">
        <v>1</v>
      </c>
      <c r="AC216" s="46">
        <v>1</v>
      </c>
      <c r="AD216" s="46"/>
      <c r="AE216" s="46"/>
      <c r="AF216" s="46"/>
      <c r="AG216" s="46">
        <v>0</v>
      </c>
      <c r="AH216" s="42">
        <f>IFERROR(Tabla5[[#This Row],[VENTAS MABE]]/Tabla5[[#This Row],[VENTAS INDURAMA]],0)</f>
        <v>0</v>
      </c>
      <c r="AI216" t="s">
        <v>1677</v>
      </c>
      <c r="AK216" s="42"/>
      <c r="AL216" t="s">
        <v>727</v>
      </c>
      <c r="AM216" s="55" t="s">
        <v>935</v>
      </c>
      <c r="AO216" s="55" t="s">
        <v>460</v>
      </c>
      <c r="AP216">
        <v>0</v>
      </c>
      <c r="AQ216" s="55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f>SUM(Tabla5[[#This Row],[VENTA MABE 1 SEMANA OCT]:[VENTAS OTROS 1 SEMANA OCT]])</f>
        <v>0</v>
      </c>
      <c r="AY216" s="46">
        <v>1</v>
      </c>
      <c r="AZ216" s="55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f>SUM(Tabla5[[#This Row],[VENTA MABE 2 SEMANA OCT]:[VENTAS OTROS 2 SEMANA OCT]])</f>
        <v>0</v>
      </c>
      <c r="BH216" t="s">
        <v>885</v>
      </c>
      <c r="BI216" s="55" t="s">
        <v>91</v>
      </c>
      <c r="BJ216">
        <v>2.0000000000000009</v>
      </c>
      <c r="BK216" s="55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f>SUM(Tabla5[[#This Row],[VENTA MABE 3 SEMANA OCT]:[VENTAS OTROS 3 SEMANA OCT]])</f>
        <v>0</v>
      </c>
      <c r="BS216" s="42">
        <v>0</v>
      </c>
      <c r="BT216" s="55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f>SUM(Tabla5[[#This Row],[VENTA MABE 4 SEMANA OCT]:[VENTAS OTROS 4 SEMANA OCT]])</f>
        <v>0</v>
      </c>
      <c r="CI2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16" s="6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SUM(Tabla5[[#This Row],[VENTA MABE 1 SEMANA NOV]:[VENTAS OTROS 1 SEMANA NOV]])</f>
        <v>1</v>
      </c>
      <c r="CS216">
        <f>IFERROR(VLOOKUP(Tabla5[[#This Row],[CLAVE]],[2]VENTAS!$F$2:$L$1501,2,0),0)</f>
        <v>0</v>
      </c>
      <c r="CT216">
        <f>IFERROR(VLOOKUP(Tabla5[[#This Row],[CLAVE]],[2]VENTAS!$F$2:$L$1501,3,0),0)</f>
        <v>0</v>
      </c>
      <c r="CU216">
        <f>IFERROR(VLOOKUP(Tabla5[[#This Row],[CLAVE]],[2]VENTAS!$F$2:$L$1501,4,0),0)</f>
        <v>0</v>
      </c>
      <c r="CV216">
        <f>IFERROR(VLOOKUP(Tabla5[[#This Row],[CLAVE]],[2]VENTAS!$F$2:$L$1501,5,0),0)</f>
        <v>0</v>
      </c>
      <c r="CW216">
        <f>IFERROR(VLOOKUP(Tabla5[[#This Row],[CLAVE]],[2]VENTAS!$F$2:$L$1501,6,0),0)</f>
        <v>0</v>
      </c>
      <c r="CX216">
        <f>IFERROR(VLOOKUP(Tabla5[[#This Row],[CLAVE]],[2]VENTAS!$F$2:$L$1501,7,0),0)</f>
        <v>0</v>
      </c>
      <c r="CY216">
        <f>IFERROR(VLOOKUP(Tabla5[[#This Row],[CLAVE]],[2]VENTAS!$F$2:$R$1501,13,0),0)</f>
        <v>0</v>
      </c>
      <c r="CZ216">
        <f>SUM(Tabla5[[#This Row],[VENTA MABE 2 SEMANA NOV]:[VENTAS OTROS 2 SEMANA NOV]])</f>
        <v>0</v>
      </c>
      <c r="DA216" s="46">
        <v>0</v>
      </c>
    </row>
    <row r="217" spans="1:105" hidden="1" x14ac:dyDescent="0.3">
      <c r="A217" t="str">
        <f>CONCATENATE(Tabla5[[#This Row],[TIENDA HMPV]],Tabla5[[#This Row],[LINEA]])</f>
        <v>1018 - Tienda IbarraREFRIGERACIÓN</v>
      </c>
      <c r="B217" t="s">
        <v>90</v>
      </c>
      <c r="C217" s="55" t="s">
        <v>91</v>
      </c>
      <c r="D217" s="55" t="s">
        <v>39</v>
      </c>
      <c r="E217" s="55" t="s">
        <v>936</v>
      </c>
      <c r="F217" s="55" t="s">
        <v>1724</v>
      </c>
      <c r="G217" t="s">
        <v>29</v>
      </c>
      <c r="H217" s="42">
        <f>IFERROR(Tabla5[[#This Row],[VENTAS MABE]]/Tabla5[[#This Row],[CUOTA]],0)</f>
        <v>4</v>
      </c>
      <c r="I217">
        <v>1</v>
      </c>
      <c r="J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V217" s="42">
        <v>0.5714285714285714</v>
      </c>
      <c r="W217" s="42">
        <f>IFERROR(Tabla5[[#This Row],[TOTAL VENTA 38 SEMANA]]/Tabla5[[#This Row],[VENTA ACUM 38]],0)</f>
        <v>0.5714285714285714</v>
      </c>
      <c r="X217" s="42">
        <v>0</v>
      </c>
      <c r="Y217" s="55" t="s">
        <v>769</v>
      </c>
      <c r="Z217" s="46">
        <f>+Tabla5[[#This Row],[VENTA ACUM 38]]+Tabla5[[#This Row],[venta total 39 acum]]</f>
        <v>7</v>
      </c>
      <c r="AA217" s="46">
        <v>1</v>
      </c>
      <c r="AB217" s="46">
        <v>4</v>
      </c>
      <c r="AC217" s="46">
        <v>7</v>
      </c>
      <c r="AD217" s="46"/>
      <c r="AE217" s="46"/>
      <c r="AF217" s="46"/>
      <c r="AG217" s="46">
        <v>3</v>
      </c>
      <c r="AH217" s="42">
        <f>IFERROR(Tabla5[[#This Row],[VENTAS MABE]]/Tabla5[[#This Row],[VENTAS INDURAMA]],0)</f>
        <v>0</v>
      </c>
      <c r="AI217" t="s">
        <v>1677</v>
      </c>
      <c r="AK217" s="42"/>
      <c r="AL217" t="s">
        <v>727</v>
      </c>
      <c r="AM217" s="55" t="s">
        <v>935</v>
      </c>
      <c r="AO217" s="55" t="s">
        <v>460</v>
      </c>
      <c r="AP217">
        <v>2</v>
      </c>
      <c r="AQ217" s="55">
        <v>1</v>
      </c>
      <c r="AR217">
        <v>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f>SUM(Tabla5[[#This Row],[VENTA MABE 1 SEMANA OCT]:[VENTAS OTROS 1 SEMANA OCT]])</f>
        <v>4</v>
      </c>
      <c r="AY217" s="46">
        <v>1</v>
      </c>
      <c r="AZ217" s="55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f>SUM(Tabla5[[#This Row],[VENTA MABE 2 SEMANA OCT]:[VENTAS OTROS 2 SEMANA OCT]])</f>
        <v>0</v>
      </c>
      <c r="BH217" t="s">
        <v>885</v>
      </c>
      <c r="BI217" s="55" t="s">
        <v>91</v>
      </c>
      <c r="BJ217">
        <v>2.0000000000000009</v>
      </c>
      <c r="BK217" s="55">
        <v>0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f>SUM(Tabla5[[#This Row],[VENTA MABE 3 SEMANA OCT]:[VENTAS OTROS 3 SEMANA OCT]])</f>
        <v>1</v>
      </c>
      <c r="BS217" s="42">
        <v>0.2</v>
      </c>
      <c r="BT217" s="55">
        <v>1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f>SUM(Tabla5[[#This Row],[VENTA MABE 4 SEMANA OCT]:[VENTAS OTROS 4 SEMANA OCT]])</f>
        <v>2</v>
      </c>
      <c r="CH217" t="s">
        <v>1695</v>
      </c>
      <c r="CI21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217" t="s">
        <v>1701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SUM(Tabla5[[#This Row],[VENTA MABE 1 SEMANA NOV]:[VENTAS OTROS 1 SEMANA NOV]])</f>
        <v>0</v>
      </c>
      <c r="CS217">
        <f>IFERROR(VLOOKUP(Tabla5[[#This Row],[CLAVE]],[2]VENTAS!$F$2:$L$1501,2,0),0)</f>
        <v>1</v>
      </c>
      <c r="CT217">
        <f>IFERROR(VLOOKUP(Tabla5[[#This Row],[CLAVE]],[2]VENTAS!$F$2:$L$1501,3,0),0)</f>
        <v>1</v>
      </c>
      <c r="CU217">
        <f>IFERROR(VLOOKUP(Tabla5[[#This Row],[CLAVE]],[2]VENTAS!$F$2:$L$1501,4,0),0)</f>
        <v>0</v>
      </c>
      <c r="CV217">
        <f>IFERROR(VLOOKUP(Tabla5[[#This Row],[CLAVE]],[2]VENTAS!$F$2:$L$1501,5,0),0)</f>
        <v>1</v>
      </c>
      <c r="CW217">
        <f>IFERROR(VLOOKUP(Tabla5[[#This Row],[CLAVE]],[2]VENTAS!$F$2:$L$1501,6,0),0)</f>
        <v>0</v>
      </c>
      <c r="CX217">
        <f>IFERROR(VLOOKUP(Tabla5[[#This Row],[CLAVE]],[2]VENTAS!$F$2:$L$1501,7,0),0)</f>
        <v>0</v>
      </c>
      <c r="CY217">
        <f>IFERROR(VLOOKUP(Tabla5[[#This Row],[CLAVE]],[2]VENTAS!$F$2:$R$1501,13,0),0)</f>
        <v>0</v>
      </c>
      <c r="CZ217">
        <f>SUM(Tabla5[[#This Row],[VENTA MABE 2 SEMANA NOV]:[VENTAS OTROS 2 SEMANA NOV]])</f>
        <v>3</v>
      </c>
      <c r="DA217" s="46">
        <v>5</v>
      </c>
    </row>
    <row r="218" spans="1:105" hidden="1" x14ac:dyDescent="0.3">
      <c r="A218" t="str">
        <f>CONCATENATE(Tabla5[[#This Row],[TIENDA HMPV]],Tabla5[[#This Row],[LINEA]])</f>
        <v>1101 - TIENDA BARATODO IBARRACOCINAS</v>
      </c>
      <c r="B218" t="s">
        <v>90</v>
      </c>
      <c r="C218" s="55" t="s">
        <v>91</v>
      </c>
      <c r="D218" s="55" t="s">
        <v>95</v>
      </c>
      <c r="E218" s="55" t="s">
        <v>96</v>
      </c>
      <c r="F218" s="55" t="s">
        <v>1724</v>
      </c>
      <c r="G218" t="s">
        <v>26</v>
      </c>
      <c r="H218" s="42">
        <f>IFERROR(Tabla5[[#This Row],[VENTAS MABE]]/Tabla5[[#This Row],[CUOTA]],0)</f>
        <v>1.3333333333333333</v>
      </c>
      <c r="I218">
        <v>3</v>
      </c>
      <c r="J218">
        <v>4</v>
      </c>
      <c r="K218">
        <v>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V218" s="42">
        <v>0.5</v>
      </c>
      <c r="W218" s="42">
        <f>IFERROR(Tabla5[[#This Row],[TOTAL VENTA 38 SEMANA]]/Tabla5[[#This Row],[VENTA ACUM 38]],0)</f>
        <v>0.5</v>
      </c>
      <c r="X218" s="42" t="e">
        <f>VLOOKUP(Tabla5[[#This Row],[CLAVE]],[1]!QMI_5_SEMANA_SEP_22[[CLAVE]:[SHARE CADENA S2]],21,0)</f>
        <v>#REF!</v>
      </c>
      <c r="Y218" s="55" t="s">
        <v>734</v>
      </c>
      <c r="Z218" s="46">
        <f>+Tabla5[[#This Row],[VENTA ACUM 38]]+Tabla5[[#This Row],[venta total 39 acum]]</f>
        <v>20</v>
      </c>
      <c r="AA218" s="46">
        <v>3</v>
      </c>
      <c r="AB218" s="46">
        <v>4</v>
      </c>
      <c r="AC218" s="46">
        <v>8</v>
      </c>
      <c r="AD218" s="46">
        <v>12</v>
      </c>
      <c r="AE218" s="46">
        <v>8</v>
      </c>
      <c r="AF218" s="46">
        <v>12</v>
      </c>
      <c r="AG218" s="46">
        <v>11</v>
      </c>
      <c r="AH218" s="42">
        <f>IFERROR(Tabla5[[#This Row],[VENTAS MABE]]/Tabla5[[#This Row],[VENTAS INDURAMA]],0)</f>
        <v>0.5</v>
      </c>
      <c r="AI218" t="s">
        <v>1677</v>
      </c>
      <c r="AK218" s="42"/>
      <c r="AL218" t="s">
        <v>727</v>
      </c>
      <c r="AM218" s="55" t="s">
        <v>928</v>
      </c>
      <c r="AN218">
        <v>45</v>
      </c>
      <c r="AO218" s="55" t="s">
        <v>460</v>
      </c>
      <c r="AP218">
        <v>7</v>
      </c>
      <c r="AQ218" s="55">
        <v>3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f>SUM(Tabla5[[#This Row],[VENTA MABE 1 SEMANA OCT]:[VENTAS OTROS 1 SEMANA OCT]])</f>
        <v>4</v>
      </c>
      <c r="AY218" s="46">
        <v>3.5828480374174623</v>
      </c>
      <c r="AZ218" s="55">
        <v>4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f>SUM(Tabla5[[#This Row],[VENTA MABE 2 SEMANA OCT]:[VENTAS OTROS 2 SEMANA OCT]])</f>
        <v>5</v>
      </c>
      <c r="BH218" t="s">
        <v>785</v>
      </c>
      <c r="BI218" s="55" t="s">
        <v>91</v>
      </c>
      <c r="BJ218">
        <v>7.9999999999999956</v>
      </c>
      <c r="BK218" s="55">
        <v>1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f>SUM(Tabla5[[#This Row],[VENTA MABE 3 SEMANA OCT]:[VENTAS OTROS 3 SEMANA OCT]])</f>
        <v>2</v>
      </c>
      <c r="BS218" s="42">
        <v>0.4</v>
      </c>
      <c r="BT218" s="55">
        <v>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f>SUM(Tabla5[[#This Row],[VENTA MABE 4 SEMANA OCT]:[VENTAS OTROS 4 SEMANA OCT]])</f>
        <v>2</v>
      </c>
      <c r="CI2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0.76923076923076927</v>
      </c>
      <c r="CJ218" t="s">
        <v>1703</v>
      </c>
      <c r="CK218">
        <v>4</v>
      </c>
      <c r="CL218">
        <v>2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SUM(Tabla5[[#This Row],[VENTA MABE 1 SEMANA NOV]:[VENTAS OTROS 1 SEMANA NOV]])</f>
        <v>6</v>
      </c>
      <c r="CS218">
        <f>IFERROR(VLOOKUP(Tabla5[[#This Row],[CLAVE]],[2]VENTAS!$F$2:$L$1501,2,0),0)</f>
        <v>3</v>
      </c>
      <c r="CT218">
        <f>IFERROR(VLOOKUP(Tabla5[[#This Row],[CLAVE]],[2]VENTAS!$F$2:$L$1501,3,0),0)</f>
        <v>1</v>
      </c>
      <c r="CU218">
        <f>IFERROR(VLOOKUP(Tabla5[[#This Row],[CLAVE]],[2]VENTAS!$F$2:$L$1501,4,0),0)</f>
        <v>0</v>
      </c>
      <c r="CV218">
        <f>IFERROR(VLOOKUP(Tabla5[[#This Row],[CLAVE]],[2]VENTAS!$F$2:$L$1501,5,0),0)</f>
        <v>0</v>
      </c>
      <c r="CW218">
        <f>IFERROR(VLOOKUP(Tabla5[[#This Row],[CLAVE]],[2]VENTAS!$F$2:$L$1501,6,0),0)</f>
        <v>0</v>
      </c>
      <c r="CX218">
        <f>IFERROR(VLOOKUP(Tabla5[[#This Row],[CLAVE]],[2]VENTAS!$F$2:$L$1501,7,0),0)</f>
        <v>0</v>
      </c>
      <c r="CY218">
        <f>IFERROR(VLOOKUP(Tabla5[[#This Row],[CLAVE]],[2]VENTAS!$F$2:$R$1501,13,0),0)</f>
        <v>1</v>
      </c>
      <c r="CZ218">
        <f>SUM(Tabla5[[#This Row],[VENTA MABE 2 SEMANA NOV]:[VENTAS OTROS 2 SEMANA NOV]])</f>
        <v>5</v>
      </c>
      <c r="DA218" s="46">
        <v>12.247493703990703</v>
      </c>
    </row>
    <row r="219" spans="1:105" hidden="1" x14ac:dyDescent="0.3">
      <c r="A219" t="str">
        <f>CONCATENATE(Tabla5[[#This Row],[TIENDA HMPV]],Tabla5[[#This Row],[LINEA]])</f>
        <v>1101 - TIENDA BARATODO IBARRAGLOBALES</v>
      </c>
      <c r="B219" t="s">
        <v>90</v>
      </c>
      <c r="C219" s="55" t="s">
        <v>91</v>
      </c>
      <c r="D219" s="55" t="s">
        <v>95</v>
      </c>
      <c r="E219" s="55" t="s">
        <v>96</v>
      </c>
      <c r="F219" s="55" t="s">
        <v>1724</v>
      </c>
      <c r="G219" t="s">
        <v>27</v>
      </c>
      <c r="H219" s="42">
        <f>IFERROR(Tabla5[[#This Row],[VENTAS MABE]]/Tabla5[[#This Row],[CUOTA]],0)</f>
        <v>0</v>
      </c>
      <c r="I219">
        <v>0</v>
      </c>
      <c r="J219">
        <v>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V219" s="42">
        <v>1</v>
      </c>
      <c r="W219" s="42">
        <f>IFERROR(Tabla5[[#This Row],[TOTAL VENTA 38 SEMANA]]/Tabla5[[#This Row],[VENTA ACUM 38]],0)</f>
        <v>1</v>
      </c>
      <c r="X219" s="42" t="e">
        <f>VLOOKUP(Tabla5[[#This Row],[CLAVE]],[1]!QMI_5_SEMANA_SEP_22[[CLAVE]:[SHARE CADENA S2]],21,0)</f>
        <v>#REF!</v>
      </c>
      <c r="Y219" s="55" t="s">
        <v>734</v>
      </c>
      <c r="Z219" s="46">
        <f>+Tabla5[[#This Row],[VENTA ACUM 38]]+Tabla5[[#This Row],[venta total 39 acum]]</f>
        <v>8</v>
      </c>
      <c r="AA219" s="46">
        <v>3</v>
      </c>
      <c r="AB219" s="46">
        <v>4</v>
      </c>
      <c r="AC219" s="46">
        <v>4</v>
      </c>
      <c r="AD219" s="46">
        <v>4</v>
      </c>
      <c r="AE219" s="46">
        <v>4</v>
      </c>
      <c r="AF219" s="46">
        <v>4</v>
      </c>
      <c r="AG219" s="46">
        <v>7</v>
      </c>
      <c r="AH219" s="42">
        <f>IFERROR(Tabla5[[#This Row],[VENTAS MABE]]/Tabla5[[#This Row],[VENTAS INDURAMA]],0)</f>
        <v>0</v>
      </c>
      <c r="AI219" t="s">
        <v>1677</v>
      </c>
      <c r="AK219" s="42"/>
      <c r="AL219" t="s">
        <v>727</v>
      </c>
      <c r="AM219" s="55" t="s">
        <v>928</v>
      </c>
      <c r="AN219">
        <v>45</v>
      </c>
      <c r="AO219" s="55" t="s">
        <v>460</v>
      </c>
      <c r="AP219">
        <v>3</v>
      </c>
      <c r="AQ219" s="55">
        <v>2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f>SUM(Tabla5[[#This Row],[VENTA MABE 1 SEMANA OCT]:[VENTAS OTROS 1 SEMANA OCT]])</f>
        <v>2</v>
      </c>
      <c r="AY219" s="46">
        <v>0</v>
      </c>
      <c r="AZ219" s="55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f>SUM(Tabla5[[#This Row],[VENTA MABE 2 SEMANA OCT]:[VENTAS OTROS 2 SEMANA OCT]])</f>
        <v>0</v>
      </c>
      <c r="BH219" t="s">
        <v>785</v>
      </c>
      <c r="BI219" s="55" t="s">
        <v>91</v>
      </c>
      <c r="BJ219">
        <v>7.9999999999999956</v>
      </c>
      <c r="BK219" s="55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f>SUM(Tabla5[[#This Row],[VENTA MABE 3 SEMANA OCT]:[VENTAS OTROS 3 SEMANA OCT]])</f>
        <v>0</v>
      </c>
      <c r="BS219" s="42">
        <v>0</v>
      </c>
      <c r="BT219" s="55">
        <v>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f>SUM(Tabla5[[#This Row],[VENTA MABE 4 SEMANA OCT]:[VENTAS OTROS 4 SEMANA OCT]])</f>
        <v>1</v>
      </c>
      <c r="CI2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19" t="s">
        <v>1703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SUM(Tabla5[[#This Row],[VENTA MABE 1 SEMANA NOV]:[VENTAS OTROS 1 SEMANA NOV]])</f>
        <v>1</v>
      </c>
      <c r="CS219">
        <f>IFERROR(VLOOKUP(Tabla5[[#This Row],[CLAVE]],[2]VENTAS!$F$2:$L$1501,2,0),0)</f>
        <v>0</v>
      </c>
      <c r="CT219">
        <f>IFERROR(VLOOKUP(Tabla5[[#This Row],[CLAVE]],[2]VENTAS!$F$2:$L$1501,3,0),0)</f>
        <v>0</v>
      </c>
      <c r="CU219">
        <f>IFERROR(VLOOKUP(Tabla5[[#This Row],[CLAVE]],[2]VENTAS!$F$2:$L$1501,4,0),0)</f>
        <v>0</v>
      </c>
      <c r="CV219">
        <f>IFERROR(VLOOKUP(Tabla5[[#This Row],[CLAVE]],[2]VENTAS!$F$2:$L$1501,5,0),0)</f>
        <v>0</v>
      </c>
      <c r="CW219">
        <f>IFERROR(VLOOKUP(Tabla5[[#This Row],[CLAVE]],[2]VENTAS!$F$2:$L$1501,6,0),0)</f>
        <v>0</v>
      </c>
      <c r="CX219">
        <f>IFERROR(VLOOKUP(Tabla5[[#This Row],[CLAVE]],[2]VENTAS!$F$2:$L$1501,7,0),0)</f>
        <v>0</v>
      </c>
      <c r="CY219">
        <f>IFERROR(VLOOKUP(Tabla5[[#This Row],[CLAVE]],[2]VENTAS!$F$2:$R$1501,13,0),0)</f>
        <v>0</v>
      </c>
      <c r="CZ219">
        <f>SUM(Tabla5[[#This Row],[VENTA MABE 2 SEMANA NOV]:[VENTAS OTROS 2 SEMANA NOV]])</f>
        <v>0</v>
      </c>
      <c r="DA219" s="46">
        <v>0</v>
      </c>
    </row>
    <row r="220" spans="1:105" hidden="1" x14ac:dyDescent="0.3">
      <c r="A220" t="str">
        <f>CONCATENATE(Tabla5[[#This Row],[TIENDA HMPV]],Tabla5[[#This Row],[LINEA]])</f>
        <v>1101 - TIENDA BARATODO IBARRALAVADO</v>
      </c>
      <c r="C220" s="55" t="s">
        <v>91</v>
      </c>
      <c r="D220" s="55" t="s">
        <v>95</v>
      </c>
      <c r="E220" s="55" t="s">
        <v>96</v>
      </c>
      <c r="F220" s="55" t="s">
        <v>1724</v>
      </c>
      <c r="G220" t="s">
        <v>28</v>
      </c>
      <c r="H220" s="42">
        <f>IFERROR(Tabla5[[#This Row],[VENTAS MABE]]/Tabla5[[#This Row],[CUOTA]],0)</f>
        <v>0</v>
      </c>
      <c r="I220">
        <v>0</v>
      </c>
      <c r="J220">
        <v>8</v>
      </c>
      <c r="K220">
        <v>0</v>
      </c>
      <c r="L220">
        <v>0</v>
      </c>
      <c r="M220">
        <v>0</v>
      </c>
      <c r="N220">
        <v>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V220" s="42">
        <v>0.72727272727272729</v>
      </c>
      <c r="W220" s="42">
        <f>IFERROR(Tabla5[[#This Row],[TOTAL VENTA 38 SEMANA]]/Tabla5[[#This Row],[VENTA ACUM 38]],0)</f>
        <v>0.72727272727272729</v>
      </c>
      <c r="X220" s="42" t="e">
        <f>VLOOKUP(Tabla5[[#This Row],[CLAVE]],[1]!QMI_5_SEMANA_SEP_22[[CLAVE]:[SHARE CADENA S2]],21,0)</f>
        <v>#REF!</v>
      </c>
      <c r="Y220" s="55" t="s">
        <v>734</v>
      </c>
      <c r="Z220" s="46">
        <f>+Tabla5[[#This Row],[VENTA ACUM 38]]+Tabla5[[#This Row],[venta total 39 acum]]</f>
        <v>16</v>
      </c>
      <c r="AA220" s="46">
        <v>0</v>
      </c>
      <c r="AB220" s="46">
        <v>8</v>
      </c>
      <c r="AC220" s="46">
        <v>11</v>
      </c>
      <c r="AD220" s="46">
        <v>5</v>
      </c>
      <c r="AE220" s="46">
        <v>4</v>
      </c>
      <c r="AF220" s="46">
        <v>5</v>
      </c>
      <c r="AG220" s="46">
        <v>7</v>
      </c>
      <c r="AH220" s="42">
        <f>IFERROR(Tabla5[[#This Row],[VENTAS MABE]]/Tabla5[[#This Row],[VENTAS INDURAMA]],0)</f>
        <v>0</v>
      </c>
      <c r="AI220" t="s">
        <v>1677</v>
      </c>
      <c r="AK220" s="42"/>
      <c r="AL220" t="s">
        <v>727</v>
      </c>
      <c r="AM220" s="55" t="s">
        <v>928</v>
      </c>
      <c r="AO220" s="55" t="s">
        <v>460</v>
      </c>
      <c r="AP220" t="e">
        <v>#N/A</v>
      </c>
      <c r="AQ220" s="55">
        <v>2</v>
      </c>
      <c r="AR220">
        <v>0</v>
      </c>
      <c r="AS220">
        <v>0</v>
      </c>
      <c r="AT220">
        <v>0</v>
      </c>
      <c r="AU220">
        <v>2</v>
      </c>
      <c r="AV220">
        <v>0</v>
      </c>
      <c r="AW220">
        <v>0</v>
      </c>
      <c r="AX220">
        <f>SUM(Tabla5[[#This Row],[VENTA MABE 1 SEMANA OCT]:[VENTAS OTROS 1 SEMANA OCT]])</f>
        <v>4</v>
      </c>
      <c r="AY220" s="46">
        <v>0</v>
      </c>
      <c r="AZ220" s="55">
        <v>3</v>
      </c>
      <c r="BA220">
        <v>0</v>
      </c>
      <c r="BB220">
        <v>0</v>
      </c>
      <c r="BC220">
        <v>0</v>
      </c>
      <c r="BD220">
        <v>2</v>
      </c>
      <c r="BE220">
        <v>0</v>
      </c>
      <c r="BF220">
        <v>0</v>
      </c>
      <c r="BG220">
        <f>SUM(Tabla5[[#This Row],[VENTA MABE 2 SEMANA OCT]:[VENTAS OTROS 2 SEMANA OCT]])</f>
        <v>5</v>
      </c>
      <c r="BH220" t="s">
        <v>785</v>
      </c>
      <c r="BI220" s="55" t="s">
        <v>91</v>
      </c>
      <c r="BJ220">
        <v>7.9999999999999956</v>
      </c>
      <c r="BK220" s="55">
        <v>0</v>
      </c>
      <c r="BL220">
        <v>0</v>
      </c>
      <c r="BM220">
        <v>2</v>
      </c>
      <c r="BN220">
        <v>1</v>
      </c>
      <c r="BO220">
        <v>0</v>
      </c>
      <c r="BP220">
        <v>0</v>
      </c>
      <c r="BQ220">
        <v>0</v>
      </c>
      <c r="BR220">
        <f>SUM(Tabla5[[#This Row],[VENTA MABE 3 SEMANA OCT]:[VENTAS OTROS 3 SEMANA OCT]])</f>
        <v>3</v>
      </c>
      <c r="BS220" s="42">
        <v>0.12</v>
      </c>
      <c r="BT220" s="55">
        <v>0</v>
      </c>
      <c r="BU220">
        <v>0</v>
      </c>
      <c r="BV220">
        <v>1</v>
      </c>
      <c r="BW220">
        <v>2</v>
      </c>
      <c r="BX220">
        <v>0</v>
      </c>
      <c r="BY220">
        <v>0</v>
      </c>
      <c r="BZ220">
        <v>0</v>
      </c>
      <c r="CA220">
        <f>SUM(Tabla5[[#This Row],[VENTA MABE 4 SEMANA OCT]:[VENTAS OTROS 4 SEMANA OCT]])</f>
        <v>3</v>
      </c>
      <c r="CE220" t="s">
        <v>1695</v>
      </c>
      <c r="CI22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220" t="s">
        <v>1701</v>
      </c>
      <c r="CK220">
        <v>6</v>
      </c>
      <c r="CL220">
        <v>0</v>
      </c>
      <c r="CM220">
        <v>0</v>
      </c>
      <c r="CN220">
        <v>1</v>
      </c>
      <c r="CO220">
        <v>1</v>
      </c>
      <c r="CP220">
        <v>0</v>
      </c>
      <c r="CQ220">
        <v>1</v>
      </c>
      <c r="CR220">
        <f>SUM(Tabla5[[#This Row],[VENTA MABE 1 SEMANA NOV]:[VENTAS OTROS 1 SEMANA NOV]])</f>
        <v>9</v>
      </c>
      <c r="CS220">
        <f>IFERROR(VLOOKUP(Tabla5[[#This Row],[CLAVE]],[2]VENTAS!$F$2:$L$1501,2,0),0)</f>
        <v>2</v>
      </c>
      <c r="CT220">
        <f>IFERROR(VLOOKUP(Tabla5[[#This Row],[CLAVE]],[2]VENTAS!$F$2:$L$1501,3,0),0)</f>
        <v>0</v>
      </c>
      <c r="CU220">
        <f>IFERROR(VLOOKUP(Tabla5[[#This Row],[CLAVE]],[2]VENTAS!$F$2:$L$1501,4,0),0)</f>
        <v>1</v>
      </c>
      <c r="CV220">
        <f>IFERROR(VLOOKUP(Tabla5[[#This Row],[CLAVE]],[2]VENTAS!$F$2:$L$1501,5,0),0)</f>
        <v>1</v>
      </c>
      <c r="CW220">
        <f>IFERROR(VLOOKUP(Tabla5[[#This Row],[CLAVE]],[2]VENTAS!$F$2:$L$1501,6,0),0)</f>
        <v>1</v>
      </c>
      <c r="CX220">
        <f>IFERROR(VLOOKUP(Tabla5[[#This Row],[CLAVE]],[2]VENTAS!$F$2:$L$1501,7,0),0)</f>
        <v>1</v>
      </c>
      <c r="CY220">
        <f>IFERROR(VLOOKUP(Tabla5[[#This Row],[CLAVE]],[2]VENTAS!$F$2:$R$1501,13,0),0)</f>
        <v>1</v>
      </c>
      <c r="CZ220">
        <f>SUM(Tabla5[[#This Row],[VENTA MABE 2 SEMANA NOV]:[VENTAS OTROS 2 SEMANA NOV]])</f>
        <v>7</v>
      </c>
      <c r="DA220" s="46">
        <v>0</v>
      </c>
    </row>
    <row r="221" spans="1:105" hidden="1" x14ac:dyDescent="0.3">
      <c r="A221" t="str">
        <f>CONCATENATE(Tabla5[[#This Row],[TIENDA HMPV]],Tabla5[[#This Row],[LINEA]])</f>
        <v>1101 - TIENDA BARATODO IBARRAREFRIGERACIÓN</v>
      </c>
      <c r="B221" t="s">
        <v>90</v>
      </c>
      <c r="C221" s="55" t="s">
        <v>91</v>
      </c>
      <c r="D221" s="55" t="s">
        <v>95</v>
      </c>
      <c r="E221" s="55" t="s">
        <v>96</v>
      </c>
      <c r="F221" s="55" t="s">
        <v>1724</v>
      </c>
      <c r="G221" t="s">
        <v>29</v>
      </c>
      <c r="H221" s="42">
        <f>IFERROR(Tabla5[[#This Row],[VENTAS MABE]]/Tabla5[[#This Row],[CUOTA]],0)</f>
        <v>1</v>
      </c>
      <c r="I221">
        <v>3</v>
      </c>
      <c r="J221">
        <v>3</v>
      </c>
      <c r="K221">
        <v>8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V221" s="42">
        <v>0.375</v>
      </c>
      <c r="W221" s="42">
        <f>IFERROR(Tabla5[[#This Row],[TOTAL VENTA 38 SEMANA]]/Tabla5[[#This Row],[VENTA ACUM 38]],0)</f>
        <v>0.375</v>
      </c>
      <c r="X221" s="42" t="e">
        <f>VLOOKUP(Tabla5[[#This Row],[CLAVE]],[1]!QMI_5_SEMANA_SEP_22[[CLAVE]:[SHARE CADENA S2]],21,0)</f>
        <v>#REF!</v>
      </c>
      <c r="Y221" s="55" t="s">
        <v>734</v>
      </c>
      <c r="Z221" s="46">
        <f>+Tabla5[[#This Row],[VENTA ACUM 38]]+Tabla5[[#This Row],[venta total 39 acum]]</f>
        <v>16</v>
      </c>
      <c r="AA221" s="46">
        <v>2</v>
      </c>
      <c r="AB221" s="46">
        <v>3</v>
      </c>
      <c r="AC221" s="46">
        <v>8</v>
      </c>
      <c r="AD221" s="46">
        <v>8</v>
      </c>
      <c r="AE221" s="46">
        <v>3</v>
      </c>
      <c r="AF221" s="46">
        <v>8</v>
      </c>
      <c r="AG221" s="46">
        <v>5</v>
      </c>
      <c r="AH221" s="42">
        <f>IFERROR(Tabla5[[#This Row],[VENTAS MABE]]/Tabla5[[#This Row],[VENTAS INDURAMA]],0)</f>
        <v>0.375</v>
      </c>
      <c r="AI221" t="s">
        <v>1677</v>
      </c>
      <c r="AK221" s="42"/>
      <c r="AL221" t="s">
        <v>727</v>
      </c>
      <c r="AM221" s="55" t="s">
        <v>928</v>
      </c>
      <c r="AN221">
        <v>45</v>
      </c>
      <c r="AO221" s="55" t="s">
        <v>460</v>
      </c>
      <c r="AP221">
        <v>5</v>
      </c>
      <c r="AQ221" s="55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f>SUM(Tabla5[[#This Row],[VENTA MABE 1 SEMANA OCT]:[VENTAS OTROS 1 SEMANA OCT]])</f>
        <v>2</v>
      </c>
      <c r="AY221" s="46">
        <v>1</v>
      </c>
      <c r="AZ221" s="55">
        <v>2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f>SUM(Tabla5[[#This Row],[VENTA MABE 2 SEMANA OCT]:[VENTAS OTROS 2 SEMANA OCT]])</f>
        <v>4</v>
      </c>
      <c r="BH221" t="s">
        <v>785</v>
      </c>
      <c r="BI221" s="55" t="s">
        <v>91</v>
      </c>
      <c r="BJ221">
        <v>7.9999999999999956</v>
      </c>
      <c r="BK221" s="55">
        <v>0</v>
      </c>
      <c r="BL221">
        <v>2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f>SUM(Tabla5[[#This Row],[VENTA MABE 3 SEMANA OCT]:[VENTAS OTROS 3 SEMANA OCT]])</f>
        <v>2</v>
      </c>
      <c r="BS221" s="42">
        <v>0.2</v>
      </c>
      <c r="BT221" s="55">
        <v>2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f>SUM(Tabla5[[#This Row],[VENTA MABE 4 SEMANA OCT]:[VENTAS OTROS 4 SEMANA OCT]])</f>
        <v>2</v>
      </c>
      <c r="CI2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221" s="66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SUM(Tabla5[[#This Row],[VENTA MABE 1 SEMANA NOV]:[VENTAS OTROS 1 SEMANA NOV]])</f>
        <v>0</v>
      </c>
      <c r="CS221">
        <f>IFERROR(VLOOKUP(Tabla5[[#This Row],[CLAVE]],[2]VENTAS!$F$2:$L$1501,2,0),0)</f>
        <v>1</v>
      </c>
      <c r="CT221">
        <f>IFERROR(VLOOKUP(Tabla5[[#This Row],[CLAVE]],[2]VENTAS!$F$2:$L$1501,3,0),0)</f>
        <v>1</v>
      </c>
      <c r="CU221">
        <f>IFERROR(VLOOKUP(Tabla5[[#This Row],[CLAVE]],[2]VENTAS!$F$2:$L$1501,4,0),0)</f>
        <v>0</v>
      </c>
      <c r="CV221">
        <f>IFERROR(VLOOKUP(Tabla5[[#This Row],[CLAVE]],[2]VENTAS!$F$2:$L$1501,5,0),0)</f>
        <v>0</v>
      </c>
      <c r="CW221">
        <f>IFERROR(VLOOKUP(Tabla5[[#This Row],[CLAVE]],[2]VENTAS!$F$2:$L$1501,6,0),0)</f>
        <v>0</v>
      </c>
      <c r="CX221">
        <f>IFERROR(VLOOKUP(Tabla5[[#This Row],[CLAVE]],[2]VENTAS!$F$2:$L$1501,7,0),0)</f>
        <v>0</v>
      </c>
      <c r="CY221">
        <f>IFERROR(VLOOKUP(Tabla5[[#This Row],[CLAVE]],[2]VENTAS!$F$2:$R$1501,13,0),0)</f>
        <v>0</v>
      </c>
      <c r="CZ221">
        <f>SUM(Tabla5[[#This Row],[VENTA MABE 2 SEMANA NOV]:[VENTAS OTROS 2 SEMANA NOV]])</f>
        <v>2</v>
      </c>
      <c r="DA221" s="46">
        <v>8</v>
      </c>
    </row>
    <row r="222" spans="1:105" hidden="1" x14ac:dyDescent="0.3">
      <c r="A222" t="str">
        <f>CONCATENATE(Tabla5[[#This Row],[TIENDA HMPV]],Tabla5[[#This Row],[LINEA]])</f>
        <v>531 - Créditos Económicos IbarraCOCINAS</v>
      </c>
      <c r="B222" t="s">
        <v>90</v>
      </c>
      <c r="C222" s="55" t="s">
        <v>91</v>
      </c>
      <c r="D222" s="55" t="s">
        <v>23</v>
      </c>
      <c r="E222" s="55" t="s">
        <v>920</v>
      </c>
      <c r="F222" s="55" t="s">
        <v>1724</v>
      </c>
      <c r="G222" t="s">
        <v>26</v>
      </c>
      <c r="H222" s="42">
        <f>IFERROR(Tabla5[[#This Row],[VENTAS MABE]]/Tabla5[[#This Row],[CUOTA]],0)</f>
        <v>0.66666666666666663</v>
      </c>
      <c r="I222">
        <v>3</v>
      </c>
      <c r="J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V222" s="42">
        <v>0.66666666666666663</v>
      </c>
      <c r="W222" s="42">
        <f>IFERROR(Tabla5[[#This Row],[TOTAL VENTA 38 SEMANA]]/Tabla5[[#This Row],[VENTA ACUM 38]],0)</f>
        <v>0.66666666666666663</v>
      </c>
      <c r="X222" s="42">
        <v>0</v>
      </c>
      <c r="Y222" s="55" t="s">
        <v>1678</v>
      </c>
      <c r="Z222" s="46">
        <f>+Tabla5[[#This Row],[VENTA ACUM 38]]+Tabla5[[#This Row],[venta total 39 acum]]</f>
        <v>3</v>
      </c>
      <c r="AA222" s="46">
        <v>1</v>
      </c>
      <c r="AB222" s="46">
        <v>2</v>
      </c>
      <c r="AC222" s="46">
        <v>3</v>
      </c>
      <c r="AD222" s="46"/>
      <c r="AE222" s="46"/>
      <c r="AF222" s="46"/>
      <c r="AG222" s="46">
        <v>1</v>
      </c>
      <c r="AH222" s="42">
        <f>IFERROR(Tabla5[[#This Row],[VENTAS MABE]]/Tabla5[[#This Row],[VENTAS INDURAMA]],0)</f>
        <v>0</v>
      </c>
      <c r="AI222" t="s">
        <v>1677</v>
      </c>
      <c r="AJ222">
        <v>0.2</v>
      </c>
      <c r="AK222" s="42">
        <v>0.28570000000000001</v>
      </c>
      <c r="AL222" t="s">
        <v>727</v>
      </c>
      <c r="AM222" s="55" t="s">
        <v>92</v>
      </c>
      <c r="AO222" s="55" t="s">
        <v>460</v>
      </c>
      <c r="AP222">
        <v>2</v>
      </c>
      <c r="AQ222" s="55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f>SUM(Tabla5[[#This Row],[VENTA MABE 1 SEMANA OCT]:[VENTAS OTROS 1 SEMANA OCT]])</f>
        <v>1</v>
      </c>
      <c r="AY222" s="46">
        <v>4.0027649769585247</v>
      </c>
      <c r="AZ222" s="55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f>SUM(Tabla5[[#This Row],[VENTA MABE 2 SEMANA OCT]:[VENTAS OTROS 2 SEMANA OCT]])</f>
        <v>1</v>
      </c>
      <c r="BH222" t="s">
        <v>885</v>
      </c>
      <c r="BI222" s="55" t="s">
        <v>91</v>
      </c>
      <c r="BJ222">
        <v>2.0000000000000009</v>
      </c>
      <c r="BK222" s="55">
        <v>2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f>SUM(Tabla5[[#This Row],[VENTA MABE 3 SEMANA OCT]:[VENTAS OTROS 3 SEMANA OCT]])</f>
        <v>4</v>
      </c>
      <c r="BS222" s="42">
        <v>0.45</v>
      </c>
      <c r="BT222" s="55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f>SUM(Tabla5[[#This Row],[VENTA MABE 4 SEMANA OCT]:[VENTAS OTROS 4 SEMANA OCT]])</f>
        <v>1</v>
      </c>
      <c r="CI2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222" s="66">
        <v>0</v>
      </c>
      <c r="CK222">
        <v>3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SUM(Tabla5[[#This Row],[VENTA MABE 1 SEMANA NOV]:[VENTAS OTROS 1 SEMANA NOV]])</f>
        <v>3</v>
      </c>
      <c r="CS222">
        <f>IFERROR(VLOOKUP(Tabla5[[#This Row],[CLAVE]],[2]VENTAS!$F$2:$L$1501,2,0),0)</f>
        <v>0</v>
      </c>
      <c r="CT222">
        <f>IFERROR(VLOOKUP(Tabla5[[#This Row],[CLAVE]],[2]VENTAS!$F$2:$L$1501,3,0),0)</f>
        <v>0</v>
      </c>
      <c r="CU222">
        <f>IFERROR(VLOOKUP(Tabla5[[#This Row],[CLAVE]],[2]VENTAS!$F$2:$L$1501,4,0),0)</f>
        <v>0</v>
      </c>
      <c r="CV222">
        <f>IFERROR(VLOOKUP(Tabla5[[#This Row],[CLAVE]],[2]VENTAS!$F$2:$L$1501,5,0),0)</f>
        <v>0</v>
      </c>
      <c r="CW222">
        <f>IFERROR(VLOOKUP(Tabla5[[#This Row],[CLAVE]],[2]VENTAS!$F$2:$L$1501,6,0),0)</f>
        <v>0</v>
      </c>
      <c r="CX222">
        <f>IFERROR(VLOOKUP(Tabla5[[#This Row],[CLAVE]],[2]VENTAS!$F$2:$L$1501,7,0),0)</f>
        <v>0</v>
      </c>
      <c r="CY222">
        <f>IFERROR(VLOOKUP(Tabla5[[#This Row],[CLAVE]],[2]VENTAS!$F$2:$R$1501,13,0),0)</f>
        <v>0</v>
      </c>
      <c r="CZ222">
        <f>SUM(Tabla5[[#This Row],[VENTA MABE 2 SEMANA NOV]:[VENTAS OTROS 2 SEMANA NOV]])</f>
        <v>0</v>
      </c>
      <c r="DA222" s="46">
        <v>10</v>
      </c>
    </row>
    <row r="223" spans="1:105" hidden="1" x14ac:dyDescent="0.3">
      <c r="A223" t="str">
        <f>CONCATENATE(Tabla5[[#This Row],[TIENDA HMPV]],Tabla5[[#This Row],[LINEA]])</f>
        <v>531 - Créditos Económicos IbarraLAVADO</v>
      </c>
      <c r="B223" t="s">
        <v>90</v>
      </c>
      <c r="C223" s="55" t="s">
        <v>91</v>
      </c>
      <c r="D223" s="55" t="s">
        <v>23</v>
      </c>
      <c r="E223" s="55" t="s">
        <v>920</v>
      </c>
      <c r="F223" s="55" t="s">
        <v>1724</v>
      </c>
      <c r="G223" t="s">
        <v>28</v>
      </c>
      <c r="H223" s="42">
        <f>IFERROR(Tabla5[[#This Row],[VENTAS MABE]]/Tabla5[[#This Row],[CUOTA]],0)</f>
        <v>0</v>
      </c>
      <c r="V223" s="42"/>
      <c r="W223" s="42">
        <f>IFERROR(Tabla5[[#This Row],[TOTAL VENTA 38 SEMANA]]/Tabla5[[#This Row],[VENTA ACUM 38]],0)</f>
        <v>0</v>
      </c>
      <c r="X223" s="42" t="e">
        <f>VLOOKUP(Tabla5[[#This Row],[CLAVE]],[1]!QMI_5_SEMANA_SEP_22[[CLAVE]:[SHARE CADENA S2]],21,0)</f>
        <v>#REF!</v>
      </c>
      <c r="Y223" s="55" t="s">
        <v>1678</v>
      </c>
      <c r="Z223" s="46">
        <f>+Tabla5[[#This Row],[VENTA ACUM 38]]+Tabla5[[#This Row],[venta total 39 acum]]</f>
        <v>0</v>
      </c>
      <c r="AA223" s="46"/>
      <c r="AB223" s="46"/>
      <c r="AC223" s="46"/>
      <c r="AD223" s="46"/>
      <c r="AE223" s="46"/>
      <c r="AF223" s="46"/>
      <c r="AG223" s="46"/>
      <c r="AH223" s="42">
        <f>IFERROR(Tabla5[[#This Row],[VENTAS MABE]]/Tabla5[[#This Row],[VENTAS INDURAMA]],0)</f>
        <v>0</v>
      </c>
      <c r="AI223" t="s">
        <v>1677</v>
      </c>
      <c r="AK223" s="42"/>
      <c r="AL223" t="s">
        <v>727</v>
      </c>
      <c r="AM223" s="55" t="s">
        <v>92</v>
      </c>
      <c r="AO223" s="55" t="s">
        <v>460</v>
      </c>
      <c r="AQ223" s="55"/>
      <c r="AX223">
        <f>SUM(Tabla5[[#This Row],[VENTA MABE 1 SEMANA OCT]:[VENTAS OTROS 1 SEMANA OCT]])</f>
        <v>0</v>
      </c>
      <c r="AY223" s="46"/>
      <c r="AZ223" s="55"/>
      <c r="BG223">
        <f>SUM(Tabla5[[#This Row],[VENTA MABE 2 SEMANA OCT]:[VENTAS OTROS 2 SEMANA OCT]])</f>
        <v>0</v>
      </c>
      <c r="BI223" s="55" t="s">
        <v>91</v>
      </c>
      <c r="BK223" s="55"/>
      <c r="BR223">
        <f>SUM(Tabla5[[#This Row],[VENTA MABE 3 SEMANA OCT]:[VENTAS OTROS 3 SEMANA OCT]])</f>
        <v>0</v>
      </c>
      <c r="BS223" s="42"/>
      <c r="BT223" s="55"/>
      <c r="CA223">
        <f>SUM(Tabla5[[#This Row],[VENTA MABE 4 SEMANA OCT]:[VENTAS OTROS 4 SEMANA OCT]])</f>
        <v>0</v>
      </c>
      <c r="CI2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23" s="66"/>
      <c r="CR223">
        <f>SUM(Tabla5[[#This Row],[VENTA MABE 1 SEMANA NOV]:[VENTAS OTROS 1 SEMANA NOV]])</f>
        <v>0</v>
      </c>
      <c r="CS223">
        <f>IFERROR(VLOOKUP(Tabla5[[#This Row],[CLAVE]],[2]VENTAS!$F$2:$L$1501,2,0),0)</f>
        <v>0</v>
      </c>
      <c r="CT223">
        <f>IFERROR(VLOOKUP(Tabla5[[#This Row],[CLAVE]],[2]VENTAS!$F$2:$L$1501,3,0),0)</f>
        <v>0</v>
      </c>
      <c r="CU223">
        <f>IFERROR(VLOOKUP(Tabla5[[#This Row],[CLAVE]],[2]VENTAS!$F$2:$L$1501,4,0),0)</f>
        <v>0</v>
      </c>
      <c r="CV223">
        <f>IFERROR(VLOOKUP(Tabla5[[#This Row],[CLAVE]],[2]VENTAS!$F$2:$L$1501,5,0),0)</f>
        <v>0</v>
      </c>
      <c r="CW223">
        <f>IFERROR(VLOOKUP(Tabla5[[#This Row],[CLAVE]],[2]VENTAS!$F$2:$L$1501,6,0),0)</f>
        <v>0</v>
      </c>
      <c r="CX223">
        <f>IFERROR(VLOOKUP(Tabla5[[#This Row],[CLAVE]],[2]VENTAS!$F$2:$L$1501,7,0),0)</f>
        <v>0</v>
      </c>
      <c r="CY223">
        <f>IFERROR(VLOOKUP(Tabla5[[#This Row],[CLAVE]],[2]VENTAS!$F$2:$R$1501,13,0),0)</f>
        <v>0</v>
      </c>
      <c r="CZ223">
        <f>SUM(Tabla5[[#This Row],[VENTA MABE 2 SEMANA NOV]:[VENTAS OTROS 2 SEMANA NOV]])</f>
        <v>0</v>
      </c>
      <c r="DA223" s="46">
        <v>1</v>
      </c>
    </row>
    <row r="224" spans="1:105" hidden="1" x14ac:dyDescent="0.3">
      <c r="A224" t="str">
        <f>CONCATENATE(Tabla5[[#This Row],[TIENDA HMPV]],Tabla5[[#This Row],[LINEA]])</f>
        <v>531 - Créditos Económicos IbarraREFRIGERACIÓN</v>
      </c>
      <c r="B224" t="s">
        <v>90</v>
      </c>
      <c r="C224" s="55" t="s">
        <v>91</v>
      </c>
      <c r="D224" s="55" t="s">
        <v>23</v>
      </c>
      <c r="E224" s="55" t="s">
        <v>920</v>
      </c>
      <c r="F224" s="55" t="s">
        <v>1724</v>
      </c>
      <c r="G224" t="s">
        <v>29</v>
      </c>
      <c r="H224" s="42">
        <f>IFERROR(Tabla5[[#This Row],[VENTAS MABE]]/Tabla5[[#This Row],[CUOTA]],0)</f>
        <v>2</v>
      </c>
      <c r="I224">
        <v>1</v>
      </c>
      <c r="J224">
        <v>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V224" s="42">
        <v>1</v>
      </c>
      <c r="W224" s="42">
        <f>IFERROR(Tabla5[[#This Row],[TOTAL VENTA 38 SEMANA]]/Tabla5[[#This Row],[VENTA ACUM 38]],0)</f>
        <v>1</v>
      </c>
      <c r="X224" s="42">
        <v>0</v>
      </c>
      <c r="Y224" s="55" t="s">
        <v>1678</v>
      </c>
      <c r="Z224" s="46">
        <f>+Tabla5[[#This Row],[VENTA ACUM 38]]+Tabla5[[#This Row],[venta total 39 acum]]</f>
        <v>2</v>
      </c>
      <c r="AA224" s="46">
        <v>1</v>
      </c>
      <c r="AB224" s="46">
        <v>2</v>
      </c>
      <c r="AC224" s="46">
        <v>2</v>
      </c>
      <c r="AD224" s="46"/>
      <c r="AE224" s="46"/>
      <c r="AF224" s="46"/>
      <c r="AG224" s="46">
        <v>1</v>
      </c>
      <c r="AH224" s="42">
        <f>IFERROR(Tabla5[[#This Row],[VENTAS MABE]]/Tabla5[[#This Row],[VENTAS INDURAMA]],0)</f>
        <v>0</v>
      </c>
      <c r="AI224" t="s">
        <v>1677</v>
      </c>
      <c r="AJ224">
        <v>0.25</v>
      </c>
      <c r="AK224" s="42">
        <v>0.4</v>
      </c>
      <c r="AL224" t="s">
        <v>727</v>
      </c>
      <c r="AM224" s="55" t="s">
        <v>92</v>
      </c>
      <c r="AO224" s="55" t="s">
        <v>460</v>
      </c>
      <c r="AP224">
        <v>1</v>
      </c>
      <c r="AQ224" s="55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f>SUM(Tabla5[[#This Row],[VENTA MABE 1 SEMANA OCT]:[VENTAS OTROS 1 SEMANA OCT]])</f>
        <v>1</v>
      </c>
      <c r="AY224" s="46">
        <v>4</v>
      </c>
      <c r="AZ224" s="55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f>SUM(Tabla5[[#This Row],[VENTA MABE 2 SEMANA OCT]:[VENTAS OTROS 2 SEMANA OCT]])</f>
        <v>0</v>
      </c>
      <c r="BH224" t="s">
        <v>885</v>
      </c>
      <c r="BI224" s="55" t="s">
        <v>91</v>
      </c>
      <c r="BJ224">
        <v>2.0000000000000009</v>
      </c>
      <c r="BK224" s="55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f>SUM(Tabla5[[#This Row],[VENTA MABE 3 SEMANA OCT]:[VENTAS OTROS 3 SEMANA OCT]])</f>
        <v>2</v>
      </c>
      <c r="BS224" s="42">
        <v>0.4</v>
      </c>
      <c r="BT224" s="55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f>SUM(Tabla5[[#This Row],[VENTA MABE 4 SEMANA OCT]:[VENTAS OTROS 4 SEMANA OCT]])</f>
        <v>0</v>
      </c>
      <c r="CI2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224" s="66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f>SUM(Tabla5[[#This Row],[VENTA MABE 1 SEMANA NOV]:[VENTAS OTROS 1 SEMANA NOV]])</f>
        <v>1</v>
      </c>
      <c r="CS224">
        <f>IFERROR(VLOOKUP(Tabla5[[#This Row],[CLAVE]],[2]VENTAS!$F$2:$L$1501,2,0),0)</f>
        <v>0</v>
      </c>
      <c r="CT224">
        <f>IFERROR(VLOOKUP(Tabla5[[#This Row],[CLAVE]],[2]VENTAS!$F$2:$L$1501,3,0),0)</f>
        <v>0</v>
      </c>
      <c r="CU224">
        <f>IFERROR(VLOOKUP(Tabla5[[#This Row],[CLAVE]],[2]VENTAS!$F$2:$L$1501,4,0),0)</f>
        <v>0</v>
      </c>
      <c r="CV224">
        <f>IFERROR(VLOOKUP(Tabla5[[#This Row],[CLAVE]],[2]VENTAS!$F$2:$L$1501,5,0),0)</f>
        <v>0</v>
      </c>
      <c r="CW224">
        <f>IFERROR(VLOOKUP(Tabla5[[#This Row],[CLAVE]],[2]VENTAS!$F$2:$L$1501,6,0),0)</f>
        <v>0</v>
      </c>
      <c r="CX224">
        <f>IFERROR(VLOOKUP(Tabla5[[#This Row],[CLAVE]],[2]VENTAS!$F$2:$L$1501,7,0),0)</f>
        <v>0</v>
      </c>
      <c r="CY224">
        <f>IFERROR(VLOOKUP(Tabla5[[#This Row],[CLAVE]],[2]VENTAS!$F$2:$R$1501,13,0),0)</f>
        <v>0</v>
      </c>
      <c r="CZ224">
        <f>SUM(Tabla5[[#This Row],[VENTA MABE 2 SEMANA NOV]:[VENTAS OTROS 2 SEMANA NOV]])</f>
        <v>0</v>
      </c>
      <c r="DA224" s="46">
        <v>8</v>
      </c>
    </row>
    <row r="225" spans="1:105" hidden="1" x14ac:dyDescent="0.3">
      <c r="A225" t="str">
        <f>CONCATENATE(Tabla5[[#This Row],[TIENDA HMPV]],Tabla5[[#This Row],[LINEA]])</f>
        <v>49 - IBARRA 3COCINAS</v>
      </c>
      <c r="B225" t="s">
        <v>90</v>
      </c>
      <c r="C225" s="55" t="s">
        <v>91</v>
      </c>
      <c r="D225" s="55" t="s">
        <v>30</v>
      </c>
      <c r="E225" s="55" t="s">
        <v>94</v>
      </c>
      <c r="F225" s="55" t="s">
        <v>1724</v>
      </c>
      <c r="G225" t="s">
        <v>26</v>
      </c>
      <c r="H225" s="42">
        <f>IFERROR(Tabla5[[#This Row],[VENTAS MABE]]/Tabla5[[#This Row],[CUOTA]],0)</f>
        <v>0.6</v>
      </c>
      <c r="I225">
        <v>5</v>
      </c>
      <c r="J225">
        <v>3</v>
      </c>
      <c r="K225">
        <v>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V225" s="42">
        <v>0.25</v>
      </c>
      <c r="W225" s="42">
        <f>IFERROR(Tabla5[[#This Row],[TOTAL VENTA 38 SEMANA]]/Tabla5[[#This Row],[VENTA ACUM 38]],0)</f>
        <v>0.25</v>
      </c>
      <c r="X225" s="42" t="e">
        <f>VLOOKUP(Tabla5[[#This Row],[CLAVE]],[1]!QMI_5_SEMANA_SEP_22[[CLAVE]:[SHARE CADENA S2]],21,0)</f>
        <v>#REF!</v>
      </c>
      <c r="Y225" s="55" t="s">
        <v>769</v>
      </c>
      <c r="Z225" s="46">
        <f>+Tabla5[[#This Row],[VENTA ACUM 38]]+Tabla5[[#This Row],[venta total 39 acum]]</f>
        <v>26</v>
      </c>
      <c r="AA225" s="46">
        <v>1</v>
      </c>
      <c r="AB225" s="46">
        <v>3</v>
      </c>
      <c r="AC225" s="46">
        <v>12</v>
      </c>
      <c r="AD225" s="46">
        <v>14</v>
      </c>
      <c r="AE225" s="46">
        <v>5</v>
      </c>
      <c r="AF225" s="46">
        <v>14</v>
      </c>
      <c r="AG225" s="46">
        <v>6</v>
      </c>
      <c r="AH225" s="42">
        <f>IFERROR(Tabla5[[#This Row],[VENTAS MABE]]/Tabla5[[#This Row],[VENTAS INDURAMA]],0)</f>
        <v>0.33333333333333331</v>
      </c>
      <c r="AI225" t="s">
        <v>1677</v>
      </c>
      <c r="AK225" s="42"/>
      <c r="AL225" t="s">
        <v>727</v>
      </c>
      <c r="AM225" s="55" t="s">
        <v>923</v>
      </c>
      <c r="AO225" s="55" t="s">
        <v>460</v>
      </c>
      <c r="AP225">
        <v>9</v>
      </c>
      <c r="AQ225" s="55">
        <v>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f>SUM(Tabla5[[#This Row],[VENTA MABE 1 SEMANA OCT]:[VENTAS OTROS 1 SEMANA OCT]])</f>
        <v>3</v>
      </c>
      <c r="AY225" s="46">
        <v>5.1947378818143406</v>
      </c>
      <c r="AZ225" s="55">
        <v>3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f>SUM(Tabla5[[#This Row],[VENTA MABE 2 SEMANA OCT]:[VENTAS OTROS 2 SEMANA OCT]])</f>
        <v>4</v>
      </c>
      <c r="BH225" t="s">
        <v>785</v>
      </c>
      <c r="BI225" s="55" t="s">
        <v>91</v>
      </c>
      <c r="BJ225">
        <v>12</v>
      </c>
      <c r="BK225" s="5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f>SUM(Tabla5[[#This Row],[VENTA MABE 3 SEMANA OCT]:[VENTAS OTROS 3 SEMANA OCT]])</f>
        <v>0</v>
      </c>
      <c r="BS225" s="42">
        <v>0.4</v>
      </c>
      <c r="BT225" s="55">
        <v>6</v>
      </c>
      <c r="BU225">
        <v>3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f>SUM(Tabla5[[#This Row],[VENTA MABE 4 SEMANA OCT]:[VENTAS OTROS 4 SEMANA OCT]])</f>
        <v>9</v>
      </c>
      <c r="CI2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225" t="s">
        <v>1703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SUM(Tabla5[[#This Row],[VENTA MABE 1 SEMANA NOV]:[VENTAS OTROS 1 SEMANA NOV]])</f>
        <v>0</v>
      </c>
      <c r="CS225">
        <f>IFERROR(VLOOKUP(Tabla5[[#This Row],[CLAVE]],[2]VENTAS!$F$2:$L$1501,2,0),0)</f>
        <v>3</v>
      </c>
      <c r="CT225">
        <f>IFERROR(VLOOKUP(Tabla5[[#This Row],[CLAVE]],[2]VENTAS!$F$2:$L$1501,3,0),0)</f>
        <v>4</v>
      </c>
      <c r="CU225">
        <f>IFERROR(VLOOKUP(Tabla5[[#This Row],[CLAVE]],[2]VENTAS!$F$2:$L$1501,4,0),0)</f>
        <v>0</v>
      </c>
      <c r="CV225">
        <f>IFERROR(VLOOKUP(Tabla5[[#This Row],[CLAVE]],[2]VENTAS!$F$2:$L$1501,5,0),0)</f>
        <v>0</v>
      </c>
      <c r="CW225">
        <f>IFERROR(VLOOKUP(Tabla5[[#This Row],[CLAVE]],[2]VENTAS!$F$2:$L$1501,6,0),0)</f>
        <v>0</v>
      </c>
      <c r="CX225">
        <f>IFERROR(VLOOKUP(Tabla5[[#This Row],[CLAVE]],[2]VENTAS!$F$2:$L$1501,7,0),0)</f>
        <v>0</v>
      </c>
      <c r="CY225">
        <f>IFERROR(VLOOKUP(Tabla5[[#This Row],[CLAVE]],[2]VENTAS!$F$2:$R$1501,13,0),0)</f>
        <v>0</v>
      </c>
      <c r="CZ225">
        <f>SUM(Tabla5[[#This Row],[VENTA MABE 2 SEMANA NOV]:[VENTAS OTROS 2 SEMANA NOV]])</f>
        <v>7</v>
      </c>
      <c r="DA225" s="46">
        <v>11.766787255237437</v>
      </c>
    </row>
    <row r="226" spans="1:105" hidden="1" x14ac:dyDescent="0.3">
      <c r="A226" t="str">
        <f>CONCATENATE(Tabla5[[#This Row],[TIENDA HMPV]],Tabla5[[#This Row],[LINEA]])</f>
        <v>49 - IBARRA 3GLOBALES</v>
      </c>
      <c r="B226" t="s">
        <v>90</v>
      </c>
      <c r="C226" s="55" t="s">
        <v>91</v>
      </c>
      <c r="D226" s="55" t="s">
        <v>30</v>
      </c>
      <c r="E226" s="55" t="s">
        <v>94</v>
      </c>
      <c r="F226" s="55" t="s">
        <v>1724</v>
      </c>
      <c r="G226" t="s">
        <v>27</v>
      </c>
      <c r="H226" s="42">
        <f>IFERROR(Tabla5[[#This Row],[VENTAS MABE]]/Tabla5[[#This Row],[CUOTA]],0)</f>
        <v>1</v>
      </c>
      <c r="I226">
        <v>2</v>
      </c>
      <c r="J226">
        <v>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V226" s="42">
        <v>1</v>
      </c>
      <c r="W226" s="42">
        <f>IFERROR(Tabla5[[#This Row],[TOTAL VENTA 38 SEMANA]]/Tabla5[[#This Row],[VENTA ACUM 38]],0)</f>
        <v>1</v>
      </c>
      <c r="X226" s="42" t="e">
        <f>VLOOKUP(Tabla5[[#This Row],[CLAVE]],[1]!QMI_5_SEMANA_SEP_22[[CLAVE]:[SHARE CADENA S2]],21,0)</f>
        <v>#REF!</v>
      </c>
      <c r="Y226" s="55" t="s">
        <v>769</v>
      </c>
      <c r="Z226" s="46">
        <f>+Tabla5[[#This Row],[VENTA ACUM 38]]+Tabla5[[#This Row],[venta total 39 acum]]</f>
        <v>4</v>
      </c>
      <c r="AA226" s="46">
        <v>1</v>
      </c>
      <c r="AB226" s="46">
        <v>2</v>
      </c>
      <c r="AC226" s="46">
        <v>2</v>
      </c>
      <c r="AD226" s="46">
        <v>2</v>
      </c>
      <c r="AE226" s="46">
        <v>2</v>
      </c>
      <c r="AF226" s="46">
        <v>2</v>
      </c>
      <c r="AG226" s="46">
        <v>3</v>
      </c>
      <c r="AH226" s="42">
        <f>IFERROR(Tabla5[[#This Row],[VENTAS MABE]]/Tabla5[[#This Row],[VENTAS INDURAMA]],0)</f>
        <v>0</v>
      </c>
      <c r="AI226" t="s">
        <v>1677</v>
      </c>
      <c r="AK226" s="42"/>
      <c r="AL226" t="s">
        <v>727</v>
      </c>
      <c r="AM226" s="55" t="s">
        <v>923</v>
      </c>
      <c r="AO226" s="55" t="s">
        <v>460</v>
      </c>
      <c r="AP226">
        <v>1</v>
      </c>
      <c r="AQ226" s="55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f>SUM(Tabla5[[#This Row],[VENTA MABE 1 SEMANA OCT]:[VENTAS OTROS 1 SEMANA OCT]])</f>
        <v>1</v>
      </c>
      <c r="AY226" s="46">
        <v>2</v>
      </c>
      <c r="AZ226" s="55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f>SUM(Tabla5[[#This Row],[VENTA MABE 2 SEMANA OCT]:[VENTAS OTROS 2 SEMANA OCT]])</f>
        <v>0</v>
      </c>
      <c r="BH226" t="s">
        <v>785</v>
      </c>
      <c r="BI226" s="55" t="s">
        <v>91</v>
      </c>
      <c r="BJ226">
        <v>12</v>
      </c>
      <c r="BK226" s="55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f>SUM(Tabla5[[#This Row],[VENTA MABE 3 SEMANA OCT]:[VENTAS OTROS 3 SEMANA OCT]])</f>
        <v>0</v>
      </c>
      <c r="BS226" s="42">
        <v>0</v>
      </c>
      <c r="BT226" s="55">
        <v>3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f>SUM(Tabla5[[#This Row],[VENTA MABE 4 SEMANA OCT]:[VENTAS OTROS 4 SEMANA OCT]])</f>
        <v>3</v>
      </c>
      <c r="CI2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26" t="s">
        <v>1703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SUM(Tabla5[[#This Row],[VENTA MABE 1 SEMANA NOV]:[VENTAS OTROS 1 SEMANA NOV]])</f>
        <v>0</v>
      </c>
      <c r="CS226">
        <f>IFERROR(VLOOKUP(Tabla5[[#This Row],[CLAVE]],[2]VENTAS!$F$2:$L$1501,2,0),0)</f>
        <v>1</v>
      </c>
      <c r="CT226">
        <f>IFERROR(VLOOKUP(Tabla5[[#This Row],[CLAVE]],[2]VENTAS!$F$2:$L$1501,3,0),0)</f>
        <v>0</v>
      </c>
      <c r="CU226">
        <f>IFERROR(VLOOKUP(Tabla5[[#This Row],[CLAVE]],[2]VENTAS!$F$2:$L$1501,4,0),0)</f>
        <v>0</v>
      </c>
      <c r="CV226">
        <f>IFERROR(VLOOKUP(Tabla5[[#This Row],[CLAVE]],[2]VENTAS!$F$2:$L$1501,5,0),0)</f>
        <v>0</v>
      </c>
      <c r="CW226">
        <f>IFERROR(VLOOKUP(Tabla5[[#This Row],[CLAVE]],[2]VENTAS!$F$2:$L$1501,6,0),0)</f>
        <v>0</v>
      </c>
      <c r="CX226">
        <f>IFERROR(VLOOKUP(Tabla5[[#This Row],[CLAVE]],[2]VENTAS!$F$2:$L$1501,7,0),0)</f>
        <v>0</v>
      </c>
      <c r="CY226">
        <f>IFERROR(VLOOKUP(Tabla5[[#This Row],[CLAVE]],[2]VENTAS!$F$2:$R$1501,13,0),0)</f>
        <v>0</v>
      </c>
      <c r="CZ226">
        <f>SUM(Tabla5[[#This Row],[VENTA MABE 2 SEMANA NOV]:[VENTAS OTROS 2 SEMANA NOV]])</f>
        <v>1</v>
      </c>
      <c r="DA226" s="46">
        <v>0.52950536493760636</v>
      </c>
    </row>
    <row r="227" spans="1:105" hidden="1" x14ac:dyDescent="0.3">
      <c r="A227" t="str">
        <f>CONCATENATE(Tabla5[[#This Row],[TIENDA HMPV]],Tabla5[[#This Row],[LINEA]])</f>
        <v>49 - IBARRA 3LAVADO</v>
      </c>
      <c r="B227" t="s">
        <v>90</v>
      </c>
      <c r="C227" s="55" t="s">
        <v>91</v>
      </c>
      <c r="D227" s="55" t="s">
        <v>30</v>
      </c>
      <c r="E227" s="55" t="s">
        <v>94</v>
      </c>
      <c r="F227" s="55" t="s">
        <v>1724</v>
      </c>
      <c r="G227" t="s">
        <v>28</v>
      </c>
      <c r="H227" s="42">
        <f>IFERROR(Tabla5[[#This Row],[VENTAS MABE]]/Tabla5[[#This Row],[CUOTA]],0)</f>
        <v>0</v>
      </c>
      <c r="I227">
        <v>1</v>
      </c>
      <c r="J227">
        <v>0</v>
      </c>
      <c r="K227">
        <v>0</v>
      </c>
      <c r="L227">
        <v>8</v>
      </c>
      <c r="M227">
        <v>0</v>
      </c>
      <c r="N227">
        <v>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V227" s="42">
        <v>0</v>
      </c>
      <c r="W227" s="42">
        <f>IFERROR(Tabla5[[#This Row],[TOTAL VENTA 38 SEMANA]]/Tabla5[[#This Row],[VENTA ACUM 38]],0)</f>
        <v>0</v>
      </c>
      <c r="X227" s="42" t="e">
        <f>VLOOKUP(Tabla5[[#This Row],[CLAVE]],[1]!QMI_5_SEMANA_SEP_22[[CLAVE]:[SHARE CADENA S2]],21,0)</f>
        <v>#REF!</v>
      </c>
      <c r="Y227" s="55" t="s">
        <v>769</v>
      </c>
      <c r="Z227" s="46">
        <f>+Tabla5[[#This Row],[VENTA ACUM 38]]+Tabla5[[#This Row],[venta total 39 acum]]</f>
        <v>18</v>
      </c>
      <c r="AA227" s="46">
        <v>0</v>
      </c>
      <c r="AB227" s="46">
        <v>0</v>
      </c>
      <c r="AC227" s="46">
        <v>8</v>
      </c>
      <c r="AD227" s="46">
        <v>10</v>
      </c>
      <c r="AE227" s="46">
        <v>2</v>
      </c>
      <c r="AF227" s="46">
        <v>10</v>
      </c>
      <c r="AG227" s="46">
        <v>2</v>
      </c>
      <c r="AH227" s="42">
        <f>IFERROR(Tabla5[[#This Row],[VENTAS MABE]]/Tabla5[[#This Row],[VENTAS INDURAMA]],0)</f>
        <v>0</v>
      </c>
      <c r="AI227" t="s">
        <v>1677</v>
      </c>
      <c r="AK227" s="42"/>
      <c r="AL227" t="s">
        <v>727</v>
      </c>
      <c r="AM227" s="55" t="s">
        <v>923</v>
      </c>
      <c r="AO227" s="55" t="s">
        <v>460</v>
      </c>
      <c r="AP227">
        <v>6</v>
      </c>
      <c r="AQ227" s="55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f>SUM(Tabla5[[#This Row],[VENTA MABE 1 SEMANA OCT]:[VENTAS OTROS 1 SEMANA OCT]])</f>
        <v>2</v>
      </c>
      <c r="AY227" s="46">
        <v>1</v>
      </c>
      <c r="AZ227" s="55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f>SUM(Tabla5[[#This Row],[VENTA MABE 2 SEMANA OCT]:[VENTAS OTROS 2 SEMANA OCT]])</f>
        <v>1</v>
      </c>
      <c r="BH227" t="s">
        <v>785</v>
      </c>
      <c r="BI227" s="55" t="s">
        <v>91</v>
      </c>
      <c r="BJ227">
        <v>12</v>
      </c>
      <c r="BK227" s="55">
        <v>0</v>
      </c>
      <c r="BL227">
        <v>0</v>
      </c>
      <c r="BM227">
        <v>2</v>
      </c>
      <c r="BN227">
        <v>0</v>
      </c>
      <c r="BO227">
        <v>0</v>
      </c>
      <c r="BP227">
        <v>0</v>
      </c>
      <c r="BQ227">
        <v>0</v>
      </c>
      <c r="BR227">
        <f>SUM(Tabla5[[#This Row],[VENTA MABE 3 SEMANA OCT]:[VENTAS OTROS 3 SEMANA OCT]])</f>
        <v>2</v>
      </c>
      <c r="BS227" s="42">
        <v>0.05</v>
      </c>
      <c r="BT227" s="55">
        <v>1</v>
      </c>
      <c r="BU227">
        <v>0</v>
      </c>
      <c r="BV227">
        <v>2</v>
      </c>
      <c r="BW227">
        <v>0</v>
      </c>
      <c r="BX227">
        <v>0</v>
      </c>
      <c r="BY227">
        <v>0</v>
      </c>
      <c r="BZ227">
        <v>0</v>
      </c>
      <c r="CA227">
        <f>SUM(Tabla5[[#This Row],[VENTA MABE 4 SEMANA OCT]:[VENTAS OTROS 4 SEMANA OCT]])</f>
        <v>3</v>
      </c>
      <c r="CB227" t="s">
        <v>1698</v>
      </c>
      <c r="CI22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227" t="s">
        <v>1701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SUM(Tabla5[[#This Row],[VENTA MABE 1 SEMANA NOV]:[VENTAS OTROS 1 SEMANA NOV]])</f>
        <v>0</v>
      </c>
      <c r="CS227">
        <f>IFERROR(VLOOKUP(Tabla5[[#This Row],[CLAVE]],[2]VENTAS!$F$2:$L$1501,2,0),0)</f>
        <v>0</v>
      </c>
      <c r="CT227">
        <f>IFERROR(VLOOKUP(Tabla5[[#This Row],[CLAVE]],[2]VENTAS!$F$2:$L$1501,3,0),0)</f>
        <v>0</v>
      </c>
      <c r="CU227">
        <f>IFERROR(VLOOKUP(Tabla5[[#This Row],[CLAVE]],[2]VENTAS!$F$2:$L$1501,4,0),0)</f>
        <v>0</v>
      </c>
      <c r="CV227">
        <f>IFERROR(VLOOKUP(Tabla5[[#This Row],[CLAVE]],[2]VENTAS!$F$2:$L$1501,5,0),0)</f>
        <v>1</v>
      </c>
      <c r="CW227">
        <f>IFERROR(VLOOKUP(Tabla5[[#This Row],[CLAVE]],[2]VENTAS!$F$2:$L$1501,6,0),0)</f>
        <v>3</v>
      </c>
      <c r="CX227">
        <f>IFERROR(VLOOKUP(Tabla5[[#This Row],[CLAVE]],[2]VENTAS!$F$2:$L$1501,7,0),0)</f>
        <v>0</v>
      </c>
      <c r="CY227">
        <f>IFERROR(VLOOKUP(Tabla5[[#This Row],[CLAVE]],[2]VENTAS!$F$2:$R$1501,13,0),0)</f>
        <v>0</v>
      </c>
      <c r="CZ227">
        <f>SUM(Tabla5[[#This Row],[VENTA MABE 2 SEMANA NOV]:[VENTAS OTROS 2 SEMANA NOV]])</f>
        <v>4</v>
      </c>
      <c r="DA227" s="46">
        <v>2</v>
      </c>
    </row>
    <row r="228" spans="1:105" hidden="1" x14ac:dyDescent="0.3">
      <c r="A228" t="str">
        <f>CONCATENATE(Tabla5[[#This Row],[TIENDA HMPV]],Tabla5[[#This Row],[LINEA]])</f>
        <v>49 - IBARRA 3REFRIGERACIÓN</v>
      </c>
      <c r="B228" t="s">
        <v>90</v>
      </c>
      <c r="C228" s="55" t="s">
        <v>91</v>
      </c>
      <c r="D228" s="55" t="s">
        <v>30</v>
      </c>
      <c r="E228" s="55" t="s">
        <v>94</v>
      </c>
      <c r="F228" s="55" t="s">
        <v>1724</v>
      </c>
      <c r="G228" t="s">
        <v>29</v>
      </c>
      <c r="H228" s="42">
        <f>IFERROR(Tabla5[[#This Row],[VENTAS MABE]]/Tabla5[[#This Row],[CUOTA]],0)</f>
        <v>2.5</v>
      </c>
      <c r="I228">
        <v>2</v>
      </c>
      <c r="J228">
        <v>5</v>
      </c>
      <c r="K228">
        <v>12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V228" s="42">
        <v>0.45454545454545453</v>
      </c>
      <c r="W228" s="42">
        <f>IFERROR(Tabla5[[#This Row],[TOTAL VENTA 38 SEMANA]]/Tabla5[[#This Row],[VENTA ACUM 38]],0)</f>
        <v>0.45454545454545453</v>
      </c>
      <c r="X228" s="42" t="e">
        <f>VLOOKUP(Tabla5[[#This Row],[CLAVE]],[1]!QMI_5_SEMANA_SEP_22[[CLAVE]:[SHARE CADENA S2]],21,0)</f>
        <v>#REF!</v>
      </c>
      <c r="Y228" s="55" t="s">
        <v>769</v>
      </c>
      <c r="Z228" s="46">
        <f>+Tabla5[[#This Row],[VENTA ACUM 38]]+Tabla5[[#This Row],[venta total 39 acum]]</f>
        <v>23</v>
      </c>
      <c r="AA228" s="46">
        <v>3</v>
      </c>
      <c r="AB228" s="46">
        <v>5</v>
      </c>
      <c r="AC228" s="46">
        <v>11</v>
      </c>
      <c r="AD228" s="46">
        <v>12</v>
      </c>
      <c r="AE228" s="46">
        <v>6</v>
      </c>
      <c r="AF228" s="46">
        <v>12</v>
      </c>
      <c r="AG228" s="46">
        <v>9</v>
      </c>
      <c r="AH228" s="42">
        <f>IFERROR(Tabla5[[#This Row],[VENTAS MABE]]/Tabla5[[#This Row],[VENTAS INDURAMA]],0)</f>
        <v>0.41666666666666669</v>
      </c>
      <c r="AI228" t="s">
        <v>1677</v>
      </c>
      <c r="AK228" s="42"/>
      <c r="AL228" t="s">
        <v>727</v>
      </c>
      <c r="AM228" s="55" t="s">
        <v>923</v>
      </c>
      <c r="AO228" s="55" t="s">
        <v>460</v>
      </c>
      <c r="AP228">
        <v>8</v>
      </c>
      <c r="AQ228" s="55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f>SUM(Tabla5[[#This Row],[VENTA MABE 1 SEMANA OCT]:[VENTAS OTROS 1 SEMANA OCT]])</f>
        <v>1</v>
      </c>
      <c r="AY228" s="46">
        <v>2</v>
      </c>
      <c r="AZ228" s="55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f>SUM(Tabla5[[#This Row],[VENTA MABE 2 SEMANA OCT]:[VENTAS OTROS 2 SEMANA OCT]])</f>
        <v>2</v>
      </c>
      <c r="BH228" t="s">
        <v>785</v>
      </c>
      <c r="BI228" s="55" t="s">
        <v>91</v>
      </c>
      <c r="BJ228">
        <v>12</v>
      </c>
      <c r="BK228" s="55">
        <v>0</v>
      </c>
      <c r="BL228">
        <v>2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f>SUM(Tabla5[[#This Row],[VENTA MABE 3 SEMANA OCT]:[VENTAS OTROS 3 SEMANA OCT]])</f>
        <v>2</v>
      </c>
      <c r="BS228" s="42">
        <v>0.28000000000000003</v>
      </c>
      <c r="BT228" s="55">
        <v>4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f>SUM(Tabla5[[#This Row],[VENTA MABE 4 SEMANA OCT]:[VENTAS OTROS 4 SEMANA OCT]])</f>
        <v>4</v>
      </c>
      <c r="CE228" t="s">
        <v>1695</v>
      </c>
      <c r="CI22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0.55555555555555558</v>
      </c>
      <c r="CJ228" t="s">
        <v>1701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SUM(Tabla5[[#This Row],[VENTA MABE 1 SEMANA NOV]:[VENTAS OTROS 1 SEMANA NOV]])</f>
        <v>0</v>
      </c>
      <c r="CS228">
        <f>IFERROR(VLOOKUP(Tabla5[[#This Row],[CLAVE]],[2]VENTAS!$F$2:$L$1501,2,0),0)</f>
        <v>3</v>
      </c>
      <c r="CT228">
        <f>IFERROR(VLOOKUP(Tabla5[[#This Row],[CLAVE]],[2]VENTAS!$F$2:$L$1501,3,0),0)</f>
        <v>1</v>
      </c>
      <c r="CU228">
        <f>IFERROR(VLOOKUP(Tabla5[[#This Row],[CLAVE]],[2]VENTAS!$F$2:$L$1501,4,0),0)</f>
        <v>0</v>
      </c>
      <c r="CV228">
        <f>IFERROR(VLOOKUP(Tabla5[[#This Row],[CLAVE]],[2]VENTAS!$F$2:$L$1501,5,0),0)</f>
        <v>0</v>
      </c>
      <c r="CW228">
        <f>IFERROR(VLOOKUP(Tabla5[[#This Row],[CLAVE]],[2]VENTAS!$F$2:$L$1501,6,0),0)</f>
        <v>1</v>
      </c>
      <c r="CX228">
        <f>IFERROR(VLOOKUP(Tabla5[[#This Row],[CLAVE]],[2]VENTAS!$F$2:$L$1501,7,0),0)</f>
        <v>0</v>
      </c>
      <c r="CY228">
        <f>IFERROR(VLOOKUP(Tabla5[[#This Row],[CLAVE]],[2]VENTAS!$F$2:$R$1501,13,0),0)</f>
        <v>0</v>
      </c>
      <c r="CZ228">
        <f>SUM(Tabla5[[#This Row],[VENTA MABE 2 SEMANA NOV]:[VENTAS OTROS 2 SEMANA NOV]])</f>
        <v>5</v>
      </c>
      <c r="DA228" s="46">
        <v>6</v>
      </c>
    </row>
    <row r="229" spans="1:105" hidden="1" x14ac:dyDescent="0.3">
      <c r="A229" t="str">
        <f>CONCATENATE(Tabla5[[#This Row],[TIENDA HMPV]],Tabla5[[#This Row],[LINEA]])</f>
        <v>5 - IBARRACOCINAS</v>
      </c>
      <c r="B229" t="s">
        <v>90</v>
      </c>
      <c r="C229" s="55" t="s">
        <v>91</v>
      </c>
      <c r="D229" s="55" t="s">
        <v>30</v>
      </c>
      <c r="E229" s="55" t="s">
        <v>93</v>
      </c>
      <c r="F229" s="55" t="s">
        <v>1724</v>
      </c>
      <c r="G229" t="s">
        <v>26</v>
      </c>
      <c r="H229" s="42">
        <f>IFERROR(Tabla5[[#This Row],[VENTAS MABE]]/Tabla5[[#This Row],[CUOTA]],0)</f>
        <v>0.4</v>
      </c>
      <c r="I229">
        <v>5</v>
      </c>
      <c r="J229">
        <v>2</v>
      </c>
      <c r="K229">
        <v>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V229" s="42">
        <v>0.33333333333333331</v>
      </c>
      <c r="W229" s="42">
        <f>IFERROR(Tabla5[[#This Row],[TOTAL VENTA 38 SEMANA]]/Tabla5[[#This Row],[VENTA ACUM 38]],0)</f>
        <v>0.33333333333333331</v>
      </c>
      <c r="X229" s="42" t="e">
        <f>VLOOKUP(Tabla5[[#This Row],[CLAVE]],[1]!QMI_5_SEMANA_SEP_22[[CLAVE]:[SHARE CADENA S2]],21,0)</f>
        <v>#REF!</v>
      </c>
      <c r="Y229" s="55" t="s">
        <v>769</v>
      </c>
      <c r="Z229" s="46">
        <f>+Tabla5[[#This Row],[VENTA ACUM 38]]+Tabla5[[#This Row],[venta total 39 acum]]</f>
        <v>12</v>
      </c>
      <c r="AA229" s="46">
        <v>2</v>
      </c>
      <c r="AB229" s="46">
        <v>2</v>
      </c>
      <c r="AC229" s="46">
        <v>6</v>
      </c>
      <c r="AD229" s="46">
        <v>6</v>
      </c>
      <c r="AE229" s="46">
        <v>2</v>
      </c>
      <c r="AF229" s="46">
        <v>6</v>
      </c>
      <c r="AG229" s="46">
        <v>4</v>
      </c>
      <c r="AH229" s="42">
        <f>IFERROR(Tabla5[[#This Row],[VENTAS MABE]]/Tabla5[[#This Row],[VENTAS INDURAMA]],0)</f>
        <v>0.25</v>
      </c>
      <c r="AI229" t="s">
        <v>1677</v>
      </c>
      <c r="AK229" s="42"/>
      <c r="AL229" t="s">
        <v>727</v>
      </c>
      <c r="AM229" s="55" t="s">
        <v>942</v>
      </c>
      <c r="AO229" s="55" t="s">
        <v>460</v>
      </c>
      <c r="AP229">
        <v>4</v>
      </c>
      <c r="AQ229" s="55">
        <v>1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f>SUM(Tabla5[[#This Row],[VENTA MABE 1 SEMANA OCT]:[VENTAS OTROS 1 SEMANA OCT]])</f>
        <v>2</v>
      </c>
      <c r="AY229" s="46">
        <v>4.7483038565925781</v>
      </c>
      <c r="AZ229" s="55">
        <v>1</v>
      </c>
      <c r="BA229">
        <v>2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f>SUM(Tabla5[[#This Row],[VENTA MABE 2 SEMANA OCT]:[VENTAS OTROS 2 SEMANA OCT]])</f>
        <v>4</v>
      </c>
      <c r="BH229" t="s">
        <v>885</v>
      </c>
      <c r="BI229" s="55" t="s">
        <v>91</v>
      </c>
      <c r="BJ229">
        <v>1.9999999999999982</v>
      </c>
      <c r="BK229" s="55">
        <v>0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f>SUM(Tabla5[[#This Row],[VENTA MABE 3 SEMANA OCT]:[VENTAS OTROS 3 SEMANA OCT]])</f>
        <v>1</v>
      </c>
      <c r="BS229" s="42">
        <v>0.4</v>
      </c>
      <c r="BT229" s="55">
        <v>4</v>
      </c>
      <c r="BU229">
        <v>4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f>SUM(Tabla5[[#This Row],[VENTA MABE 4 SEMANA OCT]:[VENTAS OTROS 4 SEMANA OCT]])</f>
        <v>8</v>
      </c>
      <c r="CE229" t="s">
        <v>1695</v>
      </c>
      <c r="CI22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229" t="s">
        <v>1701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SUM(Tabla5[[#This Row],[VENTA MABE 1 SEMANA NOV]:[VENTAS OTROS 1 SEMANA NOV]])</f>
        <v>0</v>
      </c>
      <c r="CS229">
        <f>IFERROR(VLOOKUP(Tabla5[[#This Row],[CLAVE]],[2]VENTAS!$F$2:$L$1501,2,0),0)</f>
        <v>2</v>
      </c>
      <c r="CT229">
        <f>IFERROR(VLOOKUP(Tabla5[[#This Row],[CLAVE]],[2]VENTAS!$F$2:$L$1501,3,0),0)</f>
        <v>1</v>
      </c>
      <c r="CU229">
        <f>IFERROR(VLOOKUP(Tabla5[[#This Row],[CLAVE]],[2]VENTAS!$F$2:$L$1501,4,0),0)</f>
        <v>0</v>
      </c>
      <c r="CV229">
        <f>IFERROR(VLOOKUP(Tabla5[[#This Row],[CLAVE]],[2]VENTAS!$F$2:$L$1501,5,0),0)</f>
        <v>0</v>
      </c>
      <c r="CW229">
        <f>IFERROR(VLOOKUP(Tabla5[[#This Row],[CLAVE]],[2]VENTAS!$F$2:$L$1501,6,0),0)</f>
        <v>0</v>
      </c>
      <c r="CX229">
        <f>IFERROR(VLOOKUP(Tabla5[[#This Row],[CLAVE]],[2]VENTAS!$F$2:$L$1501,7,0),0)</f>
        <v>0</v>
      </c>
      <c r="CY229">
        <f>IFERROR(VLOOKUP(Tabla5[[#This Row],[CLAVE]],[2]VENTAS!$F$2:$R$1501,13,0),0)</f>
        <v>0</v>
      </c>
      <c r="CZ229">
        <f>SUM(Tabla5[[#This Row],[VENTA MABE 2 SEMANA NOV]:[VENTAS OTROS 2 SEMANA NOV]])</f>
        <v>3</v>
      </c>
      <c r="DA229" s="46">
        <v>10.694373983148949</v>
      </c>
    </row>
    <row r="230" spans="1:105" hidden="1" x14ac:dyDescent="0.3">
      <c r="A230" t="str">
        <f>CONCATENATE(Tabla5[[#This Row],[TIENDA HMPV]],Tabla5[[#This Row],[LINEA]])</f>
        <v>5 - IBARRAGLOBALES</v>
      </c>
      <c r="B230" t="s">
        <v>90</v>
      </c>
      <c r="C230" s="55" t="s">
        <v>91</v>
      </c>
      <c r="D230" s="55" t="s">
        <v>30</v>
      </c>
      <c r="E230" s="55" t="s">
        <v>93</v>
      </c>
      <c r="F230" s="55" t="s">
        <v>1724</v>
      </c>
      <c r="G230" t="s">
        <v>27</v>
      </c>
      <c r="H230" s="42">
        <f>IFERROR(Tabla5[[#This Row],[VENTAS MABE]]/Tabla5[[#This Row],[CUOTA]],0)</f>
        <v>2</v>
      </c>
      <c r="I230">
        <v>1</v>
      </c>
      <c r="J230">
        <v>2</v>
      </c>
      <c r="K230">
        <v>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V230" s="42">
        <v>0.5</v>
      </c>
      <c r="W230" s="42">
        <f>IFERROR(Tabla5[[#This Row],[TOTAL VENTA 38 SEMANA]]/Tabla5[[#This Row],[VENTA ACUM 38]],0)</f>
        <v>0.5</v>
      </c>
      <c r="X230" s="42" t="e">
        <f>VLOOKUP(Tabla5[[#This Row],[CLAVE]],[1]!QMI_5_SEMANA_SEP_22[[CLAVE]:[SHARE CADENA S2]],21,0)</f>
        <v>#REF!</v>
      </c>
      <c r="Y230" s="55" t="s">
        <v>769</v>
      </c>
      <c r="Z230" s="46">
        <f>+Tabla5[[#This Row],[VENTA ACUM 38]]+Tabla5[[#This Row],[venta total 39 acum]]</f>
        <v>8</v>
      </c>
      <c r="AA230" s="46">
        <v>1</v>
      </c>
      <c r="AB230" s="46">
        <v>2</v>
      </c>
      <c r="AC230" s="46">
        <v>4</v>
      </c>
      <c r="AD230" s="46">
        <v>4</v>
      </c>
      <c r="AE230" s="46">
        <v>2</v>
      </c>
      <c r="AF230" s="46">
        <v>4</v>
      </c>
      <c r="AG230" s="46">
        <v>3</v>
      </c>
      <c r="AH230" s="42">
        <f>IFERROR(Tabla5[[#This Row],[VENTAS MABE]]/Tabla5[[#This Row],[VENTAS INDURAMA]],0)</f>
        <v>0.5</v>
      </c>
      <c r="AI230" t="s">
        <v>1677</v>
      </c>
      <c r="AK230" s="42"/>
      <c r="AL230" t="s">
        <v>727</v>
      </c>
      <c r="AM230" s="55" t="s">
        <v>942</v>
      </c>
      <c r="AO230" s="55" t="s">
        <v>460</v>
      </c>
      <c r="AP230">
        <v>3</v>
      </c>
      <c r="AQ230" s="55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f>SUM(Tabla5[[#This Row],[VENTA MABE 1 SEMANA OCT]:[VENTAS OTROS 1 SEMANA OCT]])</f>
        <v>1</v>
      </c>
      <c r="AY230" s="46">
        <v>1</v>
      </c>
      <c r="AZ230" s="55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f>SUM(Tabla5[[#This Row],[VENTA MABE 2 SEMANA OCT]:[VENTAS OTROS 2 SEMANA OCT]])</f>
        <v>0</v>
      </c>
      <c r="BH230" t="s">
        <v>885</v>
      </c>
      <c r="BI230" s="55" t="s">
        <v>91</v>
      </c>
      <c r="BJ230">
        <v>1.9999999999999982</v>
      </c>
      <c r="BK230" s="55">
        <v>0</v>
      </c>
      <c r="BL230">
        <v>2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f>SUM(Tabla5[[#This Row],[VENTA MABE 3 SEMANA OCT]:[VENTAS OTROS 3 SEMANA OCT]])</f>
        <v>2</v>
      </c>
      <c r="BS230" s="42">
        <v>0</v>
      </c>
      <c r="BT230" s="55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f>SUM(Tabla5[[#This Row],[VENTA MABE 4 SEMANA OCT]:[VENTAS OTROS 4 SEMANA OCT]])</f>
        <v>0</v>
      </c>
      <c r="CI2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230" t="s">
        <v>1702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SUM(Tabla5[[#This Row],[VENTA MABE 1 SEMANA NOV]:[VENTAS OTROS 1 SEMANA NOV]])</f>
        <v>1</v>
      </c>
      <c r="CS230">
        <f>IFERROR(VLOOKUP(Tabla5[[#This Row],[CLAVE]],[2]VENTAS!$F$2:$L$1501,2,0),0)</f>
        <v>0</v>
      </c>
      <c r="CT230">
        <f>IFERROR(VLOOKUP(Tabla5[[#This Row],[CLAVE]],[2]VENTAS!$F$2:$L$1501,3,0),0)</f>
        <v>1</v>
      </c>
      <c r="CU230">
        <f>IFERROR(VLOOKUP(Tabla5[[#This Row],[CLAVE]],[2]VENTAS!$F$2:$L$1501,4,0),0)</f>
        <v>0</v>
      </c>
      <c r="CV230">
        <f>IFERROR(VLOOKUP(Tabla5[[#This Row],[CLAVE]],[2]VENTAS!$F$2:$L$1501,5,0),0)</f>
        <v>0</v>
      </c>
      <c r="CW230">
        <f>IFERROR(VLOOKUP(Tabla5[[#This Row],[CLAVE]],[2]VENTAS!$F$2:$L$1501,6,0),0)</f>
        <v>0</v>
      </c>
      <c r="CX230">
        <f>IFERROR(VLOOKUP(Tabla5[[#This Row],[CLAVE]],[2]VENTAS!$F$2:$L$1501,7,0),0)</f>
        <v>0</v>
      </c>
      <c r="CY230">
        <f>IFERROR(VLOOKUP(Tabla5[[#This Row],[CLAVE]],[2]VENTAS!$F$2:$R$1501,13,0),0)</f>
        <v>0</v>
      </c>
      <c r="CZ230">
        <f>SUM(Tabla5[[#This Row],[VENTA MABE 2 SEMANA NOV]:[VENTAS OTROS 2 SEMANA NOV]])</f>
        <v>1</v>
      </c>
      <c r="DA230" s="46">
        <v>0.62626132870121354</v>
      </c>
    </row>
    <row r="231" spans="1:105" hidden="1" x14ac:dyDescent="0.3">
      <c r="A231" t="str">
        <f>CONCATENATE(Tabla5[[#This Row],[TIENDA HMPV]],Tabla5[[#This Row],[LINEA]])</f>
        <v>5 - IBARRALAVADO</v>
      </c>
      <c r="B231" t="s">
        <v>90</v>
      </c>
      <c r="C231" s="55" t="s">
        <v>91</v>
      </c>
      <c r="D231" s="55" t="s">
        <v>30</v>
      </c>
      <c r="E231" s="55" t="s">
        <v>93</v>
      </c>
      <c r="F231" s="55" t="s">
        <v>1724</v>
      </c>
      <c r="G231" t="s">
        <v>28</v>
      </c>
      <c r="H231" s="42">
        <f>IFERROR(Tabla5[[#This Row],[VENTAS MABE]]/Tabla5[[#This Row],[CUOTA]],0)</f>
        <v>1</v>
      </c>
      <c r="I231">
        <v>2</v>
      </c>
      <c r="J231">
        <v>2</v>
      </c>
      <c r="K231">
        <v>0</v>
      </c>
      <c r="L231">
        <v>6</v>
      </c>
      <c r="M231">
        <v>0</v>
      </c>
      <c r="N231">
        <v>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V231" s="42">
        <v>0.18181818181818182</v>
      </c>
      <c r="W231" s="42">
        <f>IFERROR(Tabla5[[#This Row],[TOTAL VENTA 38 SEMANA]]/Tabla5[[#This Row],[VENTA ACUM 38]],0)</f>
        <v>0.18181818181818182</v>
      </c>
      <c r="X231" s="42" t="e">
        <f>VLOOKUP(Tabla5[[#This Row],[CLAVE]],[1]!QMI_5_SEMANA_SEP_22[[CLAVE]:[SHARE CADENA S2]],21,0)</f>
        <v>#REF!</v>
      </c>
      <c r="Y231" s="55" t="s">
        <v>769</v>
      </c>
      <c r="Z231" s="46">
        <f>+Tabla5[[#This Row],[VENTA ACUM 38]]+Tabla5[[#This Row],[venta total 39 acum]]</f>
        <v>22</v>
      </c>
      <c r="AA231" s="46">
        <v>1</v>
      </c>
      <c r="AB231" s="46">
        <v>2</v>
      </c>
      <c r="AC231" s="46">
        <v>11</v>
      </c>
      <c r="AD231" s="46">
        <v>11</v>
      </c>
      <c r="AE231" s="46">
        <v>2</v>
      </c>
      <c r="AF231" s="46">
        <v>11</v>
      </c>
      <c r="AG231" s="46">
        <v>3</v>
      </c>
      <c r="AH231" s="42">
        <f>IFERROR(Tabla5[[#This Row],[VENTAS MABE]]/Tabla5[[#This Row],[VENTAS INDURAMA]],0)</f>
        <v>0</v>
      </c>
      <c r="AI231" t="s">
        <v>1677</v>
      </c>
      <c r="AK231" s="42"/>
      <c r="AL231" t="s">
        <v>727</v>
      </c>
      <c r="AM231" s="55" t="s">
        <v>942</v>
      </c>
      <c r="AO231" s="55" t="s">
        <v>460</v>
      </c>
      <c r="AP231">
        <v>5</v>
      </c>
      <c r="AQ231" s="55">
        <v>0</v>
      </c>
      <c r="AR231">
        <v>0</v>
      </c>
      <c r="AS231">
        <v>0</v>
      </c>
      <c r="AT231">
        <v>0</v>
      </c>
      <c r="AU231">
        <v>6</v>
      </c>
      <c r="AV231">
        <v>0</v>
      </c>
      <c r="AW231">
        <v>0</v>
      </c>
      <c r="AX231">
        <f>SUM(Tabla5[[#This Row],[VENTA MABE 1 SEMANA OCT]:[VENTAS OTROS 1 SEMANA OCT]])</f>
        <v>6</v>
      </c>
      <c r="AY231" s="46">
        <v>3.0236650485436893</v>
      </c>
      <c r="AZ231" s="55">
        <v>0</v>
      </c>
      <c r="BA231">
        <v>0</v>
      </c>
      <c r="BB231">
        <v>1</v>
      </c>
      <c r="BC231">
        <v>0</v>
      </c>
      <c r="BD231">
        <v>6</v>
      </c>
      <c r="BE231">
        <v>0</v>
      </c>
      <c r="BF231">
        <v>0</v>
      </c>
      <c r="BG231">
        <f>SUM(Tabla5[[#This Row],[VENTA MABE 2 SEMANA OCT]:[VENTAS OTROS 2 SEMANA OCT]])</f>
        <v>7</v>
      </c>
      <c r="BH231" t="s">
        <v>885</v>
      </c>
      <c r="BI231" s="55" t="s">
        <v>91</v>
      </c>
      <c r="BJ231">
        <v>1.9999999999999982</v>
      </c>
      <c r="BK231" s="55">
        <v>0</v>
      </c>
      <c r="BL231">
        <v>0</v>
      </c>
      <c r="BM231">
        <v>2</v>
      </c>
      <c r="BN231">
        <v>0</v>
      </c>
      <c r="BO231">
        <v>2</v>
      </c>
      <c r="BP231">
        <v>0</v>
      </c>
      <c r="BQ231">
        <v>0</v>
      </c>
      <c r="BR231">
        <f>SUM(Tabla5[[#This Row],[VENTA MABE 3 SEMANA OCT]:[VENTAS OTROS 3 SEMANA OCT]])</f>
        <v>4</v>
      </c>
      <c r="BS231" s="42">
        <v>0.05</v>
      </c>
      <c r="BT231" s="55">
        <v>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f>SUM(Tabla5[[#This Row],[VENTA MABE 4 SEMANA OCT]:[VENTAS OTROS 4 SEMANA OCT]])</f>
        <v>1</v>
      </c>
      <c r="CI2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5.5555555555555552E-2</v>
      </c>
      <c r="CJ231" s="66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SUM(Tabla5[[#This Row],[VENTA MABE 1 SEMANA NOV]:[VENTAS OTROS 1 SEMANA NOV]])</f>
        <v>0</v>
      </c>
      <c r="CS231">
        <f>IFERROR(VLOOKUP(Tabla5[[#This Row],[CLAVE]],[2]VENTAS!$F$2:$L$1501,2,0),0)</f>
        <v>0</v>
      </c>
      <c r="CT231">
        <f>IFERROR(VLOOKUP(Tabla5[[#This Row],[CLAVE]],[2]VENTAS!$F$2:$L$1501,3,0),0)</f>
        <v>0</v>
      </c>
      <c r="CU231">
        <f>IFERROR(VLOOKUP(Tabla5[[#This Row],[CLAVE]],[2]VENTAS!$F$2:$L$1501,4,0),0)</f>
        <v>1</v>
      </c>
      <c r="CV231">
        <f>IFERROR(VLOOKUP(Tabla5[[#This Row],[CLAVE]],[2]VENTAS!$F$2:$L$1501,5,0),0)</f>
        <v>0</v>
      </c>
      <c r="CW231">
        <f>IFERROR(VLOOKUP(Tabla5[[#This Row],[CLAVE]],[2]VENTAS!$F$2:$L$1501,6,0),0)</f>
        <v>0</v>
      </c>
      <c r="CX231">
        <f>IFERROR(VLOOKUP(Tabla5[[#This Row],[CLAVE]],[2]VENTAS!$F$2:$L$1501,7,0),0)</f>
        <v>0</v>
      </c>
      <c r="CY231">
        <f>IFERROR(VLOOKUP(Tabla5[[#This Row],[CLAVE]],[2]VENTAS!$F$2:$R$1501,13,0),0)</f>
        <v>0</v>
      </c>
      <c r="CZ231">
        <f>SUM(Tabla5[[#This Row],[VENTA MABE 2 SEMANA NOV]:[VENTAS OTROS 2 SEMANA NOV]])</f>
        <v>1</v>
      </c>
      <c r="DA231" s="46">
        <v>2.9695750298075283</v>
      </c>
    </row>
    <row r="232" spans="1:105" hidden="1" x14ac:dyDescent="0.3">
      <c r="A232" t="str">
        <f>CONCATENATE(Tabla5[[#This Row],[TIENDA HMPV]],Tabla5[[#This Row],[LINEA]])</f>
        <v>5 - IBARRAREFRIGERACIÓN</v>
      </c>
      <c r="B232" t="s">
        <v>90</v>
      </c>
      <c r="C232" s="55" t="s">
        <v>91</v>
      </c>
      <c r="D232" s="55" t="s">
        <v>30</v>
      </c>
      <c r="E232" s="55" t="s">
        <v>93</v>
      </c>
      <c r="F232" s="55" t="s">
        <v>1724</v>
      </c>
      <c r="G232" t="s">
        <v>29</v>
      </c>
      <c r="H232" s="42">
        <f>IFERROR(Tabla5[[#This Row],[VENTAS MABE]]/Tabla5[[#This Row],[CUOTA]],0)</f>
        <v>1</v>
      </c>
      <c r="I232">
        <v>2</v>
      </c>
      <c r="J232">
        <v>2</v>
      </c>
      <c r="K232">
        <v>4</v>
      </c>
      <c r="L232">
        <v>2</v>
      </c>
      <c r="M232">
        <v>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V232" s="42">
        <v>0.33333333333333331</v>
      </c>
      <c r="W232" s="42">
        <f>IFERROR(Tabla5[[#This Row],[TOTAL VENTA 38 SEMANA]]/Tabla5[[#This Row],[VENTA ACUM 38]],0)</f>
        <v>0.33333333333333331</v>
      </c>
      <c r="X232" s="42" t="e">
        <f>VLOOKUP(Tabla5[[#This Row],[CLAVE]],[1]!QMI_5_SEMANA_SEP_22[[CLAVE]:[SHARE CADENA S2]],21,0)</f>
        <v>#REF!</v>
      </c>
      <c r="Y232" s="55" t="s">
        <v>769</v>
      </c>
      <c r="Z232" s="46">
        <f>+Tabla5[[#This Row],[VENTA ACUM 38]]+Tabla5[[#This Row],[venta total 39 acum]]</f>
        <v>13</v>
      </c>
      <c r="AA232" s="46">
        <v>2</v>
      </c>
      <c r="AB232" s="46">
        <v>2</v>
      </c>
      <c r="AC232" s="46">
        <v>6</v>
      </c>
      <c r="AD232" s="46">
        <v>7</v>
      </c>
      <c r="AE232" s="46">
        <v>3</v>
      </c>
      <c r="AF232" s="46">
        <v>7</v>
      </c>
      <c r="AG232" s="46">
        <v>5</v>
      </c>
      <c r="AH232" s="42">
        <f>IFERROR(Tabla5[[#This Row],[VENTAS MABE]]/Tabla5[[#This Row],[VENTAS INDURAMA]],0)</f>
        <v>0.5</v>
      </c>
      <c r="AI232" t="s">
        <v>1677</v>
      </c>
      <c r="AK232" s="42"/>
      <c r="AL232" t="s">
        <v>727</v>
      </c>
      <c r="AM232" s="55" t="s">
        <v>942</v>
      </c>
      <c r="AO232" s="55" t="s">
        <v>460</v>
      </c>
      <c r="AP232">
        <v>3</v>
      </c>
      <c r="AQ232" s="55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f>SUM(Tabla5[[#This Row],[VENTA MABE 1 SEMANA OCT]:[VENTAS OTROS 1 SEMANA OCT]])</f>
        <v>0</v>
      </c>
      <c r="AY232" s="46">
        <v>2</v>
      </c>
      <c r="AZ232" s="55">
        <v>0</v>
      </c>
      <c r="BA232">
        <v>2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f>SUM(Tabla5[[#This Row],[VENTA MABE 2 SEMANA OCT]:[VENTAS OTROS 2 SEMANA OCT]])</f>
        <v>2</v>
      </c>
      <c r="BH232" t="s">
        <v>885</v>
      </c>
      <c r="BI232" s="55" t="s">
        <v>91</v>
      </c>
      <c r="BJ232">
        <v>1.9999999999999982</v>
      </c>
      <c r="BK232" s="55">
        <v>0</v>
      </c>
      <c r="BL232">
        <v>1</v>
      </c>
      <c r="BM232">
        <v>1</v>
      </c>
      <c r="BN232">
        <v>0</v>
      </c>
      <c r="BO232">
        <v>1</v>
      </c>
      <c r="BP232">
        <v>0</v>
      </c>
      <c r="BQ232">
        <v>0</v>
      </c>
      <c r="BR232">
        <f>SUM(Tabla5[[#This Row],[VENTA MABE 3 SEMANA OCT]:[VENTAS OTROS 3 SEMANA OCT]])</f>
        <v>3</v>
      </c>
      <c r="BS232" s="42">
        <v>0.28000000000000003</v>
      </c>
      <c r="BT232" s="55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f>SUM(Tabla5[[#This Row],[VENTA MABE 4 SEMANA OCT]:[VENTAS OTROS 4 SEMANA OCT]])</f>
        <v>0</v>
      </c>
      <c r="CI2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32" s="66">
        <v>0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SUM(Tabla5[[#This Row],[VENTA MABE 1 SEMANA NOV]:[VENTAS OTROS 1 SEMANA NOV]])</f>
        <v>2</v>
      </c>
      <c r="CS232">
        <f>IFERROR(VLOOKUP(Tabla5[[#This Row],[CLAVE]],[2]VENTAS!$F$2:$L$1501,2,0),0)</f>
        <v>1</v>
      </c>
      <c r="CT232">
        <f>IFERROR(VLOOKUP(Tabla5[[#This Row],[CLAVE]],[2]VENTAS!$F$2:$L$1501,3,0),0)</f>
        <v>1</v>
      </c>
      <c r="CU232">
        <f>IFERROR(VLOOKUP(Tabla5[[#This Row],[CLAVE]],[2]VENTAS!$F$2:$L$1501,4,0),0)</f>
        <v>0</v>
      </c>
      <c r="CV232">
        <f>IFERROR(VLOOKUP(Tabla5[[#This Row],[CLAVE]],[2]VENTAS!$F$2:$L$1501,5,0),0)</f>
        <v>0</v>
      </c>
      <c r="CW232">
        <f>IFERROR(VLOOKUP(Tabla5[[#This Row],[CLAVE]],[2]VENTAS!$F$2:$L$1501,6,0),0)</f>
        <v>0</v>
      </c>
      <c r="CX232">
        <f>IFERROR(VLOOKUP(Tabla5[[#This Row],[CLAVE]],[2]VENTAS!$F$2:$L$1501,7,0),0)</f>
        <v>0</v>
      </c>
      <c r="CY232">
        <f>IFERROR(VLOOKUP(Tabla5[[#This Row],[CLAVE]],[2]VENTAS!$F$2:$R$1501,13,0),0)</f>
        <v>0</v>
      </c>
      <c r="CZ232">
        <f>SUM(Tabla5[[#This Row],[VENTA MABE 2 SEMANA NOV]:[VENTAS OTROS 2 SEMANA NOV]])</f>
        <v>2</v>
      </c>
      <c r="DA232" s="46">
        <v>4</v>
      </c>
    </row>
    <row r="233" spans="1:105" hidden="1" x14ac:dyDescent="0.3">
      <c r="A233" t="str">
        <f>CONCATENATE(Tabla5[[#This Row],[TIENDA HMPV]],Tabla5[[#This Row],[LINEA]])</f>
        <v>74 - PLAZA SHOPPING IBARRACOCINAS</v>
      </c>
      <c r="B233" t="s">
        <v>90</v>
      </c>
      <c r="C233" s="55" t="s">
        <v>91</v>
      </c>
      <c r="D233" s="55" t="s">
        <v>79</v>
      </c>
      <c r="E233" s="55" t="s">
        <v>97</v>
      </c>
      <c r="F233" s="55" t="s">
        <v>1724</v>
      </c>
      <c r="G233" t="s">
        <v>26</v>
      </c>
      <c r="H233" s="42">
        <f>IFERROR(Tabla5[[#This Row],[VENTAS MABE]]/Tabla5[[#This Row],[CUOTA]],0)</f>
        <v>1.9</v>
      </c>
      <c r="I233">
        <v>10</v>
      </c>
      <c r="J233">
        <v>19</v>
      </c>
      <c r="K233">
        <v>9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V233" s="42">
        <v>0.76</v>
      </c>
      <c r="W233" s="42">
        <f>IFERROR(Tabla5[[#This Row],[TOTAL VENTA 38 SEMANA]]/Tabla5[[#This Row],[VENTA ACUM 38]],0)</f>
        <v>0.76</v>
      </c>
      <c r="X233" s="42" t="e">
        <f>VLOOKUP(Tabla5[[#This Row],[CLAVE]],[1]!QMI_5_SEMANA_SEP_22[[CLAVE]:[SHARE CADENA S2]],21,0)</f>
        <v>#REF!</v>
      </c>
      <c r="Y233" s="55" t="s">
        <v>734</v>
      </c>
      <c r="Z233" s="46">
        <f>+Tabla5[[#This Row],[VENTA ACUM 38]]+Tabla5[[#This Row],[venta total 39 acum]]</f>
        <v>31</v>
      </c>
      <c r="AA233" s="46">
        <v>6</v>
      </c>
      <c r="AB233" s="46">
        <v>19</v>
      </c>
      <c r="AC233" s="46">
        <v>25</v>
      </c>
      <c r="AD233" s="46">
        <v>6</v>
      </c>
      <c r="AE233" s="46">
        <v>1</v>
      </c>
      <c r="AF233" s="46">
        <v>6</v>
      </c>
      <c r="AG233" s="46">
        <v>7</v>
      </c>
      <c r="AH233" s="42">
        <f>IFERROR(Tabla5[[#This Row],[VENTAS MABE]]/Tabla5[[#This Row],[VENTAS INDURAMA]],0)</f>
        <v>2.1111111111111112</v>
      </c>
      <c r="AI233" t="s">
        <v>1677</v>
      </c>
      <c r="AK233" s="42"/>
      <c r="AL233" t="s">
        <v>845</v>
      </c>
      <c r="AM233" s="55" t="s">
        <v>922</v>
      </c>
      <c r="AO233" s="55" t="s">
        <v>460</v>
      </c>
      <c r="AP233">
        <v>8</v>
      </c>
      <c r="AQ233" s="55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f>SUM(Tabla5[[#This Row],[VENTA MABE 1 SEMANA OCT]:[VENTAS OTROS 1 SEMANA OCT]])</f>
        <v>1</v>
      </c>
      <c r="AY233" s="46">
        <v>8.5681818181818183</v>
      </c>
      <c r="AZ233" s="55">
        <v>3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f>SUM(Tabla5[[#This Row],[VENTA MABE 2 SEMANA OCT]:[VENTAS OTROS 2 SEMANA OCT]])</f>
        <v>3</v>
      </c>
      <c r="BH233" t="s">
        <v>785</v>
      </c>
      <c r="BI233" s="55" t="s">
        <v>91</v>
      </c>
      <c r="BJ233">
        <v>11.999999999999996</v>
      </c>
      <c r="BK233" s="55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f>SUM(Tabla5[[#This Row],[VENTA MABE 3 SEMANA OCT]:[VENTAS OTROS 3 SEMANA OCT]])</f>
        <v>1</v>
      </c>
      <c r="BS233" s="42">
        <v>0.5</v>
      </c>
      <c r="BT233" s="55">
        <v>4</v>
      </c>
      <c r="BU233">
        <v>2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f>SUM(Tabla5[[#This Row],[VENTA MABE 4 SEMANA OCT]:[VENTAS OTROS 4 SEMANA OCT]])</f>
        <v>7</v>
      </c>
      <c r="CI2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233" t="s">
        <v>1703</v>
      </c>
      <c r="CK233">
        <v>1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SUM(Tabla5[[#This Row],[VENTA MABE 1 SEMANA NOV]:[VENTAS OTROS 1 SEMANA NOV]])</f>
        <v>2</v>
      </c>
      <c r="CS233">
        <f>IFERROR(VLOOKUP(Tabla5[[#This Row],[CLAVE]],[2]VENTAS!$F$2:$L$1501,2,0),0)</f>
        <v>4</v>
      </c>
      <c r="CT233">
        <f>IFERROR(VLOOKUP(Tabla5[[#This Row],[CLAVE]],[2]VENTAS!$F$2:$L$1501,3,0),0)</f>
        <v>3</v>
      </c>
      <c r="CU233">
        <f>IFERROR(VLOOKUP(Tabla5[[#This Row],[CLAVE]],[2]VENTAS!$F$2:$L$1501,4,0),0)</f>
        <v>0</v>
      </c>
      <c r="CV233">
        <f>IFERROR(VLOOKUP(Tabla5[[#This Row],[CLAVE]],[2]VENTAS!$F$2:$L$1501,5,0),0)</f>
        <v>0</v>
      </c>
      <c r="CW233">
        <f>IFERROR(VLOOKUP(Tabla5[[#This Row],[CLAVE]],[2]VENTAS!$F$2:$L$1501,6,0),0)</f>
        <v>0</v>
      </c>
      <c r="CX233">
        <f>IFERROR(VLOOKUP(Tabla5[[#This Row],[CLAVE]],[2]VENTAS!$F$2:$L$1501,7,0),0)</f>
        <v>0</v>
      </c>
      <c r="CY233">
        <f>IFERROR(VLOOKUP(Tabla5[[#This Row],[CLAVE]],[2]VENTAS!$F$2:$R$1501,13,0),0)</f>
        <v>0</v>
      </c>
      <c r="CZ233">
        <f>SUM(Tabla5[[#This Row],[VENTA MABE 2 SEMANA NOV]:[VENTAS OTROS 2 SEMANA NOV]])</f>
        <v>7</v>
      </c>
      <c r="DA233" s="46">
        <v>14.727272727272727</v>
      </c>
    </row>
    <row r="234" spans="1:105" hidden="1" x14ac:dyDescent="0.3">
      <c r="A234" t="str">
        <f>CONCATENATE(Tabla5[[#This Row],[TIENDA HMPV]],Tabla5[[#This Row],[LINEA]])</f>
        <v>74 - PLAZA SHOPPING IBARRAEMPOTRE</v>
      </c>
      <c r="B234" t="s">
        <v>90</v>
      </c>
      <c r="C234" s="55" t="s">
        <v>91</v>
      </c>
      <c r="D234" s="55" t="s">
        <v>79</v>
      </c>
      <c r="E234" s="55" t="s">
        <v>97</v>
      </c>
      <c r="F234" s="55" t="s">
        <v>1724</v>
      </c>
      <c r="G234" t="s">
        <v>32</v>
      </c>
      <c r="H234" s="42">
        <f>IFERROR(Tabla5[[#This Row],[VENTAS MABE]]/Tabla5[[#This Row],[CUOTA]],0)</f>
        <v>0</v>
      </c>
      <c r="I234">
        <v>1</v>
      </c>
      <c r="J234">
        <v>0</v>
      </c>
      <c r="K234">
        <v>7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V234" s="42">
        <v>0</v>
      </c>
      <c r="W234" s="42">
        <f>IFERROR(Tabla5[[#This Row],[TOTAL VENTA 38 SEMANA]]/Tabla5[[#This Row],[VENTA ACUM 38]],0)</f>
        <v>0</v>
      </c>
      <c r="X234" s="42" t="e">
        <f>VLOOKUP(Tabla5[[#This Row],[CLAVE]],[1]!QMI_5_SEMANA_SEP_22[[CLAVE]:[SHARE CADENA S2]],21,0)</f>
        <v>#REF!</v>
      </c>
      <c r="Y234" s="55" t="s">
        <v>734</v>
      </c>
      <c r="Z234" s="46">
        <f>+Tabla5[[#This Row],[VENTA ACUM 38]]+Tabla5[[#This Row],[venta total 39 acum]]</f>
        <v>10</v>
      </c>
      <c r="AA234" s="46">
        <v>0</v>
      </c>
      <c r="AB234" s="46">
        <v>0</v>
      </c>
      <c r="AC234" s="46">
        <v>2</v>
      </c>
      <c r="AD234" s="46">
        <v>8</v>
      </c>
      <c r="AE234" s="46">
        <v>0</v>
      </c>
      <c r="AF234" s="46">
        <v>8</v>
      </c>
      <c r="AG234" s="46">
        <v>2</v>
      </c>
      <c r="AH234" s="42">
        <f>IFERROR(Tabla5[[#This Row],[VENTAS MABE]]/Tabla5[[#This Row],[VENTAS INDURAMA]],0)</f>
        <v>0</v>
      </c>
      <c r="AI234" t="s">
        <v>1677</v>
      </c>
      <c r="AK234" s="42"/>
      <c r="AL234" t="s">
        <v>845</v>
      </c>
      <c r="AM234" s="55" t="s">
        <v>922</v>
      </c>
      <c r="AO234" s="55" t="s">
        <v>460</v>
      </c>
      <c r="AP234">
        <v>2</v>
      </c>
      <c r="AQ234" s="55">
        <v>0</v>
      </c>
      <c r="AR234">
        <v>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f>SUM(Tabla5[[#This Row],[VENTA MABE 1 SEMANA OCT]:[VENTAS OTROS 1 SEMANA OCT]])</f>
        <v>2</v>
      </c>
      <c r="AY234" s="46">
        <v>1</v>
      </c>
      <c r="AZ234" s="55">
        <v>0</v>
      </c>
      <c r="BA234">
        <v>2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f>SUM(Tabla5[[#This Row],[VENTA MABE 2 SEMANA OCT]:[VENTAS OTROS 2 SEMANA OCT]])</f>
        <v>2</v>
      </c>
      <c r="BH234" t="s">
        <v>785</v>
      </c>
      <c r="BI234" s="55" t="s">
        <v>91</v>
      </c>
      <c r="BJ234">
        <v>11.999999999999996</v>
      </c>
      <c r="BK234" s="55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f>SUM(Tabla5[[#This Row],[VENTA MABE 3 SEMANA OCT]:[VENTAS OTROS 3 SEMANA OCT]])</f>
        <v>0</v>
      </c>
      <c r="BS234" s="42">
        <v>0.3</v>
      </c>
      <c r="BT234" s="55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f>SUM(Tabla5[[#This Row],[VENTA MABE 4 SEMANA OCT]:[VENTAS OTROS 4 SEMANA OCT]])</f>
        <v>1</v>
      </c>
      <c r="CI2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234" s="66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SUM(Tabla5[[#This Row],[VENTA MABE 1 SEMANA NOV]:[VENTAS OTROS 1 SEMANA NOV]])</f>
        <v>0</v>
      </c>
      <c r="CS234">
        <f>IFERROR(VLOOKUP(Tabla5[[#This Row],[CLAVE]],[2]VENTAS!$F$2:$L$1501,2,0),0)</f>
        <v>0</v>
      </c>
      <c r="CT234">
        <f>IFERROR(VLOOKUP(Tabla5[[#This Row],[CLAVE]],[2]VENTAS!$F$2:$L$1501,3,0),0)</f>
        <v>3</v>
      </c>
      <c r="CU234">
        <f>IFERROR(VLOOKUP(Tabla5[[#This Row],[CLAVE]],[2]VENTAS!$F$2:$L$1501,4,0),0)</f>
        <v>0</v>
      </c>
      <c r="CV234">
        <f>IFERROR(VLOOKUP(Tabla5[[#This Row],[CLAVE]],[2]VENTAS!$F$2:$L$1501,5,0),0)</f>
        <v>0</v>
      </c>
      <c r="CW234">
        <f>IFERROR(VLOOKUP(Tabla5[[#This Row],[CLAVE]],[2]VENTAS!$F$2:$L$1501,6,0),0)</f>
        <v>0</v>
      </c>
      <c r="CX234">
        <f>IFERROR(VLOOKUP(Tabla5[[#This Row],[CLAVE]],[2]VENTAS!$F$2:$L$1501,7,0),0)</f>
        <v>0</v>
      </c>
      <c r="CY234">
        <f>IFERROR(VLOOKUP(Tabla5[[#This Row],[CLAVE]],[2]VENTAS!$F$2:$R$1501,13,0),0)</f>
        <v>0</v>
      </c>
      <c r="CZ234">
        <f>SUM(Tabla5[[#This Row],[VENTA MABE 2 SEMANA NOV]:[VENTAS OTROS 2 SEMANA NOV]])</f>
        <v>3</v>
      </c>
      <c r="DA234" s="46">
        <v>0.98540145985401451</v>
      </c>
    </row>
    <row r="235" spans="1:105" hidden="1" x14ac:dyDescent="0.3">
      <c r="A235" t="str">
        <f>CONCATENATE(Tabla5[[#This Row],[TIENDA HMPV]],Tabla5[[#This Row],[LINEA]])</f>
        <v>74 - PLAZA SHOPPING IBARRAGLOBALES</v>
      </c>
      <c r="B235" t="s">
        <v>90</v>
      </c>
      <c r="C235" s="55" t="s">
        <v>91</v>
      </c>
      <c r="D235" s="55" t="s">
        <v>79</v>
      </c>
      <c r="E235" s="55" t="s">
        <v>97</v>
      </c>
      <c r="F235" s="55" t="s">
        <v>1724</v>
      </c>
      <c r="G235" t="s">
        <v>27</v>
      </c>
      <c r="H235" s="42">
        <f>IFERROR(Tabla5[[#This Row],[VENTAS MABE]]/Tabla5[[#This Row],[CUOTA]],0)</f>
        <v>1</v>
      </c>
      <c r="I235">
        <v>6</v>
      </c>
      <c r="J235">
        <v>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V235" s="42">
        <v>1</v>
      </c>
      <c r="W235" s="42">
        <f>IFERROR(Tabla5[[#This Row],[TOTAL VENTA 38 SEMANA]]/Tabla5[[#This Row],[VENTA ACUM 38]],0)</f>
        <v>1</v>
      </c>
      <c r="X235" s="42" t="e">
        <f>VLOOKUP(Tabla5[[#This Row],[CLAVE]],[1]!QMI_5_SEMANA_SEP_22[[CLAVE]:[SHARE CADENA S2]],21,0)</f>
        <v>#REF!</v>
      </c>
      <c r="Y235" s="55" t="s">
        <v>734</v>
      </c>
      <c r="Z235" s="46">
        <f>+Tabla5[[#This Row],[VENTA ACUM 38]]+Tabla5[[#This Row],[venta total 39 acum]]</f>
        <v>14</v>
      </c>
      <c r="AA235" s="46">
        <v>0</v>
      </c>
      <c r="AB235" s="46">
        <v>6</v>
      </c>
      <c r="AC235" s="46">
        <v>6</v>
      </c>
      <c r="AD235" s="46">
        <v>8</v>
      </c>
      <c r="AE235" s="46">
        <v>8</v>
      </c>
      <c r="AF235" s="46">
        <v>8</v>
      </c>
      <c r="AG235" s="46">
        <v>8</v>
      </c>
      <c r="AH235" s="42">
        <f>IFERROR(Tabla5[[#This Row],[VENTAS MABE]]/Tabla5[[#This Row],[VENTAS INDURAMA]],0)</f>
        <v>0</v>
      </c>
      <c r="AI235" t="s">
        <v>1677</v>
      </c>
      <c r="AK235" s="42"/>
      <c r="AL235" t="s">
        <v>845</v>
      </c>
      <c r="AM235" s="55" t="s">
        <v>922</v>
      </c>
      <c r="AO235" s="55" t="s">
        <v>460</v>
      </c>
      <c r="AP235">
        <v>0</v>
      </c>
      <c r="AQ235" s="5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f>SUM(Tabla5[[#This Row],[VENTA MABE 1 SEMANA OCT]:[VENTAS OTROS 1 SEMANA OCT]])</f>
        <v>1</v>
      </c>
      <c r="AY235" s="46">
        <v>6.3411552346570392</v>
      </c>
      <c r="AZ235" s="5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f>SUM(Tabla5[[#This Row],[VENTA MABE 2 SEMANA OCT]:[VENTAS OTROS 2 SEMANA OCT]])</f>
        <v>1</v>
      </c>
      <c r="BH235" t="s">
        <v>785</v>
      </c>
      <c r="BI235" s="55" t="s">
        <v>91</v>
      </c>
      <c r="BJ235">
        <v>11.999999999999996</v>
      </c>
      <c r="BK235" s="55">
        <v>2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f>SUM(Tabla5[[#This Row],[VENTA MABE 3 SEMANA OCT]:[VENTAS OTROS 3 SEMANA OCT]])</f>
        <v>3</v>
      </c>
      <c r="BS235" s="42">
        <v>0</v>
      </c>
      <c r="BT235" s="55">
        <v>4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f>SUM(Tabla5[[#This Row],[VENTA MABE 4 SEMANA OCT]:[VENTAS OTROS 4 SEMANA OCT]])</f>
        <v>4</v>
      </c>
      <c r="CI2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0.88888888888888884</v>
      </c>
      <c r="CJ235" t="s">
        <v>1703</v>
      </c>
      <c r="CK235">
        <v>2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SUM(Tabla5[[#This Row],[VENTA MABE 1 SEMANA NOV]:[VENTAS OTROS 1 SEMANA NOV]])</f>
        <v>2</v>
      </c>
      <c r="CS235">
        <f>IFERROR(VLOOKUP(Tabla5[[#This Row],[CLAVE]],[2]VENTAS!$F$2:$L$1501,2,0),0)</f>
        <v>3</v>
      </c>
      <c r="CT235">
        <f>IFERROR(VLOOKUP(Tabla5[[#This Row],[CLAVE]],[2]VENTAS!$F$2:$L$1501,3,0),0)</f>
        <v>2</v>
      </c>
      <c r="CU235">
        <f>IFERROR(VLOOKUP(Tabla5[[#This Row],[CLAVE]],[2]VENTAS!$F$2:$L$1501,4,0),0)</f>
        <v>0</v>
      </c>
      <c r="CV235">
        <f>IFERROR(VLOOKUP(Tabla5[[#This Row],[CLAVE]],[2]VENTAS!$F$2:$L$1501,5,0),0)</f>
        <v>0</v>
      </c>
      <c r="CW235">
        <f>IFERROR(VLOOKUP(Tabla5[[#This Row],[CLAVE]],[2]VENTAS!$F$2:$L$1501,6,0),0)</f>
        <v>0</v>
      </c>
      <c r="CX235">
        <f>IFERROR(VLOOKUP(Tabla5[[#This Row],[CLAVE]],[2]VENTAS!$F$2:$L$1501,7,0),0)</f>
        <v>0</v>
      </c>
      <c r="CY235">
        <f>IFERROR(VLOOKUP(Tabla5[[#This Row],[CLAVE]],[2]VENTAS!$F$2:$R$1501,13,0),0)</f>
        <v>0</v>
      </c>
      <c r="CZ235">
        <f>SUM(Tabla5[[#This Row],[VENTA MABE 2 SEMANA NOV]:[VENTAS OTROS 2 SEMANA NOV]])</f>
        <v>5</v>
      </c>
      <c r="DA235" s="46">
        <v>6.2587244283995176</v>
      </c>
    </row>
    <row r="236" spans="1:105" hidden="1" x14ac:dyDescent="0.3">
      <c r="A236" t="str">
        <f>CONCATENATE(Tabla5[[#This Row],[TIENDA HMPV]],Tabla5[[#This Row],[LINEA]])</f>
        <v>74 - PLAZA SHOPPING IBARRALAVADO</v>
      </c>
      <c r="B236" t="s">
        <v>90</v>
      </c>
      <c r="C236" s="55" t="s">
        <v>91</v>
      </c>
      <c r="D236" s="55" t="s">
        <v>79</v>
      </c>
      <c r="E236" s="55" t="s">
        <v>97</v>
      </c>
      <c r="F236" s="55" t="s">
        <v>1724</v>
      </c>
      <c r="G236" t="s">
        <v>28</v>
      </c>
      <c r="H236" s="42">
        <f>IFERROR(Tabla5[[#This Row],[VENTAS MABE]]/Tabla5[[#This Row],[CUOTA]],0)</f>
        <v>0.9</v>
      </c>
      <c r="I236">
        <v>10</v>
      </c>
      <c r="J236">
        <v>9</v>
      </c>
      <c r="K236">
        <v>0</v>
      </c>
      <c r="L236">
        <v>8</v>
      </c>
      <c r="M236">
        <v>8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V236" s="42">
        <v>0.45</v>
      </c>
      <c r="W236" s="42">
        <f>IFERROR(Tabla5[[#This Row],[TOTAL VENTA 38 SEMANA]]/Tabla5[[#This Row],[VENTA ACUM 38]],0)</f>
        <v>0.45</v>
      </c>
      <c r="X236" s="42" t="e">
        <f>VLOOKUP(Tabla5[[#This Row],[CLAVE]],[1]!QMI_5_SEMANA_SEP_22[[CLAVE]:[SHARE CADENA S2]],21,0)</f>
        <v>#REF!</v>
      </c>
      <c r="Y236" s="55" t="s">
        <v>734</v>
      </c>
      <c r="Z236" s="46">
        <f>+Tabla5[[#This Row],[VENTA ACUM 38]]+Tabla5[[#This Row],[venta total 39 acum]]</f>
        <v>28</v>
      </c>
      <c r="AA236" s="46">
        <v>2</v>
      </c>
      <c r="AB236" s="46">
        <v>9</v>
      </c>
      <c r="AC236" s="46">
        <v>20</v>
      </c>
      <c r="AD236" s="46">
        <v>8</v>
      </c>
      <c r="AE236" s="46">
        <v>4</v>
      </c>
      <c r="AF236" s="46">
        <v>8</v>
      </c>
      <c r="AG236" s="46">
        <v>6</v>
      </c>
      <c r="AH236" s="42">
        <f>IFERROR(Tabla5[[#This Row],[VENTAS MABE]]/Tabla5[[#This Row],[VENTAS INDURAMA]],0)</f>
        <v>0</v>
      </c>
      <c r="AI236" t="s">
        <v>1677</v>
      </c>
      <c r="AK236" s="42"/>
      <c r="AL236" t="s">
        <v>845</v>
      </c>
      <c r="AM236" s="55" t="s">
        <v>922</v>
      </c>
      <c r="AO236" s="55" t="s">
        <v>460</v>
      </c>
      <c r="AP236">
        <v>4</v>
      </c>
      <c r="AQ236" s="55">
        <v>3</v>
      </c>
      <c r="AR236">
        <v>0</v>
      </c>
      <c r="AS236">
        <v>1</v>
      </c>
      <c r="AT236">
        <v>2</v>
      </c>
      <c r="AU236">
        <v>0</v>
      </c>
      <c r="AV236">
        <v>0</v>
      </c>
      <c r="AW236">
        <v>0</v>
      </c>
      <c r="AX236">
        <f>SUM(Tabla5[[#This Row],[VENTA MABE 1 SEMANA OCT]:[VENTAS OTROS 1 SEMANA OCT]])</f>
        <v>6</v>
      </c>
      <c r="AY236" s="46">
        <v>7.727999999999998</v>
      </c>
      <c r="AZ236" s="55">
        <v>2</v>
      </c>
      <c r="BA236">
        <v>0</v>
      </c>
      <c r="BB236">
        <v>1</v>
      </c>
      <c r="BC236">
        <v>2</v>
      </c>
      <c r="BD236">
        <v>0</v>
      </c>
      <c r="BE236">
        <v>0</v>
      </c>
      <c r="BF236">
        <v>0</v>
      </c>
      <c r="BG236">
        <f>SUM(Tabla5[[#This Row],[VENTA MABE 2 SEMANA OCT]:[VENTAS OTROS 2 SEMANA OCT]])</f>
        <v>5</v>
      </c>
      <c r="BH236" t="s">
        <v>785</v>
      </c>
      <c r="BI236" s="55" t="s">
        <v>91</v>
      </c>
      <c r="BJ236">
        <v>11.999999999999996</v>
      </c>
      <c r="BK236" s="55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0</v>
      </c>
      <c r="BR236">
        <f>SUM(Tabla5[[#This Row],[VENTA MABE 3 SEMANA OCT]:[VENTAS OTROS 3 SEMANA OCT]])</f>
        <v>4</v>
      </c>
      <c r="BS236" s="42">
        <v>0.25</v>
      </c>
      <c r="BT236" s="55">
        <v>2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f>SUM(Tabla5[[#This Row],[VENTA MABE 4 SEMANA OCT]:[VENTAS OTROS 4 SEMANA OCT]])</f>
        <v>4</v>
      </c>
      <c r="CI2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0.36842105263157893</v>
      </c>
      <c r="CJ236" t="s">
        <v>1702</v>
      </c>
      <c r="CK236">
        <v>2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SUM(Tabla5[[#This Row],[VENTA MABE 1 SEMANA NOV]:[VENTAS OTROS 1 SEMANA NOV]])</f>
        <v>2</v>
      </c>
      <c r="CS236">
        <f>IFERROR(VLOOKUP(Tabla5[[#This Row],[CLAVE]],[2]VENTAS!$F$2:$L$1501,2,0),0)</f>
        <v>3</v>
      </c>
      <c r="CT236">
        <f>IFERROR(VLOOKUP(Tabla5[[#This Row],[CLAVE]],[2]VENTAS!$F$2:$L$1501,3,0),0)</f>
        <v>0</v>
      </c>
      <c r="CU236">
        <f>IFERROR(VLOOKUP(Tabla5[[#This Row],[CLAVE]],[2]VENTAS!$F$2:$L$1501,4,0),0)</f>
        <v>2</v>
      </c>
      <c r="CV236">
        <f>IFERROR(VLOOKUP(Tabla5[[#This Row],[CLAVE]],[2]VENTAS!$F$2:$L$1501,5,0),0)</f>
        <v>1</v>
      </c>
      <c r="CW236">
        <f>IFERROR(VLOOKUP(Tabla5[[#This Row],[CLAVE]],[2]VENTAS!$F$2:$L$1501,6,0),0)</f>
        <v>1</v>
      </c>
      <c r="CX236">
        <f>IFERROR(VLOOKUP(Tabla5[[#This Row],[CLAVE]],[2]VENTAS!$F$2:$L$1501,7,0),0)</f>
        <v>1</v>
      </c>
      <c r="CY236">
        <f>IFERROR(VLOOKUP(Tabla5[[#This Row],[CLAVE]],[2]VENTAS!$F$2:$R$1501,13,0),0)</f>
        <v>0</v>
      </c>
      <c r="CZ236">
        <f>SUM(Tabla5[[#This Row],[VENTA MABE 2 SEMANA NOV]:[VENTAS OTROS 2 SEMANA NOV]])</f>
        <v>8</v>
      </c>
      <c r="DA236" s="46">
        <v>15.415999999999999</v>
      </c>
    </row>
    <row r="237" spans="1:105" hidden="1" x14ac:dyDescent="0.3">
      <c r="A237" t="str">
        <f>CONCATENATE(Tabla5[[#This Row],[TIENDA HMPV]],Tabla5[[#This Row],[LINEA]])</f>
        <v>74 - PLAZA SHOPPING IBARRAREFRIGERACIÓN</v>
      </c>
      <c r="B237" t="s">
        <v>90</v>
      </c>
      <c r="C237" s="55" t="s">
        <v>91</v>
      </c>
      <c r="D237" s="55" t="s">
        <v>79</v>
      </c>
      <c r="E237" s="55" t="s">
        <v>97</v>
      </c>
      <c r="F237" s="55" t="s">
        <v>1724</v>
      </c>
      <c r="G237" t="s">
        <v>29</v>
      </c>
      <c r="H237" s="42">
        <f>IFERROR(Tabla5[[#This Row],[VENTAS MABE]]/Tabla5[[#This Row],[CUOTA]],0)</f>
        <v>0.8</v>
      </c>
      <c r="I237">
        <v>10</v>
      </c>
      <c r="J237">
        <v>8</v>
      </c>
      <c r="K237">
        <v>14</v>
      </c>
      <c r="L237">
        <v>2</v>
      </c>
      <c r="M237">
        <v>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V237" s="42">
        <v>0.44444444444444442</v>
      </c>
      <c r="W237" s="42">
        <f>IFERROR(Tabla5[[#This Row],[TOTAL VENTA 38 SEMANA]]/Tabla5[[#This Row],[VENTA ACUM 38]],0)</f>
        <v>0.44444444444444442</v>
      </c>
      <c r="X237" s="42" t="e">
        <f>VLOOKUP(Tabla5[[#This Row],[CLAVE]],[1]!QMI_5_SEMANA_SEP_22[[CLAVE]:[SHARE CADENA S2]],21,0)</f>
        <v>#REF!</v>
      </c>
      <c r="Y237" s="55" t="s">
        <v>734</v>
      </c>
      <c r="Z237" s="46">
        <f>+Tabla5[[#This Row],[VENTA ACUM 38]]+Tabla5[[#This Row],[venta total 39 acum]]</f>
        <v>21</v>
      </c>
      <c r="AA237" s="46">
        <v>2</v>
      </c>
      <c r="AB237" s="46">
        <v>8</v>
      </c>
      <c r="AC237" s="46">
        <v>18</v>
      </c>
      <c r="AD237" s="46">
        <v>3</v>
      </c>
      <c r="AE237" s="46">
        <v>3</v>
      </c>
      <c r="AF237" s="46">
        <v>3</v>
      </c>
      <c r="AG237" s="46">
        <v>5</v>
      </c>
      <c r="AH237" s="42">
        <f>IFERROR(Tabla5[[#This Row],[VENTAS MABE]]/Tabla5[[#This Row],[VENTAS INDURAMA]],0)</f>
        <v>0.5714285714285714</v>
      </c>
      <c r="AI237" t="s">
        <v>1677</v>
      </c>
      <c r="AK237" s="42"/>
      <c r="AL237" t="s">
        <v>845</v>
      </c>
      <c r="AM237" s="55" t="s">
        <v>922</v>
      </c>
      <c r="AO237" s="55" t="s">
        <v>460</v>
      </c>
      <c r="AP237">
        <v>5</v>
      </c>
      <c r="AQ237" s="55">
        <v>1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f>SUM(Tabla5[[#This Row],[VENTA MABE 1 SEMANA OCT]:[VENTAS OTROS 1 SEMANA OCT]])</f>
        <v>3</v>
      </c>
      <c r="AY237" s="46">
        <v>7.3588681849551421</v>
      </c>
      <c r="AZ237" s="55">
        <v>1</v>
      </c>
      <c r="BA237">
        <v>1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f>SUM(Tabla5[[#This Row],[VENTA MABE 2 SEMANA OCT]:[VENTAS OTROS 2 SEMANA OCT]])</f>
        <v>3</v>
      </c>
      <c r="BH237" t="s">
        <v>785</v>
      </c>
      <c r="BI237" s="55" t="s">
        <v>91</v>
      </c>
      <c r="BJ237">
        <v>11.999999999999996</v>
      </c>
      <c r="BK237" s="55">
        <v>2</v>
      </c>
      <c r="BL237">
        <v>2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f>SUM(Tabla5[[#This Row],[VENTA MABE 3 SEMANA OCT]:[VENTAS OTROS 3 SEMANA OCT]])</f>
        <v>4</v>
      </c>
      <c r="BS237" s="42">
        <v>0.4</v>
      </c>
      <c r="BT237" s="55">
        <v>6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f>SUM(Tabla5[[#This Row],[VENTA MABE 4 SEMANA OCT]:[VENTAS OTROS 4 SEMANA OCT]])</f>
        <v>7</v>
      </c>
      <c r="CE237" t="s">
        <v>1695</v>
      </c>
      <c r="CI23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0.58823529411764708</v>
      </c>
      <c r="CJ237" t="s">
        <v>1701</v>
      </c>
      <c r="CK237">
        <v>3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SUM(Tabla5[[#This Row],[VENTA MABE 1 SEMANA NOV]:[VENTAS OTROS 1 SEMANA NOV]])</f>
        <v>3</v>
      </c>
      <c r="CS237">
        <f>IFERROR(VLOOKUP(Tabla5[[#This Row],[CLAVE]],[2]VENTAS!$F$2:$L$1501,2,0),0)</f>
        <v>2</v>
      </c>
      <c r="CT237">
        <f>IFERROR(VLOOKUP(Tabla5[[#This Row],[CLAVE]],[2]VENTAS!$F$2:$L$1501,3,0),0)</f>
        <v>2</v>
      </c>
      <c r="CU237">
        <f>IFERROR(VLOOKUP(Tabla5[[#This Row],[CLAVE]],[2]VENTAS!$F$2:$L$1501,4,0),0)</f>
        <v>0</v>
      </c>
      <c r="CV237">
        <f>IFERROR(VLOOKUP(Tabla5[[#This Row],[CLAVE]],[2]VENTAS!$F$2:$L$1501,5,0),0)</f>
        <v>0</v>
      </c>
      <c r="CW237">
        <f>IFERROR(VLOOKUP(Tabla5[[#This Row],[CLAVE]],[2]VENTAS!$F$2:$L$1501,6,0),0)</f>
        <v>0</v>
      </c>
      <c r="CX237">
        <f>IFERROR(VLOOKUP(Tabla5[[#This Row],[CLAVE]],[2]VENTAS!$F$2:$L$1501,7,0),0)</f>
        <v>0</v>
      </c>
      <c r="CY237">
        <f>IFERROR(VLOOKUP(Tabla5[[#This Row],[CLAVE]],[2]VENTAS!$F$2:$R$1501,13,0),0)</f>
        <v>0</v>
      </c>
      <c r="CZ237">
        <f>SUM(Tabla5[[#This Row],[VENTA MABE 2 SEMANA NOV]:[VENTAS OTROS 2 SEMANA NOV]])</f>
        <v>4</v>
      </c>
      <c r="DA237" s="46">
        <v>10</v>
      </c>
    </row>
    <row r="238" spans="1:105" hidden="1" x14ac:dyDescent="0.3">
      <c r="A238" t="str">
        <f>CONCATENATE(Tabla5[[#This Row],[TIENDA HMPV]],Tabla5[[#This Row],[LINEA]])</f>
        <v>487 - CALIFORNIAAIRES</v>
      </c>
      <c r="B238" t="s">
        <v>104</v>
      </c>
      <c r="C238" s="55" t="s">
        <v>105</v>
      </c>
      <c r="D238" s="55" t="s">
        <v>23</v>
      </c>
      <c r="E238" s="55" t="s">
        <v>106</v>
      </c>
      <c r="F238" s="55" t="s">
        <v>1724</v>
      </c>
      <c r="G238" t="s">
        <v>25</v>
      </c>
      <c r="H238" s="42">
        <f>IFERROR(Tabla5[[#This Row],[VENTAS MABE]]/Tabla5[[#This Row],[CUOTA]],0)</f>
        <v>2.5</v>
      </c>
      <c r="I238">
        <v>2</v>
      </c>
      <c r="J238">
        <v>5</v>
      </c>
      <c r="K238">
        <v>1</v>
      </c>
      <c r="L238">
        <v>0</v>
      </c>
      <c r="M238">
        <v>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V238" s="42">
        <v>0.625</v>
      </c>
      <c r="W238" s="42">
        <f>IFERROR(Tabla5[[#This Row],[TOTAL VENTA 38 SEMANA]]/Tabla5[[#This Row],[VENTA ACUM 38]],0)</f>
        <v>0.625</v>
      </c>
      <c r="X238" s="42" t="e">
        <f>VLOOKUP(Tabla5[[#This Row],[CLAVE]],[1]!QMI_5_SEMANA_SEP_22[[CLAVE]:[SHARE CADENA S2]],21,0)</f>
        <v>#REF!</v>
      </c>
      <c r="Y238" s="55" t="s">
        <v>724</v>
      </c>
      <c r="Z238" s="46">
        <f>+Tabla5[[#This Row],[VENTA ACUM 38]]+Tabla5[[#This Row],[venta total 39 acum]]</f>
        <v>8</v>
      </c>
      <c r="AA238" s="46">
        <v>5</v>
      </c>
      <c r="AB238" s="46">
        <v>5</v>
      </c>
      <c r="AC238" s="46">
        <v>8</v>
      </c>
      <c r="AD238" s="46">
        <v>0</v>
      </c>
      <c r="AE238" s="46">
        <v>0</v>
      </c>
      <c r="AF238" s="46">
        <v>0</v>
      </c>
      <c r="AG238" s="46">
        <v>7</v>
      </c>
      <c r="AH238" s="42">
        <f>IFERROR(Tabla5[[#This Row],[VENTAS MABE]]/Tabla5[[#This Row],[VENTAS INDURAMA]],0)</f>
        <v>5</v>
      </c>
      <c r="AI238" t="s">
        <v>1675</v>
      </c>
      <c r="AK238" s="42">
        <v>0.28560000000000002</v>
      </c>
      <c r="AL238" t="s">
        <v>727</v>
      </c>
      <c r="AM238" s="55" t="s">
        <v>823</v>
      </c>
      <c r="AO238" s="55" t="s">
        <v>419</v>
      </c>
      <c r="AP238">
        <v>6</v>
      </c>
      <c r="AQ238" s="55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f>SUM(Tabla5[[#This Row],[VENTA MABE 1 SEMANA OCT]:[VENTAS OTROS 1 SEMANA OCT]])</f>
        <v>0</v>
      </c>
      <c r="AY238" s="46">
        <v>4.4444444444444446</v>
      </c>
      <c r="AZ238" s="55">
        <v>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f>SUM(Tabla5[[#This Row],[VENTA MABE 2 SEMANA OCT]:[VENTAS OTROS 2 SEMANA OCT]])</f>
        <v>2</v>
      </c>
      <c r="BH238" t="s">
        <v>798</v>
      </c>
      <c r="BI238" s="55" t="s">
        <v>105</v>
      </c>
      <c r="BJ238">
        <v>35.999999999999993</v>
      </c>
      <c r="BK238" s="55">
        <v>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f>SUM(Tabla5[[#This Row],[VENTA MABE 3 SEMANA OCT]:[VENTAS OTROS 3 SEMANA OCT]])</f>
        <v>2</v>
      </c>
      <c r="BS238" s="42">
        <v>0.22</v>
      </c>
      <c r="BT238" s="55">
        <v>3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f>SUM(Tabla5[[#This Row],[VENTA MABE 4 SEMANA OCT]:[VENTAS OTROS 4 SEMANA OCT]])</f>
        <v>3</v>
      </c>
      <c r="CB238" t="s">
        <v>1679</v>
      </c>
      <c r="CC238" t="s">
        <v>1679</v>
      </c>
      <c r="CD238" t="s">
        <v>1679</v>
      </c>
      <c r="CE238" t="s">
        <v>1679</v>
      </c>
      <c r="CF238" t="s">
        <v>1679</v>
      </c>
      <c r="CG238" t="s">
        <v>1679</v>
      </c>
      <c r="CH238" t="s">
        <v>1679</v>
      </c>
      <c r="CI2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38" t="s">
        <v>1703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SUM(Tabla5[[#This Row],[VENTA MABE 1 SEMANA NOV]:[VENTAS OTROS 1 SEMANA NOV]])</f>
        <v>1</v>
      </c>
      <c r="CS238">
        <f>IFERROR(VLOOKUP(Tabla5[[#This Row],[CLAVE]],[2]VENTAS!$F$2:$L$1501,2,0),0)</f>
        <v>4</v>
      </c>
      <c r="CT238">
        <f>IFERROR(VLOOKUP(Tabla5[[#This Row],[CLAVE]],[2]VENTAS!$F$2:$L$1501,3,0),0)</f>
        <v>0</v>
      </c>
      <c r="CU238">
        <f>IFERROR(VLOOKUP(Tabla5[[#This Row],[CLAVE]],[2]VENTAS!$F$2:$L$1501,4,0),0)</f>
        <v>0</v>
      </c>
      <c r="CV238">
        <f>IFERROR(VLOOKUP(Tabla5[[#This Row],[CLAVE]],[2]VENTAS!$F$2:$L$1501,5,0),0)</f>
        <v>0</v>
      </c>
      <c r="CW238">
        <f>IFERROR(VLOOKUP(Tabla5[[#This Row],[CLAVE]],[2]VENTAS!$F$2:$L$1501,6,0),0)</f>
        <v>0</v>
      </c>
      <c r="CX238">
        <f>IFERROR(VLOOKUP(Tabla5[[#This Row],[CLAVE]],[2]VENTAS!$F$2:$L$1501,7,0),0)</f>
        <v>0</v>
      </c>
      <c r="CY238">
        <f>IFERROR(VLOOKUP(Tabla5[[#This Row],[CLAVE]],[2]VENTAS!$F$2:$R$1501,13,0),0)</f>
        <v>0</v>
      </c>
      <c r="CZ238">
        <f>SUM(Tabla5[[#This Row],[VENTA MABE 2 SEMANA NOV]:[VENTAS OTROS 2 SEMANA NOV]])</f>
        <v>4</v>
      </c>
      <c r="DA238" s="46">
        <v>7.4074074074074083</v>
      </c>
    </row>
    <row r="239" spans="1:105" hidden="1" x14ac:dyDescent="0.3">
      <c r="A239" t="str">
        <f>CONCATENATE(Tabla5[[#This Row],[TIENDA HMPV]],Tabla5[[#This Row],[LINEA]])</f>
        <v>487 - CALIFORNIACOCINAS</v>
      </c>
      <c r="B239" t="s">
        <v>104</v>
      </c>
      <c r="C239" s="55" t="s">
        <v>105</v>
      </c>
      <c r="D239" s="55" t="s">
        <v>23</v>
      </c>
      <c r="E239" s="55" t="s">
        <v>106</v>
      </c>
      <c r="F239" s="55" t="s">
        <v>1724</v>
      </c>
      <c r="G239" t="s">
        <v>26</v>
      </c>
      <c r="H239" s="42">
        <f>IFERROR(Tabla5[[#This Row],[VENTAS MABE]]/Tabla5[[#This Row],[CUOTA]],0)</f>
        <v>0.67741935483870963</v>
      </c>
      <c r="I239">
        <v>31</v>
      </c>
      <c r="J239">
        <v>21</v>
      </c>
      <c r="K239">
        <v>24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V239" s="42">
        <v>0.51219512195121952</v>
      </c>
      <c r="W239" s="42">
        <f>IFERROR(Tabla5[[#This Row],[TOTAL VENTA 38 SEMANA]]/Tabla5[[#This Row],[VENTA ACUM 38]],0)</f>
        <v>0.51219512195121952</v>
      </c>
      <c r="X239" s="42" t="e">
        <f>VLOOKUP(Tabla5[[#This Row],[CLAVE]],[1]!QMI_5_SEMANA_SEP_22[[CLAVE]:[SHARE CADENA S2]],21,0)</f>
        <v>#REF!</v>
      </c>
      <c r="Y239" s="55" t="s">
        <v>724</v>
      </c>
      <c r="Z239" s="46">
        <f>+Tabla5[[#This Row],[VENTA ACUM 38]]+Tabla5[[#This Row],[venta total 39 acum]]</f>
        <v>67</v>
      </c>
      <c r="AA239" s="46">
        <v>19</v>
      </c>
      <c r="AB239" s="46">
        <v>21</v>
      </c>
      <c r="AC239" s="46">
        <v>41</v>
      </c>
      <c r="AD239" s="46">
        <v>26</v>
      </c>
      <c r="AE239" s="46">
        <v>9</v>
      </c>
      <c r="AF239" s="46">
        <v>26</v>
      </c>
      <c r="AG239" s="46">
        <v>44</v>
      </c>
      <c r="AH239" s="42">
        <f>IFERROR(Tabla5[[#This Row],[VENTAS MABE]]/Tabla5[[#This Row],[VENTAS INDURAMA]],0)</f>
        <v>0.875</v>
      </c>
      <c r="AI239" t="s">
        <v>1675</v>
      </c>
      <c r="AJ239">
        <v>0.48149999999999998</v>
      </c>
      <c r="AK239" s="42">
        <v>0.55259999999999998</v>
      </c>
      <c r="AL239" t="s">
        <v>727</v>
      </c>
      <c r="AM239" s="55" t="s">
        <v>823</v>
      </c>
      <c r="AO239" s="55" t="s">
        <v>419</v>
      </c>
      <c r="AP239">
        <v>38</v>
      </c>
      <c r="AQ239" s="55">
        <v>8</v>
      </c>
      <c r="AR239">
        <v>9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f>SUM(Tabla5[[#This Row],[VENTA MABE 1 SEMANA OCT]:[VENTAS OTROS 1 SEMANA OCT]])</f>
        <v>17</v>
      </c>
      <c r="AY239" s="46">
        <v>26.785894143438771</v>
      </c>
      <c r="AZ239" s="55">
        <v>9</v>
      </c>
      <c r="BA239">
        <v>9</v>
      </c>
      <c r="BB239">
        <v>0</v>
      </c>
      <c r="BC239">
        <v>2</v>
      </c>
      <c r="BD239">
        <v>0</v>
      </c>
      <c r="BE239">
        <v>0</v>
      </c>
      <c r="BF239">
        <v>0</v>
      </c>
      <c r="BG239">
        <f>SUM(Tabla5[[#This Row],[VENTA MABE 2 SEMANA OCT]:[VENTAS OTROS 2 SEMANA OCT]])</f>
        <v>20</v>
      </c>
      <c r="BH239" t="s">
        <v>798</v>
      </c>
      <c r="BI239" s="55" t="s">
        <v>105</v>
      </c>
      <c r="BJ239">
        <v>35.999999999999993</v>
      </c>
      <c r="BK239" s="55">
        <v>4</v>
      </c>
      <c r="BL239">
        <v>3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f>SUM(Tabla5[[#This Row],[VENTA MABE 3 SEMANA OCT]:[VENTAS OTROS 3 SEMANA OCT]])</f>
        <v>7</v>
      </c>
      <c r="BS239" s="42">
        <v>0.45</v>
      </c>
      <c r="BT239" s="55">
        <v>3</v>
      </c>
      <c r="BU239">
        <v>8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f>SUM(Tabla5[[#This Row],[VENTA MABE 4 SEMANA OCT]:[VENTAS OTROS 4 SEMANA OCT]])</f>
        <v>11</v>
      </c>
      <c r="CB239" t="s">
        <v>1679</v>
      </c>
      <c r="CC239" t="s">
        <v>1679</v>
      </c>
      <c r="CD239" t="s">
        <v>1679</v>
      </c>
      <c r="CE239" t="s">
        <v>1679</v>
      </c>
      <c r="CF239" t="s">
        <v>1679</v>
      </c>
      <c r="CG239" t="s">
        <v>1679</v>
      </c>
      <c r="CH239" t="s">
        <v>1679</v>
      </c>
      <c r="CI2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0.43636363636363634</v>
      </c>
      <c r="CJ239" t="s">
        <v>1703</v>
      </c>
      <c r="CK239">
        <v>6</v>
      </c>
      <c r="CL239">
        <v>7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SUM(Tabla5[[#This Row],[VENTA MABE 1 SEMANA NOV]:[VENTAS OTROS 1 SEMANA NOV]])</f>
        <v>13</v>
      </c>
      <c r="CS239">
        <f>IFERROR(VLOOKUP(Tabla5[[#This Row],[CLAVE]],[2]VENTAS!$F$2:$L$1501,2,0),0)</f>
        <v>3</v>
      </c>
      <c r="CT239">
        <f>IFERROR(VLOOKUP(Tabla5[[#This Row],[CLAVE]],[2]VENTAS!$F$2:$L$1501,3,0),0)</f>
        <v>9</v>
      </c>
      <c r="CU239">
        <f>IFERROR(VLOOKUP(Tabla5[[#This Row],[CLAVE]],[2]VENTAS!$F$2:$L$1501,4,0),0)</f>
        <v>0</v>
      </c>
      <c r="CV239">
        <f>IFERROR(VLOOKUP(Tabla5[[#This Row],[CLAVE]],[2]VENTAS!$F$2:$L$1501,5,0),0)</f>
        <v>0</v>
      </c>
      <c r="CW239">
        <f>IFERROR(VLOOKUP(Tabla5[[#This Row],[CLAVE]],[2]VENTAS!$F$2:$L$1501,6,0),0)</f>
        <v>0</v>
      </c>
      <c r="CX239">
        <f>IFERROR(VLOOKUP(Tabla5[[#This Row],[CLAVE]],[2]VENTAS!$F$2:$L$1501,7,0),0)</f>
        <v>0</v>
      </c>
      <c r="CY239">
        <f>IFERROR(VLOOKUP(Tabla5[[#This Row],[CLAVE]],[2]VENTAS!$F$2:$R$1501,13,0),0)</f>
        <v>0</v>
      </c>
      <c r="CZ239">
        <f>SUM(Tabla5[[#This Row],[VENTA MABE 2 SEMANA NOV]:[VENTAS OTROS 2 SEMANA NOV]])</f>
        <v>12</v>
      </c>
      <c r="DA239" s="46">
        <v>64</v>
      </c>
    </row>
    <row r="240" spans="1:105" hidden="1" x14ac:dyDescent="0.3">
      <c r="A240" t="str">
        <f>CONCATENATE(Tabla5[[#This Row],[TIENDA HMPV]],Tabla5[[#This Row],[LINEA]])</f>
        <v>487 - CALIFORNIAGLOBALES</v>
      </c>
      <c r="B240" t="s">
        <v>104</v>
      </c>
      <c r="C240" s="55" t="s">
        <v>105</v>
      </c>
      <c r="D240" s="55" t="s">
        <v>23</v>
      </c>
      <c r="E240" s="55" t="s">
        <v>106</v>
      </c>
      <c r="F240" s="55" t="s">
        <v>1724</v>
      </c>
      <c r="G240" t="s">
        <v>27</v>
      </c>
      <c r="H240" s="42">
        <f>IFERROR(Tabla5[[#This Row],[VENTAS MABE]]/Tabla5[[#This Row],[CUOTA]],0)</f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V240" s="42">
        <v>0</v>
      </c>
      <c r="W240" s="42">
        <f>IFERROR(Tabla5[[#This Row],[TOTAL VENTA 38 SEMANA]]/Tabla5[[#This Row],[VENTA ACUM 38]],0)</f>
        <v>0</v>
      </c>
      <c r="X240" s="42" t="e">
        <f>VLOOKUP(Tabla5[[#This Row],[CLAVE]],[1]!QMI_5_SEMANA_SEP_22[[CLAVE]:[SHARE CADENA S2]],21,0)</f>
        <v>#REF!</v>
      </c>
      <c r="Y240" s="55" t="s">
        <v>724</v>
      </c>
      <c r="Z240" s="46">
        <f>+Tabla5[[#This Row],[VENTA ACUM 38]]+Tabla5[[#This Row],[venta total 39 acum]]</f>
        <v>1</v>
      </c>
      <c r="AA240" s="46">
        <v>0</v>
      </c>
      <c r="AB240" s="46">
        <v>0</v>
      </c>
      <c r="AC240" s="46">
        <v>1</v>
      </c>
      <c r="AD240" s="46">
        <v>0</v>
      </c>
      <c r="AE240" s="46">
        <v>0</v>
      </c>
      <c r="AF240" s="46">
        <v>0</v>
      </c>
      <c r="AG240" s="46">
        <v>0</v>
      </c>
      <c r="AH240" s="42">
        <f>IFERROR(Tabla5[[#This Row],[VENTAS MABE]]/Tabla5[[#This Row],[VENTAS INDURAMA]],0)</f>
        <v>0</v>
      </c>
      <c r="AI240" t="s">
        <v>1675</v>
      </c>
      <c r="AK240" s="42"/>
      <c r="AL240" t="s">
        <v>727</v>
      </c>
      <c r="AM240" s="55" t="s">
        <v>823</v>
      </c>
      <c r="AO240" s="55" t="s">
        <v>419</v>
      </c>
      <c r="AP240">
        <v>0</v>
      </c>
      <c r="AQ240" s="55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f>SUM(Tabla5[[#This Row],[VENTA MABE 1 SEMANA OCT]:[VENTAS OTROS 1 SEMANA OCT]])</f>
        <v>0</v>
      </c>
      <c r="AY240" s="46">
        <v>0</v>
      </c>
      <c r="AZ240" s="55">
        <v>0</v>
      </c>
      <c r="BA240">
        <v>0</v>
      </c>
      <c r="BB240">
        <v>0</v>
      </c>
      <c r="BC240">
        <v>2</v>
      </c>
      <c r="BD240">
        <v>1</v>
      </c>
      <c r="BE240">
        <v>0</v>
      </c>
      <c r="BF240">
        <v>0</v>
      </c>
      <c r="BG240">
        <f>SUM(Tabla5[[#This Row],[VENTA MABE 2 SEMANA OCT]:[VENTAS OTROS 2 SEMANA OCT]])</f>
        <v>3</v>
      </c>
      <c r="BH240" t="s">
        <v>798</v>
      </c>
      <c r="BI240" s="55" t="s">
        <v>105</v>
      </c>
      <c r="BJ240">
        <v>35.999999999999993</v>
      </c>
      <c r="BK240" s="55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f>SUM(Tabla5[[#This Row],[VENTA MABE 3 SEMANA OCT]:[VENTAS OTROS 3 SEMANA OCT]])</f>
        <v>0</v>
      </c>
      <c r="BS240" s="42">
        <v>0</v>
      </c>
      <c r="BT240" s="55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f>SUM(Tabla5[[#This Row],[VENTA MABE 4 SEMANA OCT]:[VENTAS OTROS 4 SEMANA OCT]])</f>
        <v>0</v>
      </c>
      <c r="CB240" t="s">
        <v>1679</v>
      </c>
      <c r="CC240" t="s">
        <v>1679</v>
      </c>
      <c r="CD240" t="s">
        <v>1679</v>
      </c>
      <c r="CE240" t="s">
        <v>1679</v>
      </c>
      <c r="CF240" t="s">
        <v>1679</v>
      </c>
      <c r="CG240" t="s">
        <v>1679</v>
      </c>
      <c r="CH240" t="s">
        <v>1679</v>
      </c>
      <c r="CI2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40" s="66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SUM(Tabla5[[#This Row],[VENTA MABE 1 SEMANA NOV]:[VENTAS OTROS 1 SEMANA NOV]])</f>
        <v>0</v>
      </c>
      <c r="CS240">
        <f>IFERROR(VLOOKUP(Tabla5[[#This Row],[CLAVE]],[2]VENTAS!$F$2:$L$1501,2,0),0)</f>
        <v>0</v>
      </c>
      <c r="CT240">
        <f>IFERROR(VLOOKUP(Tabla5[[#This Row],[CLAVE]],[2]VENTAS!$F$2:$L$1501,3,0),0)</f>
        <v>0</v>
      </c>
      <c r="CU240">
        <f>IFERROR(VLOOKUP(Tabla5[[#This Row],[CLAVE]],[2]VENTAS!$F$2:$L$1501,4,0),0)</f>
        <v>0</v>
      </c>
      <c r="CV240">
        <f>IFERROR(VLOOKUP(Tabla5[[#This Row],[CLAVE]],[2]VENTAS!$F$2:$L$1501,5,0),0)</f>
        <v>0</v>
      </c>
      <c r="CW240">
        <f>IFERROR(VLOOKUP(Tabla5[[#This Row],[CLAVE]],[2]VENTAS!$F$2:$L$1501,6,0),0)</f>
        <v>0</v>
      </c>
      <c r="CX240">
        <f>IFERROR(VLOOKUP(Tabla5[[#This Row],[CLAVE]],[2]VENTAS!$F$2:$L$1501,7,0),0)</f>
        <v>0</v>
      </c>
      <c r="CY240">
        <f>IFERROR(VLOOKUP(Tabla5[[#This Row],[CLAVE]],[2]VENTAS!$F$2:$R$1501,13,0),0)</f>
        <v>0</v>
      </c>
      <c r="CZ240">
        <f>SUM(Tabla5[[#This Row],[VENTA MABE 2 SEMANA NOV]:[VENTAS OTROS 2 SEMANA NOV]])</f>
        <v>0</v>
      </c>
      <c r="DA240" s="46">
        <v>0</v>
      </c>
    </row>
    <row r="241" spans="1:105" hidden="1" x14ac:dyDescent="0.3">
      <c r="A241" t="str">
        <f>CONCATENATE(Tabla5[[#This Row],[TIENDA HMPV]],Tabla5[[#This Row],[LINEA]])</f>
        <v>487 - CALIFORNIALAVADO</v>
      </c>
      <c r="B241" t="s">
        <v>104</v>
      </c>
      <c r="C241" s="55" t="s">
        <v>105</v>
      </c>
      <c r="D241" s="55" t="s">
        <v>23</v>
      </c>
      <c r="E241" s="55" t="s">
        <v>106</v>
      </c>
      <c r="F241" s="55" t="s">
        <v>1724</v>
      </c>
      <c r="G241" t="s">
        <v>28</v>
      </c>
      <c r="H241" s="42">
        <f>IFERROR(Tabla5[[#This Row],[VENTAS MABE]]/Tabla5[[#This Row],[CUOTA]],0)</f>
        <v>0.33333333333333331</v>
      </c>
      <c r="I241">
        <v>6</v>
      </c>
      <c r="J241">
        <v>2</v>
      </c>
      <c r="K241">
        <v>0</v>
      </c>
      <c r="L241" s="44">
        <v>25</v>
      </c>
      <c r="M241">
        <v>12</v>
      </c>
      <c r="N241">
        <v>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V241" s="42">
        <v>5.8823529411764705E-2</v>
      </c>
      <c r="W241" s="42">
        <f>IFERROR(Tabla5[[#This Row],[TOTAL VENTA 38 SEMANA]]/Tabla5[[#This Row],[VENTA ACUM 38]],0)</f>
        <v>5.8823529411764705E-2</v>
      </c>
      <c r="X241" s="42" t="e">
        <f>VLOOKUP(Tabla5[[#This Row],[CLAVE]],[1]!QMI_5_SEMANA_SEP_22[[CLAVE]:[SHARE CADENA S2]],21,0)</f>
        <v>#REF!</v>
      </c>
      <c r="Y241" s="55" t="s">
        <v>724</v>
      </c>
      <c r="Z241" s="46">
        <f>+Tabla5[[#This Row],[VENTA ACUM 38]]+Tabla5[[#This Row],[venta total 39 acum]]</f>
        <v>43</v>
      </c>
      <c r="AA241" s="46">
        <v>2</v>
      </c>
      <c r="AB241" s="46">
        <v>2</v>
      </c>
      <c r="AC241" s="46">
        <v>34</v>
      </c>
      <c r="AD241" s="46">
        <v>9</v>
      </c>
      <c r="AE241" s="46">
        <v>0</v>
      </c>
      <c r="AF241" s="46">
        <v>9</v>
      </c>
      <c r="AG241" s="46">
        <v>14</v>
      </c>
      <c r="AH241" s="42">
        <f>IFERROR(Tabla5[[#This Row],[VENTAS MABE]]/Tabla5[[#This Row],[VENTAS INDURAMA]],0)</f>
        <v>0</v>
      </c>
      <c r="AI241" t="s">
        <v>1675</v>
      </c>
      <c r="AJ241">
        <v>4.65E-2</v>
      </c>
      <c r="AK241" s="42">
        <v>0.55259999999999998</v>
      </c>
      <c r="AL241" t="s">
        <v>727</v>
      </c>
      <c r="AM241" s="55" t="s">
        <v>823</v>
      </c>
      <c r="AO241" s="55" t="s">
        <v>419</v>
      </c>
      <c r="AP241">
        <v>34</v>
      </c>
      <c r="AQ241" s="55">
        <v>3</v>
      </c>
      <c r="AR241">
        <v>0</v>
      </c>
      <c r="AS241">
        <v>3</v>
      </c>
      <c r="AT241">
        <v>4</v>
      </c>
      <c r="AU241">
        <v>0</v>
      </c>
      <c r="AV241">
        <v>0</v>
      </c>
      <c r="AW241">
        <v>0</v>
      </c>
      <c r="AX241">
        <f>SUM(Tabla5[[#This Row],[VENTA MABE 1 SEMANA OCT]:[VENTAS OTROS 1 SEMANA OCT]])</f>
        <v>10</v>
      </c>
      <c r="AY241" s="46">
        <v>4.8536477654124717</v>
      </c>
      <c r="AZ241" s="55">
        <v>1</v>
      </c>
      <c r="BA241">
        <v>0</v>
      </c>
      <c r="BB241">
        <v>4</v>
      </c>
      <c r="BC241">
        <v>0</v>
      </c>
      <c r="BD241">
        <v>0</v>
      </c>
      <c r="BE241">
        <v>0</v>
      </c>
      <c r="BF241">
        <v>0</v>
      </c>
      <c r="BG241">
        <f>SUM(Tabla5[[#This Row],[VENTA MABE 2 SEMANA OCT]:[VENTAS OTROS 2 SEMANA OCT]])</f>
        <v>5</v>
      </c>
      <c r="BH241" t="s">
        <v>798</v>
      </c>
      <c r="BI241" s="55" t="s">
        <v>105</v>
      </c>
      <c r="BJ241">
        <v>35.999999999999993</v>
      </c>
      <c r="BK241" s="55">
        <v>0</v>
      </c>
      <c r="BL241">
        <v>0</v>
      </c>
      <c r="BM241">
        <v>3</v>
      </c>
      <c r="BN241">
        <v>3</v>
      </c>
      <c r="BO241">
        <v>1</v>
      </c>
      <c r="BP241">
        <v>0</v>
      </c>
      <c r="BQ241">
        <v>0</v>
      </c>
      <c r="BR241">
        <f>SUM(Tabla5[[#This Row],[VENTA MABE 3 SEMANA OCT]:[VENTAS OTROS 3 SEMANA OCT]])</f>
        <v>7</v>
      </c>
      <c r="BS241" s="42">
        <v>7.0000000000000007E-2</v>
      </c>
      <c r="BT241" s="55">
        <v>0</v>
      </c>
      <c r="BU241">
        <v>0</v>
      </c>
      <c r="BV241">
        <v>4</v>
      </c>
      <c r="BW241">
        <v>6</v>
      </c>
      <c r="BX241">
        <v>1</v>
      </c>
      <c r="BY241">
        <v>0</v>
      </c>
      <c r="BZ241">
        <v>0</v>
      </c>
      <c r="CA241">
        <f>SUM(Tabla5[[#This Row],[VENTA MABE 4 SEMANA OCT]:[VENTAS OTROS 4 SEMANA OCT]])</f>
        <v>11</v>
      </c>
      <c r="CG241" t="s">
        <v>1698</v>
      </c>
      <c r="CI24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0.12121212121212122</v>
      </c>
      <c r="CJ241" t="s">
        <v>1701</v>
      </c>
      <c r="CK241">
        <v>3</v>
      </c>
      <c r="CL241">
        <v>0</v>
      </c>
      <c r="CM241">
        <v>1</v>
      </c>
      <c r="CN241">
        <v>1</v>
      </c>
      <c r="CO241">
        <v>1</v>
      </c>
      <c r="CP241">
        <v>0</v>
      </c>
      <c r="CQ241">
        <v>0</v>
      </c>
      <c r="CR241">
        <f>SUM(Tabla5[[#This Row],[VENTA MABE 1 SEMANA NOV]:[VENTAS OTROS 1 SEMANA NOV]])</f>
        <v>6</v>
      </c>
      <c r="CS241">
        <f>IFERROR(VLOOKUP(Tabla5[[#This Row],[CLAVE]],[2]VENTAS!$F$2:$L$1501,2,0),0)</f>
        <v>4</v>
      </c>
      <c r="CT241">
        <f>IFERROR(VLOOKUP(Tabla5[[#This Row],[CLAVE]],[2]VENTAS!$F$2:$L$1501,3,0),0)</f>
        <v>0</v>
      </c>
      <c r="CU241">
        <f>IFERROR(VLOOKUP(Tabla5[[#This Row],[CLAVE]],[2]VENTAS!$F$2:$L$1501,4,0),0)</f>
        <v>3</v>
      </c>
      <c r="CV241">
        <f>IFERROR(VLOOKUP(Tabla5[[#This Row],[CLAVE]],[2]VENTAS!$F$2:$L$1501,5,0),0)</f>
        <v>4</v>
      </c>
      <c r="CW241">
        <f>IFERROR(VLOOKUP(Tabla5[[#This Row],[CLAVE]],[2]VENTAS!$F$2:$L$1501,6,0),0)</f>
        <v>1</v>
      </c>
      <c r="CX241">
        <f>IFERROR(VLOOKUP(Tabla5[[#This Row],[CLAVE]],[2]VENTAS!$F$2:$L$1501,7,0),0)</f>
        <v>0</v>
      </c>
      <c r="CY241">
        <f>IFERROR(VLOOKUP(Tabla5[[#This Row],[CLAVE]],[2]VENTAS!$F$2:$R$1501,13,0),0)</f>
        <v>0</v>
      </c>
      <c r="CZ241">
        <f>SUM(Tabla5[[#This Row],[VENTA MABE 2 SEMANA NOV]:[VENTAS OTROS 2 SEMANA NOV]])</f>
        <v>12</v>
      </c>
      <c r="DA241" s="46">
        <v>6.5000427276627795</v>
      </c>
    </row>
    <row r="242" spans="1:105" hidden="1" x14ac:dyDescent="0.3">
      <c r="A242" t="str">
        <f>CONCATENATE(Tabla5[[#This Row],[TIENDA HMPV]],Tabla5[[#This Row],[LINEA]])</f>
        <v>487 - CALIFORNIAREFRIGERACIÓN</v>
      </c>
      <c r="B242" t="s">
        <v>104</v>
      </c>
      <c r="C242" s="55" t="s">
        <v>105</v>
      </c>
      <c r="D242" s="55" t="s">
        <v>23</v>
      </c>
      <c r="E242" s="55" t="s">
        <v>106</v>
      </c>
      <c r="F242" s="55" t="s">
        <v>1724</v>
      </c>
      <c r="G242" t="s">
        <v>29</v>
      </c>
      <c r="H242" s="42">
        <f>IFERROR(Tabla5[[#This Row],[VENTAS MABE]]/Tabla5[[#This Row],[CUOTA]],0)</f>
        <v>0.65384615384615385</v>
      </c>
      <c r="I242">
        <v>26</v>
      </c>
      <c r="J242">
        <v>17</v>
      </c>
      <c r="K242">
        <v>19</v>
      </c>
      <c r="L242">
        <v>6</v>
      </c>
      <c r="M242">
        <v>0</v>
      </c>
      <c r="N242">
        <v>9</v>
      </c>
      <c r="O242">
        <v>0</v>
      </c>
      <c r="P242">
        <v>0</v>
      </c>
      <c r="Q242">
        <v>0</v>
      </c>
      <c r="R242">
        <v>0</v>
      </c>
      <c r="S242">
        <v>3</v>
      </c>
      <c r="T242">
        <v>0</v>
      </c>
      <c r="V242" s="42">
        <v>0.34693877551020408</v>
      </c>
      <c r="W242" s="42">
        <f>IFERROR(Tabla5[[#This Row],[TOTAL VENTA 38 SEMANA]]/Tabla5[[#This Row],[VENTA ACUM 38]],0)</f>
        <v>0.34693877551020408</v>
      </c>
      <c r="X242" s="42" t="e">
        <f>VLOOKUP(Tabla5[[#This Row],[CLAVE]],[1]!QMI_5_SEMANA_SEP_22[[CLAVE]:[SHARE CADENA S2]],21,0)</f>
        <v>#REF!</v>
      </c>
      <c r="Y242" s="55" t="s">
        <v>724</v>
      </c>
      <c r="Z242" s="46">
        <f>+Tabla5[[#This Row],[VENTA ACUM 38]]+Tabla5[[#This Row],[venta total 39 acum]]</f>
        <v>60</v>
      </c>
      <c r="AA242" s="46">
        <v>15</v>
      </c>
      <c r="AB242" s="46">
        <v>17</v>
      </c>
      <c r="AC242" s="46">
        <v>49</v>
      </c>
      <c r="AD242" s="46">
        <v>11</v>
      </c>
      <c r="AE242" s="46">
        <v>6</v>
      </c>
      <c r="AF242" s="46">
        <v>11</v>
      </c>
      <c r="AG242" s="46">
        <v>30</v>
      </c>
      <c r="AH242" s="42">
        <f>IFERROR(Tabla5[[#This Row],[VENTAS MABE]]/Tabla5[[#This Row],[VENTAS INDURAMA]],0)</f>
        <v>0.89473684210526316</v>
      </c>
      <c r="AI242" t="s">
        <v>1675</v>
      </c>
      <c r="AJ242">
        <v>0.5161</v>
      </c>
      <c r="AK242" s="42">
        <v>0.55259999999999998</v>
      </c>
      <c r="AL242" t="s">
        <v>727</v>
      </c>
      <c r="AM242" s="55" t="s">
        <v>823</v>
      </c>
      <c r="AO242" s="55" t="s">
        <v>419</v>
      </c>
      <c r="AP242">
        <v>47</v>
      </c>
      <c r="AQ242" s="55">
        <v>10</v>
      </c>
      <c r="AR242">
        <v>6</v>
      </c>
      <c r="AS242">
        <v>1</v>
      </c>
      <c r="AT242">
        <v>1</v>
      </c>
      <c r="AU242">
        <v>2</v>
      </c>
      <c r="AV242">
        <v>0</v>
      </c>
      <c r="AW242">
        <v>0</v>
      </c>
      <c r="AX242">
        <f>SUM(Tabla5[[#This Row],[VENTA MABE 1 SEMANA OCT]:[VENTAS OTROS 1 SEMANA OCT]])</f>
        <v>20</v>
      </c>
      <c r="AY242" s="46">
        <v>23.95151021177896</v>
      </c>
      <c r="AZ242" s="55">
        <v>7</v>
      </c>
      <c r="BA242">
        <v>7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f>SUM(Tabla5[[#This Row],[VENTA MABE 2 SEMANA OCT]:[VENTAS OTROS 2 SEMANA OCT]])</f>
        <v>14</v>
      </c>
      <c r="BH242" t="s">
        <v>798</v>
      </c>
      <c r="BI242" s="55" t="s">
        <v>105</v>
      </c>
      <c r="BJ242">
        <v>35.999999999999993</v>
      </c>
      <c r="BK242" s="55">
        <v>3</v>
      </c>
      <c r="BL242">
        <v>2</v>
      </c>
      <c r="BM242">
        <v>2</v>
      </c>
      <c r="BN242">
        <v>0</v>
      </c>
      <c r="BO242">
        <v>2</v>
      </c>
      <c r="BP242">
        <v>0</v>
      </c>
      <c r="BQ242">
        <v>0</v>
      </c>
      <c r="BR242">
        <f>SUM(Tabla5[[#This Row],[VENTA MABE 3 SEMANA OCT]:[VENTAS OTROS 3 SEMANA OCT]])</f>
        <v>9</v>
      </c>
      <c r="BS242" s="42">
        <v>0.4</v>
      </c>
      <c r="BT242" s="55">
        <v>6</v>
      </c>
      <c r="BU242">
        <v>9</v>
      </c>
      <c r="BV242">
        <v>2</v>
      </c>
      <c r="BW242">
        <v>0</v>
      </c>
      <c r="BX242">
        <v>1</v>
      </c>
      <c r="BY242">
        <v>0</v>
      </c>
      <c r="BZ242">
        <v>0</v>
      </c>
      <c r="CA242">
        <f>SUM(Tabla5[[#This Row],[VENTA MABE 4 SEMANA OCT]:[VENTAS OTROS 4 SEMANA OCT]])</f>
        <v>18</v>
      </c>
      <c r="CB242" t="s">
        <v>1679</v>
      </c>
      <c r="CC242" t="s">
        <v>1679</v>
      </c>
      <c r="CD242" t="s">
        <v>1679</v>
      </c>
      <c r="CE242" t="s">
        <v>1679</v>
      </c>
      <c r="CF242" t="s">
        <v>1679</v>
      </c>
      <c r="CG242" t="s">
        <v>1679</v>
      </c>
      <c r="CH242" t="s">
        <v>1679</v>
      </c>
      <c r="CI2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0.42622950819672129</v>
      </c>
      <c r="CJ242" t="s">
        <v>1703</v>
      </c>
      <c r="CK242">
        <v>6</v>
      </c>
      <c r="CL242">
        <v>2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SUM(Tabla5[[#This Row],[VENTA MABE 1 SEMANA NOV]:[VENTAS OTROS 1 SEMANA NOV]])</f>
        <v>8</v>
      </c>
      <c r="CS242">
        <f>IFERROR(VLOOKUP(Tabla5[[#This Row],[CLAVE]],[2]VENTAS!$F$2:$L$1501,2,0),0)</f>
        <v>7</v>
      </c>
      <c r="CT242">
        <f>IFERROR(VLOOKUP(Tabla5[[#This Row],[CLAVE]],[2]VENTAS!$F$2:$L$1501,3,0),0)</f>
        <v>1</v>
      </c>
      <c r="CU242">
        <f>IFERROR(VLOOKUP(Tabla5[[#This Row],[CLAVE]],[2]VENTAS!$F$2:$L$1501,4,0),0)</f>
        <v>1</v>
      </c>
      <c r="CV242">
        <f>IFERROR(VLOOKUP(Tabla5[[#This Row],[CLAVE]],[2]VENTAS!$F$2:$L$1501,5,0),0)</f>
        <v>0</v>
      </c>
      <c r="CW242">
        <f>IFERROR(VLOOKUP(Tabla5[[#This Row],[CLAVE]],[2]VENTAS!$F$2:$L$1501,6,0),0)</f>
        <v>0</v>
      </c>
      <c r="CX242">
        <f>IFERROR(VLOOKUP(Tabla5[[#This Row],[CLAVE]],[2]VENTAS!$F$2:$L$1501,7,0),0)</f>
        <v>0</v>
      </c>
      <c r="CY242">
        <f>IFERROR(VLOOKUP(Tabla5[[#This Row],[CLAVE]],[2]VENTAS!$F$2:$R$1501,13,0),0)</f>
        <v>0</v>
      </c>
      <c r="CZ242">
        <f>SUM(Tabla5[[#This Row],[VENTA MABE 2 SEMANA NOV]:[VENTAS OTROS 2 SEMANA NOV]])</f>
        <v>9</v>
      </c>
      <c r="DA242" s="46">
        <v>46</v>
      </c>
    </row>
    <row r="243" spans="1:105" hidden="1" x14ac:dyDescent="0.3">
      <c r="A243" t="str">
        <f>CONCATENATE(Tabla5[[#This Row],[TIENDA HMPV]],Tabla5[[#This Row],[LINEA]])</f>
        <v>384 - CALIFORNIAAIRES</v>
      </c>
      <c r="B243" t="s">
        <v>104</v>
      </c>
      <c r="C243" s="55" t="s">
        <v>105</v>
      </c>
      <c r="D243" s="55" t="s">
        <v>77</v>
      </c>
      <c r="E243" s="55" t="s">
        <v>107</v>
      </c>
      <c r="F243" s="55" t="s">
        <v>1724</v>
      </c>
      <c r="G243" t="s">
        <v>25</v>
      </c>
      <c r="H243" s="42">
        <f>IFERROR(Tabla5[[#This Row],[VENTAS MABE]]/Tabla5[[#This Row],[CUOTA]],0)</f>
        <v>0</v>
      </c>
      <c r="I243">
        <v>0</v>
      </c>
      <c r="J243">
        <v>0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V243" s="42">
        <v>0</v>
      </c>
      <c r="W243" s="42">
        <f>IFERROR(Tabla5[[#This Row],[TOTAL VENTA 38 SEMANA]]/Tabla5[[#This Row],[VENTA ACUM 38]],0)</f>
        <v>0</v>
      </c>
      <c r="X243" s="42" t="e">
        <f>VLOOKUP(Tabla5[[#This Row],[CLAVE]],[1]!QMI_5_SEMANA_SEP_22[[CLAVE]:[SHARE CADENA S2]],21,0)</f>
        <v>#REF!</v>
      </c>
      <c r="Y243" s="55" t="s">
        <v>757</v>
      </c>
      <c r="Z243" s="46">
        <f>+Tabla5[[#This Row],[VENTA ACUM 38]]+Tabla5[[#This Row],[venta total 39 acum]]</f>
        <v>2</v>
      </c>
      <c r="AA243" s="46">
        <v>0</v>
      </c>
      <c r="AB243" s="46">
        <v>0</v>
      </c>
      <c r="AC243" s="46">
        <v>2</v>
      </c>
      <c r="AD243" s="46">
        <v>0</v>
      </c>
      <c r="AE243" s="46">
        <v>0</v>
      </c>
      <c r="AF243" s="46">
        <v>0</v>
      </c>
      <c r="AG243" s="46">
        <v>0</v>
      </c>
      <c r="AH243" s="42">
        <f>IFERROR(Tabla5[[#This Row],[VENTAS MABE]]/Tabla5[[#This Row],[VENTAS INDURAMA]],0)</f>
        <v>0</v>
      </c>
      <c r="AI243" t="s">
        <v>1675</v>
      </c>
      <c r="AK243" s="42"/>
      <c r="AL243" t="s">
        <v>727</v>
      </c>
      <c r="AM243" s="55" t="s">
        <v>828</v>
      </c>
      <c r="AO243" s="55" t="s">
        <v>419</v>
      </c>
      <c r="AP243">
        <v>0</v>
      </c>
      <c r="AQ243" s="55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f>SUM(Tabla5[[#This Row],[VENTA MABE 1 SEMANA OCT]:[VENTAS OTROS 1 SEMANA OCT]])</f>
        <v>0</v>
      </c>
      <c r="AY243" s="46">
        <v>0</v>
      </c>
      <c r="AZ243" s="55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f>SUM(Tabla5[[#This Row],[VENTA MABE 2 SEMANA OCT]:[VENTAS OTROS 2 SEMANA OCT]])</f>
        <v>0</v>
      </c>
      <c r="BH243" t="s">
        <v>731</v>
      </c>
      <c r="BI243" s="55" t="s">
        <v>105</v>
      </c>
      <c r="BJ243">
        <v>3.9999999999999991</v>
      </c>
      <c r="BK243" s="55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f>SUM(Tabla5[[#This Row],[VENTA MABE 3 SEMANA OCT]:[VENTAS OTROS 3 SEMANA OCT]])</f>
        <v>0</v>
      </c>
      <c r="BS243" s="42">
        <v>0</v>
      </c>
      <c r="BT243" s="55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f>SUM(Tabla5[[#This Row],[VENTA MABE 4 SEMANA OCT]:[VENTAS OTROS 4 SEMANA OCT]])</f>
        <v>0</v>
      </c>
      <c r="CB243" t="s">
        <v>1679</v>
      </c>
      <c r="CC243" t="s">
        <v>1679</v>
      </c>
      <c r="CD243" t="s">
        <v>1679</v>
      </c>
      <c r="CE243" t="s">
        <v>1679</v>
      </c>
      <c r="CF243" t="s">
        <v>1679</v>
      </c>
      <c r="CG243" t="s">
        <v>1679</v>
      </c>
      <c r="CH243" t="s">
        <v>1679</v>
      </c>
      <c r="CI2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43" s="66">
        <v>0</v>
      </c>
      <c r="CK243">
        <v>0</v>
      </c>
      <c r="CL243">
        <v>0</v>
      </c>
      <c r="CM243" t="s">
        <v>1679</v>
      </c>
      <c r="CN243">
        <v>0</v>
      </c>
      <c r="CO243">
        <v>0</v>
      </c>
      <c r="CP243">
        <v>0</v>
      </c>
      <c r="CQ243">
        <v>0</v>
      </c>
      <c r="CR243">
        <f>SUM(Tabla5[[#This Row],[VENTA MABE 1 SEMANA NOV]:[VENTAS OTROS 1 SEMANA NOV]])</f>
        <v>0</v>
      </c>
      <c r="CS243">
        <f>IFERROR(VLOOKUP(Tabla5[[#This Row],[CLAVE]],[2]VENTAS!$F$2:$L$1501,2,0),0)</f>
        <v>0</v>
      </c>
      <c r="CT243">
        <f>IFERROR(VLOOKUP(Tabla5[[#This Row],[CLAVE]],[2]VENTAS!$F$2:$L$1501,3,0),0)</f>
        <v>0</v>
      </c>
      <c r="CU243">
        <f>IFERROR(VLOOKUP(Tabla5[[#This Row],[CLAVE]],[2]VENTAS!$F$2:$L$1501,4,0),0)</f>
        <v>0</v>
      </c>
      <c r="CV243">
        <f>IFERROR(VLOOKUP(Tabla5[[#This Row],[CLAVE]],[2]VENTAS!$F$2:$L$1501,5,0),0)</f>
        <v>0</v>
      </c>
      <c r="CW243">
        <f>IFERROR(VLOOKUP(Tabla5[[#This Row],[CLAVE]],[2]VENTAS!$F$2:$L$1501,6,0),0)</f>
        <v>0</v>
      </c>
      <c r="CX243">
        <f>IFERROR(VLOOKUP(Tabla5[[#This Row],[CLAVE]],[2]VENTAS!$F$2:$L$1501,7,0),0)</f>
        <v>0</v>
      </c>
      <c r="CY243">
        <f>IFERROR(VLOOKUP(Tabla5[[#This Row],[CLAVE]],[2]VENTAS!$F$2:$R$1501,13,0),0)</f>
        <v>0</v>
      </c>
      <c r="CZ243">
        <f>SUM(Tabla5[[#This Row],[VENTA MABE 2 SEMANA NOV]:[VENTAS OTROS 2 SEMANA NOV]])</f>
        <v>0</v>
      </c>
      <c r="DA243" s="46">
        <v>0</v>
      </c>
    </row>
    <row r="244" spans="1:105" hidden="1" x14ac:dyDescent="0.3">
      <c r="A244" t="str">
        <f>CONCATENATE(Tabla5[[#This Row],[TIENDA HMPV]],Tabla5[[#This Row],[LINEA]])</f>
        <v>384 - CALIFORNIACOCINAS</v>
      </c>
      <c r="B244" t="s">
        <v>104</v>
      </c>
      <c r="C244" s="55" t="s">
        <v>105</v>
      </c>
      <c r="D244" s="55" t="s">
        <v>77</v>
      </c>
      <c r="E244" s="55" t="s">
        <v>107</v>
      </c>
      <c r="F244" s="55" t="s">
        <v>1724</v>
      </c>
      <c r="G244" t="s">
        <v>26</v>
      </c>
      <c r="H244" s="42">
        <f>IFERROR(Tabla5[[#This Row],[VENTAS MABE]]/Tabla5[[#This Row],[CUOTA]],0)</f>
        <v>1</v>
      </c>
      <c r="I244">
        <v>7</v>
      </c>
      <c r="J244">
        <v>7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V244" s="42">
        <v>0.875</v>
      </c>
      <c r="W244" s="42">
        <f>IFERROR(Tabla5[[#This Row],[TOTAL VENTA 38 SEMANA]]/Tabla5[[#This Row],[VENTA ACUM 38]],0)</f>
        <v>0.875</v>
      </c>
      <c r="X244" s="42" t="e">
        <f>VLOOKUP(Tabla5[[#This Row],[CLAVE]],[1]!QMI_5_SEMANA_SEP_22[[CLAVE]:[SHARE CADENA S2]],21,0)</f>
        <v>#REF!</v>
      </c>
      <c r="Y244" s="55" t="s">
        <v>757</v>
      </c>
      <c r="Z244" s="46">
        <f>+Tabla5[[#This Row],[VENTA ACUM 38]]+Tabla5[[#This Row],[venta total 39 acum]]</f>
        <v>9</v>
      </c>
      <c r="AA244" s="46">
        <v>7</v>
      </c>
      <c r="AB244" s="46">
        <v>7</v>
      </c>
      <c r="AC244" s="46">
        <v>8</v>
      </c>
      <c r="AD244" s="46">
        <v>1</v>
      </c>
      <c r="AE244" s="46">
        <v>1</v>
      </c>
      <c r="AF244" s="46">
        <v>1</v>
      </c>
      <c r="AG244" s="46">
        <v>9</v>
      </c>
      <c r="AH244" s="42">
        <f>IFERROR(Tabla5[[#This Row],[VENTAS MABE]]/Tabla5[[#This Row],[VENTAS INDURAMA]],0)</f>
        <v>7</v>
      </c>
      <c r="AI244" t="s">
        <v>1675</v>
      </c>
      <c r="AK244" s="42"/>
      <c r="AL244" t="s">
        <v>727</v>
      </c>
      <c r="AM244" s="55" t="s">
        <v>828</v>
      </c>
      <c r="AO244" s="55" t="s">
        <v>419</v>
      </c>
      <c r="AP244">
        <v>8</v>
      </c>
      <c r="AQ244" s="55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f>SUM(Tabla5[[#This Row],[VENTA MABE 1 SEMANA OCT]:[VENTAS OTROS 1 SEMANA OCT]])</f>
        <v>1</v>
      </c>
      <c r="AY244" s="46">
        <v>6.7867995773026344</v>
      </c>
      <c r="AZ244" s="55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f>SUM(Tabla5[[#This Row],[VENTA MABE 2 SEMANA OCT]:[VENTAS OTROS 2 SEMANA OCT]])</f>
        <v>1</v>
      </c>
      <c r="BH244" t="s">
        <v>731</v>
      </c>
      <c r="BI244" s="55" t="s">
        <v>105</v>
      </c>
      <c r="BJ244">
        <v>3.9999999999999991</v>
      </c>
      <c r="BK244" s="55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f>SUM(Tabla5[[#This Row],[VENTA MABE 3 SEMANA OCT]:[VENTAS OTROS 3 SEMANA OCT]])</f>
        <v>0</v>
      </c>
      <c r="BS244" s="42">
        <v>0.5</v>
      </c>
      <c r="BT244" s="55">
        <v>1</v>
      </c>
      <c r="BU244">
        <v>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f>SUM(Tabla5[[#This Row],[VENTA MABE 4 SEMANA OCT]:[VENTAS OTROS 4 SEMANA OCT]])</f>
        <v>3</v>
      </c>
      <c r="CB244" t="s">
        <v>1679</v>
      </c>
      <c r="CC244" t="s">
        <v>1679</v>
      </c>
      <c r="CD244" t="s">
        <v>1679</v>
      </c>
      <c r="CE244" t="s">
        <v>1679</v>
      </c>
      <c r="CF244" t="s">
        <v>1679</v>
      </c>
      <c r="CG244" t="s">
        <v>1679</v>
      </c>
      <c r="CH244" t="s">
        <v>1679</v>
      </c>
      <c r="CI2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244" t="s">
        <v>1703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SUM(Tabla5[[#This Row],[VENTA MABE 1 SEMANA NOV]:[VENTAS OTROS 1 SEMANA NOV]])</f>
        <v>1</v>
      </c>
      <c r="CS244">
        <f>IFERROR(VLOOKUP(Tabla5[[#This Row],[CLAVE]],[2]VENTAS!$F$2:$L$1501,2,0),0)</f>
        <v>1</v>
      </c>
      <c r="CT244">
        <f>IFERROR(VLOOKUP(Tabla5[[#This Row],[CLAVE]],[2]VENTAS!$F$2:$L$1501,3,0),0)</f>
        <v>0</v>
      </c>
      <c r="CU244">
        <f>IFERROR(VLOOKUP(Tabla5[[#This Row],[CLAVE]],[2]VENTAS!$F$2:$L$1501,4,0),0)</f>
        <v>0</v>
      </c>
      <c r="CV244">
        <f>IFERROR(VLOOKUP(Tabla5[[#This Row],[CLAVE]],[2]VENTAS!$F$2:$L$1501,5,0),0)</f>
        <v>0</v>
      </c>
      <c r="CW244">
        <f>IFERROR(VLOOKUP(Tabla5[[#This Row],[CLAVE]],[2]VENTAS!$F$2:$L$1501,6,0),0)</f>
        <v>0</v>
      </c>
      <c r="CX244">
        <f>IFERROR(VLOOKUP(Tabla5[[#This Row],[CLAVE]],[2]VENTAS!$F$2:$L$1501,7,0),0)</f>
        <v>0</v>
      </c>
      <c r="CY244">
        <f>IFERROR(VLOOKUP(Tabla5[[#This Row],[CLAVE]],[2]VENTAS!$F$2:$R$1501,13,0),0)</f>
        <v>0</v>
      </c>
      <c r="CZ244">
        <f>SUM(Tabla5[[#This Row],[VENTA MABE 2 SEMANA NOV]:[VENTAS OTROS 2 SEMANA NOV]])</f>
        <v>1</v>
      </c>
      <c r="DA244" s="46">
        <v>8.3930629216991779</v>
      </c>
    </row>
    <row r="245" spans="1:105" hidden="1" x14ac:dyDescent="0.3">
      <c r="A245" t="str">
        <f>CONCATENATE(Tabla5[[#This Row],[TIENDA HMPV]],Tabla5[[#This Row],[LINEA]])</f>
        <v>384 - CALIFORNIAGLOBALES</v>
      </c>
      <c r="B245" t="s">
        <v>104</v>
      </c>
      <c r="C245" s="55" t="s">
        <v>105</v>
      </c>
      <c r="D245" s="55" t="s">
        <v>77</v>
      </c>
      <c r="E245" s="55" t="s">
        <v>107</v>
      </c>
      <c r="F245" s="55" t="s">
        <v>1724</v>
      </c>
      <c r="G245" t="s">
        <v>27</v>
      </c>
      <c r="H245" s="42">
        <f>IFERROR(Tabla5[[#This Row],[VENTAS MABE]]/Tabla5[[#This Row],[CUOTA]],0)</f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V245" s="42">
        <v>0</v>
      </c>
      <c r="W245" s="42">
        <f>IFERROR(Tabla5[[#This Row],[TOTAL VENTA 38 SEMANA]]/Tabla5[[#This Row],[VENTA ACUM 38]],0)</f>
        <v>0</v>
      </c>
      <c r="X245" s="42" t="e">
        <f>VLOOKUP(Tabla5[[#This Row],[CLAVE]],[1]!QMI_5_SEMANA_SEP_22[[CLAVE]:[SHARE CADENA S2]],21,0)</f>
        <v>#REF!</v>
      </c>
      <c r="Y245" s="55" t="s">
        <v>757</v>
      </c>
      <c r="Z245" s="46">
        <f>+Tabla5[[#This Row],[VENTA ACUM 38]]+Tabla5[[#This Row],[venta total 39 acum]]</f>
        <v>0</v>
      </c>
      <c r="AA245" s="46">
        <v>0</v>
      </c>
      <c r="AB245" s="46">
        <v>0</v>
      </c>
      <c r="AC245" s="46">
        <v>0</v>
      </c>
      <c r="AD245" s="46">
        <v>0</v>
      </c>
      <c r="AE245" s="46">
        <v>0</v>
      </c>
      <c r="AF245" s="46">
        <v>0</v>
      </c>
      <c r="AG245" s="46">
        <v>0</v>
      </c>
      <c r="AH245" s="42">
        <f>IFERROR(Tabla5[[#This Row],[VENTAS MABE]]/Tabla5[[#This Row],[VENTAS INDURAMA]],0)</f>
        <v>0</v>
      </c>
      <c r="AI245" t="s">
        <v>1675</v>
      </c>
      <c r="AK245" s="42"/>
      <c r="AL245" t="s">
        <v>727</v>
      </c>
      <c r="AM245" s="55" t="s">
        <v>828</v>
      </c>
      <c r="AO245" s="55" t="s">
        <v>419</v>
      </c>
      <c r="AP245">
        <v>0</v>
      </c>
      <c r="AQ245" s="5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f>SUM(Tabla5[[#This Row],[VENTA MABE 1 SEMANA OCT]:[VENTAS OTROS 1 SEMANA OCT]])</f>
        <v>0</v>
      </c>
      <c r="AY245" s="46">
        <v>0</v>
      </c>
      <c r="AZ245" s="5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f>SUM(Tabla5[[#This Row],[VENTA MABE 2 SEMANA OCT]:[VENTAS OTROS 2 SEMANA OCT]])</f>
        <v>0</v>
      </c>
      <c r="BH245" t="s">
        <v>731</v>
      </c>
      <c r="BI245" s="55" t="s">
        <v>105</v>
      </c>
      <c r="BJ245">
        <v>3.9999999999999991</v>
      </c>
      <c r="BK245" s="5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f>SUM(Tabla5[[#This Row],[VENTA MABE 3 SEMANA OCT]:[VENTAS OTROS 3 SEMANA OCT]])</f>
        <v>0</v>
      </c>
      <c r="BS245" s="42">
        <v>0</v>
      </c>
      <c r="BT245" s="5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f>SUM(Tabla5[[#This Row],[VENTA MABE 4 SEMANA OCT]:[VENTAS OTROS 4 SEMANA OCT]])</f>
        <v>0</v>
      </c>
      <c r="CB245" t="s">
        <v>1679</v>
      </c>
      <c r="CC245" t="s">
        <v>1679</v>
      </c>
      <c r="CD245" t="s">
        <v>1679</v>
      </c>
      <c r="CE245" t="s">
        <v>1679</v>
      </c>
      <c r="CF245" t="s">
        <v>1679</v>
      </c>
      <c r="CG245" t="s">
        <v>1679</v>
      </c>
      <c r="CH245" t="s">
        <v>1679</v>
      </c>
      <c r="CI2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45" s="66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SUM(Tabla5[[#This Row],[VENTA MABE 1 SEMANA NOV]:[VENTAS OTROS 1 SEMANA NOV]])</f>
        <v>0</v>
      </c>
      <c r="CS245">
        <f>IFERROR(VLOOKUP(Tabla5[[#This Row],[CLAVE]],[2]VENTAS!$F$2:$L$1501,2,0),0)</f>
        <v>0</v>
      </c>
      <c r="CT245">
        <f>IFERROR(VLOOKUP(Tabla5[[#This Row],[CLAVE]],[2]VENTAS!$F$2:$L$1501,3,0),0)</f>
        <v>0</v>
      </c>
      <c r="CU245">
        <f>IFERROR(VLOOKUP(Tabla5[[#This Row],[CLAVE]],[2]VENTAS!$F$2:$L$1501,4,0),0)</f>
        <v>0</v>
      </c>
      <c r="CV245">
        <f>IFERROR(VLOOKUP(Tabla5[[#This Row],[CLAVE]],[2]VENTAS!$F$2:$L$1501,5,0),0)</f>
        <v>0</v>
      </c>
      <c r="CW245">
        <f>IFERROR(VLOOKUP(Tabla5[[#This Row],[CLAVE]],[2]VENTAS!$F$2:$L$1501,6,0),0)</f>
        <v>0</v>
      </c>
      <c r="CX245">
        <f>IFERROR(VLOOKUP(Tabla5[[#This Row],[CLAVE]],[2]VENTAS!$F$2:$L$1501,7,0),0)</f>
        <v>0</v>
      </c>
      <c r="CY245">
        <f>IFERROR(VLOOKUP(Tabla5[[#This Row],[CLAVE]],[2]VENTAS!$F$2:$R$1501,13,0),0)</f>
        <v>0</v>
      </c>
      <c r="CZ245">
        <f>SUM(Tabla5[[#This Row],[VENTA MABE 2 SEMANA NOV]:[VENTAS OTROS 2 SEMANA NOV]])</f>
        <v>0</v>
      </c>
      <c r="DA245" s="46">
        <v>0</v>
      </c>
    </row>
    <row r="246" spans="1:105" hidden="1" x14ac:dyDescent="0.3">
      <c r="A246" t="str">
        <f>CONCATENATE(Tabla5[[#This Row],[TIENDA HMPV]],Tabla5[[#This Row],[LINEA]])</f>
        <v>384 - CALIFORNIALAVADO</v>
      </c>
      <c r="B246" t="s">
        <v>104</v>
      </c>
      <c r="C246" s="55" t="s">
        <v>105</v>
      </c>
      <c r="D246" s="55" t="s">
        <v>77</v>
      </c>
      <c r="E246" s="55" t="s">
        <v>107</v>
      </c>
      <c r="F246" s="55" t="s">
        <v>1724</v>
      </c>
      <c r="G246" t="s">
        <v>28</v>
      </c>
      <c r="H246" s="42">
        <f>IFERROR(Tabla5[[#This Row],[VENTAS MABE]]/Tabla5[[#This Row],[CUOTA]],0)</f>
        <v>1</v>
      </c>
      <c r="I246">
        <v>4</v>
      </c>
      <c r="J246">
        <v>4</v>
      </c>
      <c r="K246">
        <v>7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V246" s="42">
        <v>0.36363636363636365</v>
      </c>
      <c r="W246" s="42">
        <f>IFERROR(Tabla5[[#This Row],[TOTAL VENTA 38 SEMANA]]/Tabla5[[#This Row],[VENTA ACUM 38]],0)</f>
        <v>0.36363636363636365</v>
      </c>
      <c r="X246" s="42" t="e">
        <f>VLOOKUP(Tabla5[[#This Row],[CLAVE]],[1]!QMI_5_SEMANA_SEP_22[[CLAVE]:[SHARE CADENA S2]],21,0)</f>
        <v>#REF!</v>
      </c>
      <c r="Y246" s="55" t="s">
        <v>757</v>
      </c>
      <c r="Z246" s="46">
        <f>+Tabla5[[#This Row],[VENTA ACUM 38]]+Tabla5[[#This Row],[venta total 39 acum]]</f>
        <v>13</v>
      </c>
      <c r="AA246" s="46">
        <v>4</v>
      </c>
      <c r="AB246" s="46">
        <v>4</v>
      </c>
      <c r="AC246" s="46">
        <v>11</v>
      </c>
      <c r="AD246" s="46">
        <v>2</v>
      </c>
      <c r="AE246" s="46">
        <v>2</v>
      </c>
      <c r="AF246" s="46">
        <v>2</v>
      </c>
      <c r="AG246" s="46">
        <v>10</v>
      </c>
      <c r="AH246" s="42">
        <f>IFERROR(Tabla5[[#This Row],[VENTAS MABE]]/Tabla5[[#This Row],[VENTAS INDURAMA]],0)</f>
        <v>0.5714285714285714</v>
      </c>
      <c r="AI246" t="s">
        <v>1675</v>
      </c>
      <c r="AK246" s="42"/>
      <c r="AL246" t="s">
        <v>727</v>
      </c>
      <c r="AM246" s="55" t="s">
        <v>828</v>
      </c>
      <c r="AO246" s="55" t="s">
        <v>419</v>
      </c>
      <c r="AP246">
        <v>11</v>
      </c>
      <c r="AQ246" s="55">
        <v>0</v>
      </c>
      <c r="AR246">
        <v>2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f>SUM(Tabla5[[#This Row],[VENTA MABE 1 SEMANA OCT]:[VENTAS OTROS 1 SEMANA OCT]])</f>
        <v>2</v>
      </c>
      <c r="AY246" s="46">
        <v>3.4088360618972864</v>
      </c>
      <c r="AZ246" s="55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f>SUM(Tabla5[[#This Row],[VENTA MABE 2 SEMANA OCT]:[VENTAS OTROS 2 SEMANA OCT]])</f>
        <v>0</v>
      </c>
      <c r="BH246" t="s">
        <v>731</v>
      </c>
      <c r="BI246" s="55" t="s">
        <v>105</v>
      </c>
      <c r="BJ246">
        <v>3.9999999999999991</v>
      </c>
      <c r="BK246" s="55">
        <v>0</v>
      </c>
      <c r="BL246">
        <v>2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f>SUM(Tabla5[[#This Row],[VENTA MABE 3 SEMANA OCT]:[VENTAS OTROS 3 SEMANA OCT]])</f>
        <v>2</v>
      </c>
      <c r="BS246" s="42">
        <v>0.3</v>
      </c>
      <c r="BT246" s="55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f>SUM(Tabla5[[#This Row],[VENTA MABE 4 SEMANA OCT]:[VENTAS OTROS 4 SEMANA OCT]])</f>
        <v>3</v>
      </c>
      <c r="CG246" t="s">
        <v>1699</v>
      </c>
      <c r="CI24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0.14285714285714285</v>
      </c>
      <c r="CJ246" s="66">
        <v>0</v>
      </c>
      <c r="CK246">
        <v>0</v>
      </c>
      <c r="CL246">
        <v>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SUM(Tabla5[[#This Row],[VENTA MABE 1 SEMANA NOV]:[VENTAS OTROS 1 SEMANA NOV]])</f>
        <v>4</v>
      </c>
      <c r="CS246">
        <f>IFERROR(VLOOKUP(Tabla5[[#This Row],[CLAVE]],[2]VENTAS!$F$2:$L$1501,2,0),0)</f>
        <v>1</v>
      </c>
      <c r="CT246">
        <f>IFERROR(VLOOKUP(Tabla5[[#This Row],[CLAVE]],[2]VENTAS!$F$2:$L$1501,3,0),0)</f>
        <v>0</v>
      </c>
      <c r="CU246">
        <f>IFERROR(VLOOKUP(Tabla5[[#This Row],[CLAVE]],[2]VENTAS!$F$2:$L$1501,4,0),0)</f>
        <v>0</v>
      </c>
      <c r="CV246">
        <f>IFERROR(VLOOKUP(Tabla5[[#This Row],[CLAVE]],[2]VENTAS!$F$2:$L$1501,5,0),0)</f>
        <v>0</v>
      </c>
      <c r="CW246">
        <f>IFERROR(VLOOKUP(Tabla5[[#This Row],[CLAVE]],[2]VENTAS!$F$2:$L$1501,6,0),0)</f>
        <v>0</v>
      </c>
      <c r="CX246">
        <f>IFERROR(VLOOKUP(Tabla5[[#This Row],[CLAVE]],[2]VENTAS!$F$2:$L$1501,7,0),0)</f>
        <v>0</v>
      </c>
      <c r="CY246">
        <f>IFERROR(VLOOKUP(Tabla5[[#This Row],[CLAVE]],[2]VENTAS!$F$2:$R$1501,13,0),0)</f>
        <v>0</v>
      </c>
      <c r="CZ246">
        <f>SUM(Tabla5[[#This Row],[VENTA MABE 2 SEMANA NOV]:[VENTAS OTROS 2 SEMANA NOV]])</f>
        <v>1</v>
      </c>
      <c r="DA246" s="46">
        <v>3.6234373663365878</v>
      </c>
    </row>
    <row r="247" spans="1:105" hidden="1" x14ac:dyDescent="0.3">
      <c r="A247" t="str">
        <f>CONCATENATE(Tabla5[[#This Row],[TIENDA HMPV]],Tabla5[[#This Row],[LINEA]])</f>
        <v>384 - CALIFORNIAREFRIGERACIÓN</v>
      </c>
      <c r="B247" t="s">
        <v>104</v>
      </c>
      <c r="C247" s="55" t="s">
        <v>105</v>
      </c>
      <c r="D247" s="55" t="s">
        <v>77</v>
      </c>
      <c r="E247" s="55" t="s">
        <v>107</v>
      </c>
      <c r="F247" s="55" t="s">
        <v>1724</v>
      </c>
      <c r="G247" t="s">
        <v>29</v>
      </c>
      <c r="H247" s="42">
        <f>IFERROR(Tabla5[[#This Row],[VENTAS MABE]]/Tabla5[[#This Row],[CUOTA]],0)</f>
        <v>0.83333333333333337</v>
      </c>
      <c r="I247">
        <v>6</v>
      </c>
      <c r="J247">
        <v>5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V247" s="42">
        <v>0.5</v>
      </c>
      <c r="W247" s="42">
        <f>IFERROR(Tabla5[[#This Row],[TOTAL VENTA 38 SEMANA]]/Tabla5[[#This Row],[VENTA ACUM 38]],0)</f>
        <v>0.5</v>
      </c>
      <c r="X247" s="42" t="e">
        <f>VLOOKUP(Tabla5[[#This Row],[CLAVE]],[1]!QMI_5_SEMANA_SEP_22[[CLAVE]:[SHARE CADENA S2]],21,0)</f>
        <v>#REF!</v>
      </c>
      <c r="Y247" s="55" t="s">
        <v>757</v>
      </c>
      <c r="Z247" s="46">
        <f>+Tabla5[[#This Row],[VENTA ACUM 38]]+Tabla5[[#This Row],[venta total 39 acum]]</f>
        <v>10</v>
      </c>
      <c r="AA247" s="46">
        <v>5</v>
      </c>
      <c r="AB247" s="46">
        <v>5</v>
      </c>
      <c r="AC247" s="46">
        <v>10</v>
      </c>
      <c r="AD247" s="46">
        <v>0</v>
      </c>
      <c r="AE247" s="46">
        <v>0</v>
      </c>
      <c r="AF247" s="46">
        <v>0</v>
      </c>
      <c r="AG247" s="46">
        <v>7</v>
      </c>
      <c r="AH247" s="42">
        <f>IFERROR(Tabla5[[#This Row],[VENTAS MABE]]/Tabla5[[#This Row],[VENTAS INDURAMA]],0)</f>
        <v>1</v>
      </c>
      <c r="AI247" t="s">
        <v>1675</v>
      </c>
      <c r="AK247" s="42"/>
      <c r="AL247" t="s">
        <v>727</v>
      </c>
      <c r="AM247" s="55" t="s">
        <v>828</v>
      </c>
      <c r="AO247" s="55" t="s">
        <v>419</v>
      </c>
      <c r="AP247">
        <v>10</v>
      </c>
      <c r="AQ247" s="55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f>SUM(Tabla5[[#This Row],[VENTA MABE 1 SEMANA OCT]:[VENTAS OTROS 1 SEMANA OCT]])</f>
        <v>1</v>
      </c>
      <c r="AY247" s="46">
        <v>7.9573960148714624</v>
      </c>
      <c r="AZ247" s="55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f>SUM(Tabla5[[#This Row],[VENTA MABE 2 SEMANA OCT]:[VENTAS OTROS 2 SEMANA OCT]])</f>
        <v>2</v>
      </c>
      <c r="BH247" t="s">
        <v>731</v>
      </c>
      <c r="BI247" s="55" t="s">
        <v>105</v>
      </c>
      <c r="BJ247">
        <v>3.9999999999999991</v>
      </c>
      <c r="BK247" s="55">
        <v>0</v>
      </c>
      <c r="BL247">
        <v>3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f>SUM(Tabla5[[#This Row],[VENTA MABE 3 SEMANA OCT]:[VENTAS OTROS 3 SEMANA OCT]])</f>
        <v>3</v>
      </c>
      <c r="BS247" s="42">
        <v>0.4</v>
      </c>
      <c r="BT247" s="55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f>SUM(Tabla5[[#This Row],[VENTA MABE 4 SEMANA OCT]:[VENTAS OTROS 4 SEMANA OCT]])</f>
        <v>0</v>
      </c>
      <c r="CH247" t="s">
        <v>1695</v>
      </c>
      <c r="CI24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247" t="s">
        <v>1701</v>
      </c>
      <c r="CK247">
        <v>0</v>
      </c>
      <c r="CL247">
        <v>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SUM(Tabla5[[#This Row],[VENTA MABE 1 SEMANA NOV]:[VENTAS OTROS 1 SEMANA NOV]])</f>
        <v>2</v>
      </c>
      <c r="CS247">
        <f>IFERROR(VLOOKUP(Tabla5[[#This Row],[CLAVE]],[2]VENTAS!$F$2:$L$1501,2,0),0)</f>
        <v>0</v>
      </c>
      <c r="CT247">
        <f>IFERROR(VLOOKUP(Tabla5[[#This Row],[CLAVE]],[2]VENTAS!$F$2:$L$1501,3,0),0)</f>
        <v>0</v>
      </c>
      <c r="CU247">
        <f>IFERROR(VLOOKUP(Tabla5[[#This Row],[CLAVE]],[2]VENTAS!$F$2:$L$1501,4,0),0)</f>
        <v>0</v>
      </c>
      <c r="CV247">
        <f>IFERROR(VLOOKUP(Tabla5[[#This Row],[CLAVE]],[2]VENTAS!$F$2:$L$1501,5,0),0)</f>
        <v>0</v>
      </c>
      <c r="CW247">
        <f>IFERROR(VLOOKUP(Tabla5[[#This Row],[CLAVE]],[2]VENTAS!$F$2:$L$1501,6,0),0)</f>
        <v>0</v>
      </c>
      <c r="CX247">
        <f>IFERROR(VLOOKUP(Tabla5[[#This Row],[CLAVE]],[2]VENTAS!$F$2:$L$1501,7,0),0)</f>
        <v>0</v>
      </c>
      <c r="CY247">
        <f>IFERROR(VLOOKUP(Tabla5[[#This Row],[CLAVE]],[2]VENTAS!$F$2:$R$1501,13,0),0)</f>
        <v>0</v>
      </c>
      <c r="CZ247">
        <f>SUM(Tabla5[[#This Row],[VENTA MABE 2 SEMANA NOV]:[VENTAS OTROS 2 SEMANA NOV]])</f>
        <v>0</v>
      </c>
      <c r="DA247" s="46">
        <v>7.7152143970275482</v>
      </c>
    </row>
    <row r="248" spans="1:105" hidden="1" x14ac:dyDescent="0.3">
      <c r="A248" t="str">
        <f>CONCATENATE(Tabla5[[#This Row],[TIENDA HMPV]],Tabla5[[#This Row],[LINEA]])</f>
        <v>517 - C.C. CALIFORNIA 2AIRES</v>
      </c>
      <c r="B248" t="s">
        <v>108</v>
      </c>
      <c r="C248" s="55" t="s">
        <v>391</v>
      </c>
      <c r="D248" s="55" t="s">
        <v>30</v>
      </c>
      <c r="E248" s="55" t="s">
        <v>109</v>
      </c>
      <c r="F248" s="55" t="s">
        <v>1724</v>
      </c>
      <c r="G248" t="s">
        <v>25</v>
      </c>
      <c r="H248" s="42">
        <f>IFERROR(Tabla5[[#This Row],[VENTAS MABE]]/Tabla5[[#This Row],[CUOTA]],0)</f>
        <v>0.125</v>
      </c>
      <c r="I248">
        <v>8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V248" s="42">
        <v>1</v>
      </c>
      <c r="W248" s="42">
        <f>IFERROR(Tabla5[[#This Row],[TOTAL VENTA 38 SEMANA]]/Tabla5[[#This Row],[VENTA ACUM 38]],0)</f>
        <v>1</v>
      </c>
      <c r="X248" s="42" t="e">
        <f>VLOOKUP(Tabla5[[#This Row],[CLAVE]],[1]!QMI_5_SEMANA_SEP_22[[CLAVE]:[SHARE CADENA S2]],21,0)</f>
        <v>#REF!</v>
      </c>
      <c r="Y248" s="55" t="s">
        <v>724</v>
      </c>
      <c r="Z248" s="46">
        <f>+Tabla5[[#This Row],[VENTA ACUM 38]]+Tabla5[[#This Row],[venta total 39 acum]]</f>
        <v>4</v>
      </c>
      <c r="AA248" s="46">
        <v>1</v>
      </c>
      <c r="AB248" s="46">
        <v>1</v>
      </c>
      <c r="AC248" s="46">
        <v>1</v>
      </c>
      <c r="AD248" s="46">
        <v>3</v>
      </c>
      <c r="AE248" s="46">
        <v>3</v>
      </c>
      <c r="AF248" s="46">
        <v>3</v>
      </c>
      <c r="AG248" s="46">
        <v>5</v>
      </c>
      <c r="AH248" s="42">
        <f>IFERROR(Tabla5[[#This Row],[VENTAS MABE]]/Tabla5[[#This Row],[VENTAS INDURAMA]],0)</f>
        <v>0</v>
      </c>
      <c r="AI248" t="s">
        <v>1675</v>
      </c>
      <c r="AK248" s="42"/>
      <c r="AL248" t="s">
        <v>727</v>
      </c>
      <c r="AM248" s="55" t="s">
        <v>822</v>
      </c>
      <c r="AO248" s="55" t="s">
        <v>419</v>
      </c>
      <c r="AP248">
        <v>1</v>
      </c>
      <c r="AQ248" s="55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f>SUM(Tabla5[[#This Row],[VENTA MABE 1 SEMANA OCT]:[VENTAS OTROS 1 SEMANA OCT]])</f>
        <v>1</v>
      </c>
      <c r="AY248" s="46">
        <v>5</v>
      </c>
      <c r="AZ248" s="55">
        <v>1</v>
      </c>
      <c r="BA248">
        <v>0</v>
      </c>
      <c r="BB248">
        <v>1</v>
      </c>
      <c r="BC248">
        <v>2</v>
      </c>
      <c r="BD248">
        <v>1</v>
      </c>
      <c r="BE248">
        <v>0</v>
      </c>
      <c r="BF248">
        <v>0</v>
      </c>
      <c r="BG248">
        <f>SUM(Tabla5[[#This Row],[VENTA MABE 2 SEMANA OCT]:[VENTAS OTROS 2 SEMANA OCT]])</f>
        <v>5</v>
      </c>
      <c r="BH248" t="s">
        <v>798</v>
      </c>
      <c r="BI248" s="55" t="s">
        <v>391</v>
      </c>
      <c r="BJ248">
        <v>35.999999999999993</v>
      </c>
      <c r="BK248" s="55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f>SUM(Tabla5[[#This Row],[VENTA MABE 3 SEMANA OCT]:[VENTAS OTROS 3 SEMANA OCT]])</f>
        <v>1</v>
      </c>
      <c r="BS248" s="42">
        <v>0.17</v>
      </c>
      <c r="BT248" s="55">
        <v>0</v>
      </c>
      <c r="BU248">
        <v>0</v>
      </c>
      <c r="BV248">
        <v>0</v>
      </c>
      <c r="BW248">
        <v>1</v>
      </c>
      <c r="BX248">
        <v>2</v>
      </c>
      <c r="BY248">
        <v>0</v>
      </c>
      <c r="BZ248">
        <v>0</v>
      </c>
      <c r="CA248">
        <f>SUM(Tabla5[[#This Row],[VENTA MABE 4 SEMANA OCT]:[VENTAS OTROS 4 SEMANA OCT]])</f>
        <v>3</v>
      </c>
      <c r="CH248" t="s">
        <v>1698</v>
      </c>
      <c r="CI24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</v>
      </c>
      <c r="CJ248" t="s">
        <v>1701</v>
      </c>
      <c r="CK248">
        <v>0</v>
      </c>
      <c r="CL248">
        <v>1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f>SUM(Tabla5[[#This Row],[VENTA MABE 1 SEMANA NOV]:[VENTAS OTROS 1 SEMANA NOV]])</f>
        <v>2</v>
      </c>
      <c r="CS248">
        <f>IFERROR(VLOOKUP(Tabla5[[#This Row],[CLAVE]],[2]VENTAS!$F$2:$L$1501,2,0),0)</f>
        <v>0</v>
      </c>
      <c r="CT248">
        <f>IFERROR(VLOOKUP(Tabla5[[#This Row],[CLAVE]],[2]VENTAS!$F$2:$L$1501,3,0),0)</f>
        <v>1</v>
      </c>
      <c r="CU248">
        <f>IFERROR(VLOOKUP(Tabla5[[#This Row],[CLAVE]],[2]VENTAS!$F$2:$L$1501,4,0),0)</f>
        <v>0</v>
      </c>
      <c r="CV248">
        <f>IFERROR(VLOOKUP(Tabla5[[#This Row],[CLAVE]],[2]VENTAS!$F$2:$L$1501,5,0),0)</f>
        <v>1</v>
      </c>
      <c r="CW248">
        <f>IFERROR(VLOOKUP(Tabla5[[#This Row],[CLAVE]],[2]VENTAS!$F$2:$L$1501,6,0),0)</f>
        <v>0</v>
      </c>
      <c r="CX248">
        <f>IFERROR(VLOOKUP(Tabla5[[#This Row],[CLAVE]],[2]VENTAS!$F$2:$L$1501,7,0),0)</f>
        <v>0</v>
      </c>
      <c r="CY248">
        <f>IFERROR(VLOOKUP(Tabla5[[#This Row],[CLAVE]],[2]VENTAS!$F$2:$R$1501,13,0),0)</f>
        <v>0</v>
      </c>
      <c r="CZ248">
        <f>SUM(Tabla5[[#This Row],[VENTA MABE 2 SEMANA NOV]:[VENTAS OTROS 2 SEMANA NOV]])</f>
        <v>2</v>
      </c>
      <c r="DA248" s="46">
        <v>10</v>
      </c>
    </row>
    <row r="249" spans="1:105" hidden="1" x14ac:dyDescent="0.3">
      <c r="A249" t="str">
        <f>CONCATENATE(Tabla5[[#This Row],[TIENDA HMPV]],Tabla5[[#This Row],[LINEA]])</f>
        <v>517 - C.C. CALIFORNIA 2COCINAS</v>
      </c>
      <c r="B249" t="s">
        <v>108</v>
      </c>
      <c r="C249" s="55" t="s">
        <v>391</v>
      </c>
      <c r="D249" s="55" t="s">
        <v>30</v>
      </c>
      <c r="E249" s="55" t="s">
        <v>109</v>
      </c>
      <c r="F249" s="55" t="s">
        <v>1724</v>
      </c>
      <c r="G249" t="s">
        <v>26</v>
      </c>
      <c r="H249" s="42">
        <f>IFERROR(Tabla5[[#This Row],[VENTAS MABE]]/Tabla5[[#This Row],[CUOTA]],0)</f>
        <v>0.26865671641791045</v>
      </c>
      <c r="I249">
        <v>67</v>
      </c>
      <c r="J249">
        <v>18</v>
      </c>
      <c r="K249">
        <v>33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V249" s="42">
        <v>0.375</v>
      </c>
      <c r="W249" s="42">
        <f>IFERROR(Tabla5[[#This Row],[TOTAL VENTA 38 SEMANA]]/Tabla5[[#This Row],[VENTA ACUM 38]],0)</f>
        <v>0.375</v>
      </c>
      <c r="X249" s="42" t="e">
        <f>VLOOKUP(Tabla5[[#This Row],[CLAVE]],[1]!QMI_5_SEMANA_SEP_22[[CLAVE]:[SHARE CADENA S2]],21,0)</f>
        <v>#REF!</v>
      </c>
      <c r="Y249" s="55" t="s">
        <v>724</v>
      </c>
      <c r="Z249" s="46">
        <f>+Tabla5[[#This Row],[VENTA ACUM 38]]+Tabla5[[#This Row],[venta total 39 acum]]</f>
        <v>57</v>
      </c>
      <c r="AA249" s="46">
        <v>10</v>
      </c>
      <c r="AB249" s="46">
        <v>18</v>
      </c>
      <c r="AC249" s="46">
        <v>48</v>
      </c>
      <c r="AD249" s="46">
        <v>9</v>
      </c>
      <c r="AE249" s="46">
        <v>6</v>
      </c>
      <c r="AF249" s="46">
        <v>9</v>
      </c>
      <c r="AG249" s="46">
        <v>16</v>
      </c>
      <c r="AH249" s="42">
        <f>IFERROR(Tabla5[[#This Row],[VENTAS MABE]]/Tabla5[[#This Row],[VENTAS INDURAMA]],0)</f>
        <v>0.54545454545454541</v>
      </c>
      <c r="AI249" t="s">
        <v>1675</v>
      </c>
      <c r="AK249" s="42"/>
      <c r="AL249" t="s">
        <v>727</v>
      </c>
      <c r="AM249" s="55" t="s">
        <v>822</v>
      </c>
      <c r="AO249" s="55" t="s">
        <v>419</v>
      </c>
      <c r="AP249">
        <v>32</v>
      </c>
      <c r="AQ249" s="55">
        <v>5</v>
      </c>
      <c r="AR249">
        <v>9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f>SUM(Tabla5[[#This Row],[VENTA MABE 1 SEMANA OCT]:[VENTAS OTROS 1 SEMANA OCT]])</f>
        <v>14</v>
      </c>
      <c r="AY249" s="46">
        <v>44.0958783599947</v>
      </c>
      <c r="AZ249" s="55">
        <v>3</v>
      </c>
      <c r="BA249">
        <v>6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f>SUM(Tabla5[[#This Row],[VENTA MABE 2 SEMANA OCT]:[VENTAS OTROS 2 SEMANA OCT]])</f>
        <v>9</v>
      </c>
      <c r="BH249" t="s">
        <v>798</v>
      </c>
      <c r="BI249" s="55" t="s">
        <v>391</v>
      </c>
      <c r="BJ249">
        <v>35.999999999999993</v>
      </c>
      <c r="BK249" s="55">
        <v>4</v>
      </c>
      <c r="BL249">
        <v>10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f>SUM(Tabla5[[#This Row],[VENTA MABE 3 SEMANA OCT]:[VENTAS OTROS 3 SEMANA OCT]])</f>
        <v>14</v>
      </c>
      <c r="BS249" s="42">
        <v>0.4</v>
      </c>
      <c r="BT249" s="55">
        <v>1</v>
      </c>
      <c r="BU249">
        <v>6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f>SUM(Tabla5[[#This Row],[VENTA MABE 4 SEMANA OCT]:[VENTAS OTROS 4 SEMANA OCT]])</f>
        <v>8</v>
      </c>
      <c r="CH249" t="s">
        <v>1695</v>
      </c>
      <c r="CI24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0.28888888888888886</v>
      </c>
      <c r="CJ249" t="s">
        <v>1702</v>
      </c>
      <c r="CK249">
        <v>7</v>
      </c>
      <c r="CL249">
        <v>3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SUM(Tabla5[[#This Row],[VENTA MABE 1 SEMANA NOV]:[VENTAS OTROS 1 SEMANA NOV]])</f>
        <v>10</v>
      </c>
      <c r="CS249">
        <f>IFERROR(VLOOKUP(Tabla5[[#This Row],[CLAVE]],[2]VENTAS!$F$2:$L$1501,2,0),0)</f>
        <v>6</v>
      </c>
      <c r="CT249">
        <f>IFERROR(VLOOKUP(Tabla5[[#This Row],[CLAVE]],[2]VENTAS!$F$2:$L$1501,3,0),0)</f>
        <v>9</v>
      </c>
      <c r="CU249">
        <f>IFERROR(VLOOKUP(Tabla5[[#This Row],[CLAVE]],[2]VENTAS!$F$2:$L$1501,4,0),0)</f>
        <v>0</v>
      </c>
      <c r="CV249">
        <f>IFERROR(VLOOKUP(Tabla5[[#This Row],[CLAVE]],[2]VENTAS!$F$2:$L$1501,5,0),0)</f>
        <v>0</v>
      </c>
      <c r="CW249">
        <f>IFERROR(VLOOKUP(Tabla5[[#This Row],[CLAVE]],[2]VENTAS!$F$2:$L$1501,6,0),0)</f>
        <v>0</v>
      </c>
      <c r="CX249">
        <f>IFERROR(VLOOKUP(Tabla5[[#This Row],[CLAVE]],[2]VENTAS!$F$2:$L$1501,7,0),0)</f>
        <v>0</v>
      </c>
      <c r="CY249">
        <f>IFERROR(VLOOKUP(Tabla5[[#This Row],[CLAVE]],[2]VENTAS!$F$2:$R$1501,13,0),0)</f>
        <v>0</v>
      </c>
      <c r="CZ249">
        <f>SUM(Tabla5[[#This Row],[VENTA MABE 2 SEMANA NOV]:[VENTAS OTROS 2 SEMANA NOV]])</f>
        <v>15</v>
      </c>
      <c r="DA249" s="46">
        <v>65</v>
      </c>
    </row>
    <row r="250" spans="1:105" hidden="1" x14ac:dyDescent="0.3">
      <c r="A250" t="str">
        <f>CONCATENATE(Tabla5[[#This Row],[TIENDA HMPV]],Tabla5[[#This Row],[LINEA]])</f>
        <v>517 - C.C. CALIFORNIA 2EMPOTRE</v>
      </c>
      <c r="B250" t="s">
        <v>108</v>
      </c>
      <c r="C250" s="55" t="s">
        <v>391</v>
      </c>
      <c r="D250" s="55" t="s">
        <v>30</v>
      </c>
      <c r="E250" s="55" t="s">
        <v>109</v>
      </c>
      <c r="F250" s="55" t="s">
        <v>1724</v>
      </c>
      <c r="G250" t="s">
        <v>32</v>
      </c>
      <c r="H250" s="42">
        <f>IFERROR(Tabla5[[#This Row],[VENTAS MABE]]/Tabla5[[#This Row],[CUOTA]],0)</f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V250" s="42">
        <v>0</v>
      </c>
      <c r="W250" s="42">
        <f>IFERROR(Tabla5[[#This Row],[TOTAL VENTA 38 SEMANA]]/Tabla5[[#This Row],[VENTA ACUM 38]],0)</f>
        <v>0</v>
      </c>
      <c r="X250" s="42" t="e">
        <f>VLOOKUP(Tabla5[[#This Row],[CLAVE]],[1]!QMI_5_SEMANA_SEP_22[[CLAVE]:[SHARE CADENA S2]],21,0)</f>
        <v>#REF!</v>
      </c>
      <c r="Y250" s="55" t="s">
        <v>724</v>
      </c>
      <c r="Z250" s="46">
        <f>+Tabla5[[#This Row],[VENTA ACUM 38]]+Tabla5[[#This Row],[venta total 39 acum]]</f>
        <v>0</v>
      </c>
      <c r="AA250" s="46">
        <v>0</v>
      </c>
      <c r="AB250" s="46">
        <v>0</v>
      </c>
      <c r="AC250" s="46">
        <v>0</v>
      </c>
      <c r="AD250" s="46">
        <v>0</v>
      </c>
      <c r="AE250" s="46">
        <v>0</v>
      </c>
      <c r="AF250" s="46">
        <v>0</v>
      </c>
      <c r="AG250" s="46">
        <v>0</v>
      </c>
      <c r="AH250" s="42">
        <f>IFERROR(Tabla5[[#This Row],[VENTAS MABE]]/Tabla5[[#This Row],[VENTAS INDURAMA]],0)</f>
        <v>0</v>
      </c>
      <c r="AI250" t="s">
        <v>1675</v>
      </c>
      <c r="AK250" s="42"/>
      <c r="AL250" t="s">
        <v>727</v>
      </c>
      <c r="AM250" s="55" t="s">
        <v>822</v>
      </c>
      <c r="AO250" s="55" t="s">
        <v>419</v>
      </c>
      <c r="AP250">
        <v>0</v>
      </c>
      <c r="AQ250" s="55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f>SUM(Tabla5[[#This Row],[VENTA MABE 1 SEMANA OCT]:[VENTAS OTROS 1 SEMANA OCT]])</f>
        <v>0</v>
      </c>
      <c r="AY250" s="46">
        <v>0</v>
      </c>
      <c r="AZ250" s="55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f>SUM(Tabla5[[#This Row],[VENTA MABE 2 SEMANA OCT]:[VENTAS OTROS 2 SEMANA OCT]])</f>
        <v>0</v>
      </c>
      <c r="BH250" t="s">
        <v>798</v>
      </c>
      <c r="BI250" s="55" t="s">
        <v>391</v>
      </c>
      <c r="BJ250">
        <v>35.999999999999993</v>
      </c>
      <c r="BK250" s="55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f>SUM(Tabla5[[#This Row],[VENTA MABE 3 SEMANA OCT]:[VENTAS OTROS 3 SEMANA OCT]])</f>
        <v>0</v>
      </c>
      <c r="BS250" s="42">
        <v>0</v>
      </c>
      <c r="BT250" s="55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f>SUM(Tabla5[[#This Row],[VENTA MABE 4 SEMANA OCT]:[VENTAS OTROS 4 SEMANA OCT]])</f>
        <v>0</v>
      </c>
      <c r="CB250" t="s">
        <v>1679</v>
      </c>
      <c r="CC250" t="s">
        <v>1679</v>
      </c>
      <c r="CD250" t="s">
        <v>1679</v>
      </c>
      <c r="CE250" t="s">
        <v>1679</v>
      </c>
      <c r="CF250" t="s">
        <v>1679</v>
      </c>
      <c r="CG250" t="s">
        <v>1679</v>
      </c>
      <c r="CH250" t="s">
        <v>1679</v>
      </c>
      <c r="CI2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50" s="66">
        <v>0</v>
      </c>
      <c r="CK250">
        <v>0</v>
      </c>
      <c r="CL250">
        <v>0</v>
      </c>
      <c r="CM250" t="s">
        <v>1679</v>
      </c>
      <c r="CN250">
        <v>0</v>
      </c>
      <c r="CO250">
        <v>0</v>
      </c>
      <c r="CP250">
        <v>0</v>
      </c>
      <c r="CQ250">
        <v>0</v>
      </c>
      <c r="CR250">
        <f>SUM(Tabla5[[#This Row],[VENTA MABE 1 SEMANA NOV]:[VENTAS OTROS 1 SEMANA NOV]])</f>
        <v>0</v>
      </c>
      <c r="CS250">
        <f>IFERROR(VLOOKUP(Tabla5[[#This Row],[CLAVE]],[2]VENTAS!$F$2:$L$1501,2,0),0)</f>
        <v>0</v>
      </c>
      <c r="CT250">
        <f>IFERROR(VLOOKUP(Tabla5[[#This Row],[CLAVE]],[2]VENTAS!$F$2:$L$1501,3,0),0)</f>
        <v>0</v>
      </c>
      <c r="CU250">
        <f>IFERROR(VLOOKUP(Tabla5[[#This Row],[CLAVE]],[2]VENTAS!$F$2:$L$1501,4,0),0)</f>
        <v>0</v>
      </c>
      <c r="CV250">
        <f>IFERROR(VLOOKUP(Tabla5[[#This Row],[CLAVE]],[2]VENTAS!$F$2:$L$1501,5,0),0)</f>
        <v>0</v>
      </c>
      <c r="CW250">
        <f>IFERROR(VLOOKUP(Tabla5[[#This Row],[CLAVE]],[2]VENTAS!$F$2:$L$1501,6,0),0)</f>
        <v>0</v>
      </c>
      <c r="CX250">
        <f>IFERROR(VLOOKUP(Tabla5[[#This Row],[CLAVE]],[2]VENTAS!$F$2:$L$1501,7,0),0)</f>
        <v>0</v>
      </c>
      <c r="CY250">
        <f>IFERROR(VLOOKUP(Tabla5[[#This Row],[CLAVE]],[2]VENTAS!$F$2:$R$1501,13,0),0)</f>
        <v>0</v>
      </c>
      <c r="CZ250">
        <f>SUM(Tabla5[[#This Row],[VENTA MABE 2 SEMANA NOV]:[VENTAS OTROS 2 SEMANA NOV]])</f>
        <v>0</v>
      </c>
      <c r="DA250" s="46">
        <v>0</v>
      </c>
    </row>
    <row r="251" spans="1:105" hidden="1" x14ac:dyDescent="0.3">
      <c r="A251" t="str">
        <f>CONCATENATE(Tabla5[[#This Row],[TIENDA HMPV]],Tabla5[[#This Row],[LINEA]])</f>
        <v>517 - C.C. CALIFORNIA 2GLOBALES</v>
      </c>
      <c r="B251" t="s">
        <v>108</v>
      </c>
      <c r="C251" s="55" t="s">
        <v>391</v>
      </c>
      <c r="D251" s="55" t="s">
        <v>30</v>
      </c>
      <c r="E251" s="55" t="s">
        <v>109</v>
      </c>
      <c r="F251" s="55" t="s">
        <v>1724</v>
      </c>
      <c r="G251" t="s">
        <v>27</v>
      </c>
      <c r="H251" s="42">
        <f>IFERROR(Tabla5[[#This Row],[VENTAS MABE]]/Tabla5[[#This Row],[CUOTA]],0)</f>
        <v>1.8</v>
      </c>
      <c r="I251">
        <v>5</v>
      </c>
      <c r="J251">
        <v>9</v>
      </c>
      <c r="K251">
        <v>11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V251" s="42">
        <v>0.5625</v>
      </c>
      <c r="W251" s="42">
        <f>IFERROR(Tabla5[[#This Row],[TOTAL VENTA 38 SEMANA]]/Tabla5[[#This Row],[VENTA ACUM 38]],0)</f>
        <v>0.5625</v>
      </c>
      <c r="X251" s="42" t="e">
        <f>VLOOKUP(Tabla5[[#This Row],[CLAVE]],[1]!QMI_5_SEMANA_SEP_22[[CLAVE]:[SHARE CADENA S2]],21,0)</f>
        <v>#REF!</v>
      </c>
      <c r="Y251" s="55" t="s">
        <v>724</v>
      </c>
      <c r="Z251" s="46">
        <f>+Tabla5[[#This Row],[VENTA ACUM 38]]+Tabla5[[#This Row],[venta total 39 acum]]</f>
        <v>30</v>
      </c>
      <c r="AA251" s="46">
        <v>9</v>
      </c>
      <c r="AB251" s="46">
        <v>9</v>
      </c>
      <c r="AC251" s="46">
        <v>16</v>
      </c>
      <c r="AD251" s="46">
        <v>14</v>
      </c>
      <c r="AE251" s="46">
        <v>9</v>
      </c>
      <c r="AF251" s="46">
        <v>14</v>
      </c>
      <c r="AG251" s="46">
        <v>30</v>
      </c>
      <c r="AH251" s="42">
        <f>IFERROR(Tabla5[[#This Row],[VENTAS MABE]]/Tabla5[[#This Row],[VENTAS INDURAMA]],0)</f>
        <v>0.81818181818181823</v>
      </c>
      <c r="AI251" t="s">
        <v>1675</v>
      </c>
      <c r="AK251" s="42"/>
      <c r="AL251" t="s">
        <v>727</v>
      </c>
      <c r="AM251" s="55" t="s">
        <v>822</v>
      </c>
      <c r="AO251" s="55" t="s">
        <v>419</v>
      </c>
      <c r="AP251">
        <v>16</v>
      </c>
      <c r="AQ251" s="55">
        <v>2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f>SUM(Tabla5[[#This Row],[VENTA MABE 1 SEMANA OCT]:[VENTAS OTROS 1 SEMANA OCT]])</f>
        <v>3</v>
      </c>
      <c r="AY251" s="46">
        <v>4.0242407735258068</v>
      </c>
      <c r="AZ251" s="55">
        <v>3</v>
      </c>
      <c r="BA251">
        <v>1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f>SUM(Tabla5[[#This Row],[VENTA MABE 2 SEMANA OCT]:[VENTAS OTROS 2 SEMANA OCT]])</f>
        <v>5</v>
      </c>
      <c r="BH251" t="s">
        <v>798</v>
      </c>
      <c r="BI251" s="55" t="s">
        <v>391</v>
      </c>
      <c r="BJ251">
        <v>35.999999999999993</v>
      </c>
      <c r="BK251" s="55">
        <v>2</v>
      </c>
      <c r="BL251">
        <v>4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f>SUM(Tabla5[[#This Row],[VENTA MABE 3 SEMANA OCT]:[VENTAS OTROS 3 SEMANA OCT]])</f>
        <v>6</v>
      </c>
      <c r="BS251" s="42">
        <v>0</v>
      </c>
      <c r="BT251" s="55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f>SUM(Tabla5[[#This Row],[VENTA MABE 4 SEMANA OCT]:[VENTAS OTROS 4 SEMANA OCT]])</f>
        <v>0</v>
      </c>
      <c r="CB251" t="s">
        <v>1679</v>
      </c>
      <c r="CC251" t="s">
        <v>1679</v>
      </c>
      <c r="CD251" t="s">
        <v>1679</v>
      </c>
      <c r="CE251" t="s">
        <v>1679</v>
      </c>
      <c r="CF251" t="s">
        <v>1679</v>
      </c>
      <c r="CG251" t="s">
        <v>1679</v>
      </c>
      <c r="CH251" t="s">
        <v>1679</v>
      </c>
      <c r="CI2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251" t="s">
        <v>1703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SUM(Tabla5[[#This Row],[VENTA MABE 1 SEMANA NOV]:[VENTAS OTROS 1 SEMANA NOV]])</f>
        <v>0</v>
      </c>
      <c r="CS251">
        <f>IFERROR(VLOOKUP(Tabla5[[#This Row],[CLAVE]],[2]VENTAS!$F$2:$L$1501,2,0),0)</f>
        <v>0</v>
      </c>
      <c r="CT251">
        <f>IFERROR(VLOOKUP(Tabla5[[#This Row],[CLAVE]],[2]VENTAS!$F$2:$L$1501,3,0),0)</f>
        <v>3</v>
      </c>
      <c r="CU251">
        <f>IFERROR(VLOOKUP(Tabla5[[#This Row],[CLAVE]],[2]VENTAS!$F$2:$L$1501,4,0),0)</f>
        <v>0</v>
      </c>
      <c r="CV251">
        <f>IFERROR(VLOOKUP(Tabla5[[#This Row],[CLAVE]],[2]VENTAS!$F$2:$L$1501,5,0),0)</f>
        <v>0</v>
      </c>
      <c r="CW251">
        <f>IFERROR(VLOOKUP(Tabla5[[#This Row],[CLAVE]],[2]VENTAS!$F$2:$L$1501,6,0),0)</f>
        <v>0</v>
      </c>
      <c r="CX251">
        <f>IFERROR(VLOOKUP(Tabla5[[#This Row],[CLAVE]],[2]VENTAS!$F$2:$L$1501,7,0),0)</f>
        <v>0</v>
      </c>
      <c r="CY251">
        <f>IFERROR(VLOOKUP(Tabla5[[#This Row],[CLAVE]],[2]VENTAS!$F$2:$R$1501,13,0),0)</f>
        <v>0</v>
      </c>
      <c r="CZ251">
        <f>SUM(Tabla5[[#This Row],[VENTA MABE 2 SEMANA NOV]:[VENTAS OTROS 2 SEMANA NOV]])</f>
        <v>3</v>
      </c>
      <c r="DA251" s="46">
        <v>2.302388278053725</v>
      </c>
    </row>
    <row r="252" spans="1:105" hidden="1" x14ac:dyDescent="0.3">
      <c r="A252" t="str">
        <f>CONCATENATE(Tabla5[[#This Row],[TIENDA HMPV]],Tabla5[[#This Row],[LINEA]])</f>
        <v>517 - C.C. CALIFORNIA 2LAVADO</v>
      </c>
      <c r="B252" t="s">
        <v>108</v>
      </c>
      <c r="C252" s="55" t="s">
        <v>391</v>
      </c>
      <c r="D252" s="55" t="s">
        <v>30</v>
      </c>
      <c r="E252" s="55" t="s">
        <v>109</v>
      </c>
      <c r="F252" s="55" t="s">
        <v>1724</v>
      </c>
      <c r="G252" t="s">
        <v>28</v>
      </c>
      <c r="H252" s="42">
        <f>IFERROR(Tabla5[[#This Row],[VENTAS MABE]]/Tabla5[[#This Row],[CUOTA]],0)</f>
        <v>0.5</v>
      </c>
      <c r="I252">
        <v>10</v>
      </c>
      <c r="J252">
        <v>5</v>
      </c>
      <c r="K252">
        <v>10</v>
      </c>
      <c r="L252" s="44">
        <v>9</v>
      </c>
      <c r="M252">
        <v>13</v>
      </c>
      <c r="N252">
        <v>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V252" s="42">
        <v>0.15151515151515152</v>
      </c>
      <c r="W252" s="42">
        <f>IFERROR(Tabla5[[#This Row],[TOTAL VENTA 38 SEMANA]]/Tabla5[[#This Row],[VENTA ACUM 38]],0)</f>
        <v>0.15151515151515152</v>
      </c>
      <c r="X252" s="42" t="e">
        <f>VLOOKUP(Tabla5[[#This Row],[CLAVE]],[1]!QMI_5_SEMANA_SEP_22[[CLAVE]:[SHARE CADENA S2]],21,0)</f>
        <v>#REF!</v>
      </c>
      <c r="Y252" s="55" t="s">
        <v>724</v>
      </c>
      <c r="Z252" s="46">
        <f>+Tabla5[[#This Row],[VENTA ACUM 38]]+Tabla5[[#This Row],[venta total 39 acum]]</f>
        <v>43</v>
      </c>
      <c r="AA252" s="46">
        <v>0</v>
      </c>
      <c r="AB252" s="46">
        <v>5</v>
      </c>
      <c r="AC252" s="46">
        <v>33</v>
      </c>
      <c r="AD252" s="46">
        <v>10</v>
      </c>
      <c r="AE252" s="46">
        <v>6</v>
      </c>
      <c r="AF252" s="46">
        <v>10</v>
      </c>
      <c r="AG252" s="46">
        <v>6</v>
      </c>
      <c r="AH252" s="42">
        <f>IFERROR(Tabla5[[#This Row],[VENTAS MABE]]/Tabla5[[#This Row],[VENTAS INDURAMA]],0)</f>
        <v>0.5</v>
      </c>
      <c r="AI252" t="s">
        <v>1675</v>
      </c>
      <c r="AK252" s="42"/>
      <c r="AL252" t="s">
        <v>727</v>
      </c>
      <c r="AM252" s="55" t="s">
        <v>822</v>
      </c>
      <c r="AO252" s="55" t="s">
        <v>419</v>
      </c>
      <c r="AP252">
        <v>16</v>
      </c>
      <c r="AQ252" s="55">
        <v>4</v>
      </c>
      <c r="AR252">
        <v>1</v>
      </c>
      <c r="AS252">
        <v>2</v>
      </c>
      <c r="AT252">
        <v>4</v>
      </c>
      <c r="AU252">
        <v>2</v>
      </c>
      <c r="AV252">
        <v>0</v>
      </c>
      <c r="AW252">
        <v>0</v>
      </c>
      <c r="AX252">
        <f>SUM(Tabla5[[#This Row],[VENTA MABE 1 SEMANA OCT]:[VENTAS OTROS 1 SEMANA OCT]])</f>
        <v>13</v>
      </c>
      <c r="AY252" s="46">
        <v>14.754133066103297</v>
      </c>
      <c r="AZ252" s="55">
        <v>1</v>
      </c>
      <c r="BA252">
        <v>2</v>
      </c>
      <c r="BB252">
        <v>3</v>
      </c>
      <c r="BC252">
        <v>4</v>
      </c>
      <c r="BD252">
        <v>4</v>
      </c>
      <c r="BE252">
        <v>0</v>
      </c>
      <c r="BF252">
        <v>0</v>
      </c>
      <c r="BG252">
        <f>SUM(Tabla5[[#This Row],[VENTA MABE 2 SEMANA OCT]:[VENTAS OTROS 2 SEMANA OCT]])</f>
        <v>14</v>
      </c>
      <c r="BH252" t="s">
        <v>798</v>
      </c>
      <c r="BI252" s="55" t="s">
        <v>391</v>
      </c>
      <c r="BJ252">
        <v>35.999999999999993</v>
      </c>
      <c r="BK252" s="55">
        <v>0</v>
      </c>
      <c r="BL252">
        <v>1</v>
      </c>
      <c r="BM252">
        <v>2</v>
      </c>
      <c r="BN252">
        <v>6</v>
      </c>
      <c r="BO252">
        <v>2</v>
      </c>
      <c r="BP252">
        <v>0</v>
      </c>
      <c r="BQ252">
        <v>0</v>
      </c>
      <c r="BR252">
        <f>SUM(Tabla5[[#This Row],[VENTA MABE 3 SEMANA OCT]:[VENTAS OTROS 3 SEMANA OCT]])</f>
        <v>11</v>
      </c>
      <c r="BS252" s="42">
        <v>0.05</v>
      </c>
      <c r="BT252" s="55">
        <v>1</v>
      </c>
      <c r="BU252">
        <v>0</v>
      </c>
      <c r="BV252">
        <v>1</v>
      </c>
      <c r="BW252">
        <v>3</v>
      </c>
      <c r="BX252">
        <v>0</v>
      </c>
      <c r="BY252">
        <v>0</v>
      </c>
      <c r="BZ252">
        <v>0</v>
      </c>
      <c r="CA252">
        <f>SUM(Tabla5[[#This Row],[VENTA MABE 4 SEMANA OCT]:[VENTAS OTROS 4 SEMANA OCT]])</f>
        <v>5</v>
      </c>
      <c r="CB252" t="s">
        <v>1698</v>
      </c>
      <c r="CI25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0.13953488372093023</v>
      </c>
      <c r="CJ252" t="s">
        <v>1701</v>
      </c>
      <c r="CK252">
        <v>3</v>
      </c>
      <c r="CL252">
        <v>1</v>
      </c>
      <c r="CM252">
        <v>1</v>
      </c>
      <c r="CN252">
        <v>0</v>
      </c>
      <c r="CO252">
        <v>1</v>
      </c>
      <c r="CP252">
        <v>0</v>
      </c>
      <c r="CQ252">
        <v>0</v>
      </c>
      <c r="CR252">
        <f>SUM(Tabla5[[#This Row],[VENTA MABE 1 SEMANA NOV]:[VENTAS OTROS 1 SEMANA NOV]])</f>
        <v>6</v>
      </c>
      <c r="CS252">
        <f>IFERROR(VLOOKUP(Tabla5[[#This Row],[CLAVE]],[2]VENTAS!$F$2:$L$1501,2,0),0)</f>
        <v>0</v>
      </c>
      <c r="CT252">
        <f>IFERROR(VLOOKUP(Tabla5[[#This Row],[CLAVE]],[2]VENTAS!$F$2:$L$1501,3,0),0)</f>
        <v>0</v>
      </c>
      <c r="CU252">
        <f>IFERROR(VLOOKUP(Tabla5[[#This Row],[CLAVE]],[2]VENTAS!$F$2:$L$1501,4,0),0)</f>
        <v>2</v>
      </c>
      <c r="CV252">
        <f>IFERROR(VLOOKUP(Tabla5[[#This Row],[CLAVE]],[2]VENTAS!$F$2:$L$1501,5,0),0)</f>
        <v>2</v>
      </c>
      <c r="CW252">
        <f>IFERROR(VLOOKUP(Tabla5[[#This Row],[CLAVE]],[2]VENTAS!$F$2:$L$1501,6,0),0)</f>
        <v>2</v>
      </c>
      <c r="CX252">
        <f>IFERROR(VLOOKUP(Tabla5[[#This Row],[CLAVE]],[2]VENTAS!$F$2:$L$1501,7,0),0)</f>
        <v>0</v>
      </c>
      <c r="CY252">
        <f>IFERROR(VLOOKUP(Tabla5[[#This Row],[CLAVE]],[2]VENTAS!$F$2:$R$1501,13,0),0)</f>
        <v>0</v>
      </c>
      <c r="CZ252">
        <f>SUM(Tabla5[[#This Row],[VENTA MABE 2 SEMANA NOV]:[VENTAS OTROS 2 SEMANA NOV]])</f>
        <v>6</v>
      </c>
      <c r="DA252" s="46">
        <v>14.967961081554071</v>
      </c>
    </row>
    <row r="253" spans="1:105" hidden="1" x14ac:dyDescent="0.3">
      <c r="A253" t="str">
        <f>CONCATENATE(Tabla5[[#This Row],[TIENDA HMPV]],Tabla5[[#This Row],[LINEA]])</f>
        <v>517 - C.C. CALIFORNIA 2REFRIGERACIÓN</v>
      </c>
      <c r="B253" t="s">
        <v>108</v>
      </c>
      <c r="C253" s="55" t="s">
        <v>391</v>
      </c>
      <c r="D253" s="55" t="s">
        <v>30</v>
      </c>
      <c r="E253" s="55" t="s">
        <v>109</v>
      </c>
      <c r="F253" s="55" t="s">
        <v>1724</v>
      </c>
      <c r="G253" t="s">
        <v>29</v>
      </c>
      <c r="H253" s="42">
        <f>IFERROR(Tabla5[[#This Row],[VENTAS MABE]]/Tabla5[[#This Row],[CUOTA]],0)</f>
        <v>0.54545454545454541</v>
      </c>
      <c r="I253">
        <v>33</v>
      </c>
      <c r="J253">
        <v>18</v>
      </c>
      <c r="K253">
        <v>20</v>
      </c>
      <c r="L253" s="44">
        <v>12</v>
      </c>
      <c r="M253">
        <v>7</v>
      </c>
      <c r="N253">
        <v>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V253" s="42">
        <v>0.36734693877551022</v>
      </c>
      <c r="W253" s="42">
        <f>IFERROR(Tabla5[[#This Row],[TOTAL VENTA 38 SEMANA]]/Tabla5[[#This Row],[VENTA ACUM 38]],0)</f>
        <v>0.36734693877551022</v>
      </c>
      <c r="X253" s="42" t="e">
        <f>VLOOKUP(Tabla5[[#This Row],[CLAVE]],[1]!QMI_5_SEMANA_SEP_22[[CLAVE]:[SHARE CADENA S2]],21,0)</f>
        <v>#REF!</v>
      </c>
      <c r="Y253" s="55" t="s">
        <v>724</v>
      </c>
      <c r="Z253" s="46">
        <f>+Tabla5[[#This Row],[VENTA ACUM 38]]+Tabla5[[#This Row],[venta total 39 acum]]</f>
        <v>55</v>
      </c>
      <c r="AA253" s="46">
        <v>13</v>
      </c>
      <c r="AB253" s="46">
        <v>18</v>
      </c>
      <c r="AC253" s="46">
        <v>49</v>
      </c>
      <c r="AD253" s="46">
        <v>6</v>
      </c>
      <c r="AE253" s="46">
        <v>3</v>
      </c>
      <c r="AF253" s="46">
        <v>6</v>
      </c>
      <c r="AG253" s="46">
        <v>16</v>
      </c>
      <c r="AH253" s="42">
        <f>IFERROR(Tabla5[[#This Row],[VENTAS MABE]]/Tabla5[[#This Row],[VENTAS INDURAMA]],0)</f>
        <v>0.9</v>
      </c>
      <c r="AI253" t="s">
        <v>1675</v>
      </c>
      <c r="AK253" s="42"/>
      <c r="AL253" t="s">
        <v>727</v>
      </c>
      <c r="AM253" s="55" t="s">
        <v>822</v>
      </c>
      <c r="AO253" s="55" t="s">
        <v>419</v>
      </c>
      <c r="AP253">
        <v>33</v>
      </c>
      <c r="AQ253" s="55">
        <v>5</v>
      </c>
      <c r="AR253">
        <v>2</v>
      </c>
      <c r="AS253">
        <v>2</v>
      </c>
      <c r="AT253">
        <v>3</v>
      </c>
      <c r="AU253">
        <v>0</v>
      </c>
      <c r="AV253">
        <v>0</v>
      </c>
      <c r="AW253">
        <v>0</v>
      </c>
      <c r="AX253">
        <f>SUM(Tabla5[[#This Row],[VENTA MABE 1 SEMANA OCT]:[VENTAS OTROS 1 SEMANA OCT]])</f>
        <v>12</v>
      </c>
      <c r="AY253" s="46">
        <v>30</v>
      </c>
      <c r="AZ253" s="55">
        <v>9</v>
      </c>
      <c r="BA253">
        <v>4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f>SUM(Tabla5[[#This Row],[VENTA MABE 2 SEMANA OCT]:[VENTAS OTROS 2 SEMANA OCT]])</f>
        <v>14</v>
      </c>
      <c r="BH253" t="s">
        <v>798</v>
      </c>
      <c r="BI253" s="55" t="s">
        <v>391</v>
      </c>
      <c r="BJ253">
        <v>35.999999999999993</v>
      </c>
      <c r="BK253" s="55">
        <v>1</v>
      </c>
      <c r="BL253">
        <v>2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f>SUM(Tabla5[[#This Row],[VENTA MABE 3 SEMANA OCT]:[VENTAS OTROS 3 SEMANA OCT]])</f>
        <v>3</v>
      </c>
      <c r="BS253" s="42">
        <v>0.28000000000000003</v>
      </c>
      <c r="BT253" s="55">
        <v>4</v>
      </c>
      <c r="BU253">
        <v>3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f>SUM(Tabla5[[#This Row],[VENTA MABE 4 SEMANA OCT]:[VENTAS OTROS 4 SEMANA OCT]])</f>
        <v>8</v>
      </c>
      <c r="CB253" t="s">
        <v>1679</v>
      </c>
      <c r="CC253" t="s">
        <v>1679</v>
      </c>
      <c r="CD253" t="s">
        <v>1679</v>
      </c>
      <c r="CE253" t="s">
        <v>1679</v>
      </c>
      <c r="CF253" t="s">
        <v>1679</v>
      </c>
      <c r="CG253" t="s">
        <v>1679</v>
      </c>
      <c r="CH253" t="s">
        <v>1679</v>
      </c>
      <c r="CI2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0.51351351351351349</v>
      </c>
      <c r="CJ253" t="s">
        <v>1703</v>
      </c>
      <c r="CK253">
        <v>6</v>
      </c>
      <c r="CL253">
        <v>6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f>SUM(Tabla5[[#This Row],[VENTA MABE 1 SEMANA NOV]:[VENTAS OTROS 1 SEMANA NOV]])</f>
        <v>14</v>
      </c>
      <c r="CS253">
        <f>IFERROR(VLOOKUP(Tabla5[[#This Row],[CLAVE]],[2]VENTAS!$F$2:$L$1501,2,0),0)</f>
        <v>4</v>
      </c>
      <c r="CT253">
        <f>IFERROR(VLOOKUP(Tabla5[[#This Row],[CLAVE]],[2]VENTAS!$F$2:$L$1501,3,0),0)</f>
        <v>7</v>
      </c>
      <c r="CU253">
        <f>IFERROR(VLOOKUP(Tabla5[[#This Row],[CLAVE]],[2]VENTAS!$F$2:$L$1501,4,0),0)</f>
        <v>0</v>
      </c>
      <c r="CV253">
        <f>IFERROR(VLOOKUP(Tabla5[[#This Row],[CLAVE]],[2]VENTAS!$F$2:$L$1501,5,0),0)</f>
        <v>0</v>
      </c>
      <c r="CW253">
        <f>IFERROR(VLOOKUP(Tabla5[[#This Row],[CLAVE]],[2]VENTAS!$F$2:$L$1501,6,0),0)</f>
        <v>0</v>
      </c>
      <c r="CX253">
        <f>IFERROR(VLOOKUP(Tabla5[[#This Row],[CLAVE]],[2]VENTAS!$F$2:$L$1501,7,0),0)</f>
        <v>0</v>
      </c>
      <c r="CY253">
        <f>IFERROR(VLOOKUP(Tabla5[[#This Row],[CLAVE]],[2]VENTAS!$F$2:$R$1501,13,0),0)</f>
        <v>0</v>
      </c>
      <c r="CZ253">
        <f>SUM(Tabla5[[#This Row],[VENTA MABE 2 SEMANA NOV]:[VENTAS OTROS 2 SEMANA NOV]])</f>
        <v>11</v>
      </c>
      <c r="DA253" s="46">
        <v>57.705505931201778</v>
      </c>
    </row>
    <row r="254" spans="1:105" hidden="1" x14ac:dyDescent="0.3">
      <c r="A254" t="str">
        <f>CONCATENATE(Tabla5[[#This Row],[TIENDA HMPV]],Tabla5[[#This Row],[LINEA]])</f>
        <v>895 - MIN GUAYAQUIL PARQUE CALIFORNIA (106)COCINAS</v>
      </c>
      <c r="B254" t="s">
        <v>108</v>
      </c>
      <c r="C254" s="55" t="s">
        <v>391</v>
      </c>
      <c r="D254" s="55" t="s">
        <v>64</v>
      </c>
      <c r="E254" s="55" t="s">
        <v>816</v>
      </c>
      <c r="F254" s="55" t="s">
        <v>1724</v>
      </c>
      <c r="G254" t="s">
        <v>26</v>
      </c>
      <c r="H254" s="42">
        <f>IFERROR(Tabla5[[#This Row],[VENTAS MABE]]/Tabla5[[#This Row],[CUOTA]],0)</f>
        <v>1.1428571428571428</v>
      </c>
      <c r="I254">
        <v>7</v>
      </c>
      <c r="J254">
        <v>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V254" s="42">
        <v>0.27586206896551724</v>
      </c>
      <c r="W254" s="42">
        <f>IFERROR(Tabla5[[#This Row],[TOTAL VENTA 38 SEMANA]]/Tabla5[[#This Row],[VENTA ACUM 38]],0)</f>
        <v>0.27586206896551724</v>
      </c>
      <c r="X254" s="42">
        <v>0</v>
      </c>
      <c r="Y254" s="55" t="s">
        <v>734</v>
      </c>
      <c r="Z254" s="46">
        <f>+Tabla5[[#This Row],[VENTA ACUM 38]]+Tabla5[[#This Row],[venta total 39 acum]]</f>
        <v>29</v>
      </c>
      <c r="AA254" s="46">
        <v>7</v>
      </c>
      <c r="AB254" s="46">
        <v>8</v>
      </c>
      <c r="AC254" s="46">
        <v>29</v>
      </c>
      <c r="AD254" s="46"/>
      <c r="AE254" s="46"/>
      <c r="AF254" s="46"/>
      <c r="AG254" s="46">
        <v>7</v>
      </c>
      <c r="AH254" s="42">
        <f>IFERROR(Tabla5[[#This Row],[VENTAS MABE]]/Tabla5[[#This Row],[VENTAS INDURAMA]],0)</f>
        <v>0</v>
      </c>
      <c r="AI254" t="s">
        <v>1675</v>
      </c>
      <c r="AK254" s="42"/>
      <c r="AL254" t="s">
        <v>727</v>
      </c>
      <c r="AM254" s="55" t="s">
        <v>815</v>
      </c>
      <c r="AO254" s="55" t="s">
        <v>419</v>
      </c>
      <c r="AP254">
        <v>20</v>
      </c>
      <c r="AQ254" s="55">
        <v>2</v>
      </c>
      <c r="AR254">
        <v>10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f>SUM(Tabla5[[#This Row],[VENTA MABE 1 SEMANA OCT]:[VENTAS OTROS 1 SEMANA OCT]])</f>
        <v>12</v>
      </c>
      <c r="AY254" s="46">
        <v>10.454194715161258</v>
      </c>
      <c r="AZ254" s="55">
        <v>1</v>
      </c>
      <c r="BA254">
        <v>6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f>SUM(Tabla5[[#This Row],[VENTA MABE 2 SEMANA OCT]:[VENTAS OTROS 2 SEMANA OCT]])</f>
        <v>8</v>
      </c>
      <c r="BH254" t="s">
        <v>731</v>
      </c>
      <c r="BI254" s="55" t="s">
        <v>391</v>
      </c>
      <c r="BJ254">
        <v>3.9999999999999991</v>
      </c>
      <c r="BK254" s="55">
        <v>1</v>
      </c>
      <c r="BL254">
        <v>7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f>SUM(Tabla5[[#This Row],[VENTA MABE 3 SEMANA OCT]:[VENTAS OTROS 3 SEMANA OCT]])</f>
        <v>8</v>
      </c>
      <c r="BS254" s="42">
        <v>0.15</v>
      </c>
      <c r="BT254" s="55">
        <v>2</v>
      </c>
      <c r="BU254">
        <v>3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f>SUM(Tabla5[[#This Row],[VENTA MABE 4 SEMANA OCT]:[VENTAS OTROS 4 SEMANA OCT]])</f>
        <v>5</v>
      </c>
      <c r="CH254" t="s">
        <v>1695</v>
      </c>
      <c r="CI25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0.18181818181818182</v>
      </c>
      <c r="CJ254" t="s">
        <v>1701</v>
      </c>
      <c r="CK254">
        <v>0</v>
      </c>
      <c r="CL254">
        <v>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SUM(Tabla5[[#This Row],[VENTA MABE 1 SEMANA NOV]:[VENTAS OTROS 1 SEMANA NOV]])</f>
        <v>4</v>
      </c>
      <c r="CS254">
        <f>IFERROR(VLOOKUP(Tabla5[[#This Row],[CLAVE]],[2]VENTAS!$F$2:$L$1501,2,0),0)</f>
        <v>3</v>
      </c>
      <c r="CT254">
        <f>IFERROR(VLOOKUP(Tabla5[[#This Row],[CLAVE]],[2]VENTAS!$F$2:$L$1501,3,0),0)</f>
        <v>9</v>
      </c>
      <c r="CU254">
        <f>IFERROR(VLOOKUP(Tabla5[[#This Row],[CLAVE]],[2]VENTAS!$F$2:$L$1501,4,0),0)</f>
        <v>0</v>
      </c>
      <c r="CV254">
        <f>IFERROR(VLOOKUP(Tabla5[[#This Row],[CLAVE]],[2]VENTAS!$F$2:$L$1501,5,0),0)</f>
        <v>0</v>
      </c>
      <c r="CW254">
        <f>IFERROR(VLOOKUP(Tabla5[[#This Row],[CLAVE]],[2]VENTAS!$F$2:$L$1501,6,0),0)</f>
        <v>0</v>
      </c>
      <c r="CX254">
        <f>IFERROR(VLOOKUP(Tabla5[[#This Row],[CLAVE]],[2]VENTAS!$F$2:$L$1501,7,0),0)</f>
        <v>0</v>
      </c>
      <c r="CY254">
        <f>IFERROR(VLOOKUP(Tabla5[[#This Row],[CLAVE]],[2]VENTAS!$F$2:$R$1501,13,0),0)</f>
        <v>0</v>
      </c>
      <c r="CZ254">
        <f>SUM(Tabla5[[#This Row],[VENTA MABE 2 SEMANA NOV]:[VENTAS OTROS 2 SEMANA NOV]])</f>
        <v>12</v>
      </c>
      <c r="DA254" s="46">
        <v>16.869268744919303</v>
      </c>
    </row>
    <row r="255" spans="1:105" hidden="1" x14ac:dyDescent="0.3">
      <c r="A255" t="str">
        <f>CONCATENATE(Tabla5[[#This Row],[TIENDA HMPV]],Tabla5[[#This Row],[LINEA]])</f>
        <v>895 - MIN GUAYAQUIL PARQUE CALIFORNIA (106)LAVADO</v>
      </c>
      <c r="B255" t="s">
        <v>108</v>
      </c>
      <c r="C255" s="55" t="s">
        <v>391</v>
      </c>
      <c r="D255" s="55" t="s">
        <v>64</v>
      </c>
      <c r="E255" s="55" t="s">
        <v>816</v>
      </c>
      <c r="F255" s="55" t="s">
        <v>1724</v>
      </c>
      <c r="G255" t="s">
        <v>28</v>
      </c>
      <c r="H255" s="42">
        <f>IFERROR(Tabla5[[#This Row],[VENTAS MABE]]/Tabla5[[#This Row],[CUOTA]],0)</f>
        <v>1.1666666666666667</v>
      </c>
      <c r="I255">
        <v>6</v>
      </c>
      <c r="J255">
        <v>7</v>
      </c>
      <c r="L255">
        <v>8</v>
      </c>
      <c r="M255">
        <v>4</v>
      </c>
      <c r="N255">
        <v>11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V255" s="42">
        <v>0.19444444444444445</v>
      </c>
      <c r="W255" s="42">
        <f>IFERROR(Tabla5[[#This Row],[TOTAL VENTA 38 SEMANA]]/Tabla5[[#This Row],[VENTA ACUM 38]],0)</f>
        <v>0.19444444444444445</v>
      </c>
      <c r="X255" s="42">
        <v>0</v>
      </c>
      <c r="Y255" s="55" t="s">
        <v>734</v>
      </c>
      <c r="Z255" s="46">
        <f>+Tabla5[[#This Row],[VENTA ACUM 38]]+Tabla5[[#This Row],[venta total 39 acum]]</f>
        <v>36</v>
      </c>
      <c r="AA255" s="46">
        <v>2</v>
      </c>
      <c r="AB255" s="46">
        <v>7</v>
      </c>
      <c r="AC255" s="46">
        <v>36</v>
      </c>
      <c r="AD255" s="46"/>
      <c r="AE255" s="46"/>
      <c r="AF255" s="46"/>
      <c r="AG255" s="46">
        <v>2</v>
      </c>
      <c r="AH255" s="42">
        <f>IFERROR(Tabla5[[#This Row],[VENTAS MABE]]/Tabla5[[#This Row],[VENTAS INDURAMA]],0)</f>
        <v>0</v>
      </c>
      <c r="AI255" t="s">
        <v>1675</v>
      </c>
      <c r="AK255" s="42"/>
      <c r="AL255" t="s">
        <v>727</v>
      </c>
      <c r="AM255" s="55" t="s">
        <v>815</v>
      </c>
      <c r="AO255" s="55" t="s">
        <v>419</v>
      </c>
      <c r="AP255">
        <v>18</v>
      </c>
      <c r="AQ255" s="55">
        <v>2</v>
      </c>
      <c r="AR255">
        <v>6</v>
      </c>
      <c r="AS255">
        <v>4</v>
      </c>
      <c r="AT255">
        <v>1</v>
      </c>
      <c r="AU255">
        <v>2</v>
      </c>
      <c r="AV255">
        <v>0</v>
      </c>
      <c r="AW255">
        <v>0</v>
      </c>
      <c r="AX255">
        <f>SUM(Tabla5[[#This Row],[VENTA MABE 1 SEMANA OCT]:[VENTAS OTROS 1 SEMANA OCT]])</f>
        <v>15</v>
      </c>
      <c r="AY255" s="46">
        <v>9.2355864885953931</v>
      </c>
      <c r="AZ255" s="55">
        <v>1</v>
      </c>
      <c r="BA255">
        <v>3</v>
      </c>
      <c r="BB255">
        <v>0</v>
      </c>
      <c r="BC255">
        <v>2</v>
      </c>
      <c r="BD255">
        <v>2</v>
      </c>
      <c r="BE255">
        <v>0</v>
      </c>
      <c r="BF255">
        <v>0</v>
      </c>
      <c r="BG255">
        <f>SUM(Tabla5[[#This Row],[VENTA MABE 2 SEMANA OCT]:[VENTAS OTROS 2 SEMANA OCT]])</f>
        <v>8</v>
      </c>
      <c r="BH255" t="s">
        <v>731</v>
      </c>
      <c r="BI255" s="55" t="s">
        <v>391</v>
      </c>
      <c r="BJ255">
        <v>3.9999999999999991</v>
      </c>
      <c r="BK255" s="55">
        <v>0</v>
      </c>
      <c r="BL255">
        <v>1</v>
      </c>
      <c r="BM255">
        <v>0</v>
      </c>
      <c r="BN255">
        <v>0</v>
      </c>
      <c r="BO255">
        <v>2</v>
      </c>
      <c r="BP255">
        <v>0</v>
      </c>
      <c r="BQ255">
        <v>0</v>
      </c>
      <c r="BR255">
        <f>SUM(Tabla5[[#This Row],[VENTA MABE 3 SEMANA OCT]:[VENTAS OTROS 3 SEMANA OCT]])</f>
        <v>3</v>
      </c>
      <c r="BS255" s="42">
        <v>0.2</v>
      </c>
      <c r="BT255" s="55">
        <v>0</v>
      </c>
      <c r="BU255">
        <v>4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f>SUM(Tabla5[[#This Row],[VENTA MABE 4 SEMANA OCT]:[VENTAS OTROS 4 SEMANA OCT]])</f>
        <v>5</v>
      </c>
      <c r="CH255" t="s">
        <v>1695</v>
      </c>
      <c r="CI25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9.6774193548387094E-2</v>
      </c>
      <c r="CJ255" t="s">
        <v>1701</v>
      </c>
      <c r="CK255">
        <v>0</v>
      </c>
      <c r="CL255">
        <v>1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f>SUM(Tabla5[[#This Row],[VENTA MABE 1 SEMANA NOV]:[VENTAS OTROS 1 SEMANA NOV]])</f>
        <v>2</v>
      </c>
      <c r="CS255">
        <f>IFERROR(VLOOKUP(Tabla5[[#This Row],[CLAVE]],[2]VENTAS!$F$2:$L$1501,2,0),0)</f>
        <v>0</v>
      </c>
      <c r="CT255">
        <f>IFERROR(VLOOKUP(Tabla5[[#This Row],[CLAVE]],[2]VENTAS!$F$2:$L$1501,3,0),0)</f>
        <v>3</v>
      </c>
      <c r="CU255">
        <f>IFERROR(VLOOKUP(Tabla5[[#This Row],[CLAVE]],[2]VENTAS!$F$2:$L$1501,4,0),0)</f>
        <v>0</v>
      </c>
      <c r="CV255">
        <f>IFERROR(VLOOKUP(Tabla5[[#This Row],[CLAVE]],[2]VENTAS!$F$2:$L$1501,5,0),0)</f>
        <v>0</v>
      </c>
      <c r="CW255">
        <f>IFERROR(VLOOKUP(Tabla5[[#This Row],[CLAVE]],[2]VENTAS!$F$2:$L$1501,6,0),0)</f>
        <v>0</v>
      </c>
      <c r="CX255">
        <f>IFERROR(VLOOKUP(Tabla5[[#This Row],[CLAVE]],[2]VENTAS!$F$2:$L$1501,7,0),0)</f>
        <v>0</v>
      </c>
      <c r="CY255">
        <f>IFERROR(VLOOKUP(Tabla5[[#This Row],[CLAVE]],[2]VENTAS!$F$2:$R$1501,13,0),0)</f>
        <v>0</v>
      </c>
      <c r="CZ255">
        <f>SUM(Tabla5[[#This Row],[VENTA MABE 2 SEMANA NOV]:[VENTAS OTROS 2 SEMANA NOV]])</f>
        <v>3</v>
      </c>
      <c r="DA255" s="46">
        <v>12.92982108403355</v>
      </c>
    </row>
    <row r="256" spans="1:105" hidden="1" x14ac:dyDescent="0.3">
      <c r="A256" t="str">
        <f>CONCATENATE(Tabla5[[#This Row],[TIENDA HMPV]],Tabla5[[#This Row],[LINEA]])</f>
        <v>895 - MIN GUAYAQUIL PARQUE CALIFORNIA (106)REFRIGERACIÓN</v>
      </c>
      <c r="B256" t="s">
        <v>108</v>
      </c>
      <c r="C256" s="55" t="s">
        <v>391</v>
      </c>
      <c r="D256" s="55" t="s">
        <v>64</v>
      </c>
      <c r="E256" s="55" t="s">
        <v>816</v>
      </c>
      <c r="F256" s="55" t="s">
        <v>1724</v>
      </c>
      <c r="G256" t="s">
        <v>29</v>
      </c>
      <c r="H256" s="42">
        <f>IFERROR(Tabla5[[#This Row],[VENTAS MABE]]/Tabla5[[#This Row],[CUOTA]],0)</f>
        <v>0.5</v>
      </c>
      <c r="I256">
        <v>2</v>
      </c>
      <c r="J256">
        <v>1</v>
      </c>
      <c r="L256">
        <v>1</v>
      </c>
      <c r="M256">
        <v>2</v>
      </c>
      <c r="N256">
        <v>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V256" s="42">
        <v>4.7619047619047616E-2</v>
      </c>
      <c r="W256" s="42">
        <f>IFERROR(Tabla5[[#This Row],[TOTAL VENTA 38 SEMANA]]/Tabla5[[#This Row],[VENTA ACUM 38]],0)</f>
        <v>4.7619047619047616E-2</v>
      </c>
      <c r="X256" s="42">
        <v>0</v>
      </c>
      <c r="Y256" s="55" t="s">
        <v>734</v>
      </c>
      <c r="Z256" s="46">
        <f>+Tabla5[[#This Row],[VENTA ACUM 38]]+Tabla5[[#This Row],[venta total 39 acum]]</f>
        <v>21</v>
      </c>
      <c r="AA256" s="46">
        <v>1</v>
      </c>
      <c r="AB256" s="46">
        <v>1</v>
      </c>
      <c r="AC256" s="46">
        <v>21</v>
      </c>
      <c r="AD256" s="46"/>
      <c r="AE256" s="46"/>
      <c r="AF256" s="46"/>
      <c r="AG256" s="46">
        <v>1</v>
      </c>
      <c r="AH256" s="42">
        <f>IFERROR(Tabla5[[#This Row],[VENTAS MABE]]/Tabla5[[#This Row],[VENTAS INDURAMA]],0)</f>
        <v>0</v>
      </c>
      <c r="AI256" t="s">
        <v>1675</v>
      </c>
      <c r="AK256" s="42"/>
      <c r="AL256" t="s">
        <v>727</v>
      </c>
      <c r="AM256" s="55" t="s">
        <v>815</v>
      </c>
      <c r="AO256" s="55" t="s">
        <v>419</v>
      </c>
      <c r="AP256">
        <v>15</v>
      </c>
      <c r="AQ256" s="55">
        <v>0</v>
      </c>
      <c r="AR256">
        <v>7</v>
      </c>
      <c r="AS256">
        <v>2</v>
      </c>
      <c r="AT256">
        <v>2</v>
      </c>
      <c r="AU256">
        <v>4</v>
      </c>
      <c r="AV256">
        <v>0</v>
      </c>
      <c r="AW256">
        <v>0</v>
      </c>
      <c r="AX256">
        <f>SUM(Tabla5[[#This Row],[VENTA MABE 1 SEMANA OCT]:[VENTAS OTROS 1 SEMANA OCT]])</f>
        <v>15</v>
      </c>
      <c r="AY256" s="46">
        <v>3.9329468387661346</v>
      </c>
      <c r="AZ256" s="55">
        <v>0</v>
      </c>
      <c r="BA256">
        <v>5</v>
      </c>
      <c r="BB256">
        <v>2</v>
      </c>
      <c r="BC256">
        <v>0</v>
      </c>
      <c r="BD256">
        <v>1</v>
      </c>
      <c r="BE256">
        <v>0</v>
      </c>
      <c r="BF256">
        <v>0</v>
      </c>
      <c r="BG256">
        <f>SUM(Tabla5[[#This Row],[VENTA MABE 2 SEMANA OCT]:[VENTAS OTROS 2 SEMANA OCT]])</f>
        <v>8</v>
      </c>
      <c r="BH256" t="s">
        <v>731</v>
      </c>
      <c r="BI256" s="55" t="s">
        <v>391</v>
      </c>
      <c r="BJ256">
        <v>3.9999999999999991</v>
      </c>
      <c r="BK256" s="55">
        <v>0</v>
      </c>
      <c r="BL256">
        <v>8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f>SUM(Tabla5[[#This Row],[VENTA MABE 3 SEMANA OCT]:[VENTAS OTROS 3 SEMANA OCT]])</f>
        <v>9</v>
      </c>
      <c r="BS256" s="42">
        <v>0.15</v>
      </c>
      <c r="BT256" s="55">
        <v>0</v>
      </c>
      <c r="BU256">
        <v>3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f>SUM(Tabla5[[#This Row],[VENTA MABE 4 SEMANA OCT]:[VENTAS OTROS 4 SEMANA OCT]])</f>
        <v>5</v>
      </c>
      <c r="CB256" t="s">
        <v>1679</v>
      </c>
      <c r="CC256" t="s">
        <v>1679</v>
      </c>
      <c r="CD256" t="s">
        <v>1679</v>
      </c>
      <c r="CE256" t="s">
        <v>1679</v>
      </c>
      <c r="CF256" t="s">
        <v>1679</v>
      </c>
      <c r="CG256" t="s">
        <v>1679</v>
      </c>
      <c r="CH256" t="s">
        <v>1679</v>
      </c>
      <c r="CI2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56" s="66">
        <v>0</v>
      </c>
      <c r="CK256">
        <v>2</v>
      </c>
      <c r="CL256">
        <v>3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SUM(Tabla5[[#This Row],[VENTA MABE 1 SEMANA NOV]:[VENTAS OTROS 1 SEMANA NOV]])</f>
        <v>5</v>
      </c>
      <c r="CS256">
        <f>IFERROR(VLOOKUP(Tabla5[[#This Row],[CLAVE]],[2]VENTAS!$F$2:$L$1501,2,0),0)</f>
        <v>3</v>
      </c>
      <c r="CT256">
        <f>IFERROR(VLOOKUP(Tabla5[[#This Row],[CLAVE]],[2]VENTAS!$F$2:$L$1501,3,0),0)</f>
        <v>20</v>
      </c>
      <c r="CU256">
        <f>IFERROR(VLOOKUP(Tabla5[[#This Row],[CLAVE]],[2]VENTAS!$F$2:$L$1501,4,0),0)</f>
        <v>0</v>
      </c>
      <c r="CV256">
        <f>IFERROR(VLOOKUP(Tabla5[[#This Row],[CLAVE]],[2]VENTAS!$F$2:$L$1501,5,0),0)</f>
        <v>0</v>
      </c>
      <c r="CW256">
        <f>IFERROR(VLOOKUP(Tabla5[[#This Row],[CLAVE]],[2]VENTAS!$F$2:$L$1501,6,0),0)</f>
        <v>0</v>
      </c>
      <c r="CX256">
        <f>IFERROR(VLOOKUP(Tabla5[[#This Row],[CLAVE]],[2]VENTAS!$F$2:$L$1501,7,0),0)</f>
        <v>0</v>
      </c>
      <c r="CY256">
        <f>IFERROR(VLOOKUP(Tabla5[[#This Row],[CLAVE]],[2]VENTAS!$F$2:$R$1501,13,0),0)</f>
        <v>0</v>
      </c>
      <c r="CZ256">
        <f>SUM(Tabla5[[#This Row],[VENTA MABE 2 SEMANA NOV]:[VENTAS OTROS 2 SEMANA NOV]])</f>
        <v>23</v>
      </c>
      <c r="DA256" s="46">
        <v>5.7837453511266688</v>
      </c>
    </row>
    <row r="257" spans="1:105" hidden="1" x14ac:dyDescent="0.3">
      <c r="A257" t="str">
        <f>CONCATENATE(Tabla5[[#This Row],[TIENDA HMPV]],Tabla5[[#This Row],[LINEA]])</f>
        <v>179 - 1745-TIENDA SAN RAFAEL 1745COCINAS</v>
      </c>
      <c r="B257" t="s">
        <v>73</v>
      </c>
      <c r="C257" s="55" t="s">
        <v>74</v>
      </c>
      <c r="D257" s="55" t="s">
        <v>39</v>
      </c>
      <c r="E257" s="55" t="s">
        <v>75</v>
      </c>
      <c r="F257" s="55" t="s">
        <v>1724</v>
      </c>
      <c r="G257" t="s">
        <v>26</v>
      </c>
      <c r="H257" s="42">
        <f>IFERROR(Tabla5[[#This Row],[VENTAS MABE]]/Tabla5[[#This Row],[CUOTA]],0)</f>
        <v>0.5</v>
      </c>
      <c r="I257">
        <v>2</v>
      </c>
      <c r="J257">
        <v>1</v>
      </c>
      <c r="K257">
        <v>3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V257" s="42">
        <v>0.5</v>
      </c>
      <c r="W257" s="42">
        <f>IFERROR(Tabla5[[#This Row],[TOTAL VENTA 38 SEMANA]]/Tabla5[[#This Row],[VENTA ACUM 38]],0)</f>
        <v>0.5</v>
      </c>
      <c r="X257" s="42" t="e">
        <f>VLOOKUP(Tabla5[[#This Row],[CLAVE]],[1]!QMI_5_SEMANA_SEP_22[[CLAVE]:[SHARE CADENA S2]],21,0)</f>
        <v>#REF!</v>
      </c>
      <c r="Y257" s="55" t="s">
        <v>734</v>
      </c>
      <c r="Z257" s="46">
        <f>+Tabla5[[#This Row],[VENTA ACUM 38]]+Tabla5[[#This Row],[venta total 39 acum]]</f>
        <v>5</v>
      </c>
      <c r="AA257" s="46">
        <v>0</v>
      </c>
      <c r="AB257" s="46">
        <v>1</v>
      </c>
      <c r="AC257" s="46">
        <v>2</v>
      </c>
      <c r="AD257" s="46">
        <v>3</v>
      </c>
      <c r="AE257" s="46">
        <v>0</v>
      </c>
      <c r="AF257" s="46">
        <v>3</v>
      </c>
      <c r="AG257" s="46">
        <v>0</v>
      </c>
      <c r="AH257" s="42">
        <f>IFERROR(Tabla5[[#This Row],[VENTAS MABE]]/Tabla5[[#This Row],[VENTAS INDURAMA]],0)</f>
        <v>0.33333333333333331</v>
      </c>
      <c r="AI257" t="s">
        <v>1677</v>
      </c>
      <c r="AK257" s="42"/>
      <c r="AL257" t="s">
        <v>727</v>
      </c>
      <c r="AM257" s="55" t="s">
        <v>848</v>
      </c>
      <c r="AO257" s="55" t="s">
        <v>429</v>
      </c>
      <c r="AP257">
        <v>0</v>
      </c>
      <c r="AQ257" s="55">
        <v>0</v>
      </c>
      <c r="AR257">
        <v>3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f>SUM(Tabla5[[#This Row],[VENTA MABE 1 SEMANA OCT]:[VENTAS OTROS 1 SEMANA OCT]])</f>
        <v>3</v>
      </c>
      <c r="AY257" s="46">
        <v>3</v>
      </c>
      <c r="AZ257" s="55">
        <v>1</v>
      </c>
      <c r="BA257">
        <v>3</v>
      </c>
      <c r="BB257">
        <v>0</v>
      </c>
      <c r="BC257">
        <v>0</v>
      </c>
      <c r="BD257">
        <v>0</v>
      </c>
      <c r="BE257">
        <v>2</v>
      </c>
      <c r="BF257">
        <v>0</v>
      </c>
      <c r="BG257">
        <f>SUM(Tabla5[[#This Row],[VENTA MABE 2 SEMANA OCT]:[VENTAS OTROS 2 SEMANA OCT]])</f>
        <v>6</v>
      </c>
      <c r="BH257" t="s">
        <v>798</v>
      </c>
      <c r="BI257" s="55" t="s">
        <v>74</v>
      </c>
      <c r="BJ257">
        <v>12.999999999999991</v>
      </c>
      <c r="BK257" s="55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f>SUM(Tabla5[[#This Row],[VENTA MABE 3 SEMANA OCT]:[VENTAS OTROS 3 SEMANA OCT]])</f>
        <v>1</v>
      </c>
      <c r="BS257" s="42">
        <v>0.4</v>
      </c>
      <c r="BT257" s="55">
        <v>0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f>SUM(Tabla5[[#This Row],[VENTA MABE 4 SEMANA OCT]:[VENTAS OTROS 4 SEMANA OCT]])</f>
        <v>1</v>
      </c>
      <c r="CF257" t="s">
        <v>1695</v>
      </c>
      <c r="CI25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9.0909090909090912E-2</v>
      </c>
      <c r="CJ257" t="s">
        <v>1701</v>
      </c>
      <c r="CK257">
        <v>0</v>
      </c>
      <c r="CL257">
        <v>3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f>SUM(Tabla5[[#This Row],[VENTA MABE 1 SEMANA NOV]:[VENTAS OTROS 1 SEMANA NOV]])</f>
        <v>4</v>
      </c>
      <c r="CS257">
        <f>IFERROR(VLOOKUP(Tabla5[[#This Row],[CLAVE]],[2]VENTAS!$F$2:$L$1501,2,0),0)</f>
        <v>0</v>
      </c>
      <c r="CT257">
        <f>IFERROR(VLOOKUP(Tabla5[[#This Row],[CLAVE]],[2]VENTAS!$F$2:$L$1501,3,0),0)</f>
        <v>3</v>
      </c>
      <c r="CU257">
        <f>IFERROR(VLOOKUP(Tabla5[[#This Row],[CLAVE]],[2]VENTAS!$F$2:$L$1501,4,0),0)</f>
        <v>0</v>
      </c>
      <c r="CV257">
        <f>IFERROR(VLOOKUP(Tabla5[[#This Row],[CLAVE]],[2]VENTAS!$F$2:$L$1501,5,0),0)</f>
        <v>0</v>
      </c>
      <c r="CW257">
        <f>IFERROR(VLOOKUP(Tabla5[[#This Row],[CLAVE]],[2]VENTAS!$F$2:$L$1501,6,0),0)</f>
        <v>0</v>
      </c>
      <c r="CX257">
        <f>IFERROR(VLOOKUP(Tabla5[[#This Row],[CLAVE]],[2]VENTAS!$F$2:$L$1501,7,0),0)</f>
        <v>0</v>
      </c>
      <c r="CY257">
        <f>IFERROR(VLOOKUP(Tabla5[[#This Row],[CLAVE]],[2]VENTAS!$F$2:$R$1501,13,0),0)</f>
        <v>0</v>
      </c>
      <c r="CZ257">
        <f>SUM(Tabla5[[#This Row],[VENTA MABE 2 SEMANA NOV]:[VENTAS OTROS 2 SEMANA NOV]])</f>
        <v>3</v>
      </c>
      <c r="DA257" s="46">
        <v>2.700164319801841</v>
      </c>
    </row>
    <row r="258" spans="1:105" hidden="1" x14ac:dyDescent="0.3">
      <c r="A258" t="str">
        <f>CONCATENATE(Tabla5[[#This Row],[TIENDA HMPV]],Tabla5[[#This Row],[LINEA]])</f>
        <v>179 - 1745-TIENDA SAN RAFAEL 1745GLOBALES</v>
      </c>
      <c r="B258" t="s">
        <v>73</v>
      </c>
      <c r="C258" s="55" t="s">
        <v>74</v>
      </c>
      <c r="D258" s="55" t="s">
        <v>39</v>
      </c>
      <c r="E258" s="55" t="s">
        <v>75</v>
      </c>
      <c r="F258" s="55" t="s">
        <v>1724</v>
      </c>
      <c r="G258" t="s">
        <v>27</v>
      </c>
      <c r="H258" s="42">
        <f>IFERROR(Tabla5[[#This Row],[VENTAS MABE]]/Tabla5[[#This Row],[CUOTA]],0)</f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V258" s="42">
        <v>0</v>
      </c>
      <c r="W258" s="42">
        <f>IFERROR(Tabla5[[#This Row],[TOTAL VENTA 38 SEMANA]]/Tabla5[[#This Row],[VENTA ACUM 38]],0)</f>
        <v>0</v>
      </c>
      <c r="X258" s="42" t="e">
        <f>VLOOKUP(Tabla5[[#This Row],[CLAVE]],[1]!QMI_5_SEMANA_SEP_22[[CLAVE]:[SHARE CADENA S2]],21,0)</f>
        <v>#REF!</v>
      </c>
      <c r="Y258" s="55" t="s">
        <v>734</v>
      </c>
      <c r="Z258" s="46">
        <f>+Tabla5[[#This Row],[VENTA ACUM 38]]+Tabla5[[#This Row],[venta total 39 acum]]</f>
        <v>0</v>
      </c>
      <c r="AA258" s="46">
        <v>0</v>
      </c>
      <c r="AB258" s="46">
        <v>0</v>
      </c>
      <c r="AC258" s="46">
        <v>0</v>
      </c>
      <c r="AD258" s="46">
        <v>0</v>
      </c>
      <c r="AE258" s="46">
        <v>0</v>
      </c>
      <c r="AF258" s="46">
        <v>0</v>
      </c>
      <c r="AG258" s="46">
        <v>0</v>
      </c>
      <c r="AH258" s="42">
        <f>IFERROR(Tabla5[[#This Row],[VENTAS MABE]]/Tabla5[[#This Row],[VENTAS INDURAMA]],0)</f>
        <v>0</v>
      </c>
      <c r="AI258" t="s">
        <v>1677</v>
      </c>
      <c r="AK258" s="42"/>
      <c r="AL258" t="s">
        <v>727</v>
      </c>
      <c r="AM258" s="55" t="s">
        <v>848</v>
      </c>
      <c r="AO258" s="55" t="s">
        <v>429</v>
      </c>
      <c r="AP258">
        <v>0</v>
      </c>
      <c r="AQ258" s="55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f>SUM(Tabla5[[#This Row],[VENTA MABE 1 SEMANA OCT]:[VENTAS OTROS 1 SEMANA OCT]])</f>
        <v>0</v>
      </c>
      <c r="AY258" s="46">
        <v>1</v>
      </c>
      <c r="AZ258" s="55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f>SUM(Tabla5[[#This Row],[VENTA MABE 2 SEMANA OCT]:[VENTAS OTROS 2 SEMANA OCT]])</f>
        <v>0</v>
      </c>
      <c r="BH258" t="s">
        <v>798</v>
      </c>
      <c r="BI258" s="55" t="s">
        <v>74</v>
      </c>
      <c r="BJ258">
        <v>12.999999999999991</v>
      </c>
      <c r="BK258" s="55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f>SUM(Tabla5[[#This Row],[VENTA MABE 3 SEMANA OCT]:[VENTAS OTROS 3 SEMANA OCT]])</f>
        <v>0</v>
      </c>
      <c r="BS258" s="42">
        <v>0</v>
      </c>
      <c r="BT258" s="55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f>SUM(Tabla5[[#This Row],[VENTA MABE 4 SEMANA OCT]:[VENTAS OTROS 4 SEMANA OCT]])</f>
        <v>0</v>
      </c>
      <c r="CB258" t="s">
        <v>1679</v>
      </c>
      <c r="CC258" t="s">
        <v>1679</v>
      </c>
      <c r="CD258" t="s">
        <v>1679</v>
      </c>
      <c r="CE258" t="s">
        <v>1679</v>
      </c>
      <c r="CF258" t="s">
        <v>1679</v>
      </c>
      <c r="CG258" t="s">
        <v>1679</v>
      </c>
      <c r="CH258" t="s">
        <v>1679</v>
      </c>
      <c r="CI2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58" s="66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SUM(Tabla5[[#This Row],[VENTA MABE 1 SEMANA NOV]:[VENTAS OTROS 1 SEMANA NOV]])</f>
        <v>0</v>
      </c>
      <c r="CS258">
        <f>IFERROR(VLOOKUP(Tabla5[[#This Row],[CLAVE]],[2]VENTAS!$F$2:$L$1501,2,0),0)</f>
        <v>0</v>
      </c>
      <c r="CT258">
        <f>IFERROR(VLOOKUP(Tabla5[[#This Row],[CLAVE]],[2]VENTAS!$F$2:$L$1501,3,0),0)</f>
        <v>0</v>
      </c>
      <c r="CU258">
        <f>IFERROR(VLOOKUP(Tabla5[[#This Row],[CLAVE]],[2]VENTAS!$F$2:$L$1501,4,0),0)</f>
        <v>0</v>
      </c>
      <c r="CV258">
        <f>IFERROR(VLOOKUP(Tabla5[[#This Row],[CLAVE]],[2]VENTAS!$F$2:$L$1501,5,0),0)</f>
        <v>0</v>
      </c>
      <c r="CW258">
        <f>IFERROR(VLOOKUP(Tabla5[[#This Row],[CLAVE]],[2]VENTAS!$F$2:$L$1501,6,0),0)</f>
        <v>0</v>
      </c>
      <c r="CX258">
        <f>IFERROR(VLOOKUP(Tabla5[[#This Row],[CLAVE]],[2]VENTAS!$F$2:$L$1501,7,0),0)</f>
        <v>0</v>
      </c>
      <c r="CY258">
        <f>IFERROR(VLOOKUP(Tabla5[[#This Row],[CLAVE]],[2]VENTAS!$F$2:$R$1501,13,0),0)</f>
        <v>0</v>
      </c>
      <c r="CZ258">
        <f>SUM(Tabla5[[#This Row],[VENTA MABE 2 SEMANA NOV]:[VENTAS OTROS 2 SEMANA NOV]])</f>
        <v>0</v>
      </c>
      <c r="DA258" s="46">
        <v>2.4745558479149596</v>
      </c>
    </row>
    <row r="259" spans="1:105" hidden="1" x14ac:dyDescent="0.3">
      <c r="A259" t="str">
        <f>CONCATENATE(Tabla5[[#This Row],[TIENDA HMPV]],Tabla5[[#This Row],[LINEA]])</f>
        <v>179 - 1745-TIENDA SAN RAFAEL 1745LAVADO</v>
      </c>
      <c r="B259" t="s">
        <v>73</v>
      </c>
      <c r="C259" s="55" t="s">
        <v>74</v>
      </c>
      <c r="D259" s="55" t="s">
        <v>39</v>
      </c>
      <c r="E259" s="55" t="s">
        <v>75</v>
      </c>
      <c r="F259" s="55" t="s">
        <v>1724</v>
      </c>
      <c r="G259" t="s">
        <v>28</v>
      </c>
      <c r="H259" s="42">
        <f>IFERROR(Tabla5[[#This Row],[VENTAS MABE]]/Tabla5[[#This Row],[CUOTA]],0)</f>
        <v>1</v>
      </c>
      <c r="I259">
        <v>1</v>
      </c>
      <c r="J259">
        <v>1</v>
      </c>
      <c r="K259">
        <v>0</v>
      </c>
      <c r="L259">
        <v>4</v>
      </c>
      <c r="M259">
        <v>2</v>
      </c>
      <c r="N259">
        <v>2</v>
      </c>
      <c r="O259">
        <v>7</v>
      </c>
      <c r="P259">
        <v>0</v>
      </c>
      <c r="Q259">
        <v>0</v>
      </c>
      <c r="R259">
        <v>0</v>
      </c>
      <c r="S259">
        <v>0</v>
      </c>
      <c r="T259">
        <v>0</v>
      </c>
      <c r="V259" s="42">
        <v>0.125</v>
      </c>
      <c r="W259" s="42">
        <f>IFERROR(Tabla5[[#This Row],[TOTAL VENTA 38 SEMANA]]/Tabla5[[#This Row],[VENTA ACUM 38]],0)</f>
        <v>0.125</v>
      </c>
      <c r="X259" s="42" t="e">
        <f>VLOOKUP(Tabla5[[#This Row],[CLAVE]],[1]!QMI_5_SEMANA_SEP_22[[CLAVE]:[SHARE CADENA S2]],21,0)</f>
        <v>#REF!</v>
      </c>
      <c r="Y259" s="55" t="s">
        <v>734</v>
      </c>
      <c r="Z259" s="46">
        <f>+Tabla5[[#This Row],[VENTA ACUM 38]]+Tabla5[[#This Row],[venta total 39 acum]]</f>
        <v>16</v>
      </c>
      <c r="AA259" s="46">
        <v>1</v>
      </c>
      <c r="AB259" s="46">
        <v>1</v>
      </c>
      <c r="AC259" s="46">
        <v>8</v>
      </c>
      <c r="AD259" s="46">
        <v>8</v>
      </c>
      <c r="AE259" s="46">
        <v>0</v>
      </c>
      <c r="AF259" s="46">
        <v>8</v>
      </c>
      <c r="AG259" s="46">
        <v>9</v>
      </c>
      <c r="AH259" s="42">
        <f>IFERROR(Tabla5[[#This Row],[VENTAS MABE]]/Tabla5[[#This Row],[VENTAS INDURAMA]],0)</f>
        <v>0</v>
      </c>
      <c r="AI259" t="s">
        <v>1677</v>
      </c>
      <c r="AK259" s="42"/>
      <c r="AL259" t="s">
        <v>727</v>
      </c>
      <c r="AM259" s="55" t="s">
        <v>848</v>
      </c>
      <c r="AO259" s="55" t="s">
        <v>429</v>
      </c>
      <c r="AP259">
        <v>8</v>
      </c>
      <c r="AQ259" s="55">
        <v>0</v>
      </c>
      <c r="AR259">
        <v>0</v>
      </c>
      <c r="AS259">
        <v>2</v>
      </c>
      <c r="AT259">
        <v>1</v>
      </c>
      <c r="AU259">
        <v>1</v>
      </c>
      <c r="AV259">
        <v>1</v>
      </c>
      <c r="AW259">
        <v>0</v>
      </c>
      <c r="AX259">
        <f>SUM(Tabla5[[#This Row],[VENTA MABE 1 SEMANA OCT]:[VENTAS OTROS 1 SEMANA OCT]])</f>
        <v>5</v>
      </c>
      <c r="AY259" s="46">
        <v>0</v>
      </c>
      <c r="AZ259" s="55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f>SUM(Tabla5[[#This Row],[VENTA MABE 2 SEMANA OCT]:[VENTAS OTROS 2 SEMANA OCT]])</f>
        <v>2</v>
      </c>
      <c r="BH259" t="s">
        <v>798</v>
      </c>
      <c r="BI259" s="55" t="s">
        <v>74</v>
      </c>
      <c r="BJ259">
        <v>12.999999999999991</v>
      </c>
      <c r="BK259" s="55">
        <v>0</v>
      </c>
      <c r="BL259">
        <v>0</v>
      </c>
      <c r="BM259">
        <v>3</v>
      </c>
      <c r="BN259">
        <v>0</v>
      </c>
      <c r="BO259">
        <v>1</v>
      </c>
      <c r="BP259">
        <v>1</v>
      </c>
      <c r="BQ259">
        <v>0</v>
      </c>
      <c r="BR259">
        <f>SUM(Tabla5[[#This Row],[VENTA MABE 3 SEMANA OCT]:[VENTAS OTROS 3 SEMANA OCT]])</f>
        <v>5</v>
      </c>
      <c r="BS259" s="42">
        <v>0.12</v>
      </c>
      <c r="BT259" s="55">
        <v>0</v>
      </c>
      <c r="BU259">
        <v>0</v>
      </c>
      <c r="BV259">
        <v>1</v>
      </c>
      <c r="BW259">
        <v>1</v>
      </c>
      <c r="BX259">
        <v>1</v>
      </c>
      <c r="BY259">
        <v>2</v>
      </c>
      <c r="BZ259">
        <v>0</v>
      </c>
      <c r="CA259">
        <f>SUM(Tabla5[[#This Row],[VENTA MABE 4 SEMANA OCT]:[VENTAS OTROS 4 SEMANA OCT]])</f>
        <v>5</v>
      </c>
      <c r="CC259" t="s">
        <v>1695</v>
      </c>
      <c r="CD259" t="s">
        <v>1695</v>
      </c>
      <c r="CE259" t="s">
        <v>1695</v>
      </c>
      <c r="CH259" t="s">
        <v>1695</v>
      </c>
      <c r="CI25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5.8823529411764705E-2</v>
      </c>
      <c r="CJ259" t="s">
        <v>1701</v>
      </c>
      <c r="CK259">
        <v>0</v>
      </c>
      <c r="CL259">
        <v>0</v>
      </c>
      <c r="CM259">
        <v>3</v>
      </c>
      <c r="CN259">
        <v>0</v>
      </c>
      <c r="CO259">
        <v>2</v>
      </c>
      <c r="CP259">
        <v>3</v>
      </c>
      <c r="CQ259">
        <v>0</v>
      </c>
      <c r="CR259">
        <f>SUM(Tabla5[[#This Row],[VENTA MABE 1 SEMANA NOV]:[VENTAS OTROS 1 SEMANA NOV]])</f>
        <v>8</v>
      </c>
      <c r="CS259">
        <f>IFERROR(VLOOKUP(Tabla5[[#This Row],[CLAVE]],[2]VENTAS!$F$2:$L$1501,2,0),0)</f>
        <v>0</v>
      </c>
      <c r="CT259">
        <f>IFERROR(VLOOKUP(Tabla5[[#This Row],[CLAVE]],[2]VENTAS!$F$2:$L$1501,3,0),0)</f>
        <v>0</v>
      </c>
      <c r="CU259">
        <f>IFERROR(VLOOKUP(Tabla5[[#This Row],[CLAVE]],[2]VENTAS!$F$2:$L$1501,4,0),0)</f>
        <v>2</v>
      </c>
      <c r="CV259">
        <f>IFERROR(VLOOKUP(Tabla5[[#This Row],[CLAVE]],[2]VENTAS!$F$2:$L$1501,5,0),0)</f>
        <v>0</v>
      </c>
      <c r="CW259">
        <f>IFERROR(VLOOKUP(Tabla5[[#This Row],[CLAVE]],[2]VENTAS!$F$2:$L$1501,6,0),0)</f>
        <v>1</v>
      </c>
      <c r="CX259">
        <f>IFERROR(VLOOKUP(Tabla5[[#This Row],[CLAVE]],[2]VENTAS!$F$2:$L$1501,7,0),0)</f>
        <v>3</v>
      </c>
      <c r="CY259">
        <f>IFERROR(VLOOKUP(Tabla5[[#This Row],[CLAVE]],[2]VENTAS!$F$2:$R$1501,13,0),0)</f>
        <v>0</v>
      </c>
      <c r="CZ259">
        <f>SUM(Tabla5[[#This Row],[VENTA MABE 2 SEMANA NOV]:[VENTAS OTROS 2 SEMANA NOV]])</f>
        <v>6</v>
      </c>
      <c r="DA259" s="46">
        <v>0.48772683168521225</v>
      </c>
    </row>
    <row r="260" spans="1:105" hidden="1" x14ac:dyDescent="0.3">
      <c r="A260" t="str">
        <f>CONCATENATE(Tabla5[[#This Row],[TIENDA HMPV]],Tabla5[[#This Row],[LINEA]])</f>
        <v>179 - 1745-TIENDA SAN RAFAEL 1745REFRIGERACIÓN</v>
      </c>
      <c r="B260" t="s">
        <v>73</v>
      </c>
      <c r="C260" s="55" t="s">
        <v>74</v>
      </c>
      <c r="D260" s="55" t="s">
        <v>39</v>
      </c>
      <c r="E260" s="55" t="s">
        <v>75</v>
      </c>
      <c r="F260" s="55" t="s">
        <v>1724</v>
      </c>
      <c r="G260" t="s">
        <v>29</v>
      </c>
      <c r="H260" s="42">
        <f>IFERROR(Tabla5[[#This Row],[VENTAS MABE]]/Tabla5[[#This Row],[CUOTA]],0)</f>
        <v>0</v>
      </c>
      <c r="I260">
        <v>2</v>
      </c>
      <c r="J260">
        <v>0</v>
      </c>
      <c r="K260">
        <v>2</v>
      </c>
      <c r="L260">
        <v>0</v>
      </c>
      <c r="M260">
        <v>1</v>
      </c>
      <c r="N260">
        <v>0</v>
      </c>
      <c r="O260">
        <v>3</v>
      </c>
      <c r="P260">
        <v>0</v>
      </c>
      <c r="Q260">
        <v>0</v>
      </c>
      <c r="R260">
        <v>0</v>
      </c>
      <c r="S260">
        <v>0</v>
      </c>
      <c r="T260">
        <v>0</v>
      </c>
      <c r="V260" s="42">
        <v>0</v>
      </c>
      <c r="W260" s="42">
        <f>IFERROR(Tabla5[[#This Row],[TOTAL VENTA 38 SEMANA]]/Tabla5[[#This Row],[VENTA ACUM 38]],0)</f>
        <v>0</v>
      </c>
      <c r="X260" s="42" t="e">
        <f>VLOOKUP(Tabla5[[#This Row],[CLAVE]],[1]!QMI_5_SEMANA_SEP_22[[CLAVE]:[SHARE CADENA S2]],21,0)</f>
        <v>#REF!</v>
      </c>
      <c r="Y260" s="55" t="s">
        <v>734</v>
      </c>
      <c r="Z260" s="46">
        <f>+Tabla5[[#This Row],[VENTA ACUM 38]]+Tabla5[[#This Row],[venta total 39 acum]]</f>
        <v>7</v>
      </c>
      <c r="AA260" s="46">
        <v>0</v>
      </c>
      <c r="AB260" s="46">
        <v>0</v>
      </c>
      <c r="AC260" s="46">
        <v>3</v>
      </c>
      <c r="AD260" s="46">
        <v>4</v>
      </c>
      <c r="AE260" s="46">
        <v>0</v>
      </c>
      <c r="AF260" s="46">
        <v>4</v>
      </c>
      <c r="AG260" s="46">
        <v>3</v>
      </c>
      <c r="AH260" s="42">
        <f>IFERROR(Tabla5[[#This Row],[VENTAS MABE]]/Tabla5[[#This Row],[VENTAS INDURAMA]],0)</f>
        <v>0</v>
      </c>
      <c r="AI260" t="s">
        <v>1677</v>
      </c>
      <c r="AK260" s="42"/>
      <c r="AL260" t="s">
        <v>727</v>
      </c>
      <c r="AM260" s="55" t="s">
        <v>848</v>
      </c>
      <c r="AO260" s="55" t="s">
        <v>429</v>
      </c>
      <c r="AP260">
        <v>3</v>
      </c>
      <c r="AQ260" s="55">
        <v>0</v>
      </c>
      <c r="AR260">
        <v>4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f>SUM(Tabla5[[#This Row],[VENTA MABE 1 SEMANA OCT]:[VENTAS OTROS 1 SEMANA OCT]])</f>
        <v>5</v>
      </c>
      <c r="AY260" s="46">
        <v>2</v>
      </c>
      <c r="AZ260" s="55">
        <v>0</v>
      </c>
      <c r="BA260">
        <v>3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f>SUM(Tabla5[[#This Row],[VENTA MABE 2 SEMANA OCT]:[VENTAS OTROS 2 SEMANA OCT]])</f>
        <v>3</v>
      </c>
      <c r="BH260" t="s">
        <v>798</v>
      </c>
      <c r="BI260" s="55" t="s">
        <v>74</v>
      </c>
      <c r="BJ260">
        <v>12.999999999999991</v>
      </c>
      <c r="BK260" s="55">
        <v>0</v>
      </c>
      <c r="BL260">
        <v>1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f>SUM(Tabla5[[#This Row],[VENTA MABE 3 SEMANA OCT]:[VENTAS OTROS 3 SEMANA OCT]])</f>
        <v>2</v>
      </c>
      <c r="BS260" s="42">
        <v>0.2</v>
      </c>
      <c r="BT260" s="55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f>SUM(Tabla5[[#This Row],[VENTA MABE 4 SEMANA OCT]:[VENTAS OTROS 4 SEMANA OCT]])</f>
        <v>1</v>
      </c>
      <c r="CB260" t="s">
        <v>1679</v>
      </c>
      <c r="CC260" t="s">
        <v>1679</v>
      </c>
      <c r="CD260" t="s">
        <v>1679</v>
      </c>
      <c r="CE260" t="s">
        <v>1679</v>
      </c>
      <c r="CF260" t="s">
        <v>1679</v>
      </c>
      <c r="CG260" t="s">
        <v>1679</v>
      </c>
      <c r="CH260" t="s">
        <v>1679</v>
      </c>
      <c r="CI2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60" s="66">
        <v>0</v>
      </c>
      <c r="CK260">
        <v>0</v>
      </c>
      <c r="CL260">
        <v>0</v>
      </c>
      <c r="CM260">
        <v>0</v>
      </c>
      <c r="CN260">
        <v>0</v>
      </c>
      <c r="CO260">
        <v>2</v>
      </c>
      <c r="CP260">
        <v>0</v>
      </c>
      <c r="CQ260">
        <v>0</v>
      </c>
      <c r="CR260">
        <f>SUM(Tabla5[[#This Row],[VENTA MABE 1 SEMANA NOV]:[VENTAS OTROS 1 SEMANA NOV]])</f>
        <v>2</v>
      </c>
      <c r="CS260">
        <f>IFERROR(VLOOKUP(Tabla5[[#This Row],[CLAVE]],[2]VENTAS!$F$2:$L$1501,2,0),0)</f>
        <v>0</v>
      </c>
      <c r="CT260">
        <f>IFERROR(VLOOKUP(Tabla5[[#This Row],[CLAVE]],[2]VENTAS!$F$2:$L$1501,3,0),0)</f>
        <v>3</v>
      </c>
      <c r="CU260">
        <f>IFERROR(VLOOKUP(Tabla5[[#This Row],[CLAVE]],[2]VENTAS!$F$2:$L$1501,4,0),0)</f>
        <v>0</v>
      </c>
      <c r="CV260">
        <f>IFERROR(VLOOKUP(Tabla5[[#This Row],[CLAVE]],[2]VENTAS!$F$2:$L$1501,5,0),0)</f>
        <v>0</v>
      </c>
      <c r="CW260">
        <f>IFERROR(VLOOKUP(Tabla5[[#This Row],[CLAVE]],[2]VENTAS!$F$2:$L$1501,6,0),0)</f>
        <v>1</v>
      </c>
      <c r="CX260">
        <f>IFERROR(VLOOKUP(Tabla5[[#This Row],[CLAVE]],[2]VENTAS!$F$2:$L$1501,7,0),0)</f>
        <v>2</v>
      </c>
      <c r="CY260">
        <f>IFERROR(VLOOKUP(Tabla5[[#This Row],[CLAVE]],[2]VENTAS!$F$2:$R$1501,13,0),0)</f>
        <v>0</v>
      </c>
      <c r="CZ260">
        <f>SUM(Tabla5[[#This Row],[VENTA MABE 2 SEMANA NOV]:[VENTAS OTROS 2 SEMANA NOV]])</f>
        <v>6</v>
      </c>
      <c r="DA260" s="46">
        <v>0.46295306244753326</v>
      </c>
    </row>
    <row r="261" spans="1:105" hidden="1" x14ac:dyDescent="0.3">
      <c r="A261" t="str">
        <f>CONCATENATE(Tabla5[[#This Row],[TIENDA HMPV]],Tabla5[[#This Row],[LINEA]])</f>
        <v>181 - 1752-TIENDA VALLE DE LOS CHILLOS 1752COCINAS</v>
      </c>
      <c r="B261" t="s">
        <v>73</v>
      </c>
      <c r="C261" s="55" t="s">
        <v>74</v>
      </c>
      <c r="D261" s="55" t="s">
        <v>39</v>
      </c>
      <c r="E261" s="55" t="s">
        <v>76</v>
      </c>
      <c r="F261" s="55" t="s">
        <v>1724</v>
      </c>
      <c r="G261" t="s">
        <v>26</v>
      </c>
      <c r="H261" s="42">
        <f>IFERROR(Tabla5[[#This Row],[VENTAS MABE]]/Tabla5[[#This Row],[CUOTA]],0)</f>
        <v>0.5</v>
      </c>
      <c r="I261">
        <v>2</v>
      </c>
      <c r="J261">
        <v>1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V261" s="42">
        <v>0.2</v>
      </c>
      <c r="W261" s="42">
        <f>IFERROR(Tabla5[[#This Row],[TOTAL VENTA 38 SEMANA]]/Tabla5[[#This Row],[VENTA ACUM 38]],0)</f>
        <v>0.2</v>
      </c>
      <c r="X261" s="42" t="e">
        <f>VLOOKUP(Tabla5[[#This Row],[CLAVE]],[1]!QMI_5_SEMANA_SEP_22[[CLAVE]:[SHARE CADENA S2]],21,0)</f>
        <v>#REF!</v>
      </c>
      <c r="Y261" s="55" t="s">
        <v>769</v>
      </c>
      <c r="Z261" s="46">
        <f>+Tabla5[[#This Row],[VENTA ACUM 38]]+Tabla5[[#This Row],[venta total 39 acum]]</f>
        <v>5</v>
      </c>
      <c r="AA261" s="46">
        <v>1</v>
      </c>
      <c r="AB261" s="46">
        <v>1</v>
      </c>
      <c r="AC261" s="46">
        <v>5</v>
      </c>
      <c r="AD261" s="46">
        <v>0</v>
      </c>
      <c r="AE261" s="46">
        <v>0</v>
      </c>
      <c r="AF261" s="46">
        <v>0</v>
      </c>
      <c r="AG261" s="46">
        <v>6</v>
      </c>
      <c r="AH261" s="42">
        <f>IFERROR(Tabla5[[#This Row],[VENTAS MABE]]/Tabla5[[#This Row],[VENTAS INDURAMA]],0)</f>
        <v>0.33333333333333331</v>
      </c>
      <c r="AI261" t="s">
        <v>1677</v>
      </c>
      <c r="AK261" s="42"/>
      <c r="AL261" t="s">
        <v>727</v>
      </c>
      <c r="AM261" s="55" t="s">
        <v>846</v>
      </c>
      <c r="AO261" s="55" t="s">
        <v>429</v>
      </c>
      <c r="AP261">
        <v>5</v>
      </c>
      <c r="AQ261" s="55">
        <v>0</v>
      </c>
      <c r="AR261">
        <v>4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f>SUM(Tabla5[[#This Row],[VENTA MABE 1 SEMANA OCT]:[VENTAS OTROS 1 SEMANA OCT]])</f>
        <v>4</v>
      </c>
      <c r="AY261" s="46">
        <v>3</v>
      </c>
      <c r="AZ261" s="55">
        <v>0</v>
      </c>
      <c r="BA261">
        <v>3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f>SUM(Tabla5[[#This Row],[VENTA MABE 2 SEMANA OCT]:[VENTAS OTROS 2 SEMANA OCT]])</f>
        <v>4</v>
      </c>
      <c r="BH261" t="s">
        <v>731</v>
      </c>
      <c r="BI261" s="55" t="s">
        <v>74</v>
      </c>
      <c r="BJ261">
        <v>2.9999999999999987</v>
      </c>
      <c r="BK261" s="55">
        <v>1</v>
      </c>
      <c r="BL261">
        <v>5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f>SUM(Tabla5[[#This Row],[VENTA MABE 3 SEMANA OCT]:[VENTAS OTROS 3 SEMANA OCT]])</f>
        <v>6</v>
      </c>
      <c r="BS261" s="42">
        <v>0.4</v>
      </c>
      <c r="BT261" s="55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f>SUM(Tabla5[[#This Row],[VENTA MABE 4 SEMANA OCT]:[VENTAS OTROS 4 SEMANA OCT]])</f>
        <v>1</v>
      </c>
      <c r="CC261" t="s">
        <v>1695</v>
      </c>
      <c r="CD261" t="s">
        <v>1695</v>
      </c>
      <c r="CE261" t="s">
        <v>1695</v>
      </c>
      <c r="CH261" t="s">
        <v>1695</v>
      </c>
      <c r="CI26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6.6666666666666666E-2</v>
      </c>
      <c r="CJ261" t="s">
        <v>1701</v>
      </c>
      <c r="CK261">
        <v>0</v>
      </c>
      <c r="CL261">
        <v>5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SUM(Tabla5[[#This Row],[VENTA MABE 1 SEMANA NOV]:[VENTAS OTROS 1 SEMANA NOV]])</f>
        <v>5</v>
      </c>
      <c r="CS261">
        <f>IFERROR(VLOOKUP(Tabla5[[#This Row],[CLAVE]],[2]VENTAS!$F$2:$L$1501,2,0),0)</f>
        <v>1</v>
      </c>
      <c r="CT261">
        <f>IFERROR(VLOOKUP(Tabla5[[#This Row],[CLAVE]],[2]VENTAS!$F$2:$L$1501,3,0),0)</f>
        <v>4</v>
      </c>
      <c r="CU261">
        <f>IFERROR(VLOOKUP(Tabla5[[#This Row],[CLAVE]],[2]VENTAS!$F$2:$L$1501,4,0),0)</f>
        <v>0</v>
      </c>
      <c r="CV261">
        <f>IFERROR(VLOOKUP(Tabla5[[#This Row],[CLAVE]],[2]VENTAS!$F$2:$L$1501,5,0),0)</f>
        <v>0</v>
      </c>
      <c r="CW261">
        <f>IFERROR(VLOOKUP(Tabla5[[#This Row],[CLAVE]],[2]VENTAS!$F$2:$L$1501,6,0),0)</f>
        <v>0</v>
      </c>
      <c r="CX261">
        <f>IFERROR(VLOOKUP(Tabla5[[#This Row],[CLAVE]],[2]VENTAS!$F$2:$L$1501,7,0),0)</f>
        <v>0</v>
      </c>
      <c r="CY261">
        <f>IFERROR(VLOOKUP(Tabla5[[#This Row],[CLAVE]],[2]VENTAS!$F$2:$R$1501,13,0),0)</f>
        <v>0</v>
      </c>
      <c r="CZ261">
        <f>SUM(Tabla5[[#This Row],[VENTA MABE 2 SEMANA NOV]:[VENTAS OTROS 2 SEMANA NOV]])</f>
        <v>5</v>
      </c>
      <c r="DA261" s="46">
        <v>6</v>
      </c>
    </row>
    <row r="262" spans="1:105" hidden="1" x14ac:dyDescent="0.3">
      <c r="A262" t="str">
        <f>CONCATENATE(Tabla5[[#This Row],[TIENDA HMPV]],Tabla5[[#This Row],[LINEA]])</f>
        <v>181 - 1752-TIENDA VALLE DE LOS CHILLOS 1752GLOBALES</v>
      </c>
      <c r="B262" t="s">
        <v>73</v>
      </c>
      <c r="C262" s="55" t="s">
        <v>74</v>
      </c>
      <c r="D262" s="55" t="s">
        <v>39</v>
      </c>
      <c r="E262" s="55" t="s">
        <v>76</v>
      </c>
      <c r="F262" s="55" t="s">
        <v>1724</v>
      </c>
      <c r="G262" t="s">
        <v>27</v>
      </c>
      <c r="H262" s="42">
        <f>IFERROR(Tabla5[[#This Row],[VENTAS MABE]]/Tabla5[[#This Row],[CUOTA]],0)</f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V262" s="42">
        <v>0</v>
      </c>
      <c r="W262" s="42">
        <f>IFERROR(Tabla5[[#This Row],[TOTAL VENTA 38 SEMANA]]/Tabla5[[#This Row],[VENTA ACUM 38]],0)</f>
        <v>0</v>
      </c>
      <c r="X262" s="42" t="e">
        <f>VLOOKUP(Tabla5[[#This Row],[CLAVE]],[1]!QMI_5_SEMANA_SEP_22[[CLAVE]:[SHARE CADENA S2]],21,0)</f>
        <v>#REF!</v>
      </c>
      <c r="Y262" s="55" t="s">
        <v>769</v>
      </c>
      <c r="Z262" s="46">
        <f>+Tabla5[[#This Row],[VENTA ACUM 38]]+Tabla5[[#This Row],[venta total 39 acum]]</f>
        <v>0</v>
      </c>
      <c r="AA262" s="46">
        <v>0</v>
      </c>
      <c r="AB262" s="46">
        <v>0</v>
      </c>
      <c r="AC262" s="46">
        <v>0</v>
      </c>
      <c r="AD262" s="46">
        <v>0</v>
      </c>
      <c r="AE262" s="46">
        <v>0</v>
      </c>
      <c r="AF262" s="46">
        <v>0</v>
      </c>
      <c r="AG262" s="46">
        <v>0</v>
      </c>
      <c r="AH262" s="42">
        <f>IFERROR(Tabla5[[#This Row],[VENTAS MABE]]/Tabla5[[#This Row],[VENTAS INDURAMA]],0)</f>
        <v>0</v>
      </c>
      <c r="AI262" t="s">
        <v>1677</v>
      </c>
      <c r="AK262" s="42"/>
      <c r="AL262" t="s">
        <v>727</v>
      </c>
      <c r="AM262" s="55" t="s">
        <v>846</v>
      </c>
      <c r="AO262" s="55" t="s">
        <v>429</v>
      </c>
      <c r="AP262">
        <v>0</v>
      </c>
      <c r="AQ262" s="55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f>SUM(Tabla5[[#This Row],[VENTA MABE 1 SEMANA OCT]:[VENTAS OTROS 1 SEMANA OCT]])</f>
        <v>0</v>
      </c>
      <c r="AY262" s="46">
        <v>0</v>
      </c>
      <c r="AZ262" s="55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f>SUM(Tabla5[[#This Row],[VENTA MABE 2 SEMANA OCT]:[VENTAS OTROS 2 SEMANA OCT]])</f>
        <v>0</v>
      </c>
      <c r="BH262" t="s">
        <v>731</v>
      </c>
      <c r="BI262" s="55" t="s">
        <v>74</v>
      </c>
      <c r="BJ262">
        <v>2.9999999999999987</v>
      </c>
      <c r="BK262" s="55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f>SUM(Tabla5[[#This Row],[VENTA MABE 3 SEMANA OCT]:[VENTAS OTROS 3 SEMANA OCT]])</f>
        <v>0</v>
      </c>
      <c r="BS262" s="42">
        <v>0</v>
      </c>
      <c r="BT262" s="55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f>SUM(Tabla5[[#This Row],[VENTA MABE 4 SEMANA OCT]:[VENTAS OTROS 4 SEMANA OCT]])</f>
        <v>0</v>
      </c>
      <c r="CB262" t="s">
        <v>1679</v>
      </c>
      <c r="CC262" t="s">
        <v>1679</v>
      </c>
      <c r="CD262" t="s">
        <v>1679</v>
      </c>
      <c r="CE262" t="s">
        <v>1679</v>
      </c>
      <c r="CF262" t="s">
        <v>1679</v>
      </c>
      <c r="CG262" t="s">
        <v>1679</v>
      </c>
      <c r="CH262" t="s">
        <v>1679</v>
      </c>
      <c r="CI2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62" s="66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SUM(Tabla5[[#This Row],[VENTA MABE 1 SEMANA NOV]:[VENTAS OTROS 1 SEMANA NOV]])</f>
        <v>0</v>
      </c>
      <c r="CS262">
        <f>IFERROR(VLOOKUP(Tabla5[[#This Row],[CLAVE]],[2]VENTAS!$F$2:$L$1501,2,0),0)</f>
        <v>0</v>
      </c>
      <c r="CT262">
        <f>IFERROR(VLOOKUP(Tabla5[[#This Row],[CLAVE]],[2]VENTAS!$F$2:$L$1501,3,0),0)</f>
        <v>0</v>
      </c>
      <c r="CU262">
        <f>IFERROR(VLOOKUP(Tabla5[[#This Row],[CLAVE]],[2]VENTAS!$F$2:$L$1501,4,0),0)</f>
        <v>0</v>
      </c>
      <c r="CV262">
        <f>IFERROR(VLOOKUP(Tabla5[[#This Row],[CLAVE]],[2]VENTAS!$F$2:$L$1501,5,0),0)</f>
        <v>0</v>
      </c>
      <c r="CW262">
        <f>IFERROR(VLOOKUP(Tabla5[[#This Row],[CLAVE]],[2]VENTAS!$F$2:$L$1501,6,0),0)</f>
        <v>0</v>
      </c>
      <c r="CX262">
        <f>IFERROR(VLOOKUP(Tabla5[[#This Row],[CLAVE]],[2]VENTAS!$F$2:$L$1501,7,0),0)</f>
        <v>0</v>
      </c>
      <c r="CY262">
        <f>IFERROR(VLOOKUP(Tabla5[[#This Row],[CLAVE]],[2]VENTAS!$F$2:$R$1501,13,0),0)</f>
        <v>0</v>
      </c>
      <c r="CZ262">
        <f>SUM(Tabla5[[#This Row],[VENTA MABE 2 SEMANA NOV]:[VENTAS OTROS 2 SEMANA NOV]])</f>
        <v>0</v>
      </c>
      <c r="DA262" s="46">
        <v>0</v>
      </c>
    </row>
    <row r="263" spans="1:105" hidden="1" x14ac:dyDescent="0.3">
      <c r="A263" t="str">
        <f>CONCATENATE(Tabla5[[#This Row],[TIENDA HMPV]],Tabla5[[#This Row],[LINEA]])</f>
        <v>181 - 1752-TIENDA VALLE DE LOS CHILLOS 1752LAVADO</v>
      </c>
      <c r="B263" t="s">
        <v>73</v>
      </c>
      <c r="C263" s="55" t="s">
        <v>74</v>
      </c>
      <c r="D263" s="55" t="s">
        <v>39</v>
      </c>
      <c r="E263" s="55" t="s">
        <v>76</v>
      </c>
      <c r="F263" s="55" t="s">
        <v>1724</v>
      </c>
      <c r="G263" t="s">
        <v>28</v>
      </c>
      <c r="H263" s="42">
        <f>IFERROR(Tabla5[[#This Row],[VENTAS MABE]]/Tabla5[[#This Row],[CUOTA]],0)</f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V263" s="42">
        <v>0</v>
      </c>
      <c r="W263" s="42">
        <f>IFERROR(Tabla5[[#This Row],[TOTAL VENTA 38 SEMANA]]/Tabla5[[#This Row],[VENTA ACUM 38]],0)</f>
        <v>0</v>
      </c>
      <c r="X263" s="42" t="e">
        <f>VLOOKUP(Tabla5[[#This Row],[CLAVE]],[1]!QMI_5_SEMANA_SEP_22[[CLAVE]:[SHARE CADENA S2]],21,0)</f>
        <v>#REF!</v>
      </c>
      <c r="Y263" s="55" t="s">
        <v>769</v>
      </c>
      <c r="Z263" s="46">
        <f>+Tabla5[[#This Row],[VENTA ACUM 38]]+Tabla5[[#This Row],[venta total 39 acum]]</f>
        <v>0</v>
      </c>
      <c r="AA263" s="46">
        <v>0</v>
      </c>
      <c r="AB263" s="46">
        <v>0</v>
      </c>
      <c r="AC263" s="46">
        <v>0</v>
      </c>
      <c r="AD263" s="46">
        <v>0</v>
      </c>
      <c r="AE263" s="46">
        <v>0</v>
      </c>
      <c r="AF263" s="46">
        <v>0</v>
      </c>
      <c r="AG263" s="46">
        <v>0</v>
      </c>
      <c r="AH263" s="42">
        <f>IFERROR(Tabla5[[#This Row],[VENTAS MABE]]/Tabla5[[#This Row],[VENTAS INDURAMA]],0)</f>
        <v>0</v>
      </c>
      <c r="AI263" t="s">
        <v>1677</v>
      </c>
      <c r="AK263" s="42"/>
      <c r="AL263" t="s">
        <v>727</v>
      </c>
      <c r="AM263" s="55" t="s">
        <v>846</v>
      </c>
      <c r="AO263" s="55" t="s">
        <v>429</v>
      </c>
      <c r="AP263">
        <v>0</v>
      </c>
      <c r="AQ263" s="55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f>SUM(Tabla5[[#This Row],[VENTA MABE 1 SEMANA OCT]:[VENTAS OTROS 1 SEMANA OCT]])</f>
        <v>0</v>
      </c>
      <c r="AY263" s="46">
        <v>0</v>
      </c>
      <c r="AZ263" s="55">
        <v>0</v>
      </c>
      <c r="BA263">
        <v>0</v>
      </c>
      <c r="BB263">
        <v>1</v>
      </c>
      <c r="BC263">
        <v>1</v>
      </c>
      <c r="BD263">
        <v>0</v>
      </c>
      <c r="BE263">
        <v>0</v>
      </c>
      <c r="BF263">
        <v>0</v>
      </c>
      <c r="BG263">
        <f>SUM(Tabla5[[#This Row],[VENTA MABE 2 SEMANA OCT]:[VENTAS OTROS 2 SEMANA OCT]])</f>
        <v>2</v>
      </c>
      <c r="BH263" t="s">
        <v>731</v>
      </c>
      <c r="BI263" s="55" t="s">
        <v>74</v>
      </c>
      <c r="BJ263">
        <v>2.9999999999999987</v>
      </c>
      <c r="BK263" s="55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f>SUM(Tabla5[[#This Row],[VENTA MABE 3 SEMANA OCT]:[VENTAS OTROS 3 SEMANA OCT]])</f>
        <v>1</v>
      </c>
      <c r="BS263" s="42">
        <v>0.12</v>
      </c>
      <c r="BT263" s="55">
        <v>0</v>
      </c>
      <c r="BU263">
        <v>0</v>
      </c>
      <c r="BV263">
        <v>1</v>
      </c>
      <c r="BW263">
        <v>0</v>
      </c>
      <c r="BX263">
        <v>1</v>
      </c>
      <c r="BY263">
        <v>0</v>
      </c>
      <c r="BZ263">
        <v>0</v>
      </c>
      <c r="CA263">
        <f>SUM(Tabla5[[#This Row],[VENTA MABE 4 SEMANA OCT]:[VENTAS OTROS 4 SEMANA OCT]])</f>
        <v>2</v>
      </c>
      <c r="CB263" t="s">
        <v>1679</v>
      </c>
      <c r="CC263" t="s">
        <v>1679</v>
      </c>
      <c r="CD263" t="s">
        <v>1679</v>
      </c>
      <c r="CE263" t="s">
        <v>1679</v>
      </c>
      <c r="CF263" t="s">
        <v>1679</v>
      </c>
      <c r="CG263" t="s">
        <v>1679</v>
      </c>
      <c r="CH263" t="s">
        <v>1679</v>
      </c>
      <c r="CI2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63" s="66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SUM(Tabla5[[#This Row],[VENTA MABE 1 SEMANA NOV]:[VENTAS OTROS 1 SEMANA NOV]])</f>
        <v>0</v>
      </c>
      <c r="CS263">
        <f>IFERROR(VLOOKUP(Tabla5[[#This Row],[CLAVE]],[2]VENTAS!$F$2:$L$1501,2,0),0)</f>
        <v>0</v>
      </c>
      <c r="CT263">
        <f>IFERROR(VLOOKUP(Tabla5[[#This Row],[CLAVE]],[2]VENTAS!$F$2:$L$1501,3,0),0)</f>
        <v>0</v>
      </c>
      <c r="CU263">
        <f>IFERROR(VLOOKUP(Tabla5[[#This Row],[CLAVE]],[2]VENTAS!$F$2:$L$1501,4,0),0)</f>
        <v>1</v>
      </c>
      <c r="CV263">
        <f>IFERROR(VLOOKUP(Tabla5[[#This Row],[CLAVE]],[2]VENTAS!$F$2:$L$1501,5,0),0)</f>
        <v>2</v>
      </c>
      <c r="CW263">
        <f>IFERROR(VLOOKUP(Tabla5[[#This Row],[CLAVE]],[2]VENTAS!$F$2:$L$1501,6,0),0)</f>
        <v>1</v>
      </c>
      <c r="CX263">
        <f>IFERROR(VLOOKUP(Tabla5[[#This Row],[CLAVE]],[2]VENTAS!$F$2:$L$1501,7,0),0)</f>
        <v>1</v>
      </c>
      <c r="CY263">
        <f>IFERROR(VLOOKUP(Tabla5[[#This Row],[CLAVE]],[2]VENTAS!$F$2:$R$1501,13,0),0)</f>
        <v>0</v>
      </c>
      <c r="CZ263">
        <f>SUM(Tabla5[[#This Row],[VENTA MABE 2 SEMANA NOV]:[VENTAS OTROS 2 SEMANA NOV]])</f>
        <v>5</v>
      </c>
      <c r="DA263" s="46">
        <v>1</v>
      </c>
    </row>
    <row r="264" spans="1:105" hidden="1" x14ac:dyDescent="0.3">
      <c r="A264" t="str">
        <f>CONCATENATE(Tabla5[[#This Row],[TIENDA HMPV]],Tabla5[[#This Row],[LINEA]])</f>
        <v>181 - 1752-TIENDA VALLE DE LOS CHILLOS 1752REFRIGERACIÓN</v>
      </c>
      <c r="B264" t="s">
        <v>73</v>
      </c>
      <c r="C264" s="55" t="s">
        <v>74</v>
      </c>
      <c r="D264" s="55" t="s">
        <v>39</v>
      </c>
      <c r="E264" s="55" t="s">
        <v>76</v>
      </c>
      <c r="F264" s="55" t="s">
        <v>1724</v>
      </c>
      <c r="G264" t="s">
        <v>29</v>
      </c>
      <c r="H264" s="42">
        <f>IFERROR(Tabla5[[#This Row],[VENTAS MABE]]/Tabla5[[#This Row],[CUOTA]],0)</f>
        <v>0</v>
      </c>
      <c r="I264">
        <v>2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V264" s="42">
        <v>0</v>
      </c>
      <c r="W264" s="42">
        <f>IFERROR(Tabla5[[#This Row],[TOTAL VENTA 38 SEMANA]]/Tabla5[[#This Row],[VENTA ACUM 38]],0)</f>
        <v>0</v>
      </c>
      <c r="X264" s="42" t="e">
        <f>VLOOKUP(Tabla5[[#This Row],[CLAVE]],[1]!QMI_5_SEMANA_SEP_22[[CLAVE]:[SHARE CADENA S2]],21,0)</f>
        <v>#REF!</v>
      </c>
      <c r="Y264" s="55" t="s">
        <v>769</v>
      </c>
      <c r="Z264" s="46">
        <f>+Tabla5[[#This Row],[VENTA ACUM 38]]+Tabla5[[#This Row],[venta total 39 acum]]</f>
        <v>1</v>
      </c>
      <c r="AA264" s="46">
        <v>0</v>
      </c>
      <c r="AB264" s="46">
        <v>0</v>
      </c>
      <c r="AC264" s="46">
        <v>1</v>
      </c>
      <c r="AD264" s="46">
        <v>0</v>
      </c>
      <c r="AE264" s="46">
        <v>0</v>
      </c>
      <c r="AF264" s="46">
        <v>0</v>
      </c>
      <c r="AG264" s="46">
        <v>1</v>
      </c>
      <c r="AH264" s="42">
        <f>IFERROR(Tabla5[[#This Row],[VENTAS MABE]]/Tabla5[[#This Row],[VENTAS INDURAMA]],0)</f>
        <v>0</v>
      </c>
      <c r="AI264" t="s">
        <v>1677</v>
      </c>
      <c r="AK264" s="42"/>
      <c r="AL264" t="s">
        <v>727</v>
      </c>
      <c r="AM264" s="55" t="s">
        <v>846</v>
      </c>
      <c r="AO264" s="55" t="s">
        <v>429</v>
      </c>
      <c r="AP264">
        <v>1</v>
      </c>
      <c r="AQ264" s="55">
        <v>0</v>
      </c>
      <c r="AR264">
        <v>3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f>SUM(Tabla5[[#This Row],[VENTA MABE 1 SEMANA OCT]:[VENTAS OTROS 1 SEMANA OCT]])</f>
        <v>3</v>
      </c>
      <c r="AY264" s="46">
        <v>2</v>
      </c>
      <c r="AZ264" s="55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f>SUM(Tabla5[[#This Row],[VENTA MABE 2 SEMANA OCT]:[VENTAS OTROS 2 SEMANA OCT]])</f>
        <v>0</v>
      </c>
      <c r="BH264" t="s">
        <v>731</v>
      </c>
      <c r="BI264" s="55" t="s">
        <v>74</v>
      </c>
      <c r="BJ264">
        <v>2.9999999999999987</v>
      </c>
      <c r="BK264" s="55">
        <v>0</v>
      </c>
      <c r="BL264">
        <v>5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f>SUM(Tabla5[[#This Row],[VENTA MABE 3 SEMANA OCT]:[VENTAS OTROS 3 SEMANA OCT]])</f>
        <v>5</v>
      </c>
      <c r="BS264" s="42">
        <v>0.2</v>
      </c>
      <c r="BT264" s="55">
        <v>0</v>
      </c>
      <c r="BU264">
        <v>3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f>SUM(Tabla5[[#This Row],[VENTA MABE 4 SEMANA OCT]:[VENTAS OTROS 4 SEMANA OCT]])</f>
        <v>3</v>
      </c>
      <c r="CB264" t="s">
        <v>1679</v>
      </c>
      <c r="CC264" t="s">
        <v>1679</v>
      </c>
      <c r="CD264" t="s">
        <v>1679</v>
      </c>
      <c r="CE264" t="s">
        <v>1679</v>
      </c>
      <c r="CF264" t="s">
        <v>1679</v>
      </c>
      <c r="CG264" t="s">
        <v>1679</v>
      </c>
      <c r="CH264" t="s">
        <v>1679</v>
      </c>
      <c r="CI2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64" s="66">
        <v>0</v>
      </c>
      <c r="CK264">
        <v>0</v>
      </c>
      <c r="CL264">
        <v>4</v>
      </c>
      <c r="CM264">
        <v>0</v>
      </c>
      <c r="CN264">
        <v>0</v>
      </c>
      <c r="CO264">
        <v>0</v>
      </c>
      <c r="CP264">
        <v>2</v>
      </c>
      <c r="CQ264">
        <v>0</v>
      </c>
      <c r="CR264">
        <f>SUM(Tabla5[[#This Row],[VENTA MABE 1 SEMANA NOV]:[VENTAS OTROS 1 SEMANA NOV]])</f>
        <v>6</v>
      </c>
      <c r="CS264">
        <f>IFERROR(VLOOKUP(Tabla5[[#This Row],[CLAVE]],[2]VENTAS!$F$2:$L$1501,2,0),0)</f>
        <v>0</v>
      </c>
      <c r="CT264">
        <f>IFERROR(VLOOKUP(Tabla5[[#This Row],[CLAVE]],[2]VENTAS!$F$2:$L$1501,3,0),0)</f>
        <v>0</v>
      </c>
      <c r="CU264">
        <f>IFERROR(VLOOKUP(Tabla5[[#This Row],[CLAVE]],[2]VENTAS!$F$2:$L$1501,4,0),0)</f>
        <v>0</v>
      </c>
      <c r="CV264">
        <f>IFERROR(VLOOKUP(Tabla5[[#This Row],[CLAVE]],[2]VENTAS!$F$2:$L$1501,5,0),0)</f>
        <v>0</v>
      </c>
      <c r="CW264">
        <f>IFERROR(VLOOKUP(Tabla5[[#This Row],[CLAVE]],[2]VENTAS!$F$2:$L$1501,6,0),0)</f>
        <v>0</v>
      </c>
      <c r="CX264">
        <f>IFERROR(VLOOKUP(Tabla5[[#This Row],[CLAVE]],[2]VENTAS!$F$2:$L$1501,7,0),0)</f>
        <v>0</v>
      </c>
      <c r="CY264">
        <f>IFERROR(VLOOKUP(Tabla5[[#This Row],[CLAVE]],[2]VENTAS!$F$2:$R$1501,13,0),0)</f>
        <v>0</v>
      </c>
      <c r="CZ264">
        <f>SUM(Tabla5[[#This Row],[VENTA MABE 2 SEMANA NOV]:[VENTAS OTROS 2 SEMANA NOV]])</f>
        <v>0</v>
      </c>
      <c r="DA264" s="46">
        <v>3</v>
      </c>
    </row>
    <row r="265" spans="1:105" hidden="1" x14ac:dyDescent="0.3">
      <c r="A265" t="str">
        <f>CONCATENATE(Tabla5[[#This Row],[TIENDA HMPV]],Tabla5[[#This Row],[LINEA]])</f>
        <v>377 - POINT SAN LUIS SHOPPINGCOCINAS</v>
      </c>
      <c r="B265" t="s">
        <v>73</v>
      </c>
      <c r="C265" s="55" t="s">
        <v>74</v>
      </c>
      <c r="D265" s="55" t="s">
        <v>77</v>
      </c>
      <c r="E265" s="55" t="s">
        <v>78</v>
      </c>
      <c r="F265" s="55" t="s">
        <v>1724</v>
      </c>
      <c r="G265" t="s">
        <v>26</v>
      </c>
      <c r="H265" s="42">
        <f>IFERROR(Tabla5[[#This Row],[VENTAS MABE]]/Tabla5[[#This Row],[CUOTA]],0)</f>
        <v>0.2857142857142857</v>
      </c>
      <c r="I265">
        <v>7</v>
      </c>
      <c r="J265">
        <v>2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V265" s="42">
        <v>0.5</v>
      </c>
      <c r="W265" s="42">
        <f>IFERROR(Tabla5[[#This Row],[TOTAL VENTA 38 SEMANA]]/Tabla5[[#This Row],[VENTA ACUM 38]],0)</f>
        <v>0.5</v>
      </c>
      <c r="X265" s="42" t="e">
        <f>VLOOKUP(Tabla5[[#This Row],[CLAVE]],[1]!QMI_5_SEMANA_SEP_22[[CLAVE]:[SHARE CADENA S2]],21,0)</f>
        <v>#REF!</v>
      </c>
      <c r="Y265" s="55" t="s">
        <v>724</v>
      </c>
      <c r="Z265" s="46">
        <f>+Tabla5[[#This Row],[VENTA ACUM 38]]+Tabla5[[#This Row],[venta total 39 acum]]</f>
        <v>5</v>
      </c>
      <c r="AA265" s="46">
        <v>2</v>
      </c>
      <c r="AB265" s="46">
        <v>2</v>
      </c>
      <c r="AC265" s="46">
        <v>4</v>
      </c>
      <c r="AD265" s="46">
        <v>1</v>
      </c>
      <c r="AE265" s="46">
        <v>0</v>
      </c>
      <c r="AF265" s="46">
        <v>1</v>
      </c>
      <c r="AG265" s="46">
        <v>6</v>
      </c>
      <c r="AH265" s="42">
        <f>IFERROR(Tabla5[[#This Row],[VENTAS MABE]]/Tabla5[[#This Row],[VENTAS INDURAMA]],0)</f>
        <v>0.66666666666666663</v>
      </c>
      <c r="AI265" t="s">
        <v>1677</v>
      </c>
      <c r="AK265" s="42"/>
      <c r="AL265" t="s">
        <v>727</v>
      </c>
      <c r="AM265" s="55" t="s">
        <v>839</v>
      </c>
      <c r="AO265" s="55" t="s">
        <v>429</v>
      </c>
      <c r="AP265">
        <v>4</v>
      </c>
      <c r="AQ265" s="5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f>SUM(Tabla5[[#This Row],[VENTA MABE 1 SEMANA OCT]:[VENTAS OTROS 1 SEMANA OCT]])</f>
        <v>1</v>
      </c>
      <c r="AY265" s="46">
        <v>6.5728504099346248</v>
      </c>
      <c r="AZ265" s="55">
        <v>1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f>SUM(Tabla5[[#This Row],[VENTA MABE 2 SEMANA OCT]:[VENTAS OTROS 2 SEMANA OCT]])</f>
        <v>2</v>
      </c>
      <c r="BH265" t="s">
        <v>1029</v>
      </c>
      <c r="BI265" s="55" t="s">
        <v>74</v>
      </c>
      <c r="BJ265">
        <v>7.9999999999999982</v>
      </c>
      <c r="BK265" s="5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f>SUM(Tabla5[[#This Row],[VENTA MABE 3 SEMANA OCT]:[VENTAS OTROS 3 SEMANA OCT]])</f>
        <v>0</v>
      </c>
      <c r="BS265" s="42">
        <v>0.5</v>
      </c>
      <c r="BT265" s="5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f>SUM(Tabla5[[#This Row],[VENTA MABE 4 SEMANA OCT]:[VENTAS OTROS 4 SEMANA OCT]])</f>
        <v>0</v>
      </c>
      <c r="CB265" t="s">
        <v>1679</v>
      </c>
      <c r="CC265" t="s">
        <v>1679</v>
      </c>
      <c r="CD265" t="s">
        <v>1679</v>
      </c>
      <c r="CE265" t="s">
        <v>1679</v>
      </c>
      <c r="CF265" t="s">
        <v>1679</v>
      </c>
      <c r="CG265" t="s">
        <v>1679</v>
      </c>
      <c r="CH265" t="s">
        <v>1679</v>
      </c>
      <c r="CI2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265" t="s">
        <v>1703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SUM(Tabla5[[#This Row],[VENTA MABE 1 SEMANA NOV]:[VENTAS OTROS 1 SEMANA NOV]])</f>
        <v>1</v>
      </c>
      <c r="CS265">
        <f>IFERROR(VLOOKUP(Tabla5[[#This Row],[CLAVE]],[2]VENTAS!$F$2:$L$1501,2,0),0)</f>
        <v>0</v>
      </c>
      <c r="CT265">
        <f>IFERROR(VLOOKUP(Tabla5[[#This Row],[CLAVE]],[2]VENTAS!$F$2:$L$1501,3,0),0)</f>
        <v>1</v>
      </c>
      <c r="CU265">
        <f>IFERROR(VLOOKUP(Tabla5[[#This Row],[CLAVE]],[2]VENTAS!$F$2:$L$1501,4,0),0)</f>
        <v>0</v>
      </c>
      <c r="CV265">
        <f>IFERROR(VLOOKUP(Tabla5[[#This Row],[CLAVE]],[2]VENTAS!$F$2:$L$1501,5,0),0)</f>
        <v>0</v>
      </c>
      <c r="CW265">
        <f>IFERROR(VLOOKUP(Tabla5[[#This Row],[CLAVE]],[2]VENTAS!$F$2:$L$1501,6,0),0)</f>
        <v>0</v>
      </c>
      <c r="CX265">
        <f>IFERROR(VLOOKUP(Tabla5[[#This Row],[CLAVE]],[2]VENTAS!$F$2:$L$1501,7,0),0)</f>
        <v>0</v>
      </c>
      <c r="CY265">
        <f>IFERROR(VLOOKUP(Tabla5[[#This Row],[CLAVE]],[2]VENTAS!$F$2:$R$1501,13,0),0)</f>
        <v>0</v>
      </c>
      <c r="CZ265">
        <f>SUM(Tabla5[[#This Row],[VENTA MABE 2 SEMANA NOV]:[VENTAS OTROS 2 SEMANA NOV]])</f>
        <v>1</v>
      </c>
      <c r="DA265" s="46">
        <v>7.6713289949437771</v>
      </c>
    </row>
    <row r="266" spans="1:105" hidden="1" x14ac:dyDescent="0.3">
      <c r="A266" t="str">
        <f>CONCATENATE(Tabla5[[#This Row],[TIENDA HMPV]],Tabla5[[#This Row],[LINEA]])</f>
        <v>377 - POINT SAN LUIS SHOPPINGGLOBALES</v>
      </c>
      <c r="B266" t="s">
        <v>73</v>
      </c>
      <c r="C266" s="55" t="s">
        <v>74</v>
      </c>
      <c r="D266" s="55" t="s">
        <v>77</v>
      </c>
      <c r="E266" s="55" t="s">
        <v>78</v>
      </c>
      <c r="F266" s="55" t="s">
        <v>1724</v>
      </c>
      <c r="G266" t="s">
        <v>27</v>
      </c>
      <c r="H266" s="42">
        <f>IFERROR(Tabla5[[#This Row],[VENTAS MABE]]/Tabla5[[#This Row],[CUOTA]],0)</f>
        <v>0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V266" s="42">
        <v>0</v>
      </c>
      <c r="W266" s="42">
        <f>IFERROR(Tabla5[[#This Row],[TOTAL VENTA 38 SEMANA]]/Tabla5[[#This Row],[VENTA ACUM 38]],0)</f>
        <v>0</v>
      </c>
      <c r="X266" s="42" t="e">
        <f>VLOOKUP(Tabla5[[#This Row],[CLAVE]],[1]!QMI_5_SEMANA_SEP_22[[CLAVE]:[SHARE CADENA S2]],21,0)</f>
        <v>#REF!</v>
      </c>
      <c r="Y266" s="55" t="s">
        <v>724</v>
      </c>
      <c r="Z266" s="46">
        <f>+Tabla5[[#This Row],[VENTA ACUM 38]]+Tabla5[[#This Row],[venta total 39 acum]]</f>
        <v>2</v>
      </c>
      <c r="AA266" s="46">
        <v>0</v>
      </c>
      <c r="AB266" s="46">
        <v>0</v>
      </c>
      <c r="AC266" s="46">
        <v>2</v>
      </c>
      <c r="AD266" s="46">
        <v>0</v>
      </c>
      <c r="AE266" s="46">
        <v>0</v>
      </c>
      <c r="AF266" s="46">
        <v>0</v>
      </c>
      <c r="AG266" s="46">
        <v>0</v>
      </c>
      <c r="AH266" s="42">
        <f>IFERROR(Tabla5[[#This Row],[VENTAS MABE]]/Tabla5[[#This Row],[VENTAS INDURAMA]],0)</f>
        <v>0</v>
      </c>
      <c r="AI266" t="s">
        <v>1677</v>
      </c>
      <c r="AK266" s="42"/>
      <c r="AL266" t="s">
        <v>727</v>
      </c>
      <c r="AM266" s="55" t="s">
        <v>839</v>
      </c>
      <c r="AO266" s="55" t="s">
        <v>429</v>
      </c>
      <c r="AP266">
        <v>0</v>
      </c>
      <c r="AQ266" s="55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f>SUM(Tabla5[[#This Row],[VENTA MABE 1 SEMANA OCT]:[VENTAS OTROS 1 SEMANA OCT]])</f>
        <v>0</v>
      </c>
      <c r="AY266" s="46">
        <v>0</v>
      </c>
      <c r="AZ266" s="55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f>SUM(Tabla5[[#This Row],[VENTA MABE 2 SEMANA OCT]:[VENTAS OTROS 2 SEMANA OCT]])</f>
        <v>0</v>
      </c>
      <c r="BH266" t="s">
        <v>1029</v>
      </c>
      <c r="BI266" s="55" t="s">
        <v>74</v>
      </c>
      <c r="BJ266">
        <v>7.9999999999999982</v>
      </c>
      <c r="BK266" s="55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f>SUM(Tabla5[[#This Row],[VENTA MABE 3 SEMANA OCT]:[VENTAS OTROS 3 SEMANA OCT]])</f>
        <v>0</v>
      </c>
      <c r="BS266" s="42">
        <v>0</v>
      </c>
      <c r="BT266" s="55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f>SUM(Tabla5[[#This Row],[VENTA MABE 4 SEMANA OCT]:[VENTAS OTROS 4 SEMANA OCT]])</f>
        <v>0</v>
      </c>
      <c r="CB266" t="s">
        <v>1679</v>
      </c>
      <c r="CC266" t="s">
        <v>1679</v>
      </c>
      <c r="CD266" t="s">
        <v>1679</v>
      </c>
      <c r="CE266" t="s">
        <v>1679</v>
      </c>
      <c r="CF266" t="s">
        <v>1679</v>
      </c>
      <c r="CG266" t="s">
        <v>1679</v>
      </c>
      <c r="CH266" t="s">
        <v>1679</v>
      </c>
      <c r="CI2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66" s="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SUM(Tabla5[[#This Row],[VENTA MABE 1 SEMANA NOV]:[VENTAS OTROS 1 SEMANA NOV]])</f>
        <v>0</v>
      </c>
      <c r="CS266">
        <f>IFERROR(VLOOKUP(Tabla5[[#This Row],[CLAVE]],[2]VENTAS!$F$2:$L$1501,2,0),0)</f>
        <v>0</v>
      </c>
      <c r="CT266">
        <f>IFERROR(VLOOKUP(Tabla5[[#This Row],[CLAVE]],[2]VENTAS!$F$2:$L$1501,3,0),0)</f>
        <v>0</v>
      </c>
      <c r="CU266">
        <f>IFERROR(VLOOKUP(Tabla5[[#This Row],[CLAVE]],[2]VENTAS!$F$2:$L$1501,4,0),0)</f>
        <v>0</v>
      </c>
      <c r="CV266">
        <f>IFERROR(VLOOKUP(Tabla5[[#This Row],[CLAVE]],[2]VENTAS!$F$2:$L$1501,5,0),0)</f>
        <v>0</v>
      </c>
      <c r="CW266">
        <f>IFERROR(VLOOKUP(Tabla5[[#This Row],[CLAVE]],[2]VENTAS!$F$2:$L$1501,6,0),0)</f>
        <v>0</v>
      </c>
      <c r="CX266">
        <f>IFERROR(VLOOKUP(Tabla5[[#This Row],[CLAVE]],[2]VENTAS!$F$2:$L$1501,7,0),0)</f>
        <v>0</v>
      </c>
      <c r="CY266">
        <f>IFERROR(VLOOKUP(Tabla5[[#This Row],[CLAVE]],[2]VENTAS!$F$2:$R$1501,13,0),0)</f>
        <v>0</v>
      </c>
      <c r="CZ266">
        <f>SUM(Tabla5[[#This Row],[VENTA MABE 2 SEMANA NOV]:[VENTAS OTROS 2 SEMANA NOV]])</f>
        <v>0</v>
      </c>
      <c r="DA266" s="46">
        <v>0</v>
      </c>
    </row>
    <row r="267" spans="1:105" hidden="1" x14ac:dyDescent="0.3">
      <c r="A267" t="str">
        <f>CONCATENATE(Tabla5[[#This Row],[TIENDA HMPV]],Tabla5[[#This Row],[LINEA]])</f>
        <v>377 - POINT SAN LUIS SHOPPINGLAVADO</v>
      </c>
      <c r="B267" t="s">
        <v>73</v>
      </c>
      <c r="C267" s="55" t="s">
        <v>74</v>
      </c>
      <c r="D267" s="55" t="s">
        <v>77</v>
      </c>
      <c r="E267" s="55" t="s">
        <v>78</v>
      </c>
      <c r="F267" s="55" t="s">
        <v>1724</v>
      </c>
      <c r="G267" t="s">
        <v>28</v>
      </c>
      <c r="H267" s="42">
        <f>IFERROR(Tabla5[[#This Row],[VENTAS MABE]]/Tabla5[[#This Row],[CUOTA]],0)</f>
        <v>0</v>
      </c>
      <c r="I267">
        <v>4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V267" s="42">
        <v>0</v>
      </c>
      <c r="W267" s="42">
        <f>IFERROR(Tabla5[[#This Row],[TOTAL VENTA 38 SEMANA]]/Tabla5[[#This Row],[VENTA ACUM 38]],0)</f>
        <v>0</v>
      </c>
      <c r="X267" s="42" t="e">
        <f>VLOOKUP(Tabla5[[#This Row],[CLAVE]],[1]!QMI_5_SEMANA_SEP_22[[CLAVE]:[SHARE CADENA S2]],21,0)</f>
        <v>#REF!</v>
      </c>
      <c r="Y267" s="55" t="s">
        <v>724</v>
      </c>
      <c r="Z267" s="46">
        <f>+Tabla5[[#This Row],[VENTA ACUM 38]]+Tabla5[[#This Row],[venta total 39 acum]]</f>
        <v>0</v>
      </c>
      <c r="AA267" s="46">
        <v>0</v>
      </c>
      <c r="AB267" s="46">
        <v>0</v>
      </c>
      <c r="AC267" s="46">
        <v>0</v>
      </c>
      <c r="AD267" s="46">
        <v>0</v>
      </c>
      <c r="AE267" s="46">
        <v>0</v>
      </c>
      <c r="AF267" s="46">
        <v>0</v>
      </c>
      <c r="AG267" s="46">
        <v>0</v>
      </c>
      <c r="AH267" s="42">
        <f>IFERROR(Tabla5[[#This Row],[VENTAS MABE]]/Tabla5[[#This Row],[VENTAS INDURAMA]],0)</f>
        <v>0</v>
      </c>
      <c r="AI267" t="s">
        <v>1677</v>
      </c>
      <c r="AK267" s="42"/>
      <c r="AL267" t="s">
        <v>727</v>
      </c>
      <c r="AM267" s="55" t="s">
        <v>839</v>
      </c>
      <c r="AO267" s="55" t="s">
        <v>429</v>
      </c>
      <c r="AP267">
        <v>0</v>
      </c>
      <c r="AQ267" s="55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f>SUM(Tabla5[[#This Row],[VENTA MABE 1 SEMANA OCT]:[VENTAS OTROS 1 SEMANA OCT]])</f>
        <v>0</v>
      </c>
      <c r="AY267" s="46">
        <v>3.6637492110246161</v>
      </c>
      <c r="AZ267" s="55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f>SUM(Tabla5[[#This Row],[VENTA MABE 2 SEMANA OCT]:[VENTAS OTROS 2 SEMANA OCT]])</f>
        <v>1</v>
      </c>
      <c r="BH267" t="s">
        <v>1029</v>
      </c>
      <c r="BI267" s="55" t="s">
        <v>74</v>
      </c>
      <c r="BJ267">
        <v>7.9999999999999982</v>
      </c>
      <c r="BK267" s="55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f>SUM(Tabla5[[#This Row],[VENTA MABE 3 SEMANA OCT]:[VENTAS OTROS 3 SEMANA OCT]])</f>
        <v>0</v>
      </c>
      <c r="BS267" s="42">
        <v>0.3</v>
      </c>
      <c r="BT267" s="55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f>SUM(Tabla5[[#This Row],[VENTA MABE 4 SEMANA OCT]:[VENTAS OTROS 4 SEMANA OCT]])</f>
        <v>0</v>
      </c>
      <c r="CB267" t="s">
        <v>1679</v>
      </c>
      <c r="CC267" t="s">
        <v>1679</v>
      </c>
      <c r="CD267" t="s">
        <v>1679</v>
      </c>
      <c r="CE267" t="s">
        <v>1679</v>
      </c>
      <c r="CF267" t="s">
        <v>1679</v>
      </c>
      <c r="CG267" t="s">
        <v>1679</v>
      </c>
      <c r="CH267" t="s">
        <v>1679</v>
      </c>
      <c r="CI2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67" t="s">
        <v>1703</v>
      </c>
      <c r="CK267">
        <v>1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f>SUM(Tabla5[[#This Row],[VENTA MABE 1 SEMANA NOV]:[VENTAS OTROS 1 SEMANA NOV]])</f>
        <v>2</v>
      </c>
      <c r="CS267">
        <f>IFERROR(VLOOKUP(Tabla5[[#This Row],[CLAVE]],[2]VENTAS!$F$2:$L$1501,2,0),0)</f>
        <v>0</v>
      </c>
      <c r="CT267">
        <f>IFERROR(VLOOKUP(Tabla5[[#This Row],[CLAVE]],[2]VENTAS!$F$2:$L$1501,3,0),0)</f>
        <v>0</v>
      </c>
      <c r="CU267">
        <f>IFERROR(VLOOKUP(Tabla5[[#This Row],[CLAVE]],[2]VENTAS!$F$2:$L$1501,4,0),0)</f>
        <v>0</v>
      </c>
      <c r="CV267">
        <f>IFERROR(VLOOKUP(Tabla5[[#This Row],[CLAVE]],[2]VENTAS!$F$2:$L$1501,5,0),0)</f>
        <v>0</v>
      </c>
      <c r="CW267">
        <f>IFERROR(VLOOKUP(Tabla5[[#This Row],[CLAVE]],[2]VENTAS!$F$2:$L$1501,6,0),0)</f>
        <v>0</v>
      </c>
      <c r="CX267">
        <f>IFERROR(VLOOKUP(Tabla5[[#This Row],[CLAVE]],[2]VENTAS!$F$2:$L$1501,7,0),0)</f>
        <v>0</v>
      </c>
      <c r="CY267">
        <f>IFERROR(VLOOKUP(Tabla5[[#This Row],[CLAVE]],[2]VENTAS!$F$2:$R$1501,13,0),0)</f>
        <v>0</v>
      </c>
      <c r="CZ267">
        <f>SUM(Tabla5[[#This Row],[VENTA MABE 2 SEMANA NOV]:[VENTAS OTROS 2 SEMANA NOV]])</f>
        <v>0</v>
      </c>
      <c r="DA267" s="46">
        <v>4.966604823747681</v>
      </c>
    </row>
    <row r="268" spans="1:105" hidden="1" x14ac:dyDescent="0.3">
      <c r="A268" t="str">
        <f>CONCATENATE(Tabla5[[#This Row],[TIENDA HMPV]],Tabla5[[#This Row],[LINEA]])</f>
        <v>377 - POINT SAN LUIS SHOPPINGREFRIGERACIÓN</v>
      </c>
      <c r="B268" t="s">
        <v>73</v>
      </c>
      <c r="C268" s="55" t="s">
        <v>74</v>
      </c>
      <c r="D268" s="55" t="s">
        <v>77</v>
      </c>
      <c r="E268" s="55" t="s">
        <v>78</v>
      </c>
      <c r="F268" s="55" t="s">
        <v>1724</v>
      </c>
      <c r="G268" t="s">
        <v>29</v>
      </c>
      <c r="H268" s="42">
        <f>IFERROR(Tabla5[[#This Row],[VENTAS MABE]]/Tabla5[[#This Row],[CUOTA]],0)</f>
        <v>0</v>
      </c>
      <c r="I268">
        <v>3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V268" s="42">
        <v>0</v>
      </c>
      <c r="W268" s="42">
        <f>IFERROR(Tabla5[[#This Row],[TOTAL VENTA 38 SEMANA]]/Tabla5[[#This Row],[VENTA ACUM 38]],0)</f>
        <v>0</v>
      </c>
      <c r="X268" s="42" t="e">
        <f>VLOOKUP(Tabla5[[#This Row],[CLAVE]],[1]!QMI_5_SEMANA_SEP_22[[CLAVE]:[SHARE CADENA S2]],21,0)</f>
        <v>#REF!</v>
      </c>
      <c r="Y268" s="55" t="s">
        <v>724</v>
      </c>
      <c r="Z268" s="46">
        <f>+Tabla5[[#This Row],[VENTA ACUM 38]]+Tabla5[[#This Row],[venta total 39 acum]]</f>
        <v>1</v>
      </c>
      <c r="AA268" s="46">
        <v>0</v>
      </c>
      <c r="AB268" s="46">
        <v>0</v>
      </c>
      <c r="AC268" s="46">
        <v>0</v>
      </c>
      <c r="AD268" s="46">
        <v>1</v>
      </c>
      <c r="AE268" s="46">
        <v>0</v>
      </c>
      <c r="AF268" s="46">
        <v>1</v>
      </c>
      <c r="AG268" s="46">
        <v>0</v>
      </c>
      <c r="AH268" s="42">
        <f>IFERROR(Tabla5[[#This Row],[VENTAS MABE]]/Tabla5[[#This Row],[VENTAS INDURAMA]],0)</f>
        <v>0</v>
      </c>
      <c r="AI268" t="s">
        <v>1677</v>
      </c>
      <c r="AK268" s="42"/>
      <c r="AL268" t="s">
        <v>727</v>
      </c>
      <c r="AM268" s="55" t="s">
        <v>839</v>
      </c>
      <c r="AO268" s="55" t="s">
        <v>429</v>
      </c>
      <c r="AP268">
        <v>0</v>
      </c>
      <c r="AQ268" s="55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f>SUM(Tabla5[[#This Row],[VENTA MABE 1 SEMANA OCT]:[VENTAS OTROS 1 SEMANA OCT]])</f>
        <v>0</v>
      </c>
      <c r="AY268" s="46">
        <v>4.0415363661956825</v>
      </c>
      <c r="AZ268" s="55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f>SUM(Tabla5[[#This Row],[VENTA MABE 2 SEMANA OCT]:[VENTAS OTROS 2 SEMANA OCT]])</f>
        <v>0</v>
      </c>
      <c r="BH268" t="s">
        <v>1029</v>
      </c>
      <c r="BI268" s="55" t="s">
        <v>74</v>
      </c>
      <c r="BJ268">
        <v>7.9999999999999982</v>
      </c>
      <c r="BK268" s="55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f>SUM(Tabla5[[#This Row],[VENTA MABE 3 SEMANA OCT]:[VENTAS OTROS 3 SEMANA OCT]])</f>
        <v>0</v>
      </c>
      <c r="BS268" s="42">
        <v>0.4</v>
      </c>
      <c r="BT268" s="55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f>SUM(Tabla5[[#This Row],[VENTA MABE 4 SEMANA OCT]:[VENTAS OTROS 4 SEMANA OCT]])</f>
        <v>0</v>
      </c>
      <c r="CB268" t="s">
        <v>1679</v>
      </c>
      <c r="CC268" t="s">
        <v>1679</v>
      </c>
      <c r="CD268" t="s">
        <v>1679</v>
      </c>
      <c r="CE268" t="s">
        <v>1679</v>
      </c>
      <c r="CF268" t="s">
        <v>1679</v>
      </c>
      <c r="CG268" t="s">
        <v>1679</v>
      </c>
      <c r="CH268" t="s">
        <v>1679</v>
      </c>
      <c r="CI2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68" s="66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SUM(Tabla5[[#This Row],[VENTA MABE 1 SEMANA NOV]:[VENTAS OTROS 1 SEMANA NOV]])</f>
        <v>1</v>
      </c>
      <c r="CS268">
        <f>IFERROR(VLOOKUP(Tabla5[[#This Row],[CLAVE]],[2]VENTAS!$F$2:$L$1501,2,0),0)</f>
        <v>0</v>
      </c>
      <c r="CT268">
        <f>IFERROR(VLOOKUP(Tabla5[[#This Row],[CLAVE]],[2]VENTAS!$F$2:$L$1501,3,0),0)</f>
        <v>0</v>
      </c>
      <c r="CU268">
        <f>IFERROR(VLOOKUP(Tabla5[[#This Row],[CLAVE]],[2]VENTAS!$F$2:$L$1501,4,0),0)</f>
        <v>0</v>
      </c>
      <c r="CV268">
        <f>IFERROR(VLOOKUP(Tabla5[[#This Row],[CLAVE]],[2]VENTAS!$F$2:$L$1501,5,0),0)</f>
        <v>0</v>
      </c>
      <c r="CW268">
        <f>IFERROR(VLOOKUP(Tabla5[[#This Row],[CLAVE]],[2]VENTAS!$F$2:$L$1501,6,0),0)</f>
        <v>0</v>
      </c>
      <c r="CX268">
        <f>IFERROR(VLOOKUP(Tabla5[[#This Row],[CLAVE]],[2]VENTAS!$F$2:$L$1501,7,0),0)</f>
        <v>0</v>
      </c>
      <c r="CY268">
        <f>IFERROR(VLOOKUP(Tabla5[[#This Row],[CLAVE]],[2]VENTAS!$F$2:$R$1501,13,0),0)</f>
        <v>0</v>
      </c>
      <c r="CZ268">
        <f>SUM(Tabla5[[#This Row],[VENTA MABE 2 SEMANA NOV]:[VENTAS OTROS 2 SEMANA NOV]])</f>
        <v>0</v>
      </c>
      <c r="DA268" s="46">
        <v>6.0349243306169953</v>
      </c>
    </row>
    <row r="269" spans="1:105" hidden="1" x14ac:dyDescent="0.3">
      <c r="A269" t="str">
        <f>CONCATENATE(Tabla5[[#This Row],[TIENDA HMPV]],Tabla5[[#This Row],[LINEA]])</f>
        <v>273 - LOS CHILLOSCOCINAS</v>
      </c>
      <c r="B269" t="s">
        <v>73</v>
      </c>
      <c r="C269" s="55" t="s">
        <v>74</v>
      </c>
      <c r="D269" s="55" t="s">
        <v>79</v>
      </c>
      <c r="E269" s="55" t="s">
        <v>80</v>
      </c>
      <c r="F269" s="55" t="s">
        <v>1724</v>
      </c>
      <c r="G269" t="s">
        <v>26</v>
      </c>
      <c r="H269" s="42">
        <f>IFERROR(Tabla5[[#This Row],[VENTAS MABE]]/Tabla5[[#This Row],[CUOTA]],0)</f>
        <v>0.33333333333333331</v>
      </c>
      <c r="I269">
        <v>6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V269" s="42">
        <v>0.66666666666666663</v>
      </c>
      <c r="W269" s="42">
        <f>IFERROR(Tabla5[[#This Row],[TOTAL VENTA 38 SEMANA]]/Tabla5[[#This Row],[VENTA ACUM 38]],0)</f>
        <v>0.66666666666666663</v>
      </c>
      <c r="X269" s="42" t="e">
        <f>VLOOKUP(Tabla5[[#This Row],[CLAVE]],[1]!QMI_5_SEMANA_SEP_22[[CLAVE]:[SHARE CADENA S2]],21,0)</f>
        <v>#REF!</v>
      </c>
      <c r="Y269" s="55" t="s">
        <v>724</v>
      </c>
      <c r="Z269" s="46">
        <f>+Tabla5[[#This Row],[VENTA ACUM 38]]+Tabla5[[#This Row],[venta total 39 acum]]</f>
        <v>5</v>
      </c>
      <c r="AA269" s="46">
        <v>2</v>
      </c>
      <c r="AB269" s="46">
        <v>2</v>
      </c>
      <c r="AC269" s="46">
        <v>3</v>
      </c>
      <c r="AD269" s="46">
        <v>2</v>
      </c>
      <c r="AE269" s="46">
        <v>2</v>
      </c>
      <c r="AF269" s="46">
        <v>2</v>
      </c>
      <c r="AG269" s="46">
        <v>7</v>
      </c>
      <c r="AH269" s="42">
        <f>IFERROR(Tabla5[[#This Row],[VENTAS MABE]]/Tabla5[[#This Row],[VENTAS INDURAMA]],0)</f>
        <v>0</v>
      </c>
      <c r="AI269" t="s">
        <v>1677</v>
      </c>
      <c r="AK269" s="42"/>
      <c r="AL269" t="s">
        <v>845</v>
      </c>
      <c r="AM269" s="55" t="s">
        <v>843</v>
      </c>
      <c r="AO269" s="55" t="s">
        <v>429</v>
      </c>
      <c r="AP269">
        <v>3</v>
      </c>
      <c r="AQ269" s="55">
        <v>2</v>
      </c>
      <c r="AR269">
        <v>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f>SUM(Tabla5[[#This Row],[VENTA MABE 1 SEMANA OCT]:[VENTAS OTROS 1 SEMANA OCT]])</f>
        <v>4</v>
      </c>
      <c r="AY269" s="46">
        <v>6.6060606060606055</v>
      </c>
      <c r="AZ269" s="55">
        <v>1</v>
      </c>
      <c r="BA269">
        <v>2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f>SUM(Tabla5[[#This Row],[VENTA MABE 2 SEMANA OCT]:[VENTAS OTROS 2 SEMANA OCT]])</f>
        <v>3</v>
      </c>
      <c r="BH269" t="s">
        <v>758</v>
      </c>
      <c r="BI269" s="55" t="s">
        <v>74</v>
      </c>
      <c r="BJ269">
        <v>11.999999999999998</v>
      </c>
      <c r="BK269" s="55">
        <v>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f>SUM(Tabla5[[#This Row],[VENTA MABE 3 SEMANA OCT]:[VENTAS OTROS 3 SEMANA OCT]])</f>
        <v>2</v>
      </c>
      <c r="BS269" s="42">
        <v>0.5</v>
      </c>
      <c r="BT269" s="55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f>SUM(Tabla5[[#This Row],[VENTA MABE 4 SEMANA OCT]:[VENTAS OTROS 4 SEMANA OCT]])</f>
        <v>1</v>
      </c>
      <c r="CB269" t="s">
        <v>1679</v>
      </c>
      <c r="CC269" t="s">
        <v>1679</v>
      </c>
      <c r="CD269" t="s">
        <v>1679</v>
      </c>
      <c r="CE269" t="s">
        <v>1679</v>
      </c>
      <c r="CF269" t="s">
        <v>1679</v>
      </c>
      <c r="CG269" t="s">
        <v>1679</v>
      </c>
      <c r="CH269" t="s">
        <v>1679</v>
      </c>
      <c r="CI2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269" t="s">
        <v>1703</v>
      </c>
      <c r="CK269">
        <v>2</v>
      </c>
      <c r="CL269">
        <v>2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SUM(Tabla5[[#This Row],[VENTA MABE 1 SEMANA NOV]:[VENTAS OTROS 1 SEMANA NOV]])</f>
        <v>4</v>
      </c>
      <c r="CS269">
        <f>IFERROR(VLOOKUP(Tabla5[[#This Row],[CLAVE]],[2]VENTAS!$F$2:$L$1501,2,0),0)</f>
        <v>1</v>
      </c>
      <c r="CT269">
        <f>IFERROR(VLOOKUP(Tabla5[[#This Row],[CLAVE]],[2]VENTAS!$F$2:$L$1501,3,0),0)</f>
        <v>1</v>
      </c>
      <c r="CU269">
        <f>IFERROR(VLOOKUP(Tabla5[[#This Row],[CLAVE]],[2]VENTAS!$F$2:$L$1501,4,0),0)</f>
        <v>0</v>
      </c>
      <c r="CV269">
        <f>IFERROR(VLOOKUP(Tabla5[[#This Row],[CLAVE]],[2]VENTAS!$F$2:$L$1501,5,0),0)</f>
        <v>0</v>
      </c>
      <c r="CW269">
        <f>IFERROR(VLOOKUP(Tabla5[[#This Row],[CLAVE]],[2]VENTAS!$F$2:$L$1501,6,0),0)</f>
        <v>0</v>
      </c>
      <c r="CX269">
        <f>IFERROR(VLOOKUP(Tabla5[[#This Row],[CLAVE]],[2]VENTAS!$F$2:$L$1501,7,0),0)</f>
        <v>0</v>
      </c>
      <c r="CY269">
        <f>IFERROR(VLOOKUP(Tabla5[[#This Row],[CLAVE]],[2]VENTAS!$F$2:$R$1501,13,0),0)</f>
        <v>0</v>
      </c>
      <c r="CZ269">
        <f>SUM(Tabla5[[#This Row],[VENTA MABE 2 SEMANA NOV]:[VENTAS OTROS 2 SEMANA NOV]])</f>
        <v>2</v>
      </c>
      <c r="DA269" s="46">
        <v>7.2727272727272734</v>
      </c>
    </row>
    <row r="270" spans="1:105" hidden="1" x14ac:dyDescent="0.3">
      <c r="A270" t="str">
        <f>CONCATENATE(Tabla5[[#This Row],[TIENDA HMPV]],Tabla5[[#This Row],[LINEA]])</f>
        <v>273 - LOS CHILLOSEMPOTRE</v>
      </c>
      <c r="B270" t="s">
        <v>73</v>
      </c>
      <c r="C270" s="55" t="s">
        <v>74</v>
      </c>
      <c r="D270" s="55" t="s">
        <v>79</v>
      </c>
      <c r="E270" s="55" t="s">
        <v>80</v>
      </c>
      <c r="F270" s="55" t="s">
        <v>1724</v>
      </c>
      <c r="G270" t="s">
        <v>32</v>
      </c>
      <c r="H270" s="42">
        <f>IFERROR(Tabla5[[#This Row],[VENTAS MABE]]/Tabla5[[#This Row],[CUOTA]],0)</f>
        <v>0</v>
      </c>
      <c r="I270">
        <v>0</v>
      </c>
      <c r="J270">
        <v>1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V270" s="42">
        <v>0.33333333333333331</v>
      </c>
      <c r="W270" s="42">
        <f>IFERROR(Tabla5[[#This Row],[TOTAL VENTA 38 SEMANA]]/Tabla5[[#This Row],[VENTA ACUM 38]],0)</f>
        <v>0.33333333333333331</v>
      </c>
      <c r="X270" s="42" t="e">
        <f>VLOOKUP(Tabla5[[#This Row],[CLAVE]],[1]!QMI_5_SEMANA_SEP_22[[CLAVE]:[SHARE CADENA S2]],21,0)</f>
        <v>#REF!</v>
      </c>
      <c r="Y270" s="55" t="s">
        <v>724</v>
      </c>
      <c r="Z270" s="46">
        <f>+Tabla5[[#This Row],[VENTA ACUM 38]]+Tabla5[[#This Row],[venta total 39 acum]]</f>
        <v>3</v>
      </c>
      <c r="AA270" s="46">
        <v>0</v>
      </c>
      <c r="AB270" s="46">
        <v>1</v>
      </c>
      <c r="AC270" s="46">
        <v>3</v>
      </c>
      <c r="AD270" s="46">
        <v>0</v>
      </c>
      <c r="AE270" s="46">
        <v>0</v>
      </c>
      <c r="AF270" s="46">
        <v>0</v>
      </c>
      <c r="AG270" s="46">
        <v>1</v>
      </c>
      <c r="AH270" s="42">
        <f>IFERROR(Tabla5[[#This Row],[VENTAS MABE]]/Tabla5[[#This Row],[VENTAS INDURAMA]],0)</f>
        <v>0.5</v>
      </c>
      <c r="AI270" t="s">
        <v>1677</v>
      </c>
      <c r="AK270" s="42"/>
      <c r="AL270" t="s">
        <v>845</v>
      </c>
      <c r="AM270" s="55" t="s">
        <v>843</v>
      </c>
      <c r="AO270" s="55" t="s">
        <v>429</v>
      </c>
      <c r="AP270">
        <v>1</v>
      </c>
      <c r="AQ270" s="55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f>SUM(Tabla5[[#This Row],[VENTA MABE 1 SEMANA OCT]:[VENTAS OTROS 1 SEMANA OCT]])</f>
        <v>0</v>
      </c>
      <c r="AY270" s="46">
        <v>0</v>
      </c>
      <c r="AZ270" s="55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f>SUM(Tabla5[[#This Row],[VENTA MABE 2 SEMANA OCT]:[VENTAS OTROS 2 SEMANA OCT]])</f>
        <v>0</v>
      </c>
      <c r="BH270" t="s">
        <v>758</v>
      </c>
      <c r="BI270" s="55" t="s">
        <v>74</v>
      </c>
      <c r="BJ270">
        <v>11.999999999999998</v>
      </c>
      <c r="BK270" s="55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f>SUM(Tabla5[[#This Row],[VENTA MABE 3 SEMANA OCT]:[VENTAS OTROS 3 SEMANA OCT]])</f>
        <v>0</v>
      </c>
      <c r="BS270" s="42">
        <v>0.3</v>
      </c>
      <c r="BT270" s="55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f>SUM(Tabla5[[#This Row],[VENTA MABE 4 SEMANA OCT]:[VENTAS OTROS 4 SEMANA OCT]])</f>
        <v>0</v>
      </c>
      <c r="CB270" t="s">
        <v>1679</v>
      </c>
      <c r="CC270" t="s">
        <v>1679</v>
      </c>
      <c r="CD270" t="s">
        <v>1679</v>
      </c>
      <c r="CE270" t="s">
        <v>1679</v>
      </c>
      <c r="CF270" t="s">
        <v>1679</v>
      </c>
      <c r="CG270" t="s">
        <v>1679</v>
      </c>
      <c r="CH270" t="s">
        <v>1679</v>
      </c>
      <c r="CI2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70" s="66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SUM(Tabla5[[#This Row],[VENTA MABE 1 SEMANA NOV]:[VENTAS OTROS 1 SEMANA NOV]])</f>
        <v>0</v>
      </c>
      <c r="CS270">
        <f>IFERROR(VLOOKUP(Tabla5[[#This Row],[CLAVE]],[2]VENTAS!$F$2:$L$1501,2,0),0)</f>
        <v>0</v>
      </c>
      <c r="CT270">
        <f>IFERROR(VLOOKUP(Tabla5[[#This Row],[CLAVE]],[2]VENTAS!$F$2:$L$1501,3,0),0)</f>
        <v>0</v>
      </c>
      <c r="CU270">
        <f>IFERROR(VLOOKUP(Tabla5[[#This Row],[CLAVE]],[2]VENTAS!$F$2:$L$1501,4,0),0)</f>
        <v>0</v>
      </c>
      <c r="CV270">
        <f>IFERROR(VLOOKUP(Tabla5[[#This Row],[CLAVE]],[2]VENTAS!$F$2:$L$1501,5,0),0)</f>
        <v>0</v>
      </c>
      <c r="CW270">
        <f>IFERROR(VLOOKUP(Tabla5[[#This Row],[CLAVE]],[2]VENTAS!$F$2:$L$1501,6,0),0)</f>
        <v>0</v>
      </c>
      <c r="CX270">
        <f>IFERROR(VLOOKUP(Tabla5[[#This Row],[CLAVE]],[2]VENTAS!$F$2:$L$1501,7,0),0)</f>
        <v>0</v>
      </c>
      <c r="CY270">
        <f>IFERROR(VLOOKUP(Tabla5[[#This Row],[CLAVE]],[2]VENTAS!$F$2:$R$1501,13,0),0)</f>
        <v>0</v>
      </c>
      <c r="CZ270">
        <f>SUM(Tabla5[[#This Row],[VENTA MABE 2 SEMANA NOV]:[VENTAS OTROS 2 SEMANA NOV]])</f>
        <v>0</v>
      </c>
      <c r="DA270" s="46">
        <v>0.65693430656934304</v>
      </c>
    </row>
    <row r="271" spans="1:105" hidden="1" x14ac:dyDescent="0.3">
      <c r="A271" t="str">
        <f>CONCATENATE(Tabla5[[#This Row],[TIENDA HMPV]],Tabla5[[#This Row],[LINEA]])</f>
        <v>273 - LOS CHILLOSGLOBALES</v>
      </c>
      <c r="B271" t="s">
        <v>73</v>
      </c>
      <c r="C271" s="55" t="s">
        <v>74</v>
      </c>
      <c r="D271" s="55" t="s">
        <v>79</v>
      </c>
      <c r="E271" s="55" t="s">
        <v>80</v>
      </c>
      <c r="F271" s="55" t="s">
        <v>1724</v>
      </c>
      <c r="G271" t="s">
        <v>27</v>
      </c>
      <c r="H271" s="42">
        <f>IFERROR(Tabla5[[#This Row],[VENTAS MABE]]/Tabla5[[#This Row],[CUOTA]],0)</f>
        <v>0</v>
      </c>
      <c r="I271">
        <v>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V271" s="42">
        <v>0</v>
      </c>
      <c r="W271" s="42">
        <f>IFERROR(Tabla5[[#This Row],[TOTAL VENTA 38 SEMANA]]/Tabla5[[#This Row],[VENTA ACUM 38]],0)</f>
        <v>0</v>
      </c>
      <c r="X271" s="42" t="e">
        <f>VLOOKUP(Tabla5[[#This Row],[CLAVE]],[1]!QMI_5_SEMANA_SEP_22[[CLAVE]:[SHARE CADENA S2]],21,0)</f>
        <v>#REF!</v>
      </c>
      <c r="Y271" s="55" t="s">
        <v>724</v>
      </c>
      <c r="Z271" s="46">
        <f>+Tabla5[[#This Row],[VENTA ACUM 38]]+Tabla5[[#This Row],[venta total 39 acum]]</f>
        <v>1</v>
      </c>
      <c r="AA271" s="46">
        <v>0</v>
      </c>
      <c r="AB271" s="46">
        <v>0</v>
      </c>
      <c r="AC271" s="46">
        <v>0</v>
      </c>
      <c r="AD271" s="46">
        <v>1</v>
      </c>
      <c r="AE271" s="46">
        <v>0</v>
      </c>
      <c r="AF271" s="46">
        <v>1</v>
      </c>
      <c r="AG271" s="46">
        <v>0</v>
      </c>
      <c r="AH271" s="42">
        <f>IFERROR(Tabla5[[#This Row],[VENTAS MABE]]/Tabla5[[#This Row],[VENTAS INDURAMA]],0)</f>
        <v>0</v>
      </c>
      <c r="AI271" t="s">
        <v>1677</v>
      </c>
      <c r="AK271" s="42"/>
      <c r="AL271" t="s">
        <v>845</v>
      </c>
      <c r="AM271" s="55" t="s">
        <v>843</v>
      </c>
      <c r="AO271" s="55" t="s">
        <v>429</v>
      </c>
      <c r="AP271">
        <v>0</v>
      </c>
      <c r="AQ271" s="55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f>SUM(Tabla5[[#This Row],[VENTA MABE 1 SEMANA OCT]:[VENTAS OTROS 1 SEMANA OCT]])</f>
        <v>0</v>
      </c>
      <c r="AY271" s="46">
        <v>7.1777978339350179</v>
      </c>
      <c r="AZ271" s="55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7</v>
      </c>
      <c r="BG271">
        <f>SUM(Tabla5[[#This Row],[VENTA MABE 2 SEMANA OCT]:[VENTAS OTROS 2 SEMANA OCT]])</f>
        <v>7</v>
      </c>
      <c r="BH271" t="s">
        <v>758</v>
      </c>
      <c r="BI271" s="55" t="s">
        <v>74</v>
      </c>
      <c r="BJ271">
        <v>11.999999999999998</v>
      </c>
      <c r="BK271" s="55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f>SUM(Tabla5[[#This Row],[VENTA MABE 3 SEMANA OCT]:[VENTAS OTROS 3 SEMANA OCT]])</f>
        <v>0</v>
      </c>
      <c r="BS271" s="42">
        <v>0</v>
      </c>
      <c r="BT271" s="55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f>SUM(Tabla5[[#This Row],[VENTA MABE 4 SEMANA OCT]:[VENTAS OTROS 4 SEMANA OCT]])</f>
        <v>0</v>
      </c>
      <c r="CB271" t="s">
        <v>1679</v>
      </c>
      <c r="CC271" t="s">
        <v>1679</v>
      </c>
      <c r="CD271" t="s">
        <v>1679</v>
      </c>
      <c r="CE271" t="s">
        <v>1679</v>
      </c>
      <c r="CF271" t="s">
        <v>1679</v>
      </c>
      <c r="CG271" t="s">
        <v>1679</v>
      </c>
      <c r="CH271" t="s">
        <v>1679</v>
      </c>
      <c r="CI2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71" s="66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SUM(Tabla5[[#This Row],[VENTA MABE 1 SEMANA NOV]:[VENTAS OTROS 1 SEMANA NOV]])</f>
        <v>0</v>
      </c>
      <c r="CS271">
        <f>IFERROR(VLOOKUP(Tabla5[[#This Row],[CLAVE]],[2]VENTAS!$F$2:$L$1501,2,0),0)</f>
        <v>0</v>
      </c>
      <c r="CT271">
        <f>IFERROR(VLOOKUP(Tabla5[[#This Row],[CLAVE]],[2]VENTAS!$F$2:$L$1501,3,0),0)</f>
        <v>0</v>
      </c>
      <c r="CU271">
        <f>IFERROR(VLOOKUP(Tabla5[[#This Row],[CLAVE]],[2]VENTAS!$F$2:$L$1501,4,0),0)</f>
        <v>0</v>
      </c>
      <c r="CV271">
        <f>IFERROR(VLOOKUP(Tabla5[[#This Row],[CLAVE]],[2]VENTAS!$F$2:$L$1501,5,0),0)</f>
        <v>0</v>
      </c>
      <c r="CW271">
        <f>IFERROR(VLOOKUP(Tabla5[[#This Row],[CLAVE]],[2]VENTAS!$F$2:$L$1501,6,0),0)</f>
        <v>0</v>
      </c>
      <c r="CX271">
        <f>IFERROR(VLOOKUP(Tabla5[[#This Row],[CLAVE]],[2]VENTAS!$F$2:$L$1501,7,0),0)</f>
        <v>0</v>
      </c>
      <c r="CY271">
        <f>IFERROR(VLOOKUP(Tabla5[[#This Row],[CLAVE]],[2]VENTAS!$F$2:$R$1501,13,0),0)</f>
        <v>0</v>
      </c>
      <c r="CZ271">
        <f>SUM(Tabla5[[#This Row],[VENTA MABE 2 SEMANA NOV]:[VENTAS OTROS 2 SEMANA NOV]])</f>
        <v>0</v>
      </c>
      <c r="DA271" s="46">
        <v>7.3376805054151619</v>
      </c>
    </row>
    <row r="272" spans="1:105" hidden="1" x14ac:dyDescent="0.3">
      <c r="A272" t="str">
        <f>CONCATENATE(Tabla5[[#This Row],[TIENDA HMPV]],Tabla5[[#This Row],[LINEA]])</f>
        <v>273 - LOS CHILLOSLAVADO</v>
      </c>
      <c r="B272" t="s">
        <v>73</v>
      </c>
      <c r="C272" s="55" t="s">
        <v>74</v>
      </c>
      <c r="D272" s="55" t="s">
        <v>79</v>
      </c>
      <c r="E272" s="55" t="s">
        <v>80</v>
      </c>
      <c r="F272" s="55" t="s">
        <v>1724</v>
      </c>
      <c r="G272" t="s">
        <v>28</v>
      </c>
      <c r="H272" s="42">
        <f>IFERROR(Tabla5[[#This Row],[VENTAS MABE]]/Tabla5[[#This Row],[CUOTA]],0)</f>
        <v>0.125</v>
      </c>
      <c r="I272">
        <v>16</v>
      </c>
      <c r="J272">
        <v>2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V272" s="42">
        <v>1</v>
      </c>
      <c r="W272" s="42">
        <f>IFERROR(Tabla5[[#This Row],[TOTAL VENTA 38 SEMANA]]/Tabla5[[#This Row],[VENTA ACUM 38]],0)</f>
        <v>1</v>
      </c>
      <c r="X272" s="42" t="e">
        <f>VLOOKUP(Tabla5[[#This Row],[CLAVE]],[1]!QMI_5_SEMANA_SEP_22[[CLAVE]:[SHARE CADENA S2]],21,0)</f>
        <v>#REF!</v>
      </c>
      <c r="Y272" s="55" t="s">
        <v>724</v>
      </c>
      <c r="Z272" s="46">
        <f>+Tabla5[[#This Row],[VENTA ACUM 38]]+Tabla5[[#This Row],[venta total 39 acum]]</f>
        <v>4</v>
      </c>
      <c r="AA272" s="46">
        <v>2</v>
      </c>
      <c r="AB272" s="46">
        <v>2</v>
      </c>
      <c r="AC272" s="46">
        <v>2</v>
      </c>
      <c r="AD272" s="46">
        <v>2</v>
      </c>
      <c r="AE272" s="46">
        <v>0</v>
      </c>
      <c r="AF272" s="46">
        <v>2</v>
      </c>
      <c r="AG272" s="46">
        <v>4</v>
      </c>
      <c r="AH272" s="42">
        <f>IFERROR(Tabla5[[#This Row],[VENTAS MABE]]/Tabla5[[#This Row],[VENTAS INDURAMA]],0)</f>
        <v>2</v>
      </c>
      <c r="AI272" t="s">
        <v>1677</v>
      </c>
      <c r="AK272" s="42"/>
      <c r="AL272" t="s">
        <v>845</v>
      </c>
      <c r="AM272" s="55" t="s">
        <v>843</v>
      </c>
      <c r="AO272" s="55" t="s">
        <v>429</v>
      </c>
      <c r="AP272">
        <v>2</v>
      </c>
      <c r="AQ272" s="55">
        <v>2</v>
      </c>
      <c r="AR272">
        <v>0</v>
      </c>
      <c r="AS272">
        <v>1</v>
      </c>
      <c r="AT272">
        <v>1</v>
      </c>
      <c r="AU272">
        <v>1</v>
      </c>
      <c r="AV272">
        <v>1</v>
      </c>
      <c r="AW272">
        <v>0</v>
      </c>
      <c r="AX272">
        <f>SUM(Tabla5[[#This Row],[VENTA MABE 1 SEMANA OCT]:[VENTAS OTROS 1 SEMANA OCT]])</f>
        <v>6</v>
      </c>
      <c r="AY272" s="46">
        <v>12.96</v>
      </c>
      <c r="AZ272" s="55">
        <v>1</v>
      </c>
      <c r="BA272">
        <v>0</v>
      </c>
      <c r="BB272">
        <v>0</v>
      </c>
      <c r="BC272">
        <v>0</v>
      </c>
      <c r="BD272">
        <v>2</v>
      </c>
      <c r="BE272">
        <v>0</v>
      </c>
      <c r="BF272">
        <v>0</v>
      </c>
      <c r="BG272">
        <f>SUM(Tabla5[[#This Row],[VENTA MABE 2 SEMANA OCT]:[VENTAS OTROS 2 SEMANA OCT]])</f>
        <v>3</v>
      </c>
      <c r="BH272" t="s">
        <v>758</v>
      </c>
      <c r="BI272" s="55" t="s">
        <v>74</v>
      </c>
      <c r="BJ272">
        <v>11.999999999999998</v>
      </c>
      <c r="BK272" s="55">
        <v>2</v>
      </c>
      <c r="BL272">
        <v>0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f>SUM(Tabla5[[#This Row],[VENTA MABE 3 SEMANA OCT]:[VENTAS OTROS 3 SEMANA OCT]])</f>
        <v>5</v>
      </c>
      <c r="BS272" s="42">
        <v>0.25</v>
      </c>
      <c r="BT272" s="55">
        <v>1</v>
      </c>
      <c r="BU272">
        <v>0</v>
      </c>
      <c r="BV272">
        <v>2</v>
      </c>
      <c r="BW272">
        <v>0</v>
      </c>
      <c r="BX272">
        <v>1</v>
      </c>
      <c r="BY272">
        <v>0</v>
      </c>
      <c r="BZ272">
        <v>0</v>
      </c>
      <c r="CA272">
        <f>SUM(Tabla5[[#This Row],[VENTA MABE 4 SEMANA OCT]:[VENTAS OTROS 4 SEMANA OCT]])</f>
        <v>4</v>
      </c>
      <c r="CB272" t="s">
        <v>1679</v>
      </c>
      <c r="CC272" t="s">
        <v>1679</v>
      </c>
      <c r="CD272" t="s">
        <v>1679</v>
      </c>
      <c r="CE272" t="s">
        <v>1679</v>
      </c>
      <c r="CF272" t="s">
        <v>1679</v>
      </c>
      <c r="CG272" t="s">
        <v>1679</v>
      </c>
      <c r="CH272" t="s">
        <v>1679</v>
      </c>
      <c r="CI2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272" t="s">
        <v>1702</v>
      </c>
      <c r="CK272">
        <v>1</v>
      </c>
      <c r="CL272">
        <v>0</v>
      </c>
      <c r="CM272">
        <v>1</v>
      </c>
      <c r="CN272">
        <v>2</v>
      </c>
      <c r="CO272">
        <v>2</v>
      </c>
      <c r="CP272">
        <v>0</v>
      </c>
      <c r="CQ272">
        <v>0</v>
      </c>
      <c r="CR272">
        <f>SUM(Tabla5[[#This Row],[VENTA MABE 1 SEMANA NOV]:[VENTAS OTROS 1 SEMANA NOV]])</f>
        <v>6</v>
      </c>
      <c r="CS272">
        <f>IFERROR(VLOOKUP(Tabla5[[#This Row],[CLAVE]],[2]VENTAS!$F$2:$L$1501,2,0),0)</f>
        <v>0</v>
      </c>
      <c r="CT272">
        <f>IFERROR(VLOOKUP(Tabla5[[#This Row],[CLAVE]],[2]VENTAS!$F$2:$L$1501,3,0),0)</f>
        <v>1</v>
      </c>
      <c r="CU272">
        <f>IFERROR(VLOOKUP(Tabla5[[#This Row],[CLAVE]],[2]VENTAS!$F$2:$L$1501,4,0),0)</f>
        <v>1</v>
      </c>
      <c r="CV272">
        <f>IFERROR(VLOOKUP(Tabla5[[#This Row],[CLAVE]],[2]VENTAS!$F$2:$L$1501,5,0),0)</f>
        <v>1</v>
      </c>
      <c r="CW272">
        <f>IFERROR(VLOOKUP(Tabla5[[#This Row],[CLAVE]],[2]VENTAS!$F$2:$L$1501,6,0),0)</f>
        <v>1</v>
      </c>
      <c r="CX272">
        <f>IFERROR(VLOOKUP(Tabla5[[#This Row],[CLAVE]],[2]VENTAS!$F$2:$L$1501,7,0),0)</f>
        <v>0</v>
      </c>
      <c r="CY272">
        <f>IFERROR(VLOOKUP(Tabla5[[#This Row],[CLAVE]],[2]VENTAS!$F$2:$R$1501,13,0),0)</f>
        <v>0</v>
      </c>
      <c r="CZ272">
        <f>SUM(Tabla5[[#This Row],[VENTA MABE 2 SEMANA NOV]:[VENTAS OTROS 2 SEMANA NOV]])</f>
        <v>4</v>
      </c>
      <c r="DA272" s="46">
        <v>21.088000000000001</v>
      </c>
    </row>
    <row r="273" spans="1:105" hidden="1" x14ac:dyDescent="0.3">
      <c r="A273" t="str">
        <f>CONCATENATE(Tabla5[[#This Row],[TIENDA HMPV]],Tabla5[[#This Row],[LINEA]])</f>
        <v>273 - LOS CHILLOSREFRIGERACIÓN</v>
      </c>
      <c r="B273" t="s">
        <v>73</v>
      </c>
      <c r="C273" s="55" t="s">
        <v>74</v>
      </c>
      <c r="D273" s="55" t="s">
        <v>79</v>
      </c>
      <c r="E273" s="55" t="s">
        <v>80</v>
      </c>
      <c r="F273" s="55" t="s">
        <v>1724</v>
      </c>
      <c r="G273" t="s">
        <v>29</v>
      </c>
      <c r="H273" s="42">
        <f>IFERROR(Tabla5[[#This Row],[VENTAS MABE]]/Tabla5[[#This Row],[CUOTA]],0)</f>
        <v>0</v>
      </c>
      <c r="I273">
        <v>7</v>
      </c>
      <c r="J273">
        <v>0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V273" s="42">
        <v>0</v>
      </c>
      <c r="W273" s="42">
        <f>IFERROR(Tabla5[[#This Row],[TOTAL VENTA 38 SEMANA]]/Tabla5[[#This Row],[VENTA ACUM 38]],0)</f>
        <v>0</v>
      </c>
      <c r="X273" s="42" t="e">
        <f>VLOOKUP(Tabla5[[#This Row],[CLAVE]],[1]!QMI_5_SEMANA_SEP_22[[CLAVE]:[SHARE CADENA S2]],21,0)</f>
        <v>#REF!</v>
      </c>
      <c r="Y273" s="55" t="s">
        <v>724</v>
      </c>
      <c r="Z273" s="46">
        <f>+Tabla5[[#This Row],[VENTA ACUM 38]]+Tabla5[[#This Row],[venta total 39 acum]]</f>
        <v>2</v>
      </c>
      <c r="AA273" s="46">
        <v>0</v>
      </c>
      <c r="AB273" s="46">
        <v>0</v>
      </c>
      <c r="AC273" s="46">
        <v>2</v>
      </c>
      <c r="AD273" s="46">
        <v>0</v>
      </c>
      <c r="AE273" s="46">
        <v>0</v>
      </c>
      <c r="AF273" s="46">
        <v>0</v>
      </c>
      <c r="AG273" s="46">
        <v>2</v>
      </c>
      <c r="AH273" s="42">
        <f>IFERROR(Tabla5[[#This Row],[VENTAS MABE]]/Tabla5[[#This Row],[VENTAS INDURAMA]],0)</f>
        <v>0</v>
      </c>
      <c r="AI273" t="s">
        <v>1677</v>
      </c>
      <c r="AK273" s="42"/>
      <c r="AL273" t="s">
        <v>845</v>
      </c>
      <c r="AM273" s="55" t="s">
        <v>843</v>
      </c>
      <c r="AO273" s="55" t="s">
        <v>429</v>
      </c>
      <c r="AP273">
        <v>2</v>
      </c>
      <c r="AQ273" s="55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f>SUM(Tabla5[[#This Row],[VENTA MABE 1 SEMANA OCT]:[VENTAS OTROS 1 SEMANA OCT]])</f>
        <v>0</v>
      </c>
      <c r="AY273" s="46">
        <v>5.3788819875776408</v>
      </c>
      <c r="AZ273" s="55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f>SUM(Tabla5[[#This Row],[VENTA MABE 2 SEMANA OCT]:[VENTAS OTROS 2 SEMANA OCT]])</f>
        <v>2</v>
      </c>
      <c r="BH273" t="s">
        <v>758</v>
      </c>
      <c r="BI273" s="55" t="s">
        <v>74</v>
      </c>
      <c r="BJ273">
        <v>11.999999999999998</v>
      </c>
      <c r="BK273" s="55">
        <v>1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f>SUM(Tabla5[[#This Row],[VENTA MABE 3 SEMANA OCT]:[VENTAS OTROS 3 SEMANA OCT]])</f>
        <v>1</v>
      </c>
      <c r="BS273" s="42">
        <v>0.4</v>
      </c>
      <c r="BT273" s="55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f>SUM(Tabla5[[#This Row],[VENTA MABE 4 SEMANA OCT]:[VENTAS OTROS 4 SEMANA OCT]])</f>
        <v>0</v>
      </c>
      <c r="CB273" t="s">
        <v>1679</v>
      </c>
      <c r="CC273" t="s">
        <v>1679</v>
      </c>
      <c r="CD273" t="s">
        <v>1679</v>
      </c>
      <c r="CE273" t="s">
        <v>1679</v>
      </c>
      <c r="CF273" t="s">
        <v>1679</v>
      </c>
      <c r="CG273" t="s">
        <v>1679</v>
      </c>
      <c r="CH273" t="s">
        <v>1679</v>
      </c>
      <c r="CI2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273" t="s">
        <v>1703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SUM(Tabla5[[#This Row],[VENTA MABE 1 SEMANA NOV]:[VENTAS OTROS 1 SEMANA NOV]])</f>
        <v>0</v>
      </c>
      <c r="CS273">
        <f>IFERROR(VLOOKUP(Tabla5[[#This Row],[CLAVE]],[2]VENTAS!$F$2:$L$1501,2,0),0)</f>
        <v>2</v>
      </c>
      <c r="CT273">
        <f>IFERROR(VLOOKUP(Tabla5[[#This Row],[CLAVE]],[2]VENTAS!$F$2:$L$1501,3,0),0)</f>
        <v>1</v>
      </c>
      <c r="CU273">
        <f>IFERROR(VLOOKUP(Tabla5[[#This Row],[CLAVE]],[2]VENTAS!$F$2:$L$1501,4,0),0)</f>
        <v>0</v>
      </c>
      <c r="CV273">
        <f>IFERROR(VLOOKUP(Tabla5[[#This Row],[CLAVE]],[2]VENTAS!$F$2:$L$1501,5,0),0)</f>
        <v>0</v>
      </c>
      <c r="CW273">
        <f>IFERROR(VLOOKUP(Tabla5[[#This Row],[CLAVE]],[2]VENTAS!$F$2:$L$1501,6,0),0)</f>
        <v>1</v>
      </c>
      <c r="CX273">
        <f>IFERROR(VLOOKUP(Tabla5[[#This Row],[CLAVE]],[2]VENTAS!$F$2:$L$1501,7,0),0)</f>
        <v>0</v>
      </c>
      <c r="CY273">
        <f>IFERROR(VLOOKUP(Tabla5[[#This Row],[CLAVE]],[2]VENTAS!$F$2:$R$1501,13,0),0)</f>
        <v>0</v>
      </c>
      <c r="CZ273">
        <f>SUM(Tabla5[[#This Row],[VENTA MABE 2 SEMANA NOV]:[VENTAS OTROS 2 SEMANA NOV]])</f>
        <v>4</v>
      </c>
      <c r="DA273" s="46">
        <v>5.8532530271660708</v>
      </c>
    </row>
    <row r="274" spans="1:105" hidden="1" x14ac:dyDescent="0.3">
      <c r="A274" t="str">
        <f>CONCATENATE(Tabla5[[#This Row],[TIENDA HMPV]],Tabla5[[#This Row],[LINEA]])</f>
        <v>473 - TIENDA PLAYAS 945AIRES</v>
      </c>
      <c r="B274" t="s">
        <v>345</v>
      </c>
      <c r="C274" s="55" t="s">
        <v>346</v>
      </c>
      <c r="D274" s="55" t="s">
        <v>39</v>
      </c>
      <c r="E274" s="55" t="s">
        <v>347</v>
      </c>
      <c r="F274" s="55" t="s">
        <v>1724</v>
      </c>
      <c r="G274" t="s">
        <v>25</v>
      </c>
      <c r="H274" s="42">
        <f>IFERROR(Tabla5[[#This Row],[VENTAS MABE]]/Tabla5[[#This Row],[CUOTA]],0)</f>
        <v>0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V274" s="42">
        <v>0</v>
      </c>
      <c r="W274" s="42">
        <f>IFERROR(Tabla5[[#This Row],[TOTAL VENTA 38 SEMANA]]/Tabla5[[#This Row],[VENTA ACUM 38]],0)</f>
        <v>0</v>
      </c>
      <c r="X274" s="42" t="e">
        <f>VLOOKUP(Tabla5[[#This Row],[CLAVE]],[1]!QMI_5_SEMANA_SEP_22[[CLAVE]:[SHARE CADENA S2]],21,0)</f>
        <v>#REF!</v>
      </c>
      <c r="Y274" s="55" t="s">
        <v>734</v>
      </c>
      <c r="Z274" s="46">
        <f>+Tabla5[[#This Row],[VENTA ACUM 38]]+Tabla5[[#This Row],[venta total 39 acum]]</f>
        <v>0</v>
      </c>
      <c r="AA274" s="46">
        <v>0</v>
      </c>
      <c r="AB274" s="46">
        <v>0</v>
      </c>
      <c r="AC274" s="46">
        <v>0</v>
      </c>
      <c r="AD274" s="46">
        <v>0</v>
      </c>
      <c r="AE274" s="46">
        <v>0</v>
      </c>
      <c r="AF274" s="46">
        <v>0</v>
      </c>
      <c r="AG274" s="46">
        <v>0</v>
      </c>
      <c r="AH274" s="42">
        <f>IFERROR(Tabla5[[#This Row],[VENTAS MABE]]/Tabla5[[#This Row],[VENTAS INDURAMA]],0)</f>
        <v>0</v>
      </c>
      <c r="AI274" t="s">
        <v>1675</v>
      </c>
      <c r="AK274" s="42"/>
      <c r="AL274" t="s">
        <v>727</v>
      </c>
      <c r="AM274" s="55" t="s">
        <v>1039</v>
      </c>
      <c r="AO274" s="55" t="s">
        <v>400</v>
      </c>
      <c r="AP274">
        <v>0</v>
      </c>
      <c r="AQ274" s="55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f>SUM(Tabla5[[#This Row],[VENTA MABE 1 SEMANA OCT]:[VENTAS OTROS 1 SEMANA OCT]])</f>
        <v>0</v>
      </c>
      <c r="AY274" s="46">
        <v>2.9208924949290065</v>
      </c>
      <c r="AZ274" s="55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f>SUM(Tabla5[[#This Row],[VENTA MABE 2 SEMANA OCT]:[VENTAS OTROS 2 SEMANA OCT]])</f>
        <v>0</v>
      </c>
      <c r="BH274" t="s">
        <v>798</v>
      </c>
      <c r="BI274" s="55" t="s">
        <v>346</v>
      </c>
      <c r="BJ274">
        <v>10</v>
      </c>
      <c r="BK274" s="55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f>SUM(Tabla5[[#This Row],[VENTA MABE 3 SEMANA OCT]:[VENTAS OTROS 3 SEMANA OCT]])</f>
        <v>0</v>
      </c>
      <c r="BS274" s="42">
        <v>0.15</v>
      </c>
      <c r="BT274" s="55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f>SUM(Tabla5[[#This Row],[VENTA MABE 4 SEMANA OCT]:[VENTAS OTROS 4 SEMANA OCT]])</f>
        <v>0</v>
      </c>
      <c r="CI2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74" s="66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SUM(Tabla5[[#This Row],[VENTA MABE 1 SEMANA NOV]:[VENTAS OTROS 1 SEMANA NOV]])</f>
        <v>0</v>
      </c>
      <c r="CS274">
        <f>IFERROR(VLOOKUP(Tabla5[[#This Row],[CLAVE]],[2]VENTAS!$F$2:$L$1501,2,0),0)</f>
        <v>0</v>
      </c>
      <c r="CT274">
        <f>IFERROR(VLOOKUP(Tabla5[[#This Row],[CLAVE]],[2]VENTAS!$F$2:$L$1501,3,0),0)</f>
        <v>0</v>
      </c>
      <c r="CU274">
        <f>IFERROR(VLOOKUP(Tabla5[[#This Row],[CLAVE]],[2]VENTAS!$F$2:$L$1501,4,0),0)</f>
        <v>0</v>
      </c>
      <c r="CV274">
        <f>IFERROR(VLOOKUP(Tabla5[[#This Row],[CLAVE]],[2]VENTAS!$F$2:$L$1501,5,0),0)</f>
        <v>0</v>
      </c>
      <c r="CW274">
        <f>IFERROR(VLOOKUP(Tabla5[[#This Row],[CLAVE]],[2]VENTAS!$F$2:$L$1501,6,0),0)</f>
        <v>0</v>
      </c>
      <c r="CX274">
        <f>IFERROR(VLOOKUP(Tabla5[[#This Row],[CLAVE]],[2]VENTAS!$F$2:$L$1501,7,0),0)</f>
        <v>0</v>
      </c>
      <c r="CY274">
        <f>IFERROR(VLOOKUP(Tabla5[[#This Row],[CLAVE]],[2]VENTAS!$F$2:$R$1501,13,0),0)</f>
        <v>0</v>
      </c>
      <c r="CZ274">
        <f>SUM(Tabla5[[#This Row],[VENTA MABE 2 SEMANA NOV]:[VENTAS OTROS 2 SEMANA NOV]])</f>
        <v>0</v>
      </c>
      <c r="DA274" s="46">
        <v>3.2454361054766743</v>
      </c>
    </row>
    <row r="275" spans="1:105" hidden="1" x14ac:dyDescent="0.3">
      <c r="A275" t="str">
        <f>CONCATENATE(Tabla5[[#This Row],[TIENDA HMPV]],Tabla5[[#This Row],[LINEA]])</f>
        <v>473 - TIENDA PLAYAS 945COCINAS</v>
      </c>
      <c r="B275" t="s">
        <v>345</v>
      </c>
      <c r="C275" s="55" t="s">
        <v>346</v>
      </c>
      <c r="D275" s="55" t="s">
        <v>39</v>
      </c>
      <c r="E275" s="55" t="s">
        <v>347</v>
      </c>
      <c r="F275" s="55" t="s">
        <v>1724</v>
      </c>
      <c r="G275" t="s">
        <v>26</v>
      </c>
      <c r="H275" s="42">
        <f>IFERROR(Tabla5[[#This Row],[VENTAS MABE]]/Tabla5[[#This Row],[CUOTA]],0)</f>
        <v>0.2857142857142857</v>
      </c>
      <c r="I275">
        <v>7</v>
      </c>
      <c r="J275">
        <v>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V275" s="42">
        <v>1</v>
      </c>
      <c r="W275" s="42">
        <f>IFERROR(Tabla5[[#This Row],[TOTAL VENTA 38 SEMANA]]/Tabla5[[#This Row],[VENTA ACUM 38]],0)</f>
        <v>1</v>
      </c>
      <c r="X275" s="42" t="e">
        <f>VLOOKUP(Tabla5[[#This Row],[CLAVE]],[1]!QMI_5_SEMANA_SEP_22[[CLAVE]:[SHARE CADENA S2]],21,0)</f>
        <v>#REF!</v>
      </c>
      <c r="Y275" s="55" t="s">
        <v>734</v>
      </c>
      <c r="Z275" s="46">
        <f>+Tabla5[[#This Row],[VENTA ACUM 38]]+Tabla5[[#This Row],[venta total 39 acum]]</f>
        <v>4</v>
      </c>
      <c r="AA275" s="46">
        <v>2</v>
      </c>
      <c r="AB275" s="46">
        <v>2</v>
      </c>
      <c r="AC275" s="46">
        <v>2</v>
      </c>
      <c r="AD275" s="46">
        <v>2</v>
      </c>
      <c r="AE275" s="46">
        <v>2</v>
      </c>
      <c r="AF275" s="46">
        <v>2</v>
      </c>
      <c r="AG275" s="46">
        <v>6</v>
      </c>
      <c r="AH275" s="42">
        <f>IFERROR(Tabla5[[#This Row],[VENTAS MABE]]/Tabla5[[#This Row],[VENTAS INDURAMA]],0)</f>
        <v>0</v>
      </c>
      <c r="AI275" t="s">
        <v>1675</v>
      </c>
      <c r="AK275" s="42"/>
      <c r="AL275" t="s">
        <v>727</v>
      </c>
      <c r="AM275" s="55" t="s">
        <v>1039</v>
      </c>
      <c r="AO275" s="55" t="s">
        <v>400</v>
      </c>
      <c r="AP275">
        <v>2</v>
      </c>
      <c r="AQ275" s="5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f>SUM(Tabla5[[#This Row],[VENTA MABE 1 SEMANA OCT]:[VENTAS OTROS 1 SEMANA OCT]])</f>
        <v>0</v>
      </c>
      <c r="AY275" s="46">
        <v>7.2247526397230697</v>
      </c>
      <c r="AZ275" s="5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f>SUM(Tabla5[[#This Row],[VENTA MABE 2 SEMANA OCT]:[VENTAS OTROS 2 SEMANA OCT]])</f>
        <v>1</v>
      </c>
      <c r="BH275" t="s">
        <v>798</v>
      </c>
      <c r="BI275" s="55" t="s">
        <v>346</v>
      </c>
      <c r="BJ275">
        <v>10</v>
      </c>
      <c r="BK275" s="55">
        <v>1</v>
      </c>
      <c r="BL275">
        <v>3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f>SUM(Tabla5[[#This Row],[VENTA MABE 3 SEMANA OCT]:[VENTAS OTROS 3 SEMANA OCT]])</f>
        <v>4</v>
      </c>
      <c r="BS275" s="42">
        <v>0.4</v>
      </c>
      <c r="BT275" s="55">
        <v>1</v>
      </c>
      <c r="BU275">
        <v>3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f>SUM(Tabla5[[#This Row],[VENTA MABE 4 SEMANA OCT]:[VENTAS OTROS 4 SEMANA OCT]])</f>
        <v>4</v>
      </c>
      <c r="CI27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275" t="s">
        <v>1701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SUM(Tabla5[[#This Row],[VENTA MABE 1 SEMANA NOV]:[VENTAS OTROS 1 SEMANA NOV]])</f>
        <v>0</v>
      </c>
      <c r="CS275">
        <f>IFERROR(VLOOKUP(Tabla5[[#This Row],[CLAVE]],[2]VENTAS!$F$2:$L$1501,2,0),0)</f>
        <v>0</v>
      </c>
      <c r="CT275">
        <f>IFERROR(VLOOKUP(Tabla5[[#This Row],[CLAVE]],[2]VENTAS!$F$2:$L$1501,3,0),0)</f>
        <v>0</v>
      </c>
      <c r="CU275">
        <f>IFERROR(VLOOKUP(Tabla5[[#This Row],[CLAVE]],[2]VENTAS!$F$2:$L$1501,4,0),0)</f>
        <v>0</v>
      </c>
      <c r="CV275">
        <f>IFERROR(VLOOKUP(Tabla5[[#This Row],[CLAVE]],[2]VENTAS!$F$2:$L$1501,5,0),0)</f>
        <v>0</v>
      </c>
      <c r="CW275">
        <f>IFERROR(VLOOKUP(Tabla5[[#This Row],[CLAVE]],[2]VENTAS!$F$2:$L$1501,6,0),0)</f>
        <v>0</v>
      </c>
      <c r="CX275">
        <f>IFERROR(VLOOKUP(Tabla5[[#This Row],[CLAVE]],[2]VENTAS!$F$2:$L$1501,7,0),0)</f>
        <v>0</v>
      </c>
      <c r="CY275">
        <f>IFERROR(VLOOKUP(Tabla5[[#This Row],[CLAVE]],[2]VENTAS!$F$2:$R$1501,13,0),0)</f>
        <v>0</v>
      </c>
      <c r="CZ275">
        <f>SUM(Tabla5[[#This Row],[VENTA MABE 2 SEMANA NOV]:[VENTAS OTROS 2 SEMANA NOV]])</f>
        <v>0</v>
      </c>
      <c r="DA275" s="46">
        <v>17.339406335335369</v>
      </c>
    </row>
    <row r="276" spans="1:105" hidden="1" x14ac:dyDescent="0.3">
      <c r="A276" t="str">
        <f>CONCATENATE(Tabla5[[#This Row],[TIENDA HMPV]],Tabla5[[#This Row],[LINEA]])</f>
        <v>473 - TIENDA PLAYAS 945GLOBALES</v>
      </c>
      <c r="B276" t="s">
        <v>345</v>
      </c>
      <c r="C276" s="55" t="s">
        <v>346</v>
      </c>
      <c r="D276" s="55" t="s">
        <v>39</v>
      </c>
      <c r="E276" s="55" t="s">
        <v>347</v>
      </c>
      <c r="F276" s="55" t="s">
        <v>1724</v>
      </c>
      <c r="G276" t="s">
        <v>27</v>
      </c>
      <c r="H276" s="42">
        <f>IFERROR(Tabla5[[#This Row],[VENTAS MABE]]/Tabla5[[#This Row],[CUOTA]],0)</f>
        <v>0.66666666666666663</v>
      </c>
      <c r="I276">
        <v>3</v>
      </c>
      <c r="J276">
        <v>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V276" s="42">
        <v>1</v>
      </c>
      <c r="W276" s="42">
        <f>IFERROR(Tabla5[[#This Row],[TOTAL VENTA 38 SEMANA]]/Tabla5[[#This Row],[VENTA ACUM 38]],0)</f>
        <v>1</v>
      </c>
      <c r="X276" s="42" t="e">
        <f>VLOOKUP(Tabla5[[#This Row],[CLAVE]],[1]!QMI_5_SEMANA_SEP_22[[CLAVE]:[SHARE CADENA S2]],21,0)</f>
        <v>#REF!</v>
      </c>
      <c r="Y276" s="55" t="s">
        <v>734</v>
      </c>
      <c r="Z276" s="46">
        <f>+Tabla5[[#This Row],[VENTA ACUM 38]]+Tabla5[[#This Row],[venta total 39 acum]]</f>
        <v>3</v>
      </c>
      <c r="AA276" s="46">
        <v>0</v>
      </c>
      <c r="AB276" s="46">
        <v>2</v>
      </c>
      <c r="AC276" s="46">
        <v>2</v>
      </c>
      <c r="AD276" s="46">
        <v>1</v>
      </c>
      <c r="AE276" s="46">
        <v>1</v>
      </c>
      <c r="AF276" s="46">
        <v>1</v>
      </c>
      <c r="AG276" s="46">
        <v>1</v>
      </c>
      <c r="AH276" s="42">
        <f>IFERROR(Tabla5[[#This Row],[VENTAS MABE]]/Tabla5[[#This Row],[VENTAS INDURAMA]],0)</f>
        <v>0</v>
      </c>
      <c r="AI276" t="s">
        <v>1675</v>
      </c>
      <c r="AK276" s="42"/>
      <c r="AL276" t="s">
        <v>727</v>
      </c>
      <c r="AM276" s="55" t="s">
        <v>1039</v>
      </c>
      <c r="AO276" s="55" t="s">
        <v>400</v>
      </c>
      <c r="AP276">
        <v>0</v>
      </c>
      <c r="AQ276" s="55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f>SUM(Tabla5[[#This Row],[VENTA MABE 1 SEMANA OCT]:[VENTAS OTROS 1 SEMANA OCT]])</f>
        <v>0</v>
      </c>
      <c r="AY276" s="46">
        <v>2.5465974049468496</v>
      </c>
      <c r="AZ276" s="55">
        <v>0</v>
      </c>
      <c r="BA276">
        <v>2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f>SUM(Tabla5[[#This Row],[VENTA MABE 2 SEMANA OCT]:[VENTAS OTROS 2 SEMANA OCT]])</f>
        <v>2</v>
      </c>
      <c r="BH276" t="s">
        <v>798</v>
      </c>
      <c r="BI276" s="55" t="s">
        <v>346</v>
      </c>
      <c r="BJ276">
        <v>10</v>
      </c>
      <c r="BK276" s="55">
        <v>0</v>
      </c>
      <c r="BL276">
        <v>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f>SUM(Tabla5[[#This Row],[VENTA MABE 3 SEMANA OCT]:[VENTAS OTROS 3 SEMANA OCT]])</f>
        <v>2</v>
      </c>
      <c r="BS276" s="42">
        <v>0</v>
      </c>
      <c r="BT276" s="55">
        <v>0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f>SUM(Tabla5[[#This Row],[VENTA MABE 4 SEMANA OCT]:[VENTAS OTROS 4 SEMANA OCT]])</f>
        <v>2</v>
      </c>
      <c r="CI2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76" s="6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SUM(Tabla5[[#This Row],[VENTA MABE 1 SEMANA NOV]:[VENTAS OTROS 1 SEMANA NOV]])</f>
        <v>0</v>
      </c>
      <c r="CS276">
        <f>IFERROR(VLOOKUP(Tabla5[[#This Row],[CLAVE]],[2]VENTAS!$F$2:$L$1501,2,0),0)</f>
        <v>0</v>
      </c>
      <c r="CT276">
        <f>IFERROR(VLOOKUP(Tabla5[[#This Row],[CLAVE]],[2]VENTAS!$F$2:$L$1501,3,0),0)</f>
        <v>0</v>
      </c>
      <c r="CU276">
        <f>IFERROR(VLOOKUP(Tabla5[[#This Row],[CLAVE]],[2]VENTAS!$F$2:$L$1501,4,0),0)</f>
        <v>0</v>
      </c>
      <c r="CV276">
        <f>IFERROR(VLOOKUP(Tabla5[[#This Row],[CLAVE]],[2]VENTAS!$F$2:$L$1501,5,0),0)</f>
        <v>0</v>
      </c>
      <c r="CW276">
        <f>IFERROR(VLOOKUP(Tabla5[[#This Row],[CLAVE]],[2]VENTAS!$F$2:$L$1501,6,0),0)</f>
        <v>0</v>
      </c>
      <c r="CX276">
        <f>IFERROR(VLOOKUP(Tabla5[[#This Row],[CLAVE]],[2]VENTAS!$F$2:$L$1501,7,0),0)</f>
        <v>0</v>
      </c>
      <c r="CY276">
        <f>IFERROR(VLOOKUP(Tabla5[[#This Row],[CLAVE]],[2]VENTAS!$F$2:$R$1501,13,0),0)</f>
        <v>0</v>
      </c>
      <c r="CZ276">
        <f>SUM(Tabla5[[#This Row],[VENTA MABE 2 SEMANA NOV]:[VENTAS OTROS 2 SEMANA NOV]])</f>
        <v>0</v>
      </c>
      <c r="DA276" s="46">
        <v>5.6025151425578805</v>
      </c>
    </row>
    <row r="277" spans="1:105" hidden="1" x14ac:dyDescent="0.3">
      <c r="A277" t="str">
        <f>CONCATENATE(Tabla5[[#This Row],[TIENDA HMPV]],Tabla5[[#This Row],[LINEA]])</f>
        <v>473 - TIENDA PLAYAS 945LAVADO</v>
      </c>
      <c r="B277" t="s">
        <v>345</v>
      </c>
      <c r="C277" s="55" t="s">
        <v>346</v>
      </c>
      <c r="D277" s="55" t="s">
        <v>39</v>
      </c>
      <c r="E277" s="55" t="s">
        <v>347</v>
      </c>
      <c r="F277" s="55" t="s">
        <v>1724</v>
      </c>
      <c r="G277" t="s">
        <v>28</v>
      </c>
      <c r="H277" s="42">
        <f>IFERROR(Tabla5[[#This Row],[VENTAS MABE]]/Tabla5[[#This Row],[CUOTA]],0)</f>
        <v>0.4</v>
      </c>
      <c r="I277">
        <v>5</v>
      </c>
      <c r="J277">
        <v>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V277" s="42">
        <v>1</v>
      </c>
      <c r="W277" s="42">
        <f>IFERROR(Tabla5[[#This Row],[TOTAL VENTA 38 SEMANA]]/Tabla5[[#This Row],[VENTA ACUM 38]],0)</f>
        <v>1</v>
      </c>
      <c r="X277" s="42" t="e">
        <f>VLOOKUP(Tabla5[[#This Row],[CLAVE]],[1]!QMI_5_SEMANA_SEP_22[[CLAVE]:[SHARE CADENA S2]],21,0)</f>
        <v>#REF!</v>
      </c>
      <c r="Y277" s="55" t="s">
        <v>734</v>
      </c>
      <c r="Z277" s="46">
        <f>+Tabla5[[#This Row],[VENTA ACUM 38]]+Tabla5[[#This Row],[venta total 39 acum]]</f>
        <v>5</v>
      </c>
      <c r="AA277" s="46">
        <v>0</v>
      </c>
      <c r="AB277" s="46">
        <v>2</v>
      </c>
      <c r="AC277" s="46">
        <v>2</v>
      </c>
      <c r="AD277" s="46">
        <v>3</v>
      </c>
      <c r="AE277" s="46">
        <v>3</v>
      </c>
      <c r="AF277" s="46">
        <v>3</v>
      </c>
      <c r="AG277" s="46">
        <v>3</v>
      </c>
      <c r="AH277" s="42">
        <f>IFERROR(Tabla5[[#This Row],[VENTAS MABE]]/Tabla5[[#This Row],[VENTAS INDURAMA]],0)</f>
        <v>0</v>
      </c>
      <c r="AI277" t="s">
        <v>1675</v>
      </c>
      <c r="AK277" s="42"/>
      <c r="AL277" t="s">
        <v>727</v>
      </c>
      <c r="AM277" s="55" t="s">
        <v>1039</v>
      </c>
      <c r="AO277" s="55" t="s">
        <v>400</v>
      </c>
      <c r="AP277">
        <v>0</v>
      </c>
      <c r="AQ277" s="55">
        <v>2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f>SUM(Tabla5[[#This Row],[VENTA MABE 1 SEMANA OCT]:[VENTAS OTROS 1 SEMANA OCT]])</f>
        <v>2</v>
      </c>
      <c r="AY277" s="46">
        <v>4.9014915803688686</v>
      </c>
      <c r="AZ277" s="55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f>SUM(Tabla5[[#This Row],[VENTA MABE 2 SEMANA OCT]:[VENTAS OTROS 2 SEMANA OCT]])</f>
        <v>0</v>
      </c>
      <c r="BH277" t="s">
        <v>798</v>
      </c>
      <c r="BI277" s="55" t="s">
        <v>346</v>
      </c>
      <c r="BJ277">
        <v>10</v>
      </c>
      <c r="BK277" s="55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f>SUM(Tabla5[[#This Row],[VENTA MABE 3 SEMANA OCT]:[VENTAS OTROS 3 SEMANA OCT]])</f>
        <v>1</v>
      </c>
      <c r="BS277" s="42">
        <v>0.12</v>
      </c>
      <c r="BT277" s="55">
        <v>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f>SUM(Tabla5[[#This Row],[VENTA MABE 4 SEMANA OCT]:[VENTAS OTROS 4 SEMANA OCT]])</f>
        <v>1</v>
      </c>
      <c r="CI27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77" t="s">
        <v>1703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SUM(Tabla5[[#This Row],[VENTA MABE 1 SEMANA NOV]:[VENTAS OTROS 1 SEMANA NOV]])</f>
        <v>1</v>
      </c>
      <c r="CS277">
        <f>IFERROR(VLOOKUP(Tabla5[[#This Row],[CLAVE]],[2]VENTAS!$F$2:$L$1501,2,0),0)</f>
        <v>2</v>
      </c>
      <c r="CT277">
        <f>IFERROR(VLOOKUP(Tabla5[[#This Row],[CLAVE]],[2]VENTAS!$F$2:$L$1501,3,0),0)</f>
        <v>0</v>
      </c>
      <c r="CU277">
        <f>IFERROR(VLOOKUP(Tabla5[[#This Row],[CLAVE]],[2]VENTAS!$F$2:$L$1501,4,0),0)</f>
        <v>0</v>
      </c>
      <c r="CV277">
        <f>IFERROR(VLOOKUP(Tabla5[[#This Row],[CLAVE]],[2]VENTAS!$F$2:$L$1501,5,0),0)</f>
        <v>0</v>
      </c>
      <c r="CW277">
        <f>IFERROR(VLOOKUP(Tabla5[[#This Row],[CLAVE]],[2]VENTAS!$F$2:$L$1501,6,0),0)</f>
        <v>0</v>
      </c>
      <c r="CX277">
        <f>IFERROR(VLOOKUP(Tabla5[[#This Row],[CLAVE]],[2]VENTAS!$F$2:$L$1501,7,0),0)</f>
        <v>0</v>
      </c>
      <c r="CY277">
        <f>IFERROR(VLOOKUP(Tabla5[[#This Row],[CLAVE]],[2]VENTAS!$F$2:$R$1501,13,0),0)</f>
        <v>0</v>
      </c>
      <c r="CZ277">
        <f>SUM(Tabla5[[#This Row],[VENTA MABE 2 SEMANA NOV]:[VENTAS OTROS 2 SEMANA NOV]])</f>
        <v>2</v>
      </c>
      <c r="DA277" s="46">
        <v>11.424378725813007</v>
      </c>
    </row>
    <row r="278" spans="1:105" hidden="1" x14ac:dyDescent="0.3">
      <c r="A278" t="str">
        <f>CONCATENATE(Tabla5[[#This Row],[TIENDA HMPV]],Tabla5[[#This Row],[LINEA]])</f>
        <v>473 - TIENDA PLAYAS 945REFRIGERACIÓN</v>
      </c>
      <c r="B278" t="s">
        <v>345</v>
      </c>
      <c r="C278" s="55" t="s">
        <v>346</v>
      </c>
      <c r="D278" s="55" t="s">
        <v>39</v>
      </c>
      <c r="E278" s="55" t="s">
        <v>347</v>
      </c>
      <c r="F278" s="55" t="s">
        <v>1724</v>
      </c>
      <c r="G278" t="s">
        <v>29</v>
      </c>
      <c r="H278" s="42">
        <f>IFERROR(Tabla5[[#This Row],[VENTAS MABE]]/Tabla5[[#This Row],[CUOTA]],0)</f>
        <v>0.5</v>
      </c>
      <c r="I278">
        <v>6</v>
      </c>
      <c r="J278">
        <v>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V278" s="42">
        <v>1</v>
      </c>
      <c r="W278" s="42">
        <f>IFERROR(Tabla5[[#This Row],[TOTAL VENTA 38 SEMANA]]/Tabla5[[#This Row],[VENTA ACUM 38]],0)</f>
        <v>1</v>
      </c>
      <c r="X278" s="42" t="e">
        <f>VLOOKUP(Tabla5[[#This Row],[CLAVE]],[1]!QMI_5_SEMANA_SEP_22[[CLAVE]:[SHARE CADENA S2]],21,0)</f>
        <v>#REF!</v>
      </c>
      <c r="Y278" s="55" t="s">
        <v>734</v>
      </c>
      <c r="Z278" s="46">
        <f>+Tabla5[[#This Row],[VENTA ACUM 38]]+Tabla5[[#This Row],[venta total 39 acum]]</f>
        <v>6</v>
      </c>
      <c r="AA278" s="46">
        <v>2</v>
      </c>
      <c r="AB278" s="46">
        <v>3</v>
      </c>
      <c r="AC278" s="46">
        <v>3</v>
      </c>
      <c r="AD278" s="46">
        <v>3</v>
      </c>
      <c r="AE278" s="46">
        <v>3</v>
      </c>
      <c r="AF278" s="46">
        <v>3</v>
      </c>
      <c r="AG278" s="46">
        <v>5</v>
      </c>
      <c r="AH278" s="42">
        <f>IFERROR(Tabla5[[#This Row],[VENTAS MABE]]/Tabla5[[#This Row],[VENTAS INDURAMA]],0)</f>
        <v>0</v>
      </c>
      <c r="AI278" t="s">
        <v>1675</v>
      </c>
      <c r="AK278" s="42"/>
      <c r="AL278" t="s">
        <v>727</v>
      </c>
      <c r="AM278" s="55" t="s">
        <v>1039</v>
      </c>
      <c r="AO278" s="55" t="s">
        <v>400</v>
      </c>
      <c r="AP278">
        <v>2</v>
      </c>
      <c r="AQ278" s="55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f>SUM(Tabla5[[#This Row],[VENTA MABE 1 SEMANA OCT]:[VENTAS OTROS 1 SEMANA OCT]])</f>
        <v>1</v>
      </c>
      <c r="AY278" s="46">
        <v>4.5083232522773384</v>
      </c>
      <c r="AZ278" s="55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f>SUM(Tabla5[[#This Row],[VENTA MABE 2 SEMANA OCT]:[VENTAS OTROS 2 SEMANA OCT]])</f>
        <v>1</v>
      </c>
      <c r="BH278" t="s">
        <v>798</v>
      </c>
      <c r="BI278" s="55" t="s">
        <v>346</v>
      </c>
      <c r="BJ278">
        <v>10</v>
      </c>
      <c r="BK278" s="55">
        <v>2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f>SUM(Tabla5[[#This Row],[VENTA MABE 3 SEMANA OCT]:[VENTAS OTROS 3 SEMANA OCT]])</f>
        <v>3</v>
      </c>
      <c r="BS278" s="42">
        <v>0.2</v>
      </c>
      <c r="BT278" s="55">
        <v>1</v>
      </c>
      <c r="BU278">
        <v>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f>SUM(Tabla5[[#This Row],[VENTA MABE 4 SEMANA OCT]:[VENTAS OTROS 4 SEMANA OCT]])</f>
        <v>2</v>
      </c>
      <c r="CI2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278" t="s">
        <v>1703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SUM(Tabla5[[#This Row],[VENTA MABE 1 SEMANA NOV]:[VENTAS OTROS 1 SEMANA NOV]])</f>
        <v>1</v>
      </c>
      <c r="CS278">
        <f>IFERROR(VLOOKUP(Tabla5[[#This Row],[CLAVE]],[2]VENTAS!$F$2:$L$1501,2,0),0)</f>
        <v>2</v>
      </c>
      <c r="CT278">
        <f>IFERROR(VLOOKUP(Tabla5[[#This Row],[CLAVE]],[2]VENTAS!$F$2:$L$1501,3,0),0)</f>
        <v>0</v>
      </c>
      <c r="CU278">
        <f>IFERROR(VLOOKUP(Tabla5[[#This Row],[CLAVE]],[2]VENTAS!$F$2:$L$1501,4,0),0)</f>
        <v>0</v>
      </c>
      <c r="CV278">
        <f>IFERROR(VLOOKUP(Tabla5[[#This Row],[CLAVE]],[2]VENTAS!$F$2:$L$1501,5,0),0)</f>
        <v>0</v>
      </c>
      <c r="CW278">
        <f>IFERROR(VLOOKUP(Tabla5[[#This Row],[CLAVE]],[2]VENTAS!$F$2:$L$1501,6,0),0)</f>
        <v>0</v>
      </c>
      <c r="CX278">
        <f>IFERROR(VLOOKUP(Tabla5[[#This Row],[CLAVE]],[2]VENTAS!$F$2:$L$1501,7,0),0)</f>
        <v>0</v>
      </c>
      <c r="CY278">
        <f>IFERROR(VLOOKUP(Tabla5[[#This Row],[CLAVE]],[2]VENTAS!$F$2:$R$1501,13,0),0)</f>
        <v>0</v>
      </c>
      <c r="CZ278">
        <f>SUM(Tabla5[[#This Row],[VENTA MABE 2 SEMANA NOV]:[VENTAS OTROS 2 SEMANA NOV]])</f>
        <v>2</v>
      </c>
      <c r="DA278" s="46">
        <v>10.579531898677487</v>
      </c>
    </row>
    <row r="279" spans="1:105" hidden="1" x14ac:dyDescent="0.3">
      <c r="A279" t="str">
        <f>CONCATENATE(Tabla5[[#This Row],[TIENDA HMPV]],Tabla5[[#This Row],[LINEA]])</f>
        <v>500 - PLAYASAIRES</v>
      </c>
      <c r="B279" t="s">
        <v>345</v>
      </c>
      <c r="C279" s="55" t="s">
        <v>346</v>
      </c>
      <c r="D279" s="55" t="s">
        <v>23</v>
      </c>
      <c r="E279" s="55" t="s">
        <v>348</v>
      </c>
      <c r="F279" s="55" t="s">
        <v>1724</v>
      </c>
      <c r="G279" t="s">
        <v>25</v>
      </c>
      <c r="H279" s="42">
        <f>IFERROR(Tabla5[[#This Row],[VENTAS MABE]]/Tabla5[[#This Row],[CUOTA]],0)</f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 s="42">
        <v>0</v>
      </c>
      <c r="W279" s="42">
        <f>IFERROR(Tabla5[[#This Row],[TOTAL VENTA 38 SEMANA]]/Tabla5[[#This Row],[VENTA ACUM 38]],0)</f>
        <v>0</v>
      </c>
      <c r="X279" s="42" t="e">
        <f>VLOOKUP(Tabla5[[#This Row],[CLAVE]],[1]!QMI_5_SEMANA_SEP_22[[CLAVE]:[SHARE CADENA S2]],21,0)</f>
        <v>#REF!</v>
      </c>
      <c r="Y279" s="55" t="s">
        <v>757</v>
      </c>
      <c r="Z279" s="46">
        <f>+Tabla5[[#This Row],[VENTA ACUM 38]]+Tabla5[[#This Row],[venta total 39 acum]]</f>
        <v>0</v>
      </c>
      <c r="AA279" s="46">
        <v>0</v>
      </c>
      <c r="AB279" s="46">
        <v>0</v>
      </c>
      <c r="AC279" s="46">
        <v>0</v>
      </c>
      <c r="AD279" s="46">
        <v>0</v>
      </c>
      <c r="AE279" s="46">
        <v>0</v>
      </c>
      <c r="AF279" s="46">
        <v>0</v>
      </c>
      <c r="AG279" s="46">
        <v>0</v>
      </c>
      <c r="AH279" s="42">
        <f>IFERROR(Tabla5[[#This Row],[VENTAS MABE]]/Tabla5[[#This Row],[VENTAS INDURAMA]],0)</f>
        <v>0</v>
      </c>
      <c r="AI279" t="s">
        <v>1675</v>
      </c>
      <c r="AK279" s="42"/>
      <c r="AL279" t="s">
        <v>727</v>
      </c>
      <c r="AM279" s="55" t="s">
        <v>1038</v>
      </c>
      <c r="AO279" s="55" t="s">
        <v>400</v>
      </c>
      <c r="AP279">
        <v>0</v>
      </c>
      <c r="AQ279" s="55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f>SUM(Tabla5[[#This Row],[VENTA MABE 1 SEMANA OCT]:[VENTAS OTROS 1 SEMANA OCT]])</f>
        <v>0</v>
      </c>
      <c r="AY279" s="46">
        <v>1.5555555555555558</v>
      </c>
      <c r="AZ279" s="55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f>SUM(Tabla5[[#This Row],[VENTA MABE 2 SEMANA OCT]:[VENTAS OTROS 2 SEMANA OCT]])</f>
        <v>0</v>
      </c>
      <c r="BH279" t="s">
        <v>798</v>
      </c>
      <c r="BI279" s="55" t="s">
        <v>346</v>
      </c>
      <c r="BJ279">
        <v>10</v>
      </c>
      <c r="BK279" s="55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f>SUM(Tabla5[[#This Row],[VENTA MABE 3 SEMANA OCT]:[VENTAS OTROS 3 SEMANA OCT]])</f>
        <v>0</v>
      </c>
      <c r="BS279" s="42">
        <v>0.22</v>
      </c>
      <c r="BT279" s="55">
        <v>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f>SUM(Tabla5[[#This Row],[VENTA MABE 4 SEMANA OCT]:[VENTAS OTROS 4 SEMANA OCT]])</f>
        <v>1</v>
      </c>
      <c r="CI2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79" s="66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SUM(Tabla5[[#This Row],[VENTA MABE 1 SEMANA NOV]:[VENTAS OTROS 1 SEMANA NOV]])</f>
        <v>0</v>
      </c>
      <c r="CS279">
        <f>IFERROR(VLOOKUP(Tabla5[[#This Row],[CLAVE]],[2]VENTAS!$F$2:$L$1501,2,0),0)</f>
        <v>0</v>
      </c>
      <c r="CT279">
        <f>IFERROR(VLOOKUP(Tabla5[[#This Row],[CLAVE]],[2]VENTAS!$F$2:$L$1501,3,0),0)</f>
        <v>0</v>
      </c>
      <c r="CU279">
        <f>IFERROR(VLOOKUP(Tabla5[[#This Row],[CLAVE]],[2]VENTAS!$F$2:$L$1501,4,0),0)</f>
        <v>0</v>
      </c>
      <c r="CV279">
        <f>IFERROR(VLOOKUP(Tabla5[[#This Row],[CLAVE]],[2]VENTAS!$F$2:$L$1501,5,0),0)</f>
        <v>0</v>
      </c>
      <c r="CW279">
        <f>IFERROR(VLOOKUP(Tabla5[[#This Row],[CLAVE]],[2]VENTAS!$F$2:$L$1501,6,0),0)</f>
        <v>0</v>
      </c>
      <c r="CX279">
        <f>IFERROR(VLOOKUP(Tabla5[[#This Row],[CLAVE]],[2]VENTAS!$F$2:$L$1501,7,0),0)</f>
        <v>0</v>
      </c>
      <c r="CY279">
        <f>IFERROR(VLOOKUP(Tabla5[[#This Row],[CLAVE]],[2]VENTAS!$F$2:$R$1501,13,0),0)</f>
        <v>0</v>
      </c>
      <c r="CZ279">
        <f>SUM(Tabla5[[#This Row],[VENTA MABE 2 SEMANA NOV]:[VENTAS OTROS 2 SEMANA NOV]])</f>
        <v>0</v>
      </c>
      <c r="DA279" s="46">
        <v>2.592592592592593</v>
      </c>
    </row>
    <row r="280" spans="1:105" hidden="1" x14ac:dyDescent="0.3">
      <c r="A280" t="str">
        <f>CONCATENATE(Tabla5[[#This Row],[TIENDA HMPV]],Tabla5[[#This Row],[LINEA]])</f>
        <v>500 - PLAYASCOCINAS</v>
      </c>
      <c r="B280" t="s">
        <v>345</v>
      </c>
      <c r="C280" s="55" t="s">
        <v>346</v>
      </c>
      <c r="D280" s="55" t="s">
        <v>23</v>
      </c>
      <c r="E280" s="55" t="s">
        <v>348</v>
      </c>
      <c r="F280" s="55" t="s">
        <v>1724</v>
      </c>
      <c r="G280" t="s">
        <v>26</v>
      </c>
      <c r="H280" s="42">
        <f>IFERROR(Tabla5[[#This Row],[VENTAS MABE]]/Tabla5[[#This Row],[CUOTA]],0)</f>
        <v>0.5</v>
      </c>
      <c r="I280">
        <v>8</v>
      </c>
      <c r="J280">
        <v>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V280" s="42">
        <v>1</v>
      </c>
      <c r="W280" s="42">
        <f>IFERROR(Tabla5[[#This Row],[TOTAL VENTA 38 SEMANA]]/Tabla5[[#This Row],[VENTA ACUM 38]],0)</f>
        <v>1</v>
      </c>
      <c r="X280" s="42" t="e">
        <f>VLOOKUP(Tabla5[[#This Row],[CLAVE]],[1]!QMI_5_SEMANA_SEP_22[[CLAVE]:[SHARE CADENA S2]],21,0)</f>
        <v>#REF!</v>
      </c>
      <c r="Y280" s="55" t="s">
        <v>757</v>
      </c>
      <c r="Z280" s="46">
        <f>+Tabla5[[#This Row],[VENTA ACUM 38]]+Tabla5[[#This Row],[venta total 39 acum]]</f>
        <v>11</v>
      </c>
      <c r="AA280" s="46">
        <v>2</v>
      </c>
      <c r="AB280" s="46">
        <v>4</v>
      </c>
      <c r="AC280" s="46">
        <v>4</v>
      </c>
      <c r="AD280" s="46">
        <v>7</v>
      </c>
      <c r="AE280" s="46">
        <v>7</v>
      </c>
      <c r="AF280" s="46">
        <v>7</v>
      </c>
      <c r="AG280" s="46">
        <v>9</v>
      </c>
      <c r="AH280" s="42">
        <f>IFERROR(Tabla5[[#This Row],[VENTAS MABE]]/Tabla5[[#This Row],[VENTAS INDURAMA]],0)</f>
        <v>0</v>
      </c>
      <c r="AI280" t="s">
        <v>1675</v>
      </c>
      <c r="AJ280">
        <v>0.33329999999999999</v>
      </c>
      <c r="AK280" s="42">
        <v>0.4118</v>
      </c>
      <c r="AL280" t="s">
        <v>727</v>
      </c>
      <c r="AM280" s="55" t="s">
        <v>1038</v>
      </c>
      <c r="AO280" s="55" t="s">
        <v>400</v>
      </c>
      <c r="AP280">
        <v>2</v>
      </c>
      <c r="AQ280" s="55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f>SUM(Tabla5[[#This Row],[VENTA MABE 1 SEMANA OCT]:[VENTAS OTROS 1 SEMANA OCT]])</f>
        <v>1</v>
      </c>
      <c r="AY280" s="46">
        <v>8.3311360760605169</v>
      </c>
      <c r="AZ280" s="55">
        <v>2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f>SUM(Tabla5[[#This Row],[VENTA MABE 2 SEMANA OCT]:[VENTAS OTROS 2 SEMANA OCT]])</f>
        <v>3</v>
      </c>
      <c r="BH280" t="s">
        <v>798</v>
      </c>
      <c r="BI280" s="55" t="s">
        <v>346</v>
      </c>
      <c r="BJ280">
        <v>10</v>
      </c>
      <c r="BK280" s="55">
        <v>2</v>
      </c>
      <c r="BL280">
        <v>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f>SUM(Tabla5[[#This Row],[VENTA MABE 3 SEMANA OCT]:[VENTAS OTROS 3 SEMANA OCT]])</f>
        <v>4</v>
      </c>
      <c r="BS280" s="42">
        <v>0.45</v>
      </c>
      <c r="BT280" s="55">
        <v>2</v>
      </c>
      <c r="BU280">
        <v>2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f>SUM(Tabla5[[#This Row],[VENTA MABE 4 SEMANA OCT]:[VENTAS OTROS 4 SEMANA OCT]])</f>
        <v>4</v>
      </c>
      <c r="CI2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0.58333333333333337</v>
      </c>
      <c r="CJ280" t="s">
        <v>1703</v>
      </c>
      <c r="CK280">
        <v>4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SUM(Tabla5[[#This Row],[VENTA MABE 1 SEMANA NOV]:[VENTAS OTROS 1 SEMANA NOV]])</f>
        <v>4</v>
      </c>
      <c r="CS280">
        <f>IFERROR(VLOOKUP(Tabla5[[#This Row],[CLAVE]],[2]VENTAS!$F$2:$L$1501,2,0),0)</f>
        <v>8</v>
      </c>
      <c r="CT280">
        <f>IFERROR(VLOOKUP(Tabla5[[#This Row],[CLAVE]],[2]VENTAS!$F$2:$L$1501,3,0),0)</f>
        <v>0</v>
      </c>
      <c r="CU280">
        <f>IFERROR(VLOOKUP(Tabla5[[#This Row],[CLAVE]],[2]VENTAS!$F$2:$L$1501,4,0),0)</f>
        <v>0</v>
      </c>
      <c r="CV280">
        <f>IFERROR(VLOOKUP(Tabla5[[#This Row],[CLAVE]],[2]VENTAS!$F$2:$L$1501,5,0),0)</f>
        <v>0</v>
      </c>
      <c r="CW280">
        <f>IFERROR(VLOOKUP(Tabla5[[#This Row],[CLAVE]],[2]VENTAS!$F$2:$L$1501,6,0),0)</f>
        <v>0</v>
      </c>
      <c r="CX280">
        <f>IFERROR(VLOOKUP(Tabla5[[#This Row],[CLAVE]],[2]VENTAS!$F$2:$L$1501,7,0),0)</f>
        <v>0</v>
      </c>
      <c r="CY280">
        <f>IFERROR(VLOOKUP(Tabla5[[#This Row],[CLAVE]],[2]VENTAS!$F$2:$R$1501,13,0),0)</f>
        <v>0</v>
      </c>
      <c r="CZ280">
        <f>SUM(Tabla5[[#This Row],[VENTA MABE 2 SEMANA NOV]:[VENTAS OTROS 2 SEMANA NOV]])</f>
        <v>8</v>
      </c>
      <c r="DA280" s="46">
        <v>18</v>
      </c>
    </row>
    <row r="281" spans="1:105" hidden="1" x14ac:dyDescent="0.3">
      <c r="A281" t="str">
        <f>CONCATENATE(Tabla5[[#This Row],[TIENDA HMPV]],Tabla5[[#This Row],[LINEA]])</f>
        <v>500 - PLAYASEMPOTRE</v>
      </c>
      <c r="B281" t="s">
        <v>345</v>
      </c>
      <c r="C281" s="55" t="s">
        <v>346</v>
      </c>
      <c r="D281" s="55" t="s">
        <v>23</v>
      </c>
      <c r="E281" s="55" t="s">
        <v>348</v>
      </c>
      <c r="F281" s="55" t="s">
        <v>1724</v>
      </c>
      <c r="G281" t="s">
        <v>32</v>
      </c>
      <c r="H281" s="42">
        <f>IFERROR(Tabla5[[#This Row],[VENTAS MABE]]/Tabla5[[#This Row],[CUOTA]],0)</f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V281" s="42">
        <v>0</v>
      </c>
      <c r="W281" s="42">
        <f>IFERROR(Tabla5[[#This Row],[TOTAL VENTA 38 SEMANA]]/Tabla5[[#This Row],[VENTA ACUM 38]],0)</f>
        <v>0</v>
      </c>
      <c r="X281" s="42" t="e">
        <f>VLOOKUP(Tabla5[[#This Row],[CLAVE]],[1]!QMI_5_SEMANA_SEP_22[[CLAVE]:[SHARE CADENA S2]],21,0)</f>
        <v>#REF!</v>
      </c>
      <c r="Y281" s="55" t="s">
        <v>757</v>
      </c>
      <c r="Z281" s="46">
        <f>+Tabla5[[#This Row],[VENTA ACUM 38]]+Tabla5[[#This Row],[venta total 39 acum]]</f>
        <v>0</v>
      </c>
      <c r="AA281" s="46">
        <v>0</v>
      </c>
      <c r="AB281" s="46">
        <v>0</v>
      </c>
      <c r="AC281" s="46">
        <v>0</v>
      </c>
      <c r="AD281" s="46">
        <v>0</v>
      </c>
      <c r="AE281" s="46">
        <v>0</v>
      </c>
      <c r="AF281" s="46">
        <v>0</v>
      </c>
      <c r="AG281" s="46">
        <v>0</v>
      </c>
      <c r="AH281" s="42">
        <f>IFERROR(Tabla5[[#This Row],[VENTAS MABE]]/Tabla5[[#This Row],[VENTAS INDURAMA]],0)</f>
        <v>0</v>
      </c>
      <c r="AI281" t="s">
        <v>1675</v>
      </c>
      <c r="AK281" s="42"/>
      <c r="AL281" t="s">
        <v>727</v>
      </c>
      <c r="AM281" s="55" t="s">
        <v>1038</v>
      </c>
      <c r="AO281" s="55" t="s">
        <v>400</v>
      </c>
      <c r="AP281">
        <v>0</v>
      </c>
      <c r="AQ281" s="55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f>SUM(Tabla5[[#This Row],[VENTA MABE 1 SEMANA OCT]:[VENTAS OTROS 1 SEMANA OCT]])</f>
        <v>0</v>
      </c>
      <c r="AY281" s="46">
        <v>0</v>
      </c>
      <c r="AZ281" s="55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f>SUM(Tabla5[[#This Row],[VENTA MABE 2 SEMANA OCT]:[VENTAS OTROS 2 SEMANA OCT]])</f>
        <v>0</v>
      </c>
      <c r="BH281" t="s">
        <v>798</v>
      </c>
      <c r="BI281" s="55" t="s">
        <v>346</v>
      </c>
      <c r="BJ281">
        <v>10</v>
      </c>
      <c r="BK281" s="55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f>SUM(Tabla5[[#This Row],[VENTA MABE 3 SEMANA OCT]:[VENTAS OTROS 3 SEMANA OCT]])</f>
        <v>0</v>
      </c>
      <c r="BS281" s="42">
        <v>0</v>
      </c>
      <c r="BT281" s="55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f>SUM(Tabla5[[#This Row],[VENTA MABE 4 SEMANA OCT]:[VENTAS OTROS 4 SEMANA OCT]])</f>
        <v>0</v>
      </c>
      <c r="CI2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81" s="66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SUM(Tabla5[[#This Row],[VENTA MABE 1 SEMANA NOV]:[VENTAS OTROS 1 SEMANA NOV]])</f>
        <v>0</v>
      </c>
      <c r="CS281">
        <f>IFERROR(VLOOKUP(Tabla5[[#This Row],[CLAVE]],[2]VENTAS!$F$2:$L$1501,2,0),0)</f>
        <v>0</v>
      </c>
      <c r="CT281">
        <f>IFERROR(VLOOKUP(Tabla5[[#This Row],[CLAVE]],[2]VENTAS!$F$2:$L$1501,3,0),0)</f>
        <v>0</v>
      </c>
      <c r="CU281">
        <f>IFERROR(VLOOKUP(Tabla5[[#This Row],[CLAVE]],[2]VENTAS!$F$2:$L$1501,4,0),0)</f>
        <v>0</v>
      </c>
      <c r="CV281">
        <f>IFERROR(VLOOKUP(Tabla5[[#This Row],[CLAVE]],[2]VENTAS!$F$2:$L$1501,5,0),0)</f>
        <v>0</v>
      </c>
      <c r="CW281">
        <f>IFERROR(VLOOKUP(Tabla5[[#This Row],[CLAVE]],[2]VENTAS!$F$2:$L$1501,6,0),0)</f>
        <v>0</v>
      </c>
      <c r="CX281">
        <f>IFERROR(VLOOKUP(Tabla5[[#This Row],[CLAVE]],[2]VENTAS!$F$2:$L$1501,7,0),0)</f>
        <v>0</v>
      </c>
      <c r="CY281">
        <f>IFERROR(VLOOKUP(Tabla5[[#This Row],[CLAVE]],[2]VENTAS!$F$2:$R$1501,13,0),0)</f>
        <v>0</v>
      </c>
      <c r="CZ281">
        <f>SUM(Tabla5[[#This Row],[VENTA MABE 2 SEMANA NOV]:[VENTAS OTROS 2 SEMANA NOV]])</f>
        <v>0</v>
      </c>
      <c r="DA281" s="46">
        <v>0</v>
      </c>
    </row>
    <row r="282" spans="1:105" hidden="1" x14ac:dyDescent="0.3">
      <c r="A282" t="str">
        <f>CONCATENATE(Tabla5[[#This Row],[TIENDA HMPV]],Tabla5[[#This Row],[LINEA]])</f>
        <v>500 - PLAYASGLOBALES</v>
      </c>
      <c r="B282" t="s">
        <v>345</v>
      </c>
      <c r="C282" s="55" t="s">
        <v>346</v>
      </c>
      <c r="D282" s="55" t="s">
        <v>23</v>
      </c>
      <c r="E282" s="55" t="s">
        <v>348</v>
      </c>
      <c r="F282" s="55" t="s">
        <v>1724</v>
      </c>
      <c r="G282" t="s">
        <v>27</v>
      </c>
      <c r="H282" s="42">
        <f>IFERROR(Tabla5[[#This Row],[VENTAS MABE]]/Tabla5[[#This Row],[CUOTA]],0)</f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V282" s="42">
        <v>0</v>
      </c>
      <c r="W282" s="42">
        <f>IFERROR(Tabla5[[#This Row],[TOTAL VENTA 38 SEMANA]]/Tabla5[[#This Row],[VENTA ACUM 38]],0)</f>
        <v>0</v>
      </c>
      <c r="X282" s="42" t="e">
        <f>VLOOKUP(Tabla5[[#This Row],[CLAVE]],[1]!QMI_5_SEMANA_SEP_22[[CLAVE]:[SHARE CADENA S2]],21,0)</f>
        <v>#REF!</v>
      </c>
      <c r="Y282" s="55" t="s">
        <v>757</v>
      </c>
      <c r="Z282" s="46">
        <f>+Tabla5[[#This Row],[VENTA ACUM 38]]+Tabla5[[#This Row],[venta total 39 acum]]</f>
        <v>0</v>
      </c>
      <c r="AA282" s="46">
        <v>0</v>
      </c>
      <c r="AB282" s="46">
        <v>0</v>
      </c>
      <c r="AC282" s="46">
        <v>0</v>
      </c>
      <c r="AD282" s="46">
        <v>0</v>
      </c>
      <c r="AE282" s="46">
        <v>0</v>
      </c>
      <c r="AF282" s="46">
        <v>0</v>
      </c>
      <c r="AG282" s="46">
        <v>0</v>
      </c>
      <c r="AH282" s="42">
        <f>IFERROR(Tabla5[[#This Row],[VENTAS MABE]]/Tabla5[[#This Row],[VENTAS INDURAMA]],0)</f>
        <v>0</v>
      </c>
      <c r="AI282" t="s">
        <v>1675</v>
      </c>
      <c r="AK282" s="42"/>
      <c r="AL282" t="s">
        <v>727</v>
      </c>
      <c r="AM282" s="55" t="s">
        <v>1038</v>
      </c>
      <c r="AO282" s="55" t="s">
        <v>400</v>
      </c>
      <c r="AP282">
        <v>0</v>
      </c>
      <c r="AQ282" s="55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f>SUM(Tabla5[[#This Row],[VENTA MABE 1 SEMANA OCT]:[VENTAS OTROS 1 SEMANA OCT]])</f>
        <v>0</v>
      </c>
      <c r="AY282" s="46">
        <v>0</v>
      </c>
      <c r="AZ282" s="55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f>SUM(Tabla5[[#This Row],[VENTA MABE 2 SEMANA OCT]:[VENTAS OTROS 2 SEMANA OCT]])</f>
        <v>0</v>
      </c>
      <c r="BH282" t="s">
        <v>798</v>
      </c>
      <c r="BI282" s="55" t="s">
        <v>346</v>
      </c>
      <c r="BJ282">
        <v>10</v>
      </c>
      <c r="BK282" s="55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f>SUM(Tabla5[[#This Row],[VENTA MABE 3 SEMANA OCT]:[VENTAS OTROS 3 SEMANA OCT]])</f>
        <v>0</v>
      </c>
      <c r="BS282" s="42">
        <v>0</v>
      </c>
      <c r="BT282" s="55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f>SUM(Tabla5[[#This Row],[VENTA MABE 4 SEMANA OCT]:[VENTAS OTROS 4 SEMANA OCT]])</f>
        <v>0</v>
      </c>
      <c r="CI2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82" s="66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SUM(Tabla5[[#This Row],[VENTA MABE 1 SEMANA NOV]:[VENTAS OTROS 1 SEMANA NOV]])</f>
        <v>0</v>
      </c>
      <c r="CS282">
        <f>IFERROR(VLOOKUP(Tabla5[[#This Row],[CLAVE]],[2]VENTAS!$F$2:$L$1501,2,0),0)</f>
        <v>0</v>
      </c>
      <c r="CT282">
        <f>IFERROR(VLOOKUP(Tabla5[[#This Row],[CLAVE]],[2]VENTAS!$F$2:$L$1501,3,0),0)</f>
        <v>0</v>
      </c>
      <c r="CU282">
        <f>IFERROR(VLOOKUP(Tabla5[[#This Row],[CLAVE]],[2]VENTAS!$F$2:$L$1501,4,0),0)</f>
        <v>0</v>
      </c>
      <c r="CV282">
        <f>IFERROR(VLOOKUP(Tabla5[[#This Row],[CLAVE]],[2]VENTAS!$F$2:$L$1501,5,0),0)</f>
        <v>0</v>
      </c>
      <c r="CW282">
        <f>IFERROR(VLOOKUP(Tabla5[[#This Row],[CLAVE]],[2]VENTAS!$F$2:$L$1501,6,0),0)</f>
        <v>0</v>
      </c>
      <c r="CX282">
        <f>IFERROR(VLOOKUP(Tabla5[[#This Row],[CLAVE]],[2]VENTAS!$F$2:$L$1501,7,0),0)</f>
        <v>0</v>
      </c>
      <c r="CY282">
        <f>IFERROR(VLOOKUP(Tabla5[[#This Row],[CLAVE]],[2]VENTAS!$F$2:$R$1501,13,0),0)</f>
        <v>0</v>
      </c>
      <c r="CZ282">
        <f>SUM(Tabla5[[#This Row],[VENTA MABE 2 SEMANA NOV]:[VENTAS OTROS 2 SEMANA NOV]])</f>
        <v>0</v>
      </c>
      <c r="DA282" s="46">
        <v>0</v>
      </c>
    </row>
    <row r="283" spans="1:105" hidden="1" x14ac:dyDescent="0.3">
      <c r="A283" t="str">
        <f>CONCATENATE(Tabla5[[#This Row],[TIENDA HMPV]],Tabla5[[#This Row],[LINEA]])</f>
        <v>500 - PLAYASLAVADO</v>
      </c>
      <c r="B283" t="s">
        <v>345</v>
      </c>
      <c r="C283" s="55" t="s">
        <v>346</v>
      </c>
      <c r="D283" s="55" t="s">
        <v>23</v>
      </c>
      <c r="E283" s="55" t="s">
        <v>348</v>
      </c>
      <c r="F283" s="55" t="s">
        <v>1724</v>
      </c>
      <c r="G283" t="s">
        <v>28</v>
      </c>
      <c r="H283" s="42">
        <f>IFERROR(Tabla5[[#This Row],[VENTAS MABE]]/Tabla5[[#This Row],[CUOTA]],0)</f>
        <v>0</v>
      </c>
      <c r="I283">
        <v>1</v>
      </c>
      <c r="J283">
        <v>0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V283" s="42">
        <v>0</v>
      </c>
      <c r="W283" s="42">
        <f>IFERROR(Tabla5[[#This Row],[TOTAL VENTA 38 SEMANA]]/Tabla5[[#This Row],[VENTA ACUM 38]],0)</f>
        <v>0</v>
      </c>
      <c r="X283" s="42" t="e">
        <f>VLOOKUP(Tabla5[[#This Row],[CLAVE]],[1]!QMI_5_SEMANA_SEP_22[[CLAVE]:[SHARE CADENA S2]],21,0)</f>
        <v>#REF!</v>
      </c>
      <c r="Y283" s="55" t="s">
        <v>757</v>
      </c>
      <c r="Z283" s="46">
        <f>+Tabla5[[#This Row],[VENTA ACUM 38]]+Tabla5[[#This Row],[venta total 39 acum]]</f>
        <v>3</v>
      </c>
      <c r="AA283" s="46">
        <v>0</v>
      </c>
      <c r="AB283" s="46">
        <v>0</v>
      </c>
      <c r="AC283" s="46">
        <v>3</v>
      </c>
      <c r="AD283" s="46">
        <v>0</v>
      </c>
      <c r="AE283" s="46">
        <v>0</v>
      </c>
      <c r="AF283" s="46">
        <v>0</v>
      </c>
      <c r="AG283" s="46">
        <v>0</v>
      </c>
      <c r="AH283" s="42">
        <f>IFERROR(Tabla5[[#This Row],[VENTAS MABE]]/Tabla5[[#This Row],[VENTAS INDURAMA]],0)</f>
        <v>0</v>
      </c>
      <c r="AI283" t="s">
        <v>1675</v>
      </c>
      <c r="AK283" s="42"/>
      <c r="AL283" t="s">
        <v>727</v>
      </c>
      <c r="AM283" s="55" t="s">
        <v>1038</v>
      </c>
      <c r="AO283" s="55" t="s">
        <v>400</v>
      </c>
      <c r="AP283">
        <v>0</v>
      </c>
      <c r="AQ283" s="55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f>SUM(Tabla5[[#This Row],[VENTA MABE 1 SEMANA OCT]:[VENTAS OTROS 1 SEMANA OCT]])</f>
        <v>0</v>
      </c>
      <c r="AY283" s="46">
        <v>1</v>
      </c>
      <c r="AZ283" s="55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f>SUM(Tabla5[[#This Row],[VENTA MABE 2 SEMANA OCT]:[VENTAS OTROS 2 SEMANA OCT]])</f>
        <v>0</v>
      </c>
      <c r="BH283" t="s">
        <v>798</v>
      </c>
      <c r="BI283" s="55" t="s">
        <v>346</v>
      </c>
      <c r="BJ283">
        <v>10</v>
      </c>
      <c r="BK283" s="55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f>SUM(Tabla5[[#This Row],[VENTA MABE 3 SEMANA OCT]:[VENTAS OTROS 3 SEMANA OCT]])</f>
        <v>0</v>
      </c>
      <c r="BS283" s="42">
        <v>7.0000000000000007E-2</v>
      </c>
      <c r="BT283" s="55">
        <v>2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f>SUM(Tabla5[[#This Row],[VENTA MABE 4 SEMANA OCT]:[VENTAS OTROS 4 SEMANA OCT]])</f>
        <v>2</v>
      </c>
      <c r="CI2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283" s="66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SUM(Tabla5[[#This Row],[VENTA MABE 1 SEMANA NOV]:[VENTAS OTROS 1 SEMANA NOV]])</f>
        <v>1</v>
      </c>
      <c r="CS283">
        <f>IFERROR(VLOOKUP(Tabla5[[#This Row],[CLAVE]],[2]VENTAS!$F$2:$L$1501,2,0),0)</f>
        <v>2</v>
      </c>
      <c r="CT283">
        <f>IFERROR(VLOOKUP(Tabla5[[#This Row],[CLAVE]],[2]VENTAS!$F$2:$L$1501,3,0),0)</f>
        <v>0</v>
      </c>
      <c r="CU283">
        <f>IFERROR(VLOOKUP(Tabla5[[#This Row],[CLAVE]],[2]VENTAS!$F$2:$L$1501,4,0),0)</f>
        <v>0</v>
      </c>
      <c r="CV283">
        <f>IFERROR(VLOOKUP(Tabla5[[#This Row],[CLAVE]],[2]VENTAS!$F$2:$L$1501,5,0),0)</f>
        <v>0</v>
      </c>
      <c r="CW283">
        <f>IFERROR(VLOOKUP(Tabla5[[#This Row],[CLAVE]],[2]VENTAS!$F$2:$L$1501,6,0),0)</f>
        <v>0</v>
      </c>
      <c r="CX283">
        <f>IFERROR(VLOOKUP(Tabla5[[#This Row],[CLAVE]],[2]VENTAS!$F$2:$L$1501,7,0),0)</f>
        <v>0</v>
      </c>
      <c r="CY283">
        <f>IFERROR(VLOOKUP(Tabla5[[#This Row],[CLAVE]],[2]VENTAS!$F$2:$R$1501,13,0),0)</f>
        <v>0</v>
      </c>
      <c r="CZ283">
        <f>SUM(Tabla5[[#This Row],[VENTA MABE 2 SEMANA NOV]:[VENTAS OTROS 2 SEMANA NOV]])</f>
        <v>2</v>
      </c>
      <c r="DA283" s="46">
        <v>1.5079491255961848</v>
      </c>
    </row>
    <row r="284" spans="1:105" hidden="1" x14ac:dyDescent="0.3">
      <c r="A284" t="str">
        <f>CONCATENATE(Tabla5[[#This Row],[TIENDA HMPV]],Tabla5[[#This Row],[LINEA]])</f>
        <v>500 - PLAYASREFRIGERACIÓN</v>
      </c>
      <c r="B284" t="s">
        <v>345</v>
      </c>
      <c r="C284" s="55" t="s">
        <v>346</v>
      </c>
      <c r="D284" s="55" t="s">
        <v>23</v>
      </c>
      <c r="E284" s="55" t="s">
        <v>348</v>
      </c>
      <c r="F284" s="55" t="s">
        <v>1724</v>
      </c>
      <c r="G284" t="s">
        <v>29</v>
      </c>
      <c r="H284" s="42">
        <f>IFERROR(Tabla5[[#This Row],[VENTAS MABE]]/Tabla5[[#This Row],[CUOTA]],0)</f>
        <v>0.42857142857142855</v>
      </c>
      <c r="I284">
        <v>7</v>
      </c>
      <c r="J284">
        <v>3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V284" s="42">
        <v>0.75</v>
      </c>
      <c r="W284" s="42">
        <f>IFERROR(Tabla5[[#This Row],[TOTAL VENTA 38 SEMANA]]/Tabla5[[#This Row],[VENTA ACUM 38]],0)</f>
        <v>0.75</v>
      </c>
      <c r="X284" s="42" t="e">
        <f>VLOOKUP(Tabla5[[#This Row],[CLAVE]],[1]!QMI_5_SEMANA_SEP_22[[CLAVE]:[SHARE CADENA S2]],21,0)</f>
        <v>#REF!</v>
      </c>
      <c r="Y284" s="55" t="s">
        <v>757</v>
      </c>
      <c r="Z284" s="46">
        <f>+Tabla5[[#This Row],[VENTA ACUM 38]]+Tabla5[[#This Row],[venta total 39 acum]]</f>
        <v>6</v>
      </c>
      <c r="AA284" s="46">
        <v>2</v>
      </c>
      <c r="AB284" s="46">
        <v>3</v>
      </c>
      <c r="AC284" s="46">
        <v>4</v>
      </c>
      <c r="AD284" s="46">
        <v>2</v>
      </c>
      <c r="AE284" s="46">
        <v>2</v>
      </c>
      <c r="AF284" s="46">
        <v>2</v>
      </c>
      <c r="AG284" s="46">
        <v>6</v>
      </c>
      <c r="AH284" s="42">
        <f>IFERROR(Tabla5[[#This Row],[VENTAS MABE]]/Tabla5[[#This Row],[VENTAS INDURAMA]],0)</f>
        <v>3</v>
      </c>
      <c r="AI284" t="s">
        <v>1675</v>
      </c>
      <c r="AJ284">
        <v>0.33329999999999999</v>
      </c>
      <c r="AK284" s="42">
        <v>0.28570000000000001</v>
      </c>
      <c r="AL284" t="s">
        <v>727</v>
      </c>
      <c r="AM284" s="55" t="s">
        <v>1038</v>
      </c>
      <c r="AO284" s="55" t="s">
        <v>400</v>
      </c>
      <c r="AP284">
        <v>2</v>
      </c>
      <c r="AQ284" s="55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f>SUM(Tabla5[[#This Row],[VENTA MABE 1 SEMANA OCT]:[VENTAS OTROS 1 SEMANA OCT]])</f>
        <v>1</v>
      </c>
      <c r="AY284" s="46">
        <v>7.0327333291549383</v>
      </c>
      <c r="AZ284" s="55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f>SUM(Tabla5[[#This Row],[VENTA MABE 2 SEMANA OCT]:[VENTAS OTROS 2 SEMANA OCT]])</f>
        <v>1</v>
      </c>
      <c r="BH284" t="s">
        <v>798</v>
      </c>
      <c r="BI284" s="55" t="s">
        <v>346</v>
      </c>
      <c r="BJ284">
        <v>10</v>
      </c>
      <c r="BK284" s="55">
        <v>1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f>SUM(Tabla5[[#This Row],[VENTA MABE 3 SEMANA OCT]:[VENTAS OTROS 3 SEMANA OCT]])</f>
        <v>2</v>
      </c>
      <c r="BS284" s="42">
        <v>0.4</v>
      </c>
      <c r="BT284" s="55">
        <v>2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f>SUM(Tabla5[[#This Row],[VENTA MABE 4 SEMANA OCT]:[VENTAS OTROS 4 SEMANA OCT]])</f>
        <v>3</v>
      </c>
      <c r="CI2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284" t="s">
        <v>1703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SUM(Tabla5[[#This Row],[VENTA MABE 1 SEMANA NOV]:[VENTAS OTROS 1 SEMANA NOV]])</f>
        <v>1</v>
      </c>
      <c r="CS284">
        <f>IFERROR(VLOOKUP(Tabla5[[#This Row],[CLAVE]],[2]VENTAS!$F$2:$L$1501,2,0),0)</f>
        <v>7</v>
      </c>
      <c r="CT284">
        <f>IFERROR(VLOOKUP(Tabla5[[#This Row],[CLAVE]],[2]VENTAS!$F$2:$L$1501,3,0),0)</f>
        <v>0</v>
      </c>
      <c r="CU284">
        <f>IFERROR(VLOOKUP(Tabla5[[#This Row],[CLAVE]],[2]VENTAS!$F$2:$L$1501,4,0),0)</f>
        <v>0</v>
      </c>
      <c r="CV284">
        <f>IFERROR(VLOOKUP(Tabla5[[#This Row],[CLAVE]],[2]VENTAS!$F$2:$L$1501,5,0),0)</f>
        <v>0</v>
      </c>
      <c r="CW284">
        <f>IFERROR(VLOOKUP(Tabla5[[#This Row],[CLAVE]],[2]VENTAS!$F$2:$L$1501,6,0),0)</f>
        <v>0</v>
      </c>
      <c r="CX284">
        <f>IFERROR(VLOOKUP(Tabla5[[#This Row],[CLAVE]],[2]VENTAS!$F$2:$L$1501,7,0),0)</f>
        <v>0</v>
      </c>
      <c r="CY284">
        <f>IFERROR(VLOOKUP(Tabla5[[#This Row],[CLAVE]],[2]VENTAS!$F$2:$R$1501,13,0),0)</f>
        <v>0</v>
      </c>
      <c r="CZ284">
        <f>SUM(Tabla5[[#This Row],[VENTA MABE 2 SEMANA NOV]:[VENTAS OTROS 2 SEMANA NOV]])</f>
        <v>7</v>
      </c>
      <c r="DA284" s="46">
        <v>11</v>
      </c>
    </row>
    <row r="285" spans="1:105" hidden="1" x14ac:dyDescent="0.3">
      <c r="A285" t="str">
        <f>CONCATENATE(Tabla5[[#This Row],[TIENDA HMPV]],Tabla5[[#This Row],[LINEA]])</f>
        <v>518 - PLAYASAIRES</v>
      </c>
      <c r="B285" t="s">
        <v>345</v>
      </c>
      <c r="C285" s="55" t="s">
        <v>346</v>
      </c>
      <c r="D285" s="55" t="s">
        <v>30</v>
      </c>
      <c r="E285" s="55" t="s">
        <v>349</v>
      </c>
      <c r="F285" s="55" t="s">
        <v>1724</v>
      </c>
      <c r="G285" t="s">
        <v>25</v>
      </c>
      <c r="H285" s="42">
        <f>IFERROR(Tabla5[[#This Row],[VENTAS MABE]]/Tabla5[[#This Row],[CUOTA]],0)</f>
        <v>1</v>
      </c>
      <c r="I285">
        <v>1</v>
      </c>
      <c r="J285">
        <v>1</v>
      </c>
      <c r="K285">
        <v>0</v>
      </c>
      <c r="L285">
        <v>2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V285" s="42">
        <v>0.25</v>
      </c>
      <c r="W285" s="42">
        <f>IFERROR(Tabla5[[#This Row],[TOTAL VENTA 38 SEMANA]]/Tabla5[[#This Row],[VENTA ACUM 38]],0)</f>
        <v>0.25</v>
      </c>
      <c r="X285" s="42" t="e">
        <f>VLOOKUP(Tabla5[[#This Row],[CLAVE]],[1]!QMI_5_SEMANA_SEP_22[[CLAVE]:[SHARE CADENA S2]],21,0)</f>
        <v>#REF!</v>
      </c>
      <c r="Y285" s="55" t="s">
        <v>757</v>
      </c>
      <c r="Z285" s="46">
        <f>+Tabla5[[#This Row],[VENTA ACUM 38]]+Tabla5[[#This Row],[venta total 39 acum]]</f>
        <v>5</v>
      </c>
      <c r="AA285" s="46">
        <v>1</v>
      </c>
      <c r="AB285" s="46">
        <v>1</v>
      </c>
      <c r="AC285" s="46">
        <v>4</v>
      </c>
      <c r="AD285" s="46">
        <v>1</v>
      </c>
      <c r="AE285" s="46">
        <v>1</v>
      </c>
      <c r="AF285" s="46">
        <v>1</v>
      </c>
      <c r="AG285" s="46">
        <v>3</v>
      </c>
      <c r="AH285" s="42">
        <f>IFERROR(Tabla5[[#This Row],[VENTAS MABE]]/Tabla5[[#This Row],[VENTAS INDURAMA]],0)</f>
        <v>0</v>
      </c>
      <c r="AI285" t="s">
        <v>1675</v>
      </c>
      <c r="AK285" s="42"/>
      <c r="AL285" t="s">
        <v>727</v>
      </c>
      <c r="AM285" s="55" t="s">
        <v>1035</v>
      </c>
      <c r="AO285" s="55" t="s">
        <v>400</v>
      </c>
      <c r="AP285">
        <v>1</v>
      </c>
      <c r="AQ285" s="5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f>SUM(Tabla5[[#This Row],[VENTA MABE 1 SEMANA OCT]:[VENTAS OTROS 1 SEMANA OCT]])</f>
        <v>0</v>
      </c>
      <c r="AY285" s="46">
        <v>1</v>
      </c>
      <c r="AZ285" s="5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f>SUM(Tabla5[[#This Row],[VENTA MABE 2 SEMANA OCT]:[VENTAS OTROS 2 SEMANA OCT]])</f>
        <v>0</v>
      </c>
      <c r="BH285" t="s">
        <v>798</v>
      </c>
      <c r="BI285" s="55" t="s">
        <v>346</v>
      </c>
      <c r="BJ285">
        <v>19.999999999999996</v>
      </c>
      <c r="BK285" s="5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f>SUM(Tabla5[[#This Row],[VENTA MABE 3 SEMANA OCT]:[VENTAS OTROS 3 SEMANA OCT]])</f>
        <v>0</v>
      </c>
      <c r="BS285" s="42">
        <v>0.17</v>
      </c>
      <c r="BT285" s="5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f>SUM(Tabla5[[#This Row],[VENTA MABE 4 SEMANA OCT]:[VENTAS OTROS 4 SEMANA OCT]])</f>
        <v>0</v>
      </c>
      <c r="CI2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85" s="66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SUM(Tabla5[[#This Row],[VENTA MABE 1 SEMANA NOV]:[VENTAS OTROS 1 SEMANA NOV]])</f>
        <v>0</v>
      </c>
      <c r="CS285">
        <f>IFERROR(VLOOKUP(Tabla5[[#This Row],[CLAVE]],[2]VENTAS!$F$2:$L$1501,2,0),0)</f>
        <v>0</v>
      </c>
      <c r="CT285">
        <f>IFERROR(VLOOKUP(Tabla5[[#This Row],[CLAVE]],[2]VENTAS!$F$2:$L$1501,3,0),0)</f>
        <v>0</v>
      </c>
      <c r="CU285">
        <f>IFERROR(VLOOKUP(Tabla5[[#This Row],[CLAVE]],[2]VENTAS!$F$2:$L$1501,4,0),0)</f>
        <v>0</v>
      </c>
      <c r="CV285">
        <f>IFERROR(VLOOKUP(Tabla5[[#This Row],[CLAVE]],[2]VENTAS!$F$2:$L$1501,5,0),0)</f>
        <v>0</v>
      </c>
      <c r="CW285">
        <f>IFERROR(VLOOKUP(Tabla5[[#This Row],[CLAVE]],[2]VENTAS!$F$2:$L$1501,6,0),0)</f>
        <v>0</v>
      </c>
      <c r="CX285">
        <f>IFERROR(VLOOKUP(Tabla5[[#This Row],[CLAVE]],[2]VENTAS!$F$2:$L$1501,7,0),0)</f>
        <v>0</v>
      </c>
      <c r="CY285">
        <f>IFERROR(VLOOKUP(Tabla5[[#This Row],[CLAVE]],[2]VENTAS!$F$2:$R$1501,13,0),0)</f>
        <v>0</v>
      </c>
      <c r="CZ285">
        <f>SUM(Tabla5[[#This Row],[VENTA MABE 2 SEMANA NOV]:[VENTAS OTROS 2 SEMANA NOV]])</f>
        <v>0</v>
      </c>
      <c r="DA285" s="46">
        <v>3</v>
      </c>
    </row>
    <row r="286" spans="1:105" hidden="1" x14ac:dyDescent="0.3">
      <c r="A286" t="str">
        <f>CONCATENATE(Tabla5[[#This Row],[TIENDA HMPV]],Tabla5[[#This Row],[LINEA]])</f>
        <v>518 - PLAYASCOCINAS</v>
      </c>
      <c r="B286" t="s">
        <v>345</v>
      </c>
      <c r="C286" s="55" t="s">
        <v>346</v>
      </c>
      <c r="D286" s="55" t="s">
        <v>30</v>
      </c>
      <c r="E286" s="55" t="s">
        <v>349</v>
      </c>
      <c r="F286" s="55" t="s">
        <v>1724</v>
      </c>
      <c r="G286" t="s">
        <v>26</v>
      </c>
      <c r="H286" s="42">
        <f>IFERROR(Tabla5[[#This Row],[VENTAS MABE]]/Tabla5[[#This Row],[CUOTA]],0)</f>
        <v>0.16666666666666666</v>
      </c>
      <c r="I286">
        <v>6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V286" s="42">
        <v>1</v>
      </c>
      <c r="W286" s="42">
        <f>IFERROR(Tabla5[[#This Row],[TOTAL VENTA 38 SEMANA]]/Tabla5[[#This Row],[VENTA ACUM 38]],0)</f>
        <v>1</v>
      </c>
      <c r="X286" s="42" t="e">
        <f>VLOOKUP(Tabla5[[#This Row],[CLAVE]],[1]!QMI_5_SEMANA_SEP_22[[CLAVE]:[SHARE CADENA S2]],21,0)</f>
        <v>#REF!</v>
      </c>
      <c r="Y286" s="55" t="s">
        <v>757</v>
      </c>
      <c r="Z286" s="46">
        <f>+Tabla5[[#This Row],[VENTA ACUM 38]]+Tabla5[[#This Row],[venta total 39 acum]]</f>
        <v>3</v>
      </c>
      <c r="AA286" s="46">
        <v>0</v>
      </c>
      <c r="AB286" s="46">
        <v>1</v>
      </c>
      <c r="AC286" s="46">
        <v>1</v>
      </c>
      <c r="AD286" s="46">
        <v>2</v>
      </c>
      <c r="AE286" s="46">
        <v>2</v>
      </c>
      <c r="AF286" s="46">
        <v>2</v>
      </c>
      <c r="AG286" s="46">
        <v>2</v>
      </c>
      <c r="AH286" s="42">
        <f>IFERROR(Tabla5[[#This Row],[VENTAS MABE]]/Tabla5[[#This Row],[VENTAS INDURAMA]],0)</f>
        <v>0</v>
      </c>
      <c r="AI286" t="s">
        <v>1675</v>
      </c>
      <c r="AK286" s="42"/>
      <c r="AL286" t="s">
        <v>727</v>
      </c>
      <c r="AM286" s="55" t="s">
        <v>1035</v>
      </c>
      <c r="AO286" s="55" t="s">
        <v>400</v>
      </c>
      <c r="AP286">
        <v>0</v>
      </c>
      <c r="AQ286" s="55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f>SUM(Tabla5[[#This Row],[VENTA MABE 1 SEMANA OCT]:[VENTAS OTROS 1 SEMANA OCT]])</f>
        <v>0</v>
      </c>
      <c r="AY286" s="46">
        <v>5.293023521963395</v>
      </c>
      <c r="AZ286" s="55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f>SUM(Tabla5[[#This Row],[VENTA MABE 2 SEMANA OCT]:[VENTAS OTROS 2 SEMANA OCT]])</f>
        <v>1</v>
      </c>
      <c r="BH286" t="s">
        <v>798</v>
      </c>
      <c r="BI286" s="55" t="s">
        <v>346</v>
      </c>
      <c r="BJ286">
        <v>19.999999999999996</v>
      </c>
      <c r="BK286" s="55">
        <v>0</v>
      </c>
      <c r="BL286">
        <v>2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f>SUM(Tabla5[[#This Row],[VENTA MABE 3 SEMANA OCT]:[VENTAS OTROS 3 SEMANA OCT]])</f>
        <v>2</v>
      </c>
      <c r="BS286" s="42">
        <v>0.4</v>
      </c>
      <c r="BT286" s="55">
        <v>0</v>
      </c>
      <c r="BU286">
        <v>5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f>SUM(Tabla5[[#This Row],[VENTA MABE 4 SEMANA OCT]:[VENTAS OTROS 4 SEMANA OCT]])</f>
        <v>5</v>
      </c>
      <c r="CI2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86" s="66">
        <v>0</v>
      </c>
      <c r="CK286">
        <v>1</v>
      </c>
      <c r="CL286">
        <v>2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SUM(Tabla5[[#This Row],[VENTA MABE 1 SEMANA NOV]:[VENTAS OTROS 1 SEMANA NOV]])</f>
        <v>3</v>
      </c>
      <c r="CS286">
        <f>IFERROR(VLOOKUP(Tabla5[[#This Row],[CLAVE]],[2]VENTAS!$F$2:$L$1501,2,0),0)</f>
        <v>4</v>
      </c>
      <c r="CT286">
        <f>IFERROR(VLOOKUP(Tabla5[[#This Row],[CLAVE]],[2]VENTAS!$F$2:$L$1501,3,0),0)</f>
        <v>4</v>
      </c>
      <c r="CU286">
        <f>IFERROR(VLOOKUP(Tabla5[[#This Row],[CLAVE]],[2]VENTAS!$F$2:$L$1501,4,0),0)</f>
        <v>0</v>
      </c>
      <c r="CV286">
        <f>IFERROR(VLOOKUP(Tabla5[[#This Row],[CLAVE]],[2]VENTAS!$F$2:$L$1501,5,0),0)</f>
        <v>0</v>
      </c>
      <c r="CW286">
        <f>IFERROR(VLOOKUP(Tabla5[[#This Row],[CLAVE]],[2]VENTAS!$F$2:$L$1501,6,0),0)</f>
        <v>0</v>
      </c>
      <c r="CX286">
        <f>IFERROR(VLOOKUP(Tabla5[[#This Row],[CLAVE]],[2]VENTAS!$F$2:$L$1501,7,0),0)</f>
        <v>0</v>
      </c>
      <c r="CY286">
        <f>IFERROR(VLOOKUP(Tabla5[[#This Row],[CLAVE]],[2]VENTAS!$F$2:$R$1501,13,0),0)</f>
        <v>0</v>
      </c>
      <c r="CZ286">
        <f>SUM(Tabla5[[#This Row],[VENTA MABE 2 SEMANA NOV]:[VENTAS OTROS 2 SEMANA NOV]])</f>
        <v>8</v>
      </c>
      <c r="DA286" s="46">
        <v>14</v>
      </c>
    </row>
    <row r="287" spans="1:105" hidden="1" x14ac:dyDescent="0.3">
      <c r="A287" t="str">
        <f>CONCATENATE(Tabla5[[#This Row],[TIENDA HMPV]],Tabla5[[#This Row],[LINEA]])</f>
        <v>518 - PLAYASGLOBALES</v>
      </c>
      <c r="B287" t="s">
        <v>345</v>
      </c>
      <c r="C287" s="55" t="s">
        <v>346</v>
      </c>
      <c r="D287" s="55" t="s">
        <v>30</v>
      </c>
      <c r="E287" s="55" t="s">
        <v>349</v>
      </c>
      <c r="F287" s="55" t="s">
        <v>1724</v>
      </c>
      <c r="G287" t="s">
        <v>27</v>
      </c>
      <c r="H287" s="42">
        <f>IFERROR(Tabla5[[#This Row],[VENTAS MABE]]/Tabla5[[#This Row],[CUOTA]],0)</f>
        <v>0.8</v>
      </c>
      <c r="I287">
        <v>5</v>
      </c>
      <c r="J287">
        <v>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V287" s="42">
        <v>1</v>
      </c>
      <c r="W287" s="42">
        <f>IFERROR(Tabla5[[#This Row],[TOTAL VENTA 38 SEMANA]]/Tabla5[[#This Row],[VENTA ACUM 38]],0)</f>
        <v>1</v>
      </c>
      <c r="X287" s="42" t="e">
        <f>VLOOKUP(Tabla5[[#This Row],[CLAVE]],[1]!QMI_5_SEMANA_SEP_22[[CLAVE]:[SHARE CADENA S2]],21,0)</f>
        <v>#REF!</v>
      </c>
      <c r="Y287" s="55" t="s">
        <v>757</v>
      </c>
      <c r="Z287" s="46">
        <f>+Tabla5[[#This Row],[VENTA ACUM 38]]+Tabla5[[#This Row],[venta total 39 acum]]</f>
        <v>8</v>
      </c>
      <c r="AA287" s="46">
        <v>2</v>
      </c>
      <c r="AB287" s="46">
        <v>4</v>
      </c>
      <c r="AC287" s="46">
        <v>4</v>
      </c>
      <c r="AD287" s="46">
        <v>4</v>
      </c>
      <c r="AE287" s="46">
        <v>4</v>
      </c>
      <c r="AF287" s="46">
        <v>4</v>
      </c>
      <c r="AG287" s="46">
        <v>6</v>
      </c>
      <c r="AH287" s="42">
        <f>IFERROR(Tabla5[[#This Row],[VENTAS MABE]]/Tabla5[[#This Row],[VENTAS INDURAMA]],0)</f>
        <v>0</v>
      </c>
      <c r="AI287" t="s">
        <v>1675</v>
      </c>
      <c r="AK287" s="42"/>
      <c r="AL287" t="s">
        <v>727</v>
      </c>
      <c r="AM287" s="55" t="s">
        <v>1035</v>
      </c>
      <c r="AO287" s="55" t="s">
        <v>400</v>
      </c>
      <c r="AP287">
        <v>2</v>
      </c>
      <c r="AQ287" s="55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f>SUM(Tabla5[[#This Row],[VENTA MABE 1 SEMANA OCT]:[VENTAS OTROS 1 SEMANA OCT]])</f>
        <v>0</v>
      </c>
      <c r="AY287" s="46">
        <v>4.0242407735258068</v>
      </c>
      <c r="AZ287" s="55">
        <v>3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f>SUM(Tabla5[[#This Row],[VENTA MABE 2 SEMANA OCT]:[VENTAS OTROS 2 SEMANA OCT]])</f>
        <v>4</v>
      </c>
      <c r="BH287" t="s">
        <v>798</v>
      </c>
      <c r="BI287" s="55" t="s">
        <v>346</v>
      </c>
      <c r="BJ287">
        <v>19.999999999999996</v>
      </c>
      <c r="BK287" s="55">
        <v>2</v>
      </c>
      <c r="BL287">
        <v>2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f>SUM(Tabla5[[#This Row],[VENTA MABE 3 SEMANA OCT]:[VENTAS OTROS 3 SEMANA OCT]])</f>
        <v>4</v>
      </c>
      <c r="BS287" s="42">
        <v>0</v>
      </c>
      <c r="BT287" s="55">
        <v>2</v>
      </c>
      <c r="BU287">
        <v>3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f>SUM(Tabla5[[#This Row],[VENTA MABE 4 SEMANA OCT]:[VENTAS OTROS 4 SEMANA OCT]])</f>
        <v>5</v>
      </c>
      <c r="CI2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0.53846153846153844</v>
      </c>
      <c r="CJ287" t="s">
        <v>1703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SUM(Tabla5[[#This Row],[VENTA MABE 1 SEMANA NOV]:[VENTAS OTROS 1 SEMANA NOV]])</f>
        <v>1</v>
      </c>
      <c r="CS287">
        <f>IFERROR(VLOOKUP(Tabla5[[#This Row],[CLAVE]],[2]VENTAS!$F$2:$L$1501,2,0),0)</f>
        <v>1</v>
      </c>
      <c r="CT287">
        <f>IFERROR(VLOOKUP(Tabla5[[#This Row],[CLAVE]],[2]VENTAS!$F$2:$L$1501,3,0),0)</f>
        <v>2</v>
      </c>
      <c r="CU287">
        <f>IFERROR(VLOOKUP(Tabla5[[#This Row],[CLAVE]],[2]VENTAS!$F$2:$L$1501,4,0),0)</f>
        <v>0</v>
      </c>
      <c r="CV287">
        <f>IFERROR(VLOOKUP(Tabla5[[#This Row],[CLAVE]],[2]VENTAS!$F$2:$L$1501,5,0),0)</f>
        <v>0</v>
      </c>
      <c r="CW287">
        <f>IFERROR(VLOOKUP(Tabla5[[#This Row],[CLAVE]],[2]VENTAS!$F$2:$L$1501,6,0),0)</f>
        <v>0</v>
      </c>
      <c r="CX287">
        <f>IFERROR(VLOOKUP(Tabla5[[#This Row],[CLAVE]],[2]VENTAS!$F$2:$L$1501,7,0),0)</f>
        <v>0</v>
      </c>
      <c r="CY287">
        <f>IFERROR(VLOOKUP(Tabla5[[#This Row],[CLAVE]],[2]VENTAS!$F$2:$R$1501,13,0),0)</f>
        <v>0</v>
      </c>
      <c r="CZ287">
        <f>SUM(Tabla5[[#This Row],[VENTA MABE 2 SEMANA NOV]:[VENTAS OTROS 2 SEMANA NOV]])</f>
        <v>3</v>
      </c>
      <c r="DA287" s="46">
        <v>2</v>
      </c>
    </row>
    <row r="288" spans="1:105" hidden="1" x14ac:dyDescent="0.3">
      <c r="A288" t="str">
        <f>CONCATENATE(Tabla5[[#This Row],[TIENDA HMPV]],Tabla5[[#This Row],[LINEA]])</f>
        <v>518 - PLAYASLAVADO</v>
      </c>
      <c r="B288" t="s">
        <v>345</v>
      </c>
      <c r="C288" s="55" t="s">
        <v>346</v>
      </c>
      <c r="D288" s="55" t="s">
        <v>30</v>
      </c>
      <c r="E288" s="55" t="s">
        <v>349</v>
      </c>
      <c r="F288" s="55" t="s">
        <v>1724</v>
      </c>
      <c r="G288" t="s">
        <v>28</v>
      </c>
      <c r="H288" s="42">
        <f>IFERROR(Tabla5[[#This Row],[VENTAS MABE]]/Tabla5[[#This Row],[CUOTA]],0)</f>
        <v>2</v>
      </c>
      <c r="I288">
        <v>2</v>
      </c>
      <c r="J288">
        <v>4</v>
      </c>
      <c r="K288">
        <v>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V288" s="42">
        <v>0.66666666666666663</v>
      </c>
      <c r="W288" s="42">
        <f>IFERROR(Tabla5[[#This Row],[TOTAL VENTA 38 SEMANA]]/Tabla5[[#This Row],[VENTA ACUM 38]],0)</f>
        <v>0.66666666666666663</v>
      </c>
      <c r="X288" s="42" t="e">
        <f>VLOOKUP(Tabla5[[#This Row],[CLAVE]],[1]!QMI_5_SEMANA_SEP_22[[CLAVE]:[SHARE CADENA S2]],21,0)</f>
        <v>#REF!</v>
      </c>
      <c r="Y288" s="55" t="s">
        <v>757</v>
      </c>
      <c r="Z288" s="46">
        <f>+Tabla5[[#This Row],[VENTA ACUM 38]]+Tabla5[[#This Row],[venta total 39 acum]]</f>
        <v>9</v>
      </c>
      <c r="AA288" s="46">
        <v>3</v>
      </c>
      <c r="AB288" s="46">
        <v>4</v>
      </c>
      <c r="AC288" s="46">
        <v>6</v>
      </c>
      <c r="AD288" s="46">
        <v>3</v>
      </c>
      <c r="AE288" s="46">
        <v>3</v>
      </c>
      <c r="AF288" s="46">
        <v>3</v>
      </c>
      <c r="AG288" s="46">
        <v>9</v>
      </c>
      <c r="AH288" s="42">
        <f>IFERROR(Tabla5[[#This Row],[VENTAS MABE]]/Tabla5[[#This Row],[VENTAS INDURAMA]],0)</f>
        <v>2</v>
      </c>
      <c r="AI288" t="s">
        <v>1675</v>
      </c>
      <c r="AK288" s="42"/>
      <c r="AL288" t="s">
        <v>727</v>
      </c>
      <c r="AM288" s="55" t="s">
        <v>1035</v>
      </c>
      <c r="AO288" s="55" t="s">
        <v>400</v>
      </c>
      <c r="AP288">
        <v>3</v>
      </c>
      <c r="AQ288" s="55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f>SUM(Tabla5[[#This Row],[VENTA MABE 1 SEMANA OCT]:[VENTAS OTROS 1 SEMANA OCT]])</f>
        <v>0</v>
      </c>
      <c r="AY288" s="46">
        <v>2.8104178564629745</v>
      </c>
      <c r="AZ288" s="55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f>SUM(Tabla5[[#This Row],[VENTA MABE 2 SEMANA OCT]:[VENTAS OTROS 2 SEMANA OCT]])</f>
        <v>0</v>
      </c>
      <c r="BH288" t="s">
        <v>798</v>
      </c>
      <c r="BI288" s="55" t="s">
        <v>346</v>
      </c>
      <c r="BJ288">
        <v>19.999999999999996</v>
      </c>
      <c r="BK288" s="55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f>SUM(Tabla5[[#This Row],[VENTA MABE 3 SEMANA OCT]:[VENTAS OTROS 3 SEMANA OCT]])</f>
        <v>1</v>
      </c>
      <c r="BS288" s="42">
        <v>0.05</v>
      </c>
      <c r="BT288" s="55">
        <v>2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f>SUM(Tabla5[[#This Row],[VENTA MABE 4 SEMANA OCT]:[VENTAS OTROS 4 SEMANA OCT]])</f>
        <v>3</v>
      </c>
      <c r="CI2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288" t="s">
        <v>1703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SUM(Tabla5[[#This Row],[VENTA MABE 1 SEMANA NOV]:[VENTAS OTROS 1 SEMANA NOV]])</f>
        <v>1</v>
      </c>
      <c r="CS288">
        <f>IFERROR(VLOOKUP(Tabla5[[#This Row],[CLAVE]],[2]VENTAS!$F$2:$L$1501,2,0),0)</f>
        <v>1</v>
      </c>
      <c r="CT288">
        <f>IFERROR(VLOOKUP(Tabla5[[#This Row],[CLAVE]],[2]VENTAS!$F$2:$L$1501,3,0),0)</f>
        <v>0</v>
      </c>
      <c r="CU288">
        <f>IFERROR(VLOOKUP(Tabla5[[#This Row],[CLAVE]],[2]VENTAS!$F$2:$L$1501,4,0),0)</f>
        <v>0</v>
      </c>
      <c r="CV288">
        <f>IFERROR(VLOOKUP(Tabla5[[#This Row],[CLAVE]],[2]VENTAS!$F$2:$L$1501,5,0),0)</f>
        <v>0</v>
      </c>
      <c r="CW288">
        <f>IFERROR(VLOOKUP(Tabla5[[#This Row],[CLAVE]],[2]VENTAS!$F$2:$L$1501,6,0),0)</f>
        <v>0</v>
      </c>
      <c r="CX288">
        <f>IFERROR(VLOOKUP(Tabla5[[#This Row],[CLAVE]],[2]VENTAS!$F$2:$L$1501,7,0),0)</f>
        <v>0</v>
      </c>
      <c r="CY288">
        <f>IFERROR(VLOOKUP(Tabla5[[#This Row],[CLAVE]],[2]VENTAS!$F$2:$R$1501,13,0),0)</f>
        <v>0</v>
      </c>
      <c r="CZ288">
        <f>SUM(Tabla5[[#This Row],[VENTA MABE 2 SEMANA NOV]:[VENTAS OTROS 2 SEMANA NOV]])</f>
        <v>1</v>
      </c>
      <c r="DA288" s="46">
        <v>3</v>
      </c>
    </row>
    <row r="289" spans="1:105" hidden="1" x14ac:dyDescent="0.3">
      <c r="A289" t="str">
        <f>CONCATENATE(Tabla5[[#This Row],[TIENDA HMPV]],Tabla5[[#This Row],[LINEA]])</f>
        <v>518 - PLAYASREFRIGERACIÓN</v>
      </c>
      <c r="B289" t="s">
        <v>345</v>
      </c>
      <c r="C289" s="55" t="s">
        <v>346</v>
      </c>
      <c r="D289" s="55" t="s">
        <v>30</v>
      </c>
      <c r="E289" s="55" t="s">
        <v>349</v>
      </c>
      <c r="F289" s="55" t="s">
        <v>1724</v>
      </c>
      <c r="G289" t="s">
        <v>29</v>
      </c>
      <c r="H289" s="42">
        <f>IFERROR(Tabla5[[#This Row],[VENTAS MABE]]/Tabla5[[#This Row],[CUOTA]],0)</f>
        <v>0.25</v>
      </c>
      <c r="I289">
        <v>4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V289" s="42">
        <v>1</v>
      </c>
      <c r="W289" s="42">
        <f>IFERROR(Tabla5[[#This Row],[TOTAL VENTA 38 SEMANA]]/Tabla5[[#This Row],[VENTA ACUM 38]],0)</f>
        <v>1</v>
      </c>
      <c r="X289" s="42" t="e">
        <f>VLOOKUP(Tabla5[[#This Row],[CLAVE]],[1]!QMI_5_SEMANA_SEP_22[[CLAVE]:[SHARE CADENA S2]],21,0)</f>
        <v>#REF!</v>
      </c>
      <c r="Y289" s="55" t="s">
        <v>757</v>
      </c>
      <c r="Z289" s="46">
        <f>+Tabla5[[#This Row],[VENTA ACUM 38]]+Tabla5[[#This Row],[venta total 39 acum]]</f>
        <v>2</v>
      </c>
      <c r="AA289" s="46">
        <v>1</v>
      </c>
      <c r="AB289" s="46">
        <v>1</v>
      </c>
      <c r="AC289" s="46">
        <v>1</v>
      </c>
      <c r="AD289" s="46">
        <v>1</v>
      </c>
      <c r="AE289" s="46">
        <v>1</v>
      </c>
      <c r="AF289" s="46">
        <v>1</v>
      </c>
      <c r="AG289" s="46">
        <v>2</v>
      </c>
      <c r="AH289" s="42">
        <f>IFERROR(Tabla5[[#This Row],[VENTAS MABE]]/Tabla5[[#This Row],[VENTAS INDURAMA]],0)</f>
        <v>0</v>
      </c>
      <c r="AI289" t="s">
        <v>1675</v>
      </c>
      <c r="AK289" s="42"/>
      <c r="AL289" t="s">
        <v>727</v>
      </c>
      <c r="AM289" s="55" t="s">
        <v>1035</v>
      </c>
      <c r="AO289" s="55" t="s">
        <v>400</v>
      </c>
      <c r="AP289">
        <v>1</v>
      </c>
      <c r="AQ289" s="55">
        <v>4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f>SUM(Tabla5[[#This Row],[VENTA MABE 1 SEMANA OCT]:[VENTAS OTROS 1 SEMANA OCT]])</f>
        <v>4</v>
      </c>
      <c r="AY289" s="46">
        <v>2</v>
      </c>
      <c r="AZ289" s="55">
        <v>5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f>SUM(Tabla5[[#This Row],[VENTA MABE 2 SEMANA OCT]:[VENTAS OTROS 2 SEMANA OCT]])</f>
        <v>6</v>
      </c>
      <c r="BH289" t="s">
        <v>798</v>
      </c>
      <c r="BI289" s="55" t="s">
        <v>346</v>
      </c>
      <c r="BJ289">
        <v>19.999999999999996</v>
      </c>
      <c r="BK289" s="55">
        <v>5</v>
      </c>
      <c r="BL289">
        <v>2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f>SUM(Tabla5[[#This Row],[VENTA MABE 3 SEMANA OCT]:[VENTAS OTROS 3 SEMANA OCT]])</f>
        <v>7</v>
      </c>
      <c r="BS289" s="42">
        <v>0.28000000000000003</v>
      </c>
      <c r="BT289" s="55">
        <v>5</v>
      </c>
      <c r="BU289">
        <v>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f>SUM(Tabla5[[#This Row],[VENTA MABE 4 SEMANA OCT]:[VENTAS OTROS 4 SEMANA OCT]])</f>
        <v>8</v>
      </c>
      <c r="CI2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0.76</v>
      </c>
      <c r="CJ289" t="s">
        <v>1703</v>
      </c>
      <c r="CK289">
        <v>2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SUM(Tabla5[[#This Row],[VENTA MABE 1 SEMANA NOV]:[VENTAS OTROS 1 SEMANA NOV]])</f>
        <v>2</v>
      </c>
      <c r="CS289">
        <f>IFERROR(VLOOKUP(Tabla5[[#This Row],[CLAVE]],[2]VENTAS!$F$2:$L$1501,2,0),0)</f>
        <v>5</v>
      </c>
      <c r="CT289">
        <f>IFERROR(VLOOKUP(Tabla5[[#This Row],[CLAVE]],[2]VENTAS!$F$2:$L$1501,3,0),0)</f>
        <v>3</v>
      </c>
      <c r="CU289">
        <f>IFERROR(VLOOKUP(Tabla5[[#This Row],[CLAVE]],[2]VENTAS!$F$2:$L$1501,4,0),0)</f>
        <v>0</v>
      </c>
      <c r="CV289">
        <f>IFERROR(VLOOKUP(Tabla5[[#This Row],[CLAVE]],[2]VENTAS!$F$2:$L$1501,5,0),0)</f>
        <v>0</v>
      </c>
      <c r="CW289">
        <f>IFERROR(VLOOKUP(Tabla5[[#This Row],[CLAVE]],[2]VENTAS!$F$2:$L$1501,6,0),0)</f>
        <v>0</v>
      </c>
      <c r="CX289">
        <f>IFERROR(VLOOKUP(Tabla5[[#This Row],[CLAVE]],[2]VENTAS!$F$2:$L$1501,7,0),0)</f>
        <v>0</v>
      </c>
      <c r="CY289">
        <f>IFERROR(VLOOKUP(Tabla5[[#This Row],[CLAVE]],[2]VENTAS!$F$2:$R$1501,13,0),0)</f>
        <v>0</v>
      </c>
      <c r="CZ289">
        <f>SUM(Tabla5[[#This Row],[VENTA MABE 2 SEMANA NOV]:[VENTAS OTROS 2 SEMANA NOV]])</f>
        <v>8</v>
      </c>
      <c r="DA289" s="46">
        <v>9</v>
      </c>
    </row>
    <row r="290" spans="1:105" hidden="1" x14ac:dyDescent="0.3">
      <c r="A290" t="str">
        <f>CONCATENATE(Tabla5[[#This Row],[TIENDA HMPV]],Tabla5[[#This Row],[LINEA]])</f>
        <v>964 - ALM ESPAÑA LA TRONCAL CENTROAIRES</v>
      </c>
      <c r="C290" s="55" t="s">
        <v>654</v>
      </c>
      <c r="D290" s="55" t="s">
        <v>49</v>
      </c>
      <c r="E290" s="55" t="s">
        <v>1591</v>
      </c>
      <c r="F290" s="55" t="s">
        <v>1724</v>
      </c>
      <c r="G290" t="s">
        <v>25</v>
      </c>
      <c r="H290" s="42">
        <f>IFERROR(Tabla5[[#This Row],[VENTAS MABE]]/Tabla5[[#This Row],[CUOTA]],0)</f>
        <v>0</v>
      </c>
      <c r="I290">
        <v>2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V290" s="42">
        <v>0</v>
      </c>
      <c r="W290" s="42">
        <f>IFERROR(Tabla5[[#This Row],[TOTAL VENTA 38 SEMANA]]/Tabla5[[#This Row],[VENTA ACUM 38]],0)</f>
        <v>0</v>
      </c>
      <c r="X290" s="42" t="e">
        <f>VLOOKUP(Tabla5[[#This Row],[CLAVE]],[1]!QMI_5_SEMANA_SEP_22[[CLAVE]:[SHARE CADENA S2]],21,0)</f>
        <v>#REF!</v>
      </c>
      <c r="Y290" s="55" t="s">
        <v>757</v>
      </c>
      <c r="Z290" s="46">
        <f>+Tabla5[[#This Row],[VENTA ACUM 38]]+Tabla5[[#This Row],[venta total 39 acum]]</f>
        <v>3</v>
      </c>
      <c r="AA290" s="46">
        <v>0</v>
      </c>
      <c r="AB290" s="46">
        <v>0</v>
      </c>
      <c r="AC290" s="46">
        <v>3</v>
      </c>
      <c r="AD290" s="46">
        <v>0</v>
      </c>
      <c r="AE290" s="46">
        <v>0</v>
      </c>
      <c r="AF290" s="46">
        <v>0</v>
      </c>
      <c r="AG290" s="46">
        <v>0</v>
      </c>
      <c r="AH290" s="42">
        <f>IFERROR(Tabla5[[#This Row],[VENTAS MABE]]/Tabla5[[#This Row],[VENTAS INDURAMA]],0)</f>
        <v>0</v>
      </c>
      <c r="AI290" t="s">
        <v>1676</v>
      </c>
      <c r="AK290" s="42"/>
      <c r="AL290" t="s">
        <v>727</v>
      </c>
      <c r="AM290" s="55" t="s">
        <v>49</v>
      </c>
      <c r="AO290" s="55" t="s">
        <v>400</v>
      </c>
      <c r="AP290" t="e">
        <v>#N/A</v>
      </c>
      <c r="AQ290" s="55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f>SUM(Tabla5[[#This Row],[VENTA MABE 1 SEMANA OCT]:[VENTAS OTROS 1 SEMANA OCT]])</f>
        <v>0</v>
      </c>
      <c r="AY290" s="46">
        <v>4.117647058823529</v>
      </c>
      <c r="AZ290" s="55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f>SUM(Tabla5[[#This Row],[VENTA MABE 2 SEMANA OCT]:[VENTAS OTROS 2 SEMANA OCT]])</f>
        <v>1</v>
      </c>
      <c r="BH290" t="s">
        <v>796</v>
      </c>
      <c r="BI290" s="55" t="s">
        <v>654</v>
      </c>
      <c r="BJ290">
        <v>0.50000000000000022</v>
      </c>
      <c r="BK290" s="55" t="s">
        <v>1679</v>
      </c>
      <c r="BL290" t="s">
        <v>1679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f>SUM(Tabla5[[#This Row],[VENTA MABE 3 SEMANA OCT]:[VENTAS OTROS 3 SEMANA OCT]])</f>
        <v>0</v>
      </c>
      <c r="BS290" s="42">
        <v>0.35</v>
      </c>
      <c r="BT290" s="55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f>SUM(Tabla5[[#This Row],[VENTA MABE 4 SEMANA OCT]:[VENTAS OTROS 4 SEMANA OCT]])</f>
        <v>0</v>
      </c>
      <c r="CI2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90" s="66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SUM(Tabla5[[#This Row],[VENTA MABE 1 SEMANA NOV]:[VENTAS OTROS 1 SEMANA NOV]])</f>
        <v>0</v>
      </c>
      <c r="CS290">
        <f>IFERROR(VLOOKUP(Tabla5[[#This Row],[CLAVE]],[2]VENTAS!$F$2:$L$1501,2,0),0)</f>
        <v>0</v>
      </c>
      <c r="CT290">
        <f>IFERROR(VLOOKUP(Tabla5[[#This Row],[CLAVE]],[2]VENTAS!$F$2:$L$1501,3,0),0)</f>
        <v>0</v>
      </c>
      <c r="CU290">
        <f>IFERROR(VLOOKUP(Tabla5[[#This Row],[CLAVE]],[2]VENTAS!$F$2:$L$1501,4,0),0)</f>
        <v>0</v>
      </c>
      <c r="CV290">
        <f>IFERROR(VLOOKUP(Tabla5[[#This Row],[CLAVE]],[2]VENTAS!$F$2:$L$1501,5,0),0)</f>
        <v>0</v>
      </c>
      <c r="CW290">
        <f>IFERROR(VLOOKUP(Tabla5[[#This Row],[CLAVE]],[2]VENTAS!$F$2:$L$1501,6,0),0)</f>
        <v>0</v>
      </c>
      <c r="CX290">
        <f>IFERROR(VLOOKUP(Tabla5[[#This Row],[CLAVE]],[2]VENTAS!$F$2:$L$1501,7,0),0)</f>
        <v>0</v>
      </c>
      <c r="CY290">
        <f>IFERROR(VLOOKUP(Tabla5[[#This Row],[CLAVE]],[2]VENTAS!$F$2:$R$1501,13,0),0)</f>
        <v>0</v>
      </c>
      <c r="CZ290">
        <f>SUM(Tabla5[[#This Row],[VENTA MABE 2 SEMANA NOV]:[VENTAS OTROS 2 SEMANA NOV]])</f>
        <v>0</v>
      </c>
      <c r="DA290" s="46">
        <v>4.117647058823529</v>
      </c>
    </row>
    <row r="291" spans="1:105" hidden="1" x14ac:dyDescent="0.3">
      <c r="A291" t="str">
        <f>CONCATENATE(Tabla5[[#This Row],[TIENDA HMPV]],Tabla5[[#This Row],[LINEA]])</f>
        <v>964 - ALM ESPAÑA LA TRONCAL CENTROCOCINAS</v>
      </c>
      <c r="C291" s="55" t="s">
        <v>654</v>
      </c>
      <c r="D291" s="55" t="s">
        <v>49</v>
      </c>
      <c r="E291" s="55" t="s">
        <v>1591</v>
      </c>
      <c r="F291" s="55" t="s">
        <v>1724</v>
      </c>
      <c r="G291" t="s">
        <v>26</v>
      </c>
      <c r="H291" s="42">
        <f>IFERROR(Tabla5[[#This Row],[VENTAS MABE]]/Tabla5[[#This Row],[CUOTA]],0)</f>
        <v>0</v>
      </c>
      <c r="I291">
        <v>3</v>
      </c>
      <c r="J291">
        <v>0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V291" s="42">
        <v>0</v>
      </c>
      <c r="W291" s="42">
        <f>IFERROR(Tabla5[[#This Row],[TOTAL VENTA 38 SEMANA]]/Tabla5[[#This Row],[VENTA ACUM 38]],0)</f>
        <v>0</v>
      </c>
      <c r="X291" s="42" t="e">
        <f>VLOOKUP(Tabla5[[#This Row],[CLAVE]],[1]!QMI_5_SEMANA_SEP_22[[CLAVE]:[SHARE CADENA S2]],21,0)</f>
        <v>#REF!</v>
      </c>
      <c r="Y291" s="55" t="s">
        <v>757</v>
      </c>
      <c r="Z291" s="46">
        <f>+Tabla5[[#This Row],[VENTA ACUM 38]]+Tabla5[[#This Row],[venta total 39 acum]]</f>
        <v>5</v>
      </c>
      <c r="AA291" s="46">
        <v>0</v>
      </c>
      <c r="AB291" s="46">
        <v>0</v>
      </c>
      <c r="AC291" s="46">
        <v>5</v>
      </c>
      <c r="AD291" s="46">
        <v>0</v>
      </c>
      <c r="AE291" s="46">
        <v>0</v>
      </c>
      <c r="AF291" s="46">
        <v>0</v>
      </c>
      <c r="AG291" s="46">
        <v>0</v>
      </c>
      <c r="AH291" s="42">
        <f>IFERROR(Tabla5[[#This Row],[VENTAS MABE]]/Tabla5[[#This Row],[VENTAS INDURAMA]],0)</f>
        <v>0</v>
      </c>
      <c r="AI291" t="s">
        <v>1676</v>
      </c>
      <c r="AK291" s="42"/>
      <c r="AL291" t="s">
        <v>727</v>
      </c>
      <c r="AM291" s="55" t="s">
        <v>49</v>
      </c>
      <c r="AO291" s="55" t="s">
        <v>400</v>
      </c>
      <c r="AP291" t="e">
        <v>#N/A</v>
      </c>
      <c r="AQ291" s="55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f>SUM(Tabla5[[#This Row],[VENTA MABE 1 SEMANA OCT]:[VENTAS OTROS 1 SEMANA OCT]])</f>
        <v>0</v>
      </c>
      <c r="AY291" s="46">
        <v>3.7124225392707881</v>
      </c>
      <c r="AZ291" s="55">
        <v>0</v>
      </c>
      <c r="BA291">
        <v>2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f>SUM(Tabla5[[#This Row],[VENTA MABE 2 SEMANA OCT]:[VENTAS OTROS 2 SEMANA OCT]])</f>
        <v>4</v>
      </c>
      <c r="BH291" t="s">
        <v>796</v>
      </c>
      <c r="BI291" s="55" t="s">
        <v>654</v>
      </c>
      <c r="BJ291">
        <v>0.50000000000000022</v>
      </c>
      <c r="BK291" s="55" t="s">
        <v>1679</v>
      </c>
      <c r="BL291" t="s">
        <v>1679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f>SUM(Tabla5[[#This Row],[VENTA MABE 3 SEMANA OCT]:[VENTAS OTROS 3 SEMANA OCT]])</f>
        <v>0</v>
      </c>
      <c r="BS291" s="42">
        <v>0.5</v>
      </c>
      <c r="BT291" s="55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f>SUM(Tabla5[[#This Row],[VENTA MABE 4 SEMANA OCT]:[VENTAS OTROS 4 SEMANA OCT]])</f>
        <v>0</v>
      </c>
      <c r="CI2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91" s="66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SUM(Tabla5[[#This Row],[VENTA MABE 1 SEMANA NOV]:[VENTAS OTROS 1 SEMANA NOV]])</f>
        <v>0</v>
      </c>
      <c r="CS291">
        <f>IFERROR(VLOOKUP(Tabla5[[#This Row],[CLAVE]],[2]VENTAS!$F$2:$L$1501,2,0),0)</f>
        <v>0</v>
      </c>
      <c r="CT291">
        <f>IFERROR(VLOOKUP(Tabla5[[#This Row],[CLAVE]],[2]VENTAS!$F$2:$L$1501,3,0),0)</f>
        <v>0</v>
      </c>
      <c r="CU291">
        <f>IFERROR(VLOOKUP(Tabla5[[#This Row],[CLAVE]],[2]VENTAS!$F$2:$L$1501,4,0),0)</f>
        <v>0</v>
      </c>
      <c r="CV291">
        <f>IFERROR(VLOOKUP(Tabla5[[#This Row],[CLAVE]],[2]VENTAS!$F$2:$L$1501,5,0),0)</f>
        <v>0</v>
      </c>
      <c r="CW291">
        <f>IFERROR(VLOOKUP(Tabla5[[#This Row],[CLAVE]],[2]VENTAS!$F$2:$L$1501,6,0),0)</f>
        <v>0</v>
      </c>
      <c r="CX291">
        <f>IFERROR(VLOOKUP(Tabla5[[#This Row],[CLAVE]],[2]VENTAS!$F$2:$L$1501,7,0),0)</f>
        <v>0</v>
      </c>
      <c r="CY291">
        <f>IFERROR(VLOOKUP(Tabla5[[#This Row],[CLAVE]],[2]VENTAS!$F$2:$R$1501,13,0),0)</f>
        <v>0</v>
      </c>
      <c r="CZ291">
        <f>SUM(Tabla5[[#This Row],[VENTA MABE 2 SEMANA NOV]:[VENTAS OTROS 2 SEMANA NOV]])</f>
        <v>0</v>
      </c>
      <c r="DA291" s="46">
        <v>6.0481673522905961</v>
      </c>
    </row>
    <row r="292" spans="1:105" hidden="1" x14ac:dyDescent="0.3">
      <c r="A292" t="str">
        <f>CONCATENATE(Tabla5[[#This Row],[TIENDA HMPV]],Tabla5[[#This Row],[LINEA]])</f>
        <v>964 - ALM ESPAÑA LA TRONCAL CENTROGLOBALES</v>
      </c>
      <c r="C292" s="55" t="s">
        <v>654</v>
      </c>
      <c r="D292" s="55" t="s">
        <v>49</v>
      </c>
      <c r="E292" s="55" t="s">
        <v>1591</v>
      </c>
      <c r="F292" s="55" t="s">
        <v>1724</v>
      </c>
      <c r="G292" t="s">
        <v>27</v>
      </c>
      <c r="H292" s="42">
        <f>IFERROR(Tabla5[[#This Row],[VENTAS MABE]]/Tabla5[[#This Row],[CUOTA]],0)</f>
        <v>0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V292" s="42">
        <v>0</v>
      </c>
      <c r="W292" s="42">
        <f>IFERROR(Tabla5[[#This Row],[TOTAL VENTA 38 SEMANA]]/Tabla5[[#This Row],[VENTA ACUM 38]],0)</f>
        <v>0</v>
      </c>
      <c r="X292" s="42" t="e">
        <f>VLOOKUP(Tabla5[[#This Row],[CLAVE]],[1]!QMI_5_SEMANA_SEP_22[[CLAVE]:[SHARE CADENA S2]],21,0)</f>
        <v>#REF!</v>
      </c>
      <c r="Y292" s="55" t="s">
        <v>757</v>
      </c>
      <c r="Z292" s="46">
        <f>+Tabla5[[#This Row],[VENTA ACUM 38]]+Tabla5[[#This Row],[venta total 39 acum]]</f>
        <v>0</v>
      </c>
      <c r="AA292" s="46">
        <v>0</v>
      </c>
      <c r="AB292" s="46">
        <v>0</v>
      </c>
      <c r="AC292" s="46">
        <v>0</v>
      </c>
      <c r="AD292" s="46">
        <v>0</v>
      </c>
      <c r="AE292" s="46">
        <v>0</v>
      </c>
      <c r="AF292" s="46">
        <v>0</v>
      </c>
      <c r="AG292" s="46">
        <v>0</v>
      </c>
      <c r="AH292" s="42">
        <f>IFERROR(Tabla5[[#This Row],[VENTAS MABE]]/Tabla5[[#This Row],[VENTAS INDURAMA]],0)</f>
        <v>0</v>
      </c>
      <c r="AI292" t="s">
        <v>1676</v>
      </c>
      <c r="AK292" s="42"/>
      <c r="AL292" t="s">
        <v>727</v>
      </c>
      <c r="AM292" s="55" t="s">
        <v>49</v>
      </c>
      <c r="AO292" s="55" t="s">
        <v>400</v>
      </c>
      <c r="AP292" t="e">
        <v>#N/A</v>
      </c>
      <c r="AQ292" s="55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f>SUM(Tabla5[[#This Row],[VENTA MABE 1 SEMANA OCT]:[VENTAS OTROS 1 SEMANA OCT]])</f>
        <v>0</v>
      </c>
      <c r="AY292" s="46">
        <v>1</v>
      </c>
      <c r="AZ292" s="55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f>SUM(Tabla5[[#This Row],[VENTA MABE 2 SEMANA OCT]:[VENTAS OTROS 2 SEMANA OCT]])</f>
        <v>0</v>
      </c>
      <c r="BH292" t="s">
        <v>796</v>
      </c>
      <c r="BI292" s="55" t="s">
        <v>654</v>
      </c>
      <c r="BJ292">
        <v>0.50000000000000022</v>
      </c>
      <c r="BK292" s="55" t="s">
        <v>1679</v>
      </c>
      <c r="BL292" t="s">
        <v>1679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f>SUM(Tabla5[[#This Row],[VENTA MABE 3 SEMANA OCT]:[VENTAS OTROS 3 SEMANA OCT]])</f>
        <v>0</v>
      </c>
      <c r="BS292" s="42">
        <v>0</v>
      </c>
      <c r="BT292" s="55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f>SUM(Tabla5[[#This Row],[VENTA MABE 4 SEMANA OCT]:[VENTAS OTROS 4 SEMANA OCT]])</f>
        <v>0</v>
      </c>
      <c r="CI2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92" s="66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SUM(Tabla5[[#This Row],[VENTA MABE 1 SEMANA NOV]:[VENTAS OTROS 1 SEMANA NOV]])</f>
        <v>0</v>
      </c>
      <c r="CS292">
        <f>IFERROR(VLOOKUP(Tabla5[[#This Row],[CLAVE]],[2]VENTAS!$F$2:$L$1501,2,0),0)</f>
        <v>0</v>
      </c>
      <c r="CT292">
        <f>IFERROR(VLOOKUP(Tabla5[[#This Row],[CLAVE]],[2]VENTAS!$F$2:$L$1501,3,0),0)</f>
        <v>0</v>
      </c>
      <c r="CU292">
        <f>IFERROR(VLOOKUP(Tabla5[[#This Row],[CLAVE]],[2]VENTAS!$F$2:$L$1501,4,0),0)</f>
        <v>0</v>
      </c>
      <c r="CV292">
        <f>IFERROR(VLOOKUP(Tabla5[[#This Row],[CLAVE]],[2]VENTAS!$F$2:$L$1501,5,0),0)</f>
        <v>0</v>
      </c>
      <c r="CW292">
        <f>IFERROR(VLOOKUP(Tabla5[[#This Row],[CLAVE]],[2]VENTAS!$F$2:$L$1501,6,0),0)</f>
        <v>0</v>
      </c>
      <c r="CX292">
        <f>IFERROR(VLOOKUP(Tabla5[[#This Row],[CLAVE]],[2]VENTAS!$F$2:$L$1501,7,0),0)</f>
        <v>0</v>
      </c>
      <c r="CY292">
        <f>IFERROR(VLOOKUP(Tabla5[[#This Row],[CLAVE]],[2]VENTAS!$F$2:$R$1501,13,0),0)</f>
        <v>0</v>
      </c>
      <c r="CZ292">
        <f>SUM(Tabla5[[#This Row],[VENTA MABE 2 SEMANA NOV]:[VENTAS OTROS 2 SEMANA NOV]])</f>
        <v>0</v>
      </c>
      <c r="DA292" s="46">
        <v>1.2222096188747731</v>
      </c>
    </row>
    <row r="293" spans="1:105" hidden="1" x14ac:dyDescent="0.3">
      <c r="A293" t="str">
        <f>CONCATENATE(Tabla5[[#This Row],[TIENDA HMPV]],Tabla5[[#This Row],[LINEA]])</f>
        <v>964 - ALM ESPAÑA LA TRONCAL CENTROLAVADO</v>
      </c>
      <c r="C293" s="55" t="s">
        <v>654</v>
      </c>
      <c r="D293" s="55" t="s">
        <v>49</v>
      </c>
      <c r="E293" s="55" t="s">
        <v>1591</v>
      </c>
      <c r="F293" s="55" t="s">
        <v>1724</v>
      </c>
      <c r="G293" t="s">
        <v>28</v>
      </c>
      <c r="H293" s="42">
        <f>IFERROR(Tabla5[[#This Row],[VENTAS MABE]]/Tabla5[[#This Row],[CUOTA]],0)</f>
        <v>0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V293" s="42">
        <v>0</v>
      </c>
      <c r="W293" s="42">
        <f>IFERROR(Tabla5[[#This Row],[TOTAL VENTA 38 SEMANA]]/Tabla5[[#This Row],[VENTA ACUM 38]],0)</f>
        <v>0</v>
      </c>
      <c r="X293" s="42" t="e">
        <f>VLOOKUP(Tabla5[[#This Row],[CLAVE]],[1]!QMI_5_SEMANA_SEP_22[[CLAVE]:[SHARE CADENA S2]],21,0)</f>
        <v>#REF!</v>
      </c>
      <c r="Y293" s="55" t="s">
        <v>757</v>
      </c>
      <c r="Z293" s="46">
        <f>+Tabla5[[#This Row],[VENTA ACUM 38]]+Tabla5[[#This Row],[venta total 39 acum]]</f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2">
        <f>IFERROR(Tabla5[[#This Row],[VENTAS MABE]]/Tabla5[[#This Row],[VENTAS INDURAMA]],0)</f>
        <v>0</v>
      </c>
      <c r="AI293" t="s">
        <v>1676</v>
      </c>
      <c r="AK293" s="42"/>
      <c r="AL293" t="s">
        <v>727</v>
      </c>
      <c r="AM293" s="55" t="s">
        <v>49</v>
      </c>
      <c r="AO293" s="55" t="s">
        <v>400</v>
      </c>
      <c r="AP293" t="e">
        <v>#N/A</v>
      </c>
      <c r="AQ293" s="55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f>SUM(Tabla5[[#This Row],[VENTA MABE 1 SEMANA OCT]:[VENTAS OTROS 1 SEMANA OCT]])</f>
        <v>0</v>
      </c>
      <c r="AY293" s="46">
        <v>3.3629637077424399</v>
      </c>
      <c r="AZ293" s="55">
        <v>1</v>
      </c>
      <c r="BA293">
        <v>0</v>
      </c>
      <c r="BB293">
        <v>0</v>
      </c>
      <c r="BC293">
        <v>1</v>
      </c>
      <c r="BD293">
        <v>1</v>
      </c>
      <c r="BE293">
        <v>0</v>
      </c>
      <c r="BF293">
        <v>0</v>
      </c>
      <c r="BG293">
        <f>SUM(Tabla5[[#This Row],[VENTA MABE 2 SEMANA OCT]:[VENTAS OTROS 2 SEMANA OCT]])</f>
        <v>3</v>
      </c>
      <c r="BH293" t="s">
        <v>796</v>
      </c>
      <c r="BI293" s="55" t="s">
        <v>654</v>
      </c>
      <c r="BJ293">
        <v>0.50000000000000022</v>
      </c>
      <c r="BK293" s="55" t="s">
        <v>1679</v>
      </c>
      <c r="BL293" t="s">
        <v>1679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f>SUM(Tabla5[[#This Row],[VENTA MABE 3 SEMANA OCT]:[VENTAS OTROS 3 SEMANA OCT]])</f>
        <v>0</v>
      </c>
      <c r="BS293" s="42">
        <v>0.35</v>
      </c>
      <c r="BT293" s="55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f>SUM(Tabla5[[#This Row],[VENTA MABE 4 SEMANA OCT]:[VENTAS OTROS 4 SEMANA OCT]])</f>
        <v>0</v>
      </c>
      <c r="CI2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93" s="66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SUM(Tabla5[[#This Row],[VENTA MABE 1 SEMANA NOV]:[VENTAS OTROS 1 SEMANA NOV]])</f>
        <v>0</v>
      </c>
      <c r="CS293">
        <f>IFERROR(VLOOKUP(Tabla5[[#This Row],[CLAVE]],[2]VENTAS!$F$2:$L$1501,2,0),0)</f>
        <v>0</v>
      </c>
      <c r="CT293">
        <f>IFERROR(VLOOKUP(Tabla5[[#This Row],[CLAVE]],[2]VENTAS!$F$2:$L$1501,3,0),0)</f>
        <v>0</v>
      </c>
      <c r="CU293">
        <f>IFERROR(VLOOKUP(Tabla5[[#This Row],[CLAVE]],[2]VENTAS!$F$2:$L$1501,4,0),0)</f>
        <v>0</v>
      </c>
      <c r="CV293">
        <f>IFERROR(VLOOKUP(Tabla5[[#This Row],[CLAVE]],[2]VENTAS!$F$2:$L$1501,5,0),0)</f>
        <v>0</v>
      </c>
      <c r="CW293">
        <f>IFERROR(VLOOKUP(Tabla5[[#This Row],[CLAVE]],[2]VENTAS!$F$2:$L$1501,6,0),0)</f>
        <v>0</v>
      </c>
      <c r="CX293">
        <f>IFERROR(VLOOKUP(Tabla5[[#This Row],[CLAVE]],[2]VENTAS!$F$2:$L$1501,7,0),0)</f>
        <v>0</v>
      </c>
      <c r="CY293">
        <f>IFERROR(VLOOKUP(Tabla5[[#This Row],[CLAVE]],[2]VENTAS!$F$2:$R$1501,13,0),0)</f>
        <v>0</v>
      </c>
      <c r="CZ293">
        <f>SUM(Tabla5[[#This Row],[VENTA MABE 2 SEMANA NOV]:[VENTAS OTROS 2 SEMANA NOV]])</f>
        <v>0</v>
      </c>
      <c r="DA293" s="46">
        <v>3.7366263419360441</v>
      </c>
    </row>
    <row r="294" spans="1:105" hidden="1" x14ac:dyDescent="0.3">
      <c r="A294" t="str">
        <f>CONCATENATE(Tabla5[[#This Row],[TIENDA HMPV]],Tabla5[[#This Row],[LINEA]])</f>
        <v>964 - ALM ESPAÑA LA TRONCAL CENTROREFRIGERACIÓN</v>
      </c>
      <c r="C294" s="55" t="s">
        <v>654</v>
      </c>
      <c r="D294" s="55" t="s">
        <v>49</v>
      </c>
      <c r="E294" s="55" t="s">
        <v>1591</v>
      </c>
      <c r="F294" s="55" t="s">
        <v>1724</v>
      </c>
      <c r="G294" t="s">
        <v>29</v>
      </c>
      <c r="H294" s="42">
        <f>IFERROR(Tabla5[[#This Row],[VENTAS MABE]]/Tabla5[[#This Row],[CUOTA]],0)</f>
        <v>0</v>
      </c>
      <c r="I294">
        <v>2</v>
      </c>
      <c r="J294">
        <v>0</v>
      </c>
      <c r="K294">
        <v>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V294" s="42">
        <v>0</v>
      </c>
      <c r="W294" s="42">
        <f>IFERROR(Tabla5[[#This Row],[TOTAL VENTA 38 SEMANA]]/Tabla5[[#This Row],[VENTA ACUM 38]],0)</f>
        <v>0</v>
      </c>
      <c r="X294" s="42" t="e">
        <f>VLOOKUP(Tabla5[[#This Row],[CLAVE]],[1]!QMI_5_SEMANA_SEP_22[[CLAVE]:[SHARE CADENA S2]],21,0)</f>
        <v>#REF!</v>
      </c>
      <c r="Y294" s="55" t="s">
        <v>757</v>
      </c>
      <c r="Z294" s="46">
        <f>+Tabla5[[#This Row],[VENTA ACUM 38]]+Tabla5[[#This Row],[venta total 39 acum]]</f>
        <v>3</v>
      </c>
      <c r="AA294" s="46">
        <v>0</v>
      </c>
      <c r="AB294" s="46">
        <v>0</v>
      </c>
      <c r="AC294" s="46">
        <v>3</v>
      </c>
      <c r="AD294" s="46">
        <v>0</v>
      </c>
      <c r="AE294" s="46">
        <v>0</v>
      </c>
      <c r="AF294" s="46">
        <v>0</v>
      </c>
      <c r="AG294" s="46">
        <v>0</v>
      </c>
      <c r="AH294" s="42">
        <f>IFERROR(Tabla5[[#This Row],[VENTAS MABE]]/Tabla5[[#This Row],[VENTAS INDURAMA]],0)</f>
        <v>0</v>
      </c>
      <c r="AI294" t="s">
        <v>1676</v>
      </c>
      <c r="AK294" s="42"/>
      <c r="AL294" t="s">
        <v>727</v>
      </c>
      <c r="AM294" s="55" t="s">
        <v>49</v>
      </c>
      <c r="AO294" s="55" t="s">
        <v>400</v>
      </c>
      <c r="AP294" t="e">
        <v>#N/A</v>
      </c>
      <c r="AQ294" s="55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f>SUM(Tabla5[[#This Row],[VENTA MABE 1 SEMANA OCT]:[VENTAS OTROS 1 SEMANA OCT]])</f>
        <v>0</v>
      </c>
      <c r="AY294" s="46">
        <v>2</v>
      </c>
      <c r="AZ294" s="55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f>SUM(Tabla5[[#This Row],[VENTA MABE 2 SEMANA OCT]:[VENTAS OTROS 2 SEMANA OCT]])</f>
        <v>0</v>
      </c>
      <c r="BH294" t="s">
        <v>796</v>
      </c>
      <c r="BI294" s="55" t="s">
        <v>654</v>
      </c>
      <c r="BJ294">
        <v>0.50000000000000022</v>
      </c>
      <c r="BK294" s="55" t="s">
        <v>1679</v>
      </c>
      <c r="BL294" t="s">
        <v>1679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f>SUM(Tabla5[[#This Row],[VENTA MABE 3 SEMANA OCT]:[VENTAS OTROS 3 SEMANA OCT]])</f>
        <v>0</v>
      </c>
      <c r="BS294" s="42">
        <v>0.5</v>
      </c>
      <c r="BT294" s="55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f>SUM(Tabla5[[#This Row],[VENTA MABE 4 SEMANA OCT]:[VENTAS OTROS 4 SEMANA OCT]])</f>
        <v>0</v>
      </c>
      <c r="CI2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94" s="66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SUM(Tabla5[[#This Row],[VENTA MABE 1 SEMANA NOV]:[VENTAS OTROS 1 SEMANA NOV]])</f>
        <v>0</v>
      </c>
      <c r="CS294">
        <f>IFERROR(VLOOKUP(Tabla5[[#This Row],[CLAVE]],[2]VENTAS!$F$2:$L$1501,2,0),0)</f>
        <v>0</v>
      </c>
      <c r="CT294">
        <f>IFERROR(VLOOKUP(Tabla5[[#This Row],[CLAVE]],[2]VENTAS!$F$2:$L$1501,3,0),0)</f>
        <v>0</v>
      </c>
      <c r="CU294">
        <f>IFERROR(VLOOKUP(Tabla5[[#This Row],[CLAVE]],[2]VENTAS!$F$2:$L$1501,4,0),0)</f>
        <v>0</v>
      </c>
      <c r="CV294">
        <f>IFERROR(VLOOKUP(Tabla5[[#This Row],[CLAVE]],[2]VENTAS!$F$2:$L$1501,5,0),0)</f>
        <v>0</v>
      </c>
      <c r="CW294">
        <f>IFERROR(VLOOKUP(Tabla5[[#This Row],[CLAVE]],[2]VENTAS!$F$2:$L$1501,6,0),0)</f>
        <v>0</v>
      </c>
      <c r="CX294">
        <f>IFERROR(VLOOKUP(Tabla5[[#This Row],[CLAVE]],[2]VENTAS!$F$2:$L$1501,7,0),0)</f>
        <v>0</v>
      </c>
      <c r="CY294">
        <f>IFERROR(VLOOKUP(Tabla5[[#This Row],[CLAVE]],[2]VENTAS!$F$2:$R$1501,13,0),0)</f>
        <v>0</v>
      </c>
      <c r="CZ294">
        <f>SUM(Tabla5[[#This Row],[VENTA MABE 2 SEMANA NOV]:[VENTAS OTROS 2 SEMANA NOV]])</f>
        <v>0</v>
      </c>
      <c r="DA294" s="46">
        <v>1.7391559079795591</v>
      </c>
    </row>
    <row r="295" spans="1:105" hidden="1" x14ac:dyDescent="0.3">
      <c r="A295" t="str">
        <f>CONCATENATE(Tabla5[[#This Row],[TIENDA HMPV]],Tabla5[[#This Row],[LINEA]])</f>
        <v>405 - TIENDA RIOCENTRO SUR 1026AIRES</v>
      </c>
      <c r="C295" s="55" t="s">
        <v>654</v>
      </c>
      <c r="D295" s="55" t="s">
        <v>39</v>
      </c>
      <c r="E295" s="55" t="s">
        <v>1296</v>
      </c>
      <c r="F295" s="55" t="s">
        <v>1724</v>
      </c>
      <c r="G295" t="s">
        <v>25</v>
      </c>
      <c r="H295" s="42">
        <f>IFERROR(Tabla5[[#This Row],[VENTAS MABE]]/Tabla5[[#This Row],[CUOTA]],0)</f>
        <v>0</v>
      </c>
      <c r="I295">
        <v>2</v>
      </c>
      <c r="J295">
        <v>0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V295" s="42">
        <v>0</v>
      </c>
      <c r="W295" s="42">
        <f>IFERROR(Tabla5[[#This Row],[TOTAL VENTA 38 SEMANA]]/Tabla5[[#This Row],[VENTA ACUM 38]],0)</f>
        <v>0</v>
      </c>
      <c r="X295" s="42" t="e">
        <f>VLOOKUP(Tabla5[[#This Row],[CLAVE]],[1]!QMI_5_SEMANA_SEP_22[[CLAVE]:[SHARE CADENA S2]],21,0)</f>
        <v>#REF!</v>
      </c>
      <c r="Y295" s="55" t="s">
        <v>734</v>
      </c>
      <c r="Z295" s="46">
        <f>+Tabla5[[#This Row],[VENTA ACUM 38]]+Tabla5[[#This Row],[venta total 39 acum]]</f>
        <v>2</v>
      </c>
      <c r="AA295" s="46">
        <v>0</v>
      </c>
      <c r="AB295" s="46">
        <v>0</v>
      </c>
      <c r="AC295" s="46">
        <v>2</v>
      </c>
      <c r="AD295" s="46">
        <v>0</v>
      </c>
      <c r="AE295" s="46">
        <v>0</v>
      </c>
      <c r="AF295" s="46">
        <v>0</v>
      </c>
      <c r="AG295" s="46">
        <v>0</v>
      </c>
      <c r="AH295" s="42">
        <f>IFERROR(Tabla5[[#This Row],[VENTAS MABE]]/Tabla5[[#This Row],[VENTAS INDURAMA]],0)</f>
        <v>0</v>
      </c>
      <c r="AI295" t="s">
        <v>1676</v>
      </c>
      <c r="AK295" s="42"/>
      <c r="AL295" t="s">
        <v>727</v>
      </c>
      <c r="AM295" s="55" t="s">
        <v>1295</v>
      </c>
      <c r="AO295" s="55" t="s">
        <v>400</v>
      </c>
      <c r="AP295" t="e">
        <v>#N/A</v>
      </c>
      <c r="AQ295" s="5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f>SUM(Tabla5[[#This Row],[VENTA MABE 1 SEMANA OCT]:[VENTAS OTROS 1 SEMANA OCT]])</f>
        <v>0</v>
      </c>
      <c r="AY295" s="46">
        <v>3.4685598377281952</v>
      </c>
      <c r="AZ295" s="5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f>SUM(Tabla5[[#This Row],[VENTA MABE 2 SEMANA OCT]:[VENTAS OTROS 2 SEMANA OCT]])</f>
        <v>0</v>
      </c>
      <c r="BH295" t="s">
        <v>1289</v>
      </c>
      <c r="BI295" s="55" t="s">
        <v>654</v>
      </c>
      <c r="BJ295">
        <v>4.4999999999999982</v>
      </c>
      <c r="BK295" s="55">
        <v>0</v>
      </c>
      <c r="BL295" t="s">
        <v>1679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f>SUM(Tabla5[[#This Row],[VENTA MABE 3 SEMANA OCT]:[VENTAS OTROS 3 SEMANA OCT]])</f>
        <v>0</v>
      </c>
      <c r="BS295" s="42">
        <v>0.15</v>
      </c>
      <c r="BT295" s="5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f>SUM(Tabla5[[#This Row],[VENTA MABE 4 SEMANA OCT]:[VENTAS OTROS 4 SEMANA OCT]])</f>
        <v>0</v>
      </c>
      <c r="CI2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95" t="s">
        <v>1703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SUM(Tabla5[[#This Row],[VENTA MABE 1 SEMANA NOV]:[VENTAS OTROS 1 SEMANA NOV]])</f>
        <v>0</v>
      </c>
      <c r="CS295">
        <f>IFERROR(VLOOKUP(Tabla5[[#This Row],[CLAVE]],[2]VENTAS!$F$2:$L$1501,2,0),0)</f>
        <v>0</v>
      </c>
      <c r="CT295">
        <f>IFERROR(VLOOKUP(Tabla5[[#This Row],[CLAVE]],[2]VENTAS!$F$2:$L$1501,3,0),0)</f>
        <v>0</v>
      </c>
      <c r="CU295">
        <f>IFERROR(VLOOKUP(Tabla5[[#This Row],[CLAVE]],[2]VENTAS!$F$2:$L$1501,4,0),0)</f>
        <v>0</v>
      </c>
      <c r="CV295">
        <f>IFERROR(VLOOKUP(Tabla5[[#This Row],[CLAVE]],[2]VENTAS!$F$2:$L$1501,5,0),0)</f>
        <v>0</v>
      </c>
      <c r="CW295">
        <f>IFERROR(VLOOKUP(Tabla5[[#This Row],[CLAVE]],[2]VENTAS!$F$2:$L$1501,6,0),0)</f>
        <v>0</v>
      </c>
      <c r="CX295">
        <f>IFERROR(VLOOKUP(Tabla5[[#This Row],[CLAVE]],[2]VENTAS!$F$2:$L$1501,7,0),0)</f>
        <v>0</v>
      </c>
      <c r="CY295">
        <f>IFERROR(VLOOKUP(Tabla5[[#This Row],[CLAVE]],[2]VENTAS!$F$2:$R$1501,13,0),0)</f>
        <v>0</v>
      </c>
      <c r="CZ295">
        <f>SUM(Tabla5[[#This Row],[VENTA MABE 2 SEMANA NOV]:[VENTAS OTROS 2 SEMANA NOV]])</f>
        <v>0</v>
      </c>
      <c r="DA295" s="46">
        <v>3.8539553752535505</v>
      </c>
    </row>
    <row r="296" spans="1:105" hidden="1" x14ac:dyDescent="0.3">
      <c r="A296" t="str">
        <f>CONCATENATE(Tabla5[[#This Row],[TIENDA HMPV]],Tabla5[[#This Row],[LINEA]])</f>
        <v>405 - TIENDA RIOCENTRO SUR 1026COCINAS</v>
      </c>
      <c r="C296" s="55" t="s">
        <v>654</v>
      </c>
      <c r="D296" s="55" t="s">
        <v>39</v>
      </c>
      <c r="E296" s="55" t="s">
        <v>1296</v>
      </c>
      <c r="F296" s="55" t="s">
        <v>1724</v>
      </c>
      <c r="G296" t="s">
        <v>26</v>
      </c>
      <c r="H296" s="42">
        <f>IFERROR(Tabla5[[#This Row],[VENTAS MABE]]/Tabla5[[#This Row],[CUOTA]],0)</f>
        <v>0.2</v>
      </c>
      <c r="I296">
        <v>10</v>
      </c>
      <c r="J296">
        <v>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V296" s="42">
        <v>1</v>
      </c>
      <c r="W296" s="42">
        <f>IFERROR(Tabla5[[#This Row],[TOTAL VENTA 38 SEMANA]]/Tabla5[[#This Row],[VENTA ACUM 38]],0)</f>
        <v>1</v>
      </c>
      <c r="X296" s="42" t="e">
        <f>VLOOKUP(Tabla5[[#This Row],[CLAVE]],[1]!QMI_5_SEMANA_SEP_22[[CLAVE]:[SHARE CADENA S2]],21,0)</f>
        <v>#REF!</v>
      </c>
      <c r="Y296" s="55" t="s">
        <v>734</v>
      </c>
      <c r="Z296" s="46">
        <f>+Tabla5[[#This Row],[VENTA ACUM 38]]+Tabla5[[#This Row],[venta total 39 acum]]</f>
        <v>5</v>
      </c>
      <c r="AA296" s="46">
        <v>0</v>
      </c>
      <c r="AB296" s="46">
        <v>2</v>
      </c>
      <c r="AC296" s="46">
        <v>2</v>
      </c>
      <c r="AD296" s="46">
        <v>3</v>
      </c>
      <c r="AE296" s="46">
        <v>3</v>
      </c>
      <c r="AF296" s="46">
        <v>3</v>
      </c>
      <c r="AG296" s="46">
        <v>5</v>
      </c>
      <c r="AH296" s="42">
        <f>IFERROR(Tabla5[[#This Row],[VENTAS MABE]]/Tabla5[[#This Row],[VENTAS INDURAMA]],0)</f>
        <v>0</v>
      </c>
      <c r="AI296" t="s">
        <v>1676</v>
      </c>
      <c r="AK296" s="42"/>
      <c r="AL296" t="s">
        <v>727</v>
      </c>
      <c r="AM296" s="55" t="s">
        <v>1295</v>
      </c>
      <c r="AO296" s="55" t="s">
        <v>400</v>
      </c>
      <c r="AP296" t="e">
        <v>#N/A</v>
      </c>
      <c r="AQ296" s="55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f>SUM(Tabla5[[#This Row],[VENTA MABE 1 SEMANA OCT]:[VENTAS OTROS 1 SEMANA OCT]])</f>
        <v>1</v>
      </c>
      <c r="AY296" s="46">
        <v>10.307439152032419</v>
      </c>
      <c r="AZ296" s="55">
        <v>0</v>
      </c>
      <c r="BA296">
        <v>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f>SUM(Tabla5[[#This Row],[VENTA MABE 2 SEMANA OCT]:[VENTAS OTROS 2 SEMANA OCT]])</f>
        <v>2</v>
      </c>
      <c r="BH296" t="s">
        <v>1289</v>
      </c>
      <c r="BI296" s="55" t="s">
        <v>654</v>
      </c>
      <c r="BJ296">
        <v>4.4999999999999982</v>
      </c>
      <c r="BK296" s="55">
        <v>0</v>
      </c>
      <c r="BL296">
        <v>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f>SUM(Tabla5[[#This Row],[VENTA MABE 3 SEMANA OCT]:[VENTAS OTROS 3 SEMANA OCT]])</f>
        <v>2</v>
      </c>
      <c r="BS296" s="42">
        <v>0.4</v>
      </c>
      <c r="BT296" s="55">
        <v>0</v>
      </c>
      <c r="BU296">
        <v>2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f>SUM(Tabla5[[#This Row],[VENTA MABE 4 SEMANA OCT]:[VENTAS OTROS 4 SEMANA OCT]])</f>
        <v>2</v>
      </c>
      <c r="CI29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0.14285714285714285</v>
      </c>
      <c r="CJ296" t="s">
        <v>1701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SUM(Tabla5[[#This Row],[VENTA MABE 1 SEMANA NOV]:[VENTAS OTROS 1 SEMANA NOV]])</f>
        <v>0</v>
      </c>
      <c r="CS296">
        <f>IFERROR(VLOOKUP(Tabla5[[#This Row],[CLAVE]],[2]VENTAS!$F$2:$L$1501,2,0),0)</f>
        <v>0</v>
      </c>
      <c r="CT296">
        <f>IFERROR(VLOOKUP(Tabla5[[#This Row],[CLAVE]],[2]VENTAS!$F$2:$L$1501,3,0),0)</f>
        <v>0</v>
      </c>
      <c r="CU296">
        <f>IFERROR(VLOOKUP(Tabla5[[#This Row],[CLAVE]],[2]VENTAS!$F$2:$L$1501,4,0),0)</f>
        <v>0</v>
      </c>
      <c r="CV296">
        <f>IFERROR(VLOOKUP(Tabla5[[#This Row],[CLAVE]],[2]VENTAS!$F$2:$L$1501,5,0),0)</f>
        <v>0</v>
      </c>
      <c r="CW296">
        <f>IFERROR(VLOOKUP(Tabla5[[#This Row],[CLAVE]],[2]VENTAS!$F$2:$L$1501,6,0),0)</f>
        <v>0</v>
      </c>
      <c r="CX296">
        <f>IFERROR(VLOOKUP(Tabla5[[#This Row],[CLAVE]],[2]VENTAS!$F$2:$L$1501,7,0),0)</f>
        <v>0</v>
      </c>
      <c r="CY296">
        <f>IFERROR(VLOOKUP(Tabla5[[#This Row],[CLAVE]],[2]VENTAS!$F$2:$R$1501,13,0),0)</f>
        <v>0</v>
      </c>
      <c r="CZ296">
        <f>SUM(Tabla5[[#This Row],[VENTA MABE 2 SEMANA NOV]:[VENTAS OTROS 2 SEMANA NOV]])</f>
        <v>0</v>
      </c>
      <c r="DA296" s="46">
        <v>25.299727390875479</v>
      </c>
    </row>
    <row r="297" spans="1:105" hidden="1" x14ac:dyDescent="0.3">
      <c r="A297" t="str">
        <f>CONCATENATE(Tabla5[[#This Row],[TIENDA HMPV]],Tabla5[[#This Row],[LINEA]])</f>
        <v>405 - TIENDA RIOCENTRO SUR 1026EMPOTRE</v>
      </c>
      <c r="C297" s="55" t="s">
        <v>654</v>
      </c>
      <c r="D297" s="55" t="s">
        <v>39</v>
      </c>
      <c r="E297" s="55" t="s">
        <v>1296</v>
      </c>
      <c r="F297" s="55" t="s">
        <v>1724</v>
      </c>
      <c r="G297" t="s">
        <v>32</v>
      </c>
      <c r="H297" s="42">
        <f>IFERROR(Tabla5[[#This Row],[VENTAS MABE]]/Tabla5[[#This Row],[CUOTA]],0)</f>
        <v>0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V297" s="42">
        <v>1</v>
      </c>
      <c r="W297" s="42">
        <f>IFERROR(Tabla5[[#This Row],[TOTAL VENTA 38 SEMANA]]/Tabla5[[#This Row],[VENTA ACUM 38]],0)</f>
        <v>1</v>
      </c>
      <c r="X297" s="42" t="e">
        <f>VLOOKUP(Tabla5[[#This Row],[CLAVE]],[1]!QMI_5_SEMANA_SEP_22[[CLAVE]:[SHARE CADENA S2]],21,0)</f>
        <v>#REF!</v>
      </c>
      <c r="Y297" s="55" t="s">
        <v>734</v>
      </c>
      <c r="Z297" s="46">
        <f>+Tabla5[[#This Row],[VENTA ACUM 38]]+Tabla5[[#This Row],[venta total 39 acum]]</f>
        <v>2</v>
      </c>
      <c r="AA297" s="46">
        <v>0</v>
      </c>
      <c r="AB297" s="46">
        <v>2</v>
      </c>
      <c r="AC297" s="46">
        <v>2</v>
      </c>
      <c r="AD297" s="46">
        <v>0</v>
      </c>
      <c r="AE297" s="46">
        <v>0</v>
      </c>
      <c r="AF297" s="46">
        <v>0</v>
      </c>
      <c r="AG297" s="46">
        <v>0</v>
      </c>
      <c r="AH297" s="42">
        <f>IFERROR(Tabla5[[#This Row],[VENTAS MABE]]/Tabla5[[#This Row],[VENTAS INDURAMA]],0)</f>
        <v>0</v>
      </c>
      <c r="AI297" t="s">
        <v>1676</v>
      </c>
      <c r="AK297" s="42"/>
      <c r="AL297" t="s">
        <v>727</v>
      </c>
      <c r="AM297" s="55" t="s">
        <v>1295</v>
      </c>
      <c r="AO297" s="55" t="s">
        <v>400</v>
      </c>
      <c r="AP297" t="e">
        <v>#N/A</v>
      </c>
      <c r="AQ297" s="55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f>SUM(Tabla5[[#This Row],[VENTA MABE 1 SEMANA OCT]:[VENTAS OTROS 1 SEMANA OCT]])</f>
        <v>0</v>
      </c>
      <c r="AY297" s="46">
        <v>0</v>
      </c>
      <c r="AZ297" s="55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f>SUM(Tabla5[[#This Row],[VENTA MABE 2 SEMANA OCT]:[VENTAS OTROS 2 SEMANA OCT]])</f>
        <v>0</v>
      </c>
      <c r="BH297" t="s">
        <v>1289</v>
      </c>
      <c r="BI297" s="55" t="s">
        <v>654</v>
      </c>
      <c r="BJ297">
        <v>4.4999999999999982</v>
      </c>
      <c r="BK297" s="55" t="s">
        <v>1679</v>
      </c>
      <c r="BL297" t="s">
        <v>1679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f>SUM(Tabla5[[#This Row],[VENTA MABE 3 SEMANA OCT]:[VENTAS OTROS 3 SEMANA OCT]])</f>
        <v>0</v>
      </c>
      <c r="BS297" s="42">
        <v>0</v>
      </c>
      <c r="BT297" s="55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f>SUM(Tabla5[[#This Row],[VENTA MABE 4 SEMANA OCT]:[VENTAS OTROS 4 SEMANA OCT]])</f>
        <v>0</v>
      </c>
      <c r="CI2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97" s="66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SUM(Tabla5[[#This Row],[VENTA MABE 1 SEMANA NOV]:[VENTAS OTROS 1 SEMANA NOV]])</f>
        <v>0</v>
      </c>
      <c r="CS297">
        <f>IFERROR(VLOOKUP(Tabla5[[#This Row],[CLAVE]],[2]VENTAS!$F$2:$L$1501,2,0),0)</f>
        <v>0</v>
      </c>
      <c r="CT297">
        <f>IFERROR(VLOOKUP(Tabla5[[#This Row],[CLAVE]],[2]VENTAS!$F$2:$L$1501,3,0),0)</f>
        <v>0</v>
      </c>
      <c r="CU297">
        <f>IFERROR(VLOOKUP(Tabla5[[#This Row],[CLAVE]],[2]VENTAS!$F$2:$L$1501,4,0),0)</f>
        <v>0</v>
      </c>
      <c r="CV297">
        <f>IFERROR(VLOOKUP(Tabla5[[#This Row],[CLAVE]],[2]VENTAS!$F$2:$L$1501,5,0),0)</f>
        <v>0</v>
      </c>
      <c r="CW297">
        <f>IFERROR(VLOOKUP(Tabla5[[#This Row],[CLAVE]],[2]VENTAS!$F$2:$L$1501,6,0),0)</f>
        <v>0</v>
      </c>
      <c r="CX297">
        <f>IFERROR(VLOOKUP(Tabla5[[#This Row],[CLAVE]],[2]VENTAS!$F$2:$L$1501,7,0),0)</f>
        <v>0</v>
      </c>
      <c r="CY297">
        <f>IFERROR(VLOOKUP(Tabla5[[#This Row],[CLAVE]],[2]VENTAS!$F$2:$R$1501,13,0),0)</f>
        <v>0</v>
      </c>
      <c r="CZ297">
        <f>SUM(Tabla5[[#This Row],[VENTA MABE 2 SEMANA NOV]:[VENTAS OTROS 2 SEMANA NOV]])</f>
        <v>0</v>
      </c>
      <c r="DA297" s="46">
        <v>0</v>
      </c>
    </row>
    <row r="298" spans="1:105" hidden="1" x14ac:dyDescent="0.3">
      <c r="A298" t="str">
        <f>CONCATENATE(Tabla5[[#This Row],[TIENDA HMPV]],Tabla5[[#This Row],[LINEA]])</f>
        <v>405 - TIENDA RIOCENTRO SUR 1026GLOBALES</v>
      </c>
      <c r="C298" s="55" t="s">
        <v>654</v>
      </c>
      <c r="D298" s="55" t="s">
        <v>39</v>
      </c>
      <c r="E298" s="55" t="s">
        <v>1296</v>
      </c>
      <c r="F298" s="55" t="s">
        <v>1724</v>
      </c>
      <c r="G298" t="s">
        <v>27</v>
      </c>
      <c r="H298" s="42">
        <f>IFERROR(Tabla5[[#This Row],[VENTAS MABE]]/Tabla5[[#This Row],[CUOTA]],0)</f>
        <v>0.25</v>
      </c>
      <c r="I298">
        <v>4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V298" s="42">
        <v>0.33333333333333331</v>
      </c>
      <c r="W298" s="42">
        <f>IFERROR(Tabla5[[#This Row],[TOTAL VENTA 38 SEMANA]]/Tabla5[[#This Row],[VENTA ACUM 38]],0)</f>
        <v>0.33333333333333331</v>
      </c>
      <c r="X298" s="42" t="e">
        <f>VLOOKUP(Tabla5[[#This Row],[CLAVE]],[1]!QMI_5_SEMANA_SEP_22[[CLAVE]:[SHARE CADENA S2]],21,0)</f>
        <v>#REF!</v>
      </c>
      <c r="Y298" s="55" t="s">
        <v>734</v>
      </c>
      <c r="Z298" s="46">
        <f>+Tabla5[[#This Row],[VENTA ACUM 38]]+Tabla5[[#This Row],[venta total 39 acum]]</f>
        <v>3</v>
      </c>
      <c r="AA298" s="46">
        <v>0</v>
      </c>
      <c r="AB298" s="46">
        <v>1</v>
      </c>
      <c r="AC298" s="46">
        <v>3</v>
      </c>
      <c r="AD298" s="46">
        <v>0</v>
      </c>
      <c r="AE298" s="46">
        <v>0</v>
      </c>
      <c r="AF298" s="46">
        <v>0</v>
      </c>
      <c r="AG298" s="46">
        <v>0</v>
      </c>
      <c r="AH298" s="42">
        <f>IFERROR(Tabla5[[#This Row],[VENTAS MABE]]/Tabla5[[#This Row],[VENTAS INDURAMA]],0)</f>
        <v>0</v>
      </c>
      <c r="AI298" t="s">
        <v>1676</v>
      </c>
      <c r="AK298" s="42"/>
      <c r="AL298" t="s">
        <v>727</v>
      </c>
      <c r="AM298" s="55" t="s">
        <v>1295</v>
      </c>
      <c r="AO298" s="55" t="s">
        <v>400</v>
      </c>
      <c r="AP298" t="e">
        <v>#N/A</v>
      </c>
      <c r="AQ298" s="55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f>SUM(Tabla5[[#This Row],[VENTA MABE 1 SEMANA OCT]:[VENTAS OTROS 1 SEMANA OCT]])</f>
        <v>0</v>
      </c>
      <c r="AY298" s="46">
        <v>3.0931948098936997</v>
      </c>
      <c r="AZ298" s="55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f>SUM(Tabla5[[#This Row],[VENTA MABE 2 SEMANA OCT]:[VENTAS OTROS 2 SEMANA OCT]])</f>
        <v>0</v>
      </c>
      <c r="BH298" t="s">
        <v>1289</v>
      </c>
      <c r="BI298" s="55" t="s">
        <v>654</v>
      </c>
      <c r="BJ298">
        <v>4.4999999999999982</v>
      </c>
      <c r="BK298" s="55" t="s">
        <v>1679</v>
      </c>
      <c r="BL298" t="s">
        <v>1679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f>SUM(Tabla5[[#This Row],[VENTA MABE 3 SEMANA OCT]:[VENTAS OTROS 3 SEMANA OCT]])</f>
        <v>0</v>
      </c>
      <c r="BS298" s="42">
        <v>0</v>
      </c>
      <c r="BT298" s="55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f>SUM(Tabla5[[#This Row],[VENTA MABE 4 SEMANA OCT]:[VENTAS OTROS 4 SEMANA OCT]])</f>
        <v>0</v>
      </c>
      <c r="CI2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98" s="66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SUM(Tabla5[[#This Row],[VENTA MABE 1 SEMANA NOV]:[VENTAS OTROS 1 SEMANA NOV]])</f>
        <v>0</v>
      </c>
      <c r="CS298">
        <f>IFERROR(VLOOKUP(Tabla5[[#This Row],[CLAVE]],[2]VENTAS!$F$2:$L$1501,2,0),0)</f>
        <v>0</v>
      </c>
      <c r="CT298">
        <f>IFERROR(VLOOKUP(Tabla5[[#This Row],[CLAVE]],[2]VENTAS!$F$2:$L$1501,3,0),0)</f>
        <v>0</v>
      </c>
      <c r="CU298">
        <f>IFERROR(VLOOKUP(Tabla5[[#This Row],[CLAVE]],[2]VENTAS!$F$2:$L$1501,4,0),0)</f>
        <v>0</v>
      </c>
      <c r="CV298">
        <f>IFERROR(VLOOKUP(Tabla5[[#This Row],[CLAVE]],[2]VENTAS!$F$2:$L$1501,5,0),0)</f>
        <v>0</v>
      </c>
      <c r="CW298">
        <f>IFERROR(VLOOKUP(Tabla5[[#This Row],[CLAVE]],[2]VENTAS!$F$2:$L$1501,6,0),0)</f>
        <v>0</v>
      </c>
      <c r="CX298">
        <f>IFERROR(VLOOKUP(Tabla5[[#This Row],[CLAVE]],[2]VENTAS!$F$2:$L$1501,7,0),0)</f>
        <v>0</v>
      </c>
      <c r="CY298">
        <f>IFERROR(VLOOKUP(Tabla5[[#This Row],[CLAVE]],[2]VENTAS!$F$2:$R$1501,13,0),0)</f>
        <v>0</v>
      </c>
      <c r="CZ298">
        <f>SUM(Tabla5[[#This Row],[VENTA MABE 2 SEMANA NOV]:[VENTAS OTROS 2 SEMANA NOV]])</f>
        <v>0</v>
      </c>
      <c r="DA298" s="46">
        <v>7.4583300873114631</v>
      </c>
    </row>
    <row r="299" spans="1:105" hidden="1" x14ac:dyDescent="0.3">
      <c r="A299" t="str">
        <f>CONCATENATE(Tabla5[[#This Row],[TIENDA HMPV]],Tabla5[[#This Row],[LINEA]])</f>
        <v>405 - TIENDA RIOCENTRO SUR 1026LAVADO</v>
      </c>
      <c r="C299" s="55" t="s">
        <v>654</v>
      </c>
      <c r="D299" s="55" t="s">
        <v>39</v>
      </c>
      <c r="E299" s="55" t="s">
        <v>1296</v>
      </c>
      <c r="F299" s="55" t="s">
        <v>1724</v>
      </c>
      <c r="G299" t="s">
        <v>28</v>
      </c>
      <c r="H299" s="42">
        <f>IFERROR(Tabla5[[#This Row],[VENTAS MABE]]/Tabla5[[#This Row],[CUOTA]],0)</f>
        <v>0.2</v>
      </c>
      <c r="I299">
        <v>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V299" s="42">
        <v>1</v>
      </c>
      <c r="W299" s="42">
        <f>IFERROR(Tabla5[[#This Row],[TOTAL VENTA 38 SEMANA]]/Tabla5[[#This Row],[VENTA ACUM 38]],0)</f>
        <v>1</v>
      </c>
      <c r="X299" s="42" t="e">
        <f>VLOOKUP(Tabla5[[#This Row],[CLAVE]],[1]!QMI_5_SEMANA_SEP_22[[CLAVE]:[SHARE CADENA S2]],21,0)</f>
        <v>#REF!</v>
      </c>
      <c r="Y299" s="55" t="s">
        <v>734</v>
      </c>
      <c r="Z299" s="46">
        <f>+Tabla5[[#This Row],[VENTA ACUM 38]]+Tabla5[[#This Row],[venta total 39 acum]]</f>
        <v>1</v>
      </c>
      <c r="AA299" s="46">
        <v>0</v>
      </c>
      <c r="AB299" s="46">
        <v>1</v>
      </c>
      <c r="AC299" s="46">
        <v>1</v>
      </c>
      <c r="AD299" s="46">
        <v>0</v>
      </c>
      <c r="AE299" s="46">
        <v>0</v>
      </c>
      <c r="AF299" s="46">
        <v>0</v>
      </c>
      <c r="AG299" s="46">
        <v>0</v>
      </c>
      <c r="AH299" s="42">
        <f>IFERROR(Tabla5[[#This Row],[VENTAS MABE]]/Tabla5[[#This Row],[VENTAS INDURAMA]],0)</f>
        <v>0</v>
      </c>
      <c r="AI299" t="s">
        <v>1676</v>
      </c>
      <c r="AK299" s="42"/>
      <c r="AL299" t="s">
        <v>727</v>
      </c>
      <c r="AM299" s="55" t="s">
        <v>1295</v>
      </c>
      <c r="AO299" s="55" t="s">
        <v>400</v>
      </c>
      <c r="AP299" t="e">
        <v>#N/A</v>
      </c>
      <c r="AQ299" s="55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f>SUM(Tabla5[[#This Row],[VENTA MABE 1 SEMANA OCT]:[VENTAS OTROS 1 SEMANA OCT]])</f>
        <v>0</v>
      </c>
      <c r="AY299" s="46">
        <v>4.1923585208392993</v>
      </c>
      <c r="AZ299" s="55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f>SUM(Tabla5[[#This Row],[VENTA MABE 2 SEMANA OCT]:[VENTAS OTROS 2 SEMANA OCT]])</f>
        <v>0</v>
      </c>
      <c r="BH299" t="s">
        <v>1289</v>
      </c>
      <c r="BI299" s="55" t="s">
        <v>654</v>
      </c>
      <c r="BJ299">
        <v>4.4999999999999982</v>
      </c>
      <c r="BK299" s="55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f>SUM(Tabla5[[#This Row],[VENTA MABE 3 SEMANA OCT]:[VENTAS OTROS 3 SEMANA OCT]])</f>
        <v>0</v>
      </c>
      <c r="BS299" s="42">
        <v>0.12</v>
      </c>
      <c r="BT299" s="55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f>SUM(Tabla5[[#This Row],[VENTA MABE 4 SEMANA OCT]:[VENTAS OTROS 4 SEMANA OCT]])</f>
        <v>0</v>
      </c>
      <c r="CI29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299" t="s">
        <v>1703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SUM(Tabla5[[#This Row],[VENTA MABE 1 SEMANA NOV]:[VENTAS OTROS 1 SEMANA NOV]])</f>
        <v>0</v>
      </c>
      <c r="CS299">
        <f>IFERROR(VLOOKUP(Tabla5[[#This Row],[CLAVE]],[2]VENTAS!$F$2:$L$1501,2,0),0)</f>
        <v>0</v>
      </c>
      <c r="CT299">
        <f>IFERROR(VLOOKUP(Tabla5[[#This Row],[CLAVE]],[2]VENTAS!$F$2:$L$1501,3,0),0)</f>
        <v>0</v>
      </c>
      <c r="CU299">
        <f>IFERROR(VLOOKUP(Tabla5[[#This Row],[CLAVE]],[2]VENTAS!$F$2:$L$1501,4,0),0)</f>
        <v>0</v>
      </c>
      <c r="CV299">
        <f>IFERROR(VLOOKUP(Tabla5[[#This Row],[CLAVE]],[2]VENTAS!$F$2:$L$1501,5,0),0)</f>
        <v>0</v>
      </c>
      <c r="CW299">
        <f>IFERROR(VLOOKUP(Tabla5[[#This Row],[CLAVE]],[2]VENTAS!$F$2:$L$1501,6,0),0)</f>
        <v>0</v>
      </c>
      <c r="CX299">
        <f>IFERROR(VLOOKUP(Tabla5[[#This Row],[CLAVE]],[2]VENTAS!$F$2:$L$1501,7,0),0)</f>
        <v>0</v>
      </c>
      <c r="CY299">
        <f>IFERROR(VLOOKUP(Tabla5[[#This Row],[CLAVE]],[2]VENTAS!$F$2:$R$1501,13,0),0)</f>
        <v>0</v>
      </c>
      <c r="CZ299">
        <f>SUM(Tabla5[[#This Row],[VENTA MABE 2 SEMANA NOV]:[VENTAS OTROS 2 SEMANA NOV]])</f>
        <v>0</v>
      </c>
      <c r="DA299" s="46">
        <v>10.257025008036109</v>
      </c>
    </row>
    <row r="300" spans="1:105" hidden="1" x14ac:dyDescent="0.3">
      <c r="A300" t="str">
        <f>CONCATENATE(Tabla5[[#This Row],[TIENDA HMPV]],Tabla5[[#This Row],[LINEA]])</f>
        <v>405 - TIENDA RIOCENTRO SUR 1026REFRIGERACIÓN</v>
      </c>
      <c r="C300" s="55" t="s">
        <v>654</v>
      </c>
      <c r="D300" s="55" t="s">
        <v>39</v>
      </c>
      <c r="E300" s="55" t="s">
        <v>1296</v>
      </c>
      <c r="F300" s="55" t="s">
        <v>1724</v>
      </c>
      <c r="G300" t="s">
        <v>29</v>
      </c>
      <c r="H300" s="42">
        <f>IFERROR(Tabla5[[#This Row],[VENTAS MABE]]/Tabla5[[#This Row],[CUOTA]],0)</f>
        <v>0.33333333333333331</v>
      </c>
      <c r="I300">
        <v>6</v>
      </c>
      <c r="J300">
        <v>2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V300" s="42">
        <v>0.33333333333333331</v>
      </c>
      <c r="W300" s="42">
        <f>IFERROR(Tabla5[[#This Row],[TOTAL VENTA 38 SEMANA]]/Tabla5[[#This Row],[VENTA ACUM 38]],0)</f>
        <v>0.33333333333333331</v>
      </c>
      <c r="X300" s="42" t="e">
        <f>VLOOKUP(Tabla5[[#This Row],[CLAVE]],[1]!QMI_5_SEMANA_SEP_22[[CLAVE]:[SHARE CADENA S2]],21,0)</f>
        <v>#REF!</v>
      </c>
      <c r="Y300" s="55" t="s">
        <v>734</v>
      </c>
      <c r="Z300" s="46">
        <f>+Tabla5[[#This Row],[VENTA ACUM 38]]+Tabla5[[#This Row],[venta total 39 acum]]</f>
        <v>8</v>
      </c>
      <c r="AA300" s="46">
        <v>0</v>
      </c>
      <c r="AB300" s="46">
        <v>2</v>
      </c>
      <c r="AC300" s="46">
        <v>6</v>
      </c>
      <c r="AD300" s="46">
        <v>2</v>
      </c>
      <c r="AE300" s="46">
        <v>2</v>
      </c>
      <c r="AF300" s="46">
        <v>2</v>
      </c>
      <c r="AG300" s="46">
        <v>3</v>
      </c>
      <c r="AH300" s="42">
        <f>IFERROR(Tabla5[[#This Row],[VENTAS MABE]]/Tabla5[[#This Row],[VENTAS INDURAMA]],0)</f>
        <v>0.66666666666666663</v>
      </c>
      <c r="AI300" t="s">
        <v>1676</v>
      </c>
      <c r="AK300" s="42"/>
      <c r="AL300" t="s">
        <v>727</v>
      </c>
      <c r="AM300" s="55" t="s">
        <v>1295</v>
      </c>
      <c r="AO300" s="55" t="s">
        <v>400</v>
      </c>
      <c r="AP300" t="e">
        <v>#N/A</v>
      </c>
      <c r="AQ300" s="55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f>SUM(Tabla5[[#This Row],[VENTA MABE 1 SEMANA OCT]:[VENTAS OTROS 1 SEMANA OCT]])</f>
        <v>0</v>
      </c>
      <c r="AY300" s="46">
        <v>4.1564981530513636</v>
      </c>
      <c r="AZ300" s="55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f>SUM(Tabla5[[#This Row],[VENTA MABE 2 SEMANA OCT]:[VENTAS OTROS 2 SEMANA OCT]])</f>
        <v>1</v>
      </c>
      <c r="BH300" t="s">
        <v>1289</v>
      </c>
      <c r="BI300" s="55" t="s">
        <v>654</v>
      </c>
      <c r="BJ300">
        <v>4.4999999999999982</v>
      </c>
      <c r="BK300" s="55">
        <v>1</v>
      </c>
      <c r="BL300" t="s">
        <v>1679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f>SUM(Tabla5[[#This Row],[VENTA MABE 3 SEMANA OCT]:[VENTAS OTROS 3 SEMANA OCT]])</f>
        <v>1</v>
      </c>
      <c r="BS300" s="42">
        <v>0.2</v>
      </c>
      <c r="BT300" s="55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f>SUM(Tabla5[[#This Row],[VENTA MABE 4 SEMANA OCT]:[VENTAS OTROS 4 SEMANA OCT]])</f>
        <v>1</v>
      </c>
      <c r="CI3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300" t="s">
        <v>1703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SUM(Tabla5[[#This Row],[VENTA MABE 1 SEMANA NOV]:[VENTAS OTROS 1 SEMANA NOV]])</f>
        <v>0</v>
      </c>
      <c r="CS300">
        <f>IFERROR(VLOOKUP(Tabla5[[#This Row],[CLAVE]],[2]VENTAS!$F$2:$L$1501,2,0),0)</f>
        <v>0</v>
      </c>
      <c r="CT300">
        <f>IFERROR(VLOOKUP(Tabla5[[#This Row],[CLAVE]],[2]VENTAS!$F$2:$L$1501,3,0),0)</f>
        <v>0</v>
      </c>
      <c r="CU300">
        <f>IFERROR(VLOOKUP(Tabla5[[#This Row],[CLAVE]],[2]VENTAS!$F$2:$L$1501,4,0),0)</f>
        <v>0</v>
      </c>
      <c r="CV300">
        <f>IFERROR(VLOOKUP(Tabla5[[#This Row],[CLAVE]],[2]VENTAS!$F$2:$L$1501,5,0),0)</f>
        <v>0</v>
      </c>
      <c r="CW300">
        <f>IFERROR(VLOOKUP(Tabla5[[#This Row],[CLAVE]],[2]VENTAS!$F$2:$L$1501,6,0),0)</f>
        <v>0</v>
      </c>
      <c r="CX300">
        <f>IFERROR(VLOOKUP(Tabla5[[#This Row],[CLAVE]],[2]VENTAS!$F$2:$L$1501,7,0),0)</f>
        <v>0</v>
      </c>
      <c r="CY300">
        <f>IFERROR(VLOOKUP(Tabla5[[#This Row],[CLAVE]],[2]VENTAS!$F$2:$R$1501,13,0),0)</f>
        <v>0</v>
      </c>
      <c r="CZ300">
        <f>SUM(Tabla5[[#This Row],[VENTA MABE 2 SEMANA NOV]:[VENTAS OTROS 2 SEMANA NOV]])</f>
        <v>0</v>
      </c>
      <c r="DA300" s="46">
        <v>9.6992181321929394</v>
      </c>
    </row>
    <row r="301" spans="1:105" hidden="1" x14ac:dyDescent="0.3">
      <c r="A301" t="str">
        <f>CONCATENATE(Tabla5[[#This Row],[TIENDA HMPV]],Tabla5[[#This Row],[LINEA]])</f>
        <v>417 - TIENDA SAMBORONDON 1085AIRES</v>
      </c>
      <c r="C301" s="55" t="s">
        <v>654</v>
      </c>
      <c r="D301" s="55" t="s">
        <v>39</v>
      </c>
      <c r="E301" s="55" t="s">
        <v>1270</v>
      </c>
      <c r="F301" s="55" t="s">
        <v>1724</v>
      </c>
      <c r="G301" t="s">
        <v>25</v>
      </c>
      <c r="H301" s="42">
        <f>IFERROR(Tabla5[[#This Row],[VENTAS MABE]]/Tabla5[[#This Row],[CUOTA]],0)</f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V301" s="42">
        <v>0</v>
      </c>
      <c r="W301" s="42">
        <f>IFERROR(Tabla5[[#This Row],[TOTAL VENTA 38 SEMANA]]/Tabla5[[#This Row],[VENTA ACUM 38]],0)</f>
        <v>0</v>
      </c>
      <c r="X301" s="42" t="e">
        <f>VLOOKUP(Tabla5[[#This Row],[CLAVE]],[1]!QMI_5_SEMANA_SEP_22[[CLAVE]:[SHARE CADENA S2]],21,0)</f>
        <v>#REF!</v>
      </c>
      <c r="Y301" s="55" t="s">
        <v>757</v>
      </c>
      <c r="Z301" s="46">
        <f>+Tabla5[[#This Row],[VENTA ACUM 38]]+Tabla5[[#This Row],[venta total 39 acum]]</f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2">
        <f>IFERROR(Tabla5[[#This Row],[VENTAS MABE]]/Tabla5[[#This Row],[VENTAS INDURAMA]],0)</f>
        <v>0</v>
      </c>
      <c r="AI301" t="s">
        <v>1676</v>
      </c>
      <c r="AK301" s="42"/>
      <c r="AL301" t="s">
        <v>727</v>
      </c>
      <c r="AM301" s="55" t="s">
        <v>1269</v>
      </c>
      <c r="AO301" s="55" t="s">
        <v>400</v>
      </c>
      <c r="AP301" t="e">
        <v>#N/A</v>
      </c>
      <c r="AQ301" s="55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f>SUM(Tabla5[[#This Row],[VENTA MABE 1 SEMANA OCT]:[VENTAS OTROS 1 SEMANA OCT]])</f>
        <v>0</v>
      </c>
      <c r="AY301" s="46">
        <v>0</v>
      </c>
      <c r="AZ301" s="55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f>SUM(Tabla5[[#This Row],[VENTA MABE 2 SEMANA OCT]:[VENTAS OTROS 2 SEMANA OCT]])</f>
        <v>0</v>
      </c>
      <c r="BH301" t="s">
        <v>796</v>
      </c>
      <c r="BI301" s="55" t="s">
        <v>654</v>
      </c>
      <c r="BJ301">
        <v>1.0000000000000004</v>
      </c>
      <c r="BK301" s="55" t="s">
        <v>1679</v>
      </c>
      <c r="BL301" t="s">
        <v>1679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f>SUM(Tabla5[[#This Row],[VENTA MABE 3 SEMANA OCT]:[VENTAS OTROS 3 SEMANA OCT]])</f>
        <v>0</v>
      </c>
      <c r="BS301" s="42">
        <v>0.15</v>
      </c>
      <c r="BT301" s="55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f>SUM(Tabla5[[#This Row],[VENTA MABE 4 SEMANA OCT]:[VENTAS OTROS 4 SEMANA OCT]])</f>
        <v>0</v>
      </c>
      <c r="CI3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01" s="66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SUM(Tabla5[[#This Row],[VENTA MABE 1 SEMANA NOV]:[VENTAS OTROS 1 SEMANA NOV]])</f>
        <v>0</v>
      </c>
      <c r="CS301">
        <f>IFERROR(VLOOKUP(Tabla5[[#This Row],[CLAVE]],[2]VENTAS!$F$2:$L$1501,2,0),0)</f>
        <v>0</v>
      </c>
      <c r="CT301">
        <f>IFERROR(VLOOKUP(Tabla5[[#This Row],[CLAVE]],[2]VENTAS!$F$2:$L$1501,3,0),0)</f>
        <v>0</v>
      </c>
      <c r="CU301">
        <f>IFERROR(VLOOKUP(Tabla5[[#This Row],[CLAVE]],[2]VENTAS!$F$2:$L$1501,4,0),0)</f>
        <v>0</v>
      </c>
      <c r="CV301">
        <f>IFERROR(VLOOKUP(Tabla5[[#This Row],[CLAVE]],[2]VENTAS!$F$2:$L$1501,5,0),0)</f>
        <v>0</v>
      </c>
      <c r="CW301">
        <f>IFERROR(VLOOKUP(Tabla5[[#This Row],[CLAVE]],[2]VENTAS!$F$2:$L$1501,6,0),0)</f>
        <v>0</v>
      </c>
      <c r="CX301">
        <f>IFERROR(VLOOKUP(Tabla5[[#This Row],[CLAVE]],[2]VENTAS!$F$2:$L$1501,7,0),0)</f>
        <v>0</v>
      </c>
      <c r="CY301">
        <f>IFERROR(VLOOKUP(Tabla5[[#This Row],[CLAVE]],[2]VENTAS!$F$2:$R$1501,13,0),0)</f>
        <v>0</v>
      </c>
      <c r="CZ301">
        <f>SUM(Tabla5[[#This Row],[VENTA MABE 2 SEMANA NOV]:[VENTAS OTROS 2 SEMANA NOV]])</f>
        <v>0</v>
      </c>
      <c r="DA301" s="46">
        <v>0.20283975659229214</v>
      </c>
    </row>
    <row r="302" spans="1:105" hidden="1" x14ac:dyDescent="0.3">
      <c r="A302" t="str">
        <f>CONCATENATE(Tabla5[[#This Row],[TIENDA HMPV]],Tabla5[[#This Row],[LINEA]])</f>
        <v>417 - TIENDA SAMBORONDON 1085COCINAS</v>
      </c>
      <c r="C302" s="55" t="s">
        <v>654</v>
      </c>
      <c r="D302" s="55" t="s">
        <v>39</v>
      </c>
      <c r="E302" s="55" t="s">
        <v>1270</v>
      </c>
      <c r="F302" s="55" t="s">
        <v>1724</v>
      </c>
      <c r="G302" t="s">
        <v>26</v>
      </c>
      <c r="H302" s="42">
        <f>IFERROR(Tabla5[[#This Row],[VENTAS MABE]]/Tabla5[[#This Row],[CUOTA]],0)</f>
        <v>0</v>
      </c>
      <c r="I302">
        <v>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V302" s="42">
        <v>0</v>
      </c>
      <c r="W302" s="42">
        <f>IFERROR(Tabla5[[#This Row],[TOTAL VENTA 38 SEMANA]]/Tabla5[[#This Row],[VENTA ACUM 38]],0)</f>
        <v>0</v>
      </c>
      <c r="X302" s="42" t="e">
        <f>VLOOKUP(Tabla5[[#This Row],[CLAVE]],[1]!QMI_5_SEMANA_SEP_22[[CLAVE]:[SHARE CADENA S2]],21,0)</f>
        <v>#REF!</v>
      </c>
      <c r="Y302" s="55" t="s">
        <v>757</v>
      </c>
      <c r="Z302" s="46">
        <f>+Tabla5[[#This Row],[VENTA ACUM 38]]+Tabla5[[#This Row],[venta total 39 acum]]</f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0</v>
      </c>
      <c r="AH302" s="42">
        <f>IFERROR(Tabla5[[#This Row],[VENTAS MABE]]/Tabla5[[#This Row],[VENTAS INDURAMA]],0)</f>
        <v>0</v>
      </c>
      <c r="AI302" t="s">
        <v>1676</v>
      </c>
      <c r="AK302" s="42"/>
      <c r="AL302" t="s">
        <v>727</v>
      </c>
      <c r="AM302" s="55" t="s">
        <v>1269</v>
      </c>
      <c r="AO302" s="55" t="s">
        <v>400</v>
      </c>
      <c r="AP302" t="e">
        <v>#N/A</v>
      </c>
      <c r="AQ302" s="55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f>SUM(Tabla5[[#This Row],[VENTA MABE 1 SEMANA OCT]:[VENTAS OTROS 1 SEMANA OCT]])</f>
        <v>0</v>
      </c>
      <c r="AY302" s="46">
        <v>5.3842223881093023</v>
      </c>
      <c r="AZ302" s="55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f>SUM(Tabla5[[#This Row],[VENTA MABE 2 SEMANA OCT]:[VENTAS OTROS 2 SEMANA OCT]])</f>
        <v>1</v>
      </c>
      <c r="BH302" t="s">
        <v>796</v>
      </c>
      <c r="BI302" s="55" t="s">
        <v>654</v>
      </c>
      <c r="BJ302">
        <v>1.0000000000000004</v>
      </c>
      <c r="BK302" s="55">
        <v>0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f>SUM(Tabla5[[#This Row],[VENTA MABE 3 SEMANA OCT]:[VENTAS OTROS 3 SEMANA OCT]])</f>
        <v>1</v>
      </c>
      <c r="BS302" s="42">
        <v>0.4</v>
      </c>
      <c r="BT302" s="55">
        <v>0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f>SUM(Tabla5[[#This Row],[VENTA MABE 4 SEMANA OCT]:[VENTAS OTROS 4 SEMANA OCT]])</f>
        <v>1</v>
      </c>
      <c r="CI3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02" t="s">
        <v>1703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SUM(Tabla5[[#This Row],[VENTA MABE 1 SEMANA NOV]:[VENTAS OTROS 1 SEMANA NOV]])</f>
        <v>0</v>
      </c>
      <c r="CS302">
        <f>IFERROR(VLOOKUP(Tabla5[[#This Row],[CLAVE]],[2]VENTAS!$F$2:$L$1501,2,0),0)</f>
        <v>0</v>
      </c>
      <c r="CT302">
        <f>IFERROR(VLOOKUP(Tabla5[[#This Row],[CLAVE]],[2]VENTAS!$F$2:$L$1501,3,0),0)</f>
        <v>0</v>
      </c>
      <c r="CU302">
        <f>IFERROR(VLOOKUP(Tabla5[[#This Row],[CLAVE]],[2]VENTAS!$F$2:$L$1501,4,0),0)</f>
        <v>0</v>
      </c>
      <c r="CV302">
        <f>IFERROR(VLOOKUP(Tabla5[[#This Row],[CLAVE]],[2]VENTAS!$F$2:$L$1501,5,0),0)</f>
        <v>0</v>
      </c>
      <c r="CW302">
        <f>IFERROR(VLOOKUP(Tabla5[[#This Row],[CLAVE]],[2]VENTAS!$F$2:$L$1501,6,0),0)</f>
        <v>0</v>
      </c>
      <c r="CX302">
        <f>IFERROR(VLOOKUP(Tabla5[[#This Row],[CLAVE]],[2]VENTAS!$F$2:$L$1501,7,0),0)</f>
        <v>0</v>
      </c>
      <c r="CY302">
        <f>IFERROR(VLOOKUP(Tabla5[[#This Row],[CLAVE]],[2]VENTAS!$F$2:$R$1501,13,0),0)</f>
        <v>0</v>
      </c>
      <c r="CZ302">
        <f>SUM(Tabla5[[#This Row],[VENTA MABE 2 SEMANA NOV]:[VENTAS OTROS 2 SEMANA NOV]])</f>
        <v>0</v>
      </c>
      <c r="DA302" s="46">
        <v>12.110337622636004</v>
      </c>
    </row>
    <row r="303" spans="1:105" hidden="1" x14ac:dyDescent="0.3">
      <c r="A303" t="str">
        <f>CONCATENATE(Tabla5[[#This Row],[TIENDA HMPV]],Tabla5[[#This Row],[LINEA]])</f>
        <v>417 - TIENDA SAMBORONDON 1085EMPOTRE</v>
      </c>
      <c r="C303" s="55" t="s">
        <v>654</v>
      </c>
      <c r="D303" s="55" t="s">
        <v>39</v>
      </c>
      <c r="E303" s="55" t="s">
        <v>1270</v>
      </c>
      <c r="F303" s="55" t="s">
        <v>1724</v>
      </c>
      <c r="G303" t="s">
        <v>32</v>
      </c>
      <c r="H303" s="42">
        <f>IFERROR(Tabla5[[#This Row],[VENTAS MABE]]/Tabla5[[#This Row],[CUOTA]],0)</f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V303" s="42">
        <v>0</v>
      </c>
      <c r="W303" s="42">
        <f>IFERROR(Tabla5[[#This Row],[TOTAL VENTA 38 SEMANA]]/Tabla5[[#This Row],[VENTA ACUM 38]],0)</f>
        <v>0</v>
      </c>
      <c r="X303" s="42" t="e">
        <f>VLOOKUP(Tabla5[[#This Row],[CLAVE]],[1]!QMI_5_SEMANA_SEP_22[[CLAVE]:[SHARE CADENA S2]],21,0)</f>
        <v>#REF!</v>
      </c>
      <c r="Y303" s="55" t="s">
        <v>757</v>
      </c>
      <c r="Z303" s="46">
        <f>+Tabla5[[#This Row],[VENTA ACUM 38]]+Tabla5[[#This Row],[venta total 39 acum]]</f>
        <v>1</v>
      </c>
      <c r="AA303" s="46">
        <v>0</v>
      </c>
      <c r="AB303" s="46">
        <v>0</v>
      </c>
      <c r="AC303" s="46">
        <v>1</v>
      </c>
      <c r="AD303" s="46">
        <v>0</v>
      </c>
      <c r="AE303" s="46">
        <v>0</v>
      </c>
      <c r="AF303" s="46">
        <v>0</v>
      </c>
      <c r="AG303" s="46">
        <v>0</v>
      </c>
      <c r="AH303" s="42">
        <f>IFERROR(Tabla5[[#This Row],[VENTAS MABE]]/Tabla5[[#This Row],[VENTAS INDURAMA]],0)</f>
        <v>0</v>
      </c>
      <c r="AI303" t="s">
        <v>1676</v>
      </c>
      <c r="AK303" s="42"/>
      <c r="AL303" t="s">
        <v>727</v>
      </c>
      <c r="AM303" s="55" t="s">
        <v>1269</v>
      </c>
      <c r="AO303" s="55" t="s">
        <v>400</v>
      </c>
      <c r="AP303" t="e">
        <v>#N/A</v>
      </c>
      <c r="AQ303" s="55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f>SUM(Tabla5[[#This Row],[VENTA MABE 1 SEMANA OCT]:[VENTAS OTROS 1 SEMANA OCT]])</f>
        <v>0</v>
      </c>
      <c r="AY303" s="46">
        <v>0</v>
      </c>
      <c r="AZ303" s="55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f>SUM(Tabla5[[#This Row],[VENTA MABE 2 SEMANA OCT]:[VENTAS OTROS 2 SEMANA OCT]])</f>
        <v>0</v>
      </c>
      <c r="BH303" t="s">
        <v>796</v>
      </c>
      <c r="BI303" s="55" t="s">
        <v>654</v>
      </c>
      <c r="BJ303">
        <v>1.0000000000000004</v>
      </c>
      <c r="BK303" s="55" t="s">
        <v>1679</v>
      </c>
      <c r="BL303" t="s">
        <v>1679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f>SUM(Tabla5[[#This Row],[VENTA MABE 3 SEMANA OCT]:[VENTAS OTROS 3 SEMANA OCT]])</f>
        <v>0</v>
      </c>
      <c r="BS303" s="42">
        <v>0</v>
      </c>
      <c r="BT303" s="55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f>SUM(Tabla5[[#This Row],[VENTA MABE 4 SEMANA OCT]:[VENTAS OTROS 4 SEMANA OCT]])</f>
        <v>0</v>
      </c>
      <c r="CI3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03" s="66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SUM(Tabla5[[#This Row],[VENTA MABE 1 SEMANA NOV]:[VENTAS OTROS 1 SEMANA NOV]])</f>
        <v>0</v>
      </c>
      <c r="CS303">
        <f>IFERROR(VLOOKUP(Tabla5[[#This Row],[CLAVE]],[2]VENTAS!$F$2:$L$1501,2,0),0)</f>
        <v>0</v>
      </c>
      <c r="CT303">
        <f>IFERROR(VLOOKUP(Tabla5[[#This Row],[CLAVE]],[2]VENTAS!$F$2:$L$1501,3,0),0)</f>
        <v>0</v>
      </c>
      <c r="CU303">
        <f>IFERROR(VLOOKUP(Tabla5[[#This Row],[CLAVE]],[2]VENTAS!$F$2:$L$1501,4,0),0)</f>
        <v>0</v>
      </c>
      <c r="CV303">
        <f>IFERROR(VLOOKUP(Tabla5[[#This Row],[CLAVE]],[2]VENTAS!$F$2:$L$1501,5,0),0)</f>
        <v>0</v>
      </c>
      <c r="CW303">
        <f>IFERROR(VLOOKUP(Tabla5[[#This Row],[CLAVE]],[2]VENTAS!$F$2:$L$1501,6,0),0)</f>
        <v>0</v>
      </c>
      <c r="CX303">
        <f>IFERROR(VLOOKUP(Tabla5[[#This Row],[CLAVE]],[2]VENTAS!$F$2:$L$1501,7,0),0)</f>
        <v>0</v>
      </c>
      <c r="CY303">
        <f>IFERROR(VLOOKUP(Tabla5[[#This Row],[CLAVE]],[2]VENTAS!$F$2:$R$1501,13,0),0)</f>
        <v>0</v>
      </c>
      <c r="CZ303">
        <f>SUM(Tabla5[[#This Row],[VENTA MABE 2 SEMANA NOV]:[VENTAS OTROS 2 SEMANA NOV]])</f>
        <v>0</v>
      </c>
      <c r="DA303" s="46">
        <v>0</v>
      </c>
    </row>
    <row r="304" spans="1:105" hidden="1" x14ac:dyDescent="0.3">
      <c r="A304" t="str">
        <f>CONCATENATE(Tabla5[[#This Row],[TIENDA HMPV]],Tabla5[[#This Row],[LINEA]])</f>
        <v>417 - TIENDA SAMBORONDON 1085GLOBALES</v>
      </c>
      <c r="C304" s="55" t="s">
        <v>654</v>
      </c>
      <c r="D304" s="55" t="s">
        <v>39</v>
      </c>
      <c r="E304" s="55" t="s">
        <v>1270</v>
      </c>
      <c r="F304" s="55" t="s">
        <v>1724</v>
      </c>
      <c r="G304" t="s">
        <v>27</v>
      </c>
      <c r="H304" s="42">
        <f>IFERROR(Tabla5[[#This Row],[VENTAS MABE]]/Tabla5[[#This Row],[CUOTA]],0)</f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V304" s="42">
        <v>0</v>
      </c>
      <c r="W304" s="42">
        <f>IFERROR(Tabla5[[#This Row],[TOTAL VENTA 38 SEMANA]]/Tabla5[[#This Row],[VENTA ACUM 38]],0)</f>
        <v>0</v>
      </c>
      <c r="X304" s="42" t="e">
        <f>VLOOKUP(Tabla5[[#This Row],[CLAVE]],[1]!QMI_5_SEMANA_SEP_22[[CLAVE]:[SHARE CADENA S2]],21,0)</f>
        <v>#REF!</v>
      </c>
      <c r="Y304" s="55" t="s">
        <v>757</v>
      </c>
      <c r="Z304" s="46">
        <f>+Tabla5[[#This Row],[VENTA ACUM 38]]+Tabla5[[#This Row],[venta total 39 acum]]</f>
        <v>0</v>
      </c>
      <c r="AA304" s="46">
        <v>0</v>
      </c>
      <c r="AB304" s="46">
        <v>0</v>
      </c>
      <c r="AC304" s="46">
        <v>0</v>
      </c>
      <c r="AD304" s="46">
        <v>0</v>
      </c>
      <c r="AE304" s="46">
        <v>0</v>
      </c>
      <c r="AF304" s="46">
        <v>0</v>
      </c>
      <c r="AG304" s="46">
        <v>0</v>
      </c>
      <c r="AH304" s="42">
        <f>IFERROR(Tabla5[[#This Row],[VENTAS MABE]]/Tabla5[[#This Row],[VENTAS INDURAMA]],0)</f>
        <v>0</v>
      </c>
      <c r="AI304" t="s">
        <v>1676</v>
      </c>
      <c r="AK304" s="42"/>
      <c r="AL304" t="s">
        <v>727</v>
      </c>
      <c r="AM304" s="55" t="s">
        <v>1269</v>
      </c>
      <c r="AO304" s="55" t="s">
        <v>400</v>
      </c>
      <c r="AP304" t="e">
        <v>#N/A</v>
      </c>
      <c r="AQ304" s="55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f>SUM(Tabla5[[#This Row],[VENTA MABE 1 SEMANA OCT]:[VENTAS OTROS 1 SEMANA OCT]])</f>
        <v>0</v>
      </c>
      <c r="AY304" s="46">
        <v>0</v>
      </c>
      <c r="AZ304" s="55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f>SUM(Tabla5[[#This Row],[VENTA MABE 2 SEMANA OCT]:[VENTAS OTROS 2 SEMANA OCT]])</f>
        <v>0</v>
      </c>
      <c r="BH304" t="s">
        <v>796</v>
      </c>
      <c r="BI304" s="55" t="s">
        <v>654</v>
      </c>
      <c r="BJ304">
        <v>1.0000000000000004</v>
      </c>
      <c r="BK304" s="55" t="s">
        <v>1679</v>
      </c>
      <c r="BL304" t="s">
        <v>1679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f>SUM(Tabla5[[#This Row],[VENTA MABE 3 SEMANA OCT]:[VENTAS OTROS 3 SEMANA OCT]])</f>
        <v>0</v>
      </c>
      <c r="BS304" s="42">
        <v>0</v>
      </c>
      <c r="BT304" s="55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f>SUM(Tabla5[[#This Row],[VENTA MABE 4 SEMANA OCT]:[VENTAS OTROS 4 SEMANA OCT]])</f>
        <v>0</v>
      </c>
      <c r="CI3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04" s="66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SUM(Tabla5[[#This Row],[VENTA MABE 1 SEMANA NOV]:[VENTAS OTROS 1 SEMANA NOV]])</f>
        <v>0</v>
      </c>
      <c r="CS304">
        <f>IFERROR(VLOOKUP(Tabla5[[#This Row],[CLAVE]],[2]VENTAS!$F$2:$L$1501,2,0),0)</f>
        <v>0</v>
      </c>
      <c r="CT304">
        <f>IFERROR(VLOOKUP(Tabla5[[#This Row],[CLAVE]],[2]VENTAS!$F$2:$L$1501,3,0),0)</f>
        <v>0</v>
      </c>
      <c r="CU304">
        <f>IFERROR(VLOOKUP(Tabla5[[#This Row],[CLAVE]],[2]VENTAS!$F$2:$L$1501,4,0),0)</f>
        <v>0</v>
      </c>
      <c r="CV304">
        <f>IFERROR(VLOOKUP(Tabla5[[#This Row],[CLAVE]],[2]VENTAS!$F$2:$L$1501,5,0),0)</f>
        <v>0</v>
      </c>
      <c r="CW304">
        <f>IFERROR(VLOOKUP(Tabla5[[#This Row],[CLAVE]],[2]VENTAS!$F$2:$L$1501,6,0),0)</f>
        <v>0</v>
      </c>
      <c r="CX304">
        <f>IFERROR(VLOOKUP(Tabla5[[#This Row],[CLAVE]],[2]VENTAS!$F$2:$L$1501,7,0),0)</f>
        <v>0</v>
      </c>
      <c r="CY304">
        <f>IFERROR(VLOOKUP(Tabla5[[#This Row],[CLAVE]],[2]VENTAS!$F$2:$R$1501,13,0),0)</f>
        <v>0</v>
      </c>
      <c r="CZ304">
        <f>SUM(Tabla5[[#This Row],[VENTA MABE 2 SEMANA NOV]:[VENTAS OTROS 2 SEMANA NOV]])</f>
        <v>0</v>
      </c>
      <c r="DA304" s="46">
        <v>0.61863896197873991</v>
      </c>
    </row>
    <row r="305" spans="1:105" hidden="1" x14ac:dyDescent="0.3">
      <c r="A305" t="str">
        <f>CONCATENATE(Tabla5[[#This Row],[TIENDA HMPV]],Tabla5[[#This Row],[LINEA]])</f>
        <v>417 - TIENDA SAMBORONDON 1085LAVADO</v>
      </c>
      <c r="C305" s="55" t="s">
        <v>654</v>
      </c>
      <c r="D305" s="55" t="s">
        <v>39</v>
      </c>
      <c r="E305" s="55" t="s">
        <v>1270</v>
      </c>
      <c r="F305" s="55" t="s">
        <v>1724</v>
      </c>
      <c r="G305" t="s">
        <v>28</v>
      </c>
      <c r="H305" s="42">
        <f>IFERROR(Tabla5[[#This Row],[VENTAS MABE]]/Tabla5[[#This Row],[CUOTA]],0)</f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V305" s="42">
        <v>0</v>
      </c>
      <c r="W305" s="42">
        <f>IFERROR(Tabla5[[#This Row],[TOTAL VENTA 38 SEMANA]]/Tabla5[[#This Row],[VENTA ACUM 38]],0)</f>
        <v>0</v>
      </c>
      <c r="X305" s="42" t="e">
        <f>VLOOKUP(Tabla5[[#This Row],[CLAVE]],[1]!QMI_5_SEMANA_SEP_22[[CLAVE]:[SHARE CADENA S2]],21,0)</f>
        <v>#REF!</v>
      </c>
      <c r="Y305" s="55" t="s">
        <v>757</v>
      </c>
      <c r="Z305" s="46">
        <f>+Tabla5[[#This Row],[VENTA ACUM 38]]+Tabla5[[#This Row],[venta total 39 acum]]</f>
        <v>0</v>
      </c>
      <c r="AA305" s="46">
        <v>0</v>
      </c>
      <c r="AB305" s="46">
        <v>0</v>
      </c>
      <c r="AC305" s="46">
        <v>0</v>
      </c>
      <c r="AD305" s="46">
        <v>0</v>
      </c>
      <c r="AE305" s="46">
        <v>0</v>
      </c>
      <c r="AF305" s="46">
        <v>0</v>
      </c>
      <c r="AG305" s="46">
        <v>0</v>
      </c>
      <c r="AH305" s="42">
        <f>IFERROR(Tabla5[[#This Row],[VENTAS MABE]]/Tabla5[[#This Row],[VENTAS INDURAMA]],0)</f>
        <v>0</v>
      </c>
      <c r="AI305" t="s">
        <v>1676</v>
      </c>
      <c r="AK305" s="42"/>
      <c r="AL305" t="s">
        <v>727</v>
      </c>
      <c r="AM305" s="55" t="s">
        <v>1269</v>
      </c>
      <c r="AO305" s="55" t="s">
        <v>400</v>
      </c>
      <c r="AP305" t="e">
        <v>#N/A</v>
      </c>
      <c r="AQ305" s="5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f>SUM(Tabla5[[#This Row],[VENTA MABE 1 SEMANA OCT]:[VENTAS OTROS 1 SEMANA OCT]])</f>
        <v>0</v>
      </c>
      <c r="AY305" s="46">
        <v>1</v>
      </c>
      <c r="AZ305" s="5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f>SUM(Tabla5[[#This Row],[VENTA MABE 2 SEMANA OCT]:[VENTAS OTROS 2 SEMANA OCT]])</f>
        <v>1</v>
      </c>
      <c r="BH305" t="s">
        <v>796</v>
      </c>
      <c r="BI305" s="55" t="s">
        <v>654</v>
      </c>
      <c r="BJ305">
        <v>1.0000000000000004</v>
      </c>
      <c r="BK305" s="55">
        <v>1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f>SUM(Tabla5[[#This Row],[VENTA MABE 3 SEMANA OCT]:[VENTAS OTROS 3 SEMANA OCT]])</f>
        <v>2</v>
      </c>
      <c r="BS305" s="42">
        <v>0.12</v>
      </c>
      <c r="BT305" s="55">
        <v>1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f>SUM(Tabla5[[#This Row],[VENTA MABE 4 SEMANA OCT]:[VENTAS OTROS 4 SEMANA OCT]])</f>
        <v>2</v>
      </c>
      <c r="CI3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305" t="s">
        <v>1702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SUM(Tabla5[[#This Row],[VENTA MABE 1 SEMANA NOV]:[VENTAS OTROS 1 SEMANA NOV]])</f>
        <v>0</v>
      </c>
      <c r="CS305">
        <f>IFERROR(VLOOKUP(Tabla5[[#This Row],[CLAVE]],[2]VENTAS!$F$2:$L$1501,2,0),0)</f>
        <v>0</v>
      </c>
      <c r="CT305">
        <f>IFERROR(VLOOKUP(Tabla5[[#This Row],[CLAVE]],[2]VENTAS!$F$2:$L$1501,3,0),0)</f>
        <v>0</v>
      </c>
      <c r="CU305">
        <f>IFERROR(VLOOKUP(Tabla5[[#This Row],[CLAVE]],[2]VENTAS!$F$2:$L$1501,4,0),0)</f>
        <v>0</v>
      </c>
      <c r="CV305">
        <f>IFERROR(VLOOKUP(Tabla5[[#This Row],[CLAVE]],[2]VENTAS!$F$2:$L$1501,5,0),0)</f>
        <v>0</v>
      </c>
      <c r="CW305">
        <f>IFERROR(VLOOKUP(Tabla5[[#This Row],[CLAVE]],[2]VENTAS!$F$2:$L$1501,6,0),0)</f>
        <v>0</v>
      </c>
      <c r="CX305">
        <f>IFERROR(VLOOKUP(Tabla5[[#This Row],[CLAVE]],[2]VENTAS!$F$2:$L$1501,7,0),0)</f>
        <v>0</v>
      </c>
      <c r="CY305">
        <f>IFERROR(VLOOKUP(Tabla5[[#This Row],[CLAVE]],[2]VENTAS!$F$2:$R$1501,13,0),0)</f>
        <v>0</v>
      </c>
      <c r="CZ305">
        <f>SUM(Tabla5[[#This Row],[VENTA MABE 2 SEMANA NOV]:[VENTAS OTROS 2 SEMANA NOV]])</f>
        <v>0</v>
      </c>
      <c r="DA305" s="46">
        <v>3.0149302459911835</v>
      </c>
    </row>
    <row r="306" spans="1:105" hidden="1" x14ac:dyDescent="0.3">
      <c r="A306" t="str">
        <f>CONCATENATE(Tabla5[[#This Row],[TIENDA HMPV]],Tabla5[[#This Row],[LINEA]])</f>
        <v>417 - TIENDA SAMBORONDON 1085REFRIGERACIÓN</v>
      </c>
      <c r="C306" s="55" t="s">
        <v>654</v>
      </c>
      <c r="D306" s="55" t="s">
        <v>39</v>
      </c>
      <c r="E306" s="55" t="s">
        <v>1270</v>
      </c>
      <c r="F306" s="55" t="s">
        <v>1724</v>
      </c>
      <c r="G306" t="s">
        <v>29</v>
      </c>
      <c r="H306" s="42">
        <f>IFERROR(Tabla5[[#This Row],[VENTAS MABE]]/Tabla5[[#This Row],[CUOTA]],0)</f>
        <v>0.33333333333333331</v>
      </c>
      <c r="I306">
        <v>3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V306" s="42">
        <v>1</v>
      </c>
      <c r="W306" s="42">
        <f>IFERROR(Tabla5[[#This Row],[TOTAL VENTA 38 SEMANA]]/Tabla5[[#This Row],[VENTA ACUM 38]],0)</f>
        <v>1</v>
      </c>
      <c r="X306" s="42" t="e">
        <f>VLOOKUP(Tabla5[[#This Row],[CLAVE]],[1]!QMI_5_SEMANA_SEP_22[[CLAVE]:[SHARE CADENA S2]],21,0)</f>
        <v>#REF!</v>
      </c>
      <c r="Y306" s="55" t="s">
        <v>757</v>
      </c>
      <c r="Z306" s="46">
        <f>+Tabla5[[#This Row],[VENTA ACUM 38]]+Tabla5[[#This Row],[venta total 39 acum]]</f>
        <v>2</v>
      </c>
      <c r="AA306" s="46">
        <v>0</v>
      </c>
      <c r="AB306" s="46">
        <v>1</v>
      </c>
      <c r="AC306" s="46">
        <v>1</v>
      </c>
      <c r="AD306" s="46">
        <v>1</v>
      </c>
      <c r="AE306" s="46">
        <v>1</v>
      </c>
      <c r="AF306" s="46">
        <v>1</v>
      </c>
      <c r="AG306" s="46">
        <v>2</v>
      </c>
      <c r="AH306" s="42">
        <f>IFERROR(Tabla5[[#This Row],[VENTAS MABE]]/Tabla5[[#This Row],[VENTAS INDURAMA]],0)</f>
        <v>0</v>
      </c>
      <c r="AI306" t="s">
        <v>1676</v>
      </c>
      <c r="AK306" s="42"/>
      <c r="AL306" t="s">
        <v>727</v>
      </c>
      <c r="AM306" s="55" t="s">
        <v>1269</v>
      </c>
      <c r="AO306" s="55" t="s">
        <v>400</v>
      </c>
      <c r="AP306" t="e">
        <v>#N/A</v>
      </c>
      <c r="AQ306" s="55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f>SUM(Tabla5[[#This Row],[VENTA MABE 1 SEMANA OCT]:[VENTAS OTROS 1 SEMANA OCT]])</f>
        <v>0</v>
      </c>
      <c r="AY306" s="46">
        <v>2</v>
      </c>
      <c r="AZ306" s="55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f>SUM(Tabla5[[#This Row],[VENTA MABE 2 SEMANA OCT]:[VENTAS OTROS 2 SEMANA OCT]])</f>
        <v>1</v>
      </c>
      <c r="BH306" t="s">
        <v>796</v>
      </c>
      <c r="BI306" s="55" t="s">
        <v>654</v>
      </c>
      <c r="BJ306">
        <v>1.0000000000000004</v>
      </c>
      <c r="BK306" s="55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f>SUM(Tabla5[[#This Row],[VENTA MABE 3 SEMANA OCT]:[VENTAS OTROS 3 SEMANA OCT]])</f>
        <v>1</v>
      </c>
      <c r="BS306" s="42">
        <v>0.2</v>
      </c>
      <c r="BT306" s="55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f>SUM(Tabla5[[#This Row],[VENTA MABE 4 SEMANA OCT]:[VENTAS OTROS 4 SEMANA OCT]])</f>
        <v>1</v>
      </c>
      <c r="CI3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06" t="s">
        <v>1703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SUM(Tabla5[[#This Row],[VENTA MABE 1 SEMANA NOV]:[VENTAS OTROS 1 SEMANA NOV]])</f>
        <v>0</v>
      </c>
      <c r="CS306">
        <f>IFERROR(VLOOKUP(Tabla5[[#This Row],[CLAVE]],[2]VENTAS!$F$2:$L$1501,2,0),0)</f>
        <v>0</v>
      </c>
      <c r="CT306">
        <f>IFERROR(VLOOKUP(Tabla5[[#This Row],[CLAVE]],[2]VENTAS!$F$2:$L$1501,3,0),0)</f>
        <v>0</v>
      </c>
      <c r="CU306">
        <f>IFERROR(VLOOKUP(Tabla5[[#This Row],[CLAVE]],[2]VENTAS!$F$2:$L$1501,4,0),0)</f>
        <v>0</v>
      </c>
      <c r="CV306">
        <f>IFERROR(VLOOKUP(Tabla5[[#This Row],[CLAVE]],[2]VENTAS!$F$2:$L$1501,5,0),0)</f>
        <v>0</v>
      </c>
      <c r="CW306">
        <f>IFERROR(VLOOKUP(Tabla5[[#This Row],[CLAVE]],[2]VENTAS!$F$2:$L$1501,6,0),0)</f>
        <v>0</v>
      </c>
      <c r="CX306">
        <f>IFERROR(VLOOKUP(Tabla5[[#This Row],[CLAVE]],[2]VENTAS!$F$2:$L$1501,7,0),0)</f>
        <v>0</v>
      </c>
      <c r="CY306">
        <f>IFERROR(VLOOKUP(Tabla5[[#This Row],[CLAVE]],[2]VENTAS!$F$2:$R$1501,13,0),0)</f>
        <v>0</v>
      </c>
      <c r="CZ306">
        <f>SUM(Tabla5[[#This Row],[VENTA MABE 2 SEMANA NOV]:[VENTAS OTROS 2 SEMANA NOV]])</f>
        <v>0</v>
      </c>
      <c r="DA306" s="46">
        <v>4.6112936811111247</v>
      </c>
    </row>
    <row r="307" spans="1:105" hidden="1" x14ac:dyDescent="0.3">
      <c r="A307" t="str">
        <f>CONCATENATE(Tabla5[[#This Row],[TIENDA HMPV]],Tabla5[[#This Row],[LINEA]])</f>
        <v>871 - TIENDA TRONCAL 970AIRES</v>
      </c>
      <c r="C307" s="55" t="s">
        <v>654</v>
      </c>
      <c r="D307" s="55" t="s">
        <v>39</v>
      </c>
      <c r="E307" s="55" t="s">
        <v>1274</v>
      </c>
      <c r="F307" s="55" t="s">
        <v>1724</v>
      </c>
      <c r="G307" t="s">
        <v>25</v>
      </c>
      <c r="H307" s="42">
        <f>IFERROR(Tabla5[[#This Row],[VENTAS MABE]]/Tabla5[[#This Row],[CUOTA]],0)</f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V307" s="42">
        <v>0</v>
      </c>
      <c r="W307" s="42">
        <f>IFERROR(Tabla5[[#This Row],[TOTAL VENTA 38 SEMANA]]/Tabla5[[#This Row],[VENTA ACUM 38]],0)</f>
        <v>0</v>
      </c>
      <c r="X307" s="42" t="e">
        <f>VLOOKUP(Tabla5[[#This Row],[CLAVE]],[1]!QMI_5_SEMANA_SEP_22[[CLAVE]:[SHARE CADENA S2]],21,0)</f>
        <v>#REF!</v>
      </c>
      <c r="Y307" s="55" t="s">
        <v>769</v>
      </c>
      <c r="Z307" s="46">
        <f>+Tabla5[[#This Row],[VENTA ACUM 38]]+Tabla5[[#This Row],[venta total 39 acum]]</f>
        <v>0</v>
      </c>
      <c r="AA307" s="46">
        <v>0</v>
      </c>
      <c r="AB307" s="46">
        <v>0</v>
      </c>
      <c r="AC307" s="46">
        <v>0</v>
      </c>
      <c r="AD307" s="46">
        <v>0</v>
      </c>
      <c r="AE307" s="46">
        <v>0</v>
      </c>
      <c r="AF307" s="46">
        <v>0</v>
      </c>
      <c r="AG307" s="46">
        <v>0</v>
      </c>
      <c r="AH307" s="42">
        <f>IFERROR(Tabla5[[#This Row],[VENTAS MABE]]/Tabla5[[#This Row],[VENTAS INDURAMA]],0)</f>
        <v>0</v>
      </c>
      <c r="AI307" t="s">
        <v>1676</v>
      </c>
      <c r="AK307" s="42"/>
      <c r="AL307" t="s">
        <v>727</v>
      </c>
      <c r="AM307" s="55" t="s">
        <v>1273</v>
      </c>
      <c r="AO307" s="55" t="s">
        <v>400</v>
      </c>
      <c r="AP307" t="e">
        <v>#N/A</v>
      </c>
      <c r="AQ307" s="55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f>SUM(Tabla5[[#This Row],[VENTA MABE 1 SEMANA OCT]:[VENTAS OTROS 1 SEMANA OCT]])</f>
        <v>0</v>
      </c>
      <c r="AY307" s="46">
        <v>0</v>
      </c>
      <c r="AZ307" s="55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f>SUM(Tabla5[[#This Row],[VENTA MABE 2 SEMANA OCT]:[VENTAS OTROS 2 SEMANA OCT]])</f>
        <v>0</v>
      </c>
      <c r="BH307" t="s">
        <v>796</v>
      </c>
      <c r="BI307" s="55" t="s">
        <v>654</v>
      </c>
      <c r="BJ307">
        <v>0.99999999999999978</v>
      </c>
      <c r="BK307" s="55" t="s">
        <v>1679</v>
      </c>
      <c r="BL307" t="s">
        <v>1679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f>SUM(Tabla5[[#This Row],[VENTA MABE 3 SEMANA OCT]:[VENTAS OTROS 3 SEMANA OCT]])</f>
        <v>0</v>
      </c>
      <c r="BS307" s="42">
        <v>0.15</v>
      </c>
      <c r="BT307" s="55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f>SUM(Tabla5[[#This Row],[VENTA MABE 4 SEMANA OCT]:[VENTAS OTROS 4 SEMANA OCT]])</f>
        <v>0</v>
      </c>
      <c r="CI3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07" s="66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SUM(Tabla5[[#This Row],[VENTA MABE 1 SEMANA NOV]:[VENTAS OTROS 1 SEMANA NOV]])</f>
        <v>0</v>
      </c>
      <c r="CS307">
        <f>IFERROR(VLOOKUP(Tabla5[[#This Row],[CLAVE]],[2]VENTAS!$F$2:$L$1501,2,0),0)</f>
        <v>0</v>
      </c>
      <c r="CT307">
        <f>IFERROR(VLOOKUP(Tabla5[[#This Row],[CLAVE]],[2]VENTAS!$F$2:$L$1501,3,0),0)</f>
        <v>0</v>
      </c>
      <c r="CU307">
        <f>IFERROR(VLOOKUP(Tabla5[[#This Row],[CLAVE]],[2]VENTAS!$F$2:$L$1501,4,0),0)</f>
        <v>0</v>
      </c>
      <c r="CV307">
        <f>IFERROR(VLOOKUP(Tabla5[[#This Row],[CLAVE]],[2]VENTAS!$F$2:$L$1501,5,0),0)</f>
        <v>0</v>
      </c>
      <c r="CW307">
        <f>IFERROR(VLOOKUP(Tabla5[[#This Row],[CLAVE]],[2]VENTAS!$F$2:$L$1501,6,0),0)</f>
        <v>0</v>
      </c>
      <c r="CX307">
        <f>IFERROR(VLOOKUP(Tabla5[[#This Row],[CLAVE]],[2]VENTAS!$F$2:$L$1501,7,0),0)</f>
        <v>0</v>
      </c>
      <c r="CY307">
        <f>IFERROR(VLOOKUP(Tabla5[[#This Row],[CLAVE]],[2]VENTAS!$F$2:$R$1501,13,0),0)</f>
        <v>0</v>
      </c>
      <c r="CZ307">
        <f>SUM(Tabla5[[#This Row],[VENTA MABE 2 SEMANA NOV]:[VENTAS OTROS 2 SEMANA NOV]])</f>
        <v>0</v>
      </c>
      <c r="DA307" s="46">
        <v>0</v>
      </c>
    </row>
    <row r="308" spans="1:105" hidden="1" x14ac:dyDescent="0.3">
      <c r="A308" t="str">
        <f>CONCATENATE(Tabla5[[#This Row],[TIENDA HMPV]],Tabla5[[#This Row],[LINEA]])</f>
        <v>871 - TIENDA TRONCAL 970COCINAS</v>
      </c>
      <c r="C308" s="55" t="s">
        <v>654</v>
      </c>
      <c r="D308" s="55" t="s">
        <v>39</v>
      </c>
      <c r="E308" s="55" t="s">
        <v>1274</v>
      </c>
      <c r="F308" s="55" t="s">
        <v>1724</v>
      </c>
      <c r="G308" t="s">
        <v>26</v>
      </c>
      <c r="H308" s="42">
        <f>IFERROR(Tabla5[[#This Row],[VENTAS MABE]]/Tabla5[[#This Row],[CUOTA]],0)</f>
        <v>0.5</v>
      </c>
      <c r="I308">
        <v>2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V308" s="42">
        <v>1</v>
      </c>
      <c r="W308" s="42">
        <f>IFERROR(Tabla5[[#This Row],[TOTAL VENTA 38 SEMANA]]/Tabla5[[#This Row],[VENTA ACUM 38]],0)</f>
        <v>1</v>
      </c>
      <c r="X308" s="42" t="e">
        <f>VLOOKUP(Tabla5[[#This Row],[CLAVE]],[1]!QMI_5_SEMANA_SEP_22[[CLAVE]:[SHARE CADENA S2]],21,0)</f>
        <v>#REF!</v>
      </c>
      <c r="Y308" s="55" t="s">
        <v>769</v>
      </c>
      <c r="Z308" s="46">
        <f>+Tabla5[[#This Row],[VENTA ACUM 38]]+Tabla5[[#This Row],[venta total 39 acum]]</f>
        <v>2</v>
      </c>
      <c r="AA308" s="46">
        <v>0</v>
      </c>
      <c r="AB308" s="46">
        <v>1</v>
      </c>
      <c r="AC308" s="46">
        <v>1</v>
      </c>
      <c r="AD308" s="46">
        <v>1</v>
      </c>
      <c r="AE308" s="46">
        <v>1</v>
      </c>
      <c r="AF308" s="46">
        <v>1</v>
      </c>
      <c r="AG308" s="46">
        <v>2</v>
      </c>
      <c r="AH308" s="42">
        <f>IFERROR(Tabla5[[#This Row],[VENTAS MABE]]/Tabla5[[#This Row],[VENTAS INDURAMA]],0)</f>
        <v>0</v>
      </c>
      <c r="AI308" t="s">
        <v>1676</v>
      </c>
      <c r="AK308" s="42"/>
      <c r="AL308" t="s">
        <v>727</v>
      </c>
      <c r="AM308" s="55" t="s">
        <v>1273</v>
      </c>
      <c r="AO308" s="55" t="s">
        <v>400</v>
      </c>
      <c r="AP308" t="e">
        <v>#N/A</v>
      </c>
      <c r="AQ308" s="55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f>SUM(Tabla5[[#This Row],[VENTA MABE 1 SEMANA OCT]:[VENTAS OTROS 1 SEMANA OCT]])</f>
        <v>0</v>
      </c>
      <c r="AY308" s="46">
        <v>2</v>
      </c>
      <c r="AZ308" s="55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f>SUM(Tabla5[[#This Row],[VENTA MABE 2 SEMANA OCT]:[VENTAS OTROS 2 SEMANA OCT]])</f>
        <v>0</v>
      </c>
      <c r="BH308" t="s">
        <v>796</v>
      </c>
      <c r="BI308" s="55" t="s">
        <v>654</v>
      </c>
      <c r="BJ308">
        <v>0.99999999999999978</v>
      </c>
      <c r="BK308" s="55" t="s">
        <v>1679</v>
      </c>
      <c r="BL308" t="s">
        <v>1679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f>SUM(Tabla5[[#This Row],[VENTA MABE 3 SEMANA OCT]:[VENTAS OTROS 3 SEMANA OCT]])</f>
        <v>0</v>
      </c>
      <c r="BS308" s="42">
        <v>0.4</v>
      </c>
      <c r="BT308" s="55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f>SUM(Tabla5[[#This Row],[VENTA MABE 4 SEMANA OCT]:[VENTAS OTROS 4 SEMANA OCT]])</f>
        <v>0</v>
      </c>
      <c r="CI3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08" s="66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SUM(Tabla5[[#This Row],[VENTA MABE 1 SEMANA NOV]:[VENTAS OTROS 1 SEMANA NOV]])</f>
        <v>0</v>
      </c>
      <c r="CS308">
        <f>IFERROR(VLOOKUP(Tabla5[[#This Row],[CLAVE]],[2]VENTAS!$F$2:$L$1501,2,0),0)</f>
        <v>0</v>
      </c>
      <c r="CT308">
        <f>IFERROR(VLOOKUP(Tabla5[[#This Row],[CLAVE]],[2]VENTAS!$F$2:$L$1501,3,0),0)</f>
        <v>0</v>
      </c>
      <c r="CU308">
        <f>IFERROR(VLOOKUP(Tabla5[[#This Row],[CLAVE]],[2]VENTAS!$F$2:$L$1501,4,0),0)</f>
        <v>0</v>
      </c>
      <c r="CV308">
        <f>IFERROR(VLOOKUP(Tabla5[[#This Row],[CLAVE]],[2]VENTAS!$F$2:$L$1501,5,0),0)</f>
        <v>0</v>
      </c>
      <c r="CW308">
        <f>IFERROR(VLOOKUP(Tabla5[[#This Row],[CLAVE]],[2]VENTAS!$F$2:$L$1501,6,0),0)</f>
        <v>0</v>
      </c>
      <c r="CX308">
        <f>IFERROR(VLOOKUP(Tabla5[[#This Row],[CLAVE]],[2]VENTAS!$F$2:$L$1501,7,0),0)</f>
        <v>0</v>
      </c>
      <c r="CY308">
        <f>IFERROR(VLOOKUP(Tabla5[[#This Row],[CLAVE]],[2]VENTAS!$F$2:$R$1501,13,0),0)</f>
        <v>0</v>
      </c>
      <c r="CZ308">
        <f>SUM(Tabla5[[#This Row],[VENTA MABE 2 SEMANA NOV]:[VENTAS OTROS 2 SEMANA NOV]])</f>
        <v>0</v>
      </c>
      <c r="DA308" s="46">
        <v>7</v>
      </c>
    </row>
    <row r="309" spans="1:105" hidden="1" x14ac:dyDescent="0.3">
      <c r="A309" t="str">
        <f>CONCATENATE(Tabla5[[#This Row],[TIENDA HMPV]],Tabla5[[#This Row],[LINEA]])</f>
        <v>871 - TIENDA TRONCAL 970GLOBALES</v>
      </c>
      <c r="C309" s="55" t="s">
        <v>654</v>
      </c>
      <c r="D309" s="55" t="s">
        <v>39</v>
      </c>
      <c r="E309" s="55" t="s">
        <v>1274</v>
      </c>
      <c r="F309" s="55" t="s">
        <v>1724</v>
      </c>
      <c r="G309" t="s">
        <v>27</v>
      </c>
      <c r="H309" s="42">
        <f>IFERROR(Tabla5[[#This Row],[VENTAS MABE]]/Tabla5[[#This Row],[CUOTA]],0)</f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V309" s="42">
        <v>0</v>
      </c>
      <c r="W309" s="42">
        <f>IFERROR(Tabla5[[#This Row],[TOTAL VENTA 38 SEMANA]]/Tabla5[[#This Row],[VENTA ACUM 38]],0)</f>
        <v>0</v>
      </c>
      <c r="X309" s="42" t="e">
        <f>VLOOKUP(Tabla5[[#This Row],[CLAVE]],[1]!QMI_5_SEMANA_SEP_22[[CLAVE]:[SHARE CADENA S2]],21,0)</f>
        <v>#REF!</v>
      </c>
      <c r="Y309" s="55" t="s">
        <v>769</v>
      </c>
      <c r="Z309" s="46">
        <f>+Tabla5[[#This Row],[VENTA ACUM 38]]+Tabla5[[#This Row],[venta total 39 acum]]</f>
        <v>1</v>
      </c>
      <c r="AA309" s="46">
        <v>0</v>
      </c>
      <c r="AB309" s="46">
        <v>0</v>
      </c>
      <c r="AC309" s="46">
        <v>1</v>
      </c>
      <c r="AD309" s="46">
        <v>0</v>
      </c>
      <c r="AE309" s="46">
        <v>0</v>
      </c>
      <c r="AF309" s="46">
        <v>0</v>
      </c>
      <c r="AG309" s="46">
        <v>0</v>
      </c>
      <c r="AH309" s="42">
        <f>IFERROR(Tabla5[[#This Row],[VENTAS MABE]]/Tabla5[[#This Row],[VENTAS INDURAMA]],0)</f>
        <v>0</v>
      </c>
      <c r="AI309" t="s">
        <v>1676</v>
      </c>
      <c r="AK309" s="42"/>
      <c r="AL309" t="s">
        <v>727</v>
      </c>
      <c r="AM309" s="55" t="s">
        <v>1273</v>
      </c>
      <c r="AO309" s="55" t="s">
        <v>400</v>
      </c>
      <c r="AP309" t="e">
        <v>#N/A</v>
      </c>
      <c r="AQ309" s="55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f>SUM(Tabla5[[#This Row],[VENTA MABE 1 SEMANA OCT]:[VENTAS OTROS 1 SEMANA OCT]])</f>
        <v>0</v>
      </c>
      <c r="AY309" s="46">
        <v>0</v>
      </c>
      <c r="AZ309" s="55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f>SUM(Tabla5[[#This Row],[VENTA MABE 2 SEMANA OCT]:[VENTAS OTROS 2 SEMANA OCT]])</f>
        <v>0</v>
      </c>
      <c r="BH309" t="s">
        <v>796</v>
      </c>
      <c r="BI309" s="55" t="s">
        <v>654</v>
      </c>
      <c r="BJ309">
        <v>0.99999999999999978</v>
      </c>
      <c r="BK309" s="55" t="s">
        <v>1679</v>
      </c>
      <c r="BL309" t="s">
        <v>1679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f>SUM(Tabla5[[#This Row],[VENTA MABE 3 SEMANA OCT]:[VENTAS OTROS 3 SEMANA OCT]])</f>
        <v>0</v>
      </c>
      <c r="BS309" s="42">
        <v>0</v>
      </c>
      <c r="BT309" s="55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f>SUM(Tabla5[[#This Row],[VENTA MABE 4 SEMANA OCT]:[VENTAS OTROS 4 SEMANA OCT]])</f>
        <v>0</v>
      </c>
      <c r="CI3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09" s="66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SUM(Tabla5[[#This Row],[VENTA MABE 1 SEMANA NOV]:[VENTAS OTROS 1 SEMANA NOV]])</f>
        <v>0</v>
      </c>
      <c r="CS309">
        <f>IFERROR(VLOOKUP(Tabla5[[#This Row],[CLAVE]],[2]VENTAS!$F$2:$L$1501,2,0),0)</f>
        <v>0</v>
      </c>
      <c r="CT309">
        <f>IFERROR(VLOOKUP(Tabla5[[#This Row],[CLAVE]],[2]VENTAS!$F$2:$L$1501,3,0),0)</f>
        <v>0</v>
      </c>
      <c r="CU309">
        <f>IFERROR(VLOOKUP(Tabla5[[#This Row],[CLAVE]],[2]VENTAS!$F$2:$L$1501,4,0),0)</f>
        <v>0</v>
      </c>
      <c r="CV309">
        <f>IFERROR(VLOOKUP(Tabla5[[#This Row],[CLAVE]],[2]VENTAS!$F$2:$L$1501,5,0),0)</f>
        <v>0</v>
      </c>
      <c r="CW309">
        <f>IFERROR(VLOOKUP(Tabla5[[#This Row],[CLAVE]],[2]VENTAS!$F$2:$L$1501,6,0),0)</f>
        <v>0</v>
      </c>
      <c r="CX309">
        <f>IFERROR(VLOOKUP(Tabla5[[#This Row],[CLAVE]],[2]VENTAS!$F$2:$L$1501,7,0),0)</f>
        <v>0</v>
      </c>
      <c r="CY309">
        <f>IFERROR(VLOOKUP(Tabla5[[#This Row],[CLAVE]],[2]VENTAS!$F$2:$R$1501,13,0),0)</f>
        <v>0</v>
      </c>
      <c r="CZ309">
        <f>SUM(Tabla5[[#This Row],[VENTA MABE 2 SEMANA NOV]:[VENTAS OTROS 2 SEMANA NOV]])</f>
        <v>0</v>
      </c>
      <c r="DA309" s="46">
        <v>0.61863896197873991</v>
      </c>
    </row>
    <row r="310" spans="1:105" hidden="1" x14ac:dyDescent="0.3">
      <c r="A310" t="str">
        <f>CONCATENATE(Tabla5[[#This Row],[TIENDA HMPV]],Tabla5[[#This Row],[LINEA]])</f>
        <v>871 - TIENDA TRONCAL 970LAVADO</v>
      </c>
      <c r="C310" s="55" t="s">
        <v>654</v>
      </c>
      <c r="D310" s="55" t="s">
        <v>39</v>
      </c>
      <c r="E310" s="55" t="s">
        <v>1274</v>
      </c>
      <c r="F310" s="55" t="s">
        <v>1724</v>
      </c>
      <c r="G310" t="s">
        <v>28</v>
      </c>
      <c r="H310" s="42">
        <f>IFERROR(Tabla5[[#This Row],[VENTAS MABE]]/Tabla5[[#This Row],[CUOTA]],0)</f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V310" s="42">
        <v>0</v>
      </c>
      <c r="W310" s="42">
        <f>IFERROR(Tabla5[[#This Row],[TOTAL VENTA 38 SEMANA]]/Tabla5[[#This Row],[VENTA ACUM 38]],0)</f>
        <v>0</v>
      </c>
      <c r="X310" s="42" t="e">
        <f>VLOOKUP(Tabla5[[#This Row],[CLAVE]],[1]!QMI_5_SEMANA_SEP_22[[CLAVE]:[SHARE CADENA S2]],21,0)</f>
        <v>#REF!</v>
      </c>
      <c r="Y310" s="55" t="s">
        <v>769</v>
      </c>
      <c r="Z310" s="46">
        <f>+Tabla5[[#This Row],[VENTA ACUM 38]]+Tabla5[[#This Row],[venta total 39 acum]]</f>
        <v>0</v>
      </c>
      <c r="AA310" s="46">
        <v>0</v>
      </c>
      <c r="AB310" s="46">
        <v>0</v>
      </c>
      <c r="AC310" s="46">
        <v>0</v>
      </c>
      <c r="AD310" s="46">
        <v>0</v>
      </c>
      <c r="AE310" s="46">
        <v>0</v>
      </c>
      <c r="AF310" s="46">
        <v>0</v>
      </c>
      <c r="AG310" s="46">
        <v>0</v>
      </c>
      <c r="AH310" s="42">
        <f>IFERROR(Tabla5[[#This Row],[VENTAS MABE]]/Tabla5[[#This Row],[VENTAS INDURAMA]],0)</f>
        <v>0</v>
      </c>
      <c r="AI310" t="s">
        <v>1676</v>
      </c>
      <c r="AK310" s="42"/>
      <c r="AL310" t="s">
        <v>727</v>
      </c>
      <c r="AM310" s="55" t="s">
        <v>1273</v>
      </c>
      <c r="AO310" s="55" t="s">
        <v>400</v>
      </c>
      <c r="AP310" t="e">
        <v>#N/A</v>
      </c>
      <c r="AQ310" s="55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f>SUM(Tabla5[[#This Row],[VENTA MABE 1 SEMANA OCT]:[VENTAS OTROS 1 SEMANA OCT]])</f>
        <v>0</v>
      </c>
      <c r="AY310" s="46">
        <v>1</v>
      </c>
      <c r="AZ310" s="55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f>SUM(Tabla5[[#This Row],[VENTA MABE 2 SEMANA OCT]:[VENTAS OTROS 2 SEMANA OCT]])</f>
        <v>0</v>
      </c>
      <c r="BH310" t="s">
        <v>796</v>
      </c>
      <c r="BI310" s="55" t="s">
        <v>654</v>
      </c>
      <c r="BJ310">
        <v>0.99999999999999978</v>
      </c>
      <c r="BK310" s="55">
        <v>1</v>
      </c>
      <c r="BL310" t="s">
        <v>1679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f>SUM(Tabla5[[#This Row],[VENTA MABE 3 SEMANA OCT]:[VENTAS OTROS 3 SEMANA OCT]])</f>
        <v>1</v>
      </c>
      <c r="BS310" s="42">
        <v>0.12</v>
      </c>
      <c r="BT310" s="55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f>SUM(Tabla5[[#This Row],[VENTA MABE 4 SEMANA OCT]:[VENTAS OTROS 4 SEMANA OCT]])</f>
        <v>1</v>
      </c>
      <c r="CI3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310" s="66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SUM(Tabla5[[#This Row],[VENTA MABE 1 SEMANA NOV]:[VENTAS OTROS 1 SEMANA NOV]])</f>
        <v>0</v>
      </c>
      <c r="CS310">
        <f>IFERROR(VLOOKUP(Tabla5[[#This Row],[CLAVE]],[2]VENTAS!$F$2:$L$1501,2,0),0)</f>
        <v>0</v>
      </c>
      <c r="CT310">
        <f>IFERROR(VLOOKUP(Tabla5[[#This Row],[CLAVE]],[2]VENTAS!$F$2:$L$1501,3,0),0)</f>
        <v>0</v>
      </c>
      <c r="CU310">
        <f>IFERROR(VLOOKUP(Tabla5[[#This Row],[CLAVE]],[2]VENTAS!$F$2:$L$1501,4,0),0)</f>
        <v>0</v>
      </c>
      <c r="CV310">
        <f>IFERROR(VLOOKUP(Tabla5[[#This Row],[CLAVE]],[2]VENTAS!$F$2:$L$1501,5,0),0)</f>
        <v>0</v>
      </c>
      <c r="CW310">
        <f>IFERROR(VLOOKUP(Tabla5[[#This Row],[CLAVE]],[2]VENTAS!$F$2:$L$1501,6,0),0)</f>
        <v>0</v>
      </c>
      <c r="CX310">
        <f>IFERROR(VLOOKUP(Tabla5[[#This Row],[CLAVE]],[2]VENTAS!$F$2:$L$1501,7,0),0)</f>
        <v>0</v>
      </c>
      <c r="CY310">
        <f>IFERROR(VLOOKUP(Tabla5[[#This Row],[CLAVE]],[2]VENTAS!$F$2:$R$1501,13,0),0)</f>
        <v>0</v>
      </c>
      <c r="CZ310">
        <f>SUM(Tabla5[[#This Row],[VENTA MABE 2 SEMANA NOV]:[VENTAS OTROS 2 SEMANA NOV]])</f>
        <v>0</v>
      </c>
      <c r="DA310" s="46">
        <v>3.0149302459911835</v>
      </c>
    </row>
    <row r="311" spans="1:105" hidden="1" x14ac:dyDescent="0.3">
      <c r="A311" t="str">
        <f>CONCATENATE(Tabla5[[#This Row],[TIENDA HMPV]],Tabla5[[#This Row],[LINEA]])</f>
        <v>871 - TIENDA TRONCAL 970REFRIGERACIÓN</v>
      </c>
      <c r="C311" s="55" t="s">
        <v>654</v>
      </c>
      <c r="D311" s="55" t="s">
        <v>39</v>
      </c>
      <c r="E311" s="55" t="s">
        <v>1274</v>
      </c>
      <c r="F311" s="55" t="s">
        <v>1724</v>
      </c>
      <c r="G311" t="s">
        <v>29</v>
      </c>
      <c r="H311" s="42">
        <f>IFERROR(Tabla5[[#This Row],[VENTAS MABE]]/Tabla5[[#This Row],[CUOTA]],0)</f>
        <v>0</v>
      </c>
      <c r="I311">
        <v>2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V311" s="42">
        <v>0</v>
      </c>
      <c r="W311" s="42">
        <f>IFERROR(Tabla5[[#This Row],[TOTAL VENTA 38 SEMANA]]/Tabla5[[#This Row],[VENTA ACUM 38]],0)</f>
        <v>0</v>
      </c>
      <c r="X311" s="42" t="e">
        <f>VLOOKUP(Tabla5[[#This Row],[CLAVE]],[1]!QMI_5_SEMANA_SEP_22[[CLAVE]:[SHARE CADENA S2]],21,0)</f>
        <v>#REF!</v>
      </c>
      <c r="Y311" s="55" t="s">
        <v>769</v>
      </c>
      <c r="Z311" s="46">
        <f>+Tabla5[[#This Row],[VENTA ACUM 38]]+Tabla5[[#This Row],[venta total 39 acum]]</f>
        <v>2</v>
      </c>
      <c r="AA311" s="46">
        <v>0</v>
      </c>
      <c r="AB311" s="46">
        <v>0</v>
      </c>
      <c r="AC311" s="46">
        <v>2</v>
      </c>
      <c r="AD311" s="46">
        <v>0</v>
      </c>
      <c r="AE311" s="46">
        <v>0</v>
      </c>
      <c r="AF311" s="46">
        <v>0</v>
      </c>
      <c r="AG311" s="46">
        <v>0</v>
      </c>
      <c r="AH311" s="42">
        <f>IFERROR(Tabla5[[#This Row],[VENTAS MABE]]/Tabla5[[#This Row],[VENTAS INDURAMA]],0)</f>
        <v>0</v>
      </c>
      <c r="AI311" t="s">
        <v>1676</v>
      </c>
      <c r="AK311" s="42"/>
      <c r="AL311" t="s">
        <v>727</v>
      </c>
      <c r="AM311" s="55" t="s">
        <v>1273</v>
      </c>
      <c r="AO311" s="55" t="s">
        <v>400</v>
      </c>
      <c r="AP311" t="e">
        <v>#N/A</v>
      </c>
      <c r="AQ311" s="55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f>SUM(Tabla5[[#This Row],[VENTA MABE 1 SEMANA OCT]:[VENTAS OTROS 1 SEMANA OCT]])</f>
        <v>0</v>
      </c>
      <c r="AY311" s="46">
        <v>2</v>
      </c>
      <c r="AZ311" s="55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f>SUM(Tabla5[[#This Row],[VENTA MABE 2 SEMANA OCT]:[VENTAS OTROS 2 SEMANA OCT]])</f>
        <v>0</v>
      </c>
      <c r="BH311" t="s">
        <v>796</v>
      </c>
      <c r="BI311" s="55" t="s">
        <v>654</v>
      </c>
      <c r="BJ311">
        <v>0.99999999999999978</v>
      </c>
      <c r="BK311" s="55" t="s">
        <v>1679</v>
      </c>
      <c r="BL311" t="s">
        <v>1679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f>SUM(Tabla5[[#This Row],[VENTA MABE 3 SEMANA OCT]:[VENTAS OTROS 3 SEMANA OCT]])</f>
        <v>0</v>
      </c>
      <c r="BS311" s="42">
        <v>0.2</v>
      </c>
      <c r="BT311" s="55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f>SUM(Tabla5[[#This Row],[VENTA MABE 4 SEMANA OCT]:[VENTAS OTROS 4 SEMANA OCT]])</f>
        <v>0</v>
      </c>
      <c r="CI3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11" s="66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SUM(Tabla5[[#This Row],[VENTA MABE 1 SEMANA NOV]:[VENTAS OTROS 1 SEMANA NOV]])</f>
        <v>0</v>
      </c>
      <c r="CS311">
        <f>IFERROR(VLOOKUP(Tabla5[[#This Row],[CLAVE]],[2]VENTAS!$F$2:$L$1501,2,0),0)</f>
        <v>0</v>
      </c>
      <c r="CT311">
        <f>IFERROR(VLOOKUP(Tabla5[[#This Row],[CLAVE]],[2]VENTAS!$F$2:$L$1501,3,0),0)</f>
        <v>0</v>
      </c>
      <c r="CU311">
        <f>IFERROR(VLOOKUP(Tabla5[[#This Row],[CLAVE]],[2]VENTAS!$F$2:$L$1501,4,0),0)</f>
        <v>0</v>
      </c>
      <c r="CV311">
        <f>IFERROR(VLOOKUP(Tabla5[[#This Row],[CLAVE]],[2]VENTAS!$F$2:$L$1501,5,0),0)</f>
        <v>0</v>
      </c>
      <c r="CW311">
        <f>IFERROR(VLOOKUP(Tabla5[[#This Row],[CLAVE]],[2]VENTAS!$F$2:$L$1501,6,0),0)</f>
        <v>0</v>
      </c>
      <c r="CX311">
        <f>IFERROR(VLOOKUP(Tabla5[[#This Row],[CLAVE]],[2]VENTAS!$F$2:$L$1501,7,0),0)</f>
        <v>0</v>
      </c>
      <c r="CY311">
        <f>IFERROR(VLOOKUP(Tabla5[[#This Row],[CLAVE]],[2]VENTAS!$F$2:$R$1501,13,0),0)</f>
        <v>0</v>
      </c>
      <c r="CZ311">
        <f>SUM(Tabla5[[#This Row],[VENTA MABE 2 SEMANA NOV]:[VENTAS OTROS 2 SEMANA NOV]])</f>
        <v>0</v>
      </c>
      <c r="DA311" s="46">
        <v>5</v>
      </c>
    </row>
    <row r="312" spans="1:105" hidden="1" x14ac:dyDescent="0.3">
      <c r="A312" t="str">
        <f>CONCATENATE(Tabla5[[#This Row],[TIENDA HMPV]],Tabla5[[#This Row],[LINEA]])</f>
        <v>493 - LA TRONCALCOCINAS</v>
      </c>
      <c r="C312" s="55" t="s">
        <v>654</v>
      </c>
      <c r="D312" s="55" t="s">
        <v>23</v>
      </c>
      <c r="E312" s="55" t="s">
        <v>1276</v>
      </c>
      <c r="F312" s="55" t="s">
        <v>1724</v>
      </c>
      <c r="G312" t="s">
        <v>26</v>
      </c>
      <c r="H312" s="42">
        <f>IFERROR(Tabla5[[#This Row],[VENTAS MABE]]/Tabla5[[#This Row],[CUOTA]],0)</f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V312" s="42">
        <v>0</v>
      </c>
      <c r="W312" s="42">
        <f>IFERROR(Tabla5[[#This Row],[TOTAL VENTA 38 SEMANA]]/Tabla5[[#This Row],[VENTA ACUM 38]],0)</f>
        <v>0</v>
      </c>
      <c r="X312" s="42" t="e">
        <f>VLOOKUP(Tabla5[[#This Row],[CLAVE]],[1]!QMI_5_SEMANA_SEP_22[[CLAVE]:[SHARE CADENA S2]],21,0)</f>
        <v>#REF!</v>
      </c>
      <c r="Y312" s="55" t="s">
        <v>757</v>
      </c>
      <c r="Z312" s="46">
        <f>+Tabla5[[#This Row],[VENTA ACUM 38]]+Tabla5[[#This Row],[venta total 39 acum]]</f>
        <v>0</v>
      </c>
      <c r="AA312" s="46">
        <v>0</v>
      </c>
      <c r="AB312" s="46">
        <v>0</v>
      </c>
      <c r="AC312" s="46">
        <v>0</v>
      </c>
      <c r="AD312" s="46">
        <v>0</v>
      </c>
      <c r="AE312" s="46">
        <v>0</v>
      </c>
      <c r="AF312" s="46">
        <v>0</v>
      </c>
      <c r="AG312" s="46">
        <v>0</v>
      </c>
      <c r="AH312" s="42">
        <f>IFERROR(Tabla5[[#This Row],[VENTAS MABE]]/Tabla5[[#This Row],[VENTAS INDURAMA]],0)</f>
        <v>0</v>
      </c>
      <c r="AI312" t="s">
        <v>1676</v>
      </c>
      <c r="AK312" s="42">
        <v>1</v>
      </c>
      <c r="AL312" t="s">
        <v>727</v>
      </c>
      <c r="AM312" s="55" t="s">
        <v>1275</v>
      </c>
      <c r="AO312" s="55" t="s">
        <v>400</v>
      </c>
      <c r="AP312" t="e">
        <v>#N/A</v>
      </c>
      <c r="AQ312" s="55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f>SUM(Tabla5[[#This Row],[VENTA MABE 1 SEMANA OCT]:[VENTAS OTROS 1 SEMANA OCT]])</f>
        <v>0</v>
      </c>
      <c r="AY312" s="46">
        <v>2</v>
      </c>
      <c r="AZ312" s="55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f>SUM(Tabla5[[#This Row],[VENTA MABE 2 SEMANA OCT]:[VENTAS OTROS 2 SEMANA OCT]])</f>
        <v>0</v>
      </c>
      <c r="BH312" t="s">
        <v>796</v>
      </c>
      <c r="BI312" s="55" t="s">
        <v>654</v>
      </c>
      <c r="BJ312">
        <v>0.49999999999999956</v>
      </c>
      <c r="BK312" s="55" t="s">
        <v>1679</v>
      </c>
      <c r="BL312" t="s">
        <v>1679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f>SUM(Tabla5[[#This Row],[VENTA MABE 3 SEMANA OCT]:[VENTAS OTROS 3 SEMANA OCT]])</f>
        <v>0</v>
      </c>
      <c r="BS312" s="42">
        <v>0.45</v>
      </c>
      <c r="BT312" s="55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f>SUM(Tabla5[[#This Row],[VENTA MABE 4 SEMANA OCT]:[VENTAS OTROS 4 SEMANA OCT]])</f>
        <v>0</v>
      </c>
      <c r="CI3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12" s="66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SUM(Tabla5[[#This Row],[VENTA MABE 1 SEMANA NOV]:[VENTAS OTROS 1 SEMANA NOV]])</f>
        <v>0</v>
      </c>
      <c r="CS312">
        <f>IFERROR(VLOOKUP(Tabla5[[#This Row],[CLAVE]],[2]VENTAS!$F$2:$L$1501,2,0),0)</f>
        <v>0</v>
      </c>
      <c r="CT312">
        <f>IFERROR(VLOOKUP(Tabla5[[#This Row],[CLAVE]],[2]VENTAS!$F$2:$L$1501,3,0),0)</f>
        <v>0</v>
      </c>
      <c r="CU312">
        <f>IFERROR(VLOOKUP(Tabla5[[#This Row],[CLAVE]],[2]VENTAS!$F$2:$L$1501,4,0),0)</f>
        <v>0</v>
      </c>
      <c r="CV312">
        <f>IFERROR(VLOOKUP(Tabla5[[#This Row],[CLAVE]],[2]VENTAS!$F$2:$L$1501,5,0),0)</f>
        <v>0</v>
      </c>
      <c r="CW312">
        <f>IFERROR(VLOOKUP(Tabla5[[#This Row],[CLAVE]],[2]VENTAS!$F$2:$L$1501,6,0),0)</f>
        <v>0</v>
      </c>
      <c r="CX312">
        <f>IFERROR(VLOOKUP(Tabla5[[#This Row],[CLAVE]],[2]VENTAS!$F$2:$L$1501,7,0),0)</f>
        <v>0</v>
      </c>
      <c r="CY312">
        <f>IFERROR(VLOOKUP(Tabla5[[#This Row],[CLAVE]],[2]VENTAS!$F$2:$R$1501,13,0),0)</f>
        <v>0</v>
      </c>
      <c r="CZ312">
        <f>SUM(Tabla5[[#This Row],[VENTA MABE 2 SEMANA NOV]:[VENTAS OTROS 2 SEMANA NOV]])</f>
        <v>0</v>
      </c>
      <c r="DA312" s="46">
        <v>5</v>
      </c>
    </row>
    <row r="313" spans="1:105" hidden="1" x14ac:dyDescent="0.3">
      <c r="A313" t="str">
        <f>CONCATENATE(Tabla5[[#This Row],[TIENDA HMPV]],Tabla5[[#This Row],[LINEA]])</f>
        <v>493 - LA TRONCALLAVADO</v>
      </c>
      <c r="C313" s="55" t="s">
        <v>654</v>
      </c>
      <c r="D313" s="55" t="s">
        <v>23</v>
      </c>
      <c r="E313" s="55" t="s">
        <v>1276</v>
      </c>
      <c r="F313" s="55" t="s">
        <v>1724</v>
      </c>
      <c r="G313" t="s">
        <v>28</v>
      </c>
      <c r="H313" s="42">
        <f>IFERROR(Tabla5[[#This Row],[VENTAS MABE]]/Tabla5[[#This Row],[CUOTA]],0)</f>
        <v>0</v>
      </c>
      <c r="I313">
        <v>0</v>
      </c>
      <c r="J313">
        <v>3</v>
      </c>
      <c r="K313">
        <v>4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V313" s="42">
        <v>0.375</v>
      </c>
      <c r="W313" s="42">
        <f>IFERROR(Tabla5[[#This Row],[TOTAL VENTA 38 SEMANA]]/Tabla5[[#This Row],[VENTA ACUM 38]],0)</f>
        <v>0.375</v>
      </c>
      <c r="X313" s="42" t="e">
        <f>VLOOKUP(Tabla5[[#This Row],[CLAVE]],[1]!QMI_5_SEMANA_SEP_22[[CLAVE]:[SHARE CADENA S2]],21,0)</f>
        <v>#REF!</v>
      </c>
      <c r="Y313" s="55" t="s">
        <v>757</v>
      </c>
      <c r="Z313" s="46">
        <f>+Tabla5[[#This Row],[VENTA ACUM 38]]+Tabla5[[#This Row],[venta total 39 acum]]</f>
        <v>8</v>
      </c>
      <c r="AA313" s="46">
        <v>0</v>
      </c>
      <c r="AB313" s="46">
        <v>3</v>
      </c>
      <c r="AC313" s="46">
        <v>8</v>
      </c>
      <c r="AD313" s="46">
        <v>0</v>
      </c>
      <c r="AE313" s="46">
        <v>0</v>
      </c>
      <c r="AF313" s="46">
        <v>0</v>
      </c>
      <c r="AG313" s="46">
        <v>0</v>
      </c>
      <c r="AH313" s="42">
        <f>IFERROR(Tabla5[[#This Row],[VENTAS MABE]]/Tabla5[[#This Row],[VENTAS INDURAMA]],0)</f>
        <v>0.75</v>
      </c>
      <c r="AI313" t="s">
        <v>1676</v>
      </c>
      <c r="AK313" s="42"/>
      <c r="AL313" t="s">
        <v>727</v>
      </c>
      <c r="AM313" s="55" t="s">
        <v>1275</v>
      </c>
      <c r="AO313" s="55" t="s">
        <v>400</v>
      </c>
      <c r="AP313" t="e">
        <v>#N/A</v>
      </c>
      <c r="AQ313" s="55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f>SUM(Tabla5[[#This Row],[VENTA MABE 1 SEMANA OCT]:[VENTAS OTROS 1 SEMANA OCT]])</f>
        <v>0</v>
      </c>
      <c r="AY313" s="46">
        <v>0</v>
      </c>
      <c r="AZ313" s="55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f>SUM(Tabla5[[#This Row],[VENTA MABE 2 SEMANA OCT]:[VENTAS OTROS 2 SEMANA OCT]])</f>
        <v>0</v>
      </c>
      <c r="BH313" t="s">
        <v>796</v>
      </c>
      <c r="BI313" s="55" t="s">
        <v>654</v>
      </c>
      <c r="BJ313">
        <v>0.49999999999999956</v>
      </c>
      <c r="BK313" s="55" t="s">
        <v>1679</v>
      </c>
      <c r="BL313" t="s">
        <v>1679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f>SUM(Tabla5[[#This Row],[VENTA MABE 3 SEMANA OCT]:[VENTAS OTROS 3 SEMANA OCT]])</f>
        <v>0</v>
      </c>
      <c r="BS313" s="42">
        <v>7.0000000000000007E-2</v>
      </c>
      <c r="BT313" s="55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f>SUM(Tabla5[[#This Row],[VENTA MABE 4 SEMANA OCT]:[VENTAS OTROS 4 SEMANA OCT]])</f>
        <v>0</v>
      </c>
      <c r="CI3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13" s="66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SUM(Tabla5[[#This Row],[VENTA MABE 1 SEMANA NOV]:[VENTAS OTROS 1 SEMANA NOV]])</f>
        <v>0</v>
      </c>
      <c r="CS313">
        <f>IFERROR(VLOOKUP(Tabla5[[#This Row],[CLAVE]],[2]VENTAS!$F$2:$L$1501,2,0),0)</f>
        <v>0</v>
      </c>
      <c r="CT313">
        <f>IFERROR(VLOOKUP(Tabla5[[#This Row],[CLAVE]],[2]VENTAS!$F$2:$L$1501,3,0),0)</f>
        <v>0</v>
      </c>
      <c r="CU313">
        <f>IFERROR(VLOOKUP(Tabla5[[#This Row],[CLAVE]],[2]VENTAS!$F$2:$L$1501,4,0),0)</f>
        <v>0</v>
      </c>
      <c r="CV313">
        <f>IFERROR(VLOOKUP(Tabla5[[#This Row],[CLAVE]],[2]VENTAS!$F$2:$L$1501,5,0),0)</f>
        <v>0</v>
      </c>
      <c r="CW313">
        <f>IFERROR(VLOOKUP(Tabla5[[#This Row],[CLAVE]],[2]VENTAS!$F$2:$L$1501,6,0),0)</f>
        <v>0</v>
      </c>
      <c r="CX313">
        <f>IFERROR(VLOOKUP(Tabla5[[#This Row],[CLAVE]],[2]VENTAS!$F$2:$L$1501,7,0),0)</f>
        <v>0</v>
      </c>
      <c r="CY313">
        <f>IFERROR(VLOOKUP(Tabla5[[#This Row],[CLAVE]],[2]VENTAS!$F$2:$R$1501,13,0),0)</f>
        <v>0</v>
      </c>
      <c r="CZ313">
        <f>SUM(Tabla5[[#This Row],[VENTA MABE 2 SEMANA NOV]:[VENTAS OTROS 2 SEMANA NOV]])</f>
        <v>0</v>
      </c>
      <c r="DA313" s="46">
        <v>0</v>
      </c>
    </row>
    <row r="314" spans="1:105" hidden="1" x14ac:dyDescent="0.3">
      <c r="A314" t="str">
        <f>CONCATENATE(Tabla5[[#This Row],[TIENDA HMPV]],Tabla5[[#This Row],[LINEA]])</f>
        <v>493 - LA TRONCALREFRIGERACIÓN</v>
      </c>
      <c r="C314" s="55" t="s">
        <v>654</v>
      </c>
      <c r="D314" s="55" t="s">
        <v>23</v>
      </c>
      <c r="E314" s="55" t="s">
        <v>1276</v>
      </c>
      <c r="F314" s="55" t="s">
        <v>1724</v>
      </c>
      <c r="G314" t="s">
        <v>29</v>
      </c>
      <c r="H314" s="42">
        <f>IFERROR(Tabla5[[#This Row],[VENTAS MABE]]/Tabla5[[#This Row],[CUOTA]],0)</f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V314" s="42">
        <v>0</v>
      </c>
      <c r="W314" s="42">
        <f>IFERROR(Tabla5[[#This Row],[TOTAL VENTA 38 SEMANA]]/Tabla5[[#This Row],[VENTA ACUM 38]],0)</f>
        <v>0</v>
      </c>
      <c r="X314" s="42" t="e">
        <f>VLOOKUP(Tabla5[[#This Row],[CLAVE]],[1]!QMI_5_SEMANA_SEP_22[[CLAVE]:[SHARE CADENA S2]],21,0)</f>
        <v>#REF!</v>
      </c>
      <c r="Y314" s="55" t="s">
        <v>757</v>
      </c>
      <c r="Z314" s="46">
        <f>+Tabla5[[#This Row],[VENTA ACUM 38]]+Tabla5[[#This Row],[venta total 39 acum]]</f>
        <v>0</v>
      </c>
      <c r="AA314" s="46">
        <v>0</v>
      </c>
      <c r="AB314" s="46">
        <v>0</v>
      </c>
      <c r="AC314" s="46">
        <v>0</v>
      </c>
      <c r="AD314" s="46">
        <v>0</v>
      </c>
      <c r="AE314" s="46">
        <v>0</v>
      </c>
      <c r="AF314" s="46">
        <v>0</v>
      </c>
      <c r="AG314" s="46">
        <v>0</v>
      </c>
      <c r="AH314" s="42">
        <f>IFERROR(Tabla5[[#This Row],[VENTAS MABE]]/Tabla5[[#This Row],[VENTAS INDURAMA]],0)</f>
        <v>0</v>
      </c>
      <c r="AI314" t="s">
        <v>1676</v>
      </c>
      <c r="AK314" s="42">
        <v>1</v>
      </c>
      <c r="AL314" t="s">
        <v>727</v>
      </c>
      <c r="AM314" s="55" t="s">
        <v>1275</v>
      </c>
      <c r="AO314" s="55" t="s">
        <v>400</v>
      </c>
      <c r="AP314" t="e">
        <v>#N/A</v>
      </c>
      <c r="AQ314" s="55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f>SUM(Tabla5[[#This Row],[VENTA MABE 1 SEMANA OCT]:[VENTAS OTROS 1 SEMANA OCT]])</f>
        <v>0</v>
      </c>
      <c r="AY314" s="46">
        <v>4</v>
      </c>
      <c r="AZ314" s="55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f>SUM(Tabla5[[#This Row],[VENTA MABE 2 SEMANA OCT]:[VENTAS OTROS 2 SEMANA OCT]])</f>
        <v>0</v>
      </c>
      <c r="BH314" t="s">
        <v>796</v>
      </c>
      <c r="BI314" s="55" t="s">
        <v>654</v>
      </c>
      <c r="BJ314">
        <v>0.49999999999999956</v>
      </c>
      <c r="BK314" s="55" t="s">
        <v>1679</v>
      </c>
      <c r="BL314" t="s">
        <v>1679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f>SUM(Tabla5[[#This Row],[VENTA MABE 3 SEMANA OCT]:[VENTAS OTROS 3 SEMANA OCT]])</f>
        <v>0</v>
      </c>
      <c r="BS314" s="42">
        <v>0.4</v>
      </c>
      <c r="BT314" s="55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f>SUM(Tabla5[[#This Row],[VENTA MABE 4 SEMANA OCT]:[VENTAS OTROS 4 SEMANA OCT]])</f>
        <v>0</v>
      </c>
      <c r="CI3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14" s="66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SUM(Tabla5[[#This Row],[VENTA MABE 1 SEMANA NOV]:[VENTAS OTROS 1 SEMANA NOV]])</f>
        <v>0</v>
      </c>
      <c r="CS314">
        <f>IFERROR(VLOOKUP(Tabla5[[#This Row],[CLAVE]],[2]VENTAS!$F$2:$L$1501,2,0),0)</f>
        <v>0</v>
      </c>
      <c r="CT314">
        <f>IFERROR(VLOOKUP(Tabla5[[#This Row],[CLAVE]],[2]VENTAS!$F$2:$L$1501,3,0),0)</f>
        <v>0</v>
      </c>
      <c r="CU314">
        <f>IFERROR(VLOOKUP(Tabla5[[#This Row],[CLAVE]],[2]VENTAS!$F$2:$L$1501,4,0),0)</f>
        <v>0</v>
      </c>
      <c r="CV314">
        <f>IFERROR(VLOOKUP(Tabla5[[#This Row],[CLAVE]],[2]VENTAS!$F$2:$L$1501,5,0),0)</f>
        <v>0</v>
      </c>
      <c r="CW314">
        <f>IFERROR(VLOOKUP(Tabla5[[#This Row],[CLAVE]],[2]VENTAS!$F$2:$L$1501,6,0),0)</f>
        <v>0</v>
      </c>
      <c r="CX314">
        <f>IFERROR(VLOOKUP(Tabla5[[#This Row],[CLAVE]],[2]VENTAS!$F$2:$L$1501,7,0),0)</f>
        <v>0</v>
      </c>
      <c r="CY314">
        <f>IFERROR(VLOOKUP(Tabla5[[#This Row],[CLAVE]],[2]VENTAS!$F$2:$R$1501,13,0),0)</f>
        <v>0</v>
      </c>
      <c r="CZ314">
        <f>SUM(Tabla5[[#This Row],[VENTA MABE 2 SEMANA NOV]:[VENTAS OTROS 2 SEMANA NOV]])</f>
        <v>0</v>
      </c>
      <c r="DA314" s="46">
        <v>8</v>
      </c>
    </row>
    <row r="315" spans="1:105" hidden="1" x14ac:dyDescent="0.3">
      <c r="A315" t="str">
        <f>CONCATENATE(Tabla5[[#This Row],[TIENDA HMPV]],Tabla5[[#This Row],[LINEA]])</f>
        <v>506 - RIOCENTRO SURAIRES</v>
      </c>
      <c r="C315" s="55" t="s">
        <v>654</v>
      </c>
      <c r="D315" s="55" t="s">
        <v>23</v>
      </c>
      <c r="E315" s="55" t="s">
        <v>1294</v>
      </c>
      <c r="F315" s="55" t="s">
        <v>1724</v>
      </c>
      <c r="G315" t="s">
        <v>25</v>
      </c>
      <c r="H315" s="42">
        <f>IFERROR(Tabla5[[#This Row],[VENTAS MABE]]/Tabla5[[#This Row],[CUOTA]],0)</f>
        <v>1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2</v>
      </c>
      <c r="V315" s="42">
        <v>0.25</v>
      </c>
      <c r="W315" s="42">
        <f>IFERROR(Tabla5[[#This Row],[TOTAL VENTA 38 SEMANA]]/Tabla5[[#This Row],[VENTA ACUM 38]],0)</f>
        <v>0.25</v>
      </c>
      <c r="X315" s="42" t="e">
        <f>VLOOKUP(Tabla5[[#This Row],[CLAVE]],[1]!QMI_5_SEMANA_SEP_22[[CLAVE]:[SHARE CADENA S2]],21,0)</f>
        <v>#REF!</v>
      </c>
      <c r="Y315" s="55" t="s">
        <v>769</v>
      </c>
      <c r="Z315" s="46">
        <f>+Tabla5[[#This Row],[VENTA ACUM 38]]+Tabla5[[#This Row],[venta total 39 acum]]</f>
        <v>4</v>
      </c>
      <c r="AA315" s="46">
        <v>0</v>
      </c>
      <c r="AB315" s="46">
        <v>1</v>
      </c>
      <c r="AC315" s="46">
        <v>4</v>
      </c>
      <c r="AD315" s="46">
        <v>0</v>
      </c>
      <c r="AE315" s="46">
        <v>0</v>
      </c>
      <c r="AF315" s="46">
        <v>0</v>
      </c>
      <c r="AG315" s="46">
        <v>0</v>
      </c>
      <c r="AH315" s="42">
        <f>IFERROR(Tabla5[[#This Row],[VENTAS MABE]]/Tabla5[[#This Row],[VENTAS INDURAMA]],0)</f>
        <v>0</v>
      </c>
      <c r="AI315" t="s">
        <v>1676</v>
      </c>
      <c r="AK315" s="42"/>
      <c r="AL315" t="s">
        <v>727</v>
      </c>
      <c r="AM315" s="55" t="s">
        <v>1293</v>
      </c>
      <c r="AO315" s="55" t="s">
        <v>400</v>
      </c>
      <c r="AP315" t="e">
        <v>#N/A</v>
      </c>
      <c r="AQ315" s="5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f>SUM(Tabla5[[#This Row],[VENTA MABE 1 SEMANA OCT]:[VENTAS OTROS 1 SEMANA OCT]])</f>
        <v>0</v>
      </c>
      <c r="AY315" s="46">
        <v>1.5555555555555558</v>
      </c>
      <c r="AZ315" s="55">
        <v>1</v>
      </c>
      <c r="BA315">
        <v>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f>SUM(Tabla5[[#This Row],[VENTA MABE 2 SEMANA OCT]:[VENTAS OTROS 2 SEMANA OCT]])</f>
        <v>3</v>
      </c>
      <c r="BH315" t="s">
        <v>1289</v>
      </c>
      <c r="BI315" s="55" t="s">
        <v>654</v>
      </c>
      <c r="BJ315">
        <v>2.9999999999999973</v>
      </c>
      <c r="BK315" s="55">
        <v>1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f>SUM(Tabla5[[#This Row],[VENTA MABE 3 SEMANA OCT]:[VENTAS OTROS 3 SEMANA OCT]])</f>
        <v>2</v>
      </c>
      <c r="BS315" s="42">
        <v>0.22</v>
      </c>
      <c r="BT315" s="55">
        <v>1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f>SUM(Tabla5[[#This Row],[VENTA MABE 4 SEMANA OCT]:[VENTAS OTROS 4 SEMANA OCT]])</f>
        <v>2</v>
      </c>
      <c r="CI3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315" t="s">
        <v>1702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SUM(Tabla5[[#This Row],[VENTA MABE 1 SEMANA NOV]:[VENTAS OTROS 1 SEMANA NOV]])</f>
        <v>0</v>
      </c>
      <c r="CS315">
        <f>IFERROR(VLOOKUP(Tabla5[[#This Row],[CLAVE]],[2]VENTAS!$F$2:$L$1501,2,0),0)</f>
        <v>0</v>
      </c>
      <c r="CT315">
        <f>IFERROR(VLOOKUP(Tabla5[[#This Row],[CLAVE]],[2]VENTAS!$F$2:$L$1501,3,0),0)</f>
        <v>0</v>
      </c>
      <c r="CU315">
        <f>IFERROR(VLOOKUP(Tabla5[[#This Row],[CLAVE]],[2]VENTAS!$F$2:$L$1501,4,0),0)</f>
        <v>0</v>
      </c>
      <c r="CV315">
        <f>IFERROR(VLOOKUP(Tabla5[[#This Row],[CLAVE]],[2]VENTAS!$F$2:$L$1501,5,0),0)</f>
        <v>0</v>
      </c>
      <c r="CW315">
        <f>IFERROR(VLOOKUP(Tabla5[[#This Row],[CLAVE]],[2]VENTAS!$F$2:$L$1501,6,0),0)</f>
        <v>0</v>
      </c>
      <c r="CX315">
        <f>IFERROR(VLOOKUP(Tabla5[[#This Row],[CLAVE]],[2]VENTAS!$F$2:$L$1501,7,0),0)</f>
        <v>0</v>
      </c>
      <c r="CY315">
        <f>IFERROR(VLOOKUP(Tabla5[[#This Row],[CLAVE]],[2]VENTAS!$F$2:$R$1501,13,0),0)</f>
        <v>0</v>
      </c>
      <c r="CZ315">
        <f>SUM(Tabla5[[#This Row],[VENTA MABE 2 SEMANA NOV]:[VENTAS OTROS 2 SEMANA NOV]])</f>
        <v>0</v>
      </c>
      <c r="DA315" s="46">
        <v>2.592592592592593</v>
      </c>
    </row>
    <row r="316" spans="1:105" hidden="1" x14ac:dyDescent="0.3">
      <c r="A316" t="str">
        <f>CONCATENATE(Tabla5[[#This Row],[TIENDA HMPV]],Tabla5[[#This Row],[LINEA]])</f>
        <v>506 - RIOCENTRO SURCOCINAS</v>
      </c>
      <c r="C316" s="55" t="s">
        <v>654</v>
      </c>
      <c r="D316" s="55" t="s">
        <v>23</v>
      </c>
      <c r="E316" s="55" t="s">
        <v>1294</v>
      </c>
      <c r="F316" s="55" t="s">
        <v>1724</v>
      </c>
      <c r="G316" t="s">
        <v>26</v>
      </c>
      <c r="H316" s="42">
        <f>IFERROR(Tabla5[[#This Row],[VENTAS MABE]]/Tabla5[[#This Row],[CUOTA]],0)</f>
        <v>0.42857142857142855</v>
      </c>
      <c r="I316">
        <v>7</v>
      </c>
      <c r="J316">
        <v>3</v>
      </c>
      <c r="K316">
        <v>16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V316" s="42">
        <v>0.21428571428571427</v>
      </c>
      <c r="W316" s="42">
        <f>IFERROR(Tabla5[[#This Row],[TOTAL VENTA 38 SEMANA]]/Tabla5[[#This Row],[VENTA ACUM 38]],0)</f>
        <v>0.21428571428571427</v>
      </c>
      <c r="X316" s="42" t="e">
        <f>VLOOKUP(Tabla5[[#This Row],[CLAVE]],[1]!QMI_5_SEMANA_SEP_22[[CLAVE]:[SHARE CADENA S2]],21,0)</f>
        <v>#REF!</v>
      </c>
      <c r="Y316" s="55" t="s">
        <v>769</v>
      </c>
      <c r="Z316" s="46">
        <f>+Tabla5[[#This Row],[VENTA ACUM 38]]+Tabla5[[#This Row],[venta total 39 acum]]</f>
        <v>22</v>
      </c>
      <c r="AA316" s="46">
        <v>0</v>
      </c>
      <c r="AB316" s="46">
        <v>3</v>
      </c>
      <c r="AC316" s="46">
        <v>14</v>
      </c>
      <c r="AD316" s="46">
        <v>8</v>
      </c>
      <c r="AE316" s="46">
        <v>3</v>
      </c>
      <c r="AF316" s="46">
        <v>8</v>
      </c>
      <c r="AG316" s="46">
        <v>10</v>
      </c>
      <c r="AH316" s="42">
        <f>IFERROR(Tabla5[[#This Row],[VENTAS MABE]]/Tabla5[[#This Row],[VENTAS INDURAMA]],0)</f>
        <v>0.1875</v>
      </c>
      <c r="AI316" t="s">
        <v>1676</v>
      </c>
      <c r="AK316" s="42">
        <v>0.15379999999999999</v>
      </c>
      <c r="AL316" t="s">
        <v>727</v>
      </c>
      <c r="AM316" s="55" t="s">
        <v>1293</v>
      </c>
      <c r="AO316" s="55" t="s">
        <v>400</v>
      </c>
      <c r="AP316" t="e">
        <v>#N/A</v>
      </c>
      <c r="AQ316" s="55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f>SUM(Tabla5[[#This Row],[VENTA MABE 1 SEMANA OCT]:[VENTAS OTROS 1 SEMANA OCT]])</f>
        <v>0</v>
      </c>
      <c r="AY316" s="46">
        <v>8.1510900428231281</v>
      </c>
      <c r="AZ316" s="55">
        <v>2</v>
      </c>
      <c r="BA316">
        <v>4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f>SUM(Tabla5[[#This Row],[VENTA MABE 2 SEMANA OCT]:[VENTAS OTROS 2 SEMANA OCT]])</f>
        <v>6</v>
      </c>
      <c r="BH316" t="s">
        <v>1289</v>
      </c>
      <c r="BI316" s="55" t="s">
        <v>654</v>
      </c>
      <c r="BJ316">
        <v>2.9999999999999973</v>
      </c>
      <c r="BK316" s="55">
        <v>3</v>
      </c>
      <c r="BL316">
        <v>5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f>SUM(Tabla5[[#This Row],[VENTA MABE 3 SEMANA OCT]:[VENTAS OTROS 3 SEMANA OCT]])</f>
        <v>8</v>
      </c>
      <c r="BS316" s="42">
        <v>0.45</v>
      </c>
      <c r="BT316" s="55">
        <v>3</v>
      </c>
      <c r="BU316">
        <v>5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f>SUM(Tabla5[[#This Row],[VENTA MABE 4 SEMANA OCT]:[VENTAS OTROS 4 SEMANA OCT]])</f>
        <v>8</v>
      </c>
      <c r="CI3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0.36363636363636365</v>
      </c>
      <c r="CJ316" t="s">
        <v>1702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SUM(Tabla5[[#This Row],[VENTA MABE 1 SEMANA NOV]:[VENTAS OTROS 1 SEMANA NOV]])</f>
        <v>0</v>
      </c>
      <c r="CS316">
        <f>IFERROR(VLOOKUP(Tabla5[[#This Row],[CLAVE]],[2]VENTAS!$F$2:$L$1501,2,0),0)</f>
        <v>0</v>
      </c>
      <c r="CT316">
        <f>IFERROR(VLOOKUP(Tabla5[[#This Row],[CLAVE]],[2]VENTAS!$F$2:$L$1501,3,0),0)</f>
        <v>0</v>
      </c>
      <c r="CU316">
        <f>IFERROR(VLOOKUP(Tabla5[[#This Row],[CLAVE]],[2]VENTAS!$F$2:$L$1501,4,0),0)</f>
        <v>0</v>
      </c>
      <c r="CV316">
        <f>IFERROR(VLOOKUP(Tabla5[[#This Row],[CLAVE]],[2]VENTAS!$F$2:$L$1501,5,0),0)</f>
        <v>0</v>
      </c>
      <c r="CW316">
        <f>IFERROR(VLOOKUP(Tabla5[[#This Row],[CLAVE]],[2]VENTAS!$F$2:$L$1501,6,0),0)</f>
        <v>0</v>
      </c>
      <c r="CX316">
        <f>IFERROR(VLOOKUP(Tabla5[[#This Row],[CLAVE]],[2]VENTAS!$F$2:$L$1501,7,0),0)</f>
        <v>0</v>
      </c>
      <c r="CY316">
        <f>IFERROR(VLOOKUP(Tabla5[[#This Row],[CLAVE]],[2]VENTAS!$F$2:$R$1501,13,0),0)</f>
        <v>0</v>
      </c>
      <c r="CZ316">
        <f>SUM(Tabla5[[#This Row],[VENTA MABE 2 SEMANA NOV]:[VENTAS OTROS 2 SEMANA NOV]])</f>
        <v>0</v>
      </c>
      <c r="DA316" s="46">
        <v>17</v>
      </c>
    </row>
    <row r="317" spans="1:105" hidden="1" x14ac:dyDescent="0.3">
      <c r="A317" t="str">
        <f>CONCATENATE(Tabla5[[#This Row],[TIENDA HMPV]],Tabla5[[#This Row],[LINEA]])</f>
        <v>506 - RIOCENTRO SUREMPOTRE</v>
      </c>
      <c r="C317" s="55" t="s">
        <v>654</v>
      </c>
      <c r="D317" s="55" t="s">
        <v>23</v>
      </c>
      <c r="E317" s="55" t="s">
        <v>1294</v>
      </c>
      <c r="F317" s="55" t="s">
        <v>1724</v>
      </c>
      <c r="G317" t="s">
        <v>32</v>
      </c>
      <c r="H317" s="42">
        <f>IFERROR(Tabla5[[#This Row],[VENTAS MABE]]/Tabla5[[#This Row],[CUOTA]],0)</f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V317" s="42">
        <v>0</v>
      </c>
      <c r="W317" s="42">
        <f>IFERROR(Tabla5[[#This Row],[TOTAL VENTA 38 SEMANA]]/Tabla5[[#This Row],[VENTA ACUM 38]],0)</f>
        <v>0</v>
      </c>
      <c r="X317" s="42" t="e">
        <f>VLOOKUP(Tabla5[[#This Row],[CLAVE]],[1]!QMI_5_SEMANA_SEP_22[[CLAVE]:[SHARE CADENA S2]],21,0)</f>
        <v>#REF!</v>
      </c>
      <c r="Y317" s="55" t="s">
        <v>769</v>
      </c>
      <c r="Z317" s="46">
        <f>+Tabla5[[#This Row],[VENTA ACUM 38]]+Tabla5[[#This Row],[venta total 39 acum]]</f>
        <v>0</v>
      </c>
      <c r="AA317" s="46">
        <v>0</v>
      </c>
      <c r="AB317" s="46">
        <v>0</v>
      </c>
      <c r="AC317" s="46">
        <v>0</v>
      </c>
      <c r="AD317" s="46">
        <v>0</v>
      </c>
      <c r="AE317" s="46">
        <v>0</v>
      </c>
      <c r="AF317" s="46">
        <v>0</v>
      </c>
      <c r="AG317" s="46">
        <v>0</v>
      </c>
      <c r="AH317" s="42">
        <f>IFERROR(Tabla5[[#This Row],[VENTAS MABE]]/Tabla5[[#This Row],[VENTAS INDURAMA]],0)</f>
        <v>0</v>
      </c>
      <c r="AI317" t="s">
        <v>1676</v>
      </c>
      <c r="AK317" s="42"/>
      <c r="AL317" t="s">
        <v>727</v>
      </c>
      <c r="AM317" s="55" t="s">
        <v>1293</v>
      </c>
      <c r="AO317" s="55" t="s">
        <v>400</v>
      </c>
      <c r="AP317" t="e">
        <v>#N/A</v>
      </c>
      <c r="AQ317" s="55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f>SUM(Tabla5[[#This Row],[VENTA MABE 1 SEMANA OCT]:[VENTAS OTROS 1 SEMANA OCT]])</f>
        <v>0</v>
      </c>
      <c r="AY317" s="46">
        <v>0</v>
      </c>
      <c r="AZ317" s="55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f>SUM(Tabla5[[#This Row],[VENTA MABE 2 SEMANA OCT]:[VENTAS OTROS 2 SEMANA OCT]])</f>
        <v>0</v>
      </c>
      <c r="BH317" t="s">
        <v>1289</v>
      </c>
      <c r="BI317" s="55" t="s">
        <v>654</v>
      </c>
      <c r="BJ317">
        <v>2.9999999999999973</v>
      </c>
      <c r="BK317" s="55" t="s">
        <v>1679</v>
      </c>
      <c r="BL317" t="s">
        <v>1679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f>SUM(Tabla5[[#This Row],[VENTA MABE 3 SEMANA OCT]:[VENTAS OTROS 3 SEMANA OCT]])</f>
        <v>0</v>
      </c>
      <c r="BS317" s="42">
        <v>0</v>
      </c>
      <c r="BT317" s="55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f>SUM(Tabla5[[#This Row],[VENTA MABE 4 SEMANA OCT]:[VENTAS OTROS 4 SEMANA OCT]])</f>
        <v>0</v>
      </c>
      <c r="CI3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17" s="66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SUM(Tabla5[[#This Row],[VENTA MABE 1 SEMANA NOV]:[VENTAS OTROS 1 SEMANA NOV]])</f>
        <v>0</v>
      </c>
      <c r="CS317">
        <f>IFERROR(VLOOKUP(Tabla5[[#This Row],[CLAVE]],[2]VENTAS!$F$2:$L$1501,2,0),0)</f>
        <v>0</v>
      </c>
      <c r="CT317">
        <f>IFERROR(VLOOKUP(Tabla5[[#This Row],[CLAVE]],[2]VENTAS!$F$2:$L$1501,3,0),0)</f>
        <v>0</v>
      </c>
      <c r="CU317">
        <f>IFERROR(VLOOKUP(Tabla5[[#This Row],[CLAVE]],[2]VENTAS!$F$2:$L$1501,4,0),0)</f>
        <v>0</v>
      </c>
      <c r="CV317">
        <f>IFERROR(VLOOKUP(Tabla5[[#This Row],[CLAVE]],[2]VENTAS!$F$2:$L$1501,5,0),0)</f>
        <v>0</v>
      </c>
      <c r="CW317">
        <f>IFERROR(VLOOKUP(Tabla5[[#This Row],[CLAVE]],[2]VENTAS!$F$2:$L$1501,6,0),0)</f>
        <v>0</v>
      </c>
      <c r="CX317">
        <f>IFERROR(VLOOKUP(Tabla5[[#This Row],[CLAVE]],[2]VENTAS!$F$2:$L$1501,7,0),0)</f>
        <v>0</v>
      </c>
      <c r="CY317">
        <f>IFERROR(VLOOKUP(Tabla5[[#This Row],[CLAVE]],[2]VENTAS!$F$2:$R$1501,13,0),0)</f>
        <v>0</v>
      </c>
      <c r="CZ317">
        <f>SUM(Tabla5[[#This Row],[VENTA MABE 2 SEMANA NOV]:[VENTAS OTROS 2 SEMANA NOV]])</f>
        <v>0</v>
      </c>
      <c r="DA317" s="46">
        <v>0</v>
      </c>
    </row>
    <row r="318" spans="1:105" hidden="1" x14ac:dyDescent="0.3">
      <c r="A318" t="str">
        <f>CONCATENATE(Tabla5[[#This Row],[TIENDA HMPV]],Tabla5[[#This Row],[LINEA]])</f>
        <v>506 - RIOCENTRO SURGLOBALES</v>
      </c>
      <c r="C318" s="55" t="s">
        <v>654</v>
      </c>
      <c r="D318" s="55" t="s">
        <v>23</v>
      </c>
      <c r="E318" s="55" t="s">
        <v>1294</v>
      </c>
      <c r="F318" s="55" t="s">
        <v>1724</v>
      </c>
      <c r="G318" t="s">
        <v>27</v>
      </c>
      <c r="H318" s="42">
        <f>IFERROR(Tabla5[[#This Row],[VENTAS MABE]]/Tabla5[[#This Row],[CUOTA]],0)</f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V318" s="42">
        <v>1</v>
      </c>
      <c r="W318" s="42">
        <f>IFERROR(Tabla5[[#This Row],[TOTAL VENTA 38 SEMANA]]/Tabla5[[#This Row],[VENTA ACUM 38]],0)</f>
        <v>1</v>
      </c>
      <c r="X318" s="42" t="e">
        <f>VLOOKUP(Tabla5[[#This Row],[CLAVE]],[1]!QMI_5_SEMANA_SEP_22[[CLAVE]:[SHARE CADENA S2]],21,0)</f>
        <v>#REF!</v>
      </c>
      <c r="Y318" s="55" t="s">
        <v>769</v>
      </c>
      <c r="Z318" s="46">
        <f>+Tabla5[[#This Row],[VENTA ACUM 38]]+Tabla5[[#This Row],[venta total 39 acum]]</f>
        <v>1</v>
      </c>
      <c r="AA318" s="46">
        <v>0</v>
      </c>
      <c r="AB318" s="46">
        <v>1</v>
      </c>
      <c r="AC318" s="46">
        <v>1</v>
      </c>
      <c r="AD318" s="46">
        <v>0</v>
      </c>
      <c r="AE318" s="46">
        <v>0</v>
      </c>
      <c r="AF318" s="46">
        <v>0</v>
      </c>
      <c r="AG318" s="46">
        <v>0</v>
      </c>
      <c r="AH318" s="42">
        <f>IFERROR(Tabla5[[#This Row],[VENTAS MABE]]/Tabla5[[#This Row],[VENTAS INDURAMA]],0)</f>
        <v>0</v>
      </c>
      <c r="AI318" t="s">
        <v>1676</v>
      </c>
      <c r="AK318" s="42"/>
      <c r="AL318" t="s">
        <v>727</v>
      </c>
      <c r="AM318" s="55" t="s">
        <v>1293</v>
      </c>
      <c r="AO318" s="55" t="s">
        <v>400</v>
      </c>
      <c r="AP318" t="e">
        <v>#N/A</v>
      </c>
      <c r="AQ318" s="55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f>SUM(Tabla5[[#This Row],[VENTA MABE 1 SEMANA OCT]:[VENTAS OTROS 1 SEMANA OCT]])</f>
        <v>0</v>
      </c>
      <c r="AY318" s="46">
        <v>0</v>
      </c>
      <c r="AZ318" s="55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f>SUM(Tabla5[[#This Row],[VENTA MABE 2 SEMANA OCT]:[VENTAS OTROS 2 SEMANA OCT]])</f>
        <v>0</v>
      </c>
      <c r="BH318" t="s">
        <v>1289</v>
      </c>
      <c r="BI318" s="55" t="s">
        <v>654</v>
      </c>
      <c r="BJ318">
        <v>2.9999999999999973</v>
      </c>
      <c r="BK318" s="55" t="s">
        <v>1679</v>
      </c>
      <c r="BL318" t="s">
        <v>1679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f>SUM(Tabla5[[#This Row],[VENTA MABE 3 SEMANA OCT]:[VENTAS OTROS 3 SEMANA OCT]])</f>
        <v>0</v>
      </c>
      <c r="BS318" s="42">
        <v>0</v>
      </c>
      <c r="BT318" s="55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f>SUM(Tabla5[[#This Row],[VENTA MABE 4 SEMANA OCT]:[VENTAS OTROS 4 SEMANA OCT]])</f>
        <v>0</v>
      </c>
      <c r="CI3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18" s="66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SUM(Tabla5[[#This Row],[VENTA MABE 1 SEMANA NOV]:[VENTAS OTROS 1 SEMANA NOV]])</f>
        <v>0</v>
      </c>
      <c r="CS318">
        <f>IFERROR(VLOOKUP(Tabla5[[#This Row],[CLAVE]],[2]VENTAS!$F$2:$L$1501,2,0),0)</f>
        <v>0</v>
      </c>
      <c r="CT318">
        <f>IFERROR(VLOOKUP(Tabla5[[#This Row],[CLAVE]],[2]VENTAS!$F$2:$L$1501,3,0),0)</f>
        <v>0</v>
      </c>
      <c r="CU318">
        <f>IFERROR(VLOOKUP(Tabla5[[#This Row],[CLAVE]],[2]VENTAS!$F$2:$L$1501,4,0),0)</f>
        <v>0</v>
      </c>
      <c r="CV318">
        <f>IFERROR(VLOOKUP(Tabla5[[#This Row],[CLAVE]],[2]VENTAS!$F$2:$L$1501,5,0),0)</f>
        <v>0</v>
      </c>
      <c r="CW318">
        <f>IFERROR(VLOOKUP(Tabla5[[#This Row],[CLAVE]],[2]VENTAS!$F$2:$L$1501,6,0),0)</f>
        <v>0</v>
      </c>
      <c r="CX318">
        <f>IFERROR(VLOOKUP(Tabla5[[#This Row],[CLAVE]],[2]VENTAS!$F$2:$L$1501,7,0),0)</f>
        <v>0</v>
      </c>
      <c r="CY318">
        <f>IFERROR(VLOOKUP(Tabla5[[#This Row],[CLAVE]],[2]VENTAS!$F$2:$R$1501,13,0),0)</f>
        <v>0</v>
      </c>
      <c r="CZ318">
        <f>SUM(Tabla5[[#This Row],[VENTA MABE 2 SEMANA NOV]:[VENTAS OTROS 2 SEMANA NOV]])</f>
        <v>0</v>
      </c>
      <c r="DA318" s="46">
        <v>0</v>
      </c>
    </row>
    <row r="319" spans="1:105" hidden="1" x14ac:dyDescent="0.3">
      <c r="A319" t="str">
        <f>CONCATENATE(Tabla5[[#This Row],[TIENDA HMPV]],Tabla5[[#This Row],[LINEA]])</f>
        <v>506 - RIOCENTRO SURLAVADO</v>
      </c>
      <c r="C319" s="55" t="s">
        <v>654</v>
      </c>
      <c r="D319" s="55" t="s">
        <v>23</v>
      </c>
      <c r="E319" s="55" t="s">
        <v>1294</v>
      </c>
      <c r="F319" s="55" t="s">
        <v>1724</v>
      </c>
      <c r="G319" t="s">
        <v>28</v>
      </c>
      <c r="H319" s="42">
        <f>IFERROR(Tabla5[[#This Row],[VENTAS MABE]]/Tabla5[[#This Row],[CUOTA]],0)</f>
        <v>0.5</v>
      </c>
      <c r="I319">
        <v>2</v>
      </c>
      <c r="J319">
        <v>1</v>
      </c>
      <c r="K319">
        <v>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V319" s="42">
        <v>0.33333333333333331</v>
      </c>
      <c r="W319" s="42">
        <f>IFERROR(Tabla5[[#This Row],[TOTAL VENTA 38 SEMANA]]/Tabla5[[#This Row],[VENTA ACUM 38]],0)</f>
        <v>0.33333333333333331</v>
      </c>
      <c r="X319" s="42" t="e">
        <f>VLOOKUP(Tabla5[[#This Row],[CLAVE]],[1]!QMI_5_SEMANA_SEP_22[[CLAVE]:[SHARE CADENA S2]],21,0)</f>
        <v>#REF!</v>
      </c>
      <c r="Y319" s="55" t="s">
        <v>769</v>
      </c>
      <c r="Z319" s="46">
        <f>+Tabla5[[#This Row],[VENTA ACUM 38]]+Tabla5[[#This Row],[venta total 39 acum]]</f>
        <v>3</v>
      </c>
      <c r="AA319" s="46">
        <v>0</v>
      </c>
      <c r="AB319" s="46">
        <v>1</v>
      </c>
      <c r="AC319" s="46">
        <v>3</v>
      </c>
      <c r="AD319" s="46">
        <v>0</v>
      </c>
      <c r="AE319" s="46">
        <v>0</v>
      </c>
      <c r="AF319" s="46">
        <v>0</v>
      </c>
      <c r="AG319" s="46">
        <v>0</v>
      </c>
      <c r="AH319" s="42">
        <f>IFERROR(Tabla5[[#This Row],[VENTAS MABE]]/Tabla5[[#This Row],[VENTAS INDURAMA]],0)</f>
        <v>0.5</v>
      </c>
      <c r="AI319" t="s">
        <v>1676</v>
      </c>
      <c r="AK319" s="42"/>
      <c r="AL319" t="s">
        <v>727</v>
      </c>
      <c r="AM319" s="55" t="s">
        <v>1293</v>
      </c>
      <c r="AO319" s="55" t="s">
        <v>400</v>
      </c>
      <c r="AP319" t="e">
        <v>#N/A</v>
      </c>
      <c r="AQ319" s="55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f>SUM(Tabla5[[#This Row],[VENTA MABE 1 SEMANA OCT]:[VENTAS OTROS 1 SEMANA OCT]])</f>
        <v>0</v>
      </c>
      <c r="AY319" s="46">
        <v>1</v>
      </c>
      <c r="AZ319" s="55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f>SUM(Tabla5[[#This Row],[VENTA MABE 2 SEMANA OCT]:[VENTAS OTROS 2 SEMANA OCT]])</f>
        <v>1</v>
      </c>
      <c r="BH319" t="s">
        <v>1289</v>
      </c>
      <c r="BI319" s="55" t="s">
        <v>654</v>
      </c>
      <c r="BJ319">
        <v>2.9999999999999973</v>
      </c>
      <c r="BK319" s="55">
        <v>1</v>
      </c>
      <c r="BL319" t="s">
        <v>1679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f>SUM(Tabla5[[#This Row],[VENTA MABE 3 SEMANA OCT]:[VENTAS OTROS 3 SEMANA OCT]])</f>
        <v>1</v>
      </c>
      <c r="BS319" s="42">
        <v>7.0000000000000007E-2</v>
      </c>
      <c r="BT319" s="55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f>SUM(Tabla5[[#This Row],[VENTA MABE 4 SEMANA OCT]:[VENTAS OTROS 4 SEMANA OCT]])</f>
        <v>1</v>
      </c>
      <c r="CI3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319" t="s">
        <v>1703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SUM(Tabla5[[#This Row],[VENTA MABE 1 SEMANA NOV]:[VENTAS OTROS 1 SEMANA NOV]])</f>
        <v>0</v>
      </c>
      <c r="CS319">
        <f>IFERROR(VLOOKUP(Tabla5[[#This Row],[CLAVE]],[2]VENTAS!$F$2:$L$1501,2,0),0)</f>
        <v>0</v>
      </c>
      <c r="CT319">
        <f>IFERROR(VLOOKUP(Tabla5[[#This Row],[CLAVE]],[2]VENTAS!$F$2:$L$1501,3,0),0)</f>
        <v>0</v>
      </c>
      <c r="CU319">
        <f>IFERROR(VLOOKUP(Tabla5[[#This Row],[CLAVE]],[2]VENTAS!$F$2:$L$1501,4,0),0)</f>
        <v>0</v>
      </c>
      <c r="CV319">
        <f>IFERROR(VLOOKUP(Tabla5[[#This Row],[CLAVE]],[2]VENTAS!$F$2:$L$1501,5,0),0)</f>
        <v>0</v>
      </c>
      <c r="CW319">
        <f>IFERROR(VLOOKUP(Tabla5[[#This Row],[CLAVE]],[2]VENTAS!$F$2:$L$1501,6,0),0)</f>
        <v>0</v>
      </c>
      <c r="CX319">
        <f>IFERROR(VLOOKUP(Tabla5[[#This Row],[CLAVE]],[2]VENTAS!$F$2:$L$1501,7,0),0)</f>
        <v>0</v>
      </c>
      <c r="CY319">
        <f>IFERROR(VLOOKUP(Tabla5[[#This Row],[CLAVE]],[2]VENTAS!$F$2:$R$1501,13,0),0)</f>
        <v>0</v>
      </c>
      <c r="CZ319">
        <f>SUM(Tabla5[[#This Row],[VENTA MABE 2 SEMANA NOV]:[VENTAS OTROS 2 SEMANA NOV]])</f>
        <v>0</v>
      </c>
      <c r="DA319" s="46">
        <v>1.7151845211920307</v>
      </c>
    </row>
    <row r="320" spans="1:105" hidden="1" x14ac:dyDescent="0.3">
      <c r="A320" t="str">
        <f>CONCATENATE(Tabla5[[#This Row],[TIENDA HMPV]],Tabla5[[#This Row],[LINEA]])</f>
        <v>506 - RIOCENTRO SURREFRIGERACIÓN</v>
      </c>
      <c r="C320" s="55" t="s">
        <v>654</v>
      </c>
      <c r="D320" s="55" t="s">
        <v>23</v>
      </c>
      <c r="E320" s="55" t="s">
        <v>1294</v>
      </c>
      <c r="F320" s="55" t="s">
        <v>1724</v>
      </c>
      <c r="G320" t="s">
        <v>29</v>
      </c>
      <c r="H320" s="42">
        <f>IFERROR(Tabla5[[#This Row],[VENTAS MABE]]/Tabla5[[#This Row],[CUOTA]],0)</f>
        <v>0.33333333333333331</v>
      </c>
      <c r="I320">
        <v>6</v>
      </c>
      <c r="J320">
        <v>2</v>
      </c>
      <c r="K320">
        <v>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V320" s="42">
        <v>0.4</v>
      </c>
      <c r="W320" s="42">
        <f>IFERROR(Tabla5[[#This Row],[TOTAL VENTA 38 SEMANA]]/Tabla5[[#This Row],[VENTA ACUM 38]],0)</f>
        <v>0.4</v>
      </c>
      <c r="X320" s="42" t="e">
        <f>VLOOKUP(Tabla5[[#This Row],[CLAVE]],[1]!QMI_5_SEMANA_SEP_22[[CLAVE]:[SHARE CADENA S2]],21,0)</f>
        <v>#REF!</v>
      </c>
      <c r="Y320" s="55" t="s">
        <v>769</v>
      </c>
      <c r="Z320" s="46">
        <f>+Tabla5[[#This Row],[VENTA ACUM 38]]+Tabla5[[#This Row],[venta total 39 acum]]</f>
        <v>11</v>
      </c>
      <c r="AA320" s="46">
        <v>0</v>
      </c>
      <c r="AB320" s="46">
        <v>2</v>
      </c>
      <c r="AC320" s="46">
        <v>5</v>
      </c>
      <c r="AD320" s="46">
        <v>6</v>
      </c>
      <c r="AE320" s="46">
        <v>3</v>
      </c>
      <c r="AF320" s="46">
        <v>6</v>
      </c>
      <c r="AG320" s="46">
        <v>8</v>
      </c>
      <c r="AH320" s="42">
        <f>IFERROR(Tabla5[[#This Row],[VENTAS MABE]]/Tabla5[[#This Row],[VENTAS INDURAMA]],0)</f>
        <v>0.33333333333333331</v>
      </c>
      <c r="AI320" t="s">
        <v>1676</v>
      </c>
      <c r="AK320" s="42">
        <v>0</v>
      </c>
      <c r="AL320" t="s">
        <v>727</v>
      </c>
      <c r="AM320" s="55" t="s">
        <v>1293</v>
      </c>
      <c r="AO320" s="55" t="s">
        <v>400</v>
      </c>
      <c r="AP320" t="e">
        <v>#N/A</v>
      </c>
      <c r="AQ320" s="55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f>SUM(Tabla5[[#This Row],[VENTA MABE 1 SEMANA OCT]:[VENTAS OTROS 1 SEMANA OCT]])</f>
        <v>0</v>
      </c>
      <c r="AY320" s="46">
        <v>6.0991479064976168</v>
      </c>
      <c r="AZ320" s="55">
        <v>1</v>
      </c>
      <c r="BA320">
        <v>3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f>SUM(Tabla5[[#This Row],[VENTA MABE 2 SEMANA OCT]:[VENTAS OTROS 2 SEMANA OCT]])</f>
        <v>4</v>
      </c>
      <c r="BH320" t="s">
        <v>1289</v>
      </c>
      <c r="BI320" s="55" t="s">
        <v>654</v>
      </c>
      <c r="BJ320">
        <v>2.9999999999999973</v>
      </c>
      <c r="BK320" s="55">
        <v>2</v>
      </c>
      <c r="BL320">
        <v>3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f>SUM(Tabla5[[#This Row],[VENTA MABE 3 SEMANA OCT]:[VENTAS OTROS 3 SEMANA OCT]])</f>
        <v>5</v>
      </c>
      <c r="BS320" s="42">
        <v>0.4</v>
      </c>
      <c r="BT320" s="55">
        <v>2</v>
      </c>
      <c r="BU320">
        <v>3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f>SUM(Tabla5[[#This Row],[VENTA MABE 4 SEMANA OCT]:[VENTAS OTROS 4 SEMANA OCT]])</f>
        <v>5</v>
      </c>
      <c r="CI3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0.35714285714285715</v>
      </c>
      <c r="CJ320" t="s">
        <v>1702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SUM(Tabla5[[#This Row],[VENTA MABE 1 SEMANA NOV]:[VENTAS OTROS 1 SEMANA NOV]])</f>
        <v>0</v>
      </c>
      <c r="CS320">
        <f>IFERROR(VLOOKUP(Tabla5[[#This Row],[CLAVE]],[2]VENTAS!$F$2:$L$1501,2,0),0)</f>
        <v>0</v>
      </c>
      <c r="CT320">
        <f>IFERROR(VLOOKUP(Tabla5[[#This Row],[CLAVE]],[2]VENTAS!$F$2:$L$1501,3,0),0)</f>
        <v>0</v>
      </c>
      <c r="CU320">
        <f>IFERROR(VLOOKUP(Tabla5[[#This Row],[CLAVE]],[2]VENTAS!$F$2:$L$1501,4,0),0)</f>
        <v>0</v>
      </c>
      <c r="CV320">
        <f>IFERROR(VLOOKUP(Tabla5[[#This Row],[CLAVE]],[2]VENTAS!$F$2:$L$1501,5,0),0)</f>
        <v>0</v>
      </c>
      <c r="CW320">
        <f>IFERROR(VLOOKUP(Tabla5[[#This Row],[CLAVE]],[2]VENTAS!$F$2:$L$1501,6,0),0)</f>
        <v>0</v>
      </c>
      <c r="CX320">
        <f>IFERROR(VLOOKUP(Tabla5[[#This Row],[CLAVE]],[2]VENTAS!$F$2:$L$1501,7,0),0)</f>
        <v>0</v>
      </c>
      <c r="CY320">
        <f>IFERROR(VLOOKUP(Tabla5[[#This Row],[CLAVE]],[2]VENTAS!$F$2:$R$1501,13,0),0)</f>
        <v>0</v>
      </c>
      <c r="CZ320">
        <f>SUM(Tabla5[[#This Row],[VENTA MABE 2 SEMANA NOV]:[VENTAS OTROS 2 SEMANA NOV]])</f>
        <v>0</v>
      </c>
      <c r="DA320" s="46">
        <v>18</v>
      </c>
    </row>
    <row r="321" spans="1:105" hidden="1" x14ac:dyDescent="0.3">
      <c r="A321" t="str">
        <f>CONCATENATE(Tabla5[[#This Row],[TIENDA HMPV]],Tabla5[[#This Row],[LINEA]])</f>
        <v>622 - TRC.LA TRONCALCOCINAS</v>
      </c>
      <c r="C321" s="55" t="s">
        <v>654</v>
      </c>
      <c r="D321" s="55" t="s">
        <v>51</v>
      </c>
      <c r="E321" s="55" t="s">
        <v>1592</v>
      </c>
      <c r="F321" s="55" t="s">
        <v>1724</v>
      </c>
      <c r="G321" t="s">
        <v>26</v>
      </c>
      <c r="H321" s="42">
        <f>IFERROR(Tabla5[[#This Row],[VENTAS MABE]]/Tabla5[[#This Row],[CUOTA]],0)</f>
        <v>1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V321" s="42">
        <v>1</v>
      </c>
      <c r="W321" s="42">
        <f>IFERROR(Tabla5[[#This Row],[TOTAL VENTA 38 SEMANA]]/Tabla5[[#This Row],[VENTA ACUM 38]],0)</f>
        <v>1</v>
      </c>
      <c r="X321" s="42" t="e">
        <f>VLOOKUP(Tabla5[[#This Row],[CLAVE]],[1]!QMI_5_SEMANA_SEP_22[[CLAVE]:[SHARE CADENA S2]],21,0)</f>
        <v>#REF!</v>
      </c>
      <c r="Y321" s="55" t="s">
        <v>769</v>
      </c>
      <c r="Z321" s="46">
        <f>+Tabla5[[#This Row],[VENTA ACUM 38]]+Tabla5[[#This Row],[venta total 39 acum]]</f>
        <v>1</v>
      </c>
      <c r="AA321" s="46">
        <v>0</v>
      </c>
      <c r="AB321" s="46">
        <v>1</v>
      </c>
      <c r="AC321" s="46">
        <v>1</v>
      </c>
      <c r="AD321" s="46">
        <v>0</v>
      </c>
      <c r="AE321" s="46">
        <v>0</v>
      </c>
      <c r="AF321" s="46">
        <v>0</v>
      </c>
      <c r="AG321" s="46">
        <v>0</v>
      </c>
      <c r="AH321" s="42">
        <f>IFERROR(Tabla5[[#This Row],[VENTAS MABE]]/Tabla5[[#This Row],[VENTAS INDURAMA]],0)</f>
        <v>0</v>
      </c>
      <c r="AI321" t="s">
        <v>1676</v>
      </c>
      <c r="AK321" s="42"/>
      <c r="AL321" t="s">
        <v>727</v>
      </c>
      <c r="AM321" s="55" t="s">
        <v>1277</v>
      </c>
      <c r="AO321" s="55" t="s">
        <v>400</v>
      </c>
      <c r="AP321" t="e">
        <v>#N/A</v>
      </c>
      <c r="AQ321" s="55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f>SUM(Tabla5[[#This Row],[VENTA MABE 1 SEMANA OCT]:[VENTAS OTROS 1 SEMANA OCT]])</f>
        <v>0</v>
      </c>
      <c r="AY321" s="46">
        <v>6</v>
      </c>
      <c r="AZ321" s="55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f>SUM(Tabla5[[#This Row],[VENTA MABE 2 SEMANA OCT]:[VENTAS OTROS 2 SEMANA OCT]])</f>
        <v>0</v>
      </c>
      <c r="BH321" t="s">
        <v>796</v>
      </c>
      <c r="BI321" s="55" t="s">
        <v>654</v>
      </c>
      <c r="BJ321">
        <v>0.49999999999999956</v>
      </c>
      <c r="BK321" s="55" t="s">
        <v>1679</v>
      </c>
      <c r="BL321" t="s">
        <v>1679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f>SUM(Tabla5[[#This Row],[VENTA MABE 3 SEMANA OCT]:[VENTAS OTROS 3 SEMANA OCT]])</f>
        <v>0</v>
      </c>
      <c r="BS321" s="42">
        <v>0.42</v>
      </c>
      <c r="BT321" s="55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f>SUM(Tabla5[[#This Row],[VENTA MABE 4 SEMANA OCT]:[VENTAS OTROS 4 SEMANA OCT]])</f>
        <v>0</v>
      </c>
      <c r="CI3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21" s="66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SUM(Tabla5[[#This Row],[VENTA MABE 1 SEMANA NOV]:[VENTAS OTROS 1 SEMANA NOV]])</f>
        <v>0</v>
      </c>
      <c r="CS321">
        <f>IFERROR(VLOOKUP(Tabla5[[#This Row],[CLAVE]],[2]VENTAS!$F$2:$L$1501,2,0),0)</f>
        <v>0</v>
      </c>
      <c r="CT321">
        <f>IFERROR(VLOOKUP(Tabla5[[#This Row],[CLAVE]],[2]VENTAS!$F$2:$L$1501,3,0),0)</f>
        <v>0</v>
      </c>
      <c r="CU321">
        <f>IFERROR(VLOOKUP(Tabla5[[#This Row],[CLAVE]],[2]VENTAS!$F$2:$L$1501,4,0),0)</f>
        <v>0</v>
      </c>
      <c r="CV321">
        <f>IFERROR(VLOOKUP(Tabla5[[#This Row],[CLAVE]],[2]VENTAS!$F$2:$L$1501,5,0),0)</f>
        <v>0</v>
      </c>
      <c r="CW321">
        <f>IFERROR(VLOOKUP(Tabla5[[#This Row],[CLAVE]],[2]VENTAS!$F$2:$L$1501,6,0),0)</f>
        <v>0</v>
      </c>
      <c r="CX321">
        <f>IFERROR(VLOOKUP(Tabla5[[#This Row],[CLAVE]],[2]VENTAS!$F$2:$L$1501,7,0),0)</f>
        <v>0</v>
      </c>
      <c r="CY321">
        <f>IFERROR(VLOOKUP(Tabla5[[#This Row],[CLAVE]],[2]VENTAS!$F$2:$R$1501,13,0),0)</f>
        <v>0</v>
      </c>
      <c r="CZ321">
        <f>SUM(Tabla5[[#This Row],[VENTA MABE 2 SEMANA NOV]:[VENTAS OTROS 2 SEMANA NOV]])</f>
        <v>0</v>
      </c>
      <c r="DA321" s="46">
        <v>1.2693013586491322</v>
      </c>
    </row>
    <row r="322" spans="1:105" hidden="1" x14ac:dyDescent="0.3">
      <c r="A322" t="str">
        <f>CONCATENATE(Tabla5[[#This Row],[TIENDA HMPV]],Tabla5[[#This Row],[LINEA]])</f>
        <v>622 - TRC.LA TRONCALLAVADO</v>
      </c>
      <c r="C322" s="55" t="s">
        <v>654</v>
      </c>
      <c r="D322" s="55" t="s">
        <v>51</v>
      </c>
      <c r="E322" s="55" t="s">
        <v>1592</v>
      </c>
      <c r="F322" s="55" t="s">
        <v>1724</v>
      </c>
      <c r="G322" t="s">
        <v>28</v>
      </c>
      <c r="H322" s="42">
        <f>IFERROR(Tabla5[[#This Row],[VENTAS MABE]]/Tabla5[[#This Row],[CUOTA]],0)</f>
        <v>0.5</v>
      </c>
      <c r="I322">
        <v>2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V322" s="42">
        <v>1</v>
      </c>
      <c r="W322" s="42">
        <f>IFERROR(Tabla5[[#This Row],[TOTAL VENTA 38 SEMANA]]/Tabla5[[#This Row],[VENTA ACUM 38]],0)</f>
        <v>1</v>
      </c>
      <c r="X322" s="42" t="e">
        <f>VLOOKUP(Tabla5[[#This Row],[CLAVE]],[1]!QMI_5_SEMANA_SEP_22[[CLAVE]:[SHARE CADENA S2]],21,0)</f>
        <v>#REF!</v>
      </c>
      <c r="Y322" s="55" t="s">
        <v>769</v>
      </c>
      <c r="Z322" s="46">
        <f>+Tabla5[[#This Row],[VENTA ACUM 38]]+Tabla5[[#This Row],[venta total 39 acum]]</f>
        <v>1</v>
      </c>
      <c r="AA322" s="46">
        <v>0</v>
      </c>
      <c r="AB322" s="46">
        <v>1</v>
      </c>
      <c r="AC322" s="46">
        <v>1</v>
      </c>
      <c r="AD322" s="46">
        <v>0</v>
      </c>
      <c r="AE322" s="46">
        <v>0</v>
      </c>
      <c r="AF322" s="46">
        <v>0</v>
      </c>
      <c r="AG322" s="46">
        <v>0</v>
      </c>
      <c r="AH322" s="42">
        <f>IFERROR(Tabla5[[#This Row],[VENTAS MABE]]/Tabla5[[#This Row],[VENTAS INDURAMA]],0)</f>
        <v>0</v>
      </c>
      <c r="AI322" t="s">
        <v>1676</v>
      </c>
      <c r="AK322" s="42"/>
      <c r="AL322" t="s">
        <v>727</v>
      </c>
      <c r="AM322" s="55" t="s">
        <v>1277</v>
      </c>
      <c r="AO322" s="55" t="s">
        <v>400</v>
      </c>
      <c r="AP322" t="e">
        <v>#N/A</v>
      </c>
      <c r="AQ322" s="55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f>SUM(Tabla5[[#This Row],[VENTA MABE 1 SEMANA OCT]:[VENTAS OTROS 1 SEMANA OCT]])</f>
        <v>0</v>
      </c>
      <c r="AY322" s="46">
        <v>3</v>
      </c>
      <c r="AZ322" s="55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f>SUM(Tabla5[[#This Row],[VENTA MABE 2 SEMANA OCT]:[VENTAS OTROS 2 SEMANA OCT]])</f>
        <v>0</v>
      </c>
      <c r="BH322" t="s">
        <v>796</v>
      </c>
      <c r="BI322" s="55" t="s">
        <v>654</v>
      </c>
      <c r="BJ322">
        <v>0.49999999999999956</v>
      </c>
      <c r="BK322" s="55" t="s">
        <v>1679</v>
      </c>
      <c r="BL322" t="s">
        <v>1679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f>SUM(Tabla5[[#This Row],[VENTA MABE 3 SEMANA OCT]:[VENTAS OTROS 3 SEMANA OCT]])</f>
        <v>0</v>
      </c>
      <c r="BS322" s="42">
        <v>0.25</v>
      </c>
      <c r="BT322" s="55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f>SUM(Tabla5[[#This Row],[VENTA MABE 4 SEMANA OCT]:[VENTAS OTROS 4 SEMANA OCT]])</f>
        <v>0</v>
      </c>
      <c r="CI3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22" s="66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SUM(Tabla5[[#This Row],[VENTA MABE 1 SEMANA NOV]:[VENTAS OTROS 1 SEMANA NOV]])</f>
        <v>0</v>
      </c>
      <c r="CS322">
        <f>IFERROR(VLOOKUP(Tabla5[[#This Row],[CLAVE]],[2]VENTAS!$F$2:$L$1501,2,0),0)</f>
        <v>0</v>
      </c>
      <c r="CT322">
        <f>IFERROR(VLOOKUP(Tabla5[[#This Row],[CLAVE]],[2]VENTAS!$F$2:$L$1501,3,0),0)</f>
        <v>0</v>
      </c>
      <c r="CU322">
        <f>IFERROR(VLOOKUP(Tabla5[[#This Row],[CLAVE]],[2]VENTAS!$F$2:$L$1501,4,0),0)</f>
        <v>0</v>
      </c>
      <c r="CV322">
        <f>IFERROR(VLOOKUP(Tabla5[[#This Row],[CLAVE]],[2]VENTAS!$F$2:$L$1501,5,0),0)</f>
        <v>0</v>
      </c>
      <c r="CW322">
        <f>IFERROR(VLOOKUP(Tabla5[[#This Row],[CLAVE]],[2]VENTAS!$F$2:$L$1501,6,0),0)</f>
        <v>0</v>
      </c>
      <c r="CX322">
        <f>IFERROR(VLOOKUP(Tabla5[[#This Row],[CLAVE]],[2]VENTAS!$F$2:$L$1501,7,0),0)</f>
        <v>0</v>
      </c>
      <c r="CY322">
        <f>IFERROR(VLOOKUP(Tabla5[[#This Row],[CLAVE]],[2]VENTAS!$F$2:$R$1501,13,0),0)</f>
        <v>0</v>
      </c>
      <c r="CZ322">
        <f>SUM(Tabla5[[#This Row],[VENTA MABE 2 SEMANA NOV]:[VENTAS OTROS 2 SEMANA NOV]])</f>
        <v>0</v>
      </c>
      <c r="DA322" s="46">
        <v>0.57543920833514961</v>
      </c>
    </row>
    <row r="323" spans="1:105" hidden="1" x14ac:dyDescent="0.3">
      <c r="A323" t="str">
        <f>CONCATENATE(Tabla5[[#This Row],[TIENDA HMPV]],Tabla5[[#This Row],[LINEA]])</f>
        <v>622 - TRC.LA TRONCALREFRIGERACIÓN</v>
      </c>
      <c r="C323" s="55" t="s">
        <v>654</v>
      </c>
      <c r="D323" s="55" t="s">
        <v>51</v>
      </c>
      <c r="E323" s="55" t="s">
        <v>1592</v>
      </c>
      <c r="F323" s="55" t="s">
        <v>1724</v>
      </c>
      <c r="G323" t="s">
        <v>29</v>
      </c>
      <c r="H323" s="42">
        <f>IFERROR(Tabla5[[#This Row],[VENTAS MABE]]/Tabla5[[#This Row],[CUOTA]],0)</f>
        <v>0</v>
      </c>
      <c r="I323">
        <v>0</v>
      </c>
      <c r="J323">
        <v>1</v>
      </c>
      <c r="K323">
        <v>4</v>
      </c>
      <c r="L323">
        <v>3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V323" s="42">
        <v>0.1111111111111111</v>
      </c>
      <c r="W323" s="42">
        <f>IFERROR(Tabla5[[#This Row],[TOTAL VENTA 38 SEMANA]]/Tabla5[[#This Row],[VENTA ACUM 38]],0)</f>
        <v>0.1111111111111111</v>
      </c>
      <c r="X323" s="42" t="e">
        <f>VLOOKUP(Tabla5[[#This Row],[CLAVE]],[1]!QMI_5_SEMANA_SEP_22[[CLAVE]:[SHARE CADENA S2]],21,0)</f>
        <v>#REF!</v>
      </c>
      <c r="Y323" s="55" t="s">
        <v>769</v>
      </c>
      <c r="Z323" s="46">
        <f>+Tabla5[[#This Row],[VENTA ACUM 38]]+Tabla5[[#This Row],[venta total 39 acum]]</f>
        <v>9</v>
      </c>
      <c r="AA323" s="46">
        <v>0</v>
      </c>
      <c r="AB323" s="46">
        <v>1</v>
      </c>
      <c r="AC323" s="46">
        <v>9</v>
      </c>
      <c r="AD323" s="46">
        <v>0</v>
      </c>
      <c r="AE323" s="46">
        <v>0</v>
      </c>
      <c r="AF323" s="46">
        <v>0</v>
      </c>
      <c r="AG323" s="46">
        <v>0</v>
      </c>
      <c r="AH323" s="42">
        <f>IFERROR(Tabla5[[#This Row],[VENTAS MABE]]/Tabla5[[#This Row],[VENTAS INDURAMA]],0)</f>
        <v>0.25</v>
      </c>
      <c r="AI323" t="s">
        <v>1676</v>
      </c>
      <c r="AK323" s="42"/>
      <c r="AL323" t="s">
        <v>727</v>
      </c>
      <c r="AM323" s="55" t="s">
        <v>1277</v>
      </c>
      <c r="AO323" s="55" t="s">
        <v>400</v>
      </c>
      <c r="AP323" t="e">
        <v>#N/A</v>
      </c>
      <c r="AQ323" s="55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f>SUM(Tabla5[[#This Row],[VENTA MABE 1 SEMANA OCT]:[VENTAS OTROS 1 SEMANA OCT]])</f>
        <v>0</v>
      </c>
      <c r="AY323" s="46">
        <v>4</v>
      </c>
      <c r="AZ323" s="55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f>SUM(Tabla5[[#This Row],[VENTA MABE 2 SEMANA OCT]:[VENTAS OTROS 2 SEMANA OCT]])</f>
        <v>0</v>
      </c>
      <c r="BH323" t="s">
        <v>796</v>
      </c>
      <c r="BI323" s="55" t="s">
        <v>654</v>
      </c>
      <c r="BJ323">
        <v>0.49999999999999956</v>
      </c>
      <c r="BK323" s="55" t="s">
        <v>1679</v>
      </c>
      <c r="BL323" t="s">
        <v>1679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f>SUM(Tabla5[[#This Row],[VENTA MABE 3 SEMANA OCT]:[VENTAS OTROS 3 SEMANA OCT]])</f>
        <v>0</v>
      </c>
      <c r="BS323" s="42">
        <v>0.35</v>
      </c>
      <c r="BT323" s="55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f>SUM(Tabla5[[#This Row],[VENTA MABE 4 SEMANA OCT]:[VENTAS OTROS 4 SEMANA OCT]])</f>
        <v>0</v>
      </c>
      <c r="CI3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23" s="66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SUM(Tabla5[[#This Row],[VENTA MABE 1 SEMANA NOV]:[VENTAS OTROS 1 SEMANA NOV]])</f>
        <v>0</v>
      </c>
      <c r="CS323">
        <f>IFERROR(VLOOKUP(Tabla5[[#This Row],[CLAVE]],[2]VENTAS!$F$2:$L$1501,2,0),0)</f>
        <v>0</v>
      </c>
      <c r="CT323">
        <f>IFERROR(VLOOKUP(Tabla5[[#This Row],[CLAVE]],[2]VENTAS!$F$2:$L$1501,3,0),0)</f>
        <v>0</v>
      </c>
      <c r="CU323">
        <f>IFERROR(VLOOKUP(Tabla5[[#This Row],[CLAVE]],[2]VENTAS!$F$2:$L$1501,4,0),0)</f>
        <v>0</v>
      </c>
      <c r="CV323">
        <f>IFERROR(VLOOKUP(Tabla5[[#This Row],[CLAVE]],[2]VENTAS!$F$2:$L$1501,5,0),0)</f>
        <v>0</v>
      </c>
      <c r="CW323">
        <f>IFERROR(VLOOKUP(Tabla5[[#This Row],[CLAVE]],[2]VENTAS!$F$2:$L$1501,6,0),0)</f>
        <v>0</v>
      </c>
      <c r="CX323">
        <f>IFERROR(VLOOKUP(Tabla5[[#This Row],[CLAVE]],[2]VENTAS!$F$2:$L$1501,7,0),0)</f>
        <v>0</v>
      </c>
      <c r="CY323">
        <f>IFERROR(VLOOKUP(Tabla5[[#This Row],[CLAVE]],[2]VENTAS!$F$2:$R$1501,13,0),0)</f>
        <v>0</v>
      </c>
      <c r="CZ323">
        <f>SUM(Tabla5[[#This Row],[VENTA MABE 2 SEMANA NOV]:[VENTAS OTROS 2 SEMANA NOV]])</f>
        <v>0</v>
      </c>
      <c r="DA323" s="46">
        <v>4</v>
      </c>
    </row>
    <row r="324" spans="1:105" hidden="1" x14ac:dyDescent="0.3">
      <c r="A324" t="str">
        <f>CONCATENATE(Tabla5[[#This Row],[TIENDA HMPV]],Tabla5[[#This Row],[LINEA]])</f>
        <v>637 - SAMBORONDONCOCINAS</v>
      </c>
      <c r="C324" s="55" t="s">
        <v>654</v>
      </c>
      <c r="D324" s="55" t="s">
        <v>51</v>
      </c>
      <c r="E324" s="55" t="s">
        <v>1263</v>
      </c>
      <c r="F324" s="55" t="s">
        <v>1724</v>
      </c>
      <c r="G324" t="s">
        <v>26</v>
      </c>
      <c r="H324" s="42">
        <f>IFERROR(Tabla5[[#This Row],[VENTAS MABE]]/Tabla5[[#This Row],[CUOTA]],0)</f>
        <v>1.2</v>
      </c>
      <c r="I324">
        <v>5</v>
      </c>
      <c r="J324">
        <v>6</v>
      </c>
      <c r="K324">
        <v>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V324" s="42">
        <v>0.5</v>
      </c>
      <c r="W324" s="42">
        <f>IFERROR(Tabla5[[#This Row],[TOTAL VENTA 38 SEMANA]]/Tabla5[[#This Row],[VENTA ACUM 38]],0)</f>
        <v>0.5</v>
      </c>
      <c r="X324" s="42" t="e">
        <f>VLOOKUP(Tabla5[[#This Row],[CLAVE]],[1]!QMI_5_SEMANA_SEP_22[[CLAVE]:[SHARE CADENA S2]],21,0)</f>
        <v>#REF!</v>
      </c>
      <c r="Y324" s="55" t="s">
        <v>769</v>
      </c>
      <c r="Z324" s="46">
        <f>+Tabla5[[#This Row],[VENTA ACUM 38]]+Tabla5[[#This Row],[venta total 39 acum]]</f>
        <v>12</v>
      </c>
      <c r="AA324" s="46">
        <v>0</v>
      </c>
      <c r="AB324" s="46">
        <v>6</v>
      </c>
      <c r="AC324" s="46">
        <v>12</v>
      </c>
      <c r="AD324" s="46">
        <v>0</v>
      </c>
      <c r="AE324" s="46">
        <v>0</v>
      </c>
      <c r="AF324" s="46">
        <v>0</v>
      </c>
      <c r="AG324" s="46">
        <v>0</v>
      </c>
      <c r="AH324" s="42">
        <f>IFERROR(Tabla5[[#This Row],[VENTAS MABE]]/Tabla5[[#This Row],[VENTAS INDURAMA]],0)</f>
        <v>1</v>
      </c>
      <c r="AI324" t="s">
        <v>1676</v>
      </c>
      <c r="AK324" s="42"/>
      <c r="AL324" t="s">
        <v>727</v>
      </c>
      <c r="AM324" s="55" t="s">
        <v>1262</v>
      </c>
      <c r="AO324" s="55" t="s">
        <v>400</v>
      </c>
      <c r="AP324" t="e">
        <v>#N/A</v>
      </c>
      <c r="AQ324" s="55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f>SUM(Tabla5[[#This Row],[VENTA MABE 1 SEMANA OCT]:[VENTAS OTROS 1 SEMANA OCT]])</f>
        <v>0</v>
      </c>
      <c r="AY324" s="46">
        <v>5.941947503405002</v>
      </c>
      <c r="AZ324" s="55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f>SUM(Tabla5[[#This Row],[VENTA MABE 2 SEMANA OCT]:[VENTAS OTROS 2 SEMANA OCT]])</f>
        <v>2</v>
      </c>
      <c r="BH324" t="s">
        <v>796</v>
      </c>
      <c r="BI324" s="55" t="s">
        <v>654</v>
      </c>
      <c r="BJ324">
        <v>0.50000000000000022</v>
      </c>
      <c r="BK324" s="55">
        <v>2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f>SUM(Tabla5[[#This Row],[VENTA MABE 3 SEMANA OCT]:[VENTAS OTROS 3 SEMANA OCT]])</f>
        <v>3</v>
      </c>
      <c r="BS324" s="42">
        <v>0.42</v>
      </c>
      <c r="BT324" s="55">
        <v>2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f>SUM(Tabla5[[#This Row],[VENTA MABE 4 SEMANA OCT]:[VENTAS OTROS 4 SEMANA OCT]])</f>
        <v>3</v>
      </c>
      <c r="CI3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324" t="s">
        <v>1703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SUM(Tabla5[[#This Row],[VENTA MABE 1 SEMANA NOV]:[VENTAS OTROS 1 SEMANA NOV]])</f>
        <v>0</v>
      </c>
      <c r="CS324">
        <f>IFERROR(VLOOKUP(Tabla5[[#This Row],[CLAVE]],[2]VENTAS!$F$2:$L$1501,2,0),0)</f>
        <v>0</v>
      </c>
      <c r="CT324">
        <f>IFERROR(VLOOKUP(Tabla5[[#This Row],[CLAVE]],[2]VENTAS!$F$2:$L$1501,3,0),0)</f>
        <v>0</v>
      </c>
      <c r="CU324">
        <f>IFERROR(VLOOKUP(Tabla5[[#This Row],[CLAVE]],[2]VENTAS!$F$2:$L$1501,4,0),0)</f>
        <v>0</v>
      </c>
      <c r="CV324">
        <f>IFERROR(VLOOKUP(Tabla5[[#This Row],[CLAVE]],[2]VENTAS!$F$2:$L$1501,5,0),0)</f>
        <v>0</v>
      </c>
      <c r="CW324">
        <f>IFERROR(VLOOKUP(Tabla5[[#This Row],[CLAVE]],[2]VENTAS!$F$2:$L$1501,6,0),0)</f>
        <v>0</v>
      </c>
      <c r="CX324">
        <f>IFERROR(VLOOKUP(Tabla5[[#This Row],[CLAVE]],[2]VENTAS!$F$2:$L$1501,7,0),0)</f>
        <v>0</v>
      </c>
      <c r="CY324">
        <f>IFERROR(VLOOKUP(Tabla5[[#This Row],[CLAVE]],[2]VENTAS!$F$2:$R$1501,13,0),0)</f>
        <v>0</v>
      </c>
      <c r="CZ324">
        <f>SUM(Tabla5[[#This Row],[VENTA MABE 2 SEMANA NOV]:[VENTAS OTROS 2 SEMANA NOV]])</f>
        <v>0</v>
      </c>
      <c r="DA324" s="46">
        <v>4.8235745840764181</v>
      </c>
    </row>
    <row r="325" spans="1:105" hidden="1" x14ac:dyDescent="0.3">
      <c r="A325" t="str">
        <f>CONCATENATE(Tabla5[[#This Row],[TIENDA HMPV]],Tabla5[[#This Row],[LINEA]])</f>
        <v>637 - SAMBORONDONGLOBALES</v>
      </c>
      <c r="C325" s="55" t="s">
        <v>654</v>
      </c>
      <c r="D325" s="55" t="s">
        <v>51</v>
      </c>
      <c r="E325" s="55" t="s">
        <v>1263</v>
      </c>
      <c r="F325" s="55" t="s">
        <v>1724</v>
      </c>
      <c r="G325" t="s">
        <v>27</v>
      </c>
      <c r="H325" s="42">
        <f>IFERROR(Tabla5[[#This Row],[VENTAS MABE]]/Tabla5[[#This Row],[CUOTA]],0)</f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V325" s="42">
        <v>0</v>
      </c>
      <c r="W325" s="42">
        <f>IFERROR(Tabla5[[#This Row],[TOTAL VENTA 38 SEMANA]]/Tabla5[[#This Row],[VENTA ACUM 38]],0)</f>
        <v>0</v>
      </c>
      <c r="X325" s="42" t="e">
        <f>VLOOKUP(Tabla5[[#This Row],[CLAVE]],[1]!QMI_5_SEMANA_SEP_22[[CLAVE]:[SHARE CADENA S2]],21,0)</f>
        <v>#REF!</v>
      </c>
      <c r="Y325" s="55" t="s">
        <v>769</v>
      </c>
      <c r="Z325" s="46">
        <f>+Tabla5[[#This Row],[VENTA ACUM 38]]+Tabla5[[#This Row],[venta total 39 acum]]</f>
        <v>0</v>
      </c>
      <c r="AA325" s="46">
        <v>0</v>
      </c>
      <c r="AB325" s="46">
        <v>0</v>
      </c>
      <c r="AC325" s="46">
        <v>0</v>
      </c>
      <c r="AD325" s="46">
        <v>0</v>
      </c>
      <c r="AE325" s="46">
        <v>0</v>
      </c>
      <c r="AF325" s="46">
        <v>0</v>
      </c>
      <c r="AG325" s="46">
        <v>0</v>
      </c>
      <c r="AH325" s="42">
        <f>IFERROR(Tabla5[[#This Row],[VENTAS MABE]]/Tabla5[[#This Row],[VENTAS INDURAMA]],0)</f>
        <v>0</v>
      </c>
      <c r="AI325" t="s">
        <v>1676</v>
      </c>
      <c r="AK325" s="42"/>
      <c r="AL325" t="s">
        <v>727</v>
      </c>
      <c r="AM325" s="55" t="s">
        <v>1262</v>
      </c>
      <c r="AO325" s="55" t="s">
        <v>400</v>
      </c>
      <c r="AP325" t="e">
        <v>#N/A</v>
      </c>
      <c r="AQ325" s="5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f>SUM(Tabla5[[#This Row],[VENTA MABE 1 SEMANA OCT]:[VENTAS OTROS 1 SEMANA OCT]])</f>
        <v>0</v>
      </c>
      <c r="AY325" s="46">
        <v>0</v>
      </c>
      <c r="AZ325" s="5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f>SUM(Tabla5[[#This Row],[VENTA MABE 2 SEMANA OCT]:[VENTAS OTROS 2 SEMANA OCT]])</f>
        <v>0</v>
      </c>
      <c r="BH325" t="s">
        <v>796</v>
      </c>
      <c r="BI325" s="55" t="s">
        <v>654</v>
      </c>
      <c r="BJ325">
        <v>0.50000000000000022</v>
      </c>
      <c r="BK325" s="55" t="s">
        <v>1679</v>
      </c>
      <c r="BL325" t="s">
        <v>1679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f>SUM(Tabla5[[#This Row],[VENTA MABE 3 SEMANA OCT]:[VENTAS OTROS 3 SEMANA OCT]])</f>
        <v>0</v>
      </c>
      <c r="BS325" s="42">
        <v>0</v>
      </c>
      <c r="BT325" s="5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f>SUM(Tabla5[[#This Row],[VENTA MABE 4 SEMANA OCT]:[VENTAS OTROS 4 SEMANA OCT]])</f>
        <v>0</v>
      </c>
      <c r="CI3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25" s="66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SUM(Tabla5[[#This Row],[VENTA MABE 1 SEMANA NOV]:[VENTAS OTROS 1 SEMANA NOV]])</f>
        <v>0</v>
      </c>
      <c r="CS325">
        <f>IFERROR(VLOOKUP(Tabla5[[#This Row],[CLAVE]],[2]VENTAS!$F$2:$L$1501,2,0),0)</f>
        <v>0</v>
      </c>
      <c r="CT325">
        <f>IFERROR(VLOOKUP(Tabla5[[#This Row],[CLAVE]],[2]VENTAS!$F$2:$L$1501,3,0),0)</f>
        <v>0</v>
      </c>
      <c r="CU325">
        <f>IFERROR(VLOOKUP(Tabla5[[#This Row],[CLAVE]],[2]VENTAS!$F$2:$L$1501,4,0),0)</f>
        <v>0</v>
      </c>
      <c r="CV325">
        <f>IFERROR(VLOOKUP(Tabla5[[#This Row],[CLAVE]],[2]VENTAS!$F$2:$L$1501,5,0),0)</f>
        <v>0</v>
      </c>
      <c r="CW325">
        <f>IFERROR(VLOOKUP(Tabla5[[#This Row],[CLAVE]],[2]VENTAS!$F$2:$L$1501,6,0),0)</f>
        <v>0</v>
      </c>
      <c r="CX325">
        <f>IFERROR(VLOOKUP(Tabla5[[#This Row],[CLAVE]],[2]VENTAS!$F$2:$L$1501,7,0),0)</f>
        <v>0</v>
      </c>
      <c r="CY325">
        <f>IFERROR(VLOOKUP(Tabla5[[#This Row],[CLAVE]],[2]VENTAS!$F$2:$R$1501,13,0),0)</f>
        <v>0</v>
      </c>
      <c r="CZ325">
        <f>SUM(Tabla5[[#This Row],[VENTA MABE 2 SEMANA NOV]:[VENTAS OTROS 2 SEMANA NOV]])</f>
        <v>0</v>
      </c>
      <c r="DA325" s="46">
        <v>0</v>
      </c>
    </row>
    <row r="326" spans="1:105" hidden="1" x14ac:dyDescent="0.3">
      <c r="A326" t="str">
        <f>CONCATENATE(Tabla5[[#This Row],[TIENDA HMPV]],Tabla5[[#This Row],[LINEA]])</f>
        <v>637 - SAMBORONDONLAVADO</v>
      </c>
      <c r="C326" s="55" t="s">
        <v>654</v>
      </c>
      <c r="D326" s="55" t="s">
        <v>51</v>
      </c>
      <c r="E326" s="55" t="s">
        <v>1263</v>
      </c>
      <c r="F326" s="55" t="s">
        <v>1724</v>
      </c>
      <c r="G326" t="s">
        <v>28</v>
      </c>
      <c r="H326" s="42">
        <f>IFERROR(Tabla5[[#This Row],[VENTAS MABE]]/Tabla5[[#This Row],[CUOTA]],0)</f>
        <v>0.25</v>
      </c>
      <c r="I326">
        <v>4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V326" s="42">
        <v>1</v>
      </c>
      <c r="W326" s="42">
        <f>IFERROR(Tabla5[[#This Row],[TOTAL VENTA 38 SEMANA]]/Tabla5[[#This Row],[VENTA ACUM 38]],0)</f>
        <v>1</v>
      </c>
      <c r="X326" s="42" t="e">
        <f>VLOOKUP(Tabla5[[#This Row],[CLAVE]],[1]!QMI_5_SEMANA_SEP_22[[CLAVE]:[SHARE CADENA S2]],21,0)</f>
        <v>#REF!</v>
      </c>
      <c r="Y326" s="55" t="s">
        <v>769</v>
      </c>
      <c r="Z326" s="46">
        <f>+Tabla5[[#This Row],[VENTA ACUM 38]]+Tabla5[[#This Row],[venta total 39 acum]]</f>
        <v>1</v>
      </c>
      <c r="AA326" s="46">
        <v>0</v>
      </c>
      <c r="AB326" s="46">
        <v>1</v>
      </c>
      <c r="AC326" s="46">
        <v>1</v>
      </c>
      <c r="AD326" s="46">
        <v>0</v>
      </c>
      <c r="AE326" s="46">
        <v>0</v>
      </c>
      <c r="AF326" s="46">
        <v>0</v>
      </c>
      <c r="AG326" s="46">
        <v>0</v>
      </c>
      <c r="AH326" s="42">
        <f>IFERROR(Tabla5[[#This Row],[VENTAS MABE]]/Tabla5[[#This Row],[VENTAS INDURAMA]],0)</f>
        <v>0</v>
      </c>
      <c r="AI326" t="s">
        <v>1676</v>
      </c>
      <c r="AK326" s="42"/>
      <c r="AL326" t="s">
        <v>727</v>
      </c>
      <c r="AM326" s="55" t="s">
        <v>1262</v>
      </c>
      <c r="AO326" s="55" t="s">
        <v>400</v>
      </c>
      <c r="AP326" t="e">
        <v>#N/A</v>
      </c>
      <c r="AQ326" s="55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f>SUM(Tabla5[[#This Row],[VENTA MABE 1 SEMANA OCT]:[VENTAS OTROS 1 SEMANA OCT]])</f>
        <v>0</v>
      </c>
      <c r="AY326" s="46">
        <v>2.6725954342676945</v>
      </c>
      <c r="AZ326" s="55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f>SUM(Tabla5[[#This Row],[VENTA MABE 2 SEMANA OCT]:[VENTAS OTROS 2 SEMANA OCT]])</f>
        <v>0</v>
      </c>
      <c r="BH326" t="s">
        <v>796</v>
      </c>
      <c r="BI326" s="55" t="s">
        <v>654</v>
      </c>
      <c r="BJ326">
        <v>0.50000000000000022</v>
      </c>
      <c r="BK326" s="55">
        <v>1</v>
      </c>
      <c r="BL326" t="s">
        <v>1679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f>SUM(Tabla5[[#This Row],[VENTA MABE 3 SEMANA OCT]:[VENTAS OTROS 3 SEMANA OCT]])</f>
        <v>1</v>
      </c>
      <c r="BS326" s="42">
        <v>0.25</v>
      </c>
      <c r="BT326" s="55">
        <v>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f>SUM(Tabla5[[#This Row],[VENTA MABE 4 SEMANA OCT]:[VENTAS OTROS 4 SEMANA OCT]])</f>
        <v>1</v>
      </c>
      <c r="CI3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326" t="s">
        <v>1703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SUM(Tabla5[[#This Row],[VENTA MABE 1 SEMANA NOV]:[VENTAS OTROS 1 SEMANA NOV]])</f>
        <v>0</v>
      </c>
      <c r="CS326">
        <f>IFERROR(VLOOKUP(Tabla5[[#This Row],[CLAVE]],[2]VENTAS!$F$2:$L$1501,2,0),0)</f>
        <v>0</v>
      </c>
      <c r="CT326">
        <f>IFERROR(VLOOKUP(Tabla5[[#This Row],[CLAVE]],[2]VENTAS!$F$2:$L$1501,3,0),0)</f>
        <v>0</v>
      </c>
      <c r="CU326">
        <f>IFERROR(VLOOKUP(Tabla5[[#This Row],[CLAVE]],[2]VENTAS!$F$2:$L$1501,4,0),0)</f>
        <v>0</v>
      </c>
      <c r="CV326">
        <f>IFERROR(VLOOKUP(Tabla5[[#This Row],[CLAVE]],[2]VENTAS!$F$2:$L$1501,5,0),0)</f>
        <v>0</v>
      </c>
      <c r="CW326">
        <f>IFERROR(VLOOKUP(Tabla5[[#This Row],[CLAVE]],[2]VENTAS!$F$2:$L$1501,6,0),0)</f>
        <v>0</v>
      </c>
      <c r="CX326">
        <f>IFERROR(VLOOKUP(Tabla5[[#This Row],[CLAVE]],[2]VENTAS!$F$2:$L$1501,7,0),0)</f>
        <v>0</v>
      </c>
      <c r="CY326">
        <f>IFERROR(VLOOKUP(Tabla5[[#This Row],[CLAVE]],[2]VENTAS!$F$2:$R$1501,13,0),0)</f>
        <v>0</v>
      </c>
      <c r="CZ326">
        <f>SUM(Tabla5[[#This Row],[VENTA MABE 2 SEMANA NOV]:[VENTAS OTROS 2 SEMANA NOV]])</f>
        <v>0</v>
      </c>
      <c r="DA326" s="46">
        <v>1.2148161064853158</v>
      </c>
    </row>
    <row r="327" spans="1:105" hidden="1" x14ac:dyDescent="0.3">
      <c r="A327" t="str">
        <f>CONCATENATE(Tabla5[[#This Row],[TIENDA HMPV]],Tabla5[[#This Row],[LINEA]])</f>
        <v>637 - SAMBORONDONREFRIGERACIÓN</v>
      </c>
      <c r="C327" s="55" t="s">
        <v>654</v>
      </c>
      <c r="D327" s="55" t="s">
        <v>51</v>
      </c>
      <c r="E327" s="55" t="s">
        <v>1263</v>
      </c>
      <c r="F327" s="55" t="s">
        <v>1724</v>
      </c>
      <c r="G327" t="s">
        <v>29</v>
      </c>
      <c r="H327" s="42">
        <f>IFERROR(Tabla5[[#This Row],[VENTAS MABE]]/Tabla5[[#This Row],[CUOTA]],0)</f>
        <v>0.25</v>
      </c>
      <c r="I327">
        <v>4</v>
      </c>
      <c r="J327">
        <v>1</v>
      </c>
      <c r="K327">
        <v>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V327" s="42">
        <v>0.125</v>
      </c>
      <c r="W327" s="42">
        <f>IFERROR(Tabla5[[#This Row],[TOTAL VENTA 38 SEMANA]]/Tabla5[[#This Row],[VENTA ACUM 38]],0)</f>
        <v>0.125</v>
      </c>
      <c r="X327" s="42" t="e">
        <f>VLOOKUP(Tabla5[[#This Row],[CLAVE]],[1]!QMI_5_SEMANA_SEP_22[[CLAVE]:[SHARE CADENA S2]],21,0)</f>
        <v>#REF!</v>
      </c>
      <c r="Y327" s="55" t="s">
        <v>769</v>
      </c>
      <c r="Z327" s="46">
        <f>+Tabla5[[#This Row],[VENTA ACUM 38]]+Tabla5[[#This Row],[venta total 39 acum]]</f>
        <v>8</v>
      </c>
      <c r="AA327" s="46">
        <v>0</v>
      </c>
      <c r="AB327" s="46">
        <v>1</v>
      </c>
      <c r="AC327" s="46">
        <v>8</v>
      </c>
      <c r="AD327" s="46">
        <v>0</v>
      </c>
      <c r="AE327" s="46">
        <v>0</v>
      </c>
      <c r="AF327" s="46">
        <v>0</v>
      </c>
      <c r="AG327" s="46">
        <v>0</v>
      </c>
      <c r="AH327" s="42">
        <f>IFERROR(Tabla5[[#This Row],[VENTAS MABE]]/Tabla5[[#This Row],[VENTAS INDURAMA]],0)</f>
        <v>0.14285714285714285</v>
      </c>
      <c r="AI327" t="s">
        <v>1676</v>
      </c>
      <c r="AK327" s="42"/>
      <c r="AL327" t="s">
        <v>727</v>
      </c>
      <c r="AM327" s="55" t="s">
        <v>1262</v>
      </c>
      <c r="AO327" s="55" t="s">
        <v>400</v>
      </c>
      <c r="AP327" t="e">
        <v>#N/A</v>
      </c>
      <c r="AQ327" s="55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f>SUM(Tabla5[[#This Row],[VENTA MABE 1 SEMANA OCT]:[VENTAS OTROS 1 SEMANA OCT]])</f>
        <v>0</v>
      </c>
      <c r="AY327" s="46">
        <v>4.4831413277149039</v>
      </c>
      <c r="AZ327" s="55">
        <v>1</v>
      </c>
      <c r="BA327">
        <v>2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f>SUM(Tabla5[[#This Row],[VENTA MABE 2 SEMANA OCT]:[VENTAS OTROS 2 SEMANA OCT]])</f>
        <v>3</v>
      </c>
      <c r="BH327" t="s">
        <v>796</v>
      </c>
      <c r="BI327" s="55" t="s">
        <v>654</v>
      </c>
      <c r="BJ327">
        <v>0.50000000000000022</v>
      </c>
      <c r="BK327" s="55">
        <v>1</v>
      </c>
      <c r="BL327">
        <v>2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f>SUM(Tabla5[[#This Row],[VENTA MABE 3 SEMANA OCT]:[VENTAS OTROS 3 SEMANA OCT]])</f>
        <v>3</v>
      </c>
      <c r="BS327" s="42">
        <v>0.35</v>
      </c>
      <c r="BT327" s="55">
        <v>1</v>
      </c>
      <c r="BU327">
        <v>2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f>SUM(Tabla5[[#This Row],[VENTA MABE 4 SEMANA OCT]:[VENTAS OTROS 4 SEMANA OCT]])</f>
        <v>3</v>
      </c>
      <c r="CI3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327" t="s">
        <v>1702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SUM(Tabla5[[#This Row],[VENTA MABE 1 SEMANA NOV]:[VENTAS OTROS 1 SEMANA NOV]])</f>
        <v>0</v>
      </c>
      <c r="CS327">
        <f>IFERROR(VLOOKUP(Tabla5[[#This Row],[CLAVE]],[2]VENTAS!$F$2:$L$1501,2,0),0)</f>
        <v>0</v>
      </c>
      <c r="CT327">
        <f>IFERROR(VLOOKUP(Tabla5[[#This Row],[CLAVE]],[2]VENTAS!$F$2:$L$1501,3,0),0)</f>
        <v>0</v>
      </c>
      <c r="CU327">
        <f>IFERROR(VLOOKUP(Tabla5[[#This Row],[CLAVE]],[2]VENTAS!$F$2:$L$1501,4,0),0)</f>
        <v>0</v>
      </c>
      <c r="CV327">
        <f>IFERROR(VLOOKUP(Tabla5[[#This Row],[CLAVE]],[2]VENTAS!$F$2:$L$1501,5,0),0)</f>
        <v>0</v>
      </c>
      <c r="CW327">
        <f>IFERROR(VLOOKUP(Tabla5[[#This Row],[CLAVE]],[2]VENTAS!$F$2:$L$1501,6,0),0)</f>
        <v>0</v>
      </c>
      <c r="CX327">
        <f>IFERROR(VLOOKUP(Tabla5[[#This Row],[CLAVE]],[2]VENTAS!$F$2:$L$1501,7,0),0)</f>
        <v>0</v>
      </c>
      <c r="CY327">
        <f>IFERROR(VLOOKUP(Tabla5[[#This Row],[CLAVE]],[2]VENTAS!$F$2:$R$1501,13,0),0)</f>
        <v>0</v>
      </c>
      <c r="CZ327">
        <f>SUM(Tabla5[[#This Row],[VENTA MABE 2 SEMANA NOV]:[VENTAS OTROS 2 SEMANA NOV]])</f>
        <v>0</v>
      </c>
      <c r="DA327" s="46">
        <v>5.3797695932578851</v>
      </c>
    </row>
    <row r="328" spans="1:105" hidden="1" x14ac:dyDescent="0.3">
      <c r="A328" t="str">
        <f>CONCATENATE(Tabla5[[#This Row],[TIENDA HMPV]],Tabla5[[#This Row],[LINEA]])</f>
        <v>523 - TRONCAL 2COCINAS</v>
      </c>
      <c r="C328" s="55" t="s">
        <v>654</v>
      </c>
      <c r="D328" s="55" t="s">
        <v>30</v>
      </c>
      <c r="E328" s="55" t="s">
        <v>1279</v>
      </c>
      <c r="F328" s="55" t="s">
        <v>1724</v>
      </c>
      <c r="G328" t="s">
        <v>26</v>
      </c>
      <c r="H328" s="42">
        <f>IFERROR(Tabla5[[#This Row],[VENTAS MABE]]/Tabla5[[#This Row],[CUOTA]],0)</f>
        <v>0</v>
      </c>
      <c r="I328">
        <v>0</v>
      </c>
      <c r="J328">
        <v>0</v>
      </c>
      <c r="K328">
        <v>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V328" s="42">
        <v>0</v>
      </c>
      <c r="W328" s="42">
        <f>IFERROR(Tabla5[[#This Row],[TOTAL VENTA 38 SEMANA]]/Tabla5[[#This Row],[VENTA ACUM 38]],0)</f>
        <v>0</v>
      </c>
      <c r="X328" s="42" t="e">
        <f>VLOOKUP(Tabla5[[#This Row],[CLAVE]],[1]!QMI_5_SEMANA_SEP_22[[CLAVE]:[SHARE CADENA S2]],21,0)</f>
        <v>#REF!</v>
      </c>
      <c r="Y328" s="55" t="s">
        <v>769</v>
      </c>
      <c r="Z328" s="46">
        <f>+Tabla5[[#This Row],[VENTA ACUM 38]]+Tabla5[[#This Row],[venta total 39 acum]]</f>
        <v>3</v>
      </c>
      <c r="AA328" s="46">
        <v>0</v>
      </c>
      <c r="AB328" s="46">
        <v>0</v>
      </c>
      <c r="AC328" s="46">
        <v>3</v>
      </c>
      <c r="AD328" s="46">
        <v>0</v>
      </c>
      <c r="AE328" s="46">
        <v>0</v>
      </c>
      <c r="AF328" s="46">
        <v>0</v>
      </c>
      <c r="AG328" s="46">
        <v>0</v>
      </c>
      <c r="AH328" s="42">
        <f>IFERROR(Tabla5[[#This Row],[VENTAS MABE]]/Tabla5[[#This Row],[VENTAS INDURAMA]],0)</f>
        <v>0</v>
      </c>
      <c r="AI328" t="s">
        <v>1676</v>
      </c>
      <c r="AK328" s="42"/>
      <c r="AL328" t="s">
        <v>727</v>
      </c>
      <c r="AM328" s="55" t="s">
        <v>30</v>
      </c>
      <c r="AO328" s="55" t="s">
        <v>400</v>
      </c>
      <c r="AP328" t="e">
        <v>#N/A</v>
      </c>
      <c r="AQ328" s="55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f>SUM(Tabla5[[#This Row],[VENTA MABE 1 SEMANA OCT]:[VENTAS OTROS 1 SEMANA OCT]])</f>
        <v>0</v>
      </c>
      <c r="AY328" s="46">
        <v>1</v>
      </c>
      <c r="AZ328" s="55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f>SUM(Tabla5[[#This Row],[VENTA MABE 2 SEMANA OCT]:[VENTAS OTROS 2 SEMANA OCT]])</f>
        <v>0</v>
      </c>
      <c r="BH328" t="s">
        <v>796</v>
      </c>
      <c r="BI328" s="55" t="s">
        <v>654</v>
      </c>
      <c r="BJ328">
        <v>1.5</v>
      </c>
      <c r="BK328" s="55" t="s">
        <v>1679</v>
      </c>
      <c r="BL328" t="s">
        <v>1679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f>SUM(Tabla5[[#This Row],[VENTA MABE 3 SEMANA OCT]:[VENTAS OTROS 3 SEMANA OCT]])</f>
        <v>0</v>
      </c>
      <c r="BS328" s="42">
        <v>0.4</v>
      </c>
      <c r="BT328" s="55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f>SUM(Tabla5[[#This Row],[VENTA MABE 4 SEMANA OCT]:[VENTAS OTROS 4 SEMANA OCT]])</f>
        <v>0</v>
      </c>
      <c r="CI32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28" s="66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SUM(Tabla5[[#This Row],[VENTA MABE 1 SEMANA NOV]:[VENTAS OTROS 1 SEMANA NOV]])</f>
        <v>0</v>
      </c>
      <c r="CS328">
        <f>IFERROR(VLOOKUP(Tabla5[[#This Row],[CLAVE]],[2]VENTAS!$F$2:$L$1501,2,0),0)</f>
        <v>0</v>
      </c>
      <c r="CT328">
        <f>IFERROR(VLOOKUP(Tabla5[[#This Row],[CLAVE]],[2]VENTAS!$F$2:$L$1501,3,0),0)</f>
        <v>0</v>
      </c>
      <c r="CU328">
        <f>IFERROR(VLOOKUP(Tabla5[[#This Row],[CLAVE]],[2]VENTAS!$F$2:$L$1501,4,0),0)</f>
        <v>0</v>
      </c>
      <c r="CV328">
        <f>IFERROR(VLOOKUP(Tabla5[[#This Row],[CLAVE]],[2]VENTAS!$F$2:$L$1501,5,0),0)</f>
        <v>0</v>
      </c>
      <c r="CW328">
        <f>IFERROR(VLOOKUP(Tabla5[[#This Row],[CLAVE]],[2]VENTAS!$F$2:$L$1501,6,0),0)</f>
        <v>0</v>
      </c>
      <c r="CX328">
        <f>IFERROR(VLOOKUP(Tabla5[[#This Row],[CLAVE]],[2]VENTAS!$F$2:$L$1501,7,0),0)</f>
        <v>0</v>
      </c>
      <c r="CY328">
        <f>IFERROR(VLOOKUP(Tabla5[[#This Row],[CLAVE]],[2]VENTAS!$F$2:$R$1501,13,0),0)</f>
        <v>0</v>
      </c>
      <c r="CZ328">
        <f>SUM(Tabla5[[#This Row],[VENTA MABE 2 SEMANA NOV]:[VENTAS OTROS 2 SEMANA NOV]])</f>
        <v>0</v>
      </c>
      <c r="DA328" s="46">
        <v>5</v>
      </c>
    </row>
    <row r="329" spans="1:105" hidden="1" x14ac:dyDescent="0.3">
      <c r="A329" t="str">
        <f>CONCATENATE(Tabla5[[#This Row],[TIENDA HMPV]],Tabla5[[#This Row],[LINEA]])</f>
        <v>523 - TRONCAL 2EMPOTRE</v>
      </c>
      <c r="C329" s="55" t="s">
        <v>654</v>
      </c>
      <c r="D329" s="55" t="s">
        <v>30</v>
      </c>
      <c r="E329" s="55" t="s">
        <v>1279</v>
      </c>
      <c r="F329" s="55" t="s">
        <v>1724</v>
      </c>
      <c r="G329" t="s">
        <v>32</v>
      </c>
      <c r="H329" s="42">
        <f>IFERROR(Tabla5[[#This Row],[VENTAS MABE]]/Tabla5[[#This Row],[CUOTA]],0)</f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V329" s="42">
        <v>0</v>
      </c>
      <c r="W329" s="42">
        <f>IFERROR(Tabla5[[#This Row],[TOTAL VENTA 38 SEMANA]]/Tabla5[[#This Row],[VENTA ACUM 38]],0)</f>
        <v>0</v>
      </c>
      <c r="X329" s="42" t="e">
        <f>VLOOKUP(Tabla5[[#This Row],[CLAVE]],[1]!QMI_5_SEMANA_SEP_22[[CLAVE]:[SHARE CADENA S2]],21,0)</f>
        <v>#REF!</v>
      </c>
      <c r="Y329" s="55" t="s">
        <v>769</v>
      </c>
      <c r="Z329" s="46">
        <f>+Tabla5[[#This Row],[VENTA ACUM 38]]+Tabla5[[#This Row],[venta total 39 acum]]</f>
        <v>0</v>
      </c>
      <c r="AA329" s="46">
        <v>0</v>
      </c>
      <c r="AB329" s="46">
        <v>0</v>
      </c>
      <c r="AC329" s="46">
        <v>0</v>
      </c>
      <c r="AD329" s="46">
        <v>0</v>
      </c>
      <c r="AE329" s="46">
        <v>0</v>
      </c>
      <c r="AF329" s="46">
        <v>0</v>
      </c>
      <c r="AG329" s="46">
        <v>0</v>
      </c>
      <c r="AH329" s="42">
        <f>IFERROR(Tabla5[[#This Row],[VENTAS MABE]]/Tabla5[[#This Row],[VENTAS INDURAMA]],0)</f>
        <v>0</v>
      </c>
      <c r="AI329" t="s">
        <v>1676</v>
      </c>
      <c r="AK329" s="42"/>
      <c r="AL329" t="s">
        <v>727</v>
      </c>
      <c r="AM329" s="55" t="s">
        <v>30</v>
      </c>
      <c r="AO329" s="55" t="s">
        <v>400</v>
      </c>
      <c r="AP329" t="e">
        <v>#N/A</v>
      </c>
      <c r="AQ329" s="55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f>SUM(Tabla5[[#This Row],[VENTA MABE 1 SEMANA OCT]:[VENTAS OTROS 1 SEMANA OCT]])</f>
        <v>0</v>
      </c>
      <c r="AY329" s="46">
        <v>0</v>
      </c>
      <c r="AZ329" s="55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f>SUM(Tabla5[[#This Row],[VENTA MABE 2 SEMANA OCT]:[VENTAS OTROS 2 SEMANA OCT]])</f>
        <v>0</v>
      </c>
      <c r="BH329" t="s">
        <v>796</v>
      </c>
      <c r="BI329" s="55" t="s">
        <v>654</v>
      </c>
      <c r="BJ329">
        <v>1.5</v>
      </c>
      <c r="BK329" s="55" t="s">
        <v>1679</v>
      </c>
      <c r="BL329" t="s">
        <v>1679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f>SUM(Tabla5[[#This Row],[VENTA MABE 3 SEMANA OCT]:[VENTAS OTROS 3 SEMANA OCT]])</f>
        <v>0</v>
      </c>
      <c r="BS329" s="42">
        <v>0</v>
      </c>
      <c r="BT329" s="55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f>SUM(Tabla5[[#This Row],[VENTA MABE 4 SEMANA OCT]:[VENTAS OTROS 4 SEMANA OCT]])</f>
        <v>0</v>
      </c>
      <c r="CI3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29" s="66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SUM(Tabla5[[#This Row],[VENTA MABE 1 SEMANA NOV]:[VENTAS OTROS 1 SEMANA NOV]])</f>
        <v>0</v>
      </c>
      <c r="CS329">
        <f>IFERROR(VLOOKUP(Tabla5[[#This Row],[CLAVE]],[2]VENTAS!$F$2:$L$1501,2,0),0)</f>
        <v>0</v>
      </c>
      <c r="CT329">
        <f>IFERROR(VLOOKUP(Tabla5[[#This Row],[CLAVE]],[2]VENTAS!$F$2:$L$1501,3,0),0)</f>
        <v>0</v>
      </c>
      <c r="CU329">
        <f>IFERROR(VLOOKUP(Tabla5[[#This Row],[CLAVE]],[2]VENTAS!$F$2:$L$1501,4,0),0)</f>
        <v>0</v>
      </c>
      <c r="CV329">
        <f>IFERROR(VLOOKUP(Tabla5[[#This Row],[CLAVE]],[2]VENTAS!$F$2:$L$1501,5,0),0)</f>
        <v>0</v>
      </c>
      <c r="CW329">
        <f>IFERROR(VLOOKUP(Tabla5[[#This Row],[CLAVE]],[2]VENTAS!$F$2:$L$1501,6,0),0)</f>
        <v>0</v>
      </c>
      <c r="CX329">
        <f>IFERROR(VLOOKUP(Tabla5[[#This Row],[CLAVE]],[2]VENTAS!$F$2:$L$1501,7,0),0)</f>
        <v>0</v>
      </c>
      <c r="CY329">
        <f>IFERROR(VLOOKUP(Tabla5[[#This Row],[CLAVE]],[2]VENTAS!$F$2:$R$1501,13,0),0)</f>
        <v>0</v>
      </c>
      <c r="CZ329">
        <f>SUM(Tabla5[[#This Row],[VENTA MABE 2 SEMANA NOV]:[VENTAS OTROS 2 SEMANA NOV]])</f>
        <v>0</v>
      </c>
      <c r="DA329" s="46">
        <v>0</v>
      </c>
    </row>
    <row r="330" spans="1:105" hidden="1" x14ac:dyDescent="0.3">
      <c r="A330" t="str">
        <f>CONCATENATE(Tabla5[[#This Row],[TIENDA HMPV]],Tabla5[[#This Row],[LINEA]])</f>
        <v>523 - TRONCAL 2GLOBALES</v>
      </c>
      <c r="C330" s="55" t="s">
        <v>654</v>
      </c>
      <c r="D330" s="55" t="s">
        <v>30</v>
      </c>
      <c r="E330" s="55" t="s">
        <v>1279</v>
      </c>
      <c r="F330" s="55" t="s">
        <v>1724</v>
      </c>
      <c r="G330" t="s">
        <v>27</v>
      </c>
      <c r="H330" s="42">
        <f>IFERROR(Tabla5[[#This Row],[VENTAS MABE]]/Tabla5[[#This Row],[CUOTA]],0)</f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V330" s="42">
        <v>0</v>
      </c>
      <c r="W330" s="42">
        <f>IFERROR(Tabla5[[#This Row],[TOTAL VENTA 38 SEMANA]]/Tabla5[[#This Row],[VENTA ACUM 38]],0)</f>
        <v>0</v>
      </c>
      <c r="X330" s="42" t="e">
        <f>VLOOKUP(Tabla5[[#This Row],[CLAVE]],[1]!QMI_5_SEMANA_SEP_22[[CLAVE]:[SHARE CADENA S2]],21,0)</f>
        <v>#REF!</v>
      </c>
      <c r="Y330" s="55" t="s">
        <v>769</v>
      </c>
      <c r="Z330" s="46">
        <f>+Tabla5[[#This Row],[VENTA ACUM 38]]+Tabla5[[#This Row],[venta total 39 acum]]</f>
        <v>0</v>
      </c>
      <c r="AA330" s="46">
        <v>0</v>
      </c>
      <c r="AB330" s="46">
        <v>0</v>
      </c>
      <c r="AC330" s="46">
        <v>0</v>
      </c>
      <c r="AD330" s="46">
        <v>0</v>
      </c>
      <c r="AE330" s="46">
        <v>0</v>
      </c>
      <c r="AF330" s="46">
        <v>0</v>
      </c>
      <c r="AG330" s="46">
        <v>0</v>
      </c>
      <c r="AH330" s="42">
        <f>IFERROR(Tabla5[[#This Row],[VENTAS MABE]]/Tabla5[[#This Row],[VENTAS INDURAMA]],0)</f>
        <v>0</v>
      </c>
      <c r="AI330" t="s">
        <v>1676</v>
      </c>
      <c r="AK330" s="42"/>
      <c r="AL330" t="s">
        <v>727</v>
      </c>
      <c r="AM330" s="55" t="s">
        <v>30</v>
      </c>
      <c r="AO330" s="55" t="s">
        <v>400</v>
      </c>
      <c r="AP330" t="e">
        <v>#N/A</v>
      </c>
      <c r="AQ330" s="55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f>SUM(Tabla5[[#This Row],[VENTA MABE 1 SEMANA OCT]:[VENTAS OTROS 1 SEMANA OCT]])</f>
        <v>0</v>
      </c>
      <c r="AY330" s="46">
        <v>0</v>
      </c>
      <c r="AZ330" s="55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f>SUM(Tabla5[[#This Row],[VENTA MABE 2 SEMANA OCT]:[VENTAS OTROS 2 SEMANA OCT]])</f>
        <v>0</v>
      </c>
      <c r="BH330" t="s">
        <v>796</v>
      </c>
      <c r="BI330" s="55" t="s">
        <v>654</v>
      </c>
      <c r="BJ330">
        <v>1.5</v>
      </c>
      <c r="BK330" s="55" t="s">
        <v>1679</v>
      </c>
      <c r="BL330" t="s">
        <v>1679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f>SUM(Tabla5[[#This Row],[VENTA MABE 3 SEMANA OCT]:[VENTAS OTROS 3 SEMANA OCT]])</f>
        <v>0</v>
      </c>
      <c r="BS330" s="42">
        <v>0</v>
      </c>
      <c r="BT330" s="55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f>SUM(Tabla5[[#This Row],[VENTA MABE 4 SEMANA OCT]:[VENTAS OTROS 4 SEMANA OCT]])</f>
        <v>0</v>
      </c>
      <c r="CI3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30" s="66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SUM(Tabla5[[#This Row],[VENTA MABE 1 SEMANA NOV]:[VENTAS OTROS 1 SEMANA NOV]])</f>
        <v>0</v>
      </c>
      <c r="CS330">
        <f>IFERROR(VLOOKUP(Tabla5[[#This Row],[CLAVE]],[2]VENTAS!$F$2:$L$1501,2,0),0)</f>
        <v>0</v>
      </c>
      <c r="CT330">
        <f>IFERROR(VLOOKUP(Tabla5[[#This Row],[CLAVE]],[2]VENTAS!$F$2:$L$1501,3,0),0)</f>
        <v>0</v>
      </c>
      <c r="CU330">
        <f>IFERROR(VLOOKUP(Tabla5[[#This Row],[CLAVE]],[2]VENTAS!$F$2:$L$1501,4,0),0)</f>
        <v>0</v>
      </c>
      <c r="CV330">
        <f>IFERROR(VLOOKUP(Tabla5[[#This Row],[CLAVE]],[2]VENTAS!$F$2:$L$1501,5,0),0)</f>
        <v>0</v>
      </c>
      <c r="CW330">
        <f>IFERROR(VLOOKUP(Tabla5[[#This Row],[CLAVE]],[2]VENTAS!$F$2:$L$1501,6,0),0)</f>
        <v>0</v>
      </c>
      <c r="CX330">
        <f>IFERROR(VLOOKUP(Tabla5[[#This Row],[CLAVE]],[2]VENTAS!$F$2:$L$1501,7,0),0)</f>
        <v>0</v>
      </c>
      <c r="CY330">
        <f>IFERROR(VLOOKUP(Tabla5[[#This Row],[CLAVE]],[2]VENTAS!$F$2:$R$1501,13,0),0)</f>
        <v>0</v>
      </c>
      <c r="CZ330">
        <f>SUM(Tabla5[[#This Row],[VENTA MABE 2 SEMANA NOV]:[VENTAS OTROS 2 SEMANA NOV]])</f>
        <v>0</v>
      </c>
      <c r="DA330" s="46">
        <v>0</v>
      </c>
    </row>
    <row r="331" spans="1:105" hidden="1" x14ac:dyDescent="0.3">
      <c r="A331" t="str">
        <f>CONCATENATE(Tabla5[[#This Row],[TIENDA HMPV]],Tabla5[[#This Row],[LINEA]])</f>
        <v>523 - TRONCAL 2LAVADO</v>
      </c>
      <c r="C331" s="55" t="s">
        <v>654</v>
      </c>
      <c r="D331" s="55" t="s">
        <v>30</v>
      </c>
      <c r="E331" s="55" t="s">
        <v>1279</v>
      </c>
      <c r="F331" s="55" t="s">
        <v>1724</v>
      </c>
      <c r="G331" t="s">
        <v>28</v>
      </c>
      <c r="H331" s="42">
        <f>IFERROR(Tabla5[[#This Row],[VENTAS MABE]]/Tabla5[[#This Row],[CUOTA]],0)</f>
        <v>2</v>
      </c>
      <c r="I331">
        <v>1</v>
      </c>
      <c r="J331">
        <v>2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V331" s="42">
        <v>0.2857142857142857</v>
      </c>
      <c r="W331" s="42">
        <f>IFERROR(Tabla5[[#This Row],[TOTAL VENTA 38 SEMANA]]/Tabla5[[#This Row],[VENTA ACUM 38]],0)</f>
        <v>0.2857142857142857</v>
      </c>
      <c r="X331" s="42" t="e">
        <f>VLOOKUP(Tabla5[[#This Row],[CLAVE]],[1]!QMI_5_SEMANA_SEP_22[[CLAVE]:[SHARE CADENA S2]],21,0)</f>
        <v>#REF!</v>
      </c>
      <c r="Y331" s="55" t="s">
        <v>769</v>
      </c>
      <c r="Z331" s="46">
        <f>+Tabla5[[#This Row],[VENTA ACUM 38]]+Tabla5[[#This Row],[venta total 39 acum]]</f>
        <v>7</v>
      </c>
      <c r="AA331" s="46">
        <v>0</v>
      </c>
      <c r="AB331" s="46">
        <v>2</v>
      </c>
      <c r="AC331" s="46">
        <v>7</v>
      </c>
      <c r="AD331" s="46">
        <v>0</v>
      </c>
      <c r="AE331" s="46">
        <v>0</v>
      </c>
      <c r="AF331" s="46">
        <v>0</v>
      </c>
      <c r="AG331" s="46">
        <v>0</v>
      </c>
      <c r="AH331" s="42">
        <f>IFERROR(Tabla5[[#This Row],[VENTAS MABE]]/Tabla5[[#This Row],[VENTAS INDURAMA]],0)</f>
        <v>0.4</v>
      </c>
      <c r="AI331" t="s">
        <v>1676</v>
      </c>
      <c r="AK331" s="42"/>
      <c r="AL331" t="s">
        <v>727</v>
      </c>
      <c r="AM331" s="55" t="s">
        <v>30</v>
      </c>
      <c r="AO331" s="55" t="s">
        <v>400</v>
      </c>
      <c r="AP331" t="e">
        <v>#N/A</v>
      </c>
      <c r="AQ331" s="55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f>SUM(Tabla5[[#This Row],[VENTA MABE 1 SEMANA OCT]:[VENTAS OTROS 1 SEMANA OCT]])</f>
        <v>0</v>
      </c>
      <c r="AY331" s="46">
        <v>1</v>
      </c>
      <c r="AZ331" s="55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f>SUM(Tabla5[[#This Row],[VENTA MABE 2 SEMANA OCT]:[VENTAS OTROS 2 SEMANA OCT]])</f>
        <v>0</v>
      </c>
      <c r="BH331" t="s">
        <v>796</v>
      </c>
      <c r="BI331" s="55" t="s">
        <v>654</v>
      </c>
      <c r="BJ331">
        <v>1.5</v>
      </c>
      <c r="BK331" s="55" t="s">
        <v>1679</v>
      </c>
      <c r="BL331" t="s">
        <v>1679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f>SUM(Tabla5[[#This Row],[VENTA MABE 3 SEMANA OCT]:[VENTAS OTROS 3 SEMANA OCT]])</f>
        <v>0</v>
      </c>
      <c r="BS331" s="42">
        <v>0.05</v>
      </c>
      <c r="BT331" s="55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f>SUM(Tabla5[[#This Row],[VENTA MABE 4 SEMANA OCT]:[VENTAS OTROS 4 SEMANA OCT]])</f>
        <v>0</v>
      </c>
      <c r="CI3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31" s="66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SUM(Tabla5[[#This Row],[VENTA MABE 1 SEMANA NOV]:[VENTAS OTROS 1 SEMANA NOV]])</f>
        <v>0</v>
      </c>
      <c r="CS331">
        <f>IFERROR(VLOOKUP(Tabla5[[#This Row],[CLAVE]],[2]VENTAS!$F$2:$L$1501,2,0),0)</f>
        <v>0</v>
      </c>
      <c r="CT331">
        <f>IFERROR(VLOOKUP(Tabla5[[#This Row],[CLAVE]],[2]VENTAS!$F$2:$L$1501,3,0),0)</f>
        <v>0</v>
      </c>
      <c r="CU331">
        <f>IFERROR(VLOOKUP(Tabla5[[#This Row],[CLAVE]],[2]VENTAS!$F$2:$L$1501,4,0),0)</f>
        <v>0</v>
      </c>
      <c r="CV331">
        <f>IFERROR(VLOOKUP(Tabla5[[#This Row],[CLAVE]],[2]VENTAS!$F$2:$L$1501,5,0),0)</f>
        <v>0</v>
      </c>
      <c r="CW331">
        <f>IFERROR(VLOOKUP(Tabla5[[#This Row],[CLAVE]],[2]VENTAS!$F$2:$L$1501,6,0),0)</f>
        <v>0</v>
      </c>
      <c r="CX331">
        <f>IFERROR(VLOOKUP(Tabla5[[#This Row],[CLAVE]],[2]VENTAS!$F$2:$L$1501,7,0),0)</f>
        <v>0</v>
      </c>
      <c r="CY331">
        <f>IFERROR(VLOOKUP(Tabla5[[#This Row],[CLAVE]],[2]VENTAS!$F$2:$R$1501,13,0),0)</f>
        <v>0</v>
      </c>
      <c r="CZ331">
        <f>SUM(Tabla5[[#This Row],[VENTA MABE 2 SEMANA NOV]:[VENTAS OTROS 2 SEMANA NOV]])</f>
        <v>0</v>
      </c>
      <c r="DA331" s="46">
        <v>1</v>
      </c>
    </row>
    <row r="332" spans="1:105" hidden="1" x14ac:dyDescent="0.3">
      <c r="A332" t="str">
        <f>CONCATENATE(Tabla5[[#This Row],[TIENDA HMPV]],Tabla5[[#This Row],[LINEA]])</f>
        <v>523 - TRONCAL 2REFRIGERACIÓN</v>
      </c>
      <c r="C332" s="55" t="s">
        <v>654</v>
      </c>
      <c r="D332" s="55" t="s">
        <v>30</v>
      </c>
      <c r="E332" s="55" t="s">
        <v>1279</v>
      </c>
      <c r="F332" s="55" t="s">
        <v>1724</v>
      </c>
      <c r="G332" t="s">
        <v>29</v>
      </c>
      <c r="H332" s="42">
        <f>IFERROR(Tabla5[[#This Row],[VENTAS MABE]]/Tabla5[[#This Row],[CUOTA]],0)</f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V332" s="42">
        <v>0</v>
      </c>
      <c r="W332" s="42">
        <f>IFERROR(Tabla5[[#This Row],[TOTAL VENTA 38 SEMANA]]/Tabla5[[#This Row],[VENTA ACUM 38]],0)</f>
        <v>0</v>
      </c>
      <c r="X332" s="42" t="e">
        <f>VLOOKUP(Tabla5[[#This Row],[CLAVE]],[1]!QMI_5_SEMANA_SEP_22[[CLAVE]:[SHARE CADENA S2]],21,0)</f>
        <v>#REF!</v>
      </c>
      <c r="Y332" s="55" t="s">
        <v>769</v>
      </c>
      <c r="Z332" s="46">
        <f>+Tabla5[[#This Row],[VENTA ACUM 38]]+Tabla5[[#This Row],[venta total 39 acum]]</f>
        <v>0</v>
      </c>
      <c r="AA332" s="46">
        <v>0</v>
      </c>
      <c r="AB332" s="46">
        <v>0</v>
      </c>
      <c r="AC332" s="46">
        <v>0</v>
      </c>
      <c r="AD332" s="46">
        <v>0</v>
      </c>
      <c r="AE332" s="46">
        <v>0</v>
      </c>
      <c r="AF332" s="46">
        <v>0</v>
      </c>
      <c r="AG332" s="46">
        <v>0</v>
      </c>
      <c r="AH332" s="42">
        <f>IFERROR(Tabla5[[#This Row],[VENTAS MABE]]/Tabla5[[#This Row],[VENTAS INDURAMA]],0)</f>
        <v>0</v>
      </c>
      <c r="AI332" t="s">
        <v>1676</v>
      </c>
      <c r="AK332" s="42"/>
      <c r="AL332" t="s">
        <v>727</v>
      </c>
      <c r="AM332" s="55" t="s">
        <v>30</v>
      </c>
      <c r="AO332" s="55" t="s">
        <v>400</v>
      </c>
      <c r="AP332" t="e">
        <v>#N/A</v>
      </c>
      <c r="AQ332" s="55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f>SUM(Tabla5[[#This Row],[VENTA MABE 1 SEMANA OCT]:[VENTAS OTROS 1 SEMANA OCT]])</f>
        <v>0</v>
      </c>
      <c r="AY332" s="46">
        <v>2</v>
      </c>
      <c r="AZ332" s="55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f>SUM(Tabla5[[#This Row],[VENTA MABE 2 SEMANA OCT]:[VENTAS OTROS 2 SEMANA OCT]])</f>
        <v>0</v>
      </c>
      <c r="BH332" t="s">
        <v>796</v>
      </c>
      <c r="BI332" s="55" t="s">
        <v>654</v>
      </c>
      <c r="BJ332">
        <v>1.5</v>
      </c>
      <c r="BK332" s="55" t="s">
        <v>1679</v>
      </c>
      <c r="BL332" t="s">
        <v>1679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f>SUM(Tabla5[[#This Row],[VENTA MABE 3 SEMANA OCT]:[VENTAS OTROS 3 SEMANA OCT]])</f>
        <v>0</v>
      </c>
      <c r="BS332" s="42">
        <v>0.28000000000000003</v>
      </c>
      <c r="BT332" s="55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f>SUM(Tabla5[[#This Row],[VENTA MABE 4 SEMANA OCT]:[VENTAS OTROS 4 SEMANA OCT]])</f>
        <v>0</v>
      </c>
      <c r="CI3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32" s="66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SUM(Tabla5[[#This Row],[VENTA MABE 1 SEMANA NOV]:[VENTAS OTROS 1 SEMANA NOV]])</f>
        <v>0</v>
      </c>
      <c r="CS332">
        <f>IFERROR(VLOOKUP(Tabla5[[#This Row],[CLAVE]],[2]VENTAS!$F$2:$L$1501,2,0),0)</f>
        <v>0</v>
      </c>
      <c r="CT332">
        <f>IFERROR(VLOOKUP(Tabla5[[#This Row],[CLAVE]],[2]VENTAS!$F$2:$L$1501,3,0),0)</f>
        <v>0</v>
      </c>
      <c r="CU332">
        <f>IFERROR(VLOOKUP(Tabla5[[#This Row],[CLAVE]],[2]VENTAS!$F$2:$L$1501,4,0),0)</f>
        <v>0</v>
      </c>
      <c r="CV332">
        <f>IFERROR(VLOOKUP(Tabla5[[#This Row],[CLAVE]],[2]VENTAS!$F$2:$L$1501,5,0),0)</f>
        <v>0</v>
      </c>
      <c r="CW332">
        <f>IFERROR(VLOOKUP(Tabla5[[#This Row],[CLAVE]],[2]VENTAS!$F$2:$L$1501,6,0),0)</f>
        <v>0</v>
      </c>
      <c r="CX332">
        <f>IFERROR(VLOOKUP(Tabla5[[#This Row],[CLAVE]],[2]VENTAS!$F$2:$L$1501,7,0),0)</f>
        <v>0</v>
      </c>
      <c r="CY332">
        <f>IFERROR(VLOOKUP(Tabla5[[#This Row],[CLAVE]],[2]VENTAS!$F$2:$R$1501,13,0),0)</f>
        <v>0</v>
      </c>
      <c r="CZ332">
        <f>SUM(Tabla5[[#This Row],[VENTA MABE 2 SEMANA NOV]:[VENTAS OTROS 2 SEMANA NOV]])</f>
        <v>0</v>
      </c>
      <c r="DA332" s="46">
        <v>5</v>
      </c>
    </row>
    <row r="333" spans="1:105" hidden="1" x14ac:dyDescent="0.3">
      <c r="A333" t="str">
        <f>CONCATENATE(Tabla5[[#This Row],[TIENDA HMPV]],Tabla5[[#This Row],[LINEA]])</f>
        <v>533 - GANGA RIOCENTRO SURAIRES</v>
      </c>
      <c r="C333" s="55" t="s">
        <v>654</v>
      </c>
      <c r="D333" s="55" t="s">
        <v>30</v>
      </c>
      <c r="E333" s="55" t="s">
        <v>1291</v>
      </c>
      <c r="F333" s="55" t="s">
        <v>1724</v>
      </c>
      <c r="G333" t="s">
        <v>25</v>
      </c>
      <c r="H333" s="42">
        <f>IFERROR(Tabla5[[#This Row],[VENTAS MABE]]/Tabla5[[#This Row],[CUOTA]],0)</f>
        <v>0</v>
      </c>
      <c r="I333">
        <v>0</v>
      </c>
      <c r="J333">
        <v>0</v>
      </c>
      <c r="K333">
        <v>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V333" s="42">
        <v>0</v>
      </c>
      <c r="W333" s="42">
        <f>IFERROR(Tabla5[[#This Row],[TOTAL VENTA 38 SEMANA]]/Tabla5[[#This Row],[VENTA ACUM 38]],0)</f>
        <v>0</v>
      </c>
      <c r="X333" s="42" t="e">
        <f>VLOOKUP(Tabla5[[#This Row],[CLAVE]],[1]!QMI_5_SEMANA_SEP_22[[CLAVE]:[SHARE CADENA S2]],21,0)</f>
        <v>#REF!</v>
      </c>
      <c r="Y333" s="55" t="s">
        <v>757</v>
      </c>
      <c r="Z333" s="46">
        <f>+Tabla5[[#This Row],[VENTA ACUM 38]]+Tabla5[[#This Row],[venta total 39 acum]]</f>
        <v>3</v>
      </c>
      <c r="AA333" s="46">
        <v>0</v>
      </c>
      <c r="AB333" s="46">
        <v>0</v>
      </c>
      <c r="AC333" s="46">
        <v>3</v>
      </c>
      <c r="AD333" s="46">
        <v>0</v>
      </c>
      <c r="AE333" s="46">
        <v>0</v>
      </c>
      <c r="AF333" s="46">
        <v>0</v>
      </c>
      <c r="AG333" s="46">
        <v>0</v>
      </c>
      <c r="AH333" s="42">
        <f>IFERROR(Tabla5[[#This Row],[VENTAS MABE]]/Tabla5[[#This Row],[VENTAS INDURAMA]],0)</f>
        <v>0</v>
      </c>
      <c r="AI333" t="s">
        <v>1676</v>
      </c>
      <c r="AK333" s="42"/>
      <c r="AL333" t="s">
        <v>727</v>
      </c>
      <c r="AM333" s="55" t="s">
        <v>1290</v>
      </c>
      <c r="AO333" s="55" t="s">
        <v>400</v>
      </c>
      <c r="AP333" t="e">
        <v>#N/A</v>
      </c>
      <c r="AQ333" s="55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f>SUM(Tabla5[[#This Row],[VENTA MABE 1 SEMANA OCT]:[VENTAS OTROS 1 SEMANA OCT]])</f>
        <v>0</v>
      </c>
      <c r="AY333" s="46">
        <v>0</v>
      </c>
      <c r="AZ333" s="55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f>SUM(Tabla5[[#This Row],[VENTA MABE 2 SEMANA OCT]:[VENTAS OTROS 2 SEMANA OCT]])</f>
        <v>0</v>
      </c>
      <c r="BH333" t="s">
        <v>1289</v>
      </c>
      <c r="BI333" s="55" t="s">
        <v>654</v>
      </c>
      <c r="BJ333">
        <v>4.5</v>
      </c>
      <c r="BK333" s="55" t="s">
        <v>1679</v>
      </c>
      <c r="BL333" t="s">
        <v>1679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f>SUM(Tabla5[[#This Row],[VENTA MABE 3 SEMANA OCT]:[VENTAS OTROS 3 SEMANA OCT]])</f>
        <v>0</v>
      </c>
      <c r="BS333" s="42">
        <v>0.17</v>
      </c>
      <c r="BT333" s="55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f>SUM(Tabla5[[#This Row],[VENTA MABE 4 SEMANA OCT]:[VENTAS OTROS 4 SEMANA OCT]])</f>
        <v>0</v>
      </c>
      <c r="CI3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33" s="66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SUM(Tabla5[[#This Row],[VENTA MABE 1 SEMANA NOV]:[VENTAS OTROS 1 SEMANA NOV]])</f>
        <v>0</v>
      </c>
      <c r="CS333">
        <f>IFERROR(VLOOKUP(Tabla5[[#This Row],[CLAVE]],[2]VENTAS!$F$2:$L$1501,2,0),0)</f>
        <v>0</v>
      </c>
      <c r="CT333">
        <f>IFERROR(VLOOKUP(Tabla5[[#This Row],[CLAVE]],[2]VENTAS!$F$2:$L$1501,3,0),0)</f>
        <v>0</v>
      </c>
      <c r="CU333">
        <f>IFERROR(VLOOKUP(Tabla5[[#This Row],[CLAVE]],[2]VENTAS!$F$2:$L$1501,4,0),0)</f>
        <v>0</v>
      </c>
      <c r="CV333">
        <f>IFERROR(VLOOKUP(Tabla5[[#This Row],[CLAVE]],[2]VENTAS!$F$2:$L$1501,5,0),0)</f>
        <v>0</v>
      </c>
      <c r="CW333">
        <f>IFERROR(VLOOKUP(Tabla5[[#This Row],[CLAVE]],[2]VENTAS!$F$2:$L$1501,6,0),0)</f>
        <v>0</v>
      </c>
      <c r="CX333">
        <f>IFERROR(VLOOKUP(Tabla5[[#This Row],[CLAVE]],[2]VENTAS!$F$2:$L$1501,7,0),0)</f>
        <v>0</v>
      </c>
      <c r="CY333">
        <f>IFERROR(VLOOKUP(Tabla5[[#This Row],[CLAVE]],[2]VENTAS!$F$2:$R$1501,13,0),0)</f>
        <v>0</v>
      </c>
      <c r="CZ333">
        <f>SUM(Tabla5[[#This Row],[VENTA MABE 2 SEMANA NOV]:[VENTAS OTROS 2 SEMANA NOV]])</f>
        <v>0</v>
      </c>
      <c r="DA333" s="46">
        <v>0.33259423503325924</v>
      </c>
    </row>
    <row r="334" spans="1:105" hidden="1" x14ac:dyDescent="0.3">
      <c r="A334" t="str">
        <f>CONCATENATE(Tabla5[[#This Row],[TIENDA HMPV]],Tabla5[[#This Row],[LINEA]])</f>
        <v>533 - GANGA RIOCENTRO SURCOCINAS</v>
      </c>
      <c r="C334" s="55" t="s">
        <v>654</v>
      </c>
      <c r="D334" s="55" t="s">
        <v>30</v>
      </c>
      <c r="E334" s="55" t="s">
        <v>1291</v>
      </c>
      <c r="F334" s="55" t="s">
        <v>1724</v>
      </c>
      <c r="G334" t="s">
        <v>26</v>
      </c>
      <c r="H334" s="42">
        <f>IFERROR(Tabla5[[#This Row],[VENTAS MABE]]/Tabla5[[#This Row],[CUOTA]],0)</f>
        <v>0.25</v>
      </c>
      <c r="I334">
        <v>8</v>
      </c>
      <c r="J334">
        <v>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V334" s="42">
        <v>1</v>
      </c>
      <c r="W334" s="42">
        <f>IFERROR(Tabla5[[#This Row],[TOTAL VENTA 38 SEMANA]]/Tabla5[[#This Row],[VENTA ACUM 38]],0)</f>
        <v>1</v>
      </c>
      <c r="X334" s="42" t="e">
        <f>VLOOKUP(Tabla5[[#This Row],[CLAVE]],[1]!QMI_5_SEMANA_SEP_22[[CLAVE]:[SHARE CADENA S2]],21,0)</f>
        <v>#REF!</v>
      </c>
      <c r="Y334" s="55" t="s">
        <v>757</v>
      </c>
      <c r="Z334" s="46">
        <f>+Tabla5[[#This Row],[VENTA ACUM 38]]+Tabla5[[#This Row],[venta total 39 acum]]</f>
        <v>5</v>
      </c>
      <c r="AA334" s="46">
        <v>0</v>
      </c>
      <c r="AB334" s="46">
        <v>2</v>
      </c>
      <c r="AC334" s="46">
        <v>2</v>
      </c>
      <c r="AD334" s="46">
        <v>3</v>
      </c>
      <c r="AE334" s="46">
        <v>3</v>
      </c>
      <c r="AF334" s="46">
        <v>3</v>
      </c>
      <c r="AG334" s="46">
        <v>5</v>
      </c>
      <c r="AH334" s="42">
        <f>IFERROR(Tabla5[[#This Row],[VENTAS MABE]]/Tabla5[[#This Row],[VENTAS INDURAMA]],0)</f>
        <v>0</v>
      </c>
      <c r="AI334" t="s">
        <v>1676</v>
      </c>
      <c r="AK334" s="42"/>
      <c r="AL334" t="s">
        <v>727</v>
      </c>
      <c r="AM334" s="55" t="s">
        <v>1290</v>
      </c>
      <c r="AO334" s="55" t="s">
        <v>400</v>
      </c>
      <c r="AP334" t="e">
        <v>#N/A</v>
      </c>
      <c r="AQ334" s="55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f>SUM(Tabla5[[#This Row],[VENTA MABE 1 SEMANA OCT]:[VENTAS OTROS 1 SEMANA OCT]])</f>
        <v>0</v>
      </c>
      <c r="AY334" s="46">
        <v>7.3708843693543837</v>
      </c>
      <c r="AZ334" s="55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f>SUM(Tabla5[[#This Row],[VENTA MABE 2 SEMANA OCT]:[VENTAS OTROS 2 SEMANA OCT]])</f>
        <v>1</v>
      </c>
      <c r="BH334" t="s">
        <v>1289</v>
      </c>
      <c r="BI334" s="55" t="s">
        <v>654</v>
      </c>
      <c r="BJ334">
        <v>4.5</v>
      </c>
      <c r="BK334" s="55">
        <v>1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f>SUM(Tabla5[[#This Row],[VENTA MABE 3 SEMANA OCT]:[VENTAS OTROS 3 SEMANA OCT]])</f>
        <v>2</v>
      </c>
      <c r="BS334" s="42">
        <v>0.4</v>
      </c>
      <c r="BT334" s="55">
        <v>1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f>SUM(Tabla5[[#This Row],[VENTA MABE 4 SEMANA OCT]:[VENTAS OTROS 4 SEMANA OCT]])</f>
        <v>2</v>
      </c>
      <c r="CI3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334" t="s">
        <v>1702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SUM(Tabla5[[#This Row],[VENTA MABE 1 SEMANA NOV]:[VENTAS OTROS 1 SEMANA NOV]])</f>
        <v>0</v>
      </c>
      <c r="CS334">
        <f>IFERROR(VLOOKUP(Tabla5[[#This Row],[CLAVE]],[2]VENTAS!$F$2:$L$1501,2,0),0)</f>
        <v>0</v>
      </c>
      <c r="CT334">
        <f>IFERROR(VLOOKUP(Tabla5[[#This Row],[CLAVE]],[2]VENTAS!$F$2:$L$1501,3,0),0)</f>
        <v>0</v>
      </c>
      <c r="CU334">
        <f>IFERROR(VLOOKUP(Tabla5[[#This Row],[CLAVE]],[2]VENTAS!$F$2:$L$1501,4,0),0)</f>
        <v>0</v>
      </c>
      <c r="CV334">
        <f>IFERROR(VLOOKUP(Tabla5[[#This Row],[CLAVE]],[2]VENTAS!$F$2:$L$1501,5,0),0)</f>
        <v>0</v>
      </c>
      <c r="CW334">
        <f>IFERROR(VLOOKUP(Tabla5[[#This Row],[CLAVE]],[2]VENTAS!$F$2:$L$1501,6,0),0)</f>
        <v>0</v>
      </c>
      <c r="CX334">
        <f>IFERROR(VLOOKUP(Tabla5[[#This Row],[CLAVE]],[2]VENTAS!$F$2:$L$1501,7,0),0)</f>
        <v>0</v>
      </c>
      <c r="CY334">
        <f>IFERROR(VLOOKUP(Tabla5[[#This Row],[CLAVE]],[2]VENTAS!$F$2:$R$1501,13,0),0)</f>
        <v>0</v>
      </c>
      <c r="CZ334">
        <f>SUM(Tabla5[[#This Row],[VENTA MABE 2 SEMANA NOV]:[VENTAS OTROS 2 SEMANA NOV]])</f>
        <v>0</v>
      </c>
      <c r="DA334" s="46">
        <v>17.350545262437322</v>
      </c>
    </row>
    <row r="335" spans="1:105" hidden="1" x14ac:dyDescent="0.3">
      <c r="A335" t="str">
        <f>CONCATENATE(Tabla5[[#This Row],[TIENDA HMPV]],Tabla5[[#This Row],[LINEA]])</f>
        <v>533 - GANGA RIOCENTRO SURGLOBALES</v>
      </c>
      <c r="C335" s="55" t="s">
        <v>654</v>
      </c>
      <c r="D335" s="55" t="s">
        <v>30</v>
      </c>
      <c r="E335" s="55" t="s">
        <v>1291</v>
      </c>
      <c r="F335" s="55" t="s">
        <v>1724</v>
      </c>
      <c r="G335" t="s">
        <v>27</v>
      </c>
      <c r="H335" s="42">
        <f>IFERROR(Tabla5[[#This Row],[VENTAS MABE]]/Tabla5[[#This Row],[CUOTA]],0)</f>
        <v>0</v>
      </c>
      <c r="I335">
        <v>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V335" s="42">
        <v>0</v>
      </c>
      <c r="W335" s="42">
        <f>IFERROR(Tabla5[[#This Row],[TOTAL VENTA 38 SEMANA]]/Tabla5[[#This Row],[VENTA ACUM 38]],0)</f>
        <v>0</v>
      </c>
      <c r="X335" s="42" t="e">
        <f>VLOOKUP(Tabla5[[#This Row],[CLAVE]],[1]!QMI_5_SEMANA_SEP_22[[CLAVE]:[SHARE CADENA S2]],21,0)</f>
        <v>#REF!</v>
      </c>
      <c r="Y335" s="55" t="s">
        <v>757</v>
      </c>
      <c r="Z335" s="46">
        <f>+Tabla5[[#This Row],[VENTA ACUM 38]]+Tabla5[[#This Row],[venta total 39 acum]]</f>
        <v>0</v>
      </c>
      <c r="AA335" s="46">
        <v>0</v>
      </c>
      <c r="AB335" s="46">
        <v>0</v>
      </c>
      <c r="AC335" s="46">
        <v>0</v>
      </c>
      <c r="AD335" s="46">
        <v>0</v>
      </c>
      <c r="AE335" s="46">
        <v>0</v>
      </c>
      <c r="AF335" s="46">
        <v>0</v>
      </c>
      <c r="AG335" s="46">
        <v>0</v>
      </c>
      <c r="AH335" s="42">
        <f>IFERROR(Tabla5[[#This Row],[VENTAS MABE]]/Tabla5[[#This Row],[VENTAS INDURAMA]],0)</f>
        <v>0</v>
      </c>
      <c r="AI335" t="s">
        <v>1676</v>
      </c>
      <c r="AK335" s="42"/>
      <c r="AL335" t="s">
        <v>727</v>
      </c>
      <c r="AM335" s="55" t="s">
        <v>1290</v>
      </c>
      <c r="AO335" s="55" t="s">
        <v>400</v>
      </c>
      <c r="AP335" t="e">
        <v>#N/A</v>
      </c>
      <c r="AQ335" s="5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f>SUM(Tabla5[[#This Row],[VENTA MABE 1 SEMANA OCT]:[VENTAS OTROS 1 SEMANA OCT]])</f>
        <v>0</v>
      </c>
      <c r="AY335" s="46">
        <v>1</v>
      </c>
      <c r="AZ335" s="5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f>SUM(Tabla5[[#This Row],[VENTA MABE 2 SEMANA OCT]:[VENTAS OTROS 2 SEMANA OCT]])</f>
        <v>0</v>
      </c>
      <c r="BH335" t="s">
        <v>1289</v>
      </c>
      <c r="BI335" s="55" t="s">
        <v>654</v>
      </c>
      <c r="BJ335">
        <v>4.5</v>
      </c>
      <c r="BK335" s="55" t="s">
        <v>1679</v>
      </c>
      <c r="BL335" t="s">
        <v>1679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f>SUM(Tabla5[[#This Row],[VENTA MABE 3 SEMANA OCT]:[VENTAS OTROS 3 SEMANA OCT]])</f>
        <v>0</v>
      </c>
      <c r="BS335" s="42">
        <v>0</v>
      </c>
      <c r="BT335" s="5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f>SUM(Tabla5[[#This Row],[VENTA MABE 4 SEMANA OCT]:[VENTAS OTROS 4 SEMANA OCT]])</f>
        <v>0</v>
      </c>
      <c r="CI3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35" s="66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SUM(Tabla5[[#This Row],[VENTA MABE 1 SEMANA NOV]:[VENTAS OTROS 1 SEMANA NOV]])</f>
        <v>0</v>
      </c>
      <c r="CS335">
        <f>IFERROR(VLOOKUP(Tabla5[[#This Row],[CLAVE]],[2]VENTAS!$F$2:$L$1501,2,0),0)</f>
        <v>0</v>
      </c>
      <c r="CT335">
        <f>IFERROR(VLOOKUP(Tabla5[[#This Row],[CLAVE]],[2]VENTAS!$F$2:$L$1501,3,0),0)</f>
        <v>0</v>
      </c>
      <c r="CU335">
        <f>IFERROR(VLOOKUP(Tabla5[[#This Row],[CLAVE]],[2]VENTAS!$F$2:$L$1501,4,0),0)</f>
        <v>0</v>
      </c>
      <c r="CV335">
        <f>IFERROR(VLOOKUP(Tabla5[[#This Row],[CLAVE]],[2]VENTAS!$F$2:$L$1501,5,0),0)</f>
        <v>0</v>
      </c>
      <c r="CW335">
        <f>IFERROR(VLOOKUP(Tabla5[[#This Row],[CLAVE]],[2]VENTAS!$F$2:$L$1501,6,0),0)</f>
        <v>0</v>
      </c>
      <c r="CX335">
        <f>IFERROR(VLOOKUP(Tabla5[[#This Row],[CLAVE]],[2]VENTAS!$F$2:$L$1501,7,0),0)</f>
        <v>0</v>
      </c>
      <c r="CY335">
        <f>IFERROR(VLOOKUP(Tabla5[[#This Row],[CLAVE]],[2]VENTAS!$F$2:$R$1501,13,0),0)</f>
        <v>0</v>
      </c>
      <c r="CZ335">
        <f>SUM(Tabla5[[#This Row],[VENTA MABE 2 SEMANA NOV]:[VENTAS OTROS 2 SEMANA NOV]])</f>
        <v>0</v>
      </c>
      <c r="DA335" s="46">
        <v>0.82891836545234199</v>
      </c>
    </row>
    <row r="336" spans="1:105" hidden="1" x14ac:dyDescent="0.3">
      <c r="A336" t="str">
        <f>CONCATENATE(Tabla5[[#This Row],[TIENDA HMPV]],Tabla5[[#This Row],[LINEA]])</f>
        <v>533 - GANGA RIOCENTRO SURLAVADO</v>
      </c>
      <c r="C336" s="55" t="s">
        <v>654</v>
      </c>
      <c r="D336" s="55" t="s">
        <v>30</v>
      </c>
      <c r="E336" s="55" t="s">
        <v>1291</v>
      </c>
      <c r="F336" s="55" t="s">
        <v>1724</v>
      </c>
      <c r="G336" t="s">
        <v>28</v>
      </c>
      <c r="H336" s="42">
        <f>IFERROR(Tabla5[[#This Row],[VENTAS MABE]]/Tabla5[[#This Row],[CUOTA]],0)</f>
        <v>3</v>
      </c>
      <c r="I336">
        <v>1</v>
      </c>
      <c r="J336">
        <v>3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V336" s="42">
        <v>0.6</v>
      </c>
      <c r="W336" s="42">
        <f>IFERROR(Tabla5[[#This Row],[TOTAL VENTA 38 SEMANA]]/Tabla5[[#This Row],[VENTA ACUM 38]],0)</f>
        <v>0.6</v>
      </c>
      <c r="X336" s="42" t="e">
        <f>VLOOKUP(Tabla5[[#This Row],[CLAVE]],[1]!QMI_5_SEMANA_SEP_22[[CLAVE]:[SHARE CADENA S2]],21,0)</f>
        <v>#REF!</v>
      </c>
      <c r="Y336" s="55" t="s">
        <v>757</v>
      </c>
      <c r="Z336" s="46">
        <f>+Tabla5[[#This Row],[VENTA ACUM 38]]+Tabla5[[#This Row],[venta total 39 acum]]</f>
        <v>5</v>
      </c>
      <c r="AA336" s="46">
        <v>0</v>
      </c>
      <c r="AB336" s="46">
        <v>3</v>
      </c>
      <c r="AC336" s="46">
        <v>5</v>
      </c>
      <c r="AD336" s="46">
        <v>0</v>
      </c>
      <c r="AE336" s="46">
        <v>0</v>
      </c>
      <c r="AF336" s="46">
        <v>0</v>
      </c>
      <c r="AG336" s="46">
        <v>0</v>
      </c>
      <c r="AH336" s="42">
        <f>IFERROR(Tabla5[[#This Row],[VENTAS MABE]]/Tabla5[[#This Row],[VENTAS INDURAMA]],0)</f>
        <v>1.5</v>
      </c>
      <c r="AI336" t="s">
        <v>1676</v>
      </c>
      <c r="AK336" s="42"/>
      <c r="AL336" t="s">
        <v>727</v>
      </c>
      <c r="AM336" s="55" t="s">
        <v>1290</v>
      </c>
      <c r="AO336" s="55" t="s">
        <v>400</v>
      </c>
      <c r="AP336" t="e">
        <v>#N/A</v>
      </c>
      <c r="AQ336" s="55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f>SUM(Tabla5[[#This Row],[VENTA MABE 1 SEMANA OCT]:[VENTAS OTROS 1 SEMANA OCT]])</f>
        <v>0</v>
      </c>
      <c r="AY336" s="46">
        <v>1.7294879116695228</v>
      </c>
      <c r="AZ336" s="55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f>SUM(Tabla5[[#This Row],[VENTA MABE 2 SEMANA OCT]:[VENTAS OTROS 2 SEMANA OCT]])</f>
        <v>0</v>
      </c>
      <c r="BH336" t="s">
        <v>1289</v>
      </c>
      <c r="BI336" s="55" t="s">
        <v>654</v>
      </c>
      <c r="BJ336">
        <v>4.5</v>
      </c>
      <c r="BK336" s="55" t="s">
        <v>1679</v>
      </c>
      <c r="BL336" t="s">
        <v>1679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f>SUM(Tabla5[[#This Row],[VENTA MABE 3 SEMANA OCT]:[VENTAS OTROS 3 SEMANA OCT]])</f>
        <v>0</v>
      </c>
      <c r="BS336" s="42">
        <v>0.05</v>
      </c>
      <c r="BT336" s="55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f>SUM(Tabla5[[#This Row],[VENTA MABE 4 SEMANA OCT]:[VENTAS OTROS 4 SEMANA OCT]])</f>
        <v>0</v>
      </c>
      <c r="CI3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36" s="6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SUM(Tabla5[[#This Row],[VENTA MABE 1 SEMANA NOV]:[VENTAS OTROS 1 SEMANA NOV]])</f>
        <v>0</v>
      </c>
      <c r="CS336">
        <f>IFERROR(VLOOKUP(Tabla5[[#This Row],[CLAVE]],[2]VENTAS!$F$2:$L$1501,2,0),0)</f>
        <v>0</v>
      </c>
      <c r="CT336">
        <f>IFERROR(VLOOKUP(Tabla5[[#This Row],[CLAVE]],[2]VENTAS!$F$2:$L$1501,3,0),0)</f>
        <v>0</v>
      </c>
      <c r="CU336">
        <f>IFERROR(VLOOKUP(Tabla5[[#This Row],[CLAVE]],[2]VENTAS!$F$2:$L$1501,4,0),0)</f>
        <v>0</v>
      </c>
      <c r="CV336">
        <f>IFERROR(VLOOKUP(Tabla5[[#This Row],[CLAVE]],[2]VENTAS!$F$2:$L$1501,5,0),0)</f>
        <v>0</v>
      </c>
      <c r="CW336">
        <f>IFERROR(VLOOKUP(Tabla5[[#This Row],[CLAVE]],[2]VENTAS!$F$2:$L$1501,6,0),0)</f>
        <v>0</v>
      </c>
      <c r="CX336">
        <f>IFERROR(VLOOKUP(Tabla5[[#This Row],[CLAVE]],[2]VENTAS!$F$2:$L$1501,7,0),0)</f>
        <v>0</v>
      </c>
      <c r="CY336">
        <f>IFERROR(VLOOKUP(Tabla5[[#This Row],[CLAVE]],[2]VENTAS!$F$2:$R$1501,13,0),0)</f>
        <v>0</v>
      </c>
      <c r="CZ336">
        <f>SUM(Tabla5[[#This Row],[VENTA MABE 2 SEMANA NOV]:[VENTAS OTROS 2 SEMANA NOV]])</f>
        <v>0</v>
      </c>
      <c r="DA336" s="46">
        <v>2.2128437050173511</v>
      </c>
    </row>
    <row r="337" spans="1:105" hidden="1" x14ac:dyDescent="0.3">
      <c r="A337" t="str">
        <f>CONCATENATE(Tabla5[[#This Row],[TIENDA HMPV]],Tabla5[[#This Row],[LINEA]])</f>
        <v>533 - GANGA RIOCENTRO SURREFRIGERACIÓN</v>
      </c>
      <c r="C337" s="55" t="s">
        <v>654</v>
      </c>
      <c r="D337" s="55" t="s">
        <v>30</v>
      </c>
      <c r="E337" s="55" t="s">
        <v>1291</v>
      </c>
      <c r="F337" s="55" t="s">
        <v>1724</v>
      </c>
      <c r="G337" t="s">
        <v>29</v>
      </c>
      <c r="H337" s="42">
        <f>IFERROR(Tabla5[[#This Row],[VENTAS MABE]]/Tabla5[[#This Row],[CUOTA]],0)</f>
        <v>0.5</v>
      </c>
      <c r="I337">
        <v>4</v>
      </c>
      <c r="J337">
        <v>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V337" s="42">
        <v>1</v>
      </c>
      <c r="W337" s="42">
        <f>IFERROR(Tabla5[[#This Row],[TOTAL VENTA 38 SEMANA]]/Tabla5[[#This Row],[VENTA ACUM 38]],0)</f>
        <v>1</v>
      </c>
      <c r="X337" s="42" t="e">
        <f>VLOOKUP(Tabla5[[#This Row],[CLAVE]],[1]!QMI_5_SEMANA_SEP_22[[CLAVE]:[SHARE CADENA S2]],21,0)</f>
        <v>#REF!</v>
      </c>
      <c r="Y337" s="55" t="s">
        <v>757</v>
      </c>
      <c r="Z337" s="46">
        <f>+Tabla5[[#This Row],[VENTA ACUM 38]]+Tabla5[[#This Row],[venta total 39 acum]]</f>
        <v>4</v>
      </c>
      <c r="AA337" s="46">
        <v>0</v>
      </c>
      <c r="AB337" s="46">
        <v>2</v>
      </c>
      <c r="AC337" s="46">
        <v>2</v>
      </c>
      <c r="AD337" s="46">
        <v>2</v>
      </c>
      <c r="AE337" s="46">
        <v>2</v>
      </c>
      <c r="AF337" s="46">
        <v>2</v>
      </c>
      <c r="AG337" s="46">
        <v>4</v>
      </c>
      <c r="AH337" s="42">
        <f>IFERROR(Tabla5[[#This Row],[VENTAS MABE]]/Tabla5[[#This Row],[VENTAS INDURAMA]],0)</f>
        <v>0</v>
      </c>
      <c r="AI337" t="s">
        <v>1676</v>
      </c>
      <c r="AK337" s="42"/>
      <c r="AL337" t="s">
        <v>727</v>
      </c>
      <c r="AM337" s="55" t="s">
        <v>1290</v>
      </c>
      <c r="AO337" s="55" t="s">
        <v>400</v>
      </c>
      <c r="AP337" t="e">
        <v>#N/A</v>
      </c>
      <c r="AQ337" s="55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f>SUM(Tabla5[[#This Row],[VENTA MABE 1 SEMANA OCT]:[VENTAS OTROS 1 SEMANA OCT]])</f>
        <v>0</v>
      </c>
      <c r="AY337" s="46">
        <v>2</v>
      </c>
      <c r="AZ337" s="55">
        <v>0</v>
      </c>
      <c r="BA337">
        <v>2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f>SUM(Tabla5[[#This Row],[VENTA MABE 2 SEMANA OCT]:[VENTAS OTROS 2 SEMANA OCT]])</f>
        <v>2</v>
      </c>
      <c r="BH337" t="s">
        <v>1289</v>
      </c>
      <c r="BI337" s="55" t="s">
        <v>654</v>
      </c>
      <c r="BJ337">
        <v>4.5</v>
      </c>
      <c r="BK337" s="55" t="s">
        <v>1679</v>
      </c>
      <c r="BL337">
        <v>2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f>SUM(Tabla5[[#This Row],[VENTA MABE 3 SEMANA OCT]:[VENTAS OTROS 3 SEMANA OCT]])</f>
        <v>2</v>
      </c>
      <c r="BS337" s="42">
        <v>0.28000000000000003</v>
      </c>
      <c r="BT337" s="55">
        <v>0</v>
      </c>
      <c r="BU337">
        <v>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f>SUM(Tabla5[[#This Row],[VENTA MABE 4 SEMANA OCT]:[VENTAS OTROS 4 SEMANA OCT]])</f>
        <v>2</v>
      </c>
      <c r="CI3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37" s="66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SUM(Tabla5[[#This Row],[VENTA MABE 1 SEMANA NOV]:[VENTAS OTROS 1 SEMANA NOV]])</f>
        <v>0</v>
      </c>
      <c r="CS337">
        <f>IFERROR(VLOOKUP(Tabla5[[#This Row],[CLAVE]],[2]VENTAS!$F$2:$L$1501,2,0),0)</f>
        <v>0</v>
      </c>
      <c r="CT337">
        <f>IFERROR(VLOOKUP(Tabla5[[#This Row],[CLAVE]],[2]VENTAS!$F$2:$L$1501,3,0),0)</f>
        <v>0</v>
      </c>
      <c r="CU337">
        <f>IFERROR(VLOOKUP(Tabla5[[#This Row],[CLAVE]],[2]VENTAS!$F$2:$L$1501,4,0),0)</f>
        <v>0</v>
      </c>
      <c r="CV337">
        <f>IFERROR(VLOOKUP(Tabla5[[#This Row],[CLAVE]],[2]VENTAS!$F$2:$L$1501,5,0),0)</f>
        <v>0</v>
      </c>
      <c r="CW337">
        <f>IFERROR(VLOOKUP(Tabla5[[#This Row],[CLAVE]],[2]VENTAS!$F$2:$L$1501,6,0),0)</f>
        <v>0</v>
      </c>
      <c r="CX337">
        <f>IFERROR(VLOOKUP(Tabla5[[#This Row],[CLAVE]],[2]VENTAS!$F$2:$L$1501,7,0),0)</f>
        <v>0</v>
      </c>
      <c r="CY337">
        <f>IFERROR(VLOOKUP(Tabla5[[#This Row],[CLAVE]],[2]VENTAS!$F$2:$R$1501,13,0),0)</f>
        <v>0</v>
      </c>
      <c r="CZ337">
        <f>SUM(Tabla5[[#This Row],[VENTA MABE 2 SEMANA NOV]:[VENTAS OTROS 2 SEMANA NOV]])</f>
        <v>0</v>
      </c>
      <c r="DA337" s="46">
        <v>5.3986330821841078</v>
      </c>
    </row>
    <row r="338" spans="1:105" hidden="1" x14ac:dyDescent="0.3">
      <c r="A338" t="str">
        <f>CONCATENATE(Tabla5[[#This Row],[TIENDA HMPV]],Tabla5[[#This Row],[LINEA]])</f>
        <v>540 - SAMBORONDONAIRES</v>
      </c>
      <c r="C338" s="55" t="s">
        <v>654</v>
      </c>
      <c r="D338" s="55" t="s">
        <v>30</v>
      </c>
      <c r="E338" s="55" t="s">
        <v>1266</v>
      </c>
      <c r="F338" s="55" t="s">
        <v>1724</v>
      </c>
      <c r="G338" t="s">
        <v>25</v>
      </c>
      <c r="H338" s="42">
        <f>IFERROR(Tabla5[[#This Row],[VENTAS MABE]]/Tabla5[[#This Row],[CUOTA]],0)</f>
        <v>0</v>
      </c>
      <c r="I338">
        <v>0</v>
      </c>
      <c r="J338">
        <v>2</v>
      </c>
      <c r="K338">
        <v>0</v>
      </c>
      <c r="L338">
        <v>7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V338" s="42">
        <v>0.18181818181818182</v>
      </c>
      <c r="W338" s="42">
        <f>IFERROR(Tabla5[[#This Row],[TOTAL VENTA 38 SEMANA]]/Tabla5[[#This Row],[VENTA ACUM 38]],0)</f>
        <v>0.18181818181818182</v>
      </c>
      <c r="X338" s="42" t="e">
        <f>VLOOKUP(Tabla5[[#This Row],[CLAVE]],[1]!QMI_5_SEMANA_SEP_22[[CLAVE]:[SHARE CADENA S2]],21,0)</f>
        <v>#REF!</v>
      </c>
      <c r="Y338" s="55" t="s">
        <v>757</v>
      </c>
      <c r="Z338" s="46">
        <f>+Tabla5[[#This Row],[VENTA ACUM 38]]+Tabla5[[#This Row],[venta total 39 acum]]</f>
        <v>11</v>
      </c>
      <c r="AA338" s="46">
        <v>0</v>
      </c>
      <c r="AB338" s="46">
        <v>2</v>
      </c>
      <c r="AC338" s="46">
        <v>11</v>
      </c>
      <c r="AD338" s="46">
        <v>0</v>
      </c>
      <c r="AE338" s="46">
        <v>0</v>
      </c>
      <c r="AF338" s="46">
        <v>0</v>
      </c>
      <c r="AG338" s="46">
        <v>0</v>
      </c>
      <c r="AH338" s="42">
        <f>IFERROR(Tabla5[[#This Row],[VENTAS MABE]]/Tabla5[[#This Row],[VENTAS INDURAMA]],0)</f>
        <v>0</v>
      </c>
      <c r="AI338" t="s">
        <v>1676</v>
      </c>
      <c r="AK338" s="42"/>
      <c r="AL338" t="s">
        <v>727</v>
      </c>
      <c r="AM338" s="55" t="s">
        <v>1265</v>
      </c>
      <c r="AO338" s="55" t="s">
        <v>400</v>
      </c>
      <c r="AP338" t="e">
        <v>#N/A</v>
      </c>
      <c r="AQ338" s="55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f>SUM(Tabla5[[#This Row],[VENTA MABE 1 SEMANA OCT]:[VENTAS OTROS 1 SEMANA OCT]])</f>
        <v>0</v>
      </c>
      <c r="AY338" s="46">
        <v>1</v>
      </c>
      <c r="AZ338" s="55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f>SUM(Tabla5[[#This Row],[VENTA MABE 2 SEMANA OCT]:[VENTAS OTROS 2 SEMANA OCT]])</f>
        <v>0</v>
      </c>
      <c r="BH338" t="s">
        <v>796</v>
      </c>
      <c r="BI338" s="55" t="s">
        <v>654</v>
      </c>
      <c r="BJ338">
        <v>1.5</v>
      </c>
      <c r="BK338" s="55" t="s">
        <v>1679</v>
      </c>
      <c r="BL338" t="s">
        <v>1679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f>SUM(Tabla5[[#This Row],[VENTA MABE 3 SEMANA OCT]:[VENTAS OTROS 3 SEMANA OCT]])</f>
        <v>0</v>
      </c>
      <c r="BS338" s="42">
        <v>0.17</v>
      </c>
      <c r="BT338" s="55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f>SUM(Tabla5[[#This Row],[VENTA MABE 4 SEMANA OCT]:[VENTAS OTROS 4 SEMANA OCT]])</f>
        <v>0</v>
      </c>
      <c r="CI3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38" s="66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SUM(Tabla5[[#This Row],[VENTA MABE 1 SEMANA NOV]:[VENTAS OTROS 1 SEMANA NOV]])</f>
        <v>0</v>
      </c>
      <c r="CS338">
        <f>IFERROR(VLOOKUP(Tabla5[[#This Row],[CLAVE]],[2]VENTAS!$F$2:$L$1501,2,0),0)</f>
        <v>0</v>
      </c>
      <c r="CT338">
        <f>IFERROR(VLOOKUP(Tabla5[[#This Row],[CLAVE]],[2]VENTAS!$F$2:$L$1501,3,0),0)</f>
        <v>0</v>
      </c>
      <c r="CU338">
        <f>IFERROR(VLOOKUP(Tabla5[[#This Row],[CLAVE]],[2]VENTAS!$F$2:$L$1501,4,0),0)</f>
        <v>0</v>
      </c>
      <c r="CV338">
        <f>IFERROR(VLOOKUP(Tabla5[[#This Row],[CLAVE]],[2]VENTAS!$F$2:$L$1501,5,0),0)</f>
        <v>0</v>
      </c>
      <c r="CW338">
        <f>IFERROR(VLOOKUP(Tabla5[[#This Row],[CLAVE]],[2]VENTAS!$F$2:$L$1501,6,0),0)</f>
        <v>0</v>
      </c>
      <c r="CX338">
        <f>IFERROR(VLOOKUP(Tabla5[[#This Row],[CLAVE]],[2]VENTAS!$F$2:$L$1501,7,0),0)</f>
        <v>0</v>
      </c>
      <c r="CY338">
        <f>IFERROR(VLOOKUP(Tabla5[[#This Row],[CLAVE]],[2]VENTAS!$F$2:$R$1501,13,0),0)</f>
        <v>0</v>
      </c>
      <c r="CZ338">
        <f>SUM(Tabla5[[#This Row],[VENTA MABE 2 SEMANA NOV]:[VENTAS OTROS 2 SEMANA NOV]])</f>
        <v>0</v>
      </c>
      <c r="DA338" s="46">
        <v>0.99778270509977784</v>
      </c>
    </row>
    <row r="339" spans="1:105" hidden="1" x14ac:dyDescent="0.3">
      <c r="A339" t="str">
        <f>CONCATENATE(Tabla5[[#This Row],[TIENDA HMPV]],Tabla5[[#This Row],[LINEA]])</f>
        <v>540 - SAMBORONDONCOCINAS</v>
      </c>
      <c r="C339" s="55" t="s">
        <v>654</v>
      </c>
      <c r="D339" s="55" t="s">
        <v>30</v>
      </c>
      <c r="E339" s="55" t="s">
        <v>1266</v>
      </c>
      <c r="F339" s="55" t="s">
        <v>1724</v>
      </c>
      <c r="G339" t="s">
        <v>26</v>
      </c>
      <c r="H339" s="42">
        <f>IFERROR(Tabla5[[#This Row],[VENTAS MABE]]/Tabla5[[#This Row],[CUOTA]],0)</f>
        <v>1</v>
      </c>
      <c r="I339">
        <v>5</v>
      </c>
      <c r="J339">
        <v>5</v>
      </c>
      <c r="K339">
        <v>2</v>
      </c>
      <c r="L339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V339" s="42">
        <v>0.45454545454545453</v>
      </c>
      <c r="W339" s="42">
        <f>IFERROR(Tabla5[[#This Row],[TOTAL VENTA 38 SEMANA]]/Tabla5[[#This Row],[VENTA ACUM 38]],0)</f>
        <v>0.45454545454545453</v>
      </c>
      <c r="X339" s="42" t="e">
        <f>VLOOKUP(Tabla5[[#This Row],[CLAVE]],[1]!QMI_5_SEMANA_SEP_22[[CLAVE]:[SHARE CADENA S2]],21,0)</f>
        <v>#REF!</v>
      </c>
      <c r="Y339" s="55" t="s">
        <v>757</v>
      </c>
      <c r="Z339" s="46">
        <f>+Tabla5[[#This Row],[VENTA ACUM 38]]+Tabla5[[#This Row],[venta total 39 acum]]</f>
        <v>16</v>
      </c>
      <c r="AA339" s="46">
        <v>0</v>
      </c>
      <c r="AB339" s="46">
        <v>5</v>
      </c>
      <c r="AC339" s="46">
        <v>11</v>
      </c>
      <c r="AD339" s="46">
        <v>5</v>
      </c>
      <c r="AE339" s="46">
        <v>5</v>
      </c>
      <c r="AF339" s="46">
        <v>5</v>
      </c>
      <c r="AG339" s="46">
        <v>8</v>
      </c>
      <c r="AH339" s="42">
        <f>IFERROR(Tabla5[[#This Row],[VENTAS MABE]]/Tabla5[[#This Row],[VENTAS INDURAMA]],0)</f>
        <v>2.5</v>
      </c>
      <c r="AI339" t="s">
        <v>1676</v>
      </c>
      <c r="AK339" s="42"/>
      <c r="AL339" t="s">
        <v>727</v>
      </c>
      <c r="AM339" s="55" t="s">
        <v>1265</v>
      </c>
      <c r="AO339" s="55" t="s">
        <v>400</v>
      </c>
      <c r="AP339" t="e">
        <v>#N/A</v>
      </c>
      <c r="AQ339" s="55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f>SUM(Tabla5[[#This Row],[VENTA MABE 1 SEMANA OCT]:[VENTAS OTROS 1 SEMANA OCT]])</f>
        <v>0</v>
      </c>
      <c r="AY339" s="46">
        <v>4.6376979877395801</v>
      </c>
      <c r="AZ339" s="55">
        <v>2</v>
      </c>
      <c r="BA339">
        <v>3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f>SUM(Tabla5[[#This Row],[VENTA MABE 2 SEMANA OCT]:[VENTAS OTROS 2 SEMANA OCT]])</f>
        <v>5</v>
      </c>
      <c r="BH339" t="s">
        <v>796</v>
      </c>
      <c r="BI339" s="55" t="s">
        <v>654</v>
      </c>
      <c r="BJ339">
        <v>1.5</v>
      </c>
      <c r="BK339" s="55">
        <v>2</v>
      </c>
      <c r="BL339">
        <v>3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f>SUM(Tabla5[[#This Row],[VENTA MABE 3 SEMANA OCT]:[VENTAS OTROS 3 SEMANA OCT]])</f>
        <v>5</v>
      </c>
      <c r="BS339" s="42">
        <v>0.4</v>
      </c>
      <c r="BT339" s="55">
        <v>2</v>
      </c>
      <c r="BU339">
        <v>3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f>SUM(Tabla5[[#This Row],[VENTA MABE 4 SEMANA OCT]:[VENTAS OTROS 4 SEMANA OCT]])</f>
        <v>5</v>
      </c>
      <c r="CI3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339" t="s">
        <v>1702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SUM(Tabla5[[#This Row],[VENTA MABE 1 SEMANA NOV]:[VENTAS OTROS 1 SEMANA NOV]])</f>
        <v>0</v>
      </c>
      <c r="CS339">
        <f>IFERROR(VLOOKUP(Tabla5[[#This Row],[CLAVE]],[2]VENTAS!$F$2:$L$1501,2,0),0)</f>
        <v>0</v>
      </c>
      <c r="CT339">
        <f>IFERROR(VLOOKUP(Tabla5[[#This Row],[CLAVE]],[2]VENTAS!$F$2:$L$1501,3,0),0)</f>
        <v>0</v>
      </c>
      <c r="CU339">
        <f>IFERROR(VLOOKUP(Tabla5[[#This Row],[CLAVE]],[2]VENTAS!$F$2:$L$1501,4,0),0)</f>
        <v>0</v>
      </c>
      <c r="CV339">
        <f>IFERROR(VLOOKUP(Tabla5[[#This Row],[CLAVE]],[2]VENTAS!$F$2:$L$1501,5,0),0)</f>
        <v>0</v>
      </c>
      <c r="CW339">
        <f>IFERROR(VLOOKUP(Tabla5[[#This Row],[CLAVE]],[2]VENTAS!$F$2:$L$1501,6,0),0)</f>
        <v>0</v>
      </c>
      <c r="CX339">
        <f>IFERROR(VLOOKUP(Tabla5[[#This Row],[CLAVE]],[2]VENTAS!$F$2:$L$1501,7,0),0)</f>
        <v>0</v>
      </c>
      <c r="CY339">
        <f>IFERROR(VLOOKUP(Tabla5[[#This Row],[CLAVE]],[2]VENTAS!$F$2:$R$1501,13,0),0)</f>
        <v>0</v>
      </c>
      <c r="CZ339">
        <f>SUM(Tabla5[[#This Row],[VENTA MABE 2 SEMANA NOV]:[VENTAS OTROS 2 SEMANA NOV]])</f>
        <v>0</v>
      </c>
      <c r="DA339" s="46">
        <v>9.6989376902219409</v>
      </c>
    </row>
    <row r="340" spans="1:105" hidden="1" x14ac:dyDescent="0.3">
      <c r="A340" t="str">
        <f>CONCATENATE(Tabla5[[#This Row],[TIENDA HMPV]],Tabla5[[#This Row],[LINEA]])</f>
        <v>540 - SAMBORONDONGLOBALES</v>
      </c>
      <c r="C340" s="55" t="s">
        <v>654</v>
      </c>
      <c r="D340" s="55" t="s">
        <v>30</v>
      </c>
      <c r="E340" s="55" t="s">
        <v>1266</v>
      </c>
      <c r="F340" s="55" t="s">
        <v>1724</v>
      </c>
      <c r="G340" t="s">
        <v>27</v>
      </c>
      <c r="H340" s="42">
        <f>IFERROR(Tabla5[[#This Row],[VENTAS MABE]]/Tabla5[[#This Row],[CUOTA]],0)</f>
        <v>2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V340" s="42">
        <v>1</v>
      </c>
      <c r="W340" s="42">
        <f>IFERROR(Tabla5[[#This Row],[TOTAL VENTA 38 SEMANA]]/Tabla5[[#This Row],[VENTA ACUM 38]],0)</f>
        <v>1</v>
      </c>
      <c r="X340" s="42" t="e">
        <f>VLOOKUP(Tabla5[[#This Row],[CLAVE]],[1]!QMI_5_SEMANA_SEP_22[[CLAVE]:[SHARE CADENA S2]],21,0)</f>
        <v>#REF!</v>
      </c>
      <c r="Y340" s="55" t="s">
        <v>757</v>
      </c>
      <c r="Z340" s="46">
        <f>+Tabla5[[#This Row],[VENTA ACUM 38]]+Tabla5[[#This Row],[venta total 39 acum]]</f>
        <v>4</v>
      </c>
      <c r="AA340" s="46">
        <v>0</v>
      </c>
      <c r="AB340" s="46">
        <v>2</v>
      </c>
      <c r="AC340" s="46">
        <v>2</v>
      </c>
      <c r="AD340" s="46">
        <v>2</v>
      </c>
      <c r="AE340" s="46">
        <v>2</v>
      </c>
      <c r="AF340" s="46">
        <v>2</v>
      </c>
      <c r="AG340" s="46">
        <v>4</v>
      </c>
      <c r="AH340" s="42">
        <f>IFERROR(Tabla5[[#This Row],[VENTAS MABE]]/Tabla5[[#This Row],[VENTAS INDURAMA]],0)</f>
        <v>0</v>
      </c>
      <c r="AI340" t="s">
        <v>1676</v>
      </c>
      <c r="AK340" s="42"/>
      <c r="AL340" t="s">
        <v>727</v>
      </c>
      <c r="AM340" s="55" t="s">
        <v>1265</v>
      </c>
      <c r="AO340" s="55" t="s">
        <v>400</v>
      </c>
      <c r="AP340" t="e">
        <v>#N/A</v>
      </c>
      <c r="AQ340" s="55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f>SUM(Tabla5[[#This Row],[VENTA MABE 1 SEMANA OCT]:[VENTAS OTROS 1 SEMANA OCT]])</f>
        <v>0</v>
      </c>
      <c r="AY340" s="46">
        <v>1</v>
      </c>
      <c r="AZ340" s="55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f>SUM(Tabla5[[#This Row],[VENTA MABE 2 SEMANA OCT]:[VENTAS OTROS 2 SEMANA OCT]])</f>
        <v>0</v>
      </c>
      <c r="BH340" t="s">
        <v>796</v>
      </c>
      <c r="BI340" s="55" t="s">
        <v>654</v>
      </c>
      <c r="BJ340">
        <v>1.5</v>
      </c>
      <c r="BK340" s="55" t="s">
        <v>1679</v>
      </c>
      <c r="BL340" t="s">
        <v>1679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f>SUM(Tabla5[[#This Row],[VENTA MABE 3 SEMANA OCT]:[VENTAS OTROS 3 SEMANA OCT]])</f>
        <v>0</v>
      </c>
      <c r="BS340" s="42">
        <v>0</v>
      </c>
      <c r="BT340" s="55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f>SUM(Tabla5[[#This Row],[VENTA MABE 4 SEMANA OCT]:[VENTAS OTROS 4 SEMANA OCT]])</f>
        <v>0</v>
      </c>
      <c r="CI3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40" s="66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SUM(Tabla5[[#This Row],[VENTA MABE 1 SEMANA NOV]:[VENTAS OTROS 1 SEMANA NOV]])</f>
        <v>0</v>
      </c>
      <c r="CS340">
        <f>IFERROR(VLOOKUP(Tabla5[[#This Row],[CLAVE]],[2]VENTAS!$F$2:$L$1501,2,0),0)</f>
        <v>0</v>
      </c>
      <c r="CT340">
        <f>IFERROR(VLOOKUP(Tabla5[[#This Row],[CLAVE]],[2]VENTAS!$F$2:$L$1501,3,0),0)</f>
        <v>0</v>
      </c>
      <c r="CU340">
        <f>IFERROR(VLOOKUP(Tabla5[[#This Row],[CLAVE]],[2]VENTAS!$F$2:$L$1501,4,0),0)</f>
        <v>0</v>
      </c>
      <c r="CV340">
        <f>IFERROR(VLOOKUP(Tabla5[[#This Row],[CLAVE]],[2]VENTAS!$F$2:$L$1501,5,0),0)</f>
        <v>0</v>
      </c>
      <c r="CW340">
        <f>IFERROR(VLOOKUP(Tabla5[[#This Row],[CLAVE]],[2]VENTAS!$F$2:$L$1501,6,0),0)</f>
        <v>0</v>
      </c>
      <c r="CX340">
        <f>IFERROR(VLOOKUP(Tabla5[[#This Row],[CLAVE]],[2]VENTAS!$F$2:$L$1501,7,0),0)</f>
        <v>0</v>
      </c>
      <c r="CY340">
        <f>IFERROR(VLOOKUP(Tabla5[[#This Row],[CLAVE]],[2]VENTAS!$F$2:$R$1501,13,0),0)</f>
        <v>0</v>
      </c>
      <c r="CZ340">
        <f>SUM(Tabla5[[#This Row],[VENTA MABE 2 SEMANA NOV]:[VENTAS OTROS 2 SEMANA NOV]])</f>
        <v>0</v>
      </c>
      <c r="DA340" s="46">
        <v>0.72301729246482083</v>
      </c>
    </row>
    <row r="341" spans="1:105" hidden="1" x14ac:dyDescent="0.3">
      <c r="A341" t="str">
        <f>CONCATENATE(Tabla5[[#This Row],[TIENDA HMPV]],Tabla5[[#This Row],[LINEA]])</f>
        <v>540 - SAMBORONDONLAVADO</v>
      </c>
      <c r="C341" s="55" t="s">
        <v>654</v>
      </c>
      <c r="D341" s="55" t="s">
        <v>30</v>
      </c>
      <c r="E341" s="55" t="s">
        <v>1266</v>
      </c>
      <c r="F341" s="55" t="s">
        <v>1724</v>
      </c>
      <c r="G341" t="s">
        <v>28</v>
      </c>
      <c r="H341" s="42">
        <f>IFERROR(Tabla5[[#This Row],[VENTAS MABE]]/Tabla5[[#This Row],[CUOTA]],0)</f>
        <v>1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V341" s="42">
        <v>0.33333333333333331</v>
      </c>
      <c r="W341" s="42">
        <f>IFERROR(Tabla5[[#This Row],[TOTAL VENTA 38 SEMANA]]/Tabla5[[#This Row],[VENTA ACUM 38]],0)</f>
        <v>0.33333333333333331</v>
      </c>
      <c r="X341" s="42" t="e">
        <f>VLOOKUP(Tabla5[[#This Row],[CLAVE]],[1]!QMI_5_SEMANA_SEP_22[[CLAVE]:[SHARE CADENA S2]],21,0)</f>
        <v>#REF!</v>
      </c>
      <c r="Y341" s="55" t="s">
        <v>757</v>
      </c>
      <c r="Z341" s="46">
        <f>+Tabla5[[#This Row],[VENTA ACUM 38]]+Tabla5[[#This Row],[venta total 39 acum]]</f>
        <v>4</v>
      </c>
      <c r="AA341" s="46">
        <v>0</v>
      </c>
      <c r="AB341" s="46">
        <v>1</v>
      </c>
      <c r="AC341" s="46">
        <v>3</v>
      </c>
      <c r="AD341" s="46">
        <v>1</v>
      </c>
      <c r="AE341" s="46">
        <v>1</v>
      </c>
      <c r="AF341" s="46">
        <v>1</v>
      </c>
      <c r="AG341" s="46">
        <v>2</v>
      </c>
      <c r="AH341" s="42">
        <f>IFERROR(Tabla5[[#This Row],[VENTAS MABE]]/Tabla5[[#This Row],[VENTAS INDURAMA]],0)</f>
        <v>0</v>
      </c>
      <c r="AI341" t="s">
        <v>1676</v>
      </c>
      <c r="AK341" s="42"/>
      <c r="AL341" t="s">
        <v>727</v>
      </c>
      <c r="AM341" s="55" t="s">
        <v>1265</v>
      </c>
      <c r="AO341" s="55" t="s">
        <v>400</v>
      </c>
      <c r="AP341" t="e">
        <v>#N/A</v>
      </c>
      <c r="AQ341" s="55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f>SUM(Tabla5[[#This Row],[VENTA MABE 1 SEMANA OCT]:[VENTAS OTROS 1 SEMANA OCT]])</f>
        <v>0</v>
      </c>
      <c r="AY341" s="46">
        <v>1.7294879116695228</v>
      </c>
      <c r="AZ341" s="55">
        <v>1</v>
      </c>
      <c r="BA341">
        <v>2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f>SUM(Tabla5[[#This Row],[VENTA MABE 2 SEMANA OCT]:[VENTAS OTROS 2 SEMANA OCT]])</f>
        <v>3</v>
      </c>
      <c r="BH341" t="s">
        <v>796</v>
      </c>
      <c r="BI341" s="55" t="s">
        <v>654</v>
      </c>
      <c r="BJ341">
        <v>1.5</v>
      </c>
      <c r="BK341" s="55">
        <v>1</v>
      </c>
      <c r="BL341">
        <v>2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f>SUM(Tabla5[[#This Row],[VENTA MABE 3 SEMANA OCT]:[VENTAS OTROS 3 SEMANA OCT]])</f>
        <v>3</v>
      </c>
      <c r="BS341" s="42">
        <v>0.05</v>
      </c>
      <c r="BT341" s="55">
        <v>1</v>
      </c>
      <c r="BU341">
        <v>2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f>SUM(Tabla5[[#This Row],[VENTA MABE 4 SEMANA OCT]:[VENTAS OTROS 4 SEMANA OCT]])</f>
        <v>3</v>
      </c>
      <c r="CI3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341" t="s">
        <v>1702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SUM(Tabla5[[#This Row],[VENTA MABE 1 SEMANA NOV]:[VENTAS OTROS 1 SEMANA NOV]])</f>
        <v>0</v>
      </c>
      <c r="CS341">
        <f>IFERROR(VLOOKUP(Tabla5[[#This Row],[CLAVE]],[2]VENTAS!$F$2:$L$1501,2,0),0)</f>
        <v>0</v>
      </c>
      <c r="CT341">
        <f>IFERROR(VLOOKUP(Tabla5[[#This Row],[CLAVE]],[2]VENTAS!$F$2:$L$1501,3,0),0)</f>
        <v>0</v>
      </c>
      <c r="CU341">
        <f>IFERROR(VLOOKUP(Tabla5[[#This Row],[CLAVE]],[2]VENTAS!$F$2:$L$1501,4,0),0)</f>
        <v>0</v>
      </c>
      <c r="CV341">
        <f>IFERROR(VLOOKUP(Tabla5[[#This Row],[CLAVE]],[2]VENTAS!$F$2:$L$1501,5,0),0)</f>
        <v>0</v>
      </c>
      <c r="CW341">
        <f>IFERROR(VLOOKUP(Tabla5[[#This Row],[CLAVE]],[2]VENTAS!$F$2:$L$1501,6,0),0)</f>
        <v>0</v>
      </c>
      <c r="CX341">
        <f>IFERROR(VLOOKUP(Tabla5[[#This Row],[CLAVE]],[2]VENTAS!$F$2:$L$1501,7,0),0)</f>
        <v>0</v>
      </c>
      <c r="CY341">
        <f>IFERROR(VLOOKUP(Tabla5[[#This Row],[CLAVE]],[2]VENTAS!$F$2:$R$1501,13,0),0)</f>
        <v>0</v>
      </c>
      <c r="CZ341">
        <f>SUM(Tabla5[[#This Row],[VENTA MABE 2 SEMANA NOV]:[VENTAS OTROS 2 SEMANA NOV]])</f>
        <v>0</v>
      </c>
      <c r="DA341" s="46">
        <v>1.7545529538676321</v>
      </c>
    </row>
    <row r="342" spans="1:105" hidden="1" x14ac:dyDescent="0.3">
      <c r="A342" t="str">
        <f>CONCATENATE(Tabla5[[#This Row],[TIENDA HMPV]],Tabla5[[#This Row],[LINEA]])</f>
        <v>540 - SAMBORONDONREFRIGERACIÓN</v>
      </c>
      <c r="C342" s="55" t="s">
        <v>654</v>
      </c>
      <c r="D342" s="55" t="s">
        <v>30</v>
      </c>
      <c r="E342" s="55" t="s">
        <v>1266</v>
      </c>
      <c r="F342" s="55" t="s">
        <v>1724</v>
      </c>
      <c r="G342" t="s">
        <v>29</v>
      </c>
      <c r="H342" s="42">
        <f>IFERROR(Tabla5[[#This Row],[VENTAS MABE]]/Tabla5[[#This Row],[CUOTA]],0)</f>
        <v>6</v>
      </c>
      <c r="I342">
        <v>1</v>
      </c>
      <c r="J342">
        <v>6</v>
      </c>
      <c r="K342">
        <v>1</v>
      </c>
      <c r="L342">
        <v>4</v>
      </c>
      <c r="M342">
        <v>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V342" s="42">
        <v>0.4</v>
      </c>
      <c r="W342" s="42">
        <f>IFERROR(Tabla5[[#This Row],[TOTAL VENTA 38 SEMANA]]/Tabla5[[#This Row],[VENTA ACUM 38]],0)</f>
        <v>0.4</v>
      </c>
      <c r="X342" s="42" t="e">
        <f>VLOOKUP(Tabla5[[#This Row],[CLAVE]],[1]!QMI_5_SEMANA_SEP_22[[CLAVE]:[SHARE CADENA S2]],21,0)</f>
        <v>#REF!</v>
      </c>
      <c r="Y342" s="55" t="s">
        <v>757</v>
      </c>
      <c r="Z342" s="46">
        <f>+Tabla5[[#This Row],[VENTA ACUM 38]]+Tabla5[[#This Row],[venta total 39 acum]]</f>
        <v>18</v>
      </c>
      <c r="AA342" s="46">
        <v>0</v>
      </c>
      <c r="AB342" s="46">
        <v>6</v>
      </c>
      <c r="AC342" s="46">
        <v>15</v>
      </c>
      <c r="AD342" s="46">
        <v>3</v>
      </c>
      <c r="AE342" s="46">
        <v>3</v>
      </c>
      <c r="AF342" s="46">
        <v>3</v>
      </c>
      <c r="AG342" s="46">
        <v>6</v>
      </c>
      <c r="AH342" s="42">
        <f>IFERROR(Tabla5[[#This Row],[VENTAS MABE]]/Tabla5[[#This Row],[VENTAS INDURAMA]],0)</f>
        <v>6</v>
      </c>
      <c r="AI342" t="s">
        <v>1676</v>
      </c>
      <c r="AK342" s="42"/>
      <c r="AL342" t="s">
        <v>727</v>
      </c>
      <c r="AM342" s="55" t="s">
        <v>1265</v>
      </c>
      <c r="AO342" s="55" t="s">
        <v>400</v>
      </c>
      <c r="AP342" t="e">
        <v>#N/A</v>
      </c>
      <c r="AQ342" s="55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f>SUM(Tabla5[[#This Row],[VENTA MABE 1 SEMANA OCT]:[VENTAS OTROS 1 SEMANA OCT]])</f>
        <v>0</v>
      </c>
      <c r="AY342" s="46">
        <v>2</v>
      </c>
      <c r="AZ342" s="55">
        <v>2</v>
      </c>
      <c r="BA342">
        <v>3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f>SUM(Tabla5[[#This Row],[VENTA MABE 2 SEMANA OCT]:[VENTAS OTROS 2 SEMANA OCT]])</f>
        <v>5</v>
      </c>
      <c r="BH342" t="s">
        <v>796</v>
      </c>
      <c r="BI342" s="55" t="s">
        <v>654</v>
      </c>
      <c r="BJ342">
        <v>1.5</v>
      </c>
      <c r="BK342" s="55">
        <v>2</v>
      </c>
      <c r="BL342">
        <v>3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f>SUM(Tabla5[[#This Row],[VENTA MABE 3 SEMANA OCT]:[VENTAS OTROS 3 SEMANA OCT]])</f>
        <v>5</v>
      </c>
      <c r="BS342" s="42">
        <v>0.28000000000000003</v>
      </c>
      <c r="BT342" s="55">
        <v>2</v>
      </c>
      <c r="BU342">
        <v>3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f>SUM(Tabla5[[#This Row],[VENTA MABE 4 SEMANA OCT]:[VENTAS OTROS 4 SEMANA OCT]])</f>
        <v>5</v>
      </c>
      <c r="CI3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342" t="s">
        <v>1702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SUM(Tabla5[[#This Row],[VENTA MABE 1 SEMANA NOV]:[VENTAS OTROS 1 SEMANA NOV]])</f>
        <v>0</v>
      </c>
      <c r="CS342">
        <f>IFERROR(VLOOKUP(Tabla5[[#This Row],[CLAVE]],[2]VENTAS!$F$2:$L$1501,2,0),0)</f>
        <v>0</v>
      </c>
      <c r="CT342">
        <f>IFERROR(VLOOKUP(Tabla5[[#This Row],[CLAVE]],[2]VENTAS!$F$2:$L$1501,3,0),0)</f>
        <v>0</v>
      </c>
      <c r="CU342">
        <f>IFERROR(VLOOKUP(Tabla5[[#This Row],[CLAVE]],[2]VENTAS!$F$2:$L$1501,4,0),0)</f>
        <v>0</v>
      </c>
      <c r="CV342">
        <f>IFERROR(VLOOKUP(Tabla5[[#This Row],[CLAVE]],[2]VENTAS!$F$2:$L$1501,5,0),0)</f>
        <v>0</v>
      </c>
      <c r="CW342">
        <f>IFERROR(VLOOKUP(Tabla5[[#This Row],[CLAVE]],[2]VENTAS!$F$2:$L$1501,6,0),0)</f>
        <v>0</v>
      </c>
      <c r="CX342">
        <f>IFERROR(VLOOKUP(Tabla5[[#This Row],[CLAVE]],[2]VENTAS!$F$2:$L$1501,7,0),0)</f>
        <v>0</v>
      </c>
      <c r="CY342">
        <f>IFERROR(VLOOKUP(Tabla5[[#This Row],[CLAVE]],[2]VENTAS!$F$2:$R$1501,13,0),0)</f>
        <v>0</v>
      </c>
      <c r="CZ342">
        <f>SUM(Tabla5[[#This Row],[VENTA MABE 2 SEMANA NOV]:[VENTAS OTROS 2 SEMANA NOV]])</f>
        <v>0</v>
      </c>
      <c r="DA342" s="46">
        <v>2.5651337193953436</v>
      </c>
    </row>
    <row r="343" spans="1:105" hidden="1" x14ac:dyDescent="0.3">
      <c r="A343" t="str">
        <f>CONCATENATE(Tabla5[[#This Row],[TIENDA HMPV]],Tabla5[[#This Row],[LINEA]])</f>
        <v>587 - LA 38 Y PORTETECOCINAS</v>
      </c>
      <c r="C343" s="55" t="s">
        <v>654</v>
      </c>
      <c r="D343" s="55" t="s">
        <v>30</v>
      </c>
      <c r="E343" s="55" t="s">
        <v>1284</v>
      </c>
      <c r="F343" s="55" t="s">
        <v>1725</v>
      </c>
      <c r="G343" t="s">
        <v>26</v>
      </c>
      <c r="H343" s="42">
        <f>IFERROR(Tabla5[[#This Row],[VENTAS MABE]]/Tabla5[[#This Row],[CUOTA]],0)</f>
        <v>3</v>
      </c>
      <c r="I343">
        <v>1</v>
      </c>
      <c r="J343">
        <v>3</v>
      </c>
      <c r="K343">
        <v>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V343" s="42">
        <v>0.75</v>
      </c>
      <c r="W343" s="42">
        <f>IFERROR(Tabla5[[#This Row],[TOTAL VENTA 38 SEMANA]]/Tabla5[[#This Row],[VENTA ACUM 38]],0)</f>
        <v>0.75</v>
      </c>
      <c r="X343" s="42" t="e">
        <f>VLOOKUP(Tabla5[[#This Row],[CLAVE]],[1]!QMI_5_SEMANA_SEP_22[[CLAVE]:[SHARE CADENA S2]],21,0)</f>
        <v>#REF!</v>
      </c>
      <c r="Y343" s="55" t="s">
        <v>757</v>
      </c>
      <c r="Z343" s="46">
        <f>+Tabla5[[#This Row],[VENTA ACUM 38]]+Tabla5[[#This Row],[venta total 39 acum]]</f>
        <v>7</v>
      </c>
      <c r="AA343" s="46">
        <v>0</v>
      </c>
      <c r="AB343" s="46">
        <v>3</v>
      </c>
      <c r="AC343" s="46">
        <v>4</v>
      </c>
      <c r="AD343" s="46">
        <v>3</v>
      </c>
      <c r="AE343" s="46">
        <v>2</v>
      </c>
      <c r="AF343" s="46">
        <v>3</v>
      </c>
      <c r="AG343" s="46">
        <v>5</v>
      </c>
      <c r="AH343" s="42">
        <f>IFERROR(Tabla5[[#This Row],[VENTAS MABE]]/Tabla5[[#This Row],[VENTAS INDURAMA]],0)</f>
        <v>1.5</v>
      </c>
      <c r="AI343" t="s">
        <v>1676</v>
      </c>
      <c r="AK343" s="42"/>
      <c r="AL343" t="s">
        <v>727</v>
      </c>
      <c r="AM343" s="55" t="s">
        <v>1283</v>
      </c>
      <c r="AO343" s="55" t="s">
        <v>400</v>
      </c>
      <c r="AP343" t="e">
        <v>#N/A</v>
      </c>
      <c r="AQ343" s="55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f>SUM(Tabla5[[#This Row],[VENTA MABE 1 SEMANA OCT]:[VENTAS OTROS 1 SEMANA OCT]])</f>
        <v>0</v>
      </c>
      <c r="AY343" s="46">
        <v>2</v>
      </c>
      <c r="AZ343" s="55">
        <v>1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f>SUM(Tabla5[[#This Row],[VENTA MABE 2 SEMANA OCT]:[VENTAS OTROS 2 SEMANA OCT]])</f>
        <v>2</v>
      </c>
      <c r="BH343" t="s">
        <v>1198</v>
      </c>
      <c r="BI343" s="55" t="s">
        <v>654</v>
      </c>
      <c r="BJ343">
        <v>1.2500000000000002</v>
      </c>
      <c r="BK343" s="55">
        <v>1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f>SUM(Tabla5[[#This Row],[VENTA MABE 3 SEMANA OCT]:[VENTAS OTROS 3 SEMANA OCT]])</f>
        <v>2</v>
      </c>
      <c r="BS343" s="42">
        <v>0.4</v>
      </c>
      <c r="BT343" s="55">
        <v>1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f>SUM(Tabla5[[#This Row],[VENTA MABE 4 SEMANA OCT]:[VENTAS OTROS 4 SEMANA OCT]])</f>
        <v>2</v>
      </c>
      <c r="CI3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343" t="s">
        <v>1703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SUM(Tabla5[[#This Row],[VENTA MABE 1 SEMANA NOV]:[VENTAS OTROS 1 SEMANA NOV]])</f>
        <v>0</v>
      </c>
      <c r="CS343">
        <f>IFERROR(VLOOKUP(Tabla5[[#This Row],[CLAVE]],[2]VENTAS!$F$2:$L$1501,2,0),0)</f>
        <v>0</v>
      </c>
      <c r="CT343">
        <f>IFERROR(VLOOKUP(Tabla5[[#This Row],[CLAVE]],[2]VENTAS!$F$2:$L$1501,3,0),0)</f>
        <v>0</v>
      </c>
      <c r="CU343">
        <f>IFERROR(VLOOKUP(Tabla5[[#This Row],[CLAVE]],[2]VENTAS!$F$2:$L$1501,4,0),0)</f>
        <v>0</v>
      </c>
      <c r="CV343">
        <f>IFERROR(VLOOKUP(Tabla5[[#This Row],[CLAVE]],[2]VENTAS!$F$2:$L$1501,5,0),0)</f>
        <v>0</v>
      </c>
      <c r="CW343">
        <f>IFERROR(VLOOKUP(Tabla5[[#This Row],[CLAVE]],[2]VENTAS!$F$2:$L$1501,6,0),0)</f>
        <v>0</v>
      </c>
      <c r="CX343">
        <f>IFERROR(VLOOKUP(Tabla5[[#This Row],[CLAVE]],[2]VENTAS!$F$2:$L$1501,7,0),0)</f>
        <v>0</v>
      </c>
      <c r="CY343">
        <f>IFERROR(VLOOKUP(Tabla5[[#This Row],[CLAVE]],[2]VENTAS!$F$2:$R$1501,13,0),0)</f>
        <v>0</v>
      </c>
      <c r="CZ343">
        <f>SUM(Tabla5[[#This Row],[VENTA MABE 2 SEMANA NOV]:[VENTAS OTROS 2 SEMANA NOV]])</f>
        <v>0</v>
      </c>
      <c r="DA343" s="46">
        <v>0</v>
      </c>
    </row>
    <row r="344" spans="1:105" hidden="1" x14ac:dyDescent="0.3">
      <c r="A344" t="str">
        <f>CONCATENATE(Tabla5[[#This Row],[TIENDA HMPV]],Tabla5[[#This Row],[LINEA]])</f>
        <v>587 - LA 38 Y PORTETEGLOBALES</v>
      </c>
      <c r="C344" s="55" t="s">
        <v>654</v>
      </c>
      <c r="D344" s="55" t="s">
        <v>30</v>
      </c>
      <c r="E344" s="55" t="s">
        <v>1284</v>
      </c>
      <c r="F344" s="55" t="s">
        <v>1725</v>
      </c>
      <c r="G344" t="s">
        <v>27</v>
      </c>
      <c r="H344" s="42">
        <f>IFERROR(Tabla5[[#This Row],[VENTAS MABE]]/Tabla5[[#This Row],[CUOTA]],0)</f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V344" s="42">
        <v>0</v>
      </c>
      <c r="W344" s="42">
        <f>IFERROR(Tabla5[[#This Row],[TOTAL VENTA 38 SEMANA]]/Tabla5[[#This Row],[VENTA ACUM 38]],0)</f>
        <v>0</v>
      </c>
      <c r="X344" s="42" t="e">
        <f>VLOOKUP(Tabla5[[#This Row],[CLAVE]],[1]!QMI_5_SEMANA_SEP_22[[CLAVE]:[SHARE CADENA S2]],21,0)</f>
        <v>#REF!</v>
      </c>
      <c r="Y344" s="55" t="s">
        <v>757</v>
      </c>
      <c r="Z344" s="46">
        <f>+Tabla5[[#This Row],[VENTA ACUM 38]]+Tabla5[[#This Row],[venta total 39 acum]]</f>
        <v>1</v>
      </c>
      <c r="AA344" s="46">
        <v>0</v>
      </c>
      <c r="AB344" s="46">
        <v>0</v>
      </c>
      <c r="AC344" s="46">
        <v>1</v>
      </c>
      <c r="AD344" s="46">
        <v>0</v>
      </c>
      <c r="AE344" s="46">
        <v>0</v>
      </c>
      <c r="AF344" s="46">
        <v>0</v>
      </c>
      <c r="AG344" s="46">
        <v>0</v>
      </c>
      <c r="AH344" s="42">
        <f>IFERROR(Tabla5[[#This Row],[VENTAS MABE]]/Tabla5[[#This Row],[VENTAS INDURAMA]],0)</f>
        <v>0</v>
      </c>
      <c r="AI344" t="s">
        <v>1676</v>
      </c>
      <c r="AK344" s="42"/>
      <c r="AL344" t="s">
        <v>727</v>
      </c>
      <c r="AM344" s="55" t="s">
        <v>1283</v>
      </c>
      <c r="AO344" s="55" t="s">
        <v>400</v>
      </c>
      <c r="AP344" t="e">
        <v>#N/A</v>
      </c>
      <c r="AQ344" s="55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f>SUM(Tabla5[[#This Row],[VENTA MABE 1 SEMANA OCT]:[VENTAS OTROS 1 SEMANA OCT]])</f>
        <v>0</v>
      </c>
      <c r="AY344" s="46">
        <v>0</v>
      </c>
      <c r="AZ344" s="55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f>SUM(Tabla5[[#This Row],[VENTA MABE 2 SEMANA OCT]:[VENTAS OTROS 2 SEMANA OCT]])</f>
        <v>0</v>
      </c>
      <c r="BH344" t="s">
        <v>1198</v>
      </c>
      <c r="BI344" s="55" t="s">
        <v>654</v>
      </c>
      <c r="BJ344">
        <v>1.2500000000000002</v>
      </c>
      <c r="BK344" s="55" t="s">
        <v>1679</v>
      </c>
      <c r="BL344" t="s">
        <v>1679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f>SUM(Tabla5[[#This Row],[VENTA MABE 3 SEMANA OCT]:[VENTAS OTROS 3 SEMANA OCT]])</f>
        <v>0</v>
      </c>
      <c r="BS344" s="42">
        <v>0</v>
      </c>
      <c r="BT344" s="55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f>SUM(Tabla5[[#This Row],[VENTA MABE 4 SEMANA OCT]:[VENTAS OTROS 4 SEMANA OCT]])</f>
        <v>0</v>
      </c>
      <c r="CI3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44" s="66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SUM(Tabla5[[#This Row],[VENTA MABE 1 SEMANA NOV]:[VENTAS OTROS 1 SEMANA NOV]])</f>
        <v>0</v>
      </c>
      <c r="CS344">
        <f>IFERROR(VLOOKUP(Tabla5[[#This Row],[CLAVE]],[2]VENTAS!$F$2:$L$1501,2,0),0)</f>
        <v>0</v>
      </c>
      <c r="CT344">
        <f>IFERROR(VLOOKUP(Tabla5[[#This Row],[CLAVE]],[2]VENTAS!$F$2:$L$1501,3,0),0)</f>
        <v>0</v>
      </c>
      <c r="CU344">
        <f>IFERROR(VLOOKUP(Tabla5[[#This Row],[CLAVE]],[2]VENTAS!$F$2:$L$1501,4,0),0)</f>
        <v>0</v>
      </c>
      <c r="CV344">
        <f>IFERROR(VLOOKUP(Tabla5[[#This Row],[CLAVE]],[2]VENTAS!$F$2:$L$1501,5,0),0)</f>
        <v>0</v>
      </c>
      <c r="CW344">
        <f>IFERROR(VLOOKUP(Tabla5[[#This Row],[CLAVE]],[2]VENTAS!$F$2:$L$1501,6,0),0)</f>
        <v>0</v>
      </c>
      <c r="CX344">
        <f>IFERROR(VLOOKUP(Tabla5[[#This Row],[CLAVE]],[2]VENTAS!$F$2:$L$1501,7,0),0)</f>
        <v>0</v>
      </c>
      <c r="CY344">
        <f>IFERROR(VLOOKUP(Tabla5[[#This Row],[CLAVE]],[2]VENTAS!$F$2:$R$1501,13,0),0)</f>
        <v>0</v>
      </c>
      <c r="CZ344">
        <f>SUM(Tabla5[[#This Row],[VENTA MABE 2 SEMANA NOV]:[VENTAS OTROS 2 SEMANA NOV]])</f>
        <v>0</v>
      </c>
      <c r="DA344" s="46">
        <v>0</v>
      </c>
    </row>
    <row r="345" spans="1:105" hidden="1" x14ac:dyDescent="0.3">
      <c r="A345" t="str">
        <f>CONCATENATE(Tabla5[[#This Row],[TIENDA HMPV]],Tabla5[[#This Row],[LINEA]])</f>
        <v>587 - LA 38 Y PORTETELAVADO</v>
      </c>
      <c r="C345" s="55" t="s">
        <v>654</v>
      </c>
      <c r="D345" s="55" t="s">
        <v>30</v>
      </c>
      <c r="E345" s="55" t="s">
        <v>1284</v>
      </c>
      <c r="F345" s="55" t="s">
        <v>1725</v>
      </c>
      <c r="G345" t="s">
        <v>28</v>
      </c>
      <c r="H345" s="42">
        <f>IFERROR(Tabla5[[#This Row],[VENTAS MABE]]/Tabla5[[#This Row],[CUOTA]],0)</f>
        <v>3</v>
      </c>
      <c r="I345">
        <v>1</v>
      </c>
      <c r="J345">
        <v>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V345" s="42">
        <v>0.42857142857142855</v>
      </c>
      <c r="W345" s="42">
        <f>IFERROR(Tabla5[[#This Row],[TOTAL VENTA 38 SEMANA]]/Tabla5[[#This Row],[VENTA ACUM 38]],0)</f>
        <v>0.42857142857142855</v>
      </c>
      <c r="X345" s="42" t="e">
        <f>VLOOKUP(Tabla5[[#This Row],[CLAVE]],[1]!QMI_5_SEMANA_SEP_22[[CLAVE]:[SHARE CADENA S2]],21,0)</f>
        <v>#REF!</v>
      </c>
      <c r="Y345" s="55" t="s">
        <v>757</v>
      </c>
      <c r="Z345" s="46">
        <f>+Tabla5[[#This Row],[VENTA ACUM 38]]+Tabla5[[#This Row],[venta total 39 acum]]</f>
        <v>8</v>
      </c>
      <c r="AA345" s="46">
        <v>0</v>
      </c>
      <c r="AB345" s="46">
        <v>3</v>
      </c>
      <c r="AC345" s="46">
        <v>7</v>
      </c>
      <c r="AD345" s="46">
        <v>1</v>
      </c>
      <c r="AE345" s="46">
        <v>0</v>
      </c>
      <c r="AF345" s="46">
        <v>1</v>
      </c>
      <c r="AG345" s="46">
        <v>1</v>
      </c>
      <c r="AH345" s="42">
        <f>IFERROR(Tabla5[[#This Row],[VENTAS MABE]]/Tabla5[[#This Row],[VENTAS INDURAMA]],0)</f>
        <v>0.6</v>
      </c>
      <c r="AI345" t="s">
        <v>1676</v>
      </c>
      <c r="AK345" s="42"/>
      <c r="AL345" t="s">
        <v>727</v>
      </c>
      <c r="AM345" s="55" t="s">
        <v>1283</v>
      </c>
      <c r="AO345" s="55" t="s">
        <v>400</v>
      </c>
      <c r="AP345" t="e">
        <v>#N/A</v>
      </c>
      <c r="AQ345" s="5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f>SUM(Tabla5[[#This Row],[VENTA MABE 1 SEMANA OCT]:[VENTAS OTROS 1 SEMANA OCT]])</f>
        <v>0</v>
      </c>
      <c r="AY345" s="46">
        <v>1.7294879116695228</v>
      </c>
      <c r="AZ345" s="5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f>SUM(Tabla5[[#This Row],[VENTA MABE 2 SEMANA OCT]:[VENTAS OTROS 2 SEMANA OCT]])</f>
        <v>0</v>
      </c>
      <c r="BH345" t="s">
        <v>1198</v>
      </c>
      <c r="BI345" s="55" t="s">
        <v>654</v>
      </c>
      <c r="BJ345">
        <v>1.2500000000000002</v>
      </c>
      <c r="BK345" s="55" t="s">
        <v>1679</v>
      </c>
      <c r="BL345" t="s">
        <v>1679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f>SUM(Tabla5[[#This Row],[VENTA MABE 3 SEMANA OCT]:[VENTAS OTROS 3 SEMANA OCT]])</f>
        <v>0</v>
      </c>
      <c r="BS345" s="42">
        <v>0.05</v>
      </c>
      <c r="BT345" s="5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f>SUM(Tabla5[[#This Row],[VENTA MABE 4 SEMANA OCT]:[VENTAS OTROS 4 SEMANA OCT]])</f>
        <v>0</v>
      </c>
      <c r="CI3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45" s="66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SUM(Tabla5[[#This Row],[VENTA MABE 1 SEMANA NOV]:[VENTAS OTROS 1 SEMANA NOV]])</f>
        <v>0</v>
      </c>
      <c r="CS345">
        <f>IFERROR(VLOOKUP(Tabla5[[#This Row],[CLAVE]],[2]VENTAS!$F$2:$L$1501,2,0),0)</f>
        <v>0</v>
      </c>
      <c r="CT345">
        <f>IFERROR(VLOOKUP(Tabla5[[#This Row],[CLAVE]],[2]VENTAS!$F$2:$L$1501,3,0),0)</f>
        <v>0</v>
      </c>
      <c r="CU345">
        <f>IFERROR(VLOOKUP(Tabla5[[#This Row],[CLAVE]],[2]VENTAS!$F$2:$L$1501,4,0),0)</f>
        <v>0</v>
      </c>
      <c r="CV345">
        <f>IFERROR(VLOOKUP(Tabla5[[#This Row],[CLAVE]],[2]VENTAS!$F$2:$L$1501,5,0),0)</f>
        <v>0</v>
      </c>
      <c r="CW345">
        <f>IFERROR(VLOOKUP(Tabla5[[#This Row],[CLAVE]],[2]VENTAS!$F$2:$L$1501,6,0),0)</f>
        <v>0</v>
      </c>
      <c r="CX345">
        <f>IFERROR(VLOOKUP(Tabla5[[#This Row],[CLAVE]],[2]VENTAS!$F$2:$L$1501,7,0),0)</f>
        <v>0</v>
      </c>
      <c r="CY345">
        <f>IFERROR(VLOOKUP(Tabla5[[#This Row],[CLAVE]],[2]VENTAS!$F$2:$R$1501,13,0),0)</f>
        <v>0</v>
      </c>
      <c r="CZ345">
        <f>SUM(Tabla5[[#This Row],[VENTA MABE 2 SEMANA NOV]:[VENTAS OTROS 2 SEMANA NOV]])</f>
        <v>0</v>
      </c>
      <c r="DA345" s="46">
        <v>0</v>
      </c>
    </row>
    <row r="346" spans="1:105" hidden="1" x14ac:dyDescent="0.3">
      <c r="A346" t="str">
        <f>CONCATENATE(Tabla5[[#This Row],[TIENDA HMPV]],Tabla5[[#This Row],[LINEA]])</f>
        <v>587 - LA 38 Y PORTETEREFRIGERACIÓN</v>
      </c>
      <c r="C346" s="55" t="s">
        <v>654</v>
      </c>
      <c r="D346" s="55" t="s">
        <v>30</v>
      </c>
      <c r="E346" s="55" t="s">
        <v>1284</v>
      </c>
      <c r="F346" s="55" t="s">
        <v>1725</v>
      </c>
      <c r="G346" t="s">
        <v>29</v>
      </c>
      <c r="H346" s="42">
        <f>IFERROR(Tabla5[[#This Row],[VENTAS MABE]]/Tabla5[[#This Row],[CUOTA]],0)</f>
        <v>2</v>
      </c>
      <c r="I346">
        <v>1</v>
      </c>
      <c r="J346">
        <v>2</v>
      </c>
      <c r="K346">
        <v>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V346" s="42">
        <v>0.5</v>
      </c>
      <c r="W346" s="42">
        <f>IFERROR(Tabla5[[#This Row],[TOTAL VENTA 38 SEMANA]]/Tabla5[[#This Row],[VENTA ACUM 38]],0)</f>
        <v>0.5</v>
      </c>
      <c r="X346" s="42" t="e">
        <f>VLOOKUP(Tabla5[[#This Row],[CLAVE]],[1]!QMI_5_SEMANA_SEP_22[[CLAVE]:[SHARE CADENA S2]],21,0)</f>
        <v>#REF!</v>
      </c>
      <c r="Y346" s="55" t="s">
        <v>757</v>
      </c>
      <c r="Z346" s="46">
        <f>+Tabla5[[#This Row],[VENTA ACUM 38]]+Tabla5[[#This Row],[venta total 39 acum]]</f>
        <v>8</v>
      </c>
      <c r="AA346" s="46">
        <v>0</v>
      </c>
      <c r="AB346" s="46">
        <v>2</v>
      </c>
      <c r="AC346" s="46">
        <v>4</v>
      </c>
      <c r="AD346" s="46">
        <v>4</v>
      </c>
      <c r="AE346" s="46">
        <v>2</v>
      </c>
      <c r="AF346" s="46">
        <v>4</v>
      </c>
      <c r="AG346" s="46">
        <v>6</v>
      </c>
      <c r="AH346" s="42">
        <f>IFERROR(Tabla5[[#This Row],[VENTAS MABE]]/Tabla5[[#This Row],[VENTAS INDURAMA]],0)</f>
        <v>0.5</v>
      </c>
      <c r="AI346" t="s">
        <v>1676</v>
      </c>
      <c r="AK346" s="42"/>
      <c r="AL346" t="s">
        <v>727</v>
      </c>
      <c r="AM346" s="55" t="s">
        <v>1283</v>
      </c>
      <c r="AO346" s="55" t="s">
        <v>400</v>
      </c>
      <c r="AP346" t="e">
        <v>#N/A</v>
      </c>
      <c r="AQ346" s="55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f>SUM(Tabla5[[#This Row],[VENTA MABE 1 SEMANA OCT]:[VENTAS OTROS 1 SEMANA OCT]])</f>
        <v>0</v>
      </c>
      <c r="AY346" s="46">
        <v>2</v>
      </c>
      <c r="AZ346" s="55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f>SUM(Tabla5[[#This Row],[VENTA MABE 2 SEMANA OCT]:[VENTAS OTROS 2 SEMANA OCT]])</f>
        <v>0</v>
      </c>
      <c r="BH346" t="s">
        <v>1198</v>
      </c>
      <c r="BI346" s="55" t="s">
        <v>654</v>
      </c>
      <c r="BJ346">
        <v>1.2500000000000002</v>
      </c>
      <c r="BK346" s="55" t="s">
        <v>1679</v>
      </c>
      <c r="BL346" t="s">
        <v>1679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f>SUM(Tabla5[[#This Row],[VENTA MABE 3 SEMANA OCT]:[VENTAS OTROS 3 SEMANA OCT]])</f>
        <v>0</v>
      </c>
      <c r="BS346" s="42">
        <v>0.28000000000000003</v>
      </c>
      <c r="BT346" s="55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f>SUM(Tabla5[[#This Row],[VENTA MABE 4 SEMANA OCT]:[VENTAS OTROS 4 SEMANA OCT]])</f>
        <v>0</v>
      </c>
      <c r="CI3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46" s="6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SUM(Tabla5[[#This Row],[VENTA MABE 1 SEMANA NOV]:[VENTAS OTROS 1 SEMANA NOV]])</f>
        <v>0</v>
      </c>
      <c r="CS346">
        <f>IFERROR(VLOOKUP(Tabla5[[#This Row],[CLAVE]],[2]VENTAS!$F$2:$L$1501,2,0),0)</f>
        <v>0</v>
      </c>
      <c r="CT346">
        <f>IFERROR(VLOOKUP(Tabla5[[#This Row],[CLAVE]],[2]VENTAS!$F$2:$L$1501,3,0),0)</f>
        <v>0</v>
      </c>
      <c r="CU346">
        <f>IFERROR(VLOOKUP(Tabla5[[#This Row],[CLAVE]],[2]VENTAS!$F$2:$L$1501,4,0),0)</f>
        <v>0</v>
      </c>
      <c r="CV346">
        <f>IFERROR(VLOOKUP(Tabla5[[#This Row],[CLAVE]],[2]VENTAS!$F$2:$L$1501,5,0),0)</f>
        <v>0</v>
      </c>
      <c r="CW346">
        <f>IFERROR(VLOOKUP(Tabla5[[#This Row],[CLAVE]],[2]VENTAS!$F$2:$L$1501,6,0),0)</f>
        <v>0</v>
      </c>
      <c r="CX346">
        <f>IFERROR(VLOOKUP(Tabla5[[#This Row],[CLAVE]],[2]VENTAS!$F$2:$L$1501,7,0),0)</f>
        <v>0</v>
      </c>
      <c r="CY346">
        <f>IFERROR(VLOOKUP(Tabla5[[#This Row],[CLAVE]],[2]VENTAS!$F$2:$R$1501,13,0),0)</f>
        <v>0</v>
      </c>
      <c r="CZ346">
        <f>SUM(Tabla5[[#This Row],[VENTA MABE 2 SEMANA NOV]:[VENTAS OTROS 2 SEMANA NOV]])</f>
        <v>0</v>
      </c>
      <c r="DA346" s="46">
        <v>0</v>
      </c>
    </row>
    <row r="347" spans="1:105" hidden="1" x14ac:dyDescent="0.3">
      <c r="A347" t="str">
        <f>CONCATENATE(Tabla5[[#This Row],[TIENDA HMPV]],Tabla5[[#This Row],[LINEA]])</f>
        <v>589 - GANGA PEDREGALAIRES</v>
      </c>
      <c r="C347" s="55" t="s">
        <v>654</v>
      </c>
      <c r="D347" s="55" t="s">
        <v>30</v>
      </c>
      <c r="E347" s="55" t="s">
        <v>1287</v>
      </c>
      <c r="F347" s="55" t="s">
        <v>1725</v>
      </c>
      <c r="G347" t="s">
        <v>25</v>
      </c>
      <c r="H347" s="42">
        <f>IFERROR(Tabla5[[#This Row],[VENTAS MABE]]/Tabla5[[#This Row],[CUOTA]],0)</f>
        <v>0</v>
      </c>
      <c r="I347">
        <v>0</v>
      </c>
      <c r="J347">
        <v>0</v>
      </c>
      <c r="K347">
        <v>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V347" s="42">
        <v>0</v>
      </c>
      <c r="W347" s="42">
        <f>IFERROR(Tabla5[[#This Row],[TOTAL VENTA 38 SEMANA]]/Tabla5[[#This Row],[VENTA ACUM 38]],0)</f>
        <v>0</v>
      </c>
      <c r="X347" s="42" t="e">
        <f>VLOOKUP(Tabla5[[#This Row],[CLAVE]],[1]!QMI_5_SEMANA_SEP_22[[CLAVE]:[SHARE CADENA S2]],21,0)</f>
        <v>#REF!</v>
      </c>
      <c r="Y347" s="55" t="s">
        <v>757</v>
      </c>
      <c r="Z347" s="46">
        <f>+Tabla5[[#This Row],[VENTA ACUM 38]]+Tabla5[[#This Row],[venta total 39 acum]]</f>
        <v>0</v>
      </c>
      <c r="AA347" s="46">
        <v>0</v>
      </c>
      <c r="AB347" s="46">
        <v>0</v>
      </c>
      <c r="AC347" s="46">
        <v>0</v>
      </c>
      <c r="AD347" s="46">
        <v>0</v>
      </c>
      <c r="AE347" s="46">
        <v>0</v>
      </c>
      <c r="AF347" s="46">
        <v>0</v>
      </c>
      <c r="AG347" s="46">
        <v>0</v>
      </c>
      <c r="AH347" s="42">
        <f>IFERROR(Tabla5[[#This Row],[VENTAS MABE]]/Tabla5[[#This Row],[VENTAS INDURAMA]],0)</f>
        <v>0</v>
      </c>
      <c r="AI347" t="s">
        <v>1676</v>
      </c>
      <c r="AK347" s="42"/>
      <c r="AL347" t="s">
        <v>727</v>
      </c>
      <c r="AM347" s="55" t="s">
        <v>1286</v>
      </c>
      <c r="AO347" s="55" t="s">
        <v>400</v>
      </c>
      <c r="AP347" t="e">
        <v>#N/A</v>
      </c>
      <c r="AQ347" s="55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f>SUM(Tabla5[[#This Row],[VENTA MABE 1 SEMANA OCT]:[VENTAS OTROS 1 SEMANA OCT]])</f>
        <v>0</v>
      </c>
      <c r="AY347" s="46">
        <v>0</v>
      </c>
      <c r="AZ347" s="55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f>SUM(Tabla5[[#This Row],[VENTA MABE 2 SEMANA OCT]:[VENTAS OTROS 2 SEMANA OCT]])</f>
        <v>0</v>
      </c>
      <c r="BH347" t="s">
        <v>1198</v>
      </c>
      <c r="BI347" s="55" t="s">
        <v>654</v>
      </c>
      <c r="BJ347">
        <v>1.9999999999999996</v>
      </c>
      <c r="BK347" s="55" t="s">
        <v>1679</v>
      </c>
      <c r="BL347" t="s">
        <v>1679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f>SUM(Tabla5[[#This Row],[VENTA MABE 3 SEMANA OCT]:[VENTAS OTROS 3 SEMANA OCT]])</f>
        <v>0</v>
      </c>
      <c r="BS347" s="42">
        <v>0.17</v>
      </c>
      <c r="BT347" s="55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f>SUM(Tabla5[[#This Row],[VENTA MABE 4 SEMANA OCT]:[VENTAS OTROS 4 SEMANA OCT]])</f>
        <v>0</v>
      </c>
      <c r="CI3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47" s="66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SUM(Tabla5[[#This Row],[VENTA MABE 1 SEMANA NOV]:[VENTAS OTROS 1 SEMANA NOV]])</f>
        <v>0</v>
      </c>
      <c r="CS347">
        <f>IFERROR(VLOOKUP(Tabla5[[#This Row],[CLAVE]],[2]VENTAS!$F$2:$L$1501,2,0),0)</f>
        <v>0</v>
      </c>
      <c r="CT347">
        <f>IFERROR(VLOOKUP(Tabla5[[#This Row],[CLAVE]],[2]VENTAS!$F$2:$L$1501,3,0),0)</f>
        <v>0</v>
      </c>
      <c r="CU347">
        <f>IFERROR(VLOOKUP(Tabla5[[#This Row],[CLAVE]],[2]VENTAS!$F$2:$L$1501,4,0),0)</f>
        <v>0</v>
      </c>
      <c r="CV347">
        <f>IFERROR(VLOOKUP(Tabla5[[#This Row],[CLAVE]],[2]VENTAS!$F$2:$L$1501,5,0),0)</f>
        <v>0</v>
      </c>
      <c r="CW347">
        <f>IFERROR(VLOOKUP(Tabla5[[#This Row],[CLAVE]],[2]VENTAS!$F$2:$L$1501,6,0),0)</f>
        <v>0</v>
      </c>
      <c r="CX347">
        <f>IFERROR(VLOOKUP(Tabla5[[#This Row],[CLAVE]],[2]VENTAS!$F$2:$L$1501,7,0),0)</f>
        <v>0</v>
      </c>
      <c r="CY347">
        <f>IFERROR(VLOOKUP(Tabla5[[#This Row],[CLAVE]],[2]VENTAS!$F$2:$R$1501,13,0),0)</f>
        <v>0</v>
      </c>
      <c r="CZ347">
        <f>SUM(Tabla5[[#This Row],[VENTA MABE 2 SEMANA NOV]:[VENTAS OTROS 2 SEMANA NOV]])</f>
        <v>0</v>
      </c>
      <c r="DA347" s="46">
        <v>0</v>
      </c>
    </row>
    <row r="348" spans="1:105" hidden="1" x14ac:dyDescent="0.3">
      <c r="A348" t="str">
        <f>CONCATENATE(Tabla5[[#This Row],[TIENDA HMPV]],Tabla5[[#This Row],[LINEA]])</f>
        <v>589 - GANGA PEDREGALCOCINAS</v>
      </c>
      <c r="C348" s="55" t="s">
        <v>654</v>
      </c>
      <c r="D348" s="55" t="s">
        <v>30</v>
      </c>
      <c r="E348" s="55" t="s">
        <v>1287</v>
      </c>
      <c r="F348" s="55" t="s">
        <v>1725</v>
      </c>
      <c r="G348" t="s">
        <v>26</v>
      </c>
      <c r="H348" s="42">
        <f>IFERROR(Tabla5[[#This Row],[VENTAS MABE]]/Tabla5[[#This Row],[CUOTA]],0)</f>
        <v>0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V348" s="42">
        <v>0</v>
      </c>
      <c r="W348" s="42">
        <f>IFERROR(Tabla5[[#This Row],[TOTAL VENTA 38 SEMANA]]/Tabla5[[#This Row],[VENTA ACUM 38]],0)</f>
        <v>0</v>
      </c>
      <c r="X348" s="42" t="e">
        <f>VLOOKUP(Tabla5[[#This Row],[CLAVE]],[1]!QMI_5_SEMANA_SEP_22[[CLAVE]:[SHARE CADENA S2]],21,0)</f>
        <v>#REF!</v>
      </c>
      <c r="Y348" s="55" t="s">
        <v>757</v>
      </c>
      <c r="Z348" s="46">
        <f>+Tabla5[[#This Row],[VENTA ACUM 38]]+Tabla5[[#This Row],[venta total 39 acum]]</f>
        <v>0</v>
      </c>
      <c r="AA348" s="46">
        <v>0</v>
      </c>
      <c r="AB348" s="46">
        <v>0</v>
      </c>
      <c r="AC348" s="46">
        <v>0</v>
      </c>
      <c r="AD348" s="46">
        <v>0</v>
      </c>
      <c r="AE348" s="46">
        <v>0</v>
      </c>
      <c r="AF348" s="46">
        <v>0</v>
      </c>
      <c r="AG348" s="46">
        <v>0</v>
      </c>
      <c r="AH348" s="42">
        <f>IFERROR(Tabla5[[#This Row],[VENTAS MABE]]/Tabla5[[#This Row],[VENTAS INDURAMA]],0)</f>
        <v>0</v>
      </c>
      <c r="AI348" t="s">
        <v>1676</v>
      </c>
      <c r="AK348" s="42"/>
      <c r="AL348" t="s">
        <v>727</v>
      </c>
      <c r="AM348" s="55" t="s">
        <v>1286</v>
      </c>
      <c r="AO348" s="55" t="s">
        <v>400</v>
      </c>
      <c r="AP348" t="e">
        <v>#N/A</v>
      </c>
      <c r="AQ348" s="55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f>SUM(Tabla5[[#This Row],[VENTA MABE 1 SEMANA OCT]:[VENTAS OTROS 1 SEMANA OCT]])</f>
        <v>0</v>
      </c>
      <c r="AY348" s="46">
        <v>2</v>
      </c>
      <c r="AZ348" s="55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f>SUM(Tabla5[[#This Row],[VENTA MABE 2 SEMANA OCT]:[VENTAS OTROS 2 SEMANA OCT]])</f>
        <v>0</v>
      </c>
      <c r="BH348" t="s">
        <v>1198</v>
      </c>
      <c r="BI348" s="55" t="s">
        <v>654</v>
      </c>
      <c r="BJ348">
        <v>1.9999999999999996</v>
      </c>
      <c r="BK348" s="55" t="s">
        <v>1679</v>
      </c>
      <c r="BL348" t="s">
        <v>1679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f>SUM(Tabla5[[#This Row],[VENTA MABE 3 SEMANA OCT]:[VENTAS OTROS 3 SEMANA OCT]])</f>
        <v>0</v>
      </c>
      <c r="BS348" s="42">
        <v>0.4</v>
      </c>
      <c r="BT348" s="55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f>SUM(Tabla5[[#This Row],[VENTA MABE 4 SEMANA OCT]:[VENTAS OTROS 4 SEMANA OCT]])</f>
        <v>0</v>
      </c>
      <c r="CI3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48" s="66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SUM(Tabla5[[#This Row],[VENTA MABE 1 SEMANA NOV]:[VENTAS OTROS 1 SEMANA NOV]])</f>
        <v>0</v>
      </c>
      <c r="CS348">
        <f>IFERROR(VLOOKUP(Tabla5[[#This Row],[CLAVE]],[2]VENTAS!$F$2:$L$1501,2,0),0)</f>
        <v>0</v>
      </c>
      <c r="CT348">
        <f>IFERROR(VLOOKUP(Tabla5[[#This Row],[CLAVE]],[2]VENTAS!$F$2:$L$1501,3,0),0)</f>
        <v>0</v>
      </c>
      <c r="CU348">
        <f>IFERROR(VLOOKUP(Tabla5[[#This Row],[CLAVE]],[2]VENTAS!$F$2:$L$1501,4,0),0)</f>
        <v>0</v>
      </c>
      <c r="CV348">
        <f>IFERROR(VLOOKUP(Tabla5[[#This Row],[CLAVE]],[2]VENTAS!$F$2:$L$1501,5,0),0)</f>
        <v>0</v>
      </c>
      <c r="CW348">
        <f>IFERROR(VLOOKUP(Tabla5[[#This Row],[CLAVE]],[2]VENTAS!$F$2:$L$1501,6,0),0)</f>
        <v>0</v>
      </c>
      <c r="CX348">
        <f>IFERROR(VLOOKUP(Tabla5[[#This Row],[CLAVE]],[2]VENTAS!$F$2:$L$1501,7,0),0)</f>
        <v>0</v>
      </c>
      <c r="CY348">
        <f>IFERROR(VLOOKUP(Tabla5[[#This Row],[CLAVE]],[2]VENTAS!$F$2:$R$1501,13,0),0)</f>
        <v>0</v>
      </c>
      <c r="CZ348">
        <f>SUM(Tabla5[[#This Row],[VENTA MABE 2 SEMANA NOV]:[VENTAS OTROS 2 SEMANA NOV]])</f>
        <v>0</v>
      </c>
      <c r="DA348" s="46">
        <v>0</v>
      </c>
    </row>
    <row r="349" spans="1:105" hidden="1" x14ac:dyDescent="0.3">
      <c r="A349" t="str">
        <f>CONCATENATE(Tabla5[[#This Row],[TIENDA HMPV]],Tabla5[[#This Row],[LINEA]])</f>
        <v>589 - GANGA PEDREGALGLOBALES</v>
      </c>
      <c r="C349" s="55" t="s">
        <v>654</v>
      </c>
      <c r="D349" s="55" t="s">
        <v>30</v>
      </c>
      <c r="E349" s="55" t="s">
        <v>1287</v>
      </c>
      <c r="F349" s="55" t="s">
        <v>1725</v>
      </c>
      <c r="G349" t="s">
        <v>27</v>
      </c>
      <c r="H349" s="42">
        <f>IFERROR(Tabla5[[#This Row],[VENTAS MABE]]/Tabla5[[#This Row],[CUOTA]],0)</f>
        <v>0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V349" s="42">
        <v>0</v>
      </c>
      <c r="W349" s="42">
        <f>IFERROR(Tabla5[[#This Row],[TOTAL VENTA 38 SEMANA]]/Tabla5[[#This Row],[VENTA ACUM 38]],0)</f>
        <v>0</v>
      </c>
      <c r="X349" s="42" t="e">
        <f>VLOOKUP(Tabla5[[#This Row],[CLAVE]],[1]!QMI_5_SEMANA_SEP_22[[CLAVE]:[SHARE CADENA S2]],21,0)</f>
        <v>#REF!</v>
      </c>
      <c r="Y349" s="55" t="s">
        <v>757</v>
      </c>
      <c r="Z349" s="46">
        <f>+Tabla5[[#This Row],[VENTA ACUM 38]]+Tabla5[[#This Row],[venta total 39 acum]]</f>
        <v>0</v>
      </c>
      <c r="AA349" s="46">
        <v>0</v>
      </c>
      <c r="AB349" s="46">
        <v>0</v>
      </c>
      <c r="AC349" s="46">
        <v>0</v>
      </c>
      <c r="AD349" s="46">
        <v>0</v>
      </c>
      <c r="AE349" s="46">
        <v>0</v>
      </c>
      <c r="AF349" s="46">
        <v>0</v>
      </c>
      <c r="AG349" s="46">
        <v>0</v>
      </c>
      <c r="AH349" s="42">
        <f>IFERROR(Tabla5[[#This Row],[VENTAS MABE]]/Tabla5[[#This Row],[VENTAS INDURAMA]],0)</f>
        <v>0</v>
      </c>
      <c r="AI349" t="s">
        <v>1676</v>
      </c>
      <c r="AK349" s="42"/>
      <c r="AL349" t="s">
        <v>727</v>
      </c>
      <c r="AM349" s="55" t="s">
        <v>1286</v>
      </c>
      <c r="AO349" s="55" t="s">
        <v>400</v>
      </c>
      <c r="AP349" t="e">
        <v>#N/A</v>
      </c>
      <c r="AQ349" s="55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f>SUM(Tabla5[[#This Row],[VENTA MABE 1 SEMANA OCT]:[VENTAS OTROS 1 SEMANA OCT]])</f>
        <v>0</v>
      </c>
      <c r="AY349" s="46">
        <v>0</v>
      </c>
      <c r="AZ349" s="55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f>SUM(Tabla5[[#This Row],[VENTA MABE 2 SEMANA OCT]:[VENTAS OTROS 2 SEMANA OCT]])</f>
        <v>0</v>
      </c>
      <c r="BH349" t="s">
        <v>1198</v>
      </c>
      <c r="BI349" s="55" t="s">
        <v>654</v>
      </c>
      <c r="BJ349">
        <v>1.9999999999999996</v>
      </c>
      <c r="BK349" s="55" t="s">
        <v>1679</v>
      </c>
      <c r="BL349" t="s">
        <v>1679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f>SUM(Tabla5[[#This Row],[VENTA MABE 3 SEMANA OCT]:[VENTAS OTROS 3 SEMANA OCT]])</f>
        <v>0</v>
      </c>
      <c r="BS349" s="42">
        <v>0</v>
      </c>
      <c r="BT349" s="55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f>SUM(Tabla5[[#This Row],[VENTA MABE 4 SEMANA OCT]:[VENTAS OTROS 4 SEMANA OCT]])</f>
        <v>0</v>
      </c>
      <c r="CI3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49" s="66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SUM(Tabla5[[#This Row],[VENTA MABE 1 SEMANA NOV]:[VENTAS OTROS 1 SEMANA NOV]])</f>
        <v>0</v>
      </c>
      <c r="CS349">
        <f>IFERROR(VLOOKUP(Tabla5[[#This Row],[CLAVE]],[2]VENTAS!$F$2:$L$1501,2,0),0)</f>
        <v>0</v>
      </c>
      <c r="CT349">
        <f>IFERROR(VLOOKUP(Tabla5[[#This Row],[CLAVE]],[2]VENTAS!$F$2:$L$1501,3,0),0)</f>
        <v>0</v>
      </c>
      <c r="CU349">
        <f>IFERROR(VLOOKUP(Tabla5[[#This Row],[CLAVE]],[2]VENTAS!$F$2:$L$1501,4,0),0)</f>
        <v>0</v>
      </c>
      <c r="CV349">
        <f>IFERROR(VLOOKUP(Tabla5[[#This Row],[CLAVE]],[2]VENTAS!$F$2:$L$1501,5,0),0)</f>
        <v>0</v>
      </c>
      <c r="CW349">
        <f>IFERROR(VLOOKUP(Tabla5[[#This Row],[CLAVE]],[2]VENTAS!$F$2:$L$1501,6,0),0)</f>
        <v>0</v>
      </c>
      <c r="CX349">
        <f>IFERROR(VLOOKUP(Tabla5[[#This Row],[CLAVE]],[2]VENTAS!$F$2:$L$1501,7,0),0)</f>
        <v>0</v>
      </c>
      <c r="CY349">
        <f>IFERROR(VLOOKUP(Tabla5[[#This Row],[CLAVE]],[2]VENTAS!$F$2:$R$1501,13,0),0)</f>
        <v>0</v>
      </c>
      <c r="CZ349">
        <f>SUM(Tabla5[[#This Row],[VENTA MABE 2 SEMANA NOV]:[VENTAS OTROS 2 SEMANA NOV]])</f>
        <v>0</v>
      </c>
      <c r="DA349" s="46">
        <v>0</v>
      </c>
    </row>
    <row r="350" spans="1:105" hidden="1" x14ac:dyDescent="0.3">
      <c r="A350" t="str">
        <f>CONCATENATE(Tabla5[[#This Row],[TIENDA HMPV]],Tabla5[[#This Row],[LINEA]])</f>
        <v>589 - GANGA PEDREGALLAVADO</v>
      </c>
      <c r="C350" s="55" t="s">
        <v>654</v>
      </c>
      <c r="D350" s="55" t="s">
        <v>30</v>
      </c>
      <c r="E350" s="55" t="s">
        <v>1287</v>
      </c>
      <c r="F350" s="55" t="s">
        <v>1725</v>
      </c>
      <c r="G350" t="s">
        <v>28</v>
      </c>
      <c r="H350" s="42">
        <f>IFERROR(Tabla5[[#This Row],[VENTAS MABE]]/Tabla5[[#This Row],[CUOTA]],0)</f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V350" s="42">
        <v>0</v>
      </c>
      <c r="W350" s="42">
        <f>IFERROR(Tabla5[[#This Row],[TOTAL VENTA 38 SEMANA]]/Tabla5[[#This Row],[VENTA ACUM 38]],0)</f>
        <v>0</v>
      </c>
      <c r="X350" s="42" t="e">
        <f>VLOOKUP(Tabla5[[#This Row],[CLAVE]],[1]!QMI_5_SEMANA_SEP_22[[CLAVE]:[SHARE CADENA S2]],21,0)</f>
        <v>#REF!</v>
      </c>
      <c r="Y350" s="55" t="s">
        <v>757</v>
      </c>
      <c r="Z350" s="46">
        <f>+Tabla5[[#This Row],[VENTA ACUM 38]]+Tabla5[[#This Row],[venta total 39 acum]]</f>
        <v>0</v>
      </c>
      <c r="AA350" s="46">
        <v>0</v>
      </c>
      <c r="AB350" s="46">
        <v>0</v>
      </c>
      <c r="AC350" s="46">
        <v>0</v>
      </c>
      <c r="AD350" s="46">
        <v>0</v>
      </c>
      <c r="AE350" s="46">
        <v>0</v>
      </c>
      <c r="AF350" s="46">
        <v>0</v>
      </c>
      <c r="AG350" s="46">
        <v>0</v>
      </c>
      <c r="AH350" s="42">
        <f>IFERROR(Tabla5[[#This Row],[VENTAS MABE]]/Tabla5[[#This Row],[VENTAS INDURAMA]],0)</f>
        <v>0</v>
      </c>
      <c r="AI350" t="s">
        <v>1676</v>
      </c>
      <c r="AK350" s="42"/>
      <c r="AL350" t="s">
        <v>727</v>
      </c>
      <c r="AM350" s="55" t="s">
        <v>1286</v>
      </c>
      <c r="AO350" s="55" t="s">
        <v>400</v>
      </c>
      <c r="AP350" t="e">
        <v>#N/A</v>
      </c>
      <c r="AQ350" s="55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f>SUM(Tabla5[[#This Row],[VENTA MABE 1 SEMANA OCT]:[VENTAS OTROS 1 SEMANA OCT]])</f>
        <v>0</v>
      </c>
      <c r="AY350" s="46">
        <v>1.5133019227108326</v>
      </c>
      <c r="AZ350" s="55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f>SUM(Tabla5[[#This Row],[VENTA MABE 2 SEMANA OCT]:[VENTAS OTROS 2 SEMANA OCT]])</f>
        <v>0</v>
      </c>
      <c r="BH350" t="s">
        <v>1198</v>
      </c>
      <c r="BI350" s="55" t="s">
        <v>654</v>
      </c>
      <c r="BJ350">
        <v>1.9999999999999996</v>
      </c>
      <c r="BK350" s="55" t="s">
        <v>1679</v>
      </c>
      <c r="BL350" t="s">
        <v>1679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f>SUM(Tabla5[[#This Row],[VENTA MABE 3 SEMANA OCT]:[VENTAS OTROS 3 SEMANA OCT]])</f>
        <v>0</v>
      </c>
      <c r="BS350" s="42">
        <v>0.05</v>
      </c>
      <c r="BT350" s="55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f>SUM(Tabla5[[#This Row],[VENTA MABE 4 SEMANA OCT]:[VENTAS OTROS 4 SEMANA OCT]])</f>
        <v>0</v>
      </c>
      <c r="CI3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50" s="66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SUM(Tabla5[[#This Row],[VENTA MABE 1 SEMANA NOV]:[VENTAS OTROS 1 SEMANA NOV]])</f>
        <v>0</v>
      </c>
      <c r="CS350">
        <f>IFERROR(VLOOKUP(Tabla5[[#This Row],[CLAVE]],[2]VENTAS!$F$2:$L$1501,2,0),0)</f>
        <v>0</v>
      </c>
      <c r="CT350">
        <f>IFERROR(VLOOKUP(Tabla5[[#This Row],[CLAVE]],[2]VENTAS!$F$2:$L$1501,3,0),0)</f>
        <v>0</v>
      </c>
      <c r="CU350">
        <f>IFERROR(VLOOKUP(Tabla5[[#This Row],[CLAVE]],[2]VENTAS!$F$2:$L$1501,4,0),0)</f>
        <v>0</v>
      </c>
      <c r="CV350">
        <f>IFERROR(VLOOKUP(Tabla5[[#This Row],[CLAVE]],[2]VENTAS!$F$2:$L$1501,5,0),0)</f>
        <v>0</v>
      </c>
      <c r="CW350">
        <f>IFERROR(VLOOKUP(Tabla5[[#This Row],[CLAVE]],[2]VENTAS!$F$2:$L$1501,6,0),0)</f>
        <v>0</v>
      </c>
      <c r="CX350">
        <f>IFERROR(VLOOKUP(Tabla5[[#This Row],[CLAVE]],[2]VENTAS!$F$2:$L$1501,7,0),0)</f>
        <v>0</v>
      </c>
      <c r="CY350">
        <f>IFERROR(VLOOKUP(Tabla5[[#This Row],[CLAVE]],[2]VENTAS!$F$2:$R$1501,13,0),0)</f>
        <v>0</v>
      </c>
      <c r="CZ350">
        <f>SUM(Tabla5[[#This Row],[VENTA MABE 2 SEMANA NOV]:[VENTAS OTROS 2 SEMANA NOV]])</f>
        <v>0</v>
      </c>
      <c r="DA350" s="46">
        <v>0</v>
      </c>
    </row>
    <row r="351" spans="1:105" hidden="1" x14ac:dyDescent="0.3">
      <c r="A351" t="str">
        <f>CONCATENATE(Tabla5[[#This Row],[TIENDA HMPV]],Tabla5[[#This Row],[LINEA]])</f>
        <v>589 - GANGA PEDREGALREFRIGERACIÓN</v>
      </c>
      <c r="C351" s="55" t="s">
        <v>654</v>
      </c>
      <c r="D351" s="55" t="s">
        <v>30</v>
      </c>
      <c r="E351" s="55" t="s">
        <v>1287</v>
      </c>
      <c r="F351" s="55" t="s">
        <v>1725</v>
      </c>
      <c r="G351" t="s">
        <v>29</v>
      </c>
      <c r="H351" s="42">
        <f>IFERROR(Tabla5[[#This Row],[VENTAS MABE]]/Tabla5[[#This Row],[CUOTA]],0)</f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V351" s="42">
        <v>0</v>
      </c>
      <c r="W351" s="42">
        <f>IFERROR(Tabla5[[#This Row],[TOTAL VENTA 38 SEMANA]]/Tabla5[[#This Row],[VENTA ACUM 38]],0)</f>
        <v>0</v>
      </c>
      <c r="X351" s="42" t="e">
        <f>VLOOKUP(Tabla5[[#This Row],[CLAVE]],[1]!QMI_5_SEMANA_SEP_22[[CLAVE]:[SHARE CADENA S2]],21,0)</f>
        <v>#REF!</v>
      </c>
      <c r="Y351" s="55" t="s">
        <v>757</v>
      </c>
      <c r="Z351" s="46">
        <f>+Tabla5[[#This Row],[VENTA ACUM 38]]+Tabla5[[#This Row],[venta total 39 acum]]</f>
        <v>0</v>
      </c>
      <c r="AA351" s="46">
        <v>0</v>
      </c>
      <c r="AB351" s="46">
        <v>0</v>
      </c>
      <c r="AC351" s="46">
        <v>0</v>
      </c>
      <c r="AD351" s="46">
        <v>0</v>
      </c>
      <c r="AE351" s="46">
        <v>0</v>
      </c>
      <c r="AF351" s="46">
        <v>0</v>
      </c>
      <c r="AG351" s="46">
        <v>0</v>
      </c>
      <c r="AH351" s="42">
        <f>IFERROR(Tabla5[[#This Row],[VENTAS MABE]]/Tabla5[[#This Row],[VENTAS INDURAMA]],0)</f>
        <v>0</v>
      </c>
      <c r="AI351" t="s">
        <v>1676</v>
      </c>
      <c r="AK351" s="42"/>
      <c r="AL351" t="s">
        <v>727</v>
      </c>
      <c r="AM351" s="55" t="s">
        <v>1286</v>
      </c>
      <c r="AO351" s="55" t="s">
        <v>400</v>
      </c>
      <c r="AP351" t="e">
        <v>#N/A</v>
      </c>
      <c r="AQ351" s="55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f>SUM(Tabla5[[#This Row],[VENTA MABE 1 SEMANA OCT]:[VENTAS OTROS 1 SEMANA OCT]])</f>
        <v>0</v>
      </c>
      <c r="AY351" s="46">
        <v>2</v>
      </c>
      <c r="AZ351" s="55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f>SUM(Tabla5[[#This Row],[VENTA MABE 2 SEMANA OCT]:[VENTAS OTROS 2 SEMANA OCT]])</f>
        <v>0</v>
      </c>
      <c r="BH351" t="s">
        <v>1198</v>
      </c>
      <c r="BI351" s="55" t="s">
        <v>654</v>
      </c>
      <c r="BJ351">
        <v>1.9999999999999996</v>
      </c>
      <c r="BK351" s="55" t="s">
        <v>1679</v>
      </c>
      <c r="BL351" t="s">
        <v>1679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f>SUM(Tabla5[[#This Row],[VENTA MABE 3 SEMANA OCT]:[VENTAS OTROS 3 SEMANA OCT]])</f>
        <v>0</v>
      </c>
      <c r="BS351" s="42">
        <v>0.28000000000000003</v>
      </c>
      <c r="BT351" s="55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f>SUM(Tabla5[[#This Row],[VENTA MABE 4 SEMANA OCT]:[VENTAS OTROS 4 SEMANA OCT]])</f>
        <v>0</v>
      </c>
      <c r="CI3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51" s="66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SUM(Tabla5[[#This Row],[VENTA MABE 1 SEMANA NOV]:[VENTAS OTROS 1 SEMANA NOV]])</f>
        <v>0</v>
      </c>
      <c r="CS351">
        <f>IFERROR(VLOOKUP(Tabla5[[#This Row],[CLAVE]],[2]VENTAS!$F$2:$L$1501,2,0),0)</f>
        <v>0</v>
      </c>
      <c r="CT351">
        <f>IFERROR(VLOOKUP(Tabla5[[#This Row],[CLAVE]],[2]VENTAS!$F$2:$L$1501,3,0),0)</f>
        <v>0</v>
      </c>
      <c r="CU351">
        <f>IFERROR(VLOOKUP(Tabla5[[#This Row],[CLAVE]],[2]VENTAS!$F$2:$L$1501,4,0),0)</f>
        <v>0</v>
      </c>
      <c r="CV351">
        <f>IFERROR(VLOOKUP(Tabla5[[#This Row],[CLAVE]],[2]VENTAS!$F$2:$L$1501,5,0),0)</f>
        <v>0</v>
      </c>
      <c r="CW351">
        <f>IFERROR(VLOOKUP(Tabla5[[#This Row],[CLAVE]],[2]VENTAS!$F$2:$L$1501,6,0),0)</f>
        <v>0</v>
      </c>
      <c r="CX351">
        <f>IFERROR(VLOOKUP(Tabla5[[#This Row],[CLAVE]],[2]VENTAS!$F$2:$L$1501,7,0),0)</f>
        <v>0</v>
      </c>
      <c r="CY351">
        <f>IFERROR(VLOOKUP(Tabla5[[#This Row],[CLAVE]],[2]VENTAS!$F$2:$R$1501,13,0),0)</f>
        <v>0</v>
      </c>
      <c r="CZ351">
        <f>SUM(Tabla5[[#This Row],[VENTA MABE 2 SEMANA NOV]:[VENTAS OTROS 2 SEMANA NOV]])</f>
        <v>0</v>
      </c>
      <c r="DA351" s="46">
        <v>0</v>
      </c>
    </row>
    <row r="352" spans="1:105" hidden="1" x14ac:dyDescent="0.3">
      <c r="A352" t="str">
        <f>CONCATENATE(Tabla5[[#This Row],[TIENDA HMPV]],Tabla5[[#This Row],[LINEA]])</f>
        <v>963 - La 29COCINAS</v>
      </c>
      <c r="C352" s="55" t="s">
        <v>654</v>
      </c>
      <c r="D352" s="55" t="s">
        <v>30</v>
      </c>
      <c r="E352" s="55" t="s">
        <v>1281</v>
      </c>
      <c r="F352" s="55" t="s">
        <v>1725</v>
      </c>
      <c r="G352" t="s">
        <v>26</v>
      </c>
      <c r="H352" s="42">
        <f>IFERROR(Tabla5[[#This Row],[VENTAS MABE]]/Tabla5[[#This Row],[CUOTA]],0)</f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V352" s="42">
        <v>0</v>
      </c>
      <c r="W352" s="42">
        <f>IFERROR(Tabla5[[#This Row],[TOTAL VENTA 38 SEMANA]]/Tabla5[[#This Row],[VENTA ACUM 38]],0)</f>
        <v>0</v>
      </c>
      <c r="X352" s="42" t="e">
        <f>VLOOKUP(Tabla5[[#This Row],[CLAVE]],[1]!QMI_5_SEMANA_SEP_22[[CLAVE]:[SHARE CADENA S2]],21,0)</f>
        <v>#REF!</v>
      </c>
      <c r="Y352" s="55" t="s">
        <v>757</v>
      </c>
      <c r="Z352" s="46">
        <f>+Tabla5[[#This Row],[VENTA ACUM 38]]+Tabla5[[#This Row],[venta total 39 acum]]</f>
        <v>0</v>
      </c>
      <c r="AA352" s="46">
        <v>0</v>
      </c>
      <c r="AB352" s="46">
        <v>0</v>
      </c>
      <c r="AC352" s="46">
        <v>0</v>
      </c>
      <c r="AD352" s="46">
        <v>0</v>
      </c>
      <c r="AE352" s="46">
        <v>0</v>
      </c>
      <c r="AF352" s="46">
        <v>0</v>
      </c>
      <c r="AG352" s="46">
        <v>0</v>
      </c>
      <c r="AH352" s="42">
        <f>IFERROR(Tabla5[[#This Row],[VENTAS MABE]]/Tabla5[[#This Row],[VENTAS INDURAMA]],0)</f>
        <v>0</v>
      </c>
      <c r="AI352" t="s">
        <v>1676</v>
      </c>
      <c r="AK352" s="42"/>
      <c r="AL352" t="s">
        <v>727</v>
      </c>
      <c r="AM352" s="55" t="s">
        <v>1280</v>
      </c>
      <c r="AO352" s="55" t="s">
        <v>400</v>
      </c>
      <c r="AP352" t="e">
        <v>#N/A</v>
      </c>
      <c r="AQ352" s="55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f>SUM(Tabla5[[#This Row],[VENTA MABE 1 SEMANA OCT]:[VENTAS OTROS 1 SEMANA OCT]])</f>
        <v>0</v>
      </c>
      <c r="AY352" s="46">
        <v>2</v>
      </c>
      <c r="AZ352" s="55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f>SUM(Tabla5[[#This Row],[VENTA MABE 2 SEMANA OCT]:[VENTAS OTROS 2 SEMANA OCT]])</f>
        <v>1</v>
      </c>
      <c r="BH352" t="s">
        <v>1198</v>
      </c>
      <c r="BI352" s="55" t="s">
        <v>654</v>
      </c>
      <c r="BJ352">
        <v>0.74999999999999933</v>
      </c>
      <c r="BK352" s="55">
        <v>1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f>SUM(Tabla5[[#This Row],[VENTA MABE 3 SEMANA OCT]:[VENTAS OTROS 3 SEMANA OCT]])</f>
        <v>2</v>
      </c>
      <c r="BS352" s="42">
        <v>0.4</v>
      </c>
      <c r="BT352" s="55">
        <v>1</v>
      </c>
      <c r="BU352">
        <v>1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f>SUM(Tabla5[[#This Row],[VENTA MABE 4 SEMANA OCT]:[VENTAS OTROS 4 SEMANA OCT]])</f>
        <v>2</v>
      </c>
      <c r="CI3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352" t="s">
        <v>1702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SUM(Tabla5[[#This Row],[VENTA MABE 1 SEMANA NOV]:[VENTAS OTROS 1 SEMANA NOV]])</f>
        <v>0</v>
      </c>
      <c r="CS352">
        <f>IFERROR(VLOOKUP(Tabla5[[#This Row],[CLAVE]],[2]VENTAS!$F$2:$L$1501,2,0),0)</f>
        <v>0</v>
      </c>
      <c r="CT352">
        <f>IFERROR(VLOOKUP(Tabla5[[#This Row],[CLAVE]],[2]VENTAS!$F$2:$L$1501,3,0),0)</f>
        <v>0</v>
      </c>
      <c r="CU352">
        <f>IFERROR(VLOOKUP(Tabla5[[#This Row],[CLAVE]],[2]VENTAS!$F$2:$L$1501,4,0),0)</f>
        <v>0</v>
      </c>
      <c r="CV352">
        <f>IFERROR(VLOOKUP(Tabla5[[#This Row],[CLAVE]],[2]VENTAS!$F$2:$L$1501,5,0),0)</f>
        <v>0</v>
      </c>
      <c r="CW352">
        <f>IFERROR(VLOOKUP(Tabla5[[#This Row],[CLAVE]],[2]VENTAS!$F$2:$L$1501,6,0),0)</f>
        <v>0</v>
      </c>
      <c r="CX352">
        <f>IFERROR(VLOOKUP(Tabla5[[#This Row],[CLAVE]],[2]VENTAS!$F$2:$L$1501,7,0),0)</f>
        <v>0</v>
      </c>
      <c r="CY352">
        <f>IFERROR(VLOOKUP(Tabla5[[#This Row],[CLAVE]],[2]VENTAS!$F$2:$R$1501,13,0),0)</f>
        <v>0</v>
      </c>
      <c r="CZ352">
        <f>SUM(Tabla5[[#This Row],[VENTA MABE 2 SEMANA NOV]:[VENTAS OTROS 2 SEMANA NOV]])</f>
        <v>0</v>
      </c>
      <c r="DA352" s="46">
        <v>0</v>
      </c>
    </row>
    <row r="353" spans="1:105" hidden="1" x14ac:dyDescent="0.3">
      <c r="A353" t="str">
        <f>CONCATENATE(Tabla5[[#This Row],[TIENDA HMPV]],Tabla5[[#This Row],[LINEA]])</f>
        <v>963 - La 29LAVADO</v>
      </c>
      <c r="C353" s="55" t="s">
        <v>654</v>
      </c>
      <c r="D353" s="55" t="s">
        <v>30</v>
      </c>
      <c r="E353" s="55" t="s">
        <v>1281</v>
      </c>
      <c r="F353" s="55" t="s">
        <v>1725</v>
      </c>
      <c r="G353" t="s">
        <v>28</v>
      </c>
      <c r="H353" s="42">
        <f>IFERROR(Tabla5[[#This Row],[VENTAS MABE]]/Tabla5[[#This Row],[CUOTA]],0)</f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V353" s="42">
        <v>0</v>
      </c>
      <c r="W353" s="42">
        <f>IFERROR(Tabla5[[#This Row],[TOTAL VENTA 38 SEMANA]]/Tabla5[[#This Row],[VENTA ACUM 38]],0)</f>
        <v>0</v>
      </c>
      <c r="X353" s="42" t="e">
        <f>VLOOKUP(Tabla5[[#This Row],[CLAVE]],[1]!QMI_5_SEMANA_SEP_22[[CLAVE]:[SHARE CADENA S2]],21,0)</f>
        <v>#REF!</v>
      </c>
      <c r="Y353" s="55" t="s">
        <v>757</v>
      </c>
      <c r="Z353" s="46">
        <f>+Tabla5[[#This Row],[VENTA ACUM 38]]+Tabla5[[#This Row],[venta total 39 acum]]</f>
        <v>0</v>
      </c>
      <c r="AA353" s="46">
        <v>0</v>
      </c>
      <c r="AB353" s="46">
        <v>0</v>
      </c>
      <c r="AC353" s="46">
        <v>0</v>
      </c>
      <c r="AD353" s="46">
        <v>0</v>
      </c>
      <c r="AE353" s="46">
        <v>0</v>
      </c>
      <c r="AF353" s="46">
        <v>0</v>
      </c>
      <c r="AG353" s="46">
        <v>0</v>
      </c>
      <c r="AH353" s="42">
        <f>IFERROR(Tabla5[[#This Row],[VENTAS MABE]]/Tabla5[[#This Row],[VENTAS INDURAMA]],0)</f>
        <v>0</v>
      </c>
      <c r="AI353" t="s">
        <v>1676</v>
      </c>
      <c r="AK353" s="42"/>
      <c r="AL353" t="s">
        <v>727</v>
      </c>
      <c r="AM353" s="55" t="s">
        <v>1280</v>
      </c>
      <c r="AO353" s="55" t="s">
        <v>400</v>
      </c>
      <c r="AP353" t="e">
        <v>#N/A</v>
      </c>
      <c r="AQ353" s="55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f>SUM(Tabla5[[#This Row],[VENTA MABE 1 SEMANA OCT]:[VENTAS OTROS 1 SEMANA OCT]])</f>
        <v>0</v>
      </c>
      <c r="AY353" s="46">
        <v>0</v>
      </c>
      <c r="AZ353" s="55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f>SUM(Tabla5[[#This Row],[VENTA MABE 2 SEMANA OCT]:[VENTAS OTROS 2 SEMANA OCT]])</f>
        <v>0</v>
      </c>
      <c r="BH353" t="s">
        <v>1198</v>
      </c>
      <c r="BI353" s="55" t="s">
        <v>654</v>
      </c>
      <c r="BJ353">
        <v>0.74999999999999933</v>
      </c>
      <c r="BK353" s="55" t="s">
        <v>1679</v>
      </c>
      <c r="BL353" t="s">
        <v>1679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f>SUM(Tabla5[[#This Row],[VENTA MABE 3 SEMANA OCT]:[VENTAS OTROS 3 SEMANA OCT]])</f>
        <v>0</v>
      </c>
      <c r="BS353" s="42">
        <v>0.05</v>
      </c>
      <c r="BT353" s="55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f>SUM(Tabla5[[#This Row],[VENTA MABE 4 SEMANA OCT]:[VENTAS OTROS 4 SEMANA OCT]])</f>
        <v>0</v>
      </c>
      <c r="CI3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53" s="66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SUM(Tabla5[[#This Row],[VENTA MABE 1 SEMANA NOV]:[VENTAS OTROS 1 SEMANA NOV]])</f>
        <v>0</v>
      </c>
      <c r="CS353">
        <f>IFERROR(VLOOKUP(Tabla5[[#This Row],[CLAVE]],[2]VENTAS!$F$2:$L$1501,2,0),0)</f>
        <v>0</v>
      </c>
      <c r="CT353">
        <f>IFERROR(VLOOKUP(Tabla5[[#This Row],[CLAVE]],[2]VENTAS!$F$2:$L$1501,3,0),0)</f>
        <v>0</v>
      </c>
      <c r="CU353">
        <f>IFERROR(VLOOKUP(Tabla5[[#This Row],[CLAVE]],[2]VENTAS!$F$2:$L$1501,4,0),0)</f>
        <v>0</v>
      </c>
      <c r="CV353">
        <f>IFERROR(VLOOKUP(Tabla5[[#This Row],[CLAVE]],[2]VENTAS!$F$2:$L$1501,5,0),0)</f>
        <v>0</v>
      </c>
      <c r="CW353">
        <f>IFERROR(VLOOKUP(Tabla5[[#This Row],[CLAVE]],[2]VENTAS!$F$2:$L$1501,6,0),0)</f>
        <v>0</v>
      </c>
      <c r="CX353">
        <f>IFERROR(VLOOKUP(Tabla5[[#This Row],[CLAVE]],[2]VENTAS!$F$2:$L$1501,7,0),0)</f>
        <v>0</v>
      </c>
      <c r="CY353">
        <f>IFERROR(VLOOKUP(Tabla5[[#This Row],[CLAVE]],[2]VENTAS!$F$2:$R$1501,13,0),0)</f>
        <v>0</v>
      </c>
      <c r="CZ353">
        <f>SUM(Tabla5[[#This Row],[VENTA MABE 2 SEMANA NOV]:[VENTAS OTROS 2 SEMANA NOV]])</f>
        <v>0</v>
      </c>
      <c r="DA353" s="46">
        <v>0</v>
      </c>
    </row>
    <row r="354" spans="1:105" hidden="1" x14ac:dyDescent="0.3">
      <c r="A354" t="str">
        <f>CONCATENATE(Tabla5[[#This Row],[TIENDA HMPV]],Tabla5[[#This Row],[LINEA]])</f>
        <v>963 - La 29REFRIGERACIÓN</v>
      </c>
      <c r="C354" s="55" t="s">
        <v>654</v>
      </c>
      <c r="D354" s="55" t="s">
        <v>30</v>
      </c>
      <c r="E354" s="55" t="s">
        <v>1281</v>
      </c>
      <c r="F354" s="55" t="s">
        <v>1725</v>
      </c>
      <c r="G354" t="s">
        <v>29</v>
      </c>
      <c r="H354" s="42">
        <f>IFERROR(Tabla5[[#This Row],[VENTAS MABE]]/Tabla5[[#This Row],[CUOTA]],0)</f>
        <v>0</v>
      </c>
      <c r="I354">
        <v>0</v>
      </c>
      <c r="J354">
        <v>2</v>
      </c>
      <c r="K354">
        <v>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V354" s="42">
        <v>0.5</v>
      </c>
      <c r="W354" s="42">
        <f>IFERROR(Tabla5[[#This Row],[TOTAL VENTA 38 SEMANA]]/Tabla5[[#This Row],[VENTA ACUM 38]],0)</f>
        <v>0</v>
      </c>
      <c r="X354" s="42" t="e">
        <f>VLOOKUP(Tabla5[[#This Row],[CLAVE]],[1]!QMI_5_SEMANA_SEP_22[[CLAVE]:[SHARE CADENA S2]],21,0)</f>
        <v>#REF!</v>
      </c>
      <c r="Y354" s="55" t="s">
        <v>757</v>
      </c>
      <c r="Z354" s="46">
        <f>+Tabla5[[#This Row],[VENTA ACUM 38]]+Tabla5[[#This Row],[venta total 39 acum]]</f>
        <v>0</v>
      </c>
      <c r="AA354" s="46">
        <v>0</v>
      </c>
      <c r="AB354" s="46">
        <v>0</v>
      </c>
      <c r="AC354" s="46">
        <v>0</v>
      </c>
      <c r="AD354" s="46">
        <v>0</v>
      </c>
      <c r="AE354" s="46">
        <v>0</v>
      </c>
      <c r="AF354" s="46">
        <v>0</v>
      </c>
      <c r="AG354" s="46">
        <v>0</v>
      </c>
      <c r="AH354" s="42">
        <f>IFERROR(Tabla5[[#This Row],[VENTAS MABE]]/Tabla5[[#This Row],[VENTAS INDURAMA]],0)</f>
        <v>1</v>
      </c>
      <c r="AI354" t="s">
        <v>1676</v>
      </c>
      <c r="AK354" s="42"/>
      <c r="AL354" t="s">
        <v>727</v>
      </c>
      <c r="AM354" s="55" t="s">
        <v>1280</v>
      </c>
      <c r="AO354" s="55" t="s">
        <v>400</v>
      </c>
      <c r="AP354" t="e">
        <v>#N/A</v>
      </c>
      <c r="AQ354" s="55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f>SUM(Tabla5[[#This Row],[VENTA MABE 1 SEMANA OCT]:[VENTAS OTROS 1 SEMANA OCT]])</f>
        <v>0</v>
      </c>
      <c r="AY354" s="46">
        <v>2</v>
      </c>
      <c r="AZ354" s="55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f>SUM(Tabla5[[#This Row],[VENTA MABE 2 SEMANA OCT]:[VENTAS OTROS 2 SEMANA OCT]])</f>
        <v>0</v>
      </c>
      <c r="BH354" t="s">
        <v>1198</v>
      </c>
      <c r="BI354" s="55" t="s">
        <v>654</v>
      </c>
      <c r="BJ354">
        <v>0.74999999999999933</v>
      </c>
      <c r="BK354" s="55" t="s">
        <v>1679</v>
      </c>
      <c r="BL354" t="s">
        <v>1679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f>SUM(Tabla5[[#This Row],[VENTA MABE 3 SEMANA OCT]:[VENTAS OTROS 3 SEMANA OCT]])</f>
        <v>0</v>
      </c>
      <c r="BS354" s="42">
        <v>0.28000000000000003</v>
      </c>
      <c r="BT354" s="55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f>SUM(Tabla5[[#This Row],[VENTA MABE 4 SEMANA OCT]:[VENTAS OTROS 4 SEMANA OCT]])</f>
        <v>0</v>
      </c>
      <c r="CI3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54" s="66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SUM(Tabla5[[#This Row],[VENTA MABE 1 SEMANA NOV]:[VENTAS OTROS 1 SEMANA NOV]])</f>
        <v>0</v>
      </c>
      <c r="CS354">
        <f>IFERROR(VLOOKUP(Tabla5[[#This Row],[CLAVE]],[2]VENTAS!$F$2:$L$1501,2,0),0)</f>
        <v>0</v>
      </c>
      <c r="CT354">
        <f>IFERROR(VLOOKUP(Tabla5[[#This Row],[CLAVE]],[2]VENTAS!$F$2:$L$1501,3,0),0)</f>
        <v>0</v>
      </c>
      <c r="CU354">
        <f>IFERROR(VLOOKUP(Tabla5[[#This Row],[CLAVE]],[2]VENTAS!$F$2:$L$1501,4,0),0)</f>
        <v>0</v>
      </c>
      <c r="CV354">
        <f>IFERROR(VLOOKUP(Tabla5[[#This Row],[CLAVE]],[2]VENTAS!$F$2:$L$1501,5,0),0)</f>
        <v>0</v>
      </c>
      <c r="CW354">
        <f>IFERROR(VLOOKUP(Tabla5[[#This Row],[CLAVE]],[2]VENTAS!$F$2:$L$1501,6,0),0)</f>
        <v>0</v>
      </c>
      <c r="CX354">
        <f>IFERROR(VLOOKUP(Tabla5[[#This Row],[CLAVE]],[2]VENTAS!$F$2:$L$1501,7,0),0)</f>
        <v>0</v>
      </c>
      <c r="CY354">
        <f>IFERROR(VLOOKUP(Tabla5[[#This Row],[CLAVE]],[2]VENTAS!$F$2:$R$1501,13,0),0)</f>
        <v>0</v>
      </c>
      <c r="CZ354">
        <f>SUM(Tabla5[[#This Row],[VENTA MABE 2 SEMANA NOV]:[VENTAS OTROS 2 SEMANA NOV]])</f>
        <v>0</v>
      </c>
      <c r="DA354" s="46">
        <v>0</v>
      </c>
    </row>
    <row r="355" spans="1:105" hidden="1" x14ac:dyDescent="0.3">
      <c r="A355" t="str">
        <f>CONCATENATE(Tabla5[[#This Row],[TIENDA HMPV]],Tabla5[[#This Row],[LINEA]])</f>
        <v>921 - MIN SAMBORONDONCOCINAS</v>
      </c>
      <c r="C355" s="55" t="s">
        <v>654</v>
      </c>
      <c r="D355" s="55" t="s">
        <v>64</v>
      </c>
      <c r="E355" s="55" t="s">
        <v>1268</v>
      </c>
      <c r="F355" s="55" t="s">
        <v>1724</v>
      </c>
      <c r="G355" t="s">
        <v>26</v>
      </c>
      <c r="H355" s="42">
        <f>IFERROR(Tabla5[[#This Row],[VENTAS MABE]]/Tabla5[[#This Row],[CUOTA]],0)</f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V355" s="42">
        <v>1</v>
      </c>
      <c r="W355" s="42">
        <f>IFERROR(Tabla5[[#This Row],[TOTAL VENTA 38 SEMANA]]/Tabla5[[#This Row],[VENTA ACUM 38]],0)</f>
        <v>1</v>
      </c>
      <c r="X355" s="42" t="e">
        <f>VLOOKUP(Tabla5[[#This Row],[CLAVE]],[1]!QMI_5_SEMANA_SEP_22[[CLAVE]:[SHARE CADENA S2]],21,0)</f>
        <v>#REF!</v>
      </c>
      <c r="Y355" s="55" t="s">
        <v>734</v>
      </c>
      <c r="Z355" s="46">
        <f>+Tabla5[[#This Row],[VENTA ACUM 38]]+Tabla5[[#This Row],[venta total 39 acum]]</f>
        <v>1</v>
      </c>
      <c r="AA355" s="46">
        <v>0</v>
      </c>
      <c r="AB355" s="46">
        <v>1</v>
      </c>
      <c r="AC355" s="46">
        <v>1</v>
      </c>
      <c r="AD355" s="46">
        <v>0</v>
      </c>
      <c r="AE355" s="46">
        <v>0</v>
      </c>
      <c r="AF355" s="46">
        <v>0</v>
      </c>
      <c r="AG355" s="46">
        <v>0</v>
      </c>
      <c r="AH355" s="42">
        <f>IFERROR(Tabla5[[#This Row],[VENTAS MABE]]/Tabla5[[#This Row],[VENTAS INDURAMA]],0)</f>
        <v>0</v>
      </c>
      <c r="AI355" t="s">
        <v>1676</v>
      </c>
      <c r="AK355" s="42"/>
      <c r="AL355" t="s">
        <v>727</v>
      </c>
      <c r="AM355" s="55" t="s">
        <v>1267</v>
      </c>
      <c r="AO355" s="55" t="s">
        <v>400</v>
      </c>
      <c r="AP355" t="e">
        <v>#N/A</v>
      </c>
      <c r="AQ355" s="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f>SUM(Tabla5[[#This Row],[VENTA MABE 1 SEMANA OCT]:[VENTAS OTROS 1 SEMANA OCT]])</f>
        <v>0</v>
      </c>
      <c r="AY355" s="46">
        <v>2</v>
      </c>
      <c r="AZ355" s="55">
        <v>1</v>
      </c>
      <c r="BA355">
        <v>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f>SUM(Tabla5[[#This Row],[VENTA MABE 2 SEMANA OCT]:[VENTAS OTROS 2 SEMANA OCT]])</f>
        <v>3</v>
      </c>
      <c r="BH355" t="s">
        <v>796</v>
      </c>
      <c r="BI355" s="55" t="s">
        <v>654</v>
      </c>
      <c r="BJ355">
        <v>0.99999999999999978</v>
      </c>
      <c r="BK355" s="55">
        <v>1</v>
      </c>
      <c r="BL355">
        <v>2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f>SUM(Tabla5[[#This Row],[VENTA MABE 3 SEMANA OCT]:[VENTAS OTROS 3 SEMANA OCT]])</f>
        <v>3</v>
      </c>
      <c r="BS355" s="42">
        <v>0.15</v>
      </c>
      <c r="BT355" s="55">
        <v>1</v>
      </c>
      <c r="BU355">
        <v>2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f>SUM(Tabla5[[#This Row],[VENTA MABE 4 SEMANA OCT]:[VENTAS OTROS 4 SEMANA OCT]])</f>
        <v>3</v>
      </c>
      <c r="CI3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355" t="s">
        <v>1702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SUM(Tabla5[[#This Row],[VENTA MABE 1 SEMANA NOV]:[VENTAS OTROS 1 SEMANA NOV]])</f>
        <v>0</v>
      </c>
      <c r="CS355">
        <f>IFERROR(VLOOKUP(Tabla5[[#This Row],[CLAVE]],[2]VENTAS!$F$2:$L$1501,2,0),0)</f>
        <v>0</v>
      </c>
      <c r="CT355">
        <f>IFERROR(VLOOKUP(Tabla5[[#This Row],[CLAVE]],[2]VENTAS!$F$2:$L$1501,3,0),0)</f>
        <v>0</v>
      </c>
      <c r="CU355">
        <f>IFERROR(VLOOKUP(Tabla5[[#This Row],[CLAVE]],[2]VENTAS!$F$2:$L$1501,4,0),0)</f>
        <v>0</v>
      </c>
      <c r="CV355">
        <f>IFERROR(VLOOKUP(Tabla5[[#This Row],[CLAVE]],[2]VENTAS!$F$2:$L$1501,5,0),0)</f>
        <v>0</v>
      </c>
      <c r="CW355">
        <f>IFERROR(VLOOKUP(Tabla5[[#This Row],[CLAVE]],[2]VENTAS!$F$2:$L$1501,6,0),0)</f>
        <v>0</v>
      </c>
      <c r="CX355">
        <f>IFERROR(VLOOKUP(Tabla5[[#This Row],[CLAVE]],[2]VENTAS!$F$2:$L$1501,7,0),0)</f>
        <v>0</v>
      </c>
      <c r="CY355">
        <f>IFERROR(VLOOKUP(Tabla5[[#This Row],[CLAVE]],[2]VENTAS!$F$2:$R$1501,13,0),0)</f>
        <v>0</v>
      </c>
      <c r="CZ355">
        <f>SUM(Tabla5[[#This Row],[VENTA MABE 2 SEMANA NOV]:[VENTAS OTROS 2 SEMANA NOV]])</f>
        <v>0</v>
      </c>
      <c r="DA355" s="46">
        <v>0</v>
      </c>
    </row>
    <row r="356" spans="1:105" hidden="1" x14ac:dyDescent="0.3">
      <c r="A356" t="str">
        <f>CONCATENATE(Tabla5[[#This Row],[TIENDA HMPV]],Tabla5[[#This Row],[LINEA]])</f>
        <v>921 - MIN SAMBORONDONLAVADO</v>
      </c>
      <c r="C356" s="55" t="s">
        <v>654</v>
      </c>
      <c r="D356" s="55" t="s">
        <v>64</v>
      </c>
      <c r="E356" s="55" t="s">
        <v>1268</v>
      </c>
      <c r="F356" s="55" t="s">
        <v>1724</v>
      </c>
      <c r="G356" t="s">
        <v>28</v>
      </c>
      <c r="H356" s="42">
        <f>IFERROR(Tabla5[[#This Row],[VENTAS MABE]]/Tabla5[[#This Row],[CUOTA]],0)</f>
        <v>0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V356" s="42">
        <v>0</v>
      </c>
      <c r="W356" s="42">
        <f>IFERROR(Tabla5[[#This Row],[TOTAL VENTA 38 SEMANA]]/Tabla5[[#This Row],[VENTA ACUM 38]],0)</f>
        <v>0</v>
      </c>
      <c r="X356" s="42" t="e">
        <f>VLOOKUP(Tabla5[[#This Row],[CLAVE]],[1]!QMI_5_SEMANA_SEP_22[[CLAVE]:[SHARE CADENA S2]],21,0)</f>
        <v>#REF!</v>
      </c>
      <c r="Y356" s="55" t="s">
        <v>734</v>
      </c>
      <c r="Z356" s="46">
        <f>+Tabla5[[#This Row],[VENTA ACUM 38]]+Tabla5[[#This Row],[venta total 39 acum]]</f>
        <v>1</v>
      </c>
      <c r="AA356" s="46">
        <v>0</v>
      </c>
      <c r="AB356" s="46">
        <v>0</v>
      </c>
      <c r="AC356" s="46">
        <v>0</v>
      </c>
      <c r="AD356" s="46">
        <v>1</v>
      </c>
      <c r="AE356" s="46">
        <v>1</v>
      </c>
      <c r="AF356" s="46">
        <v>1</v>
      </c>
      <c r="AG356" s="46">
        <v>1</v>
      </c>
      <c r="AH356" s="42">
        <f>IFERROR(Tabla5[[#This Row],[VENTAS MABE]]/Tabla5[[#This Row],[VENTAS INDURAMA]],0)</f>
        <v>0</v>
      </c>
      <c r="AI356" t="s">
        <v>1676</v>
      </c>
      <c r="AK356" s="42"/>
      <c r="AL356" t="s">
        <v>727</v>
      </c>
      <c r="AM356" s="55" t="s">
        <v>1267</v>
      </c>
      <c r="AO356" s="55" t="s">
        <v>400</v>
      </c>
      <c r="AP356" t="e">
        <v>#N/A</v>
      </c>
      <c r="AQ356" s="55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f>SUM(Tabla5[[#This Row],[VENTA MABE 1 SEMANA OCT]:[VENTAS OTROS 1 SEMANA OCT]])</f>
        <v>0</v>
      </c>
      <c r="AY356" s="46">
        <v>3.848161036914747</v>
      </c>
      <c r="AZ356" s="55">
        <v>1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f>SUM(Tabla5[[#This Row],[VENTA MABE 2 SEMANA OCT]:[VENTAS OTROS 2 SEMANA OCT]])</f>
        <v>2</v>
      </c>
      <c r="BH356" t="s">
        <v>796</v>
      </c>
      <c r="BI356" s="55" t="s">
        <v>654</v>
      </c>
      <c r="BJ356">
        <v>0.99999999999999978</v>
      </c>
      <c r="BK356" s="55">
        <v>1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f>SUM(Tabla5[[#This Row],[VENTA MABE 3 SEMANA OCT]:[VENTAS OTROS 3 SEMANA OCT]])</f>
        <v>2</v>
      </c>
      <c r="BS356" s="42">
        <v>0.2</v>
      </c>
      <c r="BT356" s="55">
        <v>1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f>SUM(Tabla5[[#This Row],[VENTA MABE 4 SEMANA OCT]:[VENTAS OTROS 4 SEMANA OCT]])</f>
        <v>2</v>
      </c>
      <c r="CI3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356" t="s">
        <v>1703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SUM(Tabla5[[#This Row],[VENTA MABE 1 SEMANA NOV]:[VENTAS OTROS 1 SEMANA NOV]])</f>
        <v>0</v>
      </c>
      <c r="CS356">
        <f>IFERROR(VLOOKUP(Tabla5[[#This Row],[CLAVE]],[2]VENTAS!$F$2:$L$1501,2,0),0)</f>
        <v>0</v>
      </c>
      <c r="CT356">
        <f>IFERROR(VLOOKUP(Tabla5[[#This Row],[CLAVE]],[2]VENTAS!$F$2:$L$1501,3,0),0)</f>
        <v>0</v>
      </c>
      <c r="CU356">
        <f>IFERROR(VLOOKUP(Tabla5[[#This Row],[CLAVE]],[2]VENTAS!$F$2:$L$1501,4,0),0)</f>
        <v>0</v>
      </c>
      <c r="CV356">
        <f>IFERROR(VLOOKUP(Tabla5[[#This Row],[CLAVE]],[2]VENTAS!$F$2:$L$1501,5,0),0)</f>
        <v>0</v>
      </c>
      <c r="CW356">
        <f>IFERROR(VLOOKUP(Tabla5[[#This Row],[CLAVE]],[2]VENTAS!$F$2:$L$1501,6,0),0)</f>
        <v>0</v>
      </c>
      <c r="CX356">
        <f>IFERROR(VLOOKUP(Tabla5[[#This Row],[CLAVE]],[2]VENTAS!$F$2:$L$1501,7,0),0)</f>
        <v>0</v>
      </c>
      <c r="CY356">
        <f>IFERROR(VLOOKUP(Tabla5[[#This Row],[CLAVE]],[2]VENTAS!$F$2:$R$1501,13,0),0)</f>
        <v>0</v>
      </c>
      <c r="CZ356">
        <f>SUM(Tabla5[[#This Row],[VENTA MABE 2 SEMANA NOV]:[VENTAS OTROS 2 SEMANA NOV]])</f>
        <v>0</v>
      </c>
      <c r="DA356" s="46">
        <v>5.3874254516806461</v>
      </c>
    </row>
    <row r="357" spans="1:105" hidden="1" x14ac:dyDescent="0.3">
      <c r="A357" t="str">
        <f>CONCATENATE(Tabla5[[#This Row],[TIENDA HMPV]],Tabla5[[#This Row],[LINEA]])</f>
        <v>921 - MIN SAMBORONDONREFRIGERACIÓN</v>
      </c>
      <c r="C357" s="55" t="s">
        <v>654</v>
      </c>
      <c r="D357" s="55" t="s">
        <v>64</v>
      </c>
      <c r="E357" s="55" t="s">
        <v>1268</v>
      </c>
      <c r="F357" s="55" t="s">
        <v>1724</v>
      </c>
      <c r="G357" t="s">
        <v>29</v>
      </c>
      <c r="H357" s="42">
        <f>IFERROR(Tabla5[[#This Row],[VENTAS MABE]]/Tabla5[[#This Row],[CUOTA]],0)</f>
        <v>3</v>
      </c>
      <c r="I357">
        <v>1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V357" s="42">
        <v>1</v>
      </c>
      <c r="W357" s="42">
        <f>IFERROR(Tabla5[[#This Row],[TOTAL VENTA 38 SEMANA]]/Tabla5[[#This Row],[VENTA ACUM 38]],0)</f>
        <v>1</v>
      </c>
      <c r="X357" s="42" t="e">
        <f>VLOOKUP(Tabla5[[#This Row],[CLAVE]],[1]!QMI_5_SEMANA_SEP_22[[CLAVE]:[SHARE CADENA S2]],21,0)</f>
        <v>#REF!</v>
      </c>
      <c r="Y357" s="55" t="s">
        <v>734</v>
      </c>
      <c r="Z357" s="46">
        <f>+Tabla5[[#This Row],[VENTA ACUM 38]]+Tabla5[[#This Row],[venta total 39 acum]]</f>
        <v>4</v>
      </c>
      <c r="AA357" s="46">
        <v>0</v>
      </c>
      <c r="AB357" s="46">
        <v>3</v>
      </c>
      <c r="AC357" s="46">
        <v>3</v>
      </c>
      <c r="AD357" s="46">
        <v>1</v>
      </c>
      <c r="AE357" s="46">
        <v>1</v>
      </c>
      <c r="AF357" s="46">
        <v>1</v>
      </c>
      <c r="AG357" s="46">
        <v>2</v>
      </c>
      <c r="AH357" s="42">
        <f>IFERROR(Tabla5[[#This Row],[VENTAS MABE]]/Tabla5[[#This Row],[VENTAS INDURAMA]],0)</f>
        <v>0</v>
      </c>
      <c r="AI357" t="s">
        <v>1676</v>
      </c>
      <c r="AK357" s="42"/>
      <c r="AL357" t="s">
        <v>727</v>
      </c>
      <c r="AM357" s="55" t="s">
        <v>1267</v>
      </c>
      <c r="AO357" s="55" t="s">
        <v>400</v>
      </c>
      <c r="AP357" t="e">
        <v>#N/A</v>
      </c>
      <c r="AQ357" s="55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f>SUM(Tabla5[[#This Row],[VENTA MABE 1 SEMANA OCT]:[VENTAS OTROS 1 SEMANA OCT]])</f>
        <v>0</v>
      </c>
      <c r="AY357" s="46">
        <v>4</v>
      </c>
      <c r="AZ357" s="55">
        <v>1</v>
      </c>
      <c r="BA357">
        <v>2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f>SUM(Tabla5[[#This Row],[VENTA MABE 2 SEMANA OCT]:[VENTAS OTROS 2 SEMANA OCT]])</f>
        <v>3</v>
      </c>
      <c r="BH357" t="s">
        <v>796</v>
      </c>
      <c r="BI357" s="55" t="s">
        <v>654</v>
      </c>
      <c r="BJ357">
        <v>0.99999999999999978</v>
      </c>
      <c r="BK357" s="55">
        <v>1</v>
      </c>
      <c r="BL357">
        <v>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f>SUM(Tabla5[[#This Row],[VENTA MABE 3 SEMANA OCT]:[VENTAS OTROS 3 SEMANA OCT]])</f>
        <v>3</v>
      </c>
      <c r="BS357" s="42">
        <v>0.15</v>
      </c>
      <c r="BT357" s="55">
        <v>1</v>
      </c>
      <c r="BU357">
        <v>2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f>SUM(Tabla5[[#This Row],[VENTA MABE 4 SEMANA OCT]:[VENTAS OTROS 4 SEMANA OCT]])</f>
        <v>3</v>
      </c>
      <c r="CI3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357" t="s">
        <v>1702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SUM(Tabla5[[#This Row],[VENTA MABE 1 SEMANA NOV]:[VENTAS OTROS 1 SEMANA NOV]])</f>
        <v>0</v>
      </c>
      <c r="CS357">
        <f>IFERROR(VLOOKUP(Tabla5[[#This Row],[CLAVE]],[2]VENTAS!$F$2:$L$1501,2,0),0)</f>
        <v>0</v>
      </c>
      <c r="CT357">
        <f>IFERROR(VLOOKUP(Tabla5[[#This Row],[CLAVE]],[2]VENTAS!$F$2:$L$1501,3,0),0)</f>
        <v>0</v>
      </c>
      <c r="CU357">
        <f>IFERROR(VLOOKUP(Tabla5[[#This Row],[CLAVE]],[2]VENTAS!$F$2:$L$1501,4,0),0)</f>
        <v>0</v>
      </c>
      <c r="CV357">
        <f>IFERROR(VLOOKUP(Tabla5[[#This Row],[CLAVE]],[2]VENTAS!$F$2:$L$1501,5,0),0)</f>
        <v>0</v>
      </c>
      <c r="CW357">
        <f>IFERROR(VLOOKUP(Tabla5[[#This Row],[CLAVE]],[2]VENTAS!$F$2:$L$1501,6,0),0)</f>
        <v>0</v>
      </c>
      <c r="CX357">
        <f>IFERROR(VLOOKUP(Tabla5[[#This Row],[CLAVE]],[2]VENTAS!$F$2:$L$1501,7,0),0)</f>
        <v>0</v>
      </c>
      <c r="CY357">
        <f>IFERROR(VLOOKUP(Tabla5[[#This Row],[CLAVE]],[2]VENTAS!$F$2:$R$1501,13,0),0)</f>
        <v>0</v>
      </c>
      <c r="CZ357">
        <f>SUM(Tabla5[[#This Row],[VENTA MABE 2 SEMANA NOV]:[VENTAS OTROS 2 SEMANA NOV]])</f>
        <v>0</v>
      </c>
      <c r="DA357" s="46">
        <v>1.9370305549478601</v>
      </c>
    </row>
    <row r="358" spans="1:105" hidden="1" x14ac:dyDescent="0.3">
      <c r="A358" t="str">
        <f>CONCATENATE(Tabla5[[#This Row],[TIENDA HMPV]],Tabla5[[#This Row],[LINEA]])</f>
        <v>485 - ALBORADAAIRES</v>
      </c>
      <c r="B358" t="s">
        <v>377</v>
      </c>
      <c r="C358" s="55" t="s">
        <v>381</v>
      </c>
      <c r="D358" s="55" t="s">
        <v>23</v>
      </c>
      <c r="E358" s="55" t="s">
        <v>382</v>
      </c>
      <c r="F358" s="55" t="s">
        <v>1724</v>
      </c>
      <c r="G358" t="s">
        <v>25</v>
      </c>
      <c r="H358" s="42">
        <f>IFERROR(Tabla5[[#This Row],[VENTAS MABE]]/Tabla5[[#This Row],[CUOTA]],0)</f>
        <v>1</v>
      </c>
      <c r="I358">
        <v>1</v>
      </c>
      <c r="J358">
        <v>1</v>
      </c>
      <c r="K358">
        <v>0</v>
      </c>
      <c r="L358">
        <v>0</v>
      </c>
      <c r="M358">
        <v>10</v>
      </c>
      <c r="N358">
        <v>3</v>
      </c>
      <c r="O358">
        <v>0</v>
      </c>
      <c r="P358">
        <v>0</v>
      </c>
      <c r="Q358">
        <v>0</v>
      </c>
      <c r="R358">
        <v>0</v>
      </c>
      <c r="S358">
        <v>12</v>
      </c>
      <c r="T358">
        <v>0</v>
      </c>
      <c r="V358" s="42">
        <v>4.3478260869565216E-2</v>
      </c>
      <c r="W358" s="42">
        <f>IFERROR(Tabla5[[#This Row],[TOTAL VENTA 38 SEMANA]]/Tabla5[[#This Row],[VENTA ACUM 38]],0)</f>
        <v>4.3478260869565216E-2</v>
      </c>
      <c r="X358" s="42" t="e">
        <f>VLOOKUP(Tabla5[[#This Row],[CLAVE]],[1]!QMI_5_SEMANA_SEP_22[[CLAVE]:[SHARE CADENA S2]],21,0)</f>
        <v>#REF!</v>
      </c>
      <c r="Y358" s="55" t="s">
        <v>724</v>
      </c>
      <c r="Z358" s="46">
        <f>+Tabla5[[#This Row],[VENTA ACUM 38]]+Tabla5[[#This Row],[venta total 39 acum]]</f>
        <v>27</v>
      </c>
      <c r="AA358" s="46">
        <v>1</v>
      </c>
      <c r="AB358" s="46">
        <v>1</v>
      </c>
      <c r="AC358" s="46">
        <v>23</v>
      </c>
      <c r="AD358" s="46">
        <v>4</v>
      </c>
      <c r="AE358" s="46">
        <v>1</v>
      </c>
      <c r="AF358" s="46">
        <v>4</v>
      </c>
      <c r="AG358" s="46">
        <v>2</v>
      </c>
      <c r="AH358" s="42">
        <f>IFERROR(Tabla5[[#This Row],[VENTAS MABE]]/Tabla5[[#This Row],[VENTAS INDURAMA]],0)</f>
        <v>0</v>
      </c>
      <c r="AI358" t="s">
        <v>1675</v>
      </c>
      <c r="AK358" s="42"/>
      <c r="AL358" t="s">
        <v>727</v>
      </c>
      <c r="AM358" s="55" t="s">
        <v>763</v>
      </c>
      <c r="AO358" s="55" t="s">
        <v>419</v>
      </c>
      <c r="AP358">
        <v>18</v>
      </c>
      <c r="AQ358" s="55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f>SUM(Tabla5[[#This Row],[VENTA MABE 1 SEMANA OCT]:[VENTAS OTROS 1 SEMANA OCT]])</f>
        <v>1</v>
      </c>
      <c r="AY358" s="46">
        <v>3.5555555555555554</v>
      </c>
      <c r="AZ358" s="55">
        <v>0</v>
      </c>
      <c r="BA358">
        <v>0</v>
      </c>
      <c r="BB358">
        <v>0</v>
      </c>
      <c r="BC358">
        <v>2</v>
      </c>
      <c r="BD358">
        <v>0</v>
      </c>
      <c r="BE358">
        <v>0</v>
      </c>
      <c r="BF358">
        <v>4</v>
      </c>
      <c r="BG358">
        <f>SUM(Tabla5[[#This Row],[VENTA MABE 2 SEMANA OCT]:[VENTAS OTROS 2 SEMANA OCT]])</f>
        <v>6</v>
      </c>
      <c r="BH358" t="s">
        <v>798</v>
      </c>
      <c r="BI358" s="55" t="s">
        <v>381</v>
      </c>
      <c r="BJ358">
        <v>37</v>
      </c>
      <c r="BK358" s="55">
        <v>0</v>
      </c>
      <c r="BL358">
        <v>1</v>
      </c>
      <c r="BM358">
        <v>0</v>
      </c>
      <c r="BN358">
        <v>1</v>
      </c>
      <c r="BO358">
        <v>0</v>
      </c>
      <c r="BP358">
        <v>0</v>
      </c>
      <c r="BQ358">
        <v>1</v>
      </c>
      <c r="BR358">
        <f>SUM(Tabla5[[#This Row],[VENTA MABE 3 SEMANA OCT]:[VENTAS OTROS 3 SEMANA OCT]])</f>
        <v>3</v>
      </c>
      <c r="BS358" s="42">
        <v>0.22</v>
      </c>
      <c r="BT358" s="55">
        <v>0</v>
      </c>
      <c r="BU358">
        <v>0</v>
      </c>
      <c r="BV358">
        <v>0</v>
      </c>
      <c r="BW358">
        <v>1</v>
      </c>
      <c r="BX358">
        <v>1</v>
      </c>
      <c r="BY358">
        <v>0</v>
      </c>
      <c r="BZ358">
        <v>3</v>
      </c>
      <c r="CA358">
        <f>SUM(Tabla5[[#This Row],[VENTA MABE 4 SEMANA OCT]:[VENTAS OTROS 4 SEMANA OCT]])</f>
        <v>5</v>
      </c>
      <c r="CB358" t="s">
        <v>1679</v>
      </c>
      <c r="CC358" t="s">
        <v>1679</v>
      </c>
      <c r="CD358" t="s">
        <v>1679</v>
      </c>
      <c r="CE358" t="s">
        <v>1679</v>
      </c>
      <c r="CF358" t="s">
        <v>1679</v>
      </c>
      <c r="CG358" t="s">
        <v>1679</v>
      </c>
      <c r="CH358" t="s">
        <v>1679</v>
      </c>
      <c r="CI3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58" s="66">
        <v>0</v>
      </c>
      <c r="CK358">
        <v>0</v>
      </c>
      <c r="CL358">
        <v>0</v>
      </c>
      <c r="CM358" t="s">
        <v>1679</v>
      </c>
      <c r="CN358">
        <v>4</v>
      </c>
      <c r="CO358">
        <v>0</v>
      </c>
      <c r="CP358">
        <v>0</v>
      </c>
      <c r="CQ358">
        <v>1</v>
      </c>
      <c r="CR358">
        <f>SUM(Tabla5[[#This Row],[VENTA MABE 1 SEMANA NOV]:[VENTAS OTROS 1 SEMANA NOV]])</f>
        <v>5</v>
      </c>
      <c r="CS358">
        <f>IFERROR(VLOOKUP(Tabla5[[#This Row],[CLAVE]],[2]VENTAS!$F$2:$L$1501,2,0),0)</f>
        <v>0</v>
      </c>
      <c r="CT358">
        <f>IFERROR(VLOOKUP(Tabla5[[#This Row],[CLAVE]],[2]VENTAS!$F$2:$L$1501,3,0),0)</f>
        <v>0</v>
      </c>
      <c r="CU358">
        <f>IFERROR(VLOOKUP(Tabla5[[#This Row],[CLAVE]],[2]VENTAS!$F$2:$L$1501,4,0),0)</f>
        <v>0</v>
      </c>
      <c r="CV358">
        <f>IFERROR(VLOOKUP(Tabla5[[#This Row],[CLAVE]],[2]VENTAS!$F$2:$L$1501,5,0),0)</f>
        <v>7</v>
      </c>
      <c r="CW358">
        <f>IFERROR(VLOOKUP(Tabla5[[#This Row],[CLAVE]],[2]VENTAS!$F$2:$L$1501,6,0),0)</f>
        <v>3</v>
      </c>
      <c r="CX358">
        <f>IFERROR(VLOOKUP(Tabla5[[#This Row],[CLAVE]],[2]VENTAS!$F$2:$L$1501,7,0),0)</f>
        <v>0</v>
      </c>
      <c r="CY358">
        <f>IFERROR(VLOOKUP(Tabla5[[#This Row],[CLAVE]],[2]VENTAS!$F$2:$R$1501,13,0),0)</f>
        <v>2</v>
      </c>
      <c r="CZ358">
        <f>SUM(Tabla5[[#This Row],[VENTA MABE 2 SEMANA NOV]:[VENTAS OTROS 2 SEMANA NOV]])</f>
        <v>12</v>
      </c>
      <c r="DA358" s="46">
        <v>5.9259259259259256</v>
      </c>
    </row>
    <row r="359" spans="1:105" hidden="1" x14ac:dyDescent="0.3">
      <c r="A359" t="str">
        <f>CONCATENATE(Tabla5[[#This Row],[TIENDA HMPV]],Tabla5[[#This Row],[LINEA]])</f>
        <v>485 - ALBORADACOCINAS</v>
      </c>
      <c r="B359" t="s">
        <v>377</v>
      </c>
      <c r="C359" s="55" t="s">
        <v>381</v>
      </c>
      <c r="D359" s="55" t="s">
        <v>23</v>
      </c>
      <c r="E359" s="55" t="s">
        <v>382</v>
      </c>
      <c r="F359" s="55" t="s">
        <v>1724</v>
      </c>
      <c r="G359" t="s">
        <v>26</v>
      </c>
      <c r="H359" s="42">
        <f>IFERROR(Tabla5[[#This Row],[VENTAS MABE]]/Tabla5[[#This Row],[CUOTA]],0)</f>
        <v>1</v>
      </c>
      <c r="I359">
        <v>13</v>
      </c>
      <c r="J359">
        <v>13</v>
      </c>
      <c r="K359">
        <v>13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V359" s="42">
        <v>0.65</v>
      </c>
      <c r="W359" s="42">
        <f>IFERROR(Tabla5[[#This Row],[TOTAL VENTA 38 SEMANA]]/Tabla5[[#This Row],[VENTA ACUM 38]],0)</f>
        <v>0.65</v>
      </c>
      <c r="X359" s="42" t="e">
        <f>VLOOKUP(Tabla5[[#This Row],[CLAVE]],[1]!QMI_5_SEMANA_SEP_22[[CLAVE]:[SHARE CADENA S2]],21,0)</f>
        <v>#REF!</v>
      </c>
      <c r="Y359" s="55" t="s">
        <v>724</v>
      </c>
      <c r="Z359" s="46">
        <f>+Tabla5[[#This Row],[VENTA ACUM 38]]+Tabla5[[#This Row],[venta total 39 acum]]</f>
        <v>23</v>
      </c>
      <c r="AA359" s="46">
        <v>10</v>
      </c>
      <c r="AB359" s="46">
        <v>13</v>
      </c>
      <c r="AC359" s="46">
        <v>20</v>
      </c>
      <c r="AD359" s="46">
        <v>3</v>
      </c>
      <c r="AE359" s="46">
        <v>2</v>
      </c>
      <c r="AF359" s="46">
        <v>3</v>
      </c>
      <c r="AG359" s="46">
        <v>12</v>
      </c>
      <c r="AH359" s="42">
        <f>IFERROR(Tabla5[[#This Row],[VENTAS MABE]]/Tabla5[[#This Row],[VENTAS INDURAMA]],0)</f>
        <v>1</v>
      </c>
      <c r="AI359" t="s">
        <v>1675</v>
      </c>
      <c r="AJ359">
        <v>0.58819999999999995</v>
      </c>
      <c r="AK359" s="42">
        <v>0.61899999999999999</v>
      </c>
      <c r="AL359" t="s">
        <v>727</v>
      </c>
      <c r="AM359" s="55" t="s">
        <v>763</v>
      </c>
      <c r="AO359" s="55" t="s">
        <v>419</v>
      </c>
      <c r="AP359">
        <v>16</v>
      </c>
      <c r="AQ359" s="55">
        <v>7</v>
      </c>
      <c r="AR359">
        <v>2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f>SUM(Tabla5[[#This Row],[VENTA MABE 1 SEMANA OCT]:[VENTAS OTROS 1 SEMANA OCT]])</f>
        <v>9</v>
      </c>
      <c r="AY359" s="46">
        <v>14.405580197860868</v>
      </c>
      <c r="AZ359" s="55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f>SUM(Tabla5[[#This Row],[VENTA MABE 2 SEMANA OCT]:[VENTAS OTROS 2 SEMANA OCT]])</f>
        <v>2</v>
      </c>
      <c r="BH359" t="s">
        <v>798</v>
      </c>
      <c r="BI359" s="55" t="s">
        <v>381</v>
      </c>
      <c r="BJ359">
        <v>37</v>
      </c>
      <c r="BK359" s="55">
        <v>4</v>
      </c>
      <c r="BL359">
        <v>4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f>SUM(Tabla5[[#This Row],[VENTA MABE 3 SEMANA OCT]:[VENTAS OTROS 3 SEMANA OCT]])</f>
        <v>8</v>
      </c>
      <c r="BS359" s="42">
        <v>0.45</v>
      </c>
      <c r="BT359" s="55">
        <v>2</v>
      </c>
      <c r="BU359">
        <v>2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f>SUM(Tabla5[[#This Row],[VENTA MABE 4 SEMANA OCT]:[VENTAS OTROS 4 SEMANA OCT]])</f>
        <v>5</v>
      </c>
      <c r="CB359" t="s">
        <v>1679</v>
      </c>
      <c r="CC359" t="s">
        <v>1679</v>
      </c>
      <c r="CD359" t="s">
        <v>1679</v>
      </c>
      <c r="CE359" t="s">
        <v>1679</v>
      </c>
      <c r="CF359" t="s">
        <v>1679</v>
      </c>
      <c r="CG359" t="s">
        <v>1679</v>
      </c>
      <c r="CH359" t="s">
        <v>1679</v>
      </c>
      <c r="CI3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0.58333333333333337</v>
      </c>
      <c r="CJ359" t="s">
        <v>1703</v>
      </c>
      <c r="CK359">
        <v>5</v>
      </c>
      <c r="CL359">
        <v>2</v>
      </c>
      <c r="CM359" t="s">
        <v>1679</v>
      </c>
      <c r="CN359">
        <v>0</v>
      </c>
      <c r="CO359">
        <v>0</v>
      </c>
      <c r="CP359">
        <v>0</v>
      </c>
      <c r="CQ359">
        <v>0</v>
      </c>
      <c r="CR359">
        <f>SUM(Tabla5[[#This Row],[VENTA MABE 1 SEMANA NOV]:[VENTAS OTROS 1 SEMANA NOV]])</f>
        <v>7</v>
      </c>
      <c r="CS359">
        <f>IFERROR(VLOOKUP(Tabla5[[#This Row],[CLAVE]],[2]VENTAS!$F$2:$L$1501,2,0),0)</f>
        <v>3</v>
      </c>
      <c r="CT359">
        <f>IFERROR(VLOOKUP(Tabla5[[#This Row],[CLAVE]],[2]VENTAS!$F$2:$L$1501,3,0),0)</f>
        <v>1</v>
      </c>
      <c r="CU359">
        <f>IFERROR(VLOOKUP(Tabla5[[#This Row],[CLAVE]],[2]VENTAS!$F$2:$L$1501,4,0),0)</f>
        <v>0</v>
      </c>
      <c r="CV359">
        <f>IFERROR(VLOOKUP(Tabla5[[#This Row],[CLAVE]],[2]VENTAS!$F$2:$L$1501,5,0),0)</f>
        <v>0</v>
      </c>
      <c r="CW359">
        <f>IFERROR(VLOOKUP(Tabla5[[#This Row],[CLAVE]],[2]VENTAS!$F$2:$L$1501,6,0),0)</f>
        <v>0</v>
      </c>
      <c r="CX359">
        <f>IFERROR(VLOOKUP(Tabla5[[#This Row],[CLAVE]],[2]VENTAS!$F$2:$L$1501,7,0),0)</f>
        <v>0</v>
      </c>
      <c r="CY359">
        <f>IFERROR(VLOOKUP(Tabla5[[#This Row],[CLAVE]],[2]VENTAS!$F$2:$R$1501,13,0),0)</f>
        <v>0</v>
      </c>
      <c r="CZ359">
        <f>SUM(Tabla5[[#This Row],[VENTA MABE 2 SEMANA NOV]:[VENTAS OTROS 2 SEMANA NOV]])</f>
        <v>4</v>
      </c>
      <c r="DA359" s="46">
        <v>36</v>
      </c>
    </row>
    <row r="360" spans="1:105" hidden="1" x14ac:dyDescent="0.3">
      <c r="A360" t="str">
        <f>CONCATENATE(Tabla5[[#This Row],[TIENDA HMPV]],Tabla5[[#This Row],[LINEA]])</f>
        <v>485 - ALBORADAEMPOTRE</v>
      </c>
      <c r="B360" t="s">
        <v>377</v>
      </c>
      <c r="C360" s="55" t="s">
        <v>381</v>
      </c>
      <c r="D360" s="55" t="s">
        <v>23</v>
      </c>
      <c r="E360" s="55" t="s">
        <v>382</v>
      </c>
      <c r="F360" s="55" t="s">
        <v>1724</v>
      </c>
      <c r="G360" t="s">
        <v>32</v>
      </c>
      <c r="H360" s="42">
        <f>IFERROR(Tabla5[[#This Row],[VENTAS MABE]]/Tabla5[[#This Row],[CUOTA]],0)</f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V360" s="42">
        <v>1</v>
      </c>
      <c r="W360" s="42">
        <f>IFERROR(Tabla5[[#This Row],[TOTAL VENTA 38 SEMANA]]/Tabla5[[#This Row],[VENTA ACUM 38]],0)</f>
        <v>1</v>
      </c>
      <c r="X360" s="42" t="e">
        <f>VLOOKUP(Tabla5[[#This Row],[CLAVE]],[1]!QMI_5_SEMANA_SEP_22[[CLAVE]:[SHARE CADENA S2]],21,0)</f>
        <v>#REF!</v>
      </c>
      <c r="Y360" s="55" t="s">
        <v>724</v>
      </c>
      <c r="Z360" s="46">
        <f>+Tabla5[[#This Row],[VENTA ACUM 38]]+Tabla5[[#This Row],[venta total 39 acum]]</f>
        <v>1</v>
      </c>
      <c r="AA360" s="46">
        <v>0</v>
      </c>
      <c r="AB360" s="46">
        <v>1</v>
      </c>
      <c r="AC360" s="46">
        <v>1</v>
      </c>
      <c r="AD360" s="46">
        <v>0</v>
      </c>
      <c r="AE360" s="46">
        <v>0</v>
      </c>
      <c r="AF360" s="46">
        <v>0</v>
      </c>
      <c r="AG360" s="46">
        <v>0</v>
      </c>
      <c r="AH360" s="42">
        <f>IFERROR(Tabla5[[#This Row],[VENTAS MABE]]/Tabla5[[#This Row],[VENTAS INDURAMA]],0)</f>
        <v>0</v>
      </c>
      <c r="AI360" t="s">
        <v>1675</v>
      </c>
      <c r="AK360" s="42"/>
      <c r="AL360" t="s">
        <v>727</v>
      </c>
      <c r="AM360" s="55" t="s">
        <v>763</v>
      </c>
      <c r="AO360" s="55" t="s">
        <v>419</v>
      </c>
      <c r="AP360">
        <v>0</v>
      </c>
      <c r="AQ360" s="55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f>SUM(Tabla5[[#This Row],[VENTA MABE 1 SEMANA OCT]:[VENTAS OTROS 1 SEMANA OCT]])</f>
        <v>0</v>
      </c>
      <c r="AY360" s="46">
        <v>0</v>
      </c>
      <c r="AZ360" s="55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f>SUM(Tabla5[[#This Row],[VENTA MABE 2 SEMANA OCT]:[VENTAS OTROS 2 SEMANA OCT]])</f>
        <v>0</v>
      </c>
      <c r="BH360" t="s">
        <v>798</v>
      </c>
      <c r="BI360" s="55" t="s">
        <v>381</v>
      </c>
      <c r="BJ360">
        <v>37</v>
      </c>
      <c r="BK360" s="55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f>SUM(Tabla5[[#This Row],[VENTA MABE 3 SEMANA OCT]:[VENTAS OTROS 3 SEMANA OCT]])</f>
        <v>0</v>
      </c>
      <c r="BS360" s="42">
        <v>0</v>
      </c>
      <c r="BT360" s="55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f>SUM(Tabla5[[#This Row],[VENTA MABE 4 SEMANA OCT]:[VENTAS OTROS 4 SEMANA OCT]])</f>
        <v>0</v>
      </c>
      <c r="CB360" t="s">
        <v>1679</v>
      </c>
      <c r="CC360" t="s">
        <v>1679</v>
      </c>
      <c r="CD360" t="s">
        <v>1679</v>
      </c>
      <c r="CE360" t="s">
        <v>1679</v>
      </c>
      <c r="CF360" t="s">
        <v>1679</v>
      </c>
      <c r="CG360" t="s">
        <v>1679</v>
      </c>
      <c r="CH360" t="s">
        <v>1679</v>
      </c>
      <c r="CI3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60" s="66">
        <v>0</v>
      </c>
      <c r="CK360">
        <v>0</v>
      </c>
      <c r="CL360">
        <v>0</v>
      </c>
      <c r="CM360" t="s">
        <v>1679</v>
      </c>
      <c r="CN360">
        <v>0</v>
      </c>
      <c r="CO360">
        <v>0</v>
      </c>
      <c r="CP360">
        <v>0</v>
      </c>
      <c r="CQ360">
        <v>0</v>
      </c>
      <c r="CR360">
        <f>SUM(Tabla5[[#This Row],[VENTA MABE 1 SEMANA NOV]:[VENTAS OTROS 1 SEMANA NOV]])</f>
        <v>0</v>
      </c>
      <c r="CS360">
        <f>IFERROR(VLOOKUP(Tabla5[[#This Row],[CLAVE]],[2]VENTAS!$F$2:$L$1501,2,0),0)</f>
        <v>0</v>
      </c>
      <c r="CT360">
        <f>IFERROR(VLOOKUP(Tabla5[[#This Row],[CLAVE]],[2]VENTAS!$F$2:$L$1501,3,0),0)</f>
        <v>0</v>
      </c>
      <c r="CU360">
        <f>IFERROR(VLOOKUP(Tabla5[[#This Row],[CLAVE]],[2]VENTAS!$F$2:$L$1501,4,0),0)</f>
        <v>0</v>
      </c>
      <c r="CV360">
        <f>IFERROR(VLOOKUP(Tabla5[[#This Row],[CLAVE]],[2]VENTAS!$F$2:$L$1501,5,0),0)</f>
        <v>0</v>
      </c>
      <c r="CW360">
        <f>IFERROR(VLOOKUP(Tabla5[[#This Row],[CLAVE]],[2]VENTAS!$F$2:$L$1501,6,0),0)</f>
        <v>0</v>
      </c>
      <c r="CX360">
        <f>IFERROR(VLOOKUP(Tabla5[[#This Row],[CLAVE]],[2]VENTAS!$F$2:$L$1501,7,0),0)</f>
        <v>0</v>
      </c>
      <c r="CY360">
        <f>IFERROR(VLOOKUP(Tabla5[[#This Row],[CLAVE]],[2]VENTAS!$F$2:$R$1501,13,0),0)</f>
        <v>0</v>
      </c>
      <c r="CZ360">
        <f>SUM(Tabla5[[#This Row],[VENTA MABE 2 SEMANA NOV]:[VENTAS OTROS 2 SEMANA NOV]])</f>
        <v>0</v>
      </c>
      <c r="DA360" s="46">
        <v>0</v>
      </c>
    </row>
    <row r="361" spans="1:105" hidden="1" x14ac:dyDescent="0.3">
      <c r="A361" t="str">
        <f>CONCATENATE(Tabla5[[#This Row],[TIENDA HMPV]],Tabla5[[#This Row],[LINEA]])</f>
        <v>485 - ALBORADAGLOBALES</v>
      </c>
      <c r="B361" t="s">
        <v>377</v>
      </c>
      <c r="C361" s="55" t="s">
        <v>381</v>
      </c>
      <c r="D361" s="55" t="s">
        <v>23</v>
      </c>
      <c r="E361" s="55" t="s">
        <v>382</v>
      </c>
      <c r="F361" s="55" t="s">
        <v>1724</v>
      </c>
      <c r="G361" t="s">
        <v>27</v>
      </c>
      <c r="H361" s="42">
        <f>IFERROR(Tabla5[[#This Row],[VENTAS MABE]]/Tabla5[[#This Row],[CUOTA]],0)</f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V361" s="42">
        <v>0</v>
      </c>
      <c r="W361" s="42">
        <f>IFERROR(Tabla5[[#This Row],[TOTAL VENTA 38 SEMANA]]/Tabla5[[#This Row],[VENTA ACUM 38]],0)</f>
        <v>0</v>
      </c>
      <c r="X361" s="42" t="e">
        <f>VLOOKUP(Tabla5[[#This Row],[CLAVE]],[1]!QMI_5_SEMANA_SEP_22[[CLAVE]:[SHARE CADENA S2]],21,0)</f>
        <v>#REF!</v>
      </c>
      <c r="Y361" s="55" t="s">
        <v>724</v>
      </c>
      <c r="Z361" s="46">
        <f>+Tabla5[[#This Row],[VENTA ACUM 38]]+Tabla5[[#This Row],[venta total 39 acum]]</f>
        <v>0</v>
      </c>
      <c r="AA361" s="46">
        <v>0</v>
      </c>
      <c r="AB361" s="46">
        <v>0</v>
      </c>
      <c r="AC361" s="46">
        <v>0</v>
      </c>
      <c r="AD361" s="46">
        <v>0</v>
      </c>
      <c r="AE361" s="46">
        <v>0</v>
      </c>
      <c r="AF361" s="46">
        <v>0</v>
      </c>
      <c r="AG361" s="46">
        <v>0</v>
      </c>
      <c r="AH361" s="42">
        <f>IFERROR(Tabla5[[#This Row],[VENTAS MABE]]/Tabla5[[#This Row],[VENTAS INDURAMA]],0)</f>
        <v>0</v>
      </c>
      <c r="AI361" t="s">
        <v>1675</v>
      </c>
      <c r="AK361" s="42"/>
      <c r="AL361" t="s">
        <v>727</v>
      </c>
      <c r="AM361" s="55" t="s">
        <v>763</v>
      </c>
      <c r="AO361" s="55" t="s">
        <v>419</v>
      </c>
      <c r="AP361">
        <v>0</v>
      </c>
      <c r="AQ361" s="55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f>SUM(Tabla5[[#This Row],[VENTA MABE 1 SEMANA OCT]:[VENTAS OTROS 1 SEMANA OCT]])</f>
        <v>0</v>
      </c>
      <c r="AY361" s="46">
        <v>0</v>
      </c>
      <c r="AZ361" s="55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f>SUM(Tabla5[[#This Row],[VENTA MABE 2 SEMANA OCT]:[VENTAS OTROS 2 SEMANA OCT]])</f>
        <v>0</v>
      </c>
      <c r="BH361" t="s">
        <v>798</v>
      </c>
      <c r="BI361" s="55" t="s">
        <v>381</v>
      </c>
      <c r="BJ361">
        <v>37</v>
      </c>
      <c r="BK361" s="55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f>SUM(Tabla5[[#This Row],[VENTA MABE 3 SEMANA OCT]:[VENTAS OTROS 3 SEMANA OCT]])</f>
        <v>0</v>
      </c>
      <c r="BS361" s="42">
        <v>0</v>
      </c>
      <c r="BT361" s="55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f>SUM(Tabla5[[#This Row],[VENTA MABE 4 SEMANA OCT]:[VENTAS OTROS 4 SEMANA OCT]])</f>
        <v>0</v>
      </c>
      <c r="CB361" t="s">
        <v>1679</v>
      </c>
      <c r="CC361" t="s">
        <v>1679</v>
      </c>
      <c r="CD361" t="s">
        <v>1679</v>
      </c>
      <c r="CE361" t="s">
        <v>1679</v>
      </c>
      <c r="CF361" t="s">
        <v>1679</v>
      </c>
      <c r="CG361" t="s">
        <v>1679</v>
      </c>
      <c r="CH361" t="s">
        <v>1679</v>
      </c>
      <c r="CI3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61" s="66">
        <v>0</v>
      </c>
      <c r="CK361">
        <v>0</v>
      </c>
      <c r="CL361">
        <v>0</v>
      </c>
      <c r="CM361" t="s">
        <v>1679</v>
      </c>
      <c r="CN361">
        <v>0</v>
      </c>
      <c r="CO361">
        <v>0</v>
      </c>
      <c r="CP361">
        <v>0</v>
      </c>
      <c r="CQ361">
        <v>0</v>
      </c>
      <c r="CR361">
        <f>SUM(Tabla5[[#This Row],[VENTA MABE 1 SEMANA NOV]:[VENTAS OTROS 1 SEMANA NOV]])</f>
        <v>0</v>
      </c>
      <c r="CS361">
        <f>IFERROR(VLOOKUP(Tabla5[[#This Row],[CLAVE]],[2]VENTAS!$F$2:$L$1501,2,0),0)</f>
        <v>0</v>
      </c>
      <c r="CT361">
        <f>IFERROR(VLOOKUP(Tabla5[[#This Row],[CLAVE]],[2]VENTAS!$F$2:$L$1501,3,0),0)</f>
        <v>0</v>
      </c>
      <c r="CU361">
        <f>IFERROR(VLOOKUP(Tabla5[[#This Row],[CLAVE]],[2]VENTAS!$F$2:$L$1501,4,0),0)</f>
        <v>0</v>
      </c>
      <c r="CV361">
        <f>IFERROR(VLOOKUP(Tabla5[[#This Row],[CLAVE]],[2]VENTAS!$F$2:$L$1501,5,0),0)</f>
        <v>0</v>
      </c>
      <c r="CW361">
        <f>IFERROR(VLOOKUP(Tabla5[[#This Row],[CLAVE]],[2]VENTAS!$F$2:$L$1501,6,0),0)</f>
        <v>0</v>
      </c>
      <c r="CX361">
        <f>IFERROR(VLOOKUP(Tabla5[[#This Row],[CLAVE]],[2]VENTAS!$F$2:$L$1501,7,0),0)</f>
        <v>0</v>
      </c>
      <c r="CY361">
        <f>IFERROR(VLOOKUP(Tabla5[[#This Row],[CLAVE]],[2]VENTAS!$F$2:$R$1501,13,0),0)</f>
        <v>0</v>
      </c>
      <c r="CZ361">
        <f>SUM(Tabla5[[#This Row],[VENTA MABE 2 SEMANA NOV]:[VENTAS OTROS 2 SEMANA NOV]])</f>
        <v>0</v>
      </c>
      <c r="DA361" s="46">
        <v>0</v>
      </c>
    </row>
    <row r="362" spans="1:105" hidden="1" x14ac:dyDescent="0.3">
      <c r="A362" t="str">
        <f>CONCATENATE(Tabla5[[#This Row],[TIENDA HMPV]],Tabla5[[#This Row],[LINEA]])</f>
        <v>485 - ALBORADALAVADO</v>
      </c>
      <c r="B362" t="s">
        <v>377</v>
      </c>
      <c r="C362" s="55" t="s">
        <v>381</v>
      </c>
      <c r="D362" s="55" t="s">
        <v>23</v>
      </c>
      <c r="E362" s="55" t="s">
        <v>382</v>
      </c>
      <c r="F362" s="55" t="s">
        <v>1724</v>
      </c>
      <c r="G362" t="s">
        <v>28</v>
      </c>
      <c r="H362" s="42">
        <f>IFERROR(Tabla5[[#This Row],[VENTAS MABE]]/Tabla5[[#This Row],[CUOTA]],0)</f>
        <v>1</v>
      </c>
      <c r="I362">
        <v>1</v>
      </c>
      <c r="J362">
        <v>1</v>
      </c>
      <c r="K362">
        <v>0</v>
      </c>
      <c r="L362" s="44">
        <v>34</v>
      </c>
      <c r="M362">
        <v>9</v>
      </c>
      <c r="N362">
        <v>5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V362" s="42">
        <v>2.4390243902439025E-2</v>
      </c>
      <c r="W362" s="42">
        <f>IFERROR(Tabla5[[#This Row],[TOTAL VENTA 38 SEMANA]]/Tabla5[[#This Row],[VENTA ACUM 38]],0)</f>
        <v>2.4390243902439025E-2</v>
      </c>
      <c r="X362" s="42" t="e">
        <f>VLOOKUP(Tabla5[[#This Row],[CLAVE]],[1]!QMI_5_SEMANA_SEP_22[[CLAVE]:[SHARE CADENA S2]],21,0)</f>
        <v>#REF!</v>
      </c>
      <c r="Y362" s="55" t="s">
        <v>724</v>
      </c>
      <c r="Z362" s="46">
        <f>+Tabla5[[#This Row],[VENTA ACUM 38]]+Tabla5[[#This Row],[venta total 39 acum]]</f>
        <v>50</v>
      </c>
      <c r="AA362" s="46">
        <v>1</v>
      </c>
      <c r="AB362" s="46">
        <v>1</v>
      </c>
      <c r="AC362" s="46">
        <v>41</v>
      </c>
      <c r="AD362" s="46">
        <v>9</v>
      </c>
      <c r="AE362" s="46">
        <v>1</v>
      </c>
      <c r="AF362" s="46">
        <v>9</v>
      </c>
      <c r="AG362" s="46">
        <v>2</v>
      </c>
      <c r="AH362" s="42">
        <f>IFERROR(Tabla5[[#This Row],[VENTAS MABE]]/Tabla5[[#This Row],[VENTAS INDURAMA]],0)</f>
        <v>0</v>
      </c>
      <c r="AI362" t="s">
        <v>1675</v>
      </c>
      <c r="AJ362">
        <v>3.5700000000000003E-2</v>
      </c>
      <c r="AK362" s="42">
        <v>2.2700000000000001E-2</v>
      </c>
      <c r="AL362" t="s">
        <v>727</v>
      </c>
      <c r="AM362" s="55" t="s">
        <v>763</v>
      </c>
      <c r="AO362" s="55" t="s">
        <v>419</v>
      </c>
      <c r="AP362">
        <v>26</v>
      </c>
      <c r="AQ362" s="55">
        <v>0</v>
      </c>
      <c r="AR362">
        <v>0</v>
      </c>
      <c r="AS362">
        <v>9</v>
      </c>
      <c r="AT362">
        <v>4</v>
      </c>
      <c r="AU362">
        <v>3</v>
      </c>
      <c r="AV362">
        <v>0</v>
      </c>
      <c r="AW362">
        <v>0</v>
      </c>
      <c r="AX362">
        <f>SUM(Tabla5[[#This Row],[VENTA MABE 1 SEMANA OCT]:[VENTAS OTROS 1 SEMANA OCT]])</f>
        <v>16</v>
      </c>
      <c r="AY362" s="46">
        <v>1</v>
      </c>
      <c r="AZ362" s="55">
        <v>1</v>
      </c>
      <c r="BA362">
        <v>0</v>
      </c>
      <c r="BB362">
        <v>13</v>
      </c>
      <c r="BC362">
        <v>3</v>
      </c>
      <c r="BD362">
        <v>4</v>
      </c>
      <c r="BE362">
        <v>0</v>
      </c>
      <c r="BF362">
        <v>0</v>
      </c>
      <c r="BG362">
        <f>SUM(Tabla5[[#This Row],[VENTA MABE 2 SEMANA OCT]:[VENTAS OTROS 2 SEMANA OCT]])</f>
        <v>21</v>
      </c>
      <c r="BH362" t="s">
        <v>798</v>
      </c>
      <c r="BI362" s="55" t="s">
        <v>381</v>
      </c>
      <c r="BJ362">
        <v>37</v>
      </c>
      <c r="BK362" s="55">
        <v>0</v>
      </c>
      <c r="BL362">
        <v>0</v>
      </c>
      <c r="BM362">
        <v>4</v>
      </c>
      <c r="BN362">
        <v>2</v>
      </c>
      <c r="BO362">
        <v>1</v>
      </c>
      <c r="BP362">
        <v>0</v>
      </c>
      <c r="BQ362">
        <v>0</v>
      </c>
      <c r="BR362">
        <f>SUM(Tabla5[[#This Row],[VENTA MABE 3 SEMANA OCT]:[VENTAS OTROS 3 SEMANA OCT]])</f>
        <v>7</v>
      </c>
      <c r="BS362" s="42">
        <v>7.0000000000000007E-2</v>
      </c>
      <c r="BT362" s="55">
        <v>0</v>
      </c>
      <c r="BU362">
        <v>0</v>
      </c>
      <c r="BV362">
        <v>4</v>
      </c>
      <c r="BW362">
        <v>5</v>
      </c>
      <c r="BX362">
        <v>0</v>
      </c>
      <c r="BY362">
        <v>0</v>
      </c>
      <c r="BZ362">
        <v>0</v>
      </c>
      <c r="CA362">
        <f>SUM(Tabla5[[#This Row],[VENTA MABE 4 SEMANA OCT]:[VENTAS OTROS 4 SEMANA OCT]])</f>
        <v>9</v>
      </c>
      <c r="CD362" t="s">
        <v>1695</v>
      </c>
      <c r="CI36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1.8867924528301886E-2</v>
      </c>
      <c r="CJ362" t="s">
        <v>1701</v>
      </c>
      <c r="CK362">
        <v>0</v>
      </c>
      <c r="CL362">
        <v>0</v>
      </c>
      <c r="CM362">
        <v>1</v>
      </c>
      <c r="CN362">
        <v>2</v>
      </c>
      <c r="CO362">
        <v>1</v>
      </c>
      <c r="CP362">
        <v>0</v>
      </c>
      <c r="CQ362">
        <v>2</v>
      </c>
      <c r="CR362">
        <f>SUM(Tabla5[[#This Row],[VENTA MABE 1 SEMANA NOV]:[VENTAS OTROS 1 SEMANA NOV]])</f>
        <v>6</v>
      </c>
      <c r="CS362">
        <f>IFERROR(VLOOKUP(Tabla5[[#This Row],[CLAVE]],[2]VENTAS!$F$2:$L$1501,2,0),0)</f>
        <v>0</v>
      </c>
      <c r="CT362">
        <f>IFERROR(VLOOKUP(Tabla5[[#This Row],[CLAVE]],[2]VENTAS!$F$2:$L$1501,3,0),0)</f>
        <v>0</v>
      </c>
      <c r="CU362">
        <f>IFERROR(VLOOKUP(Tabla5[[#This Row],[CLAVE]],[2]VENTAS!$F$2:$L$1501,4,0),0)</f>
        <v>1</v>
      </c>
      <c r="CV362">
        <f>IFERROR(VLOOKUP(Tabla5[[#This Row],[CLAVE]],[2]VENTAS!$F$2:$L$1501,5,0),0)</f>
        <v>3</v>
      </c>
      <c r="CW362">
        <f>IFERROR(VLOOKUP(Tabla5[[#This Row],[CLAVE]],[2]VENTAS!$F$2:$L$1501,6,0),0)</f>
        <v>1</v>
      </c>
      <c r="CX362">
        <f>IFERROR(VLOOKUP(Tabla5[[#This Row],[CLAVE]],[2]VENTAS!$F$2:$L$1501,7,0),0)</f>
        <v>0</v>
      </c>
      <c r="CY362">
        <f>IFERROR(VLOOKUP(Tabla5[[#This Row],[CLAVE]],[2]VENTAS!$F$2:$R$1501,13,0),0)</f>
        <v>0</v>
      </c>
      <c r="CZ362">
        <f>SUM(Tabla5[[#This Row],[VENTA MABE 2 SEMANA NOV]:[VENTAS OTROS 2 SEMANA NOV]])</f>
        <v>5</v>
      </c>
      <c r="DA362" s="46">
        <v>1.6236859018296341</v>
      </c>
    </row>
    <row r="363" spans="1:105" hidden="1" x14ac:dyDescent="0.3">
      <c r="A363" t="str">
        <f>CONCATENATE(Tabla5[[#This Row],[TIENDA HMPV]],Tabla5[[#This Row],[LINEA]])</f>
        <v>485 - ALBORADAREFRIGERACIÓN</v>
      </c>
      <c r="B363" t="s">
        <v>377</v>
      </c>
      <c r="C363" s="55" t="s">
        <v>381</v>
      </c>
      <c r="D363" s="55" t="s">
        <v>23</v>
      </c>
      <c r="E363" s="55" t="s">
        <v>382</v>
      </c>
      <c r="F363" s="55" t="s">
        <v>1724</v>
      </c>
      <c r="G363" t="s">
        <v>29</v>
      </c>
      <c r="H363" s="42">
        <f>IFERROR(Tabla5[[#This Row],[VENTAS MABE]]/Tabla5[[#This Row],[CUOTA]],0)</f>
        <v>0.5</v>
      </c>
      <c r="I363">
        <v>8</v>
      </c>
      <c r="J363">
        <v>4</v>
      </c>
      <c r="K363">
        <v>3</v>
      </c>
      <c r="L363">
        <v>2</v>
      </c>
      <c r="M363">
        <v>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V363" s="42">
        <v>0.4</v>
      </c>
      <c r="W363" s="42">
        <f>IFERROR(Tabla5[[#This Row],[TOTAL VENTA 38 SEMANA]]/Tabla5[[#This Row],[VENTA ACUM 38]],0)</f>
        <v>0.4</v>
      </c>
      <c r="X363" s="42" t="e">
        <f>VLOOKUP(Tabla5[[#This Row],[CLAVE]],[1]!QMI_5_SEMANA_SEP_22[[CLAVE]:[SHARE CADENA S2]],21,0)</f>
        <v>#REF!</v>
      </c>
      <c r="Y363" s="55" t="s">
        <v>724</v>
      </c>
      <c r="Z363" s="46">
        <f>+Tabla5[[#This Row],[VENTA ACUM 38]]+Tabla5[[#This Row],[venta total 39 acum]]</f>
        <v>18</v>
      </c>
      <c r="AA363" s="46">
        <v>1</v>
      </c>
      <c r="AB363" s="46">
        <v>4</v>
      </c>
      <c r="AC363" s="46">
        <v>10</v>
      </c>
      <c r="AD363" s="46">
        <v>8</v>
      </c>
      <c r="AE363" s="46">
        <v>9</v>
      </c>
      <c r="AF363" s="46">
        <v>8</v>
      </c>
      <c r="AG363" s="46">
        <v>10</v>
      </c>
      <c r="AH363" s="42">
        <f>IFERROR(Tabla5[[#This Row],[VENTAS MABE]]/Tabla5[[#This Row],[VENTAS INDURAMA]],0)</f>
        <v>1.3333333333333333</v>
      </c>
      <c r="AI363" t="s">
        <v>1675</v>
      </c>
      <c r="AJ363">
        <v>0.1429</v>
      </c>
      <c r="AK363" s="42">
        <v>0.36359999999999998</v>
      </c>
      <c r="AL363" t="s">
        <v>727</v>
      </c>
      <c r="AM363" s="55" t="s">
        <v>763</v>
      </c>
      <c r="AO363" s="55" t="s">
        <v>419</v>
      </c>
      <c r="AP363">
        <v>6</v>
      </c>
      <c r="AQ363" s="55">
        <v>6</v>
      </c>
      <c r="AR363">
        <v>2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f>SUM(Tabla5[[#This Row],[VENTA MABE 1 SEMANA OCT]:[VENTAS OTROS 1 SEMANA OCT]])</f>
        <v>9</v>
      </c>
      <c r="AY363" s="46">
        <v>8.154559824830887</v>
      </c>
      <c r="AZ363" s="55">
        <v>0</v>
      </c>
      <c r="BA363">
        <v>2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f>SUM(Tabla5[[#This Row],[VENTA MABE 2 SEMANA OCT]:[VENTAS OTROS 2 SEMANA OCT]])</f>
        <v>3</v>
      </c>
      <c r="BH363" t="s">
        <v>798</v>
      </c>
      <c r="BI363" s="55" t="s">
        <v>381</v>
      </c>
      <c r="BJ363">
        <v>37</v>
      </c>
      <c r="BK363" s="55">
        <v>3</v>
      </c>
      <c r="BL363">
        <v>2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f>SUM(Tabla5[[#This Row],[VENTA MABE 3 SEMANA OCT]:[VENTAS OTROS 3 SEMANA OCT]])</f>
        <v>6</v>
      </c>
      <c r="BS363" s="42">
        <v>0.4</v>
      </c>
      <c r="BT363" s="55">
        <v>3</v>
      </c>
      <c r="BU363">
        <v>6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f>SUM(Tabla5[[#This Row],[VENTA MABE 4 SEMANA OCT]:[VENTAS OTROS 4 SEMANA OCT]])</f>
        <v>10</v>
      </c>
      <c r="CB363" t="s">
        <v>1679</v>
      </c>
      <c r="CC363" t="s">
        <v>1679</v>
      </c>
      <c r="CD363" t="s">
        <v>1679</v>
      </c>
      <c r="CE363" t="s">
        <v>1679</v>
      </c>
      <c r="CF363" t="s">
        <v>1679</v>
      </c>
      <c r="CG363" t="s">
        <v>1679</v>
      </c>
      <c r="CH363" t="s">
        <v>1679</v>
      </c>
      <c r="CI3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363" t="s">
        <v>1703</v>
      </c>
      <c r="CK363">
        <v>3</v>
      </c>
      <c r="CL363">
        <v>2</v>
      </c>
      <c r="CM363" t="s">
        <v>1679</v>
      </c>
      <c r="CN363">
        <v>0</v>
      </c>
      <c r="CO363">
        <v>2</v>
      </c>
      <c r="CP363">
        <v>0</v>
      </c>
      <c r="CQ363">
        <v>0</v>
      </c>
      <c r="CR363">
        <f>SUM(Tabla5[[#This Row],[VENTA MABE 1 SEMANA NOV]:[VENTAS OTROS 1 SEMANA NOV]])</f>
        <v>7</v>
      </c>
      <c r="CS363">
        <f>IFERROR(VLOOKUP(Tabla5[[#This Row],[CLAVE]],[2]VENTAS!$F$2:$L$1501,2,0),0)</f>
        <v>4</v>
      </c>
      <c r="CT363">
        <f>IFERROR(VLOOKUP(Tabla5[[#This Row],[CLAVE]],[2]VENTAS!$F$2:$L$1501,3,0),0)</f>
        <v>0</v>
      </c>
      <c r="CU363">
        <f>IFERROR(VLOOKUP(Tabla5[[#This Row],[CLAVE]],[2]VENTAS!$F$2:$L$1501,4,0),0)</f>
        <v>0</v>
      </c>
      <c r="CV363">
        <f>IFERROR(VLOOKUP(Tabla5[[#This Row],[CLAVE]],[2]VENTAS!$F$2:$L$1501,5,0),0)</f>
        <v>0</v>
      </c>
      <c r="CW363">
        <f>IFERROR(VLOOKUP(Tabla5[[#This Row],[CLAVE]],[2]VENTAS!$F$2:$L$1501,6,0),0)</f>
        <v>2</v>
      </c>
      <c r="CX363">
        <f>IFERROR(VLOOKUP(Tabla5[[#This Row],[CLAVE]],[2]VENTAS!$F$2:$L$1501,7,0),0)</f>
        <v>0</v>
      </c>
      <c r="CY363">
        <f>IFERROR(VLOOKUP(Tabla5[[#This Row],[CLAVE]],[2]VENTAS!$F$2:$R$1501,13,0),0)</f>
        <v>0</v>
      </c>
      <c r="CZ363">
        <f>SUM(Tabla5[[#This Row],[VENTA MABE 2 SEMANA NOV]:[VENTAS OTROS 2 SEMANA NOV]])</f>
        <v>6</v>
      </c>
      <c r="DA363" s="46">
        <v>21</v>
      </c>
    </row>
    <row r="364" spans="1:105" hidden="1" x14ac:dyDescent="0.3">
      <c r="A364" t="str">
        <f>CONCATENATE(Tabla5[[#This Row],[TIENDA HMPV]],Tabla5[[#This Row],[LINEA]])</f>
        <v>402 - POINT ALBORADACOCINAS</v>
      </c>
      <c r="B364" t="s">
        <v>377</v>
      </c>
      <c r="C364" s="55" t="s">
        <v>381</v>
      </c>
      <c r="D364" s="55" t="s">
        <v>77</v>
      </c>
      <c r="E364" s="55" t="s">
        <v>383</v>
      </c>
      <c r="F364" s="55" t="s">
        <v>1724</v>
      </c>
      <c r="G364" t="s">
        <v>26</v>
      </c>
      <c r="H364" s="42">
        <f>IFERROR(Tabla5[[#This Row],[VENTAS MABE]]/Tabla5[[#This Row],[CUOTA]],0)</f>
        <v>0.5</v>
      </c>
      <c r="I364">
        <v>4</v>
      </c>
      <c r="J364">
        <v>2</v>
      </c>
      <c r="K364">
        <v>12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V364" s="42">
        <v>0.25</v>
      </c>
      <c r="W364" s="42">
        <f>IFERROR(Tabla5[[#This Row],[TOTAL VENTA 38 SEMANA]]/Tabla5[[#This Row],[VENTA ACUM 38]],0)</f>
        <v>0.25</v>
      </c>
      <c r="X364" s="42" t="e">
        <f>VLOOKUP(Tabla5[[#This Row],[CLAVE]],[1]!QMI_5_SEMANA_SEP_22[[CLAVE]:[SHARE CADENA S2]],21,0)</f>
        <v>#REF!</v>
      </c>
      <c r="Y364" s="55" t="s">
        <v>769</v>
      </c>
      <c r="Z364" s="46">
        <f>+Tabla5[[#This Row],[VENTA ACUM 38]]+Tabla5[[#This Row],[venta total 39 acum]]</f>
        <v>16</v>
      </c>
      <c r="AA364" s="46">
        <v>2</v>
      </c>
      <c r="AB364" s="46">
        <v>2</v>
      </c>
      <c r="AC364" s="46">
        <v>8</v>
      </c>
      <c r="AD364" s="46">
        <v>8</v>
      </c>
      <c r="AE364" s="46">
        <v>2</v>
      </c>
      <c r="AF364" s="46">
        <v>8</v>
      </c>
      <c r="AG364" s="46">
        <v>4</v>
      </c>
      <c r="AH364" s="42">
        <f>IFERROR(Tabla5[[#This Row],[VENTAS MABE]]/Tabla5[[#This Row],[VENTAS INDURAMA]],0)</f>
        <v>0.16666666666666666</v>
      </c>
      <c r="AI364" t="s">
        <v>1675</v>
      </c>
      <c r="AK364" s="42"/>
      <c r="AL364" t="s">
        <v>727</v>
      </c>
      <c r="AM364" s="55" t="s">
        <v>767</v>
      </c>
      <c r="AO364" s="55" t="s">
        <v>419</v>
      </c>
      <c r="AP364">
        <v>7</v>
      </c>
      <c r="AQ364" s="55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f>SUM(Tabla5[[#This Row],[VENTA MABE 1 SEMANA OCT]:[VENTAS OTROS 1 SEMANA OCT]])</f>
        <v>0</v>
      </c>
      <c r="AY364" s="46">
        <v>4.2146436331321855</v>
      </c>
      <c r="AZ364" s="55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f>SUM(Tabla5[[#This Row],[VENTA MABE 2 SEMANA OCT]:[VENTAS OTROS 2 SEMANA OCT]])</f>
        <v>1</v>
      </c>
      <c r="BH364" t="s">
        <v>731</v>
      </c>
      <c r="BI364" s="55" t="s">
        <v>381</v>
      </c>
      <c r="BJ364">
        <v>2.9999999999999987</v>
      </c>
      <c r="BK364" s="55">
        <v>1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f>SUM(Tabla5[[#This Row],[VENTA MABE 3 SEMANA OCT]:[VENTAS OTROS 3 SEMANA OCT]])</f>
        <v>2</v>
      </c>
      <c r="BS364" s="42">
        <v>0.5</v>
      </c>
      <c r="BT364" s="55">
        <v>0</v>
      </c>
      <c r="BU364">
        <v>2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f>SUM(Tabla5[[#This Row],[VENTA MABE 4 SEMANA OCT]:[VENTAS OTROS 4 SEMANA OCT]])</f>
        <v>2</v>
      </c>
      <c r="CH364" t="s">
        <v>1699</v>
      </c>
      <c r="CI36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364" t="s">
        <v>1702</v>
      </c>
      <c r="CK364">
        <v>0</v>
      </c>
      <c r="CL364">
        <v>0</v>
      </c>
      <c r="CM364" t="s">
        <v>1679</v>
      </c>
      <c r="CN364">
        <v>0</v>
      </c>
      <c r="CO364">
        <v>0</v>
      </c>
      <c r="CP364">
        <v>0</v>
      </c>
      <c r="CQ364">
        <v>0</v>
      </c>
      <c r="CR364">
        <f>SUM(Tabla5[[#This Row],[VENTA MABE 1 SEMANA NOV]:[VENTAS OTROS 1 SEMANA NOV]])</f>
        <v>0</v>
      </c>
      <c r="CS364">
        <f>IFERROR(VLOOKUP(Tabla5[[#This Row],[CLAVE]],[2]VENTAS!$F$2:$L$1501,2,0),0)</f>
        <v>1</v>
      </c>
      <c r="CT364">
        <f>IFERROR(VLOOKUP(Tabla5[[#This Row],[CLAVE]],[2]VENTAS!$F$2:$L$1501,3,0),0)</f>
        <v>0</v>
      </c>
      <c r="CU364">
        <f>IFERROR(VLOOKUP(Tabla5[[#This Row],[CLAVE]],[2]VENTAS!$F$2:$L$1501,4,0),0)</f>
        <v>0</v>
      </c>
      <c r="CV364">
        <f>IFERROR(VLOOKUP(Tabla5[[#This Row],[CLAVE]],[2]VENTAS!$F$2:$L$1501,5,0),0)</f>
        <v>0</v>
      </c>
      <c r="CW364">
        <f>IFERROR(VLOOKUP(Tabla5[[#This Row],[CLAVE]],[2]VENTAS!$F$2:$L$1501,6,0),0)</f>
        <v>0</v>
      </c>
      <c r="CX364">
        <f>IFERROR(VLOOKUP(Tabla5[[#This Row],[CLAVE]],[2]VENTAS!$F$2:$L$1501,7,0),0)</f>
        <v>0</v>
      </c>
      <c r="CY364">
        <f>IFERROR(VLOOKUP(Tabla5[[#This Row],[CLAVE]],[2]VENTAS!$F$2:$R$1501,13,0),0)</f>
        <v>0</v>
      </c>
      <c r="CZ364">
        <f>SUM(Tabla5[[#This Row],[VENTA MABE 2 SEMANA NOV]:[VENTAS OTROS 2 SEMANA NOV]])</f>
        <v>1</v>
      </c>
      <c r="DA364" s="46">
        <v>6.6944830869774927</v>
      </c>
    </row>
    <row r="365" spans="1:105" hidden="1" x14ac:dyDescent="0.3">
      <c r="A365" t="str">
        <f>CONCATENATE(Tabla5[[#This Row],[TIENDA HMPV]],Tabla5[[#This Row],[LINEA]])</f>
        <v>402 - POINT ALBORADAREFRIGERACIÓN</v>
      </c>
      <c r="B365" t="s">
        <v>377</v>
      </c>
      <c r="C365" s="55" t="s">
        <v>381</v>
      </c>
      <c r="D365" s="55" t="s">
        <v>77</v>
      </c>
      <c r="E365" s="55" t="s">
        <v>383</v>
      </c>
      <c r="F365" s="55" t="s">
        <v>1724</v>
      </c>
      <c r="G365" t="s">
        <v>29</v>
      </c>
      <c r="H365" s="42">
        <f>IFERROR(Tabla5[[#This Row],[VENTAS MABE]]/Tabla5[[#This Row],[CUOTA]],0)</f>
        <v>2</v>
      </c>
      <c r="I365">
        <v>1</v>
      </c>
      <c r="J365">
        <v>2</v>
      </c>
      <c r="K365">
        <v>10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V365" s="42">
        <v>0.2857142857142857</v>
      </c>
      <c r="W365" s="42">
        <f>IFERROR(Tabla5[[#This Row],[TOTAL VENTA 38 SEMANA]]/Tabla5[[#This Row],[VENTA ACUM 38]],0)</f>
        <v>0.2857142857142857</v>
      </c>
      <c r="X365" s="42" t="e">
        <f>VLOOKUP(Tabla5[[#This Row],[CLAVE]],[1]!QMI_5_SEMANA_SEP_22[[CLAVE]:[SHARE CADENA S2]],21,0)</f>
        <v>#REF!</v>
      </c>
      <c r="Y365" s="55" t="s">
        <v>769</v>
      </c>
      <c r="Z365" s="46">
        <f>+Tabla5[[#This Row],[VENTA ACUM 38]]+Tabla5[[#This Row],[venta total 39 acum]]</f>
        <v>14</v>
      </c>
      <c r="AA365" s="46">
        <v>1</v>
      </c>
      <c r="AB365" s="46">
        <v>2</v>
      </c>
      <c r="AC365" s="46">
        <v>7</v>
      </c>
      <c r="AD365" s="46">
        <v>7</v>
      </c>
      <c r="AE365" s="46">
        <v>2</v>
      </c>
      <c r="AF365" s="46">
        <v>7</v>
      </c>
      <c r="AG365" s="46">
        <v>3</v>
      </c>
      <c r="AH365" s="42">
        <f>IFERROR(Tabla5[[#This Row],[VENTAS MABE]]/Tabla5[[#This Row],[VENTAS INDURAMA]],0)</f>
        <v>0.2</v>
      </c>
      <c r="AI365" t="s">
        <v>1675</v>
      </c>
      <c r="AK365" s="42"/>
      <c r="AL365" t="s">
        <v>727</v>
      </c>
      <c r="AM365" s="55" t="s">
        <v>767</v>
      </c>
      <c r="AO365" s="55" t="s">
        <v>419</v>
      </c>
      <c r="AP365">
        <v>6</v>
      </c>
      <c r="AQ365" s="55">
        <v>2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f>SUM(Tabla5[[#This Row],[VENTA MABE 1 SEMANA OCT]:[VENTAS OTROS 1 SEMANA OCT]])</f>
        <v>2</v>
      </c>
      <c r="AY365" s="46">
        <v>1</v>
      </c>
      <c r="AZ365" s="5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f>SUM(Tabla5[[#This Row],[VENTA MABE 2 SEMANA OCT]:[VENTAS OTROS 2 SEMANA OCT]])</f>
        <v>1</v>
      </c>
      <c r="BH365" t="s">
        <v>731</v>
      </c>
      <c r="BI365" s="55" t="s">
        <v>381</v>
      </c>
      <c r="BJ365">
        <v>2.9999999999999987</v>
      </c>
      <c r="BK365" s="5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f>SUM(Tabla5[[#This Row],[VENTA MABE 3 SEMANA OCT]:[VENTAS OTROS 3 SEMANA OCT]])</f>
        <v>0</v>
      </c>
      <c r="BS365" s="42">
        <v>0.4</v>
      </c>
      <c r="BT365" s="5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f>SUM(Tabla5[[#This Row],[VENTA MABE 4 SEMANA OCT]:[VENTAS OTROS 4 SEMANA OCT]])</f>
        <v>1</v>
      </c>
      <c r="CB365" t="s">
        <v>1679</v>
      </c>
      <c r="CC365" t="s">
        <v>1679</v>
      </c>
      <c r="CD365" t="s">
        <v>1679</v>
      </c>
      <c r="CE365" t="s">
        <v>1679</v>
      </c>
      <c r="CF365" t="s">
        <v>1679</v>
      </c>
      <c r="CG365" t="s">
        <v>1679</v>
      </c>
      <c r="CH365" t="s">
        <v>1679</v>
      </c>
      <c r="CI3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365" t="s">
        <v>1703</v>
      </c>
      <c r="CK365">
        <v>1</v>
      </c>
      <c r="CL365">
        <v>2</v>
      </c>
      <c r="CM365" t="s">
        <v>1679</v>
      </c>
      <c r="CN365">
        <v>0</v>
      </c>
      <c r="CO365">
        <v>0</v>
      </c>
      <c r="CP365">
        <v>0</v>
      </c>
      <c r="CQ365">
        <v>0</v>
      </c>
      <c r="CR365">
        <f>SUM(Tabla5[[#This Row],[VENTA MABE 1 SEMANA NOV]:[VENTAS OTROS 1 SEMANA NOV]])</f>
        <v>3</v>
      </c>
      <c r="CS365">
        <f>IFERROR(VLOOKUP(Tabla5[[#This Row],[CLAVE]],[2]VENTAS!$F$2:$L$1501,2,0),0)</f>
        <v>1</v>
      </c>
      <c r="CT365">
        <f>IFERROR(VLOOKUP(Tabla5[[#This Row],[CLAVE]],[2]VENTAS!$F$2:$L$1501,3,0),0)</f>
        <v>1</v>
      </c>
      <c r="CU365">
        <f>IFERROR(VLOOKUP(Tabla5[[#This Row],[CLAVE]],[2]VENTAS!$F$2:$L$1501,4,0),0)</f>
        <v>0</v>
      </c>
      <c r="CV365">
        <f>IFERROR(VLOOKUP(Tabla5[[#This Row],[CLAVE]],[2]VENTAS!$F$2:$L$1501,5,0),0)</f>
        <v>0</v>
      </c>
      <c r="CW365">
        <f>IFERROR(VLOOKUP(Tabla5[[#This Row],[CLAVE]],[2]VENTAS!$F$2:$L$1501,6,0),0)</f>
        <v>0</v>
      </c>
      <c r="CX365">
        <f>IFERROR(VLOOKUP(Tabla5[[#This Row],[CLAVE]],[2]VENTAS!$F$2:$L$1501,7,0),0)</f>
        <v>0</v>
      </c>
      <c r="CY365">
        <f>IFERROR(VLOOKUP(Tabla5[[#This Row],[CLAVE]],[2]VENTAS!$F$2:$R$1501,13,0),0)</f>
        <v>0</v>
      </c>
      <c r="CZ365">
        <f>SUM(Tabla5[[#This Row],[VENTA MABE 2 SEMANA NOV]:[VENTAS OTROS 2 SEMANA NOV]])</f>
        <v>2</v>
      </c>
      <c r="DA365" s="46">
        <v>2</v>
      </c>
    </row>
    <row r="366" spans="1:105" hidden="1" x14ac:dyDescent="0.3">
      <c r="A366" t="str">
        <f>CONCATENATE(Tabla5[[#This Row],[TIENDA HMPV]],Tabla5[[#This Row],[LINEA]])</f>
        <v>441 - TIENDA MACHALA 713AIRES</v>
      </c>
      <c r="B366" t="s">
        <v>181</v>
      </c>
      <c r="C366" s="55" t="s">
        <v>182</v>
      </c>
      <c r="D366" s="55" t="s">
        <v>39</v>
      </c>
      <c r="E366" s="55" t="s">
        <v>183</v>
      </c>
      <c r="F366" s="55" t="s">
        <v>1724</v>
      </c>
      <c r="G366" t="s">
        <v>25</v>
      </c>
      <c r="H366" s="42">
        <f>IFERROR(Tabla5[[#This Row],[VENTAS MABE]]/Tabla5[[#This Row],[CUOTA]],0)</f>
        <v>0</v>
      </c>
      <c r="I366">
        <v>2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V366" s="42">
        <v>0</v>
      </c>
      <c r="W366" s="42">
        <f>IFERROR(Tabla5[[#This Row],[TOTAL VENTA 38 SEMANA]]/Tabla5[[#This Row],[VENTA ACUM 38]],0)</f>
        <v>0</v>
      </c>
      <c r="X366" s="42" t="e">
        <f>VLOOKUP(Tabla5[[#This Row],[CLAVE]],[1]!QMI_5_SEMANA_SEP_22[[CLAVE]:[SHARE CADENA S2]],21,0)</f>
        <v>#REF!</v>
      </c>
      <c r="Y366" s="55" t="s">
        <v>724</v>
      </c>
      <c r="Z366" s="46">
        <f>+Tabla5[[#This Row],[VENTA ACUM 38]]+Tabla5[[#This Row],[venta total 39 acum]]</f>
        <v>1</v>
      </c>
      <c r="AA366" s="46">
        <v>0</v>
      </c>
      <c r="AB366" s="46">
        <v>0</v>
      </c>
      <c r="AC366" s="46">
        <v>0</v>
      </c>
      <c r="AD366" s="46">
        <v>1</v>
      </c>
      <c r="AE366" s="46">
        <v>0</v>
      </c>
      <c r="AF366" s="46">
        <v>1</v>
      </c>
      <c r="AG366" s="46">
        <v>0</v>
      </c>
      <c r="AH366" s="42">
        <f>IFERROR(Tabla5[[#This Row],[VENTAS MABE]]/Tabla5[[#This Row],[VENTAS INDURAMA]],0)</f>
        <v>0</v>
      </c>
      <c r="AI366" t="s">
        <v>1675</v>
      </c>
      <c r="AK366" s="42"/>
      <c r="AL366" t="s">
        <v>727</v>
      </c>
      <c r="AM366" s="55" t="s">
        <v>1174</v>
      </c>
      <c r="AO366" s="55" t="s">
        <v>435</v>
      </c>
      <c r="AP366">
        <v>0</v>
      </c>
      <c r="AQ366" s="55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f>SUM(Tabla5[[#This Row],[VENTA MABE 1 SEMANA OCT]:[VENTAS OTROS 1 SEMANA OCT]])</f>
        <v>0</v>
      </c>
      <c r="AY366" s="46">
        <v>2.3732251521298182</v>
      </c>
      <c r="AZ366" s="55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f>SUM(Tabla5[[#This Row],[VENTA MABE 2 SEMANA OCT]:[VENTAS OTROS 2 SEMANA OCT]])</f>
        <v>0</v>
      </c>
      <c r="BH366" t="s">
        <v>1173</v>
      </c>
      <c r="BI366" s="55" t="s">
        <v>182</v>
      </c>
      <c r="BJ366">
        <v>8.9999999999999964</v>
      </c>
      <c r="BK366" s="55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f>SUM(Tabla5[[#This Row],[VENTA MABE 3 SEMANA OCT]:[VENTAS OTROS 3 SEMANA OCT]])</f>
        <v>0</v>
      </c>
      <c r="BS366" s="42">
        <v>0.15</v>
      </c>
      <c r="BT366" s="55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f>SUM(Tabla5[[#This Row],[VENTA MABE 4 SEMANA OCT]:[VENTAS OTROS 4 SEMANA OCT]])</f>
        <v>0</v>
      </c>
      <c r="CI3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66" s="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SUM(Tabla5[[#This Row],[VENTA MABE 1 SEMANA NOV]:[VENTAS OTROS 1 SEMANA NOV]])</f>
        <v>0</v>
      </c>
      <c r="CS366">
        <f>IFERROR(VLOOKUP(Tabla5[[#This Row],[CLAVE]],[2]VENTAS!$F$2:$L$1501,2,0),0)</f>
        <v>0</v>
      </c>
      <c r="CT366">
        <f>IFERROR(VLOOKUP(Tabla5[[#This Row],[CLAVE]],[2]VENTAS!$F$2:$L$1501,3,0),0)</f>
        <v>0</v>
      </c>
      <c r="CU366">
        <f>IFERROR(VLOOKUP(Tabla5[[#This Row],[CLAVE]],[2]VENTAS!$F$2:$L$1501,4,0),0)</f>
        <v>0</v>
      </c>
      <c r="CV366">
        <f>IFERROR(VLOOKUP(Tabla5[[#This Row],[CLAVE]],[2]VENTAS!$F$2:$L$1501,5,0),0)</f>
        <v>0</v>
      </c>
      <c r="CW366">
        <f>IFERROR(VLOOKUP(Tabla5[[#This Row],[CLAVE]],[2]VENTAS!$F$2:$L$1501,6,0),0)</f>
        <v>0</v>
      </c>
      <c r="CX366">
        <f>IFERROR(VLOOKUP(Tabla5[[#This Row],[CLAVE]],[2]VENTAS!$F$2:$L$1501,7,0),0)</f>
        <v>0</v>
      </c>
      <c r="CY366">
        <f>IFERROR(VLOOKUP(Tabla5[[#This Row],[CLAVE]],[2]VENTAS!$F$2:$R$1501,13,0),0)</f>
        <v>0</v>
      </c>
      <c r="CZ366">
        <f>SUM(Tabla5[[#This Row],[VENTA MABE 2 SEMANA NOV]:[VENTAS OTROS 2 SEMANA NOV]])</f>
        <v>0</v>
      </c>
      <c r="DA366" s="46">
        <v>2.6369168356997976</v>
      </c>
    </row>
    <row r="367" spans="1:105" hidden="1" x14ac:dyDescent="0.3">
      <c r="A367" t="str">
        <f>CONCATENATE(Tabla5[[#This Row],[TIENDA HMPV]],Tabla5[[#This Row],[LINEA]])</f>
        <v>441 - TIENDA MACHALA 713COCINAS</v>
      </c>
      <c r="B367" t="s">
        <v>181</v>
      </c>
      <c r="C367" s="55" t="s">
        <v>182</v>
      </c>
      <c r="D367" s="55" t="s">
        <v>39</v>
      </c>
      <c r="E367" s="55" t="s">
        <v>183</v>
      </c>
      <c r="F367" s="55" t="s">
        <v>1724</v>
      </c>
      <c r="G367" t="s">
        <v>26</v>
      </c>
      <c r="H367" s="42">
        <f>IFERROR(Tabla5[[#This Row],[VENTAS MABE]]/Tabla5[[#This Row],[CUOTA]],0)</f>
        <v>0.7142857142857143</v>
      </c>
      <c r="I367">
        <v>7</v>
      </c>
      <c r="J367">
        <v>5</v>
      </c>
      <c r="K367">
        <v>4</v>
      </c>
      <c r="L367">
        <v>0</v>
      </c>
      <c r="M367">
        <v>0</v>
      </c>
      <c r="N367">
        <v>0</v>
      </c>
      <c r="O367">
        <v>0</v>
      </c>
      <c r="P367">
        <v>3</v>
      </c>
      <c r="Q367">
        <v>0</v>
      </c>
      <c r="R367">
        <v>0</v>
      </c>
      <c r="S367">
        <v>0</v>
      </c>
      <c r="T367">
        <v>0</v>
      </c>
      <c r="V367" s="42">
        <v>0.5</v>
      </c>
      <c r="W367" s="42">
        <f>IFERROR(Tabla5[[#This Row],[TOTAL VENTA 38 SEMANA]]/Tabla5[[#This Row],[VENTA ACUM 38]],0)</f>
        <v>0.5</v>
      </c>
      <c r="X367" s="42" t="e">
        <f>VLOOKUP(Tabla5[[#This Row],[CLAVE]],[1]!QMI_5_SEMANA_SEP_22[[CLAVE]:[SHARE CADENA S2]],21,0)</f>
        <v>#REF!</v>
      </c>
      <c r="Y367" s="55" t="s">
        <v>724</v>
      </c>
      <c r="Z367" s="46">
        <f>+Tabla5[[#This Row],[VENTA ACUM 38]]+Tabla5[[#This Row],[venta total 39 acum]]</f>
        <v>19</v>
      </c>
      <c r="AA367" s="46">
        <v>4</v>
      </c>
      <c r="AB367" s="46">
        <v>5</v>
      </c>
      <c r="AC367" s="46">
        <v>10</v>
      </c>
      <c r="AD367" s="46">
        <v>9</v>
      </c>
      <c r="AE367" s="46">
        <v>5</v>
      </c>
      <c r="AF367" s="46">
        <v>9</v>
      </c>
      <c r="AG367" s="46">
        <v>9</v>
      </c>
      <c r="AH367" s="42">
        <f>IFERROR(Tabla5[[#This Row],[VENTAS MABE]]/Tabla5[[#This Row],[VENTAS INDURAMA]],0)</f>
        <v>1.25</v>
      </c>
      <c r="AI367" t="s">
        <v>1675</v>
      </c>
      <c r="AK367" s="42"/>
      <c r="AL367" t="s">
        <v>727</v>
      </c>
      <c r="AM367" s="55" t="s">
        <v>1174</v>
      </c>
      <c r="AO367" s="55" t="s">
        <v>435</v>
      </c>
      <c r="AP367">
        <v>8</v>
      </c>
      <c r="AQ367" s="55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f>SUM(Tabla5[[#This Row],[VENTA MABE 1 SEMANA OCT]:[VENTAS OTROS 1 SEMANA OCT]])</f>
        <v>0</v>
      </c>
      <c r="AY367" s="46">
        <v>7.246901737436561</v>
      </c>
      <c r="AZ367" s="55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f>SUM(Tabla5[[#This Row],[VENTA MABE 2 SEMANA OCT]:[VENTAS OTROS 2 SEMANA OCT]])</f>
        <v>0</v>
      </c>
      <c r="BH367" t="s">
        <v>1173</v>
      </c>
      <c r="BI367" s="55" t="s">
        <v>182</v>
      </c>
      <c r="BJ367">
        <v>8.9999999999999964</v>
      </c>
      <c r="BK367" s="55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f>SUM(Tabla5[[#This Row],[VENTA MABE 3 SEMANA OCT]:[VENTAS OTROS 3 SEMANA OCT]])</f>
        <v>1</v>
      </c>
      <c r="BS367" s="42">
        <v>0.4</v>
      </c>
      <c r="BT367" s="55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f>SUM(Tabla5[[#This Row],[VENTA MABE 4 SEMANA OCT]:[VENTAS OTROS 4 SEMANA OCT]])</f>
        <v>1</v>
      </c>
      <c r="CI3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367" t="s">
        <v>1703</v>
      </c>
      <c r="CK367">
        <v>2</v>
      </c>
      <c r="CL367">
        <v>2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SUM(Tabla5[[#This Row],[VENTA MABE 1 SEMANA NOV]:[VENTAS OTROS 1 SEMANA NOV]])</f>
        <v>4</v>
      </c>
      <c r="CS367">
        <f>IFERROR(VLOOKUP(Tabla5[[#This Row],[CLAVE]],[2]VENTAS!$F$2:$L$1501,2,0),0)</f>
        <v>4</v>
      </c>
      <c r="CT367">
        <f>IFERROR(VLOOKUP(Tabla5[[#This Row],[CLAVE]],[2]VENTAS!$F$2:$L$1501,3,0),0)</f>
        <v>0</v>
      </c>
      <c r="CU367">
        <f>IFERROR(VLOOKUP(Tabla5[[#This Row],[CLAVE]],[2]VENTAS!$F$2:$L$1501,4,0),0)</f>
        <v>0</v>
      </c>
      <c r="CV367">
        <f>IFERROR(VLOOKUP(Tabla5[[#This Row],[CLAVE]],[2]VENTAS!$F$2:$L$1501,5,0),0)</f>
        <v>0</v>
      </c>
      <c r="CW367">
        <f>IFERROR(VLOOKUP(Tabla5[[#This Row],[CLAVE]],[2]VENTAS!$F$2:$L$1501,6,0),0)</f>
        <v>0</v>
      </c>
      <c r="CX367">
        <f>IFERROR(VLOOKUP(Tabla5[[#This Row],[CLAVE]],[2]VENTAS!$F$2:$L$1501,7,0),0)</f>
        <v>0</v>
      </c>
      <c r="CY367">
        <f>IFERROR(VLOOKUP(Tabla5[[#This Row],[CLAVE]],[2]VENTAS!$F$2:$R$1501,13,0),0)</f>
        <v>0</v>
      </c>
      <c r="CZ367">
        <f>SUM(Tabla5[[#This Row],[VENTA MABE 2 SEMANA NOV]:[VENTAS OTROS 2 SEMANA NOV]])</f>
        <v>4</v>
      </c>
      <c r="DA367" s="46">
        <v>19.335703335868665</v>
      </c>
    </row>
    <row r="368" spans="1:105" hidden="1" x14ac:dyDescent="0.3">
      <c r="A368" t="str">
        <f>CONCATENATE(Tabla5[[#This Row],[TIENDA HMPV]],Tabla5[[#This Row],[LINEA]])</f>
        <v>441 - TIENDA MACHALA 713EMPOTRE</v>
      </c>
      <c r="B368" t="s">
        <v>181</v>
      </c>
      <c r="C368" s="55" t="s">
        <v>182</v>
      </c>
      <c r="D368" s="55" t="s">
        <v>39</v>
      </c>
      <c r="E368" s="55" t="s">
        <v>183</v>
      </c>
      <c r="F368" s="55" t="s">
        <v>1724</v>
      </c>
      <c r="G368" t="s">
        <v>32</v>
      </c>
      <c r="H368" s="42">
        <f>IFERROR(Tabla5[[#This Row],[VENTAS MABE]]/Tabla5[[#This Row],[CUOTA]],0)</f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V368" s="42">
        <v>0</v>
      </c>
      <c r="W368" s="42">
        <f>IFERROR(Tabla5[[#This Row],[TOTAL VENTA 38 SEMANA]]/Tabla5[[#This Row],[VENTA ACUM 38]],0)</f>
        <v>0</v>
      </c>
      <c r="X368" s="42" t="e">
        <f>VLOOKUP(Tabla5[[#This Row],[CLAVE]],[1]!QMI_5_SEMANA_SEP_22[[CLAVE]:[SHARE CADENA S2]],21,0)</f>
        <v>#REF!</v>
      </c>
      <c r="Y368" s="55" t="s">
        <v>724</v>
      </c>
      <c r="Z368" s="46">
        <f>+Tabla5[[#This Row],[VENTA ACUM 38]]+Tabla5[[#This Row],[venta total 39 acum]]</f>
        <v>0</v>
      </c>
      <c r="AA368" s="46">
        <v>0</v>
      </c>
      <c r="AB368" s="46">
        <v>0</v>
      </c>
      <c r="AC368" s="46">
        <v>0</v>
      </c>
      <c r="AD368" s="46">
        <v>0</v>
      </c>
      <c r="AE368" s="46">
        <v>0</v>
      </c>
      <c r="AF368" s="46">
        <v>0</v>
      </c>
      <c r="AG368" s="46">
        <v>0</v>
      </c>
      <c r="AH368" s="42">
        <f>IFERROR(Tabla5[[#This Row],[VENTAS MABE]]/Tabla5[[#This Row],[VENTAS INDURAMA]],0)</f>
        <v>0</v>
      </c>
      <c r="AI368" t="s">
        <v>1675</v>
      </c>
      <c r="AK368" s="42"/>
      <c r="AL368" t="s">
        <v>727</v>
      </c>
      <c r="AM368" s="55" t="s">
        <v>1174</v>
      </c>
      <c r="AO368" s="55" t="s">
        <v>435</v>
      </c>
      <c r="AP368">
        <v>0</v>
      </c>
      <c r="AQ368" s="55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f>SUM(Tabla5[[#This Row],[VENTA MABE 1 SEMANA OCT]:[VENTAS OTROS 1 SEMANA OCT]])</f>
        <v>0</v>
      </c>
      <c r="AY368" s="46">
        <v>0</v>
      </c>
      <c r="AZ368" s="55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f>SUM(Tabla5[[#This Row],[VENTA MABE 2 SEMANA OCT]:[VENTAS OTROS 2 SEMANA OCT]])</f>
        <v>0</v>
      </c>
      <c r="BH368" t="s">
        <v>1173</v>
      </c>
      <c r="BI368" s="55" t="s">
        <v>182</v>
      </c>
      <c r="BJ368">
        <v>8.9999999999999964</v>
      </c>
      <c r="BK368" s="55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f>SUM(Tabla5[[#This Row],[VENTA MABE 3 SEMANA OCT]:[VENTAS OTROS 3 SEMANA OCT]])</f>
        <v>1</v>
      </c>
      <c r="BS368" s="42">
        <v>0</v>
      </c>
      <c r="BT368" s="55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f>SUM(Tabla5[[#This Row],[VENTA MABE 4 SEMANA OCT]:[VENTAS OTROS 4 SEMANA OCT]])</f>
        <v>0</v>
      </c>
      <c r="CI3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368" t="s">
        <v>1703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SUM(Tabla5[[#This Row],[VENTA MABE 1 SEMANA NOV]:[VENTAS OTROS 1 SEMANA NOV]])</f>
        <v>2</v>
      </c>
      <c r="CS368">
        <f>IFERROR(VLOOKUP(Tabla5[[#This Row],[CLAVE]],[2]VENTAS!$F$2:$L$1501,2,0),0)</f>
        <v>0</v>
      </c>
      <c r="CT368">
        <f>IFERROR(VLOOKUP(Tabla5[[#This Row],[CLAVE]],[2]VENTAS!$F$2:$L$1501,3,0),0)</f>
        <v>0</v>
      </c>
      <c r="CU368">
        <f>IFERROR(VLOOKUP(Tabla5[[#This Row],[CLAVE]],[2]VENTAS!$F$2:$L$1501,4,0),0)</f>
        <v>0</v>
      </c>
      <c r="CV368">
        <f>IFERROR(VLOOKUP(Tabla5[[#This Row],[CLAVE]],[2]VENTAS!$F$2:$L$1501,5,0),0)</f>
        <v>0</v>
      </c>
      <c r="CW368">
        <f>IFERROR(VLOOKUP(Tabla5[[#This Row],[CLAVE]],[2]VENTAS!$F$2:$L$1501,6,0),0)</f>
        <v>0</v>
      </c>
      <c r="CX368">
        <f>IFERROR(VLOOKUP(Tabla5[[#This Row],[CLAVE]],[2]VENTAS!$F$2:$L$1501,7,0),0)</f>
        <v>0</v>
      </c>
      <c r="CY368">
        <f>IFERROR(VLOOKUP(Tabla5[[#This Row],[CLAVE]],[2]VENTAS!$F$2:$R$1501,13,0),0)</f>
        <v>0</v>
      </c>
      <c r="CZ368">
        <f>SUM(Tabla5[[#This Row],[VENTA MABE 2 SEMANA NOV]:[VENTAS OTROS 2 SEMANA NOV]])</f>
        <v>0</v>
      </c>
      <c r="DA368" s="46">
        <v>0</v>
      </c>
    </row>
    <row r="369" spans="1:105" hidden="1" x14ac:dyDescent="0.3">
      <c r="A369" t="str">
        <f>CONCATENATE(Tabla5[[#This Row],[TIENDA HMPV]],Tabla5[[#This Row],[LINEA]])</f>
        <v>441 - TIENDA MACHALA 713GLOBALES</v>
      </c>
      <c r="B369" t="s">
        <v>181</v>
      </c>
      <c r="C369" s="55" t="s">
        <v>182</v>
      </c>
      <c r="D369" s="55" t="s">
        <v>39</v>
      </c>
      <c r="E369" s="55" t="s">
        <v>183</v>
      </c>
      <c r="F369" s="55" t="s">
        <v>1724</v>
      </c>
      <c r="G369" t="s">
        <v>27</v>
      </c>
      <c r="H369" s="42">
        <f>IFERROR(Tabla5[[#This Row],[VENTAS MABE]]/Tabla5[[#This Row],[CUOTA]],0)</f>
        <v>0.5</v>
      </c>
      <c r="I369">
        <v>8</v>
      </c>
      <c r="J369">
        <v>4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V369" s="42">
        <v>0.8</v>
      </c>
      <c r="W369" s="42">
        <f>IFERROR(Tabla5[[#This Row],[TOTAL VENTA 38 SEMANA]]/Tabla5[[#This Row],[VENTA ACUM 38]],0)</f>
        <v>0.8</v>
      </c>
      <c r="X369" s="42" t="e">
        <f>VLOOKUP(Tabla5[[#This Row],[CLAVE]],[1]!QMI_5_SEMANA_SEP_22[[CLAVE]:[SHARE CADENA S2]],21,0)</f>
        <v>#REF!</v>
      </c>
      <c r="Y369" s="55" t="s">
        <v>724</v>
      </c>
      <c r="Z369" s="46">
        <f>+Tabla5[[#This Row],[VENTA ACUM 38]]+Tabla5[[#This Row],[venta total 39 acum]]</f>
        <v>9</v>
      </c>
      <c r="AA369" s="46">
        <v>4</v>
      </c>
      <c r="AB369" s="46">
        <v>4</v>
      </c>
      <c r="AC369" s="46">
        <v>5</v>
      </c>
      <c r="AD369" s="46">
        <v>4</v>
      </c>
      <c r="AE369" s="46">
        <v>4</v>
      </c>
      <c r="AF369" s="46">
        <v>4</v>
      </c>
      <c r="AG369" s="46">
        <v>8</v>
      </c>
      <c r="AH369" s="42">
        <f>IFERROR(Tabla5[[#This Row],[VENTAS MABE]]/Tabla5[[#This Row],[VENTAS INDURAMA]],0)</f>
        <v>4</v>
      </c>
      <c r="AI369" t="s">
        <v>1675</v>
      </c>
      <c r="AK369" s="42"/>
      <c r="AL369" t="s">
        <v>727</v>
      </c>
      <c r="AM369" s="55" t="s">
        <v>1174</v>
      </c>
      <c r="AO369" s="55" t="s">
        <v>435</v>
      </c>
      <c r="AP369">
        <v>4</v>
      </c>
      <c r="AQ369" s="55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f>SUM(Tabla5[[#This Row],[VENTA MABE 1 SEMANA OCT]:[VENTAS OTROS 1 SEMANA OCT]])</f>
        <v>0</v>
      </c>
      <c r="AY369" s="46">
        <v>6.9491116958299193</v>
      </c>
      <c r="AZ369" s="55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f>SUM(Tabla5[[#This Row],[VENTA MABE 2 SEMANA OCT]:[VENTAS OTROS 2 SEMANA OCT]])</f>
        <v>0</v>
      </c>
      <c r="BH369" t="s">
        <v>1173</v>
      </c>
      <c r="BI369" s="55" t="s">
        <v>182</v>
      </c>
      <c r="BJ369">
        <v>8.9999999999999964</v>
      </c>
      <c r="BK369" s="55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f>SUM(Tabla5[[#This Row],[VENTA MABE 3 SEMANA OCT]:[VENTAS OTROS 3 SEMANA OCT]])</f>
        <v>0</v>
      </c>
      <c r="BS369" s="42">
        <v>0</v>
      </c>
      <c r="BT369" s="55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f>SUM(Tabla5[[#This Row],[VENTA MABE 4 SEMANA OCT]:[VENTAS OTROS 4 SEMANA OCT]])</f>
        <v>0</v>
      </c>
      <c r="CI3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69" s="66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SUM(Tabla5[[#This Row],[VENTA MABE 1 SEMANA NOV]:[VENTAS OTROS 1 SEMANA NOV]])</f>
        <v>0</v>
      </c>
      <c r="CS369">
        <f>IFERROR(VLOOKUP(Tabla5[[#This Row],[CLAVE]],[2]VENTAS!$F$2:$L$1501,2,0),0)</f>
        <v>2</v>
      </c>
      <c r="CT369">
        <f>IFERROR(VLOOKUP(Tabla5[[#This Row],[CLAVE]],[2]VENTAS!$F$2:$L$1501,3,0),0)</f>
        <v>0</v>
      </c>
      <c r="CU369">
        <f>IFERROR(VLOOKUP(Tabla5[[#This Row],[CLAVE]],[2]VENTAS!$F$2:$L$1501,4,0),0)</f>
        <v>0</v>
      </c>
      <c r="CV369">
        <f>IFERROR(VLOOKUP(Tabla5[[#This Row],[CLAVE]],[2]VENTAS!$F$2:$L$1501,5,0),0)</f>
        <v>0</v>
      </c>
      <c r="CW369">
        <f>IFERROR(VLOOKUP(Tabla5[[#This Row],[CLAVE]],[2]VENTAS!$F$2:$L$1501,6,0),0)</f>
        <v>0</v>
      </c>
      <c r="CX369">
        <f>IFERROR(VLOOKUP(Tabla5[[#This Row],[CLAVE]],[2]VENTAS!$F$2:$L$1501,7,0),0)</f>
        <v>0</v>
      </c>
      <c r="CY369">
        <f>IFERROR(VLOOKUP(Tabla5[[#This Row],[CLAVE]],[2]VENTAS!$F$2:$R$1501,13,0),0)</f>
        <v>0</v>
      </c>
      <c r="CZ369">
        <f>SUM(Tabla5[[#This Row],[VENTA MABE 2 SEMANA NOV]:[VENTAS OTROS 2 SEMANA NOV]])</f>
        <v>2</v>
      </c>
      <c r="DA369" s="46">
        <v>11.652261513460251</v>
      </c>
    </row>
    <row r="370" spans="1:105" hidden="1" x14ac:dyDescent="0.3">
      <c r="A370" t="str">
        <f>CONCATENATE(Tabla5[[#This Row],[TIENDA HMPV]],Tabla5[[#This Row],[LINEA]])</f>
        <v>441 - TIENDA MACHALA 713LAVADO</v>
      </c>
      <c r="B370" t="s">
        <v>181</v>
      </c>
      <c r="C370" s="55" t="s">
        <v>182</v>
      </c>
      <c r="D370" s="55" t="s">
        <v>39</v>
      </c>
      <c r="E370" s="55" t="s">
        <v>183</v>
      </c>
      <c r="F370" s="55" t="s">
        <v>1724</v>
      </c>
      <c r="G370" t="s">
        <v>28</v>
      </c>
      <c r="H370" s="42">
        <f>IFERROR(Tabla5[[#This Row],[VENTAS MABE]]/Tabla5[[#This Row],[CUOTA]],0)</f>
        <v>0.5</v>
      </c>
      <c r="I370">
        <v>4</v>
      </c>
      <c r="J370">
        <v>2</v>
      </c>
      <c r="K370">
        <v>0</v>
      </c>
      <c r="L370">
        <v>0</v>
      </c>
      <c r="M370">
        <v>5</v>
      </c>
      <c r="N370">
        <v>6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V370" s="42">
        <v>0.22222222222222221</v>
      </c>
      <c r="W370" s="42">
        <f>IFERROR(Tabla5[[#This Row],[TOTAL VENTA 38 SEMANA]]/Tabla5[[#This Row],[VENTA ACUM 38]],0)</f>
        <v>0.22222222222222221</v>
      </c>
      <c r="X370" s="42" t="e">
        <f>VLOOKUP(Tabla5[[#This Row],[CLAVE]],[1]!QMI_5_SEMANA_SEP_22[[CLAVE]:[SHARE CADENA S2]],21,0)</f>
        <v>#REF!</v>
      </c>
      <c r="Y370" s="55" t="s">
        <v>724</v>
      </c>
      <c r="Z370" s="46">
        <f>+Tabla5[[#This Row],[VENTA ACUM 38]]+Tabla5[[#This Row],[venta total 39 acum]]</f>
        <v>17</v>
      </c>
      <c r="AA370" s="46">
        <v>2</v>
      </c>
      <c r="AB370" s="46">
        <v>2</v>
      </c>
      <c r="AC370" s="46">
        <v>9</v>
      </c>
      <c r="AD370" s="46">
        <v>8</v>
      </c>
      <c r="AE370" s="46">
        <v>2</v>
      </c>
      <c r="AF370" s="46">
        <v>8</v>
      </c>
      <c r="AG370" s="46">
        <v>4</v>
      </c>
      <c r="AH370" s="42">
        <f>IFERROR(Tabla5[[#This Row],[VENTAS MABE]]/Tabla5[[#This Row],[VENTAS INDURAMA]],0)</f>
        <v>0</v>
      </c>
      <c r="AI370" t="s">
        <v>1675</v>
      </c>
      <c r="AK370" s="42"/>
      <c r="AL370" t="s">
        <v>727</v>
      </c>
      <c r="AM370" s="55" t="s">
        <v>1174</v>
      </c>
      <c r="AO370" s="55" t="s">
        <v>435</v>
      </c>
      <c r="AP370">
        <v>8</v>
      </c>
      <c r="AQ370" s="55">
        <v>1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f>SUM(Tabla5[[#This Row],[VENTA MABE 1 SEMANA OCT]:[VENTAS OTROS 1 SEMANA OCT]])</f>
        <v>2</v>
      </c>
      <c r="AY370" s="46">
        <v>2.7179917225194661</v>
      </c>
      <c r="AZ370" s="55">
        <v>0</v>
      </c>
      <c r="BA370">
        <v>0</v>
      </c>
      <c r="BB370">
        <v>0</v>
      </c>
      <c r="BC370">
        <v>1</v>
      </c>
      <c r="BD370">
        <v>1</v>
      </c>
      <c r="BE370">
        <v>2</v>
      </c>
      <c r="BF370">
        <v>0</v>
      </c>
      <c r="BG370">
        <f>SUM(Tabla5[[#This Row],[VENTA MABE 2 SEMANA OCT]:[VENTAS OTROS 2 SEMANA OCT]])</f>
        <v>4</v>
      </c>
      <c r="BH370" t="s">
        <v>1173</v>
      </c>
      <c r="BI370" s="55" t="s">
        <v>182</v>
      </c>
      <c r="BJ370">
        <v>8.9999999999999964</v>
      </c>
      <c r="BK370" s="55">
        <v>3</v>
      </c>
      <c r="BL370">
        <v>0</v>
      </c>
      <c r="BM370">
        <v>0</v>
      </c>
      <c r="BN370">
        <v>1</v>
      </c>
      <c r="BO370">
        <v>3</v>
      </c>
      <c r="BP370">
        <v>0</v>
      </c>
      <c r="BQ370">
        <v>1</v>
      </c>
      <c r="BR370">
        <f>SUM(Tabla5[[#This Row],[VENTA MABE 3 SEMANA OCT]:[VENTAS OTROS 3 SEMANA OCT]])</f>
        <v>8</v>
      </c>
      <c r="BS370" s="42">
        <v>0.12</v>
      </c>
      <c r="BT370" s="55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f>SUM(Tabla5[[#This Row],[VENTA MABE 4 SEMANA OCT]:[VENTAS OTROS 4 SEMANA OCT]])</f>
        <v>0</v>
      </c>
      <c r="CG370" t="s">
        <v>1698</v>
      </c>
      <c r="CI37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370" t="s">
        <v>1701</v>
      </c>
      <c r="CK370">
        <v>1</v>
      </c>
      <c r="CL370">
        <v>0</v>
      </c>
      <c r="CM370">
        <v>3</v>
      </c>
      <c r="CN370">
        <v>0</v>
      </c>
      <c r="CO370">
        <v>2</v>
      </c>
      <c r="CP370">
        <v>2</v>
      </c>
      <c r="CQ370">
        <v>0</v>
      </c>
      <c r="CR370">
        <f>SUM(Tabla5[[#This Row],[VENTA MABE 1 SEMANA NOV]:[VENTAS OTROS 1 SEMANA NOV]])</f>
        <v>8</v>
      </c>
      <c r="CS370">
        <f>IFERROR(VLOOKUP(Tabla5[[#This Row],[CLAVE]],[2]VENTAS!$F$2:$L$1501,2,0),0)</f>
        <v>1</v>
      </c>
      <c r="CT370">
        <f>IFERROR(VLOOKUP(Tabla5[[#This Row],[CLAVE]],[2]VENTAS!$F$2:$L$1501,3,0),0)</f>
        <v>0</v>
      </c>
      <c r="CU370">
        <f>IFERROR(VLOOKUP(Tabla5[[#This Row],[CLAVE]],[2]VENTAS!$F$2:$L$1501,4,0),0)</f>
        <v>2</v>
      </c>
      <c r="CV370">
        <f>IFERROR(VLOOKUP(Tabla5[[#This Row],[CLAVE]],[2]VENTAS!$F$2:$L$1501,5,0),0)</f>
        <v>0</v>
      </c>
      <c r="CW370">
        <f>IFERROR(VLOOKUP(Tabla5[[#This Row],[CLAVE]],[2]VENTAS!$F$2:$L$1501,6,0),0)</f>
        <v>3</v>
      </c>
      <c r="CX370">
        <f>IFERROR(VLOOKUP(Tabla5[[#This Row],[CLAVE]],[2]VENTAS!$F$2:$L$1501,7,0),0)</f>
        <v>1</v>
      </c>
      <c r="CY370">
        <f>IFERROR(VLOOKUP(Tabla5[[#This Row],[CLAVE]],[2]VENTAS!$F$2:$R$1501,13,0),0)</f>
        <v>0</v>
      </c>
      <c r="CZ370">
        <f>SUM(Tabla5[[#This Row],[VENTA MABE 2 SEMANA NOV]:[VENTAS OTROS 2 SEMANA NOV]])</f>
        <v>7</v>
      </c>
      <c r="DA370" s="46">
        <v>7.5001946528760808</v>
      </c>
    </row>
    <row r="371" spans="1:105" hidden="1" x14ac:dyDescent="0.3">
      <c r="A371" t="str">
        <f>CONCATENATE(Tabla5[[#This Row],[TIENDA HMPV]],Tabla5[[#This Row],[LINEA]])</f>
        <v>441 - TIENDA MACHALA 713REFRIGERACIÓN</v>
      </c>
      <c r="B371" t="s">
        <v>181</v>
      </c>
      <c r="C371" s="55" t="s">
        <v>182</v>
      </c>
      <c r="D371" s="55" t="s">
        <v>39</v>
      </c>
      <c r="E371" s="55" t="s">
        <v>183</v>
      </c>
      <c r="F371" s="55" t="s">
        <v>1724</v>
      </c>
      <c r="G371" t="s">
        <v>29</v>
      </c>
      <c r="H371" s="42">
        <f>IFERROR(Tabla5[[#This Row],[VENTAS MABE]]/Tabla5[[#This Row],[CUOTA]],0)</f>
        <v>0.44444444444444442</v>
      </c>
      <c r="I371">
        <v>9</v>
      </c>
      <c r="J371">
        <v>4</v>
      </c>
      <c r="K371">
        <v>7</v>
      </c>
      <c r="L371">
        <v>1</v>
      </c>
      <c r="M371">
        <v>0</v>
      </c>
      <c r="N371">
        <v>0</v>
      </c>
      <c r="O371">
        <v>2</v>
      </c>
      <c r="P371">
        <v>0</v>
      </c>
      <c r="Q371">
        <v>0</v>
      </c>
      <c r="R371">
        <v>0</v>
      </c>
      <c r="S371">
        <v>0</v>
      </c>
      <c r="T371">
        <v>0</v>
      </c>
      <c r="V371" s="42">
        <v>0.5</v>
      </c>
      <c r="W371" s="42">
        <f>IFERROR(Tabla5[[#This Row],[TOTAL VENTA 38 SEMANA]]/Tabla5[[#This Row],[VENTA ACUM 38]],0)</f>
        <v>0.5</v>
      </c>
      <c r="X371" s="42" t="e">
        <f>VLOOKUP(Tabla5[[#This Row],[CLAVE]],[1]!QMI_5_SEMANA_SEP_22[[CLAVE]:[SHARE CADENA S2]],21,0)</f>
        <v>#REF!</v>
      </c>
      <c r="Y371" s="55" t="s">
        <v>724</v>
      </c>
      <c r="Z371" s="46">
        <f>+Tabla5[[#This Row],[VENTA ACUM 38]]+Tabla5[[#This Row],[venta total 39 acum]]</f>
        <v>19</v>
      </c>
      <c r="AA371" s="46">
        <v>4</v>
      </c>
      <c r="AB371" s="46">
        <v>4</v>
      </c>
      <c r="AC371" s="46">
        <v>8</v>
      </c>
      <c r="AD371" s="46">
        <v>11</v>
      </c>
      <c r="AE371" s="46">
        <v>5</v>
      </c>
      <c r="AF371" s="46">
        <v>11</v>
      </c>
      <c r="AG371" s="46">
        <v>9</v>
      </c>
      <c r="AH371" s="42">
        <f>IFERROR(Tabla5[[#This Row],[VENTAS MABE]]/Tabla5[[#This Row],[VENTAS INDURAMA]],0)</f>
        <v>0.5714285714285714</v>
      </c>
      <c r="AI371" t="s">
        <v>1675</v>
      </c>
      <c r="AK371" s="42"/>
      <c r="AL371" t="s">
        <v>727</v>
      </c>
      <c r="AM371" s="55" t="s">
        <v>1174</v>
      </c>
      <c r="AO371" s="55" t="s">
        <v>435</v>
      </c>
      <c r="AP371">
        <v>7</v>
      </c>
      <c r="AQ371" s="55">
        <v>0</v>
      </c>
      <c r="AR371">
        <v>0</v>
      </c>
      <c r="AS371">
        <v>1</v>
      </c>
      <c r="AT371">
        <v>2</v>
      </c>
      <c r="AU371">
        <v>0</v>
      </c>
      <c r="AV371">
        <v>1</v>
      </c>
      <c r="AW371">
        <v>0</v>
      </c>
      <c r="AX371">
        <f>SUM(Tabla5[[#This Row],[VENTA MABE 1 SEMANA OCT]:[VENTAS OTROS 1 SEMANA OCT]])</f>
        <v>4</v>
      </c>
      <c r="AY371" s="46">
        <v>5.895119762784109</v>
      </c>
      <c r="AZ371" s="55">
        <v>2</v>
      </c>
      <c r="BA371">
        <v>2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f>SUM(Tabla5[[#This Row],[VENTA MABE 2 SEMANA OCT]:[VENTAS OTROS 2 SEMANA OCT]])</f>
        <v>5</v>
      </c>
      <c r="BH371" t="s">
        <v>1173</v>
      </c>
      <c r="BI371" s="55" t="s">
        <v>182</v>
      </c>
      <c r="BJ371">
        <v>8.9999999999999964</v>
      </c>
      <c r="BK371" s="55">
        <v>0</v>
      </c>
      <c r="BL371">
        <v>0</v>
      </c>
      <c r="BM371">
        <v>0</v>
      </c>
      <c r="BN371">
        <v>0</v>
      </c>
      <c r="BO371">
        <v>1</v>
      </c>
      <c r="BP371">
        <v>0</v>
      </c>
      <c r="BQ371">
        <v>0</v>
      </c>
      <c r="BR371">
        <f>SUM(Tabla5[[#This Row],[VENTA MABE 3 SEMANA OCT]:[VENTAS OTROS 3 SEMANA OCT]])</f>
        <v>1</v>
      </c>
      <c r="BS371" s="42">
        <v>0.2</v>
      </c>
      <c r="BT371" s="55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f>SUM(Tabla5[[#This Row],[VENTA MABE 4 SEMANA OCT]:[VENTAS OTROS 4 SEMANA OCT]])</f>
        <v>1</v>
      </c>
      <c r="CG371" t="s">
        <v>1698</v>
      </c>
      <c r="CI37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0.27272727272727271</v>
      </c>
      <c r="CJ371" t="s">
        <v>1701</v>
      </c>
      <c r="CK371">
        <v>1</v>
      </c>
      <c r="CL371">
        <v>0</v>
      </c>
      <c r="CM371">
        <v>0</v>
      </c>
      <c r="CN371">
        <v>1</v>
      </c>
      <c r="CO371">
        <v>1</v>
      </c>
      <c r="CP371">
        <v>1</v>
      </c>
      <c r="CQ371">
        <v>0</v>
      </c>
      <c r="CR371">
        <f>SUM(Tabla5[[#This Row],[VENTA MABE 1 SEMANA NOV]:[VENTAS OTROS 1 SEMANA NOV]])</f>
        <v>4</v>
      </c>
      <c r="CS371">
        <f>IFERROR(VLOOKUP(Tabla5[[#This Row],[CLAVE]],[2]VENTAS!$F$2:$L$1501,2,0),0)</f>
        <v>2</v>
      </c>
      <c r="CT371">
        <f>IFERROR(VLOOKUP(Tabla5[[#This Row],[CLAVE]],[2]VENTAS!$F$2:$L$1501,3,0),0)</f>
        <v>0</v>
      </c>
      <c r="CU371">
        <f>IFERROR(VLOOKUP(Tabla5[[#This Row],[CLAVE]],[2]VENTAS!$F$2:$L$1501,4,0),0)</f>
        <v>2</v>
      </c>
      <c r="CV371">
        <f>IFERROR(VLOOKUP(Tabla5[[#This Row],[CLAVE]],[2]VENTAS!$F$2:$L$1501,5,0),0)</f>
        <v>0</v>
      </c>
      <c r="CW371">
        <f>IFERROR(VLOOKUP(Tabla5[[#This Row],[CLAVE]],[2]VENTAS!$F$2:$L$1501,6,0),0)</f>
        <v>0</v>
      </c>
      <c r="CX371">
        <f>IFERROR(VLOOKUP(Tabla5[[#This Row],[CLAVE]],[2]VENTAS!$F$2:$L$1501,7,0),0)</f>
        <v>0</v>
      </c>
      <c r="CY371">
        <f>IFERROR(VLOOKUP(Tabla5[[#This Row],[CLAVE]],[2]VENTAS!$F$2:$R$1501,13,0),0)</f>
        <v>0</v>
      </c>
      <c r="CZ371">
        <f>SUM(Tabla5[[#This Row],[VENTA MABE 2 SEMANA NOV]:[VENTAS OTROS 2 SEMANA NOV]])</f>
        <v>4</v>
      </c>
      <c r="DA371" s="46">
        <v>13.833881043333376</v>
      </c>
    </row>
    <row r="372" spans="1:105" hidden="1" x14ac:dyDescent="0.3">
      <c r="A372" t="str">
        <f>CONCATENATE(Tabla5[[#This Row],[TIENDA HMPV]],Tabla5[[#This Row],[LINEA]])</f>
        <v>446 - TIENDA BARATODO MACHALA 719AIRES</v>
      </c>
      <c r="B372" t="s">
        <v>181</v>
      </c>
      <c r="C372" s="55" t="s">
        <v>182</v>
      </c>
      <c r="D372" s="55" t="s">
        <v>95</v>
      </c>
      <c r="E372" s="55" t="s">
        <v>184</v>
      </c>
      <c r="F372" s="55" t="s">
        <v>1724</v>
      </c>
      <c r="G372" t="s">
        <v>25</v>
      </c>
      <c r="H372" s="42">
        <f>IFERROR(Tabla5[[#This Row],[VENTAS MABE]]/Tabla5[[#This Row],[CUOTA]],0)</f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V372" s="42">
        <v>0</v>
      </c>
      <c r="W372" s="42">
        <f>IFERROR(Tabla5[[#This Row],[TOTAL VENTA 38 SEMANA]]/Tabla5[[#This Row],[VENTA ACUM 38]],0)</f>
        <v>0</v>
      </c>
      <c r="X372" s="42" t="e">
        <f>VLOOKUP(Tabla5[[#This Row],[CLAVE]],[1]!QMI_5_SEMANA_SEP_22[[CLAVE]:[SHARE CADENA S2]],21,0)</f>
        <v>#REF!</v>
      </c>
      <c r="Y372" s="55" t="s">
        <v>724</v>
      </c>
      <c r="Z372" s="46">
        <f>+Tabla5[[#This Row],[VENTA ACUM 38]]+Tabla5[[#This Row],[venta total 39 acum]]</f>
        <v>0</v>
      </c>
      <c r="AA372" s="46">
        <v>0</v>
      </c>
      <c r="AB372" s="46">
        <v>0</v>
      </c>
      <c r="AC372" s="46">
        <v>0</v>
      </c>
      <c r="AD372" s="46">
        <v>0</v>
      </c>
      <c r="AE372" s="46">
        <v>0</v>
      </c>
      <c r="AF372" s="46">
        <v>0</v>
      </c>
      <c r="AG372" s="46">
        <v>0</v>
      </c>
      <c r="AH372" s="42">
        <f>IFERROR(Tabla5[[#This Row],[VENTAS MABE]]/Tabla5[[#This Row],[VENTAS INDURAMA]],0)</f>
        <v>0</v>
      </c>
      <c r="AI372" t="s">
        <v>1675</v>
      </c>
      <c r="AK372" s="42"/>
      <c r="AL372" t="s">
        <v>727</v>
      </c>
      <c r="AM372" s="55" t="s">
        <v>1179</v>
      </c>
      <c r="AN372">
        <v>29</v>
      </c>
      <c r="AO372" s="55" t="s">
        <v>435</v>
      </c>
      <c r="AP372">
        <v>0</v>
      </c>
      <c r="AQ372" s="55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f>SUM(Tabla5[[#This Row],[VENTA MABE 1 SEMANA OCT]:[VENTAS OTROS 1 SEMANA OCT]])</f>
        <v>0</v>
      </c>
      <c r="AY372" s="46">
        <v>1.8255578093306295</v>
      </c>
      <c r="AZ372" s="55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f>SUM(Tabla5[[#This Row],[VENTA MABE 2 SEMANA OCT]:[VENTAS OTROS 2 SEMANA OCT]])</f>
        <v>0</v>
      </c>
      <c r="BH372" t="s">
        <v>798</v>
      </c>
      <c r="BI372" s="55" t="s">
        <v>182</v>
      </c>
      <c r="BJ372">
        <v>30.999999999999993</v>
      </c>
      <c r="BK372" s="55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f>SUM(Tabla5[[#This Row],[VENTA MABE 3 SEMANA OCT]:[VENTAS OTROS 3 SEMANA OCT]])</f>
        <v>0</v>
      </c>
      <c r="BS372" s="42">
        <v>0.15</v>
      </c>
      <c r="BT372" s="55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f>SUM(Tabla5[[#This Row],[VENTA MABE 4 SEMANA OCT]:[VENTAS OTROS 4 SEMANA OCT]])</f>
        <v>0</v>
      </c>
      <c r="CI3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72" s="66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SUM(Tabla5[[#This Row],[VENTA MABE 1 SEMANA NOV]:[VENTAS OTROS 1 SEMANA NOV]])</f>
        <v>0</v>
      </c>
      <c r="CS372">
        <f>IFERROR(VLOOKUP(Tabla5[[#This Row],[CLAVE]],[2]VENTAS!$F$2:$L$1501,2,0),0)</f>
        <v>0</v>
      </c>
      <c r="CT372">
        <f>IFERROR(VLOOKUP(Tabla5[[#This Row],[CLAVE]],[2]VENTAS!$F$2:$L$1501,3,0),0)</f>
        <v>0</v>
      </c>
      <c r="CU372">
        <f>IFERROR(VLOOKUP(Tabla5[[#This Row],[CLAVE]],[2]VENTAS!$F$2:$L$1501,4,0),0)</f>
        <v>0</v>
      </c>
      <c r="CV372">
        <f>IFERROR(VLOOKUP(Tabla5[[#This Row],[CLAVE]],[2]VENTAS!$F$2:$L$1501,5,0),0)</f>
        <v>0</v>
      </c>
      <c r="CW372">
        <f>IFERROR(VLOOKUP(Tabla5[[#This Row],[CLAVE]],[2]VENTAS!$F$2:$L$1501,6,0),0)</f>
        <v>0</v>
      </c>
      <c r="CX372">
        <f>IFERROR(VLOOKUP(Tabla5[[#This Row],[CLAVE]],[2]VENTAS!$F$2:$L$1501,7,0),0)</f>
        <v>0</v>
      </c>
      <c r="CY372">
        <f>IFERROR(VLOOKUP(Tabla5[[#This Row],[CLAVE]],[2]VENTAS!$F$2:$R$1501,13,0),0)</f>
        <v>0</v>
      </c>
      <c r="CZ372">
        <f>SUM(Tabla5[[#This Row],[VENTA MABE 2 SEMANA NOV]:[VENTAS OTROS 2 SEMANA NOV]])</f>
        <v>0</v>
      </c>
      <c r="DA372" s="46">
        <v>2.0283975659229214</v>
      </c>
    </row>
    <row r="373" spans="1:105" hidden="1" x14ac:dyDescent="0.3">
      <c r="A373" t="str">
        <f>CONCATENATE(Tabla5[[#This Row],[TIENDA HMPV]],Tabla5[[#This Row],[LINEA]])</f>
        <v>446 - TIENDA BARATODO MACHALA 719COCINAS</v>
      </c>
      <c r="B373" t="s">
        <v>181</v>
      </c>
      <c r="C373" s="55" t="s">
        <v>182</v>
      </c>
      <c r="D373" s="55" t="s">
        <v>95</v>
      </c>
      <c r="E373" s="55" t="s">
        <v>184</v>
      </c>
      <c r="F373" s="55" t="s">
        <v>1724</v>
      </c>
      <c r="G373" t="s">
        <v>26</v>
      </c>
      <c r="H373" s="42">
        <f>IFERROR(Tabla5[[#This Row],[VENTAS MABE]]/Tabla5[[#This Row],[CUOTA]],0)</f>
        <v>0.16666666666666666</v>
      </c>
      <c r="I373">
        <v>12</v>
      </c>
      <c r="J373">
        <v>2</v>
      </c>
      <c r="K373">
        <v>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V373" s="42">
        <v>0.4</v>
      </c>
      <c r="W373" s="42">
        <f>IFERROR(Tabla5[[#This Row],[TOTAL VENTA 38 SEMANA]]/Tabla5[[#This Row],[VENTA ACUM 38]],0)</f>
        <v>0.4</v>
      </c>
      <c r="X373" s="42" t="e">
        <f>VLOOKUP(Tabla5[[#This Row],[CLAVE]],[1]!QMI_5_SEMANA_SEP_22[[CLAVE]:[SHARE CADENA S2]],21,0)</f>
        <v>#REF!</v>
      </c>
      <c r="Y373" s="55" t="s">
        <v>724</v>
      </c>
      <c r="Z373" s="46">
        <f>+Tabla5[[#This Row],[VENTA ACUM 38]]+Tabla5[[#This Row],[venta total 39 acum]]</f>
        <v>11</v>
      </c>
      <c r="AA373" s="46">
        <v>2</v>
      </c>
      <c r="AB373" s="46">
        <v>2</v>
      </c>
      <c r="AC373" s="46">
        <v>5</v>
      </c>
      <c r="AD373" s="46">
        <v>6</v>
      </c>
      <c r="AE373" s="46">
        <v>3</v>
      </c>
      <c r="AF373" s="46">
        <v>6</v>
      </c>
      <c r="AG373" s="46">
        <v>5</v>
      </c>
      <c r="AH373" s="42">
        <f>IFERROR(Tabla5[[#This Row],[VENTAS MABE]]/Tabla5[[#This Row],[VENTAS INDURAMA]],0)</f>
        <v>0.33333333333333331</v>
      </c>
      <c r="AI373" t="s">
        <v>1675</v>
      </c>
      <c r="AK373" s="42"/>
      <c r="AL373" t="s">
        <v>727</v>
      </c>
      <c r="AM373" s="55" t="s">
        <v>1179</v>
      </c>
      <c r="AN373">
        <v>29</v>
      </c>
      <c r="AO373" s="55" t="s">
        <v>435</v>
      </c>
      <c r="AP373">
        <v>4</v>
      </c>
      <c r="AQ373" s="55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f>SUM(Tabla5[[#This Row],[VENTA MABE 1 SEMANA OCT]:[VENTAS OTROS 1 SEMANA OCT]])</f>
        <v>0</v>
      </c>
      <c r="AY373" s="46">
        <v>13.770565124046625</v>
      </c>
      <c r="AZ373" s="55">
        <v>1</v>
      </c>
      <c r="BA373">
        <v>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f>SUM(Tabla5[[#This Row],[VENTA MABE 2 SEMANA OCT]:[VENTAS OTROS 2 SEMANA OCT]])</f>
        <v>3</v>
      </c>
      <c r="BH373" t="s">
        <v>798</v>
      </c>
      <c r="BI373" s="55" t="s">
        <v>182</v>
      </c>
      <c r="BJ373">
        <v>30.999999999999993</v>
      </c>
      <c r="BK373" s="55">
        <v>0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f>SUM(Tabla5[[#This Row],[VENTA MABE 3 SEMANA OCT]:[VENTAS OTROS 3 SEMANA OCT]])</f>
        <v>1</v>
      </c>
      <c r="BS373" s="42">
        <v>0.4</v>
      </c>
      <c r="BT373" s="55">
        <v>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f>SUM(Tabla5[[#This Row],[VENTA MABE 4 SEMANA OCT]:[VENTAS OTROS 4 SEMANA OCT]])</f>
        <v>1</v>
      </c>
      <c r="CH373" t="s">
        <v>1695</v>
      </c>
      <c r="CI37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373" t="s">
        <v>1702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SUM(Tabla5[[#This Row],[VENTA MABE 1 SEMANA NOV]:[VENTAS OTROS 1 SEMANA NOV]])</f>
        <v>0</v>
      </c>
      <c r="CS373">
        <f>IFERROR(VLOOKUP(Tabla5[[#This Row],[CLAVE]],[2]VENTAS!$F$2:$L$1501,2,0),0)</f>
        <v>3</v>
      </c>
      <c r="CT373">
        <f>IFERROR(VLOOKUP(Tabla5[[#This Row],[CLAVE]],[2]VENTAS!$F$2:$L$1501,3,0),0)</f>
        <v>1</v>
      </c>
      <c r="CU373">
        <f>IFERROR(VLOOKUP(Tabla5[[#This Row],[CLAVE]],[2]VENTAS!$F$2:$L$1501,4,0),0)</f>
        <v>0</v>
      </c>
      <c r="CV373">
        <f>IFERROR(VLOOKUP(Tabla5[[#This Row],[CLAVE]],[2]VENTAS!$F$2:$L$1501,5,0),0)</f>
        <v>0</v>
      </c>
      <c r="CW373">
        <f>IFERROR(VLOOKUP(Tabla5[[#This Row],[CLAVE]],[2]VENTAS!$F$2:$L$1501,6,0),0)</f>
        <v>0</v>
      </c>
      <c r="CX373">
        <f>IFERROR(VLOOKUP(Tabla5[[#This Row],[CLAVE]],[2]VENTAS!$F$2:$L$1501,7,0),0)</f>
        <v>0</v>
      </c>
      <c r="CY373">
        <f>IFERROR(VLOOKUP(Tabla5[[#This Row],[CLAVE]],[2]VENTAS!$F$2:$R$1501,13,0),0)</f>
        <v>0</v>
      </c>
      <c r="CZ373">
        <f>SUM(Tabla5[[#This Row],[VENTA MABE 2 SEMANA NOV]:[VENTAS OTROS 2 SEMANA NOV]])</f>
        <v>4</v>
      </c>
      <c r="DA373" s="46">
        <v>30.768633627132289</v>
      </c>
    </row>
    <row r="374" spans="1:105" hidden="1" x14ac:dyDescent="0.3">
      <c r="A374" t="str">
        <f>CONCATENATE(Tabla5[[#This Row],[TIENDA HMPV]],Tabla5[[#This Row],[LINEA]])</f>
        <v>446 - TIENDA BARATODO MACHALA 719EMPOTRE</v>
      </c>
      <c r="B374" t="s">
        <v>181</v>
      </c>
      <c r="C374" s="55" t="s">
        <v>182</v>
      </c>
      <c r="D374" s="55" t="s">
        <v>95</v>
      </c>
      <c r="E374" s="55" t="s">
        <v>184</v>
      </c>
      <c r="F374" s="55" t="s">
        <v>1724</v>
      </c>
      <c r="G374" t="s">
        <v>32</v>
      </c>
      <c r="H374" s="42">
        <f>IFERROR(Tabla5[[#This Row],[VENTAS MABE]]/Tabla5[[#This Row],[CUOTA]],0)</f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V374" s="42">
        <v>0</v>
      </c>
      <c r="W374" s="42">
        <f>IFERROR(Tabla5[[#This Row],[TOTAL VENTA 38 SEMANA]]/Tabla5[[#This Row],[VENTA ACUM 38]],0)</f>
        <v>0</v>
      </c>
      <c r="X374" s="42" t="e">
        <f>VLOOKUP(Tabla5[[#This Row],[CLAVE]],[1]!QMI_5_SEMANA_SEP_22[[CLAVE]:[SHARE CADENA S2]],21,0)</f>
        <v>#REF!</v>
      </c>
      <c r="Y374" s="55" t="s">
        <v>724</v>
      </c>
      <c r="Z374" s="46">
        <f>+Tabla5[[#This Row],[VENTA ACUM 38]]+Tabla5[[#This Row],[venta total 39 acum]]</f>
        <v>0</v>
      </c>
      <c r="AA374" s="46">
        <v>0</v>
      </c>
      <c r="AB374" s="46">
        <v>0</v>
      </c>
      <c r="AC374" s="46">
        <v>0</v>
      </c>
      <c r="AD374" s="46">
        <v>0</v>
      </c>
      <c r="AE374" s="46">
        <v>0</v>
      </c>
      <c r="AF374" s="46">
        <v>0</v>
      </c>
      <c r="AG374" s="46">
        <v>0</v>
      </c>
      <c r="AH374" s="42">
        <f>IFERROR(Tabla5[[#This Row],[VENTAS MABE]]/Tabla5[[#This Row],[VENTAS INDURAMA]],0)</f>
        <v>0</v>
      </c>
      <c r="AI374" t="s">
        <v>1675</v>
      </c>
      <c r="AK374" s="42"/>
      <c r="AL374" t="s">
        <v>727</v>
      </c>
      <c r="AM374" s="55" t="s">
        <v>1179</v>
      </c>
      <c r="AN374">
        <v>29</v>
      </c>
      <c r="AO374" s="55" t="s">
        <v>435</v>
      </c>
      <c r="AP374">
        <v>0</v>
      </c>
      <c r="AQ374" s="55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f>SUM(Tabla5[[#This Row],[VENTA MABE 1 SEMANA OCT]:[VENTAS OTROS 1 SEMANA OCT]])</f>
        <v>0</v>
      </c>
      <c r="AY374" s="46">
        <v>0</v>
      </c>
      <c r="AZ374" s="55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f>SUM(Tabla5[[#This Row],[VENTA MABE 2 SEMANA OCT]:[VENTAS OTROS 2 SEMANA OCT]])</f>
        <v>0</v>
      </c>
      <c r="BH374" t="s">
        <v>798</v>
      </c>
      <c r="BI374" s="55" t="s">
        <v>182</v>
      </c>
      <c r="BJ374">
        <v>30.999999999999993</v>
      </c>
      <c r="BK374" s="55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f>SUM(Tabla5[[#This Row],[VENTA MABE 3 SEMANA OCT]:[VENTAS OTROS 3 SEMANA OCT]])</f>
        <v>0</v>
      </c>
      <c r="BS374" s="42">
        <v>0</v>
      </c>
      <c r="BT374" s="55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f>SUM(Tabla5[[#This Row],[VENTA MABE 4 SEMANA OCT]:[VENTAS OTROS 4 SEMANA OCT]])</f>
        <v>0</v>
      </c>
      <c r="CI3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74" s="66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SUM(Tabla5[[#This Row],[VENTA MABE 1 SEMANA NOV]:[VENTAS OTROS 1 SEMANA NOV]])</f>
        <v>0</v>
      </c>
      <c r="CS374">
        <f>IFERROR(VLOOKUP(Tabla5[[#This Row],[CLAVE]],[2]VENTAS!$F$2:$L$1501,2,0),0)</f>
        <v>0</v>
      </c>
      <c r="CT374">
        <f>IFERROR(VLOOKUP(Tabla5[[#This Row],[CLAVE]],[2]VENTAS!$F$2:$L$1501,3,0),0)</f>
        <v>0</v>
      </c>
      <c r="CU374">
        <f>IFERROR(VLOOKUP(Tabla5[[#This Row],[CLAVE]],[2]VENTAS!$F$2:$L$1501,4,0),0)</f>
        <v>0</v>
      </c>
      <c r="CV374">
        <f>IFERROR(VLOOKUP(Tabla5[[#This Row],[CLAVE]],[2]VENTAS!$F$2:$L$1501,5,0),0)</f>
        <v>0</v>
      </c>
      <c r="CW374">
        <f>IFERROR(VLOOKUP(Tabla5[[#This Row],[CLAVE]],[2]VENTAS!$F$2:$L$1501,6,0),0)</f>
        <v>0</v>
      </c>
      <c r="CX374">
        <f>IFERROR(VLOOKUP(Tabla5[[#This Row],[CLAVE]],[2]VENTAS!$F$2:$L$1501,7,0),0)</f>
        <v>0</v>
      </c>
      <c r="CY374">
        <f>IFERROR(VLOOKUP(Tabla5[[#This Row],[CLAVE]],[2]VENTAS!$F$2:$R$1501,13,0),0)</f>
        <v>0</v>
      </c>
      <c r="CZ374">
        <f>SUM(Tabla5[[#This Row],[VENTA MABE 2 SEMANA NOV]:[VENTAS OTROS 2 SEMANA NOV]])</f>
        <v>0</v>
      </c>
      <c r="DA374" s="46">
        <v>0</v>
      </c>
    </row>
    <row r="375" spans="1:105" hidden="1" x14ac:dyDescent="0.3">
      <c r="A375" t="str">
        <f>CONCATENATE(Tabla5[[#This Row],[TIENDA HMPV]],Tabla5[[#This Row],[LINEA]])</f>
        <v>446 - TIENDA BARATODO MACHALA 719GLOBALES</v>
      </c>
      <c r="B375" t="s">
        <v>181</v>
      </c>
      <c r="C375" s="55" t="s">
        <v>182</v>
      </c>
      <c r="D375" s="55" t="s">
        <v>95</v>
      </c>
      <c r="E375" s="55" t="s">
        <v>184</v>
      </c>
      <c r="F375" s="55" t="s">
        <v>1724</v>
      </c>
      <c r="G375" t="s">
        <v>27</v>
      </c>
      <c r="H375" s="42">
        <f>IFERROR(Tabla5[[#This Row],[VENTAS MABE]]/Tabla5[[#This Row],[CUOTA]],0)</f>
        <v>0.16666666666666666</v>
      </c>
      <c r="I375">
        <v>6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V375" s="42">
        <v>1</v>
      </c>
      <c r="W375" s="42">
        <f>IFERROR(Tabla5[[#This Row],[TOTAL VENTA 38 SEMANA]]/Tabla5[[#This Row],[VENTA ACUM 38]],0)</f>
        <v>1</v>
      </c>
      <c r="X375" s="42" t="e">
        <f>VLOOKUP(Tabla5[[#This Row],[CLAVE]],[1]!QMI_5_SEMANA_SEP_22[[CLAVE]:[SHARE CADENA S2]],21,0)</f>
        <v>#REF!</v>
      </c>
      <c r="Y375" s="55" t="s">
        <v>724</v>
      </c>
      <c r="Z375" s="46">
        <f>+Tabla5[[#This Row],[VENTA ACUM 38]]+Tabla5[[#This Row],[venta total 39 acum]]</f>
        <v>1</v>
      </c>
      <c r="AA375" s="46">
        <v>0</v>
      </c>
      <c r="AB375" s="46">
        <v>1</v>
      </c>
      <c r="AC375" s="46">
        <v>1</v>
      </c>
      <c r="AD375" s="46">
        <v>0</v>
      </c>
      <c r="AE375" s="46">
        <v>0</v>
      </c>
      <c r="AF375" s="46">
        <v>0</v>
      </c>
      <c r="AG375" s="46">
        <v>0</v>
      </c>
      <c r="AH375" s="42">
        <f>IFERROR(Tabla5[[#This Row],[VENTAS MABE]]/Tabla5[[#This Row],[VENTAS INDURAMA]],0)</f>
        <v>0</v>
      </c>
      <c r="AI375" t="s">
        <v>1675</v>
      </c>
      <c r="AK375" s="42"/>
      <c r="AL375" t="s">
        <v>727</v>
      </c>
      <c r="AM375" s="55" t="s">
        <v>1179</v>
      </c>
      <c r="AN375">
        <v>29</v>
      </c>
      <c r="AO375" s="55" t="s">
        <v>435</v>
      </c>
      <c r="AP375">
        <v>0</v>
      </c>
      <c r="AQ375" s="5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f>SUM(Tabla5[[#This Row],[VENTA MABE 1 SEMANA OCT]:[VENTAS OTROS 1 SEMANA OCT]])</f>
        <v>0</v>
      </c>
      <c r="AY375" s="46">
        <v>7.0230945292510354</v>
      </c>
      <c r="AZ375" s="5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f>SUM(Tabla5[[#This Row],[VENTA MABE 2 SEMANA OCT]:[VENTAS OTROS 2 SEMANA OCT]])</f>
        <v>1</v>
      </c>
      <c r="BH375" t="s">
        <v>798</v>
      </c>
      <c r="BI375" s="55" t="s">
        <v>182</v>
      </c>
      <c r="BJ375">
        <v>30.999999999999993</v>
      </c>
      <c r="BK375" s="5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f>SUM(Tabla5[[#This Row],[VENTA MABE 3 SEMANA OCT]:[VENTAS OTROS 3 SEMANA OCT]])</f>
        <v>1</v>
      </c>
      <c r="BS375" s="42">
        <v>0</v>
      </c>
      <c r="BT375" s="5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f>SUM(Tabla5[[#This Row],[VENTA MABE 4 SEMANA OCT]:[VENTAS OTROS 4 SEMANA OCT]])</f>
        <v>0</v>
      </c>
      <c r="CI3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375" t="s">
        <v>1703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SUM(Tabla5[[#This Row],[VENTA MABE 1 SEMANA NOV]:[VENTAS OTROS 1 SEMANA NOV]])</f>
        <v>0</v>
      </c>
      <c r="CS375">
        <f>IFERROR(VLOOKUP(Tabla5[[#This Row],[CLAVE]],[2]VENTAS!$F$2:$L$1501,2,0),0)</f>
        <v>0</v>
      </c>
      <c r="CT375">
        <f>IFERROR(VLOOKUP(Tabla5[[#This Row],[CLAVE]],[2]VENTAS!$F$2:$L$1501,3,0),0)</f>
        <v>0</v>
      </c>
      <c r="CU375">
        <f>IFERROR(VLOOKUP(Tabla5[[#This Row],[CLAVE]],[2]VENTAS!$F$2:$L$1501,4,0),0)</f>
        <v>0</v>
      </c>
      <c r="CV375">
        <f>IFERROR(VLOOKUP(Tabla5[[#This Row],[CLAVE]],[2]VENTAS!$F$2:$L$1501,5,0),0)</f>
        <v>0</v>
      </c>
      <c r="CW375">
        <f>IFERROR(VLOOKUP(Tabla5[[#This Row],[CLAVE]],[2]VENTAS!$F$2:$L$1501,6,0),0)</f>
        <v>0</v>
      </c>
      <c r="CX375">
        <f>IFERROR(VLOOKUP(Tabla5[[#This Row],[CLAVE]],[2]VENTAS!$F$2:$L$1501,7,0),0)</f>
        <v>0</v>
      </c>
      <c r="CY375">
        <f>IFERROR(VLOOKUP(Tabla5[[#This Row],[CLAVE]],[2]VENTAS!$F$2:$R$1501,13,0),0)</f>
        <v>0</v>
      </c>
      <c r="CZ375">
        <f>SUM(Tabla5[[#This Row],[VENTA MABE 2 SEMANA NOV]:[VENTAS OTROS 2 SEMANA NOV]])</f>
        <v>0</v>
      </c>
      <c r="DA375" s="46">
        <v>13.719069280278191</v>
      </c>
    </row>
    <row r="376" spans="1:105" hidden="1" x14ac:dyDescent="0.3">
      <c r="A376" t="str">
        <f>CONCATENATE(Tabla5[[#This Row],[TIENDA HMPV]],Tabla5[[#This Row],[LINEA]])</f>
        <v>446 - TIENDA BARATODO MACHALA 719LAVADO</v>
      </c>
      <c r="B376" t="s">
        <v>181</v>
      </c>
      <c r="C376" s="55" t="s">
        <v>182</v>
      </c>
      <c r="D376" s="55" t="s">
        <v>95</v>
      </c>
      <c r="E376" s="55" t="s">
        <v>184</v>
      </c>
      <c r="F376" s="55" t="s">
        <v>1724</v>
      </c>
      <c r="G376" t="s">
        <v>28</v>
      </c>
      <c r="H376" s="42">
        <f>IFERROR(Tabla5[[#This Row],[VENTAS MABE]]/Tabla5[[#This Row],[CUOTA]],0)</f>
        <v>0.5714285714285714</v>
      </c>
      <c r="I376">
        <v>7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V376" s="42">
        <v>1</v>
      </c>
      <c r="W376" s="42">
        <f>IFERROR(Tabla5[[#This Row],[TOTAL VENTA 38 SEMANA]]/Tabla5[[#This Row],[VENTA ACUM 38]],0)</f>
        <v>1</v>
      </c>
      <c r="X376" s="42" t="e">
        <f>VLOOKUP(Tabla5[[#This Row],[CLAVE]],[1]!QMI_5_SEMANA_SEP_22[[CLAVE]:[SHARE CADENA S2]],21,0)</f>
        <v>#REF!</v>
      </c>
      <c r="Y376" s="55" t="s">
        <v>724</v>
      </c>
      <c r="Z376" s="46">
        <f>+Tabla5[[#This Row],[VENTA ACUM 38]]+Tabla5[[#This Row],[venta total 39 acum]]</f>
        <v>8</v>
      </c>
      <c r="AA376" s="46">
        <v>3</v>
      </c>
      <c r="AB376" s="46">
        <v>4</v>
      </c>
      <c r="AC376" s="46">
        <v>4</v>
      </c>
      <c r="AD376" s="46">
        <v>4</v>
      </c>
      <c r="AE376" s="46">
        <v>4</v>
      </c>
      <c r="AF376" s="46">
        <v>4</v>
      </c>
      <c r="AG376" s="46">
        <v>7</v>
      </c>
      <c r="AH376" s="42">
        <f>IFERROR(Tabla5[[#This Row],[VENTAS MABE]]/Tabla5[[#This Row],[VENTAS INDURAMA]],0)</f>
        <v>0</v>
      </c>
      <c r="AI376" t="s">
        <v>1675</v>
      </c>
      <c r="AK376" s="42"/>
      <c r="AL376" t="s">
        <v>727</v>
      </c>
      <c r="AM376" s="55" t="s">
        <v>1179</v>
      </c>
      <c r="AN376">
        <v>29</v>
      </c>
      <c r="AO376" s="55" t="s">
        <v>435</v>
      </c>
      <c r="AP376">
        <v>3</v>
      </c>
      <c r="AQ376" s="55">
        <v>1</v>
      </c>
      <c r="AR376">
        <v>0</v>
      </c>
      <c r="AS376">
        <v>0</v>
      </c>
      <c r="AT376">
        <v>2</v>
      </c>
      <c r="AU376">
        <v>1</v>
      </c>
      <c r="AV376">
        <v>1</v>
      </c>
      <c r="AW376">
        <v>0</v>
      </c>
      <c r="AX376">
        <f>SUM(Tabla5[[#This Row],[VENTA MABE 1 SEMANA OCT]:[VENTAS OTROS 1 SEMANA OCT]])</f>
        <v>5</v>
      </c>
      <c r="AY376" s="46">
        <v>6.7284948157647744</v>
      </c>
      <c r="AZ376" s="55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f>SUM(Tabla5[[#This Row],[VENTA MABE 2 SEMANA OCT]:[VENTAS OTROS 2 SEMANA OCT]])</f>
        <v>0</v>
      </c>
      <c r="BH376" t="s">
        <v>798</v>
      </c>
      <c r="BI376" s="55" t="s">
        <v>182</v>
      </c>
      <c r="BJ376">
        <v>30.999999999999993</v>
      </c>
      <c r="BK376" s="55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f>SUM(Tabla5[[#This Row],[VENTA MABE 3 SEMANA OCT]:[VENTAS OTROS 3 SEMANA OCT]])</f>
        <v>0</v>
      </c>
      <c r="BS376" s="42">
        <v>0.12</v>
      </c>
      <c r="BT376" s="55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f>SUM(Tabla5[[#This Row],[VENTA MABE 4 SEMANA OCT]:[VENTAS OTROS 4 SEMANA OCT]])</f>
        <v>0</v>
      </c>
      <c r="CH376" t="s">
        <v>1695</v>
      </c>
      <c r="CI37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376" t="s">
        <v>1701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SUM(Tabla5[[#This Row],[VENTA MABE 1 SEMANA NOV]:[VENTAS OTROS 1 SEMANA NOV]])</f>
        <v>0</v>
      </c>
      <c r="CS376">
        <f>IFERROR(VLOOKUP(Tabla5[[#This Row],[CLAVE]],[2]VENTAS!$F$2:$L$1501,2,0),0)</f>
        <v>2</v>
      </c>
      <c r="CT376">
        <f>IFERROR(VLOOKUP(Tabla5[[#This Row],[CLAVE]],[2]VENTAS!$F$2:$L$1501,3,0),0)</f>
        <v>0</v>
      </c>
      <c r="CU376">
        <f>IFERROR(VLOOKUP(Tabla5[[#This Row],[CLAVE]],[2]VENTAS!$F$2:$L$1501,4,0),0)</f>
        <v>0</v>
      </c>
      <c r="CV376">
        <f>IFERROR(VLOOKUP(Tabla5[[#This Row],[CLAVE]],[2]VENTAS!$F$2:$L$1501,5,0),0)</f>
        <v>0</v>
      </c>
      <c r="CW376">
        <f>IFERROR(VLOOKUP(Tabla5[[#This Row],[CLAVE]],[2]VENTAS!$F$2:$L$1501,6,0),0)</f>
        <v>1</v>
      </c>
      <c r="CX376">
        <f>IFERROR(VLOOKUP(Tabla5[[#This Row],[CLAVE]],[2]VENTAS!$F$2:$L$1501,7,0),0)</f>
        <v>1</v>
      </c>
      <c r="CY376">
        <f>IFERROR(VLOOKUP(Tabla5[[#This Row],[CLAVE]],[2]VENTAS!$F$2:$R$1501,13,0),0)</f>
        <v>0</v>
      </c>
      <c r="CZ376">
        <f>SUM(Tabla5[[#This Row],[VENTA MABE 2 SEMANA NOV]:[VENTAS OTROS 2 SEMANA NOV]])</f>
        <v>4</v>
      </c>
      <c r="DA376" s="46">
        <v>14.849005724465083</v>
      </c>
    </row>
    <row r="377" spans="1:105" hidden="1" x14ac:dyDescent="0.3">
      <c r="A377" t="str">
        <f>CONCATENATE(Tabla5[[#This Row],[TIENDA HMPV]],Tabla5[[#This Row],[LINEA]])</f>
        <v>446 - TIENDA BARATODO MACHALA 719REFRIGERACIÓN</v>
      </c>
      <c r="B377" t="s">
        <v>181</v>
      </c>
      <c r="C377" s="55" t="s">
        <v>182</v>
      </c>
      <c r="D377" s="55" t="s">
        <v>95</v>
      </c>
      <c r="E377" s="55" t="s">
        <v>184</v>
      </c>
      <c r="F377" s="55" t="s">
        <v>1724</v>
      </c>
      <c r="G377" t="s">
        <v>29</v>
      </c>
      <c r="H377" s="42">
        <f>IFERROR(Tabla5[[#This Row],[VENTAS MABE]]/Tabla5[[#This Row],[CUOTA]],0)</f>
        <v>0.38461538461538464</v>
      </c>
      <c r="I377">
        <v>13</v>
      </c>
      <c r="J377">
        <v>5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V377" s="42">
        <v>0.5</v>
      </c>
      <c r="W377" s="42">
        <f>IFERROR(Tabla5[[#This Row],[TOTAL VENTA 38 SEMANA]]/Tabla5[[#This Row],[VENTA ACUM 38]],0)</f>
        <v>0.5</v>
      </c>
      <c r="X377" s="42" t="e">
        <f>VLOOKUP(Tabla5[[#This Row],[CLAVE]],[1]!QMI_5_SEMANA_SEP_22[[CLAVE]:[SHARE CADENA S2]],21,0)</f>
        <v>#REF!</v>
      </c>
      <c r="Y377" s="55" t="s">
        <v>724</v>
      </c>
      <c r="Z377" s="46">
        <f>+Tabla5[[#This Row],[VENTA ACUM 38]]+Tabla5[[#This Row],[venta total 39 acum]]</f>
        <v>20</v>
      </c>
      <c r="AA377" s="46">
        <v>4</v>
      </c>
      <c r="AB377" s="46">
        <v>5</v>
      </c>
      <c r="AC377" s="46">
        <v>10</v>
      </c>
      <c r="AD377" s="46">
        <v>10</v>
      </c>
      <c r="AE377" s="46">
        <v>5</v>
      </c>
      <c r="AF377" s="46">
        <v>10</v>
      </c>
      <c r="AG377" s="46">
        <v>9</v>
      </c>
      <c r="AH377" s="42">
        <f>IFERROR(Tabla5[[#This Row],[VENTAS MABE]]/Tabla5[[#This Row],[VENTAS INDURAMA]],0)</f>
        <v>0.5</v>
      </c>
      <c r="AI377" t="s">
        <v>1675</v>
      </c>
      <c r="AK377" s="42"/>
      <c r="AL377" t="s">
        <v>727</v>
      </c>
      <c r="AM377" s="55" t="s">
        <v>1179</v>
      </c>
      <c r="AN377">
        <v>29</v>
      </c>
      <c r="AO377" s="55" t="s">
        <v>435</v>
      </c>
      <c r="AP377">
        <v>8</v>
      </c>
      <c r="AQ377" s="55">
        <v>0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f>SUM(Tabla5[[#This Row],[VENTA MABE 1 SEMANA OCT]:[VENTAS OTROS 1 SEMANA OCT]])</f>
        <v>1</v>
      </c>
      <c r="AY377" s="46">
        <v>10.215876161407071</v>
      </c>
      <c r="AZ377" s="55">
        <v>1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f>SUM(Tabla5[[#This Row],[VENTA MABE 2 SEMANA OCT]:[VENTAS OTROS 2 SEMANA OCT]])</f>
        <v>3</v>
      </c>
      <c r="BH377" t="s">
        <v>798</v>
      </c>
      <c r="BI377" s="55" t="s">
        <v>182</v>
      </c>
      <c r="BJ377">
        <v>30.999999999999993</v>
      </c>
      <c r="BK377" s="55">
        <v>0</v>
      </c>
      <c r="BL377">
        <v>2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f>SUM(Tabla5[[#This Row],[VENTA MABE 3 SEMANA OCT]:[VENTAS OTROS 3 SEMANA OCT]])</f>
        <v>2</v>
      </c>
      <c r="BS377" s="42">
        <v>0.2</v>
      </c>
      <c r="BT377" s="55">
        <v>3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f>SUM(Tabla5[[#This Row],[VENTA MABE 4 SEMANA OCT]:[VENTAS OTROS 4 SEMANA OCT]])</f>
        <v>4</v>
      </c>
      <c r="CH377" t="s">
        <v>1695</v>
      </c>
      <c r="CI37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377" t="s">
        <v>1702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SUM(Tabla5[[#This Row],[VENTA MABE 1 SEMANA NOV]:[VENTAS OTROS 1 SEMANA NOV]])</f>
        <v>0</v>
      </c>
      <c r="CS377">
        <f>IFERROR(VLOOKUP(Tabla5[[#This Row],[CLAVE]],[2]VENTAS!$F$2:$L$1501,2,0),0)</f>
        <v>1</v>
      </c>
      <c r="CT377">
        <f>IFERROR(VLOOKUP(Tabla5[[#This Row],[CLAVE]],[2]VENTAS!$F$2:$L$1501,3,0),0)</f>
        <v>0</v>
      </c>
      <c r="CU377">
        <f>IFERROR(VLOOKUP(Tabla5[[#This Row],[CLAVE]],[2]VENTAS!$F$2:$L$1501,4,0),0)</f>
        <v>0</v>
      </c>
      <c r="CV377">
        <f>IFERROR(VLOOKUP(Tabla5[[#This Row],[CLAVE]],[2]VENTAS!$F$2:$L$1501,5,0),0)</f>
        <v>0</v>
      </c>
      <c r="CW377">
        <f>IFERROR(VLOOKUP(Tabla5[[#This Row],[CLAVE]],[2]VENTAS!$F$2:$L$1501,6,0),0)</f>
        <v>0</v>
      </c>
      <c r="CX377">
        <f>IFERROR(VLOOKUP(Tabla5[[#This Row],[CLAVE]],[2]VENTAS!$F$2:$L$1501,7,0),0)</f>
        <v>0</v>
      </c>
      <c r="CY377">
        <f>IFERROR(VLOOKUP(Tabla5[[#This Row],[CLAVE]],[2]VENTAS!$F$2:$R$1501,13,0),0)</f>
        <v>0</v>
      </c>
      <c r="CZ377">
        <f>SUM(Tabla5[[#This Row],[VENTA MABE 2 SEMANA NOV]:[VENTAS OTROS 2 SEMANA NOV]])</f>
        <v>1</v>
      </c>
      <c r="DA377" s="46">
        <v>24</v>
      </c>
    </row>
    <row r="378" spans="1:105" hidden="1" x14ac:dyDescent="0.3">
      <c r="A378" t="str">
        <f>CONCATENATE(Tabla5[[#This Row],[TIENDA HMPV]],Tabla5[[#This Row],[LINEA]])</f>
        <v>614 - GYE.9 DE OCTUBRE IAIRES</v>
      </c>
      <c r="B378" t="s">
        <v>279</v>
      </c>
      <c r="C378" s="55" t="s">
        <v>280</v>
      </c>
      <c r="D378" s="55" t="s">
        <v>51</v>
      </c>
      <c r="E378" s="55" t="s">
        <v>743</v>
      </c>
      <c r="F378" s="55" t="s">
        <v>1724</v>
      </c>
      <c r="G378" t="s">
        <v>25</v>
      </c>
      <c r="H378" s="42">
        <f>IFERROR(Tabla5[[#This Row],[VENTAS MABE]]/Tabla5[[#This Row],[CUOTA]],0)</f>
        <v>0</v>
      </c>
      <c r="I378">
        <v>0</v>
      </c>
      <c r="J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V378" s="42">
        <v>1</v>
      </c>
      <c r="W378" s="42">
        <f>IFERROR(Tabla5[[#This Row],[TOTAL VENTA 38 SEMANA]]/Tabla5[[#This Row],[VENTA ACUM 38]],0)</f>
        <v>1</v>
      </c>
      <c r="X378" s="42">
        <v>0</v>
      </c>
      <c r="Y378" s="55" t="s">
        <v>734</v>
      </c>
      <c r="Z378" s="46">
        <f>+Tabla5[[#This Row],[VENTA ACUM 38]]+Tabla5[[#This Row],[venta total 39 acum]]</f>
        <v>1</v>
      </c>
      <c r="AA378" s="46">
        <v>0</v>
      </c>
      <c r="AB378" s="46">
        <v>1</v>
      </c>
      <c r="AC378" s="46">
        <v>1</v>
      </c>
      <c r="AD378" s="46"/>
      <c r="AE378" s="46"/>
      <c r="AF378" s="46"/>
      <c r="AG378" s="46">
        <v>0</v>
      </c>
      <c r="AH378" s="42">
        <f>IFERROR(Tabla5[[#This Row],[VENTAS MABE]]/Tabla5[[#This Row],[VENTAS INDURAMA]],0)</f>
        <v>0</v>
      </c>
      <c r="AI378" t="s">
        <v>1675</v>
      </c>
      <c r="AK378" s="42"/>
      <c r="AL378" t="s">
        <v>727</v>
      </c>
      <c r="AM378" s="55" t="s">
        <v>742</v>
      </c>
      <c r="AO378" s="55" t="s">
        <v>400</v>
      </c>
      <c r="AP378">
        <v>0</v>
      </c>
      <c r="AQ378" s="55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f>SUM(Tabla5[[#This Row],[VENTA MABE 1 SEMANA OCT]:[VENTAS OTROS 1 SEMANA OCT]])</f>
        <v>0</v>
      </c>
      <c r="AY378" s="46">
        <v>0</v>
      </c>
      <c r="AZ378" s="55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f>SUM(Tabla5[[#This Row],[VENTA MABE 2 SEMANA OCT]:[VENTAS OTROS 2 SEMANA OCT]])</f>
        <v>0</v>
      </c>
      <c r="BH378" t="s">
        <v>731</v>
      </c>
      <c r="BI378" s="55" t="s">
        <v>280</v>
      </c>
      <c r="BJ378">
        <v>2.9999999999999987</v>
      </c>
      <c r="BK378" s="55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f>SUM(Tabla5[[#This Row],[VENTA MABE 3 SEMANA OCT]:[VENTAS OTROS 3 SEMANA OCT]])</f>
        <v>1</v>
      </c>
      <c r="BS378" s="42">
        <v>0</v>
      </c>
      <c r="BT378" s="55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f>SUM(Tabla5[[#This Row],[VENTA MABE 4 SEMANA OCT]:[VENTAS OTROS 4 SEMANA OCT]])</f>
        <v>1</v>
      </c>
      <c r="CI3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78" s="66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SUM(Tabla5[[#This Row],[VENTA MABE 1 SEMANA NOV]:[VENTAS OTROS 1 SEMANA NOV]])</f>
        <v>0</v>
      </c>
      <c r="CS378">
        <f>IFERROR(VLOOKUP(Tabla5[[#This Row],[CLAVE]],[2]VENTAS!$F$2:$L$1501,2,0),0)</f>
        <v>0</v>
      </c>
      <c r="CT378">
        <f>IFERROR(VLOOKUP(Tabla5[[#This Row],[CLAVE]],[2]VENTAS!$F$2:$L$1501,3,0),0)</f>
        <v>0</v>
      </c>
      <c r="CU378">
        <f>IFERROR(VLOOKUP(Tabla5[[#This Row],[CLAVE]],[2]VENTAS!$F$2:$L$1501,4,0),0)</f>
        <v>0</v>
      </c>
      <c r="CV378">
        <f>IFERROR(VLOOKUP(Tabla5[[#This Row],[CLAVE]],[2]VENTAS!$F$2:$L$1501,5,0),0)</f>
        <v>0</v>
      </c>
      <c r="CW378">
        <f>IFERROR(VLOOKUP(Tabla5[[#This Row],[CLAVE]],[2]VENTAS!$F$2:$L$1501,6,0),0)</f>
        <v>0</v>
      </c>
      <c r="CX378">
        <f>IFERROR(VLOOKUP(Tabla5[[#This Row],[CLAVE]],[2]VENTAS!$F$2:$L$1501,7,0),0)</f>
        <v>0</v>
      </c>
      <c r="CY378">
        <f>IFERROR(VLOOKUP(Tabla5[[#This Row],[CLAVE]],[2]VENTAS!$F$2:$R$1501,13,0),0)</f>
        <v>0</v>
      </c>
      <c r="CZ378">
        <f>SUM(Tabla5[[#This Row],[VENTA MABE 2 SEMANA NOV]:[VENTAS OTROS 2 SEMANA NOV]])</f>
        <v>0</v>
      </c>
      <c r="DA378" s="46">
        <v>0</v>
      </c>
    </row>
    <row r="379" spans="1:105" hidden="1" x14ac:dyDescent="0.3">
      <c r="A379" t="str">
        <f>CONCATENATE(Tabla5[[#This Row],[TIENDA HMPV]],Tabla5[[#This Row],[LINEA]])</f>
        <v>614 - GYE.9 DE OCTUBRE ICOCINAS</v>
      </c>
      <c r="B379" t="s">
        <v>279</v>
      </c>
      <c r="C379" s="55" t="s">
        <v>280</v>
      </c>
      <c r="D379" s="55" t="s">
        <v>51</v>
      </c>
      <c r="E379" s="55" t="s">
        <v>743</v>
      </c>
      <c r="F379" s="55" t="s">
        <v>1724</v>
      </c>
      <c r="G379" t="s">
        <v>26</v>
      </c>
      <c r="H379" s="42">
        <f>IFERROR(Tabla5[[#This Row],[VENTAS MABE]]/Tabla5[[#This Row],[CUOTA]],0)</f>
        <v>0.5714285714285714</v>
      </c>
      <c r="I379">
        <v>7</v>
      </c>
      <c r="J379">
        <v>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V379" s="42">
        <v>0.66666666666666663</v>
      </c>
      <c r="W379" s="42">
        <f>IFERROR(Tabla5[[#This Row],[TOTAL VENTA 38 SEMANA]]/Tabla5[[#This Row],[VENTA ACUM 38]],0)</f>
        <v>0.66666666666666663</v>
      </c>
      <c r="X379" s="42">
        <v>0</v>
      </c>
      <c r="Y379" s="55" t="s">
        <v>734</v>
      </c>
      <c r="Z379" s="46">
        <f>+Tabla5[[#This Row],[VENTA ACUM 38]]+Tabla5[[#This Row],[venta total 39 acum]]</f>
        <v>6</v>
      </c>
      <c r="AA379" s="46">
        <v>3</v>
      </c>
      <c r="AB379" s="46">
        <v>4</v>
      </c>
      <c r="AC379" s="46">
        <v>6</v>
      </c>
      <c r="AD379" s="46"/>
      <c r="AE379" s="46"/>
      <c r="AF379" s="46"/>
      <c r="AG379" s="46">
        <v>3</v>
      </c>
      <c r="AH379" s="42">
        <f>IFERROR(Tabla5[[#This Row],[VENTAS MABE]]/Tabla5[[#This Row],[VENTAS INDURAMA]],0)</f>
        <v>0</v>
      </c>
      <c r="AI379" t="s">
        <v>1675</v>
      </c>
      <c r="AK379" s="42"/>
      <c r="AL379" t="s">
        <v>727</v>
      </c>
      <c r="AM379" s="55" t="s">
        <v>742</v>
      </c>
      <c r="AO379" s="55" t="s">
        <v>400</v>
      </c>
      <c r="AP379">
        <v>5</v>
      </c>
      <c r="AQ379" s="55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f>SUM(Tabla5[[#This Row],[VENTA MABE 1 SEMANA OCT]:[VENTAS OTROS 1 SEMANA OCT]])</f>
        <v>1</v>
      </c>
      <c r="AY379" s="46">
        <v>7.5900826514768696</v>
      </c>
      <c r="AZ379" s="55">
        <v>3</v>
      </c>
      <c r="BA379">
        <v>7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f>SUM(Tabla5[[#This Row],[VENTA MABE 2 SEMANA OCT]:[VENTAS OTROS 2 SEMANA OCT]])</f>
        <v>10</v>
      </c>
      <c r="BH379" t="s">
        <v>731</v>
      </c>
      <c r="BI379" s="55" t="s">
        <v>280</v>
      </c>
      <c r="BJ379">
        <v>2.9999999999999987</v>
      </c>
      <c r="BK379" s="55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f>SUM(Tabla5[[#This Row],[VENTA MABE 3 SEMANA OCT]:[VENTAS OTROS 3 SEMANA OCT]])</f>
        <v>0</v>
      </c>
      <c r="BS379" s="42">
        <v>0.42</v>
      </c>
      <c r="BT379" s="55">
        <v>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f>SUM(Tabla5[[#This Row],[VENTA MABE 4 SEMANA OCT]:[VENTAS OTROS 4 SEMANA OCT]])</f>
        <v>1</v>
      </c>
      <c r="CI3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0.41666666666666669</v>
      </c>
      <c r="CJ379" t="s">
        <v>1702</v>
      </c>
      <c r="CK379">
        <v>2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SUM(Tabla5[[#This Row],[VENTA MABE 1 SEMANA NOV]:[VENTAS OTROS 1 SEMANA NOV]])</f>
        <v>3</v>
      </c>
      <c r="CS379">
        <f>IFERROR(VLOOKUP(Tabla5[[#This Row],[CLAVE]],[2]VENTAS!$F$2:$L$1501,2,0),0)</f>
        <v>2</v>
      </c>
      <c r="CT379">
        <f>IFERROR(VLOOKUP(Tabla5[[#This Row],[CLAVE]],[2]VENTAS!$F$2:$L$1501,3,0),0)</f>
        <v>1</v>
      </c>
      <c r="CU379">
        <f>IFERROR(VLOOKUP(Tabla5[[#This Row],[CLAVE]],[2]VENTAS!$F$2:$L$1501,4,0),0)</f>
        <v>0</v>
      </c>
      <c r="CV379">
        <f>IFERROR(VLOOKUP(Tabla5[[#This Row],[CLAVE]],[2]VENTAS!$F$2:$L$1501,5,0),0)</f>
        <v>0</v>
      </c>
      <c r="CW379">
        <f>IFERROR(VLOOKUP(Tabla5[[#This Row],[CLAVE]],[2]VENTAS!$F$2:$L$1501,6,0),0)</f>
        <v>0</v>
      </c>
      <c r="CX379">
        <f>IFERROR(VLOOKUP(Tabla5[[#This Row],[CLAVE]],[2]VENTAS!$F$2:$L$1501,7,0),0)</f>
        <v>0</v>
      </c>
      <c r="CY379">
        <f>IFERROR(VLOOKUP(Tabla5[[#This Row],[CLAVE]],[2]VENTAS!$F$2:$R$1501,13,0),0)</f>
        <v>0</v>
      </c>
      <c r="CZ379">
        <f>SUM(Tabla5[[#This Row],[VENTA MABE 2 SEMANA NOV]:[VENTAS OTROS 2 SEMANA NOV]])</f>
        <v>3</v>
      </c>
      <c r="DA379" s="46">
        <v>6.6921165023161393</v>
      </c>
    </row>
    <row r="380" spans="1:105" hidden="1" x14ac:dyDescent="0.3">
      <c r="A380" t="str">
        <f>CONCATENATE(Tabla5[[#This Row],[TIENDA HMPV]],Tabla5[[#This Row],[LINEA]])</f>
        <v>614 - GYE.9 DE OCTUBRE IEMPOTRE</v>
      </c>
      <c r="B380" t="s">
        <v>279</v>
      </c>
      <c r="C380" s="55" t="s">
        <v>280</v>
      </c>
      <c r="D380" s="55" t="s">
        <v>51</v>
      </c>
      <c r="E380" s="55" t="s">
        <v>743</v>
      </c>
      <c r="F380" s="55" t="s">
        <v>1724</v>
      </c>
      <c r="G380" t="s">
        <v>32</v>
      </c>
      <c r="H380" s="42">
        <f>IFERROR(Tabla5[[#This Row],[VENTAS MABE]]/Tabla5[[#This Row],[CUOTA]],0)</f>
        <v>0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V380" s="42">
        <v>0</v>
      </c>
      <c r="W380" s="42">
        <f>IFERROR(Tabla5[[#This Row],[TOTAL VENTA 38 SEMANA]]/Tabla5[[#This Row],[VENTA ACUM 38]],0)</f>
        <v>0</v>
      </c>
      <c r="X380" s="42">
        <v>0</v>
      </c>
      <c r="Y380" s="55" t="s">
        <v>734</v>
      </c>
      <c r="Z380" s="46">
        <f>+Tabla5[[#This Row],[VENTA ACUM 38]]+Tabla5[[#This Row],[venta total 39 acum]]</f>
        <v>0</v>
      </c>
      <c r="AA380" s="46">
        <v>0</v>
      </c>
      <c r="AB380" s="46">
        <v>0</v>
      </c>
      <c r="AC380" s="46">
        <v>0</v>
      </c>
      <c r="AD380" s="46"/>
      <c r="AE380" s="46"/>
      <c r="AF380" s="46"/>
      <c r="AG380" s="46">
        <v>0</v>
      </c>
      <c r="AH380" s="42">
        <f>IFERROR(Tabla5[[#This Row],[VENTAS MABE]]/Tabla5[[#This Row],[VENTAS INDURAMA]],0)</f>
        <v>0</v>
      </c>
      <c r="AI380" t="s">
        <v>1675</v>
      </c>
      <c r="AK380" s="42"/>
      <c r="AL380" t="s">
        <v>727</v>
      </c>
      <c r="AM380" s="55" t="s">
        <v>742</v>
      </c>
      <c r="AO380" s="55" t="s">
        <v>400</v>
      </c>
      <c r="AP380">
        <v>0</v>
      </c>
      <c r="AQ380" s="55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f>SUM(Tabla5[[#This Row],[VENTA MABE 1 SEMANA OCT]:[VENTAS OTROS 1 SEMANA OCT]])</f>
        <v>0</v>
      </c>
      <c r="AY380" s="46">
        <v>0</v>
      </c>
      <c r="AZ380" s="55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f>SUM(Tabla5[[#This Row],[VENTA MABE 2 SEMANA OCT]:[VENTAS OTROS 2 SEMANA OCT]])</f>
        <v>0</v>
      </c>
      <c r="BH380" t="s">
        <v>731</v>
      </c>
      <c r="BI380" s="55" t="s">
        <v>280</v>
      </c>
      <c r="BJ380">
        <v>2.9999999999999987</v>
      </c>
      <c r="BK380" s="55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f>SUM(Tabla5[[#This Row],[VENTA MABE 3 SEMANA OCT]:[VENTAS OTROS 3 SEMANA OCT]])</f>
        <v>0</v>
      </c>
      <c r="BS380" s="42">
        <v>0</v>
      </c>
      <c r="BT380" s="55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f>SUM(Tabla5[[#This Row],[VENTA MABE 4 SEMANA OCT]:[VENTAS OTROS 4 SEMANA OCT]])</f>
        <v>0</v>
      </c>
      <c r="CI3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80" s="66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SUM(Tabla5[[#This Row],[VENTA MABE 1 SEMANA NOV]:[VENTAS OTROS 1 SEMANA NOV]])</f>
        <v>0</v>
      </c>
      <c r="CS380">
        <f>IFERROR(VLOOKUP(Tabla5[[#This Row],[CLAVE]],[2]VENTAS!$F$2:$L$1501,2,0),0)</f>
        <v>0</v>
      </c>
      <c r="CT380">
        <f>IFERROR(VLOOKUP(Tabla5[[#This Row],[CLAVE]],[2]VENTAS!$F$2:$L$1501,3,0),0)</f>
        <v>0</v>
      </c>
      <c r="CU380">
        <f>IFERROR(VLOOKUP(Tabla5[[#This Row],[CLAVE]],[2]VENTAS!$F$2:$L$1501,4,0),0)</f>
        <v>0</v>
      </c>
      <c r="CV380">
        <f>IFERROR(VLOOKUP(Tabla5[[#This Row],[CLAVE]],[2]VENTAS!$F$2:$L$1501,5,0),0)</f>
        <v>0</v>
      </c>
      <c r="CW380">
        <f>IFERROR(VLOOKUP(Tabla5[[#This Row],[CLAVE]],[2]VENTAS!$F$2:$L$1501,6,0),0)</f>
        <v>0</v>
      </c>
      <c r="CX380">
        <f>IFERROR(VLOOKUP(Tabla5[[#This Row],[CLAVE]],[2]VENTAS!$F$2:$L$1501,7,0),0)</f>
        <v>0</v>
      </c>
      <c r="CY380">
        <f>IFERROR(VLOOKUP(Tabla5[[#This Row],[CLAVE]],[2]VENTAS!$F$2:$R$1501,13,0),0)</f>
        <v>0</v>
      </c>
      <c r="CZ380">
        <f>SUM(Tabla5[[#This Row],[VENTA MABE 2 SEMANA NOV]:[VENTAS OTROS 2 SEMANA NOV]])</f>
        <v>0</v>
      </c>
      <c r="DA380" s="46">
        <v>0</v>
      </c>
    </row>
    <row r="381" spans="1:105" hidden="1" x14ac:dyDescent="0.3">
      <c r="A381" t="str">
        <f>CONCATENATE(Tabla5[[#This Row],[TIENDA HMPV]],Tabla5[[#This Row],[LINEA]])</f>
        <v>614 - GYE.9 DE OCTUBRE IGLOBALES</v>
      </c>
      <c r="B381" t="s">
        <v>279</v>
      </c>
      <c r="C381" s="55" t="s">
        <v>280</v>
      </c>
      <c r="D381" s="55" t="s">
        <v>51</v>
      </c>
      <c r="E381" s="55" t="s">
        <v>743</v>
      </c>
      <c r="F381" s="55" t="s">
        <v>1724</v>
      </c>
      <c r="G381" t="s">
        <v>27</v>
      </c>
      <c r="H381" s="42">
        <f>IFERROR(Tabla5[[#This Row],[VENTAS MABE]]/Tabla5[[#This Row],[CUOTA]],0)</f>
        <v>0</v>
      </c>
      <c r="I381">
        <v>0</v>
      </c>
      <c r="J381">
        <v>7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V381" s="42">
        <v>0.58333333333333337</v>
      </c>
      <c r="W381" s="42">
        <f>IFERROR(Tabla5[[#This Row],[TOTAL VENTA 38 SEMANA]]/Tabla5[[#This Row],[VENTA ACUM 38]],0)</f>
        <v>0.58333333333333337</v>
      </c>
      <c r="X381" s="42">
        <v>0</v>
      </c>
      <c r="Y381" s="55" t="s">
        <v>734</v>
      </c>
      <c r="Z381" s="46">
        <f>+Tabla5[[#This Row],[VENTA ACUM 38]]+Tabla5[[#This Row],[venta total 39 acum]]</f>
        <v>12</v>
      </c>
      <c r="AA381" s="46">
        <v>0</v>
      </c>
      <c r="AB381" s="46">
        <v>7</v>
      </c>
      <c r="AC381" s="46">
        <v>12</v>
      </c>
      <c r="AD381" s="46"/>
      <c r="AE381" s="46"/>
      <c r="AF381" s="46"/>
      <c r="AG381" s="46">
        <v>0</v>
      </c>
      <c r="AH381" s="42">
        <f>IFERROR(Tabla5[[#This Row],[VENTAS MABE]]/Tabla5[[#This Row],[VENTAS INDURAMA]],0)</f>
        <v>0</v>
      </c>
      <c r="AI381" t="s">
        <v>1675</v>
      </c>
      <c r="AK381" s="42"/>
      <c r="AL381" t="s">
        <v>727</v>
      </c>
      <c r="AM381" s="55" t="s">
        <v>742</v>
      </c>
      <c r="AO381" s="55" t="s">
        <v>400</v>
      </c>
      <c r="AP381">
        <v>0</v>
      </c>
      <c r="AQ381" s="55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f>SUM(Tabla5[[#This Row],[VENTA MABE 1 SEMANA OCT]:[VENTAS OTROS 1 SEMANA OCT]])</f>
        <v>0</v>
      </c>
      <c r="AY381" s="46">
        <v>0</v>
      </c>
      <c r="AZ381" s="55">
        <v>2</v>
      </c>
      <c r="BA381">
        <v>2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f>SUM(Tabla5[[#This Row],[VENTA MABE 2 SEMANA OCT]:[VENTAS OTROS 2 SEMANA OCT]])</f>
        <v>4</v>
      </c>
      <c r="BH381" t="s">
        <v>731</v>
      </c>
      <c r="BI381" s="55" t="s">
        <v>280</v>
      </c>
      <c r="BJ381">
        <v>2.9999999999999987</v>
      </c>
      <c r="BK381" s="55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f>SUM(Tabla5[[#This Row],[VENTA MABE 3 SEMANA OCT]:[VENTAS OTROS 3 SEMANA OCT]])</f>
        <v>0</v>
      </c>
      <c r="BS381" s="42">
        <v>0</v>
      </c>
      <c r="BT381" s="55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f>SUM(Tabla5[[#This Row],[VENTA MABE 4 SEMANA OCT]:[VENTAS OTROS 4 SEMANA OCT]])</f>
        <v>0</v>
      </c>
      <c r="CI3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381" t="s">
        <v>1703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SUM(Tabla5[[#This Row],[VENTA MABE 1 SEMANA NOV]:[VENTAS OTROS 1 SEMANA NOV]])</f>
        <v>0</v>
      </c>
      <c r="CS381">
        <f>IFERROR(VLOOKUP(Tabla5[[#This Row],[CLAVE]],[2]VENTAS!$F$2:$L$1501,2,0),0)</f>
        <v>0</v>
      </c>
      <c r="CT381">
        <f>IFERROR(VLOOKUP(Tabla5[[#This Row],[CLAVE]],[2]VENTAS!$F$2:$L$1501,3,0),0)</f>
        <v>0</v>
      </c>
      <c r="CU381">
        <f>IFERROR(VLOOKUP(Tabla5[[#This Row],[CLAVE]],[2]VENTAS!$F$2:$L$1501,4,0),0)</f>
        <v>0</v>
      </c>
      <c r="CV381">
        <f>IFERROR(VLOOKUP(Tabla5[[#This Row],[CLAVE]],[2]VENTAS!$F$2:$L$1501,5,0),0)</f>
        <v>0</v>
      </c>
      <c r="CW381">
        <f>IFERROR(VLOOKUP(Tabla5[[#This Row],[CLAVE]],[2]VENTAS!$F$2:$L$1501,6,0),0)</f>
        <v>0</v>
      </c>
      <c r="CX381">
        <f>IFERROR(VLOOKUP(Tabla5[[#This Row],[CLAVE]],[2]VENTAS!$F$2:$L$1501,7,0),0)</f>
        <v>0</v>
      </c>
      <c r="CY381">
        <f>IFERROR(VLOOKUP(Tabla5[[#This Row],[CLAVE]],[2]VENTAS!$F$2:$R$1501,13,0),0)</f>
        <v>0</v>
      </c>
      <c r="CZ381">
        <f>SUM(Tabla5[[#This Row],[VENTA MABE 2 SEMANA NOV]:[VENTAS OTROS 2 SEMANA NOV]])</f>
        <v>0</v>
      </c>
      <c r="DA381" s="46">
        <v>0</v>
      </c>
    </row>
    <row r="382" spans="1:105" hidden="1" x14ac:dyDescent="0.3">
      <c r="A382" t="str">
        <f>CONCATENATE(Tabla5[[#This Row],[TIENDA HMPV]],Tabla5[[#This Row],[LINEA]])</f>
        <v>614 - GYE.9 DE OCTUBRE ILAVADO</v>
      </c>
      <c r="B382" t="s">
        <v>279</v>
      </c>
      <c r="C382" s="55" t="s">
        <v>280</v>
      </c>
      <c r="D382" s="55" t="s">
        <v>51</v>
      </c>
      <c r="E382" s="55" t="s">
        <v>743</v>
      </c>
      <c r="F382" s="55" t="s">
        <v>1724</v>
      </c>
      <c r="G382" t="s">
        <v>28</v>
      </c>
      <c r="H382" s="42">
        <f>IFERROR(Tabla5[[#This Row],[VENTAS MABE]]/Tabla5[[#This Row],[CUOTA]],0)</f>
        <v>0.14285714285714285</v>
      </c>
      <c r="I382">
        <v>7</v>
      </c>
      <c r="J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V382" s="42">
        <v>1</v>
      </c>
      <c r="W382" s="42">
        <f>IFERROR(Tabla5[[#This Row],[TOTAL VENTA 38 SEMANA]]/Tabla5[[#This Row],[VENTA ACUM 38]],0)</f>
        <v>1</v>
      </c>
      <c r="X382" s="42">
        <v>0</v>
      </c>
      <c r="Y382" s="55" t="s">
        <v>734</v>
      </c>
      <c r="Z382" s="46">
        <f>+Tabla5[[#This Row],[VENTA ACUM 38]]+Tabla5[[#This Row],[venta total 39 acum]]</f>
        <v>1</v>
      </c>
      <c r="AA382" s="46">
        <v>0</v>
      </c>
      <c r="AB382" s="46">
        <v>1</v>
      </c>
      <c r="AC382" s="46">
        <v>1</v>
      </c>
      <c r="AD382" s="46"/>
      <c r="AE382" s="46"/>
      <c r="AF382" s="46"/>
      <c r="AG382" s="46">
        <v>0</v>
      </c>
      <c r="AH382" s="42">
        <f>IFERROR(Tabla5[[#This Row],[VENTAS MABE]]/Tabla5[[#This Row],[VENTAS INDURAMA]],0)</f>
        <v>0</v>
      </c>
      <c r="AI382" t="s">
        <v>1675</v>
      </c>
      <c r="AK382" s="42"/>
      <c r="AL382" t="s">
        <v>727</v>
      </c>
      <c r="AM382" s="55" t="s">
        <v>742</v>
      </c>
      <c r="AO382" s="55" t="s">
        <v>400</v>
      </c>
      <c r="AP382">
        <v>0</v>
      </c>
      <c r="AQ382" s="55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f>SUM(Tabla5[[#This Row],[VENTA MABE 1 SEMANA OCT]:[VENTAS OTROS 1 SEMANA OCT]])</f>
        <v>0</v>
      </c>
      <c r="AY382" s="46">
        <v>5.204527950942353</v>
      </c>
      <c r="AZ382" s="55">
        <v>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f>SUM(Tabla5[[#This Row],[VENTA MABE 2 SEMANA OCT]:[VENTAS OTROS 2 SEMANA OCT]])</f>
        <v>2</v>
      </c>
      <c r="BH382" t="s">
        <v>731</v>
      </c>
      <c r="BI382" s="55" t="s">
        <v>280</v>
      </c>
      <c r="BJ382">
        <v>2.9999999999999987</v>
      </c>
      <c r="BK382" s="55">
        <v>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f>SUM(Tabla5[[#This Row],[VENTA MABE 3 SEMANA OCT]:[VENTAS OTROS 3 SEMANA OCT]])</f>
        <v>1</v>
      </c>
      <c r="BS382" s="42">
        <v>0.25</v>
      </c>
      <c r="BT382" s="55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f>SUM(Tabla5[[#This Row],[VENTA MABE 4 SEMANA OCT]:[VENTAS OTROS 4 SEMANA OCT]])</f>
        <v>0</v>
      </c>
      <c r="CI3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382" t="s">
        <v>1703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SUM(Tabla5[[#This Row],[VENTA MABE 1 SEMANA NOV]:[VENTAS OTROS 1 SEMANA NOV]])</f>
        <v>0</v>
      </c>
      <c r="CS382">
        <f>IFERROR(VLOOKUP(Tabla5[[#This Row],[CLAVE]],[2]VENTAS!$F$2:$L$1501,2,0),0)</f>
        <v>0</v>
      </c>
      <c r="CT382">
        <f>IFERROR(VLOOKUP(Tabla5[[#This Row],[CLAVE]],[2]VENTAS!$F$2:$L$1501,3,0),0)</f>
        <v>0</v>
      </c>
      <c r="CU382">
        <f>IFERROR(VLOOKUP(Tabla5[[#This Row],[CLAVE]],[2]VENTAS!$F$2:$L$1501,4,0),0)</f>
        <v>0</v>
      </c>
      <c r="CV382">
        <f>IFERROR(VLOOKUP(Tabla5[[#This Row],[CLAVE]],[2]VENTAS!$F$2:$L$1501,5,0),0)</f>
        <v>0</v>
      </c>
      <c r="CW382">
        <f>IFERROR(VLOOKUP(Tabla5[[#This Row],[CLAVE]],[2]VENTAS!$F$2:$L$1501,6,0),0)</f>
        <v>0</v>
      </c>
      <c r="CX382">
        <f>IFERROR(VLOOKUP(Tabla5[[#This Row],[CLAVE]],[2]VENTAS!$F$2:$L$1501,7,0),0)</f>
        <v>0</v>
      </c>
      <c r="CY382">
        <f>IFERROR(VLOOKUP(Tabla5[[#This Row],[CLAVE]],[2]VENTAS!$F$2:$R$1501,13,0),0)</f>
        <v>0</v>
      </c>
      <c r="CZ382">
        <f>SUM(Tabla5[[#This Row],[VENTA MABE 2 SEMANA NOV]:[VENTAS OTROS 2 SEMANA NOV]])</f>
        <v>0</v>
      </c>
      <c r="DA382" s="46">
        <v>2.3656945231556152</v>
      </c>
    </row>
    <row r="383" spans="1:105" hidden="1" x14ac:dyDescent="0.3">
      <c r="A383" t="str">
        <f>CONCATENATE(Tabla5[[#This Row],[TIENDA HMPV]],Tabla5[[#This Row],[LINEA]])</f>
        <v>614 - GYE.9 DE OCTUBRE IREFRIGERACIÓN</v>
      </c>
      <c r="B383" t="s">
        <v>279</v>
      </c>
      <c r="C383" s="55" t="s">
        <v>280</v>
      </c>
      <c r="D383" s="55" t="s">
        <v>51</v>
      </c>
      <c r="E383" s="55" t="s">
        <v>743</v>
      </c>
      <c r="F383" s="55" t="s">
        <v>1724</v>
      </c>
      <c r="G383" t="s">
        <v>29</v>
      </c>
      <c r="H383" s="42">
        <f>IFERROR(Tabla5[[#This Row],[VENTAS MABE]]/Tabla5[[#This Row],[CUOTA]],0)</f>
        <v>1.3333333333333333</v>
      </c>
      <c r="I383">
        <v>3</v>
      </c>
      <c r="J383">
        <v>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V383" s="42">
        <v>0.8</v>
      </c>
      <c r="W383" s="42">
        <f>IFERROR(Tabla5[[#This Row],[TOTAL VENTA 38 SEMANA]]/Tabla5[[#This Row],[VENTA ACUM 38]],0)</f>
        <v>0.8</v>
      </c>
      <c r="X383" s="42">
        <v>0</v>
      </c>
      <c r="Y383" s="55" t="s">
        <v>734</v>
      </c>
      <c r="Z383" s="46">
        <f>+Tabla5[[#This Row],[VENTA ACUM 38]]+Tabla5[[#This Row],[venta total 39 acum]]</f>
        <v>5</v>
      </c>
      <c r="AA383" s="46">
        <v>2</v>
      </c>
      <c r="AB383" s="46">
        <v>4</v>
      </c>
      <c r="AC383" s="46">
        <v>5</v>
      </c>
      <c r="AD383" s="46"/>
      <c r="AE383" s="46"/>
      <c r="AF383" s="46"/>
      <c r="AG383" s="46">
        <v>2</v>
      </c>
      <c r="AH383" s="42">
        <f>IFERROR(Tabla5[[#This Row],[VENTAS MABE]]/Tabla5[[#This Row],[VENTAS INDURAMA]],0)</f>
        <v>0</v>
      </c>
      <c r="AI383" t="s">
        <v>1675</v>
      </c>
      <c r="AK383" s="42"/>
      <c r="AL383" t="s">
        <v>727</v>
      </c>
      <c r="AM383" s="55" t="s">
        <v>742</v>
      </c>
      <c r="AO383" s="55" t="s">
        <v>400</v>
      </c>
      <c r="AP383">
        <v>3</v>
      </c>
      <c r="AQ383" s="55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f>SUM(Tabla5[[#This Row],[VENTA MABE 1 SEMANA OCT]:[VENTAS OTROS 1 SEMANA OCT]])</f>
        <v>1</v>
      </c>
      <c r="AY383" s="46">
        <v>5.6064257028112454</v>
      </c>
      <c r="AZ383" s="55">
        <v>3</v>
      </c>
      <c r="BA383">
        <v>2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f>SUM(Tabla5[[#This Row],[VENTA MABE 2 SEMANA OCT]:[VENTAS OTROS 2 SEMANA OCT]])</f>
        <v>5</v>
      </c>
      <c r="BH383" t="s">
        <v>731</v>
      </c>
      <c r="BI383" s="55" t="s">
        <v>280</v>
      </c>
      <c r="BJ383">
        <v>2.9999999999999987</v>
      </c>
      <c r="BK383" s="55">
        <v>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f>SUM(Tabla5[[#This Row],[VENTA MABE 3 SEMANA OCT]:[VENTAS OTROS 3 SEMANA OCT]])</f>
        <v>1</v>
      </c>
      <c r="BS383" s="42">
        <v>0.35</v>
      </c>
      <c r="BT383" s="55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f>SUM(Tabla5[[#This Row],[VENTA MABE 4 SEMANA OCT]:[VENTAS OTROS 4 SEMANA OCT]])</f>
        <v>1</v>
      </c>
      <c r="CI3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383" t="s">
        <v>1703</v>
      </c>
      <c r="CK383">
        <v>2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SUM(Tabla5[[#This Row],[VENTA MABE 1 SEMANA NOV]:[VENTAS OTROS 1 SEMANA NOV]])</f>
        <v>2</v>
      </c>
      <c r="CS383">
        <f>IFERROR(VLOOKUP(Tabla5[[#This Row],[CLAVE]],[2]VENTAS!$F$2:$L$1501,2,0),0)</f>
        <v>2</v>
      </c>
      <c r="CT383">
        <f>IFERROR(VLOOKUP(Tabla5[[#This Row],[CLAVE]],[2]VENTAS!$F$2:$L$1501,3,0),0)</f>
        <v>0</v>
      </c>
      <c r="CU383">
        <f>IFERROR(VLOOKUP(Tabla5[[#This Row],[CLAVE]],[2]VENTAS!$F$2:$L$1501,4,0),0)</f>
        <v>0</v>
      </c>
      <c r="CV383">
        <f>IFERROR(VLOOKUP(Tabla5[[#This Row],[CLAVE]],[2]VENTAS!$F$2:$L$1501,5,0),0)</f>
        <v>0</v>
      </c>
      <c r="CW383">
        <f>IFERROR(VLOOKUP(Tabla5[[#This Row],[CLAVE]],[2]VENTAS!$F$2:$L$1501,6,0),0)</f>
        <v>0</v>
      </c>
      <c r="CX383">
        <f>IFERROR(VLOOKUP(Tabla5[[#This Row],[CLAVE]],[2]VENTAS!$F$2:$L$1501,7,0),0)</f>
        <v>0</v>
      </c>
      <c r="CY383">
        <f>IFERROR(VLOOKUP(Tabla5[[#This Row],[CLAVE]],[2]VENTAS!$F$2:$R$1501,13,0),0)</f>
        <v>0</v>
      </c>
      <c r="CZ383">
        <f>SUM(Tabla5[[#This Row],[VENTA MABE 2 SEMANA NOV]:[VENTAS OTROS 2 SEMANA NOV]])</f>
        <v>2</v>
      </c>
      <c r="DA383" s="46">
        <v>5.927710843373494</v>
      </c>
    </row>
    <row r="384" spans="1:105" hidden="1" x14ac:dyDescent="0.3">
      <c r="A384" t="str">
        <f>CONCATENATE(Tabla5[[#This Row],[TIENDA HMPV]],Tabla5[[#This Row],[LINEA]])</f>
        <v>560 - 9 DE OCTUBRE Y BOYACÁAIRES</v>
      </c>
      <c r="B384" t="s">
        <v>279</v>
      </c>
      <c r="C384" s="55" t="s">
        <v>280</v>
      </c>
      <c r="D384" s="55" t="s">
        <v>30</v>
      </c>
      <c r="E384" s="55" t="s">
        <v>281</v>
      </c>
      <c r="F384" s="55" t="s">
        <v>1724</v>
      </c>
      <c r="G384" t="s">
        <v>25</v>
      </c>
      <c r="H384" s="42">
        <f>IFERROR(Tabla5[[#This Row],[VENTAS MABE]]/Tabla5[[#This Row],[CUOTA]],0)</f>
        <v>0.4</v>
      </c>
      <c r="I384">
        <v>5</v>
      </c>
      <c r="J384">
        <v>2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V384" s="42">
        <v>0.33333333333333331</v>
      </c>
      <c r="W384" s="42">
        <f>IFERROR(Tabla5[[#This Row],[TOTAL VENTA 38 SEMANA]]/Tabla5[[#This Row],[VENTA ACUM 38]],0)</f>
        <v>0.33333333333333331</v>
      </c>
      <c r="X384" s="42" t="e">
        <f>VLOOKUP(Tabla5[[#This Row],[CLAVE]],[1]!QMI_5_SEMANA_SEP_22[[CLAVE]:[SHARE CADENA S2]],21,0)</f>
        <v>#REF!</v>
      </c>
      <c r="Y384" s="55" t="s">
        <v>724</v>
      </c>
      <c r="Z384" s="46">
        <f>+Tabla5[[#This Row],[VENTA ACUM 38]]+Tabla5[[#This Row],[venta total 39 acum]]</f>
        <v>7</v>
      </c>
      <c r="AA384" s="46">
        <v>1</v>
      </c>
      <c r="AB384" s="46">
        <v>2</v>
      </c>
      <c r="AC384" s="46">
        <v>6</v>
      </c>
      <c r="AD384" s="46">
        <v>1</v>
      </c>
      <c r="AE384" s="46">
        <v>0</v>
      </c>
      <c r="AF384" s="46">
        <v>1</v>
      </c>
      <c r="AG384" s="46">
        <v>1</v>
      </c>
      <c r="AH384" s="42">
        <f>IFERROR(Tabla5[[#This Row],[VENTAS MABE]]/Tabla5[[#This Row],[VENTAS INDURAMA]],0)</f>
        <v>0.4</v>
      </c>
      <c r="AI384" t="s">
        <v>1675</v>
      </c>
      <c r="AK384" s="42"/>
      <c r="AL384" t="s">
        <v>727</v>
      </c>
      <c r="AM384" s="55" t="s">
        <v>746</v>
      </c>
      <c r="AO384" s="55" t="s">
        <v>400</v>
      </c>
      <c r="AP384">
        <v>3</v>
      </c>
      <c r="AQ384" s="55">
        <v>0</v>
      </c>
      <c r="AR384">
        <v>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f>SUM(Tabla5[[#This Row],[VENTA MABE 1 SEMANA OCT]:[VENTAS OTROS 1 SEMANA OCT]])</f>
        <v>2</v>
      </c>
      <c r="AY384" s="46">
        <v>5.6762749445676244</v>
      </c>
      <c r="AZ384" s="55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f>SUM(Tabla5[[#This Row],[VENTA MABE 2 SEMANA OCT]:[VENTAS OTROS 2 SEMANA OCT]])</f>
        <v>0</v>
      </c>
      <c r="BH384" t="s">
        <v>798</v>
      </c>
      <c r="BI384" s="55" t="s">
        <v>280</v>
      </c>
      <c r="BJ384">
        <v>37</v>
      </c>
      <c r="BK384" s="55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f>SUM(Tabla5[[#This Row],[VENTA MABE 3 SEMANA OCT]:[VENTAS OTROS 3 SEMANA OCT]])</f>
        <v>0</v>
      </c>
      <c r="BS384" s="42">
        <v>0.17</v>
      </c>
      <c r="BT384" s="55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f>SUM(Tabla5[[#This Row],[VENTA MABE 4 SEMANA OCT]:[VENTAS OTROS 4 SEMANA OCT]])</f>
        <v>0</v>
      </c>
      <c r="CI3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84" s="66">
        <v>0</v>
      </c>
      <c r="CK384">
        <v>1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SUM(Tabla5[[#This Row],[VENTA MABE 1 SEMANA NOV]:[VENTAS OTROS 1 SEMANA NOV]])</f>
        <v>2</v>
      </c>
      <c r="CS384">
        <f>IFERROR(VLOOKUP(Tabla5[[#This Row],[CLAVE]],[2]VENTAS!$F$2:$L$1501,2,0),0)</f>
        <v>2</v>
      </c>
      <c r="CT384">
        <f>IFERROR(VLOOKUP(Tabla5[[#This Row],[CLAVE]],[2]VENTAS!$F$2:$L$1501,3,0),0)</f>
        <v>1</v>
      </c>
      <c r="CU384">
        <f>IFERROR(VLOOKUP(Tabla5[[#This Row],[CLAVE]],[2]VENTAS!$F$2:$L$1501,4,0),0)</f>
        <v>0</v>
      </c>
      <c r="CV384">
        <f>IFERROR(VLOOKUP(Tabla5[[#This Row],[CLAVE]],[2]VENTAS!$F$2:$L$1501,5,0),0)</f>
        <v>0</v>
      </c>
      <c r="CW384">
        <f>IFERROR(VLOOKUP(Tabla5[[#This Row],[CLAVE]],[2]VENTAS!$F$2:$L$1501,6,0),0)</f>
        <v>0</v>
      </c>
      <c r="CX384">
        <f>IFERROR(VLOOKUP(Tabla5[[#This Row],[CLAVE]],[2]VENTAS!$F$2:$L$1501,7,0),0)</f>
        <v>0</v>
      </c>
      <c r="CY384">
        <f>IFERROR(VLOOKUP(Tabla5[[#This Row],[CLAVE]],[2]VENTAS!$F$2:$R$1501,13,0),0)</f>
        <v>0</v>
      </c>
      <c r="CZ384">
        <f>SUM(Tabla5[[#This Row],[VENTA MABE 2 SEMANA NOV]:[VENTAS OTROS 2 SEMANA NOV]])</f>
        <v>3</v>
      </c>
      <c r="DA384" s="46">
        <v>10.643015521064296</v>
      </c>
    </row>
    <row r="385" spans="1:105" hidden="1" x14ac:dyDescent="0.3">
      <c r="A385" t="str">
        <f>CONCATENATE(Tabla5[[#This Row],[TIENDA HMPV]],Tabla5[[#This Row],[LINEA]])</f>
        <v>560 - 9 DE OCTUBRE Y BOYACÁCOCINAS</v>
      </c>
      <c r="B385" t="s">
        <v>279</v>
      </c>
      <c r="C385" s="55" t="s">
        <v>280</v>
      </c>
      <c r="D385" s="55" t="s">
        <v>30</v>
      </c>
      <c r="E385" s="55" t="s">
        <v>281</v>
      </c>
      <c r="F385" s="55" t="s">
        <v>1724</v>
      </c>
      <c r="G385" t="s">
        <v>26</v>
      </c>
      <c r="H385" s="42">
        <f>IFERROR(Tabla5[[#This Row],[VENTAS MABE]]/Tabla5[[#This Row],[CUOTA]],0)</f>
        <v>0.60869565217391308</v>
      </c>
      <c r="I385">
        <v>23</v>
      </c>
      <c r="J385">
        <v>14</v>
      </c>
      <c r="K385">
        <v>13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V385" s="42">
        <v>0.56000000000000005</v>
      </c>
      <c r="W385" s="42">
        <f>IFERROR(Tabla5[[#This Row],[TOTAL VENTA 38 SEMANA]]/Tabla5[[#This Row],[VENTA ACUM 38]],0)</f>
        <v>0.56000000000000005</v>
      </c>
      <c r="X385" s="42" t="e">
        <f>VLOOKUP(Tabla5[[#This Row],[CLAVE]],[1]!QMI_5_SEMANA_SEP_22[[CLAVE]:[SHARE CADENA S2]],21,0)</f>
        <v>#REF!</v>
      </c>
      <c r="Y385" s="55" t="s">
        <v>724</v>
      </c>
      <c r="Z385" s="46">
        <f>+Tabla5[[#This Row],[VENTA ACUM 38]]+Tabla5[[#This Row],[venta total 39 acum]]</f>
        <v>32</v>
      </c>
      <c r="AA385" s="46">
        <v>10</v>
      </c>
      <c r="AB385" s="46">
        <v>14</v>
      </c>
      <c r="AC385" s="46">
        <v>25</v>
      </c>
      <c r="AD385" s="46">
        <v>7</v>
      </c>
      <c r="AE385" s="46">
        <v>5</v>
      </c>
      <c r="AF385" s="46">
        <v>7</v>
      </c>
      <c r="AG385" s="46">
        <v>15</v>
      </c>
      <c r="AH385" s="42">
        <f>IFERROR(Tabla5[[#This Row],[VENTAS MABE]]/Tabla5[[#This Row],[VENTAS INDURAMA]],0)</f>
        <v>1.0769230769230769</v>
      </c>
      <c r="AI385" t="s">
        <v>1675</v>
      </c>
      <c r="AK385" s="42"/>
      <c r="AL385" t="s">
        <v>727</v>
      </c>
      <c r="AM385" s="55" t="s">
        <v>746</v>
      </c>
      <c r="AO385" s="55" t="s">
        <v>400</v>
      </c>
      <c r="AP385">
        <v>17</v>
      </c>
      <c r="AQ385" s="55">
        <v>3</v>
      </c>
      <c r="AR385">
        <v>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f>SUM(Tabla5[[#This Row],[VENTA MABE 1 SEMANA OCT]:[VENTAS OTROS 1 SEMANA OCT]])</f>
        <v>5</v>
      </c>
      <c r="AY385" s="46">
        <v>21</v>
      </c>
      <c r="AZ385" s="55">
        <v>4</v>
      </c>
      <c r="BA385">
        <v>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f>SUM(Tabla5[[#This Row],[VENTA MABE 2 SEMANA OCT]:[VENTAS OTROS 2 SEMANA OCT]])</f>
        <v>6</v>
      </c>
      <c r="BH385" t="s">
        <v>798</v>
      </c>
      <c r="BI385" s="55" t="s">
        <v>280</v>
      </c>
      <c r="BJ385">
        <v>37</v>
      </c>
      <c r="BK385" s="55">
        <v>4</v>
      </c>
      <c r="BL385">
        <v>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f>SUM(Tabla5[[#This Row],[VENTA MABE 3 SEMANA OCT]:[VENTAS OTROS 3 SEMANA OCT]])</f>
        <v>8</v>
      </c>
      <c r="BS385" s="42">
        <v>0.4</v>
      </c>
      <c r="BT385" s="5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f>SUM(Tabla5[[#This Row],[VENTA MABE 4 SEMANA OCT]:[VENTAS OTROS 4 SEMANA OCT]])</f>
        <v>1</v>
      </c>
      <c r="CI3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0.55000000000000004</v>
      </c>
      <c r="CJ385" t="s">
        <v>1703</v>
      </c>
      <c r="CK385">
        <v>2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SUM(Tabla5[[#This Row],[VENTA MABE 1 SEMANA NOV]:[VENTAS OTROS 1 SEMANA NOV]])</f>
        <v>3</v>
      </c>
      <c r="CS385">
        <f>IFERROR(VLOOKUP(Tabla5[[#This Row],[CLAVE]],[2]VENTAS!$F$2:$L$1501,2,0),0)</f>
        <v>8</v>
      </c>
      <c r="CT385">
        <f>IFERROR(VLOOKUP(Tabla5[[#This Row],[CLAVE]],[2]VENTAS!$F$2:$L$1501,3,0),0)</f>
        <v>2</v>
      </c>
      <c r="CU385">
        <f>IFERROR(VLOOKUP(Tabla5[[#This Row],[CLAVE]],[2]VENTAS!$F$2:$L$1501,4,0),0)</f>
        <v>0</v>
      </c>
      <c r="CV385">
        <f>IFERROR(VLOOKUP(Tabla5[[#This Row],[CLAVE]],[2]VENTAS!$F$2:$L$1501,5,0),0)</f>
        <v>0</v>
      </c>
      <c r="CW385">
        <f>IFERROR(VLOOKUP(Tabla5[[#This Row],[CLAVE]],[2]VENTAS!$F$2:$L$1501,6,0),0)</f>
        <v>0</v>
      </c>
      <c r="CX385">
        <f>IFERROR(VLOOKUP(Tabla5[[#This Row],[CLAVE]],[2]VENTAS!$F$2:$L$1501,7,0),0)</f>
        <v>0</v>
      </c>
      <c r="CY385">
        <f>IFERROR(VLOOKUP(Tabla5[[#This Row],[CLAVE]],[2]VENTAS!$F$2:$R$1501,13,0),0)</f>
        <v>0</v>
      </c>
      <c r="CZ385">
        <f>SUM(Tabla5[[#This Row],[VENTA MABE 2 SEMANA NOV]:[VENTAS OTROS 2 SEMANA NOV]])</f>
        <v>10</v>
      </c>
      <c r="DA385" s="46">
        <v>48.50570015378505</v>
      </c>
    </row>
    <row r="386" spans="1:105" hidden="1" x14ac:dyDescent="0.3">
      <c r="A386" t="str">
        <f>CONCATENATE(Tabla5[[#This Row],[TIENDA HMPV]],Tabla5[[#This Row],[LINEA]])</f>
        <v>560 - 9 DE OCTUBRE Y BOYACÁEMPOTRE</v>
      </c>
      <c r="B386" t="s">
        <v>279</v>
      </c>
      <c r="C386" s="55" t="s">
        <v>280</v>
      </c>
      <c r="D386" s="55" t="s">
        <v>30</v>
      </c>
      <c r="E386" s="55" t="s">
        <v>281</v>
      </c>
      <c r="F386" s="55" t="s">
        <v>1724</v>
      </c>
      <c r="G386" t="s">
        <v>32</v>
      </c>
      <c r="H386" s="42">
        <f>IFERROR(Tabla5[[#This Row],[VENTAS MABE]]/Tabla5[[#This Row],[CUOTA]],0)</f>
        <v>0</v>
      </c>
      <c r="I386">
        <v>0</v>
      </c>
      <c r="J386">
        <v>1</v>
      </c>
      <c r="K386">
        <v>3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V386" s="42">
        <v>0.25</v>
      </c>
      <c r="W386" s="42">
        <f>IFERROR(Tabla5[[#This Row],[TOTAL VENTA 38 SEMANA]]/Tabla5[[#This Row],[VENTA ACUM 38]],0)</f>
        <v>0.25</v>
      </c>
      <c r="X386" s="42" t="e">
        <f>VLOOKUP(Tabla5[[#This Row],[CLAVE]],[1]!QMI_5_SEMANA_SEP_22[[CLAVE]:[SHARE CADENA S2]],21,0)</f>
        <v>#REF!</v>
      </c>
      <c r="Y386" s="55" t="s">
        <v>724</v>
      </c>
      <c r="Z386" s="46">
        <f>+Tabla5[[#This Row],[VENTA ACUM 38]]+Tabla5[[#This Row],[venta total 39 acum]]</f>
        <v>4</v>
      </c>
      <c r="AA386" s="46">
        <v>0</v>
      </c>
      <c r="AB386" s="46">
        <v>1</v>
      </c>
      <c r="AC386" s="46">
        <v>4</v>
      </c>
      <c r="AD386" s="46">
        <v>0</v>
      </c>
      <c r="AE386" s="46">
        <v>0</v>
      </c>
      <c r="AF386" s="46">
        <v>0</v>
      </c>
      <c r="AG386" s="46">
        <v>0</v>
      </c>
      <c r="AH386" s="42">
        <f>IFERROR(Tabla5[[#This Row],[VENTAS MABE]]/Tabla5[[#This Row],[VENTAS INDURAMA]],0)</f>
        <v>0.33333333333333331</v>
      </c>
      <c r="AI386" t="s">
        <v>1675</v>
      </c>
      <c r="AK386" s="42"/>
      <c r="AL386" t="s">
        <v>727</v>
      </c>
      <c r="AM386" s="55" t="s">
        <v>746</v>
      </c>
      <c r="AO386" s="55" t="s">
        <v>400</v>
      </c>
      <c r="AP386">
        <v>0</v>
      </c>
      <c r="AQ386" s="55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f>SUM(Tabla5[[#This Row],[VENTA MABE 1 SEMANA OCT]:[VENTAS OTROS 1 SEMANA OCT]])</f>
        <v>0</v>
      </c>
      <c r="AY386" s="46">
        <v>0</v>
      </c>
      <c r="AZ386" s="55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f>SUM(Tabla5[[#This Row],[VENTA MABE 2 SEMANA OCT]:[VENTAS OTROS 2 SEMANA OCT]])</f>
        <v>0</v>
      </c>
      <c r="BH386" t="s">
        <v>798</v>
      </c>
      <c r="BI386" s="55" t="s">
        <v>280</v>
      </c>
      <c r="BJ386">
        <v>37</v>
      </c>
      <c r="BK386" s="55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f>SUM(Tabla5[[#This Row],[VENTA MABE 3 SEMANA OCT]:[VENTAS OTROS 3 SEMANA OCT]])</f>
        <v>0</v>
      </c>
      <c r="BS386" s="42">
        <v>0</v>
      </c>
      <c r="BT386" s="55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f>SUM(Tabla5[[#This Row],[VENTA MABE 4 SEMANA OCT]:[VENTAS OTROS 4 SEMANA OCT]])</f>
        <v>0</v>
      </c>
      <c r="CI3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86" s="6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SUM(Tabla5[[#This Row],[VENTA MABE 1 SEMANA NOV]:[VENTAS OTROS 1 SEMANA NOV]])</f>
        <v>0</v>
      </c>
      <c r="CS386">
        <f>IFERROR(VLOOKUP(Tabla5[[#This Row],[CLAVE]],[2]VENTAS!$F$2:$L$1501,2,0),0)</f>
        <v>0</v>
      </c>
      <c r="CT386">
        <f>IFERROR(VLOOKUP(Tabla5[[#This Row],[CLAVE]],[2]VENTAS!$F$2:$L$1501,3,0),0)</f>
        <v>0</v>
      </c>
      <c r="CU386">
        <f>IFERROR(VLOOKUP(Tabla5[[#This Row],[CLAVE]],[2]VENTAS!$F$2:$L$1501,4,0),0)</f>
        <v>0</v>
      </c>
      <c r="CV386">
        <f>IFERROR(VLOOKUP(Tabla5[[#This Row],[CLAVE]],[2]VENTAS!$F$2:$L$1501,5,0),0)</f>
        <v>0</v>
      </c>
      <c r="CW386">
        <f>IFERROR(VLOOKUP(Tabla5[[#This Row],[CLAVE]],[2]VENTAS!$F$2:$L$1501,6,0),0)</f>
        <v>0</v>
      </c>
      <c r="CX386">
        <f>IFERROR(VLOOKUP(Tabla5[[#This Row],[CLAVE]],[2]VENTAS!$F$2:$L$1501,7,0),0)</f>
        <v>0</v>
      </c>
      <c r="CY386">
        <f>IFERROR(VLOOKUP(Tabla5[[#This Row],[CLAVE]],[2]VENTAS!$F$2:$R$1501,13,0),0)</f>
        <v>0</v>
      </c>
      <c r="CZ386">
        <f>SUM(Tabla5[[#This Row],[VENTA MABE 2 SEMANA NOV]:[VENTAS OTROS 2 SEMANA NOV]])</f>
        <v>0</v>
      </c>
      <c r="DA386" s="46">
        <v>0</v>
      </c>
    </row>
    <row r="387" spans="1:105" hidden="1" x14ac:dyDescent="0.3">
      <c r="A387" t="str">
        <f>CONCATENATE(Tabla5[[#This Row],[TIENDA HMPV]],Tabla5[[#This Row],[LINEA]])</f>
        <v>560 - 9 DE OCTUBRE Y BOYACÁGLOBALES</v>
      </c>
      <c r="B387" t="s">
        <v>279</v>
      </c>
      <c r="C387" s="55" t="s">
        <v>280</v>
      </c>
      <c r="D387" s="55" t="s">
        <v>30</v>
      </c>
      <c r="E387" s="55" t="s">
        <v>281</v>
      </c>
      <c r="F387" s="55" t="s">
        <v>1724</v>
      </c>
      <c r="G387" t="s">
        <v>27</v>
      </c>
      <c r="H387" s="42">
        <f>IFERROR(Tabla5[[#This Row],[VENTAS MABE]]/Tabla5[[#This Row],[CUOTA]],0)</f>
        <v>0.5</v>
      </c>
      <c r="I387">
        <v>4</v>
      </c>
      <c r="J387">
        <v>2</v>
      </c>
      <c r="K387">
        <v>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V387" s="42">
        <v>0.66666666666666663</v>
      </c>
      <c r="W387" s="42">
        <f>IFERROR(Tabla5[[#This Row],[TOTAL VENTA 38 SEMANA]]/Tabla5[[#This Row],[VENTA ACUM 38]],0)</f>
        <v>0.66666666666666663</v>
      </c>
      <c r="X387" s="42" t="e">
        <f>VLOOKUP(Tabla5[[#This Row],[CLAVE]],[1]!QMI_5_SEMANA_SEP_22[[CLAVE]:[SHARE CADENA S2]],21,0)</f>
        <v>#REF!</v>
      </c>
      <c r="Y387" s="55" t="s">
        <v>724</v>
      </c>
      <c r="Z387" s="46">
        <f>+Tabla5[[#This Row],[VENTA ACUM 38]]+Tabla5[[#This Row],[venta total 39 acum]]</f>
        <v>5</v>
      </c>
      <c r="AA387" s="46">
        <v>1</v>
      </c>
      <c r="AB387" s="46">
        <v>2</v>
      </c>
      <c r="AC387" s="46">
        <v>3</v>
      </c>
      <c r="AD387" s="46">
        <v>2</v>
      </c>
      <c r="AE387" s="46">
        <v>0</v>
      </c>
      <c r="AF387" s="46">
        <v>2</v>
      </c>
      <c r="AG387" s="46">
        <v>1</v>
      </c>
      <c r="AH387" s="42">
        <f>IFERROR(Tabla5[[#This Row],[VENTAS MABE]]/Tabla5[[#This Row],[VENTAS INDURAMA]],0)</f>
        <v>0.66666666666666663</v>
      </c>
      <c r="AI387" t="s">
        <v>1675</v>
      </c>
      <c r="AK387" s="42"/>
      <c r="AL387" t="s">
        <v>727</v>
      </c>
      <c r="AM387" s="55" t="s">
        <v>746</v>
      </c>
      <c r="AO387" s="55" t="s">
        <v>400</v>
      </c>
      <c r="AP387">
        <v>2</v>
      </c>
      <c r="AQ387" s="55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f>SUM(Tabla5[[#This Row],[VENTA MABE 1 SEMANA OCT]:[VENTAS OTROS 1 SEMANA OCT]])</f>
        <v>0</v>
      </c>
      <c r="AY387" s="46">
        <v>4.3298236057254673</v>
      </c>
      <c r="AZ387" s="55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f>SUM(Tabla5[[#This Row],[VENTA MABE 2 SEMANA OCT]:[VENTAS OTROS 2 SEMANA OCT]])</f>
        <v>0</v>
      </c>
      <c r="BH387" t="s">
        <v>798</v>
      </c>
      <c r="BI387" s="55" t="s">
        <v>280</v>
      </c>
      <c r="BJ387">
        <v>37</v>
      </c>
      <c r="BK387" s="55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f>SUM(Tabla5[[#This Row],[VENTA MABE 3 SEMANA OCT]:[VENTAS OTROS 3 SEMANA OCT]])</f>
        <v>1</v>
      </c>
      <c r="BS387" s="42">
        <v>0</v>
      </c>
      <c r="BT387" s="55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f>SUM(Tabla5[[#This Row],[VENTA MABE 4 SEMANA OCT]:[VENTAS OTROS 4 SEMANA OCT]])</f>
        <v>0</v>
      </c>
      <c r="CI3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387" t="s">
        <v>1703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SUM(Tabla5[[#This Row],[VENTA MABE 1 SEMANA NOV]:[VENTAS OTROS 1 SEMANA NOV]])</f>
        <v>1</v>
      </c>
      <c r="CS387">
        <f>IFERROR(VLOOKUP(Tabla5[[#This Row],[CLAVE]],[2]VENTAS!$F$2:$L$1501,2,0),0)</f>
        <v>3</v>
      </c>
      <c r="CT387">
        <f>IFERROR(VLOOKUP(Tabla5[[#This Row],[CLAVE]],[2]VENTAS!$F$2:$L$1501,3,0),0)</f>
        <v>1</v>
      </c>
      <c r="CU387">
        <f>IFERROR(VLOOKUP(Tabla5[[#This Row],[CLAVE]],[2]VENTAS!$F$2:$L$1501,4,0),0)</f>
        <v>0</v>
      </c>
      <c r="CV387">
        <f>IFERROR(VLOOKUP(Tabla5[[#This Row],[CLAVE]],[2]VENTAS!$F$2:$L$1501,5,0),0)</f>
        <v>0</v>
      </c>
      <c r="CW387">
        <f>IFERROR(VLOOKUP(Tabla5[[#This Row],[CLAVE]],[2]VENTAS!$F$2:$L$1501,6,0),0)</f>
        <v>0</v>
      </c>
      <c r="CX387">
        <f>IFERROR(VLOOKUP(Tabla5[[#This Row],[CLAVE]],[2]VENTAS!$F$2:$L$1501,7,0),0)</f>
        <v>0</v>
      </c>
      <c r="CY387">
        <f>IFERROR(VLOOKUP(Tabla5[[#This Row],[CLAVE]],[2]VENTAS!$F$2:$R$1501,13,0),0)</f>
        <v>0</v>
      </c>
      <c r="CZ387">
        <f>SUM(Tabla5[[#This Row],[VENTA MABE 2 SEMANA NOV]:[VENTAS OTROS 2 SEMANA NOV]])</f>
        <v>4</v>
      </c>
      <c r="DA387" s="46">
        <v>2.0253569707937462</v>
      </c>
    </row>
    <row r="388" spans="1:105" hidden="1" x14ac:dyDescent="0.3">
      <c r="A388" t="str">
        <f>CONCATENATE(Tabla5[[#This Row],[TIENDA HMPV]],Tabla5[[#This Row],[LINEA]])</f>
        <v>560 - 9 DE OCTUBRE Y BOYACÁLAVADO</v>
      </c>
      <c r="B388" t="s">
        <v>279</v>
      </c>
      <c r="C388" s="55" t="s">
        <v>280</v>
      </c>
      <c r="D388" s="55" t="s">
        <v>30</v>
      </c>
      <c r="E388" s="55" t="s">
        <v>281</v>
      </c>
      <c r="F388" s="55" t="s">
        <v>1724</v>
      </c>
      <c r="G388" t="s">
        <v>28</v>
      </c>
      <c r="H388" s="42">
        <f>IFERROR(Tabla5[[#This Row],[VENTAS MABE]]/Tabla5[[#This Row],[CUOTA]],0)</f>
        <v>0.83333333333333337</v>
      </c>
      <c r="I388">
        <v>6</v>
      </c>
      <c r="J388">
        <v>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V388" s="42">
        <v>0.83333333333333337</v>
      </c>
      <c r="W388" s="42">
        <f>IFERROR(Tabla5[[#This Row],[TOTAL VENTA 38 SEMANA]]/Tabla5[[#This Row],[VENTA ACUM 38]],0)</f>
        <v>0.83333333333333337</v>
      </c>
      <c r="X388" s="42" t="e">
        <f>VLOOKUP(Tabla5[[#This Row],[CLAVE]],[1]!QMI_5_SEMANA_SEP_22[[CLAVE]:[SHARE CADENA S2]],21,0)</f>
        <v>#REF!</v>
      </c>
      <c r="Y388" s="55" t="s">
        <v>724</v>
      </c>
      <c r="Z388" s="46">
        <f>+Tabla5[[#This Row],[VENTA ACUM 38]]+Tabla5[[#This Row],[venta total 39 acum]]</f>
        <v>6</v>
      </c>
      <c r="AA388" s="46">
        <v>4</v>
      </c>
      <c r="AB388" s="46">
        <v>5</v>
      </c>
      <c r="AC388" s="46">
        <v>6</v>
      </c>
      <c r="AD388" s="46">
        <v>0</v>
      </c>
      <c r="AE388" s="46">
        <v>0</v>
      </c>
      <c r="AF388" s="46">
        <v>0</v>
      </c>
      <c r="AG388" s="46">
        <v>4</v>
      </c>
      <c r="AH388" s="42">
        <f>IFERROR(Tabla5[[#This Row],[VENTAS MABE]]/Tabla5[[#This Row],[VENTAS INDURAMA]],0)</f>
        <v>5</v>
      </c>
      <c r="AI388" t="s">
        <v>1675</v>
      </c>
      <c r="AK388" s="42"/>
      <c r="AL388" t="s">
        <v>727</v>
      </c>
      <c r="AM388" s="55" t="s">
        <v>746</v>
      </c>
      <c r="AO388" s="55" t="s">
        <v>400</v>
      </c>
      <c r="AP388">
        <v>5</v>
      </c>
      <c r="AQ388" s="55">
        <v>1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f>SUM(Tabla5[[#This Row],[VENTA MABE 1 SEMANA OCT]:[VENTAS OTROS 1 SEMANA OCT]])</f>
        <v>2</v>
      </c>
      <c r="AY388" s="46">
        <v>9.6347018942988534</v>
      </c>
      <c r="AZ388" s="55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f>SUM(Tabla5[[#This Row],[VENTA MABE 2 SEMANA OCT]:[VENTAS OTROS 2 SEMANA OCT]])</f>
        <v>0</v>
      </c>
      <c r="BH388" t="s">
        <v>798</v>
      </c>
      <c r="BI388" s="55" t="s">
        <v>280</v>
      </c>
      <c r="BJ388">
        <v>37</v>
      </c>
      <c r="BK388" s="55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f>SUM(Tabla5[[#This Row],[VENTA MABE 3 SEMANA OCT]:[VENTAS OTROS 3 SEMANA OCT]])</f>
        <v>0</v>
      </c>
      <c r="BS388" s="42">
        <v>0.05</v>
      </c>
      <c r="BT388" s="55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f>SUM(Tabla5[[#This Row],[VENTA MABE 4 SEMANA OCT]:[VENTAS OTROS 4 SEMANA OCT]])</f>
        <v>0</v>
      </c>
      <c r="CI3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388" t="s">
        <v>1703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SUM(Tabla5[[#This Row],[VENTA MABE 1 SEMANA NOV]:[VENTAS OTROS 1 SEMANA NOV]])</f>
        <v>1</v>
      </c>
      <c r="CS388">
        <f>IFERROR(VLOOKUP(Tabla5[[#This Row],[CLAVE]],[2]VENTAS!$F$2:$L$1501,2,0),0)</f>
        <v>1</v>
      </c>
      <c r="CT388">
        <f>IFERROR(VLOOKUP(Tabla5[[#This Row],[CLAVE]],[2]VENTAS!$F$2:$L$1501,3,0),0)</f>
        <v>0</v>
      </c>
      <c r="CU388">
        <f>IFERROR(VLOOKUP(Tabla5[[#This Row],[CLAVE]],[2]VENTAS!$F$2:$L$1501,4,0),0)</f>
        <v>0</v>
      </c>
      <c r="CV388">
        <f>IFERROR(VLOOKUP(Tabla5[[#This Row],[CLAVE]],[2]VENTAS!$F$2:$L$1501,5,0),0)</f>
        <v>0</v>
      </c>
      <c r="CW388">
        <f>IFERROR(VLOOKUP(Tabla5[[#This Row],[CLAVE]],[2]VENTAS!$F$2:$L$1501,6,0),0)</f>
        <v>0</v>
      </c>
      <c r="CX388">
        <f>IFERROR(VLOOKUP(Tabla5[[#This Row],[CLAVE]],[2]VENTAS!$F$2:$L$1501,7,0),0)</f>
        <v>0</v>
      </c>
      <c r="CY388">
        <f>IFERROR(VLOOKUP(Tabla5[[#This Row],[CLAVE]],[2]VENTAS!$F$2:$R$1501,13,0),0)</f>
        <v>0</v>
      </c>
      <c r="CZ388">
        <f>SUM(Tabla5[[#This Row],[VENTA MABE 2 SEMANA NOV]:[VENTAS OTROS 2 SEMANA NOV]])</f>
        <v>1</v>
      </c>
      <c r="DA388" s="46">
        <v>9.5730462918432586</v>
      </c>
    </row>
    <row r="389" spans="1:105" hidden="1" x14ac:dyDescent="0.3">
      <c r="A389" t="str">
        <f>CONCATENATE(Tabla5[[#This Row],[TIENDA HMPV]],Tabla5[[#This Row],[LINEA]])</f>
        <v>560 - 9 DE OCTUBRE Y BOYACÁREFRIGERACIÓN</v>
      </c>
      <c r="B389" t="s">
        <v>279</v>
      </c>
      <c r="C389" s="55" t="s">
        <v>280</v>
      </c>
      <c r="D389" s="55" t="s">
        <v>30</v>
      </c>
      <c r="E389" s="55" t="s">
        <v>281</v>
      </c>
      <c r="F389" s="55" t="s">
        <v>1724</v>
      </c>
      <c r="G389" t="s">
        <v>29</v>
      </c>
      <c r="H389" s="42">
        <f>IFERROR(Tabla5[[#This Row],[VENTAS MABE]]/Tabla5[[#This Row],[CUOTA]],0)</f>
        <v>1.0909090909090908</v>
      </c>
      <c r="I389">
        <v>11</v>
      </c>
      <c r="J389">
        <v>12</v>
      </c>
      <c r="K389">
        <v>16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V389" s="42">
        <v>0.54545454545454541</v>
      </c>
      <c r="W389" s="42">
        <f>IFERROR(Tabla5[[#This Row],[TOTAL VENTA 38 SEMANA]]/Tabla5[[#This Row],[VENTA ACUM 38]],0)</f>
        <v>0.54545454545454541</v>
      </c>
      <c r="X389" s="42" t="e">
        <f>VLOOKUP(Tabla5[[#This Row],[CLAVE]],[1]!QMI_5_SEMANA_SEP_22[[CLAVE]:[SHARE CADENA S2]],21,0)</f>
        <v>#REF!</v>
      </c>
      <c r="Y389" s="55" t="s">
        <v>724</v>
      </c>
      <c r="Z389" s="46">
        <f>+Tabla5[[#This Row],[VENTA ACUM 38]]+Tabla5[[#This Row],[venta total 39 acum]]</f>
        <v>31</v>
      </c>
      <c r="AA389" s="46">
        <v>7</v>
      </c>
      <c r="AB389" s="46">
        <v>12</v>
      </c>
      <c r="AC389" s="46">
        <v>22</v>
      </c>
      <c r="AD389" s="46">
        <v>9</v>
      </c>
      <c r="AE389" s="46">
        <v>3</v>
      </c>
      <c r="AF389" s="46">
        <v>9</v>
      </c>
      <c r="AG389" s="46">
        <v>10</v>
      </c>
      <c r="AH389" s="42">
        <f>IFERROR(Tabla5[[#This Row],[VENTAS MABE]]/Tabla5[[#This Row],[VENTAS INDURAMA]],0)</f>
        <v>0.75</v>
      </c>
      <c r="AI389" t="s">
        <v>1675</v>
      </c>
      <c r="AK389" s="42"/>
      <c r="AL389" t="s">
        <v>727</v>
      </c>
      <c r="AM389" s="55" t="s">
        <v>746</v>
      </c>
      <c r="AO389" s="55" t="s">
        <v>400</v>
      </c>
      <c r="AP389">
        <v>15</v>
      </c>
      <c r="AQ389" s="55">
        <v>1</v>
      </c>
      <c r="AR389">
        <v>5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f>SUM(Tabla5[[#This Row],[VENTA MABE 1 SEMANA OCT]:[VENTAS OTROS 1 SEMANA OCT]])</f>
        <v>6</v>
      </c>
      <c r="AY389" s="46">
        <v>13</v>
      </c>
      <c r="AZ389" s="55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f>SUM(Tabla5[[#This Row],[VENTA MABE 2 SEMANA OCT]:[VENTAS OTROS 2 SEMANA OCT]])</f>
        <v>0</v>
      </c>
      <c r="BH389" t="s">
        <v>798</v>
      </c>
      <c r="BI389" s="55" t="s">
        <v>280</v>
      </c>
      <c r="BJ389">
        <v>37</v>
      </c>
      <c r="BK389" s="55">
        <v>3</v>
      </c>
      <c r="BL389">
        <v>3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f>SUM(Tabla5[[#This Row],[VENTA MABE 3 SEMANA OCT]:[VENTAS OTROS 3 SEMANA OCT]])</f>
        <v>6</v>
      </c>
      <c r="BS389" s="42">
        <v>0.28000000000000003</v>
      </c>
      <c r="BT389" s="55">
        <v>2</v>
      </c>
      <c r="BU389">
        <v>4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f>SUM(Tabla5[[#This Row],[VENTA MABE 4 SEMANA OCT]:[VENTAS OTROS 4 SEMANA OCT]])</f>
        <v>6</v>
      </c>
      <c r="CI3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389" t="s">
        <v>1702</v>
      </c>
      <c r="CK389">
        <v>5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SUM(Tabla5[[#This Row],[VENTA MABE 1 SEMANA NOV]:[VENTAS OTROS 1 SEMANA NOV]])</f>
        <v>5</v>
      </c>
      <c r="CS389">
        <f>IFERROR(VLOOKUP(Tabla5[[#This Row],[CLAVE]],[2]VENTAS!$F$2:$L$1501,2,0),0)</f>
        <v>13</v>
      </c>
      <c r="CT389">
        <f>IFERROR(VLOOKUP(Tabla5[[#This Row],[CLAVE]],[2]VENTAS!$F$2:$L$1501,3,0),0)</f>
        <v>3</v>
      </c>
      <c r="CU389">
        <f>IFERROR(VLOOKUP(Tabla5[[#This Row],[CLAVE]],[2]VENTAS!$F$2:$L$1501,4,0),0)</f>
        <v>0</v>
      </c>
      <c r="CV389">
        <f>IFERROR(VLOOKUP(Tabla5[[#This Row],[CLAVE]],[2]VENTAS!$F$2:$L$1501,5,0),0)</f>
        <v>0</v>
      </c>
      <c r="CW389">
        <f>IFERROR(VLOOKUP(Tabla5[[#This Row],[CLAVE]],[2]VENTAS!$F$2:$L$1501,6,0),0)</f>
        <v>0</v>
      </c>
      <c r="CX389">
        <f>IFERROR(VLOOKUP(Tabla5[[#This Row],[CLAVE]],[2]VENTAS!$F$2:$L$1501,7,0),0)</f>
        <v>0</v>
      </c>
      <c r="CY389">
        <f>IFERROR(VLOOKUP(Tabla5[[#This Row],[CLAVE]],[2]VENTAS!$F$2:$R$1501,13,0),0)</f>
        <v>0</v>
      </c>
      <c r="CZ389">
        <f>SUM(Tabla5[[#This Row],[VENTA MABE 2 SEMANA NOV]:[VENTAS OTROS 2 SEMANA NOV]])</f>
        <v>16</v>
      </c>
      <c r="DA389" s="46">
        <v>20.175955294551137</v>
      </c>
    </row>
    <row r="390" spans="1:105" hidden="1" x14ac:dyDescent="0.3">
      <c r="A390" t="str">
        <f>CONCATENATE(Tabla5[[#This Row],[TIENDA HMPV]],Tabla5[[#This Row],[LINEA]])</f>
        <v>439 - TIENDA BARATODO LIBERTAD 2625AIRES</v>
      </c>
      <c r="B390" t="s">
        <v>310</v>
      </c>
      <c r="C390" s="55" t="s">
        <v>311</v>
      </c>
      <c r="D390" s="55" t="s">
        <v>95</v>
      </c>
      <c r="E390" s="55" t="s">
        <v>313</v>
      </c>
      <c r="F390" s="55" t="s">
        <v>1724</v>
      </c>
      <c r="G390" t="s">
        <v>25</v>
      </c>
      <c r="H390" s="42">
        <f>IFERROR(Tabla5[[#This Row],[VENTAS MABE]]/Tabla5[[#This Row],[CUOTA]],0)</f>
        <v>0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V390" s="42">
        <v>0</v>
      </c>
      <c r="W390" s="42">
        <f>IFERROR(Tabla5[[#This Row],[TOTAL VENTA 38 SEMANA]]/Tabla5[[#This Row],[VENTA ACUM 38]],0)</f>
        <v>0</v>
      </c>
      <c r="X390" s="42" t="e">
        <f>VLOOKUP(Tabla5[[#This Row],[CLAVE]],[1]!QMI_5_SEMANA_SEP_22[[CLAVE]:[SHARE CADENA S2]],21,0)</f>
        <v>#REF!</v>
      </c>
      <c r="Y390" s="55" t="s">
        <v>724</v>
      </c>
      <c r="Z390" s="46">
        <f>+Tabla5[[#This Row],[VENTA ACUM 38]]+Tabla5[[#This Row],[venta total 39 acum]]</f>
        <v>0</v>
      </c>
      <c r="AA390" s="46">
        <v>0</v>
      </c>
      <c r="AB390" s="46">
        <v>0</v>
      </c>
      <c r="AC390" s="46">
        <v>0</v>
      </c>
      <c r="AD390" s="46">
        <v>0</v>
      </c>
      <c r="AE390" s="46">
        <v>0</v>
      </c>
      <c r="AF390" s="46">
        <v>0</v>
      </c>
      <c r="AG390" s="46">
        <v>0</v>
      </c>
      <c r="AH390" s="42">
        <f>IFERROR(Tabla5[[#This Row],[VENTAS MABE]]/Tabla5[[#This Row],[VENTAS INDURAMA]],0)</f>
        <v>0</v>
      </c>
      <c r="AI390" t="s">
        <v>1675</v>
      </c>
      <c r="AK390" s="42"/>
      <c r="AL390" t="s">
        <v>727</v>
      </c>
      <c r="AM390" s="55" t="s">
        <v>960</v>
      </c>
      <c r="AO390" s="55" t="s">
        <v>400</v>
      </c>
      <c r="AP390">
        <v>0</v>
      </c>
      <c r="AQ390" s="55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f>SUM(Tabla5[[#This Row],[VENTA MABE 1 SEMANA OCT]:[VENTAS OTROS 1 SEMANA OCT]])</f>
        <v>0</v>
      </c>
      <c r="AY390" s="46">
        <v>4.7464503042596364</v>
      </c>
      <c r="AZ390" s="55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f>SUM(Tabla5[[#This Row],[VENTA MABE 2 SEMANA OCT]:[VENTAS OTROS 2 SEMANA OCT]])</f>
        <v>1</v>
      </c>
      <c r="BH390" t="s">
        <v>798</v>
      </c>
      <c r="BI390" s="55" t="s">
        <v>311</v>
      </c>
      <c r="BJ390">
        <v>22.999999999999993</v>
      </c>
      <c r="BK390" s="55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f>SUM(Tabla5[[#This Row],[VENTA MABE 3 SEMANA OCT]:[VENTAS OTROS 3 SEMANA OCT]])</f>
        <v>1</v>
      </c>
      <c r="BS390" s="42">
        <v>0.15</v>
      </c>
      <c r="BT390" s="55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f>SUM(Tabla5[[#This Row],[VENTA MABE 4 SEMANA OCT]:[VENTAS OTROS 4 SEMANA OCT]])</f>
        <v>0</v>
      </c>
      <c r="CI3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390" t="s">
        <v>1703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SUM(Tabla5[[#This Row],[VENTA MABE 1 SEMANA NOV]:[VENTAS OTROS 1 SEMANA NOV]])</f>
        <v>0</v>
      </c>
      <c r="CS390">
        <f>IFERROR(VLOOKUP(Tabla5[[#This Row],[CLAVE]],[2]VENTAS!$F$2:$L$1501,2,0),0)</f>
        <v>0</v>
      </c>
      <c r="CT390">
        <f>IFERROR(VLOOKUP(Tabla5[[#This Row],[CLAVE]],[2]VENTAS!$F$2:$L$1501,3,0),0)</f>
        <v>0</v>
      </c>
      <c r="CU390">
        <f>IFERROR(VLOOKUP(Tabla5[[#This Row],[CLAVE]],[2]VENTAS!$F$2:$L$1501,4,0),0)</f>
        <v>0</v>
      </c>
      <c r="CV390">
        <f>IFERROR(VLOOKUP(Tabla5[[#This Row],[CLAVE]],[2]VENTAS!$F$2:$L$1501,5,0),0)</f>
        <v>0</v>
      </c>
      <c r="CW390">
        <f>IFERROR(VLOOKUP(Tabla5[[#This Row],[CLAVE]],[2]VENTAS!$F$2:$L$1501,6,0),0)</f>
        <v>0</v>
      </c>
      <c r="CX390">
        <f>IFERROR(VLOOKUP(Tabla5[[#This Row],[CLAVE]],[2]VENTAS!$F$2:$L$1501,7,0),0)</f>
        <v>0</v>
      </c>
      <c r="CY390">
        <f>IFERROR(VLOOKUP(Tabla5[[#This Row],[CLAVE]],[2]VENTAS!$F$2:$R$1501,13,0),0)</f>
        <v>0</v>
      </c>
      <c r="CZ390">
        <f>SUM(Tabla5[[#This Row],[VENTA MABE 2 SEMANA NOV]:[VENTAS OTROS 2 SEMANA NOV]])</f>
        <v>0</v>
      </c>
      <c r="DA390" s="46">
        <v>5.2738336713995952</v>
      </c>
    </row>
    <row r="391" spans="1:105" hidden="1" x14ac:dyDescent="0.3">
      <c r="A391" t="str">
        <f>CONCATENATE(Tabla5[[#This Row],[TIENDA HMPV]],Tabla5[[#This Row],[LINEA]])</f>
        <v>439 - TIENDA BARATODO LIBERTAD 2625COCINAS</v>
      </c>
      <c r="B391" t="s">
        <v>310</v>
      </c>
      <c r="C391" s="55" t="s">
        <v>311</v>
      </c>
      <c r="D391" s="55" t="s">
        <v>95</v>
      </c>
      <c r="E391" s="55" t="s">
        <v>313</v>
      </c>
      <c r="F391" s="55" t="s">
        <v>1724</v>
      </c>
      <c r="G391" t="s">
        <v>26</v>
      </c>
      <c r="H391" s="42">
        <f>IFERROR(Tabla5[[#This Row],[VENTAS MABE]]/Tabla5[[#This Row],[CUOTA]],0)</f>
        <v>0.37037037037037035</v>
      </c>
      <c r="I391">
        <v>27</v>
      </c>
      <c r="J391">
        <v>10</v>
      </c>
      <c r="K391">
        <v>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V391" s="42">
        <v>0.58823529411764708</v>
      </c>
      <c r="W391" s="42">
        <f>IFERROR(Tabla5[[#This Row],[TOTAL VENTA 38 SEMANA]]/Tabla5[[#This Row],[VENTA ACUM 38]],0)</f>
        <v>0.58823529411764708</v>
      </c>
      <c r="X391" s="42" t="e">
        <f>VLOOKUP(Tabla5[[#This Row],[CLAVE]],[1]!QMI_5_SEMANA_SEP_22[[CLAVE]:[SHARE CADENA S2]],21,0)</f>
        <v>#REF!</v>
      </c>
      <c r="Y391" s="55" t="s">
        <v>724</v>
      </c>
      <c r="Z391" s="46">
        <f>+Tabla5[[#This Row],[VENTA ACUM 38]]+Tabla5[[#This Row],[venta total 39 acum]]</f>
        <v>19</v>
      </c>
      <c r="AA391" s="46">
        <v>9</v>
      </c>
      <c r="AB391" s="46">
        <v>10</v>
      </c>
      <c r="AC391" s="46">
        <v>17</v>
      </c>
      <c r="AD391" s="46">
        <v>2</v>
      </c>
      <c r="AE391" s="46">
        <v>0</v>
      </c>
      <c r="AF391" s="46">
        <v>2</v>
      </c>
      <c r="AG391" s="46">
        <v>9</v>
      </c>
      <c r="AH391" s="42">
        <f>IFERROR(Tabla5[[#This Row],[VENTAS MABE]]/Tabla5[[#This Row],[VENTAS INDURAMA]],0)</f>
        <v>1.25</v>
      </c>
      <c r="AI391" t="s">
        <v>1675</v>
      </c>
      <c r="AK391" s="42"/>
      <c r="AL391" t="s">
        <v>727</v>
      </c>
      <c r="AM391" s="55" t="s">
        <v>960</v>
      </c>
      <c r="AO391" s="55" t="s">
        <v>400</v>
      </c>
      <c r="AP391">
        <v>14</v>
      </c>
      <c r="AQ391" s="55">
        <v>2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f>SUM(Tabla5[[#This Row],[VENTA MABE 1 SEMANA OCT]:[VENTAS OTROS 1 SEMANA OCT]])</f>
        <v>4</v>
      </c>
      <c r="AY391" s="46">
        <v>27.300226516781755</v>
      </c>
      <c r="AZ391" s="55">
        <v>5</v>
      </c>
      <c r="BA391">
        <v>5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f>SUM(Tabla5[[#This Row],[VENTA MABE 2 SEMANA OCT]:[VENTAS OTROS 2 SEMANA OCT]])</f>
        <v>11</v>
      </c>
      <c r="BH391" t="s">
        <v>798</v>
      </c>
      <c r="BI391" s="55" t="s">
        <v>311</v>
      </c>
      <c r="BJ391">
        <v>22.999999999999993</v>
      </c>
      <c r="BK391" s="55">
        <v>3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1</v>
      </c>
      <c r="BR391">
        <f>SUM(Tabla5[[#This Row],[VENTA MABE 3 SEMANA OCT]:[VENTAS OTROS 3 SEMANA OCT]])</f>
        <v>5</v>
      </c>
      <c r="BS391" s="42">
        <v>0.4</v>
      </c>
      <c r="BT391" s="55">
        <v>2</v>
      </c>
      <c r="BU391">
        <v>2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f>SUM(Tabla5[[#This Row],[VENTA MABE 4 SEMANA OCT]:[VENTAS OTROS 4 SEMANA OCT]])</f>
        <v>5</v>
      </c>
      <c r="CI3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0.48</v>
      </c>
      <c r="CJ391" t="s">
        <v>1703</v>
      </c>
      <c r="CK391">
        <v>4</v>
      </c>
      <c r="CL391">
        <v>3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f>SUM(Tabla5[[#This Row],[VENTA MABE 1 SEMANA NOV]:[VENTAS OTROS 1 SEMANA NOV]])</f>
        <v>8</v>
      </c>
      <c r="CS391">
        <f>IFERROR(VLOOKUP(Tabla5[[#This Row],[CLAVE]],[2]VENTAS!$F$2:$L$1501,2,0),0)</f>
        <v>4</v>
      </c>
      <c r="CT391">
        <f>IFERROR(VLOOKUP(Tabla5[[#This Row],[CLAVE]],[2]VENTAS!$F$2:$L$1501,3,0),0)</f>
        <v>1</v>
      </c>
      <c r="CU391">
        <f>IFERROR(VLOOKUP(Tabla5[[#This Row],[CLAVE]],[2]VENTAS!$F$2:$L$1501,4,0),0)</f>
        <v>0</v>
      </c>
      <c r="CV391">
        <f>IFERROR(VLOOKUP(Tabla5[[#This Row],[CLAVE]],[2]VENTAS!$F$2:$L$1501,5,0),0)</f>
        <v>0</v>
      </c>
      <c r="CW391">
        <f>IFERROR(VLOOKUP(Tabla5[[#This Row],[CLAVE]],[2]VENTAS!$F$2:$L$1501,6,0),0)</f>
        <v>0</v>
      </c>
      <c r="CX391">
        <f>IFERROR(VLOOKUP(Tabla5[[#This Row],[CLAVE]],[2]VENTAS!$F$2:$L$1501,7,0),0)</f>
        <v>0</v>
      </c>
      <c r="CY391">
        <f>IFERROR(VLOOKUP(Tabla5[[#This Row],[CLAVE]],[2]VENTAS!$F$2:$R$1501,13,0),0)</f>
        <v>1</v>
      </c>
      <c r="CZ391">
        <f>SUM(Tabla5[[#This Row],[VENTA MABE 2 SEMANA NOV]:[VENTAS OTROS 2 SEMANA NOV]])</f>
        <v>6</v>
      </c>
      <c r="DA391" s="46">
        <v>61.881860961720967</v>
      </c>
    </row>
    <row r="392" spans="1:105" hidden="1" x14ac:dyDescent="0.3">
      <c r="A392" t="str">
        <f>CONCATENATE(Tabla5[[#This Row],[TIENDA HMPV]],Tabla5[[#This Row],[LINEA]])</f>
        <v>439 - TIENDA BARATODO LIBERTAD 2625EMPOTRE</v>
      </c>
      <c r="B392" t="s">
        <v>310</v>
      </c>
      <c r="C392" s="55" t="s">
        <v>311</v>
      </c>
      <c r="D392" s="55" t="s">
        <v>95</v>
      </c>
      <c r="E392" s="55" t="s">
        <v>313</v>
      </c>
      <c r="F392" s="55" t="s">
        <v>1724</v>
      </c>
      <c r="G392" t="s">
        <v>32</v>
      </c>
      <c r="H392" s="42">
        <f>IFERROR(Tabla5[[#This Row],[VENTAS MABE]]/Tabla5[[#This Row],[CUOTA]],0)</f>
        <v>0</v>
      </c>
      <c r="I392">
        <v>0</v>
      </c>
      <c r="J392">
        <v>1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V392" s="42">
        <v>0.16666666666666666</v>
      </c>
      <c r="W392" s="42">
        <f>IFERROR(Tabla5[[#This Row],[TOTAL VENTA 38 SEMANA]]/Tabla5[[#This Row],[VENTA ACUM 38]],0)</f>
        <v>0.16666666666666666</v>
      </c>
      <c r="X392" s="42" t="e">
        <f>VLOOKUP(Tabla5[[#This Row],[CLAVE]],[1]!QMI_5_SEMANA_SEP_22[[CLAVE]:[SHARE CADENA S2]],21,0)</f>
        <v>#REF!</v>
      </c>
      <c r="Y392" s="55" t="s">
        <v>724</v>
      </c>
      <c r="Z392" s="46">
        <f>+Tabla5[[#This Row],[VENTA ACUM 38]]+Tabla5[[#This Row],[venta total 39 acum]]</f>
        <v>7</v>
      </c>
      <c r="AA392" s="46">
        <v>0</v>
      </c>
      <c r="AB392" s="46">
        <v>1</v>
      </c>
      <c r="AC392" s="46">
        <v>6</v>
      </c>
      <c r="AD392" s="46">
        <v>1</v>
      </c>
      <c r="AE392" s="46">
        <v>1</v>
      </c>
      <c r="AF392" s="46">
        <v>1</v>
      </c>
      <c r="AG392" s="46">
        <v>1</v>
      </c>
      <c r="AH392" s="42">
        <f>IFERROR(Tabla5[[#This Row],[VENTAS MABE]]/Tabla5[[#This Row],[VENTAS INDURAMA]],0)</f>
        <v>0.2</v>
      </c>
      <c r="AI392" t="s">
        <v>1675</v>
      </c>
      <c r="AK392" s="42"/>
      <c r="AL392" t="s">
        <v>727</v>
      </c>
      <c r="AM392" s="55" t="s">
        <v>960</v>
      </c>
      <c r="AO392" s="55" t="s">
        <v>400</v>
      </c>
      <c r="AP392">
        <v>0</v>
      </c>
      <c r="AQ392" s="55">
        <v>1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f>SUM(Tabla5[[#This Row],[VENTA MABE 1 SEMANA OCT]:[VENTAS OTROS 1 SEMANA OCT]])</f>
        <v>2</v>
      </c>
      <c r="AY392" s="46">
        <v>0</v>
      </c>
      <c r="AZ392" s="55">
        <v>1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f>SUM(Tabla5[[#This Row],[VENTA MABE 2 SEMANA OCT]:[VENTAS OTROS 2 SEMANA OCT]])</f>
        <v>2</v>
      </c>
      <c r="BH392" t="s">
        <v>798</v>
      </c>
      <c r="BI392" s="55" t="s">
        <v>311</v>
      </c>
      <c r="BJ392">
        <v>22.999999999999993</v>
      </c>
      <c r="BK392" s="55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f>SUM(Tabla5[[#This Row],[VENTA MABE 3 SEMANA OCT]:[VENTAS OTROS 3 SEMANA OCT]])</f>
        <v>1</v>
      </c>
      <c r="BS392" s="42">
        <v>0</v>
      </c>
      <c r="BT392" s="55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f>SUM(Tabla5[[#This Row],[VENTA MABE 4 SEMANA OCT]:[VENTAS OTROS 4 SEMANA OCT]])</f>
        <v>1</v>
      </c>
      <c r="CI3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392" t="s">
        <v>1702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SUM(Tabla5[[#This Row],[VENTA MABE 1 SEMANA NOV]:[VENTAS OTROS 1 SEMANA NOV]])</f>
        <v>0</v>
      </c>
      <c r="CS392">
        <f>IFERROR(VLOOKUP(Tabla5[[#This Row],[CLAVE]],[2]VENTAS!$F$2:$L$1501,2,0),0)</f>
        <v>0</v>
      </c>
      <c r="CT392">
        <f>IFERROR(VLOOKUP(Tabla5[[#This Row],[CLAVE]],[2]VENTAS!$F$2:$L$1501,3,0),0)</f>
        <v>0</v>
      </c>
      <c r="CU392">
        <f>IFERROR(VLOOKUP(Tabla5[[#This Row],[CLAVE]],[2]VENTAS!$F$2:$L$1501,4,0),0)</f>
        <v>0</v>
      </c>
      <c r="CV392">
        <f>IFERROR(VLOOKUP(Tabla5[[#This Row],[CLAVE]],[2]VENTAS!$F$2:$L$1501,5,0),0)</f>
        <v>0</v>
      </c>
      <c r="CW392">
        <f>IFERROR(VLOOKUP(Tabla5[[#This Row],[CLAVE]],[2]VENTAS!$F$2:$L$1501,6,0),0)</f>
        <v>0</v>
      </c>
      <c r="CX392">
        <f>IFERROR(VLOOKUP(Tabla5[[#This Row],[CLAVE]],[2]VENTAS!$F$2:$L$1501,7,0),0)</f>
        <v>0</v>
      </c>
      <c r="CY392">
        <f>IFERROR(VLOOKUP(Tabla5[[#This Row],[CLAVE]],[2]VENTAS!$F$2:$R$1501,13,0),0)</f>
        <v>0</v>
      </c>
      <c r="CZ392">
        <f>SUM(Tabla5[[#This Row],[VENTA MABE 2 SEMANA NOV]:[VENTAS OTROS 2 SEMANA NOV]])</f>
        <v>0</v>
      </c>
      <c r="DA392" s="46">
        <v>0</v>
      </c>
    </row>
    <row r="393" spans="1:105" hidden="1" x14ac:dyDescent="0.3">
      <c r="A393" t="str">
        <f>CONCATENATE(Tabla5[[#This Row],[TIENDA HMPV]],Tabla5[[#This Row],[LINEA]])</f>
        <v>439 - TIENDA BARATODO LIBERTAD 2625GLOBALES</v>
      </c>
      <c r="B393" t="s">
        <v>310</v>
      </c>
      <c r="C393" s="55" t="s">
        <v>311</v>
      </c>
      <c r="D393" s="55" t="s">
        <v>95</v>
      </c>
      <c r="E393" s="55" t="s">
        <v>313</v>
      </c>
      <c r="F393" s="55" t="s">
        <v>1724</v>
      </c>
      <c r="G393" t="s">
        <v>27</v>
      </c>
      <c r="H393" s="42">
        <f>IFERROR(Tabla5[[#This Row],[VENTAS MABE]]/Tabla5[[#This Row],[CUOTA]],0)</f>
        <v>0</v>
      </c>
      <c r="I393">
        <v>7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V393" s="42">
        <v>0</v>
      </c>
      <c r="W393" s="42">
        <f>IFERROR(Tabla5[[#This Row],[TOTAL VENTA 38 SEMANA]]/Tabla5[[#This Row],[VENTA ACUM 38]],0)</f>
        <v>0</v>
      </c>
      <c r="X393" s="42" t="e">
        <f>VLOOKUP(Tabla5[[#This Row],[CLAVE]],[1]!QMI_5_SEMANA_SEP_22[[CLAVE]:[SHARE CADENA S2]],21,0)</f>
        <v>#REF!</v>
      </c>
      <c r="Y393" s="55" t="s">
        <v>724</v>
      </c>
      <c r="Z393" s="46">
        <f>+Tabla5[[#This Row],[VENTA ACUM 38]]+Tabla5[[#This Row],[venta total 39 acum]]</f>
        <v>1</v>
      </c>
      <c r="AA393" s="46">
        <v>0</v>
      </c>
      <c r="AB393" s="46">
        <v>0</v>
      </c>
      <c r="AC393" s="46">
        <v>1</v>
      </c>
      <c r="AD393" s="46">
        <v>0</v>
      </c>
      <c r="AE393" s="46">
        <v>0</v>
      </c>
      <c r="AF393" s="46">
        <v>0</v>
      </c>
      <c r="AG393" s="46">
        <v>1</v>
      </c>
      <c r="AH393" s="42">
        <f>IFERROR(Tabla5[[#This Row],[VENTAS MABE]]/Tabla5[[#This Row],[VENTAS INDURAMA]],0)</f>
        <v>0</v>
      </c>
      <c r="AI393" t="s">
        <v>1675</v>
      </c>
      <c r="AK393" s="42"/>
      <c r="AL393" t="s">
        <v>727</v>
      </c>
      <c r="AM393" s="55" t="s">
        <v>960</v>
      </c>
      <c r="AO393" s="55" t="s">
        <v>400</v>
      </c>
      <c r="AP393">
        <v>1</v>
      </c>
      <c r="AQ393" s="55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f>SUM(Tabla5[[#This Row],[VENTA MABE 1 SEMANA OCT]:[VENTAS OTROS 1 SEMANA OCT]])</f>
        <v>0</v>
      </c>
      <c r="AY393" s="46">
        <v>6.4322648959872932</v>
      </c>
      <c r="AZ393" s="55">
        <v>3</v>
      </c>
      <c r="BA393">
        <v>3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f>SUM(Tabla5[[#This Row],[VENTA MABE 2 SEMANA OCT]:[VENTAS OTROS 2 SEMANA OCT]])</f>
        <v>6</v>
      </c>
      <c r="BH393" t="s">
        <v>798</v>
      </c>
      <c r="BI393" s="55" t="s">
        <v>311</v>
      </c>
      <c r="BJ393">
        <v>22.999999999999993</v>
      </c>
      <c r="BK393" s="55">
        <v>4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f>SUM(Tabla5[[#This Row],[VENTA MABE 3 SEMANA OCT]:[VENTAS OTROS 3 SEMANA OCT]])</f>
        <v>5</v>
      </c>
      <c r="BS393" s="42">
        <v>0</v>
      </c>
      <c r="BT393" s="55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f>SUM(Tabla5[[#This Row],[VENTA MABE 4 SEMANA OCT]:[VENTAS OTROS 4 SEMANA OCT]])</f>
        <v>0</v>
      </c>
      <c r="CI3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0.63636363636363635</v>
      </c>
      <c r="CJ393" t="s">
        <v>1703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SUM(Tabla5[[#This Row],[VENTA MABE 1 SEMANA NOV]:[VENTAS OTROS 1 SEMANA NOV]])</f>
        <v>0</v>
      </c>
      <c r="CS393">
        <f>IFERROR(VLOOKUP(Tabla5[[#This Row],[CLAVE]],[2]VENTAS!$F$2:$L$1501,2,0),0)</f>
        <v>2</v>
      </c>
      <c r="CT393">
        <f>IFERROR(VLOOKUP(Tabla5[[#This Row],[CLAVE]],[2]VENTAS!$F$2:$L$1501,3,0),0)</f>
        <v>0</v>
      </c>
      <c r="CU393">
        <f>IFERROR(VLOOKUP(Tabla5[[#This Row],[CLAVE]],[2]VENTAS!$F$2:$L$1501,4,0),0)</f>
        <v>0</v>
      </c>
      <c r="CV393">
        <f>IFERROR(VLOOKUP(Tabla5[[#This Row],[CLAVE]],[2]VENTAS!$F$2:$L$1501,5,0),0)</f>
        <v>0</v>
      </c>
      <c r="CW393">
        <f>IFERROR(VLOOKUP(Tabla5[[#This Row],[CLAVE]],[2]VENTAS!$F$2:$L$1501,6,0),0)</f>
        <v>0</v>
      </c>
      <c r="CX393">
        <f>IFERROR(VLOOKUP(Tabla5[[#This Row],[CLAVE]],[2]VENTAS!$F$2:$L$1501,7,0),0)</f>
        <v>0</v>
      </c>
      <c r="CY393">
        <f>IFERROR(VLOOKUP(Tabla5[[#This Row],[CLAVE]],[2]VENTAS!$F$2:$R$1501,13,0),0)</f>
        <v>0</v>
      </c>
      <c r="CZ393">
        <f>SUM(Tabla5[[#This Row],[VENTA MABE 2 SEMANA NOV]:[VENTAS OTROS 2 SEMANA NOV]])</f>
        <v>2</v>
      </c>
      <c r="DA393" s="46">
        <v>13.339085639889547</v>
      </c>
    </row>
    <row r="394" spans="1:105" hidden="1" x14ac:dyDescent="0.3">
      <c r="A394" t="str">
        <f>CONCATENATE(Tabla5[[#This Row],[TIENDA HMPV]],Tabla5[[#This Row],[LINEA]])</f>
        <v>439 - TIENDA BARATODO LIBERTAD 2625LAVADO</v>
      </c>
      <c r="B394" t="s">
        <v>310</v>
      </c>
      <c r="C394" s="55" t="s">
        <v>311</v>
      </c>
      <c r="D394" s="55" t="s">
        <v>95</v>
      </c>
      <c r="E394" s="55" t="s">
        <v>313</v>
      </c>
      <c r="F394" s="55" t="s">
        <v>1724</v>
      </c>
      <c r="G394" t="s">
        <v>28</v>
      </c>
      <c r="H394" s="42">
        <f>IFERROR(Tabla5[[#This Row],[VENTAS MABE]]/Tabla5[[#This Row],[CUOTA]],0)</f>
        <v>1.1428571428571428</v>
      </c>
      <c r="I394">
        <v>7</v>
      </c>
      <c r="J394">
        <v>8</v>
      </c>
      <c r="K394">
        <v>0</v>
      </c>
      <c r="L394">
        <v>8</v>
      </c>
      <c r="M394">
        <v>3</v>
      </c>
      <c r="N394">
        <v>1</v>
      </c>
      <c r="O394">
        <v>9</v>
      </c>
      <c r="P394">
        <v>0</v>
      </c>
      <c r="Q394">
        <v>0</v>
      </c>
      <c r="R394">
        <v>0</v>
      </c>
      <c r="S394">
        <v>0</v>
      </c>
      <c r="T394">
        <v>0</v>
      </c>
      <c r="V394" s="42">
        <v>0.32</v>
      </c>
      <c r="W394" s="42">
        <f>IFERROR(Tabla5[[#This Row],[TOTAL VENTA 38 SEMANA]]/Tabla5[[#This Row],[VENTA ACUM 38]],0)</f>
        <v>0.32</v>
      </c>
      <c r="X394" s="42" t="e">
        <f>VLOOKUP(Tabla5[[#This Row],[CLAVE]],[1]!QMI_5_SEMANA_SEP_22[[CLAVE]:[SHARE CADENA S2]],21,0)</f>
        <v>#REF!</v>
      </c>
      <c r="Y394" s="55" t="s">
        <v>724</v>
      </c>
      <c r="Z394" s="46">
        <f>+Tabla5[[#This Row],[VENTA ACUM 38]]+Tabla5[[#This Row],[venta total 39 acum]]</f>
        <v>31</v>
      </c>
      <c r="AA394" s="46">
        <v>7</v>
      </c>
      <c r="AB394" s="46">
        <v>8</v>
      </c>
      <c r="AC394" s="46">
        <v>25</v>
      </c>
      <c r="AD394" s="46">
        <v>6</v>
      </c>
      <c r="AE394" s="46">
        <v>2</v>
      </c>
      <c r="AF394" s="46">
        <v>6</v>
      </c>
      <c r="AG394" s="46">
        <v>9</v>
      </c>
      <c r="AH394" s="42">
        <f>IFERROR(Tabla5[[#This Row],[VENTAS MABE]]/Tabla5[[#This Row],[VENTAS INDURAMA]],0)</f>
        <v>0</v>
      </c>
      <c r="AI394" t="s">
        <v>1675</v>
      </c>
      <c r="AK394" s="42"/>
      <c r="AL394" t="s">
        <v>727</v>
      </c>
      <c r="AM394" s="55" t="s">
        <v>960</v>
      </c>
      <c r="AO394" s="55" t="s">
        <v>400</v>
      </c>
      <c r="AP394">
        <v>20</v>
      </c>
      <c r="AQ394" s="55">
        <v>3</v>
      </c>
      <c r="AR394">
        <v>0</v>
      </c>
      <c r="AS394">
        <v>2</v>
      </c>
      <c r="AT394">
        <v>0</v>
      </c>
      <c r="AU394">
        <v>0</v>
      </c>
      <c r="AV394">
        <v>2</v>
      </c>
      <c r="AW394">
        <v>0</v>
      </c>
      <c r="AX394">
        <f>SUM(Tabla5[[#This Row],[VENTA MABE 1 SEMANA OCT]:[VENTAS OTROS 1 SEMANA OCT]])</f>
        <v>7</v>
      </c>
      <c r="AY394" s="46">
        <v>6.5418138272667168</v>
      </c>
      <c r="AZ394" s="55">
        <v>5</v>
      </c>
      <c r="BA394">
        <v>0</v>
      </c>
      <c r="BB394">
        <v>2</v>
      </c>
      <c r="BC394">
        <v>0</v>
      </c>
      <c r="BD394">
        <v>0</v>
      </c>
      <c r="BE394">
        <v>2</v>
      </c>
      <c r="BF394">
        <v>0</v>
      </c>
      <c r="BG394">
        <f>SUM(Tabla5[[#This Row],[VENTA MABE 2 SEMANA OCT]:[VENTAS OTROS 2 SEMANA OCT]])</f>
        <v>9</v>
      </c>
      <c r="BH394" t="s">
        <v>798</v>
      </c>
      <c r="BI394" s="55" t="s">
        <v>311</v>
      </c>
      <c r="BJ394">
        <v>22.999999999999993</v>
      </c>
      <c r="BK394" s="55">
        <v>1</v>
      </c>
      <c r="BL394">
        <v>0</v>
      </c>
      <c r="BM394">
        <v>2</v>
      </c>
      <c r="BN394">
        <v>0</v>
      </c>
      <c r="BO394">
        <v>0</v>
      </c>
      <c r="BP394">
        <v>2</v>
      </c>
      <c r="BQ394">
        <v>0</v>
      </c>
      <c r="BR394">
        <f>SUM(Tabla5[[#This Row],[VENTA MABE 3 SEMANA OCT]:[VENTAS OTROS 3 SEMANA OCT]])</f>
        <v>5</v>
      </c>
      <c r="BS394" s="42">
        <v>0.12</v>
      </c>
      <c r="BT394" s="55">
        <v>3</v>
      </c>
      <c r="BU394">
        <v>0</v>
      </c>
      <c r="BV394">
        <v>2</v>
      </c>
      <c r="BW394">
        <v>0</v>
      </c>
      <c r="BX394">
        <v>0</v>
      </c>
      <c r="BY394">
        <v>2</v>
      </c>
      <c r="BZ394">
        <v>0</v>
      </c>
      <c r="CA394">
        <f>SUM(Tabla5[[#This Row],[VENTA MABE 4 SEMANA OCT]:[VENTAS OTROS 4 SEMANA OCT]])</f>
        <v>7</v>
      </c>
      <c r="CI3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394" t="s">
        <v>1703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2</v>
      </c>
      <c r="CQ394">
        <v>0</v>
      </c>
      <c r="CR394">
        <f>SUM(Tabla5[[#This Row],[VENTA MABE 1 SEMANA NOV]:[VENTAS OTROS 1 SEMANA NOV]])</f>
        <v>2</v>
      </c>
      <c r="CS394">
        <f>IFERROR(VLOOKUP(Tabla5[[#This Row],[CLAVE]],[2]VENTAS!$F$2:$L$1501,2,0),0)</f>
        <v>1</v>
      </c>
      <c r="CT394">
        <f>IFERROR(VLOOKUP(Tabla5[[#This Row],[CLAVE]],[2]VENTAS!$F$2:$L$1501,3,0),0)</f>
        <v>0</v>
      </c>
      <c r="CU394">
        <f>IFERROR(VLOOKUP(Tabla5[[#This Row],[CLAVE]],[2]VENTAS!$F$2:$L$1501,4,0),0)</f>
        <v>0</v>
      </c>
      <c r="CV394">
        <f>IFERROR(VLOOKUP(Tabla5[[#This Row],[CLAVE]],[2]VENTAS!$F$2:$L$1501,5,0),0)</f>
        <v>0</v>
      </c>
      <c r="CW394">
        <f>IFERROR(VLOOKUP(Tabla5[[#This Row],[CLAVE]],[2]VENTAS!$F$2:$L$1501,6,0),0)</f>
        <v>0</v>
      </c>
      <c r="CX394">
        <f>IFERROR(VLOOKUP(Tabla5[[#This Row],[CLAVE]],[2]VENTAS!$F$2:$L$1501,7,0),0)</f>
        <v>2</v>
      </c>
      <c r="CY394">
        <f>IFERROR(VLOOKUP(Tabla5[[#This Row],[CLAVE]],[2]VENTAS!$F$2:$R$1501,13,0),0)</f>
        <v>0</v>
      </c>
      <c r="CZ394">
        <f>SUM(Tabla5[[#This Row],[VENTA MABE 2 SEMANA NOV]:[VENTAS OTROS 2 SEMANA NOV]])</f>
        <v>3</v>
      </c>
      <c r="DA394" s="46">
        <v>13</v>
      </c>
    </row>
    <row r="395" spans="1:105" hidden="1" x14ac:dyDescent="0.3">
      <c r="A395" t="str">
        <f>CONCATENATE(Tabla5[[#This Row],[TIENDA HMPV]],Tabla5[[#This Row],[LINEA]])</f>
        <v>439 - TIENDA BARATODO LIBERTAD 2625REFRIGERACIÓN</v>
      </c>
      <c r="B395" t="s">
        <v>310</v>
      </c>
      <c r="C395" s="55" t="s">
        <v>311</v>
      </c>
      <c r="D395" s="55" t="s">
        <v>95</v>
      </c>
      <c r="E395" s="55" t="s">
        <v>313</v>
      </c>
      <c r="F395" s="55" t="s">
        <v>1724</v>
      </c>
      <c r="G395" t="s">
        <v>29</v>
      </c>
      <c r="H395" s="42">
        <f>IFERROR(Tabla5[[#This Row],[VENTAS MABE]]/Tabla5[[#This Row],[CUOTA]],0)</f>
        <v>0.44444444444444442</v>
      </c>
      <c r="I395">
        <v>18</v>
      </c>
      <c r="J395">
        <v>8</v>
      </c>
      <c r="K395">
        <v>7</v>
      </c>
      <c r="L395">
        <v>1</v>
      </c>
      <c r="M395">
        <v>0</v>
      </c>
      <c r="N395">
        <v>0</v>
      </c>
      <c r="O395">
        <v>4</v>
      </c>
      <c r="P395">
        <v>0</v>
      </c>
      <c r="Q395">
        <v>0</v>
      </c>
      <c r="R395">
        <v>0</v>
      </c>
      <c r="S395">
        <v>0</v>
      </c>
      <c r="T395">
        <v>0</v>
      </c>
      <c r="V395" s="42">
        <v>0.44444444444444442</v>
      </c>
      <c r="W395" s="42">
        <f>IFERROR(Tabla5[[#This Row],[TOTAL VENTA 38 SEMANA]]/Tabla5[[#This Row],[VENTA ACUM 38]],0)</f>
        <v>0.44444444444444442</v>
      </c>
      <c r="X395" s="42" t="e">
        <f>VLOOKUP(Tabla5[[#This Row],[CLAVE]],[1]!QMI_5_SEMANA_SEP_22[[CLAVE]:[SHARE CADENA S2]],21,0)</f>
        <v>#REF!</v>
      </c>
      <c r="Y395" s="55" t="s">
        <v>724</v>
      </c>
      <c r="Z395" s="46">
        <f>+Tabla5[[#This Row],[VENTA ACUM 38]]+Tabla5[[#This Row],[venta total 39 acum]]</f>
        <v>21</v>
      </c>
      <c r="AA395" s="46">
        <v>7</v>
      </c>
      <c r="AB395" s="46">
        <v>8</v>
      </c>
      <c r="AC395" s="46">
        <v>18</v>
      </c>
      <c r="AD395" s="46">
        <v>3</v>
      </c>
      <c r="AE395" s="46">
        <v>1</v>
      </c>
      <c r="AF395" s="46">
        <v>3</v>
      </c>
      <c r="AG395" s="46">
        <v>8</v>
      </c>
      <c r="AH395" s="42">
        <f>IFERROR(Tabla5[[#This Row],[VENTAS MABE]]/Tabla5[[#This Row],[VENTAS INDURAMA]],0)</f>
        <v>1.1428571428571428</v>
      </c>
      <c r="AI395" t="s">
        <v>1675</v>
      </c>
      <c r="AK395" s="42"/>
      <c r="AL395" t="s">
        <v>727</v>
      </c>
      <c r="AM395" s="55" t="s">
        <v>960</v>
      </c>
      <c r="AO395" s="55" t="s">
        <v>400</v>
      </c>
      <c r="AP395">
        <v>16</v>
      </c>
      <c r="AQ395" s="55">
        <v>1</v>
      </c>
      <c r="AR395">
        <v>2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f>SUM(Tabla5[[#This Row],[VENTA MABE 1 SEMANA OCT]:[VENTAS OTROS 1 SEMANA OCT]])</f>
        <v>4</v>
      </c>
      <c r="AY395" s="46">
        <v>12.581306920013326</v>
      </c>
      <c r="AZ395" s="55">
        <v>4</v>
      </c>
      <c r="BA395">
        <v>4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f>SUM(Tabla5[[#This Row],[VENTA MABE 2 SEMANA OCT]:[VENTAS OTROS 2 SEMANA OCT]])</f>
        <v>9</v>
      </c>
      <c r="BH395" t="s">
        <v>798</v>
      </c>
      <c r="BI395" s="55" t="s">
        <v>311</v>
      </c>
      <c r="BJ395">
        <v>22.999999999999993</v>
      </c>
      <c r="BK395" s="55">
        <v>3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f>SUM(Tabla5[[#This Row],[VENTA MABE 3 SEMANA OCT]:[VENTAS OTROS 3 SEMANA OCT]])</f>
        <v>4</v>
      </c>
      <c r="BS395" s="42">
        <v>0.2</v>
      </c>
      <c r="BT395" s="55">
        <v>0</v>
      </c>
      <c r="BU395">
        <v>1</v>
      </c>
      <c r="BV395">
        <v>0</v>
      </c>
      <c r="BW395">
        <v>0</v>
      </c>
      <c r="BX395">
        <v>0</v>
      </c>
      <c r="BY395">
        <v>1</v>
      </c>
      <c r="BZ395">
        <v>0</v>
      </c>
      <c r="CA395">
        <f>SUM(Tabla5[[#This Row],[VENTA MABE 4 SEMANA OCT]:[VENTAS OTROS 4 SEMANA OCT]])</f>
        <v>2</v>
      </c>
      <c r="CI3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0.42105263157894735</v>
      </c>
      <c r="CJ395" t="s">
        <v>1703</v>
      </c>
      <c r="CK395">
        <v>2</v>
      </c>
      <c r="CL395">
        <v>1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f>SUM(Tabla5[[#This Row],[VENTA MABE 1 SEMANA NOV]:[VENTAS OTROS 1 SEMANA NOV]])</f>
        <v>4</v>
      </c>
      <c r="CS395">
        <f>IFERROR(VLOOKUP(Tabla5[[#This Row],[CLAVE]],[2]VENTAS!$F$2:$L$1501,2,0),0)</f>
        <v>2</v>
      </c>
      <c r="CT395">
        <f>IFERROR(VLOOKUP(Tabla5[[#This Row],[CLAVE]],[2]VENTAS!$F$2:$L$1501,3,0),0)</f>
        <v>1</v>
      </c>
      <c r="CU395">
        <f>IFERROR(VLOOKUP(Tabla5[[#This Row],[CLAVE]],[2]VENTAS!$F$2:$L$1501,4,0),0)</f>
        <v>0</v>
      </c>
      <c r="CV395">
        <f>IFERROR(VLOOKUP(Tabla5[[#This Row],[CLAVE]],[2]VENTAS!$F$2:$L$1501,5,0),0)</f>
        <v>0</v>
      </c>
      <c r="CW395">
        <f>IFERROR(VLOOKUP(Tabla5[[#This Row],[CLAVE]],[2]VENTAS!$F$2:$L$1501,6,0),0)</f>
        <v>0</v>
      </c>
      <c r="CX395">
        <f>IFERROR(VLOOKUP(Tabla5[[#This Row],[CLAVE]],[2]VENTAS!$F$2:$L$1501,7,0),0)</f>
        <v>1</v>
      </c>
      <c r="CY395">
        <f>IFERROR(VLOOKUP(Tabla5[[#This Row],[CLAVE]],[2]VENTAS!$F$2:$R$1501,13,0),0)</f>
        <v>0</v>
      </c>
      <c r="CZ395">
        <f>SUM(Tabla5[[#This Row],[VENTA MABE 2 SEMANA NOV]:[VENTAS OTROS 2 SEMANA NOV]])</f>
        <v>4</v>
      </c>
      <c r="DA395" s="46">
        <v>25.543058011949071</v>
      </c>
    </row>
    <row r="396" spans="1:105" hidden="1" x14ac:dyDescent="0.3">
      <c r="A396" t="str">
        <f>CONCATENATE(Tabla5[[#This Row],[TIENDA HMPV]],Tabla5[[#This Row],[LINEA]])</f>
        <v>394 - POINT LA LIBERTAD 2AIRES</v>
      </c>
      <c r="B396" t="s">
        <v>310</v>
      </c>
      <c r="C396" s="55" t="s">
        <v>311</v>
      </c>
      <c r="D396" s="55" t="s">
        <v>77</v>
      </c>
      <c r="E396" s="55" t="s">
        <v>312</v>
      </c>
      <c r="F396" s="55" t="s">
        <v>1724</v>
      </c>
      <c r="G396" t="s">
        <v>25</v>
      </c>
      <c r="H396" s="42">
        <f>IFERROR(Tabla5[[#This Row],[VENTAS MABE]]/Tabla5[[#This Row],[CUOTA]],0)</f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V396" s="42">
        <v>0</v>
      </c>
      <c r="W396" s="42">
        <f>IFERROR(Tabla5[[#This Row],[TOTAL VENTA 38 SEMANA]]/Tabla5[[#This Row],[VENTA ACUM 38]],0)</f>
        <v>0</v>
      </c>
      <c r="X396" s="42" t="e">
        <f>VLOOKUP(Tabla5[[#This Row],[CLAVE]],[1]!QMI_5_SEMANA_SEP_22[[CLAVE]:[SHARE CADENA S2]],21,0)</f>
        <v>#REF!</v>
      </c>
      <c r="Y396" s="55" t="s">
        <v>757</v>
      </c>
      <c r="Z396" s="46">
        <f>+Tabla5[[#This Row],[VENTA ACUM 38]]+Tabla5[[#This Row],[venta total 39 acum]]</f>
        <v>0</v>
      </c>
      <c r="AA396" s="46">
        <v>0</v>
      </c>
      <c r="AB396" s="46">
        <v>0</v>
      </c>
      <c r="AC396" s="46">
        <v>0</v>
      </c>
      <c r="AD396" s="46">
        <v>0</v>
      </c>
      <c r="AE396" s="46">
        <v>0</v>
      </c>
      <c r="AF396" s="46">
        <v>0</v>
      </c>
      <c r="AG396" s="46">
        <v>0</v>
      </c>
      <c r="AH396" s="42">
        <f>IFERROR(Tabla5[[#This Row],[VENTAS MABE]]/Tabla5[[#This Row],[VENTAS INDURAMA]],0)</f>
        <v>0</v>
      </c>
      <c r="AI396" t="s">
        <v>1675</v>
      </c>
      <c r="AK396" s="42"/>
      <c r="AL396" t="s">
        <v>727</v>
      </c>
      <c r="AM396" s="55" t="s">
        <v>962</v>
      </c>
      <c r="AO396" s="55" t="s">
        <v>400</v>
      </c>
      <c r="AP396">
        <v>0</v>
      </c>
      <c r="AQ396" s="55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f>SUM(Tabla5[[#This Row],[VENTA MABE 1 SEMANA OCT]:[VENTAS OTROS 1 SEMANA OCT]])</f>
        <v>0</v>
      </c>
      <c r="AY396" s="46">
        <v>0</v>
      </c>
      <c r="AZ396" s="55">
        <v>0</v>
      </c>
      <c r="BA396">
        <v>12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f>SUM(Tabla5[[#This Row],[VENTA MABE 2 SEMANA OCT]:[VENTAS OTROS 2 SEMANA OCT]])</f>
        <v>12</v>
      </c>
      <c r="BH396" t="s">
        <v>798</v>
      </c>
      <c r="BI396" s="55" t="s">
        <v>311</v>
      </c>
      <c r="BJ396">
        <v>16.999999999999993</v>
      </c>
      <c r="BK396" s="55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f>SUM(Tabla5[[#This Row],[VENTA MABE 3 SEMANA OCT]:[VENTAS OTROS 3 SEMANA OCT]])</f>
        <v>0</v>
      </c>
      <c r="BS396" s="42">
        <v>0</v>
      </c>
      <c r="BT396" s="55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f>SUM(Tabla5[[#This Row],[VENTA MABE 4 SEMANA OCT]:[VENTAS OTROS 4 SEMANA OCT]])</f>
        <v>0</v>
      </c>
      <c r="CI3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96" s="6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SUM(Tabla5[[#This Row],[VENTA MABE 1 SEMANA NOV]:[VENTAS OTROS 1 SEMANA NOV]])</f>
        <v>0</v>
      </c>
      <c r="CS396">
        <f>IFERROR(VLOOKUP(Tabla5[[#This Row],[CLAVE]],[2]VENTAS!$F$2:$L$1501,2,0),0)</f>
        <v>0</v>
      </c>
      <c r="CT396">
        <f>IFERROR(VLOOKUP(Tabla5[[#This Row],[CLAVE]],[2]VENTAS!$F$2:$L$1501,3,0),0)</f>
        <v>0</v>
      </c>
      <c r="CU396">
        <f>IFERROR(VLOOKUP(Tabla5[[#This Row],[CLAVE]],[2]VENTAS!$F$2:$L$1501,4,0),0)</f>
        <v>0</v>
      </c>
      <c r="CV396">
        <f>IFERROR(VLOOKUP(Tabla5[[#This Row],[CLAVE]],[2]VENTAS!$F$2:$L$1501,5,0),0)</f>
        <v>0</v>
      </c>
      <c r="CW396">
        <f>IFERROR(VLOOKUP(Tabla5[[#This Row],[CLAVE]],[2]VENTAS!$F$2:$L$1501,6,0),0)</f>
        <v>0</v>
      </c>
      <c r="CX396">
        <f>IFERROR(VLOOKUP(Tabla5[[#This Row],[CLAVE]],[2]VENTAS!$F$2:$L$1501,7,0),0)</f>
        <v>0</v>
      </c>
      <c r="CY396">
        <f>IFERROR(VLOOKUP(Tabla5[[#This Row],[CLAVE]],[2]VENTAS!$F$2:$R$1501,13,0),0)</f>
        <v>0</v>
      </c>
      <c r="CZ396">
        <f>SUM(Tabla5[[#This Row],[VENTA MABE 2 SEMANA NOV]:[VENTAS OTROS 2 SEMANA NOV]])</f>
        <v>0</v>
      </c>
      <c r="DA396" s="46">
        <v>0</v>
      </c>
    </row>
    <row r="397" spans="1:105" hidden="1" x14ac:dyDescent="0.3">
      <c r="A397" t="str">
        <f>CONCATENATE(Tabla5[[#This Row],[TIENDA HMPV]],Tabla5[[#This Row],[LINEA]])</f>
        <v>394 - POINT LA LIBERTAD 2COCINAS</v>
      </c>
      <c r="B397" t="s">
        <v>310</v>
      </c>
      <c r="C397" s="55" t="s">
        <v>311</v>
      </c>
      <c r="D397" s="55" t="s">
        <v>77</v>
      </c>
      <c r="E397" s="55" t="s">
        <v>312</v>
      </c>
      <c r="F397" s="55" t="s">
        <v>1724</v>
      </c>
      <c r="G397" t="s">
        <v>26</v>
      </c>
      <c r="H397" s="42">
        <f>IFERROR(Tabla5[[#This Row],[VENTAS MABE]]/Tabla5[[#This Row],[CUOTA]],0)</f>
        <v>0.1</v>
      </c>
      <c r="I397">
        <v>10</v>
      </c>
      <c r="J397">
        <v>1</v>
      </c>
      <c r="K397">
        <v>7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V397" s="42">
        <v>0.125</v>
      </c>
      <c r="W397" s="42">
        <f>IFERROR(Tabla5[[#This Row],[TOTAL VENTA 38 SEMANA]]/Tabla5[[#This Row],[VENTA ACUM 38]],0)</f>
        <v>0.125</v>
      </c>
      <c r="X397" s="42" t="e">
        <f>VLOOKUP(Tabla5[[#This Row],[CLAVE]],[1]!QMI_5_SEMANA_SEP_22[[CLAVE]:[SHARE CADENA S2]],21,0)</f>
        <v>#REF!</v>
      </c>
      <c r="Y397" s="55" t="s">
        <v>757</v>
      </c>
      <c r="Z397" s="46">
        <f>+Tabla5[[#This Row],[VENTA ACUM 38]]+Tabla5[[#This Row],[venta total 39 acum]]</f>
        <v>10</v>
      </c>
      <c r="AA397" s="46">
        <v>0</v>
      </c>
      <c r="AB397" s="46">
        <v>1</v>
      </c>
      <c r="AC397" s="46">
        <v>8</v>
      </c>
      <c r="AD397" s="46">
        <v>2</v>
      </c>
      <c r="AE397" s="46">
        <v>2</v>
      </c>
      <c r="AF397" s="46">
        <v>2</v>
      </c>
      <c r="AG397" s="46">
        <v>2</v>
      </c>
      <c r="AH397" s="42">
        <f>IFERROR(Tabla5[[#This Row],[VENTAS MABE]]/Tabla5[[#This Row],[VENTAS INDURAMA]],0)</f>
        <v>0.14285714285714285</v>
      </c>
      <c r="AI397" t="s">
        <v>1675</v>
      </c>
      <c r="AK397" s="42"/>
      <c r="AL397" t="s">
        <v>727</v>
      </c>
      <c r="AM397" s="55" t="s">
        <v>962</v>
      </c>
      <c r="AO397" s="55" t="s">
        <v>400</v>
      </c>
      <c r="AP397">
        <v>7</v>
      </c>
      <c r="AQ397" s="55">
        <v>1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f>SUM(Tabla5[[#This Row],[VENTA MABE 1 SEMANA OCT]:[VENTAS OTROS 1 SEMANA OCT]])</f>
        <v>2</v>
      </c>
      <c r="AY397" s="46">
        <v>9.5552336930541859</v>
      </c>
      <c r="AZ397" s="55">
        <v>1</v>
      </c>
      <c r="BA397">
        <v>3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f>SUM(Tabla5[[#This Row],[VENTA MABE 2 SEMANA OCT]:[VENTAS OTROS 2 SEMANA OCT]])</f>
        <v>4</v>
      </c>
      <c r="BH397" t="s">
        <v>798</v>
      </c>
      <c r="BI397" s="55" t="s">
        <v>311</v>
      </c>
      <c r="BJ397">
        <v>16.999999999999993</v>
      </c>
      <c r="BK397" s="55">
        <v>1</v>
      </c>
      <c r="BL397">
        <v>2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f>SUM(Tabla5[[#This Row],[VENTA MABE 3 SEMANA OCT]:[VENTAS OTROS 3 SEMANA OCT]])</f>
        <v>3</v>
      </c>
      <c r="BS397" s="42">
        <v>0.5</v>
      </c>
      <c r="BT397" s="55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f>SUM(Tabla5[[#This Row],[VENTA MABE 4 SEMANA OCT]:[VENTAS OTROS 4 SEMANA OCT]])</f>
        <v>0</v>
      </c>
      <c r="CI3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397" t="s">
        <v>1702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SUM(Tabla5[[#This Row],[VENTA MABE 1 SEMANA NOV]:[VENTAS OTROS 1 SEMANA NOV]])</f>
        <v>1</v>
      </c>
      <c r="CS397">
        <f>IFERROR(VLOOKUP(Tabla5[[#This Row],[CLAVE]],[2]VENTAS!$F$2:$L$1501,2,0),0)</f>
        <v>0</v>
      </c>
      <c r="CT397">
        <f>IFERROR(VLOOKUP(Tabla5[[#This Row],[CLAVE]],[2]VENTAS!$F$2:$L$1501,3,0),0)</f>
        <v>1</v>
      </c>
      <c r="CU397">
        <f>IFERROR(VLOOKUP(Tabla5[[#This Row],[CLAVE]],[2]VENTAS!$F$2:$L$1501,4,0),0)</f>
        <v>0</v>
      </c>
      <c r="CV397">
        <f>IFERROR(VLOOKUP(Tabla5[[#This Row],[CLAVE]],[2]VENTAS!$F$2:$L$1501,5,0),0)</f>
        <v>0</v>
      </c>
      <c r="CW397">
        <f>IFERROR(VLOOKUP(Tabla5[[#This Row],[CLAVE]],[2]VENTAS!$F$2:$L$1501,6,0),0)</f>
        <v>0</v>
      </c>
      <c r="CX397">
        <f>IFERROR(VLOOKUP(Tabla5[[#This Row],[CLAVE]],[2]VENTAS!$F$2:$L$1501,7,0),0)</f>
        <v>0</v>
      </c>
      <c r="CY397">
        <f>IFERROR(VLOOKUP(Tabla5[[#This Row],[CLAVE]],[2]VENTAS!$F$2:$R$1501,13,0),0)</f>
        <v>0</v>
      </c>
      <c r="CZ397">
        <f>SUM(Tabla5[[#This Row],[VENTA MABE 2 SEMANA NOV]:[VENTAS OTROS 2 SEMANA NOV]])</f>
        <v>1</v>
      </c>
      <c r="DA397" s="46">
        <v>13.95080978498294</v>
      </c>
    </row>
    <row r="398" spans="1:105" hidden="1" x14ac:dyDescent="0.3">
      <c r="A398" t="str">
        <f>CONCATENATE(Tabla5[[#This Row],[TIENDA HMPV]],Tabla5[[#This Row],[LINEA]])</f>
        <v>394 - POINT LA LIBERTAD 2GLOBALES</v>
      </c>
      <c r="B398" t="s">
        <v>310</v>
      </c>
      <c r="C398" s="55" t="s">
        <v>311</v>
      </c>
      <c r="D398" s="55" t="s">
        <v>77</v>
      </c>
      <c r="E398" s="55" t="s">
        <v>312</v>
      </c>
      <c r="F398" s="55" t="s">
        <v>1724</v>
      </c>
      <c r="G398" t="s">
        <v>27</v>
      </c>
      <c r="H398" s="42">
        <f>IFERROR(Tabla5[[#This Row],[VENTAS MABE]]/Tabla5[[#This Row],[CUOTA]],0)</f>
        <v>0</v>
      </c>
      <c r="I398">
        <v>0</v>
      </c>
      <c r="J398">
        <v>0</v>
      </c>
      <c r="K398">
        <v>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V398" s="42">
        <v>0</v>
      </c>
      <c r="W398" s="42">
        <f>IFERROR(Tabla5[[#This Row],[TOTAL VENTA 38 SEMANA]]/Tabla5[[#This Row],[VENTA ACUM 38]],0)</f>
        <v>0</v>
      </c>
      <c r="X398" s="42" t="e">
        <f>VLOOKUP(Tabla5[[#This Row],[CLAVE]],[1]!QMI_5_SEMANA_SEP_22[[CLAVE]:[SHARE CADENA S2]],21,0)</f>
        <v>#REF!</v>
      </c>
      <c r="Y398" s="55" t="s">
        <v>757</v>
      </c>
      <c r="Z398" s="46">
        <f>+Tabla5[[#This Row],[VENTA ACUM 38]]+Tabla5[[#This Row],[venta total 39 acum]]</f>
        <v>2</v>
      </c>
      <c r="AA398" s="46">
        <v>0</v>
      </c>
      <c r="AB398" s="46">
        <v>0</v>
      </c>
      <c r="AC398" s="46">
        <v>2</v>
      </c>
      <c r="AD398" s="46">
        <v>0</v>
      </c>
      <c r="AE398" s="46">
        <v>0</v>
      </c>
      <c r="AF398" s="46">
        <v>0</v>
      </c>
      <c r="AG398" s="46">
        <v>0</v>
      </c>
      <c r="AH398" s="42">
        <f>IFERROR(Tabla5[[#This Row],[VENTAS MABE]]/Tabla5[[#This Row],[VENTAS INDURAMA]],0)</f>
        <v>0</v>
      </c>
      <c r="AI398" t="s">
        <v>1675</v>
      </c>
      <c r="AK398" s="42"/>
      <c r="AL398" t="s">
        <v>727</v>
      </c>
      <c r="AM398" s="55" t="s">
        <v>962</v>
      </c>
      <c r="AO398" s="55" t="s">
        <v>400</v>
      </c>
      <c r="AP398">
        <v>0</v>
      </c>
      <c r="AQ398" s="55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f>SUM(Tabla5[[#This Row],[VENTA MABE 1 SEMANA OCT]:[VENTAS OTROS 1 SEMANA OCT]])</f>
        <v>0</v>
      </c>
      <c r="AY398" s="46">
        <v>0</v>
      </c>
      <c r="AZ398" s="55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f>SUM(Tabla5[[#This Row],[VENTA MABE 2 SEMANA OCT]:[VENTAS OTROS 2 SEMANA OCT]])</f>
        <v>0</v>
      </c>
      <c r="BH398" t="s">
        <v>798</v>
      </c>
      <c r="BI398" s="55" t="s">
        <v>311</v>
      </c>
      <c r="BJ398">
        <v>16.999999999999993</v>
      </c>
      <c r="BK398" s="55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f>SUM(Tabla5[[#This Row],[VENTA MABE 3 SEMANA OCT]:[VENTAS OTROS 3 SEMANA OCT]])</f>
        <v>0</v>
      </c>
      <c r="BS398" s="42">
        <v>0</v>
      </c>
      <c r="BT398" s="55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f>SUM(Tabla5[[#This Row],[VENTA MABE 4 SEMANA OCT]:[VENTAS OTROS 4 SEMANA OCT]])</f>
        <v>0</v>
      </c>
      <c r="CI3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398" s="66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SUM(Tabla5[[#This Row],[VENTA MABE 1 SEMANA NOV]:[VENTAS OTROS 1 SEMANA NOV]])</f>
        <v>0</v>
      </c>
      <c r="CS398">
        <f>IFERROR(VLOOKUP(Tabla5[[#This Row],[CLAVE]],[2]VENTAS!$F$2:$L$1501,2,0),0)</f>
        <v>0</v>
      </c>
      <c r="CT398">
        <f>IFERROR(VLOOKUP(Tabla5[[#This Row],[CLAVE]],[2]VENTAS!$F$2:$L$1501,3,0),0)</f>
        <v>0</v>
      </c>
      <c r="CU398">
        <f>IFERROR(VLOOKUP(Tabla5[[#This Row],[CLAVE]],[2]VENTAS!$F$2:$L$1501,4,0),0)</f>
        <v>0</v>
      </c>
      <c r="CV398">
        <f>IFERROR(VLOOKUP(Tabla5[[#This Row],[CLAVE]],[2]VENTAS!$F$2:$L$1501,5,0),0)</f>
        <v>0</v>
      </c>
      <c r="CW398">
        <f>IFERROR(VLOOKUP(Tabla5[[#This Row],[CLAVE]],[2]VENTAS!$F$2:$L$1501,6,0),0)</f>
        <v>0</v>
      </c>
      <c r="CX398">
        <f>IFERROR(VLOOKUP(Tabla5[[#This Row],[CLAVE]],[2]VENTAS!$F$2:$L$1501,7,0),0)</f>
        <v>0</v>
      </c>
      <c r="CY398">
        <f>IFERROR(VLOOKUP(Tabla5[[#This Row],[CLAVE]],[2]VENTAS!$F$2:$R$1501,13,0),0)</f>
        <v>0</v>
      </c>
      <c r="CZ398">
        <f>SUM(Tabla5[[#This Row],[VENTA MABE 2 SEMANA NOV]:[VENTAS OTROS 2 SEMANA NOV]])</f>
        <v>0</v>
      </c>
      <c r="DA398" s="46">
        <v>0</v>
      </c>
    </row>
    <row r="399" spans="1:105" hidden="1" x14ac:dyDescent="0.3">
      <c r="A399" t="str">
        <f>CONCATENATE(Tabla5[[#This Row],[TIENDA HMPV]],Tabla5[[#This Row],[LINEA]])</f>
        <v>394 - POINT LA LIBERTAD 2LAVADO</v>
      </c>
      <c r="B399" t="s">
        <v>310</v>
      </c>
      <c r="C399" s="55" t="s">
        <v>311</v>
      </c>
      <c r="D399" s="55" t="s">
        <v>77</v>
      </c>
      <c r="E399" s="55" t="s">
        <v>312</v>
      </c>
      <c r="F399" s="55" t="s">
        <v>1724</v>
      </c>
      <c r="G399" t="s">
        <v>28</v>
      </c>
      <c r="H399" s="42">
        <f>IFERROR(Tabla5[[#This Row],[VENTAS MABE]]/Tabla5[[#This Row],[CUOTA]],0)</f>
        <v>0.5</v>
      </c>
      <c r="I399">
        <v>6</v>
      </c>
      <c r="J399">
        <v>3</v>
      </c>
      <c r="K399">
        <v>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V399" s="42">
        <v>0.6</v>
      </c>
      <c r="W399" s="42">
        <f>IFERROR(Tabla5[[#This Row],[TOTAL VENTA 38 SEMANA]]/Tabla5[[#This Row],[VENTA ACUM 38]],0)</f>
        <v>0.6</v>
      </c>
      <c r="X399" s="42" t="e">
        <f>VLOOKUP(Tabla5[[#This Row],[CLAVE]],[1]!QMI_5_SEMANA_SEP_22[[CLAVE]:[SHARE CADENA S2]],21,0)</f>
        <v>#REF!</v>
      </c>
      <c r="Y399" s="55" t="s">
        <v>757</v>
      </c>
      <c r="Z399" s="46">
        <f>+Tabla5[[#This Row],[VENTA ACUM 38]]+Tabla5[[#This Row],[venta total 39 acum]]</f>
        <v>8</v>
      </c>
      <c r="AA399" s="46">
        <v>2</v>
      </c>
      <c r="AB399" s="46">
        <v>3</v>
      </c>
      <c r="AC399" s="46">
        <v>5</v>
      </c>
      <c r="AD399" s="46">
        <v>3</v>
      </c>
      <c r="AE399" s="46">
        <v>1</v>
      </c>
      <c r="AF399" s="46">
        <v>3</v>
      </c>
      <c r="AG399" s="46">
        <v>3</v>
      </c>
      <c r="AH399" s="42">
        <f>IFERROR(Tabla5[[#This Row],[VENTAS MABE]]/Tabla5[[#This Row],[VENTAS INDURAMA]],0)</f>
        <v>0.75</v>
      </c>
      <c r="AI399" t="s">
        <v>1675</v>
      </c>
      <c r="AK399" s="42"/>
      <c r="AL399" t="s">
        <v>727</v>
      </c>
      <c r="AM399" s="55" t="s">
        <v>962</v>
      </c>
      <c r="AO399" s="55" t="s">
        <v>400</v>
      </c>
      <c r="AP399">
        <v>3</v>
      </c>
      <c r="AQ399" s="55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f>SUM(Tabla5[[#This Row],[VENTA MABE 1 SEMANA OCT]:[VENTAS OTROS 1 SEMANA OCT]])</f>
        <v>1</v>
      </c>
      <c r="AY399" s="46">
        <v>5.3263063467145102</v>
      </c>
      <c r="AZ399" s="55">
        <v>1</v>
      </c>
      <c r="BA399">
        <v>3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f>SUM(Tabla5[[#This Row],[VENTA MABE 2 SEMANA OCT]:[VENTAS OTROS 2 SEMANA OCT]])</f>
        <v>4</v>
      </c>
      <c r="BH399" t="s">
        <v>798</v>
      </c>
      <c r="BI399" s="55" t="s">
        <v>311</v>
      </c>
      <c r="BJ399">
        <v>16.999999999999993</v>
      </c>
      <c r="BK399" s="55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f>SUM(Tabla5[[#This Row],[VENTA MABE 3 SEMANA OCT]:[VENTAS OTROS 3 SEMANA OCT]])</f>
        <v>0</v>
      </c>
      <c r="BS399" s="42">
        <v>0.3</v>
      </c>
      <c r="BT399" s="55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f>SUM(Tabla5[[#This Row],[VENTA MABE 4 SEMANA OCT]:[VENTAS OTROS 4 SEMANA OCT]])</f>
        <v>0</v>
      </c>
      <c r="CB399" t="s">
        <v>1695</v>
      </c>
      <c r="CI39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399" t="s">
        <v>1701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SUM(Tabla5[[#This Row],[VENTA MABE 1 SEMANA NOV]:[VENTAS OTROS 1 SEMANA NOV]])</f>
        <v>0</v>
      </c>
      <c r="CS399">
        <f>IFERROR(VLOOKUP(Tabla5[[#This Row],[CLAVE]],[2]VENTAS!$F$2:$L$1501,2,0),0)</f>
        <v>0</v>
      </c>
      <c r="CT399">
        <f>IFERROR(VLOOKUP(Tabla5[[#This Row],[CLAVE]],[2]VENTAS!$F$2:$L$1501,3,0),0)</f>
        <v>0</v>
      </c>
      <c r="CU399">
        <f>IFERROR(VLOOKUP(Tabla5[[#This Row],[CLAVE]],[2]VENTAS!$F$2:$L$1501,4,0),0)</f>
        <v>0</v>
      </c>
      <c r="CV399">
        <f>IFERROR(VLOOKUP(Tabla5[[#This Row],[CLAVE]],[2]VENTAS!$F$2:$L$1501,5,0),0)</f>
        <v>0</v>
      </c>
      <c r="CW399">
        <f>IFERROR(VLOOKUP(Tabla5[[#This Row],[CLAVE]],[2]VENTAS!$F$2:$L$1501,6,0),0)</f>
        <v>0</v>
      </c>
      <c r="CX399">
        <f>IFERROR(VLOOKUP(Tabla5[[#This Row],[CLAVE]],[2]VENTAS!$F$2:$L$1501,7,0),0)</f>
        <v>0</v>
      </c>
      <c r="CY399">
        <f>IFERROR(VLOOKUP(Tabla5[[#This Row],[CLAVE]],[2]VENTAS!$F$2:$R$1501,13,0),0)</f>
        <v>0</v>
      </c>
      <c r="CZ399">
        <f>SUM(Tabla5[[#This Row],[VENTA MABE 2 SEMANA NOV]:[VENTAS OTROS 2 SEMANA NOV]])</f>
        <v>0</v>
      </c>
      <c r="DA399" s="46">
        <v>5.3263063467145102</v>
      </c>
    </row>
    <row r="400" spans="1:105" hidden="1" x14ac:dyDescent="0.3">
      <c r="A400" t="str">
        <f>CONCATENATE(Tabla5[[#This Row],[TIENDA HMPV]],Tabla5[[#This Row],[LINEA]])</f>
        <v>394 - POINT LA LIBERTAD 2REFRIGERACIÓN</v>
      </c>
      <c r="B400" t="s">
        <v>310</v>
      </c>
      <c r="C400" s="55" t="s">
        <v>311</v>
      </c>
      <c r="D400" s="55" t="s">
        <v>77</v>
      </c>
      <c r="E400" s="55" t="s">
        <v>312</v>
      </c>
      <c r="F400" s="55" t="s">
        <v>1724</v>
      </c>
      <c r="G400" t="s">
        <v>29</v>
      </c>
      <c r="H400" s="42">
        <f>IFERROR(Tabla5[[#This Row],[VENTAS MABE]]/Tabla5[[#This Row],[CUOTA]],0)</f>
        <v>0.6</v>
      </c>
      <c r="I400">
        <v>5</v>
      </c>
      <c r="J400">
        <v>3</v>
      </c>
      <c r="K400">
        <v>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V400" s="42">
        <v>0.27272727272727271</v>
      </c>
      <c r="W400" s="42">
        <f>IFERROR(Tabla5[[#This Row],[TOTAL VENTA 38 SEMANA]]/Tabla5[[#This Row],[VENTA ACUM 38]],0)</f>
        <v>0.27272727272727271</v>
      </c>
      <c r="X400" s="42" t="e">
        <f>VLOOKUP(Tabla5[[#This Row],[CLAVE]],[1]!QMI_5_SEMANA_SEP_22[[CLAVE]:[SHARE CADENA S2]],21,0)</f>
        <v>#REF!</v>
      </c>
      <c r="Y400" s="55" t="s">
        <v>757</v>
      </c>
      <c r="Z400" s="46">
        <f>+Tabla5[[#This Row],[VENTA ACUM 38]]+Tabla5[[#This Row],[venta total 39 acum]]</f>
        <v>13</v>
      </c>
      <c r="AA400" s="46">
        <v>1</v>
      </c>
      <c r="AB400" s="46">
        <v>3</v>
      </c>
      <c r="AC400" s="46">
        <v>11</v>
      </c>
      <c r="AD400" s="46">
        <v>2</v>
      </c>
      <c r="AE400" s="46">
        <v>1</v>
      </c>
      <c r="AF400" s="46">
        <v>2</v>
      </c>
      <c r="AG400" s="46">
        <v>2</v>
      </c>
      <c r="AH400" s="42">
        <f>IFERROR(Tabla5[[#This Row],[VENTAS MABE]]/Tabla5[[#This Row],[VENTAS INDURAMA]],0)</f>
        <v>0.33333333333333331</v>
      </c>
      <c r="AI400" t="s">
        <v>1675</v>
      </c>
      <c r="AK400" s="42"/>
      <c r="AL400" t="s">
        <v>727</v>
      </c>
      <c r="AM400" s="55" t="s">
        <v>962</v>
      </c>
      <c r="AO400" s="55" t="s">
        <v>400</v>
      </c>
      <c r="AP400">
        <v>9</v>
      </c>
      <c r="AQ400" s="55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f>SUM(Tabla5[[#This Row],[VENTA MABE 1 SEMANA OCT]:[VENTAS OTROS 1 SEMANA OCT]])</f>
        <v>1</v>
      </c>
      <c r="AY400" s="46">
        <v>6.3310161039084205</v>
      </c>
      <c r="AZ400" s="55">
        <v>0</v>
      </c>
      <c r="BA400">
        <v>2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f>SUM(Tabla5[[#This Row],[VENTA MABE 2 SEMANA OCT]:[VENTAS OTROS 2 SEMANA OCT]])</f>
        <v>2</v>
      </c>
      <c r="BH400" t="s">
        <v>798</v>
      </c>
      <c r="BI400" s="55" t="s">
        <v>311</v>
      </c>
      <c r="BJ400">
        <v>16.999999999999993</v>
      </c>
      <c r="BK400" s="55">
        <v>1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f>SUM(Tabla5[[#This Row],[VENTA MABE 3 SEMANA OCT]:[VENTAS OTROS 3 SEMANA OCT]])</f>
        <v>2</v>
      </c>
      <c r="BS400" s="42">
        <v>0.4</v>
      </c>
      <c r="BT400" s="55">
        <v>1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f>SUM(Tabla5[[#This Row],[VENTA MABE 4 SEMANA OCT]:[VENTAS OTROS 4 SEMANA OCT]])</f>
        <v>1</v>
      </c>
      <c r="CC400" t="s">
        <v>1695</v>
      </c>
      <c r="CI4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400" t="s">
        <v>1701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SUM(Tabla5[[#This Row],[VENTA MABE 1 SEMANA NOV]:[VENTAS OTROS 1 SEMANA NOV]])</f>
        <v>0</v>
      </c>
      <c r="CS400">
        <f>IFERROR(VLOOKUP(Tabla5[[#This Row],[CLAVE]],[2]VENTAS!$F$2:$L$1501,2,0),0)</f>
        <v>0</v>
      </c>
      <c r="CT400">
        <f>IFERROR(VLOOKUP(Tabla5[[#This Row],[CLAVE]],[2]VENTAS!$F$2:$L$1501,3,0),0)</f>
        <v>2</v>
      </c>
      <c r="CU400">
        <f>IFERROR(VLOOKUP(Tabla5[[#This Row],[CLAVE]],[2]VENTAS!$F$2:$L$1501,4,0),0)</f>
        <v>0</v>
      </c>
      <c r="CV400">
        <f>IFERROR(VLOOKUP(Tabla5[[#This Row],[CLAVE]],[2]VENTAS!$F$2:$L$1501,5,0),0)</f>
        <v>0</v>
      </c>
      <c r="CW400">
        <f>IFERROR(VLOOKUP(Tabla5[[#This Row],[CLAVE]],[2]VENTAS!$F$2:$L$1501,6,0),0)</f>
        <v>0</v>
      </c>
      <c r="CX400">
        <f>IFERROR(VLOOKUP(Tabla5[[#This Row],[CLAVE]],[2]VENTAS!$F$2:$L$1501,7,0),0)</f>
        <v>0</v>
      </c>
      <c r="CY400">
        <f>IFERROR(VLOOKUP(Tabla5[[#This Row],[CLAVE]],[2]VENTAS!$F$2:$R$1501,13,0),0)</f>
        <v>0</v>
      </c>
      <c r="CZ400">
        <f>SUM(Tabla5[[#This Row],[VENTA MABE 2 SEMANA NOV]:[VENTAS OTROS 2 SEMANA NOV]])</f>
        <v>2</v>
      </c>
      <c r="DA400" s="46">
        <v>10.363445867287544</v>
      </c>
    </row>
    <row r="401" spans="1:105" x14ac:dyDescent="0.3">
      <c r="A401" t="str">
        <f>CONCATENATE(Tabla5[[#This Row],[TIENDA HMPV]],Tabla5[[#This Row],[LINEA]])</f>
        <v>269 - C.C. EL JARDINCOCINAS</v>
      </c>
      <c r="B401" t="s">
        <v>334</v>
      </c>
      <c r="C401" s="55" t="s">
        <v>335</v>
      </c>
      <c r="D401" s="55" t="s">
        <v>45</v>
      </c>
      <c r="E401" s="55" t="s">
        <v>336</v>
      </c>
      <c r="F401" s="55" t="s">
        <v>1724</v>
      </c>
      <c r="G401" t="s">
        <v>26</v>
      </c>
      <c r="H401" s="42">
        <f>IFERROR(Tabla5[[#This Row],[VENTAS MABE]]/Tabla5[[#This Row],[CUOTA]],0)</f>
        <v>0.52941176470588236</v>
      </c>
      <c r="I401">
        <v>17</v>
      </c>
      <c r="J401">
        <v>9</v>
      </c>
      <c r="K401">
        <v>2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V401" s="42">
        <v>0.81818181818181823</v>
      </c>
      <c r="W401" s="42">
        <f>IFERROR(Tabla5[[#This Row],[TOTAL VENTA 38 SEMANA]]/Tabla5[[#This Row],[VENTA ACUM 38]],0)</f>
        <v>0.81818181818181823</v>
      </c>
      <c r="X401" s="42" t="e">
        <f>VLOOKUP(Tabla5[[#This Row],[CLAVE]],[1]!QMI_5_SEMANA_SEP_22[[CLAVE]:[SHARE CADENA S2]],21,0)</f>
        <v>#REF!</v>
      </c>
      <c r="Y401" s="55" t="s">
        <v>724</v>
      </c>
      <c r="Z401" s="46">
        <f>+Tabla5[[#This Row],[VENTA ACUM 38]]+Tabla5[[#This Row],[venta total 39 acum]]</f>
        <v>23</v>
      </c>
      <c r="AA401" s="46">
        <v>5</v>
      </c>
      <c r="AB401" s="46">
        <v>9</v>
      </c>
      <c r="AC401" s="46">
        <v>11</v>
      </c>
      <c r="AD401" s="46">
        <v>12</v>
      </c>
      <c r="AE401" s="46">
        <v>1</v>
      </c>
      <c r="AF401" s="46">
        <v>12</v>
      </c>
      <c r="AG401" s="46">
        <v>6</v>
      </c>
      <c r="AH401" s="42">
        <f>IFERROR(Tabla5[[#This Row],[VENTAS MABE]]/Tabla5[[#This Row],[VENTAS INDURAMA]],0)</f>
        <v>4.5</v>
      </c>
      <c r="AI401" t="s">
        <v>1675</v>
      </c>
      <c r="AK401" s="42"/>
      <c r="AL401" t="s">
        <v>845</v>
      </c>
      <c r="AM401" s="55" t="s">
        <v>915</v>
      </c>
      <c r="AO401" s="55" t="s">
        <v>460</v>
      </c>
      <c r="AP401">
        <v>7</v>
      </c>
      <c r="AQ401" s="55">
        <v>2</v>
      </c>
      <c r="AR401">
        <v>2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f>SUM(Tabla5[[#This Row],[VENTA MABE 1 SEMANA OCT]:[VENTAS OTROS 1 SEMANA OCT]])</f>
        <v>4</v>
      </c>
      <c r="AY401" s="46">
        <v>16.818181818181817</v>
      </c>
      <c r="AZ401" s="55">
        <v>3</v>
      </c>
      <c r="BA401">
        <v>0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f>SUM(Tabla5[[#This Row],[VENTA MABE 2 SEMANA OCT]:[VENTAS OTROS 2 SEMANA OCT]])</f>
        <v>5</v>
      </c>
      <c r="BH401" t="s">
        <v>798</v>
      </c>
      <c r="BI401" s="55" t="s">
        <v>335</v>
      </c>
      <c r="BJ401">
        <v>40</v>
      </c>
      <c r="BK401" s="55">
        <v>1</v>
      </c>
      <c r="BL401">
        <v>0</v>
      </c>
      <c r="BM401">
        <v>2</v>
      </c>
      <c r="BN401">
        <v>1</v>
      </c>
      <c r="BO401">
        <v>0</v>
      </c>
      <c r="BP401">
        <v>0</v>
      </c>
      <c r="BQ401">
        <v>0</v>
      </c>
      <c r="BR401">
        <f>SUM(Tabla5[[#This Row],[VENTA MABE 3 SEMANA OCT]:[VENTAS OTROS 3 SEMANA OCT]])</f>
        <v>4</v>
      </c>
      <c r="BS401" s="42">
        <v>0.5</v>
      </c>
      <c r="BT401" s="55">
        <v>2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f>SUM(Tabla5[[#This Row],[VENTA MABE 4 SEMANA OCT]:[VENTAS OTROS 4 SEMANA OCT]])</f>
        <v>3</v>
      </c>
      <c r="CI4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401" t="s">
        <v>1703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SUM(Tabla5[[#This Row],[VENTA MABE 1 SEMANA NOV]:[VENTAS OTROS 1 SEMANA NOV]])</f>
        <v>1</v>
      </c>
      <c r="CS401">
        <f>IFERROR(VLOOKUP(Tabla5[[#This Row],[CLAVE]],[2]VENTAS!$F$2:$L$1501,2,0),0)</f>
        <v>2</v>
      </c>
      <c r="CT401">
        <f>IFERROR(VLOOKUP(Tabla5[[#This Row],[CLAVE]],[2]VENTAS!$F$2:$L$1501,3,0),0)</f>
        <v>0</v>
      </c>
      <c r="CU401">
        <f>IFERROR(VLOOKUP(Tabla5[[#This Row],[CLAVE]],[2]VENTAS!$F$2:$L$1501,4,0),0)</f>
        <v>0</v>
      </c>
      <c r="CV401">
        <f>IFERROR(VLOOKUP(Tabla5[[#This Row],[CLAVE]],[2]VENTAS!$F$2:$L$1501,5,0),0)</f>
        <v>0</v>
      </c>
      <c r="CW401">
        <f>IFERROR(VLOOKUP(Tabla5[[#This Row],[CLAVE]],[2]VENTAS!$F$2:$L$1501,6,0),0)</f>
        <v>0</v>
      </c>
      <c r="CX401">
        <f>IFERROR(VLOOKUP(Tabla5[[#This Row],[CLAVE]],[2]VENTAS!$F$2:$L$1501,7,0),0)</f>
        <v>0</v>
      </c>
      <c r="CY401">
        <f>IFERROR(VLOOKUP(Tabla5[[#This Row],[CLAVE]],[2]VENTAS!$F$2:$R$1501,13,0),0)</f>
        <v>0</v>
      </c>
      <c r="CZ401">
        <f>SUM(Tabla5[[#This Row],[VENTA MABE 2 SEMANA NOV]:[VENTAS OTROS 2 SEMANA NOV]])</f>
        <v>2</v>
      </c>
      <c r="DA401" s="46">
        <v>19.363636363636367</v>
      </c>
    </row>
    <row r="402" spans="1:105" x14ac:dyDescent="0.3">
      <c r="A402" t="str">
        <f>CONCATENATE(Tabla5[[#This Row],[TIENDA HMPV]],Tabla5[[#This Row],[LINEA]])</f>
        <v>269 - C.C. EL JARDINEMPOTRE</v>
      </c>
      <c r="B402" t="s">
        <v>334</v>
      </c>
      <c r="C402" s="55" t="s">
        <v>335</v>
      </c>
      <c r="D402" s="55" t="s">
        <v>45</v>
      </c>
      <c r="E402" s="55" t="s">
        <v>336</v>
      </c>
      <c r="F402" s="55" t="s">
        <v>1724</v>
      </c>
      <c r="G402" t="s">
        <v>32</v>
      </c>
      <c r="H402" s="42">
        <f>IFERROR(Tabla5[[#This Row],[VENTAS MABE]]/Tabla5[[#This Row],[CUOTA]],0)</f>
        <v>0.8</v>
      </c>
      <c r="I402">
        <v>5</v>
      </c>
      <c r="J402">
        <v>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22</v>
      </c>
      <c r="S402">
        <v>0</v>
      </c>
      <c r="T402">
        <v>1</v>
      </c>
      <c r="V402" s="42">
        <v>0.14814814814814814</v>
      </c>
      <c r="W402" s="42">
        <f>IFERROR(Tabla5[[#This Row],[TOTAL VENTA 38 SEMANA]]/Tabla5[[#This Row],[VENTA ACUM 38]],0)</f>
        <v>0.14814814814814814</v>
      </c>
      <c r="X402" s="42" t="e">
        <f>VLOOKUP(Tabla5[[#This Row],[CLAVE]],[1]!QMI_5_SEMANA_SEP_22[[CLAVE]:[SHARE CADENA S2]],21,0)</f>
        <v>#REF!</v>
      </c>
      <c r="Y402" s="55" t="s">
        <v>724</v>
      </c>
      <c r="Z402" s="46">
        <f>+Tabla5[[#This Row],[VENTA ACUM 38]]+Tabla5[[#This Row],[venta total 39 acum]]</f>
        <v>32</v>
      </c>
      <c r="AA402" s="46">
        <v>3</v>
      </c>
      <c r="AB402" s="46">
        <v>4</v>
      </c>
      <c r="AC402" s="46">
        <v>27</v>
      </c>
      <c r="AD402" s="46">
        <v>5</v>
      </c>
      <c r="AE402" s="46">
        <v>4</v>
      </c>
      <c r="AF402" s="46">
        <v>5</v>
      </c>
      <c r="AG402" s="46">
        <v>7</v>
      </c>
      <c r="AH402" s="42">
        <f>IFERROR(Tabla5[[#This Row],[VENTAS MABE]]/Tabla5[[#This Row],[VENTAS INDURAMA]],0)</f>
        <v>0</v>
      </c>
      <c r="AI402" t="s">
        <v>1675</v>
      </c>
      <c r="AK402" s="42"/>
      <c r="AL402" t="s">
        <v>845</v>
      </c>
      <c r="AM402" s="55" t="s">
        <v>915</v>
      </c>
      <c r="AO402" s="55" t="s">
        <v>460</v>
      </c>
      <c r="AP402">
        <v>12</v>
      </c>
      <c r="AQ402" s="55">
        <v>0</v>
      </c>
      <c r="AR402">
        <v>5</v>
      </c>
      <c r="AS402">
        <v>1</v>
      </c>
      <c r="AT402">
        <v>0</v>
      </c>
      <c r="AU402">
        <v>0</v>
      </c>
      <c r="AV402">
        <v>0</v>
      </c>
      <c r="AW402">
        <v>9</v>
      </c>
      <c r="AX402">
        <f>SUM(Tabla5[[#This Row],[VENTA MABE 1 SEMANA OCT]:[VENTAS OTROS 1 SEMANA OCT]])</f>
        <v>15</v>
      </c>
      <c r="AY402" s="46">
        <v>7.3714517437145179</v>
      </c>
      <c r="AZ402" s="55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8</v>
      </c>
      <c r="BG402">
        <f>SUM(Tabla5[[#This Row],[VENTA MABE 2 SEMANA OCT]:[VENTAS OTROS 2 SEMANA OCT]])</f>
        <v>8</v>
      </c>
      <c r="BH402" t="s">
        <v>798</v>
      </c>
      <c r="BI402" s="55" t="s">
        <v>335</v>
      </c>
      <c r="BJ402">
        <v>40</v>
      </c>
      <c r="BK402" s="55">
        <v>4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4</v>
      </c>
      <c r="BR402">
        <f>SUM(Tabla5[[#This Row],[VENTA MABE 3 SEMANA OCT]:[VENTAS OTROS 3 SEMANA OCT]])</f>
        <v>8</v>
      </c>
      <c r="BS402" s="42">
        <v>0.3</v>
      </c>
      <c r="BT402" s="55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6</v>
      </c>
      <c r="CA402">
        <f>SUM(Tabla5[[#This Row],[VENTA MABE 4 SEMANA OCT]:[VENTAS OTROS 4 SEMANA OCT]])</f>
        <v>7</v>
      </c>
      <c r="CG402" t="s">
        <v>1695</v>
      </c>
      <c r="CI40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0.13157894736842105</v>
      </c>
      <c r="CJ402" t="s">
        <v>1701</v>
      </c>
      <c r="CK402">
        <v>3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4</v>
      </c>
      <c r="CR402">
        <f>SUM(Tabla5[[#This Row],[VENTA MABE 1 SEMANA NOV]:[VENTAS OTROS 1 SEMANA NOV]])</f>
        <v>7</v>
      </c>
      <c r="CS402">
        <f>IFERROR(VLOOKUP(Tabla5[[#This Row],[CLAVE]],[2]VENTAS!$F$2:$L$1501,2,0),0)</f>
        <v>3</v>
      </c>
      <c r="CT402">
        <f>IFERROR(VLOOKUP(Tabla5[[#This Row],[CLAVE]],[2]VENTAS!$F$2:$L$1501,3,0),0)</f>
        <v>2</v>
      </c>
      <c r="CU402">
        <f>IFERROR(VLOOKUP(Tabla5[[#This Row],[CLAVE]],[2]VENTAS!$F$2:$L$1501,4,0),0)</f>
        <v>0</v>
      </c>
      <c r="CV402">
        <f>IFERROR(VLOOKUP(Tabla5[[#This Row],[CLAVE]],[2]VENTAS!$F$2:$L$1501,5,0),0)</f>
        <v>0</v>
      </c>
      <c r="CW402">
        <f>IFERROR(VLOOKUP(Tabla5[[#This Row],[CLAVE]],[2]VENTAS!$F$2:$L$1501,6,0),0)</f>
        <v>0</v>
      </c>
      <c r="CX402">
        <f>IFERROR(VLOOKUP(Tabla5[[#This Row],[CLAVE]],[2]VENTAS!$F$2:$L$1501,7,0),0)</f>
        <v>0</v>
      </c>
      <c r="CY402">
        <f>IFERROR(VLOOKUP(Tabla5[[#This Row],[CLAVE]],[2]VENTAS!$F$2:$R$1501,13,0),0)</f>
        <v>6</v>
      </c>
      <c r="CZ402">
        <f>SUM(Tabla5[[#This Row],[VENTA MABE 2 SEMANA NOV]:[VENTAS OTROS 2 SEMANA NOV]])</f>
        <v>11</v>
      </c>
      <c r="DA402" s="46">
        <v>8.2481751824817522</v>
      </c>
    </row>
    <row r="403" spans="1:105" x14ac:dyDescent="0.3">
      <c r="A403" t="str">
        <f>CONCATENATE(Tabla5[[#This Row],[TIENDA HMPV]],Tabla5[[#This Row],[LINEA]])</f>
        <v>269 - C.C. EL JARDINGLOBALES</v>
      </c>
      <c r="B403" t="s">
        <v>334</v>
      </c>
      <c r="C403" s="55" t="s">
        <v>335</v>
      </c>
      <c r="D403" s="55" t="s">
        <v>45</v>
      </c>
      <c r="E403" s="55" t="s">
        <v>336</v>
      </c>
      <c r="F403" s="55" t="s">
        <v>1724</v>
      </c>
      <c r="G403" t="s">
        <v>27</v>
      </c>
      <c r="H403" s="42">
        <f>IFERROR(Tabla5[[#This Row],[VENTAS MABE]]/Tabla5[[#This Row],[CUOTA]],0)</f>
        <v>0.31818181818181818</v>
      </c>
      <c r="I403">
        <v>22</v>
      </c>
      <c r="J403">
        <v>7</v>
      </c>
      <c r="K403">
        <v>7</v>
      </c>
      <c r="L403">
        <v>2</v>
      </c>
      <c r="M403">
        <v>2</v>
      </c>
      <c r="N403">
        <v>2</v>
      </c>
      <c r="O403">
        <v>5</v>
      </c>
      <c r="P403">
        <v>0</v>
      </c>
      <c r="Q403">
        <v>0</v>
      </c>
      <c r="R403">
        <v>0</v>
      </c>
      <c r="S403">
        <v>0</v>
      </c>
      <c r="T403">
        <v>0</v>
      </c>
      <c r="V403" s="42">
        <v>0.3888888888888889</v>
      </c>
      <c r="W403" s="42">
        <f>IFERROR(Tabla5[[#This Row],[TOTAL VENTA 38 SEMANA]]/Tabla5[[#This Row],[VENTA ACUM 38]],0)</f>
        <v>0.3888888888888889</v>
      </c>
      <c r="X403" s="42" t="e">
        <f>VLOOKUP(Tabla5[[#This Row],[CLAVE]],[1]!QMI_5_SEMANA_SEP_22[[CLAVE]:[SHARE CADENA S2]],21,0)</f>
        <v>#REF!</v>
      </c>
      <c r="Y403" s="55" t="s">
        <v>724</v>
      </c>
      <c r="Z403" s="46">
        <f>+Tabla5[[#This Row],[VENTA ACUM 38]]+Tabla5[[#This Row],[venta total 39 acum]]</f>
        <v>19</v>
      </c>
      <c r="AA403" s="46">
        <v>5</v>
      </c>
      <c r="AB403" s="46">
        <v>7</v>
      </c>
      <c r="AC403" s="46">
        <v>18</v>
      </c>
      <c r="AD403" s="46">
        <v>1</v>
      </c>
      <c r="AE403" s="46">
        <v>7</v>
      </c>
      <c r="AF403" s="46">
        <v>1</v>
      </c>
      <c r="AG403" s="46">
        <v>12</v>
      </c>
      <c r="AH403" s="42">
        <f>IFERROR(Tabla5[[#This Row],[VENTAS MABE]]/Tabla5[[#This Row],[VENTAS INDURAMA]],0)</f>
        <v>1</v>
      </c>
      <c r="AI403" t="s">
        <v>1675</v>
      </c>
      <c r="AK403" s="42"/>
      <c r="AL403" t="s">
        <v>845</v>
      </c>
      <c r="AM403" s="55" t="s">
        <v>915</v>
      </c>
      <c r="AO403" s="55" t="s">
        <v>460</v>
      </c>
      <c r="AP403">
        <v>12</v>
      </c>
      <c r="AQ403" s="55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f>SUM(Tabla5[[#This Row],[VENTA MABE 1 SEMANA OCT]:[VENTAS OTROS 1 SEMANA OCT]])</f>
        <v>0</v>
      </c>
      <c r="AY403" s="46">
        <v>20.107704157848872</v>
      </c>
      <c r="AZ403" s="55">
        <v>2</v>
      </c>
      <c r="BA403">
        <v>1</v>
      </c>
      <c r="BB403">
        <v>1</v>
      </c>
      <c r="BC403">
        <v>2</v>
      </c>
      <c r="BD403">
        <v>0</v>
      </c>
      <c r="BE403">
        <v>2</v>
      </c>
      <c r="BF403">
        <v>0</v>
      </c>
      <c r="BG403">
        <f>SUM(Tabla5[[#This Row],[VENTA MABE 2 SEMANA OCT]:[VENTAS OTROS 2 SEMANA OCT]])</f>
        <v>8</v>
      </c>
      <c r="BH403" t="s">
        <v>798</v>
      </c>
      <c r="BI403" s="55" t="s">
        <v>335</v>
      </c>
      <c r="BJ403">
        <v>40</v>
      </c>
      <c r="BK403" s="55">
        <v>2</v>
      </c>
      <c r="BL403">
        <v>0</v>
      </c>
      <c r="BM403">
        <v>1</v>
      </c>
      <c r="BN403">
        <v>0</v>
      </c>
      <c r="BO403">
        <v>0</v>
      </c>
      <c r="BP403">
        <v>2</v>
      </c>
      <c r="BQ403">
        <v>1</v>
      </c>
      <c r="BR403">
        <f>SUM(Tabla5[[#This Row],[VENTA MABE 3 SEMANA OCT]:[VENTAS OTROS 3 SEMANA OCT]])</f>
        <v>6</v>
      </c>
      <c r="BS403" s="42">
        <v>0</v>
      </c>
      <c r="BT403" s="55">
        <v>0</v>
      </c>
      <c r="BU403">
        <v>0</v>
      </c>
      <c r="BV403">
        <v>0</v>
      </c>
      <c r="BW403">
        <v>0</v>
      </c>
      <c r="BX403">
        <v>0</v>
      </c>
      <c r="BY403">
        <v>2</v>
      </c>
      <c r="BZ403">
        <v>0</v>
      </c>
      <c r="CA403">
        <f>SUM(Tabla5[[#This Row],[VENTA MABE 4 SEMANA OCT]:[VENTAS OTROS 4 SEMANA OCT]])</f>
        <v>2</v>
      </c>
      <c r="CG403" t="s">
        <v>1695</v>
      </c>
      <c r="CI40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403" t="s">
        <v>1701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f>SUM(Tabla5[[#This Row],[VENTA MABE 1 SEMANA NOV]:[VENTAS OTROS 1 SEMANA NOV]])</f>
        <v>2</v>
      </c>
      <c r="CS403">
        <f>IFERROR(VLOOKUP(Tabla5[[#This Row],[CLAVE]],[2]VENTAS!$F$2:$L$1501,2,0),0)</f>
        <v>1</v>
      </c>
      <c r="CT403">
        <f>IFERROR(VLOOKUP(Tabla5[[#This Row],[CLAVE]],[2]VENTAS!$F$2:$L$1501,3,0),0)</f>
        <v>0</v>
      </c>
      <c r="CU403">
        <f>IFERROR(VLOOKUP(Tabla5[[#This Row],[CLAVE]],[2]VENTAS!$F$2:$L$1501,4,0),0)</f>
        <v>0</v>
      </c>
      <c r="CV403">
        <f>IFERROR(VLOOKUP(Tabla5[[#This Row],[CLAVE]],[2]VENTAS!$F$2:$L$1501,5,0),0)</f>
        <v>0</v>
      </c>
      <c r="CW403">
        <f>IFERROR(VLOOKUP(Tabla5[[#This Row],[CLAVE]],[2]VENTAS!$F$2:$L$1501,6,0),0)</f>
        <v>0</v>
      </c>
      <c r="CX403">
        <f>IFERROR(VLOOKUP(Tabla5[[#This Row],[CLAVE]],[2]VENTAS!$F$2:$L$1501,7,0),0)</f>
        <v>2</v>
      </c>
      <c r="CY403">
        <f>IFERROR(VLOOKUP(Tabla5[[#This Row],[CLAVE]],[2]VENTAS!$F$2:$R$1501,13,0),0)</f>
        <v>0</v>
      </c>
      <c r="CZ403">
        <f>SUM(Tabla5[[#This Row],[VENTA MABE 2 SEMANA NOV]:[VENTAS OTROS 2 SEMANA NOV]])</f>
        <v>3</v>
      </c>
      <c r="DA403" s="46">
        <v>19.131416444304921</v>
      </c>
    </row>
    <row r="404" spans="1:105" ht="13.8" customHeight="1" x14ac:dyDescent="0.3">
      <c r="A404" t="str">
        <f>CONCATENATE(Tabla5[[#This Row],[TIENDA HMPV]],Tabla5[[#This Row],[LINEA]])</f>
        <v>269 - C.C. EL JARDINLAVADO</v>
      </c>
      <c r="B404" t="s">
        <v>334</v>
      </c>
      <c r="C404" s="55" t="s">
        <v>335</v>
      </c>
      <c r="D404" s="55" t="s">
        <v>45</v>
      </c>
      <c r="E404" s="55" t="s">
        <v>336</v>
      </c>
      <c r="F404" s="55" t="s">
        <v>1724</v>
      </c>
      <c r="G404" t="s">
        <v>28</v>
      </c>
      <c r="H404" s="42">
        <f>IFERROR(Tabla5[[#This Row],[VENTAS MABE]]/Tabla5[[#This Row],[CUOTA]],0)</f>
        <v>0.19230769230769232</v>
      </c>
      <c r="I404">
        <v>26</v>
      </c>
      <c r="J404">
        <v>5</v>
      </c>
      <c r="K404">
        <v>0</v>
      </c>
      <c r="L404" s="44">
        <v>22</v>
      </c>
      <c r="M404">
        <v>22</v>
      </c>
      <c r="N404">
        <v>8</v>
      </c>
      <c r="O404">
        <v>8</v>
      </c>
      <c r="P404">
        <v>0</v>
      </c>
      <c r="Q404">
        <v>0</v>
      </c>
      <c r="R404">
        <v>0</v>
      </c>
      <c r="S404">
        <v>0</v>
      </c>
      <c r="T404">
        <v>0</v>
      </c>
      <c r="V404" s="42">
        <v>9.2592592592592587E-2</v>
      </c>
      <c r="W404" s="42">
        <f>IFERROR(Tabla5[[#This Row],[TOTAL VENTA 38 SEMANA]]/Tabla5[[#This Row],[VENTA ACUM 38]],0)</f>
        <v>9.2592592592592587E-2</v>
      </c>
      <c r="X404" s="42" t="e">
        <f>VLOOKUP(Tabla5[[#This Row],[CLAVE]],[1]!QMI_5_SEMANA_SEP_22[[CLAVE]:[SHARE CADENA S2]],21,0)</f>
        <v>#REF!</v>
      </c>
      <c r="Y404" s="55" t="s">
        <v>724</v>
      </c>
      <c r="Z404" s="46">
        <f>+Tabla5[[#This Row],[VENTA ACUM 38]]+Tabla5[[#This Row],[venta total 39 acum]]</f>
        <v>59</v>
      </c>
      <c r="AA404" s="46">
        <v>2</v>
      </c>
      <c r="AB404" s="46">
        <v>5</v>
      </c>
      <c r="AC404" s="46">
        <v>54</v>
      </c>
      <c r="AD404" s="46">
        <v>5</v>
      </c>
      <c r="AE404" s="46">
        <v>8</v>
      </c>
      <c r="AF404" s="46">
        <v>5</v>
      </c>
      <c r="AG404" s="46">
        <v>10</v>
      </c>
      <c r="AH404" s="42">
        <f>IFERROR(Tabla5[[#This Row],[VENTAS MABE]]/Tabla5[[#This Row],[VENTAS INDURAMA]],0)</f>
        <v>0</v>
      </c>
      <c r="AI404" t="s">
        <v>1675</v>
      </c>
      <c r="AK404" s="42"/>
      <c r="AL404" t="s">
        <v>845</v>
      </c>
      <c r="AM404" s="55" t="s">
        <v>915</v>
      </c>
      <c r="AO404" s="55" t="s">
        <v>460</v>
      </c>
      <c r="AP404">
        <v>31</v>
      </c>
      <c r="AQ404" s="55">
        <v>5</v>
      </c>
      <c r="AR404">
        <v>0</v>
      </c>
      <c r="AS404">
        <v>4</v>
      </c>
      <c r="AT404">
        <v>6</v>
      </c>
      <c r="AU404">
        <v>0</v>
      </c>
      <c r="AV404">
        <v>0</v>
      </c>
      <c r="AW404">
        <v>0</v>
      </c>
      <c r="AX404">
        <f>SUM(Tabla5[[#This Row],[VENTA MABE 1 SEMANA OCT]:[VENTAS OTROS 1 SEMANA OCT]])</f>
        <v>15</v>
      </c>
      <c r="AY404" s="46">
        <v>20.608000000000001</v>
      </c>
      <c r="AZ404" s="55">
        <v>0</v>
      </c>
      <c r="BA404">
        <v>0</v>
      </c>
      <c r="BB404">
        <v>4</v>
      </c>
      <c r="BC404">
        <v>7</v>
      </c>
      <c r="BD404">
        <v>0</v>
      </c>
      <c r="BE404">
        <v>1</v>
      </c>
      <c r="BF404">
        <v>0</v>
      </c>
      <c r="BG404">
        <f>SUM(Tabla5[[#This Row],[VENTA MABE 2 SEMANA OCT]:[VENTAS OTROS 2 SEMANA OCT]])</f>
        <v>12</v>
      </c>
      <c r="BH404" t="s">
        <v>798</v>
      </c>
      <c r="BI404" s="55" t="s">
        <v>335</v>
      </c>
      <c r="BJ404">
        <v>40</v>
      </c>
      <c r="BK404" s="55">
        <v>3</v>
      </c>
      <c r="BL404">
        <v>0</v>
      </c>
      <c r="BM404">
        <v>3</v>
      </c>
      <c r="BN404">
        <v>2</v>
      </c>
      <c r="BO404">
        <v>1</v>
      </c>
      <c r="BP404">
        <v>0</v>
      </c>
      <c r="BQ404">
        <v>0</v>
      </c>
      <c r="BR404">
        <f>SUM(Tabla5[[#This Row],[VENTA MABE 3 SEMANA OCT]:[VENTAS OTROS 3 SEMANA OCT]])</f>
        <v>9</v>
      </c>
      <c r="BS404" s="42">
        <v>0.25</v>
      </c>
      <c r="BT404" s="55">
        <v>2</v>
      </c>
      <c r="BU404">
        <v>0</v>
      </c>
      <c r="BV404">
        <v>1</v>
      </c>
      <c r="BW404">
        <v>3</v>
      </c>
      <c r="BX404">
        <v>0</v>
      </c>
      <c r="BY404">
        <v>0</v>
      </c>
      <c r="BZ404">
        <v>0</v>
      </c>
      <c r="CA404">
        <f>SUM(Tabla5[[#This Row],[VENTA MABE 4 SEMANA OCT]:[VENTAS OTROS 4 SEMANA OCT]])</f>
        <v>6</v>
      </c>
      <c r="CG404" t="s">
        <v>1695</v>
      </c>
      <c r="CI40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0.23809523809523808</v>
      </c>
      <c r="CJ404" t="s">
        <v>1701</v>
      </c>
      <c r="CK404">
        <v>1</v>
      </c>
      <c r="CL404">
        <v>0</v>
      </c>
      <c r="CM404">
        <v>3</v>
      </c>
      <c r="CN404">
        <v>7</v>
      </c>
      <c r="CO404">
        <v>1</v>
      </c>
      <c r="CP404">
        <v>0</v>
      </c>
      <c r="CQ404">
        <v>0</v>
      </c>
      <c r="CR404">
        <f>SUM(Tabla5[[#This Row],[VENTA MABE 1 SEMANA NOV]:[VENTAS OTROS 1 SEMANA NOV]])</f>
        <v>12</v>
      </c>
      <c r="CS404">
        <f>IFERROR(VLOOKUP(Tabla5[[#This Row],[CLAVE]],[2]VENTAS!$F$2:$L$1501,2,0),0)</f>
        <v>4</v>
      </c>
      <c r="CT404">
        <f>IFERROR(VLOOKUP(Tabla5[[#This Row],[CLAVE]],[2]VENTAS!$F$2:$L$1501,3,0),0)</f>
        <v>0</v>
      </c>
      <c r="CU404">
        <f>IFERROR(VLOOKUP(Tabla5[[#This Row],[CLAVE]],[2]VENTAS!$F$2:$L$1501,4,0),0)</f>
        <v>4</v>
      </c>
      <c r="CV404">
        <f>IFERROR(VLOOKUP(Tabla5[[#This Row],[CLAVE]],[2]VENTAS!$F$2:$L$1501,5,0),0)</f>
        <v>2</v>
      </c>
      <c r="CW404">
        <f>IFERROR(VLOOKUP(Tabla5[[#This Row],[CLAVE]],[2]VENTAS!$F$2:$L$1501,6,0),0)</f>
        <v>0</v>
      </c>
      <c r="CX404">
        <f>IFERROR(VLOOKUP(Tabla5[[#This Row],[CLAVE]],[2]VENTAS!$F$2:$L$1501,7,0),0)</f>
        <v>0</v>
      </c>
      <c r="CY404">
        <f>IFERROR(VLOOKUP(Tabla5[[#This Row],[CLAVE]],[2]VENTAS!$F$2:$R$1501,13,0),0)</f>
        <v>0</v>
      </c>
      <c r="CZ404">
        <f>SUM(Tabla5[[#This Row],[VENTA MABE 2 SEMANA NOV]:[VENTAS OTROS 2 SEMANA NOV]])</f>
        <v>10</v>
      </c>
      <c r="DA404" s="46">
        <v>37.632000000000005</v>
      </c>
    </row>
    <row r="405" spans="1:105" x14ac:dyDescent="0.3">
      <c r="A405" t="str">
        <f>CONCATENATE(Tabla5[[#This Row],[TIENDA HMPV]],Tabla5[[#This Row],[LINEA]])</f>
        <v>269 - C.C. EL JARDINREFRIGERACIÓN</v>
      </c>
      <c r="B405" t="s">
        <v>334</v>
      </c>
      <c r="C405" s="55" t="s">
        <v>335</v>
      </c>
      <c r="D405" s="55" t="s">
        <v>45</v>
      </c>
      <c r="E405" s="55" t="s">
        <v>336</v>
      </c>
      <c r="F405" s="55" t="s">
        <v>1724</v>
      </c>
      <c r="G405" t="s">
        <v>29</v>
      </c>
      <c r="H405" s="42">
        <f>IFERROR(Tabla5[[#This Row],[VENTAS MABE]]/Tabla5[[#This Row],[CUOTA]],0)</f>
        <v>0.5</v>
      </c>
      <c r="I405">
        <v>18</v>
      </c>
      <c r="J405">
        <v>9</v>
      </c>
      <c r="K405">
        <v>10</v>
      </c>
      <c r="L405">
        <v>4</v>
      </c>
      <c r="M405">
        <v>9</v>
      </c>
      <c r="N405">
        <v>0</v>
      </c>
      <c r="O405">
        <v>12</v>
      </c>
      <c r="P405">
        <v>0</v>
      </c>
      <c r="Q405">
        <v>0</v>
      </c>
      <c r="R405">
        <v>2</v>
      </c>
      <c r="S405">
        <v>0</v>
      </c>
      <c r="T405">
        <v>0</v>
      </c>
      <c r="V405" s="42">
        <v>0.25714285714285712</v>
      </c>
      <c r="W405" s="42">
        <f>IFERROR(Tabla5[[#This Row],[TOTAL VENTA 38 SEMANA]]/Tabla5[[#This Row],[VENTA ACUM 38]],0)</f>
        <v>0.25714285714285712</v>
      </c>
      <c r="X405" s="42" t="e">
        <f>VLOOKUP(Tabla5[[#This Row],[CLAVE]],[1]!QMI_5_SEMANA_SEP_22[[CLAVE]:[SHARE CADENA S2]],21,0)</f>
        <v>#REF!</v>
      </c>
      <c r="Y405" s="55" t="s">
        <v>724</v>
      </c>
      <c r="Z405" s="46">
        <f>+Tabla5[[#This Row],[VENTA ACUM 38]]+Tabla5[[#This Row],[venta total 39 acum]]</f>
        <v>39</v>
      </c>
      <c r="AA405" s="46">
        <v>8</v>
      </c>
      <c r="AB405" s="46">
        <v>9</v>
      </c>
      <c r="AC405" s="46">
        <v>35</v>
      </c>
      <c r="AD405" s="46">
        <v>4</v>
      </c>
      <c r="AE405" s="46">
        <v>9</v>
      </c>
      <c r="AF405" s="46">
        <v>4</v>
      </c>
      <c r="AG405" s="46">
        <v>17</v>
      </c>
      <c r="AH405" s="42">
        <f>IFERROR(Tabla5[[#This Row],[VENTAS MABE]]/Tabla5[[#This Row],[VENTAS INDURAMA]],0)</f>
        <v>0.9</v>
      </c>
      <c r="AI405" t="s">
        <v>1675</v>
      </c>
      <c r="AK405" s="42"/>
      <c r="AL405" t="s">
        <v>845</v>
      </c>
      <c r="AM405" s="55" t="s">
        <v>915</v>
      </c>
      <c r="AO405" s="55" t="s">
        <v>460</v>
      </c>
      <c r="AP405">
        <v>25</v>
      </c>
      <c r="AQ405" s="55">
        <v>2</v>
      </c>
      <c r="AR405">
        <v>2</v>
      </c>
      <c r="AS405">
        <v>2</v>
      </c>
      <c r="AT405">
        <v>3</v>
      </c>
      <c r="AU405">
        <v>1</v>
      </c>
      <c r="AV405">
        <v>0</v>
      </c>
      <c r="AW405">
        <v>0</v>
      </c>
      <c r="AX405">
        <f>SUM(Tabla5[[#This Row],[VENTA MABE 1 SEMANA OCT]:[VENTAS OTROS 1 SEMANA OCT]])</f>
        <v>10</v>
      </c>
      <c r="AY405" s="46">
        <v>15.360248447204974</v>
      </c>
      <c r="AZ405" s="55">
        <v>2</v>
      </c>
      <c r="BA405">
        <v>1</v>
      </c>
      <c r="BB405">
        <v>1</v>
      </c>
      <c r="BC405">
        <v>3</v>
      </c>
      <c r="BD405">
        <v>0</v>
      </c>
      <c r="BE405">
        <v>3</v>
      </c>
      <c r="BF405">
        <v>0</v>
      </c>
      <c r="BG405">
        <f>SUM(Tabla5[[#This Row],[VENTA MABE 2 SEMANA OCT]:[VENTAS OTROS 2 SEMANA OCT]])</f>
        <v>10</v>
      </c>
      <c r="BH405" t="s">
        <v>798</v>
      </c>
      <c r="BI405" s="55" t="s">
        <v>335</v>
      </c>
      <c r="BJ405">
        <v>40</v>
      </c>
      <c r="BK405" s="55">
        <v>2</v>
      </c>
      <c r="BL405">
        <v>2</v>
      </c>
      <c r="BM405">
        <v>1</v>
      </c>
      <c r="BN405">
        <v>0</v>
      </c>
      <c r="BO405">
        <v>0</v>
      </c>
      <c r="BP405">
        <v>0</v>
      </c>
      <c r="BQ405">
        <v>1</v>
      </c>
      <c r="BR405">
        <f>SUM(Tabla5[[#This Row],[VENTA MABE 3 SEMANA OCT]:[VENTAS OTROS 3 SEMANA OCT]])</f>
        <v>6</v>
      </c>
      <c r="BS405" s="42">
        <v>0.4</v>
      </c>
      <c r="BT405" s="55">
        <v>2</v>
      </c>
      <c r="BU405">
        <v>2</v>
      </c>
      <c r="BV405">
        <v>1</v>
      </c>
      <c r="BW405">
        <v>1</v>
      </c>
      <c r="BX405">
        <v>0</v>
      </c>
      <c r="BY405">
        <v>2</v>
      </c>
      <c r="BZ405">
        <v>0</v>
      </c>
      <c r="CA405">
        <f>SUM(Tabla5[[#This Row],[VENTA MABE 4 SEMANA OCT]:[VENTAS OTROS 4 SEMANA OCT]])</f>
        <v>8</v>
      </c>
      <c r="CB405" t="s">
        <v>1699</v>
      </c>
      <c r="CI40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0.23529411764705882</v>
      </c>
      <c r="CJ405" t="s">
        <v>1701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1</v>
      </c>
      <c r="CR405">
        <f>SUM(Tabla5[[#This Row],[VENTA MABE 1 SEMANA NOV]:[VENTAS OTROS 1 SEMANA NOV]])</f>
        <v>2</v>
      </c>
      <c r="CS405">
        <f>IFERROR(VLOOKUP(Tabla5[[#This Row],[CLAVE]],[2]VENTAS!$F$2:$L$1501,2,0),0)</f>
        <v>2</v>
      </c>
      <c r="CT405">
        <f>IFERROR(VLOOKUP(Tabla5[[#This Row],[CLAVE]],[2]VENTAS!$F$2:$L$1501,3,0),0)</f>
        <v>2</v>
      </c>
      <c r="CU405">
        <f>IFERROR(VLOOKUP(Tabla5[[#This Row],[CLAVE]],[2]VENTAS!$F$2:$L$1501,4,0),0)</f>
        <v>1</v>
      </c>
      <c r="CV405">
        <v>1</v>
      </c>
      <c r="CW405">
        <f>IFERROR(VLOOKUP(Tabla5[[#This Row],[CLAVE]],[2]VENTAS!$F$2:$L$1501,6,0),0)</f>
        <v>0</v>
      </c>
      <c r="CX405">
        <f>IFERROR(VLOOKUP(Tabla5[[#This Row],[CLAVE]],[2]VENTAS!$F$2:$L$1501,7,0),0)</f>
        <v>2</v>
      </c>
      <c r="CY405">
        <f>IFERROR(VLOOKUP(Tabla5[[#This Row],[CLAVE]],[2]VENTAS!$F$2:$R$1501,13,0),0)</f>
        <v>0</v>
      </c>
      <c r="CZ405">
        <f>SUM(Tabla5[[#This Row],[VENTA MABE 2 SEMANA NOV]:[VENTAS OTROS 2 SEMANA NOV]])</f>
        <v>8</v>
      </c>
      <c r="DA405" s="46">
        <v>15.640127987954079</v>
      </c>
    </row>
    <row r="406" spans="1:105" hidden="1" x14ac:dyDescent="0.3">
      <c r="A406" t="str">
        <f>CONCATENATE(Tabla5[[#This Row],[TIENDA HMPV]],Tabla5[[#This Row],[LINEA]])</f>
        <v>2081 - BARATODO EXPRESS AMBATOCOCINAS</v>
      </c>
      <c r="B406" t="s">
        <v>677</v>
      </c>
      <c r="C406" s="55" t="s">
        <v>640</v>
      </c>
      <c r="D406" s="55" t="s">
        <v>95</v>
      </c>
      <c r="E406" s="55" t="s">
        <v>683</v>
      </c>
      <c r="F406" s="55" t="s">
        <v>1724</v>
      </c>
      <c r="G406" t="s">
        <v>26</v>
      </c>
      <c r="H406" s="42">
        <f>IFERROR(Tabla5[[#This Row],[VENTAS MABE]]/Tabla5[[#This Row],[CUOTA]],0)</f>
        <v>0.2</v>
      </c>
      <c r="I406">
        <v>5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V406" s="42">
        <v>1</v>
      </c>
      <c r="W406" s="42">
        <f>IFERROR(Tabla5[[#This Row],[TOTAL VENTA 38 SEMANA]]/Tabla5[[#This Row],[VENTA ACUM 38]],0)</f>
        <v>1</v>
      </c>
      <c r="X406" s="42" t="e">
        <f>VLOOKUP(Tabla5[[#This Row],[CLAVE]],[1]!QMI_5_SEMANA_SEP_22[[CLAVE]:[SHARE CADENA S2]],21,0)</f>
        <v>#REF!</v>
      </c>
      <c r="Y406" s="55" t="s">
        <v>769</v>
      </c>
      <c r="Z406" s="46">
        <f>+Tabla5[[#This Row],[VENTA ACUM 38]]+Tabla5[[#This Row],[venta total 39 acum]]</f>
        <v>3</v>
      </c>
      <c r="AA406" s="46">
        <v>1</v>
      </c>
      <c r="AB406" s="46">
        <v>1</v>
      </c>
      <c r="AC406" s="46">
        <v>1</v>
      </c>
      <c r="AD406" s="46">
        <v>2</v>
      </c>
      <c r="AE406" s="46">
        <v>1</v>
      </c>
      <c r="AF406" s="46">
        <v>2</v>
      </c>
      <c r="AG406" s="46">
        <v>3</v>
      </c>
      <c r="AH406" s="42">
        <f>IFERROR(Tabla5[[#This Row],[VENTAS MABE]]/Tabla5[[#This Row],[VENTAS INDURAMA]],0)</f>
        <v>1</v>
      </c>
      <c r="AI406" t="s">
        <v>1676</v>
      </c>
      <c r="AK406" s="42"/>
      <c r="AL406" t="s">
        <v>727</v>
      </c>
      <c r="AM406" s="55" t="s">
        <v>793</v>
      </c>
      <c r="AN406">
        <v>64</v>
      </c>
      <c r="AO406" s="55" t="s">
        <v>429</v>
      </c>
      <c r="AP406">
        <v>1</v>
      </c>
      <c r="AQ406" s="55">
        <v>1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f>SUM(Tabla5[[#This Row],[VENTA MABE 1 SEMANA OCT]:[VENTAS OTROS 1 SEMANA OCT]])</f>
        <v>2</v>
      </c>
      <c r="AY406" s="46">
        <v>3</v>
      </c>
      <c r="AZ406" s="55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f>SUM(Tabla5[[#This Row],[VENTA MABE 2 SEMANA OCT]:[VENTAS OTROS 2 SEMANA OCT]])</f>
        <v>1</v>
      </c>
      <c r="BH406" t="s">
        <v>777</v>
      </c>
      <c r="BI406" s="55" t="s">
        <v>640</v>
      </c>
      <c r="BJ406">
        <v>6.0000000000000027</v>
      </c>
      <c r="BK406" s="55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f>SUM(Tabla5[[#This Row],[VENTA MABE 3 SEMANA OCT]:[VENTAS OTROS 3 SEMANA OCT]])</f>
        <v>1</v>
      </c>
      <c r="BS406" s="42">
        <v>0.4</v>
      </c>
      <c r="BT406" s="55">
        <v>0</v>
      </c>
      <c r="BU406">
        <v>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f>SUM(Tabla5[[#This Row],[VENTA MABE 4 SEMANA OCT]:[VENTAS OTROS 4 SEMANA OCT]])</f>
        <v>1</v>
      </c>
      <c r="CB406" t="s">
        <v>1679</v>
      </c>
      <c r="CC406" t="s">
        <v>1679</v>
      </c>
      <c r="CD406" t="s">
        <v>1679</v>
      </c>
      <c r="CE406" t="s">
        <v>1679</v>
      </c>
      <c r="CF406" t="s">
        <v>1679</v>
      </c>
      <c r="CG406" t="s">
        <v>1679</v>
      </c>
      <c r="CH406" t="s">
        <v>1679</v>
      </c>
      <c r="CI4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406" t="s">
        <v>1703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SUM(Tabla5[[#This Row],[VENTA MABE 1 SEMANA NOV]:[VENTAS OTROS 1 SEMANA NOV]])</f>
        <v>1</v>
      </c>
      <c r="CS406">
        <f>IFERROR(VLOOKUP(Tabla5[[#This Row],[CLAVE]],[2]VENTAS!$F$2:$L$1501,2,0),0)</f>
        <v>0</v>
      </c>
      <c r="CT406">
        <f>IFERROR(VLOOKUP(Tabla5[[#This Row],[CLAVE]],[2]VENTAS!$F$2:$L$1501,3,0),0)</f>
        <v>1</v>
      </c>
      <c r="CU406">
        <f>IFERROR(VLOOKUP(Tabla5[[#This Row],[CLAVE]],[2]VENTAS!$F$2:$L$1501,4,0),0)</f>
        <v>0</v>
      </c>
      <c r="CV406">
        <f>IFERROR(VLOOKUP(Tabla5[[#This Row],[CLAVE]],[2]VENTAS!$F$2:$L$1501,5,0),0)</f>
        <v>0</v>
      </c>
      <c r="CW406">
        <f>IFERROR(VLOOKUP(Tabla5[[#This Row],[CLAVE]],[2]VENTAS!$F$2:$L$1501,6,0),0)</f>
        <v>0</v>
      </c>
      <c r="CX406">
        <f>IFERROR(VLOOKUP(Tabla5[[#This Row],[CLAVE]],[2]VENTAS!$F$2:$L$1501,7,0),0)</f>
        <v>0</v>
      </c>
      <c r="CY406">
        <f>IFERROR(VLOOKUP(Tabla5[[#This Row],[CLAVE]],[2]VENTAS!$F$2:$R$1501,13,0),0)</f>
        <v>0</v>
      </c>
      <c r="CZ406">
        <f>SUM(Tabla5[[#This Row],[VENTA MABE 2 SEMANA NOV]:[VENTAS OTROS 2 SEMANA NOV]])</f>
        <v>1</v>
      </c>
      <c r="DA406" s="46">
        <v>5</v>
      </c>
    </row>
    <row r="407" spans="1:105" hidden="1" x14ac:dyDescent="0.3">
      <c r="A407" t="str">
        <f>CONCATENATE(Tabla5[[#This Row],[TIENDA HMPV]],Tabla5[[#This Row],[LINEA]])</f>
        <v>2081 - BARATODO EXPRESS AMBATOEMPOTRE</v>
      </c>
      <c r="B407" t="s">
        <v>677</v>
      </c>
      <c r="C407" s="55" t="s">
        <v>640</v>
      </c>
      <c r="D407" s="55" t="s">
        <v>95</v>
      </c>
      <c r="E407" s="55" t="s">
        <v>683</v>
      </c>
      <c r="F407" s="55" t="s">
        <v>1724</v>
      </c>
      <c r="G407" t="s">
        <v>32</v>
      </c>
      <c r="H407" s="42">
        <f>IFERROR(Tabla5[[#This Row],[VENTAS MABE]]/Tabla5[[#This Row],[CUOTA]],0)</f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V407" s="42">
        <v>0</v>
      </c>
      <c r="W407" s="42">
        <f>IFERROR(Tabla5[[#This Row],[TOTAL VENTA 38 SEMANA]]/Tabla5[[#This Row],[VENTA ACUM 38]],0)</f>
        <v>0</v>
      </c>
      <c r="X407" s="42" t="e">
        <f>VLOOKUP(Tabla5[[#This Row],[CLAVE]],[1]!QMI_5_SEMANA_SEP_22[[CLAVE]:[SHARE CADENA S2]],21,0)</f>
        <v>#REF!</v>
      </c>
      <c r="Y407" s="55" t="s">
        <v>769</v>
      </c>
      <c r="Z407" s="46">
        <f>+Tabla5[[#This Row],[VENTA ACUM 38]]+Tabla5[[#This Row],[venta total 39 acum]]</f>
        <v>0</v>
      </c>
      <c r="AA407" s="46">
        <v>0</v>
      </c>
      <c r="AB407" s="46">
        <v>0</v>
      </c>
      <c r="AC407" s="46">
        <v>0</v>
      </c>
      <c r="AD407" s="46">
        <v>0</v>
      </c>
      <c r="AE407" s="46">
        <v>0</v>
      </c>
      <c r="AF407" s="46">
        <v>0</v>
      </c>
      <c r="AG407" s="46">
        <v>0</v>
      </c>
      <c r="AH407" s="42">
        <f>IFERROR(Tabla5[[#This Row],[VENTAS MABE]]/Tabla5[[#This Row],[VENTAS INDURAMA]],0)</f>
        <v>0</v>
      </c>
      <c r="AI407" t="s">
        <v>1676</v>
      </c>
      <c r="AK407" s="42"/>
      <c r="AL407" t="s">
        <v>727</v>
      </c>
      <c r="AM407" s="55" t="s">
        <v>793</v>
      </c>
      <c r="AN407">
        <v>64</v>
      </c>
      <c r="AO407" s="55" t="s">
        <v>429</v>
      </c>
      <c r="AP407">
        <v>0</v>
      </c>
      <c r="AQ407" s="55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f>SUM(Tabla5[[#This Row],[VENTA MABE 1 SEMANA OCT]:[VENTAS OTROS 1 SEMANA OCT]])</f>
        <v>0</v>
      </c>
      <c r="AY407" s="46">
        <v>0</v>
      </c>
      <c r="AZ407" s="55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f>SUM(Tabla5[[#This Row],[VENTA MABE 2 SEMANA OCT]:[VENTAS OTROS 2 SEMANA OCT]])</f>
        <v>0</v>
      </c>
      <c r="BH407" t="s">
        <v>777</v>
      </c>
      <c r="BI407" s="55" t="s">
        <v>640</v>
      </c>
      <c r="BJ407">
        <v>6.0000000000000027</v>
      </c>
      <c r="BK407" s="55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f>SUM(Tabla5[[#This Row],[VENTA MABE 3 SEMANA OCT]:[VENTAS OTROS 3 SEMANA OCT]])</f>
        <v>0</v>
      </c>
      <c r="BS407" s="42">
        <v>0</v>
      </c>
      <c r="BT407" s="55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f>SUM(Tabla5[[#This Row],[VENTA MABE 4 SEMANA OCT]:[VENTAS OTROS 4 SEMANA OCT]])</f>
        <v>0</v>
      </c>
      <c r="CB407" t="s">
        <v>1679</v>
      </c>
      <c r="CC407" t="s">
        <v>1679</v>
      </c>
      <c r="CD407" t="s">
        <v>1679</v>
      </c>
      <c r="CE407" t="s">
        <v>1679</v>
      </c>
      <c r="CF407" t="s">
        <v>1679</v>
      </c>
      <c r="CG407" t="s">
        <v>1679</v>
      </c>
      <c r="CH407" t="s">
        <v>1679</v>
      </c>
      <c r="CI4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07" s="66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SUM(Tabla5[[#This Row],[VENTA MABE 1 SEMANA NOV]:[VENTAS OTROS 1 SEMANA NOV]])</f>
        <v>0</v>
      </c>
      <c r="CS407">
        <f>IFERROR(VLOOKUP(Tabla5[[#This Row],[CLAVE]],[2]VENTAS!$F$2:$L$1501,2,0),0)</f>
        <v>0</v>
      </c>
      <c r="CT407">
        <f>IFERROR(VLOOKUP(Tabla5[[#This Row],[CLAVE]],[2]VENTAS!$F$2:$L$1501,3,0),0)</f>
        <v>0</v>
      </c>
      <c r="CU407">
        <f>IFERROR(VLOOKUP(Tabla5[[#This Row],[CLAVE]],[2]VENTAS!$F$2:$L$1501,4,0),0)</f>
        <v>0</v>
      </c>
      <c r="CV407">
        <f>IFERROR(VLOOKUP(Tabla5[[#This Row],[CLAVE]],[2]VENTAS!$F$2:$L$1501,5,0),0)</f>
        <v>0</v>
      </c>
      <c r="CW407">
        <f>IFERROR(VLOOKUP(Tabla5[[#This Row],[CLAVE]],[2]VENTAS!$F$2:$L$1501,6,0),0)</f>
        <v>0</v>
      </c>
      <c r="CX407">
        <f>IFERROR(VLOOKUP(Tabla5[[#This Row],[CLAVE]],[2]VENTAS!$F$2:$L$1501,7,0),0)</f>
        <v>0</v>
      </c>
      <c r="CY407">
        <f>IFERROR(VLOOKUP(Tabla5[[#This Row],[CLAVE]],[2]VENTAS!$F$2:$R$1501,13,0),0)</f>
        <v>0</v>
      </c>
      <c r="CZ407">
        <f>SUM(Tabla5[[#This Row],[VENTA MABE 2 SEMANA NOV]:[VENTAS OTROS 2 SEMANA NOV]])</f>
        <v>0</v>
      </c>
      <c r="DA407" s="46">
        <v>0</v>
      </c>
    </row>
    <row r="408" spans="1:105" hidden="1" x14ac:dyDescent="0.3">
      <c r="A408" t="str">
        <f>CONCATENATE(Tabla5[[#This Row],[TIENDA HMPV]],Tabla5[[#This Row],[LINEA]])</f>
        <v>2081 - BARATODO EXPRESS AMBATOGLOBALES</v>
      </c>
      <c r="B408" t="s">
        <v>677</v>
      </c>
      <c r="C408" s="55" t="s">
        <v>640</v>
      </c>
      <c r="D408" s="55" t="s">
        <v>95</v>
      </c>
      <c r="E408" s="55" t="s">
        <v>683</v>
      </c>
      <c r="F408" s="55" t="s">
        <v>1724</v>
      </c>
      <c r="G408" t="s">
        <v>27</v>
      </c>
      <c r="H408" s="42">
        <f>IFERROR(Tabla5[[#This Row],[VENTAS MABE]]/Tabla5[[#This Row],[CUOTA]],0)</f>
        <v>1</v>
      </c>
      <c r="I408">
        <v>2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V408" s="42">
        <v>1</v>
      </c>
      <c r="W408" s="42">
        <f>IFERROR(Tabla5[[#This Row],[TOTAL VENTA 38 SEMANA]]/Tabla5[[#This Row],[VENTA ACUM 38]],0)</f>
        <v>1</v>
      </c>
      <c r="X408" s="42" t="e">
        <f>VLOOKUP(Tabla5[[#This Row],[CLAVE]],[1]!QMI_5_SEMANA_SEP_22[[CLAVE]:[SHARE CADENA S2]],21,0)</f>
        <v>#REF!</v>
      </c>
      <c r="Y408" s="55" t="s">
        <v>769</v>
      </c>
      <c r="Z408" s="46">
        <f>+Tabla5[[#This Row],[VENTA ACUM 38]]+Tabla5[[#This Row],[venta total 39 acum]]</f>
        <v>4</v>
      </c>
      <c r="AA408" s="46">
        <v>2</v>
      </c>
      <c r="AB408" s="46">
        <v>2</v>
      </c>
      <c r="AC408" s="46">
        <v>2</v>
      </c>
      <c r="AD408" s="46">
        <v>2</v>
      </c>
      <c r="AE408" s="46">
        <v>2</v>
      </c>
      <c r="AF408" s="46">
        <v>2</v>
      </c>
      <c r="AG408" s="46">
        <v>6</v>
      </c>
      <c r="AH408" s="42">
        <f>IFERROR(Tabla5[[#This Row],[VENTAS MABE]]/Tabla5[[#This Row],[VENTAS INDURAMA]],0)</f>
        <v>0</v>
      </c>
      <c r="AI408" t="s">
        <v>1676</v>
      </c>
      <c r="AK408" s="42"/>
      <c r="AL408" t="s">
        <v>727</v>
      </c>
      <c r="AM408" s="55" t="s">
        <v>793</v>
      </c>
      <c r="AN408">
        <v>64</v>
      </c>
      <c r="AO408" s="55" t="s">
        <v>429</v>
      </c>
      <c r="AP408">
        <v>2</v>
      </c>
      <c r="AQ408" s="55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f>SUM(Tabla5[[#This Row],[VENTA MABE 1 SEMANA OCT]:[VENTAS OTROS 1 SEMANA OCT]])</f>
        <v>1</v>
      </c>
      <c r="AY408" s="46">
        <v>0</v>
      </c>
      <c r="AZ408" s="55">
        <v>3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f>SUM(Tabla5[[#This Row],[VENTA MABE 2 SEMANA OCT]:[VENTAS OTROS 2 SEMANA OCT]])</f>
        <v>3</v>
      </c>
      <c r="BH408" t="s">
        <v>777</v>
      </c>
      <c r="BI408" s="55" t="s">
        <v>640</v>
      </c>
      <c r="BJ408">
        <v>6.0000000000000027</v>
      </c>
      <c r="BK408" s="55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f>SUM(Tabla5[[#This Row],[VENTA MABE 3 SEMANA OCT]:[VENTAS OTROS 3 SEMANA OCT]])</f>
        <v>0</v>
      </c>
      <c r="BS408" s="42">
        <v>0</v>
      </c>
      <c r="BT408" s="55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f>SUM(Tabla5[[#This Row],[VENTA MABE 4 SEMANA OCT]:[VENTAS OTROS 4 SEMANA OCT]])</f>
        <v>0</v>
      </c>
      <c r="CB408" t="s">
        <v>1679</v>
      </c>
      <c r="CC408" t="s">
        <v>1679</v>
      </c>
      <c r="CD408" t="s">
        <v>1679</v>
      </c>
      <c r="CE408" t="s">
        <v>1679</v>
      </c>
      <c r="CF408" t="s">
        <v>1679</v>
      </c>
      <c r="CG408" t="s">
        <v>1679</v>
      </c>
      <c r="CH408" t="s">
        <v>1679</v>
      </c>
      <c r="CI4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08" t="s">
        <v>1703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SUM(Tabla5[[#This Row],[VENTA MABE 1 SEMANA NOV]:[VENTAS OTROS 1 SEMANA NOV]])</f>
        <v>1</v>
      </c>
      <c r="CS408">
        <f>IFERROR(VLOOKUP(Tabla5[[#This Row],[CLAVE]],[2]VENTAS!$F$2:$L$1501,2,0),0)</f>
        <v>1</v>
      </c>
      <c r="CT408">
        <f>IFERROR(VLOOKUP(Tabla5[[#This Row],[CLAVE]],[2]VENTAS!$F$2:$L$1501,3,0),0)</f>
        <v>0</v>
      </c>
      <c r="CU408">
        <f>IFERROR(VLOOKUP(Tabla5[[#This Row],[CLAVE]],[2]VENTAS!$F$2:$L$1501,4,0),0)</f>
        <v>0</v>
      </c>
      <c r="CV408">
        <f>IFERROR(VLOOKUP(Tabla5[[#This Row],[CLAVE]],[2]VENTAS!$F$2:$L$1501,5,0),0)</f>
        <v>0</v>
      </c>
      <c r="CW408">
        <f>IFERROR(VLOOKUP(Tabla5[[#This Row],[CLAVE]],[2]VENTAS!$F$2:$L$1501,6,0),0)</f>
        <v>0</v>
      </c>
      <c r="CX408">
        <f>IFERROR(VLOOKUP(Tabla5[[#This Row],[CLAVE]],[2]VENTAS!$F$2:$L$1501,7,0),0)</f>
        <v>0</v>
      </c>
      <c r="CY408">
        <f>IFERROR(VLOOKUP(Tabla5[[#This Row],[CLAVE]],[2]VENTAS!$F$2:$R$1501,13,0),0)</f>
        <v>0</v>
      </c>
      <c r="CZ408">
        <f>SUM(Tabla5[[#This Row],[VENTA MABE 2 SEMANA NOV]:[VENTAS OTROS 2 SEMANA NOV]])</f>
        <v>1</v>
      </c>
      <c r="DA408" s="46">
        <v>0</v>
      </c>
    </row>
    <row r="409" spans="1:105" hidden="1" x14ac:dyDescent="0.3">
      <c r="A409" t="str">
        <f>CONCATENATE(Tabla5[[#This Row],[TIENDA HMPV]],Tabla5[[#This Row],[LINEA]])</f>
        <v>2081 - BARATODO EXPRESS AMBATOLAVADO</v>
      </c>
      <c r="B409" t="s">
        <v>677</v>
      </c>
      <c r="C409" s="55" t="s">
        <v>640</v>
      </c>
      <c r="D409" s="55" t="s">
        <v>95</v>
      </c>
      <c r="E409" s="55" t="s">
        <v>683</v>
      </c>
      <c r="F409" s="55" t="s">
        <v>1724</v>
      </c>
      <c r="G409" t="s">
        <v>28</v>
      </c>
      <c r="H409" s="42">
        <f>IFERROR(Tabla5[[#This Row],[VENTAS MABE]]/Tabla5[[#This Row],[CUOTA]],0)</f>
        <v>0</v>
      </c>
      <c r="I409">
        <v>1</v>
      </c>
      <c r="J409">
        <v>0</v>
      </c>
      <c r="K409">
        <v>0</v>
      </c>
      <c r="L409">
        <v>2</v>
      </c>
      <c r="M409">
        <v>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V409" s="42">
        <v>0</v>
      </c>
      <c r="W409" s="42">
        <f>IFERROR(Tabla5[[#This Row],[TOTAL VENTA 38 SEMANA]]/Tabla5[[#This Row],[VENTA ACUM 38]],0)</f>
        <v>0</v>
      </c>
      <c r="X409" s="42" t="e">
        <f>VLOOKUP(Tabla5[[#This Row],[CLAVE]],[1]!QMI_5_SEMANA_SEP_22[[CLAVE]:[SHARE CADENA S2]],21,0)</f>
        <v>#REF!</v>
      </c>
      <c r="Y409" s="55" t="s">
        <v>769</v>
      </c>
      <c r="Z409" s="46">
        <f>+Tabla5[[#This Row],[VENTA ACUM 38]]+Tabla5[[#This Row],[venta total 39 acum]]</f>
        <v>6</v>
      </c>
      <c r="AA409" s="46">
        <v>0</v>
      </c>
      <c r="AB409" s="46">
        <v>0</v>
      </c>
      <c r="AC409" s="46">
        <v>3</v>
      </c>
      <c r="AD409" s="46">
        <v>3</v>
      </c>
      <c r="AE409" s="46">
        <v>0</v>
      </c>
      <c r="AF409" s="46">
        <v>3</v>
      </c>
      <c r="AG409" s="46">
        <v>0</v>
      </c>
      <c r="AH409" s="42">
        <f>IFERROR(Tabla5[[#This Row],[VENTAS MABE]]/Tabla5[[#This Row],[VENTAS INDURAMA]],0)</f>
        <v>0</v>
      </c>
      <c r="AI409" t="s">
        <v>1676</v>
      </c>
      <c r="AK409" s="42"/>
      <c r="AL409" t="s">
        <v>727</v>
      </c>
      <c r="AM409" s="55" t="s">
        <v>793</v>
      </c>
      <c r="AN409">
        <v>64</v>
      </c>
      <c r="AO409" s="55" t="s">
        <v>429</v>
      </c>
      <c r="AP409">
        <v>1</v>
      </c>
      <c r="AQ409" s="55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f>SUM(Tabla5[[#This Row],[VENTA MABE 1 SEMANA OCT]:[VENTAS OTROS 1 SEMANA OCT]])</f>
        <v>1</v>
      </c>
      <c r="AY409" s="46">
        <v>0</v>
      </c>
      <c r="AZ409" s="55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f>SUM(Tabla5[[#This Row],[VENTA MABE 2 SEMANA OCT]:[VENTAS OTROS 2 SEMANA OCT]])</f>
        <v>0</v>
      </c>
      <c r="BH409" t="s">
        <v>777</v>
      </c>
      <c r="BI409" s="55" t="s">
        <v>640</v>
      </c>
      <c r="BJ409">
        <v>6.0000000000000027</v>
      </c>
      <c r="BK409" s="55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f>SUM(Tabla5[[#This Row],[VENTA MABE 3 SEMANA OCT]:[VENTAS OTROS 3 SEMANA OCT]])</f>
        <v>0</v>
      </c>
      <c r="BS409" s="42">
        <v>0.12</v>
      </c>
      <c r="BT409" s="55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f>SUM(Tabla5[[#This Row],[VENTA MABE 4 SEMANA OCT]:[VENTAS OTROS 4 SEMANA OCT]])</f>
        <v>1</v>
      </c>
      <c r="CB409" t="s">
        <v>1679</v>
      </c>
      <c r="CC409" t="s">
        <v>1679</v>
      </c>
      <c r="CD409" t="s">
        <v>1679</v>
      </c>
      <c r="CE409" t="s">
        <v>1679</v>
      </c>
      <c r="CF409" t="s">
        <v>1679</v>
      </c>
      <c r="CG409" t="s">
        <v>1679</v>
      </c>
      <c r="CH409" t="s">
        <v>1679</v>
      </c>
      <c r="CI4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09" t="s">
        <v>1703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SUM(Tabla5[[#This Row],[VENTA MABE 1 SEMANA NOV]:[VENTAS OTROS 1 SEMANA NOV]])</f>
        <v>0</v>
      </c>
      <c r="CS409">
        <f>IFERROR(VLOOKUP(Tabla5[[#This Row],[CLAVE]],[2]VENTAS!$F$2:$L$1501,2,0),0)</f>
        <v>0</v>
      </c>
      <c r="CT409">
        <f>IFERROR(VLOOKUP(Tabla5[[#This Row],[CLAVE]],[2]VENTAS!$F$2:$L$1501,3,0),0)</f>
        <v>0</v>
      </c>
      <c r="CU409">
        <f>IFERROR(VLOOKUP(Tabla5[[#This Row],[CLAVE]],[2]VENTAS!$F$2:$L$1501,4,0),0)</f>
        <v>0</v>
      </c>
      <c r="CV409">
        <f>IFERROR(VLOOKUP(Tabla5[[#This Row],[CLAVE]],[2]VENTAS!$F$2:$L$1501,5,0),0)</f>
        <v>0</v>
      </c>
      <c r="CW409">
        <f>IFERROR(VLOOKUP(Tabla5[[#This Row],[CLAVE]],[2]VENTAS!$F$2:$L$1501,6,0),0)</f>
        <v>0</v>
      </c>
      <c r="CX409">
        <f>IFERROR(VLOOKUP(Tabla5[[#This Row],[CLAVE]],[2]VENTAS!$F$2:$L$1501,7,0),0)</f>
        <v>0</v>
      </c>
      <c r="CY409">
        <f>IFERROR(VLOOKUP(Tabla5[[#This Row],[CLAVE]],[2]VENTAS!$F$2:$R$1501,13,0),0)</f>
        <v>0</v>
      </c>
      <c r="CZ409">
        <f>SUM(Tabla5[[#This Row],[VENTA MABE 2 SEMANA NOV]:[VENTAS OTROS 2 SEMANA NOV]])</f>
        <v>0</v>
      </c>
      <c r="DA409" s="46">
        <v>2</v>
      </c>
    </row>
    <row r="410" spans="1:105" hidden="1" x14ac:dyDescent="0.3">
      <c r="A410" t="str">
        <f>CONCATENATE(Tabla5[[#This Row],[TIENDA HMPV]],Tabla5[[#This Row],[LINEA]])</f>
        <v>2081 - BARATODO EXPRESS AMBATOREFRIGERACIÓN</v>
      </c>
      <c r="B410" t="s">
        <v>677</v>
      </c>
      <c r="C410" s="55" t="s">
        <v>640</v>
      </c>
      <c r="D410" s="55" t="s">
        <v>95</v>
      </c>
      <c r="E410" s="55" t="s">
        <v>683</v>
      </c>
      <c r="F410" s="55" t="s">
        <v>1724</v>
      </c>
      <c r="G410" t="s">
        <v>29</v>
      </c>
      <c r="H410" s="42">
        <f>IFERROR(Tabla5[[#This Row],[VENTAS MABE]]/Tabla5[[#This Row],[CUOTA]],0)</f>
        <v>4</v>
      </c>
      <c r="I410">
        <v>1</v>
      </c>
      <c r="J410">
        <v>4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V410" s="42">
        <v>1</v>
      </c>
      <c r="W410" s="42">
        <f>IFERROR(Tabla5[[#This Row],[TOTAL VENTA 38 SEMANA]]/Tabla5[[#This Row],[VENTA ACUM 38]],0)</f>
        <v>1</v>
      </c>
      <c r="X410" s="42" t="e">
        <f>VLOOKUP(Tabla5[[#This Row],[CLAVE]],[1]!QMI_5_SEMANA_SEP_22[[CLAVE]:[SHARE CADENA S2]],21,0)</f>
        <v>#REF!</v>
      </c>
      <c r="Y410" s="55" t="s">
        <v>769</v>
      </c>
      <c r="Z410" s="46">
        <f>+Tabla5[[#This Row],[VENTA ACUM 38]]+Tabla5[[#This Row],[venta total 39 acum]]</f>
        <v>5</v>
      </c>
      <c r="AA410" s="46">
        <v>0</v>
      </c>
      <c r="AB410" s="46">
        <v>4</v>
      </c>
      <c r="AC410" s="46">
        <v>4</v>
      </c>
      <c r="AD410" s="46">
        <v>1</v>
      </c>
      <c r="AE410" s="46">
        <v>0</v>
      </c>
      <c r="AF410" s="46">
        <v>1</v>
      </c>
      <c r="AG410" s="46">
        <v>0</v>
      </c>
      <c r="AH410" s="42">
        <f>IFERROR(Tabla5[[#This Row],[VENTAS MABE]]/Tabla5[[#This Row],[VENTAS INDURAMA]],0)</f>
        <v>4</v>
      </c>
      <c r="AI410" t="s">
        <v>1676</v>
      </c>
      <c r="AK410" s="42"/>
      <c r="AL410" t="s">
        <v>727</v>
      </c>
      <c r="AM410" s="55" t="s">
        <v>793</v>
      </c>
      <c r="AN410">
        <v>64</v>
      </c>
      <c r="AO410" s="55" t="s">
        <v>429</v>
      </c>
      <c r="AP410">
        <v>0</v>
      </c>
      <c r="AQ410" s="55">
        <v>2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f>SUM(Tabla5[[#This Row],[VENTA MABE 1 SEMANA OCT]:[VENTAS OTROS 1 SEMANA OCT]])</f>
        <v>3</v>
      </c>
      <c r="AY410" s="46">
        <v>2</v>
      </c>
      <c r="AZ410" s="55">
        <v>1</v>
      </c>
      <c r="BA410">
        <v>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f>SUM(Tabla5[[#This Row],[VENTA MABE 2 SEMANA OCT]:[VENTAS OTROS 2 SEMANA OCT]])</f>
        <v>3</v>
      </c>
      <c r="BH410" t="s">
        <v>777</v>
      </c>
      <c r="BI410" s="55" t="s">
        <v>640</v>
      </c>
      <c r="BJ410">
        <v>6.0000000000000027</v>
      </c>
      <c r="BK410" s="55">
        <v>1</v>
      </c>
      <c r="BL410">
        <v>1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f>SUM(Tabla5[[#This Row],[VENTA MABE 3 SEMANA OCT]:[VENTAS OTROS 3 SEMANA OCT]])</f>
        <v>2</v>
      </c>
      <c r="BS410" s="42">
        <v>0.2</v>
      </c>
      <c r="BT410" s="55">
        <v>0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f>SUM(Tabla5[[#This Row],[VENTA MABE 4 SEMANA OCT]:[VENTAS OTROS 4 SEMANA OCT]])</f>
        <v>1</v>
      </c>
      <c r="CB410" t="s">
        <v>1679</v>
      </c>
      <c r="CC410" t="s">
        <v>1679</v>
      </c>
      <c r="CD410" t="s">
        <v>1679</v>
      </c>
      <c r="CE410" t="s">
        <v>1679</v>
      </c>
      <c r="CF410" t="s">
        <v>1679</v>
      </c>
      <c r="CG410" t="s">
        <v>1679</v>
      </c>
      <c r="CH410" t="s">
        <v>1679</v>
      </c>
      <c r="CI4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0.44444444444444442</v>
      </c>
      <c r="CJ410" t="s">
        <v>1703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SUM(Tabla5[[#This Row],[VENTA MABE 1 SEMANA NOV]:[VENTAS OTROS 1 SEMANA NOV]])</f>
        <v>1</v>
      </c>
      <c r="CS410">
        <f>IFERROR(VLOOKUP(Tabla5[[#This Row],[CLAVE]],[2]VENTAS!$F$2:$L$1501,2,0),0)</f>
        <v>0</v>
      </c>
      <c r="CT410">
        <f>IFERROR(VLOOKUP(Tabla5[[#This Row],[CLAVE]],[2]VENTAS!$F$2:$L$1501,3,0),0)</f>
        <v>1</v>
      </c>
      <c r="CU410">
        <f>IFERROR(VLOOKUP(Tabla5[[#This Row],[CLAVE]],[2]VENTAS!$F$2:$L$1501,4,0),0)</f>
        <v>0</v>
      </c>
      <c r="CV410">
        <f>IFERROR(VLOOKUP(Tabla5[[#This Row],[CLAVE]],[2]VENTAS!$F$2:$L$1501,5,0),0)</f>
        <v>0</v>
      </c>
      <c r="CW410">
        <f>IFERROR(VLOOKUP(Tabla5[[#This Row],[CLAVE]],[2]VENTAS!$F$2:$L$1501,6,0),0)</f>
        <v>0</v>
      </c>
      <c r="CX410">
        <f>IFERROR(VLOOKUP(Tabla5[[#This Row],[CLAVE]],[2]VENTAS!$F$2:$L$1501,7,0),0)</f>
        <v>0</v>
      </c>
      <c r="CY410">
        <f>IFERROR(VLOOKUP(Tabla5[[#This Row],[CLAVE]],[2]VENTAS!$F$2:$R$1501,13,0),0)</f>
        <v>0</v>
      </c>
      <c r="CZ410">
        <f>SUM(Tabla5[[#This Row],[VENTA MABE 2 SEMANA NOV]:[VENTAS OTROS 2 SEMANA NOV]])</f>
        <v>1</v>
      </c>
      <c r="DA410" s="46">
        <v>3</v>
      </c>
    </row>
    <row r="411" spans="1:105" hidden="1" x14ac:dyDescent="0.3">
      <c r="A411" t="str">
        <f>CONCATENATE(Tabla5[[#This Row],[TIENDA HMPV]],Tabla5[[#This Row],[LINEA]])</f>
        <v>198 - AMBATOCOCINAS</v>
      </c>
      <c r="B411" t="s">
        <v>677</v>
      </c>
      <c r="C411" s="55" t="s">
        <v>640</v>
      </c>
      <c r="D411" s="55" t="s">
        <v>23</v>
      </c>
      <c r="E411" s="55" t="s">
        <v>678</v>
      </c>
      <c r="F411" s="55" t="s">
        <v>1724</v>
      </c>
      <c r="G411" t="s">
        <v>26</v>
      </c>
      <c r="H411" s="42">
        <f>IFERROR(Tabla5[[#This Row],[VENTAS MABE]]/Tabla5[[#This Row],[CUOTA]],0)</f>
        <v>1.25</v>
      </c>
      <c r="I411">
        <v>4</v>
      </c>
      <c r="J411">
        <v>5</v>
      </c>
      <c r="K411">
        <v>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V411" s="42">
        <v>0.7142857142857143</v>
      </c>
      <c r="W411" s="42">
        <f>IFERROR(Tabla5[[#This Row],[TOTAL VENTA 38 SEMANA]]/Tabla5[[#This Row],[VENTA ACUM 38]],0)</f>
        <v>0.7142857142857143</v>
      </c>
      <c r="X411" s="42" t="e">
        <f>VLOOKUP(Tabla5[[#This Row],[CLAVE]],[1]!QMI_5_SEMANA_SEP_22[[CLAVE]:[SHARE CADENA S2]],21,0)</f>
        <v>#REF!</v>
      </c>
      <c r="Y411" s="55" t="s">
        <v>757</v>
      </c>
      <c r="Z411" s="46">
        <f>+Tabla5[[#This Row],[VENTA ACUM 38]]+Tabla5[[#This Row],[venta total 39 acum]]</f>
        <v>14</v>
      </c>
      <c r="AA411" s="46">
        <v>3</v>
      </c>
      <c r="AB411" s="46">
        <v>5</v>
      </c>
      <c r="AC411" s="46">
        <v>7</v>
      </c>
      <c r="AD411" s="46">
        <v>7</v>
      </c>
      <c r="AE411" s="46">
        <v>5</v>
      </c>
      <c r="AF411" s="46">
        <v>7</v>
      </c>
      <c r="AG411" s="46">
        <v>8</v>
      </c>
      <c r="AH411" s="42">
        <f>IFERROR(Tabla5[[#This Row],[VENTAS MABE]]/Tabla5[[#This Row],[VENTAS INDURAMA]],0)</f>
        <v>1.25</v>
      </c>
      <c r="AI411" t="s">
        <v>1676</v>
      </c>
      <c r="AJ411">
        <v>0.33329999999999999</v>
      </c>
      <c r="AK411" s="42">
        <v>0.33329999999999999</v>
      </c>
      <c r="AL411" t="s">
        <v>727</v>
      </c>
      <c r="AM411" s="55" t="s">
        <v>787</v>
      </c>
      <c r="AO411" s="55" t="s">
        <v>429</v>
      </c>
      <c r="AP411">
        <v>5</v>
      </c>
      <c r="AQ411" s="55">
        <v>1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f>SUM(Tabla5[[#This Row],[VENTA MABE 1 SEMANA OCT]:[VENTAS OTROS 1 SEMANA OCT]])</f>
        <v>2</v>
      </c>
      <c r="AY411" s="46">
        <v>4.2456456722749181</v>
      </c>
      <c r="AZ411" s="55">
        <v>2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f>SUM(Tabla5[[#This Row],[VENTA MABE 2 SEMANA OCT]:[VENTAS OTROS 2 SEMANA OCT]])</f>
        <v>3</v>
      </c>
      <c r="BH411" t="s">
        <v>777</v>
      </c>
      <c r="BI411" s="55" t="s">
        <v>640</v>
      </c>
      <c r="BJ411">
        <v>5.9999999999999947</v>
      </c>
      <c r="BK411" s="55">
        <v>1</v>
      </c>
      <c r="BL411">
        <v>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f>SUM(Tabla5[[#This Row],[VENTA MABE 3 SEMANA OCT]:[VENTAS OTROS 3 SEMANA OCT]])</f>
        <v>2</v>
      </c>
      <c r="BS411" s="42">
        <v>0.45</v>
      </c>
      <c r="BT411" s="55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f>SUM(Tabla5[[#This Row],[VENTA MABE 4 SEMANA OCT]:[VENTAS OTROS 4 SEMANA OCT]])</f>
        <v>0</v>
      </c>
      <c r="CB411" t="s">
        <v>1679</v>
      </c>
      <c r="CC411" t="s">
        <v>1679</v>
      </c>
      <c r="CD411" t="s">
        <v>1679</v>
      </c>
      <c r="CE411" t="s">
        <v>1679</v>
      </c>
      <c r="CF411" t="s">
        <v>1679</v>
      </c>
      <c r="CG411" t="s">
        <v>1679</v>
      </c>
      <c r="CH411" t="s">
        <v>1679</v>
      </c>
      <c r="CI4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411" t="s">
        <v>1703</v>
      </c>
      <c r="CK411">
        <v>1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SUM(Tabla5[[#This Row],[VENTA MABE 1 SEMANA NOV]:[VENTAS OTROS 1 SEMANA NOV]])</f>
        <v>2</v>
      </c>
      <c r="CS411">
        <f>IFERROR(VLOOKUP(Tabla5[[#This Row],[CLAVE]],[2]VENTAS!$F$2:$L$1501,2,0),0)</f>
        <v>2</v>
      </c>
      <c r="CT411">
        <f>IFERROR(VLOOKUP(Tabla5[[#This Row],[CLAVE]],[2]VENTAS!$F$2:$L$1501,3,0),0)</f>
        <v>1</v>
      </c>
      <c r="CU411">
        <f>IFERROR(VLOOKUP(Tabla5[[#This Row],[CLAVE]],[2]VENTAS!$F$2:$L$1501,4,0),0)</f>
        <v>0</v>
      </c>
      <c r="CV411">
        <f>IFERROR(VLOOKUP(Tabla5[[#This Row],[CLAVE]],[2]VENTAS!$F$2:$L$1501,5,0),0)</f>
        <v>0</v>
      </c>
      <c r="CW411">
        <f>IFERROR(VLOOKUP(Tabla5[[#This Row],[CLAVE]],[2]VENTAS!$F$2:$L$1501,6,0),0)</f>
        <v>0</v>
      </c>
      <c r="CX411">
        <f>IFERROR(VLOOKUP(Tabla5[[#This Row],[CLAVE]],[2]VENTAS!$F$2:$L$1501,7,0),0)</f>
        <v>0</v>
      </c>
      <c r="CY411">
        <f>IFERROR(VLOOKUP(Tabla5[[#This Row],[CLAVE]],[2]VENTAS!$F$2:$R$1501,13,0),0)</f>
        <v>0</v>
      </c>
      <c r="CZ411">
        <f>SUM(Tabla5[[#This Row],[VENTA MABE 2 SEMANA NOV]:[VENTAS OTROS 2 SEMANA NOV]])</f>
        <v>3</v>
      </c>
      <c r="DA411" s="46">
        <v>10</v>
      </c>
    </row>
    <row r="412" spans="1:105" hidden="1" x14ac:dyDescent="0.3">
      <c r="A412" t="str">
        <f>CONCATENATE(Tabla5[[#This Row],[TIENDA HMPV]],Tabla5[[#This Row],[LINEA]])</f>
        <v>198 - AMBATOGLOBALES</v>
      </c>
      <c r="B412" t="s">
        <v>677</v>
      </c>
      <c r="C412" s="55" t="s">
        <v>640</v>
      </c>
      <c r="D412" s="55" t="s">
        <v>23</v>
      </c>
      <c r="E412" s="55" t="s">
        <v>678</v>
      </c>
      <c r="F412" s="55" t="s">
        <v>1724</v>
      </c>
      <c r="G412" t="s">
        <v>27</v>
      </c>
      <c r="H412" s="42">
        <f>IFERROR(Tabla5[[#This Row],[VENTAS MABE]]/Tabla5[[#This Row],[CUOTA]],0)</f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V412" s="42">
        <v>0</v>
      </c>
      <c r="W412" s="42">
        <f>IFERROR(Tabla5[[#This Row],[TOTAL VENTA 38 SEMANA]]/Tabla5[[#This Row],[VENTA ACUM 38]],0)</f>
        <v>0</v>
      </c>
      <c r="X412" s="42" t="e">
        <f>VLOOKUP(Tabla5[[#This Row],[CLAVE]],[1]!QMI_5_SEMANA_SEP_22[[CLAVE]:[SHARE CADENA S2]],21,0)</f>
        <v>#REF!</v>
      </c>
      <c r="Y412" s="55" t="s">
        <v>757</v>
      </c>
      <c r="Z412" s="46">
        <f>+Tabla5[[#This Row],[VENTA ACUM 38]]+Tabla5[[#This Row],[venta total 39 acum]]</f>
        <v>3</v>
      </c>
      <c r="AA412" s="46">
        <v>0</v>
      </c>
      <c r="AB412" s="46">
        <v>0</v>
      </c>
      <c r="AC412" s="46">
        <v>2</v>
      </c>
      <c r="AD412" s="46">
        <v>1</v>
      </c>
      <c r="AE412" s="46">
        <v>0</v>
      </c>
      <c r="AF412" s="46">
        <v>1</v>
      </c>
      <c r="AG412" s="46">
        <v>1</v>
      </c>
      <c r="AH412" s="42">
        <f>IFERROR(Tabla5[[#This Row],[VENTAS MABE]]/Tabla5[[#This Row],[VENTAS INDURAMA]],0)</f>
        <v>0</v>
      </c>
      <c r="AI412" t="s">
        <v>1676</v>
      </c>
      <c r="AK412" s="42"/>
      <c r="AL412" t="s">
        <v>727</v>
      </c>
      <c r="AM412" s="55" t="s">
        <v>787</v>
      </c>
      <c r="AO412" s="55" t="s">
        <v>429</v>
      </c>
      <c r="AP412">
        <v>2</v>
      </c>
      <c r="AQ412" s="55">
        <v>0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f>SUM(Tabla5[[#This Row],[VENTA MABE 1 SEMANA OCT]:[VENTAS OTROS 1 SEMANA OCT]])</f>
        <v>3</v>
      </c>
      <c r="AY412" s="46">
        <v>0</v>
      </c>
      <c r="AZ412" s="55">
        <v>0</v>
      </c>
      <c r="BA412">
        <v>0</v>
      </c>
      <c r="BB412">
        <v>2</v>
      </c>
      <c r="BC412">
        <v>2</v>
      </c>
      <c r="BD412">
        <v>2</v>
      </c>
      <c r="BE412">
        <v>0</v>
      </c>
      <c r="BF412">
        <v>0</v>
      </c>
      <c r="BG412">
        <f>SUM(Tabla5[[#This Row],[VENTA MABE 2 SEMANA OCT]:[VENTAS OTROS 2 SEMANA OCT]])</f>
        <v>6</v>
      </c>
      <c r="BH412" t="s">
        <v>777</v>
      </c>
      <c r="BI412" s="55" t="s">
        <v>640</v>
      </c>
      <c r="BJ412">
        <v>5.9999999999999947</v>
      </c>
      <c r="BK412" s="55">
        <v>0</v>
      </c>
      <c r="BL412">
        <v>0</v>
      </c>
      <c r="BM412">
        <v>0</v>
      </c>
      <c r="BN412">
        <v>1</v>
      </c>
      <c r="BO412">
        <v>1</v>
      </c>
      <c r="BP412">
        <v>0</v>
      </c>
      <c r="BQ412">
        <v>0</v>
      </c>
      <c r="BR412">
        <f>SUM(Tabla5[[#This Row],[VENTA MABE 3 SEMANA OCT]:[VENTAS OTROS 3 SEMANA OCT]])</f>
        <v>2</v>
      </c>
      <c r="BS412" s="42">
        <v>0</v>
      </c>
      <c r="BT412" s="55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f>SUM(Tabla5[[#This Row],[VENTA MABE 4 SEMANA OCT]:[VENTAS OTROS 4 SEMANA OCT]])</f>
        <v>1</v>
      </c>
      <c r="CB412" t="s">
        <v>1679</v>
      </c>
      <c r="CC412" t="s">
        <v>1679</v>
      </c>
      <c r="CD412" t="s">
        <v>1679</v>
      </c>
      <c r="CE412" t="s">
        <v>1679</v>
      </c>
      <c r="CF412" t="s">
        <v>1679</v>
      </c>
      <c r="CG412" t="s">
        <v>1679</v>
      </c>
      <c r="CH412" t="s">
        <v>1679</v>
      </c>
      <c r="CI4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12" s="66">
        <v>0</v>
      </c>
      <c r="CK412">
        <v>0</v>
      </c>
      <c r="CL412">
        <v>0</v>
      </c>
      <c r="CM412">
        <v>1</v>
      </c>
      <c r="CN412">
        <v>1</v>
      </c>
      <c r="CO412">
        <v>1</v>
      </c>
      <c r="CP412">
        <v>0</v>
      </c>
      <c r="CQ412">
        <v>0</v>
      </c>
      <c r="CR412">
        <f>SUM(Tabla5[[#This Row],[VENTA MABE 1 SEMANA NOV]:[VENTAS OTROS 1 SEMANA NOV]])</f>
        <v>3</v>
      </c>
      <c r="CS412">
        <f>IFERROR(VLOOKUP(Tabla5[[#This Row],[CLAVE]],[2]VENTAS!$F$2:$L$1501,2,0),0)</f>
        <v>0</v>
      </c>
      <c r="CT412">
        <f>IFERROR(VLOOKUP(Tabla5[[#This Row],[CLAVE]],[2]VENTAS!$F$2:$L$1501,3,0),0)</f>
        <v>0</v>
      </c>
      <c r="CU412">
        <f>IFERROR(VLOOKUP(Tabla5[[#This Row],[CLAVE]],[2]VENTAS!$F$2:$L$1501,4,0),0)</f>
        <v>1</v>
      </c>
      <c r="CV412">
        <f>IFERROR(VLOOKUP(Tabla5[[#This Row],[CLAVE]],[2]VENTAS!$F$2:$L$1501,5,0),0)</f>
        <v>0</v>
      </c>
      <c r="CW412">
        <f>IFERROR(VLOOKUP(Tabla5[[#This Row],[CLAVE]],[2]VENTAS!$F$2:$L$1501,6,0),0)</f>
        <v>1</v>
      </c>
      <c r="CX412">
        <f>IFERROR(VLOOKUP(Tabla5[[#This Row],[CLAVE]],[2]VENTAS!$F$2:$L$1501,7,0),0)</f>
        <v>0</v>
      </c>
      <c r="CY412">
        <f>IFERROR(VLOOKUP(Tabla5[[#This Row],[CLAVE]],[2]VENTAS!$F$2:$R$1501,13,0),0)</f>
        <v>0</v>
      </c>
      <c r="CZ412">
        <f>SUM(Tabla5[[#This Row],[VENTA MABE 2 SEMANA NOV]:[VENTAS OTROS 2 SEMANA NOV]])</f>
        <v>2</v>
      </c>
      <c r="DA412" s="46">
        <v>0</v>
      </c>
    </row>
    <row r="413" spans="1:105" hidden="1" x14ac:dyDescent="0.3">
      <c r="A413" t="str">
        <f>CONCATENATE(Tabla5[[#This Row],[TIENDA HMPV]],Tabla5[[#This Row],[LINEA]])</f>
        <v>198 - AMBATOREFRIGERACIÓN</v>
      </c>
      <c r="B413" t="s">
        <v>677</v>
      </c>
      <c r="C413" s="55" t="s">
        <v>640</v>
      </c>
      <c r="D413" s="55" t="s">
        <v>23</v>
      </c>
      <c r="E413" s="55" t="s">
        <v>678</v>
      </c>
      <c r="F413" s="55" t="s">
        <v>1724</v>
      </c>
      <c r="G413" t="s">
        <v>29</v>
      </c>
      <c r="H413" s="42">
        <f>IFERROR(Tabla5[[#This Row],[VENTAS MABE]]/Tabla5[[#This Row],[CUOTA]],0)</f>
        <v>1.3333333333333333</v>
      </c>
      <c r="I413">
        <v>3</v>
      </c>
      <c r="J413">
        <v>4</v>
      </c>
      <c r="K413">
        <v>4</v>
      </c>
      <c r="L413">
        <v>2</v>
      </c>
      <c r="M413">
        <v>2</v>
      </c>
      <c r="N413">
        <v>2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V413" s="42">
        <v>0.44444444444444442</v>
      </c>
      <c r="W413" s="42">
        <f>IFERROR(Tabla5[[#This Row],[TOTAL VENTA 38 SEMANA]]/Tabla5[[#This Row],[VENTA ACUM 38]],0)</f>
        <v>0.44444444444444442</v>
      </c>
      <c r="X413" s="42" t="e">
        <f>VLOOKUP(Tabla5[[#This Row],[CLAVE]],[1]!QMI_5_SEMANA_SEP_22[[CLAVE]:[SHARE CADENA S2]],21,0)</f>
        <v>#REF!</v>
      </c>
      <c r="Y413" s="55" t="s">
        <v>757</v>
      </c>
      <c r="Z413" s="46">
        <f>+Tabla5[[#This Row],[VENTA ACUM 38]]+Tabla5[[#This Row],[venta total 39 acum]]</f>
        <v>19</v>
      </c>
      <c r="AA413" s="46">
        <v>3</v>
      </c>
      <c r="AB413" s="46">
        <v>4</v>
      </c>
      <c r="AC413" s="46">
        <v>9</v>
      </c>
      <c r="AD413" s="46">
        <v>10</v>
      </c>
      <c r="AE413" s="46">
        <v>4</v>
      </c>
      <c r="AF413" s="46">
        <v>10</v>
      </c>
      <c r="AG413" s="46">
        <v>8</v>
      </c>
      <c r="AH413" s="42">
        <f>IFERROR(Tabla5[[#This Row],[VENTAS MABE]]/Tabla5[[#This Row],[VENTAS INDURAMA]],0)</f>
        <v>1</v>
      </c>
      <c r="AI413" t="s">
        <v>1676</v>
      </c>
      <c r="AJ413">
        <v>0.66669999999999996</v>
      </c>
      <c r="AK413" s="42">
        <v>0.4</v>
      </c>
      <c r="AL413" t="s">
        <v>727</v>
      </c>
      <c r="AM413" s="55" t="s">
        <v>787</v>
      </c>
      <c r="AO413" s="55" t="s">
        <v>429</v>
      </c>
      <c r="AP413">
        <v>7</v>
      </c>
      <c r="AQ413" s="55">
        <v>1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f>SUM(Tabla5[[#This Row],[VENTA MABE 1 SEMANA OCT]:[VENTAS OTROS 1 SEMANA OCT]])</f>
        <v>2</v>
      </c>
      <c r="AY413" s="46">
        <v>5.8362072229290174</v>
      </c>
      <c r="AZ413" s="55">
        <v>2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f>SUM(Tabla5[[#This Row],[VENTA MABE 2 SEMANA OCT]:[VENTAS OTROS 2 SEMANA OCT]])</f>
        <v>3</v>
      </c>
      <c r="BH413" t="s">
        <v>777</v>
      </c>
      <c r="BI413" s="55" t="s">
        <v>640</v>
      </c>
      <c r="BJ413">
        <v>5.9999999999999947</v>
      </c>
      <c r="BK413" s="55">
        <v>1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f>SUM(Tabla5[[#This Row],[VENTA MABE 3 SEMANA OCT]:[VENTAS OTROS 3 SEMANA OCT]])</f>
        <v>2</v>
      </c>
      <c r="BS413" s="42">
        <v>0.4</v>
      </c>
      <c r="BT413" s="55">
        <v>0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f>SUM(Tabla5[[#This Row],[VENTA MABE 4 SEMANA OCT]:[VENTAS OTROS 4 SEMANA OCT]])</f>
        <v>1</v>
      </c>
      <c r="CB413" t="s">
        <v>1679</v>
      </c>
      <c r="CC413" t="s">
        <v>1679</v>
      </c>
      <c r="CD413" t="s">
        <v>1679</v>
      </c>
      <c r="CE413" t="s">
        <v>1679</v>
      </c>
      <c r="CF413" t="s">
        <v>1679</v>
      </c>
      <c r="CG413" t="s">
        <v>1679</v>
      </c>
      <c r="CH413" t="s">
        <v>1679</v>
      </c>
      <c r="CI4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413" t="s">
        <v>1703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SUM(Tabla5[[#This Row],[VENTA MABE 1 SEMANA NOV]:[VENTAS OTROS 1 SEMANA NOV]])</f>
        <v>2</v>
      </c>
      <c r="CS413">
        <f>IFERROR(VLOOKUP(Tabla5[[#This Row],[CLAVE]],[2]VENTAS!$F$2:$L$1501,2,0),0)</f>
        <v>0</v>
      </c>
      <c r="CT413">
        <f>IFERROR(VLOOKUP(Tabla5[[#This Row],[CLAVE]],[2]VENTAS!$F$2:$L$1501,3,0),0)</f>
        <v>1</v>
      </c>
      <c r="CU413">
        <f>IFERROR(VLOOKUP(Tabla5[[#This Row],[CLAVE]],[2]VENTAS!$F$2:$L$1501,4,0),0)</f>
        <v>0</v>
      </c>
      <c r="CV413">
        <f>IFERROR(VLOOKUP(Tabla5[[#This Row],[CLAVE]],[2]VENTAS!$F$2:$L$1501,5,0),0)</f>
        <v>0</v>
      </c>
      <c r="CW413">
        <f>IFERROR(VLOOKUP(Tabla5[[#This Row],[CLAVE]],[2]VENTAS!$F$2:$L$1501,6,0),0)</f>
        <v>0</v>
      </c>
      <c r="CX413">
        <f>IFERROR(VLOOKUP(Tabla5[[#This Row],[CLAVE]],[2]VENTAS!$F$2:$L$1501,7,0),0)</f>
        <v>0</v>
      </c>
      <c r="CY413">
        <f>IFERROR(VLOOKUP(Tabla5[[#This Row],[CLAVE]],[2]VENTAS!$F$2:$R$1501,13,0),0)</f>
        <v>0</v>
      </c>
      <c r="CZ413">
        <f>SUM(Tabla5[[#This Row],[VENTA MABE 2 SEMANA NOV]:[VENTAS OTROS 2 SEMANA NOV]])</f>
        <v>1</v>
      </c>
      <c r="DA413" s="46">
        <v>13</v>
      </c>
    </row>
    <row r="414" spans="1:105" hidden="1" x14ac:dyDescent="0.3">
      <c r="A414" t="str">
        <f>CONCATENATE(Tabla5[[#This Row],[TIENDA HMPV]],Tabla5[[#This Row],[LINEA]])</f>
        <v>258 - AMB.CEVALLOSCOCINAS</v>
      </c>
      <c r="B414" t="s">
        <v>677</v>
      </c>
      <c r="C414" s="55" t="s">
        <v>640</v>
      </c>
      <c r="D414" s="55" t="s">
        <v>51</v>
      </c>
      <c r="E414" s="55" t="s">
        <v>680</v>
      </c>
      <c r="F414" s="55" t="s">
        <v>1724</v>
      </c>
      <c r="G414" t="s">
        <v>26</v>
      </c>
      <c r="H414" s="42">
        <f>IFERROR(Tabla5[[#This Row],[VENTAS MABE]]/Tabla5[[#This Row],[CUOTA]],0)</f>
        <v>1</v>
      </c>
      <c r="I414">
        <v>6</v>
      </c>
      <c r="J414">
        <v>6</v>
      </c>
      <c r="K414">
        <v>8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V414" s="42">
        <v>0.6</v>
      </c>
      <c r="W414" s="42">
        <f>IFERROR(Tabla5[[#This Row],[TOTAL VENTA 38 SEMANA]]/Tabla5[[#This Row],[VENTA ACUM 38]],0)</f>
        <v>0.6</v>
      </c>
      <c r="X414" s="42" t="e">
        <f>VLOOKUP(Tabla5[[#This Row],[CLAVE]],[1]!QMI_5_SEMANA_SEP_22[[CLAVE]:[SHARE CADENA S2]],21,0)</f>
        <v>#REF!</v>
      </c>
      <c r="Y414" s="55" t="s">
        <v>734</v>
      </c>
      <c r="Z414" s="46">
        <f>+Tabla5[[#This Row],[VENTA ACUM 38]]+Tabla5[[#This Row],[venta total 39 acum]]</f>
        <v>21</v>
      </c>
      <c r="AA414" s="46">
        <v>6</v>
      </c>
      <c r="AB414" s="46">
        <v>6</v>
      </c>
      <c r="AC414" s="46">
        <v>10</v>
      </c>
      <c r="AD414" s="46">
        <v>11</v>
      </c>
      <c r="AE414" s="46">
        <v>7</v>
      </c>
      <c r="AF414" s="46">
        <v>11</v>
      </c>
      <c r="AG414" s="46">
        <v>13</v>
      </c>
      <c r="AH414" s="42">
        <f>IFERROR(Tabla5[[#This Row],[VENTAS MABE]]/Tabla5[[#This Row],[VENTAS INDURAMA]],0)</f>
        <v>0.75</v>
      </c>
      <c r="AI414" t="s">
        <v>1676</v>
      </c>
      <c r="AK414" s="42"/>
      <c r="AL414" t="s">
        <v>727</v>
      </c>
      <c r="AM414" s="55" t="s">
        <v>795</v>
      </c>
      <c r="AO414" s="55" t="s">
        <v>429</v>
      </c>
      <c r="AP414">
        <v>8</v>
      </c>
      <c r="AQ414" s="55">
        <v>3</v>
      </c>
      <c r="AR414">
        <v>2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f>SUM(Tabla5[[#This Row],[VENTA MABE 1 SEMANA OCT]:[VENTAS OTROS 1 SEMANA OCT]])</f>
        <v>5</v>
      </c>
      <c r="AY414" s="46">
        <v>6.2641643884972966</v>
      </c>
      <c r="AZ414" s="55">
        <v>4</v>
      </c>
      <c r="BA414">
        <v>3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f>SUM(Tabla5[[#This Row],[VENTA MABE 2 SEMANA OCT]:[VENTAS OTROS 2 SEMANA OCT]])</f>
        <v>7</v>
      </c>
      <c r="BH414" t="s">
        <v>781</v>
      </c>
      <c r="BI414" s="55" t="s">
        <v>640</v>
      </c>
      <c r="BJ414">
        <v>3.9999999999999991</v>
      </c>
      <c r="BK414" s="55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f>SUM(Tabla5[[#This Row],[VENTA MABE 3 SEMANA OCT]:[VENTAS OTROS 3 SEMANA OCT]])</f>
        <v>0</v>
      </c>
      <c r="BS414" s="42">
        <v>0.42</v>
      </c>
      <c r="BT414" s="55">
        <v>1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f>SUM(Tabla5[[#This Row],[VENTA MABE 4 SEMANA OCT]:[VENTAS OTROS 4 SEMANA OCT]])</f>
        <v>2</v>
      </c>
      <c r="CB414" t="s">
        <v>1679</v>
      </c>
      <c r="CC414" t="s">
        <v>1679</v>
      </c>
      <c r="CD414" t="s">
        <v>1679</v>
      </c>
      <c r="CE414" t="s">
        <v>1679</v>
      </c>
      <c r="CF414" t="s">
        <v>1679</v>
      </c>
      <c r="CG414" t="s">
        <v>1679</v>
      </c>
      <c r="CH414" t="s">
        <v>1679</v>
      </c>
      <c r="CI4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414" t="s">
        <v>1703</v>
      </c>
      <c r="CK414">
        <v>1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SUM(Tabla5[[#This Row],[VENTA MABE 1 SEMANA NOV]:[VENTAS OTROS 1 SEMANA NOV]])</f>
        <v>2</v>
      </c>
      <c r="CS414">
        <f>IFERROR(VLOOKUP(Tabla5[[#This Row],[CLAVE]],[2]VENTAS!$F$2:$L$1501,2,0),0)</f>
        <v>1</v>
      </c>
      <c r="CT414">
        <f>IFERROR(VLOOKUP(Tabla5[[#This Row],[CLAVE]],[2]VENTAS!$F$2:$L$1501,3,0),0)</f>
        <v>1</v>
      </c>
      <c r="CU414">
        <f>IFERROR(VLOOKUP(Tabla5[[#This Row],[CLAVE]],[2]VENTAS!$F$2:$L$1501,4,0),0)</f>
        <v>0</v>
      </c>
      <c r="CV414">
        <f>IFERROR(VLOOKUP(Tabla5[[#This Row],[CLAVE]],[2]VENTAS!$F$2:$L$1501,5,0),0)</f>
        <v>0</v>
      </c>
      <c r="CW414">
        <f>IFERROR(VLOOKUP(Tabla5[[#This Row],[CLAVE]],[2]VENTAS!$F$2:$L$1501,6,0),0)</f>
        <v>0</v>
      </c>
      <c r="CX414">
        <f>IFERROR(VLOOKUP(Tabla5[[#This Row],[CLAVE]],[2]VENTAS!$F$2:$L$1501,7,0),0)</f>
        <v>0</v>
      </c>
      <c r="CY414">
        <f>IFERROR(VLOOKUP(Tabla5[[#This Row],[CLAVE]],[2]VENTAS!$F$2:$R$1501,13,0),0)</f>
        <v>0</v>
      </c>
      <c r="CZ414">
        <f>SUM(Tabla5[[#This Row],[VENTA MABE 2 SEMANA NOV]:[VENTAS OTROS 2 SEMANA NOV]])</f>
        <v>2</v>
      </c>
      <c r="DA414" s="46">
        <v>6.2641643884972966</v>
      </c>
    </row>
    <row r="415" spans="1:105" hidden="1" x14ac:dyDescent="0.3">
      <c r="A415" t="str">
        <f>CONCATENATE(Tabla5[[#This Row],[TIENDA HMPV]],Tabla5[[#This Row],[LINEA]])</f>
        <v>258 - AMB.CEVALLOSREFRIGERACIÓN</v>
      </c>
      <c r="B415" t="s">
        <v>677</v>
      </c>
      <c r="C415" s="55" t="s">
        <v>640</v>
      </c>
      <c r="D415" s="55" t="s">
        <v>51</v>
      </c>
      <c r="E415" s="55" t="s">
        <v>680</v>
      </c>
      <c r="F415" s="55" t="s">
        <v>1724</v>
      </c>
      <c r="G415" t="s">
        <v>29</v>
      </c>
      <c r="H415" s="42">
        <f>IFERROR(Tabla5[[#This Row],[VENTAS MABE]]/Tabla5[[#This Row],[CUOTA]],0)</f>
        <v>4</v>
      </c>
      <c r="I415">
        <v>2</v>
      </c>
      <c r="J415">
        <v>8</v>
      </c>
      <c r="K415">
        <v>9</v>
      </c>
      <c r="L415">
        <v>0</v>
      </c>
      <c r="M415">
        <v>0</v>
      </c>
      <c r="N415">
        <v>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V415" s="42">
        <v>0.5714285714285714</v>
      </c>
      <c r="W415" s="42">
        <f>IFERROR(Tabla5[[#This Row],[TOTAL VENTA 38 SEMANA]]/Tabla5[[#This Row],[VENTA ACUM 38]],0)</f>
        <v>0.5714285714285714</v>
      </c>
      <c r="X415" s="42" t="e">
        <f>VLOOKUP(Tabla5[[#This Row],[CLAVE]],[1]!QMI_5_SEMANA_SEP_22[[CLAVE]:[SHARE CADENA S2]],21,0)</f>
        <v>#REF!</v>
      </c>
      <c r="Y415" s="55" t="s">
        <v>734</v>
      </c>
      <c r="Z415" s="46">
        <f>+Tabla5[[#This Row],[VENTA ACUM 38]]+Tabla5[[#This Row],[venta total 39 acum]]</f>
        <v>28</v>
      </c>
      <c r="AA415" s="46">
        <v>6</v>
      </c>
      <c r="AB415" s="46">
        <v>8</v>
      </c>
      <c r="AC415" s="46">
        <v>14</v>
      </c>
      <c r="AD415" s="46">
        <v>14</v>
      </c>
      <c r="AE415" s="46">
        <v>7</v>
      </c>
      <c r="AF415" s="46">
        <v>14</v>
      </c>
      <c r="AG415" s="46">
        <v>13</v>
      </c>
      <c r="AH415" s="42">
        <f>IFERROR(Tabla5[[#This Row],[VENTAS MABE]]/Tabla5[[#This Row],[VENTAS INDURAMA]],0)</f>
        <v>0.88888888888888884</v>
      </c>
      <c r="AI415" t="s">
        <v>1676</v>
      </c>
      <c r="AK415" s="42"/>
      <c r="AL415" t="s">
        <v>727</v>
      </c>
      <c r="AM415" s="55" t="s">
        <v>795</v>
      </c>
      <c r="AO415" s="55" t="s">
        <v>429</v>
      </c>
      <c r="AP415">
        <v>10</v>
      </c>
      <c r="AQ415" s="55">
        <v>2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f>SUM(Tabla5[[#This Row],[VENTA MABE 1 SEMANA OCT]:[VENTAS OTROS 1 SEMANA OCT]])</f>
        <v>3</v>
      </c>
      <c r="AY415" s="46">
        <v>3.6653771047492723</v>
      </c>
      <c r="AZ415" s="55">
        <v>3</v>
      </c>
      <c r="BA415">
        <v>2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f>SUM(Tabla5[[#This Row],[VENTA MABE 2 SEMANA OCT]:[VENTAS OTROS 2 SEMANA OCT]])</f>
        <v>5</v>
      </c>
      <c r="BH415" t="s">
        <v>781</v>
      </c>
      <c r="BI415" s="55" t="s">
        <v>640</v>
      </c>
      <c r="BJ415">
        <v>3.9999999999999991</v>
      </c>
      <c r="BK415" s="55">
        <v>0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f>SUM(Tabla5[[#This Row],[VENTA MABE 3 SEMANA OCT]:[VENTAS OTROS 3 SEMANA OCT]])</f>
        <v>1</v>
      </c>
      <c r="BS415" s="42">
        <v>0.35</v>
      </c>
      <c r="BT415" s="55">
        <v>1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f>SUM(Tabla5[[#This Row],[VENTA MABE 4 SEMANA OCT]:[VENTAS OTROS 4 SEMANA OCT]])</f>
        <v>2</v>
      </c>
      <c r="CB415" t="s">
        <v>1679</v>
      </c>
      <c r="CC415" t="s">
        <v>1679</v>
      </c>
      <c r="CD415" t="s">
        <v>1679</v>
      </c>
      <c r="CE415" t="s">
        <v>1679</v>
      </c>
      <c r="CF415" t="s">
        <v>1679</v>
      </c>
      <c r="CG415" t="s">
        <v>1679</v>
      </c>
      <c r="CH415" t="s">
        <v>1679</v>
      </c>
      <c r="CI4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0.54545454545454541</v>
      </c>
      <c r="CJ415" t="s">
        <v>1703</v>
      </c>
      <c r="CK415">
        <v>1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SUM(Tabla5[[#This Row],[VENTA MABE 1 SEMANA NOV]:[VENTAS OTROS 1 SEMANA NOV]])</f>
        <v>2</v>
      </c>
      <c r="CS415">
        <f>IFERROR(VLOOKUP(Tabla5[[#This Row],[CLAVE]],[2]VENTAS!$F$2:$L$1501,2,0),0)</f>
        <v>1</v>
      </c>
      <c r="CT415">
        <f>IFERROR(VLOOKUP(Tabla5[[#This Row],[CLAVE]],[2]VENTAS!$F$2:$L$1501,3,0),0)</f>
        <v>1</v>
      </c>
      <c r="CU415">
        <f>IFERROR(VLOOKUP(Tabla5[[#This Row],[CLAVE]],[2]VENTAS!$F$2:$L$1501,4,0),0)</f>
        <v>0</v>
      </c>
      <c r="CV415">
        <f>IFERROR(VLOOKUP(Tabla5[[#This Row],[CLAVE]],[2]VENTAS!$F$2:$L$1501,5,0),0)</f>
        <v>0</v>
      </c>
      <c r="CW415">
        <f>IFERROR(VLOOKUP(Tabla5[[#This Row],[CLAVE]],[2]VENTAS!$F$2:$L$1501,6,0),0)</f>
        <v>0</v>
      </c>
      <c r="CX415">
        <f>IFERROR(VLOOKUP(Tabla5[[#This Row],[CLAVE]],[2]VENTAS!$F$2:$L$1501,7,0),0)</f>
        <v>0</v>
      </c>
      <c r="CY415">
        <f>IFERROR(VLOOKUP(Tabla5[[#This Row],[CLAVE]],[2]VENTAS!$F$2:$R$1501,13,0),0)</f>
        <v>0</v>
      </c>
      <c r="CZ415">
        <f>SUM(Tabla5[[#This Row],[VENTA MABE 2 SEMANA NOV]:[VENTAS OTROS 2 SEMANA NOV]])</f>
        <v>2</v>
      </c>
      <c r="DA415" s="46">
        <v>3.9984525256991268</v>
      </c>
    </row>
    <row r="416" spans="1:105" hidden="1" x14ac:dyDescent="0.3">
      <c r="A416" t="str">
        <f>CONCATENATE(Tabla5[[#This Row],[TIENDA HMPV]],Tabla5[[#This Row],[LINEA]])</f>
        <v>215 - AMBATO 2COCINAS</v>
      </c>
      <c r="B416" t="s">
        <v>677</v>
      </c>
      <c r="C416" s="55" t="s">
        <v>640</v>
      </c>
      <c r="D416" s="55" t="s">
        <v>30</v>
      </c>
      <c r="E416" s="55" t="s">
        <v>679</v>
      </c>
      <c r="F416" s="55" t="s">
        <v>1724</v>
      </c>
      <c r="G416" t="s">
        <v>26</v>
      </c>
      <c r="H416" s="42">
        <f>IFERROR(Tabla5[[#This Row],[VENTAS MABE]]/Tabla5[[#This Row],[CUOTA]],0)</f>
        <v>1.25</v>
      </c>
      <c r="I416">
        <v>8</v>
      </c>
      <c r="J416">
        <v>10</v>
      </c>
      <c r="K416">
        <v>10</v>
      </c>
      <c r="L416">
        <v>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V416" s="42">
        <v>0.625</v>
      </c>
      <c r="W416" s="42">
        <f>IFERROR(Tabla5[[#This Row],[TOTAL VENTA 38 SEMANA]]/Tabla5[[#This Row],[VENTA ACUM 38]],0)</f>
        <v>0.625</v>
      </c>
      <c r="X416" s="42" t="e">
        <f>VLOOKUP(Tabla5[[#This Row],[CLAVE]],[1]!QMI_5_SEMANA_SEP_22[[CLAVE]:[SHARE CADENA S2]],21,0)</f>
        <v>#REF!</v>
      </c>
      <c r="Y416" s="55" t="s">
        <v>734</v>
      </c>
      <c r="Z416" s="46">
        <f>+Tabla5[[#This Row],[VENTA ACUM 38]]+Tabla5[[#This Row],[venta total 39 acum]]</f>
        <v>30</v>
      </c>
      <c r="AA416" s="46">
        <v>8</v>
      </c>
      <c r="AB416" s="46">
        <v>10</v>
      </c>
      <c r="AC416" s="46">
        <v>16</v>
      </c>
      <c r="AD416" s="46">
        <v>14</v>
      </c>
      <c r="AE416" s="46">
        <v>8</v>
      </c>
      <c r="AF416" s="46">
        <v>14</v>
      </c>
      <c r="AG416" s="46">
        <v>16</v>
      </c>
      <c r="AH416" s="42">
        <f>IFERROR(Tabla5[[#This Row],[VENTAS MABE]]/Tabla5[[#This Row],[VENTAS INDURAMA]],0)</f>
        <v>1</v>
      </c>
      <c r="AI416" t="s">
        <v>1676</v>
      </c>
      <c r="AK416" s="42"/>
      <c r="AL416" t="s">
        <v>727</v>
      </c>
      <c r="AM416" s="55" t="s">
        <v>783</v>
      </c>
      <c r="AO416" s="55" t="s">
        <v>429</v>
      </c>
      <c r="AP416">
        <v>13</v>
      </c>
      <c r="AQ416" s="55">
        <v>3</v>
      </c>
      <c r="AR416">
        <v>4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f>SUM(Tabla5[[#This Row],[VENTA MABE 1 SEMANA OCT]:[VENTAS OTROS 1 SEMANA OCT]])</f>
        <v>7</v>
      </c>
      <c r="AY416" s="46">
        <v>6.3860018443321582</v>
      </c>
      <c r="AZ416" s="55">
        <v>4</v>
      </c>
      <c r="BA416">
        <v>5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f>SUM(Tabla5[[#This Row],[VENTA MABE 2 SEMANA OCT]:[VENTAS OTROS 2 SEMANA OCT]])</f>
        <v>9</v>
      </c>
      <c r="BH416" t="s">
        <v>777</v>
      </c>
      <c r="BI416" s="55" t="s">
        <v>640</v>
      </c>
      <c r="BJ416">
        <v>5.9999999999999982</v>
      </c>
      <c r="BK416" s="55">
        <v>3</v>
      </c>
      <c r="BL416">
        <v>2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f>SUM(Tabla5[[#This Row],[VENTA MABE 3 SEMANA OCT]:[VENTAS OTROS 3 SEMANA OCT]])</f>
        <v>5</v>
      </c>
      <c r="BS416" s="42">
        <v>0.4</v>
      </c>
      <c r="BT416" s="55">
        <v>1</v>
      </c>
      <c r="BU416">
        <v>2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f>SUM(Tabla5[[#This Row],[VENTA MABE 4 SEMANA OCT]:[VENTAS OTROS 4 SEMANA OCT]])</f>
        <v>3</v>
      </c>
      <c r="CB416" t="s">
        <v>1679</v>
      </c>
      <c r="CC416" t="s">
        <v>1679</v>
      </c>
      <c r="CD416" t="s">
        <v>1679</v>
      </c>
      <c r="CE416" t="s">
        <v>1679</v>
      </c>
      <c r="CF416" t="s">
        <v>1679</v>
      </c>
      <c r="CG416" t="s">
        <v>1679</v>
      </c>
      <c r="CH416" t="s">
        <v>1679</v>
      </c>
      <c r="CI4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0.45833333333333331</v>
      </c>
      <c r="CJ416" t="s">
        <v>1703</v>
      </c>
      <c r="CK416">
        <v>1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SUM(Tabla5[[#This Row],[VENTA MABE 1 SEMANA NOV]:[VENTAS OTROS 1 SEMANA NOV]])</f>
        <v>2</v>
      </c>
      <c r="CS416">
        <f>IFERROR(VLOOKUP(Tabla5[[#This Row],[CLAVE]],[2]VENTAS!$F$2:$L$1501,2,0),0)</f>
        <v>3</v>
      </c>
      <c r="CT416">
        <f>IFERROR(VLOOKUP(Tabla5[[#This Row],[CLAVE]],[2]VENTAS!$F$2:$L$1501,3,0),0)</f>
        <v>2</v>
      </c>
      <c r="CU416">
        <f>IFERROR(VLOOKUP(Tabla5[[#This Row],[CLAVE]],[2]VENTAS!$F$2:$L$1501,4,0),0)</f>
        <v>0</v>
      </c>
      <c r="CV416">
        <f>IFERROR(VLOOKUP(Tabla5[[#This Row],[CLAVE]],[2]VENTAS!$F$2:$L$1501,5,0),0)</f>
        <v>0</v>
      </c>
      <c r="CW416">
        <f>IFERROR(VLOOKUP(Tabla5[[#This Row],[CLAVE]],[2]VENTAS!$F$2:$L$1501,6,0),0)</f>
        <v>0</v>
      </c>
      <c r="CX416">
        <f>IFERROR(VLOOKUP(Tabla5[[#This Row],[CLAVE]],[2]VENTAS!$F$2:$L$1501,7,0),0)</f>
        <v>0</v>
      </c>
      <c r="CY416">
        <f>IFERROR(VLOOKUP(Tabla5[[#This Row],[CLAVE]],[2]VENTAS!$F$2:$R$1501,13,0),0)</f>
        <v>0</v>
      </c>
      <c r="CZ416">
        <f>SUM(Tabla5[[#This Row],[VENTA MABE 2 SEMANA NOV]:[VENTAS OTROS 2 SEMANA NOV]])</f>
        <v>5</v>
      </c>
      <c r="DA416" s="46">
        <v>14.812643375762939</v>
      </c>
    </row>
    <row r="417" spans="1:105" hidden="1" x14ac:dyDescent="0.3">
      <c r="A417" t="str">
        <f>CONCATENATE(Tabla5[[#This Row],[TIENDA HMPV]],Tabla5[[#This Row],[LINEA]])</f>
        <v>215 - AMBATO 2EMPOTRE</v>
      </c>
      <c r="B417" t="s">
        <v>677</v>
      </c>
      <c r="C417" s="55" t="s">
        <v>640</v>
      </c>
      <c r="D417" s="55" t="s">
        <v>30</v>
      </c>
      <c r="E417" s="55" t="s">
        <v>679</v>
      </c>
      <c r="F417" s="55" t="s">
        <v>1724</v>
      </c>
      <c r="G417" t="s">
        <v>32</v>
      </c>
      <c r="H417" s="42">
        <f>IFERROR(Tabla5[[#This Row],[VENTAS MABE]]/Tabla5[[#This Row],[CUOTA]],0)</f>
        <v>0</v>
      </c>
      <c r="I417">
        <v>0</v>
      </c>
      <c r="J417">
        <v>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V417" s="42">
        <v>1</v>
      </c>
      <c r="W417" s="42">
        <f>IFERROR(Tabla5[[#This Row],[TOTAL VENTA 38 SEMANA]]/Tabla5[[#This Row],[VENTA ACUM 38]],0)</f>
        <v>1</v>
      </c>
      <c r="X417" s="42" t="e">
        <f>VLOOKUP(Tabla5[[#This Row],[CLAVE]],[1]!QMI_5_SEMANA_SEP_22[[CLAVE]:[SHARE CADENA S2]],21,0)</f>
        <v>#REF!</v>
      </c>
      <c r="Y417" s="55" t="s">
        <v>734</v>
      </c>
      <c r="Z417" s="46">
        <f>+Tabla5[[#This Row],[VENTA ACUM 38]]+Tabla5[[#This Row],[venta total 39 acum]]</f>
        <v>2</v>
      </c>
      <c r="AA417" s="46">
        <v>0</v>
      </c>
      <c r="AB417" s="46">
        <v>2</v>
      </c>
      <c r="AC417" s="46">
        <v>2</v>
      </c>
      <c r="AD417" s="46">
        <v>0</v>
      </c>
      <c r="AE417" s="46">
        <v>0</v>
      </c>
      <c r="AF417" s="46">
        <v>0</v>
      </c>
      <c r="AG417" s="46">
        <v>0</v>
      </c>
      <c r="AH417" s="42">
        <f>IFERROR(Tabla5[[#This Row],[VENTAS MABE]]/Tabla5[[#This Row],[VENTAS INDURAMA]],0)</f>
        <v>0</v>
      </c>
      <c r="AI417" t="s">
        <v>1676</v>
      </c>
      <c r="AK417" s="42"/>
      <c r="AL417" t="s">
        <v>727</v>
      </c>
      <c r="AM417" s="55" t="s">
        <v>783</v>
      </c>
      <c r="AO417" s="55" t="s">
        <v>429</v>
      </c>
      <c r="AP417">
        <v>0</v>
      </c>
      <c r="AQ417" s="55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f>SUM(Tabla5[[#This Row],[VENTA MABE 1 SEMANA OCT]:[VENTAS OTROS 1 SEMANA OCT]])</f>
        <v>0</v>
      </c>
      <c r="AY417" s="46">
        <v>0</v>
      </c>
      <c r="AZ417" s="55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f>SUM(Tabla5[[#This Row],[VENTA MABE 2 SEMANA OCT]:[VENTAS OTROS 2 SEMANA OCT]])</f>
        <v>0</v>
      </c>
      <c r="BH417" t="s">
        <v>777</v>
      </c>
      <c r="BI417" s="55" t="s">
        <v>640</v>
      </c>
      <c r="BJ417">
        <v>5.9999999999999982</v>
      </c>
      <c r="BK417" s="55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f>SUM(Tabla5[[#This Row],[VENTA MABE 3 SEMANA OCT]:[VENTAS OTROS 3 SEMANA OCT]])</f>
        <v>0</v>
      </c>
      <c r="BS417" s="42">
        <v>0</v>
      </c>
      <c r="BT417" s="55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f>SUM(Tabla5[[#This Row],[VENTA MABE 4 SEMANA OCT]:[VENTAS OTROS 4 SEMANA OCT]])</f>
        <v>0</v>
      </c>
      <c r="CB417" t="s">
        <v>1679</v>
      </c>
      <c r="CC417" t="s">
        <v>1679</v>
      </c>
      <c r="CD417" t="s">
        <v>1679</v>
      </c>
      <c r="CE417" t="s">
        <v>1679</v>
      </c>
      <c r="CF417" t="s">
        <v>1679</v>
      </c>
      <c r="CG417" t="s">
        <v>1679</v>
      </c>
      <c r="CH417" t="s">
        <v>1679</v>
      </c>
      <c r="CI4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17" s="66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SUM(Tabla5[[#This Row],[VENTA MABE 1 SEMANA NOV]:[VENTAS OTROS 1 SEMANA NOV]])</f>
        <v>0</v>
      </c>
      <c r="CS417">
        <f>IFERROR(VLOOKUP(Tabla5[[#This Row],[CLAVE]],[2]VENTAS!$F$2:$L$1501,2,0),0)</f>
        <v>0</v>
      </c>
      <c r="CT417">
        <f>IFERROR(VLOOKUP(Tabla5[[#This Row],[CLAVE]],[2]VENTAS!$F$2:$L$1501,3,0),0)</f>
        <v>0</v>
      </c>
      <c r="CU417">
        <f>IFERROR(VLOOKUP(Tabla5[[#This Row],[CLAVE]],[2]VENTAS!$F$2:$L$1501,4,0),0)</f>
        <v>0</v>
      </c>
      <c r="CV417">
        <f>IFERROR(VLOOKUP(Tabla5[[#This Row],[CLAVE]],[2]VENTAS!$F$2:$L$1501,5,0),0)</f>
        <v>0</v>
      </c>
      <c r="CW417">
        <f>IFERROR(VLOOKUP(Tabla5[[#This Row],[CLAVE]],[2]VENTAS!$F$2:$L$1501,6,0),0)</f>
        <v>0</v>
      </c>
      <c r="CX417">
        <f>IFERROR(VLOOKUP(Tabla5[[#This Row],[CLAVE]],[2]VENTAS!$F$2:$L$1501,7,0),0)</f>
        <v>0</v>
      </c>
      <c r="CY417">
        <f>IFERROR(VLOOKUP(Tabla5[[#This Row],[CLAVE]],[2]VENTAS!$F$2:$R$1501,13,0),0)</f>
        <v>0</v>
      </c>
      <c r="CZ417">
        <f>SUM(Tabla5[[#This Row],[VENTA MABE 2 SEMANA NOV]:[VENTAS OTROS 2 SEMANA NOV]])</f>
        <v>0</v>
      </c>
      <c r="DA417" s="46">
        <v>0</v>
      </c>
    </row>
    <row r="418" spans="1:105" hidden="1" x14ac:dyDescent="0.3">
      <c r="A418" t="str">
        <f>CONCATENATE(Tabla5[[#This Row],[TIENDA HMPV]],Tabla5[[#This Row],[LINEA]])</f>
        <v>215 - AMBATO 2GLOBALES</v>
      </c>
      <c r="B418" t="s">
        <v>677</v>
      </c>
      <c r="C418" s="55" t="s">
        <v>640</v>
      </c>
      <c r="D418" s="55" t="s">
        <v>30</v>
      </c>
      <c r="E418" s="55" t="s">
        <v>679</v>
      </c>
      <c r="F418" s="55" t="s">
        <v>1724</v>
      </c>
      <c r="G418" t="s">
        <v>27</v>
      </c>
      <c r="H418" s="42">
        <f>IFERROR(Tabla5[[#This Row],[VENTAS MABE]]/Tabla5[[#This Row],[CUOTA]],0)</f>
        <v>1.5</v>
      </c>
      <c r="I418">
        <v>2</v>
      </c>
      <c r="J418">
        <v>3</v>
      </c>
      <c r="K418">
        <v>6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V418" s="42">
        <v>0.42857142857142855</v>
      </c>
      <c r="W418" s="42">
        <f>IFERROR(Tabla5[[#This Row],[TOTAL VENTA 38 SEMANA]]/Tabla5[[#This Row],[VENTA ACUM 38]],0)</f>
        <v>0.42857142857142855</v>
      </c>
      <c r="X418" s="42" t="e">
        <f>VLOOKUP(Tabla5[[#This Row],[CLAVE]],[1]!QMI_5_SEMANA_SEP_22[[CLAVE]:[SHARE CADENA S2]],21,0)</f>
        <v>#REF!</v>
      </c>
      <c r="Y418" s="55" t="s">
        <v>734</v>
      </c>
      <c r="Z418" s="46">
        <f>+Tabla5[[#This Row],[VENTA ACUM 38]]+Tabla5[[#This Row],[venta total 39 acum]]</f>
        <v>12</v>
      </c>
      <c r="AA418" s="46">
        <v>3</v>
      </c>
      <c r="AB418" s="46">
        <v>3</v>
      </c>
      <c r="AC418" s="46">
        <v>7</v>
      </c>
      <c r="AD418" s="46">
        <v>5</v>
      </c>
      <c r="AE418" s="46">
        <v>2</v>
      </c>
      <c r="AF418" s="46">
        <v>5</v>
      </c>
      <c r="AG418" s="46">
        <v>10</v>
      </c>
      <c r="AH418" s="42">
        <f>IFERROR(Tabla5[[#This Row],[VENTAS MABE]]/Tabla5[[#This Row],[VENTAS INDURAMA]],0)</f>
        <v>0.5</v>
      </c>
      <c r="AI418" t="s">
        <v>1676</v>
      </c>
      <c r="AK418" s="42"/>
      <c r="AL418" t="s">
        <v>727</v>
      </c>
      <c r="AM418" s="55" t="s">
        <v>783</v>
      </c>
      <c r="AO418" s="55" t="s">
        <v>429</v>
      </c>
      <c r="AP418">
        <v>5</v>
      </c>
      <c r="AQ418" s="55">
        <v>1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f>SUM(Tabla5[[#This Row],[VENTA MABE 1 SEMANA OCT]:[VENTAS OTROS 1 SEMANA OCT]])</f>
        <v>2</v>
      </c>
      <c r="AY418" s="46">
        <v>1</v>
      </c>
      <c r="AZ418" s="55">
        <v>2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f>SUM(Tabla5[[#This Row],[VENTA MABE 2 SEMANA OCT]:[VENTAS OTROS 2 SEMANA OCT]])</f>
        <v>3</v>
      </c>
      <c r="BH418" t="s">
        <v>777</v>
      </c>
      <c r="BI418" s="55" t="s">
        <v>640</v>
      </c>
      <c r="BJ418">
        <v>5.9999999999999982</v>
      </c>
      <c r="BK418" s="55">
        <v>1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f>SUM(Tabla5[[#This Row],[VENTA MABE 3 SEMANA OCT]:[VENTAS OTROS 3 SEMANA OCT]])</f>
        <v>2</v>
      </c>
      <c r="BS418" s="42">
        <v>0</v>
      </c>
      <c r="BT418" s="55">
        <v>1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f>SUM(Tabla5[[#This Row],[VENTA MABE 4 SEMANA OCT]:[VENTAS OTROS 4 SEMANA OCT]])</f>
        <v>2</v>
      </c>
      <c r="CB418" t="s">
        <v>1679</v>
      </c>
      <c r="CC418" t="s">
        <v>1679</v>
      </c>
      <c r="CD418" t="s">
        <v>1679</v>
      </c>
      <c r="CE418" t="s">
        <v>1679</v>
      </c>
      <c r="CF418" t="s">
        <v>1679</v>
      </c>
      <c r="CG418" t="s">
        <v>1679</v>
      </c>
      <c r="CH418" t="s">
        <v>1679</v>
      </c>
      <c r="CI4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0.55555555555555558</v>
      </c>
      <c r="CJ418" t="s">
        <v>1703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SUM(Tabla5[[#This Row],[VENTA MABE 1 SEMANA NOV]:[VENTAS OTROS 1 SEMANA NOV]])</f>
        <v>1</v>
      </c>
      <c r="CS418">
        <f>IFERROR(VLOOKUP(Tabla5[[#This Row],[CLAVE]],[2]VENTAS!$F$2:$L$1501,2,0),0)</f>
        <v>2</v>
      </c>
      <c r="CT418">
        <f>IFERROR(VLOOKUP(Tabla5[[#This Row],[CLAVE]],[2]VENTAS!$F$2:$L$1501,3,0),0)</f>
        <v>0</v>
      </c>
      <c r="CU418">
        <f>IFERROR(VLOOKUP(Tabla5[[#This Row],[CLAVE]],[2]VENTAS!$F$2:$L$1501,4,0),0)</f>
        <v>1</v>
      </c>
      <c r="CV418">
        <f>IFERROR(VLOOKUP(Tabla5[[#This Row],[CLAVE]],[2]VENTAS!$F$2:$L$1501,5,0),0)</f>
        <v>0</v>
      </c>
      <c r="CW418">
        <f>IFERROR(VLOOKUP(Tabla5[[#This Row],[CLAVE]],[2]VENTAS!$F$2:$L$1501,6,0),0)</f>
        <v>0</v>
      </c>
      <c r="CX418">
        <f>IFERROR(VLOOKUP(Tabla5[[#This Row],[CLAVE]],[2]VENTAS!$F$2:$L$1501,7,0),0)</f>
        <v>0</v>
      </c>
      <c r="CY418">
        <f>IFERROR(VLOOKUP(Tabla5[[#This Row],[CLAVE]],[2]VENTAS!$F$2:$R$1501,13,0),0)</f>
        <v>0</v>
      </c>
      <c r="CZ418">
        <f>SUM(Tabla5[[#This Row],[VENTA MABE 2 SEMANA NOV]:[VENTAS OTROS 2 SEMANA NOV]])</f>
        <v>3</v>
      </c>
      <c r="DA418" s="46">
        <v>0.51121514648977817</v>
      </c>
    </row>
    <row r="419" spans="1:105" hidden="1" x14ac:dyDescent="0.3">
      <c r="A419" t="str">
        <f>CONCATENATE(Tabla5[[#This Row],[TIENDA HMPV]],Tabla5[[#This Row],[LINEA]])</f>
        <v>215 - AMBATO 2LAVADO</v>
      </c>
      <c r="B419" t="s">
        <v>677</v>
      </c>
      <c r="C419" s="55" t="s">
        <v>640</v>
      </c>
      <c r="D419" s="55" t="s">
        <v>30</v>
      </c>
      <c r="E419" s="55" t="s">
        <v>679</v>
      </c>
      <c r="F419" s="55" t="s">
        <v>1724</v>
      </c>
      <c r="G419" t="s">
        <v>28</v>
      </c>
      <c r="H419" s="42">
        <f>IFERROR(Tabla5[[#This Row],[VENTAS MABE]]/Tabla5[[#This Row],[CUOTA]],0)</f>
        <v>2</v>
      </c>
      <c r="I419">
        <v>2</v>
      </c>
      <c r="J419">
        <v>4</v>
      </c>
      <c r="K419">
        <v>0</v>
      </c>
      <c r="L419">
        <v>6</v>
      </c>
      <c r="M419">
        <v>6</v>
      </c>
      <c r="N419">
        <v>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V419" s="42">
        <v>0.33333333333333331</v>
      </c>
      <c r="W419" s="42">
        <f>IFERROR(Tabla5[[#This Row],[TOTAL VENTA 38 SEMANA]]/Tabla5[[#This Row],[VENTA ACUM 38]],0)</f>
        <v>0.33333333333333331</v>
      </c>
      <c r="X419" s="42" t="e">
        <f>VLOOKUP(Tabla5[[#This Row],[CLAVE]],[1]!QMI_5_SEMANA_SEP_22[[CLAVE]:[SHARE CADENA S2]],21,0)</f>
        <v>#REF!</v>
      </c>
      <c r="Y419" s="55" t="s">
        <v>734</v>
      </c>
      <c r="Z419" s="46">
        <f>+Tabla5[[#This Row],[VENTA ACUM 38]]+Tabla5[[#This Row],[venta total 39 acum]]</f>
        <v>16</v>
      </c>
      <c r="AA419" s="46">
        <v>4</v>
      </c>
      <c r="AB419" s="46">
        <v>4</v>
      </c>
      <c r="AC419" s="46">
        <v>12</v>
      </c>
      <c r="AD419" s="46">
        <v>4</v>
      </c>
      <c r="AE419" s="46">
        <v>6</v>
      </c>
      <c r="AF419" s="46">
        <v>4</v>
      </c>
      <c r="AG419" s="46">
        <v>20</v>
      </c>
      <c r="AH419" s="42">
        <f>IFERROR(Tabla5[[#This Row],[VENTAS MABE]]/Tabla5[[#This Row],[VENTAS INDURAMA]],0)</f>
        <v>0</v>
      </c>
      <c r="AI419" t="s">
        <v>1676</v>
      </c>
      <c r="AK419" s="42"/>
      <c r="AL419" t="s">
        <v>727</v>
      </c>
      <c r="AM419" s="55" t="s">
        <v>783</v>
      </c>
      <c r="AO419" s="55" t="s">
        <v>429</v>
      </c>
      <c r="AP419">
        <v>12</v>
      </c>
      <c r="AQ419" s="55">
        <v>1</v>
      </c>
      <c r="AR419">
        <v>0</v>
      </c>
      <c r="AS419">
        <v>2</v>
      </c>
      <c r="AT419">
        <v>2</v>
      </c>
      <c r="AU419">
        <v>3</v>
      </c>
      <c r="AV419">
        <v>0</v>
      </c>
      <c r="AW419">
        <v>0</v>
      </c>
      <c r="AX419">
        <f>SUM(Tabla5[[#This Row],[VENTA MABE 1 SEMANA OCT]:[VENTAS OTROS 1 SEMANA OCT]])</f>
        <v>8</v>
      </c>
      <c r="AY419" s="46">
        <v>1.5811030914665303</v>
      </c>
      <c r="AZ419" s="55">
        <v>1</v>
      </c>
      <c r="BA419">
        <v>0</v>
      </c>
      <c r="BB419">
        <v>4</v>
      </c>
      <c r="BC419">
        <v>3</v>
      </c>
      <c r="BD419">
        <v>4</v>
      </c>
      <c r="BE419">
        <v>0</v>
      </c>
      <c r="BF419">
        <v>0</v>
      </c>
      <c r="BG419">
        <f>SUM(Tabla5[[#This Row],[VENTA MABE 2 SEMANA OCT]:[VENTAS OTROS 2 SEMANA OCT]])</f>
        <v>12</v>
      </c>
      <c r="BH419" t="s">
        <v>777</v>
      </c>
      <c r="BI419" s="55" t="s">
        <v>640</v>
      </c>
      <c r="BJ419">
        <v>5.9999999999999982</v>
      </c>
      <c r="BK419" s="55">
        <v>0</v>
      </c>
      <c r="BL419">
        <v>0</v>
      </c>
      <c r="BM419">
        <v>2</v>
      </c>
      <c r="BN419">
        <v>1</v>
      </c>
      <c r="BO419">
        <v>2</v>
      </c>
      <c r="BP419">
        <v>0</v>
      </c>
      <c r="BQ419">
        <v>0</v>
      </c>
      <c r="BR419">
        <f>SUM(Tabla5[[#This Row],[VENTA MABE 3 SEMANA OCT]:[VENTAS OTROS 3 SEMANA OCT]])</f>
        <v>5</v>
      </c>
      <c r="BS419" s="42">
        <v>0.05</v>
      </c>
      <c r="BT419" s="55">
        <v>1</v>
      </c>
      <c r="BU419">
        <v>0</v>
      </c>
      <c r="BV419">
        <v>1</v>
      </c>
      <c r="BW419">
        <v>2</v>
      </c>
      <c r="BX419">
        <v>3</v>
      </c>
      <c r="BY419">
        <v>0</v>
      </c>
      <c r="BZ419">
        <v>0</v>
      </c>
      <c r="CA419">
        <f>SUM(Tabla5[[#This Row],[VENTA MABE 4 SEMANA OCT]:[VENTAS OTROS 4 SEMANA OCT]])</f>
        <v>7</v>
      </c>
      <c r="CC419" t="s">
        <v>1695</v>
      </c>
      <c r="CE419" t="s">
        <v>1695</v>
      </c>
      <c r="CI41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9.375E-2</v>
      </c>
      <c r="CJ419" t="s">
        <v>1701</v>
      </c>
      <c r="CK419">
        <v>0</v>
      </c>
      <c r="CL419">
        <v>0</v>
      </c>
      <c r="CM419">
        <v>1</v>
      </c>
      <c r="CN419">
        <v>1</v>
      </c>
      <c r="CO419">
        <v>2</v>
      </c>
      <c r="CP419">
        <v>0</v>
      </c>
      <c r="CQ419">
        <v>0</v>
      </c>
      <c r="CR419">
        <f>SUM(Tabla5[[#This Row],[VENTA MABE 1 SEMANA NOV]:[VENTAS OTROS 1 SEMANA NOV]])</f>
        <v>4</v>
      </c>
      <c r="CS419">
        <f>IFERROR(VLOOKUP(Tabla5[[#This Row],[CLAVE]],[2]VENTAS!$F$2:$L$1501,2,0),0)</f>
        <v>0</v>
      </c>
      <c r="CT419">
        <f>IFERROR(VLOOKUP(Tabla5[[#This Row],[CLAVE]],[2]VENTAS!$F$2:$L$1501,3,0),0)</f>
        <v>0</v>
      </c>
      <c r="CU419">
        <f>IFERROR(VLOOKUP(Tabla5[[#This Row],[CLAVE]],[2]VENTAS!$F$2:$L$1501,4,0),0)</f>
        <v>2</v>
      </c>
      <c r="CV419">
        <f>IFERROR(VLOOKUP(Tabla5[[#This Row],[CLAVE]],[2]VENTAS!$F$2:$L$1501,5,0),0)</f>
        <v>1</v>
      </c>
      <c r="CW419">
        <f>IFERROR(VLOOKUP(Tabla5[[#This Row],[CLAVE]],[2]VENTAS!$F$2:$L$1501,6,0),0)</f>
        <v>2</v>
      </c>
      <c r="CX419">
        <f>IFERROR(VLOOKUP(Tabla5[[#This Row],[CLAVE]],[2]VENTAS!$F$2:$L$1501,7,0),0)</f>
        <v>0</v>
      </c>
      <c r="CY419">
        <f>IFERROR(VLOOKUP(Tabla5[[#This Row],[CLAVE]],[2]VENTAS!$F$2:$R$1501,13,0),0)</f>
        <v>0</v>
      </c>
      <c r="CZ419">
        <f>SUM(Tabla5[[#This Row],[VENTA MABE 2 SEMANA NOV]:[VENTAS OTROS 2 SEMANA NOV]])</f>
        <v>5</v>
      </c>
      <c r="DA419" s="46">
        <v>2.0426558674909243</v>
      </c>
    </row>
    <row r="420" spans="1:105" hidden="1" x14ac:dyDescent="0.3">
      <c r="A420" t="str">
        <f>CONCATENATE(Tabla5[[#This Row],[TIENDA HMPV]],Tabla5[[#This Row],[LINEA]])</f>
        <v>215 - AMBATO 2REFRIGERACIÓN</v>
      </c>
      <c r="B420" t="s">
        <v>677</v>
      </c>
      <c r="C420" s="55" t="s">
        <v>640</v>
      </c>
      <c r="D420" s="55" t="s">
        <v>30</v>
      </c>
      <c r="E420" s="55" t="s">
        <v>679</v>
      </c>
      <c r="F420" s="55" t="s">
        <v>1724</v>
      </c>
      <c r="G420" t="s">
        <v>29</v>
      </c>
      <c r="H420" s="42">
        <f>IFERROR(Tabla5[[#This Row],[VENTAS MABE]]/Tabla5[[#This Row],[CUOTA]],0)</f>
        <v>0</v>
      </c>
      <c r="I420">
        <v>5</v>
      </c>
      <c r="J420">
        <v>0</v>
      </c>
      <c r="K420">
        <v>10</v>
      </c>
      <c r="L420">
        <v>2</v>
      </c>
      <c r="M420">
        <v>4</v>
      </c>
      <c r="N420">
        <v>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V420" s="42">
        <v>0</v>
      </c>
      <c r="W420" s="42">
        <f>IFERROR(Tabla5[[#This Row],[TOTAL VENTA 38 SEMANA]]/Tabla5[[#This Row],[VENTA ACUM 38]],0)</f>
        <v>0</v>
      </c>
      <c r="X420" s="42" t="e">
        <f>VLOOKUP(Tabla5[[#This Row],[CLAVE]],[1]!QMI_5_SEMANA_SEP_22[[CLAVE]:[SHARE CADENA S2]],21,0)</f>
        <v>#REF!</v>
      </c>
      <c r="Y420" s="55" t="s">
        <v>734</v>
      </c>
      <c r="Z420" s="46">
        <f>+Tabla5[[#This Row],[VENTA ACUM 38]]+Tabla5[[#This Row],[venta total 39 acum]]</f>
        <v>21</v>
      </c>
      <c r="AA420" s="46">
        <v>0</v>
      </c>
      <c r="AB420" s="46">
        <v>0</v>
      </c>
      <c r="AC420" s="46">
        <v>11</v>
      </c>
      <c r="AD420" s="46">
        <v>10</v>
      </c>
      <c r="AE420" s="46">
        <v>1</v>
      </c>
      <c r="AF420" s="46">
        <v>10</v>
      </c>
      <c r="AG420" s="46">
        <v>1</v>
      </c>
      <c r="AH420" s="42">
        <f>IFERROR(Tabla5[[#This Row],[VENTAS MABE]]/Tabla5[[#This Row],[VENTAS INDURAMA]],0)</f>
        <v>0</v>
      </c>
      <c r="AI420" t="s">
        <v>1676</v>
      </c>
      <c r="AK420" s="42"/>
      <c r="AL420" t="s">
        <v>727</v>
      </c>
      <c r="AM420" s="55" t="s">
        <v>783</v>
      </c>
      <c r="AO420" s="55" t="s">
        <v>429</v>
      </c>
      <c r="AP420">
        <v>9</v>
      </c>
      <c r="AQ420" s="55">
        <v>7</v>
      </c>
      <c r="AR420">
        <v>2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f>SUM(Tabla5[[#This Row],[VENTA MABE 1 SEMANA OCT]:[VENTAS OTROS 1 SEMANA OCT]])</f>
        <v>10</v>
      </c>
      <c r="AY420" s="46">
        <v>2</v>
      </c>
      <c r="AZ420" s="55">
        <v>8</v>
      </c>
      <c r="BA420">
        <v>5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f>SUM(Tabla5[[#This Row],[VENTA MABE 2 SEMANA OCT]:[VENTAS OTROS 2 SEMANA OCT]])</f>
        <v>14</v>
      </c>
      <c r="BH420" t="s">
        <v>777</v>
      </c>
      <c r="BI420" s="55" t="s">
        <v>640</v>
      </c>
      <c r="BJ420">
        <v>5.9999999999999982</v>
      </c>
      <c r="BK420" s="55">
        <v>3</v>
      </c>
      <c r="BL420">
        <v>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f>SUM(Tabla5[[#This Row],[VENTA MABE 3 SEMANA OCT]:[VENTAS OTROS 3 SEMANA OCT]])</f>
        <v>5</v>
      </c>
      <c r="BS420" s="42">
        <v>0.28000000000000003</v>
      </c>
      <c r="BT420" s="55">
        <v>0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f>SUM(Tabla5[[#This Row],[VENTA MABE 4 SEMANA OCT]:[VENTAS OTROS 4 SEMANA OCT]])</f>
        <v>1</v>
      </c>
      <c r="CB420" t="s">
        <v>1679</v>
      </c>
      <c r="CC420" t="s">
        <v>1679</v>
      </c>
      <c r="CD420" t="s">
        <v>1679</v>
      </c>
      <c r="CE420" t="s">
        <v>1679</v>
      </c>
      <c r="CF420" t="s">
        <v>1679</v>
      </c>
      <c r="CG420" t="s">
        <v>1679</v>
      </c>
      <c r="CH420" t="s">
        <v>1679</v>
      </c>
      <c r="CI4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420" t="s">
        <v>1703</v>
      </c>
      <c r="CK420">
        <v>2</v>
      </c>
      <c r="CL420">
        <v>2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f>SUM(Tabla5[[#This Row],[VENTA MABE 1 SEMANA NOV]:[VENTAS OTROS 1 SEMANA NOV]])</f>
        <v>5</v>
      </c>
      <c r="CS420">
        <f>IFERROR(VLOOKUP(Tabla5[[#This Row],[CLAVE]],[2]VENTAS!$F$2:$L$1501,2,0),0)</f>
        <v>5</v>
      </c>
      <c r="CT420">
        <f>IFERROR(VLOOKUP(Tabla5[[#This Row],[CLAVE]],[2]VENTAS!$F$2:$L$1501,3,0),0)</f>
        <v>2</v>
      </c>
      <c r="CU420">
        <f>IFERROR(VLOOKUP(Tabla5[[#This Row],[CLAVE]],[2]VENTAS!$F$2:$L$1501,4,0),0)</f>
        <v>0</v>
      </c>
      <c r="CV420">
        <f>IFERROR(VLOOKUP(Tabla5[[#This Row],[CLAVE]],[2]VENTAS!$F$2:$L$1501,5,0),0)</f>
        <v>0</v>
      </c>
      <c r="CW420">
        <f>IFERROR(VLOOKUP(Tabla5[[#This Row],[CLAVE]],[2]VENTAS!$F$2:$L$1501,6,0),0)</f>
        <v>0</v>
      </c>
      <c r="CX420">
        <f>IFERROR(VLOOKUP(Tabla5[[#This Row],[CLAVE]],[2]VENTAS!$F$2:$L$1501,7,0),0)</f>
        <v>0</v>
      </c>
      <c r="CY420">
        <f>IFERROR(VLOOKUP(Tabla5[[#This Row],[CLAVE]],[2]VENTAS!$F$2:$R$1501,13,0),0)</f>
        <v>0</v>
      </c>
      <c r="CZ420">
        <f>SUM(Tabla5[[#This Row],[VENTA MABE 2 SEMANA NOV]:[VENTAS OTROS 2 SEMANA NOV]])</f>
        <v>7</v>
      </c>
      <c r="DA420" s="46">
        <v>5.7746860843983718</v>
      </c>
    </row>
    <row r="421" spans="1:105" hidden="1" x14ac:dyDescent="0.3">
      <c r="A421" t="str">
        <f>CONCATENATE(Tabla5[[#This Row],[TIENDA HMPV]],Tabla5[[#This Row],[LINEA]])</f>
        <v>279 - ORVE AMBATO ICOCINAS</v>
      </c>
      <c r="B421" t="s">
        <v>677</v>
      </c>
      <c r="C421" s="55" t="s">
        <v>640</v>
      </c>
      <c r="D421" s="55" t="s">
        <v>86</v>
      </c>
      <c r="E421" s="55" t="s">
        <v>681</v>
      </c>
      <c r="F421" s="55" t="s">
        <v>1724</v>
      </c>
      <c r="G421" t="s">
        <v>26</v>
      </c>
      <c r="H421" s="42">
        <f>IFERROR(Tabla5[[#This Row],[VENTAS MABE]]/Tabla5[[#This Row],[CUOTA]],0)</f>
        <v>1</v>
      </c>
      <c r="I421">
        <v>3</v>
      </c>
      <c r="J421">
        <v>3</v>
      </c>
      <c r="K421">
        <v>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V421" s="42">
        <v>0.75</v>
      </c>
      <c r="W421" s="42">
        <f>IFERROR(Tabla5[[#This Row],[TOTAL VENTA 38 SEMANA]]/Tabla5[[#This Row],[VENTA ACUM 38]],0)</f>
        <v>0.75</v>
      </c>
      <c r="X421" s="42" t="e">
        <f>VLOOKUP(Tabla5[[#This Row],[CLAVE]],[1]!QMI_5_SEMANA_SEP_22[[CLAVE]:[SHARE CADENA S2]],21,0)</f>
        <v>#REF!</v>
      </c>
      <c r="Y421" s="55" t="s">
        <v>769</v>
      </c>
      <c r="Z421" s="46">
        <f>+Tabla5[[#This Row],[VENTA ACUM 38]]+Tabla5[[#This Row],[venta total 39 acum]]</f>
        <v>8</v>
      </c>
      <c r="AA421" s="46">
        <v>1</v>
      </c>
      <c r="AB421" s="46">
        <v>3</v>
      </c>
      <c r="AC421" s="46">
        <v>4</v>
      </c>
      <c r="AD421" s="46">
        <v>4</v>
      </c>
      <c r="AE421" s="46">
        <v>3</v>
      </c>
      <c r="AF421" s="46">
        <v>4</v>
      </c>
      <c r="AG421" s="46">
        <v>6</v>
      </c>
      <c r="AH421" s="42">
        <f>IFERROR(Tabla5[[#This Row],[VENTAS MABE]]/Tabla5[[#This Row],[VENTAS INDURAMA]],0)</f>
        <v>1.5</v>
      </c>
      <c r="AI421" t="s">
        <v>1676</v>
      </c>
      <c r="AK421" s="42"/>
      <c r="AL421" t="s">
        <v>727</v>
      </c>
      <c r="AM421" s="55" t="s">
        <v>794</v>
      </c>
      <c r="AO421" s="55" t="s">
        <v>429</v>
      </c>
      <c r="AP421">
        <v>2</v>
      </c>
      <c r="AQ421" s="55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f>SUM(Tabla5[[#This Row],[VENTA MABE 1 SEMANA OCT]:[VENTAS OTROS 1 SEMANA OCT]])</f>
        <v>1</v>
      </c>
      <c r="AY421" s="46">
        <v>6</v>
      </c>
      <c r="AZ421" s="55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f>SUM(Tabla5[[#This Row],[VENTA MABE 2 SEMANA OCT]:[VENTAS OTROS 2 SEMANA OCT]])</f>
        <v>1</v>
      </c>
      <c r="BH421" t="s">
        <v>781</v>
      </c>
      <c r="BI421" s="55" t="s">
        <v>640</v>
      </c>
      <c r="BJ421">
        <v>3.9999999999999978</v>
      </c>
      <c r="BK421" s="55">
        <v>0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f>SUM(Tabla5[[#This Row],[VENTA MABE 3 SEMANA OCT]:[VENTAS OTROS 3 SEMANA OCT]])</f>
        <v>1</v>
      </c>
      <c r="BS421" s="42">
        <v>0.5</v>
      </c>
      <c r="BT421" s="55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f>SUM(Tabla5[[#This Row],[VENTA MABE 4 SEMANA OCT]:[VENTAS OTROS 4 SEMANA OCT]])</f>
        <v>1</v>
      </c>
      <c r="CB421" t="s">
        <v>1679</v>
      </c>
      <c r="CC421" t="s">
        <v>1679</v>
      </c>
      <c r="CD421" t="s">
        <v>1679</v>
      </c>
      <c r="CE421" t="s">
        <v>1679</v>
      </c>
      <c r="CF421" t="s">
        <v>1679</v>
      </c>
      <c r="CG421" t="s">
        <v>1679</v>
      </c>
      <c r="CH421" t="s">
        <v>1679</v>
      </c>
      <c r="CI4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421" t="s">
        <v>1703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SUM(Tabla5[[#This Row],[VENTA MABE 1 SEMANA NOV]:[VENTAS OTROS 1 SEMANA NOV]])</f>
        <v>0</v>
      </c>
      <c r="CS421">
        <f>IFERROR(VLOOKUP(Tabla5[[#This Row],[CLAVE]],[2]VENTAS!$F$2:$L$1501,2,0),0)</f>
        <v>1</v>
      </c>
      <c r="CT421">
        <f>IFERROR(VLOOKUP(Tabla5[[#This Row],[CLAVE]],[2]VENTAS!$F$2:$L$1501,3,0),0)</f>
        <v>0</v>
      </c>
      <c r="CU421">
        <f>IFERROR(VLOOKUP(Tabla5[[#This Row],[CLAVE]],[2]VENTAS!$F$2:$L$1501,4,0),0)</f>
        <v>0</v>
      </c>
      <c r="CV421">
        <f>IFERROR(VLOOKUP(Tabla5[[#This Row],[CLAVE]],[2]VENTAS!$F$2:$L$1501,5,0),0)</f>
        <v>0</v>
      </c>
      <c r="CW421">
        <f>IFERROR(VLOOKUP(Tabla5[[#This Row],[CLAVE]],[2]VENTAS!$F$2:$L$1501,6,0),0)</f>
        <v>0</v>
      </c>
      <c r="CX421">
        <f>IFERROR(VLOOKUP(Tabla5[[#This Row],[CLAVE]],[2]VENTAS!$F$2:$L$1501,7,0),0)</f>
        <v>0</v>
      </c>
      <c r="CY421">
        <f>IFERROR(VLOOKUP(Tabla5[[#This Row],[CLAVE]],[2]VENTAS!$F$2:$R$1501,13,0),0)</f>
        <v>0</v>
      </c>
      <c r="CZ421">
        <f>SUM(Tabla5[[#This Row],[VENTA MABE 2 SEMANA NOV]:[VENTAS OTROS 2 SEMANA NOV]])</f>
        <v>1</v>
      </c>
      <c r="DA421" s="46">
        <v>10.044753086419751</v>
      </c>
    </row>
    <row r="422" spans="1:105" hidden="1" x14ac:dyDescent="0.3">
      <c r="A422" t="str">
        <f>CONCATENATE(Tabla5[[#This Row],[TIENDA HMPV]],Tabla5[[#This Row],[LINEA]])</f>
        <v>279 - ORVE AMBATO IGLOBALES</v>
      </c>
      <c r="B422" t="s">
        <v>677</v>
      </c>
      <c r="C422" s="55" t="s">
        <v>640</v>
      </c>
      <c r="D422" s="55" t="s">
        <v>86</v>
      </c>
      <c r="E422" s="55" t="s">
        <v>681</v>
      </c>
      <c r="F422" s="55" t="s">
        <v>1724</v>
      </c>
      <c r="G422" t="s">
        <v>27</v>
      </c>
      <c r="H422" s="42">
        <f>IFERROR(Tabla5[[#This Row],[VENTAS MABE]]/Tabla5[[#This Row],[CUOTA]],0)</f>
        <v>0</v>
      </c>
      <c r="I422">
        <v>0</v>
      </c>
      <c r="J422">
        <v>0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V422" s="42">
        <v>0</v>
      </c>
      <c r="W422" s="42">
        <f>IFERROR(Tabla5[[#This Row],[TOTAL VENTA 38 SEMANA]]/Tabla5[[#This Row],[VENTA ACUM 38]],0)</f>
        <v>0</v>
      </c>
      <c r="X422" s="42" t="e">
        <f>VLOOKUP(Tabla5[[#This Row],[CLAVE]],[1]!QMI_5_SEMANA_SEP_22[[CLAVE]:[SHARE CADENA S2]],21,0)</f>
        <v>#REF!</v>
      </c>
      <c r="Y422" s="55" t="s">
        <v>769</v>
      </c>
      <c r="Z422" s="46">
        <f>+Tabla5[[#This Row],[VENTA ACUM 38]]+Tabla5[[#This Row],[venta total 39 acum]]</f>
        <v>2</v>
      </c>
      <c r="AA422" s="46">
        <v>0</v>
      </c>
      <c r="AB422" s="46">
        <v>0</v>
      </c>
      <c r="AC422" s="46">
        <v>1</v>
      </c>
      <c r="AD422" s="46">
        <v>1</v>
      </c>
      <c r="AE422" s="46">
        <v>0</v>
      </c>
      <c r="AF422" s="46">
        <v>1</v>
      </c>
      <c r="AG422" s="46">
        <v>1</v>
      </c>
      <c r="AH422" s="42">
        <f>IFERROR(Tabla5[[#This Row],[VENTAS MABE]]/Tabla5[[#This Row],[VENTAS INDURAMA]],0)</f>
        <v>0</v>
      </c>
      <c r="AI422" t="s">
        <v>1676</v>
      </c>
      <c r="AK422" s="42"/>
      <c r="AL422" t="s">
        <v>727</v>
      </c>
      <c r="AM422" s="55" t="s">
        <v>794</v>
      </c>
      <c r="AO422" s="55" t="s">
        <v>429</v>
      </c>
      <c r="AP422">
        <v>1</v>
      </c>
      <c r="AQ422" s="55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f>SUM(Tabla5[[#This Row],[VENTA MABE 1 SEMANA OCT]:[VENTAS OTROS 1 SEMANA OCT]])</f>
        <v>0</v>
      </c>
      <c r="AY422" s="46">
        <v>0</v>
      </c>
      <c r="AZ422" s="55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f>SUM(Tabla5[[#This Row],[VENTA MABE 2 SEMANA OCT]:[VENTAS OTROS 2 SEMANA OCT]])</f>
        <v>1</v>
      </c>
      <c r="BH422" t="s">
        <v>781</v>
      </c>
      <c r="BI422" s="55" t="s">
        <v>640</v>
      </c>
      <c r="BJ422">
        <v>3.9999999999999978</v>
      </c>
      <c r="BK422" s="55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f>SUM(Tabla5[[#This Row],[VENTA MABE 3 SEMANA OCT]:[VENTAS OTROS 3 SEMANA OCT]])</f>
        <v>0</v>
      </c>
      <c r="BS422" s="42">
        <v>0</v>
      </c>
      <c r="BT422" s="55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f>SUM(Tabla5[[#This Row],[VENTA MABE 4 SEMANA OCT]:[VENTAS OTROS 4 SEMANA OCT]])</f>
        <v>0</v>
      </c>
      <c r="CB422" t="s">
        <v>1679</v>
      </c>
      <c r="CC422" t="s">
        <v>1679</v>
      </c>
      <c r="CD422" t="s">
        <v>1679</v>
      </c>
      <c r="CE422" t="s">
        <v>1679</v>
      </c>
      <c r="CF422" t="s">
        <v>1679</v>
      </c>
      <c r="CG422" t="s">
        <v>1679</v>
      </c>
      <c r="CH422" t="s">
        <v>1679</v>
      </c>
      <c r="CI4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22" s="66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SUM(Tabla5[[#This Row],[VENTA MABE 1 SEMANA NOV]:[VENTAS OTROS 1 SEMANA NOV]])</f>
        <v>0</v>
      </c>
      <c r="CS422">
        <f>IFERROR(VLOOKUP(Tabla5[[#This Row],[CLAVE]],[2]VENTAS!$F$2:$L$1501,2,0),0)</f>
        <v>0</v>
      </c>
      <c r="CT422">
        <f>IFERROR(VLOOKUP(Tabla5[[#This Row],[CLAVE]],[2]VENTAS!$F$2:$L$1501,3,0),0)</f>
        <v>0</v>
      </c>
      <c r="CU422">
        <f>IFERROR(VLOOKUP(Tabla5[[#This Row],[CLAVE]],[2]VENTAS!$F$2:$L$1501,4,0),0)</f>
        <v>0</v>
      </c>
      <c r="CV422">
        <f>IFERROR(VLOOKUP(Tabla5[[#This Row],[CLAVE]],[2]VENTAS!$F$2:$L$1501,5,0),0)</f>
        <v>0</v>
      </c>
      <c r="CW422">
        <f>IFERROR(VLOOKUP(Tabla5[[#This Row],[CLAVE]],[2]VENTAS!$F$2:$L$1501,6,0),0)</f>
        <v>0</v>
      </c>
      <c r="CX422">
        <f>IFERROR(VLOOKUP(Tabla5[[#This Row],[CLAVE]],[2]VENTAS!$F$2:$L$1501,7,0),0)</f>
        <v>0</v>
      </c>
      <c r="CY422">
        <f>IFERROR(VLOOKUP(Tabla5[[#This Row],[CLAVE]],[2]VENTAS!$F$2:$R$1501,13,0),0)</f>
        <v>0</v>
      </c>
      <c r="CZ422">
        <f>SUM(Tabla5[[#This Row],[VENTA MABE 2 SEMANA NOV]:[VENTAS OTROS 2 SEMANA NOV]])</f>
        <v>0</v>
      </c>
      <c r="DA422" s="46">
        <v>0</v>
      </c>
    </row>
    <row r="423" spans="1:105" hidden="1" x14ac:dyDescent="0.3">
      <c r="A423" t="str">
        <f>CONCATENATE(Tabla5[[#This Row],[TIENDA HMPV]],Tabla5[[#This Row],[LINEA]])</f>
        <v>279 - ORVE AMBATO ILAVADO</v>
      </c>
      <c r="B423" t="s">
        <v>677</v>
      </c>
      <c r="C423" s="55" t="s">
        <v>640</v>
      </c>
      <c r="D423" s="55" t="s">
        <v>86</v>
      </c>
      <c r="E423" s="55" t="s">
        <v>681</v>
      </c>
      <c r="F423" s="55" t="s">
        <v>1724</v>
      </c>
      <c r="G423" t="s">
        <v>28</v>
      </c>
      <c r="H423" s="42">
        <f>IFERROR(Tabla5[[#This Row],[VENTAS MABE]]/Tabla5[[#This Row],[CUOTA]],0)</f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V423" s="42">
        <v>0</v>
      </c>
      <c r="W423" s="42">
        <f>IFERROR(Tabla5[[#This Row],[TOTAL VENTA 38 SEMANA]]/Tabla5[[#This Row],[VENTA ACUM 38]],0)</f>
        <v>0</v>
      </c>
      <c r="X423" s="42" t="e">
        <f>VLOOKUP(Tabla5[[#This Row],[CLAVE]],[1]!QMI_5_SEMANA_SEP_22[[CLAVE]:[SHARE CADENA S2]],21,0)</f>
        <v>#REF!</v>
      </c>
      <c r="Y423" s="55" t="s">
        <v>769</v>
      </c>
      <c r="Z423" s="46">
        <f>+Tabla5[[#This Row],[VENTA ACUM 38]]+Tabla5[[#This Row],[venta total 39 acum]]</f>
        <v>0</v>
      </c>
      <c r="AA423" s="46">
        <v>0</v>
      </c>
      <c r="AB423" s="46">
        <v>0</v>
      </c>
      <c r="AC423" s="46">
        <v>0</v>
      </c>
      <c r="AD423" s="46">
        <v>0</v>
      </c>
      <c r="AE423" s="46">
        <v>0</v>
      </c>
      <c r="AF423" s="46">
        <v>0</v>
      </c>
      <c r="AG423" s="46">
        <v>0</v>
      </c>
      <c r="AH423" s="42">
        <f>IFERROR(Tabla5[[#This Row],[VENTAS MABE]]/Tabla5[[#This Row],[VENTAS INDURAMA]],0)</f>
        <v>0</v>
      </c>
      <c r="AI423" t="s">
        <v>1676</v>
      </c>
      <c r="AK423" s="42"/>
      <c r="AL423" t="s">
        <v>727</v>
      </c>
      <c r="AM423" s="55" t="s">
        <v>794</v>
      </c>
      <c r="AO423" s="55" t="s">
        <v>429</v>
      </c>
      <c r="AP423">
        <v>0</v>
      </c>
      <c r="AQ423" s="55">
        <v>0</v>
      </c>
      <c r="AR423">
        <v>0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f>SUM(Tabla5[[#This Row],[VENTA MABE 1 SEMANA OCT]:[VENTAS OTROS 1 SEMANA OCT]])</f>
        <v>2</v>
      </c>
      <c r="AY423" s="46">
        <v>0</v>
      </c>
      <c r="AZ423" s="55">
        <v>0</v>
      </c>
      <c r="BA423">
        <v>0</v>
      </c>
      <c r="BB423">
        <v>0</v>
      </c>
      <c r="BC423">
        <v>2</v>
      </c>
      <c r="BD423">
        <v>2</v>
      </c>
      <c r="BE423">
        <v>0</v>
      </c>
      <c r="BF423">
        <v>0</v>
      </c>
      <c r="BG423">
        <f>SUM(Tabla5[[#This Row],[VENTA MABE 2 SEMANA OCT]:[VENTAS OTROS 2 SEMANA OCT]])</f>
        <v>4</v>
      </c>
      <c r="BH423" t="s">
        <v>781</v>
      </c>
      <c r="BI423" s="55" t="s">
        <v>640</v>
      </c>
      <c r="BJ423">
        <v>3.9999999999999978</v>
      </c>
      <c r="BK423" s="55">
        <v>0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f>SUM(Tabla5[[#This Row],[VENTA MABE 3 SEMANA OCT]:[VENTAS OTROS 3 SEMANA OCT]])</f>
        <v>1</v>
      </c>
      <c r="BS423" s="42">
        <v>0</v>
      </c>
      <c r="BT423" s="55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0</v>
      </c>
      <c r="CA423">
        <f>SUM(Tabla5[[#This Row],[VENTA MABE 4 SEMANA OCT]:[VENTAS OTROS 4 SEMANA OCT]])</f>
        <v>1</v>
      </c>
      <c r="CB423" t="s">
        <v>1679</v>
      </c>
      <c r="CC423" t="s">
        <v>1679</v>
      </c>
      <c r="CD423" t="s">
        <v>1679</v>
      </c>
      <c r="CE423" t="s">
        <v>1679</v>
      </c>
      <c r="CF423" t="s">
        <v>1679</v>
      </c>
      <c r="CG423" t="s">
        <v>1679</v>
      </c>
      <c r="CH423" t="s">
        <v>1679</v>
      </c>
      <c r="CI4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23" s="66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SUM(Tabla5[[#This Row],[VENTA MABE 1 SEMANA NOV]:[VENTAS OTROS 1 SEMANA NOV]])</f>
        <v>0</v>
      </c>
      <c r="CS423">
        <f>IFERROR(VLOOKUP(Tabla5[[#This Row],[CLAVE]],[2]VENTAS!$F$2:$L$1501,2,0),0)</f>
        <v>0</v>
      </c>
      <c r="CT423">
        <f>IFERROR(VLOOKUP(Tabla5[[#This Row],[CLAVE]],[2]VENTAS!$F$2:$L$1501,3,0),0)</f>
        <v>0</v>
      </c>
      <c r="CU423">
        <f>IFERROR(VLOOKUP(Tabla5[[#This Row],[CLAVE]],[2]VENTAS!$F$2:$L$1501,4,0),0)</f>
        <v>0</v>
      </c>
      <c r="CV423">
        <f>IFERROR(VLOOKUP(Tabla5[[#This Row],[CLAVE]],[2]VENTAS!$F$2:$L$1501,5,0),0)</f>
        <v>0</v>
      </c>
      <c r="CW423">
        <f>IFERROR(VLOOKUP(Tabla5[[#This Row],[CLAVE]],[2]VENTAS!$F$2:$L$1501,6,0),0)</f>
        <v>0</v>
      </c>
      <c r="CX423">
        <f>IFERROR(VLOOKUP(Tabla5[[#This Row],[CLAVE]],[2]VENTAS!$F$2:$L$1501,7,0),0)</f>
        <v>0</v>
      </c>
      <c r="CY423">
        <f>IFERROR(VLOOKUP(Tabla5[[#This Row],[CLAVE]],[2]VENTAS!$F$2:$R$1501,13,0),0)</f>
        <v>0</v>
      </c>
      <c r="CZ423">
        <f>SUM(Tabla5[[#This Row],[VENTA MABE 2 SEMANA NOV]:[VENTAS OTROS 2 SEMANA NOV]])</f>
        <v>0</v>
      </c>
      <c r="DA423" s="46">
        <v>0</v>
      </c>
    </row>
    <row r="424" spans="1:105" hidden="1" x14ac:dyDescent="0.3">
      <c r="A424" t="str">
        <f>CONCATENATE(Tabla5[[#This Row],[TIENDA HMPV]],Tabla5[[#This Row],[LINEA]])</f>
        <v>279 - ORVE AMBATO IREFRIGERACIÓN</v>
      </c>
      <c r="B424" t="s">
        <v>677</v>
      </c>
      <c r="C424" s="55" t="s">
        <v>640</v>
      </c>
      <c r="D424" s="55" t="s">
        <v>86</v>
      </c>
      <c r="E424" s="55" t="s">
        <v>681</v>
      </c>
      <c r="F424" s="55" t="s">
        <v>1724</v>
      </c>
      <c r="G424" t="s">
        <v>29</v>
      </c>
      <c r="H424" s="42">
        <f>IFERROR(Tabla5[[#This Row],[VENTAS MABE]]/Tabla5[[#This Row],[CUOTA]],0)</f>
        <v>0.5</v>
      </c>
      <c r="I424">
        <v>2</v>
      </c>
      <c r="J424">
        <v>1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V424" s="42">
        <v>0.33333333333333331</v>
      </c>
      <c r="W424" s="42">
        <f>IFERROR(Tabla5[[#This Row],[TOTAL VENTA 38 SEMANA]]/Tabla5[[#This Row],[VENTA ACUM 38]],0)</f>
        <v>0.33333333333333331</v>
      </c>
      <c r="X424" s="42" t="e">
        <f>VLOOKUP(Tabla5[[#This Row],[CLAVE]],[1]!QMI_5_SEMANA_SEP_22[[CLAVE]:[SHARE CADENA S2]],21,0)</f>
        <v>#REF!</v>
      </c>
      <c r="Y424" s="55" t="s">
        <v>769</v>
      </c>
      <c r="Z424" s="46">
        <f>+Tabla5[[#This Row],[VENTA ACUM 38]]+Tabla5[[#This Row],[venta total 39 acum]]</f>
        <v>6</v>
      </c>
      <c r="AA424" s="46">
        <v>1</v>
      </c>
      <c r="AB424" s="46">
        <v>1</v>
      </c>
      <c r="AC424" s="46">
        <v>3</v>
      </c>
      <c r="AD424" s="46">
        <v>3</v>
      </c>
      <c r="AE424" s="46">
        <v>2</v>
      </c>
      <c r="AF424" s="46">
        <v>3</v>
      </c>
      <c r="AG424" s="46">
        <v>6</v>
      </c>
      <c r="AH424" s="42">
        <f>IFERROR(Tabla5[[#This Row],[VENTAS MABE]]/Tabla5[[#This Row],[VENTAS INDURAMA]],0)</f>
        <v>0.33333333333333331</v>
      </c>
      <c r="AI424" t="s">
        <v>1676</v>
      </c>
      <c r="AK424" s="42"/>
      <c r="AL424" t="s">
        <v>727</v>
      </c>
      <c r="AM424" s="55" t="s">
        <v>794</v>
      </c>
      <c r="AO424" s="55" t="s">
        <v>429</v>
      </c>
      <c r="AP424">
        <v>3</v>
      </c>
      <c r="AQ424" s="55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f>SUM(Tabla5[[#This Row],[VENTA MABE 1 SEMANA OCT]:[VENTAS OTROS 1 SEMANA OCT]])</f>
        <v>0</v>
      </c>
      <c r="AY424" s="46">
        <v>5.3317575020823469</v>
      </c>
      <c r="AZ424" s="55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f>SUM(Tabla5[[#This Row],[VENTA MABE 2 SEMANA OCT]:[VENTAS OTROS 2 SEMANA OCT]])</f>
        <v>0</v>
      </c>
      <c r="BH424" t="s">
        <v>781</v>
      </c>
      <c r="BI424" s="55" t="s">
        <v>640</v>
      </c>
      <c r="BJ424">
        <v>3.9999999999999978</v>
      </c>
      <c r="BK424" s="55">
        <v>0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f>SUM(Tabla5[[#This Row],[VENTA MABE 3 SEMANA OCT]:[VENTAS OTROS 3 SEMANA OCT]])</f>
        <v>1</v>
      </c>
      <c r="BS424" s="42">
        <v>0.4</v>
      </c>
      <c r="BT424" s="55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f>SUM(Tabla5[[#This Row],[VENTA MABE 4 SEMANA OCT]:[VENTAS OTROS 4 SEMANA OCT]])</f>
        <v>1</v>
      </c>
      <c r="CB424" t="s">
        <v>1679</v>
      </c>
      <c r="CC424" t="s">
        <v>1679</v>
      </c>
      <c r="CD424" t="s">
        <v>1679</v>
      </c>
      <c r="CE424" t="s">
        <v>1679</v>
      </c>
      <c r="CF424" t="s">
        <v>1679</v>
      </c>
      <c r="CG424" t="s">
        <v>1679</v>
      </c>
      <c r="CH424" t="s">
        <v>1679</v>
      </c>
      <c r="CI4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424" s="66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SUM(Tabla5[[#This Row],[VENTA MABE 1 SEMANA NOV]:[VENTAS OTROS 1 SEMANA NOV]])</f>
        <v>0</v>
      </c>
      <c r="CS424">
        <f>IFERROR(VLOOKUP(Tabla5[[#This Row],[CLAVE]],[2]VENTAS!$F$2:$L$1501,2,0),0)</f>
        <v>0</v>
      </c>
      <c r="CT424">
        <f>IFERROR(VLOOKUP(Tabla5[[#This Row],[CLAVE]],[2]VENTAS!$F$2:$L$1501,3,0),0)</f>
        <v>0</v>
      </c>
      <c r="CU424">
        <f>IFERROR(VLOOKUP(Tabla5[[#This Row],[CLAVE]],[2]VENTAS!$F$2:$L$1501,4,0),0)</f>
        <v>0</v>
      </c>
      <c r="CV424">
        <f>IFERROR(VLOOKUP(Tabla5[[#This Row],[CLAVE]],[2]VENTAS!$F$2:$L$1501,5,0),0)</f>
        <v>0</v>
      </c>
      <c r="CW424">
        <f>IFERROR(VLOOKUP(Tabla5[[#This Row],[CLAVE]],[2]VENTAS!$F$2:$L$1501,6,0),0)</f>
        <v>0</v>
      </c>
      <c r="CX424">
        <f>IFERROR(VLOOKUP(Tabla5[[#This Row],[CLAVE]],[2]VENTAS!$F$2:$L$1501,7,0),0)</f>
        <v>0</v>
      </c>
      <c r="CY424">
        <f>IFERROR(VLOOKUP(Tabla5[[#This Row],[CLAVE]],[2]VENTAS!$F$2:$R$1501,13,0),0)</f>
        <v>0</v>
      </c>
      <c r="CZ424">
        <f>SUM(Tabla5[[#This Row],[VENTA MABE 2 SEMANA NOV]:[VENTAS OTROS 2 SEMANA NOV]])</f>
        <v>0</v>
      </c>
      <c r="DA424" s="46">
        <v>4</v>
      </c>
    </row>
    <row r="425" spans="1:105" hidden="1" x14ac:dyDescent="0.3">
      <c r="A425" t="str">
        <f>CONCATENATE(Tabla5[[#This Row],[TIENDA HMPV]],Tabla5[[#This Row],[LINEA]])</f>
        <v>378 - POINT AMBATOCOCINAS</v>
      </c>
      <c r="B425" t="s">
        <v>677</v>
      </c>
      <c r="C425" s="55" t="s">
        <v>640</v>
      </c>
      <c r="D425" s="55" t="s">
        <v>77</v>
      </c>
      <c r="E425" s="55" t="s">
        <v>682</v>
      </c>
      <c r="F425" s="55" t="s">
        <v>1724</v>
      </c>
      <c r="G425" t="s">
        <v>26</v>
      </c>
      <c r="H425" s="42">
        <f>IFERROR(Tabla5[[#This Row],[VENTAS MABE]]/Tabla5[[#This Row],[CUOTA]],0)</f>
        <v>0.5</v>
      </c>
      <c r="I425">
        <v>6</v>
      </c>
      <c r="J425">
        <v>3</v>
      </c>
      <c r="K425">
        <v>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V425" s="42">
        <v>0.5</v>
      </c>
      <c r="W425" s="42">
        <f>IFERROR(Tabla5[[#This Row],[TOTAL VENTA 38 SEMANA]]/Tabla5[[#This Row],[VENTA ACUM 38]],0)</f>
        <v>0.5</v>
      </c>
      <c r="X425" s="42" t="e">
        <f>VLOOKUP(Tabla5[[#This Row],[CLAVE]],[1]!QMI_5_SEMANA_SEP_22[[CLAVE]:[SHARE CADENA S2]],21,0)</f>
        <v>#REF!</v>
      </c>
      <c r="Y425" s="55" t="s">
        <v>734</v>
      </c>
      <c r="Z425" s="46">
        <f>+Tabla5[[#This Row],[VENTA ACUM 38]]+Tabla5[[#This Row],[venta total 39 acum]]</f>
        <v>13</v>
      </c>
      <c r="AA425" s="46">
        <v>3</v>
      </c>
      <c r="AB425" s="46">
        <v>3</v>
      </c>
      <c r="AC425" s="46">
        <v>6</v>
      </c>
      <c r="AD425" s="46">
        <v>7</v>
      </c>
      <c r="AE425" s="46">
        <v>4</v>
      </c>
      <c r="AF425" s="46">
        <v>7</v>
      </c>
      <c r="AG425" s="46">
        <v>7</v>
      </c>
      <c r="AH425" s="42">
        <f>IFERROR(Tabla5[[#This Row],[VENTAS MABE]]/Tabla5[[#This Row],[VENTAS INDURAMA]],0)</f>
        <v>0.5</v>
      </c>
      <c r="AI425" t="s">
        <v>1676</v>
      </c>
      <c r="AK425" s="42"/>
      <c r="AL425" t="s">
        <v>727</v>
      </c>
      <c r="AM425" s="55" t="s">
        <v>778</v>
      </c>
      <c r="AO425" s="55" t="s">
        <v>429</v>
      </c>
      <c r="AP425">
        <v>4</v>
      </c>
      <c r="AQ425" s="5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f>SUM(Tabla5[[#This Row],[VENTA MABE 1 SEMANA OCT]:[VENTAS OTROS 1 SEMANA OCT]])</f>
        <v>1</v>
      </c>
      <c r="AY425" s="46">
        <v>5.661896495725359</v>
      </c>
      <c r="AZ425" s="5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f>SUM(Tabla5[[#This Row],[VENTA MABE 2 SEMANA OCT]:[VENTAS OTROS 2 SEMANA OCT]])</f>
        <v>0</v>
      </c>
      <c r="BH425" t="s">
        <v>777</v>
      </c>
      <c r="BI425" s="55" t="s">
        <v>640</v>
      </c>
      <c r="BJ425">
        <v>5.9999999999999982</v>
      </c>
      <c r="BK425" s="55">
        <v>0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f>SUM(Tabla5[[#This Row],[VENTA MABE 3 SEMANA OCT]:[VENTAS OTROS 3 SEMANA OCT]])</f>
        <v>1</v>
      </c>
      <c r="BS425" s="42">
        <v>0.5</v>
      </c>
      <c r="BT425" s="5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f>SUM(Tabla5[[#This Row],[VENTA MABE 4 SEMANA OCT]:[VENTAS OTROS 4 SEMANA OCT]])</f>
        <v>1</v>
      </c>
      <c r="CB425" t="s">
        <v>1679</v>
      </c>
      <c r="CC425" t="s">
        <v>1679</v>
      </c>
      <c r="CD425" t="s">
        <v>1679</v>
      </c>
      <c r="CE425" t="s">
        <v>1679</v>
      </c>
      <c r="CF425" t="s">
        <v>1679</v>
      </c>
      <c r="CG425" t="s">
        <v>1679</v>
      </c>
      <c r="CH425" t="s">
        <v>1679</v>
      </c>
      <c r="CI4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425" t="s">
        <v>1703</v>
      </c>
      <c r="CK425">
        <v>2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SUM(Tabla5[[#This Row],[VENTA MABE 1 SEMANA NOV]:[VENTAS OTROS 1 SEMANA NOV]])</f>
        <v>3</v>
      </c>
      <c r="CS425">
        <f>IFERROR(VLOOKUP(Tabla5[[#This Row],[CLAVE]],[2]VENTAS!$F$2:$L$1501,2,0),0)</f>
        <v>2</v>
      </c>
      <c r="CT425">
        <f>IFERROR(VLOOKUP(Tabla5[[#This Row],[CLAVE]],[2]VENTAS!$F$2:$L$1501,3,0),0)</f>
        <v>2</v>
      </c>
      <c r="CU425">
        <f>IFERROR(VLOOKUP(Tabla5[[#This Row],[CLAVE]],[2]VENTAS!$F$2:$L$1501,4,0),0)</f>
        <v>0</v>
      </c>
      <c r="CV425">
        <f>IFERROR(VLOOKUP(Tabla5[[#This Row],[CLAVE]],[2]VENTAS!$F$2:$L$1501,5,0),0)</f>
        <v>0</v>
      </c>
      <c r="CW425">
        <f>IFERROR(VLOOKUP(Tabla5[[#This Row],[CLAVE]],[2]VENTAS!$F$2:$L$1501,6,0),0)</f>
        <v>0</v>
      </c>
      <c r="CX425">
        <f>IFERROR(VLOOKUP(Tabla5[[#This Row],[CLAVE]],[2]VENTAS!$F$2:$L$1501,7,0),0)</f>
        <v>0</v>
      </c>
      <c r="CY425">
        <f>IFERROR(VLOOKUP(Tabla5[[#This Row],[CLAVE]],[2]VENTAS!$F$2:$R$1501,13,0),0)</f>
        <v>0</v>
      </c>
      <c r="CZ425">
        <f>SUM(Tabla5[[#This Row],[VENTA MABE 2 SEMANA NOV]:[VENTAS OTROS 2 SEMANA NOV]])</f>
        <v>4</v>
      </c>
      <c r="DA425" s="46">
        <v>15</v>
      </c>
    </row>
    <row r="426" spans="1:105" hidden="1" x14ac:dyDescent="0.3">
      <c r="A426" t="str">
        <f>CONCATENATE(Tabla5[[#This Row],[TIENDA HMPV]],Tabla5[[#This Row],[LINEA]])</f>
        <v>378 - POINT AMBATOGLOBALES</v>
      </c>
      <c r="B426" t="s">
        <v>677</v>
      </c>
      <c r="C426" s="55" t="s">
        <v>640</v>
      </c>
      <c r="D426" s="55" t="s">
        <v>77</v>
      </c>
      <c r="E426" s="55" t="s">
        <v>682</v>
      </c>
      <c r="F426" s="55" t="s">
        <v>1724</v>
      </c>
      <c r="G426" t="s">
        <v>27</v>
      </c>
      <c r="H426" s="42">
        <f>IFERROR(Tabla5[[#This Row],[VENTAS MABE]]/Tabla5[[#This Row],[CUOTA]],0)</f>
        <v>0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V426" s="42">
        <v>0.5</v>
      </c>
      <c r="W426" s="42">
        <f>IFERROR(Tabla5[[#This Row],[TOTAL VENTA 38 SEMANA]]/Tabla5[[#This Row],[VENTA ACUM 38]],0)</f>
        <v>0.5</v>
      </c>
      <c r="X426" s="42" t="e">
        <f>VLOOKUP(Tabla5[[#This Row],[CLAVE]],[1]!QMI_5_SEMANA_SEP_22[[CLAVE]:[SHARE CADENA S2]],21,0)</f>
        <v>#REF!</v>
      </c>
      <c r="Y426" s="55" t="s">
        <v>734</v>
      </c>
      <c r="Z426" s="46">
        <f>+Tabla5[[#This Row],[VENTA ACUM 38]]+Tabla5[[#This Row],[venta total 39 acum]]</f>
        <v>2</v>
      </c>
      <c r="AA426" s="46">
        <v>0</v>
      </c>
      <c r="AB426" s="46">
        <v>1</v>
      </c>
      <c r="AC426" s="46">
        <v>2</v>
      </c>
      <c r="AD426" s="46">
        <v>0</v>
      </c>
      <c r="AE426" s="46">
        <v>0</v>
      </c>
      <c r="AF426" s="46">
        <v>0</v>
      </c>
      <c r="AG426" s="46">
        <v>0</v>
      </c>
      <c r="AH426" s="42">
        <f>IFERROR(Tabla5[[#This Row],[VENTAS MABE]]/Tabla5[[#This Row],[VENTAS INDURAMA]],0)</f>
        <v>1</v>
      </c>
      <c r="AI426" t="s">
        <v>1676</v>
      </c>
      <c r="AK426" s="42"/>
      <c r="AL426" t="s">
        <v>727</v>
      </c>
      <c r="AM426" s="55" t="s">
        <v>778</v>
      </c>
      <c r="AO426" s="55" t="s">
        <v>429</v>
      </c>
      <c r="AP426">
        <v>1</v>
      </c>
      <c r="AQ426" s="55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f>SUM(Tabla5[[#This Row],[VENTA MABE 1 SEMANA OCT]:[VENTAS OTROS 1 SEMANA OCT]])</f>
        <v>0</v>
      </c>
      <c r="AY426" s="46">
        <v>0</v>
      </c>
      <c r="AZ426" s="55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f>SUM(Tabla5[[#This Row],[VENTA MABE 2 SEMANA OCT]:[VENTAS OTROS 2 SEMANA OCT]])</f>
        <v>0</v>
      </c>
      <c r="BH426" t="s">
        <v>777</v>
      </c>
      <c r="BI426" s="55" t="s">
        <v>640</v>
      </c>
      <c r="BJ426">
        <v>5.9999999999999982</v>
      </c>
      <c r="BK426" s="55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f>SUM(Tabla5[[#This Row],[VENTA MABE 3 SEMANA OCT]:[VENTAS OTROS 3 SEMANA OCT]])</f>
        <v>0</v>
      </c>
      <c r="BS426" s="42">
        <v>0</v>
      </c>
      <c r="BT426" s="55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f>SUM(Tabla5[[#This Row],[VENTA MABE 4 SEMANA OCT]:[VENTAS OTROS 4 SEMANA OCT]])</f>
        <v>0</v>
      </c>
      <c r="CB426" t="s">
        <v>1679</v>
      </c>
      <c r="CC426" t="s">
        <v>1679</v>
      </c>
      <c r="CD426" t="s">
        <v>1679</v>
      </c>
      <c r="CE426" t="s">
        <v>1679</v>
      </c>
      <c r="CF426" t="s">
        <v>1679</v>
      </c>
      <c r="CG426" t="s">
        <v>1679</v>
      </c>
      <c r="CH426" t="s">
        <v>1679</v>
      </c>
      <c r="CI4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26" s="6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SUM(Tabla5[[#This Row],[VENTA MABE 1 SEMANA NOV]:[VENTAS OTROS 1 SEMANA NOV]])</f>
        <v>0</v>
      </c>
      <c r="CS426">
        <f>IFERROR(VLOOKUP(Tabla5[[#This Row],[CLAVE]],[2]VENTAS!$F$2:$L$1501,2,0),0)</f>
        <v>0</v>
      </c>
      <c r="CT426">
        <f>IFERROR(VLOOKUP(Tabla5[[#This Row],[CLAVE]],[2]VENTAS!$F$2:$L$1501,3,0),0)</f>
        <v>0</v>
      </c>
      <c r="CU426">
        <f>IFERROR(VLOOKUP(Tabla5[[#This Row],[CLAVE]],[2]VENTAS!$F$2:$L$1501,4,0),0)</f>
        <v>0</v>
      </c>
      <c r="CV426">
        <f>IFERROR(VLOOKUP(Tabla5[[#This Row],[CLAVE]],[2]VENTAS!$F$2:$L$1501,5,0),0)</f>
        <v>0</v>
      </c>
      <c r="CW426">
        <f>IFERROR(VLOOKUP(Tabla5[[#This Row],[CLAVE]],[2]VENTAS!$F$2:$L$1501,6,0),0)</f>
        <v>0</v>
      </c>
      <c r="CX426">
        <f>IFERROR(VLOOKUP(Tabla5[[#This Row],[CLAVE]],[2]VENTAS!$F$2:$L$1501,7,0),0)</f>
        <v>0</v>
      </c>
      <c r="CY426">
        <f>IFERROR(VLOOKUP(Tabla5[[#This Row],[CLAVE]],[2]VENTAS!$F$2:$R$1501,13,0),0)</f>
        <v>0</v>
      </c>
      <c r="CZ426">
        <f>SUM(Tabla5[[#This Row],[VENTA MABE 2 SEMANA NOV]:[VENTAS OTROS 2 SEMANA NOV]])</f>
        <v>0</v>
      </c>
      <c r="DA426" s="46">
        <v>0</v>
      </c>
    </row>
    <row r="427" spans="1:105" hidden="1" x14ac:dyDescent="0.3">
      <c r="A427" t="str">
        <f>CONCATENATE(Tabla5[[#This Row],[TIENDA HMPV]],Tabla5[[#This Row],[LINEA]])</f>
        <v>378 - POINT AMBATOLAVADO</v>
      </c>
      <c r="B427" t="s">
        <v>677</v>
      </c>
      <c r="C427" s="55" t="s">
        <v>640</v>
      </c>
      <c r="D427" s="55" t="s">
        <v>77</v>
      </c>
      <c r="E427" s="55" t="s">
        <v>682</v>
      </c>
      <c r="F427" s="55" t="s">
        <v>1724</v>
      </c>
      <c r="G427" t="s">
        <v>28</v>
      </c>
      <c r="H427" s="42">
        <f>IFERROR(Tabla5[[#This Row],[VENTAS MABE]]/Tabla5[[#This Row],[CUOTA]],0)</f>
        <v>1.5</v>
      </c>
      <c r="I427">
        <v>2</v>
      </c>
      <c r="J427">
        <v>3</v>
      </c>
      <c r="K427">
        <v>4</v>
      </c>
      <c r="L427">
        <v>0</v>
      </c>
      <c r="M427">
        <v>4</v>
      </c>
      <c r="N427">
        <v>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V427" s="42">
        <v>0.33333333333333331</v>
      </c>
      <c r="W427" s="42">
        <f>IFERROR(Tabla5[[#This Row],[TOTAL VENTA 38 SEMANA]]/Tabla5[[#This Row],[VENTA ACUM 38]],0)</f>
        <v>0.33333333333333331</v>
      </c>
      <c r="X427" s="42" t="e">
        <f>VLOOKUP(Tabla5[[#This Row],[CLAVE]],[1]!QMI_5_SEMANA_SEP_22[[CLAVE]:[SHARE CADENA S2]],21,0)</f>
        <v>#REF!</v>
      </c>
      <c r="Y427" s="55" t="s">
        <v>734</v>
      </c>
      <c r="Z427" s="46">
        <f>+Tabla5[[#This Row],[VENTA ACUM 38]]+Tabla5[[#This Row],[venta total 39 acum]]</f>
        <v>19</v>
      </c>
      <c r="AA427" s="46">
        <v>3</v>
      </c>
      <c r="AB427" s="46">
        <v>3</v>
      </c>
      <c r="AC427" s="46">
        <v>9</v>
      </c>
      <c r="AD427" s="46">
        <v>10</v>
      </c>
      <c r="AE427" s="46">
        <v>4</v>
      </c>
      <c r="AF427" s="46">
        <v>10</v>
      </c>
      <c r="AG427" s="46">
        <v>7</v>
      </c>
      <c r="AH427" s="42">
        <f>IFERROR(Tabla5[[#This Row],[VENTAS MABE]]/Tabla5[[#This Row],[VENTAS INDURAMA]],0)</f>
        <v>0.75</v>
      </c>
      <c r="AI427" t="s">
        <v>1676</v>
      </c>
      <c r="AK427" s="42"/>
      <c r="AL427" t="s">
        <v>727</v>
      </c>
      <c r="AM427" s="55" t="s">
        <v>778</v>
      </c>
      <c r="AO427" s="55" t="s">
        <v>429</v>
      </c>
      <c r="AP427">
        <v>7</v>
      </c>
      <c r="AQ427" s="55">
        <v>0</v>
      </c>
      <c r="AR427">
        <v>1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f>SUM(Tabla5[[#This Row],[VENTA MABE 1 SEMANA OCT]:[VENTAS OTROS 1 SEMANA OCT]])</f>
        <v>2</v>
      </c>
      <c r="AY427" s="46">
        <v>1</v>
      </c>
      <c r="AZ427" s="55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f>SUM(Tabla5[[#This Row],[VENTA MABE 2 SEMANA OCT]:[VENTAS OTROS 2 SEMANA OCT]])</f>
        <v>2</v>
      </c>
      <c r="BH427" t="s">
        <v>777</v>
      </c>
      <c r="BI427" s="55" t="s">
        <v>640</v>
      </c>
      <c r="BJ427">
        <v>5.9999999999999982</v>
      </c>
      <c r="BK427" s="55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f>SUM(Tabla5[[#This Row],[VENTA MABE 3 SEMANA OCT]:[VENTAS OTROS 3 SEMANA OCT]])</f>
        <v>0</v>
      </c>
      <c r="BS427" s="42">
        <v>0.3</v>
      </c>
      <c r="BT427" s="55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f>SUM(Tabla5[[#This Row],[VENTA MABE 4 SEMANA OCT]:[VENTAS OTROS 4 SEMANA OCT]])</f>
        <v>1</v>
      </c>
      <c r="CC427" t="s">
        <v>1695</v>
      </c>
      <c r="CI42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427" t="s">
        <v>1701</v>
      </c>
      <c r="CK427">
        <v>1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SUM(Tabla5[[#This Row],[VENTA MABE 1 SEMANA NOV]:[VENTAS OTROS 1 SEMANA NOV]])</f>
        <v>2</v>
      </c>
      <c r="CS427">
        <f>IFERROR(VLOOKUP(Tabla5[[#This Row],[CLAVE]],[2]VENTAS!$F$2:$L$1501,2,0),0)</f>
        <v>1</v>
      </c>
      <c r="CT427">
        <f>IFERROR(VLOOKUP(Tabla5[[#This Row],[CLAVE]],[2]VENTAS!$F$2:$L$1501,3,0),0)</f>
        <v>1</v>
      </c>
      <c r="CU427">
        <f>IFERROR(VLOOKUP(Tabla5[[#This Row],[CLAVE]],[2]VENTAS!$F$2:$L$1501,4,0),0)</f>
        <v>0</v>
      </c>
      <c r="CV427">
        <f>IFERROR(VLOOKUP(Tabla5[[#This Row],[CLAVE]],[2]VENTAS!$F$2:$L$1501,5,0),0)</f>
        <v>0</v>
      </c>
      <c r="CW427">
        <f>IFERROR(VLOOKUP(Tabla5[[#This Row],[CLAVE]],[2]VENTAS!$F$2:$L$1501,6,0),0)</f>
        <v>0</v>
      </c>
      <c r="CX427">
        <f>IFERROR(VLOOKUP(Tabla5[[#This Row],[CLAVE]],[2]VENTAS!$F$2:$L$1501,7,0),0)</f>
        <v>0</v>
      </c>
      <c r="CY427">
        <f>IFERROR(VLOOKUP(Tabla5[[#This Row],[CLAVE]],[2]VENTAS!$F$2:$R$1501,13,0),0)</f>
        <v>0</v>
      </c>
      <c r="CZ427">
        <f>SUM(Tabla5[[#This Row],[VENTA MABE 2 SEMANA NOV]:[VENTAS OTROS 2 SEMANA NOV]])</f>
        <v>2</v>
      </c>
      <c r="DA427" s="46">
        <v>2.0816326530612246</v>
      </c>
    </row>
    <row r="428" spans="1:105" hidden="1" x14ac:dyDescent="0.3">
      <c r="A428" t="str">
        <f>CONCATENATE(Tabla5[[#This Row],[TIENDA HMPV]],Tabla5[[#This Row],[LINEA]])</f>
        <v>378 - POINT AMBATOREFRIGERACIÓN</v>
      </c>
      <c r="B428" t="s">
        <v>677</v>
      </c>
      <c r="C428" s="55" t="s">
        <v>640</v>
      </c>
      <c r="D428" s="55" t="s">
        <v>77</v>
      </c>
      <c r="E428" s="55" t="s">
        <v>682</v>
      </c>
      <c r="F428" s="55" t="s">
        <v>1724</v>
      </c>
      <c r="G428" t="s">
        <v>29</v>
      </c>
      <c r="H428" s="42">
        <f>IFERROR(Tabla5[[#This Row],[VENTAS MABE]]/Tabla5[[#This Row],[CUOTA]],0)</f>
        <v>1</v>
      </c>
      <c r="I428">
        <v>2</v>
      </c>
      <c r="J428">
        <v>2</v>
      </c>
      <c r="K428">
        <v>6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V428" s="42">
        <v>0.4</v>
      </c>
      <c r="W428" s="42">
        <f>IFERROR(Tabla5[[#This Row],[TOTAL VENTA 38 SEMANA]]/Tabla5[[#This Row],[VENTA ACUM 38]],0)</f>
        <v>0.4</v>
      </c>
      <c r="X428" s="42" t="e">
        <f>VLOOKUP(Tabla5[[#This Row],[CLAVE]],[1]!QMI_5_SEMANA_SEP_22[[CLAVE]:[SHARE CADENA S2]],21,0)</f>
        <v>#REF!</v>
      </c>
      <c r="Y428" s="55" t="s">
        <v>734</v>
      </c>
      <c r="Z428" s="46">
        <f>+Tabla5[[#This Row],[VENTA ACUM 38]]+Tabla5[[#This Row],[venta total 39 acum]]</f>
        <v>11</v>
      </c>
      <c r="AA428" s="46">
        <v>1</v>
      </c>
      <c r="AB428" s="46">
        <v>2</v>
      </c>
      <c r="AC428" s="46">
        <v>5</v>
      </c>
      <c r="AD428" s="46">
        <v>6</v>
      </c>
      <c r="AE428" s="46">
        <v>3</v>
      </c>
      <c r="AF428" s="46">
        <v>6</v>
      </c>
      <c r="AG428" s="46">
        <v>4</v>
      </c>
      <c r="AH428" s="42">
        <f>IFERROR(Tabla5[[#This Row],[VENTAS MABE]]/Tabla5[[#This Row],[VENTAS INDURAMA]],0)</f>
        <v>0.33333333333333331</v>
      </c>
      <c r="AI428" t="s">
        <v>1676</v>
      </c>
      <c r="AK428" s="42"/>
      <c r="AL428" t="s">
        <v>727</v>
      </c>
      <c r="AM428" s="55" t="s">
        <v>778</v>
      </c>
      <c r="AO428" s="55" t="s">
        <v>429</v>
      </c>
      <c r="AP428">
        <v>2</v>
      </c>
      <c r="AQ428" s="55">
        <v>1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f>SUM(Tabla5[[#This Row],[VENTA MABE 1 SEMANA OCT]:[VENTAS OTROS 1 SEMANA OCT]])</f>
        <v>2</v>
      </c>
      <c r="AY428" s="46">
        <v>2.9355231421245254</v>
      </c>
      <c r="AZ428" s="55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f>SUM(Tabla5[[#This Row],[VENTA MABE 2 SEMANA OCT]:[VENTAS OTROS 2 SEMANA OCT]])</f>
        <v>0</v>
      </c>
      <c r="BH428" t="s">
        <v>777</v>
      </c>
      <c r="BI428" s="55" t="s">
        <v>640</v>
      </c>
      <c r="BJ428">
        <v>5.9999999999999982</v>
      </c>
      <c r="BK428" s="55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f>SUM(Tabla5[[#This Row],[VENTA MABE 3 SEMANA OCT]:[VENTAS OTROS 3 SEMANA OCT]])</f>
        <v>1</v>
      </c>
      <c r="BS428" s="42">
        <v>0.4</v>
      </c>
      <c r="BT428" s="55">
        <v>0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f>SUM(Tabla5[[#This Row],[VENTA MABE 4 SEMANA OCT]:[VENTAS OTROS 4 SEMANA OCT]])</f>
        <v>1</v>
      </c>
      <c r="CC428" t="s">
        <v>1695</v>
      </c>
      <c r="CI42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428" t="s">
        <v>1702</v>
      </c>
      <c r="CK428">
        <v>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SUM(Tabla5[[#This Row],[VENTA MABE 1 SEMANA NOV]:[VENTAS OTROS 1 SEMANA NOV]])</f>
        <v>2</v>
      </c>
      <c r="CS428">
        <f>IFERROR(VLOOKUP(Tabla5[[#This Row],[CLAVE]],[2]VENTAS!$F$2:$L$1501,2,0),0)</f>
        <v>2</v>
      </c>
      <c r="CT428">
        <f>IFERROR(VLOOKUP(Tabla5[[#This Row],[CLAVE]],[2]VENTAS!$F$2:$L$1501,3,0),0)</f>
        <v>2</v>
      </c>
      <c r="CU428">
        <f>IFERROR(VLOOKUP(Tabla5[[#This Row],[CLAVE]],[2]VENTAS!$F$2:$L$1501,4,0),0)</f>
        <v>0</v>
      </c>
      <c r="CV428">
        <f>IFERROR(VLOOKUP(Tabla5[[#This Row],[CLAVE]],[2]VENTAS!$F$2:$L$1501,5,0),0)</f>
        <v>0</v>
      </c>
      <c r="CW428">
        <f>IFERROR(VLOOKUP(Tabla5[[#This Row],[CLAVE]],[2]VENTAS!$F$2:$L$1501,6,0),0)</f>
        <v>0</v>
      </c>
      <c r="CX428">
        <f>IFERROR(VLOOKUP(Tabla5[[#This Row],[CLAVE]],[2]VENTAS!$F$2:$L$1501,7,0),0)</f>
        <v>0</v>
      </c>
      <c r="CY428">
        <f>IFERROR(VLOOKUP(Tabla5[[#This Row],[CLAVE]],[2]VENTAS!$F$2:$R$1501,13,0),0)</f>
        <v>0</v>
      </c>
      <c r="CZ428">
        <f>SUM(Tabla5[[#This Row],[VENTA MABE 2 SEMANA NOV]:[VENTAS OTROS 2 SEMANA NOV]])</f>
        <v>4</v>
      </c>
      <c r="DA428" s="46">
        <v>3.8766159160598659</v>
      </c>
    </row>
    <row r="429" spans="1:105" hidden="1" x14ac:dyDescent="0.3">
      <c r="A429" t="str">
        <f>CONCATENATE(Tabla5[[#This Row],[TIENDA HMPV]],Tabla5[[#This Row],[LINEA]])</f>
        <v>272 - C.C. LOS ANDES AMBATOCOCINAS</v>
      </c>
      <c r="B429" t="s">
        <v>677</v>
      </c>
      <c r="C429" s="55" t="s">
        <v>640</v>
      </c>
      <c r="D429" s="55" t="s">
        <v>79</v>
      </c>
      <c r="E429" s="55" t="s">
        <v>684</v>
      </c>
      <c r="F429" s="55" t="s">
        <v>1724</v>
      </c>
      <c r="G429" t="s">
        <v>26</v>
      </c>
      <c r="H429" s="42">
        <f>IFERROR(Tabla5[[#This Row],[VENTAS MABE]]/Tabla5[[#This Row],[CUOTA]],0)</f>
        <v>0.83333333333333337</v>
      </c>
      <c r="I429">
        <v>6</v>
      </c>
      <c r="J429">
        <v>5</v>
      </c>
      <c r="K429">
        <v>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V429" s="42">
        <v>0.55555555555555558</v>
      </c>
      <c r="W429" s="42">
        <f>IFERROR(Tabla5[[#This Row],[TOTAL VENTA 38 SEMANA]]/Tabla5[[#This Row],[VENTA ACUM 38]],0)</f>
        <v>0.55555555555555558</v>
      </c>
      <c r="X429" s="42" t="e">
        <f>VLOOKUP(Tabla5[[#This Row],[CLAVE]],[1]!QMI_5_SEMANA_SEP_22[[CLAVE]:[SHARE CADENA S2]],21,0)</f>
        <v>#REF!</v>
      </c>
      <c r="Y429" s="55" t="s">
        <v>734</v>
      </c>
      <c r="Z429" s="46">
        <f>+Tabla5[[#This Row],[VENTA ACUM 38]]+Tabla5[[#This Row],[venta total 39 acum]]</f>
        <v>19</v>
      </c>
      <c r="AA429" s="46">
        <v>2</v>
      </c>
      <c r="AB429" s="46">
        <v>5</v>
      </c>
      <c r="AC429" s="46">
        <v>9</v>
      </c>
      <c r="AD429" s="46">
        <v>10</v>
      </c>
      <c r="AE429" s="46">
        <v>6</v>
      </c>
      <c r="AF429" s="46">
        <v>10</v>
      </c>
      <c r="AG429" s="46">
        <v>8</v>
      </c>
      <c r="AH429" s="42">
        <f>IFERROR(Tabla5[[#This Row],[VENTAS MABE]]/Tabla5[[#This Row],[VENTAS INDURAMA]],0)</f>
        <v>0.83333333333333337</v>
      </c>
      <c r="AI429" t="s">
        <v>1676</v>
      </c>
      <c r="AK429" s="42"/>
      <c r="AL429" t="s">
        <v>845</v>
      </c>
      <c r="AM429" s="55" t="s">
        <v>782</v>
      </c>
      <c r="AO429" s="55" t="s">
        <v>429</v>
      </c>
      <c r="AP429">
        <v>2</v>
      </c>
      <c r="AQ429" s="55">
        <v>2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f>SUM(Tabla5[[#This Row],[VENTA MABE 1 SEMANA OCT]:[VENTAS OTROS 1 SEMANA OCT]])</f>
        <v>4</v>
      </c>
      <c r="AY429" s="46">
        <v>5.4848484848484844</v>
      </c>
      <c r="AZ429" s="55">
        <v>2</v>
      </c>
      <c r="BA429">
        <v>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f>SUM(Tabla5[[#This Row],[VENTA MABE 2 SEMANA OCT]:[VENTAS OTROS 2 SEMANA OCT]])</f>
        <v>4</v>
      </c>
      <c r="BH429" t="s">
        <v>781</v>
      </c>
      <c r="BI429" s="55" t="s">
        <v>640</v>
      </c>
      <c r="BJ429">
        <v>4.0000000000000018</v>
      </c>
      <c r="BK429" s="55">
        <v>2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f>SUM(Tabla5[[#This Row],[VENTA MABE 3 SEMANA OCT]:[VENTAS OTROS 3 SEMANA OCT]])</f>
        <v>2</v>
      </c>
      <c r="BS429" s="42">
        <v>0.5</v>
      </c>
      <c r="BT429" s="55">
        <v>2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f>SUM(Tabla5[[#This Row],[VENTA MABE 4 SEMANA OCT]:[VENTAS OTROS 4 SEMANA OCT]])</f>
        <v>2</v>
      </c>
      <c r="CB429" t="s">
        <v>1679</v>
      </c>
      <c r="CC429" t="s">
        <v>1679</v>
      </c>
      <c r="CD429" t="s">
        <v>1679</v>
      </c>
      <c r="CE429" t="s">
        <v>1679</v>
      </c>
      <c r="CF429" t="s">
        <v>1679</v>
      </c>
      <c r="CG429" t="s">
        <v>1679</v>
      </c>
      <c r="CH429" t="s">
        <v>1679</v>
      </c>
      <c r="CI4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429" t="s">
        <v>1703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SUM(Tabla5[[#This Row],[VENTA MABE 1 SEMANA NOV]:[VENTAS OTROS 1 SEMANA NOV]])</f>
        <v>1</v>
      </c>
      <c r="CS429">
        <f>IFERROR(VLOOKUP(Tabla5[[#This Row],[CLAVE]],[2]VENTAS!$F$2:$L$1501,2,0),0)</f>
        <v>2</v>
      </c>
      <c r="CT429">
        <f>IFERROR(VLOOKUP(Tabla5[[#This Row],[CLAVE]],[2]VENTAS!$F$2:$L$1501,3,0),0)</f>
        <v>2</v>
      </c>
      <c r="CU429">
        <f>IFERROR(VLOOKUP(Tabla5[[#This Row],[CLAVE]],[2]VENTAS!$F$2:$L$1501,4,0),0)</f>
        <v>0</v>
      </c>
      <c r="CV429">
        <f>IFERROR(VLOOKUP(Tabla5[[#This Row],[CLAVE]],[2]VENTAS!$F$2:$L$1501,5,0),0)</f>
        <v>0</v>
      </c>
      <c r="CW429">
        <f>IFERROR(VLOOKUP(Tabla5[[#This Row],[CLAVE]],[2]VENTAS!$F$2:$L$1501,6,0),0)</f>
        <v>0</v>
      </c>
      <c r="CX429">
        <f>IFERROR(VLOOKUP(Tabla5[[#This Row],[CLAVE]],[2]VENTAS!$F$2:$L$1501,7,0),0)</f>
        <v>0</v>
      </c>
      <c r="CY429">
        <f>IFERROR(VLOOKUP(Tabla5[[#This Row],[CLAVE]],[2]VENTAS!$F$2:$R$1501,13,0),0)</f>
        <v>0</v>
      </c>
      <c r="CZ429">
        <f>SUM(Tabla5[[#This Row],[VENTA MABE 2 SEMANA NOV]:[VENTAS OTROS 2 SEMANA NOV]])</f>
        <v>4</v>
      </c>
      <c r="DA429" s="46">
        <v>8.0909090909090899</v>
      </c>
    </row>
    <row r="430" spans="1:105" hidden="1" x14ac:dyDescent="0.3">
      <c r="A430" t="str">
        <f>CONCATENATE(Tabla5[[#This Row],[TIENDA HMPV]],Tabla5[[#This Row],[LINEA]])</f>
        <v>272 - C.C. LOS ANDES AMBATOEMPOTRE</v>
      </c>
      <c r="B430" t="s">
        <v>677</v>
      </c>
      <c r="C430" s="55" t="s">
        <v>640</v>
      </c>
      <c r="D430" s="55" t="s">
        <v>79</v>
      </c>
      <c r="E430" s="55" t="s">
        <v>684</v>
      </c>
      <c r="F430" s="55" t="s">
        <v>1724</v>
      </c>
      <c r="G430" t="s">
        <v>32</v>
      </c>
      <c r="H430" s="42">
        <f>IFERROR(Tabla5[[#This Row],[VENTAS MABE]]/Tabla5[[#This Row],[CUOTA]],0)</f>
        <v>0</v>
      </c>
      <c r="I430">
        <v>0</v>
      </c>
      <c r="J430">
        <v>0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V430" s="42">
        <v>0</v>
      </c>
      <c r="W430" s="42">
        <f>IFERROR(Tabla5[[#This Row],[TOTAL VENTA 38 SEMANA]]/Tabla5[[#This Row],[VENTA ACUM 38]],0)</f>
        <v>0</v>
      </c>
      <c r="X430" s="42" t="e">
        <f>VLOOKUP(Tabla5[[#This Row],[CLAVE]],[1]!QMI_5_SEMANA_SEP_22[[CLAVE]:[SHARE CADENA S2]],21,0)</f>
        <v>#REF!</v>
      </c>
      <c r="Y430" s="55" t="s">
        <v>734</v>
      </c>
      <c r="Z430" s="46">
        <f>+Tabla5[[#This Row],[VENTA ACUM 38]]+Tabla5[[#This Row],[venta total 39 acum]]</f>
        <v>2</v>
      </c>
      <c r="AA430" s="46">
        <v>0</v>
      </c>
      <c r="AB430" s="46">
        <v>0</v>
      </c>
      <c r="AC430" s="46">
        <v>1</v>
      </c>
      <c r="AD430" s="46">
        <v>1</v>
      </c>
      <c r="AE430" s="46">
        <v>0</v>
      </c>
      <c r="AF430" s="46">
        <v>1</v>
      </c>
      <c r="AG430" s="46">
        <v>1</v>
      </c>
      <c r="AH430" s="42">
        <f>IFERROR(Tabla5[[#This Row],[VENTAS MABE]]/Tabla5[[#This Row],[VENTAS INDURAMA]],0)</f>
        <v>0</v>
      </c>
      <c r="AI430" t="s">
        <v>1676</v>
      </c>
      <c r="AK430" s="42"/>
      <c r="AL430" t="s">
        <v>845</v>
      </c>
      <c r="AM430" s="55" t="s">
        <v>782</v>
      </c>
      <c r="AO430" s="55" t="s">
        <v>429</v>
      </c>
      <c r="AP430">
        <v>1</v>
      </c>
      <c r="AQ430" s="55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f>SUM(Tabla5[[#This Row],[VENTA MABE 1 SEMANA OCT]:[VENTAS OTROS 1 SEMANA OCT]])</f>
        <v>0</v>
      </c>
      <c r="AY430" s="46">
        <v>0</v>
      </c>
      <c r="AZ430" s="55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f>SUM(Tabla5[[#This Row],[VENTA MABE 2 SEMANA OCT]:[VENTAS OTROS 2 SEMANA OCT]])</f>
        <v>0</v>
      </c>
      <c r="BH430" t="s">
        <v>781</v>
      </c>
      <c r="BI430" s="55" t="s">
        <v>640</v>
      </c>
      <c r="BJ430">
        <v>4.0000000000000018</v>
      </c>
      <c r="BK430" s="55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f>SUM(Tabla5[[#This Row],[VENTA MABE 3 SEMANA OCT]:[VENTAS OTROS 3 SEMANA OCT]])</f>
        <v>0</v>
      </c>
      <c r="BS430" s="42">
        <v>0.3</v>
      </c>
      <c r="BT430" s="55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f>SUM(Tabla5[[#This Row],[VENTA MABE 4 SEMANA OCT]:[VENTAS OTROS 4 SEMANA OCT]])</f>
        <v>0</v>
      </c>
      <c r="CB430" t="s">
        <v>1679</v>
      </c>
      <c r="CC430" t="s">
        <v>1679</v>
      </c>
      <c r="CD430" t="s">
        <v>1679</v>
      </c>
      <c r="CE430" t="s">
        <v>1679</v>
      </c>
      <c r="CF430" t="s">
        <v>1679</v>
      </c>
      <c r="CG430" t="s">
        <v>1679</v>
      </c>
      <c r="CH430" t="s">
        <v>1679</v>
      </c>
      <c r="CI4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30" s="66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SUM(Tabla5[[#This Row],[VENTA MABE 1 SEMANA NOV]:[VENTAS OTROS 1 SEMANA NOV]])</f>
        <v>0</v>
      </c>
      <c r="CS430">
        <f>IFERROR(VLOOKUP(Tabla5[[#This Row],[CLAVE]],[2]VENTAS!$F$2:$L$1501,2,0),0)</f>
        <v>0</v>
      </c>
      <c r="CT430">
        <f>IFERROR(VLOOKUP(Tabla5[[#This Row],[CLAVE]],[2]VENTAS!$F$2:$L$1501,3,0),0)</f>
        <v>0</v>
      </c>
      <c r="CU430">
        <f>IFERROR(VLOOKUP(Tabla5[[#This Row],[CLAVE]],[2]VENTAS!$F$2:$L$1501,4,0),0)</f>
        <v>0</v>
      </c>
      <c r="CV430">
        <f>IFERROR(VLOOKUP(Tabla5[[#This Row],[CLAVE]],[2]VENTAS!$F$2:$L$1501,5,0),0)</f>
        <v>0</v>
      </c>
      <c r="CW430">
        <f>IFERROR(VLOOKUP(Tabla5[[#This Row],[CLAVE]],[2]VENTAS!$F$2:$L$1501,6,0),0)</f>
        <v>0</v>
      </c>
      <c r="CX430">
        <f>IFERROR(VLOOKUP(Tabla5[[#This Row],[CLAVE]],[2]VENTAS!$F$2:$L$1501,7,0),0)</f>
        <v>0</v>
      </c>
      <c r="CY430">
        <f>IFERROR(VLOOKUP(Tabla5[[#This Row],[CLAVE]],[2]VENTAS!$F$2:$R$1501,13,0),0)</f>
        <v>0</v>
      </c>
      <c r="CZ430">
        <f>SUM(Tabla5[[#This Row],[VENTA MABE 2 SEMANA NOV]:[VENTAS OTROS 2 SEMANA NOV]])</f>
        <v>0</v>
      </c>
      <c r="DA430" s="46">
        <v>0.32846715328467152</v>
      </c>
    </row>
    <row r="431" spans="1:105" hidden="1" x14ac:dyDescent="0.3">
      <c r="A431" t="str">
        <f>CONCATENATE(Tabla5[[#This Row],[TIENDA HMPV]],Tabla5[[#This Row],[LINEA]])</f>
        <v>272 - C.C. LOS ANDES AMBATOGLOBALES</v>
      </c>
      <c r="B431" t="s">
        <v>677</v>
      </c>
      <c r="C431" s="55" t="s">
        <v>640</v>
      </c>
      <c r="D431" s="55" t="s">
        <v>79</v>
      </c>
      <c r="E431" s="55" t="s">
        <v>684</v>
      </c>
      <c r="F431" s="55" t="s">
        <v>1724</v>
      </c>
      <c r="G431" t="s">
        <v>27</v>
      </c>
      <c r="H431" s="42">
        <f>IFERROR(Tabla5[[#This Row],[VENTAS MABE]]/Tabla5[[#This Row],[CUOTA]],0)</f>
        <v>1.25</v>
      </c>
      <c r="I431">
        <v>4</v>
      </c>
      <c r="J431">
        <v>5</v>
      </c>
      <c r="K431">
        <v>3</v>
      </c>
      <c r="L431">
        <v>0</v>
      </c>
      <c r="M431">
        <v>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V431" s="42">
        <v>0.7142857142857143</v>
      </c>
      <c r="W431" s="42">
        <f>IFERROR(Tabla5[[#This Row],[TOTAL VENTA 38 SEMANA]]/Tabla5[[#This Row],[VENTA ACUM 38]],0)</f>
        <v>0.7142857142857143</v>
      </c>
      <c r="X431" s="42" t="e">
        <f>VLOOKUP(Tabla5[[#This Row],[CLAVE]],[1]!QMI_5_SEMANA_SEP_22[[CLAVE]:[SHARE CADENA S2]],21,0)</f>
        <v>#REF!</v>
      </c>
      <c r="Y431" s="55" t="s">
        <v>734</v>
      </c>
      <c r="Z431" s="46">
        <f>+Tabla5[[#This Row],[VENTA ACUM 38]]+Tabla5[[#This Row],[venta total 39 acum]]</f>
        <v>10</v>
      </c>
      <c r="AA431" s="46">
        <v>0</v>
      </c>
      <c r="AB431" s="46">
        <v>5</v>
      </c>
      <c r="AC431" s="46">
        <v>7</v>
      </c>
      <c r="AD431" s="46">
        <v>3</v>
      </c>
      <c r="AE431" s="46">
        <v>0</v>
      </c>
      <c r="AF431" s="46">
        <v>3</v>
      </c>
      <c r="AG431" s="46">
        <v>2</v>
      </c>
      <c r="AH431" s="42">
        <f>IFERROR(Tabla5[[#This Row],[VENTAS MABE]]/Tabla5[[#This Row],[VENTAS INDURAMA]],0)</f>
        <v>1.6666666666666667</v>
      </c>
      <c r="AI431" t="s">
        <v>1676</v>
      </c>
      <c r="AK431" s="42"/>
      <c r="AL431" t="s">
        <v>845</v>
      </c>
      <c r="AM431" s="55" t="s">
        <v>782</v>
      </c>
      <c r="AO431" s="55" t="s">
        <v>429</v>
      </c>
      <c r="AP431">
        <v>2</v>
      </c>
      <c r="AQ431" s="55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f>SUM(Tabla5[[#This Row],[VENTA MABE 1 SEMANA OCT]:[VENTAS OTROS 1 SEMANA OCT]])</f>
        <v>1</v>
      </c>
      <c r="AY431" s="46">
        <v>3.3393501805054147</v>
      </c>
      <c r="AZ431" s="55">
        <v>2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f>SUM(Tabla5[[#This Row],[VENTA MABE 2 SEMANA OCT]:[VENTAS OTROS 2 SEMANA OCT]])</f>
        <v>3</v>
      </c>
      <c r="BH431" t="s">
        <v>781</v>
      </c>
      <c r="BI431" s="55" t="s">
        <v>640</v>
      </c>
      <c r="BJ431">
        <v>4.0000000000000018</v>
      </c>
      <c r="BK431" s="55">
        <v>2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f>SUM(Tabla5[[#This Row],[VENTA MABE 3 SEMANA OCT]:[VENTAS OTROS 3 SEMANA OCT]])</f>
        <v>2</v>
      </c>
      <c r="BS431" s="42">
        <v>0</v>
      </c>
      <c r="BT431" s="55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f>SUM(Tabla5[[#This Row],[VENTA MABE 4 SEMANA OCT]:[VENTAS OTROS 4 SEMANA OCT]])</f>
        <v>1</v>
      </c>
      <c r="CB431" t="s">
        <v>1679</v>
      </c>
      <c r="CC431" t="s">
        <v>1679</v>
      </c>
      <c r="CD431" t="s">
        <v>1679</v>
      </c>
      <c r="CE431" t="s">
        <v>1679</v>
      </c>
      <c r="CF431" t="s">
        <v>1679</v>
      </c>
      <c r="CG431" t="s">
        <v>1679</v>
      </c>
      <c r="CH431" t="s">
        <v>1679</v>
      </c>
      <c r="CI4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0.8571428571428571</v>
      </c>
      <c r="CJ431" t="s">
        <v>1703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f>SUM(Tabla5[[#This Row],[VENTA MABE 1 SEMANA NOV]:[VENTAS OTROS 1 SEMANA NOV]])</f>
        <v>2</v>
      </c>
      <c r="CS431">
        <f>IFERROR(VLOOKUP(Tabla5[[#This Row],[CLAVE]],[2]VENTAS!$F$2:$L$1501,2,0),0)</f>
        <v>0</v>
      </c>
      <c r="CT431">
        <f>IFERROR(VLOOKUP(Tabla5[[#This Row],[CLAVE]],[2]VENTAS!$F$2:$L$1501,3,0),0)</f>
        <v>1</v>
      </c>
      <c r="CU431">
        <f>IFERROR(VLOOKUP(Tabla5[[#This Row],[CLAVE]],[2]VENTAS!$F$2:$L$1501,4,0),0)</f>
        <v>1</v>
      </c>
      <c r="CV431">
        <f>IFERROR(VLOOKUP(Tabla5[[#This Row],[CLAVE]],[2]VENTAS!$F$2:$L$1501,5,0),0)</f>
        <v>0</v>
      </c>
      <c r="CW431">
        <f>IFERROR(VLOOKUP(Tabla5[[#This Row],[CLAVE]],[2]VENTAS!$F$2:$L$1501,6,0),0)</f>
        <v>0</v>
      </c>
      <c r="CX431">
        <f>IFERROR(VLOOKUP(Tabla5[[#This Row],[CLAVE]],[2]VENTAS!$F$2:$L$1501,7,0),0)</f>
        <v>0</v>
      </c>
      <c r="CY431">
        <f>IFERROR(VLOOKUP(Tabla5[[#This Row],[CLAVE]],[2]VENTAS!$F$2:$R$1501,13,0),0)</f>
        <v>0</v>
      </c>
      <c r="CZ431">
        <f>SUM(Tabla5[[#This Row],[VENTA MABE 2 SEMANA NOV]:[VENTAS OTROS 2 SEMANA NOV]])</f>
        <v>2</v>
      </c>
      <c r="DA431" s="46">
        <v>3.8505264741275567</v>
      </c>
    </row>
    <row r="432" spans="1:105" hidden="1" x14ac:dyDescent="0.3">
      <c r="A432" t="str">
        <f>CONCATENATE(Tabla5[[#This Row],[TIENDA HMPV]],Tabla5[[#This Row],[LINEA]])</f>
        <v>272 - C.C. LOS ANDES AMBATOLAVADO</v>
      </c>
      <c r="B432" t="s">
        <v>677</v>
      </c>
      <c r="C432" s="55" t="s">
        <v>640</v>
      </c>
      <c r="D432" s="55" t="s">
        <v>79</v>
      </c>
      <c r="E432" s="55" t="s">
        <v>684</v>
      </c>
      <c r="F432" s="55" t="s">
        <v>1724</v>
      </c>
      <c r="G432" t="s">
        <v>28</v>
      </c>
      <c r="H432" s="42">
        <f>IFERROR(Tabla5[[#This Row],[VENTAS MABE]]/Tabla5[[#This Row],[CUOTA]],0)</f>
        <v>1</v>
      </c>
      <c r="I432">
        <v>6</v>
      </c>
      <c r="J432">
        <v>6</v>
      </c>
      <c r="K432">
        <v>0</v>
      </c>
      <c r="L432">
        <v>4</v>
      </c>
      <c r="M432">
        <v>6</v>
      </c>
      <c r="N432">
        <v>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V432" s="42">
        <v>0.46153846153846156</v>
      </c>
      <c r="W432" s="42">
        <f>IFERROR(Tabla5[[#This Row],[TOTAL VENTA 38 SEMANA]]/Tabla5[[#This Row],[VENTA ACUM 38]],0)</f>
        <v>0.46153846153846156</v>
      </c>
      <c r="X432" s="42" t="e">
        <f>VLOOKUP(Tabla5[[#This Row],[CLAVE]],[1]!QMI_5_SEMANA_SEP_22[[CLAVE]:[SHARE CADENA S2]],21,0)</f>
        <v>#REF!</v>
      </c>
      <c r="Y432" s="55" t="s">
        <v>734</v>
      </c>
      <c r="Z432" s="46">
        <f>+Tabla5[[#This Row],[VENTA ACUM 38]]+Tabla5[[#This Row],[venta total 39 acum]]</f>
        <v>26</v>
      </c>
      <c r="AA432" s="46">
        <v>3</v>
      </c>
      <c r="AB432" s="46">
        <v>6</v>
      </c>
      <c r="AC432" s="46">
        <v>13</v>
      </c>
      <c r="AD432" s="46">
        <v>13</v>
      </c>
      <c r="AE432" s="46">
        <v>6</v>
      </c>
      <c r="AF432" s="46">
        <v>13</v>
      </c>
      <c r="AG432" s="46">
        <v>9</v>
      </c>
      <c r="AH432" s="42">
        <f>IFERROR(Tabla5[[#This Row],[VENTAS MABE]]/Tabla5[[#This Row],[VENTAS INDURAMA]],0)</f>
        <v>0</v>
      </c>
      <c r="AI432" t="s">
        <v>1676</v>
      </c>
      <c r="AK432" s="42"/>
      <c r="AL432" t="s">
        <v>845</v>
      </c>
      <c r="AM432" s="55" t="s">
        <v>782</v>
      </c>
      <c r="AO432" s="55" t="s">
        <v>429</v>
      </c>
      <c r="AP432">
        <v>9</v>
      </c>
      <c r="AQ432" s="55">
        <v>2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f>SUM(Tabla5[[#This Row],[VENTA MABE 1 SEMANA OCT]:[VENTAS OTROS 1 SEMANA OCT]])</f>
        <v>3</v>
      </c>
      <c r="AY432" s="46">
        <v>5.4159999999999995</v>
      </c>
      <c r="AZ432" s="55">
        <v>3</v>
      </c>
      <c r="BA432">
        <v>0</v>
      </c>
      <c r="BB432">
        <v>2</v>
      </c>
      <c r="BC432">
        <v>0</v>
      </c>
      <c r="BD432">
        <v>0</v>
      </c>
      <c r="BE432">
        <v>0</v>
      </c>
      <c r="BF432">
        <v>0</v>
      </c>
      <c r="BG432">
        <f>SUM(Tabla5[[#This Row],[VENTA MABE 2 SEMANA OCT]:[VENTAS OTROS 2 SEMANA OCT]])</f>
        <v>5</v>
      </c>
      <c r="BH432" t="s">
        <v>781</v>
      </c>
      <c r="BI432" s="55" t="s">
        <v>640</v>
      </c>
      <c r="BJ432">
        <v>4.0000000000000018</v>
      </c>
      <c r="BK432" s="55">
        <v>2</v>
      </c>
      <c r="BL432">
        <v>0</v>
      </c>
      <c r="BM432">
        <v>2</v>
      </c>
      <c r="BN432">
        <v>0</v>
      </c>
      <c r="BO432">
        <v>0</v>
      </c>
      <c r="BP432">
        <v>0</v>
      </c>
      <c r="BQ432">
        <v>0</v>
      </c>
      <c r="BR432">
        <f>SUM(Tabla5[[#This Row],[VENTA MABE 3 SEMANA OCT]:[VENTAS OTROS 3 SEMANA OCT]])</f>
        <v>4</v>
      </c>
      <c r="BS432" s="42">
        <v>0.25</v>
      </c>
      <c r="BT432" s="55">
        <v>1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f>SUM(Tabla5[[#This Row],[VENTA MABE 4 SEMANA OCT]:[VENTAS OTROS 4 SEMANA OCT]])</f>
        <v>2</v>
      </c>
      <c r="CB432" t="s">
        <v>1679</v>
      </c>
      <c r="CC432" t="s">
        <v>1679</v>
      </c>
      <c r="CD432" t="s">
        <v>1679</v>
      </c>
      <c r="CE432" t="s">
        <v>1679</v>
      </c>
      <c r="CF432" t="s">
        <v>1679</v>
      </c>
      <c r="CG432" t="s">
        <v>1679</v>
      </c>
      <c r="CH432" t="s">
        <v>1679</v>
      </c>
      <c r="CI4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432" t="s">
        <v>1703</v>
      </c>
      <c r="CK432">
        <v>1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f>SUM(Tabla5[[#This Row],[VENTA MABE 1 SEMANA NOV]:[VENTAS OTROS 1 SEMANA NOV]])</f>
        <v>2</v>
      </c>
      <c r="CS432">
        <f>IFERROR(VLOOKUP(Tabla5[[#This Row],[CLAVE]],[2]VENTAS!$F$2:$L$1501,2,0),0)</f>
        <v>2</v>
      </c>
      <c r="CT432">
        <f>IFERROR(VLOOKUP(Tabla5[[#This Row],[CLAVE]],[2]VENTAS!$F$2:$L$1501,3,0),0)</f>
        <v>0</v>
      </c>
      <c r="CU432">
        <f>IFERROR(VLOOKUP(Tabla5[[#This Row],[CLAVE]],[2]VENTAS!$F$2:$L$1501,4,0),0)</f>
        <v>0</v>
      </c>
      <c r="CV432">
        <f>IFERROR(VLOOKUP(Tabla5[[#This Row],[CLAVE]],[2]VENTAS!$F$2:$L$1501,5,0),0)</f>
        <v>0</v>
      </c>
      <c r="CW432">
        <f>IFERROR(VLOOKUP(Tabla5[[#This Row],[CLAVE]],[2]VENTAS!$F$2:$L$1501,6,0),0)</f>
        <v>0</v>
      </c>
      <c r="CX432">
        <f>IFERROR(VLOOKUP(Tabla5[[#This Row],[CLAVE]],[2]VENTAS!$F$2:$L$1501,7,0),0)</f>
        <v>0</v>
      </c>
      <c r="CY432">
        <f>IFERROR(VLOOKUP(Tabla5[[#This Row],[CLAVE]],[2]VENTAS!$F$2:$R$1501,13,0),0)</f>
        <v>0</v>
      </c>
      <c r="CZ432">
        <f>SUM(Tabla5[[#This Row],[VENTA MABE 2 SEMANA NOV]:[VENTAS OTROS 2 SEMANA NOV]])</f>
        <v>2</v>
      </c>
      <c r="DA432" s="46">
        <v>9.4079999999999977</v>
      </c>
    </row>
    <row r="433" spans="1:105" hidden="1" x14ac:dyDescent="0.3">
      <c r="A433" t="str">
        <f>CONCATENATE(Tabla5[[#This Row],[TIENDA HMPV]],Tabla5[[#This Row],[LINEA]])</f>
        <v>272 - C.C. LOS ANDES AMBATOREFRIGERACIÓN</v>
      </c>
      <c r="B433" t="s">
        <v>677</v>
      </c>
      <c r="C433" s="55" t="s">
        <v>640</v>
      </c>
      <c r="D433" s="55" t="s">
        <v>79</v>
      </c>
      <c r="E433" s="55" t="s">
        <v>684</v>
      </c>
      <c r="F433" s="55" t="s">
        <v>1724</v>
      </c>
      <c r="G433" t="s">
        <v>29</v>
      </c>
      <c r="H433" s="42">
        <f>IFERROR(Tabla5[[#This Row],[VENTAS MABE]]/Tabla5[[#This Row],[CUOTA]],0)</f>
        <v>1</v>
      </c>
      <c r="I433">
        <v>4</v>
      </c>
      <c r="J433">
        <v>4</v>
      </c>
      <c r="K433">
        <v>6</v>
      </c>
      <c r="L433">
        <v>0</v>
      </c>
      <c r="M433">
        <v>4</v>
      </c>
      <c r="N433">
        <v>4</v>
      </c>
      <c r="O433">
        <v>2</v>
      </c>
      <c r="P433">
        <v>0</v>
      </c>
      <c r="Q433">
        <v>0</v>
      </c>
      <c r="R433">
        <v>0</v>
      </c>
      <c r="S433">
        <v>0</v>
      </c>
      <c r="T433">
        <v>0</v>
      </c>
      <c r="V433" s="42">
        <v>0.33333333333333331</v>
      </c>
      <c r="W433" s="42">
        <f>IFERROR(Tabla5[[#This Row],[TOTAL VENTA 38 SEMANA]]/Tabla5[[#This Row],[VENTA ACUM 38]],0)</f>
        <v>0.33333333333333331</v>
      </c>
      <c r="X433" s="42" t="e">
        <f>VLOOKUP(Tabla5[[#This Row],[CLAVE]],[1]!QMI_5_SEMANA_SEP_22[[CLAVE]:[SHARE CADENA S2]],21,0)</f>
        <v>#REF!</v>
      </c>
      <c r="Y433" s="55" t="s">
        <v>734</v>
      </c>
      <c r="Z433" s="46">
        <f>+Tabla5[[#This Row],[VENTA ACUM 38]]+Tabla5[[#This Row],[venta total 39 acum]]</f>
        <v>24</v>
      </c>
      <c r="AA433" s="46">
        <v>2</v>
      </c>
      <c r="AB433" s="46">
        <v>4</v>
      </c>
      <c r="AC433" s="46">
        <v>12</v>
      </c>
      <c r="AD433" s="46">
        <v>12</v>
      </c>
      <c r="AE433" s="46">
        <v>4</v>
      </c>
      <c r="AF433" s="46">
        <v>12</v>
      </c>
      <c r="AG433" s="46">
        <v>6</v>
      </c>
      <c r="AH433" s="42">
        <f>IFERROR(Tabla5[[#This Row],[VENTAS MABE]]/Tabla5[[#This Row],[VENTAS INDURAMA]],0)</f>
        <v>0.66666666666666663</v>
      </c>
      <c r="AI433" t="s">
        <v>1676</v>
      </c>
      <c r="AK433" s="42"/>
      <c r="AL433" t="s">
        <v>845</v>
      </c>
      <c r="AM433" s="55" t="s">
        <v>782</v>
      </c>
      <c r="AO433" s="55" t="s">
        <v>429</v>
      </c>
      <c r="AP433">
        <v>8</v>
      </c>
      <c r="AQ433" s="55">
        <v>2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f>SUM(Tabla5[[#This Row],[VENTA MABE 1 SEMANA OCT]:[VENTAS OTROS 1 SEMANA OCT]])</f>
        <v>2</v>
      </c>
      <c r="AY433" s="46">
        <v>3</v>
      </c>
      <c r="AZ433" s="55">
        <v>3</v>
      </c>
      <c r="BA433">
        <v>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f>SUM(Tabla5[[#This Row],[VENTA MABE 2 SEMANA OCT]:[VENTAS OTROS 2 SEMANA OCT]])</f>
        <v>5</v>
      </c>
      <c r="BH433" t="s">
        <v>781</v>
      </c>
      <c r="BI433" s="55" t="s">
        <v>640</v>
      </c>
      <c r="BJ433">
        <v>4.0000000000000018</v>
      </c>
      <c r="BK433" s="55">
        <v>3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f>SUM(Tabla5[[#This Row],[VENTA MABE 3 SEMANA OCT]:[VENTAS OTROS 3 SEMANA OCT]])</f>
        <v>4</v>
      </c>
      <c r="BS433" s="42">
        <v>0.4</v>
      </c>
      <c r="BT433" s="55">
        <v>2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f>SUM(Tabla5[[#This Row],[VENTA MABE 4 SEMANA OCT]:[VENTAS OTROS 4 SEMANA OCT]])</f>
        <v>2</v>
      </c>
      <c r="CB433" t="s">
        <v>1679</v>
      </c>
      <c r="CC433" t="s">
        <v>1679</v>
      </c>
      <c r="CD433" t="s">
        <v>1679</v>
      </c>
      <c r="CE433" t="s">
        <v>1679</v>
      </c>
      <c r="CF433" t="s">
        <v>1679</v>
      </c>
      <c r="CG433" t="s">
        <v>1679</v>
      </c>
      <c r="CH433" t="s">
        <v>1679</v>
      </c>
      <c r="CI4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0.76923076923076927</v>
      </c>
      <c r="CJ433" t="s">
        <v>1703</v>
      </c>
      <c r="CK433">
        <v>2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SUM(Tabla5[[#This Row],[VENTA MABE 1 SEMANA NOV]:[VENTAS OTROS 1 SEMANA NOV]])</f>
        <v>3</v>
      </c>
      <c r="CS433">
        <f>IFERROR(VLOOKUP(Tabla5[[#This Row],[CLAVE]],[2]VENTAS!$F$2:$L$1501,2,0),0)</f>
        <v>2</v>
      </c>
      <c r="CT433">
        <f>IFERROR(VLOOKUP(Tabla5[[#This Row],[CLAVE]],[2]VENTAS!$F$2:$L$1501,3,0),0)</f>
        <v>0</v>
      </c>
      <c r="CU433">
        <f>IFERROR(VLOOKUP(Tabla5[[#This Row],[CLAVE]],[2]VENTAS!$F$2:$L$1501,4,0),0)</f>
        <v>0</v>
      </c>
      <c r="CV433">
        <f>IFERROR(VLOOKUP(Tabla5[[#This Row],[CLAVE]],[2]VENTAS!$F$2:$L$1501,5,0),0)</f>
        <v>0</v>
      </c>
      <c r="CW433">
        <f>IFERROR(VLOOKUP(Tabla5[[#This Row],[CLAVE]],[2]VENTAS!$F$2:$L$1501,6,0),0)</f>
        <v>0</v>
      </c>
      <c r="CX433">
        <f>IFERROR(VLOOKUP(Tabla5[[#This Row],[CLAVE]],[2]VENTAS!$F$2:$L$1501,7,0),0)</f>
        <v>0</v>
      </c>
      <c r="CY433">
        <f>IFERROR(VLOOKUP(Tabla5[[#This Row],[CLAVE]],[2]VENTAS!$F$2:$R$1501,13,0),0)</f>
        <v>0</v>
      </c>
      <c r="CZ433">
        <f>SUM(Tabla5[[#This Row],[VENTA MABE 2 SEMANA NOV]:[VENTAS OTROS 2 SEMANA NOV]])</f>
        <v>2</v>
      </c>
      <c r="DA433" s="46">
        <v>5.633540372670808</v>
      </c>
    </row>
    <row r="434" spans="1:105" hidden="1" x14ac:dyDescent="0.3">
      <c r="A434" t="str">
        <f>CONCATENATE(Tabla5[[#This Row],[TIENDA HMPV]],Tabla5[[#This Row],[LINEA]])</f>
        <v>414 - TIENDA RIOCENTRO EL DORADO 1059AIRES</v>
      </c>
      <c r="B434" t="s">
        <v>164</v>
      </c>
      <c r="C434" s="55" t="s">
        <v>165</v>
      </c>
      <c r="D434" s="55" t="s">
        <v>39</v>
      </c>
      <c r="E434" s="55" t="s">
        <v>166</v>
      </c>
      <c r="F434" s="55" t="s">
        <v>1724</v>
      </c>
      <c r="G434" t="s">
        <v>25</v>
      </c>
      <c r="H434" s="42">
        <f>IFERROR(Tabla5[[#This Row],[VENTAS MABE]]/Tabla5[[#This Row],[CUOTA]],0)</f>
        <v>0.83333333333333337</v>
      </c>
      <c r="I434">
        <v>12</v>
      </c>
      <c r="J434">
        <v>10</v>
      </c>
      <c r="K434">
        <v>4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V434" s="42">
        <v>0.7142857142857143</v>
      </c>
      <c r="W434" s="42">
        <f>IFERROR(Tabla5[[#This Row],[TOTAL VENTA 38 SEMANA]]/Tabla5[[#This Row],[VENTA ACUM 38]],0)</f>
        <v>0.7142857142857143</v>
      </c>
      <c r="X434" s="42" t="e">
        <f>VLOOKUP(Tabla5[[#This Row],[CLAVE]],[1]!QMI_5_SEMANA_SEP_22[[CLAVE]:[SHARE CADENA S2]],21,0)</f>
        <v>#REF!</v>
      </c>
      <c r="Y434" s="55" t="s">
        <v>734</v>
      </c>
      <c r="Z434" s="46">
        <f>+Tabla5[[#This Row],[VENTA ACUM 38]]+Tabla5[[#This Row],[venta total 39 acum]]</f>
        <v>14</v>
      </c>
      <c r="AA434" s="46">
        <v>6</v>
      </c>
      <c r="AB434" s="46">
        <v>10</v>
      </c>
      <c r="AC434" s="46">
        <v>14</v>
      </c>
      <c r="AD434" s="46">
        <v>0</v>
      </c>
      <c r="AE434" s="46">
        <v>0</v>
      </c>
      <c r="AF434" s="46">
        <v>0</v>
      </c>
      <c r="AG434" s="46">
        <v>9</v>
      </c>
      <c r="AH434" s="42">
        <f>IFERROR(Tabla5[[#This Row],[VENTAS MABE]]/Tabla5[[#This Row],[VENTAS INDURAMA]],0)</f>
        <v>2.5</v>
      </c>
      <c r="AI434" t="s">
        <v>1675</v>
      </c>
      <c r="AK434" s="42"/>
      <c r="AL434" t="s">
        <v>727</v>
      </c>
      <c r="AM434" s="55" t="s">
        <v>902</v>
      </c>
      <c r="AO434" s="55" t="s">
        <v>435</v>
      </c>
      <c r="AP434">
        <v>6</v>
      </c>
      <c r="AQ434" s="55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f>SUM(Tabla5[[#This Row],[VENTA MABE 1 SEMANA OCT]:[VENTAS OTROS 1 SEMANA OCT]])</f>
        <v>0</v>
      </c>
      <c r="AY434" s="46">
        <v>19.716024340770797</v>
      </c>
      <c r="AZ434" s="55">
        <v>7</v>
      </c>
      <c r="BA434">
        <v>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f>SUM(Tabla5[[#This Row],[VENTA MABE 2 SEMANA OCT]:[VENTAS OTROS 2 SEMANA OCT]])</f>
        <v>9</v>
      </c>
      <c r="BH434" t="s">
        <v>798</v>
      </c>
      <c r="BI434" s="55" t="s">
        <v>1661</v>
      </c>
      <c r="BJ434">
        <v>24.999999999999993</v>
      </c>
      <c r="BK434" s="55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f>SUM(Tabla5[[#This Row],[VENTA MABE 3 SEMANA OCT]:[VENTAS OTROS 3 SEMANA OCT]])</f>
        <v>0</v>
      </c>
      <c r="BS434" s="42">
        <v>0.15</v>
      </c>
      <c r="BT434" s="55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f>SUM(Tabla5[[#This Row],[VENTA MABE 4 SEMANA OCT]:[VENTAS OTROS 4 SEMANA OCT]])</f>
        <v>0</v>
      </c>
      <c r="CI4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0.77777777777777779</v>
      </c>
      <c r="CJ434" t="s">
        <v>1703</v>
      </c>
      <c r="CK434">
        <v>2</v>
      </c>
      <c r="CL434">
        <v>0</v>
      </c>
      <c r="CM434" t="s">
        <v>1679</v>
      </c>
      <c r="CN434">
        <v>0</v>
      </c>
      <c r="CO434">
        <v>0</v>
      </c>
      <c r="CP434">
        <v>0</v>
      </c>
      <c r="CQ434">
        <v>0</v>
      </c>
      <c r="CR434">
        <f>SUM(Tabla5[[#This Row],[VENTA MABE 1 SEMANA NOV]:[VENTAS OTROS 1 SEMANA NOV]])</f>
        <v>2</v>
      </c>
      <c r="CS434">
        <f>IFERROR(VLOOKUP(Tabla5[[#This Row],[CLAVE]],[2]VENTAS!$F$2:$L$1501,2,0),0)</f>
        <v>0</v>
      </c>
      <c r="CT434">
        <f>IFERROR(VLOOKUP(Tabla5[[#This Row],[CLAVE]],[2]VENTAS!$F$2:$L$1501,3,0),0)</f>
        <v>1</v>
      </c>
      <c r="CU434">
        <f>IFERROR(VLOOKUP(Tabla5[[#This Row],[CLAVE]],[2]VENTAS!$F$2:$L$1501,4,0),0)</f>
        <v>0</v>
      </c>
      <c r="CV434">
        <f>IFERROR(VLOOKUP(Tabla5[[#This Row],[CLAVE]],[2]VENTAS!$F$2:$L$1501,5,0),0)</f>
        <v>0</v>
      </c>
      <c r="CW434">
        <f>IFERROR(VLOOKUP(Tabla5[[#This Row],[CLAVE]],[2]VENTAS!$F$2:$L$1501,6,0),0)</f>
        <v>0</v>
      </c>
      <c r="CX434">
        <f>IFERROR(VLOOKUP(Tabla5[[#This Row],[CLAVE]],[2]VENTAS!$F$2:$L$1501,7,0),0)</f>
        <v>0</v>
      </c>
      <c r="CY434">
        <f>IFERROR(VLOOKUP(Tabla5[[#This Row],[CLAVE]],[2]VENTAS!$F$2:$R$1501,13,0),0)</f>
        <v>0</v>
      </c>
      <c r="CZ434">
        <f>SUM(Tabla5[[#This Row],[VENTA MABE 2 SEMANA NOV]:[VENTAS OTROS 2 SEMANA NOV]])</f>
        <v>1</v>
      </c>
      <c r="DA434" s="46">
        <v>21.906693711967552</v>
      </c>
    </row>
    <row r="435" spans="1:105" hidden="1" x14ac:dyDescent="0.3">
      <c r="A435" t="str">
        <f>CONCATENATE(Tabla5[[#This Row],[TIENDA HMPV]],Tabla5[[#This Row],[LINEA]])</f>
        <v>414 - TIENDA RIOCENTRO EL DORADO 1059COCINAS</v>
      </c>
      <c r="B435" t="s">
        <v>164</v>
      </c>
      <c r="C435" s="55" t="s">
        <v>165</v>
      </c>
      <c r="D435" s="55" t="s">
        <v>39</v>
      </c>
      <c r="E435" s="55" t="s">
        <v>166</v>
      </c>
      <c r="F435" s="55" t="s">
        <v>1724</v>
      </c>
      <c r="G435" t="s">
        <v>26</v>
      </c>
      <c r="H435" s="42">
        <f>IFERROR(Tabla5[[#This Row],[VENTAS MABE]]/Tabla5[[#This Row],[CUOTA]],0)</f>
        <v>0.75</v>
      </c>
      <c r="I435">
        <v>8</v>
      </c>
      <c r="J435">
        <v>6</v>
      </c>
      <c r="K435">
        <v>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V435" s="42">
        <v>0.5</v>
      </c>
      <c r="W435" s="42">
        <f>IFERROR(Tabla5[[#This Row],[TOTAL VENTA 38 SEMANA]]/Tabla5[[#This Row],[VENTA ACUM 38]],0)</f>
        <v>0.5</v>
      </c>
      <c r="X435" s="42" t="e">
        <f>VLOOKUP(Tabla5[[#This Row],[CLAVE]],[1]!QMI_5_SEMANA_SEP_22[[CLAVE]:[SHARE CADENA S2]],21,0)</f>
        <v>#REF!</v>
      </c>
      <c r="Y435" s="55" t="s">
        <v>734</v>
      </c>
      <c r="Z435" s="46">
        <f>+Tabla5[[#This Row],[VENTA ACUM 38]]+Tabla5[[#This Row],[venta total 39 acum]]</f>
        <v>15</v>
      </c>
      <c r="AA435" s="46">
        <v>3</v>
      </c>
      <c r="AB435" s="46">
        <v>6</v>
      </c>
      <c r="AC435" s="46">
        <v>12</v>
      </c>
      <c r="AD435" s="46">
        <v>3</v>
      </c>
      <c r="AE435" s="46">
        <v>1</v>
      </c>
      <c r="AF435" s="46">
        <v>3</v>
      </c>
      <c r="AG435" s="46">
        <v>8</v>
      </c>
      <c r="AH435" s="42">
        <f>IFERROR(Tabla5[[#This Row],[VENTAS MABE]]/Tabla5[[#This Row],[VENTAS INDURAMA]],0)</f>
        <v>0.75</v>
      </c>
      <c r="AI435" t="s">
        <v>1675</v>
      </c>
      <c r="AK435" s="42"/>
      <c r="AL435" t="s">
        <v>727</v>
      </c>
      <c r="AM435" s="55" t="s">
        <v>902</v>
      </c>
      <c r="AO435" s="55" t="s">
        <v>435</v>
      </c>
      <c r="AP435">
        <v>9</v>
      </c>
      <c r="AQ435" s="5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f>SUM(Tabla5[[#This Row],[VENTA MABE 1 SEMANA OCT]:[VENTAS OTROS 1 SEMANA OCT]])</f>
        <v>0</v>
      </c>
      <c r="AY435" s="46">
        <v>8.7702710519496261</v>
      </c>
      <c r="AZ435" s="55">
        <v>1</v>
      </c>
      <c r="BA435">
        <v>6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f>SUM(Tabla5[[#This Row],[VENTA MABE 2 SEMANA OCT]:[VENTAS OTROS 2 SEMANA OCT]])</f>
        <v>7</v>
      </c>
      <c r="BH435" t="s">
        <v>798</v>
      </c>
      <c r="BI435" s="55" t="s">
        <v>1661</v>
      </c>
      <c r="BJ435">
        <v>24.999999999999993</v>
      </c>
      <c r="BK435" s="5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f>SUM(Tabla5[[#This Row],[VENTA MABE 3 SEMANA OCT]:[VENTAS OTROS 3 SEMANA OCT]])</f>
        <v>0</v>
      </c>
      <c r="BS435" s="42">
        <v>0.4</v>
      </c>
      <c r="BT435" s="55">
        <v>1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f>SUM(Tabla5[[#This Row],[VENTA MABE 4 SEMANA OCT]:[VENTAS OTROS 4 SEMANA OCT]])</f>
        <v>2</v>
      </c>
      <c r="CI43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435" t="s">
        <v>1701</v>
      </c>
      <c r="CK435">
        <v>2</v>
      </c>
      <c r="CL435">
        <v>1</v>
      </c>
      <c r="CM435" t="s">
        <v>1679</v>
      </c>
      <c r="CN435">
        <v>0</v>
      </c>
      <c r="CO435">
        <v>0</v>
      </c>
      <c r="CP435">
        <v>0</v>
      </c>
      <c r="CQ435">
        <v>0</v>
      </c>
      <c r="CR435">
        <f>SUM(Tabla5[[#This Row],[VENTA MABE 1 SEMANA NOV]:[VENTAS OTROS 1 SEMANA NOV]])</f>
        <v>3</v>
      </c>
      <c r="CS435">
        <f>IFERROR(VLOOKUP(Tabla5[[#This Row],[CLAVE]],[2]VENTAS!$F$2:$L$1501,2,0),0)</f>
        <v>2</v>
      </c>
      <c r="CT435">
        <f>IFERROR(VLOOKUP(Tabla5[[#This Row],[CLAVE]],[2]VENTAS!$F$2:$L$1501,3,0),0)</f>
        <v>0</v>
      </c>
      <c r="CU435">
        <f>IFERROR(VLOOKUP(Tabla5[[#This Row],[CLAVE]],[2]VENTAS!$F$2:$L$1501,4,0),0)</f>
        <v>0</v>
      </c>
      <c r="CV435">
        <f>IFERROR(VLOOKUP(Tabla5[[#This Row],[CLAVE]],[2]VENTAS!$F$2:$L$1501,5,0),0)</f>
        <v>0</v>
      </c>
      <c r="CW435">
        <f>IFERROR(VLOOKUP(Tabla5[[#This Row],[CLAVE]],[2]VENTAS!$F$2:$L$1501,6,0),0)</f>
        <v>0</v>
      </c>
      <c r="CX435">
        <f>IFERROR(VLOOKUP(Tabla5[[#This Row],[CLAVE]],[2]VENTAS!$F$2:$L$1501,7,0),0)</f>
        <v>0</v>
      </c>
      <c r="CY435">
        <f>IFERROR(VLOOKUP(Tabla5[[#This Row],[CLAVE]],[2]VENTAS!$F$2:$R$1501,13,0),0)</f>
        <v>0</v>
      </c>
      <c r="CZ435">
        <f>SUM(Tabla5[[#This Row],[VENTA MABE 2 SEMANA NOV]:[VENTAS OTROS 2 SEMANA NOV]])</f>
        <v>2</v>
      </c>
      <c r="DA435" s="46">
        <v>21.458017654667479</v>
      </c>
    </row>
    <row r="436" spans="1:105" hidden="1" x14ac:dyDescent="0.3">
      <c r="A436" t="str">
        <f>CONCATENATE(Tabla5[[#This Row],[TIENDA HMPV]],Tabla5[[#This Row],[LINEA]])</f>
        <v>414 - TIENDA RIOCENTRO EL DORADO 1059EMPOTRE</v>
      </c>
      <c r="B436" t="s">
        <v>164</v>
      </c>
      <c r="C436" s="55" t="s">
        <v>165</v>
      </c>
      <c r="D436" s="55" t="s">
        <v>39</v>
      </c>
      <c r="E436" s="55" t="s">
        <v>166</v>
      </c>
      <c r="F436" s="55" t="s">
        <v>1724</v>
      </c>
      <c r="G436" t="s">
        <v>32</v>
      </c>
      <c r="H436" s="42">
        <f>IFERROR(Tabla5[[#This Row],[VENTAS MABE]]/Tabla5[[#This Row],[CUOTA]],0)</f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V436" s="42">
        <v>0</v>
      </c>
      <c r="W436" s="42">
        <f>IFERROR(Tabla5[[#This Row],[TOTAL VENTA 38 SEMANA]]/Tabla5[[#This Row],[VENTA ACUM 38]],0)</f>
        <v>0</v>
      </c>
      <c r="X436" s="42" t="e">
        <f>VLOOKUP(Tabla5[[#This Row],[CLAVE]],[1]!QMI_5_SEMANA_SEP_22[[CLAVE]:[SHARE CADENA S2]],21,0)</f>
        <v>#REF!</v>
      </c>
      <c r="Y436" s="55" t="s">
        <v>734</v>
      </c>
      <c r="Z436" s="46">
        <f>+Tabla5[[#This Row],[VENTA ACUM 38]]+Tabla5[[#This Row],[venta total 39 acum]]</f>
        <v>0</v>
      </c>
      <c r="AA436" s="46">
        <v>0</v>
      </c>
      <c r="AB436" s="46">
        <v>0</v>
      </c>
      <c r="AC436" s="46">
        <v>0</v>
      </c>
      <c r="AD436" s="46">
        <v>0</v>
      </c>
      <c r="AE436" s="46">
        <v>0</v>
      </c>
      <c r="AF436" s="46">
        <v>0</v>
      </c>
      <c r="AG436" s="46">
        <v>0</v>
      </c>
      <c r="AH436" s="42">
        <f>IFERROR(Tabla5[[#This Row],[VENTAS MABE]]/Tabla5[[#This Row],[VENTAS INDURAMA]],0)</f>
        <v>0</v>
      </c>
      <c r="AI436" t="s">
        <v>1675</v>
      </c>
      <c r="AK436" s="42"/>
      <c r="AL436" t="s">
        <v>727</v>
      </c>
      <c r="AM436" s="55" t="s">
        <v>902</v>
      </c>
      <c r="AO436" s="55" t="s">
        <v>435</v>
      </c>
      <c r="AP436">
        <v>0</v>
      </c>
      <c r="AQ436" s="55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f>SUM(Tabla5[[#This Row],[VENTA MABE 1 SEMANA OCT]:[VENTAS OTROS 1 SEMANA OCT]])</f>
        <v>0</v>
      </c>
      <c r="AY436" s="46">
        <v>0</v>
      </c>
      <c r="AZ436" s="55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f>SUM(Tabla5[[#This Row],[VENTA MABE 2 SEMANA OCT]:[VENTAS OTROS 2 SEMANA OCT]])</f>
        <v>0</v>
      </c>
      <c r="BH436" t="s">
        <v>798</v>
      </c>
      <c r="BI436" s="55" t="s">
        <v>1661</v>
      </c>
      <c r="BJ436">
        <v>24.999999999999993</v>
      </c>
      <c r="BK436" s="55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f>SUM(Tabla5[[#This Row],[VENTA MABE 3 SEMANA OCT]:[VENTAS OTROS 3 SEMANA OCT]])</f>
        <v>0</v>
      </c>
      <c r="BS436" s="42">
        <v>0</v>
      </c>
      <c r="BT436" s="55">
        <v>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f>SUM(Tabla5[[#This Row],[VENTA MABE 4 SEMANA OCT]:[VENTAS OTROS 4 SEMANA OCT]])</f>
        <v>1</v>
      </c>
      <c r="CI4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36" s="66">
        <v>0</v>
      </c>
      <c r="CK436">
        <v>0</v>
      </c>
      <c r="CL436">
        <v>0</v>
      </c>
      <c r="CM436" t="s">
        <v>1679</v>
      </c>
      <c r="CN436">
        <v>0</v>
      </c>
      <c r="CO436">
        <v>0</v>
      </c>
      <c r="CP436">
        <v>0</v>
      </c>
      <c r="CQ436">
        <v>0</v>
      </c>
      <c r="CR436">
        <f>SUM(Tabla5[[#This Row],[VENTA MABE 1 SEMANA NOV]:[VENTAS OTROS 1 SEMANA NOV]])</f>
        <v>0</v>
      </c>
      <c r="CS436">
        <f>IFERROR(VLOOKUP(Tabla5[[#This Row],[CLAVE]],[2]VENTAS!$F$2:$L$1501,2,0),0)</f>
        <v>0</v>
      </c>
      <c r="CT436">
        <f>IFERROR(VLOOKUP(Tabla5[[#This Row],[CLAVE]],[2]VENTAS!$F$2:$L$1501,3,0),0)</f>
        <v>0</v>
      </c>
      <c r="CU436">
        <f>IFERROR(VLOOKUP(Tabla5[[#This Row],[CLAVE]],[2]VENTAS!$F$2:$L$1501,4,0),0)</f>
        <v>0</v>
      </c>
      <c r="CV436">
        <f>IFERROR(VLOOKUP(Tabla5[[#This Row],[CLAVE]],[2]VENTAS!$F$2:$L$1501,5,0),0)</f>
        <v>0</v>
      </c>
      <c r="CW436">
        <f>IFERROR(VLOOKUP(Tabla5[[#This Row],[CLAVE]],[2]VENTAS!$F$2:$L$1501,6,0),0)</f>
        <v>0</v>
      </c>
      <c r="CX436">
        <f>IFERROR(VLOOKUP(Tabla5[[#This Row],[CLAVE]],[2]VENTAS!$F$2:$L$1501,7,0),0)</f>
        <v>0</v>
      </c>
      <c r="CY436">
        <f>IFERROR(VLOOKUP(Tabla5[[#This Row],[CLAVE]],[2]VENTAS!$F$2:$R$1501,13,0),0)</f>
        <v>0</v>
      </c>
      <c r="CZ436">
        <f>SUM(Tabla5[[#This Row],[VENTA MABE 2 SEMANA NOV]:[VENTAS OTROS 2 SEMANA NOV]])</f>
        <v>0</v>
      </c>
      <c r="DA436" s="46">
        <v>0</v>
      </c>
    </row>
    <row r="437" spans="1:105" hidden="1" x14ac:dyDescent="0.3">
      <c r="A437" t="str">
        <f>CONCATENATE(Tabla5[[#This Row],[TIENDA HMPV]],Tabla5[[#This Row],[LINEA]])</f>
        <v>414 - TIENDA RIOCENTRO EL DORADO 1059GLOBALES</v>
      </c>
      <c r="B437" t="s">
        <v>164</v>
      </c>
      <c r="C437" s="55" t="s">
        <v>165</v>
      </c>
      <c r="D437" s="55" t="s">
        <v>39</v>
      </c>
      <c r="E437" s="55" t="s">
        <v>166</v>
      </c>
      <c r="F437" s="55" t="s">
        <v>1724</v>
      </c>
      <c r="G437" t="s">
        <v>27</v>
      </c>
      <c r="H437" s="42">
        <f>IFERROR(Tabla5[[#This Row],[VENTAS MABE]]/Tabla5[[#This Row],[CUOTA]],0)</f>
        <v>0</v>
      </c>
      <c r="I437">
        <v>7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V437" s="42">
        <v>0</v>
      </c>
      <c r="W437" s="42">
        <f>IFERROR(Tabla5[[#This Row],[TOTAL VENTA 38 SEMANA]]/Tabla5[[#This Row],[VENTA ACUM 38]],0)</f>
        <v>0</v>
      </c>
      <c r="X437" s="42" t="e">
        <f>VLOOKUP(Tabla5[[#This Row],[CLAVE]],[1]!QMI_5_SEMANA_SEP_22[[CLAVE]:[SHARE CADENA S2]],21,0)</f>
        <v>#REF!</v>
      </c>
      <c r="Y437" s="55" t="s">
        <v>734</v>
      </c>
      <c r="Z437" s="46">
        <f>+Tabla5[[#This Row],[VENTA ACUM 38]]+Tabla5[[#This Row],[venta total 39 acum]]</f>
        <v>1</v>
      </c>
      <c r="AA437" s="46">
        <v>0</v>
      </c>
      <c r="AB437" s="46">
        <v>0</v>
      </c>
      <c r="AC437" s="46">
        <v>1</v>
      </c>
      <c r="AD437" s="46">
        <v>0</v>
      </c>
      <c r="AE437" s="46">
        <v>0</v>
      </c>
      <c r="AF437" s="46">
        <v>0</v>
      </c>
      <c r="AG437" s="46">
        <v>0</v>
      </c>
      <c r="AH437" s="42">
        <f>IFERROR(Tabla5[[#This Row],[VENTAS MABE]]/Tabla5[[#This Row],[VENTAS INDURAMA]],0)</f>
        <v>0</v>
      </c>
      <c r="AI437" t="s">
        <v>1675</v>
      </c>
      <c r="AK437" s="42"/>
      <c r="AL437" t="s">
        <v>727</v>
      </c>
      <c r="AM437" s="55" t="s">
        <v>902</v>
      </c>
      <c r="AO437" s="55" t="s">
        <v>435</v>
      </c>
      <c r="AP437">
        <v>0</v>
      </c>
      <c r="AQ437" s="55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f>SUM(Tabla5[[#This Row],[VENTA MABE 1 SEMANA OCT]:[VENTAS OTROS 1 SEMANA OCT]])</f>
        <v>0</v>
      </c>
      <c r="AY437" s="46">
        <v>7.5677506578086593</v>
      </c>
      <c r="AZ437" s="55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f>SUM(Tabla5[[#This Row],[VENTA MABE 2 SEMANA OCT]:[VENTAS OTROS 2 SEMANA OCT]])</f>
        <v>0</v>
      </c>
      <c r="BH437" t="s">
        <v>798</v>
      </c>
      <c r="BI437" s="55" t="s">
        <v>1661</v>
      </c>
      <c r="BJ437">
        <v>24.999999999999993</v>
      </c>
      <c r="BK437" s="55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f>SUM(Tabla5[[#This Row],[VENTA MABE 3 SEMANA OCT]:[VENTAS OTROS 3 SEMANA OCT]])</f>
        <v>0</v>
      </c>
      <c r="BS437" s="42">
        <v>0</v>
      </c>
      <c r="BT437" s="55">
        <v>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f>SUM(Tabla5[[#This Row],[VENTA MABE 4 SEMANA OCT]:[VENTAS OTROS 4 SEMANA OCT]])</f>
        <v>1</v>
      </c>
      <c r="CI4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37" s="66">
        <v>0</v>
      </c>
      <c r="CK437">
        <v>0</v>
      </c>
      <c r="CL437">
        <v>1</v>
      </c>
      <c r="CM437" t="s">
        <v>1679</v>
      </c>
      <c r="CN437">
        <v>0</v>
      </c>
      <c r="CO437">
        <v>0</v>
      </c>
      <c r="CP437">
        <v>0</v>
      </c>
      <c r="CQ437">
        <v>0</v>
      </c>
      <c r="CR437">
        <f>SUM(Tabla5[[#This Row],[VENTA MABE 1 SEMANA NOV]:[VENTAS OTROS 1 SEMANA NOV]])</f>
        <v>1</v>
      </c>
      <c r="CS437">
        <f>IFERROR(VLOOKUP(Tabla5[[#This Row],[CLAVE]],[2]VENTAS!$F$2:$L$1501,2,0),0)</f>
        <v>0</v>
      </c>
      <c r="CT437">
        <f>IFERROR(VLOOKUP(Tabla5[[#This Row],[CLAVE]],[2]VENTAS!$F$2:$L$1501,3,0),0)</f>
        <v>1</v>
      </c>
      <c r="CU437">
        <f>IFERROR(VLOOKUP(Tabla5[[#This Row],[CLAVE]],[2]VENTAS!$F$2:$L$1501,4,0),0)</f>
        <v>0</v>
      </c>
      <c r="CV437">
        <f>IFERROR(VLOOKUP(Tabla5[[#This Row],[CLAVE]],[2]VENTAS!$F$2:$L$1501,5,0),0)</f>
        <v>0</v>
      </c>
      <c r="CW437">
        <f>IFERROR(VLOOKUP(Tabla5[[#This Row],[CLAVE]],[2]VENTAS!$F$2:$L$1501,6,0),0)</f>
        <v>0</v>
      </c>
      <c r="CX437">
        <f>IFERROR(VLOOKUP(Tabla5[[#This Row],[CLAVE]],[2]VENTAS!$F$2:$L$1501,7,0),0)</f>
        <v>0</v>
      </c>
      <c r="CY437">
        <f>IFERROR(VLOOKUP(Tabla5[[#This Row],[CLAVE]],[2]VENTAS!$F$2:$R$1501,13,0),0)</f>
        <v>0</v>
      </c>
      <c r="CZ437">
        <f>SUM(Tabla5[[#This Row],[VENTA MABE 2 SEMANA NOV]:[VENTAS OTROS 2 SEMANA NOV]])</f>
        <v>1</v>
      </c>
      <c r="DA437" s="46">
        <v>10.007507739368938</v>
      </c>
    </row>
    <row r="438" spans="1:105" hidden="1" x14ac:dyDescent="0.3">
      <c r="A438" t="str">
        <f>CONCATENATE(Tabla5[[#This Row],[TIENDA HMPV]],Tabla5[[#This Row],[LINEA]])</f>
        <v>414 - TIENDA RIOCENTRO EL DORADO 1059LAVADO</v>
      </c>
      <c r="B438" t="s">
        <v>164</v>
      </c>
      <c r="C438" s="55" t="s">
        <v>165</v>
      </c>
      <c r="D438" s="55" t="s">
        <v>39</v>
      </c>
      <c r="E438" s="55" t="s">
        <v>166</v>
      </c>
      <c r="F438" s="55" t="s">
        <v>1724</v>
      </c>
      <c r="G438" t="s">
        <v>28</v>
      </c>
      <c r="H438" s="42">
        <f>IFERROR(Tabla5[[#This Row],[VENTAS MABE]]/Tabla5[[#This Row],[CUOTA]],0)</f>
        <v>0</v>
      </c>
      <c r="I438">
        <v>10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V438" s="42">
        <v>0</v>
      </c>
      <c r="W438" s="42">
        <f>IFERROR(Tabla5[[#This Row],[TOTAL VENTA 38 SEMANA]]/Tabla5[[#This Row],[VENTA ACUM 38]],0)</f>
        <v>0</v>
      </c>
      <c r="X438" s="42" t="e">
        <f>VLOOKUP(Tabla5[[#This Row],[CLAVE]],[1]!QMI_5_SEMANA_SEP_22[[CLAVE]:[SHARE CADENA S2]],21,0)</f>
        <v>#REF!</v>
      </c>
      <c r="Y438" s="55" t="s">
        <v>734</v>
      </c>
      <c r="Z438" s="46">
        <f>+Tabla5[[#This Row],[VENTA ACUM 38]]+Tabla5[[#This Row],[venta total 39 acum]]</f>
        <v>4</v>
      </c>
      <c r="AA438" s="46">
        <v>0</v>
      </c>
      <c r="AB438" s="46">
        <v>0</v>
      </c>
      <c r="AC438" s="46">
        <v>0</v>
      </c>
      <c r="AD438" s="46">
        <v>4</v>
      </c>
      <c r="AE438" s="46">
        <v>4</v>
      </c>
      <c r="AF438" s="46">
        <v>4</v>
      </c>
      <c r="AG438" s="46">
        <v>4</v>
      </c>
      <c r="AH438" s="42">
        <f>IFERROR(Tabla5[[#This Row],[VENTAS MABE]]/Tabla5[[#This Row],[VENTAS INDURAMA]],0)</f>
        <v>0</v>
      </c>
      <c r="AI438" t="s">
        <v>1675</v>
      </c>
      <c r="AK438" s="42"/>
      <c r="AL438" t="s">
        <v>727</v>
      </c>
      <c r="AM438" s="55" t="s">
        <v>902</v>
      </c>
      <c r="AO438" s="55" t="s">
        <v>435</v>
      </c>
      <c r="AP438">
        <v>0</v>
      </c>
      <c r="AQ438" s="55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f>SUM(Tabla5[[#This Row],[VENTA MABE 1 SEMANA OCT]:[VENTAS OTROS 1 SEMANA OCT]])</f>
        <v>0</v>
      </c>
      <c r="AY438" s="46">
        <v>10.348839353198397</v>
      </c>
      <c r="AZ438" s="55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f>SUM(Tabla5[[#This Row],[VENTA MABE 2 SEMANA OCT]:[VENTAS OTROS 2 SEMANA OCT]])</f>
        <v>1</v>
      </c>
      <c r="BH438" t="s">
        <v>798</v>
      </c>
      <c r="BI438" s="55" t="s">
        <v>1661</v>
      </c>
      <c r="BJ438">
        <v>24.999999999999993</v>
      </c>
      <c r="BK438" s="55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f>SUM(Tabla5[[#This Row],[VENTA MABE 3 SEMANA OCT]:[VENTAS OTROS 3 SEMANA OCT]])</f>
        <v>0</v>
      </c>
      <c r="BS438" s="42">
        <v>0.12</v>
      </c>
      <c r="BT438" s="55">
        <v>2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f>SUM(Tabla5[[#This Row],[VENTA MABE 4 SEMANA OCT]:[VENTAS OTROS 4 SEMANA OCT]])</f>
        <v>2</v>
      </c>
      <c r="CI4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38" t="s">
        <v>1703</v>
      </c>
      <c r="CK438">
        <v>0</v>
      </c>
      <c r="CL438">
        <v>0</v>
      </c>
      <c r="CM438" t="s">
        <v>1679</v>
      </c>
      <c r="CN438">
        <v>0</v>
      </c>
      <c r="CO438">
        <v>0</v>
      </c>
      <c r="CP438">
        <v>0</v>
      </c>
      <c r="CQ438">
        <v>0</v>
      </c>
      <c r="CR438">
        <f>SUM(Tabla5[[#This Row],[VENTA MABE 1 SEMANA NOV]:[VENTAS OTROS 1 SEMANA NOV]])</f>
        <v>0</v>
      </c>
      <c r="CS438">
        <f>IFERROR(VLOOKUP(Tabla5[[#This Row],[CLAVE]],[2]VENTAS!$F$2:$L$1501,2,0),0)</f>
        <v>1</v>
      </c>
      <c r="CT438">
        <f>IFERROR(VLOOKUP(Tabla5[[#This Row],[CLAVE]],[2]VENTAS!$F$2:$L$1501,3,0),0)</f>
        <v>0</v>
      </c>
      <c r="CU438">
        <f>IFERROR(VLOOKUP(Tabla5[[#This Row],[CLAVE]],[2]VENTAS!$F$2:$L$1501,4,0),0)</f>
        <v>0</v>
      </c>
      <c r="CV438">
        <f>IFERROR(VLOOKUP(Tabla5[[#This Row],[CLAVE]],[2]VENTAS!$F$2:$L$1501,5,0),0)</f>
        <v>0</v>
      </c>
      <c r="CW438">
        <f>IFERROR(VLOOKUP(Tabla5[[#This Row],[CLAVE]],[2]VENTAS!$F$2:$L$1501,6,0),0)</f>
        <v>0</v>
      </c>
      <c r="CX438">
        <f>IFERROR(VLOOKUP(Tabla5[[#This Row],[CLAVE]],[2]VENTAS!$F$2:$L$1501,7,0),0)</f>
        <v>0</v>
      </c>
      <c r="CY438">
        <f>IFERROR(VLOOKUP(Tabla5[[#This Row],[CLAVE]],[2]VENTAS!$F$2:$R$1501,13,0),0)</f>
        <v>0</v>
      </c>
      <c r="CZ438">
        <f>SUM(Tabla5[[#This Row],[VENTA MABE 2 SEMANA NOV]:[VENTAS OTROS 2 SEMANA NOV]])</f>
        <v>1</v>
      </c>
      <c r="DA438" s="46">
        <v>22.109093493813567</v>
      </c>
    </row>
    <row r="439" spans="1:105" hidden="1" x14ac:dyDescent="0.3">
      <c r="A439" t="str">
        <f>CONCATENATE(Tabla5[[#This Row],[TIENDA HMPV]],Tabla5[[#This Row],[LINEA]])</f>
        <v>414 - TIENDA RIOCENTRO EL DORADO 1059REFRIGERACIÓN</v>
      </c>
      <c r="B439" t="s">
        <v>164</v>
      </c>
      <c r="C439" s="55" t="s">
        <v>165</v>
      </c>
      <c r="D439" s="55" t="s">
        <v>39</v>
      </c>
      <c r="E439" s="55" t="s">
        <v>166</v>
      </c>
      <c r="F439" s="55" t="s">
        <v>1724</v>
      </c>
      <c r="G439" t="s">
        <v>29</v>
      </c>
      <c r="H439" s="42">
        <f>IFERROR(Tabla5[[#This Row],[VENTAS MABE]]/Tabla5[[#This Row],[CUOTA]],0)</f>
        <v>0.25</v>
      </c>
      <c r="I439">
        <v>8</v>
      </c>
      <c r="J439">
        <v>2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V439" s="42">
        <v>0.4</v>
      </c>
      <c r="W439" s="42">
        <f>IFERROR(Tabla5[[#This Row],[TOTAL VENTA 38 SEMANA]]/Tabla5[[#This Row],[VENTA ACUM 38]],0)</f>
        <v>0.4</v>
      </c>
      <c r="X439" s="42" t="e">
        <f>VLOOKUP(Tabla5[[#This Row],[CLAVE]],[1]!QMI_5_SEMANA_SEP_22[[CLAVE]:[SHARE CADENA S2]],21,0)</f>
        <v>#REF!</v>
      </c>
      <c r="Y439" s="55" t="s">
        <v>734</v>
      </c>
      <c r="Z439" s="46">
        <f>+Tabla5[[#This Row],[VENTA ACUM 38]]+Tabla5[[#This Row],[venta total 39 acum]]</f>
        <v>5</v>
      </c>
      <c r="AA439" s="46">
        <v>2</v>
      </c>
      <c r="AB439" s="46">
        <v>2</v>
      </c>
      <c r="AC439" s="46">
        <v>5</v>
      </c>
      <c r="AD439" s="46">
        <v>0</v>
      </c>
      <c r="AE439" s="46">
        <v>0</v>
      </c>
      <c r="AF439" s="46">
        <v>0</v>
      </c>
      <c r="AG439" s="46">
        <v>2</v>
      </c>
      <c r="AH439" s="42">
        <f>IFERROR(Tabla5[[#This Row],[VENTAS MABE]]/Tabla5[[#This Row],[VENTAS INDURAMA]],0)</f>
        <v>0.66666666666666663</v>
      </c>
      <c r="AI439" t="s">
        <v>1675</v>
      </c>
      <c r="AK439" s="42"/>
      <c r="AL439" t="s">
        <v>727</v>
      </c>
      <c r="AM439" s="55" t="s">
        <v>902</v>
      </c>
      <c r="AO439" s="55" t="s">
        <v>435</v>
      </c>
      <c r="AP439">
        <v>4</v>
      </c>
      <c r="AQ439" s="55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f>SUM(Tabla5[[#This Row],[VENTA MABE 1 SEMANA OCT]:[VENTAS OTROS 1 SEMANA OCT]])</f>
        <v>0</v>
      </c>
      <c r="AY439" s="46">
        <v>5.2974477905401791</v>
      </c>
      <c r="AZ439" s="55">
        <v>1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f>SUM(Tabla5[[#This Row],[VENTA MABE 2 SEMANA OCT]:[VENTAS OTROS 2 SEMANA OCT]])</f>
        <v>2</v>
      </c>
      <c r="BH439" t="s">
        <v>798</v>
      </c>
      <c r="BI439" s="55" t="s">
        <v>1661</v>
      </c>
      <c r="BJ439">
        <v>24.999999999999993</v>
      </c>
      <c r="BK439" s="55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f>SUM(Tabla5[[#This Row],[VENTA MABE 3 SEMANA OCT]:[VENTAS OTROS 3 SEMANA OCT]])</f>
        <v>0</v>
      </c>
      <c r="BS439" s="42">
        <v>0.2</v>
      </c>
      <c r="BT439" s="55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f>SUM(Tabla5[[#This Row],[VENTA MABE 4 SEMANA OCT]:[VENTAS OTROS 4 SEMANA OCT]])</f>
        <v>0</v>
      </c>
      <c r="CI4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439" t="s">
        <v>1703</v>
      </c>
      <c r="CK439">
        <v>0</v>
      </c>
      <c r="CL439">
        <v>0</v>
      </c>
      <c r="CM439" t="s">
        <v>1679</v>
      </c>
      <c r="CN439">
        <v>0</v>
      </c>
      <c r="CO439">
        <v>0</v>
      </c>
      <c r="CP439">
        <v>0</v>
      </c>
      <c r="CQ439">
        <v>0</v>
      </c>
      <c r="CR439">
        <f>SUM(Tabla5[[#This Row],[VENTA MABE 1 SEMANA NOV]:[VENTAS OTROS 1 SEMANA NOV]])</f>
        <v>0</v>
      </c>
      <c r="CS439">
        <f>IFERROR(VLOOKUP(Tabla5[[#This Row],[CLAVE]],[2]VENTAS!$F$2:$L$1501,2,0),0)</f>
        <v>0</v>
      </c>
      <c r="CT439">
        <f>IFERROR(VLOOKUP(Tabla5[[#This Row],[CLAVE]],[2]VENTAS!$F$2:$L$1501,3,0),0)</f>
        <v>0</v>
      </c>
      <c r="CU439">
        <f>IFERROR(VLOOKUP(Tabla5[[#This Row],[CLAVE]],[2]VENTAS!$F$2:$L$1501,4,0),0)</f>
        <v>0</v>
      </c>
      <c r="CV439">
        <f>IFERROR(VLOOKUP(Tabla5[[#This Row],[CLAVE]],[2]VENTAS!$F$2:$L$1501,5,0),0)</f>
        <v>0</v>
      </c>
      <c r="CW439">
        <f>IFERROR(VLOOKUP(Tabla5[[#This Row],[CLAVE]],[2]VENTAS!$F$2:$L$1501,6,0),0)</f>
        <v>0</v>
      </c>
      <c r="CX439">
        <f>IFERROR(VLOOKUP(Tabla5[[#This Row],[CLAVE]],[2]VENTAS!$F$2:$L$1501,7,0),0)</f>
        <v>0</v>
      </c>
      <c r="CY439">
        <f>IFERROR(VLOOKUP(Tabla5[[#This Row],[CLAVE]],[2]VENTAS!$F$2:$R$1501,13,0),0)</f>
        <v>0</v>
      </c>
      <c r="CZ439">
        <f>SUM(Tabla5[[#This Row],[VENTA MABE 2 SEMANA NOV]:[VENTAS OTROS 2 SEMANA NOV]])</f>
        <v>0</v>
      </c>
      <c r="DA439" s="46">
        <v>12.43134414846762</v>
      </c>
    </row>
    <row r="440" spans="1:105" hidden="1" x14ac:dyDescent="0.3">
      <c r="A440" t="str">
        <f>CONCATENATE(Tabla5[[#This Row],[TIENDA HMPV]],Tabla5[[#This Row],[LINEA]])</f>
        <v>492 - EL DORADOAIRES</v>
      </c>
      <c r="B440" t="s">
        <v>164</v>
      </c>
      <c r="C440" s="55" t="s">
        <v>165</v>
      </c>
      <c r="D440" s="55" t="s">
        <v>23</v>
      </c>
      <c r="E440" s="55" t="s">
        <v>167</v>
      </c>
      <c r="F440" s="55" t="s">
        <v>1724</v>
      </c>
      <c r="G440" t="s">
        <v>25</v>
      </c>
      <c r="H440" s="42">
        <f>IFERROR(Tabla5[[#This Row],[VENTAS MABE]]/Tabla5[[#This Row],[CUOTA]],0)</f>
        <v>0.33333333333333331</v>
      </c>
      <c r="I440">
        <v>6</v>
      </c>
      <c r="J440">
        <v>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V440" s="42">
        <v>1</v>
      </c>
      <c r="W440" s="42">
        <f>IFERROR(Tabla5[[#This Row],[TOTAL VENTA 38 SEMANA]]/Tabla5[[#This Row],[VENTA ACUM 38]],0)</f>
        <v>1</v>
      </c>
      <c r="X440" s="42" t="e">
        <f>VLOOKUP(Tabla5[[#This Row],[CLAVE]],[1]!QMI_5_SEMANA_SEP_22[[CLAVE]:[SHARE CADENA S2]],21,0)</f>
        <v>#REF!</v>
      </c>
      <c r="Y440" s="55" t="s">
        <v>724</v>
      </c>
      <c r="Z440" s="46">
        <f>+Tabla5[[#This Row],[VENTA ACUM 38]]+Tabla5[[#This Row],[venta total 39 acum]]</f>
        <v>2</v>
      </c>
      <c r="AA440" s="46">
        <v>2</v>
      </c>
      <c r="AB440" s="46">
        <v>2</v>
      </c>
      <c r="AC440" s="46">
        <v>2</v>
      </c>
      <c r="AD440" s="46">
        <v>0</v>
      </c>
      <c r="AE440" s="46">
        <v>0</v>
      </c>
      <c r="AF440" s="46">
        <v>0</v>
      </c>
      <c r="AG440" s="46">
        <v>4</v>
      </c>
      <c r="AH440" s="42">
        <f>IFERROR(Tabla5[[#This Row],[VENTAS MABE]]/Tabla5[[#This Row],[VENTAS INDURAMA]],0)</f>
        <v>0</v>
      </c>
      <c r="AI440" t="s">
        <v>1675</v>
      </c>
      <c r="AK440" s="42">
        <v>0.1053</v>
      </c>
      <c r="AL440" t="s">
        <v>727</v>
      </c>
      <c r="AM440" s="55" t="s">
        <v>899</v>
      </c>
      <c r="AO440" s="55" t="s">
        <v>435</v>
      </c>
      <c r="AP440">
        <v>2</v>
      </c>
      <c r="AQ440" s="55">
        <v>0</v>
      </c>
      <c r="AR440">
        <v>0</v>
      </c>
      <c r="AS440">
        <v>0</v>
      </c>
      <c r="AT440">
        <v>2</v>
      </c>
      <c r="AU440">
        <v>0</v>
      </c>
      <c r="AV440">
        <v>0</v>
      </c>
      <c r="AW440">
        <v>0</v>
      </c>
      <c r="AX440">
        <f>SUM(Tabla5[[#This Row],[VENTA MABE 1 SEMANA OCT]:[VENTAS OTROS 1 SEMANA OCT]])</f>
        <v>2</v>
      </c>
      <c r="AY440" s="46">
        <v>12</v>
      </c>
      <c r="AZ440" s="55">
        <v>0</v>
      </c>
      <c r="BA440">
        <v>0</v>
      </c>
      <c r="BB440">
        <v>0</v>
      </c>
      <c r="BC440">
        <v>2</v>
      </c>
      <c r="BD440">
        <v>0</v>
      </c>
      <c r="BE440">
        <v>0</v>
      </c>
      <c r="BF440">
        <v>0</v>
      </c>
      <c r="BG440">
        <f>SUM(Tabla5[[#This Row],[VENTA MABE 2 SEMANA OCT]:[VENTAS OTROS 2 SEMANA OCT]])</f>
        <v>2</v>
      </c>
      <c r="BH440" t="s">
        <v>798</v>
      </c>
      <c r="BI440" s="55" t="s">
        <v>1661</v>
      </c>
      <c r="BJ440">
        <v>14.999999999999995</v>
      </c>
      <c r="BK440" s="55">
        <v>0</v>
      </c>
      <c r="BL440">
        <v>0</v>
      </c>
      <c r="BM440">
        <v>0</v>
      </c>
      <c r="BN440">
        <v>2</v>
      </c>
      <c r="BO440">
        <v>0</v>
      </c>
      <c r="BP440">
        <v>0</v>
      </c>
      <c r="BQ440">
        <v>0</v>
      </c>
      <c r="BR440">
        <f>SUM(Tabla5[[#This Row],[VENTA MABE 3 SEMANA OCT]:[VENTAS OTROS 3 SEMANA OCT]])</f>
        <v>2</v>
      </c>
      <c r="BS440" s="42">
        <v>0.22</v>
      </c>
      <c r="BT440" s="55">
        <v>1</v>
      </c>
      <c r="BU440">
        <v>0</v>
      </c>
      <c r="BV440">
        <v>0</v>
      </c>
      <c r="BW440">
        <v>2</v>
      </c>
      <c r="BX440">
        <v>0</v>
      </c>
      <c r="BY440">
        <v>0</v>
      </c>
      <c r="BZ440">
        <v>0</v>
      </c>
      <c r="CA440">
        <f>SUM(Tabla5[[#This Row],[VENTA MABE 4 SEMANA OCT]:[VENTAS OTROS 4 SEMANA OCT]])</f>
        <v>3</v>
      </c>
      <c r="CI4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0.1111111111111111</v>
      </c>
      <c r="CJ440" s="66">
        <v>0</v>
      </c>
      <c r="CK440">
        <v>1</v>
      </c>
      <c r="CL440">
        <v>0</v>
      </c>
      <c r="CM440" t="s">
        <v>1679</v>
      </c>
      <c r="CN440">
        <v>0</v>
      </c>
      <c r="CO440">
        <v>0</v>
      </c>
      <c r="CP440">
        <v>0</v>
      </c>
      <c r="CQ440">
        <v>0</v>
      </c>
      <c r="CR440">
        <f>SUM(Tabla5[[#This Row],[VENTA MABE 1 SEMANA NOV]:[VENTAS OTROS 1 SEMANA NOV]])</f>
        <v>1</v>
      </c>
      <c r="CS440">
        <f>IFERROR(VLOOKUP(Tabla5[[#This Row],[CLAVE]],[2]VENTAS!$F$2:$L$1501,2,0),0)</f>
        <v>4</v>
      </c>
      <c r="CT440">
        <f>IFERROR(VLOOKUP(Tabla5[[#This Row],[CLAVE]],[2]VENTAS!$F$2:$L$1501,3,0),0)</f>
        <v>0</v>
      </c>
      <c r="CU440">
        <f>IFERROR(VLOOKUP(Tabla5[[#This Row],[CLAVE]],[2]VENTAS!$F$2:$L$1501,4,0),0)</f>
        <v>0</v>
      </c>
      <c r="CV440">
        <f>IFERROR(VLOOKUP(Tabla5[[#This Row],[CLAVE]],[2]VENTAS!$F$2:$L$1501,5,0),0)</f>
        <v>0</v>
      </c>
      <c r="CW440">
        <f>IFERROR(VLOOKUP(Tabla5[[#This Row],[CLAVE]],[2]VENTAS!$F$2:$L$1501,6,0),0)</f>
        <v>0</v>
      </c>
      <c r="CX440">
        <f>IFERROR(VLOOKUP(Tabla5[[#This Row],[CLAVE]],[2]VENTAS!$F$2:$L$1501,7,0),0)</f>
        <v>0</v>
      </c>
      <c r="CY440">
        <f>IFERROR(VLOOKUP(Tabla5[[#This Row],[CLAVE]],[2]VENTAS!$F$2:$R$1501,13,0),0)</f>
        <v>0</v>
      </c>
      <c r="CZ440">
        <f>SUM(Tabla5[[#This Row],[VENTA MABE 2 SEMANA NOV]:[VENTAS OTROS 2 SEMANA NOV]])</f>
        <v>4</v>
      </c>
      <c r="DA440" s="46">
        <v>26.666666666666668</v>
      </c>
    </row>
    <row r="441" spans="1:105" hidden="1" x14ac:dyDescent="0.3">
      <c r="A441" t="str">
        <f>CONCATENATE(Tabla5[[#This Row],[TIENDA HMPV]],Tabla5[[#This Row],[LINEA]])</f>
        <v>492 - EL DORADOCOCINAS</v>
      </c>
      <c r="B441" t="s">
        <v>164</v>
      </c>
      <c r="C441" s="55" t="s">
        <v>165</v>
      </c>
      <c r="D441" s="55" t="s">
        <v>23</v>
      </c>
      <c r="E441" s="55" t="s">
        <v>167</v>
      </c>
      <c r="F441" s="55" t="s">
        <v>1724</v>
      </c>
      <c r="G441" t="s">
        <v>26</v>
      </c>
      <c r="H441" s="42">
        <f>IFERROR(Tabla5[[#This Row],[VENTAS MABE]]/Tabla5[[#This Row],[CUOTA]],0)</f>
        <v>0.27272727272727271</v>
      </c>
      <c r="I441">
        <v>22</v>
      </c>
      <c r="J441">
        <v>6</v>
      </c>
      <c r="K441">
        <v>15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V441" s="42">
        <v>0.3</v>
      </c>
      <c r="W441" s="42">
        <f>IFERROR(Tabla5[[#This Row],[TOTAL VENTA 38 SEMANA]]/Tabla5[[#This Row],[VENTA ACUM 38]],0)</f>
        <v>0.3</v>
      </c>
      <c r="X441" s="42" t="e">
        <f>VLOOKUP(Tabla5[[#This Row],[CLAVE]],[1]!QMI_5_SEMANA_SEP_22[[CLAVE]:[SHARE CADENA S2]],21,0)</f>
        <v>#REF!</v>
      </c>
      <c r="Y441" s="55" t="s">
        <v>724</v>
      </c>
      <c r="Z441" s="46">
        <f>+Tabla5[[#This Row],[VENTA ACUM 38]]+Tabla5[[#This Row],[venta total 39 acum]]</f>
        <v>23</v>
      </c>
      <c r="AA441" s="46">
        <v>6</v>
      </c>
      <c r="AB441" s="46">
        <v>6</v>
      </c>
      <c r="AC441" s="46">
        <v>20</v>
      </c>
      <c r="AD441" s="46">
        <v>3</v>
      </c>
      <c r="AE441" s="46">
        <v>2</v>
      </c>
      <c r="AF441" s="46">
        <v>3</v>
      </c>
      <c r="AG441" s="46">
        <v>15</v>
      </c>
      <c r="AH441" s="42">
        <f>IFERROR(Tabla5[[#This Row],[VENTAS MABE]]/Tabla5[[#This Row],[VENTAS INDURAMA]],0)</f>
        <v>0.4</v>
      </c>
      <c r="AI441" t="s">
        <v>1675</v>
      </c>
      <c r="AK441" s="42">
        <v>0.23080000000000001</v>
      </c>
      <c r="AL441" t="s">
        <v>727</v>
      </c>
      <c r="AM441" s="55" t="s">
        <v>899</v>
      </c>
      <c r="AO441" s="55" t="s">
        <v>435</v>
      </c>
      <c r="AP441">
        <v>20</v>
      </c>
      <c r="AQ441" s="55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f>SUM(Tabla5[[#This Row],[VENTA MABE 1 SEMANA OCT]:[VENTAS OTROS 1 SEMANA OCT]])</f>
        <v>0</v>
      </c>
      <c r="AY441" s="46">
        <v>20.081223708608611</v>
      </c>
      <c r="AZ441" s="55">
        <v>6</v>
      </c>
      <c r="BA441">
        <v>12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f>SUM(Tabla5[[#This Row],[VENTA MABE 2 SEMANA OCT]:[VENTAS OTROS 2 SEMANA OCT]])</f>
        <v>18</v>
      </c>
      <c r="BH441" t="s">
        <v>798</v>
      </c>
      <c r="BI441" s="55" t="s">
        <v>1661</v>
      </c>
      <c r="BJ441">
        <v>14.999999999999995</v>
      </c>
      <c r="BK441" s="55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f>SUM(Tabla5[[#This Row],[VENTA MABE 3 SEMANA OCT]:[VENTAS OTROS 3 SEMANA OCT]])</f>
        <v>0</v>
      </c>
      <c r="BS441" s="42">
        <v>0.45</v>
      </c>
      <c r="BT441" s="55">
        <v>4</v>
      </c>
      <c r="BU441">
        <v>4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f>SUM(Tabla5[[#This Row],[VENTA MABE 4 SEMANA OCT]:[VENTAS OTROS 4 SEMANA OCT]])</f>
        <v>8</v>
      </c>
      <c r="CI4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0.38461538461538464</v>
      </c>
      <c r="CJ441" t="s">
        <v>1702</v>
      </c>
      <c r="CK441">
        <v>6</v>
      </c>
      <c r="CL441">
        <v>4</v>
      </c>
      <c r="CM441" t="s">
        <v>1679</v>
      </c>
      <c r="CN441">
        <v>0</v>
      </c>
      <c r="CO441">
        <v>0</v>
      </c>
      <c r="CP441">
        <v>0</v>
      </c>
      <c r="CQ441">
        <v>0</v>
      </c>
      <c r="CR441">
        <f>SUM(Tabla5[[#This Row],[VENTA MABE 1 SEMANA NOV]:[VENTAS OTROS 1 SEMANA NOV]])</f>
        <v>10</v>
      </c>
      <c r="CS441">
        <f>IFERROR(VLOOKUP(Tabla5[[#This Row],[CLAVE]],[2]VENTAS!$F$2:$L$1501,2,0),0)</f>
        <v>2</v>
      </c>
      <c r="CT441">
        <f>IFERROR(VLOOKUP(Tabla5[[#This Row],[CLAVE]],[2]VENTAS!$F$2:$L$1501,3,0),0)</f>
        <v>6</v>
      </c>
      <c r="CU441">
        <f>IFERROR(VLOOKUP(Tabla5[[#This Row],[CLAVE]],[2]VENTAS!$F$2:$L$1501,4,0),0)</f>
        <v>0</v>
      </c>
      <c r="CV441">
        <f>IFERROR(VLOOKUP(Tabla5[[#This Row],[CLAVE]],[2]VENTAS!$F$2:$L$1501,5,0),0)</f>
        <v>0</v>
      </c>
      <c r="CW441">
        <f>IFERROR(VLOOKUP(Tabla5[[#This Row],[CLAVE]],[2]VENTAS!$F$2:$L$1501,6,0),0)</f>
        <v>0</v>
      </c>
      <c r="CX441">
        <f>IFERROR(VLOOKUP(Tabla5[[#This Row],[CLAVE]],[2]VENTAS!$F$2:$L$1501,7,0),0)</f>
        <v>0</v>
      </c>
      <c r="CY441">
        <f>IFERROR(VLOOKUP(Tabla5[[#This Row],[CLAVE]],[2]VENTAS!$F$2:$R$1501,13,0),0)</f>
        <v>0</v>
      </c>
      <c r="CZ441">
        <f>SUM(Tabla5[[#This Row],[VENTA MABE 2 SEMANA NOV]:[VENTAS OTROS 2 SEMANA NOV]])</f>
        <v>8</v>
      </c>
      <c r="DA441" s="46">
        <v>56</v>
      </c>
    </row>
    <row r="442" spans="1:105" hidden="1" x14ac:dyDescent="0.3">
      <c r="A442" t="str">
        <f>CONCATENATE(Tabla5[[#This Row],[TIENDA HMPV]],Tabla5[[#This Row],[LINEA]])</f>
        <v>492 - EL DORADOEMPOTRE</v>
      </c>
      <c r="B442" t="s">
        <v>164</v>
      </c>
      <c r="C442" s="55" t="s">
        <v>165</v>
      </c>
      <c r="D442" s="55" t="s">
        <v>23</v>
      </c>
      <c r="E442" s="55" t="s">
        <v>167</v>
      </c>
      <c r="F442" s="55" t="s">
        <v>1724</v>
      </c>
      <c r="G442" t="s">
        <v>32</v>
      </c>
      <c r="H442" s="42">
        <f>IFERROR(Tabla5[[#This Row],[VENTAS MABE]]/Tabla5[[#This Row],[CUOTA]],0)</f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V442" s="42">
        <v>0</v>
      </c>
      <c r="W442" s="42">
        <f>IFERROR(Tabla5[[#This Row],[TOTAL VENTA 38 SEMANA]]/Tabla5[[#This Row],[VENTA ACUM 38]],0)</f>
        <v>0</v>
      </c>
      <c r="X442" s="42" t="e">
        <f>VLOOKUP(Tabla5[[#This Row],[CLAVE]],[1]!QMI_5_SEMANA_SEP_22[[CLAVE]:[SHARE CADENA S2]],21,0)</f>
        <v>#REF!</v>
      </c>
      <c r="Y442" s="55" t="s">
        <v>724</v>
      </c>
      <c r="Z442" s="46">
        <f>+Tabla5[[#This Row],[VENTA ACUM 38]]+Tabla5[[#This Row],[venta total 39 acum]]</f>
        <v>0</v>
      </c>
      <c r="AA442" s="46">
        <v>0</v>
      </c>
      <c r="AB442" s="46">
        <v>0</v>
      </c>
      <c r="AC442" s="46">
        <v>0</v>
      </c>
      <c r="AD442" s="46">
        <v>0</v>
      </c>
      <c r="AE442" s="46">
        <v>0</v>
      </c>
      <c r="AF442" s="46">
        <v>0</v>
      </c>
      <c r="AG442" s="46">
        <v>0</v>
      </c>
      <c r="AH442" s="42">
        <f>IFERROR(Tabla5[[#This Row],[VENTAS MABE]]/Tabla5[[#This Row],[VENTAS INDURAMA]],0)</f>
        <v>0</v>
      </c>
      <c r="AI442" t="s">
        <v>1675</v>
      </c>
      <c r="AK442" s="42"/>
      <c r="AL442" t="s">
        <v>727</v>
      </c>
      <c r="AM442" s="55" t="s">
        <v>899</v>
      </c>
      <c r="AO442" s="55" t="s">
        <v>435</v>
      </c>
      <c r="AP442">
        <v>0</v>
      </c>
      <c r="AQ442" s="55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f>SUM(Tabla5[[#This Row],[VENTA MABE 1 SEMANA OCT]:[VENTAS OTROS 1 SEMANA OCT]])</f>
        <v>0</v>
      </c>
      <c r="AY442" s="46">
        <v>0</v>
      </c>
      <c r="AZ442" s="55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f>SUM(Tabla5[[#This Row],[VENTA MABE 2 SEMANA OCT]:[VENTAS OTROS 2 SEMANA OCT]])</f>
        <v>0</v>
      </c>
      <c r="BH442" t="s">
        <v>798</v>
      </c>
      <c r="BI442" s="55" t="s">
        <v>1661</v>
      </c>
      <c r="BJ442">
        <v>14.999999999999995</v>
      </c>
      <c r="BK442" s="55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f>SUM(Tabla5[[#This Row],[VENTA MABE 3 SEMANA OCT]:[VENTAS OTROS 3 SEMANA OCT]])</f>
        <v>0</v>
      </c>
      <c r="BS442" s="42">
        <v>0</v>
      </c>
      <c r="BT442" s="55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f>SUM(Tabla5[[#This Row],[VENTA MABE 4 SEMANA OCT]:[VENTAS OTROS 4 SEMANA OCT]])</f>
        <v>0</v>
      </c>
      <c r="CI4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42" s="66">
        <v>0</v>
      </c>
      <c r="CK442">
        <v>0</v>
      </c>
      <c r="CL442">
        <v>0</v>
      </c>
      <c r="CM442" t="s">
        <v>1679</v>
      </c>
      <c r="CN442">
        <v>0</v>
      </c>
      <c r="CO442">
        <v>0</v>
      </c>
      <c r="CP442">
        <v>0</v>
      </c>
      <c r="CQ442">
        <v>0</v>
      </c>
      <c r="CR442">
        <f>SUM(Tabla5[[#This Row],[VENTA MABE 1 SEMANA NOV]:[VENTAS OTROS 1 SEMANA NOV]])</f>
        <v>0</v>
      </c>
      <c r="CS442">
        <f>IFERROR(VLOOKUP(Tabla5[[#This Row],[CLAVE]],[2]VENTAS!$F$2:$L$1501,2,0),0)</f>
        <v>0</v>
      </c>
      <c r="CT442">
        <f>IFERROR(VLOOKUP(Tabla5[[#This Row],[CLAVE]],[2]VENTAS!$F$2:$L$1501,3,0),0)</f>
        <v>1</v>
      </c>
      <c r="CU442">
        <f>IFERROR(VLOOKUP(Tabla5[[#This Row],[CLAVE]],[2]VENTAS!$F$2:$L$1501,4,0),0)</f>
        <v>0</v>
      </c>
      <c r="CV442">
        <f>IFERROR(VLOOKUP(Tabla5[[#This Row],[CLAVE]],[2]VENTAS!$F$2:$L$1501,5,0),0)</f>
        <v>0</v>
      </c>
      <c r="CW442">
        <f>IFERROR(VLOOKUP(Tabla5[[#This Row],[CLAVE]],[2]VENTAS!$F$2:$L$1501,6,0),0)</f>
        <v>0</v>
      </c>
      <c r="CX442">
        <f>IFERROR(VLOOKUP(Tabla5[[#This Row],[CLAVE]],[2]VENTAS!$F$2:$L$1501,7,0),0)</f>
        <v>0</v>
      </c>
      <c r="CY442">
        <f>IFERROR(VLOOKUP(Tabla5[[#This Row],[CLAVE]],[2]VENTAS!$F$2:$R$1501,13,0),0)</f>
        <v>0</v>
      </c>
      <c r="CZ442">
        <f>SUM(Tabla5[[#This Row],[VENTA MABE 2 SEMANA NOV]:[VENTAS OTROS 2 SEMANA NOV]])</f>
        <v>1</v>
      </c>
      <c r="DA442" s="46">
        <v>0</v>
      </c>
    </row>
    <row r="443" spans="1:105" hidden="1" x14ac:dyDescent="0.3">
      <c r="A443" t="str">
        <f>CONCATENATE(Tabla5[[#This Row],[TIENDA HMPV]],Tabla5[[#This Row],[LINEA]])</f>
        <v>492 - EL DORADOGLOBALES</v>
      </c>
      <c r="B443" t="s">
        <v>164</v>
      </c>
      <c r="C443" s="55" t="s">
        <v>165</v>
      </c>
      <c r="D443" s="55" t="s">
        <v>23</v>
      </c>
      <c r="E443" s="55" t="s">
        <v>167</v>
      </c>
      <c r="F443" s="55" t="s">
        <v>1724</v>
      </c>
      <c r="G443" t="s">
        <v>27</v>
      </c>
      <c r="H443" s="42">
        <f>IFERROR(Tabla5[[#This Row],[VENTAS MABE]]/Tabla5[[#This Row],[CUOTA]],0)</f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V443" s="42">
        <v>0</v>
      </c>
      <c r="W443" s="42">
        <f>IFERROR(Tabla5[[#This Row],[TOTAL VENTA 38 SEMANA]]/Tabla5[[#This Row],[VENTA ACUM 38]],0)</f>
        <v>0</v>
      </c>
      <c r="X443" s="42" t="e">
        <f>VLOOKUP(Tabla5[[#This Row],[CLAVE]],[1]!QMI_5_SEMANA_SEP_22[[CLAVE]:[SHARE CADENA S2]],21,0)</f>
        <v>#REF!</v>
      </c>
      <c r="Y443" s="55" t="s">
        <v>724</v>
      </c>
      <c r="Z443" s="46">
        <f>+Tabla5[[#This Row],[VENTA ACUM 38]]+Tabla5[[#This Row],[venta total 39 acum]]</f>
        <v>0</v>
      </c>
      <c r="AA443" s="46">
        <v>0</v>
      </c>
      <c r="AB443" s="46">
        <v>0</v>
      </c>
      <c r="AC443" s="46">
        <v>0</v>
      </c>
      <c r="AD443" s="46">
        <v>0</v>
      </c>
      <c r="AE443" s="46">
        <v>0</v>
      </c>
      <c r="AF443" s="46">
        <v>0</v>
      </c>
      <c r="AG443" s="46">
        <v>0</v>
      </c>
      <c r="AH443" s="42">
        <f>IFERROR(Tabla5[[#This Row],[VENTAS MABE]]/Tabla5[[#This Row],[VENTAS INDURAMA]],0)</f>
        <v>0</v>
      </c>
      <c r="AI443" t="s">
        <v>1675</v>
      </c>
      <c r="AK443" s="42"/>
      <c r="AL443" t="s">
        <v>727</v>
      </c>
      <c r="AM443" s="55" t="s">
        <v>899</v>
      </c>
      <c r="AO443" s="55" t="s">
        <v>435</v>
      </c>
      <c r="AP443">
        <v>0</v>
      </c>
      <c r="AQ443" s="55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f>SUM(Tabla5[[#This Row],[VENTA MABE 1 SEMANA OCT]:[VENTAS OTROS 1 SEMANA OCT]])</f>
        <v>0</v>
      </c>
      <c r="AY443" s="46">
        <v>0</v>
      </c>
      <c r="AZ443" s="55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f>SUM(Tabla5[[#This Row],[VENTA MABE 2 SEMANA OCT]:[VENTAS OTROS 2 SEMANA OCT]])</f>
        <v>0</v>
      </c>
      <c r="BH443" t="s">
        <v>798</v>
      </c>
      <c r="BI443" s="55" t="s">
        <v>1661</v>
      </c>
      <c r="BJ443">
        <v>14.999999999999995</v>
      </c>
      <c r="BK443" s="55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f>SUM(Tabla5[[#This Row],[VENTA MABE 3 SEMANA OCT]:[VENTAS OTROS 3 SEMANA OCT]])</f>
        <v>0</v>
      </c>
      <c r="BS443" s="42">
        <v>0</v>
      </c>
      <c r="BT443" s="55">
        <v>0</v>
      </c>
      <c r="BU443">
        <v>3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f>SUM(Tabla5[[#This Row],[VENTA MABE 4 SEMANA OCT]:[VENTAS OTROS 4 SEMANA OCT]])</f>
        <v>3</v>
      </c>
      <c r="CI4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43" s="66">
        <v>0</v>
      </c>
      <c r="CK443">
        <v>0</v>
      </c>
      <c r="CL443">
        <v>0</v>
      </c>
      <c r="CM443" t="s">
        <v>1679</v>
      </c>
      <c r="CN443">
        <v>0</v>
      </c>
      <c r="CO443">
        <v>0</v>
      </c>
      <c r="CP443">
        <v>0</v>
      </c>
      <c r="CQ443">
        <v>0</v>
      </c>
      <c r="CR443">
        <f>SUM(Tabla5[[#This Row],[VENTA MABE 1 SEMANA NOV]:[VENTAS OTROS 1 SEMANA NOV]])</f>
        <v>0</v>
      </c>
      <c r="CS443">
        <f>IFERROR(VLOOKUP(Tabla5[[#This Row],[CLAVE]],[2]VENTAS!$F$2:$L$1501,2,0),0)</f>
        <v>0</v>
      </c>
      <c r="CT443">
        <f>IFERROR(VLOOKUP(Tabla5[[#This Row],[CLAVE]],[2]VENTAS!$F$2:$L$1501,3,0),0)</f>
        <v>1</v>
      </c>
      <c r="CU443">
        <f>IFERROR(VLOOKUP(Tabla5[[#This Row],[CLAVE]],[2]VENTAS!$F$2:$L$1501,4,0),0)</f>
        <v>0</v>
      </c>
      <c r="CV443">
        <f>IFERROR(VLOOKUP(Tabla5[[#This Row],[CLAVE]],[2]VENTAS!$F$2:$L$1501,5,0),0)</f>
        <v>0</v>
      </c>
      <c r="CW443">
        <f>IFERROR(VLOOKUP(Tabla5[[#This Row],[CLAVE]],[2]VENTAS!$F$2:$L$1501,6,0),0)</f>
        <v>0</v>
      </c>
      <c r="CX443">
        <f>IFERROR(VLOOKUP(Tabla5[[#This Row],[CLAVE]],[2]VENTAS!$F$2:$L$1501,7,0),0)</f>
        <v>0</v>
      </c>
      <c r="CY443">
        <f>IFERROR(VLOOKUP(Tabla5[[#This Row],[CLAVE]],[2]VENTAS!$F$2:$R$1501,13,0),0)</f>
        <v>0</v>
      </c>
      <c r="CZ443">
        <f>SUM(Tabla5[[#This Row],[VENTA MABE 2 SEMANA NOV]:[VENTAS OTROS 2 SEMANA NOV]])</f>
        <v>1</v>
      </c>
      <c r="DA443" s="46">
        <v>0</v>
      </c>
    </row>
    <row r="444" spans="1:105" hidden="1" x14ac:dyDescent="0.3">
      <c r="A444" t="str">
        <f>CONCATENATE(Tabla5[[#This Row],[TIENDA HMPV]],Tabla5[[#This Row],[LINEA]])</f>
        <v>492 - EL DORADOLAVADO</v>
      </c>
      <c r="B444" t="s">
        <v>164</v>
      </c>
      <c r="C444" s="55" t="s">
        <v>165</v>
      </c>
      <c r="D444" s="55" t="s">
        <v>23</v>
      </c>
      <c r="E444" s="55" t="s">
        <v>167</v>
      </c>
      <c r="F444" s="55" t="s">
        <v>1724</v>
      </c>
      <c r="G444" t="s">
        <v>28</v>
      </c>
      <c r="H444" s="42">
        <f>IFERROR(Tabla5[[#This Row],[VENTAS MABE]]/Tabla5[[#This Row],[CUOTA]],0)</f>
        <v>0.125</v>
      </c>
      <c r="I444">
        <v>8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V444" s="42">
        <v>1</v>
      </c>
      <c r="W444" s="42">
        <f>IFERROR(Tabla5[[#This Row],[TOTAL VENTA 38 SEMANA]]/Tabla5[[#This Row],[VENTA ACUM 38]],0)</f>
        <v>1</v>
      </c>
      <c r="X444" s="42" t="e">
        <f>VLOOKUP(Tabla5[[#This Row],[CLAVE]],[1]!QMI_5_SEMANA_SEP_22[[CLAVE]:[SHARE CADENA S2]],21,0)</f>
        <v>#REF!</v>
      </c>
      <c r="Y444" s="55" t="s">
        <v>724</v>
      </c>
      <c r="Z444" s="46">
        <f>+Tabla5[[#This Row],[VENTA ACUM 38]]+Tabla5[[#This Row],[venta total 39 acum]]</f>
        <v>1</v>
      </c>
      <c r="AA444" s="46">
        <v>1</v>
      </c>
      <c r="AB444" s="46">
        <v>1</v>
      </c>
      <c r="AC444" s="46">
        <v>1</v>
      </c>
      <c r="AD444" s="46">
        <v>0</v>
      </c>
      <c r="AE444" s="46">
        <v>0</v>
      </c>
      <c r="AF444" s="46">
        <v>0</v>
      </c>
      <c r="AG444" s="46">
        <v>1</v>
      </c>
      <c r="AH444" s="42">
        <f>IFERROR(Tabla5[[#This Row],[VENTAS MABE]]/Tabla5[[#This Row],[VENTAS INDURAMA]],0)</f>
        <v>0</v>
      </c>
      <c r="AI444" t="s">
        <v>1675</v>
      </c>
      <c r="AK444" s="42"/>
      <c r="AL444" t="s">
        <v>727</v>
      </c>
      <c r="AM444" s="55" t="s">
        <v>899</v>
      </c>
      <c r="AO444" s="55" t="s">
        <v>435</v>
      </c>
      <c r="AP444">
        <v>1</v>
      </c>
      <c r="AQ444" s="55">
        <v>0</v>
      </c>
      <c r="AR444">
        <v>0</v>
      </c>
      <c r="AS444">
        <v>1</v>
      </c>
      <c r="AT444">
        <v>1</v>
      </c>
      <c r="AU444">
        <v>1</v>
      </c>
      <c r="AV444">
        <v>0</v>
      </c>
      <c r="AW444">
        <v>0</v>
      </c>
      <c r="AX444">
        <f>SUM(Tabla5[[#This Row],[VENTA MABE 1 SEMANA OCT]:[VENTAS OTROS 1 SEMANA OCT]])</f>
        <v>3</v>
      </c>
      <c r="AY444" s="46">
        <v>6.9904121894109377</v>
      </c>
      <c r="AZ444" s="55">
        <v>4</v>
      </c>
      <c r="BA444">
        <v>0</v>
      </c>
      <c r="BB444">
        <v>1</v>
      </c>
      <c r="BC444">
        <v>1</v>
      </c>
      <c r="BD444">
        <v>1</v>
      </c>
      <c r="BE444">
        <v>0</v>
      </c>
      <c r="BF444">
        <v>0</v>
      </c>
      <c r="BG444">
        <f>SUM(Tabla5[[#This Row],[VENTA MABE 2 SEMANA OCT]:[VENTAS OTROS 2 SEMANA OCT]])</f>
        <v>7</v>
      </c>
      <c r="BH444" t="s">
        <v>798</v>
      </c>
      <c r="BI444" s="55" t="s">
        <v>1661</v>
      </c>
      <c r="BJ444">
        <v>14.999999999999995</v>
      </c>
      <c r="BK444" s="55">
        <v>0</v>
      </c>
      <c r="BL444">
        <v>0</v>
      </c>
      <c r="BM444">
        <v>1</v>
      </c>
      <c r="BN444">
        <v>1</v>
      </c>
      <c r="BO444">
        <v>1</v>
      </c>
      <c r="BP444">
        <v>0</v>
      </c>
      <c r="BQ444">
        <v>0</v>
      </c>
      <c r="BR444">
        <f>SUM(Tabla5[[#This Row],[VENTA MABE 3 SEMANA OCT]:[VENTAS OTROS 3 SEMANA OCT]])</f>
        <v>3</v>
      </c>
      <c r="BS444" s="42">
        <v>7.0000000000000007E-2</v>
      </c>
      <c r="BT444" s="55">
        <v>0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f>SUM(Tabla5[[#This Row],[VENTA MABE 4 SEMANA OCT]:[VENTAS OTROS 4 SEMANA OCT]])</f>
        <v>3</v>
      </c>
      <c r="CI4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444" t="s">
        <v>1703</v>
      </c>
      <c r="CK444">
        <v>3</v>
      </c>
      <c r="CL444">
        <v>0</v>
      </c>
      <c r="CM444" t="s">
        <v>1679</v>
      </c>
      <c r="CN444">
        <v>0</v>
      </c>
      <c r="CO444">
        <v>0</v>
      </c>
      <c r="CP444">
        <v>0</v>
      </c>
      <c r="CQ444">
        <v>0</v>
      </c>
      <c r="CR444">
        <f>SUM(Tabla5[[#This Row],[VENTA MABE 1 SEMANA NOV]:[VENTAS OTROS 1 SEMANA NOV]])</f>
        <v>3</v>
      </c>
      <c r="CS444">
        <f>IFERROR(VLOOKUP(Tabla5[[#This Row],[CLAVE]],[2]VENTAS!$F$2:$L$1501,2,0),0)</f>
        <v>1</v>
      </c>
      <c r="CT444">
        <f>IFERROR(VLOOKUP(Tabla5[[#This Row],[CLAVE]],[2]VENTAS!$F$2:$L$1501,3,0),0)</f>
        <v>0</v>
      </c>
      <c r="CU444">
        <f>IFERROR(VLOOKUP(Tabla5[[#This Row],[CLAVE]],[2]VENTAS!$F$2:$L$1501,4,0),0)</f>
        <v>0</v>
      </c>
      <c r="CV444">
        <f>IFERROR(VLOOKUP(Tabla5[[#This Row],[CLAVE]],[2]VENTAS!$F$2:$L$1501,5,0),0)</f>
        <v>0</v>
      </c>
      <c r="CW444">
        <f>IFERROR(VLOOKUP(Tabla5[[#This Row],[CLAVE]],[2]VENTAS!$F$2:$L$1501,6,0),0)</f>
        <v>0</v>
      </c>
      <c r="CX444">
        <f>IFERROR(VLOOKUP(Tabla5[[#This Row],[CLAVE]],[2]VENTAS!$F$2:$L$1501,7,0),0)</f>
        <v>0</v>
      </c>
      <c r="CY444">
        <f>IFERROR(VLOOKUP(Tabla5[[#This Row],[CLAVE]],[2]VENTAS!$F$2:$R$1501,13,0),0)</f>
        <v>0</v>
      </c>
      <c r="CZ444">
        <f>SUM(Tabla5[[#This Row],[VENTA MABE 2 SEMANA NOV]:[VENTAS OTROS 2 SEMANA NOV]])</f>
        <v>1</v>
      </c>
      <c r="DA444" s="46">
        <v>9.0888717582611278</v>
      </c>
    </row>
    <row r="445" spans="1:105" hidden="1" x14ac:dyDescent="0.3">
      <c r="A445" t="str">
        <f>CONCATENATE(Tabla5[[#This Row],[TIENDA HMPV]],Tabla5[[#This Row],[LINEA]])</f>
        <v>492 - EL DORADOREFRIGERACIÓN</v>
      </c>
      <c r="B445" t="s">
        <v>164</v>
      </c>
      <c r="C445" s="55" t="s">
        <v>165</v>
      </c>
      <c r="D445" s="55" t="s">
        <v>23</v>
      </c>
      <c r="E445" s="55" t="s">
        <v>167</v>
      </c>
      <c r="F445" s="55" t="s">
        <v>1724</v>
      </c>
      <c r="G445" t="s">
        <v>29</v>
      </c>
      <c r="H445" s="42">
        <f>IFERROR(Tabla5[[#This Row],[VENTAS MABE]]/Tabla5[[#This Row],[CUOTA]],0)</f>
        <v>8.3333333333333329E-2</v>
      </c>
      <c r="I445">
        <v>12</v>
      </c>
      <c r="J445">
        <v>1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V445" s="42">
        <v>0.16666666666666666</v>
      </c>
      <c r="W445" s="42">
        <f>IFERROR(Tabla5[[#This Row],[TOTAL VENTA 38 SEMANA]]/Tabla5[[#This Row],[VENTA ACUM 38]],0)</f>
        <v>0.16666666666666666</v>
      </c>
      <c r="X445" s="42" t="e">
        <f>VLOOKUP(Tabla5[[#This Row],[CLAVE]],[1]!QMI_5_SEMANA_SEP_22[[CLAVE]:[SHARE CADENA S2]],21,0)</f>
        <v>#REF!</v>
      </c>
      <c r="Y445" s="55" t="s">
        <v>724</v>
      </c>
      <c r="Z445" s="46">
        <f>+Tabla5[[#This Row],[VENTA ACUM 38]]+Tabla5[[#This Row],[venta total 39 acum]]</f>
        <v>6</v>
      </c>
      <c r="AA445" s="46">
        <v>1</v>
      </c>
      <c r="AB445" s="46">
        <v>1</v>
      </c>
      <c r="AC445" s="46">
        <v>6</v>
      </c>
      <c r="AD445" s="46">
        <v>0</v>
      </c>
      <c r="AE445" s="46">
        <v>0</v>
      </c>
      <c r="AF445" s="46">
        <v>0</v>
      </c>
      <c r="AG445" s="46">
        <v>4</v>
      </c>
      <c r="AH445" s="42">
        <f>IFERROR(Tabla5[[#This Row],[VENTAS MABE]]/Tabla5[[#This Row],[VENTAS INDURAMA]],0)</f>
        <v>0.2</v>
      </c>
      <c r="AI445" t="s">
        <v>1675</v>
      </c>
      <c r="AK445" s="42">
        <v>0.12</v>
      </c>
      <c r="AL445" t="s">
        <v>727</v>
      </c>
      <c r="AM445" s="55" t="s">
        <v>899</v>
      </c>
      <c r="AO445" s="55" t="s">
        <v>435</v>
      </c>
      <c r="AP445">
        <v>6</v>
      </c>
      <c r="AQ445" s="5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f>SUM(Tabla5[[#This Row],[VENTA MABE 1 SEMANA OCT]:[VENTAS OTROS 1 SEMANA OCT]])</f>
        <v>0</v>
      </c>
      <c r="AY445" s="46">
        <v>11.98425172132192</v>
      </c>
      <c r="AZ445" s="55">
        <v>4</v>
      </c>
      <c r="BA445">
        <v>6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f>SUM(Tabla5[[#This Row],[VENTA MABE 2 SEMANA OCT]:[VENTAS OTROS 2 SEMANA OCT]])</f>
        <v>10</v>
      </c>
      <c r="BH445" t="s">
        <v>798</v>
      </c>
      <c r="BI445" s="55" t="s">
        <v>1661</v>
      </c>
      <c r="BJ445">
        <v>14.999999999999995</v>
      </c>
      <c r="BK445" s="5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f>SUM(Tabla5[[#This Row],[VENTA MABE 3 SEMANA OCT]:[VENTAS OTROS 3 SEMANA OCT]])</f>
        <v>0</v>
      </c>
      <c r="BS445" s="42">
        <v>0.4</v>
      </c>
      <c r="BT445" s="55">
        <v>2</v>
      </c>
      <c r="BU445">
        <v>2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f>SUM(Tabla5[[#This Row],[VENTA MABE 4 SEMANA OCT]:[VENTAS OTROS 4 SEMANA OCT]])</f>
        <v>4</v>
      </c>
      <c r="CI4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445" t="s">
        <v>1702</v>
      </c>
      <c r="CK445">
        <v>1</v>
      </c>
      <c r="CL445">
        <v>1</v>
      </c>
      <c r="CM445" t="s">
        <v>1679</v>
      </c>
      <c r="CN445">
        <v>0</v>
      </c>
      <c r="CO445">
        <v>0</v>
      </c>
      <c r="CP445">
        <v>0</v>
      </c>
      <c r="CQ445">
        <v>0</v>
      </c>
      <c r="CR445">
        <f>SUM(Tabla5[[#This Row],[VENTA MABE 1 SEMANA NOV]:[VENTAS OTROS 1 SEMANA NOV]])</f>
        <v>2</v>
      </c>
      <c r="CS445">
        <f>IFERROR(VLOOKUP(Tabla5[[#This Row],[CLAVE]],[2]VENTAS!$F$2:$L$1501,2,0),0)</f>
        <v>0</v>
      </c>
      <c r="CT445">
        <f>IFERROR(VLOOKUP(Tabla5[[#This Row],[CLAVE]],[2]VENTAS!$F$2:$L$1501,3,0),0)</f>
        <v>0</v>
      </c>
      <c r="CU445">
        <f>IFERROR(VLOOKUP(Tabla5[[#This Row],[CLAVE]],[2]VENTAS!$F$2:$L$1501,4,0),0)</f>
        <v>0</v>
      </c>
      <c r="CV445">
        <f>IFERROR(VLOOKUP(Tabla5[[#This Row],[CLAVE]],[2]VENTAS!$F$2:$L$1501,5,0),0)</f>
        <v>0</v>
      </c>
      <c r="CW445">
        <f>IFERROR(VLOOKUP(Tabla5[[#This Row],[CLAVE]],[2]VENTAS!$F$2:$L$1501,6,0),0)</f>
        <v>0</v>
      </c>
      <c r="CX445">
        <f>IFERROR(VLOOKUP(Tabla5[[#This Row],[CLAVE]],[2]VENTAS!$F$2:$L$1501,7,0),0)</f>
        <v>0</v>
      </c>
      <c r="CY445">
        <f>IFERROR(VLOOKUP(Tabla5[[#This Row],[CLAVE]],[2]VENTAS!$F$2:$R$1501,13,0),0)</f>
        <v>0</v>
      </c>
      <c r="CZ445">
        <f>SUM(Tabla5[[#This Row],[VENTA MABE 2 SEMANA NOV]:[VENTAS OTROS 2 SEMANA NOV]])</f>
        <v>0</v>
      </c>
      <c r="DA445" s="46">
        <v>27</v>
      </c>
    </row>
    <row r="446" spans="1:105" hidden="1" x14ac:dyDescent="0.3">
      <c r="A446" t="str">
        <f>CONCATENATE(Tabla5[[#This Row],[TIENDA HMPV]],Tabla5[[#This Row],[LINEA]])</f>
        <v>631 - MAN.MEGACOCINAS</v>
      </c>
      <c r="B446" t="s">
        <v>155</v>
      </c>
      <c r="C446" s="55" t="s">
        <v>156</v>
      </c>
      <c r="D446" s="55" t="s">
        <v>51</v>
      </c>
      <c r="E446" s="55" t="s">
        <v>158</v>
      </c>
      <c r="F446" s="55" t="s">
        <v>1724</v>
      </c>
      <c r="G446" t="s">
        <v>26</v>
      </c>
      <c r="H446" s="42">
        <f>IFERROR(Tabla5[[#This Row],[VENTAS MABE]]/Tabla5[[#This Row],[CUOTA]],0)</f>
        <v>0.5</v>
      </c>
      <c r="I446">
        <v>6</v>
      </c>
      <c r="J446">
        <v>3</v>
      </c>
      <c r="K446">
        <v>8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s="42">
        <v>0.27272727272727271</v>
      </c>
      <c r="W446" s="42">
        <f>IFERROR(Tabla5[[#This Row],[TOTAL VENTA 38 SEMANA]]/Tabla5[[#This Row],[VENTA ACUM 38]],0)</f>
        <v>0.27272727272727271</v>
      </c>
      <c r="X446" s="42" t="e">
        <f>VLOOKUP(Tabla5[[#This Row],[CLAVE]],[1]!QMI_5_SEMANA_SEP_22[[CLAVE]:[SHARE CADENA S2]],21,0)</f>
        <v>#REF!</v>
      </c>
      <c r="Y446" s="55" t="s">
        <v>757</v>
      </c>
      <c r="Z446" s="46">
        <f>+Tabla5[[#This Row],[VENTA ACUM 38]]+Tabla5[[#This Row],[venta total 39 acum]]</f>
        <v>13</v>
      </c>
      <c r="AA446" s="46">
        <v>3</v>
      </c>
      <c r="AB446" s="46">
        <v>3</v>
      </c>
      <c r="AC446" s="46">
        <v>11</v>
      </c>
      <c r="AD446" s="46">
        <v>2</v>
      </c>
      <c r="AE446" s="46">
        <v>2</v>
      </c>
      <c r="AF446" s="46">
        <v>2</v>
      </c>
      <c r="AG446" s="46">
        <v>5</v>
      </c>
      <c r="AH446" s="42">
        <f>IFERROR(Tabla5[[#This Row],[VENTAS MABE]]/Tabla5[[#This Row],[VENTAS INDURAMA]],0)</f>
        <v>0.375</v>
      </c>
      <c r="AI446" t="s">
        <v>1677</v>
      </c>
      <c r="AK446" s="42"/>
      <c r="AL446" t="s">
        <v>727</v>
      </c>
      <c r="AM446" s="55" t="s">
        <v>998</v>
      </c>
      <c r="AO446" s="55" t="s">
        <v>419</v>
      </c>
      <c r="AP446">
        <v>10</v>
      </c>
      <c r="AQ446" s="55">
        <v>0</v>
      </c>
      <c r="AR446">
        <v>4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f>SUM(Tabla5[[#This Row],[VENTA MABE 1 SEMANA OCT]:[VENTAS OTROS 1 SEMANA OCT]])</f>
        <v>4</v>
      </c>
      <c r="AY446" s="46">
        <v>8.2785893190337703</v>
      </c>
      <c r="AZ446" s="55">
        <v>1</v>
      </c>
      <c r="BA446">
        <v>3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f>SUM(Tabla5[[#This Row],[VENTA MABE 2 SEMANA OCT]:[VENTAS OTROS 2 SEMANA OCT]])</f>
        <v>4</v>
      </c>
      <c r="BH446" t="s">
        <v>997</v>
      </c>
      <c r="BI446" s="55" t="s">
        <v>156</v>
      </c>
      <c r="BJ446">
        <v>3.9999999999999978</v>
      </c>
      <c r="BK446" s="55">
        <v>1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f>SUM(Tabla5[[#This Row],[VENTA MABE 3 SEMANA OCT]:[VENTAS OTROS 3 SEMANA OCT]])</f>
        <v>2</v>
      </c>
      <c r="BS446" s="42">
        <v>0.42</v>
      </c>
      <c r="BT446" s="55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f>SUM(Tabla5[[#This Row],[VENTA MABE 4 SEMANA OCT]:[VENTAS OTROS 4 SEMANA OCT]])</f>
        <v>1</v>
      </c>
      <c r="CH446" t="s">
        <v>1695</v>
      </c>
      <c r="CI44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0.27272727272727271</v>
      </c>
      <c r="CJ446" t="s">
        <v>1701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SUM(Tabla5[[#This Row],[VENTA MABE 1 SEMANA NOV]:[VENTAS OTROS 1 SEMANA NOV]])</f>
        <v>1</v>
      </c>
      <c r="CS446">
        <f>IFERROR(VLOOKUP(Tabla5[[#This Row],[CLAVE]],[2]VENTAS!$F$2:$L$1501,2,0),0)</f>
        <v>0</v>
      </c>
      <c r="CT446">
        <f>IFERROR(VLOOKUP(Tabla5[[#This Row],[CLAVE]],[2]VENTAS!$F$2:$L$1501,3,0),0)</f>
        <v>0</v>
      </c>
      <c r="CU446">
        <f>IFERROR(VLOOKUP(Tabla5[[#This Row],[CLAVE]],[2]VENTAS!$F$2:$L$1501,4,0),0)</f>
        <v>0</v>
      </c>
      <c r="CV446">
        <f>IFERROR(VLOOKUP(Tabla5[[#This Row],[CLAVE]],[2]VENTAS!$F$2:$L$1501,5,0),0)</f>
        <v>0</v>
      </c>
      <c r="CW446">
        <f>IFERROR(VLOOKUP(Tabla5[[#This Row],[CLAVE]],[2]VENTAS!$F$2:$L$1501,6,0),0)</f>
        <v>0</v>
      </c>
      <c r="CX446">
        <f>IFERROR(VLOOKUP(Tabla5[[#This Row],[CLAVE]],[2]VENTAS!$F$2:$L$1501,7,0),0)</f>
        <v>0</v>
      </c>
      <c r="CY446">
        <f>IFERROR(VLOOKUP(Tabla5[[#This Row],[CLAVE]],[2]VENTAS!$F$2:$R$1501,13,0),0)</f>
        <v>0</v>
      </c>
      <c r="CZ446">
        <f>SUM(Tabla5[[#This Row],[VENTA MABE 2 SEMANA NOV]:[VENTAS OTROS 2 SEMANA NOV]])</f>
        <v>0</v>
      </c>
      <c r="DA446" s="46">
        <v>11</v>
      </c>
    </row>
    <row r="447" spans="1:105" hidden="1" x14ac:dyDescent="0.3">
      <c r="A447" t="str">
        <f>CONCATENATE(Tabla5[[#This Row],[TIENDA HMPV]],Tabla5[[#This Row],[LINEA]])</f>
        <v>631 - MAN.MEGALAVADO</v>
      </c>
      <c r="B447" t="s">
        <v>155</v>
      </c>
      <c r="C447" s="55" t="s">
        <v>156</v>
      </c>
      <c r="D447" s="55" t="s">
        <v>51</v>
      </c>
      <c r="E447" s="55" t="s">
        <v>158</v>
      </c>
      <c r="F447" s="55" t="s">
        <v>1724</v>
      </c>
      <c r="G447" t="s">
        <v>28</v>
      </c>
      <c r="H447" s="42">
        <f>IFERROR(Tabla5[[#This Row],[VENTAS MABE]]/Tabla5[[#This Row],[CUOTA]],0)</f>
        <v>0.66666666666666663</v>
      </c>
      <c r="I447">
        <v>3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 s="42">
        <v>0.4</v>
      </c>
      <c r="W447" s="42">
        <f>IFERROR(Tabla5[[#This Row],[TOTAL VENTA 38 SEMANA]]/Tabla5[[#This Row],[VENTA ACUM 38]],0)</f>
        <v>0.4</v>
      </c>
      <c r="X447" s="42" t="e">
        <f>VLOOKUP(Tabla5[[#This Row],[CLAVE]],[1]!QMI_5_SEMANA_SEP_22[[CLAVE]:[SHARE CADENA S2]],21,0)</f>
        <v>#REF!</v>
      </c>
      <c r="Y447" s="55" t="s">
        <v>757</v>
      </c>
      <c r="Z447" s="46">
        <f>+Tabla5[[#This Row],[VENTA ACUM 38]]+Tabla5[[#This Row],[venta total 39 acum]]</f>
        <v>6</v>
      </c>
      <c r="AA447" s="46">
        <v>0</v>
      </c>
      <c r="AB447" s="46">
        <v>2</v>
      </c>
      <c r="AC447" s="46">
        <v>5</v>
      </c>
      <c r="AD447" s="46">
        <v>1</v>
      </c>
      <c r="AE447" s="46">
        <v>0</v>
      </c>
      <c r="AF447" s="46">
        <v>1</v>
      </c>
      <c r="AG447" s="46">
        <v>0</v>
      </c>
      <c r="AH447" s="42">
        <f>IFERROR(Tabla5[[#This Row],[VENTAS MABE]]/Tabla5[[#This Row],[VENTAS INDURAMA]],0)</f>
        <v>0.66666666666666663</v>
      </c>
      <c r="AI447" t="s">
        <v>1677</v>
      </c>
      <c r="AK447" s="42"/>
      <c r="AL447" t="s">
        <v>727</v>
      </c>
      <c r="AM447" s="55" t="s">
        <v>998</v>
      </c>
      <c r="AO447" s="55" t="s">
        <v>419</v>
      </c>
      <c r="AP447">
        <v>1</v>
      </c>
      <c r="AQ447" s="55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f>SUM(Tabla5[[#This Row],[VENTA MABE 1 SEMANA OCT]:[VENTAS OTROS 1 SEMANA OCT]])</f>
        <v>1</v>
      </c>
      <c r="AY447" s="46">
        <v>3</v>
      </c>
      <c r="AZ447" s="55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f>SUM(Tabla5[[#This Row],[VENTA MABE 2 SEMANA OCT]:[VENTAS OTROS 2 SEMANA OCT]])</f>
        <v>1</v>
      </c>
      <c r="BH447" t="s">
        <v>997</v>
      </c>
      <c r="BI447" s="55" t="s">
        <v>156</v>
      </c>
      <c r="BJ447">
        <v>3.9999999999999978</v>
      </c>
      <c r="BK447" s="55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f>SUM(Tabla5[[#This Row],[VENTA MABE 3 SEMANA OCT]:[VENTAS OTROS 3 SEMANA OCT]])</f>
        <v>0</v>
      </c>
      <c r="BS447" s="42">
        <v>0.25</v>
      </c>
      <c r="BT447" s="55">
        <v>0</v>
      </c>
      <c r="BU447">
        <v>1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f>SUM(Tabla5[[#This Row],[VENTA MABE 4 SEMANA OCT]:[VENTAS OTROS 4 SEMANA OCT]])</f>
        <v>2</v>
      </c>
      <c r="CB447" t="s">
        <v>1679</v>
      </c>
      <c r="CC447" t="s">
        <v>1679</v>
      </c>
      <c r="CD447" t="s">
        <v>1679</v>
      </c>
      <c r="CE447" t="s">
        <v>1679</v>
      </c>
      <c r="CF447" t="s">
        <v>1679</v>
      </c>
      <c r="CG447" t="s">
        <v>1679</v>
      </c>
      <c r="CH447" t="s">
        <v>1679</v>
      </c>
      <c r="CI4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47" s="66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SUM(Tabla5[[#This Row],[VENTA MABE 1 SEMANA NOV]:[VENTAS OTROS 1 SEMANA NOV]])</f>
        <v>0</v>
      </c>
      <c r="CS447">
        <f>IFERROR(VLOOKUP(Tabla5[[#This Row],[CLAVE]],[2]VENTAS!$F$2:$L$1501,2,0),0)</f>
        <v>0</v>
      </c>
      <c r="CT447">
        <f>IFERROR(VLOOKUP(Tabla5[[#This Row],[CLAVE]],[2]VENTAS!$F$2:$L$1501,3,0),0)</f>
        <v>2</v>
      </c>
      <c r="CU447">
        <f>IFERROR(VLOOKUP(Tabla5[[#This Row],[CLAVE]],[2]VENTAS!$F$2:$L$1501,4,0),0)</f>
        <v>0</v>
      </c>
      <c r="CV447">
        <f>IFERROR(VLOOKUP(Tabla5[[#This Row],[CLAVE]],[2]VENTAS!$F$2:$L$1501,5,0),0)</f>
        <v>0</v>
      </c>
      <c r="CW447">
        <f>IFERROR(VLOOKUP(Tabla5[[#This Row],[CLAVE]],[2]VENTAS!$F$2:$L$1501,6,0),0)</f>
        <v>0</v>
      </c>
      <c r="CX447">
        <f>IFERROR(VLOOKUP(Tabla5[[#This Row],[CLAVE]],[2]VENTAS!$F$2:$L$1501,7,0),0)</f>
        <v>0</v>
      </c>
      <c r="CY447">
        <f>IFERROR(VLOOKUP(Tabla5[[#This Row],[CLAVE]],[2]VENTAS!$F$2:$R$1501,13,0),0)</f>
        <v>0</v>
      </c>
      <c r="CZ447">
        <f>SUM(Tabla5[[#This Row],[VENTA MABE 2 SEMANA NOV]:[VENTAS OTROS 2 SEMANA NOV]])</f>
        <v>2</v>
      </c>
      <c r="DA447" s="46">
        <v>3</v>
      </c>
    </row>
    <row r="448" spans="1:105" hidden="1" x14ac:dyDescent="0.3">
      <c r="A448" t="str">
        <f>CONCATENATE(Tabla5[[#This Row],[TIENDA HMPV]],Tabla5[[#This Row],[LINEA]])</f>
        <v>631 - MAN.MEGAREFRIGERACIÓN</v>
      </c>
      <c r="B448" t="s">
        <v>155</v>
      </c>
      <c r="C448" s="55" t="s">
        <v>156</v>
      </c>
      <c r="D448" s="55" t="s">
        <v>51</v>
      </c>
      <c r="E448" s="55" t="s">
        <v>158</v>
      </c>
      <c r="F448" s="55" t="s">
        <v>1724</v>
      </c>
      <c r="G448" t="s">
        <v>29</v>
      </c>
      <c r="H448" s="42">
        <f>IFERROR(Tabla5[[#This Row],[VENTAS MABE]]/Tabla5[[#This Row],[CUOTA]],0)</f>
        <v>0.75</v>
      </c>
      <c r="I448">
        <v>4</v>
      </c>
      <c r="J448">
        <v>3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42">
        <v>0.5</v>
      </c>
      <c r="W448" s="42">
        <f>IFERROR(Tabla5[[#This Row],[TOTAL VENTA 38 SEMANA]]/Tabla5[[#This Row],[VENTA ACUM 38]],0)</f>
        <v>0.5</v>
      </c>
      <c r="X448" s="42" t="e">
        <f>VLOOKUP(Tabla5[[#This Row],[CLAVE]],[1]!QMI_5_SEMANA_SEP_22[[CLAVE]:[SHARE CADENA S2]],21,0)</f>
        <v>#REF!</v>
      </c>
      <c r="Y448" s="55" t="s">
        <v>757</v>
      </c>
      <c r="Z448" s="46">
        <f>+Tabla5[[#This Row],[VENTA ACUM 38]]+Tabla5[[#This Row],[venta total 39 acum]]</f>
        <v>7</v>
      </c>
      <c r="AA448" s="46">
        <v>2</v>
      </c>
      <c r="AB448" s="46">
        <v>3</v>
      </c>
      <c r="AC448" s="46">
        <v>6</v>
      </c>
      <c r="AD448" s="46">
        <v>1</v>
      </c>
      <c r="AE448" s="46">
        <v>1</v>
      </c>
      <c r="AF448" s="46">
        <v>1</v>
      </c>
      <c r="AG448" s="46">
        <v>4</v>
      </c>
      <c r="AH448" s="42">
        <f>IFERROR(Tabla5[[#This Row],[VENTAS MABE]]/Tabla5[[#This Row],[VENTAS INDURAMA]],0)</f>
        <v>1</v>
      </c>
      <c r="AI448" t="s">
        <v>1677</v>
      </c>
      <c r="AK448" s="42"/>
      <c r="AL448" t="s">
        <v>727</v>
      </c>
      <c r="AM448" s="55" t="s">
        <v>998</v>
      </c>
      <c r="AO448" s="55" t="s">
        <v>419</v>
      </c>
      <c r="AP448">
        <v>2</v>
      </c>
      <c r="AQ448" s="55">
        <v>1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f>SUM(Tabla5[[#This Row],[VENTA MABE 1 SEMANA OCT]:[VENTAS OTROS 1 SEMANA OCT]])</f>
        <v>2</v>
      </c>
      <c r="AY448" s="46">
        <v>4.706237795217568</v>
      </c>
      <c r="AZ448" s="55">
        <v>1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f>SUM(Tabla5[[#This Row],[VENTA MABE 2 SEMANA OCT]:[VENTAS OTROS 2 SEMANA OCT]])</f>
        <v>2</v>
      </c>
      <c r="BH448" t="s">
        <v>997</v>
      </c>
      <c r="BI448" s="55" t="s">
        <v>156</v>
      </c>
      <c r="BJ448">
        <v>3.9999999999999978</v>
      </c>
      <c r="BK448" s="55">
        <v>0</v>
      </c>
      <c r="BL448">
        <v>1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f>SUM(Tabla5[[#This Row],[VENTA MABE 3 SEMANA OCT]:[VENTAS OTROS 3 SEMANA OCT]])</f>
        <v>1</v>
      </c>
      <c r="BS448" s="42">
        <v>0.35</v>
      </c>
      <c r="BT448" s="55">
        <v>2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f>SUM(Tabla5[[#This Row],[VENTA MABE 4 SEMANA OCT]:[VENTAS OTROS 4 SEMANA OCT]])</f>
        <v>3</v>
      </c>
      <c r="CB448" t="s">
        <v>1679</v>
      </c>
      <c r="CC448" t="s">
        <v>1679</v>
      </c>
      <c r="CD448" t="s">
        <v>1679</v>
      </c>
      <c r="CE448" t="s">
        <v>1679</v>
      </c>
      <c r="CF448" t="s">
        <v>1679</v>
      </c>
      <c r="CG448" t="s">
        <v>1679</v>
      </c>
      <c r="CH448" t="s">
        <v>1679</v>
      </c>
      <c r="CI4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448" t="s">
        <v>1702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SUM(Tabla5[[#This Row],[VENTA MABE 1 SEMANA NOV]:[VENTAS OTROS 1 SEMANA NOV]])</f>
        <v>0</v>
      </c>
      <c r="CS448">
        <f>IFERROR(VLOOKUP(Tabla5[[#This Row],[CLAVE]],[2]VENTAS!$F$2:$L$1501,2,0),0)</f>
        <v>1</v>
      </c>
      <c r="CT448">
        <f>IFERROR(VLOOKUP(Tabla5[[#This Row],[CLAVE]],[2]VENTAS!$F$2:$L$1501,3,0),0)</f>
        <v>0</v>
      </c>
      <c r="CU448">
        <f>IFERROR(VLOOKUP(Tabla5[[#This Row],[CLAVE]],[2]VENTAS!$F$2:$L$1501,4,0),0)</f>
        <v>0</v>
      </c>
      <c r="CV448">
        <f>IFERROR(VLOOKUP(Tabla5[[#This Row],[CLAVE]],[2]VENTAS!$F$2:$L$1501,5,0),0)</f>
        <v>0</v>
      </c>
      <c r="CW448">
        <f>IFERROR(VLOOKUP(Tabla5[[#This Row],[CLAVE]],[2]VENTAS!$F$2:$L$1501,6,0),0)</f>
        <v>0</v>
      </c>
      <c r="CX448">
        <f>IFERROR(VLOOKUP(Tabla5[[#This Row],[CLAVE]],[2]VENTAS!$F$2:$L$1501,7,0),0)</f>
        <v>0</v>
      </c>
      <c r="CY448">
        <f>IFERROR(VLOOKUP(Tabla5[[#This Row],[CLAVE]],[2]VENTAS!$F$2:$R$1501,13,0),0)</f>
        <v>0</v>
      </c>
      <c r="CZ448">
        <f>SUM(Tabla5[[#This Row],[VENTA MABE 2 SEMANA NOV]:[VENTAS OTROS 2 SEMANA NOV]])</f>
        <v>1</v>
      </c>
      <c r="DA448" s="46">
        <v>9</v>
      </c>
    </row>
    <row r="449" spans="1:105" hidden="1" x14ac:dyDescent="0.3">
      <c r="A449" t="str">
        <f>CONCATENATE(Tabla5[[#This Row],[TIENDA HMPV]],Tabla5[[#This Row],[LINEA]])</f>
        <v>514 - MANTAAIRES</v>
      </c>
      <c r="B449" t="s">
        <v>155</v>
      </c>
      <c r="C449" s="55" t="s">
        <v>156</v>
      </c>
      <c r="D449" s="55" t="s">
        <v>30</v>
      </c>
      <c r="E449" s="55" t="s">
        <v>157</v>
      </c>
      <c r="F449" s="55" t="s">
        <v>1724</v>
      </c>
      <c r="G449" t="s">
        <v>25</v>
      </c>
      <c r="H449" s="42">
        <f>IFERROR(Tabla5[[#This Row],[VENTAS MABE]]/Tabla5[[#This Row],[CUOTA]],0)</f>
        <v>2</v>
      </c>
      <c r="I449">
        <v>1</v>
      </c>
      <c r="J449">
        <v>2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42">
        <v>0.66666666666666663</v>
      </c>
      <c r="W449" s="42">
        <f>IFERROR(Tabla5[[#This Row],[TOTAL VENTA 38 SEMANA]]/Tabla5[[#This Row],[VENTA ACUM 38]],0)</f>
        <v>0.66666666666666663</v>
      </c>
      <c r="X449" s="42" t="e">
        <f>VLOOKUP(Tabla5[[#This Row],[CLAVE]],[1]!QMI_5_SEMANA_SEP_22[[CLAVE]:[SHARE CADENA S2]],21,0)</f>
        <v>#REF!</v>
      </c>
      <c r="Y449" s="55" t="s">
        <v>769</v>
      </c>
      <c r="Z449" s="46">
        <f>+Tabla5[[#This Row],[VENTA ACUM 38]]+Tabla5[[#This Row],[venta total 39 acum]]</f>
        <v>3</v>
      </c>
      <c r="AA449" s="46">
        <v>0</v>
      </c>
      <c r="AB449" s="46">
        <v>2</v>
      </c>
      <c r="AC449" s="46">
        <v>3</v>
      </c>
      <c r="AD449" s="46">
        <v>0</v>
      </c>
      <c r="AE449" s="46">
        <v>0</v>
      </c>
      <c r="AF449" s="46">
        <v>0</v>
      </c>
      <c r="AG449" s="46">
        <v>0</v>
      </c>
      <c r="AH449" s="42">
        <f>IFERROR(Tabla5[[#This Row],[VENTAS MABE]]/Tabla5[[#This Row],[VENTAS INDURAMA]],0)</f>
        <v>2</v>
      </c>
      <c r="AI449" t="s">
        <v>1677</v>
      </c>
      <c r="AK449" s="42"/>
      <c r="AL449" t="s">
        <v>727</v>
      </c>
      <c r="AM449" s="55" t="s">
        <v>999</v>
      </c>
      <c r="AO449" s="55" t="s">
        <v>419</v>
      </c>
      <c r="AP449">
        <v>1</v>
      </c>
      <c r="AQ449" s="55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f>SUM(Tabla5[[#This Row],[VENTA MABE 1 SEMANA OCT]:[VENTAS OTROS 1 SEMANA OCT]])</f>
        <v>0</v>
      </c>
      <c r="AY449" s="46">
        <v>1</v>
      </c>
      <c r="AZ449" s="55">
        <v>0</v>
      </c>
      <c r="BA449">
        <v>0</v>
      </c>
      <c r="BB449">
        <v>0</v>
      </c>
      <c r="BC449">
        <v>5</v>
      </c>
      <c r="BD449">
        <v>0</v>
      </c>
      <c r="BE449">
        <v>0</v>
      </c>
      <c r="BF449">
        <v>0</v>
      </c>
      <c r="BG449">
        <f>SUM(Tabla5[[#This Row],[VENTA MABE 2 SEMANA OCT]:[VENTAS OTROS 2 SEMANA OCT]])</f>
        <v>5</v>
      </c>
      <c r="BH449" t="s">
        <v>847</v>
      </c>
      <c r="BI449" s="55" t="s">
        <v>156</v>
      </c>
      <c r="BJ449">
        <v>18.999999999999996</v>
      </c>
      <c r="BK449" s="55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f>SUM(Tabla5[[#This Row],[VENTA MABE 3 SEMANA OCT]:[VENTAS OTROS 3 SEMANA OCT]])</f>
        <v>0</v>
      </c>
      <c r="BS449" s="42">
        <v>0.17</v>
      </c>
      <c r="BT449" s="55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f>SUM(Tabla5[[#This Row],[VENTA MABE 4 SEMANA OCT]:[VENTAS OTROS 4 SEMANA OCT]])</f>
        <v>0</v>
      </c>
      <c r="CB449" t="s">
        <v>1679</v>
      </c>
      <c r="CC449" t="s">
        <v>1679</v>
      </c>
      <c r="CD449" t="s">
        <v>1679</v>
      </c>
      <c r="CE449" t="s">
        <v>1679</v>
      </c>
      <c r="CF449" t="s">
        <v>1679</v>
      </c>
      <c r="CG449" t="s">
        <v>1679</v>
      </c>
      <c r="CH449" t="s">
        <v>1679</v>
      </c>
      <c r="CI4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49" s="66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SUM(Tabla5[[#This Row],[VENTA MABE 1 SEMANA NOV]:[VENTAS OTROS 1 SEMANA NOV]])</f>
        <v>0</v>
      </c>
      <c r="CS449">
        <f>IFERROR(VLOOKUP(Tabla5[[#This Row],[CLAVE]],[2]VENTAS!$F$2:$L$1501,2,0),0)</f>
        <v>0</v>
      </c>
      <c r="CT449">
        <f>IFERROR(VLOOKUP(Tabla5[[#This Row],[CLAVE]],[2]VENTAS!$F$2:$L$1501,3,0),0)</f>
        <v>1</v>
      </c>
      <c r="CU449">
        <f>IFERROR(VLOOKUP(Tabla5[[#This Row],[CLAVE]],[2]VENTAS!$F$2:$L$1501,4,0),0)</f>
        <v>0</v>
      </c>
      <c r="CV449">
        <f>IFERROR(VLOOKUP(Tabla5[[#This Row],[CLAVE]],[2]VENTAS!$F$2:$L$1501,5,0),0)</f>
        <v>0</v>
      </c>
      <c r="CW449">
        <f>IFERROR(VLOOKUP(Tabla5[[#This Row],[CLAVE]],[2]VENTAS!$F$2:$L$1501,6,0),0)</f>
        <v>0</v>
      </c>
      <c r="CX449">
        <f>IFERROR(VLOOKUP(Tabla5[[#This Row],[CLAVE]],[2]VENTAS!$F$2:$L$1501,7,0),0)</f>
        <v>0</v>
      </c>
      <c r="CY449">
        <f>IFERROR(VLOOKUP(Tabla5[[#This Row],[CLAVE]],[2]VENTAS!$F$2:$R$1501,13,0),0)</f>
        <v>0</v>
      </c>
      <c r="CZ449">
        <f>SUM(Tabla5[[#This Row],[VENTA MABE 2 SEMANA NOV]:[VENTAS OTROS 2 SEMANA NOV]])</f>
        <v>1</v>
      </c>
      <c r="DA449" s="46">
        <v>1.330376940133037</v>
      </c>
    </row>
    <row r="450" spans="1:105" hidden="1" x14ac:dyDescent="0.3">
      <c r="A450" t="str">
        <f>CONCATENATE(Tabla5[[#This Row],[TIENDA HMPV]],Tabla5[[#This Row],[LINEA]])</f>
        <v>514 - MANTACOCINAS</v>
      </c>
      <c r="B450" t="s">
        <v>155</v>
      </c>
      <c r="C450" s="55" t="s">
        <v>156</v>
      </c>
      <c r="D450" s="55" t="s">
        <v>30</v>
      </c>
      <c r="E450" s="55" t="s">
        <v>157</v>
      </c>
      <c r="F450" s="55" t="s">
        <v>1724</v>
      </c>
      <c r="G450" t="s">
        <v>26</v>
      </c>
      <c r="H450" s="42">
        <f>IFERROR(Tabla5[[#This Row],[VENTAS MABE]]/Tabla5[[#This Row],[CUOTA]],0)</f>
        <v>1</v>
      </c>
      <c r="I450">
        <v>4</v>
      </c>
      <c r="J450">
        <v>4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42">
        <v>0.5</v>
      </c>
      <c r="W450" s="42">
        <f>IFERROR(Tabla5[[#This Row],[TOTAL VENTA 38 SEMANA]]/Tabla5[[#This Row],[VENTA ACUM 38]],0)</f>
        <v>0.5</v>
      </c>
      <c r="X450" s="42" t="e">
        <f>VLOOKUP(Tabla5[[#This Row],[CLAVE]],[1]!QMI_5_SEMANA_SEP_22[[CLAVE]:[SHARE CADENA S2]],21,0)</f>
        <v>#REF!</v>
      </c>
      <c r="Y450" s="55" t="s">
        <v>769</v>
      </c>
      <c r="Z450" s="46">
        <f>+Tabla5[[#This Row],[VENTA ACUM 38]]+Tabla5[[#This Row],[venta total 39 acum]]</f>
        <v>8</v>
      </c>
      <c r="AA450" s="46">
        <v>2</v>
      </c>
      <c r="AB450" s="46">
        <v>4</v>
      </c>
      <c r="AC450" s="46">
        <v>8</v>
      </c>
      <c r="AD450" s="46">
        <v>0</v>
      </c>
      <c r="AE450" s="46">
        <v>0</v>
      </c>
      <c r="AF450" s="46">
        <v>0</v>
      </c>
      <c r="AG450" s="46">
        <v>2</v>
      </c>
      <c r="AH450" s="42">
        <f>IFERROR(Tabla5[[#This Row],[VENTAS MABE]]/Tabla5[[#This Row],[VENTAS INDURAMA]],0)</f>
        <v>1.3333333333333333</v>
      </c>
      <c r="AI450" t="s">
        <v>1677</v>
      </c>
      <c r="AK450" s="42"/>
      <c r="AL450" t="s">
        <v>727</v>
      </c>
      <c r="AM450" s="55" t="s">
        <v>999</v>
      </c>
      <c r="AO450" s="55" t="s">
        <v>419</v>
      </c>
      <c r="AP450">
        <v>6</v>
      </c>
      <c r="AQ450" s="55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f>SUM(Tabla5[[#This Row],[VENTA MABE 1 SEMANA OCT]:[VENTAS OTROS 1 SEMANA OCT]])</f>
        <v>1</v>
      </c>
      <c r="AY450" s="46">
        <v>3.9758141131780373</v>
      </c>
      <c r="AZ450" s="55">
        <v>1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f>SUM(Tabla5[[#This Row],[VENTA MABE 2 SEMANA OCT]:[VENTAS OTROS 2 SEMANA OCT]])</f>
        <v>2</v>
      </c>
      <c r="BH450" t="s">
        <v>847</v>
      </c>
      <c r="BI450" s="55" t="s">
        <v>156</v>
      </c>
      <c r="BJ450">
        <v>18.999999999999996</v>
      </c>
      <c r="BK450" s="55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f>SUM(Tabla5[[#This Row],[VENTA MABE 3 SEMANA OCT]:[VENTAS OTROS 3 SEMANA OCT]])</f>
        <v>1</v>
      </c>
      <c r="BS450" s="42">
        <v>0.4</v>
      </c>
      <c r="BT450" s="55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f>SUM(Tabla5[[#This Row],[VENTA MABE 4 SEMANA OCT]:[VENTAS OTROS 4 SEMANA OCT]])</f>
        <v>1</v>
      </c>
      <c r="CB450" t="s">
        <v>1679</v>
      </c>
      <c r="CC450" t="s">
        <v>1679</v>
      </c>
      <c r="CD450" t="s">
        <v>1679</v>
      </c>
      <c r="CE450" t="s">
        <v>1679</v>
      </c>
      <c r="CF450" t="s">
        <v>1679</v>
      </c>
      <c r="CG450" t="s">
        <v>1679</v>
      </c>
      <c r="CH450" t="s">
        <v>1679</v>
      </c>
      <c r="CI4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450" t="s">
        <v>1703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SUM(Tabla5[[#This Row],[VENTA MABE 1 SEMANA NOV]:[VENTAS OTROS 1 SEMANA NOV]])</f>
        <v>1</v>
      </c>
      <c r="CS450">
        <f>IFERROR(VLOOKUP(Tabla5[[#This Row],[CLAVE]],[2]VENTAS!$F$2:$L$1501,2,0),0)</f>
        <v>1</v>
      </c>
      <c r="CT450">
        <f>IFERROR(VLOOKUP(Tabla5[[#This Row],[CLAVE]],[2]VENTAS!$F$2:$L$1501,3,0),0)</f>
        <v>1</v>
      </c>
      <c r="CU450">
        <f>IFERROR(VLOOKUP(Tabla5[[#This Row],[CLAVE]],[2]VENTAS!$F$2:$L$1501,4,0),0)</f>
        <v>0</v>
      </c>
      <c r="CV450">
        <f>IFERROR(VLOOKUP(Tabla5[[#This Row],[CLAVE]],[2]VENTAS!$F$2:$L$1501,5,0),0)</f>
        <v>0</v>
      </c>
      <c r="CW450">
        <f>IFERROR(VLOOKUP(Tabla5[[#This Row],[CLAVE]],[2]VENTAS!$F$2:$L$1501,6,0),0)</f>
        <v>0</v>
      </c>
      <c r="CX450">
        <f>IFERROR(VLOOKUP(Tabla5[[#This Row],[CLAVE]],[2]VENTAS!$F$2:$L$1501,7,0),0)</f>
        <v>0</v>
      </c>
      <c r="CY450">
        <f>IFERROR(VLOOKUP(Tabla5[[#This Row],[CLAVE]],[2]VENTAS!$F$2:$R$1501,13,0),0)</f>
        <v>0</v>
      </c>
      <c r="CZ450">
        <f>SUM(Tabla5[[#This Row],[VENTA MABE 2 SEMANA NOV]:[VENTAS OTROS 2 SEMANA NOV]])</f>
        <v>2</v>
      </c>
      <c r="DA450" s="46">
        <v>9.1906503984169383</v>
      </c>
    </row>
    <row r="451" spans="1:105" hidden="1" x14ac:dyDescent="0.3">
      <c r="A451" t="str">
        <f>CONCATENATE(Tabla5[[#This Row],[TIENDA HMPV]],Tabla5[[#This Row],[LINEA]])</f>
        <v>514 - MANTAGLOBALES</v>
      </c>
      <c r="B451" t="s">
        <v>155</v>
      </c>
      <c r="C451" s="55" t="s">
        <v>156</v>
      </c>
      <c r="D451" s="55" t="s">
        <v>30</v>
      </c>
      <c r="E451" s="55" t="s">
        <v>157</v>
      </c>
      <c r="F451" s="55" t="s">
        <v>1724</v>
      </c>
      <c r="G451" t="s">
        <v>27</v>
      </c>
      <c r="H451" s="42">
        <f>IFERROR(Tabla5[[#This Row],[VENTAS MABE]]/Tabla5[[#This Row],[CUOTA]],0)</f>
        <v>1</v>
      </c>
      <c r="I451">
        <v>1</v>
      </c>
      <c r="J451">
        <v>1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s="42">
        <v>0.33333333333333331</v>
      </c>
      <c r="W451" s="42">
        <f>IFERROR(Tabla5[[#This Row],[TOTAL VENTA 38 SEMANA]]/Tabla5[[#This Row],[VENTA ACUM 38]],0)</f>
        <v>0.33333333333333331</v>
      </c>
      <c r="X451" s="42" t="e">
        <f>VLOOKUP(Tabla5[[#This Row],[CLAVE]],[1]!QMI_5_SEMANA_SEP_22[[CLAVE]:[SHARE CADENA S2]],21,0)</f>
        <v>#REF!</v>
      </c>
      <c r="Y451" s="55" t="s">
        <v>769</v>
      </c>
      <c r="Z451" s="46">
        <f>+Tabla5[[#This Row],[VENTA ACUM 38]]+Tabla5[[#This Row],[venta total 39 acum]]</f>
        <v>3</v>
      </c>
      <c r="AA451" s="46">
        <v>0</v>
      </c>
      <c r="AB451" s="46">
        <v>1</v>
      </c>
      <c r="AC451" s="46">
        <v>3</v>
      </c>
      <c r="AD451" s="46">
        <v>0</v>
      </c>
      <c r="AE451" s="46">
        <v>0</v>
      </c>
      <c r="AF451" s="46">
        <v>0</v>
      </c>
      <c r="AG451" s="46">
        <v>0</v>
      </c>
      <c r="AH451" s="42">
        <f>IFERROR(Tabla5[[#This Row],[VENTAS MABE]]/Tabla5[[#This Row],[VENTAS INDURAMA]],0)</f>
        <v>0.5</v>
      </c>
      <c r="AI451" t="s">
        <v>1677</v>
      </c>
      <c r="AK451" s="42"/>
      <c r="AL451" t="s">
        <v>727</v>
      </c>
      <c r="AM451" s="55" t="s">
        <v>999</v>
      </c>
      <c r="AO451" s="55" t="s">
        <v>419</v>
      </c>
      <c r="AP451">
        <v>2</v>
      </c>
      <c r="AQ451" s="55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f>SUM(Tabla5[[#This Row],[VENTA MABE 1 SEMANA OCT]:[VENTAS OTROS 1 SEMANA OCT]])</f>
        <v>1</v>
      </c>
      <c r="AY451" s="46">
        <v>1</v>
      </c>
      <c r="AZ451" s="55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f>SUM(Tabla5[[#This Row],[VENTA MABE 2 SEMANA OCT]:[VENTAS OTROS 2 SEMANA OCT]])</f>
        <v>1</v>
      </c>
      <c r="BH451" t="s">
        <v>847</v>
      </c>
      <c r="BI451" s="55" t="s">
        <v>156</v>
      </c>
      <c r="BJ451">
        <v>18.999999999999996</v>
      </c>
      <c r="BK451" s="55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f>SUM(Tabla5[[#This Row],[VENTA MABE 3 SEMANA OCT]:[VENTAS OTROS 3 SEMANA OCT]])</f>
        <v>0</v>
      </c>
      <c r="BS451" s="42">
        <v>0</v>
      </c>
      <c r="BT451" s="55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f>SUM(Tabla5[[#This Row],[VENTA MABE 4 SEMANA OCT]:[VENTAS OTROS 4 SEMANA OCT]])</f>
        <v>0</v>
      </c>
      <c r="CB451" t="s">
        <v>1679</v>
      </c>
      <c r="CC451" t="s">
        <v>1679</v>
      </c>
      <c r="CD451" t="s">
        <v>1679</v>
      </c>
      <c r="CE451" t="s">
        <v>1679</v>
      </c>
      <c r="CF451" t="s">
        <v>1679</v>
      </c>
      <c r="CG451" t="s">
        <v>1679</v>
      </c>
      <c r="CH451" t="s">
        <v>1679</v>
      </c>
      <c r="CI4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51" t="s">
        <v>1703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SUM(Tabla5[[#This Row],[VENTA MABE 1 SEMANA NOV]:[VENTAS OTROS 1 SEMANA NOV]])</f>
        <v>0</v>
      </c>
      <c r="CS451">
        <f>IFERROR(VLOOKUP(Tabla5[[#This Row],[CLAVE]],[2]VENTAS!$F$2:$L$1501,2,0),0)</f>
        <v>1</v>
      </c>
      <c r="CT451">
        <f>IFERROR(VLOOKUP(Tabla5[[#This Row],[CLAVE]],[2]VENTAS!$F$2:$L$1501,3,0),0)</f>
        <v>0</v>
      </c>
      <c r="CU451">
        <f>IFERROR(VLOOKUP(Tabla5[[#This Row],[CLAVE]],[2]VENTAS!$F$2:$L$1501,4,0),0)</f>
        <v>0</v>
      </c>
      <c r="CV451">
        <f>IFERROR(VLOOKUP(Tabla5[[#This Row],[CLAVE]],[2]VENTAS!$F$2:$L$1501,5,0),0)</f>
        <v>0</v>
      </c>
      <c r="CW451">
        <f>IFERROR(VLOOKUP(Tabla5[[#This Row],[CLAVE]],[2]VENTAS!$F$2:$L$1501,6,0),0)</f>
        <v>0</v>
      </c>
      <c r="CX451">
        <f>IFERROR(VLOOKUP(Tabla5[[#This Row],[CLAVE]],[2]VENTAS!$F$2:$L$1501,7,0),0)</f>
        <v>0</v>
      </c>
      <c r="CY451">
        <f>IFERROR(VLOOKUP(Tabla5[[#This Row],[CLAVE]],[2]VENTAS!$F$2:$R$1501,13,0),0)</f>
        <v>0</v>
      </c>
      <c r="CZ451">
        <f>SUM(Tabla5[[#This Row],[VENTA MABE 2 SEMANA NOV]:[VENTAS OTROS 2 SEMANA NOV]])</f>
        <v>1</v>
      </c>
      <c r="DA451" s="46">
        <v>0.61711621947729944</v>
      </c>
    </row>
    <row r="452" spans="1:105" hidden="1" x14ac:dyDescent="0.3">
      <c r="A452" t="str">
        <f>CONCATENATE(Tabla5[[#This Row],[TIENDA HMPV]],Tabla5[[#This Row],[LINEA]])</f>
        <v>514 - MANTALAVADO</v>
      </c>
      <c r="B452" t="s">
        <v>155</v>
      </c>
      <c r="C452" s="55" t="s">
        <v>156</v>
      </c>
      <c r="D452" s="55" t="s">
        <v>30</v>
      </c>
      <c r="E452" s="55" t="s">
        <v>157</v>
      </c>
      <c r="F452" s="55" t="s">
        <v>1724</v>
      </c>
      <c r="G452" t="s">
        <v>28</v>
      </c>
      <c r="H452" s="42">
        <f>IFERROR(Tabla5[[#This Row],[VENTAS MABE]]/Tabla5[[#This Row],[CUOTA]],0)</f>
        <v>1</v>
      </c>
      <c r="I452">
        <v>1</v>
      </c>
      <c r="J452">
        <v>1</v>
      </c>
      <c r="K452">
        <v>1</v>
      </c>
      <c r="L452">
        <v>3</v>
      </c>
      <c r="M452">
        <v>1</v>
      </c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s="42">
        <v>0.14285714285714285</v>
      </c>
      <c r="W452" s="42">
        <f>IFERROR(Tabla5[[#This Row],[TOTAL VENTA 38 SEMANA]]/Tabla5[[#This Row],[VENTA ACUM 38]],0)</f>
        <v>0.14285714285714285</v>
      </c>
      <c r="X452" s="42" t="e">
        <f>VLOOKUP(Tabla5[[#This Row],[CLAVE]],[1]!QMI_5_SEMANA_SEP_22[[CLAVE]:[SHARE CADENA S2]],21,0)</f>
        <v>#REF!</v>
      </c>
      <c r="Y452" s="55" t="s">
        <v>769</v>
      </c>
      <c r="Z452" s="46">
        <f>+Tabla5[[#This Row],[VENTA ACUM 38]]+Tabla5[[#This Row],[venta total 39 acum]]</f>
        <v>8</v>
      </c>
      <c r="AA452" s="46">
        <v>1</v>
      </c>
      <c r="AB452" s="46">
        <v>1</v>
      </c>
      <c r="AC452" s="46">
        <v>7</v>
      </c>
      <c r="AD452" s="46">
        <v>1</v>
      </c>
      <c r="AE452" s="46">
        <v>0</v>
      </c>
      <c r="AF452" s="46">
        <v>1</v>
      </c>
      <c r="AG452" s="46">
        <v>8</v>
      </c>
      <c r="AH452" s="42">
        <f>IFERROR(Tabla5[[#This Row],[VENTAS MABE]]/Tabla5[[#This Row],[VENTAS INDURAMA]],0)</f>
        <v>1</v>
      </c>
      <c r="AI452" t="s">
        <v>1677</v>
      </c>
      <c r="AK452" s="42"/>
      <c r="AL452" t="s">
        <v>727</v>
      </c>
      <c r="AM452" s="55" t="s">
        <v>999</v>
      </c>
      <c r="AO452" s="55" t="s">
        <v>419</v>
      </c>
      <c r="AP452">
        <v>7</v>
      </c>
      <c r="AQ452" s="55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f>SUM(Tabla5[[#This Row],[VENTA MABE 1 SEMANA OCT]:[VENTAS OTROS 1 SEMANA OCT]])</f>
        <v>2</v>
      </c>
      <c r="AY452" s="46">
        <v>2</v>
      </c>
      <c r="AZ452" s="55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f>SUM(Tabla5[[#This Row],[VENTA MABE 2 SEMANA OCT]:[VENTAS OTROS 2 SEMANA OCT]])</f>
        <v>2</v>
      </c>
      <c r="BH452" t="s">
        <v>847</v>
      </c>
      <c r="BI452" s="55" t="s">
        <v>156</v>
      </c>
      <c r="BJ452">
        <v>18.999999999999996</v>
      </c>
      <c r="BK452" s="55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f>SUM(Tabla5[[#This Row],[VENTA MABE 3 SEMANA OCT]:[VENTAS OTROS 3 SEMANA OCT]])</f>
        <v>1</v>
      </c>
      <c r="BS452" s="42">
        <v>0.05</v>
      </c>
      <c r="BT452" s="55">
        <v>0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f>SUM(Tabla5[[#This Row],[VENTA MABE 4 SEMANA OCT]:[VENTAS OTROS 4 SEMANA OCT]])</f>
        <v>1</v>
      </c>
      <c r="CB452" t="s">
        <v>1679</v>
      </c>
      <c r="CC452" t="s">
        <v>1679</v>
      </c>
      <c r="CD452" t="s">
        <v>1679</v>
      </c>
      <c r="CE452" t="s">
        <v>1679</v>
      </c>
      <c r="CF452" t="s">
        <v>1679</v>
      </c>
      <c r="CG452" t="s">
        <v>1679</v>
      </c>
      <c r="CH452" t="s">
        <v>1679</v>
      </c>
      <c r="CI4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452" t="s">
        <v>1703</v>
      </c>
      <c r="CK452">
        <v>1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SUM(Tabla5[[#This Row],[VENTA MABE 1 SEMANA NOV]:[VENTAS OTROS 1 SEMANA NOV]])</f>
        <v>2</v>
      </c>
      <c r="CS452">
        <f>IFERROR(VLOOKUP(Tabla5[[#This Row],[CLAVE]],[2]VENTAS!$F$2:$L$1501,2,0),0)</f>
        <v>1</v>
      </c>
      <c r="CT452">
        <f>IFERROR(VLOOKUP(Tabla5[[#This Row],[CLAVE]],[2]VENTAS!$F$2:$L$1501,3,0),0)</f>
        <v>1</v>
      </c>
      <c r="CU452">
        <f>IFERROR(VLOOKUP(Tabla5[[#This Row],[CLAVE]],[2]VENTAS!$F$2:$L$1501,4,0),0)</f>
        <v>0</v>
      </c>
      <c r="CV452">
        <f>IFERROR(VLOOKUP(Tabla5[[#This Row],[CLAVE]],[2]VENTAS!$F$2:$L$1501,5,0),0)</f>
        <v>1</v>
      </c>
      <c r="CW452">
        <f>IFERROR(VLOOKUP(Tabla5[[#This Row],[CLAVE]],[2]VENTAS!$F$2:$L$1501,6,0),0)</f>
        <v>1</v>
      </c>
      <c r="CX452">
        <f>IFERROR(VLOOKUP(Tabla5[[#This Row],[CLAVE]],[2]VENTAS!$F$2:$L$1501,7,0),0)</f>
        <v>0</v>
      </c>
      <c r="CY452">
        <f>IFERROR(VLOOKUP(Tabla5[[#This Row],[CLAVE]],[2]VENTAS!$F$2:$R$1501,13,0),0)</f>
        <v>0</v>
      </c>
      <c r="CZ452">
        <f>SUM(Tabla5[[#This Row],[VENTA MABE 2 SEMANA NOV]:[VENTAS OTROS 2 SEMANA NOV]])</f>
        <v>4</v>
      </c>
      <c r="DA452" s="46">
        <v>2.0328296111495185</v>
      </c>
    </row>
    <row r="453" spans="1:105" hidden="1" x14ac:dyDescent="0.3">
      <c r="A453" t="str">
        <f>CONCATENATE(Tabla5[[#This Row],[TIENDA HMPV]],Tabla5[[#This Row],[LINEA]])</f>
        <v>514 - MANTAREFRIGERACIÓN</v>
      </c>
      <c r="B453" t="s">
        <v>155</v>
      </c>
      <c r="C453" s="55" t="s">
        <v>156</v>
      </c>
      <c r="D453" s="55" t="s">
        <v>30</v>
      </c>
      <c r="E453" s="55" t="s">
        <v>157</v>
      </c>
      <c r="F453" s="55" t="s">
        <v>1724</v>
      </c>
      <c r="G453" t="s">
        <v>29</v>
      </c>
      <c r="H453" s="42">
        <f>IFERROR(Tabla5[[#This Row],[VENTAS MABE]]/Tabla5[[#This Row],[CUOTA]],0)</f>
        <v>1.5</v>
      </c>
      <c r="I453">
        <v>2</v>
      </c>
      <c r="J453">
        <v>3</v>
      </c>
      <c r="K453">
        <v>5</v>
      </c>
      <c r="L453">
        <v>0</v>
      </c>
      <c r="M453">
        <v>1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s="42">
        <v>0.27272727272727271</v>
      </c>
      <c r="W453" s="42">
        <f>IFERROR(Tabla5[[#This Row],[TOTAL VENTA 38 SEMANA]]/Tabla5[[#This Row],[VENTA ACUM 38]],0)</f>
        <v>0.27272727272727271</v>
      </c>
      <c r="X453" s="42" t="e">
        <f>VLOOKUP(Tabla5[[#This Row],[CLAVE]],[1]!QMI_5_SEMANA_SEP_22[[CLAVE]:[SHARE CADENA S2]],21,0)</f>
        <v>#REF!</v>
      </c>
      <c r="Y453" s="55" t="s">
        <v>769</v>
      </c>
      <c r="Z453" s="46">
        <f>+Tabla5[[#This Row],[VENTA ACUM 38]]+Tabla5[[#This Row],[venta total 39 acum]]</f>
        <v>11</v>
      </c>
      <c r="AA453" s="46">
        <v>1</v>
      </c>
      <c r="AB453" s="46">
        <v>3</v>
      </c>
      <c r="AC453" s="46">
        <v>11</v>
      </c>
      <c r="AD453" s="46">
        <v>0</v>
      </c>
      <c r="AE453" s="46">
        <v>0</v>
      </c>
      <c r="AF453" s="46">
        <v>0</v>
      </c>
      <c r="AG453" s="46">
        <v>1</v>
      </c>
      <c r="AH453" s="42">
        <f>IFERROR(Tabla5[[#This Row],[VENTAS MABE]]/Tabla5[[#This Row],[VENTAS INDURAMA]],0)</f>
        <v>0.6</v>
      </c>
      <c r="AI453" t="s">
        <v>1677</v>
      </c>
      <c r="AK453" s="42"/>
      <c r="AL453" t="s">
        <v>727</v>
      </c>
      <c r="AM453" s="55" t="s">
        <v>999</v>
      </c>
      <c r="AO453" s="55" t="s">
        <v>419</v>
      </c>
      <c r="AP453">
        <v>7</v>
      </c>
      <c r="AQ453" s="55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f>SUM(Tabla5[[#This Row],[VENTA MABE 1 SEMANA OCT]:[VENTAS OTROS 1 SEMANA OCT]])</f>
        <v>0</v>
      </c>
      <c r="AY453" s="46">
        <v>2</v>
      </c>
      <c r="AZ453" s="55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f>SUM(Tabla5[[#This Row],[VENTA MABE 2 SEMANA OCT]:[VENTAS OTROS 2 SEMANA OCT]])</f>
        <v>2</v>
      </c>
      <c r="BH453" t="s">
        <v>847</v>
      </c>
      <c r="BI453" s="55" t="s">
        <v>156</v>
      </c>
      <c r="BJ453">
        <v>18.999999999999996</v>
      </c>
      <c r="BK453" s="55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f>SUM(Tabla5[[#This Row],[VENTA MABE 3 SEMANA OCT]:[VENTAS OTROS 3 SEMANA OCT]])</f>
        <v>0</v>
      </c>
      <c r="BS453" s="42">
        <v>0.28000000000000003</v>
      </c>
      <c r="BT453" s="55">
        <v>1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f>SUM(Tabla5[[#This Row],[VENTA MABE 4 SEMANA OCT]:[VENTAS OTROS 4 SEMANA OCT]])</f>
        <v>1</v>
      </c>
      <c r="CB453" t="s">
        <v>1679</v>
      </c>
      <c r="CC453" t="s">
        <v>1679</v>
      </c>
      <c r="CD453" t="s">
        <v>1679</v>
      </c>
      <c r="CE453" t="s">
        <v>1679</v>
      </c>
      <c r="CF453" t="s">
        <v>1679</v>
      </c>
      <c r="CG453" t="s">
        <v>1679</v>
      </c>
      <c r="CH453" t="s">
        <v>1679</v>
      </c>
      <c r="CI4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453" t="s">
        <v>1703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SUM(Tabla5[[#This Row],[VENTA MABE 1 SEMANA NOV]:[VENTAS OTROS 1 SEMANA NOV]])</f>
        <v>2</v>
      </c>
      <c r="CS453">
        <f>IFERROR(VLOOKUP(Tabla5[[#This Row],[CLAVE]],[2]VENTAS!$F$2:$L$1501,2,0),0)</f>
        <v>0</v>
      </c>
      <c r="CT453">
        <f>IFERROR(VLOOKUP(Tabla5[[#This Row],[CLAVE]],[2]VENTAS!$F$2:$L$1501,3,0),0)</f>
        <v>3</v>
      </c>
      <c r="CU453">
        <f>IFERROR(VLOOKUP(Tabla5[[#This Row],[CLAVE]],[2]VENTAS!$F$2:$L$1501,4,0),0)</f>
        <v>0</v>
      </c>
      <c r="CV453">
        <f>IFERROR(VLOOKUP(Tabla5[[#This Row],[CLAVE]],[2]VENTAS!$F$2:$L$1501,5,0),0)</f>
        <v>0</v>
      </c>
      <c r="CW453">
        <f>IFERROR(VLOOKUP(Tabla5[[#This Row],[CLAVE]],[2]VENTAS!$F$2:$L$1501,6,0),0)</f>
        <v>0</v>
      </c>
      <c r="CX453">
        <f>IFERROR(VLOOKUP(Tabla5[[#This Row],[CLAVE]],[2]VENTAS!$F$2:$L$1501,7,0),0)</f>
        <v>0</v>
      </c>
      <c r="CY453">
        <f>IFERROR(VLOOKUP(Tabla5[[#This Row],[CLAVE]],[2]VENTAS!$F$2:$R$1501,13,0),0)</f>
        <v>1</v>
      </c>
      <c r="CZ453">
        <f>SUM(Tabla5[[#This Row],[VENTA MABE 2 SEMANA NOV]:[VENTAS OTROS 2 SEMANA NOV]])</f>
        <v>4</v>
      </c>
      <c r="DA453" s="46">
        <v>3.771866590862599</v>
      </c>
    </row>
    <row r="454" spans="1:105" hidden="1" x14ac:dyDescent="0.3">
      <c r="A454" t="str">
        <f>CONCATENATE(Tabla5[[#This Row],[TIENDA HMPV]],Tabla5[[#This Row],[LINEA]])</f>
        <v>393 - POINT MANTA CENTROAIRES</v>
      </c>
      <c r="B454" t="s">
        <v>155</v>
      </c>
      <c r="C454" s="55" t="s">
        <v>156</v>
      </c>
      <c r="D454" s="55" t="s">
        <v>77</v>
      </c>
      <c r="E454" s="55" t="s">
        <v>159</v>
      </c>
      <c r="F454" s="55" t="s">
        <v>1724</v>
      </c>
      <c r="G454" t="s">
        <v>25</v>
      </c>
      <c r="H454" s="42">
        <f>IFERROR(Tabla5[[#This Row],[VENTAS MABE]]/Tabla5[[#This Row],[CUOTA]],0)</f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s="42">
        <v>0</v>
      </c>
      <c r="W454" s="42">
        <f>IFERROR(Tabla5[[#This Row],[TOTAL VENTA 38 SEMANA]]/Tabla5[[#This Row],[VENTA ACUM 38]],0)</f>
        <v>0</v>
      </c>
      <c r="X454" s="42" t="e">
        <f>VLOOKUP(Tabla5[[#This Row],[CLAVE]],[1]!QMI_5_SEMANA_SEP_22[[CLAVE]:[SHARE CADENA S2]],21,0)</f>
        <v>#REF!</v>
      </c>
      <c r="Y454" s="55" t="s">
        <v>724</v>
      </c>
      <c r="Z454" s="46">
        <f>+Tabla5[[#This Row],[VENTA ACUM 38]]+Tabla5[[#This Row],[venta total 39 acum]]</f>
        <v>0</v>
      </c>
      <c r="AA454" s="46">
        <v>0</v>
      </c>
      <c r="AB454" s="46">
        <v>0</v>
      </c>
      <c r="AC454" s="46">
        <v>0</v>
      </c>
      <c r="AD454" s="46">
        <v>0</v>
      </c>
      <c r="AE454" s="46">
        <v>0</v>
      </c>
      <c r="AF454" s="46">
        <v>0</v>
      </c>
      <c r="AG454" s="46">
        <v>0</v>
      </c>
      <c r="AH454" s="42">
        <f>IFERROR(Tabla5[[#This Row],[VENTAS MABE]]/Tabla5[[#This Row],[VENTAS INDURAMA]],0)</f>
        <v>0</v>
      </c>
      <c r="AI454" t="s">
        <v>1677</v>
      </c>
      <c r="AK454" s="42"/>
      <c r="AL454" t="s">
        <v>727</v>
      </c>
      <c r="AM454" s="55" t="s">
        <v>1003</v>
      </c>
      <c r="AO454" s="55" t="s">
        <v>419</v>
      </c>
      <c r="AP454">
        <v>0</v>
      </c>
      <c r="AQ454" s="55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f>SUM(Tabla5[[#This Row],[VENTA MABE 1 SEMANA OCT]:[VENTAS OTROS 1 SEMANA OCT]])</f>
        <v>0</v>
      </c>
      <c r="AY454" s="46">
        <v>0</v>
      </c>
      <c r="AZ454" s="55">
        <v>0</v>
      </c>
      <c r="BA454">
        <v>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f>SUM(Tabla5[[#This Row],[VENTA MABE 2 SEMANA OCT]:[VENTAS OTROS 2 SEMANA OCT]])</f>
        <v>2</v>
      </c>
      <c r="BH454" t="s">
        <v>1002</v>
      </c>
      <c r="BI454" s="55" t="s">
        <v>156</v>
      </c>
      <c r="BJ454">
        <v>7.0000000000000044</v>
      </c>
      <c r="BK454" s="55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f>SUM(Tabla5[[#This Row],[VENTA MABE 3 SEMANA OCT]:[VENTAS OTROS 3 SEMANA OCT]])</f>
        <v>0</v>
      </c>
      <c r="BS454" s="42">
        <v>0</v>
      </c>
      <c r="BT454" s="55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f>SUM(Tabla5[[#This Row],[VENTA MABE 4 SEMANA OCT]:[VENTAS OTROS 4 SEMANA OCT]])</f>
        <v>1</v>
      </c>
      <c r="CB454" t="s">
        <v>1679</v>
      </c>
      <c r="CC454" t="s">
        <v>1679</v>
      </c>
      <c r="CD454" t="s">
        <v>1679</v>
      </c>
      <c r="CE454" t="s">
        <v>1679</v>
      </c>
      <c r="CF454" t="s">
        <v>1679</v>
      </c>
      <c r="CG454" t="s">
        <v>1679</v>
      </c>
      <c r="CH454" t="s">
        <v>1679</v>
      </c>
      <c r="CI4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54" s="66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SUM(Tabla5[[#This Row],[VENTA MABE 1 SEMANA NOV]:[VENTAS OTROS 1 SEMANA NOV]])</f>
        <v>0</v>
      </c>
      <c r="CS454">
        <f>IFERROR(VLOOKUP(Tabla5[[#This Row],[CLAVE]],[2]VENTAS!$F$2:$L$1501,2,0),0)</f>
        <v>0</v>
      </c>
      <c r="CT454">
        <f>IFERROR(VLOOKUP(Tabla5[[#This Row],[CLAVE]],[2]VENTAS!$F$2:$L$1501,3,0),0)</f>
        <v>0</v>
      </c>
      <c r="CU454">
        <f>IFERROR(VLOOKUP(Tabla5[[#This Row],[CLAVE]],[2]VENTAS!$F$2:$L$1501,4,0),0)</f>
        <v>0</v>
      </c>
      <c r="CV454">
        <f>IFERROR(VLOOKUP(Tabla5[[#This Row],[CLAVE]],[2]VENTAS!$F$2:$L$1501,5,0),0)</f>
        <v>0</v>
      </c>
      <c r="CW454">
        <f>IFERROR(VLOOKUP(Tabla5[[#This Row],[CLAVE]],[2]VENTAS!$F$2:$L$1501,6,0),0)</f>
        <v>0</v>
      </c>
      <c r="CX454">
        <f>IFERROR(VLOOKUP(Tabla5[[#This Row],[CLAVE]],[2]VENTAS!$F$2:$L$1501,7,0),0)</f>
        <v>0</v>
      </c>
      <c r="CY454">
        <f>IFERROR(VLOOKUP(Tabla5[[#This Row],[CLAVE]],[2]VENTAS!$F$2:$R$1501,13,0),0)</f>
        <v>0</v>
      </c>
      <c r="CZ454">
        <f>SUM(Tabla5[[#This Row],[VENTA MABE 2 SEMANA NOV]:[VENTAS OTROS 2 SEMANA NOV]])</f>
        <v>0</v>
      </c>
      <c r="DA454" s="46">
        <v>0</v>
      </c>
    </row>
    <row r="455" spans="1:105" hidden="1" x14ac:dyDescent="0.3">
      <c r="A455" t="str">
        <f>CONCATENATE(Tabla5[[#This Row],[TIENDA HMPV]],Tabla5[[#This Row],[LINEA]])</f>
        <v>393 - POINT MANTA CENTROCOCINAS</v>
      </c>
      <c r="B455" t="s">
        <v>155</v>
      </c>
      <c r="C455" s="55" t="s">
        <v>156</v>
      </c>
      <c r="D455" s="55" t="s">
        <v>77</v>
      </c>
      <c r="E455" s="55" t="s">
        <v>159</v>
      </c>
      <c r="F455" s="55" t="s">
        <v>1724</v>
      </c>
      <c r="G455" t="s">
        <v>26</v>
      </c>
      <c r="H455" s="42">
        <f>IFERROR(Tabla5[[#This Row],[VENTAS MABE]]/Tabla5[[#This Row],[CUOTA]],0)</f>
        <v>0.5</v>
      </c>
      <c r="I455">
        <v>8</v>
      </c>
      <c r="J455">
        <v>4</v>
      </c>
      <c r="K455">
        <v>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42">
        <v>0.33333333333333331</v>
      </c>
      <c r="W455" s="42">
        <f>IFERROR(Tabla5[[#This Row],[TOTAL VENTA 38 SEMANA]]/Tabla5[[#This Row],[VENTA ACUM 38]],0)</f>
        <v>0.33333333333333331</v>
      </c>
      <c r="X455" s="42" t="e">
        <f>VLOOKUP(Tabla5[[#This Row],[CLAVE]],[1]!QMI_5_SEMANA_SEP_22[[CLAVE]:[SHARE CADENA S2]],21,0)</f>
        <v>#REF!</v>
      </c>
      <c r="Y455" s="55" t="s">
        <v>724</v>
      </c>
      <c r="Z455" s="46">
        <f>+Tabla5[[#This Row],[VENTA ACUM 38]]+Tabla5[[#This Row],[venta total 39 acum]]</f>
        <v>12</v>
      </c>
      <c r="AA455" s="46">
        <v>4</v>
      </c>
      <c r="AB455" s="46">
        <v>4</v>
      </c>
      <c r="AC455" s="46">
        <v>12</v>
      </c>
      <c r="AD455" s="46">
        <v>0</v>
      </c>
      <c r="AE455" s="46">
        <v>0</v>
      </c>
      <c r="AF455" s="46">
        <v>0</v>
      </c>
      <c r="AG455" s="46">
        <v>4</v>
      </c>
      <c r="AH455" s="42">
        <f>IFERROR(Tabla5[[#This Row],[VENTAS MABE]]/Tabla5[[#This Row],[VENTAS INDURAMA]],0)</f>
        <v>0.5</v>
      </c>
      <c r="AI455" t="s">
        <v>1677</v>
      </c>
      <c r="AK455" s="42"/>
      <c r="AL455" t="s">
        <v>727</v>
      </c>
      <c r="AM455" s="55" t="s">
        <v>1003</v>
      </c>
      <c r="AO455" s="55" t="s">
        <v>419</v>
      </c>
      <c r="AP455">
        <v>11</v>
      </c>
      <c r="AQ455" s="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f>SUM(Tabla5[[#This Row],[VENTA MABE 1 SEMANA OCT]:[VENTAS OTROS 1 SEMANA OCT]])</f>
        <v>1</v>
      </c>
      <c r="AY455" s="46">
        <v>7.7791769246470723</v>
      </c>
      <c r="AZ455" s="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f>SUM(Tabla5[[#This Row],[VENTA MABE 2 SEMANA OCT]:[VENTAS OTROS 2 SEMANA OCT]])</f>
        <v>1</v>
      </c>
      <c r="BH455" t="s">
        <v>1002</v>
      </c>
      <c r="BI455" s="55" t="s">
        <v>156</v>
      </c>
      <c r="BJ455">
        <v>7.0000000000000044</v>
      </c>
      <c r="BK455" s="55">
        <v>1</v>
      </c>
      <c r="BL455">
        <v>2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f>SUM(Tabla5[[#This Row],[VENTA MABE 3 SEMANA OCT]:[VENTAS OTROS 3 SEMANA OCT]])</f>
        <v>3</v>
      </c>
      <c r="BS455" s="42">
        <v>0.5</v>
      </c>
      <c r="BT455" s="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f>SUM(Tabla5[[#This Row],[VENTA MABE 4 SEMANA OCT]:[VENTAS OTROS 4 SEMANA OCT]])</f>
        <v>1</v>
      </c>
      <c r="CH455" t="s">
        <v>1698</v>
      </c>
      <c r="CI45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455" t="s">
        <v>1701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SUM(Tabla5[[#This Row],[VENTA MABE 1 SEMANA NOV]:[VENTAS OTROS 1 SEMANA NOV]])</f>
        <v>1</v>
      </c>
      <c r="CS455">
        <f>IFERROR(VLOOKUP(Tabla5[[#This Row],[CLAVE]],[2]VENTAS!$F$2:$L$1501,2,0),0)</f>
        <v>0</v>
      </c>
      <c r="CT455">
        <f>IFERROR(VLOOKUP(Tabla5[[#This Row],[CLAVE]],[2]VENTAS!$F$2:$L$1501,3,0),0)</f>
        <v>2</v>
      </c>
      <c r="CU455">
        <f>IFERROR(VLOOKUP(Tabla5[[#This Row],[CLAVE]],[2]VENTAS!$F$2:$L$1501,4,0),0)</f>
        <v>0</v>
      </c>
      <c r="CV455">
        <f>IFERROR(VLOOKUP(Tabla5[[#This Row],[CLAVE]],[2]VENTAS!$F$2:$L$1501,5,0),0)</f>
        <v>0</v>
      </c>
      <c r="CW455">
        <f>IFERROR(VLOOKUP(Tabla5[[#This Row],[CLAVE]],[2]VENTAS!$F$2:$L$1501,6,0),0)</f>
        <v>0</v>
      </c>
      <c r="CX455">
        <f>IFERROR(VLOOKUP(Tabla5[[#This Row],[CLAVE]],[2]VENTAS!$F$2:$L$1501,7,0),0)</f>
        <v>0</v>
      </c>
      <c r="CY455">
        <f>IFERROR(VLOOKUP(Tabla5[[#This Row],[CLAVE]],[2]VENTAS!$F$2:$R$1501,13,0),0)</f>
        <v>0</v>
      </c>
      <c r="CZ455">
        <f>SUM(Tabla5[[#This Row],[VENTA MABE 2 SEMANA NOV]:[VENTAS OTROS 2 SEMANA NOV]])</f>
        <v>2</v>
      </c>
      <c r="DA455" s="46">
        <v>9.4646652583206041</v>
      </c>
    </row>
    <row r="456" spans="1:105" hidden="1" x14ac:dyDescent="0.3">
      <c r="A456" t="str">
        <f>CONCATENATE(Tabla5[[#This Row],[TIENDA HMPV]],Tabla5[[#This Row],[LINEA]])</f>
        <v>393 - POINT MANTA CENTROGLOBALES</v>
      </c>
      <c r="B456" t="s">
        <v>155</v>
      </c>
      <c r="C456" s="55" t="s">
        <v>156</v>
      </c>
      <c r="D456" s="55" t="s">
        <v>77</v>
      </c>
      <c r="E456" s="55" t="s">
        <v>159</v>
      </c>
      <c r="F456" s="55" t="s">
        <v>1724</v>
      </c>
      <c r="G456" t="s">
        <v>27</v>
      </c>
      <c r="H456" s="42">
        <f>IFERROR(Tabla5[[#This Row],[VENTAS MABE]]/Tabla5[[#This Row],[CUOTA]],0)</f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42">
        <v>0</v>
      </c>
      <c r="W456" s="42">
        <f>IFERROR(Tabla5[[#This Row],[TOTAL VENTA 38 SEMANA]]/Tabla5[[#This Row],[VENTA ACUM 38]],0)</f>
        <v>0</v>
      </c>
      <c r="X456" s="42" t="e">
        <f>VLOOKUP(Tabla5[[#This Row],[CLAVE]],[1]!QMI_5_SEMANA_SEP_22[[CLAVE]:[SHARE CADENA S2]],21,0)</f>
        <v>#REF!</v>
      </c>
      <c r="Y456" s="55" t="s">
        <v>724</v>
      </c>
      <c r="Z456" s="46">
        <f>+Tabla5[[#This Row],[VENTA ACUM 38]]+Tabla5[[#This Row],[venta total 39 acum]]</f>
        <v>1</v>
      </c>
      <c r="AA456" s="46">
        <v>0</v>
      </c>
      <c r="AB456" s="46">
        <v>0</v>
      </c>
      <c r="AC456" s="46">
        <v>1</v>
      </c>
      <c r="AD456" s="46">
        <v>0</v>
      </c>
      <c r="AE456" s="46">
        <v>0</v>
      </c>
      <c r="AF456" s="46">
        <v>0</v>
      </c>
      <c r="AG456" s="46">
        <v>1</v>
      </c>
      <c r="AH456" s="42">
        <f>IFERROR(Tabla5[[#This Row],[VENTAS MABE]]/Tabla5[[#This Row],[VENTAS INDURAMA]],0)</f>
        <v>0</v>
      </c>
      <c r="AI456" t="s">
        <v>1677</v>
      </c>
      <c r="AK456" s="42"/>
      <c r="AL456" t="s">
        <v>727</v>
      </c>
      <c r="AM456" s="55" t="s">
        <v>1003</v>
      </c>
      <c r="AO456" s="55" t="s">
        <v>419</v>
      </c>
      <c r="AP456">
        <v>1</v>
      </c>
      <c r="AQ456" s="55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f>SUM(Tabla5[[#This Row],[VENTA MABE 1 SEMANA OCT]:[VENTAS OTROS 1 SEMANA OCT]])</f>
        <v>1</v>
      </c>
      <c r="AY456" s="46">
        <v>0</v>
      </c>
      <c r="AZ456" s="55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f>SUM(Tabla5[[#This Row],[VENTA MABE 2 SEMANA OCT]:[VENTAS OTROS 2 SEMANA OCT]])</f>
        <v>0</v>
      </c>
      <c r="BH456" t="s">
        <v>1002</v>
      </c>
      <c r="BI456" s="55" t="s">
        <v>156</v>
      </c>
      <c r="BJ456">
        <v>7.0000000000000044</v>
      </c>
      <c r="BK456" s="55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f>SUM(Tabla5[[#This Row],[VENTA MABE 3 SEMANA OCT]:[VENTAS OTROS 3 SEMANA OCT]])</f>
        <v>0</v>
      </c>
      <c r="BS456" s="42">
        <v>0</v>
      </c>
      <c r="BT456" s="55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f>SUM(Tabla5[[#This Row],[VENTA MABE 4 SEMANA OCT]:[VENTAS OTROS 4 SEMANA OCT]])</f>
        <v>0</v>
      </c>
      <c r="CB456" t="s">
        <v>1679</v>
      </c>
      <c r="CC456" t="s">
        <v>1679</v>
      </c>
      <c r="CD456" t="s">
        <v>1679</v>
      </c>
      <c r="CE456" t="s">
        <v>1679</v>
      </c>
      <c r="CF456" t="s">
        <v>1679</v>
      </c>
      <c r="CG456" t="s">
        <v>1679</v>
      </c>
      <c r="CH456" t="s">
        <v>1679</v>
      </c>
      <c r="CI4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56" s="6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SUM(Tabla5[[#This Row],[VENTA MABE 1 SEMANA NOV]:[VENTAS OTROS 1 SEMANA NOV]])</f>
        <v>0</v>
      </c>
      <c r="CS456">
        <f>IFERROR(VLOOKUP(Tabla5[[#This Row],[CLAVE]],[2]VENTAS!$F$2:$L$1501,2,0),0)</f>
        <v>0</v>
      </c>
      <c r="CT456">
        <f>IFERROR(VLOOKUP(Tabla5[[#This Row],[CLAVE]],[2]VENTAS!$F$2:$L$1501,3,0),0)</f>
        <v>0</v>
      </c>
      <c r="CU456">
        <f>IFERROR(VLOOKUP(Tabla5[[#This Row],[CLAVE]],[2]VENTAS!$F$2:$L$1501,4,0),0)</f>
        <v>0</v>
      </c>
      <c r="CV456">
        <f>IFERROR(VLOOKUP(Tabla5[[#This Row],[CLAVE]],[2]VENTAS!$F$2:$L$1501,5,0),0)</f>
        <v>0</v>
      </c>
      <c r="CW456">
        <f>IFERROR(VLOOKUP(Tabla5[[#This Row],[CLAVE]],[2]VENTAS!$F$2:$L$1501,6,0),0)</f>
        <v>0</v>
      </c>
      <c r="CX456">
        <f>IFERROR(VLOOKUP(Tabla5[[#This Row],[CLAVE]],[2]VENTAS!$F$2:$L$1501,7,0),0)</f>
        <v>0</v>
      </c>
      <c r="CY456">
        <f>IFERROR(VLOOKUP(Tabla5[[#This Row],[CLAVE]],[2]VENTAS!$F$2:$R$1501,13,0),0)</f>
        <v>0</v>
      </c>
      <c r="CZ456">
        <f>SUM(Tabla5[[#This Row],[VENTA MABE 2 SEMANA NOV]:[VENTAS OTROS 2 SEMANA NOV]])</f>
        <v>0</v>
      </c>
      <c r="DA456" s="46">
        <v>0</v>
      </c>
    </row>
    <row r="457" spans="1:105" hidden="1" x14ac:dyDescent="0.3">
      <c r="A457" t="str">
        <f>CONCATENATE(Tabla5[[#This Row],[TIENDA HMPV]],Tabla5[[#This Row],[LINEA]])</f>
        <v>393 - POINT MANTA CENTROLAVADO</v>
      </c>
      <c r="B457" t="s">
        <v>155</v>
      </c>
      <c r="C457" s="55" t="s">
        <v>156</v>
      </c>
      <c r="D457" s="55" t="s">
        <v>77</v>
      </c>
      <c r="E457" s="55" t="s">
        <v>159</v>
      </c>
      <c r="F457" s="55" t="s">
        <v>1724</v>
      </c>
      <c r="G457" t="s">
        <v>28</v>
      </c>
      <c r="H457" s="42">
        <f>IFERROR(Tabla5[[#This Row],[VENTAS MABE]]/Tabla5[[#This Row],[CUOTA]],0)</f>
        <v>0.75</v>
      </c>
      <c r="I457">
        <v>4</v>
      </c>
      <c r="J457">
        <v>3</v>
      </c>
      <c r="K457">
        <v>9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42">
        <v>0.33333333333333331</v>
      </c>
      <c r="W457" s="42">
        <f>IFERROR(Tabla5[[#This Row],[TOTAL VENTA 38 SEMANA]]/Tabla5[[#This Row],[VENTA ACUM 38]],0)</f>
        <v>0.33333333333333331</v>
      </c>
      <c r="X457" s="42" t="e">
        <f>VLOOKUP(Tabla5[[#This Row],[CLAVE]],[1]!QMI_5_SEMANA_SEP_22[[CLAVE]:[SHARE CADENA S2]],21,0)</f>
        <v>#REF!</v>
      </c>
      <c r="Y457" s="55" t="s">
        <v>724</v>
      </c>
      <c r="Z457" s="46">
        <f>+Tabla5[[#This Row],[VENTA ACUM 38]]+Tabla5[[#This Row],[venta total 39 acum]]</f>
        <v>13</v>
      </c>
      <c r="AA457" s="46">
        <v>3</v>
      </c>
      <c r="AB457" s="46">
        <v>3</v>
      </c>
      <c r="AC457" s="46">
        <v>9</v>
      </c>
      <c r="AD457" s="46">
        <v>4</v>
      </c>
      <c r="AE457" s="46">
        <v>1</v>
      </c>
      <c r="AF457" s="46">
        <v>4</v>
      </c>
      <c r="AG457" s="46">
        <v>4</v>
      </c>
      <c r="AH457" s="42">
        <f>IFERROR(Tabla5[[#This Row],[VENTAS MABE]]/Tabla5[[#This Row],[VENTAS INDURAMA]],0)</f>
        <v>0.33333333333333331</v>
      </c>
      <c r="AI457" t="s">
        <v>1677</v>
      </c>
      <c r="AK457" s="42"/>
      <c r="AL457" t="s">
        <v>727</v>
      </c>
      <c r="AM457" s="55" t="s">
        <v>1003</v>
      </c>
      <c r="AO457" s="55" t="s">
        <v>419</v>
      </c>
      <c r="AP457">
        <v>8</v>
      </c>
      <c r="AQ457" s="55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f>SUM(Tabla5[[#This Row],[VENTA MABE 1 SEMANA OCT]:[VENTAS OTROS 1 SEMANA OCT]])</f>
        <v>0</v>
      </c>
      <c r="AY457" s="46">
        <v>3.4088360618972864</v>
      </c>
      <c r="AZ457" s="55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f>SUM(Tabla5[[#This Row],[VENTA MABE 2 SEMANA OCT]:[VENTAS OTROS 2 SEMANA OCT]])</f>
        <v>1</v>
      </c>
      <c r="BH457" t="s">
        <v>1002</v>
      </c>
      <c r="BI457" s="55" t="s">
        <v>156</v>
      </c>
      <c r="BJ457">
        <v>7.0000000000000044</v>
      </c>
      <c r="BK457" s="55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f>SUM(Tabla5[[#This Row],[VENTA MABE 3 SEMANA OCT]:[VENTAS OTROS 3 SEMANA OCT]])</f>
        <v>1</v>
      </c>
      <c r="BS457" s="42">
        <v>0.3</v>
      </c>
      <c r="BT457" s="55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f>SUM(Tabla5[[#This Row],[VENTA MABE 4 SEMANA OCT]:[VENTAS OTROS 4 SEMANA OCT]])</f>
        <v>0</v>
      </c>
      <c r="CB457" t="s">
        <v>1679</v>
      </c>
      <c r="CC457" t="s">
        <v>1679</v>
      </c>
      <c r="CD457" t="s">
        <v>1679</v>
      </c>
      <c r="CE457" t="s">
        <v>1679</v>
      </c>
      <c r="CF457" t="s">
        <v>1679</v>
      </c>
      <c r="CG457" t="s">
        <v>1679</v>
      </c>
      <c r="CH457" t="s">
        <v>1679</v>
      </c>
      <c r="CI4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457" t="s">
        <v>1703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SUM(Tabla5[[#This Row],[VENTA MABE 1 SEMANA NOV]:[VENTAS OTROS 1 SEMANA NOV]])</f>
        <v>0</v>
      </c>
      <c r="CS457">
        <f>IFERROR(VLOOKUP(Tabla5[[#This Row],[CLAVE]],[2]VENTAS!$F$2:$L$1501,2,0),0)</f>
        <v>0</v>
      </c>
      <c r="CT457">
        <f>IFERROR(VLOOKUP(Tabla5[[#This Row],[CLAVE]],[2]VENTAS!$F$2:$L$1501,3,0),0)</f>
        <v>0</v>
      </c>
      <c r="CU457">
        <f>IFERROR(VLOOKUP(Tabla5[[#This Row],[CLAVE]],[2]VENTAS!$F$2:$L$1501,4,0),0)</f>
        <v>0</v>
      </c>
      <c r="CV457">
        <f>IFERROR(VLOOKUP(Tabla5[[#This Row],[CLAVE]],[2]VENTAS!$F$2:$L$1501,5,0),0)</f>
        <v>0</v>
      </c>
      <c r="CW457">
        <f>IFERROR(VLOOKUP(Tabla5[[#This Row],[CLAVE]],[2]VENTAS!$F$2:$L$1501,6,0),0)</f>
        <v>0</v>
      </c>
      <c r="CX457">
        <f>IFERROR(VLOOKUP(Tabla5[[#This Row],[CLAVE]],[2]VENTAS!$F$2:$L$1501,7,0),0)</f>
        <v>0</v>
      </c>
      <c r="CY457">
        <f>IFERROR(VLOOKUP(Tabla5[[#This Row],[CLAVE]],[2]VENTAS!$F$2:$R$1501,13,0),0)</f>
        <v>0</v>
      </c>
      <c r="CZ457">
        <f>SUM(Tabla5[[#This Row],[VENTA MABE 2 SEMANA NOV]:[VENTAS OTROS 2 SEMANA NOV]])</f>
        <v>0</v>
      </c>
      <c r="DA457" s="46">
        <v>3.4088360618972864</v>
      </c>
    </row>
    <row r="458" spans="1:105" hidden="1" x14ac:dyDescent="0.3">
      <c r="A458" t="str">
        <f>CONCATENATE(Tabla5[[#This Row],[TIENDA HMPV]],Tabla5[[#This Row],[LINEA]])</f>
        <v>393 - POINT MANTA CENTROREFRIGERACIÓN</v>
      </c>
      <c r="B458" t="s">
        <v>155</v>
      </c>
      <c r="C458" s="55" t="s">
        <v>156</v>
      </c>
      <c r="D458" s="55" t="s">
        <v>77</v>
      </c>
      <c r="E458" s="55" t="s">
        <v>159</v>
      </c>
      <c r="F458" s="55" t="s">
        <v>1724</v>
      </c>
      <c r="G458" t="s">
        <v>29</v>
      </c>
      <c r="H458" s="42">
        <f>IFERROR(Tabla5[[#This Row],[VENTAS MABE]]/Tabla5[[#This Row],[CUOTA]],0)</f>
        <v>2.75</v>
      </c>
      <c r="I458">
        <v>4</v>
      </c>
      <c r="J458">
        <v>11</v>
      </c>
      <c r="K458">
        <v>17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42">
        <v>0.40740740740740738</v>
      </c>
      <c r="W458" s="42">
        <f>IFERROR(Tabla5[[#This Row],[TOTAL VENTA 38 SEMANA]]/Tabla5[[#This Row],[VENTA ACUM 38]],0)</f>
        <v>0.40740740740740738</v>
      </c>
      <c r="X458" s="42" t="e">
        <f>VLOOKUP(Tabla5[[#This Row],[CLAVE]],[1]!QMI_5_SEMANA_SEP_22[[CLAVE]:[SHARE CADENA S2]],21,0)</f>
        <v>#REF!</v>
      </c>
      <c r="Y458" s="55" t="s">
        <v>724</v>
      </c>
      <c r="Z458" s="46">
        <f>+Tabla5[[#This Row],[VENTA ACUM 38]]+Tabla5[[#This Row],[venta total 39 acum]]</f>
        <v>28</v>
      </c>
      <c r="AA458" s="46">
        <v>6</v>
      </c>
      <c r="AB458" s="46">
        <v>11</v>
      </c>
      <c r="AC458" s="46">
        <v>27</v>
      </c>
      <c r="AD458" s="46">
        <v>1</v>
      </c>
      <c r="AE458" s="46">
        <v>0</v>
      </c>
      <c r="AF458" s="46">
        <v>1</v>
      </c>
      <c r="AG458" s="46">
        <v>18</v>
      </c>
      <c r="AH458" s="42">
        <f>IFERROR(Tabla5[[#This Row],[VENTAS MABE]]/Tabla5[[#This Row],[VENTAS INDURAMA]],0)</f>
        <v>0.6470588235294118</v>
      </c>
      <c r="AI458" t="s">
        <v>1677</v>
      </c>
      <c r="AK458" s="42"/>
      <c r="AL458" t="s">
        <v>727</v>
      </c>
      <c r="AM458" s="55" t="s">
        <v>1003</v>
      </c>
      <c r="AO458" s="55" t="s">
        <v>419</v>
      </c>
      <c r="AP458">
        <v>12</v>
      </c>
      <c r="AQ458" s="55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f>SUM(Tabla5[[#This Row],[VENTA MABE 1 SEMANA OCT]:[VENTAS OTROS 1 SEMANA OCT]])</f>
        <v>1</v>
      </c>
      <c r="AY458" s="46">
        <v>5.7698495105869192</v>
      </c>
      <c r="AZ458" s="55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f>SUM(Tabla5[[#This Row],[VENTA MABE 2 SEMANA OCT]:[VENTAS OTROS 2 SEMANA OCT]])</f>
        <v>2</v>
      </c>
      <c r="BH458" t="s">
        <v>1002</v>
      </c>
      <c r="BI458" s="55" t="s">
        <v>156</v>
      </c>
      <c r="BJ458">
        <v>7.0000000000000044</v>
      </c>
      <c r="BK458" s="55">
        <v>0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f>SUM(Tabla5[[#This Row],[VENTA MABE 3 SEMANA OCT]:[VENTAS OTROS 3 SEMANA OCT]])</f>
        <v>1</v>
      </c>
      <c r="BS458" s="42">
        <v>0.4</v>
      </c>
      <c r="BT458" s="55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f>SUM(Tabla5[[#This Row],[VENTA MABE 4 SEMANA OCT]:[VENTAS OTROS 4 SEMANA OCT]])</f>
        <v>1</v>
      </c>
      <c r="CB458" t="s">
        <v>1679</v>
      </c>
      <c r="CC458" t="s">
        <v>1679</v>
      </c>
      <c r="CD458" t="s">
        <v>1679</v>
      </c>
      <c r="CE458" t="s">
        <v>1679</v>
      </c>
      <c r="CF458" t="s">
        <v>1679</v>
      </c>
      <c r="CG458" t="s">
        <v>1679</v>
      </c>
      <c r="CH458" t="s">
        <v>1679</v>
      </c>
      <c r="CI4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458" t="s">
        <v>1703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SUM(Tabla5[[#This Row],[VENTA MABE 1 SEMANA NOV]:[VENTAS OTROS 1 SEMANA NOV]])</f>
        <v>1</v>
      </c>
      <c r="CS458">
        <f>IFERROR(VLOOKUP(Tabla5[[#This Row],[CLAVE]],[2]VENTAS!$F$2:$L$1501,2,0),0)</f>
        <v>2</v>
      </c>
      <c r="CT458">
        <f>IFERROR(VLOOKUP(Tabla5[[#This Row],[CLAVE]],[2]VENTAS!$F$2:$L$1501,3,0),0)</f>
        <v>1</v>
      </c>
      <c r="CU458">
        <f>IFERROR(VLOOKUP(Tabla5[[#This Row],[CLAVE]],[2]VENTAS!$F$2:$L$1501,4,0),0)</f>
        <v>0</v>
      </c>
      <c r="CV458">
        <f>IFERROR(VLOOKUP(Tabla5[[#This Row],[CLAVE]],[2]VENTAS!$F$2:$L$1501,5,0),0)</f>
        <v>0</v>
      </c>
      <c r="CW458">
        <f>IFERROR(VLOOKUP(Tabla5[[#This Row],[CLAVE]],[2]VENTAS!$F$2:$L$1501,6,0),0)</f>
        <v>0</v>
      </c>
      <c r="CX458">
        <f>IFERROR(VLOOKUP(Tabla5[[#This Row],[CLAVE]],[2]VENTAS!$F$2:$L$1501,7,0),0)</f>
        <v>0</v>
      </c>
      <c r="CY458">
        <f>IFERROR(VLOOKUP(Tabla5[[#This Row],[CLAVE]],[2]VENTAS!$F$2:$R$1501,13,0),0)</f>
        <v>0</v>
      </c>
      <c r="CZ458">
        <f>SUM(Tabla5[[#This Row],[VENTA MABE 2 SEMANA NOV]:[VENTAS OTROS 2 SEMANA NOV]])</f>
        <v>3</v>
      </c>
      <c r="DA458" s="46">
        <v>5.5942453950473165</v>
      </c>
    </row>
    <row r="459" spans="1:105" hidden="1" x14ac:dyDescent="0.3">
      <c r="A459" t="str">
        <f>CONCATENATE(Tabla5[[#This Row],[TIENDA HMPV]],Tabla5[[#This Row],[LINEA]])</f>
        <v>641 - TODOHOGAR MANTAAIRES</v>
      </c>
      <c r="B459" t="s">
        <v>155</v>
      </c>
      <c r="C459" s="55" t="s">
        <v>156</v>
      </c>
      <c r="D459" s="55" t="s">
        <v>79</v>
      </c>
      <c r="E459" s="55" t="s">
        <v>160</v>
      </c>
      <c r="F459" s="55" t="s">
        <v>1724</v>
      </c>
      <c r="G459" t="s">
        <v>25</v>
      </c>
      <c r="H459" s="42">
        <f>IFERROR(Tabla5[[#This Row],[VENTAS MABE]]/Tabla5[[#This Row],[CUOTA]],0)</f>
        <v>0</v>
      </c>
      <c r="I459">
        <v>2</v>
      </c>
      <c r="J459">
        <v>0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s="42">
        <v>0</v>
      </c>
      <c r="W459" s="42">
        <f>IFERROR(Tabla5[[#This Row],[TOTAL VENTA 38 SEMANA]]/Tabla5[[#This Row],[VENTA ACUM 38]],0)</f>
        <v>0</v>
      </c>
      <c r="X459" s="42" t="e">
        <f>VLOOKUP(Tabla5[[#This Row],[CLAVE]],[1]!QMI_5_SEMANA_SEP_22[[CLAVE]:[SHARE CADENA S2]],21,0)</f>
        <v>#REF!</v>
      </c>
      <c r="Y459" s="55" t="s">
        <v>724</v>
      </c>
      <c r="Z459" s="46">
        <f>+Tabla5[[#This Row],[VENTA ACUM 38]]+Tabla5[[#This Row],[venta total 39 acum]]</f>
        <v>3</v>
      </c>
      <c r="AA459" s="46">
        <v>0</v>
      </c>
      <c r="AB459" s="46">
        <v>0</v>
      </c>
      <c r="AC459" s="46">
        <v>3</v>
      </c>
      <c r="AD459" s="46">
        <v>0</v>
      </c>
      <c r="AE459" s="46">
        <v>0</v>
      </c>
      <c r="AF459" s="46">
        <v>0</v>
      </c>
      <c r="AG459" s="46">
        <v>0</v>
      </c>
      <c r="AH459" s="42">
        <f>IFERROR(Tabla5[[#This Row],[VENTAS MABE]]/Tabla5[[#This Row],[VENTAS INDURAMA]],0)</f>
        <v>0</v>
      </c>
      <c r="AI459" t="s">
        <v>1677</v>
      </c>
      <c r="AK459" s="42"/>
      <c r="AL459" t="s">
        <v>845</v>
      </c>
      <c r="AM459" s="55" t="s">
        <v>995</v>
      </c>
      <c r="AO459" s="55" t="s">
        <v>419</v>
      </c>
      <c r="AP459">
        <v>0</v>
      </c>
      <c r="AQ459" s="55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f>SUM(Tabla5[[#This Row],[VENTA MABE 1 SEMANA OCT]:[VENTAS OTROS 1 SEMANA OCT]])</f>
        <v>0</v>
      </c>
      <c r="AY459" s="46">
        <v>4.0909090909090917</v>
      </c>
      <c r="AZ459" s="55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f>SUM(Tabla5[[#This Row],[VENTA MABE 2 SEMANA OCT]:[VENTAS OTROS 2 SEMANA OCT]])</f>
        <v>0</v>
      </c>
      <c r="BH459" t="s">
        <v>994</v>
      </c>
      <c r="BI459" s="55" t="s">
        <v>156</v>
      </c>
      <c r="BJ459">
        <v>9.9999999999999964</v>
      </c>
      <c r="BK459" s="55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f>SUM(Tabla5[[#This Row],[VENTA MABE 3 SEMANA OCT]:[VENTAS OTROS 3 SEMANA OCT]])</f>
        <v>0</v>
      </c>
      <c r="BS459" s="42">
        <v>0.2</v>
      </c>
      <c r="BT459" s="55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f>SUM(Tabla5[[#This Row],[VENTA MABE 4 SEMANA OCT]:[VENTAS OTROS 4 SEMANA OCT]])</f>
        <v>0</v>
      </c>
      <c r="CB459" t="s">
        <v>1679</v>
      </c>
      <c r="CC459" t="s">
        <v>1679</v>
      </c>
      <c r="CD459" t="s">
        <v>1679</v>
      </c>
      <c r="CE459" t="s">
        <v>1679</v>
      </c>
      <c r="CF459" t="s">
        <v>1679</v>
      </c>
      <c r="CG459" t="s">
        <v>1679</v>
      </c>
      <c r="CH459" t="s">
        <v>1679</v>
      </c>
      <c r="CI4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59" s="66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SUM(Tabla5[[#This Row],[VENTA MABE 1 SEMANA NOV]:[VENTAS OTROS 1 SEMANA NOV]])</f>
        <v>1</v>
      </c>
      <c r="CS459">
        <f>IFERROR(VLOOKUP(Tabla5[[#This Row],[CLAVE]],[2]VENTAS!$F$2:$L$1501,2,0),0)</f>
        <v>0</v>
      </c>
      <c r="CT459">
        <f>IFERROR(VLOOKUP(Tabla5[[#This Row],[CLAVE]],[2]VENTAS!$F$2:$L$1501,3,0),0)</f>
        <v>0</v>
      </c>
      <c r="CU459">
        <f>IFERROR(VLOOKUP(Tabla5[[#This Row],[CLAVE]],[2]VENTAS!$F$2:$L$1501,4,0),0)</f>
        <v>0</v>
      </c>
      <c r="CV459">
        <f>IFERROR(VLOOKUP(Tabla5[[#This Row],[CLAVE]],[2]VENTAS!$F$2:$L$1501,5,0),0)</f>
        <v>0</v>
      </c>
      <c r="CW459">
        <f>IFERROR(VLOOKUP(Tabla5[[#This Row],[CLAVE]],[2]VENTAS!$F$2:$L$1501,6,0),0)</f>
        <v>2</v>
      </c>
      <c r="CX459">
        <f>IFERROR(VLOOKUP(Tabla5[[#This Row],[CLAVE]],[2]VENTAS!$F$2:$L$1501,7,0),0)</f>
        <v>0</v>
      </c>
      <c r="CY459">
        <f>IFERROR(VLOOKUP(Tabla5[[#This Row],[CLAVE]],[2]VENTAS!$F$2:$R$1501,13,0),0)</f>
        <v>0</v>
      </c>
      <c r="CZ459">
        <f>SUM(Tabla5[[#This Row],[VENTA MABE 2 SEMANA NOV]:[VENTAS OTROS 2 SEMANA NOV]])</f>
        <v>2</v>
      </c>
      <c r="DA459" s="46">
        <v>4.0909090909090917</v>
      </c>
    </row>
    <row r="460" spans="1:105" hidden="1" x14ac:dyDescent="0.3">
      <c r="A460" t="str">
        <f>CONCATENATE(Tabla5[[#This Row],[TIENDA HMPV]],Tabla5[[#This Row],[LINEA]])</f>
        <v>641 - TODOHOGAR MANTACOCINAS</v>
      </c>
      <c r="B460" t="s">
        <v>155</v>
      </c>
      <c r="C460" s="55" t="s">
        <v>156</v>
      </c>
      <c r="D460" s="55" t="s">
        <v>79</v>
      </c>
      <c r="E460" s="55" t="s">
        <v>160</v>
      </c>
      <c r="F460" s="55" t="s">
        <v>1724</v>
      </c>
      <c r="G460" t="s">
        <v>26</v>
      </c>
      <c r="H460" s="42">
        <f>IFERROR(Tabla5[[#This Row],[VENTAS MABE]]/Tabla5[[#This Row],[CUOTA]],0)</f>
        <v>1.6</v>
      </c>
      <c r="I460">
        <v>5</v>
      </c>
      <c r="J460">
        <v>8</v>
      </c>
      <c r="K460">
        <v>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s="42">
        <v>0.53333333333333333</v>
      </c>
      <c r="W460" s="42">
        <f>IFERROR(Tabla5[[#This Row],[TOTAL VENTA 38 SEMANA]]/Tabla5[[#This Row],[VENTA ACUM 38]],0)</f>
        <v>0.53333333333333333</v>
      </c>
      <c r="X460" s="42" t="e">
        <f>VLOOKUP(Tabla5[[#This Row],[CLAVE]],[1]!QMI_5_SEMANA_SEP_22[[CLAVE]:[SHARE CADENA S2]],21,0)</f>
        <v>#REF!</v>
      </c>
      <c r="Y460" s="55" t="s">
        <v>724</v>
      </c>
      <c r="Z460" s="46">
        <f>+Tabla5[[#This Row],[VENTA ACUM 38]]+Tabla5[[#This Row],[venta total 39 acum]]</f>
        <v>16</v>
      </c>
      <c r="AA460" s="46">
        <v>0</v>
      </c>
      <c r="AB460" s="46">
        <v>8</v>
      </c>
      <c r="AC460" s="46">
        <v>15</v>
      </c>
      <c r="AD460" s="46">
        <v>1</v>
      </c>
      <c r="AE460" s="46">
        <v>0</v>
      </c>
      <c r="AF460" s="46">
        <v>1</v>
      </c>
      <c r="AG460" s="46">
        <v>0</v>
      </c>
      <c r="AH460" s="42">
        <f>IFERROR(Tabla5[[#This Row],[VENTAS MABE]]/Tabla5[[#This Row],[VENTAS INDURAMA]],0)</f>
        <v>1</v>
      </c>
      <c r="AI460" t="s">
        <v>1677</v>
      </c>
      <c r="AK460" s="42"/>
      <c r="AL460" t="s">
        <v>845</v>
      </c>
      <c r="AM460" s="55" t="s">
        <v>995</v>
      </c>
      <c r="AO460" s="55" t="s">
        <v>419</v>
      </c>
      <c r="AP460">
        <v>0</v>
      </c>
      <c r="AQ460" s="55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f>SUM(Tabla5[[#This Row],[VENTA MABE 1 SEMANA OCT]:[VENTAS OTROS 1 SEMANA OCT]])</f>
        <v>0</v>
      </c>
      <c r="AY460" s="46">
        <v>5.045454545454545</v>
      </c>
      <c r="AZ460" s="55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f>SUM(Tabla5[[#This Row],[VENTA MABE 2 SEMANA OCT]:[VENTAS OTROS 2 SEMANA OCT]])</f>
        <v>1</v>
      </c>
      <c r="BH460" t="s">
        <v>994</v>
      </c>
      <c r="BI460" s="55" t="s">
        <v>156</v>
      </c>
      <c r="BJ460">
        <v>9.9999999999999964</v>
      </c>
      <c r="BK460" s="55">
        <v>2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f>SUM(Tabla5[[#This Row],[VENTA MABE 3 SEMANA OCT]:[VENTAS OTROS 3 SEMANA OCT]])</f>
        <v>2</v>
      </c>
      <c r="BS460" s="42">
        <v>0.5</v>
      </c>
      <c r="BT460" s="55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f>SUM(Tabla5[[#This Row],[VENTA MABE 4 SEMANA OCT]:[VENTAS OTROS 4 SEMANA OCT]])</f>
        <v>0</v>
      </c>
      <c r="CB460" t="s">
        <v>1679</v>
      </c>
      <c r="CC460" t="s">
        <v>1679</v>
      </c>
      <c r="CD460" t="s">
        <v>1679</v>
      </c>
      <c r="CE460" t="s">
        <v>1679</v>
      </c>
      <c r="CF460" t="s">
        <v>1679</v>
      </c>
      <c r="CG460" t="s">
        <v>1679</v>
      </c>
      <c r="CH460" t="s">
        <v>1679</v>
      </c>
      <c r="CI4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460" t="s">
        <v>1703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SUM(Tabla5[[#This Row],[VENTA MABE 1 SEMANA NOV]:[VENTAS OTROS 1 SEMANA NOV]])</f>
        <v>0</v>
      </c>
      <c r="CS460">
        <f>IFERROR(VLOOKUP(Tabla5[[#This Row],[CLAVE]],[2]VENTAS!$F$2:$L$1501,2,0),0)</f>
        <v>0</v>
      </c>
      <c r="CT460">
        <f>IFERROR(VLOOKUP(Tabla5[[#This Row],[CLAVE]],[2]VENTAS!$F$2:$L$1501,3,0),0)</f>
        <v>0</v>
      </c>
      <c r="CU460">
        <f>IFERROR(VLOOKUP(Tabla5[[#This Row],[CLAVE]],[2]VENTAS!$F$2:$L$1501,4,0),0)</f>
        <v>0</v>
      </c>
      <c r="CV460">
        <f>IFERROR(VLOOKUP(Tabla5[[#This Row],[CLAVE]],[2]VENTAS!$F$2:$L$1501,5,0),0)</f>
        <v>0</v>
      </c>
      <c r="CW460">
        <f>IFERROR(VLOOKUP(Tabla5[[#This Row],[CLAVE]],[2]VENTAS!$F$2:$L$1501,6,0),0)</f>
        <v>0</v>
      </c>
      <c r="CX460">
        <f>IFERROR(VLOOKUP(Tabla5[[#This Row],[CLAVE]],[2]VENTAS!$F$2:$L$1501,7,0),0)</f>
        <v>0</v>
      </c>
      <c r="CY460">
        <f>IFERROR(VLOOKUP(Tabla5[[#This Row],[CLAVE]],[2]VENTAS!$F$2:$R$1501,13,0),0)</f>
        <v>0</v>
      </c>
      <c r="CZ460">
        <f>SUM(Tabla5[[#This Row],[VENTA MABE 2 SEMANA NOV]:[VENTAS OTROS 2 SEMANA NOV]])</f>
        <v>0</v>
      </c>
      <c r="DA460" s="46">
        <v>6.9090909090909083</v>
      </c>
    </row>
    <row r="461" spans="1:105" hidden="1" x14ac:dyDescent="0.3">
      <c r="A461" t="str">
        <f>CONCATENATE(Tabla5[[#This Row],[TIENDA HMPV]],Tabla5[[#This Row],[LINEA]])</f>
        <v>641 - TODOHOGAR MANTAEMPOTRE</v>
      </c>
      <c r="B461" t="s">
        <v>155</v>
      </c>
      <c r="C461" s="55" t="s">
        <v>156</v>
      </c>
      <c r="D461" s="55" t="s">
        <v>79</v>
      </c>
      <c r="E461" s="55" t="s">
        <v>160</v>
      </c>
      <c r="F461" s="55" t="s">
        <v>1724</v>
      </c>
      <c r="G461" t="s">
        <v>32</v>
      </c>
      <c r="H461" s="42">
        <f>IFERROR(Tabla5[[#This Row],[VENTAS MABE]]/Tabla5[[#This Row],[CUOTA]],0)</f>
        <v>1</v>
      </c>
      <c r="I461">
        <v>1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s="42">
        <v>0.5</v>
      </c>
      <c r="W461" s="42">
        <f>IFERROR(Tabla5[[#This Row],[TOTAL VENTA 38 SEMANA]]/Tabla5[[#This Row],[VENTA ACUM 38]],0)</f>
        <v>0.5</v>
      </c>
      <c r="X461" s="42" t="e">
        <f>VLOOKUP(Tabla5[[#This Row],[CLAVE]],[1]!QMI_5_SEMANA_SEP_22[[CLAVE]:[SHARE CADENA S2]],21,0)</f>
        <v>#REF!</v>
      </c>
      <c r="Y461" s="55" t="s">
        <v>724</v>
      </c>
      <c r="Z461" s="46">
        <f>+Tabla5[[#This Row],[VENTA ACUM 38]]+Tabla5[[#This Row],[venta total 39 acum]]</f>
        <v>3</v>
      </c>
      <c r="AA461" s="46">
        <v>1</v>
      </c>
      <c r="AB461" s="46">
        <v>1</v>
      </c>
      <c r="AC461" s="46">
        <v>2</v>
      </c>
      <c r="AD461" s="46">
        <v>1</v>
      </c>
      <c r="AE461" s="46">
        <v>0</v>
      </c>
      <c r="AF461" s="46">
        <v>1</v>
      </c>
      <c r="AG461" s="46">
        <v>1</v>
      </c>
      <c r="AH461" s="42">
        <f>IFERROR(Tabla5[[#This Row],[VENTAS MABE]]/Tabla5[[#This Row],[VENTAS INDURAMA]],0)</f>
        <v>0.5</v>
      </c>
      <c r="AI461" t="s">
        <v>1677</v>
      </c>
      <c r="AK461" s="42"/>
      <c r="AL461" t="s">
        <v>845</v>
      </c>
      <c r="AM461" s="55" t="s">
        <v>995</v>
      </c>
      <c r="AO461" s="55" t="s">
        <v>419</v>
      </c>
      <c r="AP461">
        <v>1</v>
      </c>
      <c r="AQ461" s="55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f>SUM(Tabla5[[#This Row],[VENTA MABE 1 SEMANA OCT]:[VENTAS OTROS 1 SEMANA OCT]])</f>
        <v>0</v>
      </c>
      <c r="AY461" s="46">
        <v>0</v>
      </c>
      <c r="AZ461" s="55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f>SUM(Tabla5[[#This Row],[VENTA MABE 2 SEMANA OCT]:[VENTAS OTROS 2 SEMANA OCT]])</f>
        <v>0</v>
      </c>
      <c r="BH461" t="s">
        <v>994</v>
      </c>
      <c r="BI461" s="55" t="s">
        <v>156</v>
      </c>
      <c r="BJ461">
        <v>9.9999999999999964</v>
      </c>
      <c r="BK461" s="55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f>SUM(Tabla5[[#This Row],[VENTA MABE 3 SEMANA OCT]:[VENTAS OTROS 3 SEMANA OCT]])</f>
        <v>1</v>
      </c>
      <c r="BS461" s="42">
        <v>0.3</v>
      </c>
      <c r="BT461" s="55">
        <v>0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1</v>
      </c>
      <c r="CA461">
        <f>SUM(Tabla5[[#This Row],[VENTA MABE 4 SEMANA OCT]:[VENTAS OTROS 4 SEMANA OCT]])</f>
        <v>2</v>
      </c>
      <c r="CB461" t="s">
        <v>1679</v>
      </c>
      <c r="CC461" t="s">
        <v>1679</v>
      </c>
      <c r="CD461" t="s">
        <v>1679</v>
      </c>
      <c r="CE461" t="s">
        <v>1679</v>
      </c>
      <c r="CF461" t="s">
        <v>1679</v>
      </c>
      <c r="CG461" t="s">
        <v>1679</v>
      </c>
      <c r="CH461" t="s">
        <v>1679</v>
      </c>
      <c r="CI4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61" s="66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SUM(Tabla5[[#This Row],[VENTA MABE 1 SEMANA NOV]:[VENTAS OTROS 1 SEMANA NOV]])</f>
        <v>0</v>
      </c>
      <c r="CS461">
        <f>IFERROR(VLOOKUP(Tabla5[[#This Row],[CLAVE]],[2]VENTAS!$F$2:$L$1501,2,0),0)</f>
        <v>0</v>
      </c>
      <c r="CT461">
        <f>IFERROR(VLOOKUP(Tabla5[[#This Row],[CLAVE]],[2]VENTAS!$F$2:$L$1501,3,0),0)</f>
        <v>0</v>
      </c>
      <c r="CU461">
        <f>IFERROR(VLOOKUP(Tabla5[[#This Row],[CLAVE]],[2]VENTAS!$F$2:$L$1501,4,0),0)</f>
        <v>0</v>
      </c>
      <c r="CV461">
        <f>IFERROR(VLOOKUP(Tabla5[[#This Row],[CLAVE]],[2]VENTAS!$F$2:$L$1501,5,0),0)</f>
        <v>0</v>
      </c>
      <c r="CW461">
        <f>IFERROR(VLOOKUP(Tabla5[[#This Row],[CLAVE]],[2]VENTAS!$F$2:$L$1501,6,0),0)</f>
        <v>0</v>
      </c>
      <c r="CX461">
        <f>IFERROR(VLOOKUP(Tabla5[[#This Row],[CLAVE]],[2]VENTAS!$F$2:$L$1501,7,0),0)</f>
        <v>0</v>
      </c>
      <c r="CY461">
        <f>IFERROR(VLOOKUP(Tabla5[[#This Row],[CLAVE]],[2]VENTAS!$F$2:$R$1501,13,0),0)</f>
        <v>0</v>
      </c>
      <c r="CZ461">
        <f>SUM(Tabla5[[#This Row],[VENTA MABE 2 SEMANA NOV]:[VENTAS OTROS 2 SEMANA NOV]])</f>
        <v>0</v>
      </c>
      <c r="DA461" s="46">
        <v>1.3190823774765379</v>
      </c>
    </row>
    <row r="462" spans="1:105" hidden="1" x14ac:dyDescent="0.3">
      <c r="A462" t="str">
        <f>CONCATENATE(Tabla5[[#This Row],[TIENDA HMPV]],Tabla5[[#This Row],[LINEA]])</f>
        <v>641 - TODOHOGAR MANTAGLOBALES</v>
      </c>
      <c r="B462" t="s">
        <v>155</v>
      </c>
      <c r="C462" s="55" t="s">
        <v>156</v>
      </c>
      <c r="D462" s="55" t="s">
        <v>79</v>
      </c>
      <c r="E462" s="55" t="s">
        <v>160</v>
      </c>
      <c r="F462" s="55" t="s">
        <v>1724</v>
      </c>
      <c r="G462" t="s">
        <v>27</v>
      </c>
      <c r="H462" s="42">
        <f>IFERROR(Tabla5[[#This Row],[VENTAS MABE]]/Tabla5[[#This Row],[CUOTA]],0)</f>
        <v>0.4</v>
      </c>
      <c r="I462">
        <v>5</v>
      </c>
      <c r="J462">
        <v>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42">
        <v>1</v>
      </c>
      <c r="W462" s="42">
        <f>IFERROR(Tabla5[[#This Row],[TOTAL VENTA 38 SEMANA]]/Tabla5[[#This Row],[VENTA ACUM 38]],0)</f>
        <v>1</v>
      </c>
      <c r="X462" s="42" t="e">
        <f>VLOOKUP(Tabla5[[#This Row],[CLAVE]],[1]!QMI_5_SEMANA_SEP_22[[CLAVE]:[SHARE CADENA S2]],21,0)</f>
        <v>#REF!</v>
      </c>
      <c r="Y462" s="55" t="s">
        <v>724</v>
      </c>
      <c r="Z462" s="46">
        <f>+Tabla5[[#This Row],[VENTA ACUM 38]]+Tabla5[[#This Row],[venta total 39 acum]]</f>
        <v>2</v>
      </c>
      <c r="AA462" s="46">
        <v>0</v>
      </c>
      <c r="AB462" s="46">
        <v>2</v>
      </c>
      <c r="AC462" s="46">
        <v>2</v>
      </c>
      <c r="AD462" s="46">
        <v>0</v>
      </c>
      <c r="AE462" s="46">
        <v>0</v>
      </c>
      <c r="AF462" s="46">
        <v>0</v>
      </c>
      <c r="AG462" s="46">
        <v>0</v>
      </c>
      <c r="AH462" s="42">
        <f>IFERROR(Tabla5[[#This Row],[VENTAS MABE]]/Tabla5[[#This Row],[VENTAS INDURAMA]],0)</f>
        <v>0</v>
      </c>
      <c r="AI462" t="s">
        <v>1677</v>
      </c>
      <c r="AK462" s="42"/>
      <c r="AL462" t="s">
        <v>845</v>
      </c>
      <c r="AM462" s="55" t="s">
        <v>995</v>
      </c>
      <c r="AO462" s="55" t="s">
        <v>419</v>
      </c>
      <c r="AP462">
        <v>0</v>
      </c>
      <c r="AQ462" s="55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f>SUM(Tabla5[[#This Row],[VENTA MABE 1 SEMANA OCT]:[VENTAS OTROS 1 SEMANA OCT]])</f>
        <v>0</v>
      </c>
      <c r="AY462" s="46">
        <v>5.0072202166064983</v>
      </c>
      <c r="AZ462" s="55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f>SUM(Tabla5[[#This Row],[VENTA MABE 2 SEMANA OCT]:[VENTAS OTROS 2 SEMANA OCT]])</f>
        <v>0</v>
      </c>
      <c r="BH462" t="s">
        <v>994</v>
      </c>
      <c r="BI462" s="55" t="s">
        <v>156</v>
      </c>
      <c r="BJ462">
        <v>9.9999999999999964</v>
      </c>
      <c r="BK462" s="55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f>SUM(Tabla5[[#This Row],[VENTA MABE 3 SEMANA OCT]:[VENTAS OTROS 3 SEMANA OCT]])</f>
        <v>0</v>
      </c>
      <c r="BS462" s="42">
        <v>0</v>
      </c>
      <c r="BT462" s="55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f>SUM(Tabla5[[#This Row],[VENTA MABE 4 SEMANA OCT]:[VENTAS OTROS 4 SEMANA OCT]])</f>
        <v>0</v>
      </c>
      <c r="CB462" t="s">
        <v>1679</v>
      </c>
      <c r="CC462" t="s">
        <v>1679</v>
      </c>
      <c r="CD462" t="s">
        <v>1679</v>
      </c>
      <c r="CE462" t="s">
        <v>1679</v>
      </c>
      <c r="CF462" t="s">
        <v>1679</v>
      </c>
      <c r="CG462" t="s">
        <v>1679</v>
      </c>
      <c r="CH462" t="s">
        <v>1679</v>
      </c>
      <c r="CI4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62" s="66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SUM(Tabla5[[#This Row],[VENTA MABE 1 SEMANA NOV]:[VENTAS OTROS 1 SEMANA NOV]])</f>
        <v>0</v>
      </c>
      <c r="CS462">
        <f>IFERROR(VLOOKUP(Tabla5[[#This Row],[CLAVE]],[2]VENTAS!$F$2:$L$1501,2,0),0)</f>
        <v>0</v>
      </c>
      <c r="CT462">
        <f>IFERROR(VLOOKUP(Tabla5[[#This Row],[CLAVE]],[2]VENTAS!$F$2:$L$1501,3,0),0)</f>
        <v>0</v>
      </c>
      <c r="CU462">
        <f>IFERROR(VLOOKUP(Tabla5[[#This Row],[CLAVE]],[2]VENTAS!$F$2:$L$1501,4,0),0)</f>
        <v>0</v>
      </c>
      <c r="CV462">
        <f>IFERROR(VLOOKUP(Tabla5[[#This Row],[CLAVE]],[2]VENTAS!$F$2:$L$1501,5,0),0)</f>
        <v>0</v>
      </c>
      <c r="CW462">
        <f>IFERROR(VLOOKUP(Tabla5[[#This Row],[CLAVE]],[2]VENTAS!$F$2:$L$1501,6,0),0)</f>
        <v>0</v>
      </c>
      <c r="CX462">
        <f>IFERROR(VLOOKUP(Tabla5[[#This Row],[CLAVE]],[2]VENTAS!$F$2:$L$1501,7,0),0)</f>
        <v>0</v>
      </c>
      <c r="CY462">
        <f>IFERROR(VLOOKUP(Tabla5[[#This Row],[CLAVE]],[2]VENTAS!$F$2:$R$1501,13,0),0)</f>
        <v>0</v>
      </c>
      <c r="CZ462">
        <f>SUM(Tabla5[[#This Row],[VENTA MABE 2 SEMANA NOV]:[VENTAS OTROS 2 SEMANA NOV]])</f>
        <v>0</v>
      </c>
      <c r="DA462" s="46">
        <v>5.3284446450060159</v>
      </c>
    </row>
    <row r="463" spans="1:105" hidden="1" x14ac:dyDescent="0.3">
      <c r="A463" t="str">
        <f>CONCATENATE(Tabla5[[#This Row],[TIENDA HMPV]],Tabla5[[#This Row],[LINEA]])</f>
        <v>641 - TODOHOGAR MANTALAVADO</v>
      </c>
      <c r="B463" t="s">
        <v>155</v>
      </c>
      <c r="C463" s="55" t="s">
        <v>156</v>
      </c>
      <c r="D463" s="55" t="s">
        <v>79</v>
      </c>
      <c r="E463" s="55" t="s">
        <v>160</v>
      </c>
      <c r="F463" s="55" t="s">
        <v>1724</v>
      </c>
      <c r="G463" t="s">
        <v>28</v>
      </c>
      <c r="H463" s="42">
        <f>IFERROR(Tabla5[[#This Row],[VENTAS MABE]]/Tabla5[[#This Row],[CUOTA]],0)</f>
        <v>0.46153846153846156</v>
      </c>
      <c r="I463">
        <v>13</v>
      </c>
      <c r="J463">
        <v>6</v>
      </c>
      <c r="K463">
        <v>0</v>
      </c>
      <c r="L463">
        <v>1</v>
      </c>
      <c r="M463">
        <v>1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42">
        <v>0.6</v>
      </c>
      <c r="W463" s="42">
        <f>IFERROR(Tabla5[[#This Row],[TOTAL VENTA 38 SEMANA]]/Tabla5[[#This Row],[VENTA ACUM 38]],0)</f>
        <v>0.6</v>
      </c>
      <c r="X463" s="42" t="e">
        <f>VLOOKUP(Tabla5[[#This Row],[CLAVE]],[1]!QMI_5_SEMANA_SEP_22[[CLAVE]:[SHARE CADENA S2]],21,0)</f>
        <v>#REF!</v>
      </c>
      <c r="Y463" s="55" t="s">
        <v>724</v>
      </c>
      <c r="Z463" s="46">
        <f>+Tabla5[[#This Row],[VENTA ACUM 38]]+Tabla5[[#This Row],[venta total 39 acum]]</f>
        <v>11</v>
      </c>
      <c r="AA463" s="46">
        <v>2</v>
      </c>
      <c r="AB463" s="46">
        <v>6</v>
      </c>
      <c r="AC463" s="46">
        <v>10</v>
      </c>
      <c r="AD463" s="46">
        <v>1</v>
      </c>
      <c r="AE463" s="46">
        <v>1</v>
      </c>
      <c r="AF463" s="46">
        <v>1</v>
      </c>
      <c r="AG463" s="46">
        <v>3</v>
      </c>
      <c r="AH463" s="42">
        <f>IFERROR(Tabla5[[#This Row],[VENTAS MABE]]/Tabla5[[#This Row],[VENTAS INDURAMA]],0)</f>
        <v>0</v>
      </c>
      <c r="AI463" t="s">
        <v>1677</v>
      </c>
      <c r="AK463" s="42"/>
      <c r="AL463" t="s">
        <v>845</v>
      </c>
      <c r="AM463" s="55" t="s">
        <v>995</v>
      </c>
      <c r="AO463" s="55" t="s">
        <v>419</v>
      </c>
      <c r="AP463">
        <v>4</v>
      </c>
      <c r="AQ463" s="55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f>SUM(Tabla5[[#This Row],[VENTA MABE 1 SEMANA OCT]:[VENTAS OTROS 1 SEMANA OCT]])</f>
        <v>1</v>
      </c>
      <c r="AY463" s="46">
        <v>10.384</v>
      </c>
      <c r="AZ463" s="55">
        <v>1</v>
      </c>
      <c r="BA463">
        <v>0</v>
      </c>
      <c r="BB463">
        <v>0</v>
      </c>
      <c r="BC463">
        <v>1</v>
      </c>
      <c r="BD463">
        <v>2</v>
      </c>
      <c r="BE463">
        <v>1</v>
      </c>
      <c r="BF463">
        <v>0</v>
      </c>
      <c r="BG463">
        <f>SUM(Tabla5[[#This Row],[VENTA MABE 2 SEMANA OCT]:[VENTAS OTROS 2 SEMANA OCT]])</f>
        <v>5</v>
      </c>
      <c r="BH463" t="s">
        <v>994</v>
      </c>
      <c r="BI463" s="55" t="s">
        <v>156</v>
      </c>
      <c r="BJ463">
        <v>9.9999999999999964</v>
      </c>
      <c r="BK463" s="55">
        <v>0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f>SUM(Tabla5[[#This Row],[VENTA MABE 3 SEMANA OCT]:[VENTAS OTROS 3 SEMANA OCT]])</f>
        <v>1</v>
      </c>
      <c r="BS463" s="42">
        <v>0.25</v>
      </c>
      <c r="BT463" s="55">
        <v>1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f>SUM(Tabla5[[#This Row],[VENTA MABE 4 SEMANA OCT]:[VENTAS OTROS 4 SEMANA OCT]])</f>
        <v>2</v>
      </c>
      <c r="CD463" t="s">
        <v>1698</v>
      </c>
      <c r="CI4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463" t="s">
        <v>1701</v>
      </c>
      <c r="CK463">
        <v>2</v>
      </c>
      <c r="CL463">
        <v>0</v>
      </c>
      <c r="CM463">
        <v>0</v>
      </c>
      <c r="CN463">
        <v>3</v>
      </c>
      <c r="CO463">
        <v>1</v>
      </c>
      <c r="CP463">
        <v>0</v>
      </c>
      <c r="CQ463">
        <v>0</v>
      </c>
      <c r="CR463">
        <f>SUM(Tabla5[[#This Row],[VENTA MABE 1 SEMANA NOV]:[VENTAS OTROS 1 SEMANA NOV]])</f>
        <v>6</v>
      </c>
      <c r="CS463">
        <f>IFERROR(VLOOKUP(Tabla5[[#This Row],[CLAVE]],[2]VENTAS!$F$2:$L$1501,2,0),0)</f>
        <v>0</v>
      </c>
      <c r="CT463">
        <f>IFERROR(VLOOKUP(Tabla5[[#This Row],[CLAVE]],[2]VENTAS!$F$2:$L$1501,3,0),0)</f>
        <v>0</v>
      </c>
      <c r="CU463">
        <f>IFERROR(VLOOKUP(Tabla5[[#This Row],[CLAVE]],[2]VENTAS!$F$2:$L$1501,4,0),0)</f>
        <v>0</v>
      </c>
      <c r="CV463">
        <f>IFERROR(VLOOKUP(Tabla5[[#This Row],[CLAVE]],[2]VENTAS!$F$2:$L$1501,5,0),0)</f>
        <v>0</v>
      </c>
      <c r="CW463">
        <f>IFERROR(VLOOKUP(Tabla5[[#This Row],[CLAVE]],[2]VENTAS!$F$2:$L$1501,6,0),0)</f>
        <v>0</v>
      </c>
      <c r="CX463">
        <f>IFERROR(VLOOKUP(Tabla5[[#This Row],[CLAVE]],[2]VENTAS!$F$2:$L$1501,7,0),0)</f>
        <v>1</v>
      </c>
      <c r="CY463">
        <f>IFERROR(VLOOKUP(Tabla5[[#This Row],[CLAVE]],[2]VENTAS!$F$2:$R$1501,13,0),0)</f>
        <v>0</v>
      </c>
      <c r="CZ463">
        <f>SUM(Tabla5[[#This Row],[VENTA MABE 2 SEMANA NOV]:[VENTAS OTROS 2 SEMANA NOV]])</f>
        <v>1</v>
      </c>
      <c r="DA463" s="46">
        <v>18.144000000000002</v>
      </c>
    </row>
    <row r="464" spans="1:105" hidden="1" x14ac:dyDescent="0.3">
      <c r="A464" t="str">
        <f>CONCATENATE(Tabla5[[#This Row],[TIENDA HMPV]],Tabla5[[#This Row],[LINEA]])</f>
        <v>641 - TODOHOGAR MANTAREFRIGERACIÓN</v>
      </c>
      <c r="B464" t="s">
        <v>155</v>
      </c>
      <c r="C464" s="55" t="s">
        <v>156</v>
      </c>
      <c r="D464" s="55" t="s">
        <v>79</v>
      </c>
      <c r="E464" s="55" t="s">
        <v>160</v>
      </c>
      <c r="F464" s="55" t="s">
        <v>1724</v>
      </c>
      <c r="G464" t="s">
        <v>29</v>
      </c>
      <c r="H464" s="42">
        <f>IFERROR(Tabla5[[#This Row],[VENTAS MABE]]/Tabla5[[#This Row],[CUOTA]],0)</f>
        <v>0.5</v>
      </c>
      <c r="I464">
        <v>6</v>
      </c>
      <c r="J464">
        <v>3</v>
      </c>
      <c r="K464">
        <v>3</v>
      </c>
      <c r="L464">
        <v>1</v>
      </c>
      <c r="M464">
        <v>0</v>
      </c>
      <c r="N464">
        <v>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42">
        <v>0.33333333333333331</v>
      </c>
      <c r="W464" s="42">
        <f>IFERROR(Tabla5[[#This Row],[TOTAL VENTA 38 SEMANA]]/Tabla5[[#This Row],[VENTA ACUM 38]],0)</f>
        <v>0.33333333333333331</v>
      </c>
      <c r="X464" s="42" t="e">
        <f>VLOOKUP(Tabla5[[#This Row],[CLAVE]],[1]!QMI_5_SEMANA_SEP_22[[CLAVE]:[SHARE CADENA S2]],21,0)</f>
        <v>#REF!</v>
      </c>
      <c r="Y464" s="55" t="s">
        <v>724</v>
      </c>
      <c r="Z464" s="46">
        <f>+Tabla5[[#This Row],[VENTA ACUM 38]]+Tabla5[[#This Row],[venta total 39 acum]]</f>
        <v>10</v>
      </c>
      <c r="AA464" s="46">
        <v>1</v>
      </c>
      <c r="AB464" s="46">
        <v>3</v>
      </c>
      <c r="AC464" s="46">
        <v>9</v>
      </c>
      <c r="AD464" s="46">
        <v>1</v>
      </c>
      <c r="AE464" s="46">
        <v>1</v>
      </c>
      <c r="AF464" s="46">
        <v>1</v>
      </c>
      <c r="AG464" s="46">
        <v>2</v>
      </c>
      <c r="AH464" s="42">
        <f>IFERROR(Tabla5[[#This Row],[VENTAS MABE]]/Tabla5[[#This Row],[VENTAS INDURAMA]],0)</f>
        <v>1</v>
      </c>
      <c r="AI464" t="s">
        <v>1677</v>
      </c>
      <c r="AK464" s="42"/>
      <c r="AL464" t="s">
        <v>845</v>
      </c>
      <c r="AM464" s="55" t="s">
        <v>995</v>
      </c>
      <c r="AO464" s="55" t="s">
        <v>419</v>
      </c>
      <c r="AP464">
        <v>1</v>
      </c>
      <c r="AQ464" s="55">
        <v>0</v>
      </c>
      <c r="AR464">
        <v>1</v>
      </c>
      <c r="AS464">
        <v>0</v>
      </c>
      <c r="AT464">
        <v>0</v>
      </c>
      <c r="AU464">
        <v>2</v>
      </c>
      <c r="AV464">
        <v>0</v>
      </c>
      <c r="AW464">
        <v>0</v>
      </c>
      <c r="AX464">
        <f>SUM(Tabla5[[#This Row],[VENTA MABE 1 SEMANA OCT]:[VENTAS OTROS 1 SEMANA OCT]])</f>
        <v>3</v>
      </c>
      <c r="AY464" s="46">
        <v>3.956521739130435</v>
      </c>
      <c r="AZ464" s="55">
        <v>4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f>SUM(Tabla5[[#This Row],[VENTA MABE 2 SEMANA OCT]:[VENTAS OTROS 2 SEMANA OCT]])</f>
        <v>5</v>
      </c>
      <c r="BH464" t="s">
        <v>994</v>
      </c>
      <c r="BI464" s="55" t="s">
        <v>156</v>
      </c>
      <c r="BJ464">
        <v>9.9999999999999964</v>
      </c>
      <c r="BK464" s="55">
        <v>2</v>
      </c>
      <c r="BL464">
        <v>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f>SUM(Tabla5[[#This Row],[VENTA MABE 3 SEMANA OCT]:[VENTAS OTROS 3 SEMANA OCT]])</f>
        <v>3</v>
      </c>
      <c r="BS464" s="42">
        <v>0.4</v>
      </c>
      <c r="BT464" s="55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f>SUM(Tabla5[[#This Row],[VENTA MABE 4 SEMANA OCT]:[VENTAS OTROS 4 SEMANA OCT]])</f>
        <v>0</v>
      </c>
      <c r="CB464" t="s">
        <v>1679</v>
      </c>
      <c r="CC464" t="s">
        <v>1679</v>
      </c>
      <c r="CD464" t="s">
        <v>1679</v>
      </c>
      <c r="CE464" t="s">
        <v>1679</v>
      </c>
      <c r="CF464" t="s">
        <v>1679</v>
      </c>
      <c r="CG464" t="s">
        <v>1679</v>
      </c>
      <c r="CH464" t="s">
        <v>1679</v>
      </c>
      <c r="CI4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0.54545454545454541</v>
      </c>
      <c r="CJ464" t="s">
        <v>1703</v>
      </c>
      <c r="CK464">
        <v>0</v>
      </c>
      <c r="CL464">
        <v>1</v>
      </c>
      <c r="CM464">
        <v>0</v>
      </c>
      <c r="CN464">
        <v>1</v>
      </c>
      <c r="CO464">
        <v>1</v>
      </c>
      <c r="CP464">
        <v>0</v>
      </c>
      <c r="CQ464">
        <v>0</v>
      </c>
      <c r="CR464">
        <f>SUM(Tabla5[[#This Row],[VENTA MABE 1 SEMANA NOV]:[VENTAS OTROS 1 SEMANA NOV]])</f>
        <v>3</v>
      </c>
      <c r="CS464">
        <f>IFERROR(VLOOKUP(Tabla5[[#This Row],[CLAVE]],[2]VENTAS!$F$2:$L$1501,2,0),0)</f>
        <v>0</v>
      </c>
      <c r="CT464">
        <f>IFERROR(VLOOKUP(Tabla5[[#This Row],[CLAVE]],[2]VENTAS!$F$2:$L$1501,3,0),0)</f>
        <v>1</v>
      </c>
      <c r="CU464">
        <f>IFERROR(VLOOKUP(Tabla5[[#This Row],[CLAVE]],[2]VENTAS!$F$2:$L$1501,4,0),0)</f>
        <v>0</v>
      </c>
      <c r="CV464">
        <f>IFERROR(VLOOKUP(Tabla5[[#This Row],[CLAVE]],[2]VENTAS!$F$2:$L$1501,5,0),0)</f>
        <v>0</v>
      </c>
      <c r="CW464">
        <f>IFERROR(VLOOKUP(Tabla5[[#This Row],[CLAVE]],[2]VENTAS!$F$2:$L$1501,6,0),0)</f>
        <v>0</v>
      </c>
      <c r="CX464">
        <f>IFERROR(VLOOKUP(Tabla5[[#This Row],[CLAVE]],[2]VENTAS!$F$2:$L$1501,7,0),0)</f>
        <v>0</v>
      </c>
      <c r="CY464">
        <f>IFERROR(VLOOKUP(Tabla5[[#This Row],[CLAVE]],[2]VENTAS!$F$2:$R$1501,13,0),0)</f>
        <v>0</v>
      </c>
      <c r="CZ464">
        <f>SUM(Tabla5[[#This Row],[VENTA MABE 2 SEMANA NOV]:[VENTAS OTROS 2 SEMANA NOV]])</f>
        <v>1</v>
      </c>
      <c r="DA464" s="46">
        <v>4.8012422360248452</v>
      </c>
    </row>
    <row r="465" spans="1:105" hidden="1" x14ac:dyDescent="0.3">
      <c r="A465" t="str">
        <f>CONCATENATE(Tabla5[[#This Row],[TIENDA HMPV]],Tabla5[[#This Row],[LINEA]])</f>
        <v>813 - ALMACENES ESPAÑA LUIS CORDERO 1AIRES</v>
      </c>
      <c r="B465" t="s">
        <v>98</v>
      </c>
      <c r="C465" s="55" t="s">
        <v>99</v>
      </c>
      <c r="D465" s="55" t="s">
        <v>49</v>
      </c>
      <c r="E465" s="55" t="s">
        <v>100</v>
      </c>
      <c r="F465" s="55" t="s">
        <v>1724</v>
      </c>
      <c r="G465" t="s">
        <v>25</v>
      </c>
      <c r="H465" s="42">
        <f>IFERROR(Tabla5[[#This Row],[VENTAS MABE]]/Tabla5[[#This Row],[CUOTA]],0)</f>
        <v>0</v>
      </c>
      <c r="I465">
        <v>0</v>
      </c>
      <c r="J465">
        <v>2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V465" s="42">
        <v>0.5</v>
      </c>
      <c r="W465" s="42">
        <f>IFERROR(Tabla5[[#This Row],[TOTAL VENTA 38 SEMANA]]/Tabla5[[#This Row],[VENTA ACUM 38]],0)</f>
        <v>0.5</v>
      </c>
      <c r="X465" s="42" t="e">
        <f>VLOOKUP(Tabla5[[#This Row],[CLAVE]],[1]!QMI_5_SEMANA_SEP_22[[CLAVE]:[SHARE CADENA S2]],21,0)</f>
        <v>#REF!</v>
      </c>
      <c r="Y465" s="55" t="s">
        <v>724</v>
      </c>
      <c r="Z465" s="46">
        <f>+Tabla5[[#This Row],[VENTA ACUM 38]]+Tabla5[[#This Row],[venta total 39 acum]]</f>
        <v>4</v>
      </c>
      <c r="AA465" s="46">
        <v>0</v>
      </c>
      <c r="AB465" s="46">
        <v>2</v>
      </c>
      <c r="AC465" s="46">
        <v>4</v>
      </c>
      <c r="AD465" s="46">
        <v>0</v>
      </c>
      <c r="AE465" s="46">
        <v>0</v>
      </c>
      <c r="AF465" s="46">
        <v>0</v>
      </c>
      <c r="AG465" s="46">
        <v>0</v>
      </c>
      <c r="AH465" s="42">
        <f>IFERROR(Tabla5[[#This Row],[VENTAS MABE]]/Tabla5[[#This Row],[VENTAS INDURAMA]],0)</f>
        <v>1</v>
      </c>
      <c r="AI465" t="s">
        <v>1675</v>
      </c>
      <c r="AK465" s="42"/>
      <c r="AL465" t="s">
        <v>727</v>
      </c>
      <c r="AM465" s="55" t="s">
        <v>872</v>
      </c>
      <c r="AO465" s="55" t="s">
        <v>460</v>
      </c>
      <c r="AP465">
        <v>0</v>
      </c>
      <c r="AQ465" s="5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f>SUM(Tabla5[[#This Row],[VENTA MABE 1 SEMANA OCT]:[VENTAS OTROS 1 SEMANA OCT]])</f>
        <v>0</v>
      </c>
      <c r="AY465" s="46">
        <v>1</v>
      </c>
      <c r="AZ465" s="5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f>SUM(Tabla5[[#This Row],[VENTA MABE 2 SEMANA OCT]:[VENTAS OTROS 2 SEMANA OCT]])</f>
        <v>0</v>
      </c>
      <c r="BH465" t="s">
        <v>798</v>
      </c>
      <c r="BI465" s="55" t="s">
        <v>99</v>
      </c>
      <c r="BJ465">
        <v>17</v>
      </c>
      <c r="BK465" s="5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f>SUM(Tabla5[[#This Row],[VENTA MABE 3 SEMANA OCT]:[VENTAS OTROS 3 SEMANA OCT]])</f>
        <v>0</v>
      </c>
      <c r="BS465" s="42">
        <v>0.35</v>
      </c>
      <c r="BT465" s="5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f>SUM(Tabla5[[#This Row],[VENTA MABE 4 SEMANA OCT]:[VENTAS OTROS 4 SEMANA OCT]])</f>
        <v>0</v>
      </c>
      <c r="CI4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65" s="66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SUM(Tabla5[[#This Row],[VENTA MABE 1 SEMANA NOV]:[VENTAS OTROS 1 SEMANA NOV]])</f>
        <v>0</v>
      </c>
      <c r="CS465">
        <f>IFERROR(VLOOKUP(Tabla5[[#This Row],[CLAVE]],[2]VENTAS!$F$2:$L$1501,2,0),0)</f>
        <v>0</v>
      </c>
      <c r="CT465">
        <f>IFERROR(VLOOKUP(Tabla5[[#This Row],[CLAVE]],[2]VENTAS!$F$2:$L$1501,3,0),0)</f>
        <v>0</v>
      </c>
      <c r="CU465">
        <f>IFERROR(VLOOKUP(Tabla5[[#This Row],[CLAVE]],[2]VENTAS!$F$2:$L$1501,4,0),0)</f>
        <v>0</v>
      </c>
      <c r="CV465">
        <f>IFERROR(VLOOKUP(Tabla5[[#This Row],[CLAVE]],[2]VENTAS!$F$2:$L$1501,5,0),0)</f>
        <v>0</v>
      </c>
      <c r="CW465">
        <f>IFERROR(VLOOKUP(Tabla5[[#This Row],[CLAVE]],[2]VENTAS!$F$2:$L$1501,6,0),0)</f>
        <v>0</v>
      </c>
      <c r="CX465">
        <f>IFERROR(VLOOKUP(Tabla5[[#This Row],[CLAVE]],[2]VENTAS!$F$2:$L$1501,7,0),0)</f>
        <v>0</v>
      </c>
      <c r="CY465">
        <f>IFERROR(VLOOKUP(Tabla5[[#This Row],[CLAVE]],[2]VENTAS!$F$2:$R$1501,13,0),0)</f>
        <v>0</v>
      </c>
      <c r="CZ465">
        <f>SUM(Tabla5[[#This Row],[VENTA MABE 2 SEMANA NOV]:[VENTAS OTROS 2 SEMANA NOV]])</f>
        <v>0</v>
      </c>
      <c r="DA465" s="46">
        <v>0.58823529411764697</v>
      </c>
    </row>
    <row r="466" spans="1:105" hidden="1" x14ac:dyDescent="0.3">
      <c r="A466" t="str">
        <f>CONCATENATE(Tabla5[[#This Row],[TIENDA HMPV]],Tabla5[[#This Row],[LINEA]])</f>
        <v>813 - ALMACENES ESPAÑA LUIS CORDERO 1COCINAS</v>
      </c>
      <c r="B466" t="s">
        <v>98</v>
      </c>
      <c r="C466" s="55" t="s">
        <v>99</v>
      </c>
      <c r="D466" s="55" t="s">
        <v>49</v>
      </c>
      <c r="E466" s="55" t="s">
        <v>100</v>
      </c>
      <c r="F466" s="55" t="s">
        <v>1724</v>
      </c>
      <c r="G466" t="s">
        <v>26</v>
      </c>
      <c r="H466" s="42">
        <f>IFERROR(Tabla5[[#This Row],[VENTAS MABE]]/Tabla5[[#This Row],[CUOTA]],0)</f>
        <v>0.22222222222222221</v>
      </c>
      <c r="I466">
        <v>9</v>
      </c>
      <c r="J466">
        <v>2</v>
      </c>
      <c r="K466">
        <v>10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V466" s="42">
        <v>0.16666666666666666</v>
      </c>
      <c r="W466" s="42">
        <f>IFERROR(Tabla5[[#This Row],[TOTAL VENTA 38 SEMANA]]/Tabla5[[#This Row],[VENTA ACUM 38]],0)</f>
        <v>0.16666666666666666</v>
      </c>
      <c r="X466" s="42" t="e">
        <f>VLOOKUP(Tabla5[[#This Row],[CLAVE]],[1]!QMI_5_SEMANA_SEP_22[[CLAVE]:[SHARE CADENA S2]],21,0)</f>
        <v>#REF!</v>
      </c>
      <c r="Y466" s="55" t="s">
        <v>724</v>
      </c>
      <c r="Z466" s="46">
        <f>+Tabla5[[#This Row],[VENTA ACUM 38]]+Tabla5[[#This Row],[venta total 39 acum]]</f>
        <v>22</v>
      </c>
      <c r="AA466" s="46">
        <v>2</v>
      </c>
      <c r="AB466" s="46">
        <v>2</v>
      </c>
      <c r="AC466" s="46">
        <v>12</v>
      </c>
      <c r="AD466" s="46">
        <v>10</v>
      </c>
      <c r="AE466" s="46">
        <v>2</v>
      </c>
      <c r="AF466" s="46">
        <v>10</v>
      </c>
      <c r="AG466" s="46">
        <v>16</v>
      </c>
      <c r="AH466" s="42">
        <f>IFERROR(Tabla5[[#This Row],[VENTAS MABE]]/Tabla5[[#This Row],[VENTAS INDURAMA]],0)</f>
        <v>0.2</v>
      </c>
      <c r="AI466" t="s">
        <v>1675</v>
      </c>
      <c r="AK466" s="42"/>
      <c r="AL466" t="s">
        <v>727</v>
      </c>
      <c r="AM466" s="55" t="s">
        <v>872</v>
      </c>
      <c r="AO466" s="55" t="s">
        <v>460</v>
      </c>
      <c r="AP466">
        <v>12</v>
      </c>
      <c r="AQ466" s="55">
        <v>2</v>
      </c>
      <c r="AR466">
        <v>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f>SUM(Tabla5[[#This Row],[VENTA MABE 1 SEMANA OCT]:[VENTAS OTROS 1 SEMANA OCT]])</f>
        <v>4</v>
      </c>
      <c r="AY466" s="46">
        <v>9.1978407656968919</v>
      </c>
      <c r="AZ466" s="55">
        <v>0</v>
      </c>
      <c r="BA466">
        <v>3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f>SUM(Tabla5[[#This Row],[VENTA MABE 2 SEMANA OCT]:[VENTAS OTROS 2 SEMANA OCT]])</f>
        <v>3</v>
      </c>
      <c r="BH466" t="s">
        <v>798</v>
      </c>
      <c r="BI466" s="55" t="s">
        <v>99</v>
      </c>
      <c r="BJ466">
        <v>17</v>
      </c>
      <c r="BK466" s="55">
        <v>1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f>SUM(Tabla5[[#This Row],[VENTA MABE 3 SEMANA OCT]:[VENTAS OTROS 3 SEMANA OCT]])</f>
        <v>2</v>
      </c>
      <c r="BS466" s="42">
        <v>0.5</v>
      </c>
      <c r="BT466" s="55">
        <v>0</v>
      </c>
      <c r="BU466">
        <v>2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f>SUM(Tabla5[[#This Row],[VENTA MABE 4 SEMANA OCT]:[VENTAS OTROS 4 SEMANA OCT]])</f>
        <v>2</v>
      </c>
      <c r="CE466" t="s">
        <v>1695</v>
      </c>
      <c r="CI46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0.27272727272727271</v>
      </c>
      <c r="CJ466" t="s">
        <v>1702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SUM(Tabla5[[#This Row],[VENTA MABE 1 SEMANA NOV]:[VENTAS OTROS 1 SEMANA NOV]])</f>
        <v>1</v>
      </c>
      <c r="CS466">
        <f>IFERROR(VLOOKUP(Tabla5[[#This Row],[CLAVE]],[2]VENTAS!$F$2:$L$1501,2,0),0)</f>
        <v>2</v>
      </c>
      <c r="CT466">
        <f>IFERROR(VLOOKUP(Tabla5[[#This Row],[CLAVE]],[2]VENTAS!$F$2:$L$1501,3,0),0)</f>
        <v>0</v>
      </c>
      <c r="CU466">
        <f>IFERROR(VLOOKUP(Tabla5[[#This Row],[CLAVE]],[2]VENTAS!$F$2:$L$1501,4,0),0)</f>
        <v>0</v>
      </c>
      <c r="CV466">
        <f>IFERROR(VLOOKUP(Tabla5[[#This Row],[CLAVE]],[2]VENTAS!$F$2:$L$1501,5,0),0)</f>
        <v>0</v>
      </c>
      <c r="CW466">
        <f>IFERROR(VLOOKUP(Tabla5[[#This Row],[CLAVE]],[2]VENTAS!$F$2:$L$1501,6,0),0)</f>
        <v>0</v>
      </c>
      <c r="CX466">
        <f>IFERROR(VLOOKUP(Tabla5[[#This Row],[CLAVE]],[2]VENTAS!$F$2:$L$1501,7,0),0)</f>
        <v>0</v>
      </c>
      <c r="CY466">
        <f>IFERROR(VLOOKUP(Tabla5[[#This Row],[CLAVE]],[2]VENTAS!$F$2:$R$1501,13,0),0)</f>
        <v>0</v>
      </c>
      <c r="CZ466">
        <f>SUM(Tabla5[[#This Row],[VENTA MABE 2 SEMANA NOV]:[VENTAS OTROS 2 SEMANA NOV]])</f>
        <v>2</v>
      </c>
      <c r="DA466" s="46">
        <v>12.374200356130054</v>
      </c>
    </row>
    <row r="467" spans="1:105" hidden="1" x14ac:dyDescent="0.3">
      <c r="A467" t="str">
        <f>CONCATENATE(Tabla5[[#This Row],[TIENDA HMPV]],Tabla5[[#This Row],[LINEA]])</f>
        <v>813 - ALMACENES ESPAÑA LUIS CORDERO 1EMPOTRE</v>
      </c>
      <c r="B467" t="s">
        <v>98</v>
      </c>
      <c r="C467" s="55" t="s">
        <v>99</v>
      </c>
      <c r="D467" s="55" t="s">
        <v>49</v>
      </c>
      <c r="E467" s="55" t="s">
        <v>100</v>
      </c>
      <c r="F467" s="55" t="s">
        <v>1724</v>
      </c>
      <c r="G467" t="s">
        <v>32</v>
      </c>
      <c r="H467" s="42">
        <f>IFERROR(Tabla5[[#This Row],[VENTAS MABE]]/Tabla5[[#This Row],[CUOTA]],0)</f>
        <v>3</v>
      </c>
      <c r="I467">
        <v>2</v>
      </c>
      <c r="J467">
        <v>6</v>
      </c>
      <c r="K467">
        <v>10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V467" s="42">
        <v>0.33333333333333331</v>
      </c>
      <c r="W467" s="42">
        <f>IFERROR(Tabla5[[#This Row],[TOTAL VENTA 38 SEMANA]]/Tabla5[[#This Row],[VENTA ACUM 38]],0)</f>
        <v>0.33333333333333331</v>
      </c>
      <c r="X467" s="42" t="e">
        <f>VLOOKUP(Tabla5[[#This Row],[CLAVE]],[1]!QMI_5_SEMANA_SEP_22[[CLAVE]:[SHARE CADENA S2]],21,0)</f>
        <v>#REF!</v>
      </c>
      <c r="Y467" s="55" t="s">
        <v>724</v>
      </c>
      <c r="Z467" s="46">
        <f>+Tabla5[[#This Row],[VENTA ACUM 38]]+Tabla5[[#This Row],[venta total 39 acum]]</f>
        <v>20</v>
      </c>
      <c r="AA467" s="46">
        <v>6</v>
      </c>
      <c r="AB467" s="46">
        <v>6</v>
      </c>
      <c r="AC467" s="46">
        <v>18</v>
      </c>
      <c r="AD467" s="46">
        <v>2</v>
      </c>
      <c r="AE467" s="46">
        <v>6</v>
      </c>
      <c r="AF467" s="46">
        <v>2</v>
      </c>
      <c r="AG467" s="46">
        <v>28</v>
      </c>
      <c r="AH467" s="42">
        <f>IFERROR(Tabla5[[#This Row],[VENTAS MABE]]/Tabla5[[#This Row],[VENTAS INDURAMA]],0)</f>
        <v>0.6</v>
      </c>
      <c r="AI467" t="s">
        <v>1675</v>
      </c>
      <c r="AK467" s="42"/>
      <c r="AL467" t="s">
        <v>727</v>
      </c>
      <c r="AM467" s="55" t="s">
        <v>872</v>
      </c>
      <c r="AO467" s="55" t="s">
        <v>460</v>
      </c>
      <c r="AP467">
        <v>16</v>
      </c>
      <c r="AQ467" s="55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f>SUM(Tabla5[[#This Row],[VENTA MABE 1 SEMANA OCT]:[VENTAS OTROS 1 SEMANA OCT]])</f>
        <v>0</v>
      </c>
      <c r="AY467" s="46">
        <v>0</v>
      </c>
      <c r="AZ467" s="55">
        <v>0</v>
      </c>
      <c r="BA467">
        <v>2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f>SUM(Tabla5[[#This Row],[VENTA MABE 2 SEMANA OCT]:[VENTAS OTROS 2 SEMANA OCT]])</f>
        <v>2</v>
      </c>
      <c r="BH467" t="s">
        <v>798</v>
      </c>
      <c r="BI467" s="55" t="s">
        <v>99</v>
      </c>
      <c r="BJ467">
        <v>17</v>
      </c>
      <c r="BK467" s="55">
        <v>0</v>
      </c>
      <c r="BL467">
        <v>2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f>SUM(Tabla5[[#This Row],[VENTA MABE 3 SEMANA OCT]:[VENTAS OTROS 3 SEMANA OCT]])</f>
        <v>2</v>
      </c>
      <c r="BS467" s="42">
        <v>0.35</v>
      </c>
      <c r="BT467" s="55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f>SUM(Tabla5[[#This Row],[VENTA MABE 4 SEMANA OCT]:[VENTAS OTROS 4 SEMANA OCT]])</f>
        <v>0</v>
      </c>
      <c r="CI4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67" s="66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SUM(Tabla5[[#This Row],[VENTA MABE 1 SEMANA NOV]:[VENTAS OTROS 1 SEMANA NOV]])</f>
        <v>0</v>
      </c>
      <c r="CS467">
        <f>IFERROR(VLOOKUP(Tabla5[[#This Row],[CLAVE]],[2]VENTAS!$F$2:$L$1501,2,0),0)</f>
        <v>0</v>
      </c>
      <c r="CT467">
        <f>IFERROR(VLOOKUP(Tabla5[[#This Row],[CLAVE]],[2]VENTAS!$F$2:$L$1501,3,0),0)</f>
        <v>0</v>
      </c>
      <c r="CU467">
        <f>IFERROR(VLOOKUP(Tabla5[[#This Row],[CLAVE]],[2]VENTAS!$F$2:$L$1501,4,0),0)</f>
        <v>0</v>
      </c>
      <c r="CV467">
        <f>IFERROR(VLOOKUP(Tabla5[[#This Row],[CLAVE]],[2]VENTAS!$F$2:$L$1501,5,0),0)</f>
        <v>0</v>
      </c>
      <c r="CW467">
        <f>IFERROR(VLOOKUP(Tabla5[[#This Row],[CLAVE]],[2]VENTAS!$F$2:$L$1501,6,0),0)</f>
        <v>0</v>
      </c>
      <c r="CX467">
        <f>IFERROR(VLOOKUP(Tabla5[[#This Row],[CLAVE]],[2]VENTAS!$F$2:$L$1501,7,0),0)</f>
        <v>0</v>
      </c>
      <c r="CY467">
        <f>IFERROR(VLOOKUP(Tabla5[[#This Row],[CLAVE]],[2]VENTAS!$F$2:$R$1501,13,0),0)</f>
        <v>0</v>
      </c>
      <c r="CZ467">
        <f>SUM(Tabla5[[#This Row],[VENTA MABE 2 SEMANA NOV]:[VENTAS OTROS 2 SEMANA NOV]])</f>
        <v>0</v>
      </c>
      <c r="DA467" s="46">
        <v>0</v>
      </c>
    </row>
    <row r="468" spans="1:105" hidden="1" x14ac:dyDescent="0.3">
      <c r="A468" t="str">
        <f>CONCATENATE(Tabla5[[#This Row],[TIENDA HMPV]],Tabla5[[#This Row],[LINEA]])</f>
        <v>813 - ALMACENES ESPAÑA LUIS CORDERO 1GLOBALES</v>
      </c>
      <c r="B468" t="s">
        <v>98</v>
      </c>
      <c r="C468" s="55" t="s">
        <v>99</v>
      </c>
      <c r="D468" s="55" t="s">
        <v>49</v>
      </c>
      <c r="E468" s="55" t="s">
        <v>100</v>
      </c>
      <c r="F468" s="55" t="s">
        <v>1724</v>
      </c>
      <c r="G468" t="s">
        <v>27</v>
      </c>
      <c r="H468" s="42">
        <f>IFERROR(Tabla5[[#This Row],[VENTAS MABE]]/Tabla5[[#This Row],[CUOTA]],0)</f>
        <v>0</v>
      </c>
      <c r="I468">
        <v>3</v>
      </c>
      <c r="J468">
        <v>0</v>
      </c>
      <c r="K468">
        <v>2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V468" s="42">
        <v>0</v>
      </c>
      <c r="W468" s="42">
        <f>IFERROR(Tabla5[[#This Row],[TOTAL VENTA 38 SEMANA]]/Tabla5[[#This Row],[VENTA ACUM 38]],0)</f>
        <v>0</v>
      </c>
      <c r="X468" s="42" t="e">
        <f>VLOOKUP(Tabla5[[#This Row],[CLAVE]],[1]!QMI_5_SEMANA_SEP_22[[CLAVE]:[SHARE CADENA S2]],21,0)</f>
        <v>#REF!</v>
      </c>
      <c r="Y468" s="55" t="s">
        <v>724</v>
      </c>
      <c r="Z468" s="46">
        <f>+Tabla5[[#This Row],[VENTA ACUM 38]]+Tabla5[[#This Row],[venta total 39 acum]]</f>
        <v>4</v>
      </c>
      <c r="AA468" s="46">
        <v>0</v>
      </c>
      <c r="AB468" s="46">
        <v>0</v>
      </c>
      <c r="AC468" s="46">
        <v>3</v>
      </c>
      <c r="AD468" s="46">
        <v>1</v>
      </c>
      <c r="AE468" s="46">
        <v>1</v>
      </c>
      <c r="AF468" s="46">
        <v>1</v>
      </c>
      <c r="AG468" s="46">
        <v>1</v>
      </c>
      <c r="AH468" s="42">
        <f>IFERROR(Tabla5[[#This Row],[VENTAS MABE]]/Tabla5[[#This Row],[VENTAS INDURAMA]],0)</f>
        <v>0</v>
      </c>
      <c r="AI468" t="s">
        <v>1675</v>
      </c>
      <c r="AK468" s="42"/>
      <c r="AL468" t="s">
        <v>727</v>
      </c>
      <c r="AM468" s="55" t="s">
        <v>872</v>
      </c>
      <c r="AO468" s="55" t="s">
        <v>460</v>
      </c>
      <c r="AP468">
        <v>0</v>
      </c>
      <c r="AQ468" s="55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f>SUM(Tabla5[[#This Row],[VENTA MABE 1 SEMANA OCT]:[VENTAS OTROS 1 SEMANA OCT]])</f>
        <v>0</v>
      </c>
      <c r="AY468" s="46">
        <v>2</v>
      </c>
      <c r="AZ468" s="55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f>SUM(Tabla5[[#This Row],[VENTA MABE 2 SEMANA OCT]:[VENTAS OTROS 2 SEMANA OCT]])</f>
        <v>1</v>
      </c>
      <c r="BH468" t="s">
        <v>798</v>
      </c>
      <c r="BI468" s="55" t="s">
        <v>99</v>
      </c>
      <c r="BJ468">
        <v>17</v>
      </c>
      <c r="BK468" s="55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f>SUM(Tabla5[[#This Row],[VENTA MABE 3 SEMANA OCT]:[VENTAS OTROS 3 SEMANA OCT]])</f>
        <v>0</v>
      </c>
      <c r="BS468" s="42">
        <v>0</v>
      </c>
      <c r="BT468" s="55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f>SUM(Tabla5[[#This Row],[VENTA MABE 4 SEMANA OCT]:[VENTAS OTROS 4 SEMANA OCT]])</f>
        <v>1</v>
      </c>
      <c r="CI4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68" t="s">
        <v>1703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SUM(Tabla5[[#This Row],[VENTA MABE 1 SEMANA NOV]:[VENTAS OTROS 1 SEMANA NOV]])</f>
        <v>1</v>
      </c>
      <c r="CS468">
        <f>IFERROR(VLOOKUP(Tabla5[[#This Row],[CLAVE]],[2]VENTAS!$F$2:$L$1501,2,0),0)</f>
        <v>1</v>
      </c>
      <c r="CT468">
        <f>IFERROR(VLOOKUP(Tabla5[[#This Row],[CLAVE]],[2]VENTAS!$F$2:$L$1501,3,0),0)</f>
        <v>0</v>
      </c>
      <c r="CU468">
        <f>IFERROR(VLOOKUP(Tabla5[[#This Row],[CLAVE]],[2]VENTAS!$F$2:$L$1501,4,0),0)</f>
        <v>0</v>
      </c>
      <c r="CV468">
        <f>IFERROR(VLOOKUP(Tabla5[[#This Row],[CLAVE]],[2]VENTAS!$F$2:$L$1501,5,0),0)</f>
        <v>0</v>
      </c>
      <c r="CW468">
        <f>IFERROR(VLOOKUP(Tabla5[[#This Row],[CLAVE]],[2]VENTAS!$F$2:$L$1501,6,0),0)</f>
        <v>0</v>
      </c>
      <c r="CX468">
        <f>IFERROR(VLOOKUP(Tabla5[[#This Row],[CLAVE]],[2]VENTAS!$F$2:$L$1501,7,0),0)</f>
        <v>0</v>
      </c>
      <c r="CY468">
        <f>IFERROR(VLOOKUP(Tabla5[[#This Row],[CLAVE]],[2]VENTAS!$F$2:$R$1501,13,0),0)</f>
        <v>0</v>
      </c>
      <c r="CZ468">
        <f>SUM(Tabla5[[#This Row],[VENTA MABE 2 SEMANA NOV]:[VENTAS OTROS 2 SEMANA NOV]])</f>
        <v>1</v>
      </c>
      <c r="DA468" s="46">
        <v>1.8870192307692308</v>
      </c>
    </row>
    <row r="469" spans="1:105" hidden="1" x14ac:dyDescent="0.3">
      <c r="A469" t="str">
        <f>CONCATENATE(Tabla5[[#This Row],[TIENDA HMPV]],Tabla5[[#This Row],[LINEA]])</f>
        <v>813 - ALMACENES ESPAÑA LUIS CORDERO 1LAVADO</v>
      </c>
      <c r="B469" t="s">
        <v>98</v>
      </c>
      <c r="C469" s="55" t="s">
        <v>99</v>
      </c>
      <c r="D469" s="55" t="s">
        <v>49</v>
      </c>
      <c r="E469" s="55" t="s">
        <v>100</v>
      </c>
      <c r="F469" s="55" t="s">
        <v>1724</v>
      </c>
      <c r="G469" t="s">
        <v>28</v>
      </c>
      <c r="H469" s="42">
        <f>IFERROR(Tabla5[[#This Row],[VENTAS MABE]]/Tabla5[[#This Row],[CUOTA]],0)</f>
        <v>0.33333333333333331</v>
      </c>
      <c r="I469">
        <v>6</v>
      </c>
      <c r="J469">
        <v>2</v>
      </c>
      <c r="K469">
        <v>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V469" s="42">
        <v>0.4</v>
      </c>
      <c r="W469" s="42">
        <f>IFERROR(Tabla5[[#This Row],[TOTAL VENTA 38 SEMANA]]/Tabla5[[#This Row],[VENTA ACUM 38]],0)</f>
        <v>0.4</v>
      </c>
      <c r="X469" s="42" t="e">
        <f>VLOOKUP(Tabla5[[#This Row],[CLAVE]],[1]!QMI_5_SEMANA_SEP_22[[CLAVE]:[SHARE CADENA S2]],21,0)</f>
        <v>#REF!</v>
      </c>
      <c r="Y469" s="55" t="s">
        <v>724</v>
      </c>
      <c r="Z469" s="46">
        <f>+Tabla5[[#This Row],[VENTA ACUM 38]]+Tabla5[[#This Row],[venta total 39 acum]]</f>
        <v>12</v>
      </c>
      <c r="AA469" s="46">
        <v>2</v>
      </c>
      <c r="AB469" s="46">
        <v>2</v>
      </c>
      <c r="AC469" s="46">
        <v>5</v>
      </c>
      <c r="AD469" s="46">
        <v>7</v>
      </c>
      <c r="AE469" s="46">
        <v>3</v>
      </c>
      <c r="AF469" s="46">
        <v>7</v>
      </c>
      <c r="AG469" s="46">
        <v>5</v>
      </c>
      <c r="AH469" s="42">
        <f>IFERROR(Tabla5[[#This Row],[VENTAS MABE]]/Tabla5[[#This Row],[VENTAS INDURAMA]],0)</f>
        <v>0.2857142857142857</v>
      </c>
      <c r="AI469" t="s">
        <v>1675</v>
      </c>
      <c r="AK469" s="42"/>
      <c r="AL469" t="s">
        <v>727</v>
      </c>
      <c r="AM469" s="55" t="s">
        <v>872</v>
      </c>
      <c r="AO469" s="55" t="s">
        <v>460</v>
      </c>
      <c r="AP469">
        <v>4</v>
      </c>
      <c r="AQ469" s="55">
        <v>2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f>SUM(Tabla5[[#This Row],[VENTA MABE 1 SEMANA OCT]:[VENTAS OTROS 1 SEMANA OCT]])</f>
        <v>2</v>
      </c>
      <c r="AY469" s="46">
        <v>8.6999682651912114</v>
      </c>
      <c r="AZ469" s="55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f>SUM(Tabla5[[#This Row],[VENTA MABE 2 SEMANA OCT]:[VENTAS OTROS 2 SEMANA OCT]])</f>
        <v>1</v>
      </c>
      <c r="BH469" t="s">
        <v>798</v>
      </c>
      <c r="BI469" s="55" t="s">
        <v>99</v>
      </c>
      <c r="BJ469">
        <v>17</v>
      </c>
      <c r="BK469" s="55">
        <v>2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f>SUM(Tabla5[[#This Row],[VENTA MABE 3 SEMANA OCT]:[VENTAS OTROS 3 SEMANA OCT]])</f>
        <v>2</v>
      </c>
      <c r="BS469" s="42">
        <v>0.35</v>
      </c>
      <c r="BT469" s="55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f>SUM(Tabla5[[#This Row],[VENTA MABE 4 SEMANA OCT]:[VENTAS OTROS 4 SEMANA OCT]])</f>
        <v>1</v>
      </c>
      <c r="CI4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69" t="s">
        <v>1703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SUM(Tabla5[[#This Row],[VENTA MABE 1 SEMANA NOV]:[VENTAS OTROS 1 SEMANA NOV]])</f>
        <v>0</v>
      </c>
      <c r="CS469">
        <f>IFERROR(VLOOKUP(Tabla5[[#This Row],[CLAVE]],[2]VENTAS!$F$2:$L$1501,2,0),0)</f>
        <v>1</v>
      </c>
      <c r="CT469">
        <f>IFERROR(VLOOKUP(Tabla5[[#This Row],[CLAVE]],[2]VENTAS!$F$2:$L$1501,3,0),0)</f>
        <v>0</v>
      </c>
      <c r="CU469">
        <f>IFERROR(VLOOKUP(Tabla5[[#This Row],[CLAVE]],[2]VENTAS!$F$2:$L$1501,4,0),0)</f>
        <v>0</v>
      </c>
      <c r="CV469">
        <f>IFERROR(VLOOKUP(Tabla5[[#This Row],[CLAVE]],[2]VENTAS!$F$2:$L$1501,5,0),0)</f>
        <v>0</v>
      </c>
      <c r="CW469">
        <f>IFERROR(VLOOKUP(Tabla5[[#This Row],[CLAVE]],[2]VENTAS!$F$2:$L$1501,6,0),0)</f>
        <v>0</v>
      </c>
      <c r="CX469">
        <f>IFERROR(VLOOKUP(Tabla5[[#This Row],[CLAVE]],[2]VENTAS!$F$2:$L$1501,7,0),0)</f>
        <v>0</v>
      </c>
      <c r="CY469">
        <f>IFERROR(VLOOKUP(Tabla5[[#This Row],[CLAVE]],[2]VENTAS!$F$2:$R$1501,13,0),0)</f>
        <v>0</v>
      </c>
      <c r="CZ469">
        <f>SUM(Tabla5[[#This Row],[VENTA MABE 2 SEMANA NOV]:[VENTAS OTROS 2 SEMANA NOV]])</f>
        <v>1</v>
      </c>
      <c r="DA469" s="46">
        <v>9.6805604746633289</v>
      </c>
    </row>
    <row r="470" spans="1:105" hidden="1" x14ac:dyDescent="0.3">
      <c r="A470" t="str">
        <f>CONCATENATE(Tabla5[[#This Row],[TIENDA HMPV]],Tabla5[[#This Row],[LINEA]])</f>
        <v>813 - ALMACENES ESPAÑA LUIS CORDERO 1REFRIGERACIÓN</v>
      </c>
      <c r="B470" t="s">
        <v>98</v>
      </c>
      <c r="C470" s="55" t="s">
        <v>99</v>
      </c>
      <c r="D470" s="55" t="s">
        <v>49</v>
      </c>
      <c r="E470" s="55" t="s">
        <v>100</v>
      </c>
      <c r="F470" s="55" t="s">
        <v>1724</v>
      </c>
      <c r="G470" t="s">
        <v>29</v>
      </c>
      <c r="H470" s="42">
        <f>IFERROR(Tabla5[[#This Row],[VENTAS MABE]]/Tabla5[[#This Row],[CUOTA]],0)</f>
        <v>0.53846153846153844</v>
      </c>
      <c r="I470">
        <v>13</v>
      </c>
      <c r="J470">
        <v>7</v>
      </c>
      <c r="K470">
        <v>10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V470" s="42">
        <v>0.5</v>
      </c>
      <c r="W470" s="42">
        <f>IFERROR(Tabla5[[#This Row],[TOTAL VENTA 38 SEMANA]]/Tabla5[[#This Row],[VENTA ACUM 38]],0)</f>
        <v>0.5</v>
      </c>
      <c r="X470" s="42" t="e">
        <f>VLOOKUP(Tabla5[[#This Row],[CLAVE]],[1]!QMI_5_SEMANA_SEP_22[[CLAVE]:[SHARE CADENA S2]],21,0)</f>
        <v>#REF!</v>
      </c>
      <c r="Y470" s="55" t="s">
        <v>724</v>
      </c>
      <c r="Z470" s="46">
        <f>+Tabla5[[#This Row],[VENTA ACUM 38]]+Tabla5[[#This Row],[venta total 39 acum]]</f>
        <v>18</v>
      </c>
      <c r="AA470" s="46">
        <v>6</v>
      </c>
      <c r="AB470" s="46">
        <v>7</v>
      </c>
      <c r="AC470" s="46">
        <v>14</v>
      </c>
      <c r="AD470" s="46">
        <v>4</v>
      </c>
      <c r="AE470" s="46">
        <v>8</v>
      </c>
      <c r="AF470" s="46">
        <v>4</v>
      </c>
      <c r="AG470" s="46">
        <v>14</v>
      </c>
      <c r="AH470" s="42">
        <f>IFERROR(Tabla5[[#This Row],[VENTAS MABE]]/Tabla5[[#This Row],[VENTAS INDURAMA]],0)</f>
        <v>0.7</v>
      </c>
      <c r="AI470" t="s">
        <v>1675</v>
      </c>
      <c r="AK470" s="42"/>
      <c r="AL470" t="s">
        <v>727</v>
      </c>
      <c r="AM470" s="55" t="s">
        <v>872</v>
      </c>
      <c r="AO470" s="55" t="s">
        <v>460</v>
      </c>
      <c r="AP470">
        <v>12</v>
      </c>
      <c r="AQ470" s="55">
        <v>4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f>SUM(Tabla5[[#This Row],[VENTA MABE 1 SEMANA OCT]:[VENTAS OTROS 1 SEMANA OCT]])</f>
        <v>5</v>
      </c>
      <c r="AY470" s="46">
        <v>12.150141388886832</v>
      </c>
      <c r="AZ470" s="55">
        <v>0</v>
      </c>
      <c r="BA470">
        <v>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f>SUM(Tabla5[[#This Row],[VENTA MABE 2 SEMANA OCT]:[VENTAS OTROS 2 SEMANA OCT]])</f>
        <v>2</v>
      </c>
      <c r="BH470" t="s">
        <v>798</v>
      </c>
      <c r="BI470" s="55" t="s">
        <v>99</v>
      </c>
      <c r="BJ470">
        <v>17</v>
      </c>
      <c r="BK470" s="55">
        <v>2</v>
      </c>
      <c r="BL470">
        <v>2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f>SUM(Tabla5[[#This Row],[VENTA MABE 3 SEMANA OCT]:[VENTAS OTROS 3 SEMANA OCT]])</f>
        <v>4</v>
      </c>
      <c r="BS470" s="42">
        <v>0.5</v>
      </c>
      <c r="BT470" s="55">
        <v>0</v>
      </c>
      <c r="BU470">
        <v>2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f>SUM(Tabla5[[#This Row],[VENTA MABE 4 SEMANA OCT]:[VENTAS OTROS 4 SEMANA OCT]])</f>
        <v>2</v>
      </c>
      <c r="CI4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0.46153846153846156</v>
      </c>
      <c r="CJ470" t="s">
        <v>1703</v>
      </c>
      <c r="CK470">
        <v>2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SUM(Tabla5[[#This Row],[VENTA MABE 1 SEMANA NOV]:[VENTAS OTROS 1 SEMANA NOV]])</f>
        <v>2</v>
      </c>
      <c r="CS470">
        <f>IFERROR(VLOOKUP(Tabla5[[#This Row],[CLAVE]],[2]VENTAS!$F$2:$L$1501,2,0),0)</f>
        <v>1</v>
      </c>
      <c r="CT470">
        <f>IFERROR(VLOOKUP(Tabla5[[#This Row],[CLAVE]],[2]VENTAS!$F$2:$L$1501,3,0),0)</f>
        <v>0</v>
      </c>
      <c r="CU470">
        <f>IFERROR(VLOOKUP(Tabla5[[#This Row],[CLAVE]],[2]VENTAS!$F$2:$L$1501,4,0),0)</f>
        <v>0</v>
      </c>
      <c r="CV470">
        <f>IFERROR(VLOOKUP(Tabla5[[#This Row],[CLAVE]],[2]VENTAS!$F$2:$L$1501,5,0),0)</f>
        <v>0</v>
      </c>
      <c r="CW470">
        <f>IFERROR(VLOOKUP(Tabla5[[#This Row],[CLAVE]],[2]VENTAS!$F$2:$L$1501,6,0),0)</f>
        <v>0</v>
      </c>
      <c r="CX470">
        <f>IFERROR(VLOOKUP(Tabla5[[#This Row],[CLAVE]],[2]VENTAS!$F$2:$L$1501,7,0),0)</f>
        <v>0</v>
      </c>
      <c r="CY470">
        <f>IFERROR(VLOOKUP(Tabla5[[#This Row],[CLAVE]],[2]VENTAS!$F$2:$R$1501,13,0),0)</f>
        <v>0</v>
      </c>
      <c r="CZ470">
        <f>SUM(Tabla5[[#This Row],[VENTA MABE 2 SEMANA NOV]:[VENTAS OTROS 2 SEMANA NOV]])</f>
        <v>1</v>
      </c>
      <c r="DA470" s="46">
        <v>16.568374621209319</v>
      </c>
    </row>
    <row r="471" spans="1:105" hidden="1" x14ac:dyDescent="0.3">
      <c r="A471" t="str">
        <f>CONCATENATE(Tabla5[[#This Row],[TIENDA HMPV]],Tabla5[[#This Row],[LINEA]])</f>
        <v>531 - CUENCACOCINAS</v>
      </c>
      <c r="B471" t="s">
        <v>98</v>
      </c>
      <c r="C471" s="55" t="s">
        <v>99</v>
      </c>
      <c r="D471" s="55" t="s">
        <v>30</v>
      </c>
      <c r="E471" s="55" t="s">
        <v>101</v>
      </c>
      <c r="F471" s="55" t="s">
        <v>1724</v>
      </c>
      <c r="G471" t="s">
        <v>26</v>
      </c>
      <c r="H471" s="42">
        <f>IFERROR(Tabla5[[#This Row],[VENTAS MABE]]/Tabla5[[#This Row],[CUOTA]],0)</f>
        <v>1</v>
      </c>
      <c r="I471">
        <v>2</v>
      </c>
      <c r="J471">
        <v>2</v>
      </c>
      <c r="K471">
        <v>12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V471" s="42">
        <v>0.25</v>
      </c>
      <c r="W471" s="42">
        <f>IFERROR(Tabla5[[#This Row],[TOTAL VENTA 38 SEMANA]]/Tabla5[[#This Row],[VENTA ACUM 38]],0)</f>
        <v>0.25</v>
      </c>
      <c r="X471" s="42" t="e">
        <f>VLOOKUP(Tabla5[[#This Row],[CLAVE]],[1]!QMI_5_SEMANA_SEP_22[[CLAVE]:[SHARE CADENA S2]],21,0)</f>
        <v>#REF!</v>
      </c>
      <c r="Y471" s="55" t="s">
        <v>769</v>
      </c>
      <c r="Z471" s="46">
        <f>+Tabla5[[#This Row],[VENTA ACUM 38]]+Tabla5[[#This Row],[venta total 39 acum]]</f>
        <v>16</v>
      </c>
      <c r="AA471" s="46">
        <v>2</v>
      </c>
      <c r="AB471" s="46">
        <v>2</v>
      </c>
      <c r="AC471" s="46">
        <v>8</v>
      </c>
      <c r="AD471" s="46">
        <v>8</v>
      </c>
      <c r="AE471" s="46">
        <v>2</v>
      </c>
      <c r="AF471" s="46">
        <v>8</v>
      </c>
      <c r="AG471" s="46">
        <v>4</v>
      </c>
      <c r="AH471" s="42">
        <f>IFERROR(Tabla5[[#This Row],[VENTAS MABE]]/Tabla5[[#This Row],[VENTAS INDURAMA]],0)</f>
        <v>0.16666666666666666</v>
      </c>
      <c r="AI471" t="s">
        <v>1675</v>
      </c>
      <c r="AK471" s="42"/>
      <c r="AL471" t="s">
        <v>727</v>
      </c>
      <c r="AM471" s="55" t="s">
        <v>890</v>
      </c>
      <c r="AO471" s="55" t="s">
        <v>460</v>
      </c>
      <c r="AP471">
        <v>6</v>
      </c>
      <c r="AQ471" s="55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f>SUM(Tabla5[[#This Row],[VENTA MABE 1 SEMANA OCT]:[VENTAS OTROS 1 SEMANA OCT]])</f>
        <v>0</v>
      </c>
      <c r="AY471" s="46">
        <v>2</v>
      </c>
      <c r="AZ471" s="55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f>SUM(Tabla5[[#This Row],[VENTA MABE 2 SEMANA OCT]:[VENTAS OTROS 2 SEMANA OCT]])</f>
        <v>0</v>
      </c>
      <c r="BH471" t="s">
        <v>731</v>
      </c>
      <c r="BI471" s="55" t="s">
        <v>99</v>
      </c>
      <c r="BJ471">
        <v>5</v>
      </c>
      <c r="BK471" s="55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f>SUM(Tabla5[[#This Row],[VENTA MABE 3 SEMANA OCT]:[VENTAS OTROS 3 SEMANA OCT]])</f>
        <v>0</v>
      </c>
      <c r="BS471" s="42">
        <v>0.4</v>
      </c>
      <c r="BT471" s="55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f>SUM(Tabla5[[#This Row],[VENTA MABE 4 SEMANA OCT]:[VENTAS OTROS 4 SEMANA OCT]])</f>
        <v>1</v>
      </c>
      <c r="CI4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71" s="66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SUM(Tabla5[[#This Row],[VENTA MABE 1 SEMANA NOV]:[VENTAS OTROS 1 SEMANA NOV]])</f>
        <v>1</v>
      </c>
      <c r="CS471">
        <f>IFERROR(VLOOKUP(Tabla5[[#This Row],[CLAVE]],[2]VENTAS!$F$2:$L$1501,2,0),0)</f>
        <v>1</v>
      </c>
      <c r="CT471">
        <f>IFERROR(VLOOKUP(Tabla5[[#This Row],[CLAVE]],[2]VENTAS!$F$2:$L$1501,3,0),0)</f>
        <v>2</v>
      </c>
      <c r="CU471">
        <f>IFERROR(VLOOKUP(Tabla5[[#This Row],[CLAVE]],[2]VENTAS!$F$2:$L$1501,4,0),0)</f>
        <v>0</v>
      </c>
      <c r="CV471">
        <f>IFERROR(VLOOKUP(Tabla5[[#This Row],[CLAVE]],[2]VENTAS!$F$2:$L$1501,5,0),0)</f>
        <v>0</v>
      </c>
      <c r="CW471">
        <f>IFERROR(VLOOKUP(Tabla5[[#This Row],[CLAVE]],[2]VENTAS!$F$2:$L$1501,6,0),0)</f>
        <v>0</v>
      </c>
      <c r="CX471">
        <f>IFERROR(VLOOKUP(Tabla5[[#This Row],[CLAVE]],[2]VENTAS!$F$2:$L$1501,7,0),0)</f>
        <v>0</v>
      </c>
      <c r="CY471">
        <f>IFERROR(VLOOKUP(Tabla5[[#This Row],[CLAVE]],[2]VENTAS!$F$2:$R$1501,13,0),0)</f>
        <v>0</v>
      </c>
      <c r="CZ471">
        <f>SUM(Tabla5[[#This Row],[VENTA MABE 2 SEMANA NOV]:[VENTAS OTROS 2 SEMANA NOV]])</f>
        <v>3</v>
      </c>
      <c r="DA471" s="46">
        <v>6.0660747758660909</v>
      </c>
    </row>
    <row r="472" spans="1:105" hidden="1" x14ac:dyDescent="0.3">
      <c r="A472" t="str">
        <f>CONCATENATE(Tabla5[[#This Row],[TIENDA HMPV]],Tabla5[[#This Row],[LINEA]])</f>
        <v>531 - CUENCAGLOBALES</v>
      </c>
      <c r="B472" t="s">
        <v>98</v>
      </c>
      <c r="C472" s="55" t="s">
        <v>99</v>
      </c>
      <c r="D472" s="55" t="s">
        <v>30</v>
      </c>
      <c r="E472" s="55" t="s">
        <v>101</v>
      </c>
      <c r="F472" s="55" t="s">
        <v>1724</v>
      </c>
      <c r="G472" t="s">
        <v>27</v>
      </c>
      <c r="H472" s="42">
        <f>IFERROR(Tabla5[[#This Row],[VENTAS MABE]]/Tabla5[[#This Row],[CUOTA]],0)</f>
        <v>5</v>
      </c>
      <c r="I472">
        <v>1</v>
      </c>
      <c r="J472">
        <v>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V472" s="42">
        <v>1</v>
      </c>
      <c r="W472" s="42">
        <f>IFERROR(Tabla5[[#This Row],[TOTAL VENTA 38 SEMANA]]/Tabla5[[#This Row],[VENTA ACUM 38]],0)</f>
        <v>1</v>
      </c>
      <c r="X472" s="42" t="e">
        <f>VLOOKUP(Tabla5[[#This Row],[CLAVE]],[1]!QMI_5_SEMANA_SEP_22[[CLAVE]:[SHARE CADENA S2]],21,0)</f>
        <v>#REF!</v>
      </c>
      <c r="Y472" s="55" t="s">
        <v>769</v>
      </c>
      <c r="Z472" s="46">
        <f>+Tabla5[[#This Row],[VENTA ACUM 38]]+Tabla5[[#This Row],[venta total 39 acum]]</f>
        <v>10</v>
      </c>
      <c r="AA472" s="46">
        <v>3</v>
      </c>
      <c r="AB472" s="46">
        <v>5</v>
      </c>
      <c r="AC472" s="46">
        <v>5</v>
      </c>
      <c r="AD472" s="46">
        <v>5</v>
      </c>
      <c r="AE472" s="46">
        <v>5</v>
      </c>
      <c r="AF472" s="46">
        <v>5</v>
      </c>
      <c r="AG472" s="46">
        <v>8</v>
      </c>
      <c r="AH472" s="42">
        <f>IFERROR(Tabla5[[#This Row],[VENTAS MABE]]/Tabla5[[#This Row],[VENTAS INDURAMA]],0)</f>
        <v>0</v>
      </c>
      <c r="AI472" t="s">
        <v>1675</v>
      </c>
      <c r="AK472" s="42"/>
      <c r="AL472" t="s">
        <v>727</v>
      </c>
      <c r="AM472" s="55" t="s">
        <v>890</v>
      </c>
      <c r="AO472" s="55" t="s">
        <v>460</v>
      </c>
      <c r="AP472">
        <v>3</v>
      </c>
      <c r="AQ472" s="55">
        <v>2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f>SUM(Tabla5[[#This Row],[VENTA MABE 1 SEMANA OCT]:[VENTAS OTROS 1 SEMANA OCT]])</f>
        <v>2</v>
      </c>
      <c r="AY472" s="46">
        <v>1</v>
      </c>
      <c r="AZ472" s="55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f>SUM(Tabla5[[#This Row],[VENTA MABE 2 SEMANA OCT]:[VENTAS OTROS 2 SEMANA OCT]])</f>
        <v>0</v>
      </c>
      <c r="BH472" t="s">
        <v>731</v>
      </c>
      <c r="BI472" s="55" t="s">
        <v>99</v>
      </c>
      <c r="BJ472">
        <v>5</v>
      </c>
      <c r="BK472" s="55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f>SUM(Tabla5[[#This Row],[VENTA MABE 3 SEMANA OCT]:[VENTAS OTROS 3 SEMANA OCT]])</f>
        <v>0</v>
      </c>
      <c r="BS472" s="42">
        <v>0</v>
      </c>
      <c r="BT472" s="55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f>SUM(Tabla5[[#This Row],[VENTA MABE 4 SEMANA OCT]:[VENTAS OTROS 4 SEMANA OCT]])</f>
        <v>0</v>
      </c>
      <c r="CI4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72" t="s">
        <v>1703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SUM(Tabla5[[#This Row],[VENTA MABE 1 SEMANA NOV]:[VENTAS OTROS 1 SEMANA NOV]])</f>
        <v>0</v>
      </c>
      <c r="CS472">
        <f>IFERROR(VLOOKUP(Tabla5[[#This Row],[CLAVE]],[2]VENTAS!$F$2:$L$1501,2,0),0)</f>
        <v>0</v>
      </c>
      <c r="CT472">
        <f>IFERROR(VLOOKUP(Tabla5[[#This Row],[CLAVE]],[2]VENTAS!$F$2:$L$1501,3,0),0)</f>
        <v>0</v>
      </c>
      <c r="CU472">
        <f>IFERROR(VLOOKUP(Tabla5[[#This Row],[CLAVE]],[2]VENTAS!$F$2:$L$1501,4,0),0)</f>
        <v>0</v>
      </c>
      <c r="CV472">
        <f>IFERROR(VLOOKUP(Tabla5[[#This Row],[CLAVE]],[2]VENTAS!$F$2:$L$1501,5,0),0)</f>
        <v>0</v>
      </c>
      <c r="CW472">
        <f>IFERROR(VLOOKUP(Tabla5[[#This Row],[CLAVE]],[2]VENTAS!$F$2:$L$1501,6,0),0)</f>
        <v>0</v>
      </c>
      <c r="CX472">
        <f>IFERROR(VLOOKUP(Tabla5[[#This Row],[CLAVE]],[2]VENTAS!$F$2:$L$1501,7,0),0)</f>
        <v>0</v>
      </c>
      <c r="CY472">
        <f>IFERROR(VLOOKUP(Tabla5[[#This Row],[CLAVE]],[2]VENTAS!$F$2:$R$1501,13,0),0)</f>
        <v>0</v>
      </c>
      <c r="CZ472">
        <f>SUM(Tabla5[[#This Row],[VENTA MABE 2 SEMANA NOV]:[VENTAS OTROS 2 SEMANA NOV]])</f>
        <v>0</v>
      </c>
      <c r="DA472" s="46">
        <v>0.29026789129082164</v>
      </c>
    </row>
    <row r="473" spans="1:105" hidden="1" x14ac:dyDescent="0.3">
      <c r="A473" t="str">
        <f>CONCATENATE(Tabla5[[#This Row],[TIENDA HMPV]],Tabla5[[#This Row],[LINEA]])</f>
        <v>531 - CUENCALAVADO</v>
      </c>
      <c r="B473" t="s">
        <v>98</v>
      </c>
      <c r="C473" s="55" t="s">
        <v>99</v>
      </c>
      <c r="D473" s="55" t="s">
        <v>30</v>
      </c>
      <c r="E473" s="55" t="s">
        <v>101</v>
      </c>
      <c r="F473" s="55" t="s">
        <v>1724</v>
      </c>
      <c r="G473" t="s">
        <v>28</v>
      </c>
      <c r="H473" s="42">
        <f>IFERROR(Tabla5[[#This Row],[VENTAS MABE]]/Tabla5[[#This Row],[CUOTA]],0)</f>
        <v>0.5</v>
      </c>
      <c r="I473">
        <v>2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V473" s="42">
        <v>1</v>
      </c>
      <c r="W473" s="42">
        <f>IFERROR(Tabla5[[#This Row],[TOTAL VENTA 38 SEMANA]]/Tabla5[[#This Row],[VENTA ACUM 38]],0)</f>
        <v>1</v>
      </c>
      <c r="X473" s="42" t="e">
        <f>VLOOKUP(Tabla5[[#This Row],[CLAVE]],[1]!QMI_5_SEMANA_SEP_22[[CLAVE]:[SHARE CADENA S2]],21,0)</f>
        <v>#REF!</v>
      </c>
      <c r="Y473" s="55" t="s">
        <v>769</v>
      </c>
      <c r="Z473" s="46">
        <f>+Tabla5[[#This Row],[VENTA ACUM 38]]+Tabla5[[#This Row],[venta total 39 acum]]</f>
        <v>2</v>
      </c>
      <c r="AA473" s="46">
        <v>1</v>
      </c>
      <c r="AB473" s="46">
        <v>1</v>
      </c>
      <c r="AC473" s="46">
        <v>1</v>
      </c>
      <c r="AD473" s="46">
        <v>1</v>
      </c>
      <c r="AE473" s="46">
        <v>1</v>
      </c>
      <c r="AF473" s="46">
        <v>1</v>
      </c>
      <c r="AG473" s="46">
        <v>3</v>
      </c>
      <c r="AH473" s="42">
        <f>IFERROR(Tabla5[[#This Row],[VENTAS MABE]]/Tabla5[[#This Row],[VENTAS INDURAMA]],0)</f>
        <v>0</v>
      </c>
      <c r="AI473" t="s">
        <v>1675</v>
      </c>
      <c r="AK473" s="42"/>
      <c r="AL473" t="s">
        <v>727</v>
      </c>
      <c r="AM473" s="55" t="s">
        <v>890</v>
      </c>
      <c r="AO473" s="55" t="s">
        <v>460</v>
      </c>
      <c r="AP473">
        <v>1</v>
      </c>
      <c r="AQ473" s="55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f>SUM(Tabla5[[#This Row],[VENTA MABE 1 SEMANA OCT]:[VENTAS OTROS 1 SEMANA OCT]])</f>
        <v>0</v>
      </c>
      <c r="AY473" s="46">
        <v>1.8069749616760344</v>
      </c>
      <c r="AZ473" s="55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f>SUM(Tabla5[[#This Row],[VENTA MABE 2 SEMANA OCT]:[VENTAS OTROS 2 SEMANA OCT]])</f>
        <v>1</v>
      </c>
      <c r="BH473" t="s">
        <v>731</v>
      </c>
      <c r="BI473" s="55" t="s">
        <v>99</v>
      </c>
      <c r="BJ473">
        <v>5</v>
      </c>
      <c r="BK473" s="55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f>SUM(Tabla5[[#This Row],[VENTA MABE 3 SEMANA OCT]:[VENTAS OTROS 3 SEMANA OCT]])</f>
        <v>0</v>
      </c>
      <c r="BS473" s="42">
        <v>0.05</v>
      </c>
      <c r="BT473" s="55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f>SUM(Tabla5[[#This Row],[VENTA MABE 4 SEMANA OCT]:[VENTAS OTROS 4 SEMANA OCT]])</f>
        <v>0</v>
      </c>
      <c r="CI4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73" t="s">
        <v>1703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SUM(Tabla5[[#This Row],[VENTA MABE 1 SEMANA NOV]:[VENTAS OTROS 1 SEMANA NOV]])</f>
        <v>0</v>
      </c>
      <c r="CS473">
        <f>IFERROR(VLOOKUP(Tabla5[[#This Row],[CLAVE]],[2]VENTAS!$F$2:$L$1501,2,0),0)</f>
        <v>0</v>
      </c>
      <c r="CT473">
        <f>IFERROR(VLOOKUP(Tabla5[[#This Row],[CLAVE]],[2]VENTAS!$F$2:$L$1501,3,0),0)</f>
        <v>0</v>
      </c>
      <c r="CU473">
        <f>IFERROR(VLOOKUP(Tabla5[[#This Row],[CLAVE]],[2]VENTAS!$F$2:$L$1501,4,0),0)</f>
        <v>4</v>
      </c>
      <c r="CV473">
        <f>IFERROR(VLOOKUP(Tabla5[[#This Row],[CLAVE]],[2]VENTAS!$F$2:$L$1501,5,0),0)</f>
        <v>0</v>
      </c>
      <c r="CW473">
        <f>IFERROR(VLOOKUP(Tabla5[[#This Row],[CLAVE]],[2]VENTAS!$F$2:$L$1501,6,0),0)</f>
        <v>3</v>
      </c>
      <c r="CX473">
        <f>IFERROR(VLOOKUP(Tabla5[[#This Row],[CLAVE]],[2]VENTAS!$F$2:$L$1501,7,0),0)</f>
        <v>0</v>
      </c>
      <c r="CY473">
        <f>IFERROR(VLOOKUP(Tabla5[[#This Row],[CLAVE]],[2]VENTAS!$F$2:$R$1501,13,0),0)</f>
        <v>0</v>
      </c>
      <c r="CZ473">
        <f>SUM(Tabla5[[#This Row],[VENTA MABE 2 SEMANA NOV]:[VENTAS OTROS 2 SEMANA NOV]])</f>
        <v>7</v>
      </c>
      <c r="DA473" s="46">
        <v>1.8331630045988756</v>
      </c>
    </row>
    <row r="474" spans="1:105" hidden="1" x14ac:dyDescent="0.3">
      <c r="A474" t="str">
        <f>CONCATENATE(Tabla5[[#This Row],[TIENDA HMPV]],Tabla5[[#This Row],[LINEA]])</f>
        <v>531 - CUENCAREFRIGERACIÓN</v>
      </c>
      <c r="B474" t="s">
        <v>98</v>
      </c>
      <c r="C474" s="55" t="s">
        <v>99</v>
      </c>
      <c r="D474" s="55" t="s">
        <v>30</v>
      </c>
      <c r="E474" s="55" t="s">
        <v>101</v>
      </c>
      <c r="F474" s="55" t="s">
        <v>1724</v>
      </c>
      <c r="G474" t="s">
        <v>29</v>
      </c>
      <c r="H474" s="42">
        <f>IFERROR(Tabla5[[#This Row],[VENTAS MABE]]/Tabla5[[#This Row],[CUOTA]],0)</f>
        <v>0.5</v>
      </c>
      <c r="I474">
        <v>2</v>
      </c>
      <c r="J474">
        <v>1</v>
      </c>
      <c r="K474">
        <v>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V474" s="42">
        <v>0.2</v>
      </c>
      <c r="W474" s="42">
        <f>IFERROR(Tabla5[[#This Row],[TOTAL VENTA 38 SEMANA]]/Tabla5[[#This Row],[VENTA ACUM 38]],0)</f>
        <v>0.2</v>
      </c>
      <c r="X474" s="42" t="e">
        <f>VLOOKUP(Tabla5[[#This Row],[CLAVE]],[1]!QMI_5_SEMANA_SEP_22[[CLAVE]:[SHARE CADENA S2]],21,0)</f>
        <v>#REF!</v>
      </c>
      <c r="Y474" s="55" t="s">
        <v>769</v>
      </c>
      <c r="Z474" s="46">
        <f>+Tabla5[[#This Row],[VENTA ACUM 38]]+Tabla5[[#This Row],[venta total 39 acum]]</f>
        <v>10</v>
      </c>
      <c r="AA474" s="46">
        <v>0</v>
      </c>
      <c r="AB474" s="46">
        <v>1</v>
      </c>
      <c r="AC474" s="46">
        <v>5</v>
      </c>
      <c r="AD474" s="46">
        <v>5</v>
      </c>
      <c r="AE474" s="46">
        <v>1</v>
      </c>
      <c r="AF474" s="46">
        <v>5</v>
      </c>
      <c r="AG474" s="46">
        <v>1</v>
      </c>
      <c r="AH474" s="42">
        <f>IFERROR(Tabla5[[#This Row],[VENTAS MABE]]/Tabla5[[#This Row],[VENTAS INDURAMA]],0)</f>
        <v>0.125</v>
      </c>
      <c r="AI474" t="s">
        <v>1675</v>
      </c>
      <c r="AK474" s="42"/>
      <c r="AL474" t="s">
        <v>727</v>
      </c>
      <c r="AM474" s="55" t="s">
        <v>890</v>
      </c>
      <c r="AO474" s="55" t="s">
        <v>460</v>
      </c>
      <c r="AP474">
        <v>3</v>
      </c>
      <c r="AQ474" s="55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f>SUM(Tabla5[[#This Row],[VENTA MABE 1 SEMANA OCT]:[VENTAS OTROS 1 SEMANA OCT]])</f>
        <v>0</v>
      </c>
      <c r="AY474" s="46">
        <v>2</v>
      </c>
      <c r="AZ474" s="55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f>SUM(Tabla5[[#This Row],[VENTA MABE 2 SEMANA OCT]:[VENTAS OTROS 2 SEMANA OCT]])</f>
        <v>0</v>
      </c>
      <c r="BH474" t="s">
        <v>731</v>
      </c>
      <c r="BI474" s="55" t="s">
        <v>99</v>
      </c>
      <c r="BJ474">
        <v>5</v>
      </c>
      <c r="BK474" s="55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f>SUM(Tabla5[[#This Row],[VENTA MABE 3 SEMANA OCT]:[VENTAS OTROS 3 SEMANA OCT]])</f>
        <v>0</v>
      </c>
      <c r="BS474" s="42">
        <v>0.28000000000000003</v>
      </c>
      <c r="BT474" s="55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f>SUM(Tabla5[[#This Row],[VENTA MABE 4 SEMANA OCT]:[VENTAS OTROS 4 SEMANA OCT]])</f>
        <v>0</v>
      </c>
      <c r="CI4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74" s="66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SUM(Tabla5[[#This Row],[VENTA MABE 1 SEMANA NOV]:[VENTAS OTROS 1 SEMANA NOV]])</f>
        <v>0</v>
      </c>
      <c r="CS474">
        <f>IFERROR(VLOOKUP(Tabla5[[#This Row],[CLAVE]],[2]VENTAS!$F$2:$L$1501,2,0),0)</f>
        <v>1</v>
      </c>
      <c r="CT474">
        <f>IFERROR(VLOOKUP(Tabla5[[#This Row],[CLAVE]],[2]VENTAS!$F$2:$L$1501,3,0),0)</f>
        <v>0</v>
      </c>
      <c r="CU474">
        <f>IFERROR(VLOOKUP(Tabla5[[#This Row],[CLAVE]],[2]VENTAS!$F$2:$L$1501,4,0),0)</f>
        <v>0</v>
      </c>
      <c r="CV474">
        <f>IFERROR(VLOOKUP(Tabla5[[#This Row],[CLAVE]],[2]VENTAS!$F$2:$L$1501,5,0),0)</f>
        <v>0</v>
      </c>
      <c r="CW474">
        <f>IFERROR(VLOOKUP(Tabla5[[#This Row],[CLAVE]],[2]VENTAS!$F$2:$L$1501,6,0),0)</f>
        <v>0</v>
      </c>
      <c r="CX474">
        <f>IFERROR(VLOOKUP(Tabla5[[#This Row],[CLAVE]],[2]VENTAS!$F$2:$L$1501,7,0),0)</f>
        <v>0</v>
      </c>
      <c r="CY474">
        <f>IFERROR(VLOOKUP(Tabla5[[#This Row],[CLAVE]],[2]VENTAS!$F$2:$R$1501,13,0),0)</f>
        <v>0</v>
      </c>
      <c r="CZ474">
        <f>SUM(Tabla5[[#This Row],[VENTA MABE 2 SEMANA NOV]:[VENTAS OTROS 2 SEMANA NOV]])</f>
        <v>1</v>
      </c>
      <c r="DA474" s="46">
        <v>5.3605989678409438</v>
      </c>
    </row>
    <row r="475" spans="1:105" hidden="1" x14ac:dyDescent="0.3">
      <c r="A475" t="str">
        <f>CONCATENATE(Tabla5[[#This Row],[TIENDA HMPV]],Tabla5[[#This Row],[LINEA]])</f>
        <v>819 - Solis LamarCOCINAS</v>
      </c>
      <c r="B475" t="s">
        <v>98</v>
      </c>
      <c r="C475" s="55" t="s">
        <v>99</v>
      </c>
      <c r="D475" s="55" t="s">
        <v>102</v>
      </c>
      <c r="E475" s="56" t="s">
        <v>1479</v>
      </c>
      <c r="F475" s="56" t="s">
        <v>1724</v>
      </c>
      <c r="G475" t="s">
        <v>26</v>
      </c>
      <c r="H475" s="42">
        <f>IFERROR(Tabla5[[#This Row],[VENTAS MABE]]/Tabla5[[#This Row],[CUOTA]],0)</f>
        <v>0.56521739130434778</v>
      </c>
      <c r="I475">
        <v>46</v>
      </c>
      <c r="J475">
        <v>26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V475" s="42">
        <v>0.60465116279069764</v>
      </c>
      <c r="W475" s="42">
        <f>IFERROR(Tabla5[[#This Row],[TOTAL VENTA 38 SEMANA]]/Tabla5[[#This Row],[VENTA ACUM 38]],0)</f>
        <v>0.60465116279069764</v>
      </c>
      <c r="X475" s="42">
        <v>0</v>
      </c>
      <c r="Y475" s="55" t="s">
        <v>1678</v>
      </c>
      <c r="Z475" s="46">
        <f>+Tabla5[[#This Row],[VENTA ACUM 38]]+Tabla5[[#This Row],[venta total 39 acum]]</f>
        <v>43</v>
      </c>
      <c r="AA475" s="46">
        <v>21</v>
      </c>
      <c r="AB475" s="46">
        <v>26</v>
      </c>
      <c r="AC475" s="46">
        <v>43</v>
      </c>
      <c r="AD475" s="46"/>
      <c r="AE475" s="46"/>
      <c r="AF475" s="46"/>
      <c r="AG475" s="46">
        <v>21</v>
      </c>
      <c r="AH475" s="42">
        <f>IFERROR(Tabla5[[#This Row],[VENTAS MABE]]/Tabla5[[#This Row],[VENTAS INDURAMA]],0)</f>
        <v>0</v>
      </c>
      <c r="AI475" t="s">
        <v>1675</v>
      </c>
      <c r="AK475" s="42"/>
      <c r="AL475" t="s">
        <v>1481</v>
      </c>
      <c r="AM475" s="55" t="s">
        <v>1478</v>
      </c>
      <c r="AO475" s="55" t="s">
        <v>460</v>
      </c>
      <c r="AP475">
        <v>35</v>
      </c>
      <c r="AQ475" s="55">
        <v>8</v>
      </c>
      <c r="AR475">
        <v>4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f>SUM(Tabla5[[#This Row],[VENTA MABE 1 SEMANA OCT]:[VENTAS OTROS 1 SEMANA OCT]])</f>
        <v>12</v>
      </c>
      <c r="AY475" s="46">
        <v>44.999999999999993</v>
      </c>
      <c r="AZ475" s="55">
        <v>10</v>
      </c>
      <c r="BA475">
        <v>4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f>SUM(Tabla5[[#This Row],[VENTA MABE 2 SEMANA OCT]:[VENTAS OTROS 2 SEMANA OCT]])</f>
        <v>14</v>
      </c>
      <c r="BH475" t="s">
        <v>798</v>
      </c>
      <c r="BI475" s="55" t="s">
        <v>99</v>
      </c>
      <c r="BJ475">
        <v>11.000000000000002</v>
      </c>
      <c r="BK475" s="55">
        <v>5</v>
      </c>
      <c r="BL475">
        <v>3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f>SUM(Tabla5[[#This Row],[VENTA MABE 3 SEMANA OCT]:[VENTAS OTROS 3 SEMANA OCT]])</f>
        <v>8</v>
      </c>
      <c r="BS475" s="42">
        <v>0.5</v>
      </c>
      <c r="BT475" s="55">
        <v>18</v>
      </c>
      <c r="BU475">
        <v>5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f>SUM(Tabla5[[#This Row],[VENTA MABE 4 SEMANA OCT]:[VENTAS OTROS 4 SEMANA OCT]])</f>
        <v>23</v>
      </c>
      <c r="CI4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0.7192982456140351</v>
      </c>
      <c r="CJ475" t="s">
        <v>1703</v>
      </c>
      <c r="CK475">
        <v>3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SUM(Tabla5[[#This Row],[VENTA MABE 1 SEMANA NOV]:[VENTAS OTROS 1 SEMANA NOV]])</f>
        <v>4</v>
      </c>
      <c r="CS475">
        <f>IFERROR(VLOOKUP(Tabla5[[#This Row],[CLAVE]],[2]VENTAS!$F$2:$L$1501,2,0),0)</f>
        <v>4</v>
      </c>
      <c r="CT475">
        <f>IFERROR(VLOOKUP(Tabla5[[#This Row],[CLAVE]],[2]VENTAS!$F$2:$L$1501,3,0),0)</f>
        <v>4</v>
      </c>
      <c r="CU475">
        <f>IFERROR(VLOOKUP(Tabla5[[#This Row],[CLAVE]],[2]VENTAS!$F$2:$L$1501,4,0),0)</f>
        <v>0</v>
      </c>
      <c r="CV475">
        <f>IFERROR(VLOOKUP(Tabla5[[#This Row],[CLAVE]],[2]VENTAS!$F$2:$L$1501,5,0),0)</f>
        <v>0</v>
      </c>
      <c r="CW475">
        <f>IFERROR(VLOOKUP(Tabla5[[#This Row],[CLAVE]],[2]VENTAS!$F$2:$L$1501,6,0),0)</f>
        <v>0</v>
      </c>
      <c r="CX475">
        <f>IFERROR(VLOOKUP(Tabla5[[#This Row],[CLAVE]],[2]VENTAS!$F$2:$L$1501,7,0),0)</f>
        <v>0</v>
      </c>
      <c r="CY475">
        <f>IFERROR(VLOOKUP(Tabla5[[#This Row],[CLAVE]],[2]VENTAS!$F$2:$R$1501,13,0),0)</f>
        <v>0</v>
      </c>
      <c r="CZ475">
        <f>SUM(Tabla5[[#This Row],[VENTA MABE 2 SEMANA NOV]:[VENTAS OTROS 2 SEMANA NOV]])</f>
        <v>8</v>
      </c>
      <c r="DA475" s="46">
        <v>44.999999999999993</v>
      </c>
    </row>
    <row r="476" spans="1:105" hidden="1" x14ac:dyDescent="0.3">
      <c r="A476" t="str">
        <f>CONCATENATE(Tabla5[[#This Row],[TIENDA HMPV]],Tabla5[[#This Row],[LINEA]])</f>
        <v>819 - Solis LamarEMPOTRE</v>
      </c>
      <c r="B476" t="s">
        <v>98</v>
      </c>
      <c r="C476" s="55" t="s">
        <v>99</v>
      </c>
      <c r="D476" s="55" t="s">
        <v>102</v>
      </c>
      <c r="E476" s="56" t="s">
        <v>1479</v>
      </c>
      <c r="F476" s="56" t="s">
        <v>1724</v>
      </c>
      <c r="G476" t="s">
        <v>32</v>
      </c>
      <c r="H476" s="42">
        <f>IFERROR(Tabla5[[#This Row],[VENTAS MABE]]/Tabla5[[#This Row],[CUOTA]],0)</f>
        <v>0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V476" s="42">
        <v>0</v>
      </c>
      <c r="W476" s="42">
        <f>IFERROR(Tabla5[[#This Row],[TOTAL VENTA 38 SEMANA]]/Tabla5[[#This Row],[VENTA ACUM 38]],0)</f>
        <v>0</v>
      </c>
      <c r="X476" s="42">
        <v>0</v>
      </c>
      <c r="Y476" s="55" t="s">
        <v>1678</v>
      </c>
      <c r="Z476" s="46">
        <f>+Tabla5[[#This Row],[VENTA ACUM 38]]+Tabla5[[#This Row],[venta total 39 acum]]</f>
        <v>5</v>
      </c>
      <c r="AA476" s="46">
        <v>0</v>
      </c>
      <c r="AB476" s="46">
        <v>0</v>
      </c>
      <c r="AC476" s="46">
        <v>5</v>
      </c>
      <c r="AD476" s="46"/>
      <c r="AE476" s="46"/>
      <c r="AF476" s="46"/>
      <c r="AG476" s="46">
        <v>0</v>
      </c>
      <c r="AH476" s="42">
        <f>IFERROR(Tabla5[[#This Row],[VENTAS MABE]]/Tabla5[[#This Row],[VENTAS INDURAMA]],0)</f>
        <v>0</v>
      </c>
      <c r="AI476" t="s">
        <v>1675</v>
      </c>
      <c r="AK476" s="42"/>
      <c r="AL476" t="s">
        <v>1481</v>
      </c>
      <c r="AM476" s="55" t="s">
        <v>1478</v>
      </c>
      <c r="AO476" s="55" t="s">
        <v>460</v>
      </c>
      <c r="AP476">
        <v>3</v>
      </c>
      <c r="AQ476" s="55">
        <v>0</v>
      </c>
      <c r="AR476">
        <v>5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f>SUM(Tabla5[[#This Row],[VENTA MABE 1 SEMANA OCT]:[VENTAS OTROS 1 SEMANA OCT]])</f>
        <v>5</v>
      </c>
      <c r="AY476" s="46">
        <v>0</v>
      </c>
      <c r="AZ476" s="55">
        <v>0</v>
      </c>
      <c r="BA476">
        <v>6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f>SUM(Tabla5[[#This Row],[VENTA MABE 2 SEMANA OCT]:[VENTAS OTROS 2 SEMANA OCT]])</f>
        <v>6</v>
      </c>
      <c r="BH476" t="s">
        <v>798</v>
      </c>
      <c r="BI476" s="55" t="s">
        <v>99</v>
      </c>
      <c r="BJ476">
        <v>11.000000000000002</v>
      </c>
      <c r="BK476" s="55">
        <v>0</v>
      </c>
      <c r="BL476">
        <v>8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f>SUM(Tabla5[[#This Row],[VENTA MABE 3 SEMANA OCT]:[VENTAS OTROS 3 SEMANA OCT]])</f>
        <v>8</v>
      </c>
      <c r="BS476" s="42">
        <v>0</v>
      </c>
      <c r="BT476" s="55">
        <v>0</v>
      </c>
      <c r="BU476">
        <v>7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f>SUM(Tabla5[[#This Row],[VENTA MABE 4 SEMANA OCT]:[VENTAS OTROS 4 SEMANA OCT]])</f>
        <v>7</v>
      </c>
      <c r="CI4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76" s="6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SUM(Tabla5[[#This Row],[VENTA MABE 1 SEMANA NOV]:[VENTAS OTROS 1 SEMANA NOV]])</f>
        <v>0</v>
      </c>
      <c r="CS476">
        <f>IFERROR(VLOOKUP(Tabla5[[#This Row],[CLAVE]],[2]VENTAS!$F$2:$L$1501,2,0),0)</f>
        <v>0</v>
      </c>
      <c r="CT476">
        <f>IFERROR(VLOOKUP(Tabla5[[#This Row],[CLAVE]],[2]VENTAS!$F$2:$L$1501,3,0),0)</f>
        <v>5</v>
      </c>
      <c r="CU476">
        <f>IFERROR(VLOOKUP(Tabla5[[#This Row],[CLAVE]],[2]VENTAS!$F$2:$L$1501,4,0),0)</f>
        <v>0</v>
      </c>
      <c r="CV476">
        <f>IFERROR(VLOOKUP(Tabla5[[#This Row],[CLAVE]],[2]VENTAS!$F$2:$L$1501,5,0),0)</f>
        <v>0</v>
      </c>
      <c r="CW476">
        <f>IFERROR(VLOOKUP(Tabla5[[#This Row],[CLAVE]],[2]VENTAS!$F$2:$L$1501,6,0),0)</f>
        <v>0</v>
      </c>
      <c r="CX476">
        <f>IFERROR(VLOOKUP(Tabla5[[#This Row],[CLAVE]],[2]VENTAS!$F$2:$L$1501,7,0),0)</f>
        <v>0</v>
      </c>
      <c r="CY476">
        <f>IFERROR(VLOOKUP(Tabla5[[#This Row],[CLAVE]],[2]VENTAS!$F$2:$R$1501,13,0),0)</f>
        <v>0</v>
      </c>
      <c r="CZ476">
        <f>SUM(Tabla5[[#This Row],[VENTA MABE 2 SEMANA NOV]:[VENTAS OTROS 2 SEMANA NOV]])</f>
        <v>5</v>
      </c>
      <c r="DA476" s="46">
        <v>0</v>
      </c>
    </row>
    <row r="477" spans="1:105" hidden="1" x14ac:dyDescent="0.3">
      <c r="A477" t="str">
        <f>CONCATENATE(Tabla5[[#This Row],[TIENDA HMPV]],Tabla5[[#This Row],[LINEA]])</f>
        <v>819 - Solis LamarGLOBALES</v>
      </c>
      <c r="B477" t="s">
        <v>98</v>
      </c>
      <c r="C477" s="55" t="s">
        <v>99</v>
      </c>
      <c r="D477" s="55" t="s">
        <v>102</v>
      </c>
      <c r="E477" s="56" t="s">
        <v>1479</v>
      </c>
      <c r="F477" s="56" t="s">
        <v>1724</v>
      </c>
      <c r="G477" t="s">
        <v>27</v>
      </c>
      <c r="H477" s="42">
        <f>IFERROR(Tabla5[[#This Row],[VENTAS MABE]]/Tabla5[[#This Row],[CUOTA]],0)</f>
        <v>0.5625</v>
      </c>
      <c r="I477">
        <v>16</v>
      </c>
      <c r="J477">
        <v>9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V477" s="42">
        <v>0.69230769230769229</v>
      </c>
      <c r="W477" s="42">
        <f>IFERROR(Tabla5[[#This Row],[TOTAL VENTA 38 SEMANA]]/Tabla5[[#This Row],[VENTA ACUM 38]],0)</f>
        <v>0.69230769230769229</v>
      </c>
      <c r="X477" s="42">
        <v>0</v>
      </c>
      <c r="Y477" s="55" t="s">
        <v>1678</v>
      </c>
      <c r="Z477" s="46">
        <f>+Tabla5[[#This Row],[VENTA ACUM 38]]+Tabla5[[#This Row],[venta total 39 acum]]</f>
        <v>13</v>
      </c>
      <c r="AA477" s="46">
        <v>7</v>
      </c>
      <c r="AB477" s="46">
        <v>9</v>
      </c>
      <c r="AC477" s="46">
        <v>13</v>
      </c>
      <c r="AD477" s="46"/>
      <c r="AE477" s="46"/>
      <c r="AF477" s="46"/>
      <c r="AG477" s="46">
        <v>7</v>
      </c>
      <c r="AH477" s="42">
        <f>IFERROR(Tabla5[[#This Row],[VENTAS MABE]]/Tabla5[[#This Row],[VENTAS INDURAMA]],0)</f>
        <v>0</v>
      </c>
      <c r="AI477" t="s">
        <v>1675</v>
      </c>
      <c r="AK477" s="42"/>
      <c r="AL477" t="s">
        <v>1481</v>
      </c>
      <c r="AM477" s="55" t="s">
        <v>1478</v>
      </c>
      <c r="AO477" s="55" t="s">
        <v>460</v>
      </c>
      <c r="AP477">
        <v>8</v>
      </c>
      <c r="AQ477" s="55">
        <v>9</v>
      </c>
      <c r="AR477">
        <v>5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f>SUM(Tabla5[[#This Row],[VENTA MABE 1 SEMANA OCT]:[VENTAS OTROS 1 SEMANA OCT]])</f>
        <v>14</v>
      </c>
      <c r="AY477" s="46">
        <v>0</v>
      </c>
      <c r="AZ477" s="55">
        <v>16</v>
      </c>
      <c r="BA477">
        <v>10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f>SUM(Tabla5[[#This Row],[VENTA MABE 2 SEMANA OCT]:[VENTAS OTROS 2 SEMANA OCT]])</f>
        <v>26</v>
      </c>
      <c r="BH477" t="s">
        <v>798</v>
      </c>
      <c r="BI477" s="55" t="s">
        <v>99</v>
      </c>
      <c r="BJ477">
        <v>11.000000000000002</v>
      </c>
      <c r="BK477" s="55">
        <v>7</v>
      </c>
      <c r="BL477">
        <v>5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f>SUM(Tabla5[[#This Row],[VENTA MABE 3 SEMANA OCT]:[VENTAS OTROS 3 SEMANA OCT]])</f>
        <v>12</v>
      </c>
      <c r="BS477" s="42">
        <v>0</v>
      </c>
      <c r="BT477" s="55">
        <v>8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f>SUM(Tabla5[[#This Row],[VENTA MABE 4 SEMANA OCT]:[VENTAS OTROS 4 SEMANA OCT]])</f>
        <v>9</v>
      </c>
      <c r="CI47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0.65573770491803274</v>
      </c>
      <c r="CJ477" t="s">
        <v>1703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SUM(Tabla5[[#This Row],[VENTA MABE 1 SEMANA NOV]:[VENTAS OTROS 1 SEMANA NOV]])</f>
        <v>1</v>
      </c>
      <c r="CS477">
        <f>IFERROR(VLOOKUP(Tabla5[[#This Row],[CLAVE]],[2]VENTAS!$F$2:$L$1501,2,0),0)</f>
        <v>2</v>
      </c>
      <c r="CT477">
        <f>IFERROR(VLOOKUP(Tabla5[[#This Row],[CLAVE]],[2]VENTAS!$F$2:$L$1501,3,0),0)</f>
        <v>1</v>
      </c>
      <c r="CU477">
        <f>IFERROR(VLOOKUP(Tabla5[[#This Row],[CLAVE]],[2]VENTAS!$F$2:$L$1501,4,0),0)</f>
        <v>0</v>
      </c>
      <c r="CV477">
        <f>IFERROR(VLOOKUP(Tabla5[[#This Row],[CLAVE]],[2]VENTAS!$F$2:$L$1501,5,0),0)</f>
        <v>0</v>
      </c>
      <c r="CW477">
        <f>IFERROR(VLOOKUP(Tabla5[[#This Row],[CLAVE]],[2]VENTAS!$F$2:$L$1501,6,0),0)</f>
        <v>0</v>
      </c>
      <c r="CX477">
        <f>IFERROR(VLOOKUP(Tabla5[[#This Row],[CLAVE]],[2]VENTAS!$F$2:$L$1501,7,0),0)</f>
        <v>0</v>
      </c>
      <c r="CY477">
        <f>IFERROR(VLOOKUP(Tabla5[[#This Row],[CLAVE]],[2]VENTAS!$F$2:$R$1501,13,0),0)</f>
        <v>0</v>
      </c>
      <c r="CZ477">
        <f>SUM(Tabla5[[#This Row],[VENTA MABE 2 SEMANA NOV]:[VENTAS OTROS 2 SEMANA NOV]])</f>
        <v>3</v>
      </c>
      <c r="DA477" s="46">
        <v>0</v>
      </c>
    </row>
    <row r="478" spans="1:105" hidden="1" x14ac:dyDescent="0.3">
      <c r="A478" t="str">
        <f>CONCATENATE(Tabla5[[#This Row],[TIENDA HMPV]],Tabla5[[#This Row],[LINEA]])</f>
        <v>819 - Solis LamarLAVADO</v>
      </c>
      <c r="B478" t="s">
        <v>98</v>
      </c>
      <c r="C478" s="55" t="s">
        <v>99</v>
      </c>
      <c r="D478" s="55" t="s">
        <v>102</v>
      </c>
      <c r="E478" s="56" t="s">
        <v>1479</v>
      </c>
      <c r="F478" s="56" t="s">
        <v>1724</v>
      </c>
      <c r="G478" t="s">
        <v>28</v>
      </c>
      <c r="H478" s="42">
        <f>IFERROR(Tabla5[[#This Row],[VENTAS MABE]]/Tabla5[[#This Row],[CUOTA]],0)</f>
        <v>0.51515151515151514</v>
      </c>
      <c r="I478">
        <v>33</v>
      </c>
      <c r="J478">
        <v>17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V478" s="42">
        <v>0.85</v>
      </c>
      <c r="W478" s="42">
        <f>IFERROR(Tabla5[[#This Row],[TOTAL VENTA 38 SEMANA]]/Tabla5[[#This Row],[VENTA ACUM 38]],0)</f>
        <v>0.85</v>
      </c>
      <c r="X478" s="42">
        <v>0</v>
      </c>
      <c r="Y478" s="55" t="s">
        <v>1678</v>
      </c>
      <c r="Z478" s="46">
        <f>+Tabla5[[#This Row],[VENTA ACUM 38]]+Tabla5[[#This Row],[venta total 39 acum]]</f>
        <v>20</v>
      </c>
      <c r="AA478" s="46">
        <v>7</v>
      </c>
      <c r="AB478" s="46">
        <v>17</v>
      </c>
      <c r="AC478" s="46">
        <v>20</v>
      </c>
      <c r="AD478" s="46"/>
      <c r="AE478" s="46"/>
      <c r="AF478" s="46"/>
      <c r="AG478" s="46">
        <v>7</v>
      </c>
      <c r="AH478" s="42">
        <f>IFERROR(Tabla5[[#This Row],[VENTAS MABE]]/Tabla5[[#This Row],[VENTAS INDURAMA]],0)</f>
        <v>0</v>
      </c>
      <c r="AI478" t="s">
        <v>1675</v>
      </c>
      <c r="AK478" s="42"/>
      <c r="AL478" t="s">
        <v>1481</v>
      </c>
      <c r="AM478" s="55" t="s">
        <v>1478</v>
      </c>
      <c r="AO478" s="55" t="s">
        <v>460</v>
      </c>
      <c r="AP478">
        <v>10</v>
      </c>
      <c r="AQ478" s="55">
        <v>9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f>SUM(Tabla5[[#This Row],[VENTA MABE 1 SEMANA OCT]:[VENTAS OTROS 1 SEMANA OCT]])</f>
        <v>9</v>
      </c>
      <c r="AY478" s="46">
        <v>50.000000000000007</v>
      </c>
      <c r="AZ478" s="55">
        <v>13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f>SUM(Tabla5[[#This Row],[VENTA MABE 2 SEMANA OCT]:[VENTAS OTROS 2 SEMANA OCT]])</f>
        <v>14</v>
      </c>
      <c r="BH478" t="s">
        <v>798</v>
      </c>
      <c r="BI478" s="55" t="s">
        <v>99</v>
      </c>
      <c r="BJ478">
        <v>11.000000000000002</v>
      </c>
      <c r="BK478" s="55">
        <v>6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f>SUM(Tabla5[[#This Row],[VENTA MABE 3 SEMANA OCT]:[VENTAS OTROS 3 SEMANA OCT]])</f>
        <v>6</v>
      </c>
      <c r="BS478" s="42">
        <v>0.2</v>
      </c>
      <c r="BT478" s="55">
        <v>13</v>
      </c>
      <c r="BU478">
        <v>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f>SUM(Tabla5[[#This Row],[VENTA MABE 4 SEMANA OCT]:[VENTAS OTROS 4 SEMANA OCT]])</f>
        <v>14</v>
      </c>
      <c r="CI4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0.95348837209302328</v>
      </c>
      <c r="CJ478" t="s">
        <v>1703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SUM(Tabla5[[#This Row],[VENTA MABE 1 SEMANA NOV]:[VENTAS OTROS 1 SEMANA NOV]])</f>
        <v>0</v>
      </c>
      <c r="CS478">
        <f>IFERROR(VLOOKUP(Tabla5[[#This Row],[CLAVE]],[2]VENTAS!$F$2:$L$1501,2,0),0)</f>
        <v>6</v>
      </c>
      <c r="CT478">
        <f>IFERROR(VLOOKUP(Tabla5[[#This Row],[CLAVE]],[2]VENTAS!$F$2:$L$1501,3,0),0)</f>
        <v>1</v>
      </c>
      <c r="CU478">
        <f>IFERROR(VLOOKUP(Tabla5[[#This Row],[CLAVE]],[2]VENTAS!$F$2:$L$1501,4,0),0)</f>
        <v>0</v>
      </c>
      <c r="CV478">
        <f>IFERROR(VLOOKUP(Tabla5[[#This Row],[CLAVE]],[2]VENTAS!$F$2:$L$1501,5,0),0)</f>
        <v>0</v>
      </c>
      <c r="CW478">
        <f>IFERROR(VLOOKUP(Tabla5[[#This Row],[CLAVE]],[2]VENTAS!$F$2:$L$1501,6,0),0)</f>
        <v>0</v>
      </c>
      <c r="CX478">
        <f>IFERROR(VLOOKUP(Tabla5[[#This Row],[CLAVE]],[2]VENTAS!$F$2:$L$1501,7,0),0)</f>
        <v>0</v>
      </c>
      <c r="CY478">
        <f>IFERROR(VLOOKUP(Tabla5[[#This Row],[CLAVE]],[2]VENTAS!$F$2:$R$1501,13,0),0)</f>
        <v>0</v>
      </c>
      <c r="CZ478">
        <f>SUM(Tabla5[[#This Row],[VENTA MABE 2 SEMANA NOV]:[VENTAS OTROS 2 SEMANA NOV]])</f>
        <v>7</v>
      </c>
      <c r="DA478" s="46">
        <v>50.000000000000007</v>
      </c>
    </row>
    <row r="479" spans="1:105" hidden="1" x14ac:dyDescent="0.3">
      <c r="A479" t="str">
        <f>CONCATENATE(Tabla5[[#This Row],[TIENDA HMPV]],Tabla5[[#This Row],[LINEA]])</f>
        <v>819 - Solis LamarREFRIGERACIÓN</v>
      </c>
      <c r="B479" t="s">
        <v>98</v>
      </c>
      <c r="C479" s="55" t="s">
        <v>99</v>
      </c>
      <c r="D479" s="55" t="s">
        <v>102</v>
      </c>
      <c r="E479" s="56" t="s">
        <v>1479</v>
      </c>
      <c r="F479" s="56" t="s">
        <v>1724</v>
      </c>
      <c r="G479" t="s">
        <v>29</v>
      </c>
      <c r="H479" s="42">
        <f>IFERROR(Tabla5[[#This Row],[VENTAS MABE]]/Tabla5[[#This Row],[CUOTA]],0)</f>
        <v>0.61764705882352944</v>
      </c>
      <c r="I479">
        <v>34</v>
      </c>
      <c r="J479">
        <v>21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V479" s="42">
        <v>0.55263157894736847</v>
      </c>
      <c r="W479" s="42">
        <f>IFERROR(Tabla5[[#This Row],[TOTAL VENTA 38 SEMANA]]/Tabla5[[#This Row],[VENTA ACUM 38]],0)</f>
        <v>0.55263157894736847</v>
      </c>
      <c r="X479" s="42">
        <v>0</v>
      </c>
      <c r="Y479" s="55" t="s">
        <v>1678</v>
      </c>
      <c r="Z479" s="46">
        <f>+Tabla5[[#This Row],[VENTA ACUM 38]]+Tabla5[[#This Row],[venta total 39 acum]]</f>
        <v>38</v>
      </c>
      <c r="AA479" s="46">
        <v>13</v>
      </c>
      <c r="AB479" s="46">
        <v>21</v>
      </c>
      <c r="AC479" s="46">
        <v>38</v>
      </c>
      <c r="AD479" s="46"/>
      <c r="AE479" s="46"/>
      <c r="AF479" s="46"/>
      <c r="AG479" s="46">
        <v>13</v>
      </c>
      <c r="AH479" s="42">
        <f>IFERROR(Tabla5[[#This Row],[VENTAS MABE]]/Tabla5[[#This Row],[VENTAS INDURAMA]],0)</f>
        <v>0</v>
      </c>
      <c r="AI479" t="s">
        <v>1675</v>
      </c>
      <c r="AK479" s="42"/>
      <c r="AL479" t="s">
        <v>1481</v>
      </c>
      <c r="AM479" s="55" t="s">
        <v>1478</v>
      </c>
      <c r="AO479" s="55" t="s">
        <v>460</v>
      </c>
      <c r="AP479">
        <v>24</v>
      </c>
      <c r="AQ479" s="55">
        <v>5</v>
      </c>
      <c r="AR479">
        <v>3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f>SUM(Tabla5[[#This Row],[VENTA MABE 1 SEMANA OCT]:[VENTAS OTROS 1 SEMANA OCT]])</f>
        <v>8</v>
      </c>
      <c r="AY479" s="46">
        <v>32.576923076923073</v>
      </c>
      <c r="AZ479" s="55">
        <v>5</v>
      </c>
      <c r="BA479">
        <v>4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f>SUM(Tabla5[[#This Row],[VENTA MABE 2 SEMANA OCT]:[VENTAS OTROS 2 SEMANA OCT]])</f>
        <v>9</v>
      </c>
      <c r="BH479" t="s">
        <v>798</v>
      </c>
      <c r="BI479" s="55" t="s">
        <v>99</v>
      </c>
      <c r="BJ479">
        <v>11.000000000000002</v>
      </c>
      <c r="BK479" s="55">
        <v>4</v>
      </c>
      <c r="BL479">
        <v>3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f>SUM(Tabla5[[#This Row],[VENTA MABE 3 SEMANA OCT]:[VENTAS OTROS 3 SEMANA OCT]])</f>
        <v>7</v>
      </c>
      <c r="BS479" s="42">
        <v>0.4</v>
      </c>
      <c r="BT479" s="55">
        <v>5</v>
      </c>
      <c r="BU479">
        <v>2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f>SUM(Tabla5[[#This Row],[VENTA MABE 4 SEMANA OCT]:[VENTAS OTROS 4 SEMANA OCT]])</f>
        <v>7</v>
      </c>
      <c r="CI4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0.61290322580645162</v>
      </c>
      <c r="CJ479" t="s">
        <v>1703</v>
      </c>
      <c r="CK479">
        <v>2</v>
      </c>
      <c r="CL479">
        <v>2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SUM(Tabla5[[#This Row],[VENTA MABE 1 SEMANA NOV]:[VENTAS OTROS 1 SEMANA NOV]])</f>
        <v>4</v>
      </c>
      <c r="CS479">
        <f>IFERROR(VLOOKUP(Tabla5[[#This Row],[CLAVE]],[2]VENTAS!$F$2:$L$1501,2,0),0)</f>
        <v>4</v>
      </c>
      <c r="CT479">
        <f>IFERROR(VLOOKUP(Tabla5[[#This Row],[CLAVE]],[2]VENTAS!$F$2:$L$1501,3,0),0)</f>
        <v>3</v>
      </c>
      <c r="CU479">
        <f>IFERROR(VLOOKUP(Tabla5[[#This Row],[CLAVE]],[2]VENTAS!$F$2:$L$1501,4,0),0)</f>
        <v>0</v>
      </c>
      <c r="CV479">
        <f>IFERROR(VLOOKUP(Tabla5[[#This Row],[CLAVE]],[2]VENTAS!$F$2:$L$1501,5,0),0)</f>
        <v>0</v>
      </c>
      <c r="CW479">
        <f>IFERROR(VLOOKUP(Tabla5[[#This Row],[CLAVE]],[2]VENTAS!$F$2:$L$1501,6,0),0)</f>
        <v>0</v>
      </c>
      <c r="CX479">
        <f>IFERROR(VLOOKUP(Tabla5[[#This Row],[CLAVE]],[2]VENTAS!$F$2:$L$1501,7,0),0)</f>
        <v>0</v>
      </c>
      <c r="CY479">
        <f>IFERROR(VLOOKUP(Tabla5[[#This Row],[CLAVE]],[2]VENTAS!$F$2:$R$1501,13,0),0)</f>
        <v>0</v>
      </c>
      <c r="CZ479">
        <f>SUM(Tabla5[[#This Row],[VENTA MABE 2 SEMANA NOV]:[VENTAS OTROS 2 SEMANA NOV]])</f>
        <v>7</v>
      </c>
      <c r="DA479" s="46">
        <v>32.576923076923073</v>
      </c>
    </row>
    <row r="480" spans="1:105" hidden="1" x14ac:dyDescent="0.3">
      <c r="A480" t="str">
        <f>CONCATENATE(Tabla5[[#This Row],[TIENDA HMPV]],Tabla5[[#This Row],[LINEA]])</f>
        <v>180 - 1749-TIENDA BARATODO PRENSA 1749COCINAS</v>
      </c>
      <c r="B480" t="s">
        <v>671</v>
      </c>
      <c r="C480" s="55" t="s">
        <v>644</v>
      </c>
      <c r="D480" s="55" t="s">
        <v>95</v>
      </c>
      <c r="E480" s="55" t="s">
        <v>673</v>
      </c>
      <c r="F480" s="55" t="s">
        <v>1724</v>
      </c>
      <c r="G480" t="s">
        <v>26</v>
      </c>
      <c r="H480" s="42">
        <f>IFERROR(Tabla5[[#This Row],[VENTAS MABE]]/Tabla5[[#This Row],[CUOTA]],0)</f>
        <v>0.66666666666666663</v>
      </c>
      <c r="I480">
        <v>9</v>
      </c>
      <c r="J480">
        <v>6</v>
      </c>
      <c r="K480">
        <v>6</v>
      </c>
      <c r="L480">
        <v>0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V480" s="42">
        <v>0.375</v>
      </c>
      <c r="W480" s="42">
        <f>IFERROR(Tabla5[[#This Row],[TOTAL VENTA 38 SEMANA]]/Tabla5[[#This Row],[VENTA ACUM 38]],0)</f>
        <v>0.375</v>
      </c>
      <c r="X480" s="42" t="e">
        <f>VLOOKUP(Tabla5[[#This Row],[CLAVE]],[1]!QMI_5_SEMANA_SEP_22[[CLAVE]:[SHARE CADENA S2]],21,0)</f>
        <v>#REF!</v>
      </c>
      <c r="Y480" s="55" t="s">
        <v>724</v>
      </c>
      <c r="Z480" s="46">
        <f>+Tabla5[[#This Row],[VENTA ACUM 38]]+Tabla5[[#This Row],[venta total 39 acum]]</f>
        <v>19</v>
      </c>
      <c r="AA480" s="46">
        <v>5</v>
      </c>
      <c r="AB480" s="46">
        <v>6</v>
      </c>
      <c r="AC480" s="46">
        <v>16</v>
      </c>
      <c r="AD480" s="46">
        <v>3</v>
      </c>
      <c r="AE480" s="46">
        <v>0</v>
      </c>
      <c r="AF480" s="46">
        <v>3</v>
      </c>
      <c r="AG480" s="46">
        <v>7</v>
      </c>
      <c r="AH480" s="42">
        <f>IFERROR(Tabla5[[#This Row],[VENTAS MABE]]/Tabla5[[#This Row],[VENTAS INDURAMA]],0)</f>
        <v>1</v>
      </c>
      <c r="AI480" t="s">
        <v>1675</v>
      </c>
      <c r="AK480" s="42"/>
      <c r="AL480" t="s">
        <v>727</v>
      </c>
      <c r="AM480" s="55" t="s">
        <v>947</v>
      </c>
      <c r="AN480">
        <v>23</v>
      </c>
      <c r="AO480" s="55" t="s">
        <v>460</v>
      </c>
      <c r="AP480">
        <v>8</v>
      </c>
      <c r="AQ480" s="55">
        <v>1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f>SUM(Tabla5[[#This Row],[VENTA MABE 1 SEMANA OCT]:[VENTAS OTROS 1 SEMANA OCT]])</f>
        <v>2</v>
      </c>
      <c r="AY480" s="46">
        <v>9.2407756453922403</v>
      </c>
      <c r="AZ480" s="55">
        <v>1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f>SUM(Tabla5[[#This Row],[VENTA MABE 2 SEMANA OCT]:[VENTAS OTROS 2 SEMANA OCT]])</f>
        <v>3</v>
      </c>
      <c r="BH480" t="s">
        <v>798</v>
      </c>
      <c r="BI480" s="55" t="s">
        <v>644</v>
      </c>
      <c r="BJ480">
        <v>24.999999999999996</v>
      </c>
      <c r="BK480" s="55">
        <v>1</v>
      </c>
      <c r="BL480">
        <v>4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f>SUM(Tabla5[[#This Row],[VENTA MABE 3 SEMANA OCT]:[VENTAS OTROS 3 SEMANA OCT]])</f>
        <v>5</v>
      </c>
      <c r="BS480" s="42">
        <v>0.4</v>
      </c>
      <c r="BT480" s="55">
        <v>1</v>
      </c>
      <c r="BU480">
        <v>2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f>SUM(Tabla5[[#This Row],[VENTA MABE 4 SEMANA OCT]:[VENTAS OTROS 4 SEMANA OCT]])</f>
        <v>3</v>
      </c>
      <c r="CI4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0.30769230769230771</v>
      </c>
      <c r="CJ480" t="s">
        <v>1701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SUM(Tabla5[[#This Row],[VENTA MABE 1 SEMANA NOV]:[VENTAS OTROS 1 SEMANA NOV]])</f>
        <v>1</v>
      </c>
      <c r="CS480">
        <f>IFERROR(VLOOKUP(Tabla5[[#This Row],[CLAVE]],[2]VENTAS!$F$2:$L$1501,2,0),0)</f>
        <v>1</v>
      </c>
      <c r="CT480">
        <f>IFERROR(VLOOKUP(Tabla5[[#This Row],[CLAVE]],[2]VENTAS!$F$2:$L$1501,3,0),0)</f>
        <v>1</v>
      </c>
      <c r="CU480">
        <f>IFERROR(VLOOKUP(Tabla5[[#This Row],[CLAVE]],[2]VENTAS!$F$2:$L$1501,4,0),0)</f>
        <v>0</v>
      </c>
      <c r="CV480">
        <f>IFERROR(VLOOKUP(Tabla5[[#This Row],[CLAVE]],[2]VENTAS!$F$2:$L$1501,5,0),0)</f>
        <v>0</v>
      </c>
      <c r="CW480">
        <f>IFERROR(VLOOKUP(Tabla5[[#This Row],[CLAVE]],[2]VENTAS!$F$2:$L$1501,6,0),0)</f>
        <v>0</v>
      </c>
      <c r="CX480">
        <f>IFERROR(VLOOKUP(Tabla5[[#This Row],[CLAVE]],[2]VENTAS!$F$2:$L$1501,7,0),0)</f>
        <v>0</v>
      </c>
      <c r="CY480">
        <f>IFERROR(VLOOKUP(Tabla5[[#This Row],[CLAVE]],[2]VENTAS!$F$2:$R$1501,13,0),0)</f>
        <v>0</v>
      </c>
      <c r="CZ480">
        <f>SUM(Tabla5[[#This Row],[VENTA MABE 2 SEMANA NOV]:[VENTAS OTROS 2 SEMANA NOV]])</f>
        <v>2</v>
      </c>
      <c r="DA480" s="46">
        <v>18.494987407981405</v>
      </c>
    </row>
    <row r="481" spans="1:105" hidden="1" x14ac:dyDescent="0.3">
      <c r="A481" t="str">
        <f>CONCATENATE(Tabla5[[#This Row],[TIENDA HMPV]],Tabla5[[#This Row],[LINEA]])</f>
        <v>180 - 1749-TIENDA BARATODO PRENSA 1749EMPOTRE</v>
      </c>
      <c r="B481" t="s">
        <v>671</v>
      </c>
      <c r="C481" s="55" t="s">
        <v>644</v>
      </c>
      <c r="D481" s="55" t="s">
        <v>95</v>
      </c>
      <c r="E481" s="55" t="s">
        <v>673</v>
      </c>
      <c r="F481" s="55" t="s">
        <v>1724</v>
      </c>
      <c r="G481" t="s">
        <v>32</v>
      </c>
      <c r="H481" s="42">
        <f>IFERROR(Tabla5[[#This Row],[VENTAS MABE]]/Tabla5[[#This Row],[CUOTA]],0)</f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V481" s="42">
        <v>0</v>
      </c>
      <c r="W481" s="42">
        <f>IFERROR(Tabla5[[#This Row],[TOTAL VENTA 38 SEMANA]]/Tabla5[[#This Row],[VENTA ACUM 38]],0)</f>
        <v>0</v>
      </c>
      <c r="X481" s="42" t="e">
        <f>VLOOKUP(Tabla5[[#This Row],[CLAVE]],[1]!QMI_5_SEMANA_SEP_22[[CLAVE]:[SHARE CADENA S2]],21,0)</f>
        <v>#REF!</v>
      </c>
      <c r="Y481" s="55" t="s">
        <v>724</v>
      </c>
      <c r="Z481" s="46">
        <f>+Tabla5[[#This Row],[VENTA ACUM 38]]+Tabla5[[#This Row],[venta total 39 acum]]</f>
        <v>0</v>
      </c>
      <c r="AA481" s="46">
        <v>0</v>
      </c>
      <c r="AB481" s="46">
        <v>0</v>
      </c>
      <c r="AC481" s="46">
        <v>0</v>
      </c>
      <c r="AD481" s="46">
        <v>0</v>
      </c>
      <c r="AE481" s="46">
        <v>0</v>
      </c>
      <c r="AF481" s="46">
        <v>0</v>
      </c>
      <c r="AG481" s="46">
        <v>0</v>
      </c>
      <c r="AH481" s="42">
        <f>IFERROR(Tabla5[[#This Row],[VENTAS MABE]]/Tabla5[[#This Row],[VENTAS INDURAMA]],0)</f>
        <v>0</v>
      </c>
      <c r="AI481" t="s">
        <v>1675</v>
      </c>
      <c r="AK481" s="42"/>
      <c r="AL481" t="s">
        <v>727</v>
      </c>
      <c r="AM481" s="55" t="s">
        <v>947</v>
      </c>
      <c r="AN481">
        <v>23</v>
      </c>
      <c r="AO481" s="55" t="s">
        <v>460</v>
      </c>
      <c r="AP481">
        <v>0</v>
      </c>
      <c r="AQ481" s="55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f>SUM(Tabla5[[#This Row],[VENTA MABE 1 SEMANA OCT]:[VENTAS OTROS 1 SEMANA OCT]])</f>
        <v>0</v>
      </c>
      <c r="AY481" s="46">
        <v>0</v>
      </c>
      <c r="AZ481" s="55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f>SUM(Tabla5[[#This Row],[VENTA MABE 2 SEMANA OCT]:[VENTAS OTROS 2 SEMANA OCT]])</f>
        <v>0</v>
      </c>
      <c r="BH481" t="s">
        <v>798</v>
      </c>
      <c r="BI481" s="55" t="s">
        <v>644</v>
      </c>
      <c r="BJ481">
        <v>24.999999999999996</v>
      </c>
      <c r="BK481" s="55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f>SUM(Tabla5[[#This Row],[VENTA MABE 3 SEMANA OCT]:[VENTAS OTROS 3 SEMANA OCT]])</f>
        <v>0</v>
      </c>
      <c r="BS481" s="42">
        <v>0</v>
      </c>
      <c r="BT481" s="55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f>SUM(Tabla5[[#This Row],[VENTA MABE 4 SEMANA OCT]:[VENTAS OTROS 4 SEMANA OCT]])</f>
        <v>1</v>
      </c>
      <c r="CI4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81" s="66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SUM(Tabla5[[#This Row],[VENTA MABE 1 SEMANA NOV]:[VENTAS OTROS 1 SEMANA NOV]])</f>
        <v>0</v>
      </c>
      <c r="CS481">
        <f>IFERROR(VLOOKUP(Tabla5[[#This Row],[CLAVE]],[2]VENTAS!$F$2:$L$1501,2,0),0)</f>
        <v>0</v>
      </c>
      <c r="CT481">
        <f>IFERROR(VLOOKUP(Tabla5[[#This Row],[CLAVE]],[2]VENTAS!$F$2:$L$1501,3,0),0)</f>
        <v>0</v>
      </c>
      <c r="CU481">
        <f>IFERROR(VLOOKUP(Tabla5[[#This Row],[CLAVE]],[2]VENTAS!$F$2:$L$1501,4,0),0)</f>
        <v>0</v>
      </c>
      <c r="CV481">
        <f>IFERROR(VLOOKUP(Tabla5[[#This Row],[CLAVE]],[2]VENTAS!$F$2:$L$1501,5,0),0)</f>
        <v>0</v>
      </c>
      <c r="CW481">
        <f>IFERROR(VLOOKUP(Tabla5[[#This Row],[CLAVE]],[2]VENTAS!$F$2:$L$1501,6,0),0)</f>
        <v>0</v>
      </c>
      <c r="CX481">
        <f>IFERROR(VLOOKUP(Tabla5[[#This Row],[CLAVE]],[2]VENTAS!$F$2:$L$1501,7,0),0)</f>
        <v>0</v>
      </c>
      <c r="CY481">
        <f>IFERROR(VLOOKUP(Tabla5[[#This Row],[CLAVE]],[2]VENTAS!$F$2:$R$1501,13,0),0)</f>
        <v>0</v>
      </c>
      <c r="CZ481">
        <f>SUM(Tabla5[[#This Row],[VENTA MABE 2 SEMANA NOV]:[VENTAS OTROS 2 SEMANA NOV]])</f>
        <v>0</v>
      </c>
      <c r="DA481" s="46">
        <v>0</v>
      </c>
    </row>
    <row r="482" spans="1:105" hidden="1" x14ac:dyDescent="0.3">
      <c r="A482" t="str">
        <f>CONCATENATE(Tabla5[[#This Row],[TIENDA HMPV]],Tabla5[[#This Row],[LINEA]])</f>
        <v>180 - 1749-TIENDA BARATODO PRENSA 1749GLOBALES</v>
      </c>
      <c r="B482" t="s">
        <v>671</v>
      </c>
      <c r="C482" s="55" t="s">
        <v>644</v>
      </c>
      <c r="D482" s="55" t="s">
        <v>95</v>
      </c>
      <c r="E482" s="55" t="s">
        <v>673</v>
      </c>
      <c r="F482" s="55" t="s">
        <v>1724</v>
      </c>
      <c r="G482" t="s">
        <v>27</v>
      </c>
      <c r="H482" s="42">
        <f>IFERROR(Tabla5[[#This Row],[VENTAS MABE]]/Tabla5[[#This Row],[CUOTA]],0)</f>
        <v>1</v>
      </c>
      <c r="I482">
        <v>6</v>
      </c>
      <c r="J482">
        <v>6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V482" s="42">
        <v>0.8571428571428571</v>
      </c>
      <c r="W482" s="42">
        <f>IFERROR(Tabla5[[#This Row],[TOTAL VENTA 38 SEMANA]]/Tabla5[[#This Row],[VENTA ACUM 38]],0)</f>
        <v>0.8571428571428571</v>
      </c>
      <c r="X482" s="42" t="e">
        <f>VLOOKUP(Tabla5[[#This Row],[CLAVE]],[1]!QMI_5_SEMANA_SEP_22[[CLAVE]:[SHARE CADENA S2]],21,0)</f>
        <v>#REF!</v>
      </c>
      <c r="Y482" s="55" t="s">
        <v>724</v>
      </c>
      <c r="Z482" s="46">
        <f>+Tabla5[[#This Row],[VENTA ACUM 38]]+Tabla5[[#This Row],[venta total 39 acum]]</f>
        <v>7</v>
      </c>
      <c r="AA482" s="46">
        <v>6</v>
      </c>
      <c r="AB482" s="46">
        <v>6</v>
      </c>
      <c r="AC482" s="46">
        <v>7</v>
      </c>
      <c r="AD482" s="46">
        <v>0</v>
      </c>
      <c r="AE482" s="46">
        <v>0</v>
      </c>
      <c r="AF482" s="46">
        <v>0</v>
      </c>
      <c r="AG482" s="46">
        <v>8</v>
      </c>
      <c r="AH482" s="42">
        <f>IFERROR(Tabla5[[#This Row],[VENTAS MABE]]/Tabla5[[#This Row],[VENTAS INDURAMA]],0)</f>
        <v>6</v>
      </c>
      <c r="AI482" t="s">
        <v>1675</v>
      </c>
      <c r="AK482" s="42"/>
      <c r="AL482" t="s">
        <v>727</v>
      </c>
      <c r="AM482" s="55" t="s">
        <v>947</v>
      </c>
      <c r="AN482">
        <v>23</v>
      </c>
      <c r="AO482" s="55" t="s">
        <v>460</v>
      </c>
      <c r="AP482">
        <v>7</v>
      </c>
      <c r="AQ482" s="55">
        <v>2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f>SUM(Tabla5[[#This Row],[VENTA MABE 1 SEMANA OCT]:[VENTAS OTROS 1 SEMANA OCT]])</f>
        <v>2</v>
      </c>
      <c r="AY482" s="46">
        <v>4.0211532528618097</v>
      </c>
      <c r="AZ482" s="55">
        <v>4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f>SUM(Tabla5[[#This Row],[VENTA MABE 2 SEMANA OCT]:[VENTAS OTROS 2 SEMANA OCT]])</f>
        <v>4</v>
      </c>
      <c r="BH482" t="s">
        <v>798</v>
      </c>
      <c r="BI482" s="55" t="s">
        <v>644</v>
      </c>
      <c r="BJ482">
        <v>24.999999999999996</v>
      </c>
      <c r="BK482" s="55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f>SUM(Tabla5[[#This Row],[VENTA MABE 3 SEMANA OCT]:[VENTAS OTROS 3 SEMANA OCT]])</f>
        <v>0</v>
      </c>
      <c r="BS482" s="42">
        <v>0</v>
      </c>
      <c r="BT482" s="55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f>SUM(Tabla5[[#This Row],[VENTA MABE 4 SEMANA OCT]:[VENTAS OTROS 4 SEMANA OCT]])</f>
        <v>0</v>
      </c>
      <c r="CI4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82" t="s">
        <v>1703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SUM(Tabla5[[#This Row],[VENTA MABE 1 SEMANA NOV]:[VENTAS OTROS 1 SEMANA NOV]])</f>
        <v>0</v>
      </c>
      <c r="CS482">
        <f>IFERROR(VLOOKUP(Tabla5[[#This Row],[CLAVE]],[2]VENTAS!$F$2:$L$1501,2,0),0)</f>
        <v>2</v>
      </c>
      <c r="CT482">
        <f>IFERROR(VLOOKUP(Tabla5[[#This Row],[CLAVE]],[2]VENTAS!$F$2:$L$1501,3,0),0)</f>
        <v>1</v>
      </c>
      <c r="CU482">
        <f>IFERROR(VLOOKUP(Tabla5[[#This Row],[CLAVE]],[2]VENTAS!$F$2:$L$1501,4,0),0)</f>
        <v>0</v>
      </c>
      <c r="CV482">
        <f>IFERROR(VLOOKUP(Tabla5[[#This Row],[CLAVE]],[2]VENTAS!$F$2:$L$1501,5,0),0)</f>
        <v>0</v>
      </c>
      <c r="CW482">
        <f>IFERROR(VLOOKUP(Tabla5[[#This Row],[CLAVE]],[2]VENTAS!$F$2:$L$1501,6,0),0)</f>
        <v>0</v>
      </c>
      <c r="CX482">
        <f>IFERROR(VLOOKUP(Tabla5[[#This Row],[CLAVE]],[2]VENTAS!$F$2:$L$1501,7,0),0)</f>
        <v>0</v>
      </c>
      <c r="CY482">
        <f>IFERROR(VLOOKUP(Tabla5[[#This Row],[CLAVE]],[2]VENTAS!$F$2:$R$1501,13,0),0)</f>
        <v>0</v>
      </c>
      <c r="CZ482">
        <f>SUM(Tabla5[[#This Row],[VENTA MABE 2 SEMANA NOV]:[VENTAS OTROS 2 SEMANA NOV]])</f>
        <v>3</v>
      </c>
      <c r="DA482" s="46">
        <v>8.6469332144512734</v>
      </c>
    </row>
    <row r="483" spans="1:105" hidden="1" x14ac:dyDescent="0.3">
      <c r="A483" t="str">
        <f>CONCATENATE(Tabla5[[#This Row],[TIENDA HMPV]],Tabla5[[#This Row],[LINEA]])</f>
        <v>180 - 1749-TIENDA BARATODO PRENSA 1749LAVADO</v>
      </c>
      <c r="B483" t="s">
        <v>671</v>
      </c>
      <c r="C483" s="55" t="s">
        <v>644</v>
      </c>
      <c r="D483" s="55" t="s">
        <v>95</v>
      </c>
      <c r="E483" s="55" t="s">
        <v>673</v>
      </c>
      <c r="F483" s="55" t="s">
        <v>1724</v>
      </c>
      <c r="G483" t="s">
        <v>28</v>
      </c>
      <c r="H483" s="42">
        <f>IFERROR(Tabla5[[#This Row],[VENTAS MABE]]/Tabla5[[#This Row],[CUOTA]],0)</f>
        <v>0.4</v>
      </c>
      <c r="I483">
        <v>10</v>
      </c>
      <c r="J483">
        <v>4</v>
      </c>
      <c r="K483">
        <v>0</v>
      </c>
      <c r="L483">
        <v>5</v>
      </c>
      <c r="M483">
        <v>0</v>
      </c>
      <c r="N483">
        <v>2</v>
      </c>
      <c r="O483">
        <v>5</v>
      </c>
      <c r="P483">
        <v>0</v>
      </c>
      <c r="Q483">
        <v>0</v>
      </c>
      <c r="R483">
        <v>0</v>
      </c>
      <c r="S483">
        <v>0</v>
      </c>
      <c r="T483">
        <v>0</v>
      </c>
      <c r="V483" s="42">
        <v>0.26666666666666666</v>
      </c>
      <c r="W483" s="42">
        <f>IFERROR(Tabla5[[#This Row],[TOTAL VENTA 38 SEMANA]]/Tabla5[[#This Row],[VENTA ACUM 38]],0)</f>
        <v>0.26666666666666666</v>
      </c>
      <c r="X483" s="42" t="e">
        <f>VLOOKUP(Tabla5[[#This Row],[CLAVE]],[1]!QMI_5_SEMANA_SEP_22[[CLAVE]:[SHARE CADENA S2]],21,0)</f>
        <v>#REF!</v>
      </c>
      <c r="Y483" s="55" t="s">
        <v>724</v>
      </c>
      <c r="Z483" s="46">
        <f>+Tabla5[[#This Row],[VENTA ACUM 38]]+Tabla5[[#This Row],[venta total 39 acum]]</f>
        <v>16</v>
      </c>
      <c r="AA483" s="46">
        <v>4</v>
      </c>
      <c r="AB483" s="46">
        <v>4</v>
      </c>
      <c r="AC483" s="46">
        <v>15</v>
      </c>
      <c r="AD483" s="46">
        <v>1</v>
      </c>
      <c r="AE483" s="46">
        <v>0</v>
      </c>
      <c r="AF483" s="46">
        <v>1</v>
      </c>
      <c r="AG483" s="46">
        <v>7</v>
      </c>
      <c r="AH483" s="42">
        <f>IFERROR(Tabla5[[#This Row],[VENTAS MABE]]/Tabla5[[#This Row],[VENTAS INDURAMA]],0)</f>
        <v>0</v>
      </c>
      <c r="AI483" t="s">
        <v>1675</v>
      </c>
      <c r="AK483" s="42"/>
      <c r="AL483" t="s">
        <v>727</v>
      </c>
      <c r="AM483" s="55" t="s">
        <v>947</v>
      </c>
      <c r="AN483">
        <v>23</v>
      </c>
      <c r="AO483" s="55" t="s">
        <v>460</v>
      </c>
      <c r="AP483">
        <v>15</v>
      </c>
      <c r="AQ483" s="55">
        <v>1</v>
      </c>
      <c r="AR483">
        <v>0</v>
      </c>
      <c r="AS483">
        <v>0</v>
      </c>
      <c r="AT483">
        <v>1</v>
      </c>
      <c r="AU483">
        <v>2</v>
      </c>
      <c r="AV483">
        <v>1</v>
      </c>
      <c r="AW483">
        <v>0</v>
      </c>
      <c r="AX483">
        <f>SUM(Tabla5[[#This Row],[VENTA MABE 1 SEMANA OCT]:[VENTAS OTROS 1 SEMANA OCT]])</f>
        <v>5</v>
      </c>
      <c r="AY483" s="46">
        <v>8.947621993405642</v>
      </c>
      <c r="AZ483" s="55">
        <v>4</v>
      </c>
      <c r="BA483">
        <v>0</v>
      </c>
      <c r="BB483">
        <v>3</v>
      </c>
      <c r="BC483">
        <v>1</v>
      </c>
      <c r="BD483">
        <v>3</v>
      </c>
      <c r="BE483">
        <v>4</v>
      </c>
      <c r="BF483">
        <v>0</v>
      </c>
      <c r="BG483">
        <f>SUM(Tabla5[[#This Row],[VENTA MABE 2 SEMANA OCT]:[VENTAS OTROS 2 SEMANA OCT]])</f>
        <v>15</v>
      </c>
      <c r="BH483" t="s">
        <v>798</v>
      </c>
      <c r="BI483" s="55" t="s">
        <v>644</v>
      </c>
      <c r="BJ483">
        <v>24.999999999999996</v>
      </c>
      <c r="BK483" s="55">
        <v>0</v>
      </c>
      <c r="BL483">
        <v>0</v>
      </c>
      <c r="BM483">
        <v>1</v>
      </c>
      <c r="BN483">
        <v>0</v>
      </c>
      <c r="BO483">
        <v>0</v>
      </c>
      <c r="BP483">
        <v>3</v>
      </c>
      <c r="BQ483">
        <v>0</v>
      </c>
      <c r="BR483">
        <f>SUM(Tabla5[[#This Row],[VENTA MABE 3 SEMANA OCT]:[VENTAS OTROS 3 SEMANA OCT]])</f>
        <v>4</v>
      </c>
      <c r="BS483" s="42">
        <v>0.12</v>
      </c>
      <c r="BT483" s="55">
        <v>1</v>
      </c>
      <c r="BU483">
        <v>0</v>
      </c>
      <c r="BV483">
        <v>1</v>
      </c>
      <c r="BW483">
        <v>0</v>
      </c>
      <c r="BX483">
        <v>0</v>
      </c>
      <c r="BY483">
        <v>4</v>
      </c>
      <c r="BZ483">
        <v>0</v>
      </c>
      <c r="CA483">
        <f>SUM(Tabla5[[#This Row],[VENTA MABE 4 SEMANA OCT]:[VENTAS OTROS 4 SEMANA OCT]])</f>
        <v>6</v>
      </c>
      <c r="CC483" t="s">
        <v>1695</v>
      </c>
      <c r="CI48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483" t="s">
        <v>1701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2</v>
      </c>
      <c r="CQ483">
        <v>0</v>
      </c>
      <c r="CR483">
        <f>SUM(Tabla5[[#This Row],[VENTA MABE 1 SEMANA NOV]:[VENTAS OTROS 1 SEMANA NOV]])</f>
        <v>2</v>
      </c>
      <c r="CS483">
        <f>IFERROR(VLOOKUP(Tabla5[[#This Row],[CLAVE]],[2]VENTAS!$F$2:$L$1501,2,0),0)</f>
        <v>0</v>
      </c>
      <c r="CT483">
        <f>IFERROR(VLOOKUP(Tabla5[[#This Row],[CLAVE]],[2]VENTAS!$F$2:$L$1501,3,0),0)</f>
        <v>0</v>
      </c>
      <c r="CU483">
        <f>IFERROR(VLOOKUP(Tabla5[[#This Row],[CLAVE]],[2]VENTAS!$F$2:$L$1501,4,0),0)</f>
        <v>1</v>
      </c>
      <c r="CV483">
        <f>IFERROR(VLOOKUP(Tabla5[[#This Row],[CLAVE]],[2]VENTAS!$F$2:$L$1501,5,0),0)</f>
        <v>1</v>
      </c>
      <c r="CW483">
        <f>IFERROR(VLOOKUP(Tabla5[[#This Row],[CLAVE]],[2]VENTAS!$F$2:$L$1501,6,0),0)</f>
        <v>0</v>
      </c>
      <c r="CX483">
        <f>IFERROR(VLOOKUP(Tabla5[[#This Row],[CLAVE]],[2]VENTAS!$F$2:$L$1501,7,0),0)</f>
        <v>5</v>
      </c>
      <c r="CY483">
        <f>IFERROR(VLOOKUP(Tabla5[[#This Row],[CLAVE]],[2]VENTAS!$F$2:$R$1501,13,0),0)</f>
        <v>0</v>
      </c>
      <c r="CZ483">
        <f>SUM(Tabla5[[#This Row],[VENTA MABE 2 SEMANA NOV]:[VENTAS OTROS 2 SEMANA NOV]])</f>
        <v>7</v>
      </c>
      <c r="DA483" s="46">
        <v>15.828175643592971</v>
      </c>
    </row>
    <row r="484" spans="1:105" hidden="1" x14ac:dyDescent="0.3">
      <c r="A484" t="str">
        <f>CONCATENATE(Tabla5[[#This Row],[TIENDA HMPV]],Tabla5[[#This Row],[LINEA]])</f>
        <v>180 - 1749-TIENDA BARATODO PRENSA 1749REFRIGERACIÓN</v>
      </c>
      <c r="B484" t="s">
        <v>671</v>
      </c>
      <c r="C484" s="55" t="s">
        <v>644</v>
      </c>
      <c r="D484" s="55" t="s">
        <v>95</v>
      </c>
      <c r="E484" s="55" t="s">
        <v>673</v>
      </c>
      <c r="F484" s="55" t="s">
        <v>1724</v>
      </c>
      <c r="G484" t="s">
        <v>29</v>
      </c>
      <c r="H484" s="42">
        <f>IFERROR(Tabla5[[#This Row],[VENTAS MABE]]/Tabla5[[#This Row],[CUOTA]],0)</f>
        <v>0.6</v>
      </c>
      <c r="I484">
        <v>5</v>
      </c>
      <c r="J484">
        <v>3</v>
      </c>
      <c r="K484">
        <v>7</v>
      </c>
      <c r="L484">
        <v>1</v>
      </c>
      <c r="M484">
        <v>0</v>
      </c>
      <c r="N484">
        <v>2</v>
      </c>
      <c r="O484">
        <v>4</v>
      </c>
      <c r="P484">
        <v>0</v>
      </c>
      <c r="Q484">
        <v>0</v>
      </c>
      <c r="R484">
        <v>0</v>
      </c>
      <c r="S484">
        <v>0</v>
      </c>
      <c r="T484">
        <v>0</v>
      </c>
      <c r="V484" s="42">
        <v>0.25</v>
      </c>
      <c r="W484" s="42">
        <f>IFERROR(Tabla5[[#This Row],[TOTAL VENTA 38 SEMANA]]/Tabla5[[#This Row],[VENTA ACUM 38]],0)</f>
        <v>0.25</v>
      </c>
      <c r="X484" s="42" t="e">
        <f>VLOOKUP(Tabla5[[#This Row],[CLAVE]],[1]!QMI_5_SEMANA_SEP_22[[CLAVE]:[SHARE CADENA S2]],21,0)</f>
        <v>#REF!</v>
      </c>
      <c r="Y484" s="55" t="s">
        <v>724</v>
      </c>
      <c r="Z484" s="46">
        <f>+Tabla5[[#This Row],[VENTA ACUM 38]]+Tabla5[[#This Row],[venta total 39 acum]]</f>
        <v>19</v>
      </c>
      <c r="AA484" s="46">
        <v>3</v>
      </c>
      <c r="AB484" s="46">
        <v>3</v>
      </c>
      <c r="AC484" s="46">
        <v>12</v>
      </c>
      <c r="AD484" s="46">
        <v>7</v>
      </c>
      <c r="AE484" s="46">
        <v>2</v>
      </c>
      <c r="AF484" s="46">
        <v>7</v>
      </c>
      <c r="AG484" s="46">
        <v>6</v>
      </c>
      <c r="AH484" s="42">
        <f>IFERROR(Tabla5[[#This Row],[VENTAS MABE]]/Tabla5[[#This Row],[VENTAS INDURAMA]],0)</f>
        <v>0.42857142857142855</v>
      </c>
      <c r="AI484" t="s">
        <v>1675</v>
      </c>
      <c r="AK484" s="42"/>
      <c r="AL484" t="s">
        <v>727</v>
      </c>
      <c r="AM484" s="55" t="s">
        <v>947</v>
      </c>
      <c r="AN484">
        <v>23</v>
      </c>
      <c r="AO484" s="55" t="s">
        <v>460</v>
      </c>
      <c r="AP484">
        <v>11</v>
      </c>
      <c r="AQ484" s="55">
        <v>2</v>
      </c>
      <c r="AR484">
        <v>3</v>
      </c>
      <c r="AS484">
        <v>0</v>
      </c>
      <c r="AT484">
        <v>0</v>
      </c>
      <c r="AU484">
        <v>2</v>
      </c>
      <c r="AV484">
        <v>0</v>
      </c>
      <c r="AW484">
        <v>0</v>
      </c>
      <c r="AX484">
        <f>SUM(Tabla5[[#This Row],[VENTA MABE 1 SEMANA OCT]:[VENTAS OTROS 1 SEMANA OCT]])</f>
        <v>7</v>
      </c>
      <c r="AY484" s="46">
        <v>3.9261941294915403</v>
      </c>
      <c r="AZ484" s="55">
        <v>0</v>
      </c>
      <c r="BA484">
        <v>1</v>
      </c>
      <c r="BB484">
        <v>0</v>
      </c>
      <c r="BC484">
        <v>0</v>
      </c>
      <c r="BD484">
        <v>1</v>
      </c>
      <c r="BE484">
        <v>2</v>
      </c>
      <c r="BF484">
        <v>0</v>
      </c>
      <c r="BG484">
        <f>SUM(Tabla5[[#This Row],[VENTA MABE 2 SEMANA OCT]:[VENTAS OTROS 2 SEMANA OCT]])</f>
        <v>4</v>
      </c>
      <c r="BH484" t="s">
        <v>798</v>
      </c>
      <c r="BI484" s="55" t="s">
        <v>644</v>
      </c>
      <c r="BJ484">
        <v>24.999999999999996</v>
      </c>
      <c r="BK484" s="55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f>SUM(Tabla5[[#This Row],[VENTA MABE 3 SEMANA OCT]:[VENTAS OTROS 3 SEMANA OCT]])</f>
        <v>0</v>
      </c>
      <c r="BS484" s="42">
        <v>0.2</v>
      </c>
      <c r="BT484" s="55">
        <v>0</v>
      </c>
      <c r="BU484">
        <v>2</v>
      </c>
      <c r="BV484">
        <v>0</v>
      </c>
      <c r="BW484">
        <v>0</v>
      </c>
      <c r="BX484">
        <v>2</v>
      </c>
      <c r="BY484">
        <v>2</v>
      </c>
      <c r="BZ484">
        <v>0</v>
      </c>
      <c r="CA484">
        <f>SUM(Tabla5[[#This Row],[VENTA MABE 4 SEMANA OCT]:[VENTAS OTROS 4 SEMANA OCT]])</f>
        <v>6</v>
      </c>
      <c r="CC484" t="s">
        <v>1695</v>
      </c>
      <c r="CI48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0.11764705882352941</v>
      </c>
      <c r="CJ484" t="s">
        <v>1701</v>
      </c>
      <c r="CK484">
        <v>1</v>
      </c>
      <c r="CL484">
        <v>1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f>SUM(Tabla5[[#This Row],[VENTA MABE 1 SEMANA NOV]:[VENTAS OTROS 1 SEMANA NOV]])</f>
        <v>3</v>
      </c>
      <c r="CS484">
        <f>IFERROR(VLOOKUP(Tabla5[[#This Row],[CLAVE]],[2]VENTAS!$F$2:$L$1501,2,0),0)</f>
        <v>2</v>
      </c>
      <c r="CT484">
        <f>IFERROR(VLOOKUP(Tabla5[[#This Row],[CLAVE]],[2]VENTAS!$F$2:$L$1501,3,0),0)</f>
        <v>1</v>
      </c>
      <c r="CU484">
        <f>IFERROR(VLOOKUP(Tabla5[[#This Row],[CLAVE]],[2]VENTAS!$F$2:$L$1501,4,0),0)</f>
        <v>0</v>
      </c>
      <c r="CV484">
        <f>IFERROR(VLOOKUP(Tabla5[[#This Row],[CLAVE]],[2]VENTAS!$F$2:$L$1501,5,0),0)</f>
        <v>1</v>
      </c>
      <c r="CW484">
        <f>IFERROR(VLOOKUP(Tabla5[[#This Row],[CLAVE]],[2]VENTAS!$F$2:$L$1501,6,0),0)</f>
        <v>1</v>
      </c>
      <c r="CX484">
        <f>IFERROR(VLOOKUP(Tabla5[[#This Row],[CLAVE]],[2]VENTAS!$F$2:$L$1501,7,0),0)</f>
        <v>2</v>
      </c>
      <c r="CY484">
        <f>IFERROR(VLOOKUP(Tabla5[[#This Row],[CLAVE]],[2]VENTAS!$F$2:$R$1501,13,0),0)</f>
        <v>0</v>
      </c>
      <c r="CZ484">
        <f>SUM(Tabla5[[#This Row],[VENTA MABE 2 SEMANA NOV]:[VENTAS OTROS 2 SEMANA NOV]])</f>
        <v>7</v>
      </c>
      <c r="DA484" s="46">
        <v>9.2134688905401472</v>
      </c>
    </row>
    <row r="485" spans="1:105" hidden="1" x14ac:dyDescent="0.3">
      <c r="A485" t="str">
        <f>CONCATENATE(Tabla5[[#This Row],[TIENDA HMPV]],Tabla5[[#This Row],[LINEA]])</f>
        <v>201 - LA PRENSACOCINAS</v>
      </c>
      <c r="B485" t="s">
        <v>671</v>
      </c>
      <c r="C485" s="55" t="s">
        <v>644</v>
      </c>
      <c r="D485" s="55" t="s">
        <v>23</v>
      </c>
      <c r="E485" s="55" t="s">
        <v>672</v>
      </c>
      <c r="F485" s="55" t="s">
        <v>1724</v>
      </c>
      <c r="G485" t="s">
        <v>26</v>
      </c>
      <c r="H485" s="42">
        <f>IFERROR(Tabla5[[#This Row],[VENTAS MABE]]/Tabla5[[#This Row],[CUOTA]],0)</f>
        <v>0.4</v>
      </c>
      <c r="I485">
        <v>10</v>
      </c>
      <c r="J485">
        <v>4</v>
      </c>
      <c r="K485">
        <v>9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V485" s="42">
        <v>0.33333333333333331</v>
      </c>
      <c r="W485" s="42">
        <f>IFERROR(Tabla5[[#This Row],[TOTAL VENTA 38 SEMANA]]/Tabla5[[#This Row],[VENTA ACUM 38]],0)</f>
        <v>0.33333333333333331</v>
      </c>
      <c r="X485" s="42" t="e">
        <f>VLOOKUP(Tabla5[[#This Row],[CLAVE]],[1]!QMI_5_SEMANA_SEP_22[[CLAVE]:[SHARE CADENA S2]],21,0)</f>
        <v>#REF!</v>
      </c>
      <c r="Y485" s="55" t="s">
        <v>757</v>
      </c>
      <c r="Z485" s="46">
        <f>+Tabla5[[#This Row],[VENTA ACUM 38]]+Tabla5[[#This Row],[venta total 39 acum]]</f>
        <v>15</v>
      </c>
      <c r="AA485" s="46">
        <v>3</v>
      </c>
      <c r="AB485" s="46">
        <v>4</v>
      </c>
      <c r="AC485" s="46">
        <v>12</v>
      </c>
      <c r="AD485" s="46">
        <v>3</v>
      </c>
      <c r="AE485" s="46">
        <v>2</v>
      </c>
      <c r="AF485" s="46">
        <v>3</v>
      </c>
      <c r="AG485" s="46">
        <v>10</v>
      </c>
      <c r="AH485" s="42">
        <f>IFERROR(Tabla5[[#This Row],[VENTAS MABE]]/Tabla5[[#This Row],[VENTAS INDURAMA]],0)</f>
        <v>0.44444444444444442</v>
      </c>
      <c r="AI485" t="s">
        <v>1675</v>
      </c>
      <c r="AK485" s="42">
        <v>0.6</v>
      </c>
      <c r="AL485" t="s">
        <v>727</v>
      </c>
      <c r="AM485" s="55" t="s">
        <v>945</v>
      </c>
      <c r="AO485" s="55" t="s">
        <v>460</v>
      </c>
      <c r="AP485">
        <v>7</v>
      </c>
      <c r="AQ485" s="55">
        <v>4</v>
      </c>
      <c r="AR485">
        <v>4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f>SUM(Tabla5[[#This Row],[VENTA MABE 1 SEMANA OCT]:[VENTAS OTROS 1 SEMANA OCT]])</f>
        <v>9</v>
      </c>
      <c r="AY485" s="46">
        <v>10.813290694855246</v>
      </c>
      <c r="AZ485" s="55">
        <v>3</v>
      </c>
      <c r="BA485">
        <v>3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f>SUM(Tabla5[[#This Row],[VENTA MABE 2 SEMANA OCT]:[VENTAS OTROS 2 SEMANA OCT]])</f>
        <v>6</v>
      </c>
      <c r="BH485" t="s">
        <v>798</v>
      </c>
      <c r="BI485" s="55" t="s">
        <v>644</v>
      </c>
      <c r="BJ485">
        <v>14.999999999999995</v>
      </c>
      <c r="BK485" s="55">
        <v>1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f>SUM(Tabla5[[#This Row],[VENTA MABE 3 SEMANA OCT]:[VENTAS OTROS 3 SEMANA OCT]])</f>
        <v>2</v>
      </c>
      <c r="BS485" s="42">
        <v>0.45</v>
      </c>
      <c r="BT485" s="55">
        <v>0</v>
      </c>
      <c r="BU485">
        <v>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f>SUM(Tabla5[[#This Row],[VENTA MABE 4 SEMANA OCT]:[VENTAS OTROS 4 SEMANA OCT]])</f>
        <v>3</v>
      </c>
      <c r="CI4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485" t="s">
        <v>1703</v>
      </c>
      <c r="CK485">
        <v>0</v>
      </c>
      <c r="CL485">
        <v>3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SUM(Tabla5[[#This Row],[VENTA MABE 1 SEMANA NOV]:[VENTAS OTROS 1 SEMANA NOV]])</f>
        <v>3</v>
      </c>
      <c r="CS485">
        <f>IFERROR(VLOOKUP(Tabla5[[#This Row],[CLAVE]],[2]VENTAS!$F$2:$L$1501,2,0),0)</f>
        <v>2</v>
      </c>
      <c r="CT485">
        <f>IFERROR(VLOOKUP(Tabla5[[#This Row],[CLAVE]],[2]VENTAS!$F$2:$L$1501,3,0),0)</f>
        <v>2</v>
      </c>
      <c r="CU485">
        <f>IFERROR(VLOOKUP(Tabla5[[#This Row],[CLAVE]],[2]VENTAS!$F$2:$L$1501,4,0),0)</f>
        <v>0</v>
      </c>
      <c r="CV485">
        <f>IFERROR(VLOOKUP(Tabla5[[#This Row],[CLAVE]],[2]VENTAS!$F$2:$L$1501,5,0),0)</f>
        <v>0</v>
      </c>
      <c r="CW485">
        <f>IFERROR(VLOOKUP(Tabla5[[#This Row],[CLAVE]],[2]VENTAS!$F$2:$L$1501,6,0),0)</f>
        <v>0</v>
      </c>
      <c r="CX485">
        <f>IFERROR(VLOOKUP(Tabla5[[#This Row],[CLAVE]],[2]VENTAS!$F$2:$L$1501,7,0),0)</f>
        <v>0</v>
      </c>
      <c r="CY485">
        <f>IFERROR(VLOOKUP(Tabla5[[#This Row],[CLAVE]],[2]VENTAS!$F$2:$R$1501,13,0),0)</f>
        <v>0</v>
      </c>
      <c r="CZ485">
        <f>SUM(Tabla5[[#This Row],[VENTA MABE 2 SEMANA NOV]:[VENTAS OTROS 2 SEMANA NOV]])</f>
        <v>4</v>
      </c>
      <c r="DA485" s="46">
        <v>22</v>
      </c>
    </row>
    <row r="486" spans="1:105" hidden="1" x14ac:dyDescent="0.3">
      <c r="A486" t="str">
        <f>CONCATENATE(Tabla5[[#This Row],[TIENDA HMPV]],Tabla5[[#This Row],[LINEA]])</f>
        <v>201 - LA PRENSAGLOBALES</v>
      </c>
      <c r="B486" t="s">
        <v>671</v>
      </c>
      <c r="C486" s="55" t="s">
        <v>644</v>
      </c>
      <c r="D486" s="55" t="s">
        <v>23</v>
      </c>
      <c r="E486" s="55" t="s">
        <v>672</v>
      </c>
      <c r="F486" s="55" t="s">
        <v>1724</v>
      </c>
      <c r="G486" t="s">
        <v>27</v>
      </c>
      <c r="H486" s="42">
        <f>IFERROR(Tabla5[[#This Row],[VENTAS MABE]]/Tabla5[[#This Row],[CUOTA]],0)</f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V486" s="42">
        <v>0</v>
      </c>
      <c r="W486" s="42">
        <f>IFERROR(Tabla5[[#This Row],[TOTAL VENTA 38 SEMANA]]/Tabla5[[#This Row],[VENTA ACUM 38]],0)</f>
        <v>0</v>
      </c>
      <c r="X486" s="42" t="e">
        <f>VLOOKUP(Tabla5[[#This Row],[CLAVE]],[1]!QMI_5_SEMANA_SEP_22[[CLAVE]:[SHARE CADENA S2]],21,0)</f>
        <v>#REF!</v>
      </c>
      <c r="Y486" s="55" t="s">
        <v>757</v>
      </c>
      <c r="Z486" s="46">
        <f>+Tabla5[[#This Row],[VENTA ACUM 38]]+Tabla5[[#This Row],[venta total 39 acum]]</f>
        <v>0</v>
      </c>
      <c r="AA486" s="46">
        <v>0</v>
      </c>
      <c r="AB486" s="46">
        <v>0</v>
      </c>
      <c r="AC486" s="46">
        <v>0</v>
      </c>
      <c r="AD486" s="46">
        <v>0</v>
      </c>
      <c r="AE486" s="46">
        <v>0</v>
      </c>
      <c r="AF486" s="46">
        <v>0</v>
      </c>
      <c r="AG486" s="46">
        <v>0</v>
      </c>
      <c r="AH486" s="42">
        <f>IFERROR(Tabla5[[#This Row],[VENTAS MABE]]/Tabla5[[#This Row],[VENTAS INDURAMA]],0)</f>
        <v>0</v>
      </c>
      <c r="AI486" t="s">
        <v>1675</v>
      </c>
      <c r="AK486" s="42"/>
      <c r="AL486" t="s">
        <v>727</v>
      </c>
      <c r="AM486" s="55" t="s">
        <v>945</v>
      </c>
      <c r="AO486" s="55" t="s">
        <v>460</v>
      </c>
      <c r="AP486">
        <v>0</v>
      </c>
      <c r="AQ486" s="55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f>SUM(Tabla5[[#This Row],[VENTA MABE 1 SEMANA OCT]:[VENTAS OTROS 1 SEMANA OCT]])</f>
        <v>0</v>
      </c>
      <c r="AY486" s="46">
        <v>0</v>
      </c>
      <c r="AZ486" s="55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f>SUM(Tabla5[[#This Row],[VENTA MABE 2 SEMANA OCT]:[VENTAS OTROS 2 SEMANA OCT]])</f>
        <v>0</v>
      </c>
      <c r="BH486" t="s">
        <v>798</v>
      </c>
      <c r="BI486" s="55" t="s">
        <v>644</v>
      </c>
      <c r="BJ486">
        <v>14.999999999999995</v>
      </c>
      <c r="BK486" s="55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f>SUM(Tabla5[[#This Row],[VENTA MABE 3 SEMANA OCT]:[VENTAS OTROS 3 SEMANA OCT]])</f>
        <v>0</v>
      </c>
      <c r="BS486" s="42">
        <v>0</v>
      </c>
      <c r="BT486" s="55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f>SUM(Tabla5[[#This Row],[VENTA MABE 4 SEMANA OCT]:[VENTAS OTROS 4 SEMANA OCT]])</f>
        <v>0</v>
      </c>
      <c r="CI4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86" s="6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SUM(Tabla5[[#This Row],[VENTA MABE 1 SEMANA NOV]:[VENTAS OTROS 1 SEMANA NOV]])</f>
        <v>0</v>
      </c>
      <c r="CS486">
        <f>IFERROR(VLOOKUP(Tabla5[[#This Row],[CLAVE]],[2]VENTAS!$F$2:$L$1501,2,0),0)</f>
        <v>0</v>
      </c>
      <c r="CT486">
        <f>IFERROR(VLOOKUP(Tabla5[[#This Row],[CLAVE]],[2]VENTAS!$F$2:$L$1501,3,0),0)</f>
        <v>0</v>
      </c>
      <c r="CU486">
        <f>IFERROR(VLOOKUP(Tabla5[[#This Row],[CLAVE]],[2]VENTAS!$F$2:$L$1501,4,0),0)</f>
        <v>0</v>
      </c>
      <c r="CV486">
        <f>IFERROR(VLOOKUP(Tabla5[[#This Row],[CLAVE]],[2]VENTAS!$F$2:$L$1501,5,0),0)</f>
        <v>0</v>
      </c>
      <c r="CW486">
        <f>IFERROR(VLOOKUP(Tabla5[[#This Row],[CLAVE]],[2]VENTAS!$F$2:$L$1501,6,0),0)</f>
        <v>0</v>
      </c>
      <c r="CX486">
        <f>IFERROR(VLOOKUP(Tabla5[[#This Row],[CLAVE]],[2]VENTAS!$F$2:$L$1501,7,0),0)</f>
        <v>0</v>
      </c>
      <c r="CY486">
        <f>IFERROR(VLOOKUP(Tabla5[[#This Row],[CLAVE]],[2]VENTAS!$F$2:$R$1501,13,0),0)</f>
        <v>0</v>
      </c>
      <c r="CZ486">
        <f>SUM(Tabla5[[#This Row],[VENTA MABE 2 SEMANA NOV]:[VENTAS OTROS 2 SEMANA NOV]])</f>
        <v>0</v>
      </c>
      <c r="DA486" s="46">
        <v>0</v>
      </c>
    </row>
    <row r="487" spans="1:105" hidden="1" x14ac:dyDescent="0.3">
      <c r="A487" t="str">
        <f>CONCATENATE(Tabla5[[#This Row],[TIENDA HMPV]],Tabla5[[#This Row],[LINEA]])</f>
        <v>201 - LA PRENSALAVADO</v>
      </c>
      <c r="B487" t="s">
        <v>671</v>
      </c>
      <c r="C487" s="55" t="s">
        <v>644</v>
      </c>
      <c r="D487" s="55" t="s">
        <v>23</v>
      </c>
      <c r="E487" s="55" t="s">
        <v>672</v>
      </c>
      <c r="F487" s="55" t="s">
        <v>1724</v>
      </c>
      <c r="G487" t="s">
        <v>28</v>
      </c>
      <c r="H487" s="42">
        <f>IFERROR(Tabla5[[#This Row],[VENTAS MABE]]/Tabla5[[#This Row],[CUOTA]],0)</f>
        <v>0.33333333333333331</v>
      </c>
      <c r="I487">
        <v>3</v>
      </c>
      <c r="J487">
        <v>1</v>
      </c>
      <c r="K487">
        <v>0</v>
      </c>
      <c r="L487" s="44">
        <v>11</v>
      </c>
      <c r="M487">
        <v>4</v>
      </c>
      <c r="N487">
        <v>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V487" s="42">
        <v>5.8823529411764705E-2</v>
      </c>
      <c r="W487" s="42">
        <f>IFERROR(Tabla5[[#This Row],[TOTAL VENTA 38 SEMANA]]/Tabla5[[#This Row],[VENTA ACUM 38]],0)</f>
        <v>5.8823529411764705E-2</v>
      </c>
      <c r="X487" s="42" t="e">
        <f>VLOOKUP(Tabla5[[#This Row],[CLAVE]],[1]!QMI_5_SEMANA_SEP_22[[CLAVE]:[SHARE CADENA S2]],21,0)</f>
        <v>#REF!</v>
      </c>
      <c r="Y487" s="55" t="s">
        <v>757</v>
      </c>
      <c r="Z487" s="46">
        <f>+Tabla5[[#This Row],[VENTA ACUM 38]]+Tabla5[[#This Row],[venta total 39 acum]]</f>
        <v>29</v>
      </c>
      <c r="AA487" s="46">
        <v>1</v>
      </c>
      <c r="AB487" s="46">
        <v>1</v>
      </c>
      <c r="AC487" s="46">
        <v>17</v>
      </c>
      <c r="AD487" s="46">
        <v>12</v>
      </c>
      <c r="AE487" s="46">
        <v>0</v>
      </c>
      <c r="AF487" s="46">
        <v>12</v>
      </c>
      <c r="AG487" s="46">
        <v>12</v>
      </c>
      <c r="AH487" s="42">
        <f>IFERROR(Tabla5[[#This Row],[VENTAS MABE]]/Tabla5[[#This Row],[VENTAS INDURAMA]],0)</f>
        <v>0</v>
      </c>
      <c r="AI487" t="s">
        <v>1675</v>
      </c>
      <c r="AK487" s="42">
        <v>6.25E-2</v>
      </c>
      <c r="AL487" t="s">
        <v>727</v>
      </c>
      <c r="AM487" s="55" t="s">
        <v>945</v>
      </c>
      <c r="AO487" s="55" t="s">
        <v>460</v>
      </c>
      <c r="AP487">
        <v>17</v>
      </c>
      <c r="AQ487" s="55">
        <v>1</v>
      </c>
      <c r="AR487">
        <v>0</v>
      </c>
      <c r="AS487">
        <v>6</v>
      </c>
      <c r="AT487">
        <v>2</v>
      </c>
      <c r="AU487">
        <v>2</v>
      </c>
      <c r="AV487">
        <v>0</v>
      </c>
      <c r="AW487">
        <v>0</v>
      </c>
      <c r="AX487">
        <f>SUM(Tabla5[[#This Row],[VENTA MABE 1 SEMANA OCT]:[VENTAS OTROS 1 SEMANA OCT]])</f>
        <v>11</v>
      </c>
      <c r="AY487" s="46">
        <v>2.6436649415372813</v>
      </c>
      <c r="AZ487" s="55">
        <v>1</v>
      </c>
      <c r="BA487">
        <v>0</v>
      </c>
      <c r="BB487">
        <v>7</v>
      </c>
      <c r="BC487">
        <v>3</v>
      </c>
      <c r="BD487">
        <v>4</v>
      </c>
      <c r="BE487">
        <v>0</v>
      </c>
      <c r="BF487">
        <v>0</v>
      </c>
      <c r="BG487">
        <f>SUM(Tabla5[[#This Row],[VENTA MABE 2 SEMANA OCT]:[VENTAS OTROS 2 SEMANA OCT]])</f>
        <v>15</v>
      </c>
      <c r="BH487" t="s">
        <v>798</v>
      </c>
      <c r="BI487" s="55" t="s">
        <v>644</v>
      </c>
      <c r="BJ487">
        <v>14.999999999999995</v>
      </c>
      <c r="BK487" s="55">
        <v>0</v>
      </c>
      <c r="BL487">
        <v>0</v>
      </c>
      <c r="BM487">
        <v>4</v>
      </c>
      <c r="BN487">
        <v>0</v>
      </c>
      <c r="BO487">
        <v>0</v>
      </c>
      <c r="BP487">
        <v>0</v>
      </c>
      <c r="BQ487">
        <v>0</v>
      </c>
      <c r="BR487">
        <f>SUM(Tabla5[[#This Row],[VENTA MABE 3 SEMANA OCT]:[VENTAS OTROS 3 SEMANA OCT]])</f>
        <v>4</v>
      </c>
      <c r="BS487" s="42">
        <v>7.0000000000000007E-2</v>
      </c>
      <c r="BT487" s="55">
        <v>0</v>
      </c>
      <c r="BU487">
        <v>0</v>
      </c>
      <c r="BV487">
        <v>9</v>
      </c>
      <c r="BW487">
        <v>0</v>
      </c>
      <c r="BX487">
        <v>1</v>
      </c>
      <c r="BY487">
        <v>0</v>
      </c>
      <c r="BZ487">
        <v>0</v>
      </c>
      <c r="CA487">
        <f>SUM(Tabla5[[#This Row],[VENTA MABE 4 SEMANA OCT]:[VENTAS OTROS 4 SEMANA OCT]])</f>
        <v>10</v>
      </c>
      <c r="CC487" t="s">
        <v>1695</v>
      </c>
      <c r="CE487" t="s">
        <v>1695</v>
      </c>
      <c r="CI48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0.05</v>
      </c>
      <c r="CJ487" t="s">
        <v>1701</v>
      </c>
      <c r="CK487">
        <v>0</v>
      </c>
      <c r="CL487">
        <v>0</v>
      </c>
      <c r="CM487">
        <v>6</v>
      </c>
      <c r="CN487">
        <v>1</v>
      </c>
      <c r="CO487">
        <v>0</v>
      </c>
      <c r="CP487">
        <v>0</v>
      </c>
      <c r="CQ487">
        <v>0</v>
      </c>
      <c r="CR487">
        <f>SUM(Tabla5[[#This Row],[VENTA MABE 1 SEMANA NOV]:[VENTAS OTROS 1 SEMANA NOV]])</f>
        <v>7</v>
      </c>
      <c r="CS487">
        <f>IFERROR(VLOOKUP(Tabla5[[#This Row],[CLAVE]],[2]VENTAS!$F$2:$L$1501,2,0),0)</f>
        <v>0</v>
      </c>
      <c r="CT487">
        <f>IFERROR(VLOOKUP(Tabla5[[#This Row],[CLAVE]],[2]VENTAS!$F$2:$L$1501,3,0),0)</f>
        <v>0</v>
      </c>
      <c r="CU487">
        <f>IFERROR(VLOOKUP(Tabla5[[#This Row],[CLAVE]],[2]VENTAS!$F$2:$L$1501,4,0),0)</f>
        <v>3</v>
      </c>
      <c r="CV487">
        <f>IFERROR(VLOOKUP(Tabla5[[#This Row],[CLAVE]],[2]VENTAS!$F$2:$L$1501,5,0),0)</f>
        <v>5</v>
      </c>
      <c r="CW487">
        <f>IFERROR(VLOOKUP(Tabla5[[#This Row],[CLAVE]],[2]VENTAS!$F$2:$L$1501,6,0),0)</f>
        <v>0</v>
      </c>
      <c r="CX487">
        <f>IFERROR(VLOOKUP(Tabla5[[#This Row],[CLAVE]],[2]VENTAS!$F$2:$L$1501,7,0),0)</f>
        <v>0</v>
      </c>
      <c r="CY487">
        <f>IFERROR(VLOOKUP(Tabla5[[#This Row],[CLAVE]],[2]VENTAS!$F$2:$R$1501,13,0),0)</f>
        <v>0</v>
      </c>
      <c r="CZ487">
        <f>SUM(Tabla5[[#This Row],[VENTA MABE 2 SEMANA NOV]:[VENTAS OTROS 2 SEMANA NOV]])</f>
        <v>8</v>
      </c>
      <c r="DA487" s="46">
        <v>2.9749687108886103</v>
      </c>
    </row>
    <row r="488" spans="1:105" hidden="1" x14ac:dyDescent="0.3">
      <c r="A488" t="str">
        <f>CONCATENATE(Tabla5[[#This Row],[TIENDA HMPV]],Tabla5[[#This Row],[LINEA]])</f>
        <v>201 - LA PRENSAREFRIGERACIÓN</v>
      </c>
      <c r="B488" t="s">
        <v>671</v>
      </c>
      <c r="C488" s="55" t="s">
        <v>644</v>
      </c>
      <c r="D488" s="55" t="s">
        <v>23</v>
      </c>
      <c r="E488" s="55" t="s">
        <v>672</v>
      </c>
      <c r="F488" s="55" t="s">
        <v>1724</v>
      </c>
      <c r="G488" t="s">
        <v>29</v>
      </c>
      <c r="H488" s="42">
        <f>IFERROR(Tabla5[[#This Row],[VENTAS MABE]]/Tabla5[[#This Row],[CUOTA]],0)</f>
        <v>0.66666666666666663</v>
      </c>
      <c r="I488">
        <v>6</v>
      </c>
      <c r="J488">
        <v>4</v>
      </c>
      <c r="K488">
        <v>9</v>
      </c>
      <c r="L488">
        <v>2</v>
      </c>
      <c r="M488">
        <v>0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V488" s="42">
        <v>0.23529411764705882</v>
      </c>
      <c r="W488" s="42">
        <f>IFERROR(Tabla5[[#This Row],[TOTAL VENTA 38 SEMANA]]/Tabla5[[#This Row],[VENTA ACUM 38]],0)</f>
        <v>0.23529411764705882</v>
      </c>
      <c r="X488" s="42" t="e">
        <f>VLOOKUP(Tabla5[[#This Row],[CLAVE]],[1]!QMI_5_SEMANA_SEP_22[[CLAVE]:[SHARE CADENA S2]],21,0)</f>
        <v>#REF!</v>
      </c>
      <c r="Y488" s="55" t="s">
        <v>757</v>
      </c>
      <c r="Z488" s="46">
        <f>+Tabla5[[#This Row],[VENTA ACUM 38]]+Tabla5[[#This Row],[venta total 39 acum]]</f>
        <v>17</v>
      </c>
      <c r="AA488" s="46">
        <v>2</v>
      </c>
      <c r="AB488" s="46">
        <v>4</v>
      </c>
      <c r="AC488" s="46">
        <v>17</v>
      </c>
      <c r="AD488" s="46">
        <v>0</v>
      </c>
      <c r="AE488" s="46">
        <v>0</v>
      </c>
      <c r="AF488" s="46">
        <v>0</v>
      </c>
      <c r="AG488" s="46">
        <v>10</v>
      </c>
      <c r="AH488" s="42">
        <f>IFERROR(Tabla5[[#This Row],[VENTAS MABE]]/Tabla5[[#This Row],[VENTAS INDURAMA]],0)</f>
        <v>0.44444444444444442</v>
      </c>
      <c r="AI488" t="s">
        <v>1675</v>
      </c>
      <c r="AK488" s="42">
        <v>0.29409999999999997</v>
      </c>
      <c r="AL488" t="s">
        <v>727</v>
      </c>
      <c r="AM488" s="55" t="s">
        <v>945</v>
      </c>
      <c r="AO488" s="55" t="s">
        <v>460</v>
      </c>
      <c r="AP488">
        <v>9</v>
      </c>
      <c r="AQ488" s="55">
        <v>5</v>
      </c>
      <c r="AR488">
        <v>2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f>SUM(Tabla5[[#This Row],[VENTA MABE 1 SEMANA OCT]:[VENTAS OTROS 1 SEMANA OCT]])</f>
        <v>8</v>
      </c>
      <c r="AY488" s="46">
        <v>6.1146297176904305</v>
      </c>
      <c r="AZ488" s="55">
        <v>3</v>
      </c>
      <c r="BA488">
        <v>2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f>SUM(Tabla5[[#This Row],[VENTA MABE 2 SEMANA OCT]:[VENTAS OTROS 2 SEMANA OCT]])</f>
        <v>5</v>
      </c>
      <c r="BH488" t="s">
        <v>798</v>
      </c>
      <c r="BI488" s="55" t="s">
        <v>644</v>
      </c>
      <c r="BJ488">
        <v>14.999999999999995</v>
      </c>
      <c r="BK488" s="55">
        <v>0</v>
      </c>
      <c r="BL488">
        <v>0</v>
      </c>
      <c r="BM488">
        <v>2</v>
      </c>
      <c r="BN488">
        <v>0</v>
      </c>
      <c r="BO488">
        <v>0</v>
      </c>
      <c r="BP488">
        <v>0</v>
      </c>
      <c r="BQ488">
        <v>0</v>
      </c>
      <c r="BR488">
        <f>SUM(Tabla5[[#This Row],[VENTA MABE 3 SEMANA OCT]:[VENTAS OTROS 3 SEMANA OCT]])</f>
        <v>2</v>
      </c>
      <c r="BS488" s="42">
        <v>0.4</v>
      </c>
      <c r="BT488" s="55">
        <v>1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f>SUM(Tabla5[[#This Row],[VENTA MABE 4 SEMANA OCT]:[VENTAS OTROS 4 SEMANA OCT]])</f>
        <v>2</v>
      </c>
      <c r="CI4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0.52941176470588236</v>
      </c>
      <c r="CJ488" t="s">
        <v>1703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f>SUM(Tabla5[[#This Row],[VENTA MABE 1 SEMANA NOV]:[VENTAS OTROS 1 SEMANA NOV]])</f>
        <v>1</v>
      </c>
      <c r="CS488">
        <f>IFERROR(VLOOKUP(Tabla5[[#This Row],[CLAVE]],[2]VENTAS!$F$2:$L$1501,2,0),0)</f>
        <v>1</v>
      </c>
      <c r="CT488">
        <f>IFERROR(VLOOKUP(Tabla5[[#This Row],[CLAVE]],[2]VENTAS!$F$2:$L$1501,3,0),0)</f>
        <v>0</v>
      </c>
      <c r="CU488">
        <f>IFERROR(VLOOKUP(Tabla5[[#This Row],[CLAVE]],[2]VENTAS!$F$2:$L$1501,4,0),0)</f>
        <v>0</v>
      </c>
      <c r="CV488">
        <f>IFERROR(VLOOKUP(Tabla5[[#This Row],[CLAVE]],[2]VENTAS!$F$2:$L$1501,5,0),0)</f>
        <v>0</v>
      </c>
      <c r="CW488">
        <f>IFERROR(VLOOKUP(Tabla5[[#This Row],[CLAVE]],[2]VENTAS!$F$2:$L$1501,6,0),0)</f>
        <v>0</v>
      </c>
      <c r="CX488">
        <f>IFERROR(VLOOKUP(Tabla5[[#This Row],[CLAVE]],[2]VENTAS!$F$2:$L$1501,7,0),0)</f>
        <v>0</v>
      </c>
      <c r="CY488">
        <f>IFERROR(VLOOKUP(Tabla5[[#This Row],[CLAVE]],[2]VENTAS!$F$2:$R$1501,13,0),0)</f>
        <v>0</v>
      </c>
      <c r="CZ488">
        <f>SUM(Tabla5[[#This Row],[VENTA MABE 2 SEMANA NOV]:[VENTAS OTROS 2 SEMANA NOV]])</f>
        <v>1</v>
      </c>
      <c r="DA488" s="46">
        <v>15</v>
      </c>
    </row>
    <row r="489" spans="1:105" hidden="1" x14ac:dyDescent="0.3">
      <c r="A489" t="str">
        <f>CONCATENATE(Tabla5[[#This Row],[TIENDA HMPV]],Tabla5[[#This Row],[LINEA]])</f>
        <v>453 - TIENDA QUEVEDO 811AIRES</v>
      </c>
      <c r="B489" t="s">
        <v>299</v>
      </c>
      <c r="C489" s="55" t="s">
        <v>300</v>
      </c>
      <c r="D489" s="55" t="s">
        <v>39</v>
      </c>
      <c r="E489" s="55" t="s">
        <v>301</v>
      </c>
      <c r="F489" s="55" t="s">
        <v>1724</v>
      </c>
      <c r="G489" t="s">
        <v>25</v>
      </c>
      <c r="H489" s="42">
        <f>IFERROR(Tabla5[[#This Row],[VENTAS MABE]]/Tabla5[[#This Row],[CUOTA]],0)</f>
        <v>0</v>
      </c>
      <c r="I489">
        <v>1</v>
      </c>
      <c r="J489">
        <v>0</v>
      </c>
      <c r="K489">
        <v>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V489" s="42">
        <v>0</v>
      </c>
      <c r="W489" s="42">
        <f>IFERROR(Tabla5[[#This Row],[TOTAL VENTA 38 SEMANA]]/Tabla5[[#This Row],[VENTA ACUM 38]],0)</f>
        <v>0</v>
      </c>
      <c r="X489" s="42" t="e">
        <f>VLOOKUP(Tabla5[[#This Row],[CLAVE]],[1]!QMI_5_SEMANA_SEP_22[[CLAVE]:[SHARE CADENA S2]],21,0)</f>
        <v>#REF!</v>
      </c>
      <c r="Y489" s="55" t="s">
        <v>769</v>
      </c>
      <c r="Z489" s="46">
        <f>+Tabla5[[#This Row],[VENTA ACUM 38]]+Tabla5[[#This Row],[venta total 39 acum]]</f>
        <v>5</v>
      </c>
      <c r="AA489" s="46">
        <v>0</v>
      </c>
      <c r="AB489" s="46">
        <v>0</v>
      </c>
      <c r="AC489" s="46">
        <v>2</v>
      </c>
      <c r="AD489" s="46">
        <v>3</v>
      </c>
      <c r="AE489" s="46">
        <v>2</v>
      </c>
      <c r="AF489" s="46">
        <v>3</v>
      </c>
      <c r="AG489" s="46">
        <v>2</v>
      </c>
      <c r="AH489" s="42">
        <f>IFERROR(Tabla5[[#This Row],[VENTAS MABE]]/Tabla5[[#This Row],[VENTAS INDURAMA]],0)</f>
        <v>0</v>
      </c>
      <c r="AI489" t="s">
        <v>1676</v>
      </c>
      <c r="AK489" s="42"/>
      <c r="AL489" t="s">
        <v>727</v>
      </c>
      <c r="AM489" s="55" t="s">
        <v>1079</v>
      </c>
      <c r="AO489" s="55" t="s">
        <v>435</v>
      </c>
      <c r="AP489">
        <v>0</v>
      </c>
      <c r="AQ489" s="55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f>SUM(Tabla5[[#This Row],[VENTA MABE 1 SEMANA OCT]:[VENTAS OTROS 1 SEMANA OCT]])</f>
        <v>0</v>
      </c>
      <c r="AY489" s="46">
        <v>1</v>
      </c>
      <c r="AZ489" s="55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f>SUM(Tabla5[[#This Row],[VENTA MABE 2 SEMANA OCT]:[VENTAS OTROS 2 SEMANA OCT]])</f>
        <v>0</v>
      </c>
      <c r="BH489" t="s">
        <v>798</v>
      </c>
      <c r="BI489" s="55" t="s">
        <v>300</v>
      </c>
      <c r="BJ489">
        <v>9.9999999999999947</v>
      </c>
      <c r="BK489" s="55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f>SUM(Tabla5[[#This Row],[VENTA MABE 3 SEMANA OCT]:[VENTAS OTROS 3 SEMANA OCT]])</f>
        <v>0</v>
      </c>
      <c r="BS489" s="42">
        <v>0.15</v>
      </c>
      <c r="BT489" s="55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f>SUM(Tabla5[[#This Row],[VENTA MABE 4 SEMANA OCT]:[VENTAS OTROS 4 SEMANA OCT]])</f>
        <v>0</v>
      </c>
      <c r="CI4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89" s="66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SUM(Tabla5[[#This Row],[VENTA MABE 1 SEMANA NOV]:[VENTAS OTROS 1 SEMANA NOV]])</f>
        <v>0</v>
      </c>
      <c r="CS489">
        <f>IFERROR(VLOOKUP(Tabla5[[#This Row],[CLAVE]],[2]VENTAS!$F$2:$L$1501,2,0),0)</f>
        <v>0</v>
      </c>
      <c r="CT489">
        <f>IFERROR(VLOOKUP(Tabla5[[#This Row],[CLAVE]],[2]VENTAS!$F$2:$L$1501,3,0),0)</f>
        <v>0</v>
      </c>
      <c r="CU489">
        <f>IFERROR(VLOOKUP(Tabla5[[#This Row],[CLAVE]],[2]VENTAS!$F$2:$L$1501,4,0),0)</f>
        <v>0</v>
      </c>
      <c r="CV489">
        <f>IFERROR(VLOOKUP(Tabla5[[#This Row],[CLAVE]],[2]VENTAS!$F$2:$L$1501,5,0),0)</f>
        <v>0</v>
      </c>
      <c r="CW489">
        <f>IFERROR(VLOOKUP(Tabla5[[#This Row],[CLAVE]],[2]VENTAS!$F$2:$L$1501,6,0),0)</f>
        <v>0</v>
      </c>
      <c r="CX489">
        <f>IFERROR(VLOOKUP(Tabla5[[#This Row],[CLAVE]],[2]VENTAS!$F$2:$L$1501,7,0),0)</f>
        <v>0</v>
      </c>
      <c r="CY489">
        <f>IFERROR(VLOOKUP(Tabla5[[#This Row],[CLAVE]],[2]VENTAS!$F$2:$R$1501,13,0),0)</f>
        <v>0</v>
      </c>
      <c r="CZ489">
        <f>SUM(Tabla5[[#This Row],[VENTA MABE 2 SEMANA NOV]:[VENTAS OTROS 2 SEMANA NOV]])</f>
        <v>0</v>
      </c>
      <c r="DA489" s="46">
        <v>1.4198782961460452</v>
      </c>
    </row>
    <row r="490" spans="1:105" hidden="1" x14ac:dyDescent="0.3">
      <c r="A490" t="str">
        <f>CONCATENATE(Tabla5[[#This Row],[TIENDA HMPV]],Tabla5[[#This Row],[LINEA]])</f>
        <v>453 - TIENDA QUEVEDO 811COCINAS</v>
      </c>
      <c r="B490" t="s">
        <v>299</v>
      </c>
      <c r="C490" s="55" t="s">
        <v>300</v>
      </c>
      <c r="D490" s="55" t="s">
        <v>39</v>
      </c>
      <c r="E490" s="55" t="s">
        <v>301</v>
      </c>
      <c r="F490" s="55" t="s">
        <v>1724</v>
      </c>
      <c r="G490" t="s">
        <v>26</v>
      </c>
      <c r="H490" s="42">
        <f>IFERROR(Tabla5[[#This Row],[VENTAS MABE]]/Tabla5[[#This Row],[CUOTA]],0)</f>
        <v>0.22222222222222221</v>
      </c>
      <c r="I490">
        <v>9</v>
      </c>
      <c r="J490">
        <v>2</v>
      </c>
      <c r="K490">
        <v>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V490" s="42">
        <v>0.33333333333333331</v>
      </c>
      <c r="W490" s="42">
        <f>IFERROR(Tabla5[[#This Row],[TOTAL VENTA 38 SEMANA]]/Tabla5[[#This Row],[VENTA ACUM 38]],0)</f>
        <v>0.33333333333333331</v>
      </c>
      <c r="X490" s="42" t="e">
        <f>VLOOKUP(Tabla5[[#This Row],[CLAVE]],[1]!QMI_5_SEMANA_SEP_22[[CLAVE]:[SHARE CADENA S2]],21,0)</f>
        <v>#REF!</v>
      </c>
      <c r="Y490" s="55" t="s">
        <v>769</v>
      </c>
      <c r="Z490" s="46">
        <f>+Tabla5[[#This Row],[VENTA ACUM 38]]+Tabla5[[#This Row],[venta total 39 acum]]</f>
        <v>14</v>
      </c>
      <c r="AA490" s="46">
        <v>1</v>
      </c>
      <c r="AB490" s="46">
        <v>2</v>
      </c>
      <c r="AC490" s="46">
        <v>6</v>
      </c>
      <c r="AD490" s="46">
        <v>8</v>
      </c>
      <c r="AE490" s="46">
        <v>3</v>
      </c>
      <c r="AF490" s="46">
        <v>8</v>
      </c>
      <c r="AG490" s="46">
        <v>4</v>
      </c>
      <c r="AH490" s="42">
        <f>IFERROR(Tabla5[[#This Row],[VENTAS MABE]]/Tabla5[[#This Row],[VENTAS INDURAMA]],0)</f>
        <v>0.22222222222222221</v>
      </c>
      <c r="AI490" t="s">
        <v>1676</v>
      </c>
      <c r="AK490" s="42"/>
      <c r="AL490" t="s">
        <v>727</v>
      </c>
      <c r="AM490" s="55" t="s">
        <v>1079</v>
      </c>
      <c r="AO490" s="55" t="s">
        <v>435</v>
      </c>
      <c r="AP490">
        <v>4</v>
      </c>
      <c r="AQ490" s="55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f>SUM(Tabla5[[#This Row],[VENTA MABE 1 SEMANA OCT]:[VENTAS OTROS 1 SEMANA OCT]])</f>
        <v>1</v>
      </c>
      <c r="AY490" s="46">
        <v>9.2543056991171486</v>
      </c>
      <c r="AZ490" s="55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f>SUM(Tabla5[[#This Row],[VENTA MABE 2 SEMANA OCT]:[VENTAS OTROS 2 SEMANA OCT]])</f>
        <v>1</v>
      </c>
      <c r="BH490" t="s">
        <v>798</v>
      </c>
      <c r="BI490" s="55" t="s">
        <v>300</v>
      </c>
      <c r="BJ490">
        <v>9.9999999999999947</v>
      </c>
      <c r="BK490" s="55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f>SUM(Tabla5[[#This Row],[VENTA MABE 3 SEMANA OCT]:[VENTAS OTROS 3 SEMANA OCT]])</f>
        <v>0</v>
      </c>
      <c r="BS490" s="42">
        <v>0.4</v>
      </c>
      <c r="BT490" s="55">
        <v>0</v>
      </c>
      <c r="BU490">
        <v>0</v>
      </c>
      <c r="BV490">
        <v>2</v>
      </c>
      <c r="BW490">
        <v>0</v>
      </c>
      <c r="BX490">
        <v>0</v>
      </c>
      <c r="BY490">
        <v>0</v>
      </c>
      <c r="BZ490">
        <v>0</v>
      </c>
      <c r="CA490">
        <f>SUM(Tabla5[[#This Row],[VENTA MABE 4 SEMANA OCT]:[VENTAS OTROS 4 SEMANA OCT]])</f>
        <v>2</v>
      </c>
      <c r="CI4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490" t="s">
        <v>1703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SUM(Tabla5[[#This Row],[VENTA MABE 1 SEMANA NOV]:[VENTAS OTROS 1 SEMANA NOV]])</f>
        <v>0</v>
      </c>
      <c r="CS490">
        <f>IFERROR(VLOOKUP(Tabla5[[#This Row],[CLAVE]],[2]VENTAS!$F$2:$L$1501,2,0),0)</f>
        <v>0</v>
      </c>
      <c r="CT490">
        <f>IFERROR(VLOOKUP(Tabla5[[#This Row],[CLAVE]],[2]VENTAS!$F$2:$L$1501,3,0),0)</f>
        <v>0</v>
      </c>
      <c r="CU490">
        <f>IFERROR(VLOOKUP(Tabla5[[#This Row],[CLAVE]],[2]VENTAS!$F$2:$L$1501,4,0),0)</f>
        <v>0</v>
      </c>
      <c r="CV490">
        <f>IFERROR(VLOOKUP(Tabla5[[#This Row],[CLAVE]],[2]VENTAS!$F$2:$L$1501,5,0),0)</f>
        <v>0</v>
      </c>
      <c r="CW490">
        <f>IFERROR(VLOOKUP(Tabla5[[#This Row],[CLAVE]],[2]VENTAS!$F$2:$L$1501,6,0),0)</f>
        <v>0</v>
      </c>
      <c r="CX490">
        <f>IFERROR(VLOOKUP(Tabla5[[#This Row],[CLAVE]],[2]VENTAS!$F$2:$L$1501,7,0),0)</f>
        <v>0</v>
      </c>
      <c r="CY490">
        <f>IFERROR(VLOOKUP(Tabla5[[#This Row],[CLAVE]],[2]VENTAS!$F$2:$R$1501,13,0),0)</f>
        <v>0</v>
      </c>
      <c r="CZ490">
        <f>SUM(Tabla5[[#This Row],[VENTA MABE 2 SEMANA NOV]:[VENTAS OTROS 2 SEMANA NOV]])</f>
        <v>0</v>
      </c>
      <c r="DA490" s="46">
        <v>12</v>
      </c>
    </row>
    <row r="491" spans="1:105" hidden="1" x14ac:dyDescent="0.3">
      <c r="A491" t="str">
        <f>CONCATENATE(Tabla5[[#This Row],[TIENDA HMPV]],Tabla5[[#This Row],[LINEA]])</f>
        <v>453 - TIENDA QUEVEDO 811GLOBALES</v>
      </c>
      <c r="B491" t="s">
        <v>299</v>
      </c>
      <c r="C491" s="55" t="s">
        <v>300</v>
      </c>
      <c r="D491" s="55" t="s">
        <v>39</v>
      </c>
      <c r="E491" s="55" t="s">
        <v>301</v>
      </c>
      <c r="F491" s="55" t="s">
        <v>1724</v>
      </c>
      <c r="G491" t="s">
        <v>27</v>
      </c>
      <c r="H491" s="42">
        <f>IFERROR(Tabla5[[#This Row],[VENTAS MABE]]/Tabla5[[#This Row],[CUOTA]],0)</f>
        <v>0</v>
      </c>
      <c r="I491">
        <v>1</v>
      </c>
      <c r="J491">
        <v>0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V491" s="42">
        <v>0</v>
      </c>
      <c r="W491" s="42">
        <f>IFERROR(Tabla5[[#This Row],[TOTAL VENTA 38 SEMANA]]/Tabla5[[#This Row],[VENTA ACUM 38]],0)</f>
        <v>0</v>
      </c>
      <c r="X491" s="42" t="e">
        <f>VLOOKUP(Tabla5[[#This Row],[CLAVE]],[1]!QMI_5_SEMANA_SEP_22[[CLAVE]:[SHARE CADENA S2]],21,0)</f>
        <v>#REF!</v>
      </c>
      <c r="Y491" s="55" t="s">
        <v>769</v>
      </c>
      <c r="Z491" s="46">
        <f>+Tabla5[[#This Row],[VENTA ACUM 38]]+Tabla5[[#This Row],[venta total 39 acum]]</f>
        <v>3</v>
      </c>
      <c r="AA491" s="46">
        <v>0</v>
      </c>
      <c r="AB491" s="46">
        <v>0</v>
      </c>
      <c r="AC491" s="46">
        <v>2</v>
      </c>
      <c r="AD491" s="46">
        <v>1</v>
      </c>
      <c r="AE491" s="46">
        <v>1</v>
      </c>
      <c r="AF491" s="46">
        <v>1</v>
      </c>
      <c r="AG491" s="46">
        <v>1</v>
      </c>
      <c r="AH491" s="42">
        <f>IFERROR(Tabla5[[#This Row],[VENTAS MABE]]/Tabla5[[#This Row],[VENTAS INDURAMA]],0)</f>
        <v>0</v>
      </c>
      <c r="AI491" t="s">
        <v>1676</v>
      </c>
      <c r="AK491" s="42"/>
      <c r="AL491" t="s">
        <v>727</v>
      </c>
      <c r="AM491" s="55" t="s">
        <v>1079</v>
      </c>
      <c r="AO491" s="55" t="s">
        <v>435</v>
      </c>
      <c r="AP491">
        <v>0</v>
      </c>
      <c r="AQ491" s="55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f>SUM(Tabla5[[#This Row],[VENTA MABE 1 SEMANA OCT]:[VENTAS OTROS 1 SEMANA OCT]])</f>
        <v>0</v>
      </c>
      <c r="AY491" s="46">
        <v>1</v>
      </c>
      <c r="AZ491" s="55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f>SUM(Tabla5[[#This Row],[VENTA MABE 2 SEMANA OCT]:[VENTAS OTROS 2 SEMANA OCT]])</f>
        <v>0</v>
      </c>
      <c r="BH491" t="s">
        <v>798</v>
      </c>
      <c r="BI491" s="55" t="s">
        <v>300</v>
      </c>
      <c r="BJ491">
        <v>9.9999999999999947</v>
      </c>
      <c r="BK491" s="55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f>SUM(Tabla5[[#This Row],[VENTA MABE 3 SEMANA OCT]:[VENTAS OTROS 3 SEMANA OCT]])</f>
        <v>1</v>
      </c>
      <c r="BS491" s="42">
        <v>0</v>
      </c>
      <c r="BT491" s="55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f>SUM(Tabla5[[#This Row],[VENTA MABE 4 SEMANA OCT]:[VENTAS OTROS 4 SEMANA OCT]])</f>
        <v>0</v>
      </c>
      <c r="CI4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91" s="66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SUM(Tabla5[[#This Row],[VENTA MABE 1 SEMANA NOV]:[VENTAS OTROS 1 SEMANA NOV]])</f>
        <v>1</v>
      </c>
      <c r="CS491">
        <f>IFERROR(VLOOKUP(Tabla5[[#This Row],[CLAVE]],[2]VENTAS!$F$2:$L$1501,2,0),0)</f>
        <v>0</v>
      </c>
      <c r="CT491">
        <f>IFERROR(VLOOKUP(Tabla5[[#This Row],[CLAVE]],[2]VENTAS!$F$2:$L$1501,3,0),0)</f>
        <v>0</v>
      </c>
      <c r="CU491">
        <f>IFERROR(VLOOKUP(Tabla5[[#This Row],[CLAVE]],[2]VENTAS!$F$2:$L$1501,4,0),0)</f>
        <v>0</v>
      </c>
      <c r="CV491">
        <f>IFERROR(VLOOKUP(Tabla5[[#This Row],[CLAVE]],[2]VENTAS!$F$2:$L$1501,5,0),0)</f>
        <v>0</v>
      </c>
      <c r="CW491">
        <f>IFERROR(VLOOKUP(Tabla5[[#This Row],[CLAVE]],[2]VENTAS!$F$2:$L$1501,6,0),0)</f>
        <v>0</v>
      </c>
      <c r="CX491">
        <f>IFERROR(VLOOKUP(Tabla5[[#This Row],[CLAVE]],[2]VENTAS!$F$2:$L$1501,7,0),0)</f>
        <v>0</v>
      </c>
      <c r="CY491">
        <f>IFERROR(VLOOKUP(Tabla5[[#This Row],[CLAVE]],[2]VENTAS!$F$2:$R$1501,13,0),0)</f>
        <v>0</v>
      </c>
      <c r="CZ491">
        <f>SUM(Tabla5[[#This Row],[VENTA MABE 2 SEMANA NOV]:[VENTAS OTROS 2 SEMANA NOV]])</f>
        <v>0</v>
      </c>
      <c r="DA491" s="46">
        <v>1.2372779239574798</v>
      </c>
    </row>
    <row r="492" spans="1:105" hidden="1" x14ac:dyDescent="0.3">
      <c r="A492" t="str">
        <f>CONCATENATE(Tabla5[[#This Row],[TIENDA HMPV]],Tabla5[[#This Row],[LINEA]])</f>
        <v>453 - TIENDA QUEVEDO 811LAVADO</v>
      </c>
      <c r="B492" t="s">
        <v>299</v>
      </c>
      <c r="C492" s="55" t="s">
        <v>300</v>
      </c>
      <c r="D492" s="55" t="s">
        <v>39</v>
      </c>
      <c r="E492" s="55" t="s">
        <v>301</v>
      </c>
      <c r="F492" s="55" t="s">
        <v>1724</v>
      </c>
      <c r="G492" t="s">
        <v>28</v>
      </c>
      <c r="H492" s="42">
        <f>IFERROR(Tabla5[[#This Row],[VENTAS MABE]]/Tabla5[[#This Row],[CUOTA]],0)</f>
        <v>0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V492" s="42">
        <v>0</v>
      </c>
      <c r="W492" s="42">
        <f>IFERROR(Tabla5[[#This Row],[TOTAL VENTA 38 SEMANA]]/Tabla5[[#This Row],[VENTA ACUM 38]],0)</f>
        <v>0</v>
      </c>
      <c r="X492" s="42" t="e">
        <f>VLOOKUP(Tabla5[[#This Row],[CLAVE]],[1]!QMI_5_SEMANA_SEP_22[[CLAVE]:[SHARE CADENA S2]],21,0)</f>
        <v>#REF!</v>
      </c>
      <c r="Y492" s="55" t="s">
        <v>769</v>
      </c>
      <c r="Z492" s="46">
        <f>+Tabla5[[#This Row],[VENTA ACUM 38]]+Tabla5[[#This Row],[venta total 39 acum]]</f>
        <v>0</v>
      </c>
      <c r="AA492" s="46">
        <v>0</v>
      </c>
      <c r="AB492" s="46">
        <v>0</v>
      </c>
      <c r="AC492" s="46">
        <v>0</v>
      </c>
      <c r="AD492" s="46">
        <v>0</v>
      </c>
      <c r="AE492" s="46">
        <v>0</v>
      </c>
      <c r="AF492" s="46">
        <v>0</v>
      </c>
      <c r="AG492" s="46">
        <v>0</v>
      </c>
      <c r="AH492" s="42">
        <f>IFERROR(Tabla5[[#This Row],[VENTAS MABE]]/Tabla5[[#This Row],[VENTAS INDURAMA]],0)</f>
        <v>0</v>
      </c>
      <c r="AI492" t="s">
        <v>1676</v>
      </c>
      <c r="AK492" s="42"/>
      <c r="AL492" t="s">
        <v>727</v>
      </c>
      <c r="AM492" s="55" t="s">
        <v>1079</v>
      </c>
      <c r="AO492" s="55" t="s">
        <v>435</v>
      </c>
      <c r="AP492">
        <v>0</v>
      </c>
      <c r="AQ492" s="55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f>SUM(Tabla5[[#This Row],[VENTA MABE 1 SEMANA OCT]:[VENTAS OTROS 1 SEMANA OCT]])</f>
        <v>0</v>
      </c>
      <c r="AY492" s="46">
        <v>2.368873764707359</v>
      </c>
      <c r="AZ492" s="55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f>SUM(Tabla5[[#This Row],[VENTA MABE 2 SEMANA OCT]:[VENTAS OTROS 2 SEMANA OCT]])</f>
        <v>0</v>
      </c>
      <c r="BH492" t="s">
        <v>798</v>
      </c>
      <c r="BI492" s="55" t="s">
        <v>300</v>
      </c>
      <c r="BJ492">
        <v>9.9999999999999947</v>
      </c>
      <c r="BK492" s="55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f>SUM(Tabla5[[#This Row],[VENTA MABE 3 SEMANA OCT]:[VENTAS OTROS 3 SEMANA OCT]])</f>
        <v>0</v>
      </c>
      <c r="BS492" s="42">
        <v>0.12</v>
      </c>
      <c r="BT492" s="55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f>SUM(Tabla5[[#This Row],[VENTA MABE 4 SEMANA OCT]:[VENTAS OTROS 4 SEMANA OCT]])</f>
        <v>0</v>
      </c>
      <c r="CI4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92" s="66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SUM(Tabla5[[#This Row],[VENTA MABE 1 SEMANA NOV]:[VENTAS OTROS 1 SEMANA NOV]])</f>
        <v>0</v>
      </c>
      <c r="CS492">
        <f>IFERROR(VLOOKUP(Tabla5[[#This Row],[CLAVE]],[2]VENTAS!$F$2:$L$1501,2,0),0)</f>
        <v>0</v>
      </c>
      <c r="CT492">
        <f>IFERROR(VLOOKUP(Tabla5[[#This Row],[CLAVE]],[2]VENTAS!$F$2:$L$1501,3,0),0)</f>
        <v>0</v>
      </c>
      <c r="CU492">
        <f>IFERROR(VLOOKUP(Tabla5[[#This Row],[CLAVE]],[2]VENTAS!$F$2:$L$1501,4,0),0)</f>
        <v>0</v>
      </c>
      <c r="CV492">
        <f>IFERROR(VLOOKUP(Tabla5[[#This Row],[CLAVE]],[2]VENTAS!$F$2:$L$1501,5,0),0)</f>
        <v>0</v>
      </c>
      <c r="CW492">
        <f>IFERROR(VLOOKUP(Tabla5[[#This Row],[CLAVE]],[2]VENTAS!$F$2:$L$1501,6,0),0)</f>
        <v>0</v>
      </c>
      <c r="CX492">
        <f>IFERROR(VLOOKUP(Tabla5[[#This Row],[CLAVE]],[2]VENTAS!$F$2:$L$1501,7,0),0)</f>
        <v>0</v>
      </c>
      <c r="CY492">
        <f>IFERROR(VLOOKUP(Tabla5[[#This Row],[CLAVE]],[2]VENTAS!$F$2:$R$1501,13,0),0)</f>
        <v>0</v>
      </c>
      <c r="CZ492">
        <f>SUM(Tabla5[[#This Row],[VENTA MABE 2 SEMANA NOV]:[VENTAS OTROS 2 SEMANA NOV]])</f>
        <v>0</v>
      </c>
      <c r="DA492" s="46">
        <v>3</v>
      </c>
    </row>
    <row r="493" spans="1:105" hidden="1" x14ac:dyDescent="0.3">
      <c r="A493" t="str">
        <f>CONCATENATE(Tabla5[[#This Row],[TIENDA HMPV]],Tabla5[[#This Row],[LINEA]])</f>
        <v>453 - TIENDA QUEVEDO 811REFRIGERACIÓN</v>
      </c>
      <c r="B493" t="s">
        <v>299</v>
      </c>
      <c r="C493" s="55" t="s">
        <v>300</v>
      </c>
      <c r="D493" s="55" t="s">
        <v>39</v>
      </c>
      <c r="E493" s="55" t="s">
        <v>301</v>
      </c>
      <c r="F493" s="55" t="s">
        <v>1724</v>
      </c>
      <c r="G493" t="s">
        <v>29</v>
      </c>
      <c r="H493" s="42">
        <f>IFERROR(Tabla5[[#This Row],[VENTAS MABE]]/Tabla5[[#This Row],[CUOTA]],0)</f>
        <v>0.33333333333333331</v>
      </c>
      <c r="I493">
        <v>6</v>
      </c>
      <c r="J493">
        <v>2</v>
      </c>
      <c r="K493">
        <v>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V493" s="42">
        <v>0.4</v>
      </c>
      <c r="W493" s="42">
        <f>IFERROR(Tabla5[[#This Row],[TOTAL VENTA 38 SEMANA]]/Tabla5[[#This Row],[VENTA ACUM 38]],0)</f>
        <v>0.4</v>
      </c>
      <c r="X493" s="42" t="e">
        <f>VLOOKUP(Tabla5[[#This Row],[CLAVE]],[1]!QMI_5_SEMANA_SEP_22[[CLAVE]:[SHARE CADENA S2]],21,0)</f>
        <v>#REF!</v>
      </c>
      <c r="Y493" s="55" t="s">
        <v>769</v>
      </c>
      <c r="Z493" s="46">
        <f>+Tabla5[[#This Row],[VENTA ACUM 38]]+Tabla5[[#This Row],[venta total 39 acum]]</f>
        <v>10</v>
      </c>
      <c r="AA493" s="46">
        <v>2</v>
      </c>
      <c r="AB493" s="46">
        <v>2</v>
      </c>
      <c r="AC493" s="46">
        <v>5</v>
      </c>
      <c r="AD493" s="46">
        <v>5</v>
      </c>
      <c r="AE493" s="46">
        <v>2</v>
      </c>
      <c r="AF493" s="46">
        <v>5</v>
      </c>
      <c r="AG493" s="46">
        <v>4</v>
      </c>
      <c r="AH493" s="42">
        <f>IFERROR(Tabla5[[#This Row],[VENTAS MABE]]/Tabla5[[#This Row],[VENTAS INDURAMA]],0)</f>
        <v>0.33333333333333331</v>
      </c>
      <c r="AI493" t="s">
        <v>1676</v>
      </c>
      <c r="AK493" s="42"/>
      <c r="AL493" t="s">
        <v>727</v>
      </c>
      <c r="AM493" s="55" t="s">
        <v>1079</v>
      </c>
      <c r="AO493" s="55" t="s">
        <v>435</v>
      </c>
      <c r="AP493">
        <v>3</v>
      </c>
      <c r="AQ493" s="55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f>SUM(Tabla5[[#This Row],[VENTA MABE 1 SEMANA OCT]:[VENTAS OTROS 1 SEMANA OCT]])</f>
        <v>1</v>
      </c>
      <c r="AY493" s="46">
        <v>4.9048283775910253</v>
      </c>
      <c r="AZ493" s="55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f>SUM(Tabla5[[#This Row],[VENTA MABE 2 SEMANA OCT]:[VENTAS OTROS 2 SEMANA OCT]])</f>
        <v>1</v>
      </c>
      <c r="BH493" t="s">
        <v>798</v>
      </c>
      <c r="BI493" s="55" t="s">
        <v>300</v>
      </c>
      <c r="BJ493">
        <v>9.9999999999999947</v>
      </c>
      <c r="BK493" s="55">
        <v>0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f>SUM(Tabla5[[#This Row],[VENTA MABE 3 SEMANA OCT]:[VENTAS OTROS 3 SEMANA OCT]])</f>
        <v>1</v>
      </c>
      <c r="BS493" s="42">
        <v>0.2</v>
      </c>
      <c r="BT493" s="55">
        <v>0</v>
      </c>
      <c r="BU493">
        <v>1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f>SUM(Tabla5[[#This Row],[VENTA MABE 4 SEMANA OCT]:[VENTAS OTROS 4 SEMANA OCT]])</f>
        <v>1</v>
      </c>
      <c r="CI4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93" s="66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SUM(Tabla5[[#This Row],[VENTA MABE 1 SEMANA NOV]:[VENTAS OTROS 1 SEMANA NOV]])</f>
        <v>0</v>
      </c>
      <c r="CS493">
        <f>IFERROR(VLOOKUP(Tabla5[[#This Row],[CLAVE]],[2]VENTAS!$F$2:$L$1501,2,0),0)</f>
        <v>0</v>
      </c>
      <c r="CT493">
        <f>IFERROR(VLOOKUP(Tabla5[[#This Row],[CLAVE]],[2]VENTAS!$F$2:$L$1501,3,0),0)</f>
        <v>0</v>
      </c>
      <c r="CU493">
        <f>IFERROR(VLOOKUP(Tabla5[[#This Row],[CLAVE]],[2]VENTAS!$F$2:$L$1501,4,0),0)</f>
        <v>0</v>
      </c>
      <c r="CV493">
        <f>IFERROR(VLOOKUP(Tabla5[[#This Row],[CLAVE]],[2]VENTAS!$F$2:$L$1501,5,0),0)</f>
        <v>0</v>
      </c>
      <c r="CW493">
        <f>IFERROR(VLOOKUP(Tabla5[[#This Row],[CLAVE]],[2]VENTAS!$F$2:$L$1501,6,0),0)</f>
        <v>0</v>
      </c>
      <c r="CX493">
        <f>IFERROR(VLOOKUP(Tabla5[[#This Row],[CLAVE]],[2]VENTAS!$F$2:$L$1501,7,0),0)</f>
        <v>0</v>
      </c>
      <c r="CY493">
        <f>IFERROR(VLOOKUP(Tabla5[[#This Row],[CLAVE]],[2]VENTAS!$F$2:$R$1501,13,0),0)</f>
        <v>0</v>
      </c>
      <c r="CZ493">
        <f>SUM(Tabla5[[#This Row],[VENTA MABE 2 SEMANA NOV]:[VENTAS OTROS 2 SEMANA NOV]])</f>
        <v>0</v>
      </c>
      <c r="DA493" s="46">
        <v>8</v>
      </c>
    </row>
    <row r="494" spans="1:105" hidden="1" x14ac:dyDescent="0.3">
      <c r="A494" t="str">
        <f>CONCATENATE(Tabla5[[#This Row],[TIENDA HMPV]],Tabla5[[#This Row],[LINEA]])</f>
        <v>458 - TIENDA QUEVEDO 821AIRES</v>
      </c>
      <c r="B494" t="s">
        <v>299</v>
      </c>
      <c r="C494" s="55" t="s">
        <v>300</v>
      </c>
      <c r="D494" s="55" t="s">
        <v>39</v>
      </c>
      <c r="E494" s="55" t="s">
        <v>302</v>
      </c>
      <c r="F494" s="55" t="s">
        <v>1724</v>
      </c>
      <c r="G494" t="s">
        <v>25</v>
      </c>
      <c r="H494" s="42">
        <f>IFERROR(Tabla5[[#This Row],[VENTAS MABE]]/Tabla5[[#This Row],[CUOTA]],0)</f>
        <v>0.25</v>
      </c>
      <c r="I494">
        <v>4</v>
      </c>
      <c r="J494">
        <v>1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V494" s="42">
        <v>0.5</v>
      </c>
      <c r="W494" s="42">
        <f>IFERROR(Tabla5[[#This Row],[TOTAL VENTA 38 SEMANA]]/Tabla5[[#This Row],[VENTA ACUM 38]],0)</f>
        <v>0.5</v>
      </c>
      <c r="X494" s="42" t="e">
        <f>VLOOKUP(Tabla5[[#This Row],[CLAVE]],[1]!QMI_5_SEMANA_SEP_22[[CLAVE]:[SHARE CADENA S2]],21,0)</f>
        <v>#REF!</v>
      </c>
      <c r="Y494" s="55" t="s">
        <v>724</v>
      </c>
      <c r="Z494" s="46">
        <f>+Tabla5[[#This Row],[VENTA ACUM 38]]+Tabla5[[#This Row],[venta total 39 acum]]</f>
        <v>5</v>
      </c>
      <c r="AA494" s="46">
        <v>1</v>
      </c>
      <c r="AB494" s="46">
        <v>1</v>
      </c>
      <c r="AC494" s="46">
        <v>2</v>
      </c>
      <c r="AD494" s="46">
        <v>3</v>
      </c>
      <c r="AE494" s="46">
        <v>1</v>
      </c>
      <c r="AF494" s="46">
        <v>3</v>
      </c>
      <c r="AG494" s="46">
        <v>4</v>
      </c>
      <c r="AH494" s="42">
        <f>IFERROR(Tabla5[[#This Row],[VENTAS MABE]]/Tabla5[[#This Row],[VENTAS INDURAMA]],0)</f>
        <v>0.33333333333333331</v>
      </c>
      <c r="AI494" t="s">
        <v>1676</v>
      </c>
      <c r="AK494" s="42"/>
      <c r="AL494" t="s">
        <v>727</v>
      </c>
      <c r="AM494" s="55" t="s">
        <v>1078</v>
      </c>
      <c r="AO494" s="55" t="s">
        <v>435</v>
      </c>
      <c r="AP494">
        <v>2</v>
      </c>
      <c r="AQ494" s="55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f>SUM(Tabla5[[#This Row],[VENTA MABE 1 SEMANA OCT]:[VENTAS OTROS 1 SEMANA OCT]])</f>
        <v>0</v>
      </c>
      <c r="AY494" s="46">
        <v>6.3894523326572017</v>
      </c>
      <c r="AZ494" s="55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f>SUM(Tabla5[[#This Row],[VENTA MABE 2 SEMANA OCT]:[VENTAS OTROS 2 SEMANA OCT]])</f>
        <v>0</v>
      </c>
      <c r="BH494" t="s">
        <v>798</v>
      </c>
      <c r="BI494" s="55" t="s">
        <v>300</v>
      </c>
      <c r="BJ494">
        <v>9.9999999999999911</v>
      </c>
      <c r="BK494" s="55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f>SUM(Tabla5[[#This Row],[VENTA MABE 3 SEMANA OCT]:[VENTAS OTROS 3 SEMANA OCT]])</f>
        <v>0</v>
      </c>
      <c r="BS494" s="42">
        <v>0.15</v>
      </c>
      <c r="BT494" s="55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f>SUM(Tabla5[[#This Row],[VENTA MABE 4 SEMANA OCT]:[VENTAS OTROS 4 SEMANA OCT]])</f>
        <v>1</v>
      </c>
      <c r="CI4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494" t="s">
        <v>1703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SUM(Tabla5[[#This Row],[VENTA MABE 1 SEMANA NOV]:[VENTAS OTROS 1 SEMANA NOV]])</f>
        <v>1</v>
      </c>
      <c r="CS494">
        <f>IFERROR(VLOOKUP(Tabla5[[#This Row],[CLAVE]],[2]VENTAS!$F$2:$L$1501,2,0),0)</f>
        <v>1</v>
      </c>
      <c r="CT494">
        <f>IFERROR(VLOOKUP(Tabla5[[#This Row],[CLAVE]],[2]VENTAS!$F$2:$L$1501,3,0),0)</f>
        <v>0</v>
      </c>
      <c r="CU494">
        <f>IFERROR(VLOOKUP(Tabla5[[#This Row],[CLAVE]],[2]VENTAS!$F$2:$L$1501,4,0),0)</f>
        <v>0</v>
      </c>
      <c r="CV494">
        <f>IFERROR(VLOOKUP(Tabla5[[#This Row],[CLAVE]],[2]VENTAS!$F$2:$L$1501,5,0),0)</f>
        <v>0</v>
      </c>
      <c r="CW494">
        <f>IFERROR(VLOOKUP(Tabla5[[#This Row],[CLAVE]],[2]VENTAS!$F$2:$L$1501,6,0),0)</f>
        <v>0</v>
      </c>
      <c r="CX494">
        <f>IFERROR(VLOOKUP(Tabla5[[#This Row],[CLAVE]],[2]VENTAS!$F$2:$L$1501,7,0),0)</f>
        <v>0</v>
      </c>
      <c r="CY494">
        <f>IFERROR(VLOOKUP(Tabla5[[#This Row],[CLAVE]],[2]VENTAS!$F$2:$R$1501,13,0),0)</f>
        <v>0</v>
      </c>
      <c r="CZ494">
        <f>SUM(Tabla5[[#This Row],[VENTA MABE 2 SEMANA NOV]:[VENTAS OTROS 2 SEMANA NOV]])</f>
        <v>1</v>
      </c>
      <c r="DA494" s="46">
        <v>7.0993914807302243</v>
      </c>
    </row>
    <row r="495" spans="1:105" hidden="1" x14ac:dyDescent="0.3">
      <c r="A495" t="str">
        <f>CONCATENATE(Tabla5[[#This Row],[TIENDA HMPV]],Tabla5[[#This Row],[LINEA]])</f>
        <v>458 - TIENDA QUEVEDO 821COCINAS</v>
      </c>
      <c r="B495" t="s">
        <v>299</v>
      </c>
      <c r="C495" s="55" t="s">
        <v>300</v>
      </c>
      <c r="D495" s="55" t="s">
        <v>39</v>
      </c>
      <c r="E495" s="55" t="s">
        <v>302</v>
      </c>
      <c r="F495" s="55" t="s">
        <v>1724</v>
      </c>
      <c r="G495" t="s">
        <v>26</v>
      </c>
      <c r="H495" s="42">
        <f>IFERROR(Tabla5[[#This Row],[VENTAS MABE]]/Tabla5[[#This Row],[CUOTA]],0)</f>
        <v>0.2857142857142857</v>
      </c>
      <c r="I495">
        <v>7</v>
      </c>
      <c r="J495">
        <v>2</v>
      </c>
      <c r="K495">
        <v>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V495" s="42">
        <v>0.2</v>
      </c>
      <c r="W495" s="42">
        <f>IFERROR(Tabla5[[#This Row],[TOTAL VENTA 38 SEMANA]]/Tabla5[[#This Row],[VENTA ACUM 38]],0)</f>
        <v>0.2</v>
      </c>
      <c r="X495" s="42" t="e">
        <f>VLOOKUP(Tabla5[[#This Row],[CLAVE]],[1]!QMI_5_SEMANA_SEP_22[[CLAVE]:[SHARE CADENA S2]],21,0)</f>
        <v>#REF!</v>
      </c>
      <c r="Y495" s="55" t="s">
        <v>724</v>
      </c>
      <c r="Z495" s="46">
        <f>+Tabla5[[#This Row],[VENTA ACUM 38]]+Tabla5[[#This Row],[venta total 39 acum]]</f>
        <v>20</v>
      </c>
      <c r="AA495" s="46">
        <v>1</v>
      </c>
      <c r="AB495" s="46">
        <v>2</v>
      </c>
      <c r="AC495" s="46">
        <v>10</v>
      </c>
      <c r="AD495" s="46">
        <v>10</v>
      </c>
      <c r="AE495" s="46">
        <v>2</v>
      </c>
      <c r="AF495" s="46">
        <v>10</v>
      </c>
      <c r="AG495" s="46">
        <v>3</v>
      </c>
      <c r="AH495" s="42">
        <f>IFERROR(Tabla5[[#This Row],[VENTAS MABE]]/Tabla5[[#This Row],[VENTAS INDURAMA]],0)</f>
        <v>0.25</v>
      </c>
      <c r="AI495" t="s">
        <v>1676</v>
      </c>
      <c r="AK495" s="42"/>
      <c r="AL495" t="s">
        <v>727</v>
      </c>
      <c r="AM495" s="55" t="s">
        <v>1078</v>
      </c>
      <c r="AO495" s="55" t="s">
        <v>435</v>
      </c>
      <c r="AP495">
        <v>7</v>
      </c>
      <c r="AQ495" s="5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f>SUM(Tabla5[[#This Row],[VENTA MABE 1 SEMANA OCT]:[VENTAS OTROS 1 SEMANA OCT]])</f>
        <v>1</v>
      </c>
      <c r="AY495" s="46">
        <v>7.0047950306409925</v>
      </c>
      <c r="AZ495" s="55">
        <v>1</v>
      </c>
      <c r="BA495">
        <v>2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f>SUM(Tabla5[[#This Row],[VENTA MABE 2 SEMANA OCT]:[VENTAS OTROS 2 SEMANA OCT]])</f>
        <v>3</v>
      </c>
      <c r="BH495" t="s">
        <v>798</v>
      </c>
      <c r="BI495" s="55" t="s">
        <v>300</v>
      </c>
      <c r="BJ495">
        <v>9.9999999999999911</v>
      </c>
      <c r="BK495" s="55">
        <v>0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f>SUM(Tabla5[[#This Row],[VENTA MABE 3 SEMANA OCT]:[VENTAS OTROS 3 SEMANA OCT]])</f>
        <v>1</v>
      </c>
      <c r="BS495" s="42">
        <v>0.4</v>
      </c>
      <c r="BT495" s="55">
        <v>0</v>
      </c>
      <c r="BU495">
        <v>2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f>SUM(Tabla5[[#This Row],[VENTA MABE 4 SEMANA OCT]:[VENTAS OTROS 4 SEMANA OCT]])</f>
        <v>2</v>
      </c>
      <c r="CB495" t="s">
        <v>1695</v>
      </c>
      <c r="CI49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0.14285714285714285</v>
      </c>
      <c r="CJ495" t="s">
        <v>1701</v>
      </c>
      <c r="CK495">
        <v>1</v>
      </c>
      <c r="CL495">
        <v>2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SUM(Tabla5[[#This Row],[VENTA MABE 1 SEMANA NOV]:[VENTAS OTROS 1 SEMANA NOV]])</f>
        <v>3</v>
      </c>
      <c r="CS495">
        <f>IFERROR(VLOOKUP(Tabla5[[#This Row],[CLAVE]],[2]VENTAS!$F$2:$L$1501,2,0),0)</f>
        <v>1</v>
      </c>
      <c r="CT495">
        <f>IFERROR(VLOOKUP(Tabla5[[#This Row],[CLAVE]],[2]VENTAS!$F$2:$L$1501,3,0),0)</f>
        <v>1</v>
      </c>
      <c r="CU495">
        <f>IFERROR(VLOOKUP(Tabla5[[#This Row],[CLAVE]],[2]VENTAS!$F$2:$L$1501,4,0),0)</f>
        <v>0</v>
      </c>
      <c r="CV495">
        <f>IFERROR(VLOOKUP(Tabla5[[#This Row],[CLAVE]],[2]VENTAS!$F$2:$L$1501,5,0),0)</f>
        <v>0</v>
      </c>
      <c r="CW495">
        <f>IFERROR(VLOOKUP(Tabla5[[#This Row],[CLAVE]],[2]VENTAS!$F$2:$L$1501,6,0),0)</f>
        <v>0</v>
      </c>
      <c r="CX495">
        <f>IFERROR(VLOOKUP(Tabla5[[#This Row],[CLAVE]],[2]VENTAS!$F$2:$L$1501,7,0),0)</f>
        <v>0</v>
      </c>
      <c r="CY495">
        <f>IFERROR(VLOOKUP(Tabla5[[#This Row],[CLAVE]],[2]VENTAS!$F$2:$R$1501,13,0),0)</f>
        <v>0</v>
      </c>
      <c r="CZ495">
        <f>SUM(Tabla5[[#This Row],[VENTA MABE 2 SEMANA NOV]:[VENTAS OTROS 2 SEMANA NOV]])</f>
        <v>2</v>
      </c>
      <c r="DA495" s="46">
        <v>18</v>
      </c>
    </row>
    <row r="496" spans="1:105" hidden="1" x14ac:dyDescent="0.3">
      <c r="A496" t="str">
        <f>CONCATENATE(Tabla5[[#This Row],[TIENDA HMPV]],Tabla5[[#This Row],[LINEA]])</f>
        <v>458 - TIENDA QUEVEDO 821EMPOTRE</v>
      </c>
      <c r="B496" t="s">
        <v>299</v>
      </c>
      <c r="C496" s="55" t="s">
        <v>300</v>
      </c>
      <c r="D496" s="55" t="s">
        <v>39</v>
      </c>
      <c r="E496" s="55" t="s">
        <v>302</v>
      </c>
      <c r="F496" s="55" t="s">
        <v>1724</v>
      </c>
      <c r="G496" t="s">
        <v>32</v>
      </c>
      <c r="H496" s="42">
        <f>IFERROR(Tabla5[[#This Row],[VENTAS MABE]]/Tabla5[[#This Row],[CUOTA]],0)</f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V496" s="42">
        <v>0</v>
      </c>
      <c r="W496" s="42">
        <f>IFERROR(Tabla5[[#This Row],[TOTAL VENTA 38 SEMANA]]/Tabla5[[#This Row],[VENTA ACUM 38]],0)</f>
        <v>0</v>
      </c>
      <c r="X496" s="42" t="e">
        <f>VLOOKUP(Tabla5[[#This Row],[CLAVE]],[1]!QMI_5_SEMANA_SEP_22[[CLAVE]:[SHARE CADENA S2]],21,0)</f>
        <v>#REF!</v>
      </c>
      <c r="Y496" s="55" t="s">
        <v>724</v>
      </c>
      <c r="Z496" s="46">
        <f>+Tabla5[[#This Row],[VENTA ACUM 38]]+Tabla5[[#This Row],[venta total 39 acum]]</f>
        <v>0</v>
      </c>
      <c r="AA496" s="46">
        <v>0</v>
      </c>
      <c r="AB496" s="46">
        <v>0</v>
      </c>
      <c r="AC496" s="46">
        <v>0</v>
      </c>
      <c r="AD496" s="46">
        <v>0</v>
      </c>
      <c r="AE496" s="46">
        <v>0</v>
      </c>
      <c r="AF496" s="46">
        <v>0</v>
      </c>
      <c r="AG496" s="46">
        <v>0</v>
      </c>
      <c r="AH496" s="42">
        <f>IFERROR(Tabla5[[#This Row],[VENTAS MABE]]/Tabla5[[#This Row],[VENTAS INDURAMA]],0)</f>
        <v>0</v>
      </c>
      <c r="AI496" t="s">
        <v>1676</v>
      </c>
      <c r="AK496" s="42"/>
      <c r="AL496" t="s">
        <v>727</v>
      </c>
      <c r="AM496" s="55" t="s">
        <v>1078</v>
      </c>
      <c r="AO496" s="55" t="s">
        <v>435</v>
      </c>
      <c r="AP496">
        <v>0</v>
      </c>
      <c r="AQ496" s="55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f>SUM(Tabla5[[#This Row],[VENTA MABE 1 SEMANA OCT]:[VENTAS OTROS 1 SEMANA OCT]])</f>
        <v>0</v>
      </c>
      <c r="AY496" s="46">
        <v>0</v>
      </c>
      <c r="AZ496" s="55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f>SUM(Tabla5[[#This Row],[VENTA MABE 2 SEMANA OCT]:[VENTAS OTROS 2 SEMANA OCT]])</f>
        <v>0</v>
      </c>
      <c r="BH496" t="s">
        <v>798</v>
      </c>
      <c r="BI496" s="55" t="s">
        <v>300</v>
      </c>
      <c r="BJ496">
        <v>9.9999999999999911</v>
      </c>
      <c r="BK496" s="55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f>SUM(Tabla5[[#This Row],[VENTA MABE 3 SEMANA OCT]:[VENTAS OTROS 3 SEMANA OCT]])</f>
        <v>0</v>
      </c>
      <c r="BS496" s="42">
        <v>0</v>
      </c>
      <c r="BT496" s="55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f>SUM(Tabla5[[#This Row],[VENTA MABE 4 SEMANA OCT]:[VENTAS OTROS 4 SEMANA OCT]])</f>
        <v>0</v>
      </c>
      <c r="CI4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96" s="6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SUM(Tabla5[[#This Row],[VENTA MABE 1 SEMANA NOV]:[VENTAS OTROS 1 SEMANA NOV]])</f>
        <v>0</v>
      </c>
      <c r="CS496">
        <f>IFERROR(VLOOKUP(Tabla5[[#This Row],[CLAVE]],[2]VENTAS!$F$2:$L$1501,2,0),0)</f>
        <v>0</v>
      </c>
      <c r="CT496">
        <f>IFERROR(VLOOKUP(Tabla5[[#This Row],[CLAVE]],[2]VENTAS!$F$2:$L$1501,3,0),0)</f>
        <v>0</v>
      </c>
      <c r="CU496">
        <f>IFERROR(VLOOKUP(Tabla5[[#This Row],[CLAVE]],[2]VENTAS!$F$2:$L$1501,4,0),0)</f>
        <v>0</v>
      </c>
      <c r="CV496">
        <f>IFERROR(VLOOKUP(Tabla5[[#This Row],[CLAVE]],[2]VENTAS!$F$2:$L$1501,5,0),0)</f>
        <v>0</v>
      </c>
      <c r="CW496">
        <f>IFERROR(VLOOKUP(Tabla5[[#This Row],[CLAVE]],[2]VENTAS!$F$2:$L$1501,6,0),0)</f>
        <v>0</v>
      </c>
      <c r="CX496">
        <f>IFERROR(VLOOKUP(Tabla5[[#This Row],[CLAVE]],[2]VENTAS!$F$2:$L$1501,7,0),0)</f>
        <v>0</v>
      </c>
      <c r="CY496">
        <f>IFERROR(VLOOKUP(Tabla5[[#This Row],[CLAVE]],[2]VENTAS!$F$2:$R$1501,13,0),0)</f>
        <v>0</v>
      </c>
      <c r="CZ496">
        <f>SUM(Tabla5[[#This Row],[VENTA MABE 2 SEMANA NOV]:[VENTAS OTROS 2 SEMANA NOV]])</f>
        <v>0</v>
      </c>
      <c r="DA496" s="46">
        <v>0</v>
      </c>
    </row>
    <row r="497" spans="1:105" hidden="1" x14ac:dyDescent="0.3">
      <c r="A497" t="str">
        <f>CONCATENATE(Tabla5[[#This Row],[TIENDA HMPV]],Tabla5[[#This Row],[LINEA]])</f>
        <v>458 - TIENDA QUEVEDO 821GLOBALES</v>
      </c>
      <c r="B497" t="s">
        <v>299</v>
      </c>
      <c r="C497" s="55" t="s">
        <v>300</v>
      </c>
      <c r="D497" s="55" t="s">
        <v>39</v>
      </c>
      <c r="E497" s="55" t="s">
        <v>302</v>
      </c>
      <c r="F497" s="55" t="s">
        <v>1724</v>
      </c>
      <c r="G497" t="s">
        <v>27</v>
      </c>
      <c r="H497" s="42">
        <f>IFERROR(Tabla5[[#This Row],[VENTAS MABE]]/Tabla5[[#This Row],[CUOTA]],0)</f>
        <v>0</v>
      </c>
      <c r="I497">
        <v>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V497" s="42">
        <v>0</v>
      </c>
      <c r="W497" s="42">
        <f>IFERROR(Tabla5[[#This Row],[TOTAL VENTA 38 SEMANA]]/Tabla5[[#This Row],[VENTA ACUM 38]],0)</f>
        <v>0</v>
      </c>
      <c r="X497" s="42" t="e">
        <f>VLOOKUP(Tabla5[[#This Row],[CLAVE]],[1]!QMI_5_SEMANA_SEP_22[[CLAVE]:[SHARE CADENA S2]],21,0)</f>
        <v>#REF!</v>
      </c>
      <c r="Y497" s="55" t="s">
        <v>724</v>
      </c>
      <c r="Z497" s="46">
        <f>+Tabla5[[#This Row],[VENTA ACUM 38]]+Tabla5[[#This Row],[venta total 39 acum]]</f>
        <v>1</v>
      </c>
      <c r="AA497" s="46">
        <v>0</v>
      </c>
      <c r="AB497" s="46">
        <v>0</v>
      </c>
      <c r="AC497" s="46">
        <v>0</v>
      </c>
      <c r="AD497" s="46">
        <v>1</v>
      </c>
      <c r="AE497" s="46">
        <v>1</v>
      </c>
      <c r="AF497" s="46">
        <v>1</v>
      </c>
      <c r="AG497" s="46">
        <v>1</v>
      </c>
      <c r="AH497" s="42">
        <f>IFERROR(Tabla5[[#This Row],[VENTAS MABE]]/Tabla5[[#This Row],[VENTAS INDURAMA]],0)</f>
        <v>0</v>
      </c>
      <c r="AI497" t="s">
        <v>1676</v>
      </c>
      <c r="AK497" s="42"/>
      <c r="AL497" t="s">
        <v>727</v>
      </c>
      <c r="AM497" s="55" t="s">
        <v>1078</v>
      </c>
      <c r="AO497" s="55" t="s">
        <v>435</v>
      </c>
      <c r="AP497">
        <v>0</v>
      </c>
      <c r="AQ497" s="55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f>SUM(Tabla5[[#This Row],[VENTA MABE 1 SEMANA OCT]:[VENTAS OTROS 1 SEMANA OCT]])</f>
        <v>0</v>
      </c>
      <c r="AY497" s="46">
        <v>3.1652363669255896</v>
      </c>
      <c r="AZ497" s="55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f>SUM(Tabla5[[#This Row],[VENTA MABE 2 SEMANA OCT]:[VENTAS OTROS 2 SEMANA OCT]])</f>
        <v>0</v>
      </c>
      <c r="BH497" t="s">
        <v>798</v>
      </c>
      <c r="BI497" s="55" t="s">
        <v>300</v>
      </c>
      <c r="BJ497">
        <v>9.9999999999999911</v>
      </c>
      <c r="BK497" s="55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f>SUM(Tabla5[[#This Row],[VENTA MABE 3 SEMANA OCT]:[VENTAS OTROS 3 SEMANA OCT]])</f>
        <v>0</v>
      </c>
      <c r="BS497" s="42">
        <v>0</v>
      </c>
      <c r="BT497" s="55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f>SUM(Tabla5[[#This Row],[VENTA MABE 4 SEMANA OCT]:[VENTAS OTROS 4 SEMANA OCT]])</f>
        <v>0</v>
      </c>
      <c r="CI4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497" s="66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SUM(Tabla5[[#This Row],[VENTA MABE 1 SEMANA NOV]:[VENTAS OTROS 1 SEMANA NOV]])</f>
        <v>0</v>
      </c>
      <c r="CS497">
        <f>IFERROR(VLOOKUP(Tabla5[[#This Row],[CLAVE]],[2]VENTAS!$F$2:$L$1501,2,0),0)</f>
        <v>1</v>
      </c>
      <c r="CT497">
        <f>IFERROR(VLOOKUP(Tabla5[[#This Row],[CLAVE]],[2]VENTAS!$F$2:$L$1501,3,0),0)</f>
        <v>0</v>
      </c>
      <c r="CU497">
        <f>IFERROR(VLOOKUP(Tabla5[[#This Row],[CLAVE]],[2]VENTAS!$F$2:$L$1501,4,0),0)</f>
        <v>0</v>
      </c>
      <c r="CV497">
        <f>IFERROR(VLOOKUP(Tabla5[[#This Row],[CLAVE]],[2]VENTAS!$F$2:$L$1501,5,0),0)</f>
        <v>0</v>
      </c>
      <c r="CW497">
        <f>IFERROR(VLOOKUP(Tabla5[[#This Row],[CLAVE]],[2]VENTAS!$F$2:$L$1501,6,0),0)</f>
        <v>0</v>
      </c>
      <c r="CX497">
        <f>IFERROR(VLOOKUP(Tabla5[[#This Row],[CLAVE]],[2]VENTAS!$F$2:$L$1501,7,0),0)</f>
        <v>0</v>
      </c>
      <c r="CY497">
        <f>IFERROR(VLOOKUP(Tabla5[[#This Row],[CLAVE]],[2]VENTAS!$F$2:$R$1501,13,0),0)</f>
        <v>0</v>
      </c>
      <c r="CZ497">
        <f>SUM(Tabla5[[#This Row],[VENTA MABE 2 SEMANA NOV]:[VENTAS OTROS 2 SEMANA NOV]])</f>
        <v>1</v>
      </c>
      <c r="DA497" s="46">
        <v>4.3304727338511793</v>
      </c>
    </row>
    <row r="498" spans="1:105" hidden="1" x14ac:dyDescent="0.3">
      <c r="A498" t="str">
        <f>CONCATENATE(Tabla5[[#This Row],[TIENDA HMPV]],Tabla5[[#This Row],[LINEA]])</f>
        <v>458 - TIENDA QUEVEDO 821LAVADO</v>
      </c>
      <c r="B498" t="s">
        <v>299</v>
      </c>
      <c r="C498" s="55" t="s">
        <v>300</v>
      </c>
      <c r="D498" s="55" t="s">
        <v>39</v>
      </c>
      <c r="E498" s="55" t="s">
        <v>302</v>
      </c>
      <c r="F498" s="55" t="s">
        <v>1724</v>
      </c>
      <c r="G498" t="s">
        <v>28</v>
      </c>
      <c r="H498" s="42">
        <f>IFERROR(Tabla5[[#This Row],[VENTAS MABE]]/Tabla5[[#This Row],[CUOTA]],0)</f>
        <v>0</v>
      </c>
      <c r="I498">
        <v>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V498" s="42">
        <v>0</v>
      </c>
      <c r="W498" s="42">
        <f>IFERROR(Tabla5[[#This Row],[TOTAL VENTA 38 SEMANA]]/Tabla5[[#This Row],[VENTA ACUM 38]],0)</f>
        <v>0</v>
      </c>
      <c r="X498" s="42" t="e">
        <f>VLOOKUP(Tabla5[[#This Row],[CLAVE]],[1]!QMI_5_SEMANA_SEP_22[[CLAVE]:[SHARE CADENA S2]],21,0)</f>
        <v>#REF!</v>
      </c>
      <c r="Y498" s="55" t="s">
        <v>724</v>
      </c>
      <c r="Z498" s="46">
        <f>+Tabla5[[#This Row],[VENTA ACUM 38]]+Tabla5[[#This Row],[venta total 39 acum]]</f>
        <v>1</v>
      </c>
      <c r="AA498" s="46">
        <v>0</v>
      </c>
      <c r="AB498" s="46">
        <v>0</v>
      </c>
      <c r="AC498" s="46">
        <v>0</v>
      </c>
      <c r="AD498" s="46">
        <v>1</v>
      </c>
      <c r="AE498" s="46">
        <v>1</v>
      </c>
      <c r="AF498" s="46">
        <v>1</v>
      </c>
      <c r="AG498" s="46">
        <v>1</v>
      </c>
      <c r="AH498" s="42">
        <f>IFERROR(Tabla5[[#This Row],[VENTAS MABE]]/Tabla5[[#This Row],[VENTAS INDURAMA]],0)</f>
        <v>0</v>
      </c>
      <c r="AI498" t="s">
        <v>1676</v>
      </c>
      <c r="AK498" s="42"/>
      <c r="AL498" t="s">
        <v>727</v>
      </c>
      <c r="AM498" s="55" t="s">
        <v>1078</v>
      </c>
      <c r="AO498" s="55" t="s">
        <v>435</v>
      </c>
      <c r="AP498">
        <v>0</v>
      </c>
      <c r="AQ498" s="55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f>SUM(Tabla5[[#This Row],[VENTA MABE 1 SEMANA OCT]:[VENTAS OTROS 1 SEMANA OCT]])</f>
        <v>1</v>
      </c>
      <c r="AY498" s="46">
        <v>3.7179917225194661</v>
      </c>
      <c r="AZ498" s="55">
        <v>2</v>
      </c>
      <c r="BA498">
        <v>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f>SUM(Tabla5[[#This Row],[VENTA MABE 2 SEMANA OCT]:[VENTAS OTROS 2 SEMANA OCT]])</f>
        <v>4</v>
      </c>
      <c r="BH498" t="s">
        <v>798</v>
      </c>
      <c r="BI498" s="55" t="s">
        <v>300</v>
      </c>
      <c r="BJ498">
        <v>9.9999999999999911</v>
      </c>
      <c r="BK498" s="55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f>SUM(Tabla5[[#This Row],[VENTA MABE 3 SEMANA OCT]:[VENTAS OTROS 3 SEMANA OCT]])</f>
        <v>0</v>
      </c>
      <c r="BS498" s="42">
        <v>0.12</v>
      </c>
      <c r="BT498" s="55">
        <v>2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f>SUM(Tabla5[[#This Row],[VENTA MABE 4 SEMANA OCT]:[VENTAS OTROS 4 SEMANA OCT]])</f>
        <v>3</v>
      </c>
      <c r="CI4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498" t="s">
        <v>1703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SUM(Tabla5[[#This Row],[VENTA MABE 1 SEMANA NOV]:[VENTAS OTROS 1 SEMANA NOV]])</f>
        <v>1</v>
      </c>
      <c r="CS498">
        <f>IFERROR(VLOOKUP(Tabla5[[#This Row],[CLAVE]],[2]VENTAS!$F$2:$L$1501,2,0),0)</f>
        <v>1</v>
      </c>
      <c r="CT498">
        <f>IFERROR(VLOOKUP(Tabla5[[#This Row],[CLAVE]],[2]VENTAS!$F$2:$L$1501,3,0),0)</f>
        <v>0</v>
      </c>
      <c r="CU498">
        <f>IFERROR(VLOOKUP(Tabla5[[#This Row],[CLAVE]],[2]VENTAS!$F$2:$L$1501,4,0),0)</f>
        <v>0</v>
      </c>
      <c r="CV498">
        <f>IFERROR(VLOOKUP(Tabla5[[#This Row],[CLAVE]],[2]VENTAS!$F$2:$L$1501,5,0),0)</f>
        <v>0</v>
      </c>
      <c r="CW498">
        <f>IFERROR(VLOOKUP(Tabla5[[#This Row],[CLAVE]],[2]VENTAS!$F$2:$L$1501,6,0),0)</f>
        <v>0</v>
      </c>
      <c r="CX498">
        <f>IFERROR(VLOOKUP(Tabla5[[#This Row],[CLAVE]],[2]VENTAS!$F$2:$L$1501,7,0),0)</f>
        <v>0</v>
      </c>
      <c r="CY498">
        <f>IFERROR(VLOOKUP(Tabla5[[#This Row],[CLAVE]],[2]VENTAS!$F$2:$R$1501,13,0),0)</f>
        <v>0</v>
      </c>
      <c r="CZ498">
        <f>SUM(Tabla5[[#This Row],[VENTA MABE 2 SEMANA NOV]:[VENTAS OTROS 2 SEMANA NOV]])</f>
        <v>1</v>
      </c>
      <c r="DA498" s="46">
        <v>8.9265296934558052</v>
      </c>
    </row>
    <row r="499" spans="1:105" hidden="1" x14ac:dyDescent="0.3">
      <c r="A499" t="str">
        <f>CONCATENATE(Tabla5[[#This Row],[TIENDA HMPV]],Tabla5[[#This Row],[LINEA]])</f>
        <v>458 - TIENDA QUEVEDO 821REFRIGERACIÓN</v>
      </c>
      <c r="B499" t="s">
        <v>299</v>
      </c>
      <c r="C499" s="55" t="s">
        <v>300</v>
      </c>
      <c r="D499" s="55" t="s">
        <v>39</v>
      </c>
      <c r="E499" s="55" t="s">
        <v>302</v>
      </c>
      <c r="F499" s="55" t="s">
        <v>1724</v>
      </c>
      <c r="G499" t="s">
        <v>29</v>
      </c>
      <c r="H499" s="42">
        <f>IFERROR(Tabla5[[#This Row],[VENTAS MABE]]/Tabla5[[#This Row],[CUOTA]],0)</f>
        <v>0.5</v>
      </c>
      <c r="I499">
        <v>6</v>
      </c>
      <c r="J499">
        <v>3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V499" s="42">
        <v>0.375</v>
      </c>
      <c r="W499" s="42">
        <f>IFERROR(Tabla5[[#This Row],[TOTAL VENTA 38 SEMANA]]/Tabla5[[#This Row],[VENTA ACUM 38]],0)</f>
        <v>0.375</v>
      </c>
      <c r="X499" s="42" t="e">
        <f>VLOOKUP(Tabla5[[#This Row],[CLAVE]],[1]!QMI_5_SEMANA_SEP_22[[CLAVE]:[SHARE CADENA S2]],21,0)</f>
        <v>#REF!</v>
      </c>
      <c r="Y499" s="55" t="s">
        <v>724</v>
      </c>
      <c r="Z499" s="46">
        <f>+Tabla5[[#This Row],[VENTA ACUM 38]]+Tabla5[[#This Row],[venta total 39 acum]]</f>
        <v>16</v>
      </c>
      <c r="AA499" s="46">
        <v>3</v>
      </c>
      <c r="AB499" s="46">
        <v>3</v>
      </c>
      <c r="AC499" s="46">
        <v>8</v>
      </c>
      <c r="AD499" s="46">
        <v>8</v>
      </c>
      <c r="AE499" s="46">
        <v>3</v>
      </c>
      <c r="AF499" s="46">
        <v>8</v>
      </c>
      <c r="AG499" s="46">
        <v>6</v>
      </c>
      <c r="AH499" s="42">
        <f>IFERROR(Tabla5[[#This Row],[VENTAS MABE]]/Tabla5[[#This Row],[VENTAS INDURAMA]],0)</f>
        <v>0.3</v>
      </c>
      <c r="AI499" t="s">
        <v>1676</v>
      </c>
      <c r="AK499" s="42"/>
      <c r="AL499" t="s">
        <v>727</v>
      </c>
      <c r="AM499" s="55" t="s">
        <v>1078</v>
      </c>
      <c r="AO499" s="55" t="s">
        <v>435</v>
      </c>
      <c r="AP499">
        <v>7</v>
      </c>
      <c r="AQ499" s="55">
        <v>1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f>SUM(Tabla5[[#This Row],[VENTA MABE 1 SEMANA OCT]:[VENTAS OTROS 1 SEMANA OCT]])</f>
        <v>2</v>
      </c>
      <c r="AY499" s="46">
        <v>4.1234752640572498</v>
      </c>
      <c r="AZ499" s="55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f>SUM(Tabla5[[#This Row],[VENTA MABE 2 SEMANA OCT]:[VENTAS OTROS 2 SEMANA OCT]])</f>
        <v>0</v>
      </c>
      <c r="BH499" t="s">
        <v>798</v>
      </c>
      <c r="BI499" s="55" t="s">
        <v>300</v>
      </c>
      <c r="BJ499">
        <v>9.9999999999999911</v>
      </c>
      <c r="BK499" s="55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f>SUM(Tabla5[[#This Row],[VENTA MABE 3 SEMANA OCT]:[VENTAS OTROS 3 SEMANA OCT]])</f>
        <v>0</v>
      </c>
      <c r="BS499" s="42">
        <v>0.2</v>
      </c>
      <c r="BT499" s="55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f>SUM(Tabla5[[#This Row],[VENTA MABE 4 SEMANA OCT]:[VENTAS OTROS 4 SEMANA OCT]])</f>
        <v>0</v>
      </c>
      <c r="CI49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499" t="s">
        <v>1703</v>
      </c>
      <c r="CK499">
        <v>2</v>
      </c>
      <c r="CL499">
        <v>2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SUM(Tabla5[[#This Row],[VENTA MABE 1 SEMANA NOV]:[VENTAS OTROS 1 SEMANA NOV]])</f>
        <v>4</v>
      </c>
      <c r="CS499">
        <f>IFERROR(VLOOKUP(Tabla5[[#This Row],[CLAVE]],[2]VENTAS!$F$2:$L$1501,2,0),0)</f>
        <v>0</v>
      </c>
      <c r="CT499">
        <f>IFERROR(VLOOKUP(Tabla5[[#This Row],[CLAVE]],[2]VENTAS!$F$2:$L$1501,3,0),0)</f>
        <v>2</v>
      </c>
      <c r="CU499">
        <f>IFERROR(VLOOKUP(Tabla5[[#This Row],[CLAVE]],[2]VENTAS!$F$2:$L$1501,4,0),0)</f>
        <v>0</v>
      </c>
      <c r="CV499">
        <f>IFERROR(VLOOKUP(Tabla5[[#This Row],[CLAVE]],[2]VENTAS!$F$2:$L$1501,5,0),0)</f>
        <v>0</v>
      </c>
      <c r="CW499">
        <f>IFERROR(VLOOKUP(Tabla5[[#This Row],[CLAVE]],[2]VENTAS!$F$2:$L$1501,6,0),0)</f>
        <v>0</v>
      </c>
      <c r="CX499">
        <f>IFERROR(VLOOKUP(Tabla5[[#This Row],[CLAVE]],[2]VENTAS!$F$2:$L$1501,7,0),0)</f>
        <v>0</v>
      </c>
      <c r="CY499">
        <f>IFERROR(VLOOKUP(Tabla5[[#This Row],[CLAVE]],[2]VENTAS!$F$2:$R$1501,13,0),0)</f>
        <v>0</v>
      </c>
      <c r="CZ499">
        <f>SUM(Tabla5[[#This Row],[VENTA MABE 2 SEMANA NOV]:[VENTAS OTROS 2 SEMANA NOV]])</f>
        <v>2</v>
      </c>
      <c r="DA499" s="46">
        <v>20</v>
      </c>
    </row>
    <row r="500" spans="1:105" hidden="1" x14ac:dyDescent="0.3">
      <c r="A500" t="str">
        <f>CONCATENATE(Tabla5[[#This Row],[TIENDA HMPV]],Tabla5[[#This Row],[LINEA]])</f>
        <v>504 - QUEVEDOAIRES</v>
      </c>
      <c r="B500" t="s">
        <v>299</v>
      </c>
      <c r="C500" s="55" t="s">
        <v>300</v>
      </c>
      <c r="D500" s="55" t="s">
        <v>23</v>
      </c>
      <c r="E500" s="55" t="s">
        <v>303</v>
      </c>
      <c r="F500" s="55" t="s">
        <v>1724</v>
      </c>
      <c r="G500" t="s">
        <v>25</v>
      </c>
      <c r="H500" s="42">
        <f>IFERROR(Tabla5[[#This Row],[VENTAS MABE]]/Tabla5[[#This Row],[CUOTA]],0)</f>
        <v>0</v>
      </c>
      <c r="I500">
        <v>2</v>
      </c>
      <c r="J500">
        <v>0</v>
      </c>
      <c r="K500">
        <v>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V500" s="42">
        <v>0</v>
      </c>
      <c r="W500" s="42">
        <f>IFERROR(Tabla5[[#This Row],[TOTAL VENTA 38 SEMANA]]/Tabla5[[#This Row],[VENTA ACUM 38]],0)</f>
        <v>0</v>
      </c>
      <c r="X500" s="42" t="e">
        <f>VLOOKUP(Tabla5[[#This Row],[CLAVE]],[1]!QMI_5_SEMANA_SEP_22[[CLAVE]:[SHARE CADENA S2]],21,0)</f>
        <v>#REF!</v>
      </c>
      <c r="Y500" s="55" t="s">
        <v>757</v>
      </c>
      <c r="Z500" s="46">
        <f>+Tabla5[[#This Row],[VENTA ACUM 38]]+Tabla5[[#This Row],[venta total 39 acum]]</f>
        <v>3</v>
      </c>
      <c r="AA500" s="46">
        <v>0</v>
      </c>
      <c r="AB500" s="46">
        <v>0</v>
      </c>
      <c r="AC500" s="46">
        <v>1</v>
      </c>
      <c r="AD500" s="46">
        <v>2</v>
      </c>
      <c r="AE500" s="46">
        <v>0</v>
      </c>
      <c r="AF500" s="46">
        <v>2</v>
      </c>
      <c r="AG500" s="46">
        <v>1</v>
      </c>
      <c r="AH500" s="42">
        <f>IFERROR(Tabla5[[#This Row],[VENTAS MABE]]/Tabla5[[#This Row],[VENTAS INDURAMA]],0)</f>
        <v>0</v>
      </c>
      <c r="AI500" t="s">
        <v>1676</v>
      </c>
      <c r="AK500" s="42"/>
      <c r="AL500" t="s">
        <v>727</v>
      </c>
      <c r="AM500" s="55" t="s">
        <v>1077</v>
      </c>
      <c r="AO500" s="55" t="s">
        <v>435</v>
      </c>
      <c r="AP500">
        <v>1</v>
      </c>
      <c r="AQ500" s="55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f>SUM(Tabla5[[#This Row],[VENTA MABE 1 SEMANA OCT]:[VENTAS OTROS 1 SEMANA OCT]])</f>
        <v>0</v>
      </c>
      <c r="AY500" s="46">
        <v>5.1111111111111116</v>
      </c>
      <c r="AZ500" s="55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f>SUM(Tabla5[[#This Row],[VENTA MABE 2 SEMANA OCT]:[VENTAS OTROS 2 SEMANA OCT]])</f>
        <v>1</v>
      </c>
      <c r="BH500" t="s">
        <v>731</v>
      </c>
      <c r="BI500" s="55" t="s">
        <v>300</v>
      </c>
      <c r="BJ500">
        <v>4.9999999999999982</v>
      </c>
      <c r="BK500" s="55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f>SUM(Tabla5[[#This Row],[VENTA MABE 3 SEMANA OCT]:[VENTAS OTROS 3 SEMANA OCT]])</f>
        <v>0</v>
      </c>
      <c r="BS500" s="42">
        <v>0.22</v>
      </c>
      <c r="BT500" s="55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f>SUM(Tabla5[[#This Row],[VENTA MABE 4 SEMANA OCT]:[VENTAS OTROS 4 SEMANA OCT]])</f>
        <v>0</v>
      </c>
      <c r="CI5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00" s="66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SUM(Tabla5[[#This Row],[VENTA MABE 1 SEMANA NOV]:[VENTAS OTROS 1 SEMANA NOV]])</f>
        <v>0</v>
      </c>
      <c r="CS500">
        <f>IFERROR(VLOOKUP(Tabla5[[#This Row],[CLAVE]],[2]VENTAS!$F$2:$L$1501,2,0),0)</f>
        <v>0</v>
      </c>
      <c r="CT500">
        <f>IFERROR(VLOOKUP(Tabla5[[#This Row],[CLAVE]],[2]VENTAS!$F$2:$L$1501,3,0),0)</f>
        <v>0</v>
      </c>
      <c r="CU500">
        <f>IFERROR(VLOOKUP(Tabla5[[#This Row],[CLAVE]],[2]VENTAS!$F$2:$L$1501,4,0),0)</f>
        <v>0</v>
      </c>
      <c r="CV500">
        <f>IFERROR(VLOOKUP(Tabla5[[#This Row],[CLAVE]],[2]VENTAS!$F$2:$L$1501,5,0),0)</f>
        <v>0</v>
      </c>
      <c r="CW500">
        <f>IFERROR(VLOOKUP(Tabla5[[#This Row],[CLAVE]],[2]VENTAS!$F$2:$L$1501,6,0),0)</f>
        <v>0</v>
      </c>
      <c r="CX500">
        <f>IFERROR(VLOOKUP(Tabla5[[#This Row],[CLAVE]],[2]VENTAS!$F$2:$L$1501,7,0),0)</f>
        <v>0</v>
      </c>
      <c r="CY500">
        <f>IFERROR(VLOOKUP(Tabla5[[#This Row],[CLAVE]],[2]VENTAS!$F$2:$R$1501,13,0),0)</f>
        <v>0</v>
      </c>
      <c r="CZ500">
        <f>SUM(Tabla5[[#This Row],[VENTA MABE 2 SEMANA NOV]:[VENTAS OTROS 2 SEMANA NOV]])</f>
        <v>0</v>
      </c>
      <c r="DA500" s="46">
        <v>8.518518518518519</v>
      </c>
    </row>
    <row r="501" spans="1:105" hidden="1" x14ac:dyDescent="0.3">
      <c r="A501" t="str">
        <f>CONCATENATE(Tabla5[[#This Row],[TIENDA HMPV]],Tabla5[[#This Row],[LINEA]])</f>
        <v>504 - QUEVEDOCOCINAS</v>
      </c>
      <c r="B501" t="s">
        <v>299</v>
      </c>
      <c r="C501" s="55" t="s">
        <v>300</v>
      </c>
      <c r="D501" s="55" t="s">
        <v>23</v>
      </c>
      <c r="E501" s="55" t="s">
        <v>303</v>
      </c>
      <c r="F501" s="55" t="s">
        <v>1724</v>
      </c>
      <c r="G501" t="s">
        <v>26</v>
      </c>
      <c r="H501" s="42">
        <f>IFERROR(Tabla5[[#This Row],[VENTAS MABE]]/Tabla5[[#This Row],[CUOTA]],0)</f>
        <v>0.4</v>
      </c>
      <c r="I501">
        <v>10</v>
      </c>
      <c r="J501">
        <v>4</v>
      </c>
      <c r="K501">
        <v>10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V501" s="42">
        <v>0.44444444444444442</v>
      </c>
      <c r="W501" s="42">
        <f>IFERROR(Tabla5[[#This Row],[TOTAL VENTA 38 SEMANA]]/Tabla5[[#This Row],[VENTA ACUM 38]],0)</f>
        <v>0.44444444444444442</v>
      </c>
      <c r="X501" s="42" t="e">
        <f>VLOOKUP(Tabla5[[#This Row],[CLAVE]],[1]!QMI_5_SEMANA_SEP_22[[CLAVE]:[SHARE CADENA S2]],21,0)</f>
        <v>#REF!</v>
      </c>
      <c r="Y501" s="55" t="s">
        <v>757</v>
      </c>
      <c r="Z501" s="46">
        <f>+Tabla5[[#This Row],[VENTA ACUM 38]]+Tabla5[[#This Row],[venta total 39 acum]]</f>
        <v>19</v>
      </c>
      <c r="AA501" s="46">
        <v>1</v>
      </c>
      <c r="AB501" s="46">
        <v>4</v>
      </c>
      <c r="AC501" s="46">
        <v>9</v>
      </c>
      <c r="AD501" s="46">
        <v>10</v>
      </c>
      <c r="AE501" s="46">
        <v>5</v>
      </c>
      <c r="AF501" s="46">
        <v>10</v>
      </c>
      <c r="AG501" s="46">
        <v>6</v>
      </c>
      <c r="AH501" s="42">
        <f>IFERROR(Tabla5[[#This Row],[VENTAS MABE]]/Tabla5[[#This Row],[VENTAS INDURAMA]],0)</f>
        <v>0.4</v>
      </c>
      <c r="AI501" t="s">
        <v>1676</v>
      </c>
      <c r="AJ501">
        <v>0.4</v>
      </c>
      <c r="AK501" s="42">
        <v>0.625</v>
      </c>
      <c r="AL501" t="s">
        <v>727</v>
      </c>
      <c r="AM501" s="55" t="s">
        <v>1077</v>
      </c>
      <c r="AO501" s="55" t="s">
        <v>435</v>
      </c>
      <c r="AP501">
        <v>4</v>
      </c>
      <c r="AQ501" s="55">
        <v>2</v>
      </c>
      <c r="AR501">
        <v>2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f>SUM(Tabla5[[#This Row],[VENTA MABE 1 SEMANA OCT]:[VENTAS OTROS 1 SEMANA OCT]])</f>
        <v>4</v>
      </c>
      <c r="AY501" s="46">
        <v>11.042936214931299</v>
      </c>
      <c r="AZ501" s="55">
        <v>5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f>SUM(Tabla5[[#This Row],[VENTA MABE 2 SEMANA OCT]:[VENTAS OTROS 2 SEMANA OCT]])</f>
        <v>6</v>
      </c>
      <c r="BH501" t="s">
        <v>731</v>
      </c>
      <c r="BI501" s="55" t="s">
        <v>300</v>
      </c>
      <c r="BJ501">
        <v>4.9999999999999982</v>
      </c>
      <c r="BK501" s="55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f>SUM(Tabla5[[#This Row],[VENTA MABE 3 SEMANA OCT]:[VENTAS OTROS 3 SEMANA OCT]])</f>
        <v>0</v>
      </c>
      <c r="BS501" s="42">
        <v>0.45</v>
      </c>
      <c r="BT501" s="55">
        <v>3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f>SUM(Tabla5[[#This Row],[VENTA MABE 4 SEMANA OCT]:[VENTAS OTROS 4 SEMANA OCT]])</f>
        <v>3</v>
      </c>
      <c r="CI5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0.76923076923076927</v>
      </c>
      <c r="CJ501" t="s">
        <v>1703</v>
      </c>
      <c r="CK501">
        <v>1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SUM(Tabla5[[#This Row],[VENTA MABE 1 SEMANA NOV]:[VENTAS OTROS 1 SEMANA NOV]])</f>
        <v>2</v>
      </c>
      <c r="CS501">
        <f>IFERROR(VLOOKUP(Tabla5[[#This Row],[CLAVE]],[2]VENTAS!$F$2:$L$1501,2,0),0)</f>
        <v>0</v>
      </c>
      <c r="CT501">
        <f>IFERROR(VLOOKUP(Tabla5[[#This Row],[CLAVE]],[2]VENTAS!$F$2:$L$1501,3,0),0)</f>
        <v>0</v>
      </c>
      <c r="CU501">
        <f>IFERROR(VLOOKUP(Tabla5[[#This Row],[CLAVE]],[2]VENTAS!$F$2:$L$1501,4,0),0)</f>
        <v>0</v>
      </c>
      <c r="CV501">
        <f>IFERROR(VLOOKUP(Tabla5[[#This Row],[CLAVE]],[2]VENTAS!$F$2:$L$1501,5,0),0)</f>
        <v>0</v>
      </c>
      <c r="CW501">
        <f>IFERROR(VLOOKUP(Tabla5[[#This Row],[CLAVE]],[2]VENTAS!$F$2:$L$1501,6,0),0)</f>
        <v>0</v>
      </c>
      <c r="CX501">
        <f>IFERROR(VLOOKUP(Tabla5[[#This Row],[CLAVE]],[2]VENTAS!$F$2:$L$1501,7,0),0)</f>
        <v>0</v>
      </c>
      <c r="CY501">
        <f>IFERROR(VLOOKUP(Tabla5[[#This Row],[CLAVE]],[2]VENTAS!$F$2:$R$1501,13,0),0)</f>
        <v>0</v>
      </c>
      <c r="CZ501">
        <f>SUM(Tabla5[[#This Row],[VENTA MABE 2 SEMANA NOV]:[VENTAS OTROS 2 SEMANA NOV]])</f>
        <v>0</v>
      </c>
      <c r="DA501" s="46">
        <v>28</v>
      </c>
    </row>
    <row r="502" spans="1:105" hidden="1" x14ac:dyDescent="0.3">
      <c r="A502" t="str">
        <f>CONCATENATE(Tabla5[[#This Row],[TIENDA HMPV]],Tabla5[[#This Row],[LINEA]])</f>
        <v>504 - QUEVEDOGLOBALES</v>
      </c>
      <c r="B502" t="s">
        <v>299</v>
      </c>
      <c r="C502" s="55" t="s">
        <v>300</v>
      </c>
      <c r="D502" s="55" t="s">
        <v>23</v>
      </c>
      <c r="E502" s="55" t="s">
        <v>303</v>
      </c>
      <c r="F502" s="55" t="s">
        <v>1724</v>
      </c>
      <c r="G502" t="s">
        <v>27</v>
      </c>
      <c r="H502" s="42">
        <f>IFERROR(Tabla5[[#This Row],[VENTAS MABE]]/Tabla5[[#This Row],[CUOTA]],0)</f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V502" s="42">
        <v>0</v>
      </c>
      <c r="W502" s="42">
        <f>IFERROR(Tabla5[[#This Row],[TOTAL VENTA 38 SEMANA]]/Tabla5[[#This Row],[VENTA ACUM 38]],0)</f>
        <v>0</v>
      </c>
      <c r="X502" s="42" t="e">
        <f>VLOOKUP(Tabla5[[#This Row],[CLAVE]],[1]!QMI_5_SEMANA_SEP_22[[CLAVE]:[SHARE CADENA S2]],21,0)</f>
        <v>#REF!</v>
      </c>
      <c r="Y502" s="55" t="s">
        <v>757</v>
      </c>
      <c r="Z502" s="46">
        <f>+Tabla5[[#This Row],[VENTA ACUM 38]]+Tabla5[[#This Row],[venta total 39 acum]]</f>
        <v>0</v>
      </c>
      <c r="AA502" s="46">
        <v>0</v>
      </c>
      <c r="AB502" s="46">
        <v>0</v>
      </c>
      <c r="AC502" s="46">
        <v>0</v>
      </c>
      <c r="AD502" s="46">
        <v>0</v>
      </c>
      <c r="AE502" s="46">
        <v>0</v>
      </c>
      <c r="AF502" s="46">
        <v>0</v>
      </c>
      <c r="AG502" s="46">
        <v>0</v>
      </c>
      <c r="AH502" s="42">
        <f>IFERROR(Tabla5[[#This Row],[VENTAS MABE]]/Tabla5[[#This Row],[VENTAS INDURAMA]],0)</f>
        <v>0</v>
      </c>
      <c r="AI502" t="s">
        <v>1676</v>
      </c>
      <c r="AK502" s="42"/>
      <c r="AL502" t="s">
        <v>727</v>
      </c>
      <c r="AM502" s="55" t="s">
        <v>1077</v>
      </c>
      <c r="AO502" s="55" t="s">
        <v>435</v>
      </c>
      <c r="AP502">
        <v>0</v>
      </c>
      <c r="AQ502" s="55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f>SUM(Tabla5[[#This Row],[VENTA MABE 1 SEMANA OCT]:[VENTAS OTROS 1 SEMANA OCT]])</f>
        <v>0</v>
      </c>
      <c r="AY502" s="46">
        <v>0</v>
      </c>
      <c r="AZ502" s="55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f>SUM(Tabla5[[#This Row],[VENTA MABE 2 SEMANA OCT]:[VENTAS OTROS 2 SEMANA OCT]])</f>
        <v>0</v>
      </c>
      <c r="BH502" t="s">
        <v>731</v>
      </c>
      <c r="BI502" s="55" t="s">
        <v>300</v>
      </c>
      <c r="BJ502">
        <v>4.9999999999999982</v>
      </c>
      <c r="BK502" s="55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f>SUM(Tabla5[[#This Row],[VENTA MABE 3 SEMANA OCT]:[VENTAS OTROS 3 SEMANA OCT]])</f>
        <v>0</v>
      </c>
      <c r="BS502" s="42">
        <v>0</v>
      </c>
      <c r="BT502" s="55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f>SUM(Tabla5[[#This Row],[VENTA MABE 4 SEMANA OCT]:[VENTAS OTROS 4 SEMANA OCT]])</f>
        <v>0</v>
      </c>
      <c r="CI5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02" s="66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SUM(Tabla5[[#This Row],[VENTA MABE 1 SEMANA NOV]:[VENTAS OTROS 1 SEMANA NOV]])</f>
        <v>0</v>
      </c>
      <c r="CS502">
        <f>IFERROR(VLOOKUP(Tabla5[[#This Row],[CLAVE]],[2]VENTAS!$F$2:$L$1501,2,0),0)</f>
        <v>0</v>
      </c>
      <c r="CT502">
        <f>IFERROR(VLOOKUP(Tabla5[[#This Row],[CLAVE]],[2]VENTAS!$F$2:$L$1501,3,0),0)</f>
        <v>0</v>
      </c>
      <c r="CU502">
        <f>IFERROR(VLOOKUP(Tabla5[[#This Row],[CLAVE]],[2]VENTAS!$F$2:$L$1501,4,0),0)</f>
        <v>0</v>
      </c>
      <c r="CV502">
        <f>IFERROR(VLOOKUP(Tabla5[[#This Row],[CLAVE]],[2]VENTAS!$F$2:$L$1501,5,0),0)</f>
        <v>0</v>
      </c>
      <c r="CW502">
        <f>IFERROR(VLOOKUP(Tabla5[[#This Row],[CLAVE]],[2]VENTAS!$F$2:$L$1501,6,0),0)</f>
        <v>0</v>
      </c>
      <c r="CX502">
        <f>IFERROR(VLOOKUP(Tabla5[[#This Row],[CLAVE]],[2]VENTAS!$F$2:$L$1501,7,0),0)</f>
        <v>0</v>
      </c>
      <c r="CY502">
        <f>IFERROR(VLOOKUP(Tabla5[[#This Row],[CLAVE]],[2]VENTAS!$F$2:$R$1501,13,0),0)</f>
        <v>0</v>
      </c>
      <c r="CZ502">
        <f>SUM(Tabla5[[#This Row],[VENTA MABE 2 SEMANA NOV]:[VENTAS OTROS 2 SEMANA NOV]])</f>
        <v>0</v>
      </c>
      <c r="DA502" s="46">
        <v>0</v>
      </c>
    </row>
    <row r="503" spans="1:105" hidden="1" x14ac:dyDescent="0.3">
      <c r="A503" t="str">
        <f>CONCATENATE(Tabla5[[#This Row],[TIENDA HMPV]],Tabla5[[#This Row],[LINEA]])</f>
        <v>504 - QUEVEDOLAVADO</v>
      </c>
      <c r="B503" t="s">
        <v>299</v>
      </c>
      <c r="C503" s="55" t="s">
        <v>300</v>
      </c>
      <c r="D503" s="55" t="s">
        <v>23</v>
      </c>
      <c r="E503" s="55" t="s">
        <v>303</v>
      </c>
      <c r="F503" s="55" t="s">
        <v>1724</v>
      </c>
      <c r="G503" t="s">
        <v>28</v>
      </c>
      <c r="H503" s="42">
        <f>IFERROR(Tabla5[[#This Row],[VENTAS MABE]]/Tabla5[[#This Row],[CUOTA]],0)</f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V503" s="42">
        <v>0</v>
      </c>
      <c r="W503" s="42">
        <f>IFERROR(Tabla5[[#This Row],[TOTAL VENTA 38 SEMANA]]/Tabla5[[#This Row],[VENTA ACUM 38]],0)</f>
        <v>0</v>
      </c>
      <c r="X503" s="42" t="e">
        <f>VLOOKUP(Tabla5[[#This Row],[CLAVE]],[1]!QMI_5_SEMANA_SEP_22[[CLAVE]:[SHARE CADENA S2]],21,0)</f>
        <v>#REF!</v>
      </c>
      <c r="Y503" s="55" t="s">
        <v>757</v>
      </c>
      <c r="Z503" s="46">
        <f>+Tabla5[[#This Row],[VENTA ACUM 38]]+Tabla5[[#This Row],[venta total 39 acum]]</f>
        <v>0</v>
      </c>
      <c r="AA503" s="46">
        <v>0</v>
      </c>
      <c r="AB503" s="46">
        <v>0</v>
      </c>
      <c r="AC503" s="46">
        <v>0</v>
      </c>
      <c r="AD503" s="46">
        <v>0</v>
      </c>
      <c r="AE503" s="46">
        <v>0</v>
      </c>
      <c r="AF503" s="46">
        <v>0</v>
      </c>
      <c r="AG503" s="46">
        <v>0</v>
      </c>
      <c r="AH503" s="42">
        <f>IFERROR(Tabla5[[#This Row],[VENTAS MABE]]/Tabla5[[#This Row],[VENTAS INDURAMA]],0)</f>
        <v>0</v>
      </c>
      <c r="AI503" t="s">
        <v>1676</v>
      </c>
      <c r="AK503" s="42"/>
      <c r="AL503" t="s">
        <v>727</v>
      </c>
      <c r="AM503" s="55" t="s">
        <v>1077</v>
      </c>
      <c r="AO503" s="55" t="s">
        <v>435</v>
      </c>
      <c r="AP503">
        <v>0</v>
      </c>
      <c r="AQ503" s="55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f>SUM(Tabla5[[#This Row],[VENTA MABE 1 SEMANA OCT]:[VENTAS OTROS 1 SEMANA OCT]])</f>
        <v>0</v>
      </c>
      <c r="AY503" s="46">
        <v>1</v>
      </c>
      <c r="AZ503" s="55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f>SUM(Tabla5[[#This Row],[VENTA MABE 2 SEMANA OCT]:[VENTAS OTROS 2 SEMANA OCT]])</f>
        <v>0</v>
      </c>
      <c r="BH503" t="s">
        <v>731</v>
      </c>
      <c r="BI503" s="55" t="s">
        <v>300</v>
      </c>
      <c r="BJ503">
        <v>4.9999999999999982</v>
      </c>
      <c r="BK503" s="55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f>SUM(Tabla5[[#This Row],[VENTA MABE 3 SEMANA OCT]:[VENTAS OTROS 3 SEMANA OCT]])</f>
        <v>0</v>
      </c>
      <c r="BS503" s="42">
        <v>7.0000000000000007E-2</v>
      </c>
      <c r="BT503" s="55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f>SUM(Tabla5[[#This Row],[VENTA MABE 4 SEMANA OCT]:[VENTAS OTROS 4 SEMANA OCT]])</f>
        <v>0</v>
      </c>
      <c r="CI5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03" s="66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SUM(Tabla5[[#This Row],[VENTA MABE 1 SEMANA NOV]:[VENTAS OTROS 1 SEMANA NOV]])</f>
        <v>0</v>
      </c>
      <c r="CS503">
        <f>IFERROR(VLOOKUP(Tabla5[[#This Row],[CLAVE]],[2]VENTAS!$F$2:$L$1501,2,0),0)</f>
        <v>0</v>
      </c>
      <c r="CT503">
        <f>IFERROR(VLOOKUP(Tabla5[[#This Row],[CLAVE]],[2]VENTAS!$F$2:$L$1501,3,0),0)</f>
        <v>0</v>
      </c>
      <c r="CU503">
        <f>IFERROR(VLOOKUP(Tabla5[[#This Row],[CLAVE]],[2]VENTAS!$F$2:$L$1501,4,0),0)</f>
        <v>0</v>
      </c>
      <c r="CV503">
        <f>IFERROR(VLOOKUP(Tabla5[[#This Row],[CLAVE]],[2]VENTAS!$F$2:$L$1501,5,0),0)</f>
        <v>0</v>
      </c>
      <c r="CW503">
        <f>IFERROR(VLOOKUP(Tabla5[[#This Row],[CLAVE]],[2]VENTAS!$F$2:$L$1501,6,0),0)</f>
        <v>0</v>
      </c>
      <c r="CX503">
        <f>IFERROR(VLOOKUP(Tabla5[[#This Row],[CLAVE]],[2]VENTAS!$F$2:$L$1501,7,0),0)</f>
        <v>0</v>
      </c>
      <c r="CY503">
        <f>IFERROR(VLOOKUP(Tabla5[[#This Row],[CLAVE]],[2]VENTAS!$F$2:$R$1501,13,0),0)</f>
        <v>0</v>
      </c>
      <c r="CZ503">
        <f>SUM(Tabla5[[#This Row],[VENTA MABE 2 SEMANA NOV]:[VENTAS OTROS 2 SEMANA NOV]])</f>
        <v>0</v>
      </c>
      <c r="DA503" s="46">
        <v>0.64626391096979341</v>
      </c>
    </row>
    <row r="504" spans="1:105" hidden="1" x14ac:dyDescent="0.3">
      <c r="A504" t="str">
        <f>CONCATENATE(Tabla5[[#This Row],[TIENDA HMPV]],Tabla5[[#This Row],[LINEA]])</f>
        <v>504 - QUEVEDOREFRIGERACIÓN</v>
      </c>
      <c r="B504" t="s">
        <v>299</v>
      </c>
      <c r="C504" s="55" t="s">
        <v>300</v>
      </c>
      <c r="D504" s="55" t="s">
        <v>23</v>
      </c>
      <c r="E504" s="55" t="s">
        <v>303</v>
      </c>
      <c r="F504" s="55" t="s">
        <v>1724</v>
      </c>
      <c r="G504" t="s">
        <v>29</v>
      </c>
      <c r="H504" s="42">
        <f>IFERROR(Tabla5[[#This Row],[VENTAS MABE]]/Tabla5[[#This Row],[CUOTA]],0)</f>
        <v>0.33333333333333331</v>
      </c>
      <c r="I504">
        <v>12</v>
      </c>
      <c r="J504">
        <v>4</v>
      </c>
      <c r="K504">
        <v>7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V504" s="42">
        <v>0.5714285714285714</v>
      </c>
      <c r="W504" s="42">
        <f>IFERROR(Tabla5[[#This Row],[TOTAL VENTA 38 SEMANA]]/Tabla5[[#This Row],[VENTA ACUM 38]],0)</f>
        <v>0.5714285714285714</v>
      </c>
      <c r="X504" s="42" t="e">
        <f>VLOOKUP(Tabla5[[#This Row],[CLAVE]],[1]!QMI_5_SEMANA_SEP_22[[CLAVE]:[SHARE CADENA S2]],21,0)</f>
        <v>#REF!</v>
      </c>
      <c r="Y504" s="55" t="s">
        <v>757</v>
      </c>
      <c r="Z504" s="46">
        <f>+Tabla5[[#This Row],[VENTA ACUM 38]]+Tabla5[[#This Row],[venta total 39 acum]]</f>
        <v>17</v>
      </c>
      <c r="AA504" s="46">
        <v>3</v>
      </c>
      <c r="AB504" s="46">
        <v>4</v>
      </c>
      <c r="AC504" s="46">
        <v>7</v>
      </c>
      <c r="AD504" s="46">
        <v>10</v>
      </c>
      <c r="AE504" s="46">
        <v>6</v>
      </c>
      <c r="AF504" s="46">
        <v>10</v>
      </c>
      <c r="AG504" s="46">
        <v>9</v>
      </c>
      <c r="AH504" s="42">
        <f>IFERROR(Tabla5[[#This Row],[VENTAS MABE]]/Tabla5[[#This Row],[VENTAS INDURAMA]],0)</f>
        <v>0.5714285714285714</v>
      </c>
      <c r="AI504" t="s">
        <v>1676</v>
      </c>
      <c r="AJ504">
        <v>0.5</v>
      </c>
      <c r="AK504" s="42">
        <v>0.57140000000000002</v>
      </c>
      <c r="AL504" t="s">
        <v>727</v>
      </c>
      <c r="AM504" s="55" t="s">
        <v>1077</v>
      </c>
      <c r="AO504" s="55" t="s">
        <v>435</v>
      </c>
      <c r="AP504">
        <v>6</v>
      </c>
      <c r="AQ504" s="55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f>SUM(Tabla5[[#This Row],[VENTA MABE 1 SEMANA OCT]:[VENTAS OTROS 1 SEMANA OCT]])</f>
        <v>1</v>
      </c>
      <c r="AY504" s="46">
        <v>9.5317152420276496</v>
      </c>
      <c r="AZ504" s="55">
        <v>2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f>SUM(Tabla5[[#This Row],[VENTA MABE 2 SEMANA OCT]:[VENTAS OTROS 2 SEMANA OCT]])</f>
        <v>3</v>
      </c>
      <c r="BH504" t="s">
        <v>731</v>
      </c>
      <c r="BI504" s="55" t="s">
        <v>300</v>
      </c>
      <c r="BJ504">
        <v>4.9999999999999982</v>
      </c>
      <c r="BK504" s="55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f>SUM(Tabla5[[#This Row],[VENTA MABE 3 SEMANA OCT]:[VENTAS OTROS 3 SEMANA OCT]])</f>
        <v>0</v>
      </c>
      <c r="BS504" s="42">
        <v>0.4</v>
      </c>
      <c r="BT504" s="55">
        <v>3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f>SUM(Tabla5[[#This Row],[VENTA MABE 4 SEMANA OCT]:[VENTAS OTROS 4 SEMANA OCT]])</f>
        <v>4</v>
      </c>
      <c r="CI5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504" t="s">
        <v>1703</v>
      </c>
      <c r="CK504">
        <v>3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SUM(Tabla5[[#This Row],[VENTA MABE 1 SEMANA NOV]:[VENTAS OTROS 1 SEMANA NOV]])</f>
        <v>4</v>
      </c>
      <c r="CS504">
        <f>IFERROR(VLOOKUP(Tabla5[[#This Row],[CLAVE]],[2]VENTAS!$F$2:$L$1501,2,0),0)</f>
        <v>3</v>
      </c>
      <c r="CT504">
        <f>IFERROR(VLOOKUP(Tabla5[[#This Row],[CLAVE]],[2]VENTAS!$F$2:$L$1501,3,0),0)</f>
        <v>0</v>
      </c>
      <c r="CU504">
        <f>IFERROR(VLOOKUP(Tabla5[[#This Row],[CLAVE]],[2]VENTAS!$F$2:$L$1501,4,0),0)</f>
        <v>0</v>
      </c>
      <c r="CV504">
        <f>IFERROR(VLOOKUP(Tabla5[[#This Row],[CLAVE]],[2]VENTAS!$F$2:$L$1501,5,0),0)</f>
        <v>0</v>
      </c>
      <c r="CW504">
        <f>IFERROR(VLOOKUP(Tabla5[[#This Row],[CLAVE]],[2]VENTAS!$F$2:$L$1501,6,0),0)</f>
        <v>0</v>
      </c>
      <c r="CX504">
        <f>IFERROR(VLOOKUP(Tabla5[[#This Row],[CLAVE]],[2]VENTAS!$F$2:$L$1501,7,0),0)</f>
        <v>0</v>
      </c>
      <c r="CY504">
        <f>IFERROR(VLOOKUP(Tabla5[[#This Row],[CLAVE]],[2]VENTAS!$F$2:$R$1501,13,0),0)</f>
        <v>0</v>
      </c>
      <c r="CZ504">
        <f>SUM(Tabla5[[#This Row],[VENTA MABE 2 SEMANA NOV]:[VENTAS OTROS 2 SEMANA NOV]])</f>
        <v>3</v>
      </c>
      <c r="DA504" s="46">
        <v>28</v>
      </c>
    </row>
    <row r="505" spans="1:105" hidden="1" x14ac:dyDescent="0.3">
      <c r="A505" t="str">
        <f>CONCATENATE(Tabla5[[#This Row],[TIENDA HMPV]],Tabla5[[#This Row],[LINEA]])</f>
        <v>515 - QUEVEDOAIRES</v>
      </c>
      <c r="B505" t="s">
        <v>299</v>
      </c>
      <c r="C505" s="55" t="s">
        <v>300</v>
      </c>
      <c r="D505" s="55" t="s">
        <v>30</v>
      </c>
      <c r="E505" s="55" t="s">
        <v>304</v>
      </c>
      <c r="F505" s="55" t="s">
        <v>1724</v>
      </c>
      <c r="G505" t="s">
        <v>25</v>
      </c>
      <c r="H505" s="42">
        <f>IFERROR(Tabla5[[#This Row],[VENTAS MABE]]/Tabla5[[#This Row],[CUOTA]],0)</f>
        <v>2</v>
      </c>
      <c r="I505">
        <v>1</v>
      </c>
      <c r="J505">
        <v>2</v>
      </c>
      <c r="K505">
        <v>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V505" s="42">
        <v>0.4</v>
      </c>
      <c r="W505" s="42">
        <f>IFERROR(Tabla5[[#This Row],[TOTAL VENTA 38 SEMANA]]/Tabla5[[#This Row],[VENTA ACUM 38]],0)</f>
        <v>0.4</v>
      </c>
      <c r="X505" s="42" t="e">
        <f>VLOOKUP(Tabla5[[#This Row],[CLAVE]],[1]!QMI_5_SEMANA_SEP_22[[CLAVE]:[SHARE CADENA S2]],21,0)</f>
        <v>#REF!</v>
      </c>
      <c r="Y505" s="55" t="s">
        <v>757</v>
      </c>
      <c r="Z505" s="46">
        <f>+Tabla5[[#This Row],[VENTA ACUM 38]]+Tabla5[[#This Row],[venta total 39 acum]]</f>
        <v>10</v>
      </c>
      <c r="AA505" s="46">
        <v>2</v>
      </c>
      <c r="AB505" s="46">
        <v>2</v>
      </c>
      <c r="AC505" s="46">
        <v>5</v>
      </c>
      <c r="AD505" s="46">
        <v>5</v>
      </c>
      <c r="AE505" s="46">
        <v>2</v>
      </c>
      <c r="AF505" s="46">
        <v>5</v>
      </c>
      <c r="AG505" s="46">
        <v>4</v>
      </c>
      <c r="AH505" s="42">
        <f>IFERROR(Tabla5[[#This Row],[VENTAS MABE]]/Tabla5[[#This Row],[VENTAS INDURAMA]],0)</f>
        <v>0.33333333333333331</v>
      </c>
      <c r="AI505" t="s">
        <v>1676</v>
      </c>
      <c r="AK505" s="42"/>
      <c r="AL505" t="s">
        <v>727</v>
      </c>
      <c r="AM505" s="55" t="s">
        <v>1074</v>
      </c>
      <c r="AO505" s="55" t="s">
        <v>435</v>
      </c>
      <c r="AP505">
        <v>4</v>
      </c>
      <c r="AQ505" s="5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f>SUM(Tabla5[[#This Row],[VENTA MABE 1 SEMANA OCT]:[VENTAS OTROS 1 SEMANA OCT]])</f>
        <v>0</v>
      </c>
      <c r="AY505" s="46">
        <v>1</v>
      </c>
      <c r="AZ505" s="5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f>SUM(Tabla5[[#This Row],[VENTA MABE 2 SEMANA OCT]:[VENTAS OTROS 2 SEMANA OCT]])</f>
        <v>0</v>
      </c>
      <c r="BH505" t="s">
        <v>781</v>
      </c>
      <c r="BI505" s="55" t="s">
        <v>300</v>
      </c>
      <c r="BJ505">
        <v>5.9999999999999973</v>
      </c>
      <c r="BK505" s="5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f>SUM(Tabla5[[#This Row],[VENTA MABE 3 SEMANA OCT]:[VENTAS OTROS 3 SEMANA OCT]])</f>
        <v>0</v>
      </c>
      <c r="BS505" s="42">
        <v>0.17</v>
      </c>
      <c r="BT505" s="55">
        <v>0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f>SUM(Tabla5[[#This Row],[VENTA MABE 4 SEMANA OCT]:[VENTAS OTROS 4 SEMANA OCT]])</f>
        <v>1</v>
      </c>
      <c r="CI5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05" s="66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SUM(Tabla5[[#This Row],[VENTA MABE 1 SEMANA NOV]:[VENTAS OTROS 1 SEMANA NOV]])</f>
        <v>0</v>
      </c>
      <c r="CS505">
        <f>IFERROR(VLOOKUP(Tabla5[[#This Row],[CLAVE]],[2]VENTAS!$F$2:$L$1501,2,0),0)</f>
        <v>0</v>
      </c>
      <c r="CT505">
        <f>IFERROR(VLOOKUP(Tabla5[[#This Row],[CLAVE]],[2]VENTAS!$F$2:$L$1501,3,0),0)</f>
        <v>0</v>
      </c>
      <c r="CU505">
        <f>IFERROR(VLOOKUP(Tabla5[[#This Row],[CLAVE]],[2]VENTAS!$F$2:$L$1501,4,0),0)</f>
        <v>0</v>
      </c>
      <c r="CV505">
        <f>IFERROR(VLOOKUP(Tabla5[[#This Row],[CLAVE]],[2]VENTAS!$F$2:$L$1501,5,0),0)</f>
        <v>0</v>
      </c>
      <c r="CW505">
        <f>IFERROR(VLOOKUP(Tabla5[[#This Row],[CLAVE]],[2]VENTAS!$F$2:$L$1501,6,0),0)</f>
        <v>0</v>
      </c>
      <c r="CX505">
        <f>IFERROR(VLOOKUP(Tabla5[[#This Row],[CLAVE]],[2]VENTAS!$F$2:$L$1501,7,0),0)</f>
        <v>0</v>
      </c>
      <c r="CY505">
        <f>IFERROR(VLOOKUP(Tabla5[[#This Row],[CLAVE]],[2]VENTAS!$F$2:$R$1501,13,0),0)</f>
        <v>0</v>
      </c>
      <c r="CZ505">
        <f>SUM(Tabla5[[#This Row],[VENTA MABE 2 SEMANA NOV]:[VENTAS OTROS 2 SEMANA NOV]])</f>
        <v>0</v>
      </c>
      <c r="DA505" s="46">
        <v>2.328159645232815</v>
      </c>
    </row>
    <row r="506" spans="1:105" hidden="1" x14ac:dyDescent="0.3">
      <c r="A506" t="str">
        <f>CONCATENATE(Tabla5[[#This Row],[TIENDA HMPV]],Tabla5[[#This Row],[LINEA]])</f>
        <v>515 - QUEVEDOCOCINAS</v>
      </c>
      <c r="B506" t="s">
        <v>299</v>
      </c>
      <c r="C506" s="55" t="s">
        <v>300</v>
      </c>
      <c r="D506" s="55" t="s">
        <v>30</v>
      </c>
      <c r="E506" s="55" t="s">
        <v>304</v>
      </c>
      <c r="F506" s="55" t="s">
        <v>1724</v>
      </c>
      <c r="G506" t="s">
        <v>26</v>
      </c>
      <c r="H506" s="42">
        <f>IFERROR(Tabla5[[#This Row],[VENTAS MABE]]/Tabla5[[#This Row],[CUOTA]],0)</f>
        <v>0.16666666666666666</v>
      </c>
      <c r="I506">
        <v>6</v>
      </c>
      <c r="J506">
        <v>1</v>
      </c>
      <c r="K506">
        <v>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V506" s="42">
        <v>0.25</v>
      </c>
      <c r="W506" s="42">
        <f>IFERROR(Tabla5[[#This Row],[TOTAL VENTA 38 SEMANA]]/Tabla5[[#This Row],[VENTA ACUM 38]],0)</f>
        <v>0.25</v>
      </c>
      <c r="X506" s="42" t="e">
        <f>VLOOKUP(Tabla5[[#This Row],[CLAVE]],[1]!QMI_5_SEMANA_SEP_22[[CLAVE]:[SHARE CADENA S2]],21,0)</f>
        <v>#REF!</v>
      </c>
      <c r="Y506" s="55" t="s">
        <v>757</v>
      </c>
      <c r="Z506" s="46">
        <f>+Tabla5[[#This Row],[VENTA ACUM 38]]+Tabla5[[#This Row],[venta total 39 acum]]</f>
        <v>11</v>
      </c>
      <c r="AA506" s="46">
        <v>1</v>
      </c>
      <c r="AB506" s="46">
        <v>1</v>
      </c>
      <c r="AC506" s="46">
        <v>4</v>
      </c>
      <c r="AD506" s="46">
        <v>7</v>
      </c>
      <c r="AE506" s="46">
        <v>4</v>
      </c>
      <c r="AF506" s="46">
        <v>7</v>
      </c>
      <c r="AG506" s="46">
        <v>9</v>
      </c>
      <c r="AH506" s="42">
        <f>IFERROR(Tabla5[[#This Row],[VENTAS MABE]]/Tabla5[[#This Row],[VENTAS INDURAMA]],0)</f>
        <v>0.16666666666666666</v>
      </c>
      <c r="AI506" t="s">
        <v>1676</v>
      </c>
      <c r="AK506" s="42"/>
      <c r="AL506" t="s">
        <v>727</v>
      </c>
      <c r="AM506" s="55" t="s">
        <v>1074</v>
      </c>
      <c r="AO506" s="55" t="s">
        <v>435</v>
      </c>
      <c r="AP506">
        <v>4</v>
      </c>
      <c r="AQ506" s="55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f>SUM(Tabla5[[#This Row],[VENTA MABE 1 SEMANA OCT]:[VENTAS OTROS 1 SEMANA OCT]])</f>
        <v>1</v>
      </c>
      <c r="AY506" s="46">
        <v>3</v>
      </c>
      <c r="AZ506" s="55">
        <v>0</v>
      </c>
      <c r="BA506">
        <v>3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f>SUM(Tabla5[[#This Row],[VENTA MABE 2 SEMANA OCT]:[VENTAS OTROS 2 SEMANA OCT]])</f>
        <v>3</v>
      </c>
      <c r="BH506" t="s">
        <v>781</v>
      </c>
      <c r="BI506" s="55" t="s">
        <v>300</v>
      </c>
      <c r="BJ506">
        <v>5.9999999999999973</v>
      </c>
      <c r="BK506" s="55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f>SUM(Tabla5[[#This Row],[VENTA MABE 3 SEMANA OCT]:[VENTAS OTROS 3 SEMANA OCT]])</f>
        <v>1</v>
      </c>
      <c r="BS506" s="42">
        <v>0.4</v>
      </c>
      <c r="BT506" s="55">
        <v>1</v>
      </c>
      <c r="BU506">
        <v>2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f>SUM(Tabla5[[#This Row],[VENTA MABE 4 SEMANA OCT]:[VENTAS OTROS 4 SEMANA OCT]])</f>
        <v>3</v>
      </c>
      <c r="CI5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506" t="s">
        <v>1702</v>
      </c>
      <c r="CK506">
        <v>0</v>
      </c>
      <c r="CL506">
        <v>3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SUM(Tabla5[[#This Row],[VENTA MABE 1 SEMANA NOV]:[VENTAS OTROS 1 SEMANA NOV]])</f>
        <v>3</v>
      </c>
      <c r="CS506">
        <f>IFERROR(VLOOKUP(Tabla5[[#This Row],[CLAVE]],[2]VENTAS!$F$2:$L$1501,2,0),0)</f>
        <v>2</v>
      </c>
      <c r="CT506">
        <f>IFERROR(VLOOKUP(Tabla5[[#This Row],[CLAVE]],[2]VENTAS!$F$2:$L$1501,3,0),0)</f>
        <v>1</v>
      </c>
      <c r="CU506">
        <f>IFERROR(VLOOKUP(Tabla5[[#This Row],[CLAVE]],[2]VENTAS!$F$2:$L$1501,4,0),0)</f>
        <v>0</v>
      </c>
      <c r="CV506">
        <f>IFERROR(VLOOKUP(Tabla5[[#This Row],[CLAVE]],[2]VENTAS!$F$2:$L$1501,5,0),0)</f>
        <v>0</v>
      </c>
      <c r="CW506">
        <f>IFERROR(VLOOKUP(Tabla5[[#This Row],[CLAVE]],[2]VENTAS!$F$2:$L$1501,6,0),0)</f>
        <v>0</v>
      </c>
      <c r="CX506">
        <f>IFERROR(VLOOKUP(Tabla5[[#This Row],[CLAVE]],[2]VENTAS!$F$2:$L$1501,7,0),0)</f>
        <v>0</v>
      </c>
      <c r="CY506">
        <f>IFERROR(VLOOKUP(Tabla5[[#This Row],[CLAVE]],[2]VENTAS!$F$2:$R$1501,13,0),0)</f>
        <v>0</v>
      </c>
      <c r="CZ506">
        <f>SUM(Tabla5[[#This Row],[VENTA MABE 2 SEMANA NOV]:[VENTAS OTROS 2 SEMANA NOV]])</f>
        <v>3</v>
      </c>
      <c r="DA506" s="46">
        <v>8.1728403818479904</v>
      </c>
    </row>
    <row r="507" spans="1:105" hidden="1" x14ac:dyDescent="0.3">
      <c r="A507" t="str">
        <f>CONCATENATE(Tabla5[[#This Row],[TIENDA HMPV]],Tabla5[[#This Row],[LINEA]])</f>
        <v>515 - QUEVEDOGLOBALES</v>
      </c>
      <c r="B507" t="s">
        <v>299</v>
      </c>
      <c r="C507" s="55" t="s">
        <v>300</v>
      </c>
      <c r="D507" s="55" t="s">
        <v>30</v>
      </c>
      <c r="E507" s="55" t="s">
        <v>304</v>
      </c>
      <c r="F507" s="55" t="s">
        <v>1724</v>
      </c>
      <c r="G507" t="s">
        <v>27</v>
      </c>
      <c r="H507" s="42">
        <f>IFERROR(Tabla5[[#This Row],[VENTAS MABE]]/Tabla5[[#This Row],[CUOTA]],0)</f>
        <v>1</v>
      </c>
      <c r="I507">
        <v>2</v>
      </c>
      <c r="J507">
        <v>2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V507" s="42">
        <v>0.66666666666666663</v>
      </c>
      <c r="W507" s="42">
        <f>IFERROR(Tabla5[[#This Row],[TOTAL VENTA 38 SEMANA]]/Tabla5[[#This Row],[VENTA ACUM 38]],0)</f>
        <v>0.66666666666666663</v>
      </c>
      <c r="X507" s="42" t="e">
        <f>VLOOKUP(Tabla5[[#This Row],[CLAVE]],[1]!QMI_5_SEMANA_SEP_22[[CLAVE]:[SHARE CADENA S2]],21,0)</f>
        <v>#REF!</v>
      </c>
      <c r="Y507" s="55" t="s">
        <v>757</v>
      </c>
      <c r="Z507" s="46">
        <f>+Tabla5[[#This Row],[VENTA ACUM 38]]+Tabla5[[#This Row],[venta total 39 acum]]</f>
        <v>7</v>
      </c>
      <c r="AA507" s="46">
        <v>1</v>
      </c>
      <c r="AB507" s="46">
        <v>2</v>
      </c>
      <c r="AC507" s="46">
        <v>3</v>
      </c>
      <c r="AD507" s="46">
        <v>4</v>
      </c>
      <c r="AE507" s="46">
        <v>2</v>
      </c>
      <c r="AF507" s="46">
        <v>4</v>
      </c>
      <c r="AG507" s="46">
        <v>3</v>
      </c>
      <c r="AH507" s="42">
        <f>IFERROR(Tabla5[[#This Row],[VENTAS MABE]]/Tabla5[[#This Row],[VENTAS INDURAMA]],0)</f>
        <v>0.66666666666666663</v>
      </c>
      <c r="AI507" t="s">
        <v>1676</v>
      </c>
      <c r="AK507" s="42"/>
      <c r="AL507" t="s">
        <v>727</v>
      </c>
      <c r="AM507" s="55" t="s">
        <v>1074</v>
      </c>
      <c r="AO507" s="55" t="s">
        <v>435</v>
      </c>
      <c r="AP507">
        <v>2</v>
      </c>
      <c r="AQ507" s="55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f>SUM(Tabla5[[#This Row],[VENTA MABE 1 SEMANA OCT]:[VENTAS OTROS 1 SEMANA OCT]])</f>
        <v>1</v>
      </c>
      <c r="AY507" s="46">
        <v>1.9062193137753827</v>
      </c>
      <c r="AZ507" s="55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f>SUM(Tabla5[[#This Row],[VENTA MABE 2 SEMANA OCT]:[VENTAS OTROS 2 SEMANA OCT]])</f>
        <v>1</v>
      </c>
      <c r="BH507" t="s">
        <v>781</v>
      </c>
      <c r="BI507" s="55" t="s">
        <v>300</v>
      </c>
      <c r="BJ507">
        <v>5.9999999999999973</v>
      </c>
      <c r="BK507" s="55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f>SUM(Tabla5[[#This Row],[VENTA MABE 3 SEMANA OCT]:[VENTAS OTROS 3 SEMANA OCT]])</f>
        <v>0</v>
      </c>
      <c r="BS507" s="42">
        <v>0</v>
      </c>
      <c r="BT507" s="55">
        <v>0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f>SUM(Tabla5[[#This Row],[VENTA MABE 4 SEMANA OCT]:[VENTAS OTROS 4 SEMANA OCT]])</f>
        <v>1</v>
      </c>
      <c r="CI5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507" t="s">
        <v>1703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SUM(Tabla5[[#This Row],[VENTA MABE 1 SEMANA NOV]:[VENTAS OTROS 1 SEMANA NOV]])</f>
        <v>0</v>
      </c>
      <c r="CS507">
        <f>IFERROR(VLOOKUP(Tabla5[[#This Row],[CLAVE]],[2]VENTAS!$F$2:$L$1501,2,0),0)</f>
        <v>0</v>
      </c>
      <c r="CT507">
        <f>IFERROR(VLOOKUP(Tabla5[[#This Row],[CLAVE]],[2]VENTAS!$F$2:$L$1501,3,0),0)</f>
        <v>0</v>
      </c>
      <c r="CU507">
        <f>IFERROR(VLOOKUP(Tabla5[[#This Row],[CLAVE]],[2]VENTAS!$F$2:$L$1501,4,0),0)</f>
        <v>0</v>
      </c>
      <c r="CV507">
        <f>IFERROR(VLOOKUP(Tabla5[[#This Row],[CLAVE]],[2]VENTAS!$F$2:$L$1501,5,0),0)</f>
        <v>0</v>
      </c>
      <c r="CW507">
        <f>IFERROR(VLOOKUP(Tabla5[[#This Row],[CLAVE]],[2]VENTAS!$F$2:$L$1501,6,0),0)</f>
        <v>0</v>
      </c>
      <c r="CX507">
        <f>IFERROR(VLOOKUP(Tabla5[[#This Row],[CLAVE]],[2]VENTAS!$F$2:$L$1501,7,0),0)</f>
        <v>0</v>
      </c>
      <c r="CY507">
        <f>IFERROR(VLOOKUP(Tabla5[[#This Row],[CLAVE]],[2]VENTAS!$F$2:$R$1501,13,0),0)</f>
        <v>0</v>
      </c>
      <c r="CZ507">
        <f>SUM(Tabla5[[#This Row],[VENTA MABE 2 SEMANA NOV]:[VENTAS OTROS 2 SEMANA NOV]])</f>
        <v>0</v>
      </c>
      <c r="DA507" s="46">
        <v>0.95310965688769134</v>
      </c>
    </row>
    <row r="508" spans="1:105" hidden="1" x14ac:dyDescent="0.3">
      <c r="A508" t="str">
        <f>CONCATENATE(Tabla5[[#This Row],[TIENDA HMPV]],Tabla5[[#This Row],[LINEA]])</f>
        <v>515 - QUEVEDOLAVADO</v>
      </c>
      <c r="B508" t="s">
        <v>299</v>
      </c>
      <c r="C508" s="55" t="s">
        <v>300</v>
      </c>
      <c r="D508" s="55" t="s">
        <v>30</v>
      </c>
      <c r="E508" s="55" t="s">
        <v>304</v>
      </c>
      <c r="F508" s="55" t="s">
        <v>1724</v>
      </c>
      <c r="G508" t="s">
        <v>28</v>
      </c>
      <c r="H508" s="42">
        <f>IFERROR(Tabla5[[#This Row],[VENTAS MABE]]/Tabla5[[#This Row],[CUOTA]],0)</f>
        <v>0.66666666666666663</v>
      </c>
      <c r="I508">
        <v>3</v>
      </c>
      <c r="J508">
        <v>2</v>
      </c>
      <c r="K508">
        <v>7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V508" s="42">
        <v>0.4</v>
      </c>
      <c r="W508" s="42">
        <f>IFERROR(Tabla5[[#This Row],[TOTAL VENTA 38 SEMANA]]/Tabla5[[#This Row],[VENTA ACUM 38]],0)</f>
        <v>0.4</v>
      </c>
      <c r="X508" s="42" t="e">
        <f>VLOOKUP(Tabla5[[#This Row],[CLAVE]],[1]!QMI_5_SEMANA_SEP_22[[CLAVE]:[SHARE CADENA S2]],21,0)</f>
        <v>#REF!</v>
      </c>
      <c r="Y508" s="55" t="s">
        <v>757</v>
      </c>
      <c r="Z508" s="46">
        <f>+Tabla5[[#This Row],[VENTA ACUM 38]]+Tabla5[[#This Row],[venta total 39 acum]]</f>
        <v>12</v>
      </c>
      <c r="AA508" s="46">
        <v>2</v>
      </c>
      <c r="AB508" s="46">
        <v>2</v>
      </c>
      <c r="AC508" s="46">
        <v>5</v>
      </c>
      <c r="AD508" s="46">
        <v>7</v>
      </c>
      <c r="AE508" s="46">
        <v>3</v>
      </c>
      <c r="AF508" s="46">
        <v>7</v>
      </c>
      <c r="AG508" s="46">
        <v>5</v>
      </c>
      <c r="AH508" s="42">
        <f>IFERROR(Tabla5[[#This Row],[VENTAS MABE]]/Tabla5[[#This Row],[VENTAS INDURAMA]],0)</f>
        <v>0.2857142857142857</v>
      </c>
      <c r="AI508" t="s">
        <v>1676</v>
      </c>
      <c r="AK508" s="42"/>
      <c r="AL508" t="s">
        <v>727</v>
      </c>
      <c r="AM508" s="55" t="s">
        <v>1074</v>
      </c>
      <c r="AO508" s="55" t="s">
        <v>435</v>
      </c>
      <c r="AP508">
        <v>4</v>
      </c>
      <c r="AQ508" s="55">
        <v>2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f>SUM(Tabla5[[#This Row],[VENTA MABE 1 SEMANA OCT]:[VENTAS OTROS 1 SEMANA OCT]])</f>
        <v>2</v>
      </c>
      <c r="AY508" s="46">
        <v>3.8913478012564267</v>
      </c>
      <c r="AZ508" s="55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f>SUM(Tabla5[[#This Row],[VENTA MABE 2 SEMANA OCT]:[VENTAS OTROS 2 SEMANA OCT]])</f>
        <v>1</v>
      </c>
      <c r="BH508" t="s">
        <v>781</v>
      </c>
      <c r="BI508" s="55" t="s">
        <v>300</v>
      </c>
      <c r="BJ508">
        <v>5.9999999999999973</v>
      </c>
      <c r="BK508" s="55">
        <v>2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f>SUM(Tabla5[[#This Row],[VENTA MABE 3 SEMANA OCT]:[VENTAS OTROS 3 SEMANA OCT]])</f>
        <v>2</v>
      </c>
      <c r="BS508" s="42">
        <v>0.05</v>
      </c>
      <c r="BT508" s="55">
        <v>4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f>SUM(Tabla5[[#This Row],[VENTA MABE 4 SEMANA OCT]:[VENTAS OTROS 4 SEMANA OCT]])</f>
        <v>5</v>
      </c>
      <c r="CI5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508" t="s">
        <v>1703</v>
      </c>
      <c r="CK508">
        <v>0</v>
      </c>
      <c r="CL508">
        <v>3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SUM(Tabla5[[#This Row],[VENTA MABE 1 SEMANA NOV]:[VENTAS OTROS 1 SEMANA NOV]])</f>
        <v>3</v>
      </c>
      <c r="CS508">
        <f>IFERROR(VLOOKUP(Tabla5[[#This Row],[CLAVE]],[2]VENTAS!$F$2:$L$1501,2,0),0)</f>
        <v>0</v>
      </c>
      <c r="CT508">
        <f>IFERROR(VLOOKUP(Tabla5[[#This Row],[CLAVE]],[2]VENTAS!$F$2:$L$1501,3,0),0)</f>
        <v>2</v>
      </c>
      <c r="CU508">
        <f>IFERROR(VLOOKUP(Tabla5[[#This Row],[CLAVE]],[2]VENTAS!$F$2:$L$1501,4,0),0)</f>
        <v>0</v>
      </c>
      <c r="CV508">
        <f>IFERROR(VLOOKUP(Tabla5[[#This Row],[CLAVE]],[2]VENTAS!$F$2:$L$1501,5,0),0)</f>
        <v>0</v>
      </c>
      <c r="CW508">
        <f>IFERROR(VLOOKUP(Tabla5[[#This Row],[CLAVE]],[2]VENTAS!$F$2:$L$1501,6,0),0)</f>
        <v>0</v>
      </c>
      <c r="CX508">
        <f>IFERROR(VLOOKUP(Tabla5[[#This Row],[CLAVE]],[2]VENTAS!$F$2:$L$1501,7,0),0)</f>
        <v>0</v>
      </c>
      <c r="CY508">
        <f>IFERROR(VLOOKUP(Tabla5[[#This Row],[CLAVE]],[2]VENTAS!$F$2:$R$1501,13,0),0)</f>
        <v>0</v>
      </c>
      <c r="CZ508">
        <f>SUM(Tabla5[[#This Row],[VENTA MABE 2 SEMANA NOV]:[VENTAS OTROS 2 SEMANA NOV]])</f>
        <v>2</v>
      </c>
      <c r="DA508" s="46">
        <v>4.1768895217770314</v>
      </c>
    </row>
    <row r="509" spans="1:105" hidden="1" x14ac:dyDescent="0.3">
      <c r="A509" t="str">
        <f>CONCATENATE(Tabla5[[#This Row],[TIENDA HMPV]],Tabla5[[#This Row],[LINEA]])</f>
        <v>515 - QUEVEDOREFRIGERACIÓN</v>
      </c>
      <c r="B509" t="s">
        <v>299</v>
      </c>
      <c r="C509" s="55" t="s">
        <v>300</v>
      </c>
      <c r="D509" s="55" t="s">
        <v>30</v>
      </c>
      <c r="E509" s="55" t="s">
        <v>304</v>
      </c>
      <c r="F509" s="55" t="s">
        <v>1724</v>
      </c>
      <c r="G509" t="s">
        <v>29</v>
      </c>
      <c r="H509" s="42">
        <f>IFERROR(Tabla5[[#This Row],[VENTAS MABE]]/Tabla5[[#This Row],[CUOTA]],0)</f>
        <v>0.5</v>
      </c>
      <c r="I509">
        <v>4</v>
      </c>
      <c r="J509">
        <v>2</v>
      </c>
      <c r="K509">
        <v>8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V509" s="42">
        <v>0.2</v>
      </c>
      <c r="W509" s="42">
        <f>IFERROR(Tabla5[[#This Row],[TOTAL VENTA 38 SEMANA]]/Tabla5[[#This Row],[VENTA ACUM 38]],0)</f>
        <v>0.2</v>
      </c>
      <c r="X509" s="42" t="e">
        <f>VLOOKUP(Tabla5[[#This Row],[CLAVE]],[1]!QMI_5_SEMANA_SEP_22[[CLAVE]:[SHARE CADENA S2]],21,0)</f>
        <v>#REF!</v>
      </c>
      <c r="Y509" s="55" t="s">
        <v>757</v>
      </c>
      <c r="Z509" s="46">
        <f>+Tabla5[[#This Row],[VENTA ACUM 38]]+Tabla5[[#This Row],[venta total 39 acum]]</f>
        <v>21</v>
      </c>
      <c r="AA509" s="46">
        <v>2</v>
      </c>
      <c r="AB509" s="46">
        <v>2</v>
      </c>
      <c r="AC509" s="46">
        <v>10</v>
      </c>
      <c r="AD509" s="46">
        <v>11</v>
      </c>
      <c r="AE509" s="46">
        <v>3</v>
      </c>
      <c r="AF509" s="46">
        <v>11</v>
      </c>
      <c r="AG509" s="46">
        <v>5</v>
      </c>
      <c r="AH509" s="42">
        <f>IFERROR(Tabla5[[#This Row],[VENTAS MABE]]/Tabla5[[#This Row],[VENTAS INDURAMA]],0)</f>
        <v>0.25</v>
      </c>
      <c r="AI509" t="s">
        <v>1676</v>
      </c>
      <c r="AK509" s="42"/>
      <c r="AL509" t="s">
        <v>727</v>
      </c>
      <c r="AM509" s="55" t="s">
        <v>1074</v>
      </c>
      <c r="AO509" s="55" t="s">
        <v>435</v>
      </c>
      <c r="AP509">
        <v>8</v>
      </c>
      <c r="AQ509" s="55">
        <v>3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f>SUM(Tabla5[[#This Row],[VENTA MABE 1 SEMANA OCT]:[VENTAS OTROS 1 SEMANA OCT]])</f>
        <v>4</v>
      </c>
      <c r="AY509" s="46">
        <v>2</v>
      </c>
      <c r="AZ509" s="55">
        <v>1</v>
      </c>
      <c r="BA509">
        <v>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f>SUM(Tabla5[[#This Row],[VENTA MABE 2 SEMANA OCT]:[VENTAS OTROS 2 SEMANA OCT]])</f>
        <v>3</v>
      </c>
      <c r="BH509" t="s">
        <v>781</v>
      </c>
      <c r="BI509" s="55" t="s">
        <v>300</v>
      </c>
      <c r="BJ509">
        <v>5.9999999999999973</v>
      </c>
      <c r="BK509" s="55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f>SUM(Tabla5[[#This Row],[VENTA MABE 3 SEMANA OCT]:[VENTAS OTROS 3 SEMANA OCT]])</f>
        <v>0</v>
      </c>
      <c r="BS509" s="42">
        <v>0.28000000000000003</v>
      </c>
      <c r="BT509" s="55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f>SUM(Tabla5[[#This Row],[VENTA MABE 4 SEMANA OCT]:[VENTAS OTROS 4 SEMANA OCT]])</f>
        <v>0</v>
      </c>
      <c r="CI5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509" t="s">
        <v>1703</v>
      </c>
      <c r="CK509">
        <v>1</v>
      </c>
      <c r="CL509">
        <v>3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SUM(Tabla5[[#This Row],[VENTA MABE 1 SEMANA NOV]:[VENTAS OTROS 1 SEMANA NOV]])</f>
        <v>4</v>
      </c>
      <c r="CS509">
        <f>IFERROR(VLOOKUP(Tabla5[[#This Row],[CLAVE]],[2]VENTAS!$F$2:$L$1501,2,0),0)</f>
        <v>0</v>
      </c>
      <c r="CT509">
        <f>IFERROR(VLOOKUP(Tabla5[[#This Row],[CLAVE]],[2]VENTAS!$F$2:$L$1501,3,0),0)</f>
        <v>1</v>
      </c>
      <c r="CU509">
        <f>IFERROR(VLOOKUP(Tabla5[[#This Row],[CLAVE]],[2]VENTAS!$F$2:$L$1501,4,0),0)</f>
        <v>0</v>
      </c>
      <c r="CV509">
        <f>IFERROR(VLOOKUP(Tabla5[[#This Row],[CLAVE]],[2]VENTAS!$F$2:$L$1501,5,0),0)</f>
        <v>0</v>
      </c>
      <c r="CW509">
        <f>IFERROR(VLOOKUP(Tabla5[[#This Row],[CLAVE]],[2]VENTAS!$F$2:$L$1501,6,0),0)</f>
        <v>0</v>
      </c>
      <c r="CX509">
        <f>IFERROR(VLOOKUP(Tabla5[[#This Row],[CLAVE]],[2]VENTAS!$F$2:$L$1501,7,0),0)</f>
        <v>0</v>
      </c>
      <c r="CY509">
        <f>IFERROR(VLOOKUP(Tabla5[[#This Row],[CLAVE]],[2]VENTAS!$F$2:$R$1501,13,0),0)</f>
        <v>0</v>
      </c>
      <c r="CZ509">
        <f>SUM(Tabla5[[#This Row],[VENTA MABE 2 SEMANA NOV]:[VENTAS OTROS 2 SEMANA NOV]])</f>
        <v>1</v>
      </c>
      <c r="DA509" s="46">
        <v>7.2570940104226835</v>
      </c>
    </row>
    <row r="510" spans="1:105" hidden="1" x14ac:dyDescent="0.3">
      <c r="A510" t="str">
        <f>CONCATENATE(Tabla5[[#This Row],[TIENDA HMPV]],Tabla5[[#This Row],[LINEA]])</f>
        <v>386 - POINT QUEVEDOAIRES</v>
      </c>
      <c r="B510" t="s">
        <v>299</v>
      </c>
      <c r="C510" s="55" t="s">
        <v>300</v>
      </c>
      <c r="D510" s="55" t="s">
        <v>77</v>
      </c>
      <c r="E510" s="55" t="s">
        <v>305</v>
      </c>
      <c r="F510" s="55" t="s">
        <v>1724</v>
      </c>
      <c r="G510" t="s">
        <v>25</v>
      </c>
      <c r="H510" s="42">
        <f>IFERROR(Tabla5[[#This Row],[VENTAS MABE]]/Tabla5[[#This Row],[CUOTA]],0)</f>
        <v>0</v>
      </c>
      <c r="I510">
        <v>0</v>
      </c>
      <c r="J510">
        <v>2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V510" s="42">
        <v>0.66666666666666663</v>
      </c>
      <c r="W510" s="42">
        <f>IFERROR(Tabla5[[#This Row],[TOTAL VENTA 38 SEMANA]]/Tabla5[[#This Row],[VENTA ACUM 38]],0)</f>
        <v>0.66666666666666663</v>
      </c>
      <c r="X510" s="42" t="e">
        <f>VLOOKUP(Tabla5[[#This Row],[CLAVE]],[1]!QMI_5_SEMANA_SEP_22[[CLAVE]:[SHARE CADENA S2]],21,0)</f>
        <v>#REF!</v>
      </c>
      <c r="Y510" s="55" t="s">
        <v>724</v>
      </c>
      <c r="Z510" s="46">
        <f>+Tabla5[[#This Row],[VENTA ACUM 38]]+Tabla5[[#This Row],[venta total 39 acum]]</f>
        <v>7</v>
      </c>
      <c r="AA510" s="46">
        <v>1</v>
      </c>
      <c r="AB510" s="46">
        <v>2</v>
      </c>
      <c r="AC510" s="46">
        <v>3</v>
      </c>
      <c r="AD510" s="46">
        <v>4</v>
      </c>
      <c r="AE510" s="46">
        <v>2</v>
      </c>
      <c r="AF510" s="46">
        <v>4</v>
      </c>
      <c r="AG510" s="46">
        <v>3</v>
      </c>
      <c r="AH510" s="42">
        <f>IFERROR(Tabla5[[#This Row],[VENTAS MABE]]/Tabla5[[#This Row],[VENTAS INDURAMA]],0)</f>
        <v>0.66666666666666663</v>
      </c>
      <c r="AI510" t="s">
        <v>1676</v>
      </c>
      <c r="AK510" s="42"/>
      <c r="AL510" t="s">
        <v>727</v>
      </c>
      <c r="AM510" s="55" t="s">
        <v>1081</v>
      </c>
      <c r="AO510" s="55" t="s">
        <v>435</v>
      </c>
      <c r="AP510">
        <v>2</v>
      </c>
      <c r="AQ510" s="55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f>SUM(Tabla5[[#This Row],[VENTA MABE 1 SEMANA OCT]:[VENTAS OTROS 1 SEMANA OCT]])</f>
        <v>1</v>
      </c>
      <c r="AY510" s="46">
        <v>0</v>
      </c>
      <c r="AZ510" s="55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f>SUM(Tabla5[[#This Row],[VENTA MABE 2 SEMANA OCT]:[VENTAS OTROS 2 SEMANA OCT]])</f>
        <v>0</v>
      </c>
      <c r="BH510" t="s">
        <v>798</v>
      </c>
      <c r="BI510" s="55" t="s">
        <v>300</v>
      </c>
      <c r="BJ510">
        <v>9.0000000000000053</v>
      </c>
      <c r="BK510" s="55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f>SUM(Tabla5[[#This Row],[VENTA MABE 3 SEMANA OCT]:[VENTAS OTROS 3 SEMANA OCT]])</f>
        <v>0</v>
      </c>
      <c r="BS510" s="42">
        <v>0</v>
      </c>
      <c r="BT510" s="55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f>SUM(Tabla5[[#This Row],[VENTA MABE 4 SEMANA OCT]:[VENTAS OTROS 4 SEMANA OCT]])</f>
        <v>0</v>
      </c>
      <c r="CI5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10" t="s">
        <v>1703</v>
      </c>
      <c r="CK510">
        <v>0</v>
      </c>
      <c r="CL510">
        <v>2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SUM(Tabla5[[#This Row],[VENTA MABE 1 SEMANA NOV]:[VENTAS OTROS 1 SEMANA NOV]])</f>
        <v>2</v>
      </c>
      <c r="CS510">
        <f>IFERROR(VLOOKUP(Tabla5[[#This Row],[CLAVE]],[2]VENTAS!$F$2:$L$1501,2,0),0)</f>
        <v>0</v>
      </c>
      <c r="CT510">
        <f>IFERROR(VLOOKUP(Tabla5[[#This Row],[CLAVE]],[2]VENTAS!$F$2:$L$1501,3,0),0)</f>
        <v>1</v>
      </c>
      <c r="CU510">
        <f>IFERROR(VLOOKUP(Tabla5[[#This Row],[CLAVE]],[2]VENTAS!$F$2:$L$1501,4,0),0)</f>
        <v>0</v>
      </c>
      <c r="CV510">
        <f>IFERROR(VLOOKUP(Tabla5[[#This Row],[CLAVE]],[2]VENTAS!$F$2:$L$1501,5,0),0)</f>
        <v>0</v>
      </c>
      <c r="CW510">
        <f>IFERROR(VLOOKUP(Tabla5[[#This Row],[CLAVE]],[2]VENTAS!$F$2:$L$1501,6,0),0)</f>
        <v>0</v>
      </c>
      <c r="CX510">
        <f>IFERROR(VLOOKUP(Tabla5[[#This Row],[CLAVE]],[2]VENTAS!$F$2:$L$1501,7,0),0)</f>
        <v>0</v>
      </c>
      <c r="CY510">
        <f>IFERROR(VLOOKUP(Tabla5[[#This Row],[CLAVE]],[2]VENTAS!$F$2:$R$1501,13,0),0)</f>
        <v>0</v>
      </c>
      <c r="CZ510">
        <f>SUM(Tabla5[[#This Row],[VENTA MABE 2 SEMANA NOV]:[VENTAS OTROS 2 SEMANA NOV]])</f>
        <v>1</v>
      </c>
      <c r="DA510" s="46">
        <v>0</v>
      </c>
    </row>
    <row r="511" spans="1:105" hidden="1" x14ac:dyDescent="0.3">
      <c r="A511" t="str">
        <f>CONCATENATE(Tabla5[[#This Row],[TIENDA HMPV]],Tabla5[[#This Row],[LINEA]])</f>
        <v>386 - POINT QUEVEDOCOCINAS</v>
      </c>
      <c r="B511" t="s">
        <v>299</v>
      </c>
      <c r="C511" s="55" t="s">
        <v>300</v>
      </c>
      <c r="D511" s="55" t="s">
        <v>77</v>
      </c>
      <c r="E511" s="55" t="s">
        <v>305</v>
      </c>
      <c r="F511" s="55" t="s">
        <v>1724</v>
      </c>
      <c r="G511" t="s">
        <v>26</v>
      </c>
      <c r="H511" s="42">
        <f>IFERROR(Tabla5[[#This Row],[VENTAS MABE]]/Tabla5[[#This Row],[CUOTA]],0)</f>
        <v>0.25</v>
      </c>
      <c r="I511">
        <v>12</v>
      </c>
      <c r="J511">
        <v>3</v>
      </c>
      <c r="K511">
        <v>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V511" s="42">
        <v>0.42857142857142855</v>
      </c>
      <c r="W511" s="42">
        <f>IFERROR(Tabla5[[#This Row],[TOTAL VENTA 38 SEMANA]]/Tabla5[[#This Row],[VENTA ACUM 38]],0)</f>
        <v>0.42857142857142855</v>
      </c>
      <c r="X511" s="42" t="e">
        <f>VLOOKUP(Tabla5[[#This Row],[CLAVE]],[1]!QMI_5_SEMANA_SEP_22[[CLAVE]:[SHARE CADENA S2]],21,0)</f>
        <v>#REF!</v>
      </c>
      <c r="Y511" s="55" t="s">
        <v>724</v>
      </c>
      <c r="Z511" s="46">
        <f>+Tabla5[[#This Row],[VENTA ACUM 38]]+Tabla5[[#This Row],[venta total 39 acum]]</f>
        <v>15</v>
      </c>
      <c r="AA511" s="46">
        <v>3</v>
      </c>
      <c r="AB511" s="46">
        <v>3</v>
      </c>
      <c r="AC511" s="46">
        <v>7</v>
      </c>
      <c r="AD511" s="46">
        <v>8</v>
      </c>
      <c r="AE511" s="46">
        <v>4</v>
      </c>
      <c r="AF511" s="46">
        <v>8</v>
      </c>
      <c r="AG511" s="46">
        <v>7</v>
      </c>
      <c r="AH511" s="42">
        <f>IFERROR(Tabla5[[#This Row],[VENTAS MABE]]/Tabla5[[#This Row],[VENTAS INDURAMA]],0)</f>
        <v>0.375</v>
      </c>
      <c r="AI511" t="s">
        <v>1676</v>
      </c>
      <c r="AK511" s="42"/>
      <c r="AL511" t="s">
        <v>727</v>
      </c>
      <c r="AM511" s="55" t="s">
        <v>1081</v>
      </c>
      <c r="AO511" s="55" t="s">
        <v>435</v>
      </c>
      <c r="AP511">
        <v>6</v>
      </c>
      <c r="AQ511" s="55">
        <v>1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f>SUM(Tabla5[[#This Row],[VENTA MABE 1 SEMANA OCT]:[VENTAS OTROS 1 SEMANA OCT]])</f>
        <v>2</v>
      </c>
      <c r="AY511" s="46">
        <v>10.451012109675858</v>
      </c>
      <c r="AZ511" s="55">
        <v>2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f>SUM(Tabla5[[#This Row],[VENTA MABE 2 SEMANA OCT]:[VENTAS OTROS 2 SEMANA OCT]])</f>
        <v>3</v>
      </c>
      <c r="BH511" t="s">
        <v>798</v>
      </c>
      <c r="BI511" s="55" t="s">
        <v>300</v>
      </c>
      <c r="BJ511">
        <v>9.0000000000000053</v>
      </c>
      <c r="BK511" s="55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f>SUM(Tabla5[[#This Row],[VENTA MABE 3 SEMANA OCT]:[VENTAS OTROS 3 SEMANA OCT]])</f>
        <v>1</v>
      </c>
      <c r="BS511" s="42">
        <v>0.5</v>
      </c>
      <c r="BT511" s="55">
        <v>3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f>SUM(Tabla5[[#This Row],[VENTA MABE 4 SEMANA OCT]:[VENTAS OTROS 4 SEMANA OCT]])</f>
        <v>4</v>
      </c>
      <c r="CI5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</v>
      </c>
      <c r="CJ511" t="s">
        <v>1703</v>
      </c>
      <c r="CK511">
        <v>0</v>
      </c>
      <c r="CL511">
        <v>2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SUM(Tabla5[[#This Row],[VENTA MABE 1 SEMANA NOV]:[VENTAS OTROS 1 SEMANA NOV]])</f>
        <v>2</v>
      </c>
      <c r="CS511">
        <f>IFERROR(VLOOKUP(Tabla5[[#This Row],[CLAVE]],[2]VENTAS!$F$2:$L$1501,2,0),0)</f>
        <v>1</v>
      </c>
      <c r="CT511">
        <f>IFERROR(VLOOKUP(Tabla5[[#This Row],[CLAVE]],[2]VENTAS!$F$2:$L$1501,3,0),0)</f>
        <v>1</v>
      </c>
      <c r="CU511">
        <f>IFERROR(VLOOKUP(Tabla5[[#This Row],[CLAVE]],[2]VENTAS!$F$2:$L$1501,4,0),0)</f>
        <v>0</v>
      </c>
      <c r="CV511">
        <f>IFERROR(VLOOKUP(Tabla5[[#This Row],[CLAVE]],[2]VENTAS!$F$2:$L$1501,5,0),0)</f>
        <v>0</v>
      </c>
      <c r="CW511">
        <f>IFERROR(VLOOKUP(Tabla5[[#This Row],[CLAVE]],[2]VENTAS!$F$2:$L$1501,6,0),0)</f>
        <v>0</v>
      </c>
      <c r="CX511">
        <f>IFERROR(VLOOKUP(Tabla5[[#This Row],[CLAVE]],[2]VENTAS!$F$2:$L$1501,7,0),0)</f>
        <v>0</v>
      </c>
      <c r="CY511">
        <f>IFERROR(VLOOKUP(Tabla5[[#This Row],[CLAVE]],[2]VENTAS!$F$2:$R$1501,13,0),0)</f>
        <v>0</v>
      </c>
      <c r="CZ511">
        <f>SUM(Tabla5[[#This Row],[VENTA MABE 2 SEMANA NOV]:[VENTAS OTROS 2 SEMANA NOV]])</f>
        <v>2</v>
      </c>
      <c r="DA511" s="46">
        <v>12.715398066772293</v>
      </c>
    </row>
    <row r="512" spans="1:105" hidden="1" x14ac:dyDescent="0.3">
      <c r="A512" t="str">
        <f>CONCATENATE(Tabla5[[#This Row],[TIENDA HMPV]],Tabla5[[#This Row],[LINEA]])</f>
        <v>386 - POINT QUEVEDOGLOBALES</v>
      </c>
      <c r="B512" t="s">
        <v>299</v>
      </c>
      <c r="C512" s="55" t="s">
        <v>300</v>
      </c>
      <c r="D512" s="55" t="s">
        <v>77</v>
      </c>
      <c r="E512" s="55" t="s">
        <v>305</v>
      </c>
      <c r="F512" s="55" t="s">
        <v>1724</v>
      </c>
      <c r="G512" t="s">
        <v>27</v>
      </c>
      <c r="H512" s="42">
        <f>IFERROR(Tabla5[[#This Row],[VENTAS MABE]]/Tabla5[[#This Row],[CUOTA]],0)</f>
        <v>0</v>
      </c>
      <c r="I512">
        <v>0</v>
      </c>
      <c r="J512">
        <v>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V512" s="42">
        <v>1</v>
      </c>
      <c r="W512" s="42">
        <f>IFERROR(Tabla5[[#This Row],[TOTAL VENTA 38 SEMANA]]/Tabla5[[#This Row],[VENTA ACUM 38]],0)</f>
        <v>1</v>
      </c>
      <c r="X512" s="42" t="e">
        <f>VLOOKUP(Tabla5[[#This Row],[CLAVE]],[1]!QMI_5_SEMANA_SEP_22[[CLAVE]:[SHARE CADENA S2]],21,0)</f>
        <v>#REF!</v>
      </c>
      <c r="Y512" s="55" t="s">
        <v>724</v>
      </c>
      <c r="Z512" s="46">
        <f>+Tabla5[[#This Row],[VENTA ACUM 38]]+Tabla5[[#This Row],[venta total 39 acum]]</f>
        <v>4</v>
      </c>
      <c r="AA512" s="46">
        <v>0</v>
      </c>
      <c r="AB512" s="46">
        <v>4</v>
      </c>
      <c r="AC512" s="46">
        <v>4</v>
      </c>
      <c r="AD512" s="46">
        <v>0</v>
      </c>
      <c r="AE512" s="46">
        <v>0</v>
      </c>
      <c r="AF512" s="46">
        <v>0</v>
      </c>
      <c r="AG512" s="46">
        <v>0</v>
      </c>
      <c r="AH512" s="42">
        <f>IFERROR(Tabla5[[#This Row],[VENTAS MABE]]/Tabla5[[#This Row],[VENTAS INDURAMA]],0)</f>
        <v>0</v>
      </c>
      <c r="AI512" t="s">
        <v>1676</v>
      </c>
      <c r="AK512" s="42"/>
      <c r="AL512" t="s">
        <v>727</v>
      </c>
      <c r="AM512" s="55" t="s">
        <v>1081</v>
      </c>
      <c r="AO512" s="55" t="s">
        <v>435</v>
      </c>
      <c r="AP512">
        <v>0</v>
      </c>
      <c r="AQ512" s="55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f>SUM(Tabla5[[#This Row],[VENTA MABE 1 SEMANA OCT]:[VENTAS OTROS 1 SEMANA OCT]])</f>
        <v>0</v>
      </c>
      <c r="AY512" s="46">
        <v>0</v>
      </c>
      <c r="AZ512" s="55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f>SUM(Tabla5[[#This Row],[VENTA MABE 2 SEMANA OCT]:[VENTAS OTROS 2 SEMANA OCT]])</f>
        <v>0</v>
      </c>
      <c r="BH512" t="s">
        <v>798</v>
      </c>
      <c r="BI512" s="55" t="s">
        <v>300</v>
      </c>
      <c r="BJ512">
        <v>9.0000000000000053</v>
      </c>
      <c r="BK512" s="55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f>SUM(Tabla5[[#This Row],[VENTA MABE 3 SEMANA OCT]:[VENTAS OTROS 3 SEMANA OCT]])</f>
        <v>0</v>
      </c>
      <c r="BS512" s="42">
        <v>0</v>
      </c>
      <c r="BT512" s="55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f>SUM(Tabla5[[#This Row],[VENTA MABE 4 SEMANA OCT]:[VENTAS OTROS 4 SEMANA OCT]])</f>
        <v>0</v>
      </c>
      <c r="CI5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12" s="66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SUM(Tabla5[[#This Row],[VENTA MABE 1 SEMANA NOV]:[VENTAS OTROS 1 SEMANA NOV]])</f>
        <v>0</v>
      </c>
      <c r="CS512">
        <f>IFERROR(VLOOKUP(Tabla5[[#This Row],[CLAVE]],[2]VENTAS!$F$2:$L$1501,2,0),0)</f>
        <v>0</v>
      </c>
      <c r="CT512">
        <f>IFERROR(VLOOKUP(Tabla5[[#This Row],[CLAVE]],[2]VENTAS!$F$2:$L$1501,3,0),0)</f>
        <v>0</v>
      </c>
      <c r="CU512">
        <f>IFERROR(VLOOKUP(Tabla5[[#This Row],[CLAVE]],[2]VENTAS!$F$2:$L$1501,4,0),0)</f>
        <v>0</v>
      </c>
      <c r="CV512">
        <f>IFERROR(VLOOKUP(Tabla5[[#This Row],[CLAVE]],[2]VENTAS!$F$2:$L$1501,5,0),0)</f>
        <v>0</v>
      </c>
      <c r="CW512">
        <f>IFERROR(VLOOKUP(Tabla5[[#This Row],[CLAVE]],[2]VENTAS!$F$2:$L$1501,6,0),0)</f>
        <v>0</v>
      </c>
      <c r="CX512">
        <f>IFERROR(VLOOKUP(Tabla5[[#This Row],[CLAVE]],[2]VENTAS!$F$2:$L$1501,7,0),0)</f>
        <v>0</v>
      </c>
      <c r="CY512">
        <f>IFERROR(VLOOKUP(Tabla5[[#This Row],[CLAVE]],[2]VENTAS!$F$2:$R$1501,13,0),0)</f>
        <v>0</v>
      </c>
      <c r="CZ512">
        <f>SUM(Tabla5[[#This Row],[VENTA MABE 2 SEMANA NOV]:[VENTAS OTROS 2 SEMANA NOV]])</f>
        <v>0</v>
      </c>
      <c r="DA512" s="46">
        <v>0</v>
      </c>
    </row>
    <row r="513" spans="1:105" hidden="1" x14ac:dyDescent="0.3">
      <c r="A513" t="str">
        <f>CONCATENATE(Tabla5[[#This Row],[TIENDA HMPV]],Tabla5[[#This Row],[LINEA]])</f>
        <v>386 - POINT QUEVEDOLAVADO</v>
      </c>
      <c r="B513" t="s">
        <v>299</v>
      </c>
      <c r="C513" s="55" t="s">
        <v>300</v>
      </c>
      <c r="D513" s="55" t="s">
        <v>77</v>
      </c>
      <c r="E513" s="55" t="s">
        <v>305</v>
      </c>
      <c r="F513" s="55" t="s">
        <v>1724</v>
      </c>
      <c r="G513" t="s">
        <v>28</v>
      </c>
      <c r="H513" s="42">
        <f>IFERROR(Tabla5[[#This Row],[VENTAS MABE]]/Tabla5[[#This Row],[CUOTA]],0)</f>
        <v>0.2</v>
      </c>
      <c r="I513">
        <v>5</v>
      </c>
      <c r="J513">
        <v>1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V513" s="42">
        <v>0.33333333333333331</v>
      </c>
      <c r="W513" s="42">
        <f>IFERROR(Tabla5[[#This Row],[TOTAL VENTA 38 SEMANA]]/Tabla5[[#This Row],[VENTA ACUM 38]],0)</f>
        <v>0.33333333333333331</v>
      </c>
      <c r="X513" s="42" t="e">
        <f>VLOOKUP(Tabla5[[#This Row],[CLAVE]],[1]!QMI_5_SEMANA_SEP_22[[CLAVE]:[SHARE CADENA S2]],21,0)</f>
        <v>#REF!</v>
      </c>
      <c r="Y513" s="55" t="s">
        <v>724</v>
      </c>
      <c r="Z513" s="46">
        <f>+Tabla5[[#This Row],[VENTA ACUM 38]]+Tabla5[[#This Row],[venta total 39 acum]]</f>
        <v>8</v>
      </c>
      <c r="AA513" s="46">
        <v>0</v>
      </c>
      <c r="AB513" s="46">
        <v>1</v>
      </c>
      <c r="AC513" s="46">
        <v>3</v>
      </c>
      <c r="AD513" s="46">
        <v>5</v>
      </c>
      <c r="AE513" s="46">
        <v>2</v>
      </c>
      <c r="AF513" s="46">
        <v>5</v>
      </c>
      <c r="AG513" s="46">
        <v>2</v>
      </c>
      <c r="AH513" s="42">
        <f>IFERROR(Tabla5[[#This Row],[VENTAS MABE]]/Tabla5[[#This Row],[VENTAS INDURAMA]],0)</f>
        <v>0.2</v>
      </c>
      <c r="AI513" t="s">
        <v>1676</v>
      </c>
      <c r="AK513" s="42"/>
      <c r="AL513" t="s">
        <v>727</v>
      </c>
      <c r="AM513" s="55" t="s">
        <v>1081</v>
      </c>
      <c r="AO513" s="55" t="s">
        <v>435</v>
      </c>
      <c r="AP513">
        <v>1</v>
      </c>
      <c r="AQ513" s="55">
        <v>0</v>
      </c>
      <c r="AR513">
        <v>2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f>SUM(Tabla5[[#This Row],[VENTA MABE 1 SEMANA OCT]:[VENTAS OTROS 1 SEMANA OCT]])</f>
        <v>2</v>
      </c>
      <c r="AY513" s="46">
        <v>4.0479928235030282</v>
      </c>
      <c r="AZ513" s="55">
        <v>1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f>SUM(Tabla5[[#This Row],[VENTA MABE 2 SEMANA OCT]:[VENTAS OTROS 2 SEMANA OCT]])</f>
        <v>2</v>
      </c>
      <c r="BH513" t="s">
        <v>798</v>
      </c>
      <c r="BI513" s="55" t="s">
        <v>300</v>
      </c>
      <c r="BJ513">
        <v>9.0000000000000053</v>
      </c>
      <c r="BK513" s="55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f>SUM(Tabla5[[#This Row],[VENTA MABE 3 SEMANA OCT]:[VENTAS OTROS 3 SEMANA OCT]])</f>
        <v>0</v>
      </c>
      <c r="BS513" s="42">
        <v>0.3</v>
      </c>
      <c r="BT513" s="55">
        <v>0</v>
      </c>
      <c r="BU513">
        <v>1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f>SUM(Tabla5[[#This Row],[VENTA MABE 4 SEMANA OCT]:[VENTAS OTROS 4 SEMANA OCT]])</f>
        <v>1</v>
      </c>
      <c r="CG513" t="s">
        <v>1695</v>
      </c>
      <c r="CI51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513" t="s">
        <v>1701</v>
      </c>
      <c r="CK513">
        <v>1</v>
      </c>
      <c r="CL513">
        <v>2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SUM(Tabla5[[#This Row],[VENTA MABE 1 SEMANA NOV]:[VENTAS OTROS 1 SEMANA NOV]])</f>
        <v>3</v>
      </c>
      <c r="CS513">
        <f>IFERROR(VLOOKUP(Tabla5[[#This Row],[CLAVE]],[2]VENTAS!$F$2:$L$1501,2,0),0)</f>
        <v>1</v>
      </c>
      <c r="CT513">
        <f>IFERROR(VLOOKUP(Tabla5[[#This Row],[CLAVE]],[2]VENTAS!$F$2:$L$1501,3,0),0)</f>
        <v>0</v>
      </c>
      <c r="CU513">
        <f>IFERROR(VLOOKUP(Tabla5[[#This Row],[CLAVE]],[2]VENTAS!$F$2:$L$1501,4,0),0)</f>
        <v>0</v>
      </c>
      <c r="CV513">
        <f>IFERROR(VLOOKUP(Tabla5[[#This Row],[CLAVE]],[2]VENTAS!$F$2:$L$1501,5,0),0)</f>
        <v>0</v>
      </c>
      <c r="CW513">
        <f>IFERROR(VLOOKUP(Tabla5[[#This Row],[CLAVE]],[2]VENTAS!$F$2:$L$1501,6,0),0)</f>
        <v>0</v>
      </c>
      <c r="CX513">
        <f>IFERROR(VLOOKUP(Tabla5[[#This Row],[CLAVE]],[2]VENTAS!$F$2:$L$1501,7,0),0)</f>
        <v>0</v>
      </c>
      <c r="CY513">
        <f>IFERROR(VLOOKUP(Tabla5[[#This Row],[CLAVE]],[2]VENTAS!$F$2:$R$1501,13,0),0)</f>
        <v>0</v>
      </c>
      <c r="CZ513">
        <f>SUM(Tabla5[[#This Row],[VENTA MABE 2 SEMANA NOV]:[VENTAS OTROS 2 SEMANA NOV]])</f>
        <v>1</v>
      </c>
      <c r="DA513" s="46">
        <v>4.477195432381631</v>
      </c>
    </row>
    <row r="514" spans="1:105" hidden="1" x14ac:dyDescent="0.3">
      <c r="A514" t="str">
        <f>CONCATENATE(Tabla5[[#This Row],[TIENDA HMPV]],Tabla5[[#This Row],[LINEA]])</f>
        <v>386 - POINT QUEVEDOREFRIGERACIÓN</v>
      </c>
      <c r="B514" t="s">
        <v>299</v>
      </c>
      <c r="C514" s="55" t="s">
        <v>300</v>
      </c>
      <c r="D514" s="55" t="s">
        <v>77</v>
      </c>
      <c r="E514" s="55" t="s">
        <v>305</v>
      </c>
      <c r="F514" s="55" t="s">
        <v>1724</v>
      </c>
      <c r="G514" t="s">
        <v>29</v>
      </c>
      <c r="H514" s="42">
        <f>IFERROR(Tabla5[[#This Row],[VENTAS MABE]]/Tabla5[[#This Row],[CUOTA]],0)</f>
        <v>0.2857142857142857</v>
      </c>
      <c r="I514">
        <v>7</v>
      </c>
      <c r="J514">
        <v>2</v>
      </c>
      <c r="K514">
        <v>10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V514" s="42">
        <v>0.2857142857142857</v>
      </c>
      <c r="W514" s="42">
        <f>IFERROR(Tabla5[[#This Row],[TOTAL VENTA 38 SEMANA]]/Tabla5[[#This Row],[VENTA ACUM 38]],0)</f>
        <v>0.2857142857142857</v>
      </c>
      <c r="X514" s="42" t="e">
        <f>VLOOKUP(Tabla5[[#This Row],[CLAVE]],[1]!QMI_5_SEMANA_SEP_22[[CLAVE]:[SHARE CADENA S2]],21,0)</f>
        <v>#REF!</v>
      </c>
      <c r="Y514" s="55" t="s">
        <v>724</v>
      </c>
      <c r="Z514" s="46">
        <f>+Tabla5[[#This Row],[VENTA ACUM 38]]+Tabla5[[#This Row],[venta total 39 acum]]</f>
        <v>15</v>
      </c>
      <c r="AA514" s="46">
        <v>1</v>
      </c>
      <c r="AB514" s="46">
        <v>2</v>
      </c>
      <c r="AC514" s="46">
        <v>7</v>
      </c>
      <c r="AD514" s="46">
        <v>8</v>
      </c>
      <c r="AE514" s="46">
        <v>3</v>
      </c>
      <c r="AF514" s="46">
        <v>8</v>
      </c>
      <c r="AG514" s="46">
        <v>4</v>
      </c>
      <c r="AH514" s="42">
        <f>IFERROR(Tabla5[[#This Row],[VENTAS MABE]]/Tabla5[[#This Row],[VENTAS INDURAMA]],0)</f>
        <v>0.2</v>
      </c>
      <c r="AI514" t="s">
        <v>1676</v>
      </c>
      <c r="AK514" s="42"/>
      <c r="AL514" t="s">
        <v>727</v>
      </c>
      <c r="AM514" s="55" t="s">
        <v>1081</v>
      </c>
      <c r="AO514" s="55" t="s">
        <v>435</v>
      </c>
      <c r="AP514">
        <v>5</v>
      </c>
      <c r="AQ514" s="55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f>SUM(Tabla5[[#This Row],[VENTA MABE 1 SEMANA OCT]:[VENTAS OTROS 1 SEMANA OCT]])</f>
        <v>1</v>
      </c>
      <c r="AY514" s="46">
        <v>9.0634092389426186</v>
      </c>
      <c r="AZ514" s="55">
        <v>1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f>SUM(Tabla5[[#This Row],[VENTA MABE 2 SEMANA OCT]:[VENTAS OTROS 2 SEMANA OCT]])</f>
        <v>2</v>
      </c>
      <c r="BH514" t="s">
        <v>798</v>
      </c>
      <c r="BI514" s="55" t="s">
        <v>300</v>
      </c>
      <c r="BJ514">
        <v>9.0000000000000053</v>
      </c>
      <c r="BK514" s="55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f>SUM(Tabla5[[#This Row],[VENTA MABE 3 SEMANA OCT]:[VENTAS OTROS 3 SEMANA OCT]])</f>
        <v>1</v>
      </c>
      <c r="BS514" s="42">
        <v>0.4</v>
      </c>
      <c r="BT514" s="55">
        <v>3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f>SUM(Tabla5[[#This Row],[VENTA MABE 4 SEMANA OCT]:[VENTAS OTROS 4 SEMANA OCT]])</f>
        <v>4</v>
      </c>
      <c r="CI5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514" t="s">
        <v>1703</v>
      </c>
      <c r="CK514">
        <v>0</v>
      </c>
      <c r="CL514">
        <v>2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SUM(Tabla5[[#This Row],[VENTA MABE 1 SEMANA NOV]:[VENTAS OTROS 1 SEMANA NOV]])</f>
        <v>2</v>
      </c>
      <c r="CS514">
        <f>IFERROR(VLOOKUP(Tabla5[[#This Row],[CLAVE]],[2]VENTAS!$F$2:$L$1501,2,0),0)</f>
        <v>0</v>
      </c>
      <c r="CT514">
        <f>IFERROR(VLOOKUP(Tabla5[[#This Row],[CLAVE]],[2]VENTAS!$F$2:$L$1501,3,0),0)</f>
        <v>1</v>
      </c>
      <c r="CU514">
        <f>IFERROR(VLOOKUP(Tabla5[[#This Row],[CLAVE]],[2]VENTAS!$F$2:$L$1501,4,0),0)</f>
        <v>0</v>
      </c>
      <c r="CV514">
        <f>IFERROR(VLOOKUP(Tabla5[[#This Row],[CLAVE]],[2]VENTAS!$F$2:$L$1501,5,0),0)</f>
        <v>0</v>
      </c>
      <c r="CW514">
        <f>IFERROR(VLOOKUP(Tabla5[[#This Row],[CLAVE]],[2]VENTAS!$F$2:$L$1501,6,0),0)</f>
        <v>0</v>
      </c>
      <c r="CX514">
        <f>IFERROR(VLOOKUP(Tabla5[[#This Row],[CLAVE]],[2]VENTAS!$F$2:$L$1501,7,0),0)</f>
        <v>0</v>
      </c>
      <c r="CY514">
        <f>IFERROR(VLOOKUP(Tabla5[[#This Row],[CLAVE]],[2]VENTAS!$F$2:$R$1501,13,0),0)</f>
        <v>0</v>
      </c>
      <c r="CZ514">
        <f>SUM(Tabla5[[#This Row],[VENTA MABE 2 SEMANA NOV]:[VENTAS OTROS 2 SEMANA NOV]])</f>
        <v>1</v>
      </c>
      <c r="DA514" s="46">
        <v>9.1510122163493008</v>
      </c>
    </row>
    <row r="515" spans="1:105" hidden="1" x14ac:dyDescent="0.3">
      <c r="A515" t="str">
        <f>CONCATENATE(Tabla5[[#This Row],[TIENDA HMPV]],Tabla5[[#This Row],[LINEA]])</f>
        <v>410 - TIENDA SATELITE BALZAR 1039AIRES</v>
      </c>
      <c r="B515" t="s">
        <v>663</v>
      </c>
      <c r="C515" s="55" t="s">
        <v>657</v>
      </c>
      <c r="D515" s="55" t="s">
        <v>39</v>
      </c>
      <c r="E515" s="55" t="s">
        <v>666</v>
      </c>
      <c r="F515" s="55" t="s">
        <v>1724</v>
      </c>
      <c r="G515" t="s">
        <v>25</v>
      </c>
      <c r="H515" s="42">
        <f>IFERROR(Tabla5[[#This Row],[VENTAS MABE]]/Tabla5[[#This Row],[CUOTA]],0)</f>
        <v>0</v>
      </c>
      <c r="I515">
        <v>0</v>
      </c>
      <c r="J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V515" s="42">
        <v>1</v>
      </c>
      <c r="W515" s="42">
        <f>IFERROR(Tabla5[[#This Row],[TOTAL VENTA 38 SEMANA]]/Tabla5[[#This Row],[VENTA ACUM 38]],0)</f>
        <v>1</v>
      </c>
      <c r="X515" s="42">
        <v>0</v>
      </c>
      <c r="Y515" s="55" t="s">
        <v>734</v>
      </c>
      <c r="Z515" s="46">
        <f>+Tabla5[[#This Row],[VENTA ACUM 38]]+Tabla5[[#This Row],[venta total 39 acum]]</f>
        <v>2</v>
      </c>
      <c r="AA515" s="46">
        <v>2</v>
      </c>
      <c r="AB515" s="46">
        <v>2</v>
      </c>
      <c r="AC515" s="46">
        <v>2</v>
      </c>
      <c r="AD515" s="46"/>
      <c r="AE515" s="46"/>
      <c r="AF515" s="46"/>
      <c r="AG515" s="46">
        <v>2</v>
      </c>
      <c r="AH515" s="42">
        <f>IFERROR(Tabla5[[#This Row],[VENTAS MABE]]/Tabla5[[#This Row],[VENTAS INDURAMA]],0)</f>
        <v>0</v>
      </c>
      <c r="AI515" t="s">
        <v>1676</v>
      </c>
      <c r="AK515" s="42"/>
      <c r="AL515" t="s">
        <v>727</v>
      </c>
      <c r="AM515" s="55" t="s">
        <v>1461</v>
      </c>
      <c r="AO515" s="55" t="s">
        <v>435</v>
      </c>
      <c r="AP515">
        <v>2</v>
      </c>
      <c r="AQ515" s="5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f>SUM(Tabla5[[#This Row],[VENTA MABE 1 SEMANA OCT]:[VENTAS OTROS 1 SEMANA OCT]])</f>
        <v>0</v>
      </c>
      <c r="AY515" s="46">
        <v>0</v>
      </c>
      <c r="AZ515" s="5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f>SUM(Tabla5[[#This Row],[VENTA MABE 2 SEMANA OCT]:[VENTAS OTROS 2 SEMANA OCT]])</f>
        <v>0</v>
      </c>
      <c r="BH515" t="s">
        <v>755</v>
      </c>
      <c r="BI515" s="55" t="s">
        <v>1662</v>
      </c>
      <c r="BJ515">
        <v>4.0000000000000018</v>
      </c>
      <c r="BK515" s="5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f>SUM(Tabla5[[#This Row],[VENTA MABE 3 SEMANA OCT]:[VENTAS OTROS 3 SEMANA OCT]])</f>
        <v>0</v>
      </c>
      <c r="BS515" s="42">
        <v>0.15</v>
      </c>
      <c r="BT515" s="5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f>SUM(Tabla5[[#This Row],[VENTA MABE 4 SEMANA OCT]:[VENTAS OTROS 4 SEMANA OCT]])</f>
        <v>0</v>
      </c>
      <c r="CI5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15" s="66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SUM(Tabla5[[#This Row],[VENTA MABE 1 SEMANA NOV]:[VENTAS OTROS 1 SEMANA NOV]])</f>
        <v>0</v>
      </c>
      <c r="CS515">
        <f>IFERROR(VLOOKUP(Tabla5[[#This Row],[CLAVE]],[2]VENTAS!$F$2:$L$1501,2,0),0)</f>
        <v>2</v>
      </c>
      <c r="CT515">
        <f>IFERROR(VLOOKUP(Tabla5[[#This Row],[CLAVE]],[2]VENTAS!$F$2:$L$1501,3,0),0)</f>
        <v>0</v>
      </c>
      <c r="CU515">
        <f>IFERROR(VLOOKUP(Tabla5[[#This Row],[CLAVE]],[2]VENTAS!$F$2:$L$1501,4,0),0)</f>
        <v>0</v>
      </c>
      <c r="CV515">
        <f>IFERROR(VLOOKUP(Tabla5[[#This Row],[CLAVE]],[2]VENTAS!$F$2:$L$1501,5,0),0)</f>
        <v>0</v>
      </c>
      <c r="CW515">
        <f>IFERROR(VLOOKUP(Tabla5[[#This Row],[CLAVE]],[2]VENTAS!$F$2:$L$1501,6,0),0)</f>
        <v>0</v>
      </c>
      <c r="CX515">
        <f>IFERROR(VLOOKUP(Tabla5[[#This Row],[CLAVE]],[2]VENTAS!$F$2:$L$1501,7,0),0)</f>
        <v>0</v>
      </c>
      <c r="CY515">
        <f>IFERROR(VLOOKUP(Tabla5[[#This Row],[CLAVE]],[2]VENTAS!$F$2:$R$1501,13,0),0)</f>
        <v>0</v>
      </c>
      <c r="CZ515">
        <f>SUM(Tabla5[[#This Row],[VENTA MABE 2 SEMANA NOV]:[VENTAS OTROS 2 SEMANA NOV]])</f>
        <v>2</v>
      </c>
      <c r="DA515" s="46">
        <v>0.40567951318458428</v>
      </c>
    </row>
    <row r="516" spans="1:105" hidden="1" x14ac:dyDescent="0.3">
      <c r="A516" t="str">
        <f>CONCATENATE(Tabla5[[#This Row],[TIENDA HMPV]],Tabla5[[#This Row],[LINEA]])</f>
        <v>410 - TIENDA SATELITE BALZAR 1039COCINAS</v>
      </c>
      <c r="B516" t="s">
        <v>663</v>
      </c>
      <c r="C516" s="55" t="s">
        <v>657</v>
      </c>
      <c r="D516" s="55" t="s">
        <v>39</v>
      </c>
      <c r="E516" s="55" t="s">
        <v>666</v>
      </c>
      <c r="F516" s="55" t="s">
        <v>1724</v>
      </c>
      <c r="G516" t="s">
        <v>26</v>
      </c>
      <c r="H516" s="42">
        <f>IFERROR(Tabla5[[#This Row],[VENTAS MABE]]/Tabla5[[#This Row],[CUOTA]],0)</f>
        <v>0.2</v>
      </c>
      <c r="I516">
        <v>5</v>
      </c>
      <c r="J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V516" s="42">
        <v>1</v>
      </c>
      <c r="W516" s="42">
        <f>IFERROR(Tabla5[[#This Row],[TOTAL VENTA 38 SEMANA]]/Tabla5[[#This Row],[VENTA ACUM 38]],0)</f>
        <v>1</v>
      </c>
      <c r="X516" s="42">
        <v>0</v>
      </c>
      <c r="Y516" s="55" t="s">
        <v>734</v>
      </c>
      <c r="Z516" s="46">
        <f>+Tabla5[[#This Row],[VENTA ACUM 38]]+Tabla5[[#This Row],[venta total 39 acum]]</f>
        <v>1</v>
      </c>
      <c r="AA516" s="46">
        <v>0</v>
      </c>
      <c r="AB516" s="46">
        <v>1</v>
      </c>
      <c r="AC516" s="46">
        <v>1</v>
      </c>
      <c r="AD516" s="46"/>
      <c r="AE516" s="46"/>
      <c r="AF516" s="46"/>
      <c r="AG516" s="46">
        <v>0</v>
      </c>
      <c r="AH516" s="42">
        <f>IFERROR(Tabla5[[#This Row],[VENTAS MABE]]/Tabla5[[#This Row],[VENTAS INDURAMA]],0)</f>
        <v>0</v>
      </c>
      <c r="AI516" t="s">
        <v>1676</v>
      </c>
      <c r="AK516" s="42"/>
      <c r="AL516" t="s">
        <v>727</v>
      </c>
      <c r="AM516" s="55" t="s">
        <v>1461</v>
      </c>
      <c r="AO516" s="55" t="s">
        <v>435</v>
      </c>
      <c r="AP516">
        <v>0</v>
      </c>
      <c r="AQ516" s="55">
        <v>5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f>SUM(Tabla5[[#This Row],[VENTA MABE 1 SEMANA OCT]:[VENTAS OTROS 1 SEMANA OCT]])</f>
        <v>5</v>
      </c>
      <c r="AY516" s="46">
        <v>4.7134537784299351</v>
      </c>
      <c r="AZ516" s="55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f>SUM(Tabla5[[#This Row],[VENTA MABE 2 SEMANA OCT]:[VENTAS OTROS 2 SEMANA OCT]])</f>
        <v>0</v>
      </c>
      <c r="BH516" t="s">
        <v>755</v>
      </c>
      <c r="BI516" s="55" t="s">
        <v>1662</v>
      </c>
      <c r="BJ516">
        <v>4.0000000000000018</v>
      </c>
      <c r="BK516" s="55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f>SUM(Tabla5[[#This Row],[VENTA MABE 3 SEMANA OCT]:[VENTAS OTROS 3 SEMANA OCT]])</f>
        <v>0</v>
      </c>
      <c r="BS516" s="42">
        <v>0.4</v>
      </c>
      <c r="BT516" s="55">
        <v>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f>SUM(Tabla5[[#This Row],[VENTA MABE 4 SEMANA OCT]:[VENTAS OTROS 4 SEMANA OCT]])</f>
        <v>2</v>
      </c>
      <c r="CI5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16" s="6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SUM(Tabla5[[#This Row],[VENTA MABE 1 SEMANA NOV]:[VENTAS OTROS 1 SEMANA NOV]])</f>
        <v>0</v>
      </c>
      <c r="CS516">
        <f>IFERROR(VLOOKUP(Tabla5[[#This Row],[CLAVE]],[2]VENTAS!$F$2:$L$1501,2,0),0)</f>
        <v>3</v>
      </c>
      <c r="CT516">
        <f>IFERROR(VLOOKUP(Tabla5[[#This Row],[CLAVE]],[2]VENTAS!$F$2:$L$1501,3,0),0)</f>
        <v>1</v>
      </c>
      <c r="CU516">
        <f>IFERROR(VLOOKUP(Tabla5[[#This Row],[CLAVE]],[2]VENTAS!$F$2:$L$1501,4,0),0)</f>
        <v>0</v>
      </c>
      <c r="CV516">
        <f>IFERROR(VLOOKUP(Tabla5[[#This Row],[CLAVE]],[2]VENTAS!$F$2:$L$1501,5,0),0)</f>
        <v>0</v>
      </c>
      <c r="CW516">
        <f>IFERROR(VLOOKUP(Tabla5[[#This Row],[CLAVE]],[2]VENTAS!$F$2:$L$1501,6,0),0)</f>
        <v>0</v>
      </c>
      <c r="CX516">
        <f>IFERROR(VLOOKUP(Tabla5[[#This Row],[CLAVE]],[2]VENTAS!$F$2:$L$1501,7,0),0)</f>
        <v>0</v>
      </c>
      <c r="CY516">
        <f>IFERROR(VLOOKUP(Tabla5[[#This Row],[CLAVE]],[2]VENTAS!$F$2:$R$1501,13,0),0)</f>
        <v>0</v>
      </c>
      <c r="CZ516">
        <f>SUM(Tabla5[[#This Row],[VENTA MABE 2 SEMANA NOV]:[VENTAS OTROS 2 SEMANA NOV]])</f>
        <v>4</v>
      </c>
      <c r="DA516" s="46">
        <v>12.530536109507361</v>
      </c>
    </row>
    <row r="517" spans="1:105" hidden="1" x14ac:dyDescent="0.3">
      <c r="A517" t="str">
        <f>CONCATENATE(Tabla5[[#This Row],[TIENDA HMPV]],Tabla5[[#This Row],[LINEA]])</f>
        <v>410 - TIENDA SATELITE BALZAR 1039GLOBALES</v>
      </c>
      <c r="B517" t="s">
        <v>663</v>
      </c>
      <c r="C517" s="55" t="s">
        <v>657</v>
      </c>
      <c r="D517" s="55" t="s">
        <v>39</v>
      </c>
      <c r="E517" s="55" t="s">
        <v>666</v>
      </c>
      <c r="F517" s="55" t="s">
        <v>1724</v>
      </c>
      <c r="G517" t="s">
        <v>27</v>
      </c>
      <c r="H517" s="42">
        <f>IFERROR(Tabla5[[#This Row],[VENTAS MABE]]/Tabla5[[#This Row],[CUOTA]],0)</f>
        <v>1.5</v>
      </c>
      <c r="I517">
        <v>2</v>
      </c>
      <c r="J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V517" s="42">
        <v>0.17647058823529413</v>
      </c>
      <c r="W517" s="42">
        <f>IFERROR(Tabla5[[#This Row],[TOTAL VENTA 38 SEMANA]]/Tabla5[[#This Row],[VENTA ACUM 38]],0)</f>
        <v>0.17647058823529413</v>
      </c>
      <c r="X517" s="42">
        <v>0</v>
      </c>
      <c r="Y517" s="55" t="s">
        <v>734</v>
      </c>
      <c r="Z517" s="46">
        <f>+Tabla5[[#This Row],[VENTA ACUM 38]]+Tabla5[[#This Row],[venta total 39 acum]]</f>
        <v>17</v>
      </c>
      <c r="AA517" s="46">
        <v>1</v>
      </c>
      <c r="AB517" s="46">
        <v>3</v>
      </c>
      <c r="AC517" s="46">
        <v>17</v>
      </c>
      <c r="AD517" s="46"/>
      <c r="AE517" s="46"/>
      <c r="AF517" s="46"/>
      <c r="AG517" s="46">
        <v>1</v>
      </c>
      <c r="AH517" s="42">
        <f>IFERROR(Tabla5[[#This Row],[VENTAS MABE]]/Tabla5[[#This Row],[VENTAS INDURAMA]],0)</f>
        <v>0</v>
      </c>
      <c r="AI517" t="s">
        <v>1676</v>
      </c>
      <c r="AK517" s="42"/>
      <c r="AL517" t="s">
        <v>727</v>
      </c>
      <c r="AM517" s="55" t="s">
        <v>1461</v>
      </c>
      <c r="AO517" s="55" t="s">
        <v>435</v>
      </c>
      <c r="AP517">
        <v>1</v>
      </c>
      <c r="AQ517" s="55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f>SUM(Tabla5[[#This Row],[VENTA MABE 1 SEMANA OCT]:[VENTAS OTROS 1 SEMANA OCT]])</f>
        <v>0</v>
      </c>
      <c r="AY517" s="46">
        <v>1.8559168859362198</v>
      </c>
      <c r="AZ517" s="55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f>SUM(Tabla5[[#This Row],[VENTA MABE 2 SEMANA OCT]:[VENTAS OTROS 2 SEMANA OCT]])</f>
        <v>0</v>
      </c>
      <c r="BH517" t="s">
        <v>755</v>
      </c>
      <c r="BI517" s="55" t="s">
        <v>1662</v>
      </c>
      <c r="BJ517">
        <v>4.0000000000000018</v>
      </c>
      <c r="BK517" s="55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f>SUM(Tabla5[[#This Row],[VENTA MABE 3 SEMANA OCT]:[VENTAS OTROS 3 SEMANA OCT]])</f>
        <v>0</v>
      </c>
      <c r="BS517" s="42">
        <v>0</v>
      </c>
      <c r="BT517" s="55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f>SUM(Tabla5[[#This Row],[VENTA MABE 4 SEMANA OCT]:[VENTAS OTROS 4 SEMANA OCT]])</f>
        <v>0</v>
      </c>
      <c r="CI5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17" s="66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SUM(Tabla5[[#This Row],[VENTA MABE 1 SEMANA NOV]:[VENTAS OTROS 1 SEMANA NOV]])</f>
        <v>0</v>
      </c>
      <c r="CS517">
        <f>IFERROR(VLOOKUP(Tabla5[[#This Row],[CLAVE]],[2]VENTAS!$F$2:$L$1501,2,0),0)</f>
        <v>0</v>
      </c>
      <c r="CT517">
        <f>IFERROR(VLOOKUP(Tabla5[[#This Row],[CLAVE]],[2]VENTAS!$F$2:$L$1501,3,0),0)</f>
        <v>0</v>
      </c>
      <c r="CU517">
        <f>IFERROR(VLOOKUP(Tabla5[[#This Row],[CLAVE]],[2]VENTAS!$F$2:$L$1501,4,0),0)</f>
        <v>0</v>
      </c>
      <c r="CV517">
        <f>IFERROR(VLOOKUP(Tabla5[[#This Row],[CLAVE]],[2]VENTAS!$F$2:$L$1501,5,0),0)</f>
        <v>0</v>
      </c>
      <c r="CW517">
        <f>IFERROR(VLOOKUP(Tabla5[[#This Row],[CLAVE]],[2]VENTAS!$F$2:$L$1501,6,0),0)</f>
        <v>0</v>
      </c>
      <c r="CX517">
        <f>IFERROR(VLOOKUP(Tabla5[[#This Row],[CLAVE]],[2]VENTAS!$F$2:$L$1501,7,0),0)</f>
        <v>0</v>
      </c>
      <c r="CY517">
        <f>IFERROR(VLOOKUP(Tabla5[[#This Row],[CLAVE]],[2]VENTAS!$F$2:$R$1501,13,0),0)</f>
        <v>0</v>
      </c>
      <c r="CZ517">
        <f>SUM(Tabla5[[#This Row],[VENTA MABE 2 SEMANA NOV]:[VENTAS OTROS 2 SEMANA NOV]])</f>
        <v>0</v>
      </c>
      <c r="DA517" s="46">
        <v>4.3164604806000941</v>
      </c>
    </row>
    <row r="518" spans="1:105" hidden="1" x14ac:dyDescent="0.3">
      <c r="A518" t="str">
        <f>CONCATENATE(Tabla5[[#This Row],[TIENDA HMPV]],Tabla5[[#This Row],[LINEA]])</f>
        <v>410 - TIENDA SATELITE BALZAR 1039LAVADO</v>
      </c>
      <c r="B518" t="s">
        <v>663</v>
      </c>
      <c r="C518" s="55" t="s">
        <v>657</v>
      </c>
      <c r="D518" s="55" t="s">
        <v>39</v>
      </c>
      <c r="E518" s="55" t="s">
        <v>666</v>
      </c>
      <c r="F518" s="55" t="s">
        <v>1724</v>
      </c>
      <c r="G518" t="s">
        <v>28</v>
      </c>
      <c r="H518" s="42">
        <f>IFERROR(Tabla5[[#This Row],[VENTAS MABE]]/Tabla5[[#This Row],[CUOTA]],0)</f>
        <v>0.5</v>
      </c>
      <c r="I518">
        <v>2</v>
      </c>
      <c r="J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V518" s="42">
        <v>1</v>
      </c>
      <c r="W518" s="42">
        <f>IFERROR(Tabla5[[#This Row],[TOTAL VENTA 38 SEMANA]]/Tabla5[[#This Row],[VENTA ACUM 38]],0)</f>
        <v>1</v>
      </c>
      <c r="X518" s="42">
        <v>0</v>
      </c>
      <c r="Y518" s="55" t="s">
        <v>734</v>
      </c>
      <c r="Z518" s="46">
        <f>+Tabla5[[#This Row],[VENTA ACUM 38]]+Tabla5[[#This Row],[venta total 39 acum]]</f>
        <v>1</v>
      </c>
      <c r="AA518" s="46">
        <v>1</v>
      </c>
      <c r="AB518" s="46">
        <v>1</v>
      </c>
      <c r="AC518" s="46">
        <v>1</v>
      </c>
      <c r="AD518" s="46"/>
      <c r="AE518" s="46"/>
      <c r="AF518" s="46"/>
      <c r="AG518" s="46">
        <v>2</v>
      </c>
      <c r="AH518" s="42">
        <f>IFERROR(Tabla5[[#This Row],[VENTAS MABE]]/Tabla5[[#This Row],[VENTAS INDURAMA]],0)</f>
        <v>0</v>
      </c>
      <c r="AI518" t="s">
        <v>1676</v>
      </c>
      <c r="AK518" s="42"/>
      <c r="AL518" t="s">
        <v>727</v>
      </c>
      <c r="AM518" s="55" t="s">
        <v>1461</v>
      </c>
      <c r="AO518" s="55" t="s">
        <v>435</v>
      </c>
      <c r="AP518">
        <v>1</v>
      </c>
      <c r="AQ518" s="55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f>SUM(Tabla5[[#This Row],[VENTA MABE 1 SEMANA OCT]:[VENTAS OTROS 1 SEMANA OCT]])</f>
        <v>1</v>
      </c>
      <c r="AY518" s="46">
        <v>2.368873764707359</v>
      </c>
      <c r="AZ518" s="55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f>SUM(Tabla5[[#This Row],[VENTA MABE 2 SEMANA OCT]:[VENTAS OTROS 2 SEMANA OCT]])</f>
        <v>0</v>
      </c>
      <c r="BH518" t="s">
        <v>755</v>
      </c>
      <c r="BI518" s="55" t="s">
        <v>1662</v>
      </c>
      <c r="BJ518">
        <v>4.0000000000000018</v>
      </c>
      <c r="BK518" s="55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f>SUM(Tabla5[[#This Row],[VENTA MABE 3 SEMANA OCT]:[VENTAS OTROS 3 SEMANA OCT]])</f>
        <v>0</v>
      </c>
      <c r="BS518" s="42">
        <v>0.12</v>
      </c>
      <c r="BT518" s="55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f>SUM(Tabla5[[#This Row],[VENTA MABE 4 SEMANA OCT]:[VENTAS OTROS 4 SEMANA OCT]])</f>
        <v>0</v>
      </c>
      <c r="CI5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18" s="66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SUM(Tabla5[[#This Row],[VENTA MABE 1 SEMANA NOV]:[VENTAS OTROS 1 SEMANA NOV]])</f>
        <v>0</v>
      </c>
      <c r="CS518">
        <f>IFERROR(VLOOKUP(Tabla5[[#This Row],[CLAVE]],[2]VENTAS!$F$2:$L$1501,2,0),0)</f>
        <v>0</v>
      </c>
      <c r="CT518">
        <f>IFERROR(VLOOKUP(Tabla5[[#This Row],[CLAVE]],[2]VENTAS!$F$2:$L$1501,3,0),0)</f>
        <v>0</v>
      </c>
      <c r="CU518">
        <f>IFERROR(VLOOKUP(Tabla5[[#This Row],[CLAVE]],[2]VENTAS!$F$2:$L$1501,4,0),0)</f>
        <v>0</v>
      </c>
      <c r="CV518">
        <f>IFERROR(VLOOKUP(Tabla5[[#This Row],[CLAVE]],[2]VENTAS!$F$2:$L$1501,5,0),0)</f>
        <v>0</v>
      </c>
      <c r="CW518">
        <f>IFERROR(VLOOKUP(Tabla5[[#This Row],[CLAVE]],[2]VENTAS!$F$2:$L$1501,6,0),0)</f>
        <v>0</v>
      </c>
      <c r="CX518">
        <f>IFERROR(VLOOKUP(Tabla5[[#This Row],[CLAVE]],[2]VENTAS!$F$2:$L$1501,7,0),0)</f>
        <v>0</v>
      </c>
      <c r="CY518">
        <f>IFERROR(VLOOKUP(Tabla5[[#This Row],[CLAVE]],[2]VENTAS!$F$2:$R$1501,13,0),0)</f>
        <v>0</v>
      </c>
      <c r="CZ518">
        <f>SUM(Tabla5[[#This Row],[VENTA MABE 2 SEMANA NOV]:[VENTAS OTROS 2 SEMANA NOV]])</f>
        <v>0</v>
      </c>
      <c r="DA518" s="46">
        <v>5.5273721176505033</v>
      </c>
    </row>
    <row r="519" spans="1:105" hidden="1" x14ac:dyDescent="0.3">
      <c r="A519" t="str">
        <f>CONCATENATE(Tabla5[[#This Row],[TIENDA HMPV]],Tabla5[[#This Row],[LINEA]])</f>
        <v>410 - TIENDA SATELITE BALZAR 1039REFRIGERACIÓN</v>
      </c>
      <c r="B519" t="s">
        <v>663</v>
      </c>
      <c r="C519" s="55" t="s">
        <v>657</v>
      </c>
      <c r="D519" s="55" t="s">
        <v>39</v>
      </c>
      <c r="E519" s="55" t="s">
        <v>666</v>
      </c>
      <c r="F519" s="55" t="s">
        <v>1724</v>
      </c>
      <c r="G519" t="s">
        <v>29</v>
      </c>
      <c r="H519" s="42">
        <f>IFERROR(Tabla5[[#This Row],[VENTAS MABE]]/Tabla5[[#This Row],[CUOTA]],0)</f>
        <v>3.5</v>
      </c>
      <c r="I519">
        <v>2</v>
      </c>
      <c r="J519">
        <v>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5</v>
      </c>
      <c r="R519">
        <v>0</v>
      </c>
      <c r="S519">
        <v>0</v>
      </c>
      <c r="T519">
        <v>0</v>
      </c>
      <c r="V519" s="42">
        <v>0.41176470588235292</v>
      </c>
      <c r="W519" s="42">
        <f>IFERROR(Tabla5[[#This Row],[TOTAL VENTA 38 SEMANA]]/Tabla5[[#This Row],[VENTA ACUM 38]],0)</f>
        <v>0.41176470588235292</v>
      </c>
      <c r="X519" s="42">
        <v>0</v>
      </c>
      <c r="Y519" s="55" t="s">
        <v>734</v>
      </c>
      <c r="Z519" s="46">
        <f>+Tabla5[[#This Row],[VENTA ACUM 38]]+Tabla5[[#This Row],[venta total 39 acum]]</f>
        <v>17</v>
      </c>
      <c r="AA519" s="46">
        <v>1</v>
      </c>
      <c r="AB519" s="46">
        <v>7</v>
      </c>
      <c r="AC519" s="46">
        <v>17</v>
      </c>
      <c r="AD519" s="46"/>
      <c r="AE519" s="46"/>
      <c r="AF519" s="46"/>
      <c r="AG519" s="46">
        <v>2</v>
      </c>
      <c r="AH519" s="42">
        <f>IFERROR(Tabla5[[#This Row],[VENTAS MABE]]/Tabla5[[#This Row],[VENTAS INDURAMA]],0)</f>
        <v>0</v>
      </c>
      <c r="AI519" t="s">
        <v>1676</v>
      </c>
      <c r="AK519" s="42"/>
      <c r="AL519" t="s">
        <v>727</v>
      </c>
      <c r="AM519" s="55" t="s">
        <v>1461</v>
      </c>
      <c r="AO519" s="55" t="s">
        <v>435</v>
      </c>
      <c r="AP519">
        <v>1</v>
      </c>
      <c r="AQ519" s="55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f>SUM(Tabla5[[#This Row],[VENTA MABE 1 SEMANA OCT]:[VENTAS OTROS 1 SEMANA OCT]])</f>
        <v>0</v>
      </c>
      <c r="AY519" s="46">
        <v>2</v>
      </c>
      <c r="AZ519" s="55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f>SUM(Tabla5[[#This Row],[VENTA MABE 2 SEMANA OCT]:[VENTAS OTROS 2 SEMANA OCT]])</f>
        <v>0</v>
      </c>
      <c r="BH519" t="s">
        <v>755</v>
      </c>
      <c r="BI519" s="55" t="s">
        <v>1662</v>
      </c>
      <c r="BJ519">
        <v>4.0000000000000018</v>
      </c>
      <c r="BK519" s="55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f>SUM(Tabla5[[#This Row],[VENTA MABE 3 SEMANA OCT]:[VENTAS OTROS 3 SEMANA OCT]])</f>
        <v>0</v>
      </c>
      <c r="BS519" s="42">
        <v>0.2</v>
      </c>
      <c r="BT519" s="55">
        <v>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f>SUM(Tabla5[[#This Row],[VENTA MABE 4 SEMANA OCT]:[VENTAS OTROS 4 SEMANA OCT]])</f>
        <v>1</v>
      </c>
      <c r="CI5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19" s="66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SUM(Tabla5[[#This Row],[VENTA MABE 1 SEMANA NOV]:[VENTAS OTROS 1 SEMANA NOV]])</f>
        <v>0</v>
      </c>
      <c r="CS519">
        <f>IFERROR(VLOOKUP(Tabla5[[#This Row],[CLAVE]],[2]VENTAS!$F$2:$L$1501,2,0),0)</f>
        <v>0</v>
      </c>
      <c r="CT519">
        <f>IFERROR(VLOOKUP(Tabla5[[#This Row],[CLAVE]],[2]VENTAS!$F$2:$L$1501,3,0),0)</f>
        <v>0</v>
      </c>
      <c r="CU519">
        <f>IFERROR(VLOOKUP(Tabla5[[#This Row],[CLAVE]],[2]VENTAS!$F$2:$L$1501,4,0),0)</f>
        <v>0</v>
      </c>
      <c r="CV519">
        <f>IFERROR(VLOOKUP(Tabla5[[#This Row],[CLAVE]],[2]VENTAS!$F$2:$L$1501,5,0),0)</f>
        <v>0</v>
      </c>
      <c r="CW519">
        <f>IFERROR(VLOOKUP(Tabla5[[#This Row],[CLAVE]],[2]VENTAS!$F$2:$L$1501,6,0),0)</f>
        <v>0</v>
      </c>
      <c r="CX519">
        <f>IFERROR(VLOOKUP(Tabla5[[#This Row],[CLAVE]],[2]VENTAS!$F$2:$L$1501,7,0),0)</f>
        <v>0</v>
      </c>
      <c r="CY519">
        <f>IFERROR(VLOOKUP(Tabla5[[#This Row],[CLAVE]],[2]VENTAS!$F$2:$R$1501,13,0),0)</f>
        <v>0</v>
      </c>
      <c r="CZ519">
        <f>SUM(Tabla5[[#This Row],[VENTA MABE 2 SEMANA NOV]:[VENTAS OTROS 2 SEMANA NOV]])</f>
        <v>0</v>
      </c>
      <c r="DA519" s="46">
        <v>4.1528998545046445</v>
      </c>
    </row>
    <row r="520" spans="1:105" hidden="1" x14ac:dyDescent="0.3">
      <c r="A520" t="str">
        <f>CONCATENATE(Tabla5[[#This Row],[TIENDA HMPV]],Tabla5[[#This Row],[LINEA]])</f>
        <v>455 - TIENDA BUENA FE 817AIRES</v>
      </c>
      <c r="B520" t="s">
        <v>663</v>
      </c>
      <c r="C520" s="55" t="s">
        <v>657</v>
      </c>
      <c r="D520" s="55" t="s">
        <v>39</v>
      </c>
      <c r="E520" s="55" t="s">
        <v>664</v>
      </c>
      <c r="F520" s="55" t="s">
        <v>1724</v>
      </c>
      <c r="G520" t="s">
        <v>25</v>
      </c>
      <c r="H520" s="42">
        <f>IFERROR(Tabla5[[#This Row],[VENTAS MABE]]/Tabla5[[#This Row],[CUOTA]],0)</f>
        <v>3</v>
      </c>
      <c r="I520">
        <v>1</v>
      </c>
      <c r="J520">
        <v>3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V520" s="42">
        <v>0.375</v>
      </c>
      <c r="W520" s="42">
        <f>IFERROR(Tabla5[[#This Row],[TOTAL VENTA 38 SEMANA]]/Tabla5[[#This Row],[VENTA ACUM 38]],0)</f>
        <v>0.375</v>
      </c>
      <c r="X520" s="42">
        <v>0</v>
      </c>
      <c r="Y520" s="55" t="s">
        <v>757</v>
      </c>
      <c r="Z520" s="46">
        <f>+Tabla5[[#This Row],[VENTA ACUM 38]]+Tabla5[[#This Row],[venta total 39 acum]]</f>
        <v>8</v>
      </c>
      <c r="AA520" s="46">
        <v>0</v>
      </c>
      <c r="AB520" s="46">
        <v>3</v>
      </c>
      <c r="AC520" s="46">
        <v>8</v>
      </c>
      <c r="AD520" s="46"/>
      <c r="AE520" s="46"/>
      <c r="AF520" s="46"/>
      <c r="AG520" s="46">
        <v>0</v>
      </c>
      <c r="AH520" s="42">
        <f>IFERROR(Tabla5[[#This Row],[VENTAS MABE]]/Tabla5[[#This Row],[VENTAS INDURAMA]],0)</f>
        <v>0</v>
      </c>
      <c r="AI520" t="s">
        <v>1676</v>
      </c>
      <c r="AK520" s="42"/>
      <c r="AL520" t="s">
        <v>727</v>
      </c>
      <c r="AM520" s="55" t="s">
        <v>1462</v>
      </c>
      <c r="AO520" s="55" t="s">
        <v>435</v>
      </c>
      <c r="AP520">
        <v>0</v>
      </c>
      <c r="AQ520" s="55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f>SUM(Tabla5[[#This Row],[VENTA MABE 1 SEMANA OCT]:[VENTAS OTROS 1 SEMANA OCT]])</f>
        <v>0</v>
      </c>
      <c r="AY520" s="46">
        <v>1</v>
      </c>
      <c r="AZ520" s="55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f>SUM(Tabla5[[#This Row],[VENTA MABE 2 SEMANA OCT]:[VENTAS OTROS 2 SEMANA OCT]])</f>
        <v>0</v>
      </c>
      <c r="BH520" t="s">
        <v>796</v>
      </c>
      <c r="BI520" s="55" t="s">
        <v>1662</v>
      </c>
      <c r="BJ520">
        <v>3.0000000000000013</v>
      </c>
      <c r="BK520" s="55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f>SUM(Tabla5[[#This Row],[VENTA MABE 3 SEMANA OCT]:[VENTAS OTROS 3 SEMANA OCT]])</f>
        <v>0</v>
      </c>
      <c r="BS520" s="42">
        <v>0.15</v>
      </c>
      <c r="BT520" s="55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f>SUM(Tabla5[[#This Row],[VENTA MABE 4 SEMANA OCT]:[VENTAS OTROS 4 SEMANA OCT]])</f>
        <v>0</v>
      </c>
      <c r="CI5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20" s="66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SUM(Tabla5[[#This Row],[VENTA MABE 1 SEMANA NOV]:[VENTAS OTROS 1 SEMANA NOV]])</f>
        <v>0</v>
      </c>
      <c r="CS520">
        <f>IFERROR(VLOOKUP(Tabla5[[#This Row],[CLAVE]],[2]VENTAS!$F$2:$L$1501,2,0),0)</f>
        <v>0</v>
      </c>
      <c r="CT520">
        <f>IFERROR(VLOOKUP(Tabla5[[#This Row],[CLAVE]],[2]VENTAS!$F$2:$L$1501,3,0),0)</f>
        <v>0</v>
      </c>
      <c r="CU520">
        <f>IFERROR(VLOOKUP(Tabla5[[#This Row],[CLAVE]],[2]VENTAS!$F$2:$L$1501,4,0),0)</f>
        <v>0</v>
      </c>
      <c r="CV520">
        <f>IFERROR(VLOOKUP(Tabla5[[#This Row],[CLAVE]],[2]VENTAS!$F$2:$L$1501,5,0),0)</f>
        <v>0</v>
      </c>
      <c r="CW520">
        <f>IFERROR(VLOOKUP(Tabla5[[#This Row],[CLAVE]],[2]VENTAS!$F$2:$L$1501,6,0),0)</f>
        <v>0</v>
      </c>
      <c r="CX520">
        <f>IFERROR(VLOOKUP(Tabla5[[#This Row],[CLAVE]],[2]VENTAS!$F$2:$L$1501,7,0),0)</f>
        <v>0</v>
      </c>
      <c r="CY520">
        <f>IFERROR(VLOOKUP(Tabla5[[#This Row],[CLAVE]],[2]VENTAS!$F$2:$R$1501,13,0),0)</f>
        <v>0</v>
      </c>
      <c r="CZ520">
        <f>SUM(Tabla5[[#This Row],[VENTA MABE 2 SEMANA NOV]:[VENTAS OTROS 2 SEMANA NOV]])</f>
        <v>0</v>
      </c>
      <c r="DA520" s="46">
        <v>1.4198782961460452</v>
      </c>
    </row>
    <row r="521" spans="1:105" hidden="1" x14ac:dyDescent="0.3">
      <c r="A521" t="str">
        <f>CONCATENATE(Tabla5[[#This Row],[TIENDA HMPV]],Tabla5[[#This Row],[LINEA]])</f>
        <v>455 - TIENDA BUENA FE 817COCINAS</v>
      </c>
      <c r="B521" t="s">
        <v>663</v>
      </c>
      <c r="C521" s="55" t="s">
        <v>657</v>
      </c>
      <c r="D521" s="55" t="s">
        <v>39</v>
      </c>
      <c r="E521" s="55" t="s">
        <v>664</v>
      </c>
      <c r="F521" s="55" t="s">
        <v>1724</v>
      </c>
      <c r="G521" t="s">
        <v>26</v>
      </c>
      <c r="H521" s="42">
        <f>IFERROR(Tabla5[[#This Row],[VENTAS MABE]]/Tabla5[[#This Row],[CUOTA]],0)</f>
        <v>0</v>
      </c>
      <c r="I521">
        <v>3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V521" s="42">
        <v>0</v>
      </c>
      <c r="W521" s="42">
        <f>IFERROR(Tabla5[[#This Row],[TOTAL VENTA 38 SEMANA]]/Tabla5[[#This Row],[VENTA ACUM 38]],0)</f>
        <v>0</v>
      </c>
      <c r="X521" s="42">
        <v>0</v>
      </c>
      <c r="Y521" s="55" t="s">
        <v>757</v>
      </c>
      <c r="Z521" s="46">
        <f>+Tabla5[[#This Row],[VENTA ACUM 38]]+Tabla5[[#This Row],[venta total 39 acum]]</f>
        <v>0</v>
      </c>
      <c r="AA521" s="46">
        <v>0</v>
      </c>
      <c r="AB521" s="46">
        <v>0</v>
      </c>
      <c r="AC521" s="46">
        <v>0</v>
      </c>
      <c r="AD521" s="46"/>
      <c r="AE521" s="46"/>
      <c r="AF521" s="46"/>
      <c r="AG521" s="46">
        <v>0</v>
      </c>
      <c r="AH521" s="42">
        <f>IFERROR(Tabla5[[#This Row],[VENTAS MABE]]/Tabla5[[#This Row],[VENTAS INDURAMA]],0)</f>
        <v>0</v>
      </c>
      <c r="AI521" t="s">
        <v>1676</v>
      </c>
      <c r="AK521" s="42"/>
      <c r="AL521" t="s">
        <v>727</v>
      </c>
      <c r="AM521" s="55" t="s">
        <v>1462</v>
      </c>
      <c r="AO521" s="55" t="s">
        <v>435</v>
      </c>
      <c r="AP521">
        <v>0</v>
      </c>
      <c r="AQ521" s="55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f>SUM(Tabla5[[#This Row],[VENTA MABE 1 SEMANA OCT]:[VENTAS OTROS 1 SEMANA OCT]])</f>
        <v>1</v>
      </c>
      <c r="AY521" s="46">
        <v>3.5828480374174623</v>
      </c>
      <c r="AZ521" s="55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f>SUM(Tabla5[[#This Row],[VENTA MABE 2 SEMANA OCT]:[VENTAS OTROS 2 SEMANA OCT]])</f>
        <v>0</v>
      </c>
      <c r="BH521" t="s">
        <v>796</v>
      </c>
      <c r="BI521" s="55" t="s">
        <v>1662</v>
      </c>
      <c r="BJ521">
        <v>3.0000000000000013</v>
      </c>
      <c r="BK521" s="55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f>SUM(Tabla5[[#This Row],[VENTA MABE 3 SEMANA OCT]:[VENTAS OTROS 3 SEMANA OCT]])</f>
        <v>0</v>
      </c>
      <c r="BS521" s="42">
        <v>0.4</v>
      </c>
      <c r="BT521" s="55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f>SUM(Tabla5[[#This Row],[VENTA MABE 4 SEMANA OCT]:[VENTAS OTROS 4 SEMANA OCT]])</f>
        <v>0</v>
      </c>
      <c r="CI5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21" s="66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SUM(Tabla5[[#This Row],[VENTA MABE 1 SEMANA NOV]:[VENTAS OTROS 1 SEMANA NOV]])</f>
        <v>0</v>
      </c>
      <c r="CS521">
        <f>IFERROR(VLOOKUP(Tabla5[[#This Row],[CLAVE]],[2]VENTAS!$F$2:$L$1501,2,0),0)</f>
        <v>2</v>
      </c>
      <c r="CT521">
        <f>IFERROR(VLOOKUP(Tabla5[[#This Row],[CLAVE]],[2]VENTAS!$F$2:$L$1501,3,0),0)</f>
        <v>1</v>
      </c>
      <c r="CU521">
        <f>IFERROR(VLOOKUP(Tabla5[[#This Row],[CLAVE]],[2]VENTAS!$F$2:$L$1501,4,0),0)</f>
        <v>0</v>
      </c>
      <c r="CV521">
        <f>IFERROR(VLOOKUP(Tabla5[[#This Row],[CLAVE]],[2]VENTAS!$F$2:$L$1501,5,0),0)</f>
        <v>0</v>
      </c>
      <c r="CW521">
        <f>IFERROR(VLOOKUP(Tabla5[[#This Row],[CLAVE]],[2]VENTAS!$F$2:$L$1501,6,0),0)</f>
        <v>0</v>
      </c>
      <c r="CX521">
        <f>IFERROR(VLOOKUP(Tabla5[[#This Row],[CLAVE]],[2]VENTAS!$F$2:$L$1501,7,0),0)</f>
        <v>0</v>
      </c>
      <c r="CY521">
        <f>IFERROR(VLOOKUP(Tabla5[[#This Row],[CLAVE]],[2]VENTAS!$F$2:$R$1501,13,0),0)</f>
        <v>0</v>
      </c>
      <c r="CZ521">
        <f>SUM(Tabla5[[#This Row],[VENTA MABE 2 SEMANA NOV]:[VENTAS OTROS 2 SEMANA NOV]])</f>
        <v>3</v>
      </c>
      <c r="DA521" s="46">
        <v>10.04632899379261</v>
      </c>
    </row>
    <row r="522" spans="1:105" hidden="1" x14ac:dyDescent="0.3">
      <c r="A522" t="str">
        <f>CONCATENATE(Tabla5[[#This Row],[TIENDA HMPV]],Tabla5[[#This Row],[LINEA]])</f>
        <v>455 - TIENDA BUENA FE 817EMPOTRE</v>
      </c>
      <c r="B522" t="s">
        <v>663</v>
      </c>
      <c r="C522" s="55" t="s">
        <v>657</v>
      </c>
      <c r="D522" s="55" t="s">
        <v>39</v>
      </c>
      <c r="E522" s="55" t="s">
        <v>664</v>
      </c>
      <c r="F522" s="55" t="s">
        <v>1724</v>
      </c>
      <c r="G522" t="s">
        <v>32</v>
      </c>
      <c r="H522" s="42">
        <f>IFERROR(Tabla5[[#This Row],[VENTAS MABE]]/Tabla5[[#This Row],[CUOTA]],0)</f>
        <v>0</v>
      </c>
      <c r="I522">
        <v>0</v>
      </c>
      <c r="J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V522" s="42">
        <v>0.66666666666666663</v>
      </c>
      <c r="W522" s="42">
        <f>IFERROR(Tabla5[[#This Row],[TOTAL VENTA 38 SEMANA]]/Tabla5[[#This Row],[VENTA ACUM 38]],0)</f>
        <v>0.66666666666666663</v>
      </c>
      <c r="X522" s="42">
        <v>0</v>
      </c>
      <c r="Y522" s="55" t="s">
        <v>757</v>
      </c>
      <c r="Z522" s="46">
        <f>+Tabla5[[#This Row],[VENTA ACUM 38]]+Tabla5[[#This Row],[venta total 39 acum]]</f>
        <v>3</v>
      </c>
      <c r="AA522" s="46">
        <v>0</v>
      </c>
      <c r="AB522" s="46">
        <v>2</v>
      </c>
      <c r="AC522" s="46">
        <v>3</v>
      </c>
      <c r="AD522" s="46"/>
      <c r="AE522" s="46"/>
      <c r="AF522" s="46"/>
      <c r="AG522" s="46">
        <v>0</v>
      </c>
      <c r="AH522" s="42">
        <f>IFERROR(Tabla5[[#This Row],[VENTAS MABE]]/Tabla5[[#This Row],[VENTAS INDURAMA]],0)</f>
        <v>0</v>
      </c>
      <c r="AI522" t="s">
        <v>1676</v>
      </c>
      <c r="AK522" s="42"/>
      <c r="AL522" t="s">
        <v>727</v>
      </c>
      <c r="AM522" s="55" t="s">
        <v>1462</v>
      </c>
      <c r="AO522" s="55" t="s">
        <v>435</v>
      </c>
      <c r="AP522">
        <v>0</v>
      </c>
      <c r="AQ522" s="55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f>SUM(Tabla5[[#This Row],[VENTA MABE 1 SEMANA OCT]:[VENTAS OTROS 1 SEMANA OCT]])</f>
        <v>0</v>
      </c>
      <c r="AY522" s="46">
        <v>0</v>
      </c>
      <c r="AZ522" s="55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f>SUM(Tabla5[[#This Row],[VENTA MABE 2 SEMANA OCT]:[VENTAS OTROS 2 SEMANA OCT]])</f>
        <v>0</v>
      </c>
      <c r="BH522" t="s">
        <v>796</v>
      </c>
      <c r="BI522" s="55" t="s">
        <v>1662</v>
      </c>
      <c r="BJ522">
        <v>3.0000000000000013</v>
      </c>
      <c r="BK522" s="55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f>SUM(Tabla5[[#This Row],[VENTA MABE 3 SEMANA OCT]:[VENTAS OTROS 3 SEMANA OCT]])</f>
        <v>0</v>
      </c>
      <c r="BS522" s="42">
        <v>0</v>
      </c>
      <c r="BT522" s="55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f>SUM(Tabla5[[#This Row],[VENTA MABE 4 SEMANA OCT]:[VENTAS OTROS 4 SEMANA OCT]])</f>
        <v>0</v>
      </c>
      <c r="CI5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22" s="66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SUM(Tabla5[[#This Row],[VENTA MABE 1 SEMANA NOV]:[VENTAS OTROS 1 SEMANA NOV]])</f>
        <v>0</v>
      </c>
      <c r="CS522">
        <f>IFERROR(VLOOKUP(Tabla5[[#This Row],[CLAVE]],[2]VENTAS!$F$2:$L$1501,2,0),0)</f>
        <v>0</v>
      </c>
      <c r="CT522">
        <f>IFERROR(VLOOKUP(Tabla5[[#This Row],[CLAVE]],[2]VENTAS!$F$2:$L$1501,3,0),0)</f>
        <v>0</v>
      </c>
      <c r="CU522">
        <f>IFERROR(VLOOKUP(Tabla5[[#This Row],[CLAVE]],[2]VENTAS!$F$2:$L$1501,4,0),0)</f>
        <v>0</v>
      </c>
      <c r="CV522">
        <f>IFERROR(VLOOKUP(Tabla5[[#This Row],[CLAVE]],[2]VENTAS!$F$2:$L$1501,5,0),0)</f>
        <v>0</v>
      </c>
      <c r="CW522">
        <f>IFERROR(VLOOKUP(Tabla5[[#This Row],[CLAVE]],[2]VENTAS!$F$2:$L$1501,6,0),0)</f>
        <v>0</v>
      </c>
      <c r="CX522">
        <f>IFERROR(VLOOKUP(Tabla5[[#This Row],[CLAVE]],[2]VENTAS!$F$2:$L$1501,7,0),0)</f>
        <v>0</v>
      </c>
      <c r="CY522">
        <f>IFERROR(VLOOKUP(Tabla5[[#This Row],[CLAVE]],[2]VENTAS!$F$2:$R$1501,13,0),0)</f>
        <v>0</v>
      </c>
      <c r="CZ522">
        <f>SUM(Tabla5[[#This Row],[VENTA MABE 2 SEMANA NOV]:[VENTAS OTROS 2 SEMANA NOV]])</f>
        <v>0</v>
      </c>
      <c r="DA522" s="46">
        <v>0</v>
      </c>
    </row>
    <row r="523" spans="1:105" hidden="1" x14ac:dyDescent="0.3">
      <c r="A523" t="str">
        <f>CONCATENATE(Tabla5[[#This Row],[TIENDA HMPV]],Tabla5[[#This Row],[LINEA]])</f>
        <v>455 - TIENDA BUENA FE 817GLOBALES</v>
      </c>
      <c r="B523" t="s">
        <v>663</v>
      </c>
      <c r="C523" s="55" t="s">
        <v>657</v>
      </c>
      <c r="D523" s="55" t="s">
        <v>39</v>
      </c>
      <c r="E523" s="55" t="s">
        <v>664</v>
      </c>
      <c r="F523" s="55" t="s">
        <v>1724</v>
      </c>
      <c r="G523" t="s">
        <v>27</v>
      </c>
      <c r="H523" s="42">
        <f>IFERROR(Tabla5[[#This Row],[VENTAS MABE]]/Tabla5[[#This Row],[CUOTA]],0)</f>
        <v>0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V523" s="42">
        <v>0</v>
      </c>
      <c r="W523" s="42">
        <f>IFERROR(Tabla5[[#This Row],[TOTAL VENTA 38 SEMANA]]/Tabla5[[#This Row],[VENTA ACUM 38]],0)</f>
        <v>0</v>
      </c>
      <c r="X523" s="42">
        <v>0</v>
      </c>
      <c r="Y523" s="55" t="s">
        <v>757</v>
      </c>
      <c r="Z523" s="46">
        <f>+Tabla5[[#This Row],[VENTA ACUM 38]]+Tabla5[[#This Row],[venta total 39 acum]]</f>
        <v>0</v>
      </c>
      <c r="AA523" s="46">
        <v>0</v>
      </c>
      <c r="AB523" s="46">
        <v>0</v>
      </c>
      <c r="AC523" s="46">
        <v>0</v>
      </c>
      <c r="AD523" s="46"/>
      <c r="AE523" s="46"/>
      <c r="AF523" s="46"/>
      <c r="AG523" s="46">
        <v>0</v>
      </c>
      <c r="AH523" s="42">
        <f>IFERROR(Tabla5[[#This Row],[VENTAS MABE]]/Tabla5[[#This Row],[VENTAS INDURAMA]],0)</f>
        <v>0</v>
      </c>
      <c r="AI523" t="s">
        <v>1676</v>
      </c>
      <c r="AK523" s="42"/>
      <c r="AL523" t="s">
        <v>727</v>
      </c>
      <c r="AM523" s="55" t="s">
        <v>1462</v>
      </c>
      <c r="AO523" s="55" t="s">
        <v>435</v>
      </c>
      <c r="AP523">
        <v>0</v>
      </c>
      <c r="AQ523" s="55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f>SUM(Tabla5[[#This Row],[VENTA MABE 1 SEMANA OCT]:[VENTAS OTROS 1 SEMANA OCT]])</f>
        <v>0</v>
      </c>
      <c r="AY523" s="46">
        <v>0</v>
      </c>
      <c r="AZ523" s="55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f>SUM(Tabla5[[#This Row],[VENTA MABE 2 SEMANA OCT]:[VENTAS OTROS 2 SEMANA OCT]])</f>
        <v>0</v>
      </c>
      <c r="BH523" t="s">
        <v>796</v>
      </c>
      <c r="BI523" s="55" t="s">
        <v>1662</v>
      </c>
      <c r="BJ523">
        <v>3.0000000000000013</v>
      </c>
      <c r="BK523" s="55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f>SUM(Tabla5[[#This Row],[VENTA MABE 3 SEMANA OCT]:[VENTAS OTROS 3 SEMANA OCT]])</f>
        <v>0</v>
      </c>
      <c r="BS523" s="42">
        <v>0</v>
      </c>
      <c r="BT523" s="55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f>SUM(Tabla5[[#This Row],[VENTA MABE 4 SEMANA OCT]:[VENTAS OTROS 4 SEMANA OCT]])</f>
        <v>0</v>
      </c>
      <c r="CI5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23" s="66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SUM(Tabla5[[#This Row],[VENTA MABE 1 SEMANA NOV]:[VENTAS OTROS 1 SEMANA NOV]])</f>
        <v>0</v>
      </c>
      <c r="CS523">
        <f>IFERROR(VLOOKUP(Tabla5[[#This Row],[CLAVE]],[2]VENTAS!$F$2:$L$1501,2,0),0)</f>
        <v>0</v>
      </c>
      <c r="CT523">
        <f>IFERROR(VLOOKUP(Tabla5[[#This Row],[CLAVE]],[2]VENTAS!$F$2:$L$1501,3,0),0)</f>
        <v>0</v>
      </c>
      <c r="CU523">
        <f>IFERROR(VLOOKUP(Tabla5[[#This Row],[CLAVE]],[2]VENTAS!$F$2:$L$1501,4,0),0)</f>
        <v>0</v>
      </c>
      <c r="CV523">
        <f>IFERROR(VLOOKUP(Tabla5[[#This Row],[CLAVE]],[2]VENTAS!$F$2:$L$1501,5,0),0)</f>
        <v>0</v>
      </c>
      <c r="CW523">
        <f>IFERROR(VLOOKUP(Tabla5[[#This Row],[CLAVE]],[2]VENTAS!$F$2:$L$1501,6,0),0)</f>
        <v>0</v>
      </c>
      <c r="CX523">
        <f>IFERROR(VLOOKUP(Tabla5[[#This Row],[CLAVE]],[2]VENTAS!$F$2:$L$1501,7,0),0)</f>
        <v>0</v>
      </c>
      <c r="CY523">
        <f>IFERROR(VLOOKUP(Tabla5[[#This Row],[CLAVE]],[2]VENTAS!$F$2:$R$1501,13,0),0)</f>
        <v>0</v>
      </c>
      <c r="CZ523">
        <f>SUM(Tabla5[[#This Row],[VENTA MABE 2 SEMANA NOV]:[VENTAS OTROS 2 SEMANA NOV]])</f>
        <v>0</v>
      </c>
      <c r="DA523" s="46">
        <v>0</v>
      </c>
    </row>
    <row r="524" spans="1:105" hidden="1" x14ac:dyDescent="0.3">
      <c r="A524" t="str">
        <f>CONCATENATE(Tabla5[[#This Row],[TIENDA HMPV]],Tabla5[[#This Row],[LINEA]])</f>
        <v>455 - TIENDA BUENA FE 817LAVADO</v>
      </c>
      <c r="B524" t="s">
        <v>663</v>
      </c>
      <c r="C524" s="55" t="s">
        <v>657</v>
      </c>
      <c r="D524" s="55" t="s">
        <v>39</v>
      </c>
      <c r="E524" s="55" t="s">
        <v>664</v>
      </c>
      <c r="F524" s="55" t="s">
        <v>1724</v>
      </c>
      <c r="G524" t="s">
        <v>28</v>
      </c>
      <c r="H524" s="42">
        <f>IFERROR(Tabla5[[#This Row],[VENTAS MABE]]/Tabla5[[#This Row],[CUOTA]],0)</f>
        <v>0.5</v>
      </c>
      <c r="I524">
        <v>2</v>
      </c>
      <c r="J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V524" s="42">
        <v>1</v>
      </c>
      <c r="W524" s="42">
        <f>IFERROR(Tabla5[[#This Row],[TOTAL VENTA 38 SEMANA]]/Tabla5[[#This Row],[VENTA ACUM 38]],0)</f>
        <v>1</v>
      </c>
      <c r="X524" s="42">
        <v>0</v>
      </c>
      <c r="Y524" s="55" t="s">
        <v>757</v>
      </c>
      <c r="Z524" s="46">
        <f>+Tabla5[[#This Row],[VENTA ACUM 38]]+Tabla5[[#This Row],[venta total 39 acum]]</f>
        <v>1</v>
      </c>
      <c r="AA524" s="46">
        <v>0</v>
      </c>
      <c r="AB524" s="46">
        <v>1</v>
      </c>
      <c r="AC524" s="46">
        <v>1</v>
      </c>
      <c r="AD524" s="46"/>
      <c r="AE524" s="46"/>
      <c r="AF524" s="46"/>
      <c r="AG524" s="46">
        <v>0</v>
      </c>
      <c r="AH524" s="42">
        <f>IFERROR(Tabla5[[#This Row],[VENTAS MABE]]/Tabla5[[#This Row],[VENTAS INDURAMA]],0)</f>
        <v>0</v>
      </c>
      <c r="AI524" t="s">
        <v>1676</v>
      </c>
      <c r="AK524" s="42"/>
      <c r="AL524" t="s">
        <v>727</v>
      </c>
      <c r="AM524" s="55" t="s">
        <v>1462</v>
      </c>
      <c r="AO524" s="55" t="s">
        <v>435</v>
      </c>
      <c r="AP524">
        <v>0</v>
      </c>
      <c r="AQ524" s="55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f>SUM(Tabla5[[#This Row],[VENTA MABE 1 SEMANA OCT]:[VENTAS OTROS 1 SEMANA OCT]])</f>
        <v>1</v>
      </c>
      <c r="AY524" s="46">
        <v>1.507465122995592</v>
      </c>
      <c r="AZ524" s="55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f>SUM(Tabla5[[#This Row],[VENTA MABE 2 SEMANA OCT]:[VENTAS OTROS 2 SEMANA OCT]])</f>
        <v>0</v>
      </c>
      <c r="BH524" t="s">
        <v>796</v>
      </c>
      <c r="BI524" s="55" t="s">
        <v>1662</v>
      </c>
      <c r="BJ524">
        <v>3.0000000000000013</v>
      </c>
      <c r="BK524" s="55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f>SUM(Tabla5[[#This Row],[VENTA MABE 3 SEMANA OCT]:[VENTAS OTROS 3 SEMANA OCT]])</f>
        <v>0</v>
      </c>
      <c r="BS524" s="42">
        <v>0.12</v>
      </c>
      <c r="BT524" s="55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f>SUM(Tabla5[[#This Row],[VENTA MABE 4 SEMANA OCT]:[VENTAS OTROS 4 SEMANA OCT]])</f>
        <v>0</v>
      </c>
      <c r="CI5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24" s="66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SUM(Tabla5[[#This Row],[VENTA MABE 1 SEMANA NOV]:[VENTAS OTROS 1 SEMANA NOV]])</f>
        <v>0</v>
      </c>
      <c r="CS524">
        <f>IFERROR(VLOOKUP(Tabla5[[#This Row],[CLAVE]],[2]VENTAS!$F$2:$L$1501,2,0),0)</f>
        <v>0</v>
      </c>
      <c r="CT524">
        <f>IFERROR(VLOOKUP(Tabla5[[#This Row],[CLAVE]],[2]VENTAS!$F$2:$L$1501,3,0),0)</f>
        <v>0</v>
      </c>
      <c r="CU524">
        <f>IFERROR(VLOOKUP(Tabla5[[#This Row],[CLAVE]],[2]VENTAS!$F$2:$L$1501,4,0),0)</f>
        <v>0</v>
      </c>
      <c r="CV524">
        <f>IFERROR(VLOOKUP(Tabla5[[#This Row],[CLAVE]],[2]VENTAS!$F$2:$L$1501,5,0),0)</f>
        <v>0</v>
      </c>
      <c r="CW524">
        <f>IFERROR(VLOOKUP(Tabla5[[#This Row],[CLAVE]],[2]VENTAS!$F$2:$L$1501,6,0),0)</f>
        <v>0</v>
      </c>
      <c r="CX524">
        <f>IFERROR(VLOOKUP(Tabla5[[#This Row],[CLAVE]],[2]VENTAS!$F$2:$L$1501,7,0),0)</f>
        <v>0</v>
      </c>
      <c r="CY524">
        <f>IFERROR(VLOOKUP(Tabla5[[#This Row],[CLAVE]],[2]VENTAS!$F$2:$R$1501,13,0),0)</f>
        <v>0</v>
      </c>
      <c r="CZ524">
        <f>SUM(Tabla5[[#This Row],[VENTA MABE 2 SEMANA NOV]:[VENTAS OTROS 2 SEMANA NOV]])</f>
        <v>0</v>
      </c>
      <c r="DA524" s="46">
        <v>5</v>
      </c>
    </row>
    <row r="525" spans="1:105" hidden="1" x14ac:dyDescent="0.3">
      <c r="A525" t="str">
        <f>CONCATENATE(Tabla5[[#This Row],[TIENDA HMPV]],Tabla5[[#This Row],[LINEA]])</f>
        <v>455 - TIENDA BUENA FE 817REFRIGERACIÓN</v>
      </c>
      <c r="B525" t="s">
        <v>663</v>
      </c>
      <c r="C525" s="55" t="s">
        <v>657</v>
      </c>
      <c r="D525" s="55" t="s">
        <v>39</v>
      </c>
      <c r="E525" s="55" t="s">
        <v>664</v>
      </c>
      <c r="F525" s="55" t="s">
        <v>1724</v>
      </c>
      <c r="G525" t="s">
        <v>29</v>
      </c>
      <c r="H525" s="42">
        <f>IFERROR(Tabla5[[#This Row],[VENTAS MABE]]/Tabla5[[#This Row],[CUOTA]],0)</f>
        <v>0.5</v>
      </c>
      <c r="I525">
        <v>2</v>
      </c>
      <c r="J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V525" s="42">
        <v>1</v>
      </c>
      <c r="W525" s="42">
        <f>IFERROR(Tabla5[[#This Row],[TOTAL VENTA 38 SEMANA]]/Tabla5[[#This Row],[VENTA ACUM 38]],0)</f>
        <v>1</v>
      </c>
      <c r="X525" s="42">
        <v>0</v>
      </c>
      <c r="Y525" s="55" t="s">
        <v>757</v>
      </c>
      <c r="Z525" s="46">
        <f>+Tabla5[[#This Row],[VENTA ACUM 38]]+Tabla5[[#This Row],[venta total 39 acum]]</f>
        <v>1</v>
      </c>
      <c r="AA525" s="46">
        <v>0</v>
      </c>
      <c r="AB525" s="46">
        <v>1</v>
      </c>
      <c r="AC525" s="46">
        <v>1</v>
      </c>
      <c r="AD525" s="46"/>
      <c r="AE525" s="46"/>
      <c r="AF525" s="46"/>
      <c r="AG525" s="46">
        <v>0</v>
      </c>
      <c r="AH525" s="42">
        <f>IFERROR(Tabla5[[#This Row],[VENTAS MABE]]/Tabla5[[#This Row],[VENTAS INDURAMA]],0)</f>
        <v>0</v>
      </c>
      <c r="AI525" t="s">
        <v>1676</v>
      </c>
      <c r="AK525" s="42"/>
      <c r="AL525" t="s">
        <v>727</v>
      </c>
      <c r="AM525" s="55" t="s">
        <v>1462</v>
      </c>
      <c r="AO525" s="55" t="s">
        <v>435</v>
      </c>
      <c r="AP525">
        <v>0</v>
      </c>
      <c r="AQ525" s="5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f>SUM(Tabla5[[#This Row],[VENTA MABE 1 SEMANA OCT]:[VENTAS OTROS 1 SEMANA OCT]])</f>
        <v>0</v>
      </c>
      <c r="AY525" s="46">
        <v>1</v>
      </c>
      <c r="AZ525" s="5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f>SUM(Tabla5[[#This Row],[VENTA MABE 2 SEMANA OCT]:[VENTAS OTROS 2 SEMANA OCT]])</f>
        <v>1</v>
      </c>
      <c r="BH525" t="s">
        <v>796</v>
      </c>
      <c r="BI525" s="55" t="s">
        <v>1662</v>
      </c>
      <c r="BJ525">
        <v>3.0000000000000013</v>
      </c>
      <c r="BK525" s="5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f>SUM(Tabla5[[#This Row],[VENTA MABE 3 SEMANA OCT]:[VENTAS OTROS 3 SEMANA OCT]])</f>
        <v>1</v>
      </c>
      <c r="BS525" s="42">
        <v>0.2</v>
      </c>
      <c r="BT525" s="5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f>SUM(Tabla5[[#This Row],[VENTA MABE 4 SEMANA OCT]:[VENTAS OTROS 4 SEMANA OCT]])</f>
        <v>1</v>
      </c>
      <c r="CI5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25" s="66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SUM(Tabla5[[#This Row],[VENTA MABE 1 SEMANA NOV]:[VENTAS OTROS 1 SEMANA NOV]])</f>
        <v>0</v>
      </c>
      <c r="CS525">
        <f>IFERROR(VLOOKUP(Tabla5[[#This Row],[CLAVE]],[2]VENTAS!$F$2:$L$1501,2,0),0)</f>
        <v>1</v>
      </c>
      <c r="CT525">
        <f>IFERROR(VLOOKUP(Tabla5[[#This Row],[CLAVE]],[2]VENTAS!$F$2:$L$1501,3,0),0)</f>
        <v>2</v>
      </c>
      <c r="CU525">
        <f>IFERROR(VLOOKUP(Tabla5[[#This Row],[CLAVE]],[2]VENTAS!$F$2:$L$1501,4,0),0)</f>
        <v>0</v>
      </c>
      <c r="CV525">
        <f>IFERROR(VLOOKUP(Tabla5[[#This Row],[CLAVE]],[2]VENTAS!$F$2:$L$1501,5,0),0)</f>
        <v>0</v>
      </c>
      <c r="CW525">
        <f>IFERROR(VLOOKUP(Tabla5[[#This Row],[CLAVE]],[2]VENTAS!$F$2:$L$1501,6,0),0)</f>
        <v>0</v>
      </c>
      <c r="CX525">
        <f>IFERROR(VLOOKUP(Tabla5[[#This Row],[CLAVE]],[2]VENTAS!$F$2:$L$1501,7,0),0)</f>
        <v>0</v>
      </c>
      <c r="CY525">
        <f>IFERROR(VLOOKUP(Tabla5[[#This Row],[CLAVE]],[2]VENTAS!$F$2:$R$1501,13,0),0)</f>
        <v>0</v>
      </c>
      <c r="CZ525">
        <f>SUM(Tabla5[[#This Row],[VENTA MABE 2 SEMANA NOV]:[VENTAS OTROS 2 SEMANA NOV]])</f>
        <v>3</v>
      </c>
      <c r="DA525" s="46">
        <v>6</v>
      </c>
    </row>
    <row r="526" spans="1:105" hidden="1" x14ac:dyDescent="0.3">
      <c r="A526" t="str">
        <f>CONCATENATE(Tabla5[[#This Row],[TIENDA HMPV]],Tabla5[[#This Row],[LINEA]])</f>
        <v>456 - TIENDA EMPALME 818AIRES</v>
      </c>
      <c r="B526" t="s">
        <v>663</v>
      </c>
      <c r="C526" s="55" t="s">
        <v>657</v>
      </c>
      <c r="D526" s="55" t="s">
        <v>39</v>
      </c>
      <c r="E526" s="55" t="s">
        <v>665</v>
      </c>
      <c r="F526" s="55" t="s">
        <v>1724</v>
      </c>
      <c r="G526" t="s">
        <v>25</v>
      </c>
      <c r="H526" s="42">
        <f>IFERROR(Tabla5[[#This Row],[VENTAS MABE]]/Tabla5[[#This Row],[CUOTA]],0)</f>
        <v>0</v>
      </c>
      <c r="I526">
        <v>2</v>
      </c>
      <c r="J526">
        <v>0</v>
      </c>
      <c r="L526">
        <v>0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V526" s="42">
        <v>0</v>
      </c>
      <c r="W526" s="42">
        <f>IFERROR(Tabla5[[#This Row],[TOTAL VENTA 38 SEMANA]]/Tabla5[[#This Row],[VENTA ACUM 38]],0)</f>
        <v>0</v>
      </c>
      <c r="X526" s="42">
        <v>0</v>
      </c>
      <c r="Y526" s="55" t="s">
        <v>769</v>
      </c>
      <c r="Z526" s="46">
        <f>+Tabla5[[#This Row],[VENTA ACUM 38]]+Tabla5[[#This Row],[venta total 39 acum]]</f>
        <v>2</v>
      </c>
      <c r="AA526" s="46">
        <v>0</v>
      </c>
      <c r="AB526" s="46">
        <v>0</v>
      </c>
      <c r="AC526" s="46">
        <v>2</v>
      </c>
      <c r="AD526" s="46"/>
      <c r="AE526" s="46"/>
      <c r="AF526" s="46"/>
      <c r="AG526" s="46">
        <v>0</v>
      </c>
      <c r="AH526" s="42">
        <f>IFERROR(Tabla5[[#This Row],[VENTAS MABE]]/Tabla5[[#This Row],[VENTAS INDURAMA]],0)</f>
        <v>0</v>
      </c>
      <c r="AI526" t="s">
        <v>1676</v>
      </c>
      <c r="AK526" s="42"/>
      <c r="AL526" t="s">
        <v>727</v>
      </c>
      <c r="AM526" s="55" t="s">
        <v>1468</v>
      </c>
      <c r="AO526" s="55" t="s">
        <v>435</v>
      </c>
      <c r="AP526">
        <v>0</v>
      </c>
      <c r="AQ526" s="55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f>SUM(Tabla5[[#This Row],[VENTA MABE 1 SEMANA OCT]:[VENTAS OTROS 1 SEMANA OCT]])</f>
        <v>0</v>
      </c>
      <c r="AY526" s="46">
        <v>2.738336713995944</v>
      </c>
      <c r="AZ526" s="55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f>SUM(Tabla5[[#This Row],[VENTA MABE 2 SEMANA OCT]:[VENTAS OTROS 2 SEMANA OCT]])</f>
        <v>0</v>
      </c>
      <c r="BH526" t="s">
        <v>1467</v>
      </c>
      <c r="BI526" s="55" t="s">
        <v>1662</v>
      </c>
      <c r="BJ526">
        <v>3.9999999999999964</v>
      </c>
      <c r="BK526" s="55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f>SUM(Tabla5[[#This Row],[VENTA MABE 3 SEMANA OCT]:[VENTAS OTROS 3 SEMANA OCT]])</f>
        <v>0</v>
      </c>
      <c r="BS526" s="42">
        <v>0.15</v>
      </c>
      <c r="BT526" s="55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f>SUM(Tabla5[[#This Row],[VENTA MABE 4 SEMANA OCT]:[VENTAS OTROS 4 SEMANA OCT]])</f>
        <v>0</v>
      </c>
      <c r="CI5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26" s="6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SUM(Tabla5[[#This Row],[VENTA MABE 1 SEMANA NOV]:[VENTAS OTROS 1 SEMANA NOV]])</f>
        <v>0</v>
      </c>
      <c r="CS526">
        <f>IFERROR(VLOOKUP(Tabla5[[#This Row],[CLAVE]],[2]VENTAS!$F$2:$L$1501,2,0),0)</f>
        <v>0</v>
      </c>
      <c r="CT526">
        <f>IFERROR(VLOOKUP(Tabla5[[#This Row],[CLAVE]],[2]VENTAS!$F$2:$L$1501,3,0),0)</f>
        <v>0</v>
      </c>
      <c r="CU526">
        <f>IFERROR(VLOOKUP(Tabla5[[#This Row],[CLAVE]],[2]VENTAS!$F$2:$L$1501,4,0),0)</f>
        <v>0</v>
      </c>
      <c r="CV526">
        <f>IFERROR(VLOOKUP(Tabla5[[#This Row],[CLAVE]],[2]VENTAS!$F$2:$L$1501,5,0),0)</f>
        <v>0</v>
      </c>
      <c r="CW526">
        <f>IFERROR(VLOOKUP(Tabla5[[#This Row],[CLAVE]],[2]VENTAS!$F$2:$L$1501,6,0),0)</f>
        <v>0</v>
      </c>
      <c r="CX526">
        <f>IFERROR(VLOOKUP(Tabla5[[#This Row],[CLAVE]],[2]VENTAS!$F$2:$L$1501,7,0),0)</f>
        <v>0</v>
      </c>
      <c r="CY526">
        <f>IFERROR(VLOOKUP(Tabla5[[#This Row],[CLAVE]],[2]VENTAS!$F$2:$R$1501,13,0),0)</f>
        <v>0</v>
      </c>
      <c r="CZ526">
        <f>SUM(Tabla5[[#This Row],[VENTA MABE 2 SEMANA NOV]:[VENTAS OTROS 2 SEMANA NOV]])</f>
        <v>0</v>
      </c>
      <c r="DA526" s="46">
        <v>3.0425963488843824</v>
      </c>
    </row>
    <row r="527" spans="1:105" hidden="1" x14ac:dyDescent="0.3">
      <c r="A527" t="str">
        <f>CONCATENATE(Tabla5[[#This Row],[TIENDA HMPV]],Tabla5[[#This Row],[LINEA]])</f>
        <v>456 - TIENDA EMPALME 818COCINAS</v>
      </c>
      <c r="B527" t="s">
        <v>663</v>
      </c>
      <c r="C527" s="55" t="s">
        <v>657</v>
      </c>
      <c r="D527" s="55" t="s">
        <v>39</v>
      </c>
      <c r="E527" s="55" t="s">
        <v>665</v>
      </c>
      <c r="F527" s="55" t="s">
        <v>1724</v>
      </c>
      <c r="G527" t="s">
        <v>26</v>
      </c>
      <c r="H527" s="42">
        <f>IFERROR(Tabla5[[#This Row],[VENTAS MABE]]/Tabla5[[#This Row],[CUOTA]],0)</f>
        <v>0.25</v>
      </c>
      <c r="I527">
        <v>4</v>
      </c>
      <c r="J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V527" s="42">
        <v>1</v>
      </c>
      <c r="W527" s="42">
        <f>IFERROR(Tabla5[[#This Row],[TOTAL VENTA 38 SEMANA]]/Tabla5[[#This Row],[VENTA ACUM 38]],0)</f>
        <v>1</v>
      </c>
      <c r="X527" s="42">
        <v>0</v>
      </c>
      <c r="Y527" s="55" t="s">
        <v>769</v>
      </c>
      <c r="Z527" s="46">
        <f>+Tabla5[[#This Row],[VENTA ACUM 38]]+Tabla5[[#This Row],[venta total 39 acum]]</f>
        <v>1</v>
      </c>
      <c r="AA527" s="46">
        <v>0</v>
      </c>
      <c r="AB527" s="46">
        <v>1</v>
      </c>
      <c r="AC527" s="46">
        <v>1</v>
      </c>
      <c r="AD527" s="46"/>
      <c r="AE527" s="46"/>
      <c r="AF527" s="46"/>
      <c r="AG527" s="46">
        <v>0</v>
      </c>
      <c r="AH527" s="42">
        <f>IFERROR(Tabla5[[#This Row],[VENTAS MABE]]/Tabla5[[#This Row],[VENTAS INDURAMA]],0)</f>
        <v>0</v>
      </c>
      <c r="AI527" t="s">
        <v>1676</v>
      </c>
      <c r="AK527" s="42"/>
      <c r="AL527" t="s">
        <v>727</v>
      </c>
      <c r="AM527" s="55" t="s">
        <v>1468</v>
      </c>
      <c r="AO527" s="55" t="s">
        <v>435</v>
      </c>
      <c r="AP527">
        <v>0</v>
      </c>
      <c r="AQ527" s="55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f>SUM(Tabla5[[#This Row],[VENTA MABE 1 SEMANA OCT]:[VENTAS OTROS 1 SEMANA OCT]])</f>
        <v>1</v>
      </c>
      <c r="AY527" s="46">
        <v>3.799761324015428</v>
      </c>
      <c r="AZ527" s="55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f>SUM(Tabla5[[#This Row],[VENTA MABE 2 SEMANA OCT]:[VENTAS OTROS 2 SEMANA OCT]])</f>
        <v>0</v>
      </c>
      <c r="BH527" t="s">
        <v>1467</v>
      </c>
      <c r="BI527" s="55" t="s">
        <v>1662</v>
      </c>
      <c r="BJ527">
        <v>3.9999999999999964</v>
      </c>
      <c r="BK527" s="55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f>SUM(Tabla5[[#This Row],[VENTA MABE 3 SEMANA OCT]:[VENTAS OTROS 3 SEMANA OCT]])</f>
        <v>0</v>
      </c>
      <c r="BS527" s="42">
        <v>0.4</v>
      </c>
      <c r="BT527" s="55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f>SUM(Tabla5[[#This Row],[VENTA MABE 4 SEMANA OCT]:[VENTAS OTROS 4 SEMANA OCT]])</f>
        <v>1</v>
      </c>
      <c r="CI5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27" s="66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SUM(Tabla5[[#This Row],[VENTA MABE 1 SEMANA NOV]:[VENTAS OTROS 1 SEMANA NOV]])</f>
        <v>0</v>
      </c>
      <c r="CS527">
        <f>IFERROR(VLOOKUP(Tabla5[[#This Row],[CLAVE]],[2]VENTAS!$F$2:$L$1501,2,0),0)</f>
        <v>0</v>
      </c>
      <c r="CT527">
        <f>IFERROR(VLOOKUP(Tabla5[[#This Row],[CLAVE]],[2]VENTAS!$F$2:$L$1501,3,0),0)</f>
        <v>0</v>
      </c>
      <c r="CU527">
        <f>IFERROR(VLOOKUP(Tabla5[[#This Row],[CLAVE]],[2]VENTAS!$F$2:$L$1501,4,0),0)</f>
        <v>0</v>
      </c>
      <c r="CV527">
        <f>IFERROR(VLOOKUP(Tabla5[[#This Row],[CLAVE]],[2]VENTAS!$F$2:$L$1501,5,0),0)</f>
        <v>0</v>
      </c>
      <c r="CW527">
        <f>IFERROR(VLOOKUP(Tabla5[[#This Row],[CLAVE]],[2]VENTAS!$F$2:$L$1501,6,0),0)</f>
        <v>0</v>
      </c>
      <c r="CX527">
        <f>IFERROR(VLOOKUP(Tabla5[[#This Row],[CLAVE]],[2]VENTAS!$F$2:$L$1501,7,0),0)</f>
        <v>0</v>
      </c>
      <c r="CY527">
        <f>IFERROR(VLOOKUP(Tabla5[[#This Row],[CLAVE]],[2]VENTAS!$F$2:$R$1501,13,0),0)</f>
        <v>0</v>
      </c>
      <c r="CZ527">
        <f>SUM(Tabla5[[#This Row],[VENTA MABE 2 SEMANA NOV]:[VENTAS OTROS 2 SEMANA NOV]])</f>
        <v>0</v>
      </c>
      <c r="DA527" s="46">
        <v>10.243174029632378</v>
      </c>
    </row>
    <row r="528" spans="1:105" hidden="1" x14ac:dyDescent="0.3">
      <c r="A528" t="str">
        <f>CONCATENATE(Tabla5[[#This Row],[TIENDA HMPV]],Tabla5[[#This Row],[LINEA]])</f>
        <v>456 - TIENDA EMPALME 818GLOBALES</v>
      </c>
      <c r="B528" t="s">
        <v>663</v>
      </c>
      <c r="C528" s="55" t="s">
        <v>657</v>
      </c>
      <c r="D528" s="55" t="s">
        <v>39</v>
      </c>
      <c r="E528" s="55" t="s">
        <v>665</v>
      </c>
      <c r="F528" s="55" t="s">
        <v>1724</v>
      </c>
      <c r="G528" t="s">
        <v>27</v>
      </c>
      <c r="H528" s="42">
        <f>IFERROR(Tabla5[[#This Row],[VENTAS MABE]]/Tabla5[[#This Row],[CUOTA]],0)</f>
        <v>0</v>
      </c>
      <c r="I528">
        <v>0</v>
      </c>
      <c r="J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V528" s="42">
        <v>1</v>
      </c>
      <c r="W528" s="42">
        <f>IFERROR(Tabla5[[#This Row],[TOTAL VENTA 38 SEMANA]]/Tabla5[[#This Row],[VENTA ACUM 38]],0)</f>
        <v>1</v>
      </c>
      <c r="X528" s="42">
        <v>0</v>
      </c>
      <c r="Y528" s="55" t="s">
        <v>769</v>
      </c>
      <c r="Z528" s="46">
        <f>+Tabla5[[#This Row],[VENTA ACUM 38]]+Tabla5[[#This Row],[venta total 39 acum]]</f>
        <v>2</v>
      </c>
      <c r="AA528" s="46">
        <v>1</v>
      </c>
      <c r="AB528" s="46">
        <v>2</v>
      </c>
      <c r="AC528" s="46">
        <v>2</v>
      </c>
      <c r="AD528" s="46"/>
      <c r="AE528" s="46"/>
      <c r="AF528" s="46"/>
      <c r="AG528" s="46">
        <v>1</v>
      </c>
      <c r="AH528" s="42">
        <f>IFERROR(Tabla5[[#This Row],[VENTAS MABE]]/Tabla5[[#This Row],[VENTAS INDURAMA]],0)</f>
        <v>0</v>
      </c>
      <c r="AI528" t="s">
        <v>1676</v>
      </c>
      <c r="AK528" s="42"/>
      <c r="AL528" t="s">
        <v>727</v>
      </c>
      <c r="AM528" s="55" t="s">
        <v>1468</v>
      </c>
      <c r="AO528" s="55" t="s">
        <v>435</v>
      </c>
      <c r="AP528">
        <v>1</v>
      </c>
      <c r="AQ528" s="55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f>SUM(Tabla5[[#This Row],[VENTA MABE 1 SEMANA OCT]:[VENTAS OTROS 1 SEMANA OCT]])</f>
        <v>0</v>
      </c>
      <c r="AY528" s="46">
        <v>0</v>
      </c>
      <c r="AZ528" s="55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f>SUM(Tabla5[[#This Row],[VENTA MABE 2 SEMANA OCT]:[VENTAS OTROS 2 SEMANA OCT]])</f>
        <v>0</v>
      </c>
      <c r="BH528" t="s">
        <v>1467</v>
      </c>
      <c r="BI528" s="55" t="s">
        <v>1662</v>
      </c>
      <c r="BJ528">
        <v>3.9999999999999964</v>
      </c>
      <c r="BK528" s="55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f>SUM(Tabla5[[#This Row],[VENTA MABE 3 SEMANA OCT]:[VENTAS OTROS 3 SEMANA OCT]])</f>
        <v>0</v>
      </c>
      <c r="BS528" s="42">
        <v>0</v>
      </c>
      <c r="BT528" s="55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f>SUM(Tabla5[[#This Row],[VENTA MABE 4 SEMANA OCT]:[VENTAS OTROS 4 SEMANA OCT]])</f>
        <v>0</v>
      </c>
      <c r="CI52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28" s="66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SUM(Tabla5[[#This Row],[VENTA MABE 1 SEMANA NOV]:[VENTAS OTROS 1 SEMANA NOV]])</f>
        <v>0</v>
      </c>
      <c r="CS528">
        <f>IFERROR(VLOOKUP(Tabla5[[#This Row],[CLAVE]],[2]VENTAS!$F$2:$L$1501,2,0),0)</f>
        <v>0</v>
      </c>
      <c r="CT528">
        <f>IFERROR(VLOOKUP(Tabla5[[#This Row],[CLAVE]],[2]VENTAS!$F$2:$L$1501,3,0),0)</f>
        <v>0</v>
      </c>
      <c r="CU528">
        <f>IFERROR(VLOOKUP(Tabla5[[#This Row],[CLAVE]],[2]VENTAS!$F$2:$L$1501,4,0),0)</f>
        <v>0</v>
      </c>
      <c r="CV528">
        <f>IFERROR(VLOOKUP(Tabla5[[#This Row],[CLAVE]],[2]VENTAS!$F$2:$L$1501,5,0),0)</f>
        <v>0</v>
      </c>
      <c r="CW528">
        <f>IFERROR(VLOOKUP(Tabla5[[#This Row],[CLAVE]],[2]VENTAS!$F$2:$L$1501,6,0),0)</f>
        <v>0</v>
      </c>
      <c r="CX528">
        <f>IFERROR(VLOOKUP(Tabla5[[#This Row],[CLAVE]],[2]VENTAS!$F$2:$L$1501,7,0),0)</f>
        <v>0</v>
      </c>
      <c r="CY528">
        <f>IFERROR(VLOOKUP(Tabla5[[#This Row],[CLAVE]],[2]VENTAS!$F$2:$R$1501,13,0),0)</f>
        <v>0</v>
      </c>
      <c r="CZ528">
        <f>SUM(Tabla5[[#This Row],[VENTA MABE 2 SEMANA NOV]:[VENTAS OTROS 2 SEMANA NOV]])</f>
        <v>0</v>
      </c>
      <c r="DA528" s="46">
        <v>0</v>
      </c>
    </row>
    <row r="529" spans="1:105" hidden="1" x14ac:dyDescent="0.3">
      <c r="A529" t="str">
        <f>CONCATENATE(Tabla5[[#This Row],[TIENDA HMPV]],Tabla5[[#This Row],[LINEA]])</f>
        <v>456 - TIENDA EMPALME 818LAVADO</v>
      </c>
      <c r="B529" t="s">
        <v>663</v>
      </c>
      <c r="C529" s="55" t="s">
        <v>657</v>
      </c>
      <c r="D529" s="55" t="s">
        <v>39</v>
      </c>
      <c r="E529" s="55" t="s">
        <v>665</v>
      </c>
      <c r="F529" s="55" t="s">
        <v>1724</v>
      </c>
      <c r="G529" t="s">
        <v>28</v>
      </c>
      <c r="H529" s="42">
        <f>IFERROR(Tabla5[[#This Row],[VENTAS MABE]]/Tabla5[[#This Row],[CUOTA]],0)</f>
        <v>1</v>
      </c>
      <c r="I529">
        <v>3</v>
      </c>
      <c r="J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V529" s="42">
        <v>0.25</v>
      </c>
      <c r="W529" s="42">
        <f>IFERROR(Tabla5[[#This Row],[TOTAL VENTA 38 SEMANA]]/Tabla5[[#This Row],[VENTA ACUM 38]],0)</f>
        <v>0.25</v>
      </c>
      <c r="X529" s="42">
        <v>0</v>
      </c>
      <c r="Y529" s="55" t="s">
        <v>769</v>
      </c>
      <c r="Z529" s="46">
        <f>+Tabla5[[#This Row],[VENTA ACUM 38]]+Tabla5[[#This Row],[venta total 39 acum]]</f>
        <v>12</v>
      </c>
      <c r="AA529" s="46">
        <v>2</v>
      </c>
      <c r="AB529" s="46">
        <v>3</v>
      </c>
      <c r="AC529" s="46">
        <v>12</v>
      </c>
      <c r="AD529" s="46"/>
      <c r="AE529" s="46"/>
      <c r="AF529" s="46"/>
      <c r="AG529" s="46">
        <v>2</v>
      </c>
      <c r="AH529" s="42">
        <f>IFERROR(Tabla5[[#This Row],[VENTAS MABE]]/Tabla5[[#This Row],[VENTAS INDURAMA]],0)</f>
        <v>0</v>
      </c>
      <c r="AI529" t="s">
        <v>1676</v>
      </c>
      <c r="AK529" s="42"/>
      <c r="AL529" t="s">
        <v>727</v>
      </c>
      <c r="AM529" s="55" t="s">
        <v>1468</v>
      </c>
      <c r="AO529" s="55" t="s">
        <v>435</v>
      </c>
      <c r="AP529">
        <v>2</v>
      </c>
      <c r="AQ529" s="55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f>SUM(Tabla5[[#This Row],[VENTA MABE 1 SEMANA OCT]:[VENTAS OTROS 1 SEMANA OCT]])</f>
        <v>0</v>
      </c>
      <c r="AY529" s="46">
        <v>2.7995780855632422</v>
      </c>
      <c r="AZ529" s="55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f>SUM(Tabla5[[#This Row],[VENTA MABE 2 SEMANA OCT]:[VENTAS OTROS 2 SEMANA OCT]])</f>
        <v>0</v>
      </c>
      <c r="BH529" t="s">
        <v>1467</v>
      </c>
      <c r="BI529" s="55" t="s">
        <v>1662</v>
      </c>
      <c r="BJ529">
        <v>3.9999999999999964</v>
      </c>
      <c r="BK529" s="55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f>SUM(Tabla5[[#This Row],[VENTA MABE 3 SEMANA OCT]:[VENTAS OTROS 3 SEMANA OCT]])</f>
        <v>0</v>
      </c>
      <c r="BS529" s="42">
        <v>0.12</v>
      </c>
      <c r="BT529" s="55">
        <v>1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f>SUM(Tabla5[[#This Row],[VENTA MABE 4 SEMANA OCT]:[VENTAS OTROS 4 SEMANA OCT]])</f>
        <v>1</v>
      </c>
      <c r="CI5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29" s="66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SUM(Tabla5[[#This Row],[VENTA MABE 1 SEMANA NOV]:[VENTAS OTROS 1 SEMANA NOV]])</f>
        <v>0</v>
      </c>
      <c r="CS529">
        <f>IFERROR(VLOOKUP(Tabla5[[#This Row],[CLAVE]],[2]VENTAS!$F$2:$L$1501,2,0),0)</f>
        <v>0</v>
      </c>
      <c r="CT529">
        <f>IFERROR(VLOOKUP(Tabla5[[#This Row],[CLAVE]],[2]VENTAS!$F$2:$L$1501,3,0),0)</f>
        <v>0</v>
      </c>
      <c r="CU529">
        <f>IFERROR(VLOOKUP(Tabla5[[#This Row],[CLAVE]],[2]VENTAS!$F$2:$L$1501,4,0),0)</f>
        <v>0</v>
      </c>
      <c r="CV529">
        <f>IFERROR(VLOOKUP(Tabla5[[#This Row],[CLAVE]],[2]VENTAS!$F$2:$L$1501,5,0),0)</f>
        <v>0</v>
      </c>
      <c r="CW529">
        <f>IFERROR(VLOOKUP(Tabla5[[#This Row],[CLAVE]],[2]VENTAS!$F$2:$L$1501,6,0),0)</f>
        <v>0</v>
      </c>
      <c r="CX529">
        <f>IFERROR(VLOOKUP(Tabla5[[#This Row],[CLAVE]],[2]VENTAS!$F$2:$L$1501,7,0),0)</f>
        <v>0</v>
      </c>
      <c r="CY529">
        <f>IFERROR(VLOOKUP(Tabla5[[#This Row],[CLAVE]],[2]VENTAS!$F$2:$R$1501,13,0),0)</f>
        <v>0</v>
      </c>
      <c r="CZ529">
        <f>SUM(Tabla5[[#This Row],[VENTA MABE 2 SEMANA NOV]:[VENTAS OTROS 2 SEMANA NOV]])</f>
        <v>0</v>
      </c>
      <c r="DA529" s="46">
        <v>6.5323488663142308</v>
      </c>
    </row>
    <row r="530" spans="1:105" hidden="1" x14ac:dyDescent="0.3">
      <c r="A530" t="str">
        <f>CONCATENATE(Tabla5[[#This Row],[TIENDA HMPV]],Tabla5[[#This Row],[LINEA]])</f>
        <v>456 - TIENDA EMPALME 818REFRIGERACIÓN</v>
      </c>
      <c r="B530" t="s">
        <v>663</v>
      </c>
      <c r="C530" s="55" t="s">
        <v>657</v>
      </c>
      <c r="D530" s="55" t="s">
        <v>39</v>
      </c>
      <c r="E530" s="55" t="s">
        <v>665</v>
      </c>
      <c r="F530" s="55" t="s">
        <v>1724</v>
      </c>
      <c r="G530" t="s">
        <v>29</v>
      </c>
      <c r="H530" s="42">
        <f>IFERROR(Tabla5[[#This Row],[VENTAS MABE]]/Tabla5[[#This Row],[CUOTA]],0)</f>
        <v>0</v>
      </c>
      <c r="I530">
        <v>1</v>
      </c>
      <c r="J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V530" s="42">
        <v>0</v>
      </c>
      <c r="W530" s="42">
        <f>IFERROR(Tabla5[[#This Row],[TOTAL VENTA 38 SEMANA]]/Tabla5[[#This Row],[VENTA ACUM 38]],0)</f>
        <v>0</v>
      </c>
      <c r="X530" s="42">
        <v>0</v>
      </c>
      <c r="Y530" s="55" t="s">
        <v>769</v>
      </c>
      <c r="Z530" s="46">
        <f>+Tabla5[[#This Row],[VENTA ACUM 38]]+Tabla5[[#This Row],[venta total 39 acum]]</f>
        <v>0</v>
      </c>
      <c r="AA530" s="46">
        <v>0</v>
      </c>
      <c r="AB530" s="46">
        <v>0</v>
      </c>
      <c r="AC530" s="46">
        <v>0</v>
      </c>
      <c r="AD530" s="46"/>
      <c r="AE530" s="46"/>
      <c r="AF530" s="46"/>
      <c r="AG530" s="46">
        <v>0</v>
      </c>
      <c r="AH530" s="42">
        <f>IFERROR(Tabla5[[#This Row],[VENTAS MABE]]/Tabla5[[#This Row],[VENTAS INDURAMA]],0)</f>
        <v>0</v>
      </c>
      <c r="AI530" t="s">
        <v>1676</v>
      </c>
      <c r="AK530" s="42"/>
      <c r="AL530" t="s">
        <v>727</v>
      </c>
      <c r="AM530" s="55" t="s">
        <v>1468</v>
      </c>
      <c r="AO530" s="55" t="s">
        <v>435</v>
      </c>
      <c r="AP530">
        <v>0</v>
      </c>
      <c r="AQ530" s="55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f>SUM(Tabla5[[#This Row],[VENTA MABE 1 SEMANA OCT]:[VENTAS OTROS 1 SEMANA OCT]])</f>
        <v>1</v>
      </c>
      <c r="AY530" s="46">
        <v>1</v>
      </c>
      <c r="AZ530" s="55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f>SUM(Tabla5[[#This Row],[VENTA MABE 2 SEMANA OCT]:[VENTAS OTROS 2 SEMANA OCT]])</f>
        <v>0</v>
      </c>
      <c r="BH530" t="s">
        <v>1467</v>
      </c>
      <c r="BI530" s="55" t="s">
        <v>1662</v>
      </c>
      <c r="BJ530">
        <v>3.9999999999999964</v>
      </c>
      <c r="BK530" s="55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f>SUM(Tabla5[[#This Row],[VENTA MABE 3 SEMANA OCT]:[VENTAS OTROS 3 SEMANA OCT]])</f>
        <v>0</v>
      </c>
      <c r="BS530" s="42">
        <v>0.2</v>
      </c>
      <c r="BT530" s="55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f>SUM(Tabla5[[#This Row],[VENTA MABE 4 SEMANA OCT]:[VENTAS OTROS 4 SEMANA OCT]])</f>
        <v>0</v>
      </c>
      <c r="CI5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30" s="66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SUM(Tabla5[[#This Row],[VENTA MABE 1 SEMANA NOV]:[VENTAS OTROS 1 SEMANA NOV]])</f>
        <v>0</v>
      </c>
      <c r="CS530">
        <f>IFERROR(VLOOKUP(Tabla5[[#This Row],[CLAVE]],[2]VENTAS!$F$2:$L$1501,2,0),0)</f>
        <v>0</v>
      </c>
      <c r="CT530">
        <f>IFERROR(VLOOKUP(Tabla5[[#This Row],[CLAVE]],[2]VENTAS!$F$2:$L$1501,3,0),0)</f>
        <v>0</v>
      </c>
      <c r="CU530">
        <f>IFERROR(VLOOKUP(Tabla5[[#This Row],[CLAVE]],[2]VENTAS!$F$2:$L$1501,4,0),0)</f>
        <v>0</v>
      </c>
      <c r="CV530">
        <f>IFERROR(VLOOKUP(Tabla5[[#This Row],[CLAVE]],[2]VENTAS!$F$2:$L$1501,5,0),0)</f>
        <v>0</v>
      </c>
      <c r="CW530">
        <f>IFERROR(VLOOKUP(Tabla5[[#This Row],[CLAVE]],[2]VENTAS!$F$2:$L$1501,6,0),0)</f>
        <v>0</v>
      </c>
      <c r="CX530">
        <f>IFERROR(VLOOKUP(Tabla5[[#This Row],[CLAVE]],[2]VENTAS!$F$2:$L$1501,7,0),0)</f>
        <v>0</v>
      </c>
      <c r="CY530">
        <f>IFERROR(VLOOKUP(Tabla5[[#This Row],[CLAVE]],[2]VENTAS!$F$2:$R$1501,13,0),0)</f>
        <v>0</v>
      </c>
      <c r="CZ530">
        <f>SUM(Tabla5[[#This Row],[VENTA MABE 2 SEMANA NOV]:[VENTAS OTROS 2 SEMANA NOV]])</f>
        <v>0</v>
      </c>
      <c r="DA530" s="46">
        <v>1.3751814798194442</v>
      </c>
    </row>
    <row r="531" spans="1:105" hidden="1" x14ac:dyDescent="0.3">
      <c r="A531" t="str">
        <f>CONCATENATE(Tabla5[[#This Row],[TIENDA HMPV]],Tabla5[[#This Row],[LINEA]])</f>
        <v>528 - Creditos El EmpalmeAIRES</v>
      </c>
      <c r="B531" t="s">
        <v>663</v>
      </c>
      <c r="C531" s="55" t="s">
        <v>657</v>
      </c>
      <c r="D531" s="55" t="s">
        <v>23</v>
      </c>
      <c r="E531" s="55" t="s">
        <v>1472</v>
      </c>
      <c r="F531" s="55" t="s">
        <v>1724</v>
      </c>
      <c r="G531" t="s">
        <v>25</v>
      </c>
      <c r="H531" s="42">
        <f>IFERROR(Tabla5[[#This Row],[VENTAS MABE]]/Tabla5[[#This Row],[CUOTA]],0)</f>
        <v>0</v>
      </c>
      <c r="I531">
        <v>0</v>
      </c>
      <c r="J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V531" s="42">
        <v>1</v>
      </c>
      <c r="W531" s="42">
        <f>IFERROR(Tabla5[[#This Row],[TOTAL VENTA 38 SEMANA]]/Tabla5[[#This Row],[VENTA ACUM 38]],0)</f>
        <v>1</v>
      </c>
      <c r="X531" s="42">
        <v>0</v>
      </c>
      <c r="Y531" s="55" t="s">
        <v>757</v>
      </c>
      <c r="Z531" s="46">
        <f>+Tabla5[[#This Row],[VENTA ACUM 38]]+Tabla5[[#This Row],[venta total 39 acum]]</f>
        <v>1</v>
      </c>
      <c r="AA531" s="46">
        <v>0</v>
      </c>
      <c r="AB531" s="46">
        <v>1</v>
      </c>
      <c r="AC531" s="46">
        <v>1</v>
      </c>
      <c r="AD531" s="46"/>
      <c r="AE531" s="46"/>
      <c r="AF531" s="46"/>
      <c r="AG531" s="46">
        <v>0</v>
      </c>
      <c r="AH531" s="42">
        <f>IFERROR(Tabla5[[#This Row],[VENTAS MABE]]/Tabla5[[#This Row],[VENTAS INDURAMA]],0)</f>
        <v>0</v>
      </c>
      <c r="AI531" t="s">
        <v>1676</v>
      </c>
      <c r="AK531" s="42">
        <v>1</v>
      </c>
      <c r="AL531" t="s">
        <v>727</v>
      </c>
      <c r="AM531" s="55" t="s">
        <v>1471</v>
      </c>
      <c r="AO531" s="55" t="s">
        <v>435</v>
      </c>
      <c r="AP531">
        <v>0</v>
      </c>
      <c r="AQ531" s="55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f>SUM(Tabla5[[#This Row],[VENTA MABE 1 SEMANA OCT]:[VENTAS OTROS 1 SEMANA OCT]])</f>
        <v>0</v>
      </c>
      <c r="AY531" s="46">
        <v>0</v>
      </c>
      <c r="AZ531" s="55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f>SUM(Tabla5[[#This Row],[VENTA MABE 2 SEMANA OCT]:[VENTAS OTROS 2 SEMANA OCT]])</f>
        <v>0</v>
      </c>
      <c r="BH531" t="s">
        <v>1467</v>
      </c>
      <c r="BI531" s="55" t="s">
        <v>1662</v>
      </c>
      <c r="BJ531">
        <v>4.0000000000000018</v>
      </c>
      <c r="BK531" s="55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f>SUM(Tabla5[[#This Row],[VENTA MABE 3 SEMANA OCT]:[VENTAS OTROS 3 SEMANA OCT]])</f>
        <v>0</v>
      </c>
      <c r="BS531" s="42">
        <v>0.22</v>
      </c>
      <c r="BT531" s="55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f>SUM(Tabla5[[#This Row],[VENTA MABE 4 SEMANA OCT]:[VENTAS OTROS 4 SEMANA OCT]])</f>
        <v>0</v>
      </c>
      <c r="CI5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31" s="66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SUM(Tabla5[[#This Row],[VENTA MABE 1 SEMANA NOV]:[VENTAS OTROS 1 SEMANA NOV]])</f>
        <v>0</v>
      </c>
      <c r="CS531">
        <f>IFERROR(VLOOKUP(Tabla5[[#This Row],[CLAVE]],[2]VENTAS!$F$2:$L$1501,2,0),0)</f>
        <v>0</v>
      </c>
      <c r="CT531">
        <f>IFERROR(VLOOKUP(Tabla5[[#This Row],[CLAVE]],[2]VENTAS!$F$2:$L$1501,3,0),0)</f>
        <v>0</v>
      </c>
      <c r="CU531">
        <f>IFERROR(VLOOKUP(Tabla5[[#This Row],[CLAVE]],[2]VENTAS!$F$2:$L$1501,4,0),0)</f>
        <v>0</v>
      </c>
      <c r="CV531">
        <f>IFERROR(VLOOKUP(Tabla5[[#This Row],[CLAVE]],[2]VENTAS!$F$2:$L$1501,5,0),0)</f>
        <v>0</v>
      </c>
      <c r="CW531">
        <f>IFERROR(VLOOKUP(Tabla5[[#This Row],[CLAVE]],[2]VENTAS!$F$2:$L$1501,6,0),0)</f>
        <v>0</v>
      </c>
      <c r="CX531">
        <f>IFERROR(VLOOKUP(Tabla5[[#This Row],[CLAVE]],[2]VENTAS!$F$2:$L$1501,7,0),0)</f>
        <v>0</v>
      </c>
      <c r="CY531">
        <f>IFERROR(VLOOKUP(Tabla5[[#This Row],[CLAVE]],[2]VENTAS!$F$2:$R$1501,13,0),0)</f>
        <v>0</v>
      </c>
      <c r="CZ531">
        <f>SUM(Tabla5[[#This Row],[VENTA MABE 2 SEMANA NOV]:[VENTAS OTROS 2 SEMANA NOV]])</f>
        <v>0</v>
      </c>
      <c r="DA531" s="46">
        <v>0.37037037037037035</v>
      </c>
    </row>
    <row r="532" spans="1:105" hidden="1" x14ac:dyDescent="0.3">
      <c r="A532" t="str">
        <f>CONCATENATE(Tabla5[[#This Row],[TIENDA HMPV]],Tabla5[[#This Row],[LINEA]])</f>
        <v>528 - Creditos El EmpalmeCOCINAS</v>
      </c>
      <c r="B532" t="s">
        <v>663</v>
      </c>
      <c r="C532" s="55" t="s">
        <v>657</v>
      </c>
      <c r="D532" s="55" t="s">
        <v>23</v>
      </c>
      <c r="E532" s="55" t="s">
        <v>1472</v>
      </c>
      <c r="F532" s="55" t="s">
        <v>1724</v>
      </c>
      <c r="G532" t="s">
        <v>26</v>
      </c>
      <c r="H532" s="42">
        <f>IFERROR(Tabla5[[#This Row],[VENTAS MABE]]/Tabla5[[#This Row],[CUOTA]],0)</f>
        <v>2</v>
      </c>
      <c r="I532">
        <v>2</v>
      </c>
      <c r="J532">
        <v>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V532" s="42">
        <v>1</v>
      </c>
      <c r="W532" s="42">
        <f>IFERROR(Tabla5[[#This Row],[TOTAL VENTA 38 SEMANA]]/Tabla5[[#This Row],[VENTA ACUM 38]],0)</f>
        <v>1</v>
      </c>
      <c r="X532" s="42">
        <v>0</v>
      </c>
      <c r="Y532" s="55" t="s">
        <v>757</v>
      </c>
      <c r="Z532" s="46">
        <f>+Tabla5[[#This Row],[VENTA ACUM 38]]+Tabla5[[#This Row],[venta total 39 acum]]</f>
        <v>4</v>
      </c>
      <c r="AA532" s="46">
        <v>1</v>
      </c>
      <c r="AB532" s="46">
        <v>4</v>
      </c>
      <c r="AC532" s="46">
        <v>4</v>
      </c>
      <c r="AD532" s="46"/>
      <c r="AE532" s="46"/>
      <c r="AF532" s="46"/>
      <c r="AG532" s="46">
        <v>1</v>
      </c>
      <c r="AH532" s="42">
        <f>IFERROR(Tabla5[[#This Row],[VENTAS MABE]]/Tabla5[[#This Row],[VENTAS INDURAMA]],0)</f>
        <v>0</v>
      </c>
      <c r="AI532" t="s">
        <v>1676</v>
      </c>
      <c r="AK532" s="42">
        <v>0</v>
      </c>
      <c r="AL532" t="s">
        <v>727</v>
      </c>
      <c r="AM532" s="55" t="s">
        <v>1471</v>
      </c>
      <c r="AO532" s="55" t="s">
        <v>435</v>
      </c>
      <c r="AP532">
        <v>1</v>
      </c>
      <c r="AQ532" s="55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f>SUM(Tabla5[[#This Row],[VENTA MABE 1 SEMANA OCT]:[VENTAS OTROS 1 SEMANA OCT]])</f>
        <v>0</v>
      </c>
      <c r="AY532" s="46">
        <v>3.7802355350742438</v>
      </c>
      <c r="AZ532" s="55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f>SUM(Tabla5[[#This Row],[VENTA MABE 2 SEMANA OCT]:[VENTAS OTROS 2 SEMANA OCT]])</f>
        <v>0</v>
      </c>
      <c r="BH532" t="s">
        <v>1467</v>
      </c>
      <c r="BI532" s="55" t="s">
        <v>1662</v>
      </c>
      <c r="BJ532">
        <v>4.0000000000000018</v>
      </c>
      <c r="BK532" s="55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f>SUM(Tabla5[[#This Row],[VENTA MABE 3 SEMANA OCT]:[VENTAS OTROS 3 SEMANA OCT]])</f>
        <v>1</v>
      </c>
      <c r="BS532" s="42">
        <v>0.45</v>
      </c>
      <c r="BT532" s="55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f>SUM(Tabla5[[#This Row],[VENTA MABE 4 SEMANA OCT]:[VENTAS OTROS 4 SEMANA OCT]])</f>
        <v>0</v>
      </c>
      <c r="CI5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32" t="s">
        <v>1703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SUM(Tabla5[[#This Row],[VENTA MABE 1 SEMANA NOV]:[VENTAS OTROS 1 SEMANA NOV]])</f>
        <v>0</v>
      </c>
      <c r="CS532">
        <f>IFERROR(VLOOKUP(Tabla5[[#This Row],[CLAVE]],[2]VENTAS!$F$2:$L$1501,2,0),0)</f>
        <v>1</v>
      </c>
      <c r="CT532">
        <f>IFERROR(VLOOKUP(Tabla5[[#This Row],[CLAVE]],[2]VENTAS!$F$2:$L$1501,3,0),0)</f>
        <v>0</v>
      </c>
      <c r="CU532">
        <f>IFERROR(VLOOKUP(Tabla5[[#This Row],[CLAVE]],[2]VENTAS!$F$2:$L$1501,4,0),0)</f>
        <v>0</v>
      </c>
      <c r="CV532">
        <f>IFERROR(VLOOKUP(Tabla5[[#This Row],[CLAVE]],[2]VENTAS!$F$2:$L$1501,5,0),0)</f>
        <v>0</v>
      </c>
      <c r="CW532">
        <f>IFERROR(VLOOKUP(Tabla5[[#This Row],[CLAVE]],[2]VENTAS!$F$2:$L$1501,6,0),0)</f>
        <v>0</v>
      </c>
      <c r="CX532">
        <f>IFERROR(VLOOKUP(Tabla5[[#This Row],[CLAVE]],[2]VENTAS!$F$2:$L$1501,7,0),0)</f>
        <v>0</v>
      </c>
      <c r="CY532">
        <f>IFERROR(VLOOKUP(Tabla5[[#This Row],[CLAVE]],[2]VENTAS!$F$2:$R$1501,13,0),0)</f>
        <v>0</v>
      </c>
      <c r="CZ532">
        <f>SUM(Tabla5[[#This Row],[VENTA MABE 2 SEMANA NOV]:[VENTAS OTROS 2 SEMANA NOV]])</f>
        <v>1</v>
      </c>
      <c r="DA532" s="46">
        <v>10</v>
      </c>
    </row>
    <row r="533" spans="1:105" hidden="1" x14ac:dyDescent="0.3">
      <c r="A533" t="str">
        <f>CONCATENATE(Tabla5[[#This Row],[TIENDA HMPV]],Tabla5[[#This Row],[LINEA]])</f>
        <v>528 - Creditos El EmpalmeGLOBALES</v>
      </c>
      <c r="B533" t="s">
        <v>663</v>
      </c>
      <c r="C533" s="55" t="s">
        <v>657</v>
      </c>
      <c r="D533" s="55" t="s">
        <v>23</v>
      </c>
      <c r="E533" s="55" t="s">
        <v>1472</v>
      </c>
      <c r="F533" s="55" t="s">
        <v>1724</v>
      </c>
      <c r="G533" t="s">
        <v>27</v>
      </c>
      <c r="H533" s="42">
        <f>IFERROR(Tabla5[[#This Row],[VENTAS MABE]]/Tabla5[[#This Row],[CUOTA]],0)</f>
        <v>0</v>
      </c>
      <c r="I533">
        <v>0</v>
      </c>
      <c r="J533">
        <v>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V533" s="42">
        <v>1</v>
      </c>
      <c r="W533" s="42">
        <f>IFERROR(Tabla5[[#This Row],[TOTAL VENTA 38 SEMANA]]/Tabla5[[#This Row],[VENTA ACUM 38]],0)</f>
        <v>1</v>
      </c>
      <c r="X533" s="42">
        <v>0</v>
      </c>
      <c r="Y533" s="55" t="s">
        <v>757</v>
      </c>
      <c r="Z533" s="46">
        <f>+Tabla5[[#This Row],[VENTA ACUM 38]]+Tabla5[[#This Row],[venta total 39 acum]]</f>
        <v>5</v>
      </c>
      <c r="AA533" s="46">
        <v>1</v>
      </c>
      <c r="AB533" s="46">
        <v>5</v>
      </c>
      <c r="AC533" s="46">
        <v>5</v>
      </c>
      <c r="AD533" s="46"/>
      <c r="AE533" s="46"/>
      <c r="AF533" s="46"/>
      <c r="AG533" s="46">
        <v>1</v>
      </c>
      <c r="AH533" s="42">
        <f>IFERROR(Tabla5[[#This Row],[VENTAS MABE]]/Tabla5[[#This Row],[VENTAS INDURAMA]],0)</f>
        <v>0</v>
      </c>
      <c r="AI533" t="s">
        <v>1676</v>
      </c>
      <c r="AK533" s="42"/>
      <c r="AL533" t="s">
        <v>727</v>
      </c>
      <c r="AM533" s="55" t="s">
        <v>1471</v>
      </c>
      <c r="AO533" s="55" t="s">
        <v>435</v>
      </c>
      <c r="AP533">
        <v>1</v>
      </c>
      <c r="AQ533" s="55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f>SUM(Tabla5[[#This Row],[VENTA MABE 1 SEMANA OCT]:[VENTAS OTROS 1 SEMANA OCT]])</f>
        <v>0</v>
      </c>
      <c r="AY533" s="46">
        <v>0</v>
      </c>
      <c r="AZ533" s="55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f>SUM(Tabla5[[#This Row],[VENTA MABE 2 SEMANA OCT]:[VENTAS OTROS 2 SEMANA OCT]])</f>
        <v>0</v>
      </c>
      <c r="BH533" t="s">
        <v>1467</v>
      </c>
      <c r="BI533" s="55" t="s">
        <v>1662</v>
      </c>
      <c r="BJ533">
        <v>4.0000000000000018</v>
      </c>
      <c r="BK533" s="55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f>SUM(Tabla5[[#This Row],[VENTA MABE 3 SEMANA OCT]:[VENTAS OTROS 3 SEMANA OCT]])</f>
        <v>0</v>
      </c>
      <c r="BS533" s="42">
        <v>0</v>
      </c>
      <c r="BT533" s="55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f>SUM(Tabla5[[#This Row],[VENTA MABE 4 SEMANA OCT]:[VENTAS OTROS 4 SEMANA OCT]])</f>
        <v>0</v>
      </c>
      <c r="CI5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33" s="66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SUM(Tabla5[[#This Row],[VENTA MABE 1 SEMANA NOV]:[VENTAS OTROS 1 SEMANA NOV]])</f>
        <v>0</v>
      </c>
      <c r="CS533">
        <f>IFERROR(VLOOKUP(Tabla5[[#This Row],[CLAVE]],[2]VENTAS!$F$2:$L$1501,2,0),0)</f>
        <v>0</v>
      </c>
      <c r="CT533">
        <f>IFERROR(VLOOKUP(Tabla5[[#This Row],[CLAVE]],[2]VENTAS!$F$2:$L$1501,3,0),0)</f>
        <v>0</v>
      </c>
      <c r="CU533">
        <f>IFERROR(VLOOKUP(Tabla5[[#This Row],[CLAVE]],[2]VENTAS!$F$2:$L$1501,4,0),0)</f>
        <v>0</v>
      </c>
      <c r="CV533">
        <f>IFERROR(VLOOKUP(Tabla5[[#This Row],[CLAVE]],[2]VENTAS!$F$2:$L$1501,5,0),0)</f>
        <v>0</v>
      </c>
      <c r="CW533">
        <f>IFERROR(VLOOKUP(Tabla5[[#This Row],[CLAVE]],[2]VENTAS!$F$2:$L$1501,6,0),0)</f>
        <v>0</v>
      </c>
      <c r="CX533">
        <f>IFERROR(VLOOKUP(Tabla5[[#This Row],[CLAVE]],[2]VENTAS!$F$2:$L$1501,7,0),0)</f>
        <v>0</v>
      </c>
      <c r="CY533">
        <f>IFERROR(VLOOKUP(Tabla5[[#This Row],[CLAVE]],[2]VENTAS!$F$2:$R$1501,13,0),0)</f>
        <v>0</v>
      </c>
      <c r="CZ533">
        <f>SUM(Tabla5[[#This Row],[VENTA MABE 2 SEMANA NOV]:[VENTAS OTROS 2 SEMANA NOV]])</f>
        <v>0</v>
      </c>
      <c r="DA533" s="46">
        <v>0</v>
      </c>
    </row>
    <row r="534" spans="1:105" hidden="1" x14ac:dyDescent="0.3">
      <c r="A534" t="str">
        <f>CONCATENATE(Tabla5[[#This Row],[TIENDA HMPV]],Tabla5[[#This Row],[LINEA]])</f>
        <v>528 - Creditos El EmpalmeREFRIGERACIÓN</v>
      </c>
      <c r="B534" t="s">
        <v>663</v>
      </c>
      <c r="C534" s="55" t="s">
        <v>657</v>
      </c>
      <c r="D534" s="55" t="s">
        <v>23</v>
      </c>
      <c r="E534" s="55" t="s">
        <v>1472</v>
      </c>
      <c r="F534" s="55" t="s">
        <v>1724</v>
      </c>
      <c r="G534" t="s">
        <v>29</v>
      </c>
      <c r="H534" s="42">
        <f>IFERROR(Tabla5[[#This Row],[VENTAS MABE]]/Tabla5[[#This Row],[CUOTA]],0)</f>
        <v>0</v>
      </c>
      <c r="I534">
        <v>0</v>
      </c>
      <c r="J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V534" s="42">
        <v>0</v>
      </c>
      <c r="W534" s="42">
        <f>IFERROR(Tabla5[[#This Row],[TOTAL VENTA 38 SEMANA]]/Tabla5[[#This Row],[VENTA ACUM 38]],0)</f>
        <v>0</v>
      </c>
      <c r="X534" s="42">
        <v>0</v>
      </c>
      <c r="Y534" s="55" t="s">
        <v>757</v>
      </c>
      <c r="Z534" s="46">
        <f>+Tabla5[[#This Row],[VENTA ACUM 38]]+Tabla5[[#This Row],[venta total 39 acum]]</f>
        <v>7</v>
      </c>
      <c r="AA534" s="46">
        <v>0</v>
      </c>
      <c r="AB534" s="46">
        <v>0</v>
      </c>
      <c r="AC534" s="46">
        <v>7</v>
      </c>
      <c r="AD534" s="46"/>
      <c r="AE534" s="46"/>
      <c r="AF534" s="46"/>
      <c r="AG534" s="46">
        <v>0</v>
      </c>
      <c r="AH534" s="42">
        <f>IFERROR(Tabla5[[#This Row],[VENTAS MABE]]/Tabla5[[#This Row],[VENTAS INDURAMA]],0)</f>
        <v>0</v>
      </c>
      <c r="AI534" t="s">
        <v>1676</v>
      </c>
      <c r="AK534" s="42">
        <v>0</v>
      </c>
      <c r="AL534" t="s">
        <v>727</v>
      </c>
      <c r="AM534" s="55" t="s">
        <v>1471</v>
      </c>
      <c r="AO534" s="55" t="s">
        <v>435</v>
      </c>
      <c r="AP534">
        <v>0</v>
      </c>
      <c r="AQ534" s="55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f>SUM(Tabla5[[#This Row],[VENTA MABE 1 SEMANA OCT]:[VENTAS OTROS 1 SEMANA OCT]])</f>
        <v>0</v>
      </c>
      <c r="AY534" s="46">
        <v>4</v>
      </c>
      <c r="AZ534" s="55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f>SUM(Tabla5[[#This Row],[VENTA MABE 2 SEMANA OCT]:[VENTAS OTROS 2 SEMANA OCT]])</f>
        <v>0</v>
      </c>
      <c r="BH534" t="s">
        <v>1467</v>
      </c>
      <c r="BI534" s="55" t="s">
        <v>1662</v>
      </c>
      <c r="BJ534">
        <v>4.0000000000000018</v>
      </c>
      <c r="BK534" s="55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f>SUM(Tabla5[[#This Row],[VENTA MABE 3 SEMANA OCT]:[VENTAS OTROS 3 SEMANA OCT]])</f>
        <v>0</v>
      </c>
      <c r="BS534" s="42">
        <v>0.4</v>
      </c>
      <c r="BT534" s="55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f>SUM(Tabla5[[#This Row],[VENTA MABE 4 SEMANA OCT]:[VENTAS OTROS 4 SEMANA OCT]])</f>
        <v>0</v>
      </c>
      <c r="CI5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34" s="66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SUM(Tabla5[[#This Row],[VENTA MABE 1 SEMANA NOV]:[VENTAS OTROS 1 SEMANA NOV]])</f>
        <v>0</v>
      </c>
      <c r="CS534">
        <f>IFERROR(VLOOKUP(Tabla5[[#This Row],[CLAVE]],[2]VENTAS!$F$2:$L$1501,2,0),0)</f>
        <v>1</v>
      </c>
      <c r="CT534">
        <f>IFERROR(VLOOKUP(Tabla5[[#This Row],[CLAVE]],[2]VENTAS!$F$2:$L$1501,3,0),0)</f>
        <v>0</v>
      </c>
      <c r="CU534">
        <f>IFERROR(VLOOKUP(Tabla5[[#This Row],[CLAVE]],[2]VENTAS!$F$2:$L$1501,4,0),0)</f>
        <v>0</v>
      </c>
      <c r="CV534">
        <f>IFERROR(VLOOKUP(Tabla5[[#This Row],[CLAVE]],[2]VENTAS!$F$2:$L$1501,5,0),0)</f>
        <v>0</v>
      </c>
      <c r="CW534">
        <f>IFERROR(VLOOKUP(Tabla5[[#This Row],[CLAVE]],[2]VENTAS!$F$2:$L$1501,6,0),0)</f>
        <v>0</v>
      </c>
      <c r="CX534">
        <f>IFERROR(VLOOKUP(Tabla5[[#This Row],[CLAVE]],[2]VENTAS!$F$2:$L$1501,7,0),0)</f>
        <v>0</v>
      </c>
      <c r="CY534">
        <f>IFERROR(VLOOKUP(Tabla5[[#This Row],[CLAVE]],[2]VENTAS!$F$2:$R$1501,13,0),0)</f>
        <v>0</v>
      </c>
      <c r="CZ534">
        <f>SUM(Tabla5[[#This Row],[VENTA MABE 2 SEMANA NOV]:[VENTAS OTROS 2 SEMANA NOV]])</f>
        <v>1</v>
      </c>
      <c r="DA534" s="46">
        <v>8</v>
      </c>
    </row>
    <row r="535" spans="1:105" hidden="1" x14ac:dyDescent="0.3">
      <c r="A535" t="str">
        <f>CONCATENATE(Tabla5[[#This Row],[TIENDA HMPV]],Tabla5[[#This Row],[LINEA]])</f>
        <v>958 - JAHER BUENA FECOCINAS</v>
      </c>
      <c r="B535" t="s">
        <v>663</v>
      </c>
      <c r="C535" s="55" t="s">
        <v>657</v>
      </c>
      <c r="D535" s="55" t="s">
        <v>51</v>
      </c>
      <c r="E535" s="55" t="s">
        <v>670</v>
      </c>
      <c r="F535" s="55" t="s">
        <v>1724</v>
      </c>
      <c r="G535" t="s">
        <v>26</v>
      </c>
      <c r="H535" s="42">
        <f>IFERROR(Tabla5[[#This Row],[VENTAS MABE]]/Tabla5[[#This Row],[CUOTA]],0)</f>
        <v>0.4</v>
      </c>
      <c r="I535">
        <v>5</v>
      </c>
      <c r="J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V535" s="42">
        <v>1</v>
      </c>
      <c r="W535" s="42">
        <f>IFERROR(Tabla5[[#This Row],[TOTAL VENTA 38 SEMANA]]/Tabla5[[#This Row],[VENTA ACUM 38]],0)</f>
        <v>1</v>
      </c>
      <c r="X535" s="42">
        <v>0</v>
      </c>
      <c r="Y535" s="55" t="s">
        <v>757</v>
      </c>
      <c r="Z535" s="46">
        <f>+Tabla5[[#This Row],[VENTA ACUM 38]]+Tabla5[[#This Row],[venta total 39 acum]]</f>
        <v>2</v>
      </c>
      <c r="AA535" s="46">
        <v>2</v>
      </c>
      <c r="AB535" s="46">
        <v>2</v>
      </c>
      <c r="AC535" s="46">
        <v>2</v>
      </c>
      <c r="AD535" s="46"/>
      <c r="AE535" s="46"/>
      <c r="AF535" s="46"/>
      <c r="AG535" s="46">
        <v>3</v>
      </c>
      <c r="AH535" s="42">
        <f>IFERROR(Tabla5[[#This Row],[VENTAS MABE]]/Tabla5[[#This Row],[VENTAS INDURAMA]],0)</f>
        <v>0</v>
      </c>
      <c r="AI535" t="s">
        <v>1676</v>
      </c>
      <c r="AK535" s="42"/>
      <c r="AL535" t="s">
        <v>727</v>
      </c>
      <c r="AM535" s="55" t="s">
        <v>1464</v>
      </c>
      <c r="AO535" s="55" t="s">
        <v>435</v>
      </c>
      <c r="AP535">
        <v>2</v>
      </c>
      <c r="AQ535" s="5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f>SUM(Tabla5[[#This Row],[VENTA MABE 1 SEMANA OCT]:[VENTAS OTROS 1 SEMANA OCT]])</f>
        <v>0</v>
      </c>
      <c r="AY535" s="46">
        <v>6.5119849206052178</v>
      </c>
      <c r="AZ535" s="5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f>SUM(Tabla5[[#This Row],[VENTA MABE 2 SEMANA OCT]:[VENTAS OTROS 2 SEMANA OCT]])</f>
        <v>0</v>
      </c>
      <c r="BH535" t="s">
        <v>796</v>
      </c>
      <c r="BI535" s="55" t="s">
        <v>1662</v>
      </c>
      <c r="BJ535">
        <v>1.9999999999999996</v>
      </c>
      <c r="BK535" s="5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f>SUM(Tabla5[[#This Row],[VENTA MABE 3 SEMANA OCT]:[VENTAS OTROS 3 SEMANA OCT]])</f>
        <v>0</v>
      </c>
      <c r="BS535" s="42">
        <v>0.42</v>
      </c>
      <c r="BT535" s="5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f>SUM(Tabla5[[#This Row],[VENTA MABE 4 SEMANA OCT]:[VENTAS OTROS 4 SEMANA OCT]])</f>
        <v>0</v>
      </c>
      <c r="CI5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35" s="66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SUM(Tabla5[[#This Row],[VENTA MABE 1 SEMANA NOV]:[VENTAS OTROS 1 SEMANA NOV]])</f>
        <v>0</v>
      </c>
      <c r="CS535">
        <f>IFERROR(VLOOKUP(Tabla5[[#This Row],[CLAVE]],[2]VENTAS!$F$2:$L$1501,2,0),0)</f>
        <v>0</v>
      </c>
      <c r="CT535">
        <f>IFERROR(VLOOKUP(Tabla5[[#This Row],[CLAVE]],[2]VENTAS!$F$2:$L$1501,3,0),0)</f>
        <v>0</v>
      </c>
      <c r="CU535">
        <f>IFERROR(VLOOKUP(Tabla5[[#This Row],[CLAVE]],[2]VENTAS!$F$2:$L$1501,4,0),0)</f>
        <v>0</v>
      </c>
      <c r="CV535">
        <f>IFERROR(VLOOKUP(Tabla5[[#This Row],[CLAVE]],[2]VENTAS!$F$2:$L$1501,5,0),0)</f>
        <v>0</v>
      </c>
      <c r="CW535">
        <f>IFERROR(VLOOKUP(Tabla5[[#This Row],[CLAVE]],[2]VENTAS!$F$2:$L$1501,6,0),0)</f>
        <v>0</v>
      </c>
      <c r="CX535">
        <f>IFERROR(VLOOKUP(Tabla5[[#This Row],[CLAVE]],[2]VENTAS!$F$2:$L$1501,7,0),0)</f>
        <v>0</v>
      </c>
      <c r="CY535">
        <f>IFERROR(VLOOKUP(Tabla5[[#This Row],[CLAVE]],[2]VENTAS!$F$2:$R$1501,13,0),0)</f>
        <v>0</v>
      </c>
      <c r="CZ535">
        <f>SUM(Tabla5[[#This Row],[VENTA MABE 2 SEMANA NOV]:[VENTAS OTROS 2 SEMANA NOV]])</f>
        <v>0</v>
      </c>
      <c r="DA535" s="46">
        <v>4.2442492064915625</v>
      </c>
    </row>
    <row r="536" spans="1:105" hidden="1" x14ac:dyDescent="0.3">
      <c r="A536" t="str">
        <f>CONCATENATE(Tabla5[[#This Row],[TIENDA HMPV]],Tabla5[[#This Row],[LINEA]])</f>
        <v>958 - JAHER BUENA FELAVADO</v>
      </c>
      <c r="B536" t="s">
        <v>663</v>
      </c>
      <c r="C536" s="55" t="s">
        <v>657</v>
      </c>
      <c r="D536" s="55" t="s">
        <v>51</v>
      </c>
      <c r="E536" s="55" t="s">
        <v>670</v>
      </c>
      <c r="F536" s="55" t="s">
        <v>1724</v>
      </c>
      <c r="G536" t="s">
        <v>28</v>
      </c>
      <c r="H536" s="42">
        <f>IFERROR(Tabla5[[#This Row],[VENTAS MABE]]/Tabla5[[#This Row],[CUOTA]],0)</f>
        <v>0.14285714285714285</v>
      </c>
      <c r="I536">
        <v>7</v>
      </c>
      <c r="J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V536" s="42">
        <v>1</v>
      </c>
      <c r="W536" s="42">
        <f>IFERROR(Tabla5[[#This Row],[TOTAL VENTA 38 SEMANA]]/Tabla5[[#This Row],[VENTA ACUM 38]],0)</f>
        <v>1</v>
      </c>
      <c r="X536" s="42">
        <v>0</v>
      </c>
      <c r="Y536" s="55" t="s">
        <v>757</v>
      </c>
      <c r="Z536" s="46">
        <f>+Tabla5[[#This Row],[VENTA ACUM 38]]+Tabla5[[#This Row],[venta total 39 acum]]</f>
        <v>1</v>
      </c>
      <c r="AA536" s="46">
        <v>1</v>
      </c>
      <c r="AB536" s="46">
        <v>1</v>
      </c>
      <c r="AC536" s="46">
        <v>1</v>
      </c>
      <c r="AD536" s="46"/>
      <c r="AE536" s="46"/>
      <c r="AF536" s="46"/>
      <c r="AG536" s="46">
        <v>2</v>
      </c>
      <c r="AH536" s="42">
        <f>IFERROR(Tabla5[[#This Row],[VENTAS MABE]]/Tabla5[[#This Row],[VENTAS INDURAMA]],0)</f>
        <v>0</v>
      </c>
      <c r="AI536" t="s">
        <v>1676</v>
      </c>
      <c r="AK536" s="42"/>
      <c r="AL536" t="s">
        <v>727</v>
      </c>
      <c r="AM536" s="55" t="s">
        <v>1464</v>
      </c>
      <c r="AO536" s="55" t="s">
        <v>435</v>
      </c>
      <c r="AP536">
        <v>1</v>
      </c>
      <c r="AQ536" s="55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f>SUM(Tabla5[[#This Row],[VENTA MABE 1 SEMANA OCT]:[VENTAS OTROS 1 SEMANA OCT]])</f>
        <v>0</v>
      </c>
      <c r="AY536" s="46">
        <v>4.7825391981632439</v>
      </c>
      <c r="AZ536" s="55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f>SUM(Tabla5[[#This Row],[VENTA MABE 2 SEMANA OCT]:[VENTAS OTROS 2 SEMANA OCT]])</f>
        <v>0</v>
      </c>
      <c r="BH536" t="s">
        <v>796</v>
      </c>
      <c r="BI536" s="55" t="s">
        <v>1662</v>
      </c>
      <c r="BJ536">
        <v>1.9999999999999996</v>
      </c>
      <c r="BK536" s="55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f>SUM(Tabla5[[#This Row],[VENTA MABE 3 SEMANA OCT]:[VENTAS OTROS 3 SEMANA OCT]])</f>
        <v>0</v>
      </c>
      <c r="BS536" s="42">
        <v>0.25</v>
      </c>
      <c r="BT536" s="55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f>SUM(Tabla5[[#This Row],[VENTA MABE 4 SEMANA OCT]:[VENTAS OTROS 4 SEMANA OCT]])</f>
        <v>0</v>
      </c>
      <c r="CI5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36" s="6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SUM(Tabla5[[#This Row],[VENTA MABE 1 SEMANA NOV]:[VENTAS OTROS 1 SEMANA NOV]])</f>
        <v>0</v>
      </c>
      <c r="CS536">
        <f>IFERROR(VLOOKUP(Tabla5[[#This Row],[CLAVE]],[2]VENTAS!$F$2:$L$1501,2,0),0)</f>
        <v>0</v>
      </c>
      <c r="CT536">
        <f>IFERROR(VLOOKUP(Tabla5[[#This Row],[CLAVE]],[2]VENTAS!$F$2:$L$1501,3,0),0)</f>
        <v>0</v>
      </c>
      <c r="CU536">
        <f>IFERROR(VLOOKUP(Tabla5[[#This Row],[CLAVE]],[2]VENTAS!$F$2:$L$1501,4,0),0)</f>
        <v>0</v>
      </c>
      <c r="CV536">
        <f>IFERROR(VLOOKUP(Tabla5[[#This Row],[CLAVE]],[2]VENTAS!$F$2:$L$1501,5,0),0)</f>
        <v>0</v>
      </c>
      <c r="CW536">
        <f>IFERROR(VLOOKUP(Tabla5[[#This Row],[CLAVE]],[2]VENTAS!$F$2:$L$1501,6,0),0)</f>
        <v>0</v>
      </c>
      <c r="CX536">
        <f>IFERROR(VLOOKUP(Tabla5[[#This Row],[CLAVE]],[2]VENTAS!$F$2:$L$1501,7,0),0)</f>
        <v>0</v>
      </c>
      <c r="CY536">
        <f>IFERROR(VLOOKUP(Tabla5[[#This Row],[CLAVE]],[2]VENTAS!$F$2:$R$1501,13,0),0)</f>
        <v>0</v>
      </c>
      <c r="CZ536">
        <f>SUM(Tabla5[[#This Row],[VENTA MABE 2 SEMANA NOV]:[VENTAS OTROS 2 SEMANA NOV]])</f>
        <v>0</v>
      </c>
      <c r="DA536" s="46">
        <v>2.1738814537105653</v>
      </c>
    </row>
    <row r="537" spans="1:105" hidden="1" x14ac:dyDescent="0.3">
      <c r="A537" t="str">
        <f>CONCATENATE(Tabla5[[#This Row],[TIENDA HMPV]],Tabla5[[#This Row],[LINEA]])</f>
        <v>958 - JAHER BUENA FEREFRIGERACIÓN</v>
      </c>
      <c r="B537" t="s">
        <v>663</v>
      </c>
      <c r="C537" s="55" t="s">
        <v>657</v>
      </c>
      <c r="D537" s="55" t="s">
        <v>51</v>
      </c>
      <c r="E537" s="55" t="s">
        <v>670</v>
      </c>
      <c r="F537" s="55" t="s">
        <v>1724</v>
      </c>
      <c r="G537" t="s">
        <v>29</v>
      </c>
      <c r="H537" s="42">
        <f>IFERROR(Tabla5[[#This Row],[VENTAS MABE]]/Tabla5[[#This Row],[CUOTA]],0)</f>
        <v>5</v>
      </c>
      <c r="I537">
        <v>1</v>
      </c>
      <c r="J537">
        <v>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V537" s="42">
        <v>0.55555555555555558</v>
      </c>
      <c r="W537" s="42">
        <f>IFERROR(Tabla5[[#This Row],[TOTAL VENTA 38 SEMANA]]/Tabla5[[#This Row],[VENTA ACUM 38]],0)</f>
        <v>0.55555555555555558</v>
      </c>
      <c r="X537" s="42">
        <v>0</v>
      </c>
      <c r="Y537" s="55" t="s">
        <v>757</v>
      </c>
      <c r="Z537" s="46">
        <f>+Tabla5[[#This Row],[VENTA ACUM 38]]+Tabla5[[#This Row],[venta total 39 acum]]</f>
        <v>9</v>
      </c>
      <c r="AA537" s="46">
        <v>3</v>
      </c>
      <c r="AB537" s="46">
        <v>5</v>
      </c>
      <c r="AC537" s="46">
        <v>9</v>
      </c>
      <c r="AD537" s="46"/>
      <c r="AE537" s="46"/>
      <c r="AF537" s="46"/>
      <c r="AG537" s="46">
        <v>3</v>
      </c>
      <c r="AH537" s="42">
        <f>IFERROR(Tabla5[[#This Row],[VENTAS MABE]]/Tabla5[[#This Row],[VENTAS INDURAMA]],0)</f>
        <v>0</v>
      </c>
      <c r="AI537" t="s">
        <v>1676</v>
      </c>
      <c r="AK537" s="42"/>
      <c r="AL537" t="s">
        <v>727</v>
      </c>
      <c r="AM537" s="55" t="s">
        <v>1464</v>
      </c>
      <c r="AO537" s="55" t="s">
        <v>435</v>
      </c>
      <c r="AP537">
        <v>3</v>
      </c>
      <c r="AQ537" s="55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f>SUM(Tabla5[[#This Row],[VENTA MABE 1 SEMANA OCT]:[VENTAS OTROS 1 SEMANA OCT]])</f>
        <v>0</v>
      </c>
      <c r="AY537" s="46">
        <v>4</v>
      </c>
      <c r="AZ537" s="55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f>SUM(Tabla5[[#This Row],[VENTA MABE 2 SEMANA OCT]:[VENTAS OTROS 2 SEMANA OCT]])</f>
        <v>0</v>
      </c>
      <c r="BH537" t="s">
        <v>796</v>
      </c>
      <c r="BI537" s="55" t="s">
        <v>1662</v>
      </c>
      <c r="BJ537">
        <v>1.9999999999999996</v>
      </c>
      <c r="BK537" s="55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f>SUM(Tabla5[[#This Row],[VENTA MABE 3 SEMANA OCT]:[VENTAS OTROS 3 SEMANA OCT]])</f>
        <v>0</v>
      </c>
      <c r="BS537" s="42">
        <v>0.35</v>
      </c>
      <c r="BT537" s="55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f>SUM(Tabla5[[#This Row],[VENTA MABE 4 SEMANA OCT]:[VENTAS OTROS 4 SEMANA OCT]])</f>
        <v>0</v>
      </c>
      <c r="CI5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37" s="66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SUM(Tabla5[[#This Row],[VENTA MABE 1 SEMANA NOV]:[VENTAS OTROS 1 SEMANA NOV]])</f>
        <v>0</v>
      </c>
      <c r="CS537">
        <f>IFERROR(VLOOKUP(Tabla5[[#This Row],[CLAVE]],[2]VENTAS!$F$2:$L$1501,2,0),0)</f>
        <v>0</v>
      </c>
      <c r="CT537">
        <f>IFERROR(VLOOKUP(Tabla5[[#This Row],[CLAVE]],[2]VENTAS!$F$2:$L$1501,3,0),0)</f>
        <v>0</v>
      </c>
      <c r="CU537">
        <f>IFERROR(VLOOKUP(Tabla5[[#This Row],[CLAVE]],[2]VENTAS!$F$2:$L$1501,4,0),0)</f>
        <v>0</v>
      </c>
      <c r="CV537">
        <f>IFERROR(VLOOKUP(Tabla5[[#This Row],[CLAVE]],[2]VENTAS!$F$2:$L$1501,5,0),0)</f>
        <v>0</v>
      </c>
      <c r="CW537">
        <f>IFERROR(VLOOKUP(Tabla5[[#This Row],[CLAVE]],[2]VENTAS!$F$2:$L$1501,6,0),0)</f>
        <v>0</v>
      </c>
      <c r="CX537">
        <f>IFERROR(VLOOKUP(Tabla5[[#This Row],[CLAVE]],[2]VENTAS!$F$2:$L$1501,7,0),0)</f>
        <v>0</v>
      </c>
      <c r="CY537">
        <f>IFERROR(VLOOKUP(Tabla5[[#This Row],[CLAVE]],[2]VENTAS!$F$2:$R$1501,13,0),0)</f>
        <v>0</v>
      </c>
      <c r="CZ537">
        <f>SUM(Tabla5[[#This Row],[VENTA MABE 2 SEMANA NOV]:[VENTAS OTROS 2 SEMANA NOV]])</f>
        <v>0</v>
      </c>
      <c r="DA537" s="46">
        <v>4</v>
      </c>
    </row>
    <row r="538" spans="1:105" hidden="1" x14ac:dyDescent="0.3">
      <c r="A538" t="str">
        <f>CONCATENATE(Tabla5[[#This Row],[TIENDA HMPV]],Tabla5[[#This Row],[LINEA]])</f>
        <v>527 - BUENA FECOCINAS</v>
      </c>
      <c r="B538" t="s">
        <v>663</v>
      </c>
      <c r="C538" s="55" t="s">
        <v>657</v>
      </c>
      <c r="D538" s="55" t="s">
        <v>30</v>
      </c>
      <c r="E538" s="55" t="s">
        <v>668</v>
      </c>
      <c r="F538" s="55" t="s">
        <v>1724</v>
      </c>
      <c r="G538" t="s">
        <v>26</v>
      </c>
      <c r="H538" s="42">
        <f>IFERROR(Tabla5[[#This Row],[VENTAS MABE]]/Tabla5[[#This Row],[CUOTA]],0)</f>
        <v>0</v>
      </c>
      <c r="I538">
        <v>3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V538" s="42">
        <v>0</v>
      </c>
      <c r="W538" s="42">
        <f>IFERROR(Tabla5[[#This Row],[TOTAL VENTA 38 SEMANA]]/Tabla5[[#This Row],[VENTA ACUM 38]],0)</f>
        <v>0</v>
      </c>
      <c r="X538" s="42">
        <v>0</v>
      </c>
      <c r="Y538" s="55" t="s">
        <v>757</v>
      </c>
      <c r="Z538" s="46">
        <f>+Tabla5[[#This Row],[VENTA ACUM 38]]+Tabla5[[#This Row],[venta total 39 acum]]</f>
        <v>0</v>
      </c>
      <c r="AA538" s="46">
        <v>0</v>
      </c>
      <c r="AB538" s="46">
        <v>0</v>
      </c>
      <c r="AC538" s="46">
        <v>0</v>
      </c>
      <c r="AD538" s="46"/>
      <c r="AE538" s="46"/>
      <c r="AF538" s="46"/>
      <c r="AG538" s="46">
        <v>0</v>
      </c>
      <c r="AH538" s="42">
        <f>IFERROR(Tabla5[[#This Row],[VENTAS MABE]]/Tabla5[[#This Row],[VENTAS INDURAMA]],0)</f>
        <v>0</v>
      </c>
      <c r="AI538" t="s">
        <v>1676</v>
      </c>
      <c r="AK538" s="42"/>
      <c r="AL538" t="s">
        <v>727</v>
      </c>
      <c r="AM538" s="55" t="s">
        <v>1466</v>
      </c>
      <c r="AO538" s="55" t="s">
        <v>435</v>
      </c>
      <c r="AP538">
        <v>0</v>
      </c>
      <c r="AQ538" s="55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f>SUM(Tabla5[[#This Row],[VENTA MABE 1 SEMANA OCT]:[VENTAS OTROS 1 SEMANA OCT]])</f>
        <v>0</v>
      </c>
      <c r="AY538" s="46">
        <v>3</v>
      </c>
      <c r="AZ538" s="55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f>SUM(Tabla5[[#This Row],[VENTA MABE 2 SEMANA OCT]:[VENTAS OTROS 2 SEMANA OCT]])</f>
        <v>0</v>
      </c>
      <c r="BH538" t="s">
        <v>796</v>
      </c>
      <c r="BI538" s="55" t="s">
        <v>1662</v>
      </c>
      <c r="BJ538">
        <v>3</v>
      </c>
      <c r="BK538" s="55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f>SUM(Tabla5[[#This Row],[VENTA MABE 3 SEMANA OCT]:[VENTAS OTROS 3 SEMANA OCT]])</f>
        <v>0</v>
      </c>
      <c r="BS538" s="42">
        <v>0.4</v>
      </c>
      <c r="BT538" s="55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f>SUM(Tabla5[[#This Row],[VENTA MABE 4 SEMANA OCT]:[VENTAS OTROS 4 SEMANA OCT]])</f>
        <v>0</v>
      </c>
      <c r="CI5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38" s="66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SUM(Tabla5[[#This Row],[VENTA MABE 1 SEMANA NOV]:[VENTAS OTROS 1 SEMANA NOV]])</f>
        <v>0</v>
      </c>
      <c r="CS538">
        <f>IFERROR(VLOOKUP(Tabla5[[#This Row],[CLAVE]],[2]VENTAS!$F$2:$L$1501,2,0),0)</f>
        <v>0</v>
      </c>
      <c r="CT538">
        <f>IFERROR(VLOOKUP(Tabla5[[#This Row],[CLAVE]],[2]VENTAS!$F$2:$L$1501,3,0),0)</f>
        <v>0</v>
      </c>
      <c r="CU538">
        <f>IFERROR(VLOOKUP(Tabla5[[#This Row],[CLAVE]],[2]VENTAS!$F$2:$L$1501,4,0),0)</f>
        <v>0</v>
      </c>
      <c r="CV538">
        <f>IFERROR(VLOOKUP(Tabla5[[#This Row],[CLAVE]],[2]VENTAS!$F$2:$L$1501,5,0),0)</f>
        <v>0</v>
      </c>
      <c r="CW538">
        <f>IFERROR(VLOOKUP(Tabla5[[#This Row],[CLAVE]],[2]VENTAS!$F$2:$L$1501,6,0),0)</f>
        <v>0</v>
      </c>
      <c r="CX538">
        <f>IFERROR(VLOOKUP(Tabla5[[#This Row],[CLAVE]],[2]VENTAS!$F$2:$L$1501,7,0),0)</f>
        <v>0</v>
      </c>
      <c r="CY538">
        <f>IFERROR(VLOOKUP(Tabla5[[#This Row],[CLAVE]],[2]VENTAS!$F$2:$R$1501,13,0),0)</f>
        <v>0</v>
      </c>
      <c r="CZ538">
        <f>SUM(Tabla5[[#This Row],[VENTA MABE 2 SEMANA NOV]:[VENTAS OTROS 2 SEMANA NOV]])</f>
        <v>0</v>
      </c>
      <c r="DA538" s="46">
        <v>6.6398029939149463</v>
      </c>
    </row>
    <row r="539" spans="1:105" hidden="1" x14ac:dyDescent="0.3">
      <c r="A539" t="str">
        <f>CONCATENATE(Tabla5[[#This Row],[TIENDA HMPV]],Tabla5[[#This Row],[LINEA]])</f>
        <v>527 - BUENA FEGLOBALES</v>
      </c>
      <c r="B539" t="s">
        <v>663</v>
      </c>
      <c r="C539" s="55" t="s">
        <v>657</v>
      </c>
      <c r="D539" s="55" t="s">
        <v>30</v>
      </c>
      <c r="E539" s="55" t="s">
        <v>668</v>
      </c>
      <c r="F539" s="55" t="s">
        <v>1724</v>
      </c>
      <c r="G539" t="s">
        <v>27</v>
      </c>
      <c r="H539" s="42">
        <f>IFERROR(Tabla5[[#This Row],[VENTAS MABE]]/Tabla5[[#This Row],[CUOTA]],0)</f>
        <v>1</v>
      </c>
      <c r="I539">
        <v>2</v>
      </c>
      <c r="J539">
        <v>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V539" s="42">
        <v>0.4</v>
      </c>
      <c r="W539" s="42">
        <f>IFERROR(Tabla5[[#This Row],[TOTAL VENTA 38 SEMANA]]/Tabla5[[#This Row],[VENTA ACUM 38]],0)</f>
        <v>0.4</v>
      </c>
      <c r="X539" s="42">
        <v>0</v>
      </c>
      <c r="Y539" s="55" t="s">
        <v>757</v>
      </c>
      <c r="Z539" s="46">
        <f>+Tabla5[[#This Row],[VENTA ACUM 38]]+Tabla5[[#This Row],[venta total 39 acum]]</f>
        <v>5</v>
      </c>
      <c r="AA539" s="46">
        <v>0</v>
      </c>
      <c r="AB539" s="46">
        <v>2</v>
      </c>
      <c r="AC539" s="46">
        <v>5</v>
      </c>
      <c r="AD539" s="46"/>
      <c r="AE539" s="46"/>
      <c r="AF539" s="46"/>
      <c r="AG539" s="46">
        <v>0</v>
      </c>
      <c r="AH539" s="42">
        <f>IFERROR(Tabla5[[#This Row],[VENTAS MABE]]/Tabla5[[#This Row],[VENTAS INDURAMA]],0)</f>
        <v>0</v>
      </c>
      <c r="AI539" t="s">
        <v>1676</v>
      </c>
      <c r="AK539" s="42"/>
      <c r="AL539" t="s">
        <v>727</v>
      </c>
      <c r="AM539" s="55" t="s">
        <v>1466</v>
      </c>
      <c r="AO539" s="55" t="s">
        <v>435</v>
      </c>
      <c r="AP539">
        <v>0</v>
      </c>
      <c r="AQ539" s="55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f>SUM(Tabla5[[#This Row],[VENTA MABE 1 SEMANA OCT]:[VENTAS OTROS 1 SEMANA OCT]])</f>
        <v>0</v>
      </c>
      <c r="AY539" s="46">
        <v>1</v>
      </c>
      <c r="AZ539" s="55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f>SUM(Tabla5[[#This Row],[VENTA MABE 2 SEMANA OCT]:[VENTAS OTROS 2 SEMANA OCT]])</f>
        <v>0</v>
      </c>
      <c r="BH539" t="s">
        <v>796</v>
      </c>
      <c r="BI539" s="55" t="s">
        <v>1662</v>
      </c>
      <c r="BJ539">
        <v>3</v>
      </c>
      <c r="BK539" s="55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f>SUM(Tabla5[[#This Row],[VENTA MABE 3 SEMANA OCT]:[VENTAS OTROS 3 SEMANA OCT]])</f>
        <v>0</v>
      </c>
      <c r="BS539" s="42">
        <v>0</v>
      </c>
      <c r="BT539" s="55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f>SUM(Tabla5[[#This Row],[VENTA MABE 4 SEMANA OCT]:[VENTAS OTROS 4 SEMANA OCT]])</f>
        <v>0</v>
      </c>
      <c r="CI5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39" s="66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SUM(Tabla5[[#This Row],[VENTA MABE 1 SEMANA NOV]:[VENTAS OTROS 1 SEMANA NOV]])</f>
        <v>0</v>
      </c>
      <c r="CS539">
        <f>IFERROR(VLOOKUP(Tabla5[[#This Row],[CLAVE]],[2]VENTAS!$F$2:$L$1501,2,0),0)</f>
        <v>0</v>
      </c>
      <c r="CT539">
        <f>IFERROR(VLOOKUP(Tabla5[[#This Row],[CLAVE]],[2]VENTAS!$F$2:$L$1501,3,0),0)</f>
        <v>0</v>
      </c>
      <c r="CU539">
        <f>IFERROR(VLOOKUP(Tabla5[[#This Row],[CLAVE]],[2]VENTAS!$F$2:$L$1501,4,0),0)</f>
        <v>0</v>
      </c>
      <c r="CV539">
        <f>IFERROR(VLOOKUP(Tabla5[[#This Row],[CLAVE]],[2]VENTAS!$F$2:$L$1501,5,0),0)</f>
        <v>0</v>
      </c>
      <c r="CW539">
        <f>IFERROR(VLOOKUP(Tabla5[[#This Row],[CLAVE]],[2]VENTAS!$F$2:$L$1501,6,0),0)</f>
        <v>0</v>
      </c>
      <c r="CX539">
        <f>IFERROR(VLOOKUP(Tabla5[[#This Row],[CLAVE]],[2]VENTAS!$F$2:$L$1501,7,0),0)</f>
        <v>0</v>
      </c>
      <c r="CY539">
        <f>IFERROR(VLOOKUP(Tabla5[[#This Row],[CLAVE]],[2]VENTAS!$F$2:$R$1501,13,0),0)</f>
        <v>0</v>
      </c>
      <c r="CZ539">
        <f>SUM(Tabla5[[#This Row],[VENTA MABE 2 SEMANA NOV]:[VENTAS OTROS 2 SEMANA NOV]])</f>
        <v>0</v>
      </c>
      <c r="DA539" s="46">
        <v>0.31770321896256376</v>
      </c>
    </row>
    <row r="540" spans="1:105" hidden="1" x14ac:dyDescent="0.3">
      <c r="A540" t="str">
        <f>CONCATENATE(Tabla5[[#This Row],[TIENDA HMPV]],Tabla5[[#This Row],[LINEA]])</f>
        <v>527 - BUENA FELAVADO</v>
      </c>
      <c r="B540" t="s">
        <v>663</v>
      </c>
      <c r="C540" s="55" t="s">
        <v>657</v>
      </c>
      <c r="D540" s="55" t="s">
        <v>30</v>
      </c>
      <c r="E540" s="55" t="s">
        <v>668</v>
      </c>
      <c r="F540" s="55" t="s">
        <v>1724</v>
      </c>
      <c r="G540" t="s">
        <v>28</v>
      </c>
      <c r="H540" s="42">
        <f>IFERROR(Tabla5[[#This Row],[VENTAS MABE]]/Tabla5[[#This Row],[CUOTA]],0)</f>
        <v>1</v>
      </c>
      <c r="I540">
        <v>1</v>
      </c>
      <c r="J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V540" s="42">
        <v>1</v>
      </c>
      <c r="W540" s="42">
        <f>IFERROR(Tabla5[[#This Row],[TOTAL VENTA 38 SEMANA]]/Tabla5[[#This Row],[VENTA ACUM 38]],0)</f>
        <v>1</v>
      </c>
      <c r="X540" s="42">
        <v>0</v>
      </c>
      <c r="Y540" s="55" t="s">
        <v>757</v>
      </c>
      <c r="Z540" s="46">
        <f>+Tabla5[[#This Row],[VENTA ACUM 38]]+Tabla5[[#This Row],[venta total 39 acum]]</f>
        <v>1</v>
      </c>
      <c r="AA540" s="46">
        <v>1</v>
      </c>
      <c r="AB540" s="46">
        <v>1</v>
      </c>
      <c r="AC540" s="46">
        <v>1</v>
      </c>
      <c r="AD540" s="46"/>
      <c r="AE540" s="46"/>
      <c r="AF540" s="46"/>
      <c r="AG540" s="46">
        <v>1</v>
      </c>
      <c r="AH540" s="42">
        <f>IFERROR(Tabla5[[#This Row],[VENTAS MABE]]/Tabla5[[#This Row],[VENTAS INDURAMA]],0)</f>
        <v>0</v>
      </c>
      <c r="AI540" t="s">
        <v>1676</v>
      </c>
      <c r="AK540" s="42"/>
      <c r="AL540" t="s">
        <v>727</v>
      </c>
      <c r="AM540" s="55" t="s">
        <v>1466</v>
      </c>
      <c r="AO540" s="55" t="s">
        <v>435</v>
      </c>
      <c r="AP540">
        <v>1</v>
      </c>
      <c r="AQ540" s="55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f>SUM(Tabla5[[#This Row],[VENTA MABE 1 SEMANA OCT]:[VENTAS OTROS 1 SEMANA OCT]])</f>
        <v>0</v>
      </c>
      <c r="AY540" s="46">
        <v>2.1618598895869034</v>
      </c>
      <c r="AZ540" s="55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f>SUM(Tabla5[[#This Row],[VENTA MABE 2 SEMANA OCT]:[VENTAS OTROS 2 SEMANA OCT]])</f>
        <v>0</v>
      </c>
      <c r="BH540" t="s">
        <v>796</v>
      </c>
      <c r="BI540" s="55" t="s">
        <v>1662</v>
      </c>
      <c r="BJ540">
        <v>3</v>
      </c>
      <c r="BK540" s="55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f>SUM(Tabla5[[#This Row],[VENTA MABE 3 SEMANA OCT]:[VENTAS OTROS 3 SEMANA OCT]])</f>
        <v>0</v>
      </c>
      <c r="BS540" s="42">
        <v>0.05</v>
      </c>
      <c r="BT540" s="55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f>SUM(Tabla5[[#This Row],[VENTA MABE 4 SEMANA OCT]:[VENTAS OTROS 4 SEMANA OCT]])</f>
        <v>0</v>
      </c>
      <c r="CI5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40" s="66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SUM(Tabla5[[#This Row],[VENTA MABE 1 SEMANA NOV]:[VENTAS OTROS 1 SEMANA NOV]])</f>
        <v>0</v>
      </c>
      <c r="CS540">
        <f>IFERROR(VLOOKUP(Tabla5[[#This Row],[CLAVE]],[2]VENTAS!$F$2:$L$1501,2,0),0)</f>
        <v>0</v>
      </c>
      <c r="CT540">
        <f>IFERROR(VLOOKUP(Tabla5[[#This Row],[CLAVE]],[2]VENTAS!$F$2:$L$1501,3,0),0)</f>
        <v>0</v>
      </c>
      <c r="CU540">
        <f>IFERROR(VLOOKUP(Tabla5[[#This Row],[CLAVE]],[2]VENTAS!$F$2:$L$1501,4,0),0)</f>
        <v>0</v>
      </c>
      <c r="CV540">
        <f>IFERROR(VLOOKUP(Tabla5[[#This Row],[CLAVE]],[2]VENTAS!$F$2:$L$1501,5,0),0)</f>
        <v>0</v>
      </c>
      <c r="CW540">
        <f>IFERROR(VLOOKUP(Tabla5[[#This Row],[CLAVE]],[2]VENTAS!$F$2:$L$1501,6,0),0)</f>
        <v>0</v>
      </c>
      <c r="CX540">
        <f>IFERROR(VLOOKUP(Tabla5[[#This Row],[CLAVE]],[2]VENTAS!$F$2:$L$1501,7,0),0)</f>
        <v>0</v>
      </c>
      <c r="CY540">
        <f>IFERROR(VLOOKUP(Tabla5[[#This Row],[CLAVE]],[2]VENTAS!$F$2:$R$1501,13,0),0)</f>
        <v>0</v>
      </c>
      <c r="CZ540">
        <f>SUM(Tabla5[[#This Row],[VENTA MABE 2 SEMANA NOV]:[VENTAS OTROS 2 SEMANA NOV]])</f>
        <v>0</v>
      </c>
      <c r="DA540" s="46">
        <v>2.19319119233454</v>
      </c>
    </row>
    <row r="541" spans="1:105" hidden="1" x14ac:dyDescent="0.3">
      <c r="A541" t="str">
        <f>CONCATENATE(Tabla5[[#This Row],[TIENDA HMPV]],Tabla5[[#This Row],[LINEA]])</f>
        <v>527 - BUENA FEREFRIGERACIÓN</v>
      </c>
      <c r="B541" t="s">
        <v>663</v>
      </c>
      <c r="C541" s="55" t="s">
        <v>657</v>
      </c>
      <c r="D541" s="55" t="s">
        <v>30</v>
      </c>
      <c r="E541" s="55" t="s">
        <v>668</v>
      </c>
      <c r="F541" s="55" t="s">
        <v>1724</v>
      </c>
      <c r="G541" t="s">
        <v>29</v>
      </c>
      <c r="H541" s="42">
        <f>IFERROR(Tabla5[[#This Row],[VENTAS MABE]]/Tabla5[[#This Row],[CUOTA]],0)</f>
        <v>0</v>
      </c>
      <c r="I541">
        <v>1</v>
      </c>
      <c r="J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V541" s="42">
        <v>0</v>
      </c>
      <c r="W541" s="42">
        <f>IFERROR(Tabla5[[#This Row],[TOTAL VENTA 38 SEMANA]]/Tabla5[[#This Row],[VENTA ACUM 38]],0)</f>
        <v>0</v>
      </c>
      <c r="X541" s="42">
        <v>0</v>
      </c>
      <c r="Y541" s="55" t="s">
        <v>757</v>
      </c>
      <c r="Z541" s="46">
        <f>+Tabla5[[#This Row],[VENTA ACUM 38]]+Tabla5[[#This Row],[venta total 39 acum]]</f>
        <v>1</v>
      </c>
      <c r="AA541" s="46">
        <v>0</v>
      </c>
      <c r="AB541" s="46">
        <v>0</v>
      </c>
      <c r="AC541" s="46">
        <v>1</v>
      </c>
      <c r="AD541" s="46"/>
      <c r="AE541" s="46"/>
      <c r="AF541" s="46"/>
      <c r="AG541" s="46">
        <v>0</v>
      </c>
      <c r="AH541" s="42">
        <f>IFERROR(Tabla5[[#This Row],[VENTAS MABE]]/Tabla5[[#This Row],[VENTAS INDURAMA]],0)</f>
        <v>0</v>
      </c>
      <c r="AI541" t="s">
        <v>1676</v>
      </c>
      <c r="AK541" s="42"/>
      <c r="AL541" t="s">
        <v>727</v>
      </c>
      <c r="AM541" s="55" t="s">
        <v>1466</v>
      </c>
      <c r="AO541" s="55" t="s">
        <v>435</v>
      </c>
      <c r="AP541">
        <v>0</v>
      </c>
      <c r="AQ541" s="55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f>SUM(Tabla5[[#This Row],[VENTA MABE 1 SEMANA OCT]:[VENTAS OTROS 1 SEMANA OCT]])</f>
        <v>0</v>
      </c>
      <c r="AY541" s="46">
        <v>2</v>
      </c>
      <c r="AZ541" s="55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f>SUM(Tabla5[[#This Row],[VENTA MABE 2 SEMANA OCT]:[VENTAS OTROS 2 SEMANA OCT]])</f>
        <v>0</v>
      </c>
      <c r="BH541" t="s">
        <v>796</v>
      </c>
      <c r="BI541" s="55" t="s">
        <v>1662</v>
      </c>
      <c r="BJ541">
        <v>3</v>
      </c>
      <c r="BK541" s="55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f>SUM(Tabla5[[#This Row],[VENTA MABE 3 SEMANA OCT]:[VENTAS OTROS 3 SEMANA OCT]])</f>
        <v>0</v>
      </c>
      <c r="BS541" s="42">
        <v>0.28000000000000003</v>
      </c>
      <c r="BT541" s="55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f>SUM(Tabla5[[#This Row],[VENTA MABE 4 SEMANA OCT]:[VENTAS OTROS 4 SEMANA OCT]])</f>
        <v>0</v>
      </c>
      <c r="CI5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41" s="66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SUM(Tabla5[[#This Row],[VENTA MABE 1 SEMANA NOV]:[VENTAS OTROS 1 SEMANA NOV]])</f>
        <v>0</v>
      </c>
      <c r="CS541">
        <f>IFERROR(VLOOKUP(Tabla5[[#This Row],[CLAVE]],[2]VENTAS!$F$2:$L$1501,2,0),0)</f>
        <v>0</v>
      </c>
      <c r="CT541">
        <f>IFERROR(VLOOKUP(Tabla5[[#This Row],[CLAVE]],[2]VENTAS!$F$2:$L$1501,3,0),0)</f>
        <v>0</v>
      </c>
      <c r="CU541">
        <f>IFERROR(VLOOKUP(Tabla5[[#This Row],[CLAVE]],[2]VENTAS!$F$2:$L$1501,4,0),0)</f>
        <v>0</v>
      </c>
      <c r="CV541">
        <f>IFERROR(VLOOKUP(Tabla5[[#This Row],[CLAVE]],[2]VENTAS!$F$2:$L$1501,5,0),0)</f>
        <v>0</v>
      </c>
      <c r="CW541">
        <f>IFERROR(VLOOKUP(Tabla5[[#This Row],[CLAVE]],[2]VENTAS!$F$2:$L$1501,6,0),0)</f>
        <v>0</v>
      </c>
      <c r="CX541">
        <f>IFERROR(VLOOKUP(Tabla5[[#This Row],[CLAVE]],[2]VENTAS!$F$2:$L$1501,7,0),0)</f>
        <v>0</v>
      </c>
      <c r="CY541">
        <f>IFERROR(VLOOKUP(Tabla5[[#This Row],[CLAVE]],[2]VENTAS!$F$2:$R$1501,13,0),0)</f>
        <v>0</v>
      </c>
      <c r="CZ541">
        <f>SUM(Tabla5[[#This Row],[VENTA MABE 2 SEMANA NOV]:[VENTAS OTROS 2 SEMANA NOV]])</f>
        <v>0</v>
      </c>
      <c r="DA541" s="46">
        <v>2.0028194935357728</v>
      </c>
    </row>
    <row r="542" spans="1:105" hidden="1" x14ac:dyDescent="0.3">
      <c r="A542" t="str">
        <f>CONCATENATE(Tabla5[[#This Row],[TIENDA HMPV]],Tabla5[[#This Row],[LINEA]])</f>
        <v>538 - EL EMPALME 2AIRES</v>
      </c>
      <c r="B542" t="s">
        <v>663</v>
      </c>
      <c r="C542" s="55" t="s">
        <v>657</v>
      </c>
      <c r="D542" s="55" t="s">
        <v>30</v>
      </c>
      <c r="E542" s="55" t="s">
        <v>669</v>
      </c>
      <c r="F542" s="55" t="s">
        <v>1724</v>
      </c>
      <c r="G542" t="s">
        <v>25</v>
      </c>
      <c r="H542" s="42">
        <f>IFERROR(Tabla5[[#This Row],[VENTAS MABE]]/Tabla5[[#This Row],[CUOTA]],0)</f>
        <v>0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V542" s="42">
        <v>0</v>
      </c>
      <c r="W542" s="42">
        <f>IFERROR(Tabla5[[#This Row],[TOTAL VENTA 38 SEMANA]]/Tabla5[[#This Row],[VENTA ACUM 38]],0)</f>
        <v>0</v>
      </c>
      <c r="X542" s="42">
        <v>0</v>
      </c>
      <c r="Y542" s="55" t="s">
        <v>757</v>
      </c>
      <c r="Z542" s="46">
        <f>+Tabla5[[#This Row],[VENTA ACUM 38]]+Tabla5[[#This Row],[venta total 39 acum]]</f>
        <v>0</v>
      </c>
      <c r="AA542" s="46">
        <v>0</v>
      </c>
      <c r="AB542" s="46">
        <v>0</v>
      </c>
      <c r="AC542" s="46">
        <v>0</v>
      </c>
      <c r="AD542" s="46"/>
      <c r="AE542" s="46"/>
      <c r="AF542" s="46"/>
      <c r="AG542" s="46">
        <v>0</v>
      </c>
      <c r="AH542" s="42">
        <f>IFERROR(Tabla5[[#This Row],[VENTAS MABE]]/Tabla5[[#This Row],[VENTAS INDURAMA]],0)</f>
        <v>0</v>
      </c>
      <c r="AI542" t="s">
        <v>1676</v>
      </c>
      <c r="AK542" s="42"/>
      <c r="AL542" t="s">
        <v>727</v>
      </c>
      <c r="AM542" s="55" t="s">
        <v>1473</v>
      </c>
      <c r="AO542" s="55" t="s">
        <v>435</v>
      </c>
      <c r="AP542">
        <v>0</v>
      </c>
      <c r="AQ542" s="55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f>SUM(Tabla5[[#This Row],[VENTA MABE 1 SEMANA OCT]:[VENTAS OTROS 1 SEMANA OCT]])</f>
        <v>0</v>
      </c>
      <c r="AY542" s="46">
        <v>0</v>
      </c>
      <c r="AZ542" s="55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f>SUM(Tabla5[[#This Row],[VENTA MABE 2 SEMANA OCT]:[VENTAS OTROS 2 SEMANA OCT]])</f>
        <v>0</v>
      </c>
      <c r="BH542" t="s">
        <v>1467</v>
      </c>
      <c r="BI542" s="55" t="s">
        <v>1662</v>
      </c>
      <c r="BJ542">
        <v>3.9999999999999991</v>
      </c>
      <c r="BK542" s="55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f>SUM(Tabla5[[#This Row],[VENTA MABE 3 SEMANA OCT]:[VENTAS OTROS 3 SEMANA OCT]])</f>
        <v>0</v>
      </c>
      <c r="BS542" s="42">
        <v>0.17</v>
      </c>
      <c r="BT542" s="55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f>SUM(Tabla5[[#This Row],[VENTA MABE 4 SEMANA OCT]:[VENTAS OTROS 4 SEMANA OCT]])</f>
        <v>0</v>
      </c>
      <c r="CI5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42" s="66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SUM(Tabla5[[#This Row],[VENTA MABE 1 SEMANA NOV]:[VENTAS OTROS 1 SEMANA NOV]])</f>
        <v>0</v>
      </c>
      <c r="CS542">
        <f>IFERROR(VLOOKUP(Tabla5[[#This Row],[CLAVE]],[2]VENTAS!$F$2:$L$1501,2,0),0)</f>
        <v>0</v>
      </c>
      <c r="CT542">
        <f>IFERROR(VLOOKUP(Tabla5[[#This Row],[CLAVE]],[2]VENTAS!$F$2:$L$1501,3,0),0)</f>
        <v>0</v>
      </c>
      <c r="CU542">
        <f>IFERROR(VLOOKUP(Tabla5[[#This Row],[CLAVE]],[2]VENTAS!$F$2:$L$1501,4,0),0)</f>
        <v>0</v>
      </c>
      <c r="CV542">
        <f>IFERROR(VLOOKUP(Tabla5[[#This Row],[CLAVE]],[2]VENTAS!$F$2:$L$1501,5,0),0)</f>
        <v>0</v>
      </c>
      <c r="CW542">
        <f>IFERROR(VLOOKUP(Tabla5[[#This Row],[CLAVE]],[2]VENTAS!$F$2:$L$1501,6,0),0)</f>
        <v>0</v>
      </c>
      <c r="CX542">
        <f>IFERROR(VLOOKUP(Tabla5[[#This Row],[CLAVE]],[2]VENTAS!$F$2:$L$1501,7,0),0)</f>
        <v>0</v>
      </c>
      <c r="CY542">
        <f>IFERROR(VLOOKUP(Tabla5[[#This Row],[CLAVE]],[2]VENTAS!$F$2:$R$1501,13,0),0)</f>
        <v>0</v>
      </c>
      <c r="CZ542">
        <f>SUM(Tabla5[[#This Row],[VENTA MABE 2 SEMANA NOV]:[VENTAS OTROS 2 SEMANA NOV]])</f>
        <v>0</v>
      </c>
      <c r="DA542" s="46">
        <v>0.66518847006651849</v>
      </c>
    </row>
    <row r="543" spans="1:105" hidden="1" x14ac:dyDescent="0.3">
      <c r="A543" t="str">
        <f>CONCATENATE(Tabla5[[#This Row],[TIENDA HMPV]],Tabla5[[#This Row],[LINEA]])</f>
        <v>538 - EL EMPALME 2COCINAS</v>
      </c>
      <c r="B543" t="s">
        <v>663</v>
      </c>
      <c r="C543" s="55" t="s">
        <v>657</v>
      </c>
      <c r="D543" s="55" t="s">
        <v>30</v>
      </c>
      <c r="E543" s="55" t="s">
        <v>669</v>
      </c>
      <c r="F543" s="55" t="s">
        <v>1724</v>
      </c>
      <c r="G543" t="s">
        <v>26</v>
      </c>
      <c r="H543" s="42">
        <f>IFERROR(Tabla5[[#This Row],[VENTAS MABE]]/Tabla5[[#This Row],[CUOTA]],0)</f>
        <v>0.4</v>
      </c>
      <c r="I543">
        <v>5</v>
      </c>
      <c r="J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V543" s="42">
        <v>1</v>
      </c>
      <c r="W543" s="42">
        <f>IFERROR(Tabla5[[#This Row],[TOTAL VENTA 38 SEMANA]]/Tabla5[[#This Row],[VENTA ACUM 38]],0)</f>
        <v>1</v>
      </c>
      <c r="X543" s="42">
        <v>0</v>
      </c>
      <c r="Y543" s="55" t="s">
        <v>757</v>
      </c>
      <c r="Z543" s="46">
        <f>+Tabla5[[#This Row],[VENTA ACUM 38]]+Tabla5[[#This Row],[venta total 39 acum]]</f>
        <v>2</v>
      </c>
      <c r="AA543" s="46">
        <v>1</v>
      </c>
      <c r="AB543" s="46">
        <v>2</v>
      </c>
      <c r="AC543" s="46">
        <v>2</v>
      </c>
      <c r="AD543" s="46"/>
      <c r="AE543" s="46"/>
      <c r="AF543" s="46"/>
      <c r="AG543" s="46">
        <v>1</v>
      </c>
      <c r="AH543" s="42">
        <f>IFERROR(Tabla5[[#This Row],[VENTAS MABE]]/Tabla5[[#This Row],[VENTAS INDURAMA]],0)</f>
        <v>0</v>
      </c>
      <c r="AI543" t="s">
        <v>1676</v>
      </c>
      <c r="AK543" s="42"/>
      <c r="AL543" t="s">
        <v>727</v>
      </c>
      <c r="AM543" s="55" t="s">
        <v>1473</v>
      </c>
      <c r="AO543" s="55" t="s">
        <v>435</v>
      </c>
      <c r="AP543">
        <v>1</v>
      </c>
      <c r="AQ543" s="55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f>SUM(Tabla5[[#This Row],[VENTA MABE 1 SEMANA OCT]:[VENTAS OTROS 1 SEMANA OCT]])</f>
        <v>0</v>
      </c>
      <c r="AY543" s="46">
        <v>4.9769722422315983</v>
      </c>
      <c r="AZ543" s="55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f>SUM(Tabla5[[#This Row],[VENTA MABE 2 SEMANA OCT]:[VENTAS OTROS 2 SEMANA OCT]])</f>
        <v>0</v>
      </c>
      <c r="BH543" t="s">
        <v>1467</v>
      </c>
      <c r="BI543" s="55" t="s">
        <v>1662</v>
      </c>
      <c r="BJ543">
        <v>3.9999999999999991</v>
      </c>
      <c r="BK543" s="55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f>SUM(Tabla5[[#This Row],[VENTA MABE 3 SEMANA OCT]:[VENTAS OTROS 3 SEMANA OCT]])</f>
        <v>0</v>
      </c>
      <c r="BS543" s="42">
        <v>0.4</v>
      </c>
      <c r="BT543" s="55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f>SUM(Tabla5[[#This Row],[VENTA MABE 4 SEMANA OCT]:[VENTAS OTROS 4 SEMANA OCT]])</f>
        <v>0</v>
      </c>
      <c r="CI5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43" s="66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SUM(Tabla5[[#This Row],[VENTA MABE 1 SEMANA NOV]:[VENTAS OTROS 1 SEMANA NOV]])</f>
        <v>0</v>
      </c>
      <c r="CS543">
        <f>IFERROR(VLOOKUP(Tabla5[[#This Row],[CLAVE]],[2]VENTAS!$F$2:$L$1501,2,0),0)</f>
        <v>4</v>
      </c>
      <c r="CT543">
        <f>IFERROR(VLOOKUP(Tabla5[[#This Row],[CLAVE]],[2]VENTAS!$F$2:$L$1501,3,0),0)</f>
        <v>1</v>
      </c>
      <c r="CU543">
        <f>IFERROR(VLOOKUP(Tabla5[[#This Row],[CLAVE]],[2]VENTAS!$F$2:$L$1501,4,0),0)</f>
        <v>0</v>
      </c>
      <c r="CV543">
        <f>IFERROR(VLOOKUP(Tabla5[[#This Row],[CLAVE]],[2]VENTAS!$F$2:$L$1501,5,0),0)</f>
        <v>0</v>
      </c>
      <c r="CW543">
        <f>IFERROR(VLOOKUP(Tabla5[[#This Row],[CLAVE]],[2]VENTAS!$F$2:$L$1501,6,0),0)</f>
        <v>0</v>
      </c>
      <c r="CX543">
        <f>IFERROR(VLOOKUP(Tabla5[[#This Row],[CLAVE]],[2]VENTAS!$F$2:$L$1501,7,0),0)</f>
        <v>0</v>
      </c>
      <c r="CY543">
        <f>IFERROR(VLOOKUP(Tabla5[[#This Row],[CLAVE]],[2]VENTAS!$F$2:$R$1501,13,0),0)</f>
        <v>0</v>
      </c>
      <c r="CZ543">
        <f>SUM(Tabla5[[#This Row],[VENTA MABE 2 SEMANA NOV]:[VENTAS OTROS 2 SEMANA NOV]])</f>
        <v>5</v>
      </c>
      <c r="DA543" s="46">
        <v>10.655157150514196</v>
      </c>
    </row>
    <row r="544" spans="1:105" hidden="1" x14ac:dyDescent="0.3">
      <c r="A544" t="str">
        <f>CONCATENATE(Tabla5[[#This Row],[TIENDA HMPV]],Tabla5[[#This Row],[LINEA]])</f>
        <v>538 - EL EMPALME 2GLOBALES</v>
      </c>
      <c r="B544" t="s">
        <v>663</v>
      </c>
      <c r="C544" s="55" t="s">
        <v>657</v>
      </c>
      <c r="D544" s="55" t="s">
        <v>30</v>
      </c>
      <c r="E544" s="55" t="s">
        <v>669</v>
      </c>
      <c r="F544" s="55" t="s">
        <v>1724</v>
      </c>
      <c r="G544" t="s">
        <v>27</v>
      </c>
      <c r="H544" s="42">
        <f>IFERROR(Tabla5[[#This Row],[VENTAS MABE]]/Tabla5[[#This Row],[CUOTA]],0)</f>
        <v>1.3333333333333333</v>
      </c>
      <c r="I544">
        <v>3</v>
      </c>
      <c r="J544">
        <v>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V544" s="42">
        <v>1</v>
      </c>
      <c r="W544" s="42">
        <f>IFERROR(Tabla5[[#This Row],[TOTAL VENTA 38 SEMANA]]/Tabla5[[#This Row],[VENTA ACUM 38]],0)</f>
        <v>1</v>
      </c>
      <c r="X544" s="42">
        <v>0</v>
      </c>
      <c r="Y544" s="55" t="s">
        <v>757</v>
      </c>
      <c r="Z544" s="46">
        <f>+Tabla5[[#This Row],[VENTA ACUM 38]]+Tabla5[[#This Row],[venta total 39 acum]]</f>
        <v>4</v>
      </c>
      <c r="AA544" s="46">
        <v>2</v>
      </c>
      <c r="AB544" s="46">
        <v>4</v>
      </c>
      <c r="AC544" s="46">
        <v>4</v>
      </c>
      <c r="AD544" s="46"/>
      <c r="AE544" s="46"/>
      <c r="AF544" s="46"/>
      <c r="AG544" s="46">
        <v>3</v>
      </c>
      <c r="AH544" s="42">
        <f>IFERROR(Tabla5[[#This Row],[VENTAS MABE]]/Tabla5[[#This Row],[VENTAS INDURAMA]],0)</f>
        <v>0</v>
      </c>
      <c r="AI544" t="s">
        <v>1676</v>
      </c>
      <c r="AK544" s="42"/>
      <c r="AL544" t="s">
        <v>727</v>
      </c>
      <c r="AM544" s="55" t="s">
        <v>1473</v>
      </c>
      <c r="AO544" s="55" t="s">
        <v>435</v>
      </c>
      <c r="AP544">
        <v>2</v>
      </c>
      <c r="AQ544" s="55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f>SUM(Tabla5[[#This Row],[VENTA MABE 1 SEMANA OCT]:[VENTAS OTROS 1 SEMANA OCT]])</f>
        <v>0</v>
      </c>
      <c r="AY544" s="46">
        <v>2</v>
      </c>
      <c r="AZ544" s="55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f>SUM(Tabla5[[#This Row],[VENTA MABE 2 SEMANA OCT]:[VENTAS OTROS 2 SEMANA OCT]])</f>
        <v>0</v>
      </c>
      <c r="BH544" t="s">
        <v>1467</v>
      </c>
      <c r="BI544" s="55" t="s">
        <v>1662</v>
      </c>
      <c r="BJ544">
        <v>3.9999999999999991</v>
      </c>
      <c r="BK544" s="55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f>SUM(Tabla5[[#This Row],[VENTA MABE 3 SEMANA OCT]:[VENTAS OTROS 3 SEMANA OCT]])</f>
        <v>0</v>
      </c>
      <c r="BS544" s="42">
        <v>0</v>
      </c>
      <c r="BT544" s="55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f>SUM(Tabla5[[#This Row],[VENTA MABE 4 SEMANA OCT]:[VENTAS OTROS 4 SEMANA OCT]])</f>
        <v>0</v>
      </c>
      <c r="CI5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44" s="66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SUM(Tabla5[[#This Row],[VENTA MABE 1 SEMANA NOV]:[VENTAS OTROS 1 SEMANA NOV]])</f>
        <v>0</v>
      </c>
      <c r="CS544">
        <f>IFERROR(VLOOKUP(Tabla5[[#This Row],[CLAVE]],[2]VENTAS!$F$2:$L$1501,2,0),0)</f>
        <v>1</v>
      </c>
      <c r="CT544">
        <f>IFERROR(VLOOKUP(Tabla5[[#This Row],[CLAVE]],[2]VENTAS!$F$2:$L$1501,3,0),0)</f>
        <v>0</v>
      </c>
      <c r="CU544">
        <f>IFERROR(VLOOKUP(Tabla5[[#This Row],[CLAVE]],[2]VENTAS!$F$2:$L$1501,4,0),0)</f>
        <v>0</v>
      </c>
      <c r="CV544">
        <f>IFERROR(VLOOKUP(Tabla5[[#This Row],[CLAVE]],[2]VENTAS!$F$2:$L$1501,5,0),0)</f>
        <v>0</v>
      </c>
      <c r="CW544">
        <f>IFERROR(VLOOKUP(Tabla5[[#This Row],[CLAVE]],[2]VENTAS!$F$2:$L$1501,6,0),0)</f>
        <v>0</v>
      </c>
      <c r="CX544">
        <f>IFERROR(VLOOKUP(Tabla5[[#This Row],[CLAVE]],[2]VENTAS!$F$2:$L$1501,7,0),0)</f>
        <v>0</v>
      </c>
      <c r="CY544">
        <f>IFERROR(VLOOKUP(Tabla5[[#This Row],[CLAVE]],[2]VENTAS!$F$2:$R$1501,13,0),0)</f>
        <v>0</v>
      </c>
      <c r="CZ544">
        <f>SUM(Tabla5[[#This Row],[VENTA MABE 2 SEMANA NOV]:[VENTAS OTROS 2 SEMANA NOV]])</f>
        <v>1</v>
      </c>
      <c r="DA544" s="46">
        <v>1.0315754022034704</v>
      </c>
    </row>
    <row r="545" spans="1:105" hidden="1" x14ac:dyDescent="0.3">
      <c r="A545" t="str">
        <f>CONCATENATE(Tabla5[[#This Row],[TIENDA HMPV]],Tabla5[[#This Row],[LINEA]])</f>
        <v>538 - EL EMPALME 2LAVADO</v>
      </c>
      <c r="B545" t="s">
        <v>663</v>
      </c>
      <c r="C545" s="55" t="s">
        <v>657</v>
      </c>
      <c r="D545" s="55" t="s">
        <v>30</v>
      </c>
      <c r="E545" s="55" t="s">
        <v>669</v>
      </c>
      <c r="F545" s="55" t="s">
        <v>1724</v>
      </c>
      <c r="G545" t="s">
        <v>28</v>
      </c>
      <c r="H545" s="42">
        <f>IFERROR(Tabla5[[#This Row],[VENTAS MABE]]/Tabla5[[#This Row],[CUOTA]],0)</f>
        <v>0.25</v>
      </c>
      <c r="I545">
        <v>4</v>
      </c>
      <c r="J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V545" s="42">
        <v>1</v>
      </c>
      <c r="W545" s="42">
        <f>IFERROR(Tabla5[[#This Row],[TOTAL VENTA 38 SEMANA]]/Tabla5[[#This Row],[VENTA ACUM 38]],0)</f>
        <v>1</v>
      </c>
      <c r="X545" s="42">
        <v>0</v>
      </c>
      <c r="Y545" s="55" t="s">
        <v>757</v>
      </c>
      <c r="Z545" s="46">
        <f>+Tabla5[[#This Row],[VENTA ACUM 38]]+Tabla5[[#This Row],[venta total 39 acum]]</f>
        <v>1</v>
      </c>
      <c r="AA545" s="46">
        <v>0</v>
      </c>
      <c r="AB545" s="46">
        <v>1</v>
      </c>
      <c r="AC545" s="46">
        <v>1</v>
      </c>
      <c r="AD545" s="46"/>
      <c r="AE545" s="46"/>
      <c r="AF545" s="46"/>
      <c r="AG545" s="46">
        <v>0</v>
      </c>
      <c r="AH545" s="42">
        <f>IFERROR(Tabla5[[#This Row],[VENTAS MABE]]/Tabla5[[#This Row],[VENTAS INDURAMA]],0)</f>
        <v>0</v>
      </c>
      <c r="AI545" t="s">
        <v>1676</v>
      </c>
      <c r="AK545" s="42"/>
      <c r="AL545" t="s">
        <v>727</v>
      </c>
      <c r="AM545" s="55" t="s">
        <v>1473</v>
      </c>
      <c r="AO545" s="55" t="s">
        <v>435</v>
      </c>
      <c r="AP545">
        <v>0</v>
      </c>
      <c r="AQ545" s="5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f>SUM(Tabla5[[#This Row],[VENTA MABE 1 SEMANA OCT]:[VENTAS OTROS 1 SEMANA OCT]])</f>
        <v>0</v>
      </c>
      <c r="AY545" s="46">
        <v>4.9722777460498788</v>
      </c>
      <c r="AZ545" s="5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f>SUM(Tabla5[[#This Row],[VENTA MABE 2 SEMANA OCT]:[VENTAS OTROS 2 SEMANA OCT]])</f>
        <v>0</v>
      </c>
      <c r="BH545" t="s">
        <v>1467</v>
      </c>
      <c r="BI545" s="55" t="s">
        <v>1662</v>
      </c>
      <c r="BJ545">
        <v>3.9999999999999991</v>
      </c>
      <c r="BK545" s="5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f>SUM(Tabla5[[#This Row],[VENTA MABE 3 SEMANA OCT]:[VENTAS OTROS 3 SEMANA OCT]])</f>
        <v>0</v>
      </c>
      <c r="BS545" s="42">
        <v>0.05</v>
      </c>
      <c r="BT545" s="5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f>SUM(Tabla5[[#This Row],[VENTA MABE 4 SEMANA OCT]:[VENTAS OTROS 4 SEMANA OCT]])</f>
        <v>0</v>
      </c>
      <c r="CI5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45" s="66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SUM(Tabla5[[#This Row],[VENTA MABE 1 SEMANA NOV]:[VENTAS OTROS 1 SEMANA NOV]])</f>
        <v>0</v>
      </c>
      <c r="CS545">
        <f>IFERROR(VLOOKUP(Tabla5[[#This Row],[CLAVE]],[2]VENTAS!$F$2:$L$1501,2,0),0)</f>
        <v>0</v>
      </c>
      <c r="CT545">
        <f>IFERROR(VLOOKUP(Tabla5[[#This Row],[CLAVE]],[2]VENTAS!$F$2:$L$1501,3,0),0)</f>
        <v>1</v>
      </c>
      <c r="CU545">
        <f>IFERROR(VLOOKUP(Tabla5[[#This Row],[CLAVE]],[2]VENTAS!$F$2:$L$1501,4,0),0)</f>
        <v>0</v>
      </c>
      <c r="CV545">
        <f>IFERROR(VLOOKUP(Tabla5[[#This Row],[CLAVE]],[2]VENTAS!$F$2:$L$1501,5,0),0)</f>
        <v>0</v>
      </c>
      <c r="CW545">
        <f>IFERROR(VLOOKUP(Tabla5[[#This Row],[CLAVE]],[2]VENTAS!$F$2:$L$1501,6,0),0)</f>
        <v>0</v>
      </c>
      <c r="CX545">
        <f>IFERROR(VLOOKUP(Tabla5[[#This Row],[CLAVE]],[2]VENTAS!$F$2:$L$1501,7,0),0)</f>
        <v>0</v>
      </c>
      <c r="CY545">
        <f>IFERROR(VLOOKUP(Tabla5[[#This Row],[CLAVE]],[2]VENTAS!$F$2:$R$1501,13,0),0)</f>
        <v>0</v>
      </c>
      <c r="CZ545">
        <f>SUM(Tabla5[[#This Row],[VENTA MABE 2 SEMANA NOV]:[VENTAS OTROS 2 SEMANA NOV]])</f>
        <v>1</v>
      </c>
      <c r="DA545" s="46">
        <v>6</v>
      </c>
    </row>
    <row r="546" spans="1:105" hidden="1" x14ac:dyDescent="0.3">
      <c r="A546" t="str">
        <f>CONCATENATE(Tabla5[[#This Row],[TIENDA HMPV]],Tabla5[[#This Row],[LINEA]])</f>
        <v>538 - EL EMPALME 2REFRIGERACIÓN</v>
      </c>
      <c r="B546" t="s">
        <v>663</v>
      </c>
      <c r="C546" s="55" t="s">
        <v>657</v>
      </c>
      <c r="D546" s="55" t="s">
        <v>30</v>
      </c>
      <c r="E546" s="55" t="s">
        <v>669</v>
      </c>
      <c r="F546" s="55" t="s">
        <v>1724</v>
      </c>
      <c r="G546" t="s">
        <v>29</v>
      </c>
      <c r="H546" s="42">
        <f>IFERROR(Tabla5[[#This Row],[VENTAS MABE]]/Tabla5[[#This Row],[CUOTA]],0)</f>
        <v>0.5</v>
      </c>
      <c r="I546">
        <v>2</v>
      </c>
      <c r="J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V546" s="42">
        <v>1</v>
      </c>
      <c r="W546" s="42">
        <f>IFERROR(Tabla5[[#This Row],[TOTAL VENTA 38 SEMANA]]/Tabla5[[#This Row],[VENTA ACUM 38]],0)</f>
        <v>1</v>
      </c>
      <c r="X546" s="42">
        <v>0</v>
      </c>
      <c r="Y546" s="55" t="s">
        <v>757</v>
      </c>
      <c r="Z546" s="46">
        <f>+Tabla5[[#This Row],[VENTA ACUM 38]]+Tabla5[[#This Row],[venta total 39 acum]]</f>
        <v>1</v>
      </c>
      <c r="AA546" s="46">
        <v>0</v>
      </c>
      <c r="AB546" s="46">
        <v>1</v>
      </c>
      <c r="AC546" s="46">
        <v>1</v>
      </c>
      <c r="AD546" s="46"/>
      <c r="AE546" s="46"/>
      <c r="AF546" s="46"/>
      <c r="AG546" s="46">
        <v>0</v>
      </c>
      <c r="AH546" s="42">
        <f>IFERROR(Tabla5[[#This Row],[VENTAS MABE]]/Tabla5[[#This Row],[VENTAS INDURAMA]],0)</f>
        <v>0</v>
      </c>
      <c r="AI546" t="s">
        <v>1676</v>
      </c>
      <c r="AK546" s="42"/>
      <c r="AL546" t="s">
        <v>727</v>
      </c>
      <c r="AM546" s="55" t="s">
        <v>1473</v>
      </c>
      <c r="AO546" s="55" t="s">
        <v>435</v>
      </c>
      <c r="AP546">
        <v>0</v>
      </c>
      <c r="AQ546" s="55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f>SUM(Tabla5[[#This Row],[VENTA MABE 1 SEMANA OCT]:[VENTAS OTROS 1 SEMANA OCT]])</f>
        <v>0</v>
      </c>
      <c r="AY546" s="46">
        <v>3</v>
      </c>
      <c r="AZ546" s="55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f>SUM(Tabla5[[#This Row],[VENTA MABE 2 SEMANA OCT]:[VENTAS OTROS 2 SEMANA OCT]])</f>
        <v>0</v>
      </c>
      <c r="BH546" t="s">
        <v>1467</v>
      </c>
      <c r="BI546" s="55" t="s">
        <v>1662</v>
      </c>
      <c r="BJ546">
        <v>3.9999999999999991</v>
      </c>
      <c r="BK546" s="55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f>SUM(Tabla5[[#This Row],[VENTA MABE 3 SEMANA OCT]:[VENTAS OTROS 3 SEMANA OCT]])</f>
        <v>0</v>
      </c>
      <c r="BS546" s="42">
        <v>0.28000000000000003</v>
      </c>
      <c r="BT546" s="55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f>SUM(Tabla5[[#This Row],[VENTA MABE 4 SEMANA OCT]:[VENTAS OTROS 4 SEMANA OCT]])</f>
        <v>0</v>
      </c>
      <c r="CI5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46" s="6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SUM(Tabla5[[#This Row],[VENTA MABE 1 SEMANA NOV]:[VENTAS OTROS 1 SEMANA NOV]])</f>
        <v>0</v>
      </c>
      <c r="CS546">
        <f>IFERROR(VLOOKUP(Tabla5[[#This Row],[CLAVE]],[2]VENTAS!$F$2:$L$1501,2,0),0)</f>
        <v>0</v>
      </c>
      <c r="CT546">
        <f>IFERROR(VLOOKUP(Tabla5[[#This Row],[CLAVE]],[2]VENTAS!$F$2:$L$1501,3,0),0)</f>
        <v>2</v>
      </c>
      <c r="CU546">
        <f>IFERROR(VLOOKUP(Tabla5[[#This Row],[CLAVE]],[2]VENTAS!$F$2:$L$1501,4,0),0)</f>
        <v>0</v>
      </c>
      <c r="CV546">
        <f>IFERROR(VLOOKUP(Tabla5[[#This Row],[CLAVE]],[2]VENTAS!$F$2:$L$1501,5,0),0)</f>
        <v>0</v>
      </c>
      <c r="CW546">
        <f>IFERROR(VLOOKUP(Tabla5[[#This Row],[CLAVE]],[2]VENTAS!$F$2:$L$1501,6,0),0)</f>
        <v>0</v>
      </c>
      <c r="CX546">
        <f>IFERROR(VLOOKUP(Tabla5[[#This Row],[CLAVE]],[2]VENTAS!$F$2:$L$1501,7,0),0)</f>
        <v>0</v>
      </c>
      <c r="CY546">
        <f>IFERROR(VLOOKUP(Tabla5[[#This Row],[CLAVE]],[2]VENTAS!$F$2:$R$1501,13,0),0)</f>
        <v>0</v>
      </c>
      <c r="CZ546">
        <f>SUM(Tabla5[[#This Row],[VENTA MABE 2 SEMANA NOV]:[VENTAS OTROS 2 SEMANA NOV]])</f>
        <v>2</v>
      </c>
      <c r="DA546" s="46">
        <v>3.1319378628827783</v>
      </c>
    </row>
    <row r="547" spans="1:105" hidden="1" x14ac:dyDescent="0.3">
      <c r="A547" t="str">
        <f>CONCATENATE(Tabla5[[#This Row],[TIENDA HMPV]],Tabla5[[#This Row],[LINEA]])</f>
        <v>542 - BALZARAIRES</v>
      </c>
      <c r="B547" t="s">
        <v>663</v>
      </c>
      <c r="C547" s="55" t="s">
        <v>657</v>
      </c>
      <c r="D547" s="55" t="s">
        <v>30</v>
      </c>
      <c r="E547" s="55" t="s">
        <v>667</v>
      </c>
      <c r="F547" s="55" t="s">
        <v>1724</v>
      </c>
      <c r="G547" t="s">
        <v>25</v>
      </c>
      <c r="H547" s="42">
        <f>IFERROR(Tabla5[[#This Row],[VENTAS MABE]]/Tabla5[[#This Row],[CUOTA]],0)</f>
        <v>0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V547" s="42">
        <v>0</v>
      </c>
      <c r="W547" s="42">
        <f>IFERROR(Tabla5[[#This Row],[TOTAL VENTA 38 SEMANA]]/Tabla5[[#This Row],[VENTA ACUM 38]],0)</f>
        <v>0</v>
      </c>
      <c r="X547" s="42">
        <v>0</v>
      </c>
      <c r="Y547" s="55" t="s">
        <v>757</v>
      </c>
      <c r="Z547" s="46">
        <f>+Tabla5[[#This Row],[VENTA ACUM 38]]+Tabla5[[#This Row],[venta total 39 acum]]</f>
        <v>0</v>
      </c>
      <c r="AA547" s="46">
        <v>0</v>
      </c>
      <c r="AB547" s="46">
        <v>0</v>
      </c>
      <c r="AC547" s="46">
        <v>0</v>
      </c>
      <c r="AD547" s="46"/>
      <c r="AE547" s="46"/>
      <c r="AF547" s="46"/>
      <c r="AG547" s="46">
        <v>0</v>
      </c>
      <c r="AH547" s="42">
        <f>IFERROR(Tabla5[[#This Row],[VENTAS MABE]]/Tabla5[[#This Row],[VENTAS INDURAMA]],0)</f>
        <v>0</v>
      </c>
      <c r="AI547" t="s">
        <v>1676</v>
      </c>
      <c r="AK547" s="42"/>
      <c r="AL547" t="s">
        <v>727</v>
      </c>
      <c r="AM547" s="55" t="s">
        <v>1460</v>
      </c>
      <c r="AO547" s="55" t="s">
        <v>435</v>
      </c>
      <c r="AP547">
        <v>0</v>
      </c>
      <c r="AQ547" s="55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f>SUM(Tabla5[[#This Row],[VENTA MABE 1 SEMANA OCT]:[VENTAS OTROS 1 SEMANA OCT]])</f>
        <v>0</v>
      </c>
      <c r="AY547" s="46">
        <v>0</v>
      </c>
      <c r="AZ547" s="55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f>SUM(Tabla5[[#This Row],[VENTA MABE 2 SEMANA OCT]:[VENTAS OTROS 2 SEMANA OCT]])</f>
        <v>0</v>
      </c>
      <c r="BH547" t="s">
        <v>755</v>
      </c>
      <c r="BI547" s="55" t="s">
        <v>1662</v>
      </c>
      <c r="BJ547">
        <v>6</v>
      </c>
      <c r="BK547" s="55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f>SUM(Tabla5[[#This Row],[VENTA MABE 3 SEMANA OCT]:[VENTAS OTROS 3 SEMANA OCT]])</f>
        <v>0</v>
      </c>
      <c r="BS547" s="42">
        <v>0.17</v>
      </c>
      <c r="BT547" s="55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f>SUM(Tabla5[[#This Row],[VENTA MABE 4 SEMANA OCT]:[VENTAS OTROS 4 SEMANA OCT]])</f>
        <v>0</v>
      </c>
      <c r="CI5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47" s="66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SUM(Tabla5[[#This Row],[VENTA MABE 1 SEMANA NOV]:[VENTAS OTROS 1 SEMANA NOV]])</f>
        <v>0</v>
      </c>
      <c r="CS547">
        <f>IFERROR(VLOOKUP(Tabla5[[#This Row],[CLAVE]],[2]VENTAS!$F$2:$L$1501,2,0),0)</f>
        <v>1</v>
      </c>
      <c r="CT547">
        <f>IFERROR(VLOOKUP(Tabla5[[#This Row],[CLAVE]],[2]VENTAS!$F$2:$L$1501,3,0),0)</f>
        <v>0</v>
      </c>
      <c r="CU547">
        <f>IFERROR(VLOOKUP(Tabla5[[#This Row],[CLAVE]],[2]VENTAS!$F$2:$L$1501,4,0),0)</f>
        <v>0</v>
      </c>
      <c r="CV547">
        <f>IFERROR(VLOOKUP(Tabla5[[#This Row],[CLAVE]],[2]VENTAS!$F$2:$L$1501,5,0),0)</f>
        <v>0</v>
      </c>
      <c r="CW547">
        <f>IFERROR(VLOOKUP(Tabla5[[#This Row],[CLAVE]],[2]VENTAS!$F$2:$L$1501,6,0),0)</f>
        <v>0</v>
      </c>
      <c r="CX547">
        <f>IFERROR(VLOOKUP(Tabla5[[#This Row],[CLAVE]],[2]VENTAS!$F$2:$L$1501,7,0),0)</f>
        <v>0</v>
      </c>
      <c r="CY547">
        <f>IFERROR(VLOOKUP(Tabla5[[#This Row],[CLAVE]],[2]VENTAS!$F$2:$R$1501,13,0),0)</f>
        <v>0</v>
      </c>
      <c r="CZ547">
        <f>SUM(Tabla5[[#This Row],[VENTA MABE 2 SEMANA NOV]:[VENTAS OTROS 2 SEMANA NOV]])</f>
        <v>1</v>
      </c>
      <c r="DA547" s="46">
        <v>0.33259423503325924</v>
      </c>
    </row>
    <row r="548" spans="1:105" hidden="1" x14ac:dyDescent="0.3">
      <c r="A548" t="str">
        <f>CONCATENATE(Tabla5[[#This Row],[TIENDA HMPV]],Tabla5[[#This Row],[LINEA]])</f>
        <v>542 - BALZARCOCINAS</v>
      </c>
      <c r="B548" t="s">
        <v>663</v>
      </c>
      <c r="C548" s="55" t="s">
        <v>657</v>
      </c>
      <c r="D548" s="55" t="s">
        <v>30</v>
      </c>
      <c r="E548" s="55" t="s">
        <v>667</v>
      </c>
      <c r="F548" s="55" t="s">
        <v>1724</v>
      </c>
      <c r="G548" t="s">
        <v>26</v>
      </c>
      <c r="H548" s="42">
        <f>IFERROR(Tabla5[[#This Row],[VENTAS MABE]]/Tabla5[[#This Row],[CUOTA]],0)</f>
        <v>0.6</v>
      </c>
      <c r="I548">
        <v>5</v>
      </c>
      <c r="J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V548" s="42">
        <v>0.42857142857142855</v>
      </c>
      <c r="W548" s="42">
        <f>IFERROR(Tabla5[[#This Row],[TOTAL VENTA 38 SEMANA]]/Tabla5[[#This Row],[VENTA ACUM 38]],0)</f>
        <v>0.42857142857142855</v>
      </c>
      <c r="X548" s="42">
        <v>0</v>
      </c>
      <c r="Y548" s="55" t="s">
        <v>757</v>
      </c>
      <c r="Z548" s="46">
        <f>+Tabla5[[#This Row],[VENTA ACUM 38]]+Tabla5[[#This Row],[venta total 39 acum]]</f>
        <v>7</v>
      </c>
      <c r="AA548" s="46">
        <v>2</v>
      </c>
      <c r="AB548" s="46">
        <v>3</v>
      </c>
      <c r="AC548" s="46">
        <v>7</v>
      </c>
      <c r="AD548" s="46"/>
      <c r="AE548" s="46"/>
      <c r="AF548" s="46"/>
      <c r="AG548" s="46">
        <v>2</v>
      </c>
      <c r="AH548" s="42">
        <f>IFERROR(Tabla5[[#This Row],[VENTAS MABE]]/Tabla5[[#This Row],[VENTAS INDURAMA]],0)</f>
        <v>0</v>
      </c>
      <c r="AI548" t="s">
        <v>1676</v>
      </c>
      <c r="AK548" s="42"/>
      <c r="AL548" t="s">
        <v>727</v>
      </c>
      <c r="AM548" s="55" t="s">
        <v>1460</v>
      </c>
      <c r="AO548" s="55" t="s">
        <v>435</v>
      </c>
      <c r="AP548">
        <v>2</v>
      </c>
      <c r="AQ548" s="55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f>SUM(Tabla5[[#This Row],[VENTA MABE 1 SEMANA OCT]:[VENTAS OTROS 1 SEMANA OCT]])</f>
        <v>0</v>
      </c>
      <c r="AY548" s="46">
        <v>5.1966368204928752</v>
      </c>
      <c r="AZ548" s="55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f>SUM(Tabla5[[#This Row],[VENTA MABE 2 SEMANA OCT]:[VENTAS OTROS 2 SEMANA OCT]])</f>
        <v>0</v>
      </c>
      <c r="BH548" t="s">
        <v>755</v>
      </c>
      <c r="BI548" s="55" t="s">
        <v>1662</v>
      </c>
      <c r="BJ548">
        <v>6</v>
      </c>
      <c r="BK548" s="55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f>SUM(Tabla5[[#This Row],[VENTA MABE 3 SEMANA OCT]:[VENTAS OTROS 3 SEMANA OCT]])</f>
        <v>0</v>
      </c>
      <c r="BS548" s="42">
        <v>0.4</v>
      </c>
      <c r="BT548" s="55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f>SUM(Tabla5[[#This Row],[VENTA MABE 4 SEMANA OCT]:[VENTAS OTROS 4 SEMANA OCT]])</f>
        <v>0</v>
      </c>
      <c r="CI5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48" s="66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SUM(Tabla5[[#This Row],[VENTA MABE 1 SEMANA NOV]:[VENTAS OTROS 1 SEMANA NOV]])</f>
        <v>0</v>
      </c>
      <c r="CS548">
        <f>IFERROR(VLOOKUP(Tabla5[[#This Row],[CLAVE]],[2]VENTAS!$F$2:$L$1501,2,0),0)</f>
        <v>1</v>
      </c>
      <c r="CT548">
        <f>IFERROR(VLOOKUP(Tabla5[[#This Row],[CLAVE]],[2]VENTAS!$F$2:$L$1501,3,0),0)</f>
        <v>1</v>
      </c>
      <c r="CU548">
        <f>IFERROR(VLOOKUP(Tabla5[[#This Row],[CLAVE]],[2]VENTAS!$F$2:$L$1501,4,0),0)</f>
        <v>0</v>
      </c>
      <c r="CV548">
        <f>IFERROR(VLOOKUP(Tabla5[[#This Row],[CLAVE]],[2]VENTAS!$F$2:$L$1501,5,0),0)</f>
        <v>0</v>
      </c>
      <c r="CW548">
        <f>IFERROR(VLOOKUP(Tabla5[[#This Row],[CLAVE]],[2]VENTAS!$F$2:$L$1501,6,0),0)</f>
        <v>0</v>
      </c>
      <c r="CX548">
        <f>IFERROR(VLOOKUP(Tabla5[[#This Row],[CLAVE]],[2]VENTAS!$F$2:$L$1501,7,0),0)</f>
        <v>0</v>
      </c>
      <c r="CY548">
        <f>IFERROR(VLOOKUP(Tabla5[[#This Row],[CLAVE]],[2]VENTAS!$F$2:$R$1501,13,0),0)</f>
        <v>0</v>
      </c>
      <c r="CZ548">
        <f>SUM(Tabla5[[#This Row],[VENTA MABE 2 SEMANA NOV]:[VENTAS OTROS 2 SEMANA NOV]])</f>
        <v>2</v>
      </c>
      <c r="DA548" s="46">
        <v>12.734304203925204</v>
      </c>
    </row>
    <row r="549" spans="1:105" hidden="1" x14ac:dyDescent="0.3">
      <c r="A549" t="str">
        <f>CONCATENATE(Tabla5[[#This Row],[TIENDA HMPV]],Tabla5[[#This Row],[LINEA]])</f>
        <v>542 - BALZARGLOBALES</v>
      </c>
      <c r="B549" t="s">
        <v>663</v>
      </c>
      <c r="C549" s="55" t="s">
        <v>657</v>
      </c>
      <c r="D549" s="55" t="s">
        <v>30</v>
      </c>
      <c r="E549" s="55" t="s">
        <v>667</v>
      </c>
      <c r="F549" s="55" t="s">
        <v>1724</v>
      </c>
      <c r="G549" t="s">
        <v>27</v>
      </c>
      <c r="H549" s="42">
        <f>IFERROR(Tabla5[[#This Row],[VENTAS MABE]]/Tabla5[[#This Row],[CUOTA]],0)</f>
        <v>0</v>
      </c>
      <c r="I549">
        <v>0</v>
      </c>
      <c r="J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V549" s="42">
        <v>1</v>
      </c>
      <c r="W549" s="42">
        <f>IFERROR(Tabla5[[#This Row],[TOTAL VENTA 38 SEMANA]]/Tabla5[[#This Row],[VENTA ACUM 38]],0)</f>
        <v>1</v>
      </c>
      <c r="X549" s="42">
        <v>0</v>
      </c>
      <c r="Y549" s="55" t="s">
        <v>757</v>
      </c>
      <c r="Z549" s="46">
        <f>+Tabla5[[#This Row],[VENTA ACUM 38]]+Tabla5[[#This Row],[venta total 39 acum]]</f>
        <v>2</v>
      </c>
      <c r="AA549" s="46">
        <v>2</v>
      </c>
      <c r="AB549" s="46">
        <v>2</v>
      </c>
      <c r="AC549" s="46">
        <v>2</v>
      </c>
      <c r="AD549" s="46"/>
      <c r="AE549" s="46"/>
      <c r="AF549" s="46"/>
      <c r="AG549" s="46">
        <v>2</v>
      </c>
      <c r="AH549" s="42">
        <f>IFERROR(Tabla5[[#This Row],[VENTAS MABE]]/Tabla5[[#This Row],[VENTAS INDURAMA]],0)</f>
        <v>0</v>
      </c>
      <c r="AI549" t="s">
        <v>1676</v>
      </c>
      <c r="AK549" s="42"/>
      <c r="AL549" t="s">
        <v>727</v>
      </c>
      <c r="AM549" s="55" t="s">
        <v>1460</v>
      </c>
      <c r="AO549" s="55" t="s">
        <v>435</v>
      </c>
      <c r="AP549">
        <v>2</v>
      </c>
      <c r="AQ549" s="55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f>SUM(Tabla5[[#This Row],[VENTA MABE 1 SEMANA OCT]:[VENTAS OTROS 1 SEMANA OCT]])</f>
        <v>0</v>
      </c>
      <c r="AY549" s="46">
        <v>0</v>
      </c>
      <c r="AZ549" s="55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f>SUM(Tabla5[[#This Row],[VENTA MABE 2 SEMANA OCT]:[VENTAS OTROS 2 SEMANA OCT]])</f>
        <v>0</v>
      </c>
      <c r="BH549" t="s">
        <v>755</v>
      </c>
      <c r="BI549" s="55" t="s">
        <v>1662</v>
      </c>
      <c r="BJ549">
        <v>6</v>
      </c>
      <c r="BK549" s="55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f>SUM(Tabla5[[#This Row],[VENTA MABE 3 SEMANA OCT]:[VENTAS OTROS 3 SEMANA OCT]])</f>
        <v>0</v>
      </c>
      <c r="BS549" s="42">
        <v>0</v>
      </c>
      <c r="BT549" s="55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f>SUM(Tabla5[[#This Row],[VENTA MABE 4 SEMANA OCT]:[VENTAS OTROS 4 SEMANA OCT]])</f>
        <v>0</v>
      </c>
      <c r="CI5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49" s="66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SUM(Tabla5[[#This Row],[VENTA MABE 1 SEMANA NOV]:[VENTAS OTROS 1 SEMANA NOV]])</f>
        <v>0</v>
      </c>
      <c r="CS549">
        <f>IFERROR(VLOOKUP(Tabla5[[#This Row],[CLAVE]],[2]VENTAS!$F$2:$L$1501,2,0),0)</f>
        <v>0</v>
      </c>
      <c r="CT549">
        <f>IFERROR(VLOOKUP(Tabla5[[#This Row],[CLAVE]],[2]VENTAS!$F$2:$L$1501,3,0),0)</f>
        <v>0</v>
      </c>
      <c r="CU549">
        <f>IFERROR(VLOOKUP(Tabla5[[#This Row],[CLAVE]],[2]VENTAS!$F$2:$L$1501,4,0),0)</f>
        <v>0</v>
      </c>
      <c r="CV549">
        <f>IFERROR(VLOOKUP(Tabla5[[#This Row],[CLAVE]],[2]VENTAS!$F$2:$L$1501,5,0),0)</f>
        <v>0</v>
      </c>
      <c r="CW549">
        <f>IFERROR(VLOOKUP(Tabla5[[#This Row],[CLAVE]],[2]VENTAS!$F$2:$L$1501,6,0),0)</f>
        <v>0</v>
      </c>
      <c r="CX549">
        <f>IFERROR(VLOOKUP(Tabla5[[#This Row],[CLAVE]],[2]VENTAS!$F$2:$L$1501,7,0),0)</f>
        <v>0</v>
      </c>
      <c r="CY549">
        <f>IFERROR(VLOOKUP(Tabla5[[#This Row],[CLAVE]],[2]VENTAS!$F$2:$R$1501,13,0),0)</f>
        <v>0</v>
      </c>
      <c r="CZ549">
        <f>SUM(Tabla5[[#This Row],[VENTA MABE 2 SEMANA NOV]:[VENTAS OTROS 2 SEMANA NOV]])</f>
        <v>0</v>
      </c>
      <c r="DA549" s="46">
        <v>0.19351192752721441</v>
      </c>
    </row>
    <row r="550" spans="1:105" hidden="1" x14ac:dyDescent="0.3">
      <c r="A550" t="str">
        <f>CONCATENATE(Tabla5[[#This Row],[TIENDA HMPV]],Tabla5[[#This Row],[LINEA]])</f>
        <v>542 - BALZARLAVADO</v>
      </c>
      <c r="B550" t="s">
        <v>663</v>
      </c>
      <c r="C550" s="55" t="s">
        <v>657</v>
      </c>
      <c r="D550" s="55" t="s">
        <v>30</v>
      </c>
      <c r="E550" s="55" t="s">
        <v>667</v>
      </c>
      <c r="F550" s="55" t="s">
        <v>1724</v>
      </c>
      <c r="G550" t="s">
        <v>28</v>
      </c>
      <c r="H550" s="42">
        <f>IFERROR(Tabla5[[#This Row],[VENTAS MABE]]/Tabla5[[#This Row],[CUOTA]],0)</f>
        <v>1.5</v>
      </c>
      <c r="I550">
        <v>2</v>
      </c>
      <c r="J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V550" s="42">
        <v>1</v>
      </c>
      <c r="W550" s="42">
        <f>IFERROR(Tabla5[[#This Row],[TOTAL VENTA 38 SEMANA]]/Tabla5[[#This Row],[VENTA ACUM 38]],0)</f>
        <v>1</v>
      </c>
      <c r="X550" s="42">
        <v>0</v>
      </c>
      <c r="Y550" s="55" t="s">
        <v>757</v>
      </c>
      <c r="Z550" s="46">
        <f>+Tabla5[[#This Row],[VENTA ACUM 38]]+Tabla5[[#This Row],[venta total 39 acum]]</f>
        <v>3</v>
      </c>
      <c r="AA550" s="46">
        <v>3</v>
      </c>
      <c r="AB550" s="46">
        <v>3</v>
      </c>
      <c r="AC550" s="46">
        <v>3</v>
      </c>
      <c r="AD550" s="46"/>
      <c r="AE550" s="46"/>
      <c r="AF550" s="46"/>
      <c r="AG550" s="46">
        <v>4</v>
      </c>
      <c r="AH550" s="42">
        <f>IFERROR(Tabla5[[#This Row],[VENTAS MABE]]/Tabla5[[#This Row],[VENTAS INDURAMA]],0)</f>
        <v>0</v>
      </c>
      <c r="AI550" t="s">
        <v>1676</v>
      </c>
      <c r="AK550" s="42"/>
      <c r="AL550" t="s">
        <v>727</v>
      </c>
      <c r="AM550" s="55" t="s">
        <v>1460</v>
      </c>
      <c r="AO550" s="55" t="s">
        <v>435</v>
      </c>
      <c r="AP550">
        <v>3</v>
      </c>
      <c r="AQ550" s="55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f>SUM(Tabla5[[#This Row],[VENTA MABE 1 SEMANA OCT]:[VENTAS OTROS 1 SEMANA OCT]])</f>
        <v>0</v>
      </c>
      <c r="AY550" s="46">
        <v>3.6751618122977368</v>
      </c>
      <c r="AZ550" s="55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f>SUM(Tabla5[[#This Row],[VENTA MABE 2 SEMANA OCT]:[VENTAS OTROS 2 SEMANA OCT]])</f>
        <v>0</v>
      </c>
      <c r="BH550" t="s">
        <v>755</v>
      </c>
      <c r="BI550" s="55" t="s">
        <v>1662</v>
      </c>
      <c r="BJ550">
        <v>6</v>
      </c>
      <c r="BK550" s="55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f>SUM(Tabla5[[#This Row],[VENTA MABE 3 SEMANA OCT]:[VENTAS OTROS 3 SEMANA OCT]])</f>
        <v>0</v>
      </c>
      <c r="BS550" s="42">
        <v>0.05</v>
      </c>
      <c r="BT550" s="55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f>SUM(Tabla5[[#This Row],[VENTA MABE 4 SEMANA OCT]:[VENTAS OTROS 4 SEMANA OCT]])</f>
        <v>0</v>
      </c>
      <c r="CI5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50" s="66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SUM(Tabla5[[#This Row],[VENTA MABE 1 SEMANA NOV]:[VENTAS OTROS 1 SEMANA NOV]])</f>
        <v>0</v>
      </c>
      <c r="CS550">
        <f>IFERROR(VLOOKUP(Tabla5[[#This Row],[CLAVE]],[2]VENTAS!$F$2:$L$1501,2,0),0)</f>
        <v>1</v>
      </c>
      <c r="CT550">
        <f>IFERROR(VLOOKUP(Tabla5[[#This Row],[CLAVE]],[2]VENTAS!$F$2:$L$1501,3,0),0)</f>
        <v>0</v>
      </c>
      <c r="CU550">
        <f>IFERROR(VLOOKUP(Tabla5[[#This Row],[CLAVE]],[2]VENTAS!$F$2:$L$1501,4,0),0)</f>
        <v>0</v>
      </c>
      <c r="CV550">
        <f>IFERROR(VLOOKUP(Tabla5[[#This Row],[CLAVE]],[2]VENTAS!$F$2:$L$1501,5,0),0)</f>
        <v>0</v>
      </c>
      <c r="CW550">
        <f>IFERROR(VLOOKUP(Tabla5[[#This Row],[CLAVE]],[2]VENTAS!$F$2:$L$1501,6,0),0)</f>
        <v>0</v>
      </c>
      <c r="CX550">
        <f>IFERROR(VLOOKUP(Tabla5[[#This Row],[CLAVE]],[2]VENTAS!$F$2:$L$1501,7,0),0)</f>
        <v>0</v>
      </c>
      <c r="CY550">
        <f>IFERROR(VLOOKUP(Tabla5[[#This Row],[CLAVE]],[2]VENTAS!$F$2:$R$1501,13,0),0)</f>
        <v>0</v>
      </c>
      <c r="CZ550">
        <f>SUM(Tabla5[[#This Row],[VENTA MABE 2 SEMANA NOV]:[VENTAS OTROS 2 SEMANA NOV]])</f>
        <v>1</v>
      </c>
      <c r="DA550" s="46">
        <v>3.7284250269687189</v>
      </c>
    </row>
    <row r="551" spans="1:105" hidden="1" x14ac:dyDescent="0.3">
      <c r="A551" t="str">
        <f>CONCATENATE(Tabla5[[#This Row],[TIENDA HMPV]],Tabla5[[#This Row],[LINEA]])</f>
        <v>542 - BALZARREFRIGERACIÓN</v>
      </c>
      <c r="B551" t="s">
        <v>663</v>
      </c>
      <c r="C551" s="55" t="s">
        <v>657</v>
      </c>
      <c r="D551" s="55" t="s">
        <v>30</v>
      </c>
      <c r="E551" s="55" t="s">
        <v>667</v>
      </c>
      <c r="F551" s="55" t="s">
        <v>1724</v>
      </c>
      <c r="G551" t="s">
        <v>29</v>
      </c>
      <c r="H551" s="42">
        <f>IFERROR(Tabla5[[#This Row],[VENTAS MABE]]/Tabla5[[#This Row],[CUOTA]],0)</f>
        <v>0</v>
      </c>
      <c r="I551">
        <v>1</v>
      </c>
      <c r="J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V551" s="42">
        <v>0</v>
      </c>
      <c r="W551" s="42">
        <f>IFERROR(Tabla5[[#This Row],[TOTAL VENTA 38 SEMANA]]/Tabla5[[#This Row],[VENTA ACUM 38]],0)</f>
        <v>0</v>
      </c>
      <c r="X551" s="42">
        <v>0</v>
      </c>
      <c r="Y551" s="55" t="s">
        <v>757</v>
      </c>
      <c r="Z551" s="46">
        <f>+Tabla5[[#This Row],[VENTA ACUM 38]]+Tabla5[[#This Row],[venta total 39 acum]]</f>
        <v>0</v>
      </c>
      <c r="AA551" s="46">
        <v>0</v>
      </c>
      <c r="AB551" s="46">
        <v>0</v>
      </c>
      <c r="AC551" s="46">
        <v>0</v>
      </c>
      <c r="AD551" s="46"/>
      <c r="AE551" s="46"/>
      <c r="AF551" s="46"/>
      <c r="AG551" s="46">
        <v>0</v>
      </c>
      <c r="AH551" s="42">
        <f>IFERROR(Tabla5[[#This Row],[VENTAS MABE]]/Tabla5[[#This Row],[VENTAS INDURAMA]],0)</f>
        <v>0</v>
      </c>
      <c r="AI551" t="s">
        <v>1676</v>
      </c>
      <c r="AK551" s="42"/>
      <c r="AL551" t="s">
        <v>727</v>
      </c>
      <c r="AM551" s="55" t="s">
        <v>1460</v>
      </c>
      <c r="AO551" s="55" t="s">
        <v>435</v>
      </c>
      <c r="AP551">
        <v>0</v>
      </c>
      <c r="AQ551" s="55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f>SUM(Tabla5[[#This Row],[VENTA MABE 1 SEMANA OCT]:[VENTAS OTROS 1 SEMANA OCT]])</f>
        <v>0</v>
      </c>
      <c r="AY551" s="46">
        <v>2</v>
      </c>
      <c r="AZ551" s="55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f>SUM(Tabla5[[#This Row],[VENTA MABE 2 SEMANA OCT]:[VENTAS OTROS 2 SEMANA OCT]])</f>
        <v>0</v>
      </c>
      <c r="BH551" t="s">
        <v>755</v>
      </c>
      <c r="BI551" s="55" t="s">
        <v>1662</v>
      </c>
      <c r="BJ551">
        <v>6</v>
      </c>
      <c r="BK551" s="55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f>SUM(Tabla5[[#This Row],[VENTA MABE 3 SEMANA OCT]:[VENTAS OTROS 3 SEMANA OCT]])</f>
        <v>0</v>
      </c>
      <c r="BS551" s="42">
        <v>0.28000000000000003</v>
      </c>
      <c r="BT551" s="55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f>SUM(Tabla5[[#This Row],[VENTA MABE 4 SEMANA OCT]:[VENTAS OTROS 4 SEMANA OCT]])</f>
        <v>0</v>
      </c>
      <c r="CI5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51" s="66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SUM(Tabla5[[#This Row],[VENTA MABE 1 SEMANA NOV]:[VENTAS OTROS 1 SEMANA NOV]])</f>
        <v>0</v>
      </c>
      <c r="CS551">
        <f>IFERROR(VLOOKUP(Tabla5[[#This Row],[CLAVE]],[2]VENTAS!$F$2:$L$1501,2,0),0)</f>
        <v>0</v>
      </c>
      <c r="CT551">
        <f>IFERROR(VLOOKUP(Tabla5[[#This Row],[CLAVE]],[2]VENTAS!$F$2:$L$1501,3,0),0)</f>
        <v>2</v>
      </c>
      <c r="CU551">
        <f>IFERROR(VLOOKUP(Tabla5[[#This Row],[CLAVE]],[2]VENTAS!$F$2:$L$1501,4,0),0)</f>
        <v>0</v>
      </c>
      <c r="CV551">
        <f>IFERROR(VLOOKUP(Tabla5[[#This Row],[CLAVE]],[2]VENTAS!$F$2:$L$1501,5,0),0)</f>
        <v>0</v>
      </c>
      <c r="CW551">
        <f>IFERROR(VLOOKUP(Tabla5[[#This Row],[CLAVE]],[2]VENTAS!$F$2:$L$1501,6,0),0)</f>
        <v>0</v>
      </c>
      <c r="CX551">
        <f>IFERROR(VLOOKUP(Tabla5[[#This Row],[CLAVE]],[2]VENTAS!$F$2:$L$1501,7,0),0)</f>
        <v>0</v>
      </c>
      <c r="CY551">
        <f>IFERROR(VLOOKUP(Tabla5[[#This Row],[CLAVE]],[2]VENTAS!$F$2:$R$1501,13,0),0)</f>
        <v>0</v>
      </c>
      <c r="CZ551">
        <f>SUM(Tabla5[[#This Row],[VENTA MABE 2 SEMANA NOV]:[VENTAS OTROS 2 SEMANA NOV]])</f>
        <v>2</v>
      </c>
      <c r="DA551" s="46">
        <v>2.0028194935357728</v>
      </c>
    </row>
    <row r="552" spans="1:105" hidden="1" x14ac:dyDescent="0.3">
      <c r="A552" t="str">
        <f>CONCATENATE(Tabla5[[#This Row],[TIENDA HMPV]],Tabla5[[#This Row],[LINEA]])</f>
        <v>889 - MIN EL EMPALME 1 (118)COCINAS</v>
      </c>
      <c r="B552" t="s">
        <v>663</v>
      </c>
      <c r="C552" s="55" t="s">
        <v>657</v>
      </c>
      <c r="D552" s="55" t="s">
        <v>64</v>
      </c>
      <c r="E552" s="55" t="s">
        <v>1475</v>
      </c>
      <c r="F552" s="55" t="s">
        <v>1724</v>
      </c>
      <c r="G552" t="s">
        <v>26</v>
      </c>
      <c r="H552" s="42">
        <f>IFERROR(Tabla5[[#This Row],[VENTAS MABE]]/Tabla5[[#This Row],[CUOTA]],0)</f>
        <v>0</v>
      </c>
      <c r="I552">
        <v>1</v>
      </c>
      <c r="J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V552" s="42">
        <v>0</v>
      </c>
      <c r="W552" s="42">
        <f>IFERROR(Tabla5[[#This Row],[TOTAL VENTA 38 SEMANA]]/Tabla5[[#This Row],[VENTA ACUM 38]],0)</f>
        <v>0</v>
      </c>
      <c r="X552" s="42">
        <v>0</v>
      </c>
      <c r="Y552" s="55" t="s">
        <v>734</v>
      </c>
      <c r="Z552" s="46">
        <f>+Tabla5[[#This Row],[VENTA ACUM 38]]+Tabla5[[#This Row],[venta total 39 acum]]</f>
        <v>0</v>
      </c>
      <c r="AA552" s="46">
        <v>0</v>
      </c>
      <c r="AB552" s="46">
        <v>0</v>
      </c>
      <c r="AC552" s="46">
        <v>0</v>
      </c>
      <c r="AD552" s="46"/>
      <c r="AE552" s="46"/>
      <c r="AF552" s="46"/>
      <c r="AG552" s="46">
        <v>0</v>
      </c>
      <c r="AH552" s="42">
        <f>IFERROR(Tabla5[[#This Row],[VENTAS MABE]]/Tabla5[[#This Row],[VENTAS INDURAMA]],0)</f>
        <v>0</v>
      </c>
      <c r="AI552" t="s">
        <v>1676</v>
      </c>
      <c r="AK552" s="42"/>
      <c r="AL552" t="s">
        <v>727</v>
      </c>
      <c r="AM552" s="55" t="s">
        <v>1474</v>
      </c>
      <c r="AO552" s="55" t="s">
        <v>435</v>
      </c>
      <c r="AP552">
        <v>0</v>
      </c>
      <c r="AQ552" s="55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f>SUM(Tabla5[[#This Row],[VENTA MABE 1 SEMANA OCT]:[VENTAS OTROS 1 SEMANA OCT]])</f>
        <v>0</v>
      </c>
      <c r="AY552" s="46">
        <v>3.7967781908302358</v>
      </c>
      <c r="AZ552" s="55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f>SUM(Tabla5[[#This Row],[VENTA MABE 2 SEMANA OCT]:[VENTAS OTROS 2 SEMANA OCT]])</f>
        <v>0</v>
      </c>
      <c r="BH552" t="s">
        <v>1467</v>
      </c>
      <c r="BI552" s="55" t="s">
        <v>1662</v>
      </c>
      <c r="BJ552">
        <v>3.9999999999999991</v>
      </c>
      <c r="BK552" s="55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f>SUM(Tabla5[[#This Row],[VENTA MABE 3 SEMANA OCT]:[VENTAS OTROS 3 SEMANA OCT]])</f>
        <v>0</v>
      </c>
      <c r="BS552" s="42">
        <v>0.15</v>
      </c>
      <c r="BT552" s="55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f>SUM(Tabla5[[#This Row],[VENTA MABE 4 SEMANA OCT]:[VENTAS OTROS 4 SEMANA OCT]])</f>
        <v>0</v>
      </c>
      <c r="CI5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52" s="66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SUM(Tabla5[[#This Row],[VENTA MABE 1 SEMANA NOV]:[VENTAS OTROS 1 SEMANA NOV]])</f>
        <v>0</v>
      </c>
      <c r="CS552">
        <f>IFERROR(VLOOKUP(Tabla5[[#This Row],[CLAVE]],[2]VENTAS!$F$2:$L$1501,2,0),0)</f>
        <v>3</v>
      </c>
      <c r="CT552">
        <f>IFERROR(VLOOKUP(Tabla5[[#This Row],[CLAVE]],[2]VENTAS!$F$2:$L$1501,3,0),0)</f>
        <v>1</v>
      </c>
      <c r="CU552">
        <f>IFERROR(VLOOKUP(Tabla5[[#This Row],[CLAVE]],[2]VENTAS!$F$2:$L$1501,4,0),0)</f>
        <v>0</v>
      </c>
      <c r="CV552">
        <f>IFERROR(VLOOKUP(Tabla5[[#This Row],[CLAVE]],[2]VENTAS!$F$2:$L$1501,5,0),0)</f>
        <v>0</v>
      </c>
      <c r="CW552">
        <f>IFERROR(VLOOKUP(Tabla5[[#This Row],[CLAVE]],[2]VENTAS!$F$2:$L$1501,6,0),0)</f>
        <v>0</v>
      </c>
      <c r="CX552">
        <f>IFERROR(VLOOKUP(Tabla5[[#This Row],[CLAVE]],[2]VENTAS!$F$2:$L$1501,7,0),0)</f>
        <v>0</v>
      </c>
      <c r="CY552">
        <f>IFERROR(VLOOKUP(Tabla5[[#This Row],[CLAVE]],[2]VENTAS!$F$2:$R$1501,13,0),0)</f>
        <v>0</v>
      </c>
      <c r="CZ552">
        <f>SUM(Tabla5[[#This Row],[VENTA MABE 2 SEMANA NOV]:[VENTAS OTROS 2 SEMANA NOV]])</f>
        <v>4</v>
      </c>
      <c r="DA552" s="46">
        <v>2.8993466261124254</v>
      </c>
    </row>
    <row r="553" spans="1:105" hidden="1" x14ac:dyDescent="0.3">
      <c r="A553" t="str">
        <f>CONCATENATE(Tabla5[[#This Row],[TIENDA HMPV]],Tabla5[[#This Row],[LINEA]])</f>
        <v>889 - MIN EL EMPALME 1 (118)LAVADO</v>
      </c>
      <c r="B553" t="s">
        <v>663</v>
      </c>
      <c r="C553" s="55" t="s">
        <v>657</v>
      </c>
      <c r="D553" s="55" t="s">
        <v>64</v>
      </c>
      <c r="E553" s="55" t="s">
        <v>1475</v>
      </c>
      <c r="F553" s="55" t="s">
        <v>1724</v>
      </c>
      <c r="G553" t="s">
        <v>28</v>
      </c>
      <c r="H553" s="42">
        <f>IFERROR(Tabla5[[#This Row],[VENTAS MABE]]/Tabla5[[#This Row],[CUOTA]],0)</f>
        <v>0.5</v>
      </c>
      <c r="I553">
        <v>2</v>
      </c>
      <c r="J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V553" s="42">
        <v>1</v>
      </c>
      <c r="W553" s="42">
        <f>IFERROR(Tabla5[[#This Row],[TOTAL VENTA 38 SEMANA]]/Tabla5[[#This Row],[VENTA ACUM 38]],0)</f>
        <v>1</v>
      </c>
      <c r="X553" s="42">
        <v>0</v>
      </c>
      <c r="Y553" s="55" t="s">
        <v>734</v>
      </c>
      <c r="Z553" s="46">
        <f>+Tabla5[[#This Row],[VENTA ACUM 38]]+Tabla5[[#This Row],[venta total 39 acum]]</f>
        <v>1</v>
      </c>
      <c r="AA553" s="46">
        <v>1</v>
      </c>
      <c r="AB553" s="46">
        <v>1</v>
      </c>
      <c r="AC553" s="46">
        <v>1</v>
      </c>
      <c r="AD553" s="46"/>
      <c r="AE553" s="46"/>
      <c r="AF553" s="46"/>
      <c r="AG553" s="46">
        <v>1</v>
      </c>
      <c r="AH553" s="42">
        <f>IFERROR(Tabla5[[#This Row],[VENTAS MABE]]/Tabla5[[#This Row],[VENTAS INDURAMA]],0)</f>
        <v>0</v>
      </c>
      <c r="AI553" t="s">
        <v>1676</v>
      </c>
      <c r="AK553" s="42"/>
      <c r="AL553" t="s">
        <v>727</v>
      </c>
      <c r="AM553" s="55" t="s">
        <v>1474</v>
      </c>
      <c r="AO553" s="55" t="s">
        <v>435</v>
      </c>
      <c r="AP553">
        <v>1</v>
      </c>
      <c r="AQ553" s="55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f>SUM(Tabla5[[#This Row],[VENTA MABE 1 SEMANA OCT]:[VENTAS OTROS 1 SEMANA OCT]])</f>
        <v>0</v>
      </c>
      <c r="AY553" s="46">
        <v>4.1047051060423962</v>
      </c>
      <c r="AZ553" s="55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f>SUM(Tabla5[[#This Row],[VENTA MABE 2 SEMANA OCT]:[VENTAS OTROS 2 SEMANA OCT]])</f>
        <v>0</v>
      </c>
      <c r="BH553" t="s">
        <v>1467</v>
      </c>
      <c r="BI553" s="55" t="s">
        <v>1662</v>
      </c>
      <c r="BJ553">
        <v>3.9999999999999991</v>
      </c>
      <c r="BK553" s="55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f>SUM(Tabla5[[#This Row],[VENTA MABE 3 SEMANA OCT]:[VENTAS OTROS 3 SEMANA OCT]])</f>
        <v>0</v>
      </c>
      <c r="BS553" s="42">
        <v>0.2</v>
      </c>
      <c r="BT553" s="55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f>SUM(Tabla5[[#This Row],[VENTA MABE 4 SEMANA OCT]:[VENTAS OTROS 4 SEMANA OCT]])</f>
        <v>0</v>
      </c>
      <c r="CI5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53" s="66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SUM(Tabla5[[#This Row],[VENTA MABE 1 SEMANA NOV]:[VENTAS OTROS 1 SEMANA NOV]])</f>
        <v>0</v>
      </c>
      <c r="CS553">
        <f>IFERROR(VLOOKUP(Tabla5[[#This Row],[CLAVE]],[2]VENTAS!$F$2:$L$1501,2,0),0)</f>
        <v>0</v>
      </c>
      <c r="CT553">
        <f>IFERROR(VLOOKUP(Tabla5[[#This Row],[CLAVE]],[2]VENTAS!$F$2:$L$1501,3,0),0)</f>
        <v>0</v>
      </c>
      <c r="CU553">
        <f>IFERROR(VLOOKUP(Tabla5[[#This Row],[CLAVE]],[2]VENTAS!$F$2:$L$1501,4,0),0)</f>
        <v>0</v>
      </c>
      <c r="CV553">
        <f>IFERROR(VLOOKUP(Tabla5[[#This Row],[CLAVE]],[2]VENTAS!$F$2:$L$1501,5,0),0)</f>
        <v>0</v>
      </c>
      <c r="CW553">
        <f>IFERROR(VLOOKUP(Tabla5[[#This Row],[CLAVE]],[2]VENTAS!$F$2:$L$1501,6,0),0)</f>
        <v>0</v>
      </c>
      <c r="CX553">
        <f>IFERROR(VLOOKUP(Tabla5[[#This Row],[CLAVE]],[2]VENTAS!$F$2:$L$1501,7,0),0)</f>
        <v>0</v>
      </c>
      <c r="CY553">
        <f>IFERROR(VLOOKUP(Tabla5[[#This Row],[CLAVE]],[2]VENTAS!$F$2:$R$1501,13,0),0)</f>
        <v>0</v>
      </c>
      <c r="CZ553">
        <f>SUM(Tabla5[[#This Row],[VENTA MABE 2 SEMANA NOV]:[VENTAS OTROS 2 SEMANA NOV]])</f>
        <v>0</v>
      </c>
      <c r="DA553" s="46">
        <v>5.7465871484593549</v>
      </c>
    </row>
    <row r="554" spans="1:105" hidden="1" x14ac:dyDescent="0.3">
      <c r="A554" t="str">
        <f>CONCATENATE(Tabla5[[#This Row],[TIENDA HMPV]],Tabla5[[#This Row],[LINEA]])</f>
        <v>889 - MIN EL EMPALME 1 (118)REFRIGERACIÓN</v>
      </c>
      <c r="B554" t="s">
        <v>663</v>
      </c>
      <c r="C554" s="55" t="s">
        <v>657</v>
      </c>
      <c r="D554" s="55" t="s">
        <v>64</v>
      </c>
      <c r="E554" s="55" t="s">
        <v>1475</v>
      </c>
      <c r="F554" s="55" t="s">
        <v>1724</v>
      </c>
      <c r="G554" t="s">
        <v>29</v>
      </c>
      <c r="H554" s="42">
        <f>IFERROR(Tabla5[[#This Row],[VENTAS MABE]]/Tabla5[[#This Row],[CUOTA]],0)</f>
        <v>0</v>
      </c>
      <c r="I554">
        <v>1</v>
      </c>
      <c r="J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V554" s="42">
        <v>0</v>
      </c>
      <c r="W554" s="42">
        <f>IFERROR(Tabla5[[#This Row],[TOTAL VENTA 38 SEMANA]]/Tabla5[[#This Row],[VENTA ACUM 38]],0)</f>
        <v>0</v>
      </c>
      <c r="X554" s="42">
        <v>0</v>
      </c>
      <c r="Y554" s="55" t="s">
        <v>734</v>
      </c>
      <c r="Z554" s="46">
        <f>+Tabla5[[#This Row],[VENTA ACUM 38]]+Tabla5[[#This Row],[venta total 39 acum]]</f>
        <v>0</v>
      </c>
      <c r="AA554" s="46">
        <v>0</v>
      </c>
      <c r="AB554" s="46">
        <v>0</v>
      </c>
      <c r="AC554" s="46">
        <v>0</v>
      </c>
      <c r="AD554" s="46"/>
      <c r="AE554" s="46"/>
      <c r="AF554" s="46"/>
      <c r="AG554" s="46">
        <v>0</v>
      </c>
      <c r="AH554" s="42">
        <f>IFERROR(Tabla5[[#This Row],[VENTAS MABE]]/Tabla5[[#This Row],[VENTAS INDURAMA]],0)</f>
        <v>0</v>
      </c>
      <c r="AI554" t="s">
        <v>1676</v>
      </c>
      <c r="AK554" s="42"/>
      <c r="AL554" t="s">
        <v>727</v>
      </c>
      <c r="AM554" s="55" t="s">
        <v>1474</v>
      </c>
      <c r="AO554" s="55" t="s">
        <v>435</v>
      </c>
      <c r="AP554">
        <v>0</v>
      </c>
      <c r="AQ554" s="55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f>SUM(Tabla5[[#This Row],[VENTA MABE 1 SEMANA OCT]:[VENTAS OTROS 1 SEMANA OCT]])</f>
        <v>0</v>
      </c>
      <c r="AY554" s="46">
        <v>4</v>
      </c>
      <c r="AZ554" s="55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f>SUM(Tabla5[[#This Row],[VENTA MABE 2 SEMANA OCT]:[VENTAS OTROS 2 SEMANA OCT]])</f>
        <v>0</v>
      </c>
      <c r="BH554" t="s">
        <v>1467</v>
      </c>
      <c r="BI554" s="55" t="s">
        <v>1662</v>
      </c>
      <c r="BJ554">
        <v>3.9999999999999991</v>
      </c>
      <c r="BK554" s="55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f>SUM(Tabla5[[#This Row],[VENTA MABE 3 SEMANA OCT]:[VENTAS OTROS 3 SEMANA OCT]])</f>
        <v>0</v>
      </c>
      <c r="BS554" s="42">
        <v>0.15</v>
      </c>
      <c r="BT554" s="55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f>SUM(Tabla5[[#This Row],[VENTA MABE 4 SEMANA OCT]:[VENTAS OTROS 4 SEMANA OCT]])</f>
        <v>0</v>
      </c>
      <c r="CI5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54" s="66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SUM(Tabla5[[#This Row],[VENTA MABE 1 SEMANA NOV]:[VENTAS OTROS 1 SEMANA NOV]])</f>
        <v>0</v>
      </c>
      <c r="CS554">
        <f>IFERROR(VLOOKUP(Tabla5[[#This Row],[CLAVE]],[2]VENTAS!$F$2:$L$1501,2,0),0)</f>
        <v>3</v>
      </c>
      <c r="CT554">
        <f>IFERROR(VLOOKUP(Tabla5[[#This Row],[CLAVE]],[2]VENTAS!$F$2:$L$1501,3,0),0)</f>
        <v>0</v>
      </c>
      <c r="CU554">
        <f>IFERROR(VLOOKUP(Tabla5[[#This Row],[CLAVE]],[2]VENTAS!$F$2:$L$1501,4,0),0)</f>
        <v>0</v>
      </c>
      <c r="CV554">
        <f>IFERROR(VLOOKUP(Tabla5[[#This Row],[CLAVE]],[2]VENTAS!$F$2:$L$1501,5,0),0)</f>
        <v>0</v>
      </c>
      <c r="CW554">
        <f>IFERROR(VLOOKUP(Tabla5[[#This Row],[CLAVE]],[2]VENTAS!$F$2:$L$1501,6,0),0)</f>
        <v>0</v>
      </c>
      <c r="CX554">
        <f>IFERROR(VLOOKUP(Tabla5[[#This Row],[CLAVE]],[2]VENTAS!$F$2:$L$1501,7,0),0)</f>
        <v>0</v>
      </c>
      <c r="CY554">
        <f>IFERROR(VLOOKUP(Tabla5[[#This Row],[CLAVE]],[2]VENTAS!$F$2:$R$1501,13,0),0)</f>
        <v>0</v>
      </c>
      <c r="CZ554">
        <f>SUM(Tabla5[[#This Row],[VENTA MABE 2 SEMANA NOV]:[VENTAS OTROS 2 SEMANA NOV]])</f>
        <v>3</v>
      </c>
      <c r="DA554" s="46">
        <v>1.9142419601837675</v>
      </c>
    </row>
    <row r="555" spans="1:105" hidden="1" x14ac:dyDescent="0.3">
      <c r="A555" t="str">
        <f>CONCATENATE(Tabla5[[#This Row],[TIENDA HMPV]],Tabla5[[#This Row],[LINEA]])</f>
        <v>945 - Min Balzar MarcimexCOCINAS</v>
      </c>
      <c r="B555" t="s">
        <v>663</v>
      </c>
      <c r="C555" s="55" t="s">
        <v>657</v>
      </c>
      <c r="D555" s="55" t="s">
        <v>64</v>
      </c>
      <c r="E555" s="55" t="s">
        <v>1457</v>
      </c>
      <c r="F555" s="55" t="s">
        <v>1724</v>
      </c>
      <c r="G555" t="s">
        <v>26</v>
      </c>
      <c r="H555" s="42">
        <f>IFERROR(Tabla5[[#This Row],[VENTAS MABE]]/Tabla5[[#This Row],[CUOTA]],0)</f>
        <v>4</v>
      </c>
      <c r="I555">
        <v>1</v>
      </c>
      <c r="J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V555" s="42">
        <v>0.66666666666666663</v>
      </c>
      <c r="W555" s="42">
        <f>IFERROR(Tabla5[[#This Row],[TOTAL VENTA 38 SEMANA]]/Tabla5[[#This Row],[VENTA ACUM 38]],0)</f>
        <v>0.66666666666666663</v>
      </c>
      <c r="X555" s="42">
        <v>0</v>
      </c>
      <c r="Y555" s="55" t="s">
        <v>769</v>
      </c>
      <c r="Z555" s="46">
        <f>+Tabla5[[#This Row],[VENTA ACUM 38]]+Tabla5[[#This Row],[venta total 39 acum]]</f>
        <v>6</v>
      </c>
      <c r="AA555" s="46">
        <v>2</v>
      </c>
      <c r="AB555" s="46">
        <v>4</v>
      </c>
      <c r="AC555" s="46">
        <v>6</v>
      </c>
      <c r="AD555" s="46"/>
      <c r="AE555" s="46"/>
      <c r="AF555" s="46"/>
      <c r="AG555" s="46">
        <v>2</v>
      </c>
      <c r="AH555" s="42">
        <f>IFERROR(Tabla5[[#This Row],[VENTAS MABE]]/Tabla5[[#This Row],[VENTAS INDURAMA]],0)</f>
        <v>0</v>
      </c>
      <c r="AI555" t="s">
        <v>1676</v>
      </c>
      <c r="AK555" s="42"/>
      <c r="AL555" t="s">
        <v>727</v>
      </c>
      <c r="AM555" s="55" t="s">
        <v>1456</v>
      </c>
      <c r="AO555" s="55" t="s">
        <v>435</v>
      </c>
      <c r="AP555">
        <v>2</v>
      </c>
      <c r="AQ555" s="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f>SUM(Tabla5[[#This Row],[VENTA MABE 1 SEMANA OCT]:[VENTAS OTROS 1 SEMANA OCT]])</f>
        <v>0</v>
      </c>
      <c r="AY555" s="46">
        <v>4</v>
      </c>
      <c r="AZ555" s="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f>SUM(Tabla5[[#This Row],[VENTA MABE 2 SEMANA OCT]:[VENTAS OTROS 2 SEMANA OCT]])</f>
        <v>0</v>
      </c>
      <c r="BH555" t="s">
        <v>755</v>
      </c>
      <c r="BI555" s="55" t="s">
        <v>1662</v>
      </c>
      <c r="BJ555">
        <v>6</v>
      </c>
      <c r="BK555" s="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f>SUM(Tabla5[[#This Row],[VENTA MABE 3 SEMANA OCT]:[VENTAS OTROS 3 SEMANA OCT]])</f>
        <v>0</v>
      </c>
      <c r="BS555" s="42">
        <v>0.15</v>
      </c>
      <c r="BT555" s="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f>SUM(Tabla5[[#This Row],[VENTA MABE 4 SEMANA OCT]:[VENTAS OTROS 4 SEMANA OCT]])</f>
        <v>0</v>
      </c>
      <c r="CI5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55" s="66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SUM(Tabla5[[#This Row],[VENTA MABE 1 SEMANA NOV]:[VENTAS OTROS 1 SEMANA NOV]])</f>
        <v>0</v>
      </c>
      <c r="CS555">
        <f>IFERROR(VLOOKUP(Tabla5[[#This Row],[CLAVE]],[2]VENTAS!$F$2:$L$1501,2,0),0)</f>
        <v>3</v>
      </c>
      <c r="CT555">
        <f>IFERROR(VLOOKUP(Tabla5[[#This Row],[CLAVE]],[2]VENTAS!$F$2:$L$1501,3,0),0)</f>
        <v>0</v>
      </c>
      <c r="CU555">
        <f>IFERROR(VLOOKUP(Tabla5[[#This Row],[CLAVE]],[2]VENTAS!$F$2:$L$1501,4,0),0)</f>
        <v>0</v>
      </c>
      <c r="CV555">
        <f>IFERROR(VLOOKUP(Tabla5[[#This Row],[CLAVE]],[2]VENTAS!$F$2:$L$1501,5,0),0)</f>
        <v>0</v>
      </c>
      <c r="CW555">
        <f>IFERROR(VLOOKUP(Tabla5[[#This Row],[CLAVE]],[2]VENTAS!$F$2:$L$1501,6,0),0)</f>
        <v>0</v>
      </c>
      <c r="CX555">
        <f>IFERROR(VLOOKUP(Tabla5[[#This Row],[CLAVE]],[2]VENTAS!$F$2:$L$1501,7,0),0)</f>
        <v>0</v>
      </c>
      <c r="CY555">
        <f>IFERROR(VLOOKUP(Tabla5[[#This Row],[CLAVE]],[2]VENTAS!$F$2:$R$1501,13,0),0)</f>
        <v>0</v>
      </c>
      <c r="CZ555">
        <f>SUM(Tabla5[[#This Row],[VENTA MABE 2 SEMANA NOV]:[VENTAS OTROS 2 SEMANA NOV]])</f>
        <v>3</v>
      </c>
      <c r="DA555" s="46">
        <v>1.739607975667455</v>
      </c>
    </row>
    <row r="556" spans="1:105" hidden="1" x14ac:dyDescent="0.3">
      <c r="A556" t="str">
        <f>CONCATENATE(Tabla5[[#This Row],[TIENDA HMPV]],Tabla5[[#This Row],[LINEA]])</f>
        <v>945 - Min Balzar MarcimexLAVADO</v>
      </c>
      <c r="B556" t="s">
        <v>663</v>
      </c>
      <c r="C556" s="55" t="s">
        <v>657</v>
      </c>
      <c r="D556" s="55" t="s">
        <v>64</v>
      </c>
      <c r="E556" s="55" t="s">
        <v>1457</v>
      </c>
      <c r="F556" s="55" t="s">
        <v>1724</v>
      </c>
      <c r="G556" t="s">
        <v>28</v>
      </c>
      <c r="H556" s="42">
        <f>IFERROR(Tabla5[[#This Row],[VENTAS MABE]]/Tabla5[[#This Row],[CUOTA]],0)</f>
        <v>0.2</v>
      </c>
      <c r="I556">
        <v>5</v>
      </c>
      <c r="J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V556" s="42">
        <v>1</v>
      </c>
      <c r="W556" s="42">
        <f>IFERROR(Tabla5[[#This Row],[TOTAL VENTA 38 SEMANA]]/Tabla5[[#This Row],[VENTA ACUM 38]],0)</f>
        <v>1</v>
      </c>
      <c r="X556" s="42">
        <v>0</v>
      </c>
      <c r="Y556" s="55" t="s">
        <v>769</v>
      </c>
      <c r="Z556" s="46">
        <f>+Tabla5[[#This Row],[VENTA ACUM 38]]+Tabla5[[#This Row],[venta total 39 acum]]</f>
        <v>1</v>
      </c>
      <c r="AA556" s="46">
        <v>1</v>
      </c>
      <c r="AB556" s="46">
        <v>1</v>
      </c>
      <c r="AC556" s="46">
        <v>1</v>
      </c>
      <c r="AD556" s="46"/>
      <c r="AE556" s="46"/>
      <c r="AF556" s="46"/>
      <c r="AG556" s="46">
        <v>1</v>
      </c>
      <c r="AH556" s="42">
        <f>IFERROR(Tabla5[[#This Row],[VENTAS MABE]]/Tabla5[[#This Row],[VENTAS INDURAMA]],0)</f>
        <v>0</v>
      </c>
      <c r="AI556" t="s">
        <v>1676</v>
      </c>
      <c r="AK556" s="42"/>
      <c r="AL556" t="s">
        <v>727</v>
      </c>
      <c r="AM556" s="55" t="s">
        <v>1456</v>
      </c>
      <c r="AO556" s="55" t="s">
        <v>435</v>
      </c>
      <c r="AP556">
        <v>1</v>
      </c>
      <c r="AQ556" s="55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f>SUM(Tabla5[[#This Row],[VENTA MABE 1 SEMANA OCT]:[VENTAS OTROS 1 SEMANA OCT]])</f>
        <v>0</v>
      </c>
      <c r="AY556" s="46">
        <v>7.6609274153225346</v>
      </c>
      <c r="AZ556" s="55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f>SUM(Tabla5[[#This Row],[VENTA MABE 2 SEMANA OCT]:[VENTAS OTROS 2 SEMANA OCT]])</f>
        <v>0</v>
      </c>
      <c r="BH556" t="s">
        <v>755</v>
      </c>
      <c r="BI556" s="55" t="s">
        <v>1662</v>
      </c>
      <c r="BJ556">
        <v>6</v>
      </c>
      <c r="BK556" s="55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f>SUM(Tabla5[[#This Row],[VENTA MABE 3 SEMANA OCT]:[VENTAS OTROS 3 SEMANA OCT]])</f>
        <v>0</v>
      </c>
      <c r="BS556" s="42">
        <v>0.2</v>
      </c>
      <c r="BT556" s="55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f>SUM(Tabla5[[#This Row],[VENTA MABE 4 SEMANA OCT]:[VENTAS OTROS 4 SEMANA OCT]])</f>
        <v>0</v>
      </c>
      <c r="CI5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56" s="6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SUM(Tabla5[[#This Row],[VENTA MABE 1 SEMANA NOV]:[VENTAS OTROS 1 SEMANA NOV]])</f>
        <v>0</v>
      </c>
      <c r="CS556">
        <f>IFERROR(VLOOKUP(Tabla5[[#This Row],[CLAVE]],[2]VENTAS!$F$2:$L$1501,2,0),0)</f>
        <v>1</v>
      </c>
      <c r="CT556">
        <f>IFERROR(VLOOKUP(Tabla5[[#This Row],[CLAVE]],[2]VENTAS!$F$2:$L$1501,3,0),0)</f>
        <v>0</v>
      </c>
      <c r="CU556">
        <f>IFERROR(VLOOKUP(Tabla5[[#This Row],[CLAVE]],[2]VENTAS!$F$2:$L$1501,4,0),0)</f>
        <v>0</v>
      </c>
      <c r="CV556">
        <f>IFERROR(VLOOKUP(Tabla5[[#This Row],[CLAVE]],[2]VENTAS!$F$2:$L$1501,5,0),0)</f>
        <v>0</v>
      </c>
      <c r="CW556">
        <f>IFERROR(VLOOKUP(Tabla5[[#This Row],[CLAVE]],[2]VENTAS!$F$2:$L$1501,6,0),0)</f>
        <v>0</v>
      </c>
      <c r="CX556">
        <f>IFERROR(VLOOKUP(Tabla5[[#This Row],[CLAVE]],[2]VENTAS!$F$2:$L$1501,7,0),0)</f>
        <v>0</v>
      </c>
      <c r="CY556">
        <f>IFERROR(VLOOKUP(Tabla5[[#This Row],[CLAVE]],[2]VENTAS!$F$2:$R$1501,13,0),0)</f>
        <v>0</v>
      </c>
      <c r="CZ556">
        <f>SUM(Tabla5[[#This Row],[VENTA MABE 2 SEMANA NOV]:[VENTAS OTROS 2 SEMANA NOV]])</f>
        <v>1</v>
      </c>
      <c r="DA556" s="46">
        <v>10.72529838145155</v>
      </c>
    </row>
    <row r="557" spans="1:105" hidden="1" x14ac:dyDescent="0.3">
      <c r="A557" t="str">
        <f>CONCATENATE(Tabla5[[#This Row],[TIENDA HMPV]],Tabla5[[#This Row],[LINEA]])</f>
        <v>945 - Min Balzar MarcimexREFRIGERACIÓN</v>
      </c>
      <c r="B557" t="s">
        <v>663</v>
      </c>
      <c r="C557" s="55" t="s">
        <v>657</v>
      </c>
      <c r="D557" s="55" t="s">
        <v>64</v>
      </c>
      <c r="E557" s="55" t="s">
        <v>1457</v>
      </c>
      <c r="F557" s="55" t="s">
        <v>1724</v>
      </c>
      <c r="G557" t="s">
        <v>29</v>
      </c>
      <c r="H557" s="42">
        <f>IFERROR(Tabla5[[#This Row],[VENTAS MABE]]/Tabla5[[#This Row],[CUOTA]],0)</f>
        <v>2</v>
      </c>
      <c r="I557">
        <v>1</v>
      </c>
      <c r="J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V557" s="42">
        <v>1</v>
      </c>
      <c r="W557" s="42">
        <f>IFERROR(Tabla5[[#This Row],[TOTAL VENTA 38 SEMANA]]/Tabla5[[#This Row],[VENTA ACUM 38]],0)</f>
        <v>1</v>
      </c>
      <c r="X557" s="42">
        <v>0</v>
      </c>
      <c r="Y557" s="55" t="s">
        <v>769</v>
      </c>
      <c r="Z557" s="46">
        <f>+Tabla5[[#This Row],[VENTA ACUM 38]]+Tabla5[[#This Row],[venta total 39 acum]]</f>
        <v>2</v>
      </c>
      <c r="AA557" s="46">
        <v>2</v>
      </c>
      <c r="AB557" s="46">
        <v>2</v>
      </c>
      <c r="AC557" s="46">
        <v>2</v>
      </c>
      <c r="AD557" s="46"/>
      <c r="AE557" s="46"/>
      <c r="AF557" s="46"/>
      <c r="AG557" s="46">
        <v>2</v>
      </c>
      <c r="AH557" s="42">
        <f>IFERROR(Tabla5[[#This Row],[VENTAS MABE]]/Tabla5[[#This Row],[VENTAS INDURAMA]],0)</f>
        <v>0</v>
      </c>
      <c r="AI557" t="s">
        <v>1676</v>
      </c>
      <c r="AK557" s="42"/>
      <c r="AL557" t="s">
        <v>727</v>
      </c>
      <c r="AM557" s="55" t="s">
        <v>1456</v>
      </c>
      <c r="AO557" s="55" t="s">
        <v>435</v>
      </c>
      <c r="AP557">
        <v>2</v>
      </c>
      <c r="AQ557" s="55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f>SUM(Tabla5[[#This Row],[VENTA MABE 1 SEMANA OCT]:[VENTAS OTROS 1 SEMANA OCT]])</f>
        <v>0</v>
      </c>
      <c r="AY557" s="46">
        <v>4</v>
      </c>
      <c r="AZ557" s="55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f>SUM(Tabla5[[#This Row],[VENTA MABE 2 SEMANA OCT]:[VENTAS OTROS 2 SEMANA OCT]])</f>
        <v>0</v>
      </c>
      <c r="BH557" t="s">
        <v>755</v>
      </c>
      <c r="BI557" s="55" t="s">
        <v>1662</v>
      </c>
      <c r="BJ557">
        <v>6</v>
      </c>
      <c r="BK557" s="55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f>SUM(Tabla5[[#This Row],[VENTA MABE 3 SEMANA OCT]:[VENTAS OTROS 3 SEMANA OCT]])</f>
        <v>0</v>
      </c>
      <c r="BS557" s="42">
        <v>0.15</v>
      </c>
      <c r="BT557" s="55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f>SUM(Tabla5[[#This Row],[VENTA MABE 4 SEMANA OCT]:[VENTAS OTROS 4 SEMANA OCT]])</f>
        <v>0</v>
      </c>
      <c r="CI5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57" s="66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SUM(Tabla5[[#This Row],[VENTA MABE 1 SEMANA NOV]:[VENTAS OTROS 1 SEMANA NOV]])</f>
        <v>0</v>
      </c>
      <c r="CS557">
        <f>IFERROR(VLOOKUP(Tabla5[[#This Row],[CLAVE]],[2]VENTAS!$F$2:$L$1501,2,0),0)</f>
        <v>1</v>
      </c>
      <c r="CT557">
        <f>IFERROR(VLOOKUP(Tabla5[[#This Row],[CLAVE]],[2]VENTAS!$F$2:$L$1501,3,0),0)</f>
        <v>0</v>
      </c>
      <c r="CU557">
        <f>IFERROR(VLOOKUP(Tabla5[[#This Row],[CLAVE]],[2]VENTAS!$F$2:$L$1501,4,0),0)</f>
        <v>0</v>
      </c>
      <c r="CV557">
        <f>IFERROR(VLOOKUP(Tabla5[[#This Row],[CLAVE]],[2]VENTAS!$F$2:$L$1501,5,0),0)</f>
        <v>0</v>
      </c>
      <c r="CW557">
        <f>IFERROR(VLOOKUP(Tabla5[[#This Row],[CLAVE]],[2]VENTAS!$F$2:$L$1501,6,0),0)</f>
        <v>0</v>
      </c>
      <c r="CX557">
        <f>IFERROR(VLOOKUP(Tabla5[[#This Row],[CLAVE]],[2]VENTAS!$F$2:$L$1501,7,0),0)</f>
        <v>0</v>
      </c>
      <c r="CY557">
        <f>IFERROR(VLOOKUP(Tabla5[[#This Row],[CLAVE]],[2]VENTAS!$F$2:$R$1501,13,0),0)</f>
        <v>0</v>
      </c>
      <c r="CZ557">
        <f>SUM(Tabla5[[#This Row],[VENTA MABE 2 SEMANA NOV]:[VENTAS OTROS 2 SEMANA NOV]])</f>
        <v>1</v>
      </c>
      <c r="DA557" s="46">
        <v>2.310763509078976</v>
      </c>
    </row>
    <row r="558" spans="1:105" hidden="1" x14ac:dyDescent="0.3">
      <c r="A558" t="str">
        <f>CONCATENATE(Tabla5[[#This Row],[TIENDA HMPV]],Tabla5[[#This Row],[LINEA]])</f>
        <v>468 - TIENDA PARQUE CALIFORNIA 932AIRES</v>
      </c>
      <c r="B558" t="s">
        <v>161</v>
      </c>
      <c r="C558" s="55" t="s">
        <v>162</v>
      </c>
      <c r="D558" s="55" t="s">
        <v>39</v>
      </c>
      <c r="E558" s="55" t="s">
        <v>163</v>
      </c>
      <c r="F558" s="55" t="s">
        <v>1724</v>
      </c>
      <c r="G558" t="s">
        <v>25</v>
      </c>
      <c r="H558" s="42">
        <f>IFERROR(Tabla5[[#This Row],[VENTAS MABE]]/Tabla5[[#This Row],[CUOTA]],0)</f>
        <v>1</v>
      </c>
      <c r="I558">
        <v>5</v>
      </c>
      <c r="J558">
        <v>5</v>
      </c>
      <c r="K558">
        <v>2</v>
      </c>
      <c r="L558">
        <v>0</v>
      </c>
      <c r="M558">
        <v>2</v>
      </c>
      <c r="N558">
        <v>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V558" s="42">
        <v>0.625</v>
      </c>
      <c r="W558" s="42">
        <f>IFERROR(Tabla5[[#This Row],[TOTAL VENTA 38 SEMANA]]/Tabla5[[#This Row],[VENTA ACUM 38]],0)</f>
        <v>0.625</v>
      </c>
      <c r="X558" s="42" t="e">
        <f>VLOOKUP(Tabla5[[#This Row],[CLAVE]],[1]!QMI_5_SEMANA_SEP_22[[CLAVE]:[SHARE CADENA S2]],21,0)</f>
        <v>#REF!</v>
      </c>
      <c r="Y558" s="55" t="s">
        <v>724</v>
      </c>
      <c r="Z558" s="46">
        <f>+Tabla5[[#This Row],[VENTA ACUM 38]]+Tabla5[[#This Row],[venta total 39 acum]]</f>
        <v>16</v>
      </c>
      <c r="AA558" s="46">
        <v>2</v>
      </c>
      <c r="AB558" s="46">
        <v>5</v>
      </c>
      <c r="AC558" s="46">
        <v>8</v>
      </c>
      <c r="AD558" s="46">
        <v>8</v>
      </c>
      <c r="AE558" s="46">
        <v>5</v>
      </c>
      <c r="AF558" s="46">
        <v>8</v>
      </c>
      <c r="AG558" s="46">
        <v>7</v>
      </c>
      <c r="AH558" s="42">
        <f>IFERROR(Tabla5[[#This Row],[VENTAS MABE]]/Tabla5[[#This Row],[VENTAS INDURAMA]],0)</f>
        <v>2.5</v>
      </c>
      <c r="AI558" t="s">
        <v>1675</v>
      </c>
      <c r="AK558" s="42"/>
      <c r="AL558" t="s">
        <v>727</v>
      </c>
      <c r="AM558" s="55" t="s">
        <v>825</v>
      </c>
      <c r="AO558" s="55" t="s">
        <v>419</v>
      </c>
      <c r="AP558">
        <v>5</v>
      </c>
      <c r="AQ558" s="55">
        <v>2</v>
      </c>
      <c r="AR558">
        <v>0</v>
      </c>
      <c r="AS558">
        <v>0</v>
      </c>
      <c r="AT558">
        <v>1</v>
      </c>
      <c r="AU558">
        <v>1</v>
      </c>
      <c r="AV558">
        <v>0</v>
      </c>
      <c r="AW558">
        <v>0</v>
      </c>
      <c r="AX558">
        <f>SUM(Tabla5[[#This Row],[VENTA MABE 1 SEMANA OCT]:[VENTAS OTROS 1 SEMANA OCT]])</f>
        <v>4</v>
      </c>
      <c r="AY558" s="46">
        <v>5</v>
      </c>
      <c r="AZ558" s="55">
        <v>0</v>
      </c>
      <c r="BA558">
        <v>0</v>
      </c>
      <c r="BB558">
        <v>0</v>
      </c>
      <c r="BC558">
        <v>10</v>
      </c>
      <c r="BD558">
        <v>1</v>
      </c>
      <c r="BE558">
        <v>0</v>
      </c>
      <c r="BF558">
        <v>0</v>
      </c>
      <c r="BG558">
        <f>SUM(Tabla5[[#This Row],[VENTA MABE 2 SEMANA OCT]:[VENTAS OTROS 2 SEMANA OCT]])</f>
        <v>11</v>
      </c>
      <c r="BH558" t="s">
        <v>798</v>
      </c>
      <c r="BI558" s="55" t="s">
        <v>162</v>
      </c>
      <c r="BJ558">
        <v>40</v>
      </c>
      <c r="BK558" s="55">
        <v>3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f>SUM(Tabla5[[#This Row],[VENTA MABE 3 SEMANA OCT]:[VENTAS OTROS 3 SEMANA OCT]])</f>
        <v>4</v>
      </c>
      <c r="BS558" s="42">
        <v>0.15</v>
      </c>
      <c r="BT558" s="55">
        <v>3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0</v>
      </c>
      <c r="CA558">
        <f>SUM(Tabla5[[#This Row],[VENTA MABE 4 SEMANA OCT]:[VENTAS OTROS 4 SEMANA OCT]])</f>
        <v>4</v>
      </c>
      <c r="CH558" t="s">
        <v>1698</v>
      </c>
      <c r="CI5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0.34782608695652173</v>
      </c>
      <c r="CJ558" t="s">
        <v>1701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SUM(Tabla5[[#This Row],[VENTA MABE 1 SEMANA NOV]:[VENTAS OTROS 1 SEMANA NOV]])</f>
        <v>1</v>
      </c>
      <c r="CS558">
        <f>IFERROR(VLOOKUP(Tabla5[[#This Row],[CLAVE]],[2]VENTAS!$F$2:$L$1501,2,0),0)</f>
        <v>1</v>
      </c>
      <c r="CT558">
        <f>IFERROR(VLOOKUP(Tabla5[[#This Row],[CLAVE]],[2]VENTAS!$F$2:$L$1501,3,0),0)</f>
        <v>0</v>
      </c>
      <c r="CU558">
        <f>IFERROR(VLOOKUP(Tabla5[[#This Row],[CLAVE]],[2]VENTAS!$F$2:$L$1501,4,0),0)</f>
        <v>0</v>
      </c>
      <c r="CV558">
        <f>IFERROR(VLOOKUP(Tabla5[[#This Row],[CLAVE]],[2]VENTAS!$F$2:$L$1501,5,0),0)</f>
        <v>10</v>
      </c>
      <c r="CW558">
        <f>IFERROR(VLOOKUP(Tabla5[[#This Row],[CLAVE]],[2]VENTAS!$F$2:$L$1501,6,0),0)</f>
        <v>0</v>
      </c>
      <c r="CX558">
        <f>IFERROR(VLOOKUP(Tabla5[[#This Row],[CLAVE]],[2]VENTAS!$F$2:$L$1501,7,0),0)</f>
        <v>0</v>
      </c>
      <c r="CY558">
        <f>IFERROR(VLOOKUP(Tabla5[[#This Row],[CLAVE]],[2]VENTAS!$F$2:$R$1501,13,0),0)</f>
        <v>0</v>
      </c>
      <c r="CZ558">
        <f>SUM(Tabla5[[#This Row],[VENTA MABE 2 SEMANA NOV]:[VENTAS OTROS 2 SEMANA NOV]])</f>
        <v>11</v>
      </c>
      <c r="DA558" s="46">
        <v>10</v>
      </c>
    </row>
    <row r="559" spans="1:105" hidden="1" x14ac:dyDescent="0.3">
      <c r="A559" t="str">
        <f>CONCATENATE(Tabla5[[#This Row],[TIENDA HMPV]],Tabla5[[#This Row],[LINEA]])</f>
        <v>468 - TIENDA PARQUE CALIFORNIA 932COCINAS</v>
      </c>
      <c r="B559" t="s">
        <v>161</v>
      </c>
      <c r="C559" s="55" t="s">
        <v>162</v>
      </c>
      <c r="D559" s="55" t="s">
        <v>39</v>
      </c>
      <c r="E559" s="55" t="s">
        <v>163</v>
      </c>
      <c r="F559" s="55" t="s">
        <v>1724</v>
      </c>
      <c r="G559" t="s">
        <v>26</v>
      </c>
      <c r="H559" s="42">
        <f>IFERROR(Tabla5[[#This Row],[VENTAS MABE]]/Tabla5[[#This Row],[CUOTA]],0)</f>
        <v>0.4358974358974359</v>
      </c>
      <c r="I559">
        <v>39</v>
      </c>
      <c r="J559">
        <v>17</v>
      </c>
      <c r="K559">
        <v>15</v>
      </c>
      <c r="L559">
        <v>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V559" s="42">
        <v>0.54838709677419351</v>
      </c>
      <c r="W559" s="42">
        <f>IFERROR(Tabla5[[#This Row],[TOTAL VENTA 38 SEMANA]]/Tabla5[[#This Row],[VENTA ACUM 38]],0)</f>
        <v>0.54838709677419351</v>
      </c>
      <c r="X559" s="42" t="e">
        <f>VLOOKUP(Tabla5[[#This Row],[CLAVE]],[1]!QMI_5_SEMANA_SEP_22[[CLAVE]:[SHARE CADENA S2]],21,0)</f>
        <v>#REF!</v>
      </c>
      <c r="Y559" s="55" t="s">
        <v>724</v>
      </c>
      <c r="Z559" s="46">
        <f>+Tabla5[[#This Row],[VENTA ACUM 38]]+Tabla5[[#This Row],[venta total 39 acum]]</f>
        <v>37</v>
      </c>
      <c r="AA559" s="46">
        <v>13</v>
      </c>
      <c r="AB559" s="46">
        <v>17</v>
      </c>
      <c r="AC559" s="46">
        <v>31</v>
      </c>
      <c r="AD559" s="46">
        <v>6</v>
      </c>
      <c r="AE559" s="46">
        <v>3</v>
      </c>
      <c r="AF559" s="46">
        <v>6</v>
      </c>
      <c r="AG559" s="46">
        <v>16</v>
      </c>
      <c r="AH559" s="42">
        <f>IFERROR(Tabla5[[#This Row],[VENTAS MABE]]/Tabla5[[#This Row],[VENTAS INDURAMA]],0)</f>
        <v>1.1333333333333333</v>
      </c>
      <c r="AI559" t="s">
        <v>1675</v>
      </c>
      <c r="AK559" s="42"/>
      <c r="AL559" t="s">
        <v>727</v>
      </c>
      <c r="AM559" s="55" t="s">
        <v>825</v>
      </c>
      <c r="AO559" s="55" t="s">
        <v>419</v>
      </c>
      <c r="AP559">
        <v>27</v>
      </c>
      <c r="AQ559" s="55">
        <v>8</v>
      </c>
      <c r="AR559">
        <v>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f>SUM(Tabla5[[#This Row],[VENTA MABE 1 SEMANA OCT]:[VENTAS OTROS 1 SEMANA OCT]])</f>
        <v>14</v>
      </c>
      <c r="AY559" s="46">
        <v>34.193987462466097</v>
      </c>
      <c r="AZ559" s="55">
        <v>6</v>
      </c>
      <c r="BA559">
        <v>9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f>SUM(Tabla5[[#This Row],[VENTA MABE 2 SEMANA OCT]:[VENTAS OTROS 2 SEMANA OCT]])</f>
        <v>15</v>
      </c>
      <c r="BH559" t="s">
        <v>798</v>
      </c>
      <c r="BI559" s="55" t="s">
        <v>162</v>
      </c>
      <c r="BJ559">
        <v>40</v>
      </c>
      <c r="BK559" s="55">
        <v>6</v>
      </c>
      <c r="BL559">
        <v>4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f>SUM(Tabla5[[#This Row],[VENTA MABE 3 SEMANA OCT]:[VENTAS OTROS 3 SEMANA OCT]])</f>
        <v>10</v>
      </c>
      <c r="BS559" s="42">
        <v>0.4</v>
      </c>
      <c r="BT559" s="55">
        <v>9</v>
      </c>
      <c r="BU559">
        <v>6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f>SUM(Tabla5[[#This Row],[VENTA MABE 4 SEMANA OCT]:[VENTAS OTROS 4 SEMANA OCT]])</f>
        <v>15</v>
      </c>
      <c r="CB559" t="s">
        <v>1679</v>
      </c>
      <c r="CC559" t="s">
        <v>1679</v>
      </c>
      <c r="CD559" t="s">
        <v>1679</v>
      </c>
      <c r="CE559" t="s">
        <v>1679</v>
      </c>
      <c r="CF559" t="s">
        <v>1679</v>
      </c>
      <c r="CG559" t="s">
        <v>1679</v>
      </c>
      <c r="CH559" t="s">
        <v>1679</v>
      </c>
      <c r="CI5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0.53703703703703709</v>
      </c>
      <c r="CJ559" t="s">
        <v>1703</v>
      </c>
      <c r="CK559">
        <v>6</v>
      </c>
      <c r="CL559">
        <v>3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SUM(Tabla5[[#This Row],[VENTA MABE 1 SEMANA NOV]:[VENTAS OTROS 1 SEMANA NOV]])</f>
        <v>9</v>
      </c>
      <c r="CS559">
        <f>IFERROR(VLOOKUP(Tabla5[[#This Row],[CLAVE]],[2]VENTAS!$F$2:$L$1501,2,0),0)</f>
        <v>6</v>
      </c>
      <c r="CT559">
        <f>IFERROR(VLOOKUP(Tabla5[[#This Row],[CLAVE]],[2]VENTAS!$F$2:$L$1501,3,0),0)</f>
        <v>4</v>
      </c>
      <c r="CU559">
        <f>IFERROR(VLOOKUP(Tabla5[[#This Row],[CLAVE]],[2]VENTAS!$F$2:$L$1501,4,0),0)</f>
        <v>0</v>
      </c>
      <c r="CV559">
        <f>IFERROR(VLOOKUP(Tabla5[[#This Row],[CLAVE]],[2]VENTAS!$F$2:$L$1501,5,0),0)</f>
        <v>0</v>
      </c>
      <c r="CW559">
        <f>IFERROR(VLOOKUP(Tabla5[[#This Row],[CLAVE]],[2]VENTAS!$F$2:$L$1501,6,0),0)</f>
        <v>0</v>
      </c>
      <c r="CX559">
        <f>IFERROR(VLOOKUP(Tabla5[[#This Row],[CLAVE]],[2]VENTAS!$F$2:$L$1501,7,0),0)</f>
        <v>0</v>
      </c>
      <c r="CY559">
        <f>IFERROR(VLOOKUP(Tabla5[[#This Row],[CLAVE]],[2]VENTAS!$F$2:$R$1501,13,0),0)</f>
        <v>0</v>
      </c>
      <c r="CZ559">
        <f>SUM(Tabla5[[#This Row],[VENTA MABE 2 SEMANA NOV]:[VENTAS OTROS 2 SEMANA NOV]])</f>
        <v>10</v>
      </c>
      <c r="DA559" s="46">
        <v>52</v>
      </c>
    </row>
    <row r="560" spans="1:105" hidden="1" x14ac:dyDescent="0.3">
      <c r="A560" t="str">
        <f>CONCATENATE(Tabla5[[#This Row],[TIENDA HMPV]],Tabla5[[#This Row],[LINEA]])</f>
        <v>468 - TIENDA PARQUE CALIFORNIA 932EMPOTRE</v>
      </c>
      <c r="B560" t="s">
        <v>161</v>
      </c>
      <c r="C560" s="55" t="s">
        <v>162</v>
      </c>
      <c r="D560" s="55" t="s">
        <v>39</v>
      </c>
      <c r="E560" s="55" t="s">
        <v>163</v>
      </c>
      <c r="F560" s="55" t="s">
        <v>1724</v>
      </c>
      <c r="G560" t="s">
        <v>32</v>
      </c>
      <c r="H560" s="42">
        <f>IFERROR(Tabla5[[#This Row],[VENTAS MABE]]/Tabla5[[#This Row],[CUOTA]],0)</f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V560" s="42">
        <v>0</v>
      </c>
      <c r="W560" s="42">
        <f>IFERROR(Tabla5[[#This Row],[TOTAL VENTA 38 SEMANA]]/Tabla5[[#This Row],[VENTA ACUM 38]],0)</f>
        <v>0</v>
      </c>
      <c r="X560" s="42" t="e">
        <f>VLOOKUP(Tabla5[[#This Row],[CLAVE]],[1]!QMI_5_SEMANA_SEP_22[[CLAVE]:[SHARE CADENA S2]],21,0)</f>
        <v>#REF!</v>
      </c>
      <c r="Y560" s="55" t="s">
        <v>724</v>
      </c>
      <c r="Z560" s="46">
        <f>+Tabla5[[#This Row],[VENTA ACUM 38]]+Tabla5[[#This Row],[venta total 39 acum]]</f>
        <v>0</v>
      </c>
      <c r="AA560" s="46">
        <v>0</v>
      </c>
      <c r="AB560" s="46">
        <v>0</v>
      </c>
      <c r="AC560" s="46">
        <v>0</v>
      </c>
      <c r="AD560" s="46">
        <v>0</v>
      </c>
      <c r="AE560" s="46">
        <v>0</v>
      </c>
      <c r="AF560" s="46">
        <v>0</v>
      </c>
      <c r="AG560" s="46">
        <v>0</v>
      </c>
      <c r="AH560" s="42">
        <f>IFERROR(Tabla5[[#This Row],[VENTAS MABE]]/Tabla5[[#This Row],[VENTAS INDURAMA]],0)</f>
        <v>0</v>
      </c>
      <c r="AI560" t="s">
        <v>1675</v>
      </c>
      <c r="AK560" s="42"/>
      <c r="AL560" t="s">
        <v>727</v>
      </c>
      <c r="AM560" s="55" t="s">
        <v>825</v>
      </c>
      <c r="AO560" s="55" t="s">
        <v>419</v>
      </c>
      <c r="AP560">
        <v>0</v>
      </c>
      <c r="AQ560" s="55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f>SUM(Tabla5[[#This Row],[VENTA MABE 1 SEMANA OCT]:[VENTAS OTROS 1 SEMANA OCT]])</f>
        <v>0</v>
      </c>
      <c r="AY560" s="46">
        <v>0</v>
      </c>
      <c r="AZ560" s="55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f>SUM(Tabla5[[#This Row],[VENTA MABE 2 SEMANA OCT]:[VENTAS OTROS 2 SEMANA OCT]])</f>
        <v>1</v>
      </c>
      <c r="BH560" t="s">
        <v>798</v>
      </c>
      <c r="BI560" s="55" t="s">
        <v>162</v>
      </c>
      <c r="BJ560">
        <v>40</v>
      </c>
      <c r="BK560" s="55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f>SUM(Tabla5[[#This Row],[VENTA MABE 3 SEMANA OCT]:[VENTAS OTROS 3 SEMANA OCT]])</f>
        <v>0</v>
      </c>
      <c r="BS560" s="42">
        <v>0</v>
      </c>
      <c r="BT560" s="55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f>SUM(Tabla5[[#This Row],[VENTA MABE 4 SEMANA OCT]:[VENTAS OTROS 4 SEMANA OCT]])</f>
        <v>0</v>
      </c>
      <c r="CB560" t="s">
        <v>1679</v>
      </c>
      <c r="CC560" t="s">
        <v>1679</v>
      </c>
      <c r="CD560" t="s">
        <v>1679</v>
      </c>
      <c r="CE560" t="s">
        <v>1679</v>
      </c>
      <c r="CF560" t="s">
        <v>1679</v>
      </c>
      <c r="CG560" t="s">
        <v>1679</v>
      </c>
      <c r="CH560" t="s">
        <v>1679</v>
      </c>
      <c r="CI5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60" t="s">
        <v>1703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SUM(Tabla5[[#This Row],[VENTA MABE 1 SEMANA NOV]:[VENTAS OTROS 1 SEMANA NOV]])</f>
        <v>0</v>
      </c>
      <c r="CS560">
        <f>IFERROR(VLOOKUP(Tabla5[[#This Row],[CLAVE]],[2]VENTAS!$F$2:$L$1501,2,0),0)</f>
        <v>0</v>
      </c>
      <c r="CT560">
        <f>IFERROR(VLOOKUP(Tabla5[[#This Row],[CLAVE]],[2]VENTAS!$F$2:$L$1501,3,0),0)</f>
        <v>0</v>
      </c>
      <c r="CU560">
        <f>IFERROR(VLOOKUP(Tabla5[[#This Row],[CLAVE]],[2]VENTAS!$F$2:$L$1501,4,0),0)</f>
        <v>0</v>
      </c>
      <c r="CV560">
        <f>IFERROR(VLOOKUP(Tabla5[[#This Row],[CLAVE]],[2]VENTAS!$F$2:$L$1501,5,0),0)</f>
        <v>0</v>
      </c>
      <c r="CW560">
        <f>IFERROR(VLOOKUP(Tabla5[[#This Row],[CLAVE]],[2]VENTAS!$F$2:$L$1501,6,0),0)</f>
        <v>0</v>
      </c>
      <c r="CX560">
        <f>IFERROR(VLOOKUP(Tabla5[[#This Row],[CLAVE]],[2]VENTAS!$F$2:$L$1501,7,0),0)</f>
        <v>0</v>
      </c>
      <c r="CY560">
        <f>IFERROR(VLOOKUP(Tabla5[[#This Row],[CLAVE]],[2]VENTAS!$F$2:$R$1501,13,0),0)</f>
        <v>0</v>
      </c>
      <c r="CZ560">
        <f>SUM(Tabla5[[#This Row],[VENTA MABE 2 SEMANA NOV]:[VENTAS OTROS 2 SEMANA NOV]])</f>
        <v>0</v>
      </c>
      <c r="DA560" s="46">
        <v>0</v>
      </c>
    </row>
    <row r="561" spans="1:105" hidden="1" x14ac:dyDescent="0.3">
      <c r="A561" t="str">
        <f>CONCATENATE(Tabla5[[#This Row],[TIENDA HMPV]],Tabla5[[#This Row],[LINEA]])</f>
        <v>468 - TIENDA PARQUE CALIFORNIA 932GLOBALES</v>
      </c>
      <c r="B561" t="s">
        <v>161</v>
      </c>
      <c r="C561" s="55" t="s">
        <v>162</v>
      </c>
      <c r="D561" s="55" t="s">
        <v>39</v>
      </c>
      <c r="E561" s="55" t="s">
        <v>163</v>
      </c>
      <c r="F561" s="55" t="s">
        <v>1724</v>
      </c>
      <c r="G561" t="s">
        <v>27</v>
      </c>
      <c r="H561" s="42">
        <f>IFERROR(Tabla5[[#This Row],[VENTAS MABE]]/Tabla5[[#This Row],[CUOTA]],0)</f>
        <v>0.26666666666666666</v>
      </c>
      <c r="I561">
        <v>15</v>
      </c>
      <c r="J561">
        <v>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V561" s="42">
        <v>1</v>
      </c>
      <c r="W561" s="42">
        <f>IFERROR(Tabla5[[#This Row],[TOTAL VENTA 38 SEMANA]]/Tabla5[[#This Row],[VENTA ACUM 38]],0)</f>
        <v>1</v>
      </c>
      <c r="X561" s="42" t="e">
        <f>VLOOKUP(Tabla5[[#This Row],[CLAVE]],[1]!QMI_5_SEMANA_SEP_22[[CLAVE]:[SHARE CADENA S2]],21,0)</f>
        <v>#REF!</v>
      </c>
      <c r="Y561" s="55" t="s">
        <v>724</v>
      </c>
      <c r="Z561" s="46">
        <f>+Tabla5[[#This Row],[VENTA ACUM 38]]+Tabla5[[#This Row],[venta total 39 acum]]</f>
        <v>9</v>
      </c>
      <c r="AA561" s="46">
        <v>3</v>
      </c>
      <c r="AB561" s="46">
        <v>4</v>
      </c>
      <c r="AC561" s="46">
        <v>4</v>
      </c>
      <c r="AD561" s="46">
        <v>5</v>
      </c>
      <c r="AE561" s="46">
        <v>5</v>
      </c>
      <c r="AF561" s="46">
        <v>5</v>
      </c>
      <c r="AG561" s="46">
        <v>8</v>
      </c>
      <c r="AH561" s="42">
        <f>IFERROR(Tabla5[[#This Row],[VENTAS MABE]]/Tabla5[[#This Row],[VENTAS INDURAMA]],0)</f>
        <v>0</v>
      </c>
      <c r="AI561" t="s">
        <v>1675</v>
      </c>
      <c r="AK561" s="42"/>
      <c r="AL561" t="s">
        <v>727</v>
      </c>
      <c r="AM561" s="55" t="s">
        <v>825</v>
      </c>
      <c r="AO561" s="55" t="s">
        <v>419</v>
      </c>
      <c r="AP561">
        <v>3</v>
      </c>
      <c r="AQ561" s="55">
        <v>2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f>SUM(Tabla5[[#This Row],[VENTA MABE 1 SEMANA OCT]:[VENTAS OTROS 1 SEMANA OCT]])</f>
        <v>2</v>
      </c>
      <c r="AY561" s="46">
        <v>7</v>
      </c>
      <c r="AZ561" s="55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f>SUM(Tabla5[[#This Row],[VENTA MABE 2 SEMANA OCT]:[VENTAS OTROS 2 SEMANA OCT]])</f>
        <v>1</v>
      </c>
      <c r="BH561" t="s">
        <v>798</v>
      </c>
      <c r="BI561" s="55" t="s">
        <v>162</v>
      </c>
      <c r="BJ561">
        <v>40</v>
      </c>
      <c r="BK561" s="55">
        <v>9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f>SUM(Tabla5[[#This Row],[VENTA MABE 3 SEMANA OCT]:[VENTAS OTROS 3 SEMANA OCT]])</f>
        <v>9</v>
      </c>
      <c r="BS561" s="42">
        <v>0</v>
      </c>
      <c r="BT561" s="55">
        <v>5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f>SUM(Tabla5[[#This Row],[VENTA MABE 4 SEMANA OCT]:[VENTAS OTROS 4 SEMANA OCT]])</f>
        <v>5</v>
      </c>
      <c r="CB561" t="s">
        <v>1679</v>
      </c>
      <c r="CC561" t="s">
        <v>1679</v>
      </c>
      <c r="CD561" t="s">
        <v>1679</v>
      </c>
      <c r="CE561" t="s">
        <v>1679</v>
      </c>
      <c r="CF561" t="s">
        <v>1679</v>
      </c>
      <c r="CG561" t="s">
        <v>1679</v>
      </c>
      <c r="CH561" t="s">
        <v>1679</v>
      </c>
      <c r="CI5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61" t="s">
        <v>1703</v>
      </c>
      <c r="CK561">
        <v>4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SUM(Tabla5[[#This Row],[VENTA MABE 1 SEMANA NOV]:[VENTAS OTROS 1 SEMANA NOV]])</f>
        <v>4</v>
      </c>
      <c r="CS561">
        <f>IFERROR(VLOOKUP(Tabla5[[#This Row],[CLAVE]],[2]VENTAS!$F$2:$L$1501,2,0),0)</f>
        <v>4</v>
      </c>
      <c r="CT561">
        <f>IFERROR(VLOOKUP(Tabla5[[#This Row],[CLAVE]],[2]VENTAS!$F$2:$L$1501,3,0),0)</f>
        <v>0</v>
      </c>
      <c r="CU561">
        <f>IFERROR(VLOOKUP(Tabla5[[#This Row],[CLAVE]],[2]VENTAS!$F$2:$L$1501,4,0),0)</f>
        <v>0</v>
      </c>
      <c r="CV561">
        <f>IFERROR(VLOOKUP(Tabla5[[#This Row],[CLAVE]],[2]VENTAS!$F$2:$L$1501,5,0),0)</f>
        <v>0</v>
      </c>
      <c r="CW561">
        <f>IFERROR(VLOOKUP(Tabla5[[#This Row],[CLAVE]],[2]VENTAS!$F$2:$L$1501,6,0),0)</f>
        <v>0</v>
      </c>
      <c r="CX561">
        <f>IFERROR(VLOOKUP(Tabla5[[#This Row],[CLAVE]],[2]VENTAS!$F$2:$L$1501,7,0),0)</f>
        <v>0</v>
      </c>
      <c r="CY561">
        <f>IFERROR(VLOOKUP(Tabla5[[#This Row],[CLAVE]],[2]VENTAS!$F$2:$R$1501,13,0),0)</f>
        <v>0</v>
      </c>
      <c r="CZ561">
        <f>SUM(Tabla5[[#This Row],[VENTA MABE 2 SEMANA NOV]:[VENTAS OTROS 2 SEMANA NOV]])</f>
        <v>4</v>
      </c>
      <c r="DA561" s="46">
        <v>14.279448206893001</v>
      </c>
    </row>
    <row r="562" spans="1:105" hidden="1" x14ac:dyDescent="0.3">
      <c r="A562" t="str">
        <f>CONCATENATE(Tabla5[[#This Row],[TIENDA HMPV]],Tabla5[[#This Row],[LINEA]])</f>
        <v>468 - TIENDA PARQUE CALIFORNIA 932LAVADO</v>
      </c>
      <c r="B562" t="s">
        <v>161</v>
      </c>
      <c r="C562" s="55" t="s">
        <v>162</v>
      </c>
      <c r="D562" s="55" t="s">
        <v>39</v>
      </c>
      <c r="E562" s="55" t="s">
        <v>163</v>
      </c>
      <c r="F562" s="55" t="s">
        <v>1724</v>
      </c>
      <c r="G562" t="s">
        <v>28</v>
      </c>
      <c r="H562" s="42">
        <f>IFERROR(Tabla5[[#This Row],[VENTAS MABE]]/Tabla5[[#This Row],[CUOTA]],0)</f>
        <v>8.3333333333333329E-2</v>
      </c>
      <c r="I562">
        <v>12</v>
      </c>
      <c r="J562">
        <v>1</v>
      </c>
      <c r="K562">
        <v>0</v>
      </c>
      <c r="L562" s="44">
        <v>14</v>
      </c>
      <c r="M562">
        <v>5</v>
      </c>
      <c r="N562">
        <v>9</v>
      </c>
      <c r="O562">
        <v>14</v>
      </c>
      <c r="P562">
        <v>0</v>
      </c>
      <c r="Q562">
        <v>0</v>
      </c>
      <c r="R562">
        <v>0</v>
      </c>
      <c r="S562">
        <v>0</v>
      </c>
      <c r="T562">
        <v>0</v>
      </c>
      <c r="V562" s="42">
        <v>3.3333333333333333E-2</v>
      </c>
      <c r="W562" s="42">
        <f>IFERROR(Tabla5[[#This Row],[TOTAL VENTA 38 SEMANA]]/Tabla5[[#This Row],[VENTA ACUM 38]],0)</f>
        <v>3.3333333333333333E-2</v>
      </c>
      <c r="X562" s="42" t="e">
        <f>VLOOKUP(Tabla5[[#This Row],[CLAVE]],[1]!QMI_5_SEMANA_SEP_22[[CLAVE]:[SHARE CADENA S2]],21,0)</f>
        <v>#REF!</v>
      </c>
      <c r="Y562" s="55" t="s">
        <v>724</v>
      </c>
      <c r="Z562" s="46">
        <f>+Tabla5[[#This Row],[VENTA ACUM 38]]+Tabla5[[#This Row],[venta total 39 acum]]</f>
        <v>43</v>
      </c>
      <c r="AA562" s="46">
        <v>1</v>
      </c>
      <c r="AB562" s="46">
        <v>1</v>
      </c>
      <c r="AC562" s="46">
        <v>30</v>
      </c>
      <c r="AD562" s="46">
        <v>13</v>
      </c>
      <c r="AE562" s="46">
        <v>5</v>
      </c>
      <c r="AF562" s="46">
        <v>13</v>
      </c>
      <c r="AG562" s="46">
        <v>6</v>
      </c>
      <c r="AH562" s="42">
        <f>IFERROR(Tabla5[[#This Row],[VENTAS MABE]]/Tabla5[[#This Row],[VENTAS INDURAMA]],0)</f>
        <v>0</v>
      </c>
      <c r="AI562" t="s">
        <v>1675</v>
      </c>
      <c r="AK562" s="42"/>
      <c r="AL562" t="s">
        <v>727</v>
      </c>
      <c r="AM562" s="55" t="s">
        <v>825</v>
      </c>
      <c r="AO562" s="55" t="s">
        <v>419</v>
      </c>
      <c r="AP562">
        <v>22</v>
      </c>
      <c r="AQ562" s="55">
        <v>2</v>
      </c>
      <c r="AR562">
        <v>0</v>
      </c>
      <c r="AS562">
        <v>4</v>
      </c>
      <c r="AT562">
        <v>2</v>
      </c>
      <c r="AU562">
        <v>2</v>
      </c>
      <c r="AV562">
        <v>4</v>
      </c>
      <c r="AW562">
        <v>0</v>
      </c>
      <c r="AX562">
        <f>SUM(Tabla5[[#This Row],[VENTA MABE 1 SEMANA OCT]:[VENTAS OTROS 1 SEMANA OCT]])</f>
        <v>14</v>
      </c>
      <c r="AY562" s="46">
        <v>10.018657869708113</v>
      </c>
      <c r="AZ562" s="55">
        <v>2</v>
      </c>
      <c r="BA562">
        <v>0</v>
      </c>
      <c r="BB562">
        <v>2</v>
      </c>
      <c r="BC562">
        <v>2</v>
      </c>
      <c r="BD562">
        <v>3</v>
      </c>
      <c r="BE562">
        <v>4</v>
      </c>
      <c r="BF562">
        <v>0</v>
      </c>
      <c r="BG562">
        <f>SUM(Tabla5[[#This Row],[VENTA MABE 2 SEMANA OCT]:[VENTAS OTROS 2 SEMANA OCT]])</f>
        <v>13</v>
      </c>
      <c r="BH562" t="s">
        <v>798</v>
      </c>
      <c r="BI562" s="55" t="s">
        <v>162</v>
      </c>
      <c r="BJ562">
        <v>40</v>
      </c>
      <c r="BK562" s="55">
        <v>1</v>
      </c>
      <c r="BL562">
        <v>0</v>
      </c>
      <c r="BM562">
        <v>4</v>
      </c>
      <c r="BN562">
        <v>1</v>
      </c>
      <c r="BO562">
        <v>0</v>
      </c>
      <c r="BP562">
        <v>5</v>
      </c>
      <c r="BQ562">
        <v>0</v>
      </c>
      <c r="BR562">
        <f>SUM(Tabla5[[#This Row],[VENTA MABE 3 SEMANA OCT]:[VENTAS OTROS 3 SEMANA OCT]])</f>
        <v>11</v>
      </c>
      <c r="BS562" s="42">
        <v>0.12</v>
      </c>
      <c r="BT562" s="55">
        <v>1</v>
      </c>
      <c r="BU562">
        <v>0</v>
      </c>
      <c r="BV562">
        <v>4</v>
      </c>
      <c r="BW562">
        <v>1</v>
      </c>
      <c r="BX562">
        <v>3</v>
      </c>
      <c r="BY562">
        <v>5</v>
      </c>
      <c r="BZ562">
        <v>0</v>
      </c>
      <c r="CA562">
        <f>SUM(Tabla5[[#This Row],[VENTA MABE 4 SEMANA OCT]:[VENTAS OTROS 4 SEMANA OCT]])</f>
        <v>14</v>
      </c>
      <c r="CD562" t="s">
        <v>1698</v>
      </c>
      <c r="CI56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0.11538461538461539</v>
      </c>
      <c r="CJ562" t="s">
        <v>1701</v>
      </c>
      <c r="CK562">
        <v>5</v>
      </c>
      <c r="CL562">
        <v>0</v>
      </c>
      <c r="CM562">
        <v>2</v>
      </c>
      <c r="CN562">
        <v>2</v>
      </c>
      <c r="CO562">
        <v>3</v>
      </c>
      <c r="CP562">
        <v>1</v>
      </c>
      <c r="CQ562">
        <v>0</v>
      </c>
      <c r="CR562">
        <f>SUM(Tabla5[[#This Row],[VENTA MABE 1 SEMANA NOV]:[VENTAS OTROS 1 SEMANA NOV]])</f>
        <v>13</v>
      </c>
      <c r="CS562">
        <f>IFERROR(VLOOKUP(Tabla5[[#This Row],[CLAVE]],[2]VENTAS!$F$2:$L$1501,2,0),0)</f>
        <v>2</v>
      </c>
      <c r="CT562">
        <f>IFERROR(VLOOKUP(Tabla5[[#This Row],[CLAVE]],[2]VENTAS!$F$2:$L$1501,3,0),0)</f>
        <v>0</v>
      </c>
      <c r="CU562">
        <f>IFERROR(VLOOKUP(Tabla5[[#This Row],[CLAVE]],[2]VENTAS!$F$2:$L$1501,4,0),0)</f>
        <v>2</v>
      </c>
      <c r="CV562">
        <f>IFERROR(VLOOKUP(Tabla5[[#This Row],[CLAVE]],[2]VENTAS!$F$2:$L$1501,5,0),0)</f>
        <v>2</v>
      </c>
      <c r="CW562">
        <f>IFERROR(VLOOKUP(Tabla5[[#This Row],[CLAVE]],[2]VENTAS!$F$2:$L$1501,6,0),0)</f>
        <v>3</v>
      </c>
      <c r="CX562">
        <f>IFERROR(VLOOKUP(Tabla5[[#This Row],[CLAVE]],[2]VENTAS!$F$2:$L$1501,7,0),0)</f>
        <v>3</v>
      </c>
      <c r="CY562">
        <f>IFERROR(VLOOKUP(Tabla5[[#This Row],[CLAVE]],[2]VENTAS!$F$2:$R$1501,13,0),0)</f>
        <v>0</v>
      </c>
      <c r="CZ562">
        <f>SUM(Tabla5[[#This Row],[VENTA MABE 2 SEMANA NOV]:[VENTAS OTROS 2 SEMANA NOV]])</f>
        <v>12</v>
      </c>
      <c r="DA562" s="46">
        <v>21.011562716417995</v>
      </c>
    </row>
    <row r="563" spans="1:105" hidden="1" x14ac:dyDescent="0.3">
      <c r="A563" t="str">
        <f>CONCATENATE(Tabla5[[#This Row],[TIENDA HMPV]],Tabla5[[#This Row],[LINEA]])</f>
        <v>468 - TIENDA PARQUE CALIFORNIA 932REFRIGERACIÓN</v>
      </c>
      <c r="B563" t="s">
        <v>161</v>
      </c>
      <c r="C563" s="55" t="s">
        <v>162</v>
      </c>
      <c r="D563" s="55" t="s">
        <v>39</v>
      </c>
      <c r="E563" s="55" t="s">
        <v>163</v>
      </c>
      <c r="F563" s="55" t="s">
        <v>1724</v>
      </c>
      <c r="G563" t="s">
        <v>29</v>
      </c>
      <c r="H563" s="42">
        <f>IFERROR(Tabla5[[#This Row],[VENTAS MABE]]/Tabla5[[#This Row],[CUOTA]],0)</f>
        <v>0.43333333333333335</v>
      </c>
      <c r="I563">
        <v>30</v>
      </c>
      <c r="J563">
        <v>13</v>
      </c>
      <c r="K563">
        <v>10</v>
      </c>
      <c r="L563" s="44">
        <v>12</v>
      </c>
      <c r="M563">
        <v>0</v>
      </c>
      <c r="N563">
        <v>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V563" s="42">
        <v>0.37142857142857144</v>
      </c>
      <c r="W563" s="42">
        <f>IFERROR(Tabla5[[#This Row],[TOTAL VENTA 38 SEMANA]]/Tabla5[[#This Row],[VENTA ACUM 38]],0)</f>
        <v>0.37142857142857144</v>
      </c>
      <c r="X563" s="42" t="e">
        <f>VLOOKUP(Tabla5[[#This Row],[CLAVE]],[1]!QMI_5_SEMANA_SEP_22[[CLAVE]:[SHARE CADENA S2]],21,0)</f>
        <v>#REF!</v>
      </c>
      <c r="Y563" s="55" t="s">
        <v>724</v>
      </c>
      <c r="Z563" s="46">
        <f>+Tabla5[[#This Row],[VENTA ACUM 38]]+Tabla5[[#This Row],[venta total 39 acum]]</f>
        <v>42</v>
      </c>
      <c r="AA563" s="46">
        <v>7</v>
      </c>
      <c r="AB563" s="46">
        <v>13</v>
      </c>
      <c r="AC563" s="46">
        <v>35</v>
      </c>
      <c r="AD563" s="46">
        <v>7</v>
      </c>
      <c r="AE563" s="46">
        <v>3</v>
      </c>
      <c r="AF563" s="46">
        <v>7</v>
      </c>
      <c r="AG563" s="46">
        <v>10</v>
      </c>
      <c r="AH563" s="42">
        <f>IFERROR(Tabla5[[#This Row],[VENTAS MABE]]/Tabla5[[#This Row],[VENTAS INDURAMA]],0)</f>
        <v>1.3</v>
      </c>
      <c r="AI563" t="s">
        <v>1675</v>
      </c>
      <c r="AK563" s="42"/>
      <c r="AL563" t="s">
        <v>727</v>
      </c>
      <c r="AM563" s="55" t="s">
        <v>825</v>
      </c>
      <c r="AO563" s="55" t="s">
        <v>419</v>
      </c>
      <c r="AP563">
        <v>24</v>
      </c>
      <c r="AQ563" s="55">
        <v>3</v>
      </c>
      <c r="AR563">
        <v>1</v>
      </c>
      <c r="AS563">
        <v>2</v>
      </c>
      <c r="AT563">
        <v>0</v>
      </c>
      <c r="AU563">
        <v>0</v>
      </c>
      <c r="AV563">
        <v>0</v>
      </c>
      <c r="AW563">
        <v>0</v>
      </c>
      <c r="AX563">
        <f>SUM(Tabla5[[#This Row],[VENTA MABE 1 SEMANA OCT]:[VENTAS OTROS 1 SEMANA OCT]])</f>
        <v>6</v>
      </c>
      <c r="AY563" s="46">
        <v>23.915634981390067</v>
      </c>
      <c r="AZ563" s="55">
        <v>7</v>
      </c>
      <c r="BA563">
        <v>4</v>
      </c>
      <c r="BB563">
        <v>1</v>
      </c>
      <c r="BC563">
        <v>0</v>
      </c>
      <c r="BD563">
        <v>1</v>
      </c>
      <c r="BE563">
        <v>1</v>
      </c>
      <c r="BF563">
        <v>0</v>
      </c>
      <c r="BG563">
        <f>SUM(Tabla5[[#This Row],[VENTA MABE 2 SEMANA OCT]:[VENTAS OTROS 2 SEMANA OCT]])</f>
        <v>14</v>
      </c>
      <c r="BH563" t="s">
        <v>798</v>
      </c>
      <c r="BI563" s="55" t="s">
        <v>162</v>
      </c>
      <c r="BJ563">
        <v>40</v>
      </c>
      <c r="BK563" s="55">
        <v>7</v>
      </c>
      <c r="BL563">
        <v>4</v>
      </c>
      <c r="BM563">
        <v>0</v>
      </c>
      <c r="BN563">
        <v>0</v>
      </c>
      <c r="BO563">
        <v>0</v>
      </c>
      <c r="BP563">
        <v>3</v>
      </c>
      <c r="BQ563">
        <v>0</v>
      </c>
      <c r="BR563">
        <f>SUM(Tabla5[[#This Row],[VENTA MABE 3 SEMANA OCT]:[VENTAS OTROS 3 SEMANA OCT]])</f>
        <v>14</v>
      </c>
      <c r="BS563" s="42">
        <v>0.2</v>
      </c>
      <c r="BT563" s="55">
        <v>3</v>
      </c>
      <c r="BU563">
        <v>9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f>SUM(Tabla5[[#This Row],[VENTA MABE 4 SEMANA OCT]:[VENTAS OTROS 4 SEMANA OCT]])</f>
        <v>16</v>
      </c>
      <c r="CB563" t="s">
        <v>1679</v>
      </c>
      <c r="CC563" t="s">
        <v>1679</v>
      </c>
      <c r="CD563" t="s">
        <v>1679</v>
      </c>
      <c r="CE563" t="s">
        <v>1679</v>
      </c>
      <c r="CF563" t="s">
        <v>1679</v>
      </c>
      <c r="CG563" t="s">
        <v>1679</v>
      </c>
      <c r="CH563" t="s">
        <v>1679</v>
      </c>
      <c r="CI5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563" t="s">
        <v>1703</v>
      </c>
      <c r="CK563">
        <v>3</v>
      </c>
      <c r="CL563">
        <v>3</v>
      </c>
      <c r="CM563">
        <v>2</v>
      </c>
      <c r="CN563">
        <v>1</v>
      </c>
      <c r="CO563">
        <v>1</v>
      </c>
      <c r="CP563">
        <v>0</v>
      </c>
      <c r="CQ563">
        <v>0</v>
      </c>
      <c r="CR563">
        <f>SUM(Tabla5[[#This Row],[VENTA MABE 1 SEMANA NOV]:[VENTAS OTROS 1 SEMANA NOV]])</f>
        <v>10</v>
      </c>
      <c r="CS563">
        <f>IFERROR(VLOOKUP(Tabla5[[#This Row],[CLAVE]],[2]VENTAS!$F$2:$L$1501,2,0),0)</f>
        <v>3</v>
      </c>
      <c r="CT563">
        <f>IFERROR(VLOOKUP(Tabla5[[#This Row],[CLAVE]],[2]VENTAS!$F$2:$L$1501,3,0),0)</f>
        <v>2</v>
      </c>
      <c r="CU563">
        <f>IFERROR(VLOOKUP(Tabla5[[#This Row],[CLAVE]],[2]VENTAS!$F$2:$L$1501,4,0),0)</f>
        <v>3</v>
      </c>
      <c r="CV563">
        <f>IFERROR(VLOOKUP(Tabla5[[#This Row],[CLAVE]],[2]VENTAS!$F$2:$L$1501,5,0),0)</f>
        <v>1</v>
      </c>
      <c r="CW563">
        <f>IFERROR(VLOOKUP(Tabla5[[#This Row],[CLAVE]],[2]VENTAS!$F$2:$L$1501,6,0),0)</f>
        <v>1</v>
      </c>
      <c r="CX563">
        <f>IFERROR(VLOOKUP(Tabla5[[#This Row],[CLAVE]],[2]VENTAS!$F$2:$L$1501,7,0),0)</f>
        <v>1</v>
      </c>
      <c r="CY563">
        <f>IFERROR(VLOOKUP(Tabla5[[#This Row],[CLAVE]],[2]VENTAS!$F$2:$R$1501,13,0),0)</f>
        <v>0</v>
      </c>
      <c r="CZ563">
        <f>SUM(Tabla5[[#This Row],[VENTA MABE 2 SEMANA NOV]:[VENTAS OTROS 2 SEMANA NOV]])</f>
        <v>11</v>
      </c>
      <c r="DA563" s="46">
        <v>37</v>
      </c>
    </row>
    <row r="564" spans="1:105" hidden="1" x14ac:dyDescent="0.3">
      <c r="A564" t="str">
        <f>CONCATENATE(Tabla5[[#This Row],[TIENDA HMPV]],Tabla5[[#This Row],[LINEA]])</f>
        <v>507 - SALINASAIRES</v>
      </c>
      <c r="B564" t="s">
        <v>685</v>
      </c>
      <c r="C564" s="55" t="s">
        <v>645</v>
      </c>
      <c r="D564" s="55" t="s">
        <v>23</v>
      </c>
      <c r="E564" s="55" t="s">
        <v>686</v>
      </c>
      <c r="F564" s="55" t="s">
        <v>1724</v>
      </c>
      <c r="G564" t="s">
        <v>25</v>
      </c>
      <c r="H564" s="42">
        <f>IFERROR(Tabla5[[#This Row],[VENTAS MABE]]/Tabla5[[#This Row],[CUOTA]],0)</f>
        <v>0.5</v>
      </c>
      <c r="I564">
        <v>4</v>
      </c>
      <c r="J564">
        <v>2</v>
      </c>
      <c r="K564">
        <v>3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V564" s="42">
        <v>0.4</v>
      </c>
      <c r="W564" s="42">
        <f>IFERROR(Tabla5[[#This Row],[TOTAL VENTA 38 SEMANA]]/Tabla5[[#This Row],[VENTA ACUM 38]],0)</f>
        <v>0.4</v>
      </c>
      <c r="X564" s="42" t="e">
        <f>VLOOKUP(Tabla5[[#This Row],[CLAVE]],[1]!QMI_5_SEMANA_SEP_22[[CLAVE]:[SHARE CADENA S2]],21,0)</f>
        <v>#REF!</v>
      </c>
      <c r="Y564" s="55" t="s">
        <v>724</v>
      </c>
      <c r="Z564" s="46">
        <f>+Tabla5[[#This Row],[VENTA ACUM 38]]+Tabla5[[#This Row],[venta total 39 acum]]</f>
        <v>7</v>
      </c>
      <c r="AA564" s="46">
        <v>1</v>
      </c>
      <c r="AB564" s="46">
        <v>2</v>
      </c>
      <c r="AC564" s="46">
        <v>5</v>
      </c>
      <c r="AD564" s="46">
        <v>2</v>
      </c>
      <c r="AE564" s="46">
        <v>1</v>
      </c>
      <c r="AF564" s="46">
        <v>2</v>
      </c>
      <c r="AG564" s="46">
        <v>3</v>
      </c>
      <c r="AH564" s="42">
        <f>IFERROR(Tabla5[[#This Row],[VENTAS MABE]]/Tabla5[[#This Row],[VENTAS INDURAMA]],0)</f>
        <v>0.66666666666666663</v>
      </c>
      <c r="AI564" t="s">
        <v>1675</v>
      </c>
      <c r="AJ564">
        <v>0.2</v>
      </c>
      <c r="AK564" s="42"/>
      <c r="AL564" t="s">
        <v>727</v>
      </c>
      <c r="AM564" s="55" t="s">
        <v>958</v>
      </c>
      <c r="AO564" s="55" t="s">
        <v>400</v>
      </c>
      <c r="AP564">
        <v>1</v>
      </c>
      <c r="AQ564" s="55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f>SUM(Tabla5[[#This Row],[VENTA MABE 1 SEMANA OCT]:[VENTAS OTROS 1 SEMANA OCT]])</f>
        <v>0</v>
      </c>
      <c r="AY564" s="46">
        <v>10.222222222222223</v>
      </c>
      <c r="AZ564" s="55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f>SUM(Tabla5[[#This Row],[VENTA MABE 2 SEMANA OCT]:[VENTAS OTROS 2 SEMANA OCT]])</f>
        <v>0</v>
      </c>
      <c r="BH564" t="s">
        <v>798</v>
      </c>
      <c r="BI564" s="55" t="s">
        <v>645</v>
      </c>
      <c r="BJ564">
        <v>14.999999999999995</v>
      </c>
      <c r="BK564" s="55">
        <v>2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f>SUM(Tabla5[[#This Row],[VENTA MABE 3 SEMANA OCT]:[VENTAS OTROS 3 SEMANA OCT]])</f>
        <v>2</v>
      </c>
      <c r="BS564" s="42">
        <v>0.22</v>
      </c>
      <c r="BT564" s="55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f>SUM(Tabla5[[#This Row],[VENTA MABE 4 SEMANA OCT]:[VENTAS OTROS 4 SEMANA OCT]])</f>
        <v>1</v>
      </c>
      <c r="CI5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64" t="s">
        <v>1703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SUM(Tabla5[[#This Row],[VENTA MABE 1 SEMANA NOV]:[VENTAS OTROS 1 SEMANA NOV]])</f>
        <v>0</v>
      </c>
      <c r="CS564">
        <f>IFERROR(VLOOKUP(Tabla5[[#This Row],[CLAVE]],[2]VENTAS!$F$2:$L$1501,2,0),0)</f>
        <v>0</v>
      </c>
      <c r="CT564">
        <f>IFERROR(VLOOKUP(Tabla5[[#This Row],[CLAVE]],[2]VENTAS!$F$2:$L$1501,3,0),0)</f>
        <v>0</v>
      </c>
      <c r="CU564">
        <f>IFERROR(VLOOKUP(Tabla5[[#This Row],[CLAVE]],[2]VENTAS!$F$2:$L$1501,4,0),0)</f>
        <v>0</v>
      </c>
      <c r="CV564">
        <f>IFERROR(VLOOKUP(Tabla5[[#This Row],[CLAVE]],[2]VENTAS!$F$2:$L$1501,5,0),0)</f>
        <v>0</v>
      </c>
      <c r="CW564">
        <f>IFERROR(VLOOKUP(Tabla5[[#This Row],[CLAVE]],[2]VENTAS!$F$2:$L$1501,6,0),0)</f>
        <v>0</v>
      </c>
      <c r="CX564">
        <f>IFERROR(VLOOKUP(Tabla5[[#This Row],[CLAVE]],[2]VENTAS!$F$2:$L$1501,7,0),0)</f>
        <v>0</v>
      </c>
      <c r="CY564">
        <f>IFERROR(VLOOKUP(Tabla5[[#This Row],[CLAVE]],[2]VENTAS!$F$2:$R$1501,13,0),0)</f>
        <v>0</v>
      </c>
      <c r="CZ564">
        <f>SUM(Tabla5[[#This Row],[VENTA MABE 2 SEMANA NOV]:[VENTAS OTROS 2 SEMANA NOV]])</f>
        <v>0</v>
      </c>
      <c r="DA564" s="46">
        <v>17.037037037037038</v>
      </c>
    </row>
    <row r="565" spans="1:105" hidden="1" x14ac:dyDescent="0.3">
      <c r="A565" t="str">
        <f>CONCATENATE(Tabla5[[#This Row],[TIENDA HMPV]],Tabla5[[#This Row],[LINEA]])</f>
        <v>507 - SALINASCOCINAS</v>
      </c>
      <c r="B565" t="s">
        <v>685</v>
      </c>
      <c r="C565" s="55" t="s">
        <v>645</v>
      </c>
      <c r="D565" s="55" t="s">
        <v>23</v>
      </c>
      <c r="E565" s="55" t="s">
        <v>686</v>
      </c>
      <c r="F565" s="55" t="s">
        <v>1724</v>
      </c>
      <c r="G565" t="s">
        <v>26</v>
      </c>
      <c r="H565" s="42">
        <f>IFERROR(Tabla5[[#This Row],[VENTAS MABE]]/Tabla5[[#This Row],[CUOTA]],0)</f>
        <v>0.3</v>
      </c>
      <c r="I565">
        <v>10</v>
      </c>
      <c r="J565">
        <v>3</v>
      </c>
      <c r="K565">
        <v>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V565" s="42">
        <v>0.5</v>
      </c>
      <c r="W565" s="42">
        <f>IFERROR(Tabla5[[#This Row],[TOTAL VENTA 38 SEMANA]]/Tabla5[[#This Row],[VENTA ACUM 38]],0)</f>
        <v>0.5</v>
      </c>
      <c r="X565" s="42" t="e">
        <f>VLOOKUP(Tabla5[[#This Row],[CLAVE]],[1]!QMI_5_SEMANA_SEP_22[[CLAVE]:[SHARE CADENA S2]],21,0)</f>
        <v>#REF!</v>
      </c>
      <c r="Y565" s="55" t="s">
        <v>724</v>
      </c>
      <c r="Z565" s="46">
        <f>+Tabla5[[#This Row],[VENTA ACUM 38]]+Tabla5[[#This Row],[venta total 39 acum]]</f>
        <v>9</v>
      </c>
      <c r="AA565" s="46">
        <v>1</v>
      </c>
      <c r="AB565" s="46">
        <v>3</v>
      </c>
      <c r="AC565" s="46">
        <v>6</v>
      </c>
      <c r="AD565" s="46">
        <v>3</v>
      </c>
      <c r="AE565" s="46">
        <v>2</v>
      </c>
      <c r="AF565" s="46">
        <v>3</v>
      </c>
      <c r="AG565" s="46">
        <v>3</v>
      </c>
      <c r="AH565" s="42">
        <f>IFERROR(Tabla5[[#This Row],[VENTAS MABE]]/Tabla5[[#This Row],[VENTAS INDURAMA]],0)</f>
        <v>0.75</v>
      </c>
      <c r="AI565" t="s">
        <v>1675</v>
      </c>
      <c r="AJ565">
        <v>0.2</v>
      </c>
      <c r="AK565" s="42">
        <v>0.1429</v>
      </c>
      <c r="AL565" t="s">
        <v>727</v>
      </c>
      <c r="AM565" s="55" t="s">
        <v>958</v>
      </c>
      <c r="AO565" s="55" t="s">
        <v>400</v>
      </c>
      <c r="AP565">
        <v>1</v>
      </c>
      <c r="AQ565" s="5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f>SUM(Tabla5[[#This Row],[VENTA MABE 1 SEMANA OCT]:[VENTAS OTROS 1 SEMANA OCT]])</f>
        <v>0</v>
      </c>
      <c r="AY565" s="46">
        <v>10.359024305124169</v>
      </c>
      <c r="AZ565" s="55">
        <v>2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f>SUM(Tabla5[[#This Row],[VENTA MABE 2 SEMANA OCT]:[VENTAS OTROS 2 SEMANA OCT]])</f>
        <v>3</v>
      </c>
      <c r="BH565" t="s">
        <v>798</v>
      </c>
      <c r="BI565" s="55" t="s">
        <v>645</v>
      </c>
      <c r="BJ565">
        <v>14.999999999999995</v>
      </c>
      <c r="BK565" s="55">
        <v>2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f>SUM(Tabla5[[#This Row],[VENTA MABE 3 SEMANA OCT]:[VENTAS OTROS 3 SEMANA OCT]])</f>
        <v>3</v>
      </c>
      <c r="BS565" s="42">
        <v>0.45</v>
      </c>
      <c r="BT565" s="55">
        <v>1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f>SUM(Tabla5[[#This Row],[VENTA MABE 4 SEMANA OCT]:[VENTAS OTROS 4 SEMANA OCT]])</f>
        <v>2</v>
      </c>
      <c r="CI5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565" t="s">
        <v>1703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SUM(Tabla5[[#This Row],[VENTA MABE 1 SEMANA NOV]:[VENTAS OTROS 1 SEMANA NOV]])</f>
        <v>0</v>
      </c>
      <c r="CS565">
        <f>IFERROR(VLOOKUP(Tabla5[[#This Row],[CLAVE]],[2]VENTAS!$F$2:$L$1501,2,0),0)</f>
        <v>0</v>
      </c>
      <c r="CT565">
        <f>IFERROR(VLOOKUP(Tabla5[[#This Row],[CLAVE]],[2]VENTAS!$F$2:$L$1501,3,0),0)</f>
        <v>0</v>
      </c>
      <c r="CU565">
        <f>IFERROR(VLOOKUP(Tabla5[[#This Row],[CLAVE]],[2]VENTAS!$F$2:$L$1501,4,0),0)</f>
        <v>0</v>
      </c>
      <c r="CV565">
        <f>IFERROR(VLOOKUP(Tabla5[[#This Row],[CLAVE]],[2]VENTAS!$F$2:$L$1501,5,0),0)</f>
        <v>0</v>
      </c>
      <c r="CW565">
        <f>IFERROR(VLOOKUP(Tabla5[[#This Row],[CLAVE]],[2]VENTAS!$F$2:$L$1501,6,0),0)</f>
        <v>0</v>
      </c>
      <c r="CX565">
        <f>IFERROR(VLOOKUP(Tabla5[[#This Row],[CLAVE]],[2]VENTAS!$F$2:$L$1501,7,0),0)</f>
        <v>0</v>
      </c>
      <c r="CY565">
        <f>IFERROR(VLOOKUP(Tabla5[[#This Row],[CLAVE]],[2]VENTAS!$F$2:$R$1501,13,0),0)</f>
        <v>0</v>
      </c>
      <c r="CZ565">
        <f>SUM(Tabla5[[#This Row],[VENTA MABE 2 SEMANA NOV]:[VENTAS OTROS 2 SEMANA NOV]])</f>
        <v>0</v>
      </c>
      <c r="DA565" s="46">
        <v>24</v>
      </c>
    </row>
    <row r="566" spans="1:105" hidden="1" x14ac:dyDescent="0.3">
      <c r="A566" t="str">
        <f>CONCATENATE(Tabla5[[#This Row],[TIENDA HMPV]],Tabla5[[#This Row],[LINEA]])</f>
        <v>507 - SALINASEMPOTRE</v>
      </c>
      <c r="B566" t="s">
        <v>685</v>
      </c>
      <c r="C566" s="55" t="s">
        <v>645</v>
      </c>
      <c r="D566" s="55" t="s">
        <v>23</v>
      </c>
      <c r="E566" s="55" t="s">
        <v>686</v>
      </c>
      <c r="F566" s="55" t="s">
        <v>1724</v>
      </c>
      <c r="G566" t="s">
        <v>32</v>
      </c>
      <c r="H566" s="42">
        <f>IFERROR(Tabla5[[#This Row],[VENTAS MABE]]/Tabla5[[#This Row],[CUOTA]],0)</f>
        <v>0</v>
      </c>
      <c r="I566">
        <v>0</v>
      </c>
      <c r="J566">
        <v>1</v>
      </c>
      <c r="K566">
        <v>0</v>
      </c>
      <c r="L566">
        <v>3</v>
      </c>
      <c r="M566">
        <v>1</v>
      </c>
      <c r="N566">
        <v>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V566" s="42">
        <v>0.14285714285714285</v>
      </c>
      <c r="W566" s="42">
        <f>IFERROR(Tabla5[[#This Row],[TOTAL VENTA 38 SEMANA]]/Tabla5[[#This Row],[VENTA ACUM 38]],0)</f>
        <v>0.14285714285714285</v>
      </c>
      <c r="X566" s="42" t="e">
        <f>VLOOKUP(Tabla5[[#This Row],[CLAVE]],[1]!QMI_5_SEMANA_SEP_22[[CLAVE]:[SHARE CADENA S2]],21,0)</f>
        <v>#REF!</v>
      </c>
      <c r="Y566" s="55" t="s">
        <v>724</v>
      </c>
      <c r="Z566" s="46">
        <f>+Tabla5[[#This Row],[VENTA ACUM 38]]+Tabla5[[#This Row],[venta total 39 acum]]</f>
        <v>7</v>
      </c>
      <c r="AA566" s="46">
        <v>0</v>
      </c>
      <c r="AB566" s="46">
        <v>1</v>
      </c>
      <c r="AC566" s="46">
        <v>7</v>
      </c>
      <c r="AD566" s="46">
        <v>0</v>
      </c>
      <c r="AE566" s="46">
        <v>0</v>
      </c>
      <c r="AF566" s="46">
        <v>0</v>
      </c>
      <c r="AG566" s="46">
        <v>0</v>
      </c>
      <c r="AH566" s="42">
        <f>IFERROR(Tabla5[[#This Row],[VENTAS MABE]]/Tabla5[[#This Row],[VENTAS INDURAMA]],0)</f>
        <v>0</v>
      </c>
      <c r="AI566" t="s">
        <v>1675</v>
      </c>
      <c r="AK566" s="42"/>
      <c r="AL566" t="s">
        <v>727</v>
      </c>
      <c r="AM566" s="55" t="s">
        <v>958</v>
      </c>
      <c r="AO566" s="55" t="s">
        <v>400</v>
      </c>
      <c r="AP566">
        <v>0</v>
      </c>
      <c r="AQ566" s="55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f>SUM(Tabla5[[#This Row],[VENTA MABE 1 SEMANA OCT]:[VENTAS OTROS 1 SEMANA OCT]])</f>
        <v>0</v>
      </c>
      <c r="AY566" s="46">
        <v>0</v>
      </c>
      <c r="AZ566" s="55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f>SUM(Tabla5[[#This Row],[VENTA MABE 2 SEMANA OCT]:[VENTAS OTROS 2 SEMANA OCT]])</f>
        <v>0</v>
      </c>
      <c r="BH566" t="s">
        <v>798</v>
      </c>
      <c r="BI566" s="55" t="s">
        <v>645</v>
      </c>
      <c r="BJ566">
        <v>14.999999999999995</v>
      </c>
      <c r="BK566" s="55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f>SUM(Tabla5[[#This Row],[VENTA MABE 3 SEMANA OCT]:[VENTAS OTROS 3 SEMANA OCT]])</f>
        <v>0</v>
      </c>
      <c r="BS566" s="42">
        <v>0</v>
      </c>
      <c r="BT566" s="55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f>SUM(Tabla5[[#This Row],[VENTA MABE 4 SEMANA OCT]:[VENTAS OTROS 4 SEMANA OCT]])</f>
        <v>0</v>
      </c>
      <c r="CI5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66" s="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SUM(Tabla5[[#This Row],[VENTA MABE 1 SEMANA NOV]:[VENTAS OTROS 1 SEMANA NOV]])</f>
        <v>0</v>
      </c>
      <c r="CS566">
        <f>IFERROR(VLOOKUP(Tabla5[[#This Row],[CLAVE]],[2]VENTAS!$F$2:$L$1501,2,0),0)</f>
        <v>0</v>
      </c>
      <c r="CT566">
        <f>IFERROR(VLOOKUP(Tabla5[[#This Row],[CLAVE]],[2]VENTAS!$F$2:$L$1501,3,0),0)</f>
        <v>0</v>
      </c>
      <c r="CU566">
        <f>IFERROR(VLOOKUP(Tabla5[[#This Row],[CLAVE]],[2]VENTAS!$F$2:$L$1501,4,0),0)</f>
        <v>0</v>
      </c>
      <c r="CV566">
        <f>IFERROR(VLOOKUP(Tabla5[[#This Row],[CLAVE]],[2]VENTAS!$F$2:$L$1501,5,0),0)</f>
        <v>0</v>
      </c>
      <c r="CW566">
        <f>IFERROR(VLOOKUP(Tabla5[[#This Row],[CLAVE]],[2]VENTAS!$F$2:$L$1501,6,0),0)</f>
        <v>0</v>
      </c>
      <c r="CX566">
        <f>IFERROR(VLOOKUP(Tabla5[[#This Row],[CLAVE]],[2]VENTAS!$F$2:$L$1501,7,0),0)</f>
        <v>0</v>
      </c>
      <c r="CY566">
        <f>IFERROR(VLOOKUP(Tabla5[[#This Row],[CLAVE]],[2]VENTAS!$F$2:$R$1501,13,0),0)</f>
        <v>0</v>
      </c>
      <c r="CZ566">
        <f>SUM(Tabla5[[#This Row],[VENTA MABE 2 SEMANA NOV]:[VENTAS OTROS 2 SEMANA NOV]])</f>
        <v>0</v>
      </c>
      <c r="DA566" s="46">
        <v>0</v>
      </c>
    </row>
    <row r="567" spans="1:105" hidden="1" x14ac:dyDescent="0.3">
      <c r="A567" t="str">
        <f>CONCATENATE(Tabla5[[#This Row],[TIENDA HMPV]],Tabla5[[#This Row],[LINEA]])</f>
        <v>507 - SALINASGLOBALES</v>
      </c>
      <c r="B567" t="s">
        <v>685</v>
      </c>
      <c r="C567" s="55" t="s">
        <v>645</v>
      </c>
      <c r="D567" s="55" t="s">
        <v>23</v>
      </c>
      <c r="E567" s="55" t="s">
        <v>686</v>
      </c>
      <c r="F567" s="55" t="s">
        <v>1724</v>
      </c>
      <c r="G567" t="s">
        <v>27</v>
      </c>
      <c r="H567" s="42">
        <f>IFERROR(Tabla5[[#This Row],[VENTAS MABE]]/Tabla5[[#This Row],[CUOTA]],0)</f>
        <v>0</v>
      </c>
      <c r="I567">
        <v>0</v>
      </c>
      <c r="J567">
        <v>0</v>
      </c>
      <c r="K567">
        <v>2</v>
      </c>
      <c r="L567">
        <v>0</v>
      </c>
      <c r="M567">
        <v>2</v>
      </c>
      <c r="N567">
        <v>3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V567" s="42">
        <v>0</v>
      </c>
      <c r="W567" s="42">
        <f>IFERROR(Tabla5[[#This Row],[TOTAL VENTA 38 SEMANA]]/Tabla5[[#This Row],[VENTA ACUM 38]],0)</f>
        <v>0</v>
      </c>
      <c r="X567" s="42" t="e">
        <f>VLOOKUP(Tabla5[[#This Row],[CLAVE]],[1]!QMI_5_SEMANA_SEP_22[[CLAVE]:[SHARE CADENA S2]],21,0)</f>
        <v>#REF!</v>
      </c>
      <c r="Y567" s="55" t="s">
        <v>724</v>
      </c>
      <c r="Z567" s="46">
        <f>+Tabla5[[#This Row],[VENTA ACUM 38]]+Tabla5[[#This Row],[venta total 39 acum]]</f>
        <v>8</v>
      </c>
      <c r="AA567" s="46">
        <v>0</v>
      </c>
      <c r="AB567" s="46">
        <v>0</v>
      </c>
      <c r="AC567" s="46">
        <v>8</v>
      </c>
      <c r="AD567" s="46">
        <v>0</v>
      </c>
      <c r="AE567" s="46">
        <v>0</v>
      </c>
      <c r="AF567" s="46">
        <v>0</v>
      </c>
      <c r="AG567" s="46">
        <v>0</v>
      </c>
      <c r="AH567" s="42">
        <f>IFERROR(Tabla5[[#This Row],[VENTAS MABE]]/Tabla5[[#This Row],[VENTAS INDURAMA]],0)</f>
        <v>0</v>
      </c>
      <c r="AI567" t="s">
        <v>1675</v>
      </c>
      <c r="AK567" s="42"/>
      <c r="AL567" t="s">
        <v>727</v>
      </c>
      <c r="AM567" s="55" t="s">
        <v>958</v>
      </c>
      <c r="AO567" s="55" t="s">
        <v>400</v>
      </c>
      <c r="AP567">
        <v>0</v>
      </c>
      <c r="AQ567" s="55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f>SUM(Tabla5[[#This Row],[VENTA MABE 1 SEMANA OCT]:[VENTAS OTROS 1 SEMANA OCT]])</f>
        <v>0</v>
      </c>
      <c r="AY567" s="46">
        <v>0</v>
      </c>
      <c r="AZ567" s="55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f>SUM(Tabla5[[#This Row],[VENTA MABE 2 SEMANA OCT]:[VENTAS OTROS 2 SEMANA OCT]])</f>
        <v>0</v>
      </c>
      <c r="BH567" t="s">
        <v>798</v>
      </c>
      <c r="BI567" s="55" t="s">
        <v>645</v>
      </c>
      <c r="BJ567">
        <v>14.999999999999995</v>
      </c>
      <c r="BK567" s="55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f>SUM(Tabla5[[#This Row],[VENTA MABE 3 SEMANA OCT]:[VENTAS OTROS 3 SEMANA OCT]])</f>
        <v>0</v>
      </c>
      <c r="BS567" s="42">
        <v>0</v>
      </c>
      <c r="BT567" s="55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f>SUM(Tabla5[[#This Row],[VENTA MABE 4 SEMANA OCT]:[VENTAS OTROS 4 SEMANA OCT]])</f>
        <v>0</v>
      </c>
      <c r="CI5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67" s="66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SUM(Tabla5[[#This Row],[VENTA MABE 1 SEMANA NOV]:[VENTAS OTROS 1 SEMANA NOV]])</f>
        <v>0</v>
      </c>
      <c r="CS567">
        <f>IFERROR(VLOOKUP(Tabla5[[#This Row],[CLAVE]],[2]VENTAS!$F$2:$L$1501,2,0),0)</f>
        <v>2</v>
      </c>
      <c r="CT567">
        <f>IFERROR(VLOOKUP(Tabla5[[#This Row],[CLAVE]],[2]VENTAS!$F$2:$L$1501,3,0),0)</f>
        <v>0</v>
      </c>
      <c r="CU567">
        <f>IFERROR(VLOOKUP(Tabla5[[#This Row],[CLAVE]],[2]VENTAS!$F$2:$L$1501,4,0),0)</f>
        <v>0</v>
      </c>
      <c r="CV567">
        <f>IFERROR(VLOOKUP(Tabla5[[#This Row],[CLAVE]],[2]VENTAS!$F$2:$L$1501,5,0),0)</f>
        <v>0</v>
      </c>
      <c r="CW567">
        <f>IFERROR(VLOOKUP(Tabla5[[#This Row],[CLAVE]],[2]VENTAS!$F$2:$L$1501,6,0),0)</f>
        <v>0</v>
      </c>
      <c r="CX567">
        <f>IFERROR(VLOOKUP(Tabla5[[#This Row],[CLAVE]],[2]VENTAS!$F$2:$L$1501,7,0),0)</f>
        <v>0</v>
      </c>
      <c r="CY567">
        <f>IFERROR(VLOOKUP(Tabla5[[#This Row],[CLAVE]],[2]VENTAS!$F$2:$R$1501,13,0),0)</f>
        <v>0</v>
      </c>
      <c r="CZ567">
        <f>SUM(Tabla5[[#This Row],[VENTA MABE 2 SEMANA NOV]:[VENTAS OTROS 2 SEMANA NOV]])</f>
        <v>2</v>
      </c>
      <c r="DA567" s="46">
        <v>0</v>
      </c>
    </row>
    <row r="568" spans="1:105" hidden="1" x14ac:dyDescent="0.3">
      <c r="A568" t="str">
        <f>CONCATENATE(Tabla5[[#This Row],[TIENDA HMPV]],Tabla5[[#This Row],[LINEA]])</f>
        <v>507 - SALINASLAVADO</v>
      </c>
      <c r="B568" t="s">
        <v>685</v>
      </c>
      <c r="C568" s="55" t="s">
        <v>645</v>
      </c>
      <c r="D568" s="55" t="s">
        <v>23</v>
      </c>
      <c r="E568" s="55" t="s">
        <v>686</v>
      </c>
      <c r="F568" s="55" t="s">
        <v>1724</v>
      </c>
      <c r="G568" t="s">
        <v>28</v>
      </c>
      <c r="H568" s="42">
        <f>IFERROR(Tabla5[[#This Row],[VENTAS MABE]]/Tabla5[[#This Row],[CUOTA]],0)</f>
        <v>0.5</v>
      </c>
      <c r="I568">
        <v>2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V568" s="42">
        <v>0.5</v>
      </c>
      <c r="W568" s="42">
        <f>IFERROR(Tabla5[[#This Row],[TOTAL VENTA 38 SEMANA]]/Tabla5[[#This Row],[VENTA ACUM 38]],0)</f>
        <v>0.5</v>
      </c>
      <c r="X568" s="42" t="e">
        <f>VLOOKUP(Tabla5[[#This Row],[CLAVE]],[1]!QMI_5_SEMANA_SEP_22[[CLAVE]:[SHARE CADENA S2]],21,0)</f>
        <v>#REF!</v>
      </c>
      <c r="Y568" s="55" t="s">
        <v>724</v>
      </c>
      <c r="Z568" s="46">
        <f>+Tabla5[[#This Row],[VENTA ACUM 38]]+Tabla5[[#This Row],[venta total 39 acum]]</f>
        <v>2</v>
      </c>
      <c r="AA568" s="46">
        <v>0</v>
      </c>
      <c r="AB568" s="46">
        <v>1</v>
      </c>
      <c r="AC568" s="46">
        <v>2</v>
      </c>
      <c r="AD568" s="46">
        <v>0</v>
      </c>
      <c r="AE568" s="46">
        <v>0</v>
      </c>
      <c r="AF568" s="46">
        <v>0</v>
      </c>
      <c r="AG568" s="46">
        <v>0</v>
      </c>
      <c r="AH568" s="42">
        <f>IFERROR(Tabla5[[#This Row],[VENTAS MABE]]/Tabla5[[#This Row],[VENTAS INDURAMA]],0)</f>
        <v>1</v>
      </c>
      <c r="AI568" t="s">
        <v>1675</v>
      </c>
      <c r="AK568" s="42"/>
      <c r="AL568" t="s">
        <v>727</v>
      </c>
      <c r="AM568" s="55" t="s">
        <v>958</v>
      </c>
      <c r="AO568" s="55" t="s">
        <v>400</v>
      </c>
      <c r="AP568">
        <v>0</v>
      </c>
      <c r="AQ568" s="55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f>SUM(Tabla5[[#This Row],[VENTA MABE 1 SEMANA OCT]:[VENTAS OTROS 1 SEMANA OCT]])</f>
        <v>0</v>
      </c>
      <c r="AY568" s="46">
        <v>2</v>
      </c>
      <c r="AZ568" s="55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f>SUM(Tabla5[[#This Row],[VENTA MABE 2 SEMANA OCT]:[VENTAS OTROS 2 SEMANA OCT]])</f>
        <v>0</v>
      </c>
      <c r="BH568" t="s">
        <v>798</v>
      </c>
      <c r="BI568" s="55" t="s">
        <v>645</v>
      </c>
      <c r="BJ568">
        <v>14.999999999999995</v>
      </c>
      <c r="BK568" s="55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f>SUM(Tabla5[[#This Row],[VENTA MABE 3 SEMANA OCT]:[VENTAS OTROS 3 SEMANA OCT]])</f>
        <v>0</v>
      </c>
      <c r="BS568" s="42">
        <v>7.0000000000000007E-2</v>
      </c>
      <c r="BT568" s="55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f>SUM(Tabla5[[#This Row],[VENTA MABE 4 SEMANA OCT]:[VENTAS OTROS 4 SEMANA OCT]])</f>
        <v>0</v>
      </c>
      <c r="CI5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68" s="66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SUM(Tabla5[[#This Row],[VENTA MABE 1 SEMANA NOV]:[VENTAS OTROS 1 SEMANA NOV]])</f>
        <v>0</v>
      </c>
      <c r="CS568">
        <f>IFERROR(VLOOKUP(Tabla5[[#This Row],[CLAVE]],[2]VENTAS!$F$2:$L$1501,2,0),0)</f>
        <v>0</v>
      </c>
      <c r="CT568">
        <f>IFERROR(VLOOKUP(Tabla5[[#This Row],[CLAVE]],[2]VENTAS!$F$2:$L$1501,3,0),0)</f>
        <v>1</v>
      </c>
      <c r="CU568">
        <f>IFERROR(VLOOKUP(Tabla5[[#This Row],[CLAVE]],[2]VENTAS!$F$2:$L$1501,4,0),0)</f>
        <v>1</v>
      </c>
      <c r="CV568">
        <f>IFERROR(VLOOKUP(Tabla5[[#This Row],[CLAVE]],[2]VENTAS!$F$2:$L$1501,5,0),0)</f>
        <v>0</v>
      </c>
      <c r="CW568">
        <f>IFERROR(VLOOKUP(Tabla5[[#This Row],[CLAVE]],[2]VENTAS!$F$2:$L$1501,6,0),0)</f>
        <v>0</v>
      </c>
      <c r="CX568">
        <f>IFERROR(VLOOKUP(Tabla5[[#This Row],[CLAVE]],[2]VENTAS!$F$2:$L$1501,7,0),0)</f>
        <v>0</v>
      </c>
      <c r="CY568">
        <f>IFERROR(VLOOKUP(Tabla5[[#This Row],[CLAVE]],[2]VENTAS!$F$2:$R$1501,13,0),0)</f>
        <v>0</v>
      </c>
      <c r="CZ568">
        <f>SUM(Tabla5[[#This Row],[VENTA MABE 2 SEMANA NOV]:[VENTAS OTROS 2 SEMANA NOV]])</f>
        <v>2</v>
      </c>
      <c r="DA568" s="46">
        <v>2.6306451699047706</v>
      </c>
    </row>
    <row r="569" spans="1:105" hidden="1" x14ac:dyDescent="0.3">
      <c r="A569" t="str">
        <f>CONCATENATE(Tabla5[[#This Row],[TIENDA HMPV]],Tabla5[[#This Row],[LINEA]])</f>
        <v>507 - SALINASREFRIGERACIÓN</v>
      </c>
      <c r="B569" t="s">
        <v>685</v>
      </c>
      <c r="C569" s="55" t="s">
        <v>645</v>
      </c>
      <c r="D569" s="55" t="s">
        <v>23</v>
      </c>
      <c r="E569" s="55" t="s">
        <v>686</v>
      </c>
      <c r="F569" s="55" t="s">
        <v>1724</v>
      </c>
      <c r="G569" t="s">
        <v>29</v>
      </c>
      <c r="H569" s="42">
        <f>IFERROR(Tabla5[[#This Row],[VENTAS MABE]]/Tabla5[[#This Row],[CUOTA]],0)</f>
        <v>0.27272727272727271</v>
      </c>
      <c r="I569">
        <v>11</v>
      </c>
      <c r="J569">
        <v>3</v>
      </c>
      <c r="K569">
        <v>7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V569" s="42">
        <v>0.42857142857142855</v>
      </c>
      <c r="W569" s="42">
        <f>IFERROR(Tabla5[[#This Row],[TOTAL VENTA 38 SEMANA]]/Tabla5[[#This Row],[VENTA ACUM 38]],0)</f>
        <v>0.42857142857142855</v>
      </c>
      <c r="X569" s="42" t="e">
        <f>VLOOKUP(Tabla5[[#This Row],[CLAVE]],[1]!QMI_5_SEMANA_SEP_22[[CLAVE]:[SHARE CADENA S2]],21,0)</f>
        <v>#REF!</v>
      </c>
      <c r="Y569" s="55" t="s">
        <v>724</v>
      </c>
      <c r="Z569" s="46">
        <f>+Tabla5[[#This Row],[VENTA ACUM 38]]+Tabla5[[#This Row],[venta total 39 acum]]</f>
        <v>12</v>
      </c>
      <c r="AA569" s="46">
        <v>2</v>
      </c>
      <c r="AB569" s="46">
        <v>3</v>
      </c>
      <c r="AC569" s="46">
        <v>7</v>
      </c>
      <c r="AD569" s="46">
        <v>5</v>
      </c>
      <c r="AE569" s="46">
        <v>2</v>
      </c>
      <c r="AF569" s="46">
        <v>5</v>
      </c>
      <c r="AG569" s="46">
        <v>4</v>
      </c>
      <c r="AH569" s="42">
        <f>IFERROR(Tabla5[[#This Row],[VENTAS MABE]]/Tabla5[[#This Row],[VENTAS INDURAMA]],0)</f>
        <v>0.42857142857142855</v>
      </c>
      <c r="AI569" t="s">
        <v>1675</v>
      </c>
      <c r="AJ569">
        <v>0.25</v>
      </c>
      <c r="AK569" s="42">
        <v>0.2</v>
      </c>
      <c r="AL569" t="s">
        <v>727</v>
      </c>
      <c r="AM569" s="55" t="s">
        <v>958</v>
      </c>
      <c r="AO569" s="55" t="s">
        <v>400</v>
      </c>
      <c r="AP569">
        <v>2</v>
      </c>
      <c r="AQ569" s="55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f>SUM(Tabla5[[#This Row],[VENTA MABE 1 SEMANA OCT]:[VENTAS OTROS 1 SEMANA OCT]])</f>
        <v>0</v>
      </c>
      <c r="AY569" s="46">
        <v>10.888228244300661</v>
      </c>
      <c r="AZ569" s="55">
        <v>2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f>SUM(Tabla5[[#This Row],[VENTA MABE 2 SEMANA OCT]:[VENTAS OTROS 2 SEMANA OCT]])</f>
        <v>2</v>
      </c>
      <c r="BH569" t="s">
        <v>798</v>
      </c>
      <c r="BI569" s="55" t="s">
        <v>645</v>
      </c>
      <c r="BJ569">
        <v>14.999999999999995</v>
      </c>
      <c r="BK569" s="55">
        <v>2</v>
      </c>
      <c r="BL569">
        <v>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f>SUM(Tabla5[[#This Row],[VENTA MABE 3 SEMANA OCT]:[VENTAS OTROS 3 SEMANA OCT]])</f>
        <v>4</v>
      </c>
      <c r="BS569" s="42">
        <v>0.4</v>
      </c>
      <c r="BT569" s="55">
        <v>0</v>
      </c>
      <c r="BU569">
        <v>2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f>SUM(Tabla5[[#This Row],[VENTA MABE 4 SEMANA OCT]:[VENTAS OTROS 4 SEMANA OCT]])</f>
        <v>2</v>
      </c>
      <c r="CI5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569" t="s">
        <v>1703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SUM(Tabla5[[#This Row],[VENTA MABE 1 SEMANA NOV]:[VENTAS OTROS 1 SEMANA NOV]])</f>
        <v>0</v>
      </c>
      <c r="CS569">
        <f>IFERROR(VLOOKUP(Tabla5[[#This Row],[CLAVE]],[2]VENTAS!$F$2:$L$1501,2,0),0)</f>
        <v>4</v>
      </c>
      <c r="CT569">
        <f>IFERROR(VLOOKUP(Tabla5[[#This Row],[CLAVE]],[2]VENTAS!$F$2:$L$1501,3,0),0)</f>
        <v>0</v>
      </c>
      <c r="CU569">
        <f>IFERROR(VLOOKUP(Tabla5[[#This Row],[CLAVE]],[2]VENTAS!$F$2:$L$1501,4,0),0)</f>
        <v>0</v>
      </c>
      <c r="CV569">
        <f>IFERROR(VLOOKUP(Tabla5[[#This Row],[CLAVE]],[2]VENTAS!$F$2:$L$1501,5,0),0)</f>
        <v>0</v>
      </c>
      <c r="CW569">
        <f>IFERROR(VLOOKUP(Tabla5[[#This Row],[CLAVE]],[2]VENTAS!$F$2:$L$1501,6,0),0)</f>
        <v>0</v>
      </c>
      <c r="CX569">
        <f>IFERROR(VLOOKUP(Tabla5[[#This Row],[CLAVE]],[2]VENTAS!$F$2:$L$1501,7,0),0)</f>
        <v>0</v>
      </c>
      <c r="CY569">
        <f>IFERROR(VLOOKUP(Tabla5[[#This Row],[CLAVE]],[2]VENTAS!$F$2:$R$1501,13,0),0)</f>
        <v>0</v>
      </c>
      <c r="CZ569">
        <f>SUM(Tabla5[[#This Row],[VENTA MABE 2 SEMANA NOV]:[VENTAS OTROS 2 SEMANA NOV]])</f>
        <v>4</v>
      </c>
      <c r="DA569" s="46">
        <v>30</v>
      </c>
    </row>
    <row r="570" spans="1:105" hidden="1" x14ac:dyDescent="0.3">
      <c r="A570" t="str">
        <f>CONCATENATE(Tabla5[[#This Row],[TIENDA HMPV]],Tabla5[[#This Row],[LINEA]])</f>
        <v>524 - LIBERTAD 2 SHOPPINGAIRES</v>
      </c>
      <c r="B570" t="s">
        <v>685</v>
      </c>
      <c r="C570" s="55" t="s">
        <v>645</v>
      </c>
      <c r="D570" s="55" t="s">
        <v>30</v>
      </c>
      <c r="E570" s="55" t="s">
        <v>687</v>
      </c>
      <c r="F570" s="55" t="s">
        <v>1724</v>
      </c>
      <c r="G570" t="s">
        <v>25</v>
      </c>
      <c r="H570" s="42">
        <f>IFERROR(Tabla5[[#This Row],[VENTAS MABE]]/Tabla5[[#This Row],[CUOTA]],0)</f>
        <v>0</v>
      </c>
      <c r="I570">
        <v>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V570" s="42">
        <v>0</v>
      </c>
      <c r="W570" s="42">
        <f>IFERROR(Tabla5[[#This Row],[TOTAL VENTA 38 SEMANA]]/Tabla5[[#This Row],[VENTA ACUM 38]],0)</f>
        <v>0</v>
      </c>
      <c r="X570" s="42" t="e">
        <f>VLOOKUP(Tabla5[[#This Row],[CLAVE]],[1]!QMI_5_SEMANA_SEP_22[[CLAVE]:[SHARE CADENA S2]],21,0)</f>
        <v>#REF!</v>
      </c>
      <c r="Y570" s="55" t="s">
        <v>724</v>
      </c>
      <c r="Z570" s="46">
        <f>+Tabla5[[#This Row],[VENTA ACUM 38]]+Tabla5[[#This Row],[venta total 39 acum]]</f>
        <v>0</v>
      </c>
      <c r="AA570" s="46">
        <v>0</v>
      </c>
      <c r="AB570" s="46">
        <v>0</v>
      </c>
      <c r="AC570" s="46">
        <v>0</v>
      </c>
      <c r="AD570" s="46">
        <v>0</v>
      </c>
      <c r="AE570" s="46">
        <v>0</v>
      </c>
      <c r="AF570" s="46">
        <v>0</v>
      </c>
      <c r="AG570" s="46">
        <v>0</v>
      </c>
      <c r="AH570" s="42">
        <f>IFERROR(Tabla5[[#This Row],[VENTAS MABE]]/Tabla5[[#This Row],[VENTAS INDURAMA]],0)</f>
        <v>0</v>
      </c>
      <c r="AI570" t="s">
        <v>1675</v>
      </c>
      <c r="AK570" s="42"/>
      <c r="AL570" t="s">
        <v>727</v>
      </c>
      <c r="AM570" s="55" t="s">
        <v>954</v>
      </c>
      <c r="AO570" s="55" t="s">
        <v>400</v>
      </c>
      <c r="AP570">
        <v>0</v>
      </c>
      <c r="AQ570" s="55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f>SUM(Tabla5[[#This Row],[VENTA MABE 1 SEMANA OCT]:[VENTAS OTROS 1 SEMANA OCT]])</f>
        <v>0</v>
      </c>
      <c r="AY570" s="46">
        <v>4.9667405764966723</v>
      </c>
      <c r="AZ570" s="55">
        <v>3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f>SUM(Tabla5[[#This Row],[VENTA MABE 2 SEMANA OCT]:[VENTAS OTROS 2 SEMANA OCT]])</f>
        <v>3</v>
      </c>
      <c r="BH570" t="s">
        <v>798</v>
      </c>
      <c r="BI570" s="55" t="s">
        <v>645</v>
      </c>
      <c r="BJ570">
        <v>24.999999999999993</v>
      </c>
      <c r="BK570" s="55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f>SUM(Tabla5[[#This Row],[VENTA MABE 3 SEMANA OCT]:[VENTAS OTROS 3 SEMANA OCT]])</f>
        <v>0</v>
      </c>
      <c r="BS570" s="42">
        <v>0.17</v>
      </c>
      <c r="BT570" s="55">
        <v>1</v>
      </c>
      <c r="BU570">
        <v>3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f>SUM(Tabla5[[#This Row],[VENTA MABE 4 SEMANA OCT]:[VENTAS OTROS 4 SEMANA OCT]])</f>
        <v>4</v>
      </c>
      <c r="CI5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570" t="s">
        <v>1703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SUM(Tabla5[[#This Row],[VENTA MABE 1 SEMANA NOV]:[VENTAS OTROS 1 SEMANA NOV]])</f>
        <v>0</v>
      </c>
      <c r="CS570">
        <f>IFERROR(VLOOKUP(Tabla5[[#This Row],[CLAVE]],[2]VENTAS!$F$2:$L$1501,2,0),0)</f>
        <v>2</v>
      </c>
      <c r="CT570">
        <f>IFERROR(VLOOKUP(Tabla5[[#This Row],[CLAVE]],[2]VENTAS!$F$2:$L$1501,3,0),0)</f>
        <v>0</v>
      </c>
      <c r="CU570">
        <f>IFERROR(VLOOKUP(Tabla5[[#This Row],[CLAVE]],[2]VENTAS!$F$2:$L$1501,4,0),0)</f>
        <v>0</v>
      </c>
      <c r="CV570">
        <f>IFERROR(VLOOKUP(Tabla5[[#This Row],[CLAVE]],[2]VENTAS!$F$2:$L$1501,5,0),0)</f>
        <v>0</v>
      </c>
      <c r="CW570">
        <f>IFERROR(VLOOKUP(Tabla5[[#This Row],[CLAVE]],[2]VENTAS!$F$2:$L$1501,6,0),0)</f>
        <v>0</v>
      </c>
      <c r="CX570">
        <f>IFERROR(VLOOKUP(Tabla5[[#This Row],[CLAVE]],[2]VENTAS!$F$2:$L$1501,7,0),0)</f>
        <v>0</v>
      </c>
      <c r="CY570">
        <f>IFERROR(VLOOKUP(Tabla5[[#This Row],[CLAVE]],[2]VENTAS!$F$2:$R$1501,13,0),0)</f>
        <v>0</v>
      </c>
      <c r="CZ570">
        <f>SUM(Tabla5[[#This Row],[VENTA MABE 2 SEMANA NOV]:[VENTAS OTROS 2 SEMANA NOV]])</f>
        <v>2</v>
      </c>
      <c r="DA570" s="46">
        <v>9.3126385809312602</v>
      </c>
    </row>
    <row r="571" spans="1:105" hidden="1" x14ac:dyDescent="0.3">
      <c r="A571" t="str">
        <f>CONCATENATE(Tabla5[[#This Row],[TIENDA HMPV]],Tabla5[[#This Row],[LINEA]])</f>
        <v>524 - LIBERTAD 2 SHOPPINGCOCINAS</v>
      </c>
      <c r="B571" t="s">
        <v>685</v>
      </c>
      <c r="C571" s="55" t="s">
        <v>645</v>
      </c>
      <c r="D571" s="55" t="s">
        <v>30</v>
      </c>
      <c r="E571" s="55" t="s">
        <v>687</v>
      </c>
      <c r="F571" s="55" t="s">
        <v>1724</v>
      </c>
      <c r="G571" t="s">
        <v>26</v>
      </c>
      <c r="H571" s="42">
        <f>IFERROR(Tabla5[[#This Row],[VENTAS MABE]]/Tabla5[[#This Row],[CUOTA]],0)</f>
        <v>0.26666666666666666</v>
      </c>
      <c r="I571">
        <v>15</v>
      </c>
      <c r="J571">
        <v>4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V571" s="42">
        <v>0.5714285714285714</v>
      </c>
      <c r="W571" s="42">
        <f>IFERROR(Tabla5[[#This Row],[TOTAL VENTA 38 SEMANA]]/Tabla5[[#This Row],[VENTA ACUM 38]],0)</f>
        <v>0.5714285714285714</v>
      </c>
      <c r="X571" s="42" t="e">
        <f>VLOOKUP(Tabla5[[#This Row],[CLAVE]],[1]!QMI_5_SEMANA_SEP_22[[CLAVE]:[SHARE CADENA S2]],21,0)</f>
        <v>#REF!</v>
      </c>
      <c r="Y571" s="55" t="s">
        <v>724</v>
      </c>
      <c r="Z571" s="46">
        <f>+Tabla5[[#This Row],[VENTA ACUM 38]]+Tabla5[[#This Row],[venta total 39 acum]]</f>
        <v>11</v>
      </c>
      <c r="AA571" s="46">
        <v>5</v>
      </c>
      <c r="AB571" s="46">
        <v>4</v>
      </c>
      <c r="AC571" s="46">
        <v>7</v>
      </c>
      <c r="AD571" s="46">
        <v>4</v>
      </c>
      <c r="AE571" s="46">
        <v>2</v>
      </c>
      <c r="AF571" s="46">
        <v>4</v>
      </c>
      <c r="AG571" s="46">
        <v>7</v>
      </c>
      <c r="AH571" s="42">
        <f>IFERROR(Tabla5[[#This Row],[VENTAS MABE]]/Tabla5[[#This Row],[VENTAS INDURAMA]],0)</f>
        <v>0.8</v>
      </c>
      <c r="AI571" t="s">
        <v>1675</v>
      </c>
      <c r="AK571" s="42"/>
      <c r="AL571" t="s">
        <v>727</v>
      </c>
      <c r="AM571" s="55" t="s">
        <v>954</v>
      </c>
      <c r="AO571" s="55" t="s">
        <v>400</v>
      </c>
      <c r="AP571">
        <v>5</v>
      </c>
      <c r="AQ571" s="55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f>SUM(Tabla5[[#This Row],[VENTA MABE 1 SEMANA OCT]:[VENTAS OTROS 1 SEMANA OCT]])</f>
        <v>0</v>
      </c>
      <c r="AY571" s="46">
        <v>13.083710562677567</v>
      </c>
      <c r="AZ571" s="55">
        <v>2</v>
      </c>
      <c r="BA571">
        <v>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f>SUM(Tabla5[[#This Row],[VENTA MABE 2 SEMANA OCT]:[VENTAS OTROS 2 SEMANA OCT]])</f>
        <v>4</v>
      </c>
      <c r="BH571" t="s">
        <v>798</v>
      </c>
      <c r="BI571" s="55" t="s">
        <v>645</v>
      </c>
      <c r="BJ571">
        <v>24.999999999999993</v>
      </c>
      <c r="BK571" s="55">
        <v>2</v>
      </c>
      <c r="BL571">
        <v>2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f>SUM(Tabla5[[#This Row],[VENTA MABE 3 SEMANA OCT]:[VENTAS OTROS 3 SEMANA OCT]])</f>
        <v>4</v>
      </c>
      <c r="BS571" s="42">
        <v>0.4</v>
      </c>
      <c r="BT571" s="55">
        <v>2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f>SUM(Tabla5[[#This Row],[VENTA MABE 4 SEMANA OCT]:[VENTAS OTROS 4 SEMANA OCT]])</f>
        <v>2</v>
      </c>
      <c r="CI5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571" t="s">
        <v>1703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SUM(Tabla5[[#This Row],[VENTA MABE 1 SEMANA NOV]:[VENTAS OTROS 1 SEMANA NOV]])</f>
        <v>0</v>
      </c>
      <c r="CS571">
        <f>IFERROR(VLOOKUP(Tabla5[[#This Row],[CLAVE]],[2]VENTAS!$F$2:$L$1501,2,0),0)</f>
        <v>2</v>
      </c>
      <c r="CT571">
        <f>IFERROR(VLOOKUP(Tabla5[[#This Row],[CLAVE]],[2]VENTAS!$F$2:$L$1501,3,0),0)</f>
        <v>1</v>
      </c>
      <c r="CU571">
        <f>IFERROR(VLOOKUP(Tabla5[[#This Row],[CLAVE]],[2]VENTAS!$F$2:$L$1501,4,0),0)</f>
        <v>0</v>
      </c>
      <c r="CV571">
        <f>IFERROR(VLOOKUP(Tabla5[[#This Row],[CLAVE]],[2]VENTAS!$F$2:$L$1501,5,0),0)</f>
        <v>0</v>
      </c>
      <c r="CW571">
        <f>IFERROR(VLOOKUP(Tabla5[[#This Row],[CLAVE]],[2]VENTAS!$F$2:$L$1501,6,0),0)</f>
        <v>0</v>
      </c>
      <c r="CX571">
        <f>IFERROR(VLOOKUP(Tabla5[[#This Row],[CLAVE]],[2]VENTAS!$F$2:$L$1501,7,0),0)</f>
        <v>0</v>
      </c>
      <c r="CY571">
        <f>IFERROR(VLOOKUP(Tabla5[[#This Row],[CLAVE]],[2]VENTAS!$F$2:$R$1501,13,0),0)</f>
        <v>0</v>
      </c>
      <c r="CZ571">
        <f>SUM(Tabla5[[#This Row],[VENTA MABE 2 SEMANA NOV]:[VENTAS OTROS 2 SEMANA NOV]])</f>
        <v>3</v>
      </c>
      <c r="DA571" s="46">
        <v>31.116318337864911</v>
      </c>
    </row>
    <row r="572" spans="1:105" hidden="1" x14ac:dyDescent="0.3">
      <c r="A572" t="str">
        <f>CONCATENATE(Tabla5[[#This Row],[TIENDA HMPV]],Tabla5[[#This Row],[LINEA]])</f>
        <v>524 - LIBERTAD 2 SHOPPINGEMPOTRE</v>
      </c>
      <c r="B572" t="s">
        <v>685</v>
      </c>
      <c r="C572" s="55" t="s">
        <v>645</v>
      </c>
      <c r="D572" s="55" t="s">
        <v>30</v>
      </c>
      <c r="E572" s="55" t="s">
        <v>687</v>
      </c>
      <c r="F572" s="55" t="s">
        <v>1724</v>
      </c>
      <c r="G572" t="s">
        <v>32</v>
      </c>
      <c r="H572" s="42">
        <f>IFERROR(Tabla5[[#This Row],[VENTAS MABE]]/Tabla5[[#This Row],[CUOTA]],0)</f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V572" s="42">
        <v>0</v>
      </c>
      <c r="W572" s="42">
        <f>IFERROR(Tabla5[[#This Row],[TOTAL VENTA 38 SEMANA]]/Tabla5[[#This Row],[VENTA ACUM 38]],0)</f>
        <v>0</v>
      </c>
      <c r="X572" s="42" t="e">
        <f>VLOOKUP(Tabla5[[#This Row],[CLAVE]],[1]!QMI_5_SEMANA_SEP_22[[CLAVE]:[SHARE CADENA S2]],21,0)</f>
        <v>#REF!</v>
      </c>
      <c r="Y572" s="55" t="s">
        <v>724</v>
      </c>
      <c r="Z572" s="46">
        <f>+Tabla5[[#This Row],[VENTA ACUM 38]]+Tabla5[[#This Row],[venta total 39 acum]]</f>
        <v>0</v>
      </c>
      <c r="AA572" s="46">
        <v>0</v>
      </c>
      <c r="AB572" s="46">
        <v>0</v>
      </c>
      <c r="AC572" s="46">
        <v>0</v>
      </c>
      <c r="AD572" s="46">
        <v>0</v>
      </c>
      <c r="AE572" s="46">
        <v>0</v>
      </c>
      <c r="AF572" s="46">
        <v>0</v>
      </c>
      <c r="AG572" s="46">
        <v>0</v>
      </c>
      <c r="AH572" s="42">
        <f>IFERROR(Tabla5[[#This Row],[VENTAS MABE]]/Tabla5[[#This Row],[VENTAS INDURAMA]],0)</f>
        <v>0</v>
      </c>
      <c r="AI572" t="s">
        <v>1675</v>
      </c>
      <c r="AK572" s="42"/>
      <c r="AL572" t="s">
        <v>727</v>
      </c>
      <c r="AM572" s="55" t="s">
        <v>954</v>
      </c>
      <c r="AO572" s="55" t="s">
        <v>400</v>
      </c>
      <c r="AP572">
        <v>0</v>
      </c>
      <c r="AQ572" s="55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f>SUM(Tabla5[[#This Row],[VENTA MABE 1 SEMANA OCT]:[VENTAS OTROS 1 SEMANA OCT]])</f>
        <v>0</v>
      </c>
      <c r="AY572" s="46">
        <v>0</v>
      </c>
      <c r="AZ572" s="55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f>SUM(Tabla5[[#This Row],[VENTA MABE 2 SEMANA OCT]:[VENTAS OTROS 2 SEMANA OCT]])</f>
        <v>0</v>
      </c>
      <c r="BH572" t="s">
        <v>798</v>
      </c>
      <c r="BI572" s="55" t="s">
        <v>645</v>
      </c>
      <c r="BJ572">
        <v>24.999999999999993</v>
      </c>
      <c r="BK572" s="55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f>SUM(Tabla5[[#This Row],[VENTA MABE 3 SEMANA OCT]:[VENTAS OTROS 3 SEMANA OCT]])</f>
        <v>0</v>
      </c>
      <c r="BS572" s="42">
        <v>0</v>
      </c>
      <c r="BT572" s="55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f>SUM(Tabla5[[#This Row],[VENTA MABE 4 SEMANA OCT]:[VENTAS OTROS 4 SEMANA OCT]])</f>
        <v>0</v>
      </c>
      <c r="CI5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72" s="66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SUM(Tabla5[[#This Row],[VENTA MABE 1 SEMANA NOV]:[VENTAS OTROS 1 SEMANA NOV]])</f>
        <v>0</v>
      </c>
      <c r="CS572">
        <f>IFERROR(VLOOKUP(Tabla5[[#This Row],[CLAVE]],[2]VENTAS!$F$2:$L$1501,2,0),0)</f>
        <v>0</v>
      </c>
      <c r="CT572">
        <f>IFERROR(VLOOKUP(Tabla5[[#This Row],[CLAVE]],[2]VENTAS!$F$2:$L$1501,3,0),0)</f>
        <v>0</v>
      </c>
      <c r="CU572">
        <f>IFERROR(VLOOKUP(Tabla5[[#This Row],[CLAVE]],[2]VENTAS!$F$2:$L$1501,4,0),0)</f>
        <v>0</v>
      </c>
      <c r="CV572">
        <f>IFERROR(VLOOKUP(Tabla5[[#This Row],[CLAVE]],[2]VENTAS!$F$2:$L$1501,5,0),0)</f>
        <v>0</v>
      </c>
      <c r="CW572">
        <f>IFERROR(VLOOKUP(Tabla5[[#This Row],[CLAVE]],[2]VENTAS!$F$2:$L$1501,6,0),0)</f>
        <v>0</v>
      </c>
      <c r="CX572">
        <f>IFERROR(VLOOKUP(Tabla5[[#This Row],[CLAVE]],[2]VENTAS!$F$2:$L$1501,7,0),0)</f>
        <v>0</v>
      </c>
      <c r="CY572">
        <f>IFERROR(VLOOKUP(Tabla5[[#This Row],[CLAVE]],[2]VENTAS!$F$2:$R$1501,13,0),0)</f>
        <v>0</v>
      </c>
      <c r="CZ572">
        <f>SUM(Tabla5[[#This Row],[VENTA MABE 2 SEMANA NOV]:[VENTAS OTROS 2 SEMANA NOV]])</f>
        <v>0</v>
      </c>
      <c r="DA572" s="46">
        <v>0</v>
      </c>
    </row>
    <row r="573" spans="1:105" hidden="1" x14ac:dyDescent="0.3">
      <c r="A573" t="str">
        <f>CONCATENATE(Tabla5[[#This Row],[TIENDA HMPV]],Tabla5[[#This Row],[LINEA]])</f>
        <v>524 - LIBERTAD 2 SHOPPINGGLOBALES</v>
      </c>
      <c r="B573" t="s">
        <v>685</v>
      </c>
      <c r="C573" s="55" t="s">
        <v>645</v>
      </c>
      <c r="D573" s="55" t="s">
        <v>30</v>
      </c>
      <c r="E573" s="55" t="s">
        <v>687</v>
      </c>
      <c r="F573" s="55" t="s">
        <v>1724</v>
      </c>
      <c r="G573" t="s">
        <v>27</v>
      </c>
      <c r="H573" s="42">
        <f>IFERROR(Tabla5[[#This Row],[VENTAS MABE]]/Tabla5[[#This Row],[CUOTA]],0)</f>
        <v>0.2</v>
      </c>
      <c r="I573">
        <v>5</v>
      </c>
      <c r="J573">
        <v>1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 s="42">
        <v>0.33333333333333331</v>
      </c>
      <c r="W573" s="42">
        <f>IFERROR(Tabla5[[#This Row],[TOTAL VENTA 38 SEMANA]]/Tabla5[[#This Row],[VENTA ACUM 38]],0)</f>
        <v>0.33333333333333331</v>
      </c>
      <c r="X573" s="42" t="e">
        <f>VLOOKUP(Tabla5[[#This Row],[CLAVE]],[1]!QMI_5_SEMANA_SEP_22[[CLAVE]:[SHARE CADENA S2]],21,0)</f>
        <v>#REF!</v>
      </c>
      <c r="Y573" s="55" t="s">
        <v>724</v>
      </c>
      <c r="Z573" s="46">
        <f>+Tabla5[[#This Row],[VENTA ACUM 38]]+Tabla5[[#This Row],[venta total 39 acum]]</f>
        <v>8</v>
      </c>
      <c r="AA573" s="46">
        <v>0</v>
      </c>
      <c r="AB573" s="46">
        <v>1</v>
      </c>
      <c r="AC573" s="46">
        <v>3</v>
      </c>
      <c r="AD573" s="46">
        <v>5</v>
      </c>
      <c r="AE573" s="46">
        <v>2</v>
      </c>
      <c r="AF573" s="46">
        <v>5</v>
      </c>
      <c r="AG573" s="46">
        <v>2</v>
      </c>
      <c r="AH573" s="42">
        <f>IFERROR(Tabla5[[#This Row],[VENTAS MABE]]/Tabla5[[#This Row],[VENTAS INDURAMA]],0)</f>
        <v>0.2</v>
      </c>
      <c r="AI573" t="s">
        <v>1675</v>
      </c>
      <c r="AK573" s="42"/>
      <c r="AL573" t="s">
        <v>727</v>
      </c>
      <c r="AM573" s="55" t="s">
        <v>954</v>
      </c>
      <c r="AO573" s="55" t="s">
        <v>400</v>
      </c>
      <c r="AP573">
        <v>0</v>
      </c>
      <c r="AQ573" s="55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f>SUM(Tabla5[[#This Row],[VENTA MABE 1 SEMANA OCT]:[VENTAS OTROS 1 SEMANA OCT]])</f>
        <v>0</v>
      </c>
      <c r="AY573" s="46">
        <v>3.9652300436505952</v>
      </c>
      <c r="AZ573" s="55">
        <v>0</v>
      </c>
      <c r="BA573">
        <v>3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f>SUM(Tabla5[[#This Row],[VENTA MABE 2 SEMANA OCT]:[VENTAS OTROS 2 SEMANA OCT]])</f>
        <v>3</v>
      </c>
      <c r="BH573" t="s">
        <v>798</v>
      </c>
      <c r="BI573" s="55" t="s">
        <v>645</v>
      </c>
      <c r="BJ573">
        <v>24.999999999999993</v>
      </c>
      <c r="BK573" s="55">
        <v>0</v>
      </c>
      <c r="BL573">
        <v>3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f>SUM(Tabla5[[#This Row],[VENTA MABE 3 SEMANA OCT]:[VENTAS OTROS 3 SEMANA OCT]])</f>
        <v>3</v>
      </c>
      <c r="BS573" s="42">
        <v>0</v>
      </c>
      <c r="BT573" s="55">
        <v>3</v>
      </c>
      <c r="BU573">
        <v>3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f>SUM(Tabla5[[#This Row],[VENTA MABE 4 SEMANA OCT]:[VENTAS OTROS 4 SEMANA OCT]])</f>
        <v>6</v>
      </c>
      <c r="CI57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573" s="66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SUM(Tabla5[[#This Row],[VENTA MABE 1 SEMANA NOV]:[VENTAS OTROS 1 SEMANA NOV]])</f>
        <v>0</v>
      </c>
      <c r="CS573">
        <f>IFERROR(VLOOKUP(Tabla5[[#This Row],[CLAVE]],[2]VENTAS!$F$2:$L$1501,2,0),0)</f>
        <v>1</v>
      </c>
      <c r="CT573">
        <f>IFERROR(VLOOKUP(Tabla5[[#This Row],[CLAVE]],[2]VENTAS!$F$2:$L$1501,3,0),0)</f>
        <v>0</v>
      </c>
      <c r="CU573">
        <f>IFERROR(VLOOKUP(Tabla5[[#This Row],[CLAVE]],[2]VENTAS!$F$2:$L$1501,4,0),0)</f>
        <v>0</v>
      </c>
      <c r="CV573">
        <f>IFERROR(VLOOKUP(Tabla5[[#This Row],[CLAVE]],[2]VENTAS!$F$2:$L$1501,5,0),0)</f>
        <v>0</v>
      </c>
      <c r="CW573">
        <f>IFERROR(VLOOKUP(Tabla5[[#This Row],[CLAVE]],[2]VENTAS!$F$2:$L$1501,6,0),0)</f>
        <v>0</v>
      </c>
      <c r="CX573">
        <f>IFERROR(VLOOKUP(Tabla5[[#This Row],[CLAVE]],[2]VENTAS!$F$2:$L$1501,7,0),0)</f>
        <v>0</v>
      </c>
      <c r="CY573">
        <f>IFERROR(VLOOKUP(Tabla5[[#This Row],[CLAVE]],[2]VENTAS!$F$2:$R$1501,13,0),0)</f>
        <v>0</v>
      </c>
      <c r="CZ573">
        <f>SUM(Tabla5[[#This Row],[VENTA MABE 2 SEMANA NOV]:[VENTAS OTROS 2 SEMANA NOV]])</f>
        <v>1</v>
      </c>
      <c r="DA573" s="46">
        <v>2.2942921395840137</v>
      </c>
    </row>
    <row r="574" spans="1:105" hidden="1" x14ac:dyDescent="0.3">
      <c r="A574" t="str">
        <f>CONCATENATE(Tabla5[[#This Row],[TIENDA HMPV]],Tabla5[[#This Row],[LINEA]])</f>
        <v>524 - LIBERTAD 2 SHOPPINGLAVADO</v>
      </c>
      <c r="B574" t="s">
        <v>685</v>
      </c>
      <c r="C574" s="55" t="s">
        <v>645</v>
      </c>
      <c r="D574" s="55" t="s">
        <v>30</v>
      </c>
      <c r="E574" s="55" t="s">
        <v>687</v>
      </c>
      <c r="F574" s="55" t="s">
        <v>1724</v>
      </c>
      <c r="G574" t="s">
        <v>28</v>
      </c>
      <c r="H574" s="42">
        <f>IFERROR(Tabla5[[#This Row],[VENTAS MABE]]/Tabla5[[#This Row],[CUOTA]],0)</f>
        <v>1</v>
      </c>
      <c r="I574">
        <v>2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V574" s="42">
        <v>1</v>
      </c>
      <c r="W574" s="42">
        <f>IFERROR(Tabla5[[#This Row],[TOTAL VENTA 38 SEMANA]]/Tabla5[[#This Row],[VENTA ACUM 38]],0)</f>
        <v>1</v>
      </c>
      <c r="X574" s="42" t="e">
        <f>VLOOKUP(Tabla5[[#This Row],[CLAVE]],[1]!QMI_5_SEMANA_SEP_22[[CLAVE]:[SHARE CADENA S2]],21,0)</f>
        <v>#REF!</v>
      </c>
      <c r="Y574" s="55" t="s">
        <v>724</v>
      </c>
      <c r="Z574" s="46">
        <f>+Tabla5[[#This Row],[VENTA ACUM 38]]+Tabla5[[#This Row],[venta total 39 acum]]</f>
        <v>3</v>
      </c>
      <c r="AA574" s="46">
        <v>0</v>
      </c>
      <c r="AB574" s="46">
        <v>2</v>
      </c>
      <c r="AC574" s="46">
        <v>2</v>
      </c>
      <c r="AD574" s="46">
        <v>1</v>
      </c>
      <c r="AE574" s="46">
        <v>1</v>
      </c>
      <c r="AF574" s="46">
        <v>1</v>
      </c>
      <c r="AG574" s="46">
        <v>1</v>
      </c>
      <c r="AH574" s="42">
        <f>IFERROR(Tabla5[[#This Row],[VENTAS MABE]]/Tabla5[[#This Row],[VENTAS INDURAMA]],0)</f>
        <v>0</v>
      </c>
      <c r="AI574" t="s">
        <v>1675</v>
      </c>
      <c r="AK574" s="42"/>
      <c r="AL574" t="s">
        <v>727</v>
      </c>
      <c r="AM574" s="55" t="s">
        <v>954</v>
      </c>
      <c r="AO574" s="55" t="s">
        <v>400</v>
      </c>
      <c r="AP574">
        <v>0</v>
      </c>
      <c r="AQ574" s="55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f>SUM(Tabla5[[#This Row],[VENTA MABE 1 SEMANA OCT]:[VENTAS OTROS 1 SEMANA OCT]])</f>
        <v>0</v>
      </c>
      <c r="AY574" s="46">
        <v>3.0266038454216653</v>
      </c>
      <c r="AZ574" s="55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f>SUM(Tabla5[[#This Row],[VENTA MABE 2 SEMANA OCT]:[VENTAS OTROS 2 SEMANA OCT]])</f>
        <v>0</v>
      </c>
      <c r="BH574" t="s">
        <v>798</v>
      </c>
      <c r="BI574" s="55" t="s">
        <v>645</v>
      </c>
      <c r="BJ574">
        <v>24.999999999999993</v>
      </c>
      <c r="BK574" s="55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f>SUM(Tabla5[[#This Row],[VENTA MABE 3 SEMANA OCT]:[VENTAS OTROS 3 SEMANA OCT]])</f>
        <v>0</v>
      </c>
      <c r="BS574" s="42">
        <v>0.05</v>
      </c>
      <c r="BT574" s="55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f>SUM(Tabla5[[#This Row],[VENTA MABE 4 SEMANA OCT]:[VENTAS OTROS 4 SEMANA OCT]])</f>
        <v>0</v>
      </c>
      <c r="CI5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74" s="66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SUM(Tabla5[[#This Row],[VENTA MABE 1 SEMANA NOV]:[VENTAS OTROS 1 SEMANA NOV]])</f>
        <v>0</v>
      </c>
      <c r="CS574">
        <f>IFERROR(VLOOKUP(Tabla5[[#This Row],[CLAVE]],[2]VENTAS!$F$2:$L$1501,2,0),0)</f>
        <v>1</v>
      </c>
      <c r="CT574">
        <f>IFERROR(VLOOKUP(Tabla5[[#This Row],[CLAVE]],[2]VENTAS!$F$2:$L$1501,3,0),0)</f>
        <v>2</v>
      </c>
      <c r="CU574">
        <f>IFERROR(VLOOKUP(Tabla5[[#This Row],[CLAVE]],[2]VENTAS!$F$2:$L$1501,4,0),0)</f>
        <v>2</v>
      </c>
      <c r="CV574">
        <f>IFERROR(VLOOKUP(Tabla5[[#This Row],[CLAVE]],[2]VENTAS!$F$2:$L$1501,5,0),0)</f>
        <v>1</v>
      </c>
      <c r="CW574">
        <f>IFERROR(VLOOKUP(Tabla5[[#This Row],[CLAVE]],[2]VENTAS!$F$2:$L$1501,6,0),0)</f>
        <v>0</v>
      </c>
      <c r="CX574">
        <f>IFERROR(VLOOKUP(Tabla5[[#This Row],[CLAVE]],[2]VENTAS!$F$2:$L$1501,7,0),0)</f>
        <v>0</v>
      </c>
      <c r="CY574">
        <f>IFERROR(VLOOKUP(Tabla5[[#This Row],[CLAVE]],[2]VENTAS!$F$2:$R$1501,13,0),0)</f>
        <v>0</v>
      </c>
      <c r="CZ574">
        <f>SUM(Tabla5[[#This Row],[VENTA MABE 2 SEMANA NOV]:[VENTAS OTROS 2 SEMANA NOV]])</f>
        <v>6</v>
      </c>
      <c r="DA574" s="46">
        <v>3.2996130448432157</v>
      </c>
    </row>
    <row r="575" spans="1:105" hidden="1" x14ac:dyDescent="0.3">
      <c r="A575" t="str">
        <f>CONCATENATE(Tabla5[[#This Row],[TIENDA HMPV]],Tabla5[[#This Row],[LINEA]])</f>
        <v>524 - LIBERTAD 2 SHOPPINGREFRIGERACIÓN</v>
      </c>
      <c r="B575" t="s">
        <v>685</v>
      </c>
      <c r="C575" s="55" t="s">
        <v>645</v>
      </c>
      <c r="D575" s="55" t="s">
        <v>30</v>
      </c>
      <c r="E575" s="55" t="s">
        <v>687</v>
      </c>
      <c r="F575" s="55" t="s">
        <v>1724</v>
      </c>
      <c r="G575" t="s">
        <v>29</v>
      </c>
      <c r="H575" s="42">
        <f>IFERROR(Tabla5[[#This Row],[VENTAS MABE]]/Tabla5[[#This Row],[CUOTA]],0)</f>
        <v>0.44444444444444442</v>
      </c>
      <c r="I575">
        <v>9</v>
      </c>
      <c r="J575">
        <v>4</v>
      </c>
      <c r="K575">
        <v>7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V575" s="42">
        <v>0.44444444444444442</v>
      </c>
      <c r="W575" s="42">
        <f>IFERROR(Tabla5[[#This Row],[TOTAL VENTA 38 SEMANA]]/Tabla5[[#This Row],[VENTA ACUM 38]],0)</f>
        <v>0.44444444444444442</v>
      </c>
      <c r="X575" s="42" t="e">
        <f>VLOOKUP(Tabla5[[#This Row],[CLAVE]],[1]!QMI_5_SEMANA_SEP_22[[CLAVE]:[SHARE CADENA S2]],21,0)</f>
        <v>#REF!</v>
      </c>
      <c r="Y575" s="55" t="s">
        <v>724</v>
      </c>
      <c r="Z575" s="46">
        <f>+Tabla5[[#This Row],[VENTA ACUM 38]]+Tabla5[[#This Row],[venta total 39 acum]]</f>
        <v>12</v>
      </c>
      <c r="AA575" s="46">
        <v>3</v>
      </c>
      <c r="AB575" s="46">
        <v>4</v>
      </c>
      <c r="AC575" s="46">
        <v>9</v>
      </c>
      <c r="AD575" s="46">
        <v>3</v>
      </c>
      <c r="AE575" s="46">
        <v>1</v>
      </c>
      <c r="AF575" s="46">
        <v>3</v>
      </c>
      <c r="AG575" s="46">
        <v>4</v>
      </c>
      <c r="AH575" s="42">
        <f>IFERROR(Tabla5[[#This Row],[VENTAS MABE]]/Tabla5[[#This Row],[VENTAS INDURAMA]],0)</f>
        <v>0.5714285714285714</v>
      </c>
      <c r="AI575" t="s">
        <v>1675</v>
      </c>
      <c r="AK575" s="42"/>
      <c r="AL575" t="s">
        <v>727</v>
      </c>
      <c r="AM575" s="55" t="s">
        <v>954</v>
      </c>
      <c r="AO575" s="55" t="s">
        <v>400</v>
      </c>
      <c r="AP575">
        <v>3</v>
      </c>
      <c r="AQ575" s="5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f>SUM(Tabla5[[#This Row],[VENTA MABE 1 SEMANA OCT]:[VENTAS OTROS 1 SEMANA OCT]])</f>
        <v>0</v>
      </c>
      <c r="AY575" s="46">
        <v>7.7097030028562603</v>
      </c>
      <c r="AZ575" s="55">
        <v>2</v>
      </c>
      <c r="BA575">
        <v>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f>SUM(Tabla5[[#This Row],[VENTA MABE 2 SEMANA OCT]:[VENTAS OTROS 2 SEMANA OCT]])</f>
        <v>4</v>
      </c>
      <c r="BH575" t="s">
        <v>798</v>
      </c>
      <c r="BI575" s="55" t="s">
        <v>645</v>
      </c>
      <c r="BJ575">
        <v>24.999999999999993</v>
      </c>
      <c r="BK575" s="55">
        <v>2</v>
      </c>
      <c r="BL575">
        <v>2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f>SUM(Tabla5[[#This Row],[VENTA MABE 3 SEMANA OCT]:[VENTAS OTROS 3 SEMANA OCT]])</f>
        <v>4</v>
      </c>
      <c r="BS575" s="42">
        <v>0.28000000000000003</v>
      </c>
      <c r="BT575" s="55">
        <v>2</v>
      </c>
      <c r="BU575">
        <v>1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f>SUM(Tabla5[[#This Row],[VENTA MABE 4 SEMANA OCT]:[VENTAS OTROS 4 SEMANA OCT]])</f>
        <v>3</v>
      </c>
      <c r="CI5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0.54545454545454541</v>
      </c>
      <c r="CJ575" t="s">
        <v>1703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SUM(Tabla5[[#This Row],[VENTA MABE 1 SEMANA NOV]:[VENTAS OTROS 1 SEMANA NOV]])</f>
        <v>0</v>
      </c>
      <c r="CS575">
        <f>IFERROR(VLOOKUP(Tabla5[[#This Row],[CLAVE]],[2]VENTAS!$F$2:$L$1501,2,0),0)</f>
        <v>2</v>
      </c>
      <c r="CT575">
        <f>IFERROR(VLOOKUP(Tabla5[[#This Row],[CLAVE]],[2]VENTAS!$F$2:$L$1501,3,0),0)</f>
        <v>0</v>
      </c>
      <c r="CU575">
        <f>IFERROR(VLOOKUP(Tabla5[[#This Row],[CLAVE]],[2]VENTAS!$F$2:$L$1501,4,0),0)</f>
        <v>0</v>
      </c>
      <c r="CV575">
        <f>IFERROR(VLOOKUP(Tabla5[[#This Row],[CLAVE]],[2]VENTAS!$F$2:$L$1501,5,0),0)</f>
        <v>0</v>
      </c>
      <c r="CW575">
        <f>IFERROR(VLOOKUP(Tabla5[[#This Row],[CLAVE]],[2]VENTAS!$F$2:$L$1501,6,0),0)</f>
        <v>0</v>
      </c>
      <c r="CX575">
        <f>IFERROR(VLOOKUP(Tabla5[[#This Row],[CLAVE]],[2]VENTAS!$F$2:$L$1501,7,0),0)</f>
        <v>0</v>
      </c>
      <c r="CY575">
        <f>IFERROR(VLOOKUP(Tabla5[[#This Row],[CLAVE]],[2]VENTAS!$F$2:$R$1501,13,0),0)</f>
        <v>0</v>
      </c>
      <c r="CZ575">
        <f>SUM(Tabla5[[#This Row],[VENTA MABE 2 SEMANA NOV]:[VENTAS OTROS 2 SEMANA NOV]])</f>
        <v>2</v>
      </c>
      <c r="DA575" s="46">
        <v>14.945185757445078</v>
      </c>
    </row>
    <row r="576" spans="1:105" hidden="1" x14ac:dyDescent="0.3">
      <c r="A576" t="str">
        <f>CONCATENATE(Tabla5[[#This Row],[TIENDA HMPV]],Tabla5[[#This Row],[LINEA]])</f>
        <v>960 - ALM ESPAÑA BABAHOYOAIRES</v>
      </c>
      <c r="B576" t="s">
        <v>257</v>
      </c>
      <c r="C576" s="55" t="s">
        <v>258</v>
      </c>
      <c r="D576" s="55" t="s">
        <v>49</v>
      </c>
      <c r="E576" s="55" t="s">
        <v>259</v>
      </c>
      <c r="F576" s="55" t="s">
        <v>1724</v>
      </c>
      <c r="G576" t="s">
        <v>25</v>
      </c>
      <c r="H576" s="42">
        <f>IFERROR(Tabla5[[#This Row],[VENTAS MABE]]/Tabla5[[#This Row],[CUOTA]],0)</f>
        <v>3</v>
      </c>
      <c r="I576">
        <v>1</v>
      </c>
      <c r="J576">
        <v>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V576" s="42">
        <v>1</v>
      </c>
      <c r="W576" s="42">
        <f>IFERROR(Tabla5[[#This Row],[TOTAL VENTA 38 SEMANA]]/Tabla5[[#This Row],[VENTA ACUM 38]],0)</f>
        <v>1</v>
      </c>
      <c r="X576" s="42" t="e">
        <f>VLOOKUP(Tabla5[[#This Row],[CLAVE]],[1]!QMI_5_SEMANA_SEP_22[[CLAVE]:[SHARE CADENA S2]],21,0)</f>
        <v>#REF!</v>
      </c>
      <c r="Y576" s="55" t="s">
        <v>724</v>
      </c>
      <c r="Z576" s="46">
        <f>+Tabla5[[#This Row],[VENTA ACUM 38]]+Tabla5[[#This Row],[venta total 39 acum]]</f>
        <v>4</v>
      </c>
      <c r="AA576" s="46">
        <v>1</v>
      </c>
      <c r="AB576" s="46">
        <v>3</v>
      </c>
      <c r="AC576" s="46">
        <v>3</v>
      </c>
      <c r="AD576" s="46">
        <v>1</v>
      </c>
      <c r="AE576" s="46">
        <v>1</v>
      </c>
      <c r="AF576" s="46">
        <v>1</v>
      </c>
      <c r="AG576" s="46">
        <v>3</v>
      </c>
      <c r="AH576" s="42">
        <f>IFERROR(Tabla5[[#This Row],[VENTAS MABE]]/Tabla5[[#This Row],[VENTAS INDURAMA]],0)</f>
        <v>0</v>
      </c>
      <c r="AI576" t="s">
        <v>1677</v>
      </c>
      <c r="AK576" s="42"/>
      <c r="AL576" t="s">
        <v>727</v>
      </c>
      <c r="AM576" s="55" t="s">
        <v>799</v>
      </c>
      <c r="AO576" s="55" t="s">
        <v>435</v>
      </c>
      <c r="AP576">
        <v>1</v>
      </c>
      <c r="AQ576" s="55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f>SUM(Tabla5[[#This Row],[VENTA MABE 1 SEMANA OCT]:[VENTAS OTROS 1 SEMANA OCT]])</f>
        <v>1</v>
      </c>
      <c r="AY576" s="46">
        <v>2.6470588235294112</v>
      </c>
      <c r="AZ576" s="55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f>SUM(Tabla5[[#This Row],[VENTA MABE 2 SEMANA OCT]:[VENTAS OTROS 2 SEMANA OCT]])</f>
        <v>0</v>
      </c>
      <c r="BH576" t="s">
        <v>798</v>
      </c>
      <c r="BI576" s="55" t="s">
        <v>258</v>
      </c>
      <c r="BJ576">
        <v>10</v>
      </c>
      <c r="BK576" s="55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f>SUM(Tabla5[[#This Row],[VENTA MABE 3 SEMANA OCT]:[VENTAS OTROS 3 SEMANA OCT]])</f>
        <v>0</v>
      </c>
      <c r="BS576" s="42">
        <v>0.35</v>
      </c>
      <c r="BT576" s="55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f>SUM(Tabla5[[#This Row],[VENTA MABE 4 SEMANA OCT]:[VENTAS OTROS 4 SEMANA OCT]])</f>
        <v>1</v>
      </c>
      <c r="CI5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76" t="s">
        <v>1703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SUM(Tabla5[[#This Row],[VENTA MABE 1 SEMANA NOV]:[VENTAS OTROS 1 SEMANA NOV]])</f>
        <v>0</v>
      </c>
      <c r="CS576">
        <f>IFERROR(VLOOKUP(Tabla5[[#This Row],[CLAVE]],[2]VENTAS!$F$2:$L$1501,2,0),0)</f>
        <v>3</v>
      </c>
      <c r="CT576">
        <f>IFERROR(VLOOKUP(Tabla5[[#This Row],[CLAVE]],[2]VENTAS!$F$2:$L$1501,3,0),0)</f>
        <v>0</v>
      </c>
      <c r="CU576">
        <f>IFERROR(VLOOKUP(Tabla5[[#This Row],[CLAVE]],[2]VENTAS!$F$2:$L$1501,4,0),0)</f>
        <v>0</v>
      </c>
      <c r="CV576">
        <f>IFERROR(VLOOKUP(Tabla5[[#This Row],[CLAVE]],[2]VENTAS!$F$2:$L$1501,5,0),0)</f>
        <v>0</v>
      </c>
      <c r="CW576">
        <f>IFERROR(VLOOKUP(Tabla5[[#This Row],[CLAVE]],[2]VENTAS!$F$2:$L$1501,6,0),0)</f>
        <v>0</v>
      </c>
      <c r="CX576">
        <f>IFERROR(VLOOKUP(Tabla5[[#This Row],[CLAVE]],[2]VENTAS!$F$2:$L$1501,7,0),0)</f>
        <v>0</v>
      </c>
      <c r="CY576">
        <f>IFERROR(VLOOKUP(Tabla5[[#This Row],[CLAVE]],[2]VENTAS!$F$2:$R$1501,13,0),0)</f>
        <v>0</v>
      </c>
      <c r="CZ576">
        <f>SUM(Tabla5[[#This Row],[VENTA MABE 2 SEMANA NOV]:[VENTAS OTROS 2 SEMANA NOV]])</f>
        <v>3</v>
      </c>
      <c r="DA576" s="46">
        <v>1</v>
      </c>
    </row>
    <row r="577" spans="1:105" hidden="1" x14ac:dyDescent="0.3">
      <c r="A577" t="str">
        <f>CONCATENATE(Tabla5[[#This Row],[TIENDA HMPV]],Tabla5[[#This Row],[LINEA]])</f>
        <v>960 - ALM ESPAÑA BABAHOYOCOCINAS</v>
      </c>
      <c r="B577" t="s">
        <v>257</v>
      </c>
      <c r="C577" s="55" t="s">
        <v>258</v>
      </c>
      <c r="D577" s="55" t="s">
        <v>49</v>
      </c>
      <c r="E577" s="55" t="s">
        <v>259</v>
      </c>
      <c r="F577" s="55" t="s">
        <v>1724</v>
      </c>
      <c r="G577" t="s">
        <v>26</v>
      </c>
      <c r="H577" s="42">
        <f>IFERROR(Tabla5[[#This Row],[VENTAS MABE]]/Tabla5[[#This Row],[CUOTA]],0)</f>
        <v>0.54545454545454541</v>
      </c>
      <c r="I577">
        <v>11</v>
      </c>
      <c r="J577">
        <v>6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V577" s="42">
        <v>0.75</v>
      </c>
      <c r="W577" s="42">
        <f>IFERROR(Tabla5[[#This Row],[TOTAL VENTA 38 SEMANA]]/Tabla5[[#This Row],[VENTA ACUM 38]],0)</f>
        <v>0.75</v>
      </c>
      <c r="X577" s="42" t="e">
        <f>VLOOKUP(Tabla5[[#This Row],[CLAVE]],[1]!QMI_5_SEMANA_SEP_22[[CLAVE]:[SHARE CADENA S2]],21,0)</f>
        <v>#REF!</v>
      </c>
      <c r="Y577" s="55" t="s">
        <v>724</v>
      </c>
      <c r="Z577" s="46">
        <f>+Tabla5[[#This Row],[VENTA ACUM 38]]+Tabla5[[#This Row],[venta total 39 acum]]</f>
        <v>17</v>
      </c>
      <c r="AA577" s="46">
        <v>4</v>
      </c>
      <c r="AB577" s="46">
        <v>6</v>
      </c>
      <c r="AC577" s="46">
        <v>8</v>
      </c>
      <c r="AD577" s="46">
        <v>9</v>
      </c>
      <c r="AE577" s="46">
        <v>7</v>
      </c>
      <c r="AF577" s="46">
        <v>9</v>
      </c>
      <c r="AG577" s="46">
        <v>11</v>
      </c>
      <c r="AH577" s="42">
        <f>IFERROR(Tabla5[[#This Row],[VENTAS MABE]]/Tabla5[[#This Row],[VENTAS INDURAMA]],0)</f>
        <v>1.5</v>
      </c>
      <c r="AI577" t="s">
        <v>1677</v>
      </c>
      <c r="AK577" s="42"/>
      <c r="AL577" t="s">
        <v>727</v>
      </c>
      <c r="AM577" s="55" t="s">
        <v>799</v>
      </c>
      <c r="AO577" s="55" t="s">
        <v>435</v>
      </c>
      <c r="AP577">
        <v>6</v>
      </c>
      <c r="AQ577" s="55">
        <v>5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f>SUM(Tabla5[[#This Row],[VENTA MABE 1 SEMANA OCT]:[VENTAS OTROS 1 SEMANA OCT]])</f>
        <v>6</v>
      </c>
      <c r="AY577" s="46">
        <v>12.584394267627525</v>
      </c>
      <c r="AZ577" s="55">
        <v>6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f>SUM(Tabla5[[#This Row],[VENTA MABE 2 SEMANA OCT]:[VENTAS OTROS 2 SEMANA OCT]])</f>
        <v>6</v>
      </c>
      <c r="BH577" t="s">
        <v>798</v>
      </c>
      <c r="BI577" s="55" t="s">
        <v>258</v>
      </c>
      <c r="BJ577">
        <v>10</v>
      </c>
      <c r="BK577" s="55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f>SUM(Tabla5[[#This Row],[VENTA MABE 3 SEMANA OCT]:[VENTAS OTROS 3 SEMANA OCT]])</f>
        <v>1</v>
      </c>
      <c r="BS577" s="42">
        <v>0.5</v>
      </c>
      <c r="BT577" s="55">
        <v>2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f>SUM(Tabla5[[#This Row],[VENTA MABE 4 SEMANA OCT]:[VENTAS OTROS 4 SEMANA OCT]])</f>
        <v>2</v>
      </c>
      <c r="CI57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0.93333333333333335</v>
      </c>
      <c r="CJ577" t="s">
        <v>1703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SUM(Tabla5[[#This Row],[VENTA MABE 1 SEMANA NOV]:[VENTAS OTROS 1 SEMANA NOV]])</f>
        <v>1</v>
      </c>
      <c r="CS577">
        <f>IFERROR(VLOOKUP(Tabla5[[#This Row],[CLAVE]],[2]VENTAS!$F$2:$L$1501,2,0),0)</f>
        <v>2</v>
      </c>
      <c r="CT577">
        <f>IFERROR(VLOOKUP(Tabla5[[#This Row],[CLAVE]],[2]VENTAS!$F$2:$L$1501,3,0),0)</f>
        <v>1</v>
      </c>
      <c r="CU577">
        <f>IFERROR(VLOOKUP(Tabla5[[#This Row],[CLAVE]],[2]VENTAS!$F$2:$L$1501,4,0),0)</f>
        <v>0</v>
      </c>
      <c r="CV577">
        <f>IFERROR(VLOOKUP(Tabla5[[#This Row],[CLAVE]],[2]VENTAS!$F$2:$L$1501,5,0),0)</f>
        <v>0</v>
      </c>
      <c r="CW577">
        <f>IFERROR(VLOOKUP(Tabla5[[#This Row],[CLAVE]],[2]VENTAS!$F$2:$L$1501,6,0),0)</f>
        <v>0</v>
      </c>
      <c r="CX577">
        <f>IFERROR(VLOOKUP(Tabla5[[#This Row],[CLAVE]],[2]VENTAS!$F$2:$L$1501,7,0),0)</f>
        <v>0</v>
      </c>
      <c r="CY577">
        <f>IFERROR(VLOOKUP(Tabla5[[#This Row],[CLAVE]],[2]VENTAS!$F$2:$R$1501,13,0),0)</f>
        <v>0</v>
      </c>
      <c r="CZ577">
        <f>SUM(Tabla5[[#This Row],[VENTA MABE 2 SEMANA NOV]:[VENTAS OTROS 2 SEMANA NOV]])</f>
        <v>3</v>
      </c>
      <c r="DA577" s="46">
        <v>15.057897391554979</v>
      </c>
    </row>
    <row r="578" spans="1:105" hidden="1" x14ac:dyDescent="0.3">
      <c r="A578" t="str">
        <f>CONCATENATE(Tabla5[[#This Row],[TIENDA HMPV]],Tabla5[[#This Row],[LINEA]])</f>
        <v>960 - ALM ESPAÑA BABAHOYOGLOBALES</v>
      </c>
      <c r="B578" t="s">
        <v>257</v>
      </c>
      <c r="C578" s="55" t="s">
        <v>258</v>
      </c>
      <c r="D578" s="55" t="s">
        <v>49</v>
      </c>
      <c r="E578" s="55" t="s">
        <v>259</v>
      </c>
      <c r="F578" s="55" t="s">
        <v>1724</v>
      </c>
      <c r="G578" t="s">
        <v>27</v>
      </c>
      <c r="H578" s="42">
        <f>IFERROR(Tabla5[[#This Row],[VENTAS MABE]]/Tabla5[[#This Row],[CUOTA]],0)</f>
        <v>0.625</v>
      </c>
      <c r="I578">
        <v>8</v>
      </c>
      <c r="J578">
        <v>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V578" s="42">
        <v>1</v>
      </c>
      <c r="W578" s="42">
        <f>IFERROR(Tabla5[[#This Row],[TOTAL VENTA 38 SEMANA]]/Tabla5[[#This Row],[VENTA ACUM 38]],0)</f>
        <v>1</v>
      </c>
      <c r="X578" s="42" t="e">
        <f>VLOOKUP(Tabla5[[#This Row],[CLAVE]],[1]!QMI_5_SEMANA_SEP_22[[CLAVE]:[SHARE CADENA S2]],21,0)</f>
        <v>#REF!</v>
      </c>
      <c r="Y578" s="55" t="s">
        <v>724</v>
      </c>
      <c r="Z578" s="46">
        <f>+Tabla5[[#This Row],[VENTA ACUM 38]]+Tabla5[[#This Row],[venta total 39 acum]]</f>
        <v>10</v>
      </c>
      <c r="AA578" s="46">
        <v>2</v>
      </c>
      <c r="AB578" s="46">
        <v>5</v>
      </c>
      <c r="AC578" s="46">
        <v>5</v>
      </c>
      <c r="AD578" s="46">
        <v>5</v>
      </c>
      <c r="AE578" s="46">
        <v>5</v>
      </c>
      <c r="AF578" s="46">
        <v>5</v>
      </c>
      <c r="AG578" s="46">
        <v>7</v>
      </c>
      <c r="AH578" s="42">
        <f>IFERROR(Tabla5[[#This Row],[VENTAS MABE]]/Tabla5[[#This Row],[VENTAS INDURAMA]],0)</f>
        <v>0</v>
      </c>
      <c r="AI578" t="s">
        <v>1677</v>
      </c>
      <c r="AK578" s="42"/>
      <c r="AL578" t="s">
        <v>727</v>
      </c>
      <c r="AM578" s="55" t="s">
        <v>799</v>
      </c>
      <c r="AO578" s="55" t="s">
        <v>435</v>
      </c>
      <c r="AP578">
        <v>2</v>
      </c>
      <c r="AQ578" s="55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f>SUM(Tabla5[[#This Row],[VENTA MABE 1 SEMANA OCT]:[VENTAS OTROS 1 SEMANA OCT]])</f>
        <v>1</v>
      </c>
      <c r="AY578" s="46">
        <v>6.2230603448275863</v>
      </c>
      <c r="AZ578" s="55">
        <v>2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f>SUM(Tabla5[[#This Row],[VENTA MABE 2 SEMANA OCT]:[VENTAS OTROS 2 SEMANA OCT]])</f>
        <v>2</v>
      </c>
      <c r="BH578" t="s">
        <v>798</v>
      </c>
      <c r="BI578" s="55" t="s">
        <v>258</v>
      </c>
      <c r="BJ578">
        <v>10</v>
      </c>
      <c r="BK578" s="55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f>SUM(Tabla5[[#This Row],[VENTA MABE 3 SEMANA OCT]:[VENTAS OTROS 3 SEMANA OCT]])</f>
        <v>0</v>
      </c>
      <c r="BS578" s="42">
        <v>0</v>
      </c>
      <c r="BT578" s="55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f>SUM(Tabla5[[#This Row],[VENTA MABE 4 SEMANA OCT]:[VENTAS OTROS 4 SEMANA OCT]])</f>
        <v>0</v>
      </c>
      <c r="CI5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78" t="s">
        <v>1703</v>
      </c>
      <c r="CK578">
        <v>2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SUM(Tabla5[[#This Row],[VENTA MABE 1 SEMANA NOV]:[VENTAS OTROS 1 SEMANA NOV]])</f>
        <v>3</v>
      </c>
      <c r="CS578">
        <f>IFERROR(VLOOKUP(Tabla5[[#This Row],[CLAVE]],[2]VENTAS!$F$2:$L$1501,2,0),0)</f>
        <v>0</v>
      </c>
      <c r="CT578">
        <f>IFERROR(VLOOKUP(Tabla5[[#This Row],[CLAVE]],[2]VENTAS!$F$2:$L$1501,3,0),0)</f>
        <v>0</v>
      </c>
      <c r="CU578">
        <f>IFERROR(VLOOKUP(Tabla5[[#This Row],[CLAVE]],[2]VENTAS!$F$2:$L$1501,4,0),0)</f>
        <v>0</v>
      </c>
      <c r="CV578">
        <f>IFERROR(VLOOKUP(Tabla5[[#This Row],[CLAVE]],[2]VENTAS!$F$2:$L$1501,5,0),0)</f>
        <v>0</v>
      </c>
      <c r="CW578">
        <f>IFERROR(VLOOKUP(Tabla5[[#This Row],[CLAVE]],[2]VENTAS!$F$2:$L$1501,6,0),0)</f>
        <v>0</v>
      </c>
      <c r="CX578">
        <f>IFERROR(VLOOKUP(Tabla5[[#This Row],[CLAVE]],[2]VENTAS!$F$2:$L$1501,7,0),0)</f>
        <v>0</v>
      </c>
      <c r="CY578">
        <f>IFERROR(VLOOKUP(Tabla5[[#This Row],[CLAVE]],[2]VENTAS!$F$2:$R$1501,13,0),0)</f>
        <v>0</v>
      </c>
      <c r="CZ578">
        <f>SUM(Tabla5[[#This Row],[VENTA MABE 2 SEMANA NOV]:[VENTAS OTROS 2 SEMANA NOV]])</f>
        <v>0</v>
      </c>
      <c r="DA578" s="46">
        <v>6.2230603448275863</v>
      </c>
    </row>
    <row r="579" spans="1:105" hidden="1" x14ac:dyDescent="0.3">
      <c r="A579" t="str">
        <f>CONCATENATE(Tabla5[[#This Row],[TIENDA HMPV]],Tabla5[[#This Row],[LINEA]])</f>
        <v>960 - ALM ESPAÑA BABAHOYOLAVADO</v>
      </c>
      <c r="B579" t="s">
        <v>257</v>
      </c>
      <c r="C579" s="55" t="s">
        <v>258</v>
      </c>
      <c r="D579" s="55" t="s">
        <v>49</v>
      </c>
      <c r="E579" s="55" t="s">
        <v>259</v>
      </c>
      <c r="F579" s="55" t="s">
        <v>1724</v>
      </c>
      <c r="G579" t="s">
        <v>28</v>
      </c>
      <c r="H579" s="42">
        <f>IFERROR(Tabla5[[#This Row],[VENTAS MABE]]/Tabla5[[#This Row],[CUOTA]],0)</f>
        <v>0.81818181818181823</v>
      </c>
      <c r="I579">
        <v>11</v>
      </c>
      <c r="J579">
        <v>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V579" s="42">
        <v>1</v>
      </c>
      <c r="W579" s="42">
        <f>IFERROR(Tabla5[[#This Row],[TOTAL VENTA 38 SEMANA]]/Tabla5[[#This Row],[VENTA ACUM 38]],0)</f>
        <v>1</v>
      </c>
      <c r="X579" s="42" t="e">
        <f>VLOOKUP(Tabla5[[#This Row],[CLAVE]],[1]!QMI_5_SEMANA_SEP_22[[CLAVE]:[SHARE CADENA S2]],21,0)</f>
        <v>#REF!</v>
      </c>
      <c r="Y579" s="55" t="s">
        <v>724</v>
      </c>
      <c r="Z579" s="46">
        <f>+Tabla5[[#This Row],[VENTA ACUM 38]]+Tabla5[[#This Row],[venta total 39 acum]]</f>
        <v>18</v>
      </c>
      <c r="AA579" s="46">
        <v>7</v>
      </c>
      <c r="AB579" s="46">
        <v>9</v>
      </c>
      <c r="AC579" s="46">
        <v>9</v>
      </c>
      <c r="AD579" s="46">
        <v>9</v>
      </c>
      <c r="AE579" s="46">
        <v>9</v>
      </c>
      <c r="AF579" s="46">
        <v>9</v>
      </c>
      <c r="AG579" s="46">
        <v>16</v>
      </c>
      <c r="AH579" s="42">
        <f>IFERROR(Tabla5[[#This Row],[VENTAS MABE]]/Tabla5[[#This Row],[VENTAS INDURAMA]],0)</f>
        <v>0</v>
      </c>
      <c r="AI579" t="s">
        <v>1677</v>
      </c>
      <c r="AK579" s="42"/>
      <c r="AL579" t="s">
        <v>727</v>
      </c>
      <c r="AM579" s="55" t="s">
        <v>799</v>
      </c>
      <c r="AO579" s="55" t="s">
        <v>435</v>
      </c>
      <c r="AP579">
        <v>7</v>
      </c>
      <c r="AQ579" s="55">
        <v>5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f>SUM(Tabla5[[#This Row],[VENTA MABE 1 SEMANA OCT]:[VENTAS OTROS 1 SEMANA OCT]])</f>
        <v>6</v>
      </c>
      <c r="AY579" s="46">
        <v>16.094183458481677</v>
      </c>
      <c r="AZ579" s="55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f>SUM(Tabla5[[#This Row],[VENTA MABE 2 SEMANA OCT]:[VENTAS OTROS 2 SEMANA OCT]])</f>
        <v>1</v>
      </c>
      <c r="BH579" t="s">
        <v>798</v>
      </c>
      <c r="BI579" s="55" t="s">
        <v>258</v>
      </c>
      <c r="BJ579">
        <v>10</v>
      </c>
      <c r="BK579" s="55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f>SUM(Tabla5[[#This Row],[VENTA MABE 3 SEMANA OCT]:[VENTAS OTROS 3 SEMANA OCT]])</f>
        <v>1</v>
      </c>
      <c r="BS579" s="42">
        <v>0.35</v>
      </c>
      <c r="BT579" s="55">
        <v>1</v>
      </c>
      <c r="BU579">
        <v>1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f>SUM(Tabla5[[#This Row],[VENTA MABE 4 SEMANA OCT]:[VENTAS OTROS 4 SEMANA OCT]])</f>
        <v>2</v>
      </c>
      <c r="CI5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579" t="s">
        <v>1703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SUM(Tabla5[[#This Row],[VENTA MABE 1 SEMANA NOV]:[VENTAS OTROS 1 SEMANA NOV]])</f>
        <v>0</v>
      </c>
      <c r="CS579">
        <f>IFERROR(VLOOKUP(Tabla5[[#This Row],[CLAVE]],[2]VENTAS!$F$2:$L$1501,2,0),0)</f>
        <v>0</v>
      </c>
      <c r="CT579">
        <f>IFERROR(VLOOKUP(Tabla5[[#This Row],[CLAVE]],[2]VENTAS!$F$2:$L$1501,3,0),0)</f>
        <v>0</v>
      </c>
      <c r="CU579">
        <f>IFERROR(VLOOKUP(Tabla5[[#This Row],[CLAVE]],[2]VENTAS!$F$2:$L$1501,4,0),0)</f>
        <v>0</v>
      </c>
      <c r="CV579">
        <f>IFERROR(VLOOKUP(Tabla5[[#This Row],[CLAVE]],[2]VENTAS!$F$2:$L$1501,5,0),0)</f>
        <v>0</v>
      </c>
      <c r="CW579">
        <f>IFERROR(VLOOKUP(Tabla5[[#This Row],[CLAVE]],[2]VENTAS!$F$2:$L$1501,6,0),0)</f>
        <v>0</v>
      </c>
      <c r="CX579">
        <f>IFERROR(VLOOKUP(Tabla5[[#This Row],[CLAVE]],[2]VENTAS!$F$2:$L$1501,7,0),0)</f>
        <v>0</v>
      </c>
      <c r="CY579">
        <f>IFERROR(VLOOKUP(Tabla5[[#This Row],[CLAVE]],[2]VENTAS!$F$2:$R$1501,13,0),0)</f>
        <v>0</v>
      </c>
      <c r="CZ579">
        <f>SUM(Tabla5[[#This Row],[VENTA MABE 2 SEMANA NOV]:[VENTAS OTROS 2 SEMANA NOV]])</f>
        <v>0</v>
      </c>
      <c r="DA579" s="46">
        <v>15</v>
      </c>
    </row>
    <row r="580" spans="1:105" hidden="1" x14ac:dyDescent="0.3">
      <c r="A580" t="str">
        <f>CONCATENATE(Tabla5[[#This Row],[TIENDA HMPV]],Tabla5[[#This Row],[LINEA]])</f>
        <v>960 - ALM ESPAÑA BABAHOYOREFRIGERACIÓN</v>
      </c>
      <c r="B580" t="s">
        <v>257</v>
      </c>
      <c r="C580" s="55" t="s">
        <v>258</v>
      </c>
      <c r="D580" s="55" t="s">
        <v>49</v>
      </c>
      <c r="E580" s="55" t="s">
        <v>259</v>
      </c>
      <c r="F580" s="55" t="s">
        <v>1724</v>
      </c>
      <c r="G580" t="s">
        <v>29</v>
      </c>
      <c r="H580" s="42">
        <f>IFERROR(Tabla5[[#This Row],[VENTAS MABE]]/Tabla5[[#This Row],[CUOTA]],0)</f>
        <v>0.44444444444444442</v>
      </c>
      <c r="I580">
        <v>9</v>
      </c>
      <c r="J580">
        <v>4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V580" s="42">
        <v>0.8</v>
      </c>
      <c r="W580" s="42">
        <f>IFERROR(Tabla5[[#This Row],[TOTAL VENTA 38 SEMANA]]/Tabla5[[#This Row],[VENTA ACUM 38]],0)</f>
        <v>0.8</v>
      </c>
      <c r="X580" s="42" t="e">
        <f>VLOOKUP(Tabla5[[#This Row],[CLAVE]],[1]!QMI_5_SEMANA_SEP_22[[CLAVE]:[SHARE CADENA S2]],21,0)</f>
        <v>#REF!</v>
      </c>
      <c r="Y580" s="55" t="s">
        <v>724</v>
      </c>
      <c r="Z580" s="46">
        <f>+Tabla5[[#This Row],[VENTA ACUM 38]]+Tabla5[[#This Row],[venta total 39 acum]]</f>
        <v>12</v>
      </c>
      <c r="AA580" s="46">
        <v>2</v>
      </c>
      <c r="AB580" s="46">
        <v>4</v>
      </c>
      <c r="AC580" s="46">
        <v>5</v>
      </c>
      <c r="AD580" s="46">
        <v>7</v>
      </c>
      <c r="AE580" s="46">
        <v>6</v>
      </c>
      <c r="AF580" s="46">
        <v>7</v>
      </c>
      <c r="AG580" s="46">
        <v>8</v>
      </c>
      <c r="AH580" s="42">
        <f>IFERROR(Tabla5[[#This Row],[VENTAS MABE]]/Tabla5[[#This Row],[VENTAS INDURAMA]],0)</f>
        <v>2</v>
      </c>
      <c r="AI580" t="s">
        <v>1677</v>
      </c>
      <c r="AK580" s="42"/>
      <c r="AL580" t="s">
        <v>727</v>
      </c>
      <c r="AM580" s="55" t="s">
        <v>799</v>
      </c>
      <c r="AO580" s="55" t="s">
        <v>435</v>
      </c>
      <c r="AP580">
        <v>2</v>
      </c>
      <c r="AQ580" s="55">
        <v>1</v>
      </c>
      <c r="AR580">
        <v>2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f>SUM(Tabla5[[#This Row],[VENTA MABE 1 SEMANA OCT]:[VENTAS OTROS 1 SEMANA OCT]])</f>
        <v>3</v>
      </c>
      <c r="AY580" s="46">
        <v>10.127910311867371</v>
      </c>
      <c r="AZ580" s="55">
        <v>3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f>SUM(Tabla5[[#This Row],[VENTA MABE 2 SEMANA OCT]:[VENTAS OTROS 2 SEMANA OCT]])</f>
        <v>4</v>
      </c>
      <c r="BH580" t="s">
        <v>798</v>
      </c>
      <c r="BI580" s="55" t="s">
        <v>258</v>
      </c>
      <c r="BJ580">
        <v>10</v>
      </c>
      <c r="BK580" s="55">
        <v>2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f>SUM(Tabla5[[#This Row],[VENTA MABE 3 SEMANA OCT]:[VENTAS OTROS 3 SEMANA OCT]])</f>
        <v>2</v>
      </c>
      <c r="BS580" s="42">
        <v>0.5</v>
      </c>
      <c r="BT580" s="55">
        <v>1</v>
      </c>
      <c r="BU580">
        <v>3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f>SUM(Tabla5[[#This Row],[VENTA MABE 4 SEMANA OCT]:[VENTAS OTROS 4 SEMANA OCT]])</f>
        <v>4</v>
      </c>
      <c r="CI5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0.53846153846153844</v>
      </c>
      <c r="CJ580" t="s">
        <v>1703</v>
      </c>
      <c r="CK580">
        <v>1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SUM(Tabla5[[#This Row],[VENTA MABE 1 SEMANA NOV]:[VENTAS OTROS 1 SEMANA NOV]])</f>
        <v>2</v>
      </c>
      <c r="CS580">
        <f>IFERROR(VLOOKUP(Tabla5[[#This Row],[CLAVE]],[2]VENTAS!$F$2:$L$1501,2,0),0)</f>
        <v>3</v>
      </c>
      <c r="CT580">
        <f>IFERROR(VLOOKUP(Tabla5[[#This Row],[CLAVE]],[2]VENTAS!$F$2:$L$1501,3,0),0)</f>
        <v>0</v>
      </c>
      <c r="CU580">
        <f>IFERROR(VLOOKUP(Tabla5[[#This Row],[CLAVE]],[2]VENTAS!$F$2:$L$1501,4,0),0)</f>
        <v>0</v>
      </c>
      <c r="CV580">
        <f>IFERROR(VLOOKUP(Tabla5[[#This Row],[CLAVE]],[2]VENTAS!$F$2:$L$1501,5,0),0)</f>
        <v>0</v>
      </c>
      <c r="CW580">
        <f>IFERROR(VLOOKUP(Tabla5[[#This Row],[CLAVE]],[2]VENTAS!$F$2:$L$1501,6,0),0)</f>
        <v>0</v>
      </c>
      <c r="CX580">
        <f>IFERROR(VLOOKUP(Tabla5[[#This Row],[CLAVE]],[2]VENTAS!$F$2:$L$1501,7,0),0)</f>
        <v>0</v>
      </c>
      <c r="CY580">
        <f>IFERROR(VLOOKUP(Tabla5[[#This Row],[CLAVE]],[2]VENTAS!$F$2:$R$1501,13,0),0)</f>
        <v>0</v>
      </c>
      <c r="CZ580">
        <f>SUM(Tabla5[[#This Row],[VENTA MABE 2 SEMANA NOV]:[VENTAS OTROS 2 SEMANA NOV]])</f>
        <v>3</v>
      </c>
      <c r="DA580" s="46">
        <v>12.694696153602433</v>
      </c>
    </row>
    <row r="581" spans="1:105" hidden="1" x14ac:dyDescent="0.3">
      <c r="A581" t="str">
        <f>CONCATENATE(Tabla5[[#This Row],[TIENDA HMPV]],Tabla5[[#This Row],[LINEA]])</f>
        <v>477 - TIENDA BABAHOYO 960AIRES</v>
      </c>
      <c r="B581" t="s">
        <v>257</v>
      </c>
      <c r="C581" s="55" t="s">
        <v>258</v>
      </c>
      <c r="D581" s="55" t="s">
        <v>39</v>
      </c>
      <c r="E581" s="55" t="s">
        <v>260</v>
      </c>
      <c r="F581" s="55" t="s">
        <v>1724</v>
      </c>
      <c r="G581" t="s">
        <v>25</v>
      </c>
      <c r="H581" s="42">
        <f>IFERROR(Tabla5[[#This Row],[VENTAS MABE]]/Tabla5[[#This Row],[CUOTA]],0)</f>
        <v>0</v>
      </c>
      <c r="I581">
        <v>0</v>
      </c>
      <c r="J581">
        <v>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V581" s="42">
        <v>0.42857142857142855</v>
      </c>
      <c r="W581" s="42">
        <f>IFERROR(Tabla5[[#This Row],[TOTAL VENTA 38 SEMANA]]/Tabla5[[#This Row],[VENTA ACUM 38]],0)</f>
        <v>0.42857142857142855</v>
      </c>
      <c r="X581" s="42" t="e">
        <f>VLOOKUP(Tabla5[[#This Row],[CLAVE]],[1]!QMI_5_SEMANA_SEP_22[[CLAVE]:[SHARE CADENA S2]],21,0)</f>
        <v>#REF!</v>
      </c>
      <c r="Y581" s="55" t="s">
        <v>724</v>
      </c>
      <c r="Z581" s="46">
        <f>+Tabla5[[#This Row],[VENTA ACUM 38]]+Tabla5[[#This Row],[venta total 39 acum]]</f>
        <v>8</v>
      </c>
      <c r="AA581" s="46">
        <v>0</v>
      </c>
      <c r="AB581" s="46">
        <v>3</v>
      </c>
      <c r="AC581" s="46">
        <v>7</v>
      </c>
      <c r="AD581" s="46">
        <v>1</v>
      </c>
      <c r="AE581" s="46">
        <v>0</v>
      </c>
      <c r="AF581" s="46">
        <v>1</v>
      </c>
      <c r="AG581" s="46">
        <v>0</v>
      </c>
      <c r="AH581" s="42">
        <f>IFERROR(Tabla5[[#This Row],[VENTAS MABE]]/Tabla5[[#This Row],[VENTAS INDURAMA]],0)</f>
        <v>0.6</v>
      </c>
      <c r="AI581" t="s">
        <v>1677</v>
      </c>
      <c r="AK581" s="42"/>
      <c r="AL581" t="s">
        <v>727</v>
      </c>
      <c r="AM581" s="55" t="s">
        <v>805</v>
      </c>
      <c r="AO581" s="55" t="s">
        <v>435</v>
      </c>
      <c r="AP581">
        <v>0</v>
      </c>
      <c r="AQ581" s="55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f>SUM(Tabla5[[#This Row],[VENTA MABE 1 SEMANA OCT]:[VENTAS OTROS 1 SEMANA OCT]])</f>
        <v>0</v>
      </c>
      <c r="AY581" s="46">
        <v>1</v>
      </c>
      <c r="AZ581" s="55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f>SUM(Tabla5[[#This Row],[VENTA MABE 2 SEMANA OCT]:[VENTAS OTROS 2 SEMANA OCT]])</f>
        <v>0</v>
      </c>
      <c r="BH581" t="s">
        <v>798</v>
      </c>
      <c r="BI581" s="55" t="s">
        <v>258</v>
      </c>
      <c r="BJ581">
        <v>15</v>
      </c>
      <c r="BK581" s="55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f>SUM(Tabla5[[#This Row],[VENTA MABE 3 SEMANA OCT]:[VENTAS OTROS 3 SEMANA OCT]])</f>
        <v>0</v>
      </c>
      <c r="BS581" s="42">
        <v>0.15</v>
      </c>
      <c r="BT581" s="55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f>SUM(Tabla5[[#This Row],[VENTA MABE 4 SEMANA OCT]:[VENTAS OTROS 4 SEMANA OCT]])</f>
        <v>0</v>
      </c>
      <c r="CI5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81" s="66">
        <v>0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SUM(Tabla5[[#This Row],[VENTA MABE 1 SEMANA NOV]:[VENTAS OTROS 1 SEMANA NOV]])</f>
        <v>1</v>
      </c>
      <c r="CS581">
        <f>IFERROR(VLOOKUP(Tabla5[[#This Row],[CLAVE]],[2]VENTAS!$F$2:$L$1501,2,0),0)</f>
        <v>0</v>
      </c>
      <c r="CT581">
        <f>IFERROR(VLOOKUP(Tabla5[[#This Row],[CLAVE]],[2]VENTAS!$F$2:$L$1501,3,0),0)</f>
        <v>0</v>
      </c>
      <c r="CU581">
        <f>IFERROR(VLOOKUP(Tabla5[[#This Row],[CLAVE]],[2]VENTAS!$F$2:$L$1501,4,0),0)</f>
        <v>0</v>
      </c>
      <c r="CV581">
        <f>IFERROR(VLOOKUP(Tabla5[[#This Row],[CLAVE]],[2]VENTAS!$F$2:$L$1501,5,0),0)</f>
        <v>0</v>
      </c>
      <c r="CW581">
        <f>IFERROR(VLOOKUP(Tabla5[[#This Row],[CLAVE]],[2]VENTAS!$F$2:$L$1501,6,0),0)</f>
        <v>0</v>
      </c>
      <c r="CX581">
        <f>IFERROR(VLOOKUP(Tabla5[[#This Row],[CLAVE]],[2]VENTAS!$F$2:$L$1501,7,0),0)</f>
        <v>0</v>
      </c>
      <c r="CY581">
        <f>IFERROR(VLOOKUP(Tabla5[[#This Row],[CLAVE]],[2]VENTAS!$F$2:$R$1501,13,0),0)</f>
        <v>0</v>
      </c>
      <c r="CZ581">
        <f>SUM(Tabla5[[#This Row],[VENTA MABE 2 SEMANA NOV]:[VENTAS OTROS 2 SEMANA NOV]])</f>
        <v>0</v>
      </c>
      <c r="DA581" s="46">
        <v>0.60851926977687643</v>
      </c>
    </row>
    <row r="582" spans="1:105" hidden="1" x14ac:dyDescent="0.3">
      <c r="A582" t="str">
        <f>CONCATENATE(Tabla5[[#This Row],[TIENDA HMPV]],Tabla5[[#This Row],[LINEA]])</f>
        <v>477 - TIENDA BABAHOYO 960COCINAS</v>
      </c>
      <c r="B582" t="s">
        <v>257</v>
      </c>
      <c r="C582" s="55" t="s">
        <v>258</v>
      </c>
      <c r="D582" s="55" t="s">
        <v>39</v>
      </c>
      <c r="E582" s="55" t="s">
        <v>260</v>
      </c>
      <c r="F582" s="55" t="s">
        <v>1724</v>
      </c>
      <c r="G582" t="s">
        <v>26</v>
      </c>
      <c r="H582" s="42">
        <f>IFERROR(Tabla5[[#This Row],[VENTAS MABE]]/Tabla5[[#This Row],[CUOTA]],0)</f>
        <v>0.2857142857142857</v>
      </c>
      <c r="I582">
        <v>7</v>
      </c>
      <c r="J582">
        <v>2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V582" s="42">
        <v>1</v>
      </c>
      <c r="W582" s="42">
        <f>IFERROR(Tabla5[[#This Row],[TOTAL VENTA 38 SEMANA]]/Tabla5[[#This Row],[VENTA ACUM 38]],0)</f>
        <v>1</v>
      </c>
      <c r="X582" s="42" t="e">
        <f>VLOOKUP(Tabla5[[#This Row],[CLAVE]],[1]!QMI_5_SEMANA_SEP_22[[CLAVE]:[SHARE CADENA S2]],21,0)</f>
        <v>#REF!</v>
      </c>
      <c r="Y582" s="55" t="s">
        <v>724</v>
      </c>
      <c r="Z582" s="46">
        <f>+Tabla5[[#This Row],[VENTA ACUM 38]]+Tabla5[[#This Row],[venta total 39 acum]]</f>
        <v>7</v>
      </c>
      <c r="AA582" s="46">
        <v>2</v>
      </c>
      <c r="AB582" s="46">
        <v>2</v>
      </c>
      <c r="AC582" s="46">
        <v>2</v>
      </c>
      <c r="AD582" s="46">
        <v>5</v>
      </c>
      <c r="AE582" s="46">
        <v>3</v>
      </c>
      <c r="AF582" s="46">
        <v>5</v>
      </c>
      <c r="AG582" s="46">
        <v>7</v>
      </c>
      <c r="AH582" s="42">
        <f>IFERROR(Tabla5[[#This Row],[VENTAS MABE]]/Tabla5[[#This Row],[VENTAS INDURAMA]],0)</f>
        <v>1</v>
      </c>
      <c r="AI582" t="s">
        <v>1677</v>
      </c>
      <c r="AK582" s="42"/>
      <c r="AL582" t="s">
        <v>727</v>
      </c>
      <c r="AM582" s="55" t="s">
        <v>805</v>
      </c>
      <c r="AO582" s="55" t="s">
        <v>435</v>
      </c>
      <c r="AP582">
        <v>2</v>
      </c>
      <c r="AQ582" s="55">
        <v>1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f>SUM(Tabla5[[#This Row],[VENTA MABE 1 SEMANA OCT]:[VENTAS OTROS 1 SEMANA OCT]])</f>
        <v>2</v>
      </c>
      <c r="AY582" s="46">
        <v>2.5440871164188548</v>
      </c>
      <c r="AZ582" s="55">
        <v>0</v>
      </c>
      <c r="BA582">
        <v>2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f>SUM(Tabla5[[#This Row],[VENTA MABE 2 SEMANA OCT]:[VENTAS OTROS 2 SEMANA OCT]])</f>
        <v>2</v>
      </c>
      <c r="BH582" t="s">
        <v>798</v>
      </c>
      <c r="BI582" s="55" t="s">
        <v>258</v>
      </c>
      <c r="BJ582">
        <v>15</v>
      </c>
      <c r="BK582" s="55">
        <v>1</v>
      </c>
      <c r="BL582">
        <v>2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f>SUM(Tabla5[[#This Row],[VENTA MABE 3 SEMANA OCT]:[VENTAS OTROS 3 SEMANA OCT]])</f>
        <v>3</v>
      </c>
      <c r="BS582" s="42">
        <v>0.4</v>
      </c>
      <c r="BT582" s="55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f>SUM(Tabla5[[#This Row],[VENTA MABE 4 SEMANA OCT]:[VENTAS OTROS 4 SEMANA OCT]])</f>
        <v>1</v>
      </c>
      <c r="CC582" t="s">
        <v>1695</v>
      </c>
      <c r="CI5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582" t="s">
        <v>1701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SUM(Tabla5[[#This Row],[VENTA MABE 1 SEMANA NOV]:[VENTAS OTROS 1 SEMANA NOV]])</f>
        <v>0</v>
      </c>
      <c r="CS582">
        <f>IFERROR(VLOOKUP(Tabla5[[#This Row],[CLAVE]],[2]VENTAS!$F$2:$L$1501,2,0),0)</f>
        <v>1</v>
      </c>
      <c r="CT582">
        <f>IFERROR(VLOOKUP(Tabla5[[#This Row],[CLAVE]],[2]VENTAS!$F$2:$L$1501,3,0),0)</f>
        <v>2</v>
      </c>
      <c r="CU582">
        <f>IFERROR(VLOOKUP(Tabla5[[#This Row],[CLAVE]],[2]VENTAS!$F$2:$L$1501,4,0),0)</f>
        <v>0</v>
      </c>
      <c r="CV582">
        <f>IFERROR(VLOOKUP(Tabla5[[#This Row],[CLAVE]],[2]VENTAS!$F$2:$L$1501,5,0),0)</f>
        <v>0</v>
      </c>
      <c r="CW582">
        <f>IFERROR(VLOOKUP(Tabla5[[#This Row],[CLAVE]],[2]VENTAS!$F$2:$L$1501,6,0),0)</f>
        <v>0</v>
      </c>
      <c r="CX582">
        <f>IFERROR(VLOOKUP(Tabla5[[#This Row],[CLAVE]],[2]VENTAS!$F$2:$L$1501,7,0),0)</f>
        <v>0</v>
      </c>
      <c r="CY582">
        <f>IFERROR(VLOOKUP(Tabla5[[#This Row],[CLAVE]],[2]VENTAS!$F$2:$R$1501,13,0),0)</f>
        <v>0</v>
      </c>
      <c r="CZ582">
        <f>SUM(Tabla5[[#This Row],[VENTA MABE 2 SEMANA NOV]:[VENTAS OTROS 2 SEMANA NOV]])</f>
        <v>3</v>
      </c>
      <c r="DA582" s="46">
        <v>6.4384455281468753</v>
      </c>
    </row>
    <row r="583" spans="1:105" hidden="1" x14ac:dyDescent="0.3">
      <c r="A583" t="str">
        <f>CONCATENATE(Tabla5[[#This Row],[TIENDA HMPV]],Tabla5[[#This Row],[LINEA]])</f>
        <v>477 - TIENDA BABAHOYO 960GLOBALES</v>
      </c>
      <c r="B583" t="s">
        <v>257</v>
      </c>
      <c r="C583" s="55" t="s">
        <v>258</v>
      </c>
      <c r="D583" s="55" t="s">
        <v>39</v>
      </c>
      <c r="E583" s="55" t="s">
        <v>260</v>
      </c>
      <c r="F583" s="55" t="s">
        <v>1724</v>
      </c>
      <c r="G583" t="s">
        <v>27</v>
      </c>
      <c r="H583" s="42">
        <f>IFERROR(Tabla5[[#This Row],[VENTAS MABE]]/Tabla5[[#This Row],[CUOTA]],0)</f>
        <v>0</v>
      </c>
      <c r="I583">
        <v>2</v>
      </c>
      <c r="J583">
        <v>0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V583" s="42">
        <v>0</v>
      </c>
      <c r="W583" s="42">
        <f>IFERROR(Tabla5[[#This Row],[TOTAL VENTA 38 SEMANA]]/Tabla5[[#This Row],[VENTA ACUM 38]],0)</f>
        <v>0</v>
      </c>
      <c r="X583" s="42" t="e">
        <f>VLOOKUP(Tabla5[[#This Row],[CLAVE]],[1]!QMI_5_SEMANA_SEP_22[[CLAVE]:[SHARE CADENA S2]],21,0)</f>
        <v>#REF!</v>
      </c>
      <c r="Y583" s="55" t="s">
        <v>724</v>
      </c>
      <c r="Z583" s="46">
        <f>+Tabla5[[#This Row],[VENTA ACUM 38]]+Tabla5[[#This Row],[venta total 39 acum]]</f>
        <v>4</v>
      </c>
      <c r="AA583" s="46">
        <v>0</v>
      </c>
      <c r="AB583" s="46">
        <v>0</v>
      </c>
      <c r="AC583" s="46">
        <v>2</v>
      </c>
      <c r="AD583" s="46">
        <v>2</v>
      </c>
      <c r="AE583" s="46">
        <v>0</v>
      </c>
      <c r="AF583" s="46">
        <v>2</v>
      </c>
      <c r="AG583" s="46">
        <v>2</v>
      </c>
      <c r="AH583" s="42">
        <f>IFERROR(Tabla5[[#This Row],[VENTAS MABE]]/Tabla5[[#This Row],[VENTAS INDURAMA]],0)</f>
        <v>0</v>
      </c>
      <c r="AI583" t="s">
        <v>1677</v>
      </c>
      <c r="AK583" s="42"/>
      <c r="AL583" t="s">
        <v>727</v>
      </c>
      <c r="AM583" s="55" t="s">
        <v>805</v>
      </c>
      <c r="AO583" s="55" t="s">
        <v>435</v>
      </c>
      <c r="AP583">
        <v>2</v>
      </c>
      <c r="AQ583" s="55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f>SUM(Tabla5[[#This Row],[VENTA MABE 1 SEMANA OCT]:[VENTAS OTROS 1 SEMANA OCT]])</f>
        <v>0</v>
      </c>
      <c r="AY583" s="46">
        <v>1</v>
      </c>
      <c r="AZ583" s="55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f>SUM(Tabla5[[#This Row],[VENTA MABE 2 SEMANA OCT]:[VENTAS OTROS 2 SEMANA OCT]])</f>
        <v>1</v>
      </c>
      <c r="BH583" t="s">
        <v>798</v>
      </c>
      <c r="BI583" s="55" t="s">
        <v>258</v>
      </c>
      <c r="BJ583">
        <v>15</v>
      </c>
      <c r="BK583" s="55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f>SUM(Tabla5[[#This Row],[VENTA MABE 3 SEMANA OCT]:[VENTAS OTROS 3 SEMANA OCT]])</f>
        <v>0</v>
      </c>
      <c r="BS583" s="42">
        <v>0</v>
      </c>
      <c r="BT583" s="55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f>SUM(Tabla5[[#This Row],[VENTA MABE 4 SEMANA OCT]:[VENTAS OTROS 4 SEMANA OCT]])</f>
        <v>0</v>
      </c>
      <c r="CI5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83" s="66">
        <v>0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SUM(Tabla5[[#This Row],[VENTA MABE 1 SEMANA NOV]:[VENTAS OTROS 1 SEMANA NOV]])</f>
        <v>1</v>
      </c>
      <c r="CS583">
        <f>IFERROR(VLOOKUP(Tabla5[[#This Row],[CLAVE]],[2]VENTAS!$F$2:$L$1501,2,0),0)</f>
        <v>0</v>
      </c>
      <c r="CT583">
        <f>IFERROR(VLOOKUP(Tabla5[[#This Row],[CLAVE]],[2]VENTAS!$F$2:$L$1501,3,0),0)</f>
        <v>0</v>
      </c>
      <c r="CU583">
        <f>IFERROR(VLOOKUP(Tabla5[[#This Row],[CLAVE]],[2]VENTAS!$F$2:$L$1501,4,0),0)</f>
        <v>0</v>
      </c>
      <c r="CV583">
        <f>IFERROR(VLOOKUP(Tabla5[[#This Row],[CLAVE]],[2]VENTAS!$F$2:$L$1501,5,0),0)</f>
        <v>0</v>
      </c>
      <c r="CW583">
        <f>IFERROR(VLOOKUP(Tabla5[[#This Row],[CLAVE]],[2]VENTAS!$F$2:$L$1501,6,0),0)</f>
        <v>0</v>
      </c>
      <c r="CX583">
        <f>IFERROR(VLOOKUP(Tabla5[[#This Row],[CLAVE]],[2]VENTAS!$F$2:$L$1501,7,0),0)</f>
        <v>0</v>
      </c>
      <c r="CY583">
        <f>IFERROR(VLOOKUP(Tabla5[[#This Row],[CLAVE]],[2]VENTAS!$F$2:$R$1501,13,0),0)</f>
        <v>0</v>
      </c>
      <c r="CZ583">
        <f>SUM(Tabla5[[#This Row],[VENTA MABE 2 SEMANA NOV]:[VENTAS OTROS 2 SEMANA NOV]])</f>
        <v>0</v>
      </c>
      <c r="DA583" s="46">
        <v>1.3346275175928173</v>
      </c>
    </row>
    <row r="584" spans="1:105" hidden="1" x14ac:dyDescent="0.3">
      <c r="A584" t="str">
        <f>CONCATENATE(Tabla5[[#This Row],[TIENDA HMPV]],Tabla5[[#This Row],[LINEA]])</f>
        <v>477 - TIENDA BABAHOYO 960LAVADO</v>
      </c>
      <c r="B584" t="s">
        <v>257</v>
      </c>
      <c r="C584" s="55" t="s">
        <v>258</v>
      </c>
      <c r="D584" s="55" t="s">
        <v>39</v>
      </c>
      <c r="E584" s="55" t="s">
        <v>260</v>
      </c>
      <c r="F584" s="55" t="s">
        <v>1724</v>
      </c>
      <c r="G584" t="s">
        <v>28</v>
      </c>
      <c r="H584" s="42">
        <f>IFERROR(Tabla5[[#This Row],[VENTAS MABE]]/Tabla5[[#This Row],[CUOTA]],0)</f>
        <v>0.75</v>
      </c>
      <c r="I584">
        <v>4</v>
      </c>
      <c r="J584">
        <v>3</v>
      </c>
      <c r="K584">
        <v>0</v>
      </c>
      <c r="L584">
        <v>0</v>
      </c>
      <c r="M584">
        <v>2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V584" s="42">
        <v>0.6</v>
      </c>
      <c r="W584" s="42">
        <f>IFERROR(Tabla5[[#This Row],[TOTAL VENTA 38 SEMANA]]/Tabla5[[#This Row],[VENTA ACUM 38]],0)</f>
        <v>0.6</v>
      </c>
      <c r="X584" s="42" t="e">
        <f>VLOOKUP(Tabla5[[#This Row],[CLAVE]],[1]!QMI_5_SEMANA_SEP_22[[CLAVE]:[SHARE CADENA S2]],21,0)</f>
        <v>#REF!</v>
      </c>
      <c r="Y584" s="55" t="s">
        <v>724</v>
      </c>
      <c r="Z584" s="46">
        <f>+Tabla5[[#This Row],[VENTA ACUM 38]]+Tabla5[[#This Row],[venta total 39 acum]]</f>
        <v>10</v>
      </c>
      <c r="AA584" s="46">
        <v>2</v>
      </c>
      <c r="AB584" s="46">
        <v>3</v>
      </c>
      <c r="AC584" s="46">
        <v>5</v>
      </c>
      <c r="AD584" s="46">
        <v>5</v>
      </c>
      <c r="AE584" s="46">
        <v>3</v>
      </c>
      <c r="AF584" s="46">
        <v>5</v>
      </c>
      <c r="AG584" s="46">
        <v>5</v>
      </c>
      <c r="AH584" s="42">
        <f>IFERROR(Tabla5[[#This Row],[VENTAS MABE]]/Tabla5[[#This Row],[VENTAS INDURAMA]],0)</f>
        <v>0</v>
      </c>
      <c r="AI584" t="s">
        <v>1677</v>
      </c>
      <c r="AK584" s="42"/>
      <c r="AL584" t="s">
        <v>727</v>
      </c>
      <c r="AM584" s="55" t="s">
        <v>805</v>
      </c>
      <c r="AO584" s="55" t="s">
        <v>435</v>
      </c>
      <c r="AP584">
        <v>2</v>
      </c>
      <c r="AQ584" s="55">
        <v>1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f>SUM(Tabla5[[#This Row],[VENTA MABE 1 SEMANA OCT]:[VENTAS OTROS 1 SEMANA OCT]])</f>
        <v>3</v>
      </c>
      <c r="AY584" s="46">
        <v>1.7228172834235336</v>
      </c>
      <c r="AZ584" s="55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f>SUM(Tabla5[[#This Row],[VENTA MABE 2 SEMANA OCT]:[VENTAS OTROS 2 SEMANA OCT]])</f>
        <v>1</v>
      </c>
      <c r="BH584" t="s">
        <v>798</v>
      </c>
      <c r="BI584" s="55" t="s">
        <v>258</v>
      </c>
      <c r="BJ584">
        <v>15</v>
      </c>
      <c r="BK584" s="55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f>SUM(Tabla5[[#This Row],[VENTA MABE 3 SEMANA OCT]:[VENTAS OTROS 3 SEMANA OCT]])</f>
        <v>1</v>
      </c>
      <c r="BS584" s="42">
        <v>0.12</v>
      </c>
      <c r="BT584" s="55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f>SUM(Tabla5[[#This Row],[VENTA MABE 4 SEMANA OCT]:[VENTAS OTROS 4 SEMANA OCT]])</f>
        <v>0</v>
      </c>
      <c r="CI5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584" t="s">
        <v>1703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SUM(Tabla5[[#This Row],[VENTA MABE 1 SEMANA NOV]:[VENTAS OTROS 1 SEMANA NOV]])</f>
        <v>1</v>
      </c>
      <c r="CS584">
        <f>IFERROR(VLOOKUP(Tabla5[[#This Row],[CLAVE]],[2]VENTAS!$F$2:$L$1501,2,0),0)</f>
        <v>0</v>
      </c>
      <c r="CT584">
        <f>IFERROR(VLOOKUP(Tabla5[[#This Row],[CLAVE]],[2]VENTAS!$F$2:$L$1501,3,0),0)</f>
        <v>0</v>
      </c>
      <c r="CU584">
        <f>IFERROR(VLOOKUP(Tabla5[[#This Row],[CLAVE]],[2]VENTAS!$F$2:$L$1501,4,0),0)</f>
        <v>0</v>
      </c>
      <c r="CV584">
        <f>IFERROR(VLOOKUP(Tabla5[[#This Row],[CLAVE]],[2]VENTAS!$F$2:$L$1501,5,0),0)</f>
        <v>0</v>
      </c>
      <c r="CW584">
        <f>IFERROR(VLOOKUP(Tabla5[[#This Row],[CLAVE]],[2]VENTAS!$F$2:$L$1501,6,0),0)</f>
        <v>0</v>
      </c>
      <c r="CX584">
        <f>IFERROR(VLOOKUP(Tabla5[[#This Row],[CLAVE]],[2]VENTAS!$F$2:$L$1501,7,0),0)</f>
        <v>0</v>
      </c>
      <c r="CY584">
        <f>IFERROR(VLOOKUP(Tabla5[[#This Row],[CLAVE]],[2]VENTAS!$F$2:$R$1501,13,0),0)</f>
        <v>0</v>
      </c>
      <c r="CZ584">
        <f>SUM(Tabla5[[#This Row],[VENTA MABE 2 SEMANA NOV]:[VENTAS OTROS 2 SEMANA NOV]])</f>
        <v>0</v>
      </c>
      <c r="DA584" s="46">
        <v>8</v>
      </c>
    </row>
    <row r="585" spans="1:105" hidden="1" x14ac:dyDescent="0.3">
      <c r="A585" t="str">
        <f>CONCATENATE(Tabla5[[#This Row],[TIENDA HMPV]],Tabla5[[#This Row],[LINEA]])</f>
        <v>477 - TIENDA BABAHOYO 960REFRIGERACIÓN</v>
      </c>
      <c r="B585" t="s">
        <v>257</v>
      </c>
      <c r="C585" s="55" t="s">
        <v>258</v>
      </c>
      <c r="D585" s="55" t="s">
        <v>39</v>
      </c>
      <c r="E585" s="55" t="s">
        <v>260</v>
      </c>
      <c r="F585" s="55" t="s">
        <v>1724</v>
      </c>
      <c r="G585" t="s">
        <v>29</v>
      </c>
      <c r="H585" s="42">
        <f>IFERROR(Tabla5[[#This Row],[VENTAS MABE]]/Tabla5[[#This Row],[CUOTA]],0)</f>
        <v>0.16666666666666666</v>
      </c>
      <c r="I585">
        <v>6</v>
      </c>
      <c r="J585">
        <v>1</v>
      </c>
      <c r="K585">
        <v>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V585" s="42">
        <v>0.2</v>
      </c>
      <c r="W585" s="42">
        <f>IFERROR(Tabla5[[#This Row],[TOTAL VENTA 38 SEMANA]]/Tabla5[[#This Row],[VENTA ACUM 38]],0)</f>
        <v>0.2</v>
      </c>
      <c r="X585" s="42" t="e">
        <f>VLOOKUP(Tabla5[[#This Row],[CLAVE]],[1]!QMI_5_SEMANA_SEP_22[[CLAVE]:[SHARE CADENA S2]],21,0)</f>
        <v>#REF!</v>
      </c>
      <c r="Y585" s="55" t="s">
        <v>724</v>
      </c>
      <c r="Z585" s="46">
        <f>+Tabla5[[#This Row],[VENTA ACUM 38]]+Tabla5[[#This Row],[venta total 39 acum]]</f>
        <v>12</v>
      </c>
      <c r="AA585" s="46">
        <v>0</v>
      </c>
      <c r="AB585" s="46">
        <v>1</v>
      </c>
      <c r="AC585" s="46">
        <v>5</v>
      </c>
      <c r="AD585" s="46">
        <v>7</v>
      </c>
      <c r="AE585" s="46">
        <v>2</v>
      </c>
      <c r="AF585" s="46">
        <v>7</v>
      </c>
      <c r="AG585" s="46">
        <v>2</v>
      </c>
      <c r="AH585" s="42">
        <f>IFERROR(Tabla5[[#This Row],[VENTAS MABE]]/Tabla5[[#This Row],[VENTAS INDURAMA]],0)</f>
        <v>0.1111111111111111</v>
      </c>
      <c r="AI585" t="s">
        <v>1677</v>
      </c>
      <c r="AK585" s="42"/>
      <c r="AL585" t="s">
        <v>727</v>
      </c>
      <c r="AM585" s="55" t="s">
        <v>805</v>
      </c>
      <c r="AO585" s="55" t="s">
        <v>435</v>
      </c>
      <c r="AP585">
        <v>4</v>
      </c>
      <c r="AQ585" s="5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f>SUM(Tabla5[[#This Row],[VENTA MABE 1 SEMANA OCT]:[VENTAS OTROS 1 SEMANA OCT]])</f>
        <v>0</v>
      </c>
      <c r="AY585" s="46">
        <v>2</v>
      </c>
      <c r="AZ585" s="55">
        <v>1</v>
      </c>
      <c r="BA585">
        <v>5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f>SUM(Tabla5[[#This Row],[VENTA MABE 2 SEMANA OCT]:[VENTAS OTROS 2 SEMANA OCT]])</f>
        <v>6</v>
      </c>
      <c r="BH585" t="s">
        <v>798</v>
      </c>
      <c r="BI585" s="55" t="s">
        <v>258</v>
      </c>
      <c r="BJ585">
        <v>15</v>
      </c>
      <c r="BK585" s="5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f>SUM(Tabla5[[#This Row],[VENTA MABE 3 SEMANA OCT]:[VENTAS OTROS 3 SEMANA OCT]])</f>
        <v>1</v>
      </c>
      <c r="BS585" s="42">
        <v>0.2</v>
      </c>
      <c r="BT585" s="55">
        <v>1</v>
      </c>
      <c r="BU585">
        <v>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f>SUM(Tabla5[[#This Row],[VENTA MABE 4 SEMANA OCT]:[VENTAS OTROS 4 SEMANA OCT]])</f>
        <v>2</v>
      </c>
      <c r="CC585" t="s">
        <v>1695</v>
      </c>
      <c r="CI58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585" t="s">
        <v>1701</v>
      </c>
      <c r="CK585">
        <v>2</v>
      </c>
      <c r="CL585">
        <v>2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SUM(Tabla5[[#This Row],[VENTA MABE 1 SEMANA NOV]:[VENTAS OTROS 1 SEMANA NOV]])</f>
        <v>4</v>
      </c>
      <c r="CS585">
        <f>IFERROR(VLOOKUP(Tabla5[[#This Row],[CLAVE]],[2]VENTAS!$F$2:$L$1501,2,0),0)</f>
        <v>0</v>
      </c>
      <c r="CT585">
        <f>IFERROR(VLOOKUP(Tabla5[[#This Row],[CLAVE]],[2]VENTAS!$F$2:$L$1501,3,0),0)</f>
        <v>1</v>
      </c>
      <c r="CU585">
        <f>IFERROR(VLOOKUP(Tabla5[[#This Row],[CLAVE]],[2]VENTAS!$F$2:$L$1501,4,0),0)</f>
        <v>0</v>
      </c>
      <c r="CV585">
        <f>IFERROR(VLOOKUP(Tabla5[[#This Row],[CLAVE]],[2]VENTAS!$F$2:$L$1501,5,0),0)</f>
        <v>0</v>
      </c>
      <c r="CW585">
        <f>IFERROR(VLOOKUP(Tabla5[[#This Row],[CLAVE]],[2]VENTAS!$F$2:$L$1501,6,0),0)</f>
        <v>0</v>
      </c>
      <c r="CX585">
        <f>IFERROR(VLOOKUP(Tabla5[[#This Row],[CLAVE]],[2]VENTAS!$F$2:$L$1501,7,0),0)</f>
        <v>0</v>
      </c>
      <c r="CY585">
        <f>IFERROR(VLOOKUP(Tabla5[[#This Row],[CLAVE]],[2]VENTAS!$F$2:$R$1501,13,0),0)</f>
        <v>0</v>
      </c>
      <c r="CZ585">
        <f>SUM(Tabla5[[#This Row],[VENTA MABE 2 SEMANA NOV]:[VENTAS OTROS 2 SEMANA NOV]])</f>
        <v>1</v>
      </c>
      <c r="DA585" s="46">
        <v>6</v>
      </c>
    </row>
    <row r="586" spans="1:105" hidden="1" x14ac:dyDescent="0.3">
      <c r="A586" t="str">
        <f>CONCATENATE(Tabla5[[#This Row],[TIENDA HMPV]],Tabla5[[#This Row],[LINEA]])</f>
        <v>408 - TIENDA BARATODO BABAHOYO 1033AIRES</v>
      </c>
      <c r="B586" t="s">
        <v>257</v>
      </c>
      <c r="C586" s="55" t="s">
        <v>258</v>
      </c>
      <c r="D586" s="55" t="s">
        <v>95</v>
      </c>
      <c r="E586" s="55" t="s">
        <v>262</v>
      </c>
      <c r="F586" s="55" t="s">
        <v>1724</v>
      </c>
      <c r="G586" t="s">
        <v>25</v>
      </c>
      <c r="H586" s="42">
        <f>IFERROR(Tabla5[[#This Row],[VENTAS MABE]]/Tabla5[[#This Row],[CUOTA]],0)</f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V586" s="42">
        <v>0</v>
      </c>
      <c r="W586" s="42">
        <f>IFERROR(Tabla5[[#This Row],[TOTAL VENTA 38 SEMANA]]/Tabla5[[#This Row],[VENTA ACUM 38]],0)</f>
        <v>0</v>
      </c>
      <c r="X586" s="42" t="e">
        <f>VLOOKUP(Tabla5[[#This Row],[CLAVE]],[1]!QMI_5_SEMANA_SEP_22[[CLAVE]:[SHARE CADENA S2]],21,0)</f>
        <v>#REF!</v>
      </c>
      <c r="Y586" s="55" t="s">
        <v>757</v>
      </c>
      <c r="Z586" s="46">
        <f>+Tabla5[[#This Row],[VENTA ACUM 38]]+Tabla5[[#This Row],[venta total 39 acum]]</f>
        <v>0</v>
      </c>
      <c r="AA586" s="46">
        <v>0</v>
      </c>
      <c r="AB586" s="46">
        <v>0</v>
      </c>
      <c r="AC586" s="46">
        <v>0</v>
      </c>
      <c r="AD586" s="46">
        <v>0</v>
      </c>
      <c r="AE586" s="46">
        <v>0</v>
      </c>
      <c r="AF586" s="46">
        <v>0</v>
      </c>
      <c r="AG586" s="46">
        <v>0</v>
      </c>
      <c r="AH586" s="42">
        <f>IFERROR(Tabla5[[#This Row],[VENTAS MABE]]/Tabla5[[#This Row],[VENTAS INDURAMA]],0)</f>
        <v>0</v>
      </c>
      <c r="AI586" t="s">
        <v>1677</v>
      </c>
      <c r="AK586" s="42"/>
      <c r="AL586" t="s">
        <v>727</v>
      </c>
      <c r="AM586" s="55" t="s">
        <v>806</v>
      </c>
      <c r="AN586">
        <v>76</v>
      </c>
      <c r="AO586" s="55" t="s">
        <v>435</v>
      </c>
      <c r="AP586">
        <v>0</v>
      </c>
      <c r="AQ586" s="55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f>SUM(Tabla5[[#This Row],[VENTA MABE 1 SEMANA OCT]:[VENTAS OTROS 1 SEMANA OCT]])</f>
        <v>0</v>
      </c>
      <c r="AY586" s="46">
        <v>0</v>
      </c>
      <c r="AZ586" s="55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f>SUM(Tabla5[[#This Row],[VENTA MABE 2 SEMANA OCT]:[VENTAS OTROS 2 SEMANA OCT]])</f>
        <v>1</v>
      </c>
      <c r="BH586" t="s">
        <v>755</v>
      </c>
      <c r="BI586" s="55" t="s">
        <v>258</v>
      </c>
      <c r="BJ586">
        <v>4.9999999999999982</v>
      </c>
      <c r="BK586" s="55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f>SUM(Tabla5[[#This Row],[VENTA MABE 3 SEMANA OCT]:[VENTAS OTROS 3 SEMANA OCT]])</f>
        <v>0</v>
      </c>
      <c r="BS586" s="42">
        <v>0.15</v>
      </c>
      <c r="BT586" s="55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f>SUM(Tabla5[[#This Row],[VENTA MABE 4 SEMANA OCT]:[VENTAS OTROS 4 SEMANA OCT]])</f>
        <v>0</v>
      </c>
      <c r="CI5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86" s="6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SUM(Tabla5[[#This Row],[VENTA MABE 1 SEMANA NOV]:[VENTAS OTROS 1 SEMANA NOV]])</f>
        <v>0</v>
      </c>
      <c r="CS586">
        <f>IFERROR(VLOOKUP(Tabla5[[#This Row],[CLAVE]],[2]VENTAS!$F$2:$L$1501,2,0),0)</f>
        <v>0</v>
      </c>
      <c r="CT586">
        <f>IFERROR(VLOOKUP(Tabla5[[#This Row],[CLAVE]],[2]VENTAS!$F$2:$L$1501,3,0),0)</f>
        <v>0</v>
      </c>
      <c r="CU586">
        <f>IFERROR(VLOOKUP(Tabla5[[#This Row],[CLAVE]],[2]VENTAS!$F$2:$L$1501,4,0),0)</f>
        <v>0</v>
      </c>
      <c r="CV586">
        <f>IFERROR(VLOOKUP(Tabla5[[#This Row],[CLAVE]],[2]VENTAS!$F$2:$L$1501,5,0),0)</f>
        <v>0</v>
      </c>
      <c r="CW586">
        <f>IFERROR(VLOOKUP(Tabla5[[#This Row],[CLAVE]],[2]VENTAS!$F$2:$L$1501,6,0),0)</f>
        <v>0</v>
      </c>
      <c r="CX586">
        <f>IFERROR(VLOOKUP(Tabla5[[#This Row],[CLAVE]],[2]VENTAS!$F$2:$L$1501,7,0),0)</f>
        <v>0</v>
      </c>
      <c r="CY586">
        <f>IFERROR(VLOOKUP(Tabla5[[#This Row],[CLAVE]],[2]VENTAS!$F$2:$R$1501,13,0),0)</f>
        <v>0</v>
      </c>
      <c r="CZ586">
        <f>SUM(Tabla5[[#This Row],[VENTA MABE 2 SEMANA NOV]:[VENTAS OTROS 2 SEMANA NOV]])</f>
        <v>0</v>
      </c>
      <c r="DA586" s="46">
        <v>2</v>
      </c>
    </row>
    <row r="587" spans="1:105" hidden="1" x14ac:dyDescent="0.3">
      <c r="A587" t="str">
        <f>CONCATENATE(Tabla5[[#This Row],[TIENDA HMPV]],Tabla5[[#This Row],[LINEA]])</f>
        <v>408 - TIENDA BARATODO BABAHOYO 1033COCINAS</v>
      </c>
      <c r="B587" t="s">
        <v>257</v>
      </c>
      <c r="C587" s="55" t="s">
        <v>258</v>
      </c>
      <c r="D587" s="55" t="s">
        <v>95</v>
      </c>
      <c r="E587" s="55" t="s">
        <v>262</v>
      </c>
      <c r="F587" s="55" t="s">
        <v>1724</v>
      </c>
      <c r="G587" t="s">
        <v>26</v>
      </c>
      <c r="H587" s="42">
        <f>IFERROR(Tabla5[[#This Row],[VENTAS MABE]]/Tabla5[[#This Row],[CUOTA]],0)</f>
        <v>0.16666666666666666</v>
      </c>
      <c r="I587">
        <v>6</v>
      </c>
      <c r="J587">
        <v>1</v>
      </c>
      <c r="K587">
        <v>6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V587" s="42">
        <v>0.25</v>
      </c>
      <c r="W587" s="42">
        <f>IFERROR(Tabla5[[#This Row],[TOTAL VENTA 38 SEMANA]]/Tabla5[[#This Row],[VENTA ACUM 38]],0)</f>
        <v>0.25</v>
      </c>
      <c r="X587" s="42" t="e">
        <f>VLOOKUP(Tabla5[[#This Row],[CLAVE]],[1]!QMI_5_SEMANA_SEP_22[[CLAVE]:[SHARE CADENA S2]],21,0)</f>
        <v>#REF!</v>
      </c>
      <c r="Y587" s="55" t="s">
        <v>757</v>
      </c>
      <c r="Z587" s="46">
        <f>+Tabla5[[#This Row],[VENTA ACUM 38]]+Tabla5[[#This Row],[venta total 39 acum]]</f>
        <v>9</v>
      </c>
      <c r="AA587" s="46">
        <v>0</v>
      </c>
      <c r="AB587" s="46">
        <v>1</v>
      </c>
      <c r="AC587" s="46">
        <v>4</v>
      </c>
      <c r="AD587" s="46">
        <v>5</v>
      </c>
      <c r="AE587" s="46">
        <v>2</v>
      </c>
      <c r="AF587" s="46">
        <v>5</v>
      </c>
      <c r="AG587" s="46">
        <v>2</v>
      </c>
      <c r="AH587" s="42">
        <f>IFERROR(Tabla5[[#This Row],[VENTAS MABE]]/Tabla5[[#This Row],[VENTAS INDURAMA]],0)</f>
        <v>0.16666666666666666</v>
      </c>
      <c r="AI587" t="s">
        <v>1677</v>
      </c>
      <c r="AK587" s="42"/>
      <c r="AL587" t="s">
        <v>727</v>
      </c>
      <c r="AM587" s="55" t="s">
        <v>806</v>
      </c>
      <c r="AN587">
        <v>76</v>
      </c>
      <c r="AO587" s="55" t="s">
        <v>435</v>
      </c>
      <c r="AP587">
        <v>3</v>
      </c>
      <c r="AQ587" s="55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f>SUM(Tabla5[[#This Row],[VENTA MABE 1 SEMANA OCT]:[VENTAS OTROS 1 SEMANA OCT]])</f>
        <v>1</v>
      </c>
      <c r="AY587" s="46">
        <v>3</v>
      </c>
      <c r="AZ587" s="55">
        <v>1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f>SUM(Tabla5[[#This Row],[VENTA MABE 2 SEMANA OCT]:[VENTAS OTROS 2 SEMANA OCT]])</f>
        <v>2</v>
      </c>
      <c r="BH587" t="s">
        <v>755</v>
      </c>
      <c r="BI587" s="55" t="s">
        <v>258</v>
      </c>
      <c r="BJ587">
        <v>4.9999999999999982</v>
      </c>
      <c r="BK587" s="55">
        <v>2</v>
      </c>
      <c r="BL587">
        <v>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f>SUM(Tabla5[[#This Row],[VENTA MABE 3 SEMANA OCT]:[VENTAS OTROS 3 SEMANA OCT]])</f>
        <v>3</v>
      </c>
      <c r="BS587" s="42">
        <v>0.4</v>
      </c>
      <c r="BT587" s="55">
        <v>1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f>SUM(Tabla5[[#This Row],[VENTA MABE 4 SEMANA OCT]:[VENTAS OTROS 4 SEMANA OCT]])</f>
        <v>1</v>
      </c>
      <c r="CI5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587" t="s">
        <v>1703</v>
      </c>
      <c r="CK587">
        <v>1</v>
      </c>
      <c r="CL587">
        <v>2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SUM(Tabla5[[#This Row],[VENTA MABE 1 SEMANA NOV]:[VENTAS OTROS 1 SEMANA NOV]])</f>
        <v>3</v>
      </c>
      <c r="CS587">
        <f>IFERROR(VLOOKUP(Tabla5[[#This Row],[CLAVE]],[2]VENTAS!$F$2:$L$1501,2,0),0)</f>
        <v>0</v>
      </c>
      <c r="CT587">
        <f>IFERROR(VLOOKUP(Tabla5[[#This Row],[CLAVE]],[2]VENTAS!$F$2:$L$1501,3,0),0)</f>
        <v>1</v>
      </c>
      <c r="CU587">
        <f>IFERROR(VLOOKUP(Tabla5[[#This Row],[CLAVE]],[2]VENTAS!$F$2:$L$1501,4,0),0)</f>
        <v>0</v>
      </c>
      <c r="CV587">
        <f>IFERROR(VLOOKUP(Tabla5[[#This Row],[CLAVE]],[2]VENTAS!$F$2:$L$1501,5,0),0)</f>
        <v>0</v>
      </c>
      <c r="CW587">
        <f>IFERROR(VLOOKUP(Tabla5[[#This Row],[CLAVE]],[2]VENTAS!$F$2:$L$1501,6,0),0)</f>
        <v>0</v>
      </c>
      <c r="CX587">
        <f>IFERROR(VLOOKUP(Tabla5[[#This Row],[CLAVE]],[2]VENTAS!$F$2:$L$1501,7,0),0)</f>
        <v>0</v>
      </c>
      <c r="CY587">
        <f>IFERROR(VLOOKUP(Tabla5[[#This Row],[CLAVE]],[2]VENTAS!$F$2:$R$1501,13,0),0)</f>
        <v>0</v>
      </c>
      <c r="CZ587">
        <f>SUM(Tabla5[[#This Row],[VENTA MABE 2 SEMANA NOV]:[VENTAS OTROS 2 SEMANA NOV]])</f>
        <v>1</v>
      </c>
      <c r="DA587" s="46">
        <v>11</v>
      </c>
    </row>
    <row r="588" spans="1:105" hidden="1" x14ac:dyDescent="0.3">
      <c r="A588" t="str">
        <f>CONCATENATE(Tabla5[[#This Row],[TIENDA HMPV]],Tabla5[[#This Row],[LINEA]])</f>
        <v>408 - TIENDA BARATODO BABAHOYO 1033GLOBALES</v>
      </c>
      <c r="B588" t="s">
        <v>257</v>
      </c>
      <c r="C588" s="55" t="s">
        <v>258</v>
      </c>
      <c r="D588" s="55" t="s">
        <v>95</v>
      </c>
      <c r="E588" s="55" t="s">
        <v>262</v>
      </c>
      <c r="F588" s="55" t="s">
        <v>1724</v>
      </c>
      <c r="G588" t="s">
        <v>27</v>
      </c>
      <c r="H588" s="42">
        <f>IFERROR(Tabla5[[#This Row],[VENTAS MABE]]/Tabla5[[#This Row],[CUOTA]],0)</f>
        <v>0</v>
      </c>
      <c r="I588">
        <v>1</v>
      </c>
      <c r="J588">
        <v>0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V588" s="42">
        <v>0</v>
      </c>
      <c r="W588" s="42">
        <f>IFERROR(Tabla5[[#This Row],[TOTAL VENTA 38 SEMANA]]/Tabla5[[#This Row],[VENTA ACUM 38]],0)</f>
        <v>0</v>
      </c>
      <c r="X588" s="42" t="e">
        <f>VLOOKUP(Tabla5[[#This Row],[CLAVE]],[1]!QMI_5_SEMANA_SEP_22[[CLAVE]:[SHARE CADENA S2]],21,0)</f>
        <v>#REF!</v>
      </c>
      <c r="Y588" s="55" t="s">
        <v>757</v>
      </c>
      <c r="Z588" s="46">
        <f>+Tabla5[[#This Row],[VENTA ACUM 38]]+Tabla5[[#This Row],[venta total 39 acum]]</f>
        <v>4</v>
      </c>
      <c r="AA588" s="46">
        <v>0</v>
      </c>
      <c r="AB588" s="46">
        <v>0</v>
      </c>
      <c r="AC588" s="46">
        <v>2</v>
      </c>
      <c r="AD588" s="46">
        <v>2</v>
      </c>
      <c r="AE588" s="46">
        <v>0</v>
      </c>
      <c r="AF588" s="46">
        <v>2</v>
      </c>
      <c r="AG588" s="46">
        <v>0</v>
      </c>
      <c r="AH588" s="42">
        <f>IFERROR(Tabla5[[#This Row],[VENTAS MABE]]/Tabla5[[#This Row],[VENTAS INDURAMA]],0)</f>
        <v>0</v>
      </c>
      <c r="AI588" t="s">
        <v>1677</v>
      </c>
      <c r="AK588" s="42"/>
      <c r="AL588" t="s">
        <v>727</v>
      </c>
      <c r="AM588" s="55" t="s">
        <v>806</v>
      </c>
      <c r="AN588">
        <v>76</v>
      </c>
      <c r="AO588" s="55" t="s">
        <v>435</v>
      </c>
      <c r="AP588">
        <v>1</v>
      </c>
      <c r="AQ588" s="55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f>SUM(Tabla5[[#This Row],[VENTA MABE 1 SEMANA OCT]:[VENTAS OTROS 1 SEMANA OCT]])</f>
        <v>0</v>
      </c>
      <c r="AY588" s="46">
        <v>0</v>
      </c>
      <c r="AZ588" s="55">
        <v>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f>SUM(Tabla5[[#This Row],[VENTA MABE 2 SEMANA OCT]:[VENTAS OTROS 2 SEMANA OCT]])</f>
        <v>2</v>
      </c>
      <c r="BH588" t="s">
        <v>755</v>
      </c>
      <c r="BI588" s="55" t="s">
        <v>258</v>
      </c>
      <c r="BJ588">
        <v>4.9999999999999982</v>
      </c>
      <c r="BK588" s="55">
        <v>0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f>SUM(Tabla5[[#This Row],[VENTA MABE 3 SEMANA OCT]:[VENTAS OTROS 3 SEMANA OCT]])</f>
        <v>1</v>
      </c>
      <c r="BS588" s="42">
        <v>0</v>
      </c>
      <c r="BT588" s="55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f>SUM(Tabla5[[#This Row],[VENTA MABE 4 SEMANA OCT]:[VENTAS OTROS 4 SEMANA OCT]])</f>
        <v>0</v>
      </c>
      <c r="CI5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588" t="s">
        <v>1703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SUM(Tabla5[[#This Row],[VENTA MABE 1 SEMANA NOV]:[VENTAS OTROS 1 SEMANA NOV]])</f>
        <v>0</v>
      </c>
      <c r="CS588">
        <f>IFERROR(VLOOKUP(Tabla5[[#This Row],[CLAVE]],[2]VENTAS!$F$2:$L$1501,2,0),0)</f>
        <v>0</v>
      </c>
      <c r="CT588">
        <f>IFERROR(VLOOKUP(Tabla5[[#This Row],[CLAVE]],[2]VENTAS!$F$2:$L$1501,3,0),0)</f>
        <v>0</v>
      </c>
      <c r="CU588">
        <f>IFERROR(VLOOKUP(Tabla5[[#This Row],[CLAVE]],[2]VENTAS!$F$2:$L$1501,4,0),0)</f>
        <v>0</v>
      </c>
      <c r="CV588">
        <f>IFERROR(VLOOKUP(Tabla5[[#This Row],[CLAVE]],[2]VENTAS!$F$2:$L$1501,5,0),0)</f>
        <v>0</v>
      </c>
      <c r="CW588">
        <f>IFERROR(VLOOKUP(Tabla5[[#This Row],[CLAVE]],[2]VENTAS!$F$2:$L$1501,6,0),0)</f>
        <v>0</v>
      </c>
      <c r="CX588">
        <f>IFERROR(VLOOKUP(Tabla5[[#This Row],[CLAVE]],[2]VENTAS!$F$2:$L$1501,7,0),0)</f>
        <v>0</v>
      </c>
      <c r="CY588">
        <f>IFERROR(VLOOKUP(Tabla5[[#This Row],[CLAVE]],[2]VENTAS!$F$2:$R$1501,13,0),0)</f>
        <v>0</v>
      </c>
      <c r="CZ588">
        <f>SUM(Tabla5[[#This Row],[VENTA MABE 2 SEMANA NOV]:[VENTAS OTROS 2 SEMANA NOV]])</f>
        <v>0</v>
      </c>
      <c r="DA588" s="46">
        <v>2</v>
      </c>
    </row>
    <row r="589" spans="1:105" hidden="1" x14ac:dyDescent="0.3">
      <c r="A589" t="str">
        <f>CONCATENATE(Tabla5[[#This Row],[TIENDA HMPV]],Tabla5[[#This Row],[LINEA]])</f>
        <v>408 - TIENDA BARATODO BABAHOYO 1033LAVADO</v>
      </c>
      <c r="B589" t="s">
        <v>257</v>
      </c>
      <c r="C589" s="55" t="s">
        <v>258</v>
      </c>
      <c r="D589" s="55" t="s">
        <v>95</v>
      </c>
      <c r="E589" s="55" t="s">
        <v>262</v>
      </c>
      <c r="F589" s="55" t="s">
        <v>1724</v>
      </c>
      <c r="G589" t="s">
        <v>28</v>
      </c>
      <c r="H589" s="42">
        <f>IFERROR(Tabla5[[#This Row],[VENTAS MABE]]/Tabla5[[#This Row],[CUOTA]],0)</f>
        <v>0.5</v>
      </c>
      <c r="I589">
        <v>2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V589" s="42">
        <v>1</v>
      </c>
      <c r="W589" s="42">
        <f>IFERROR(Tabla5[[#This Row],[TOTAL VENTA 38 SEMANA]]/Tabla5[[#This Row],[VENTA ACUM 38]],0)</f>
        <v>1</v>
      </c>
      <c r="X589" s="42" t="e">
        <f>VLOOKUP(Tabla5[[#This Row],[CLAVE]],[1]!QMI_5_SEMANA_SEP_22[[CLAVE]:[SHARE CADENA S2]],21,0)</f>
        <v>#REF!</v>
      </c>
      <c r="Y589" s="55" t="s">
        <v>757</v>
      </c>
      <c r="Z589" s="46">
        <f>+Tabla5[[#This Row],[VENTA ACUM 38]]+Tabla5[[#This Row],[venta total 39 acum]]</f>
        <v>3</v>
      </c>
      <c r="AA589" s="46">
        <v>1</v>
      </c>
      <c r="AB589" s="46">
        <v>1</v>
      </c>
      <c r="AC589" s="46">
        <v>1</v>
      </c>
      <c r="AD589" s="46">
        <v>2</v>
      </c>
      <c r="AE589" s="46">
        <v>2</v>
      </c>
      <c r="AF589" s="46">
        <v>2</v>
      </c>
      <c r="AG589" s="46">
        <v>4</v>
      </c>
      <c r="AH589" s="42">
        <f>IFERROR(Tabla5[[#This Row],[VENTAS MABE]]/Tabla5[[#This Row],[VENTAS INDURAMA]],0)</f>
        <v>0</v>
      </c>
      <c r="AI589" t="s">
        <v>1677</v>
      </c>
      <c r="AK589" s="42"/>
      <c r="AL589" t="s">
        <v>727</v>
      </c>
      <c r="AM589" s="55" t="s">
        <v>806</v>
      </c>
      <c r="AN589">
        <v>76</v>
      </c>
      <c r="AO589" s="55" t="s">
        <v>435</v>
      </c>
      <c r="AP589">
        <v>1</v>
      </c>
      <c r="AQ589" s="55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f>SUM(Tabla5[[#This Row],[VENTA MABE 1 SEMANA OCT]:[VENTAS OTROS 1 SEMANA OCT]])</f>
        <v>1</v>
      </c>
      <c r="AY589" s="46">
        <v>0</v>
      </c>
      <c r="AZ589" s="55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f>SUM(Tabla5[[#This Row],[VENTA MABE 2 SEMANA OCT]:[VENTAS OTROS 2 SEMANA OCT]])</f>
        <v>0</v>
      </c>
      <c r="BH589" t="s">
        <v>755</v>
      </c>
      <c r="BI589" s="55" t="s">
        <v>258</v>
      </c>
      <c r="BJ589">
        <v>4.9999999999999982</v>
      </c>
      <c r="BK589" s="55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f>SUM(Tabla5[[#This Row],[VENTA MABE 3 SEMANA OCT]:[VENTAS OTROS 3 SEMANA OCT]])</f>
        <v>0</v>
      </c>
      <c r="BS589" s="42">
        <v>0.12</v>
      </c>
      <c r="BT589" s="55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f>SUM(Tabla5[[#This Row],[VENTA MABE 4 SEMANA OCT]:[VENTAS OTROS 4 SEMANA OCT]])</f>
        <v>0</v>
      </c>
      <c r="CI5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89" t="s">
        <v>1703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SUM(Tabla5[[#This Row],[VENTA MABE 1 SEMANA NOV]:[VENTAS OTROS 1 SEMANA NOV]])</f>
        <v>1</v>
      </c>
      <c r="CS589">
        <f>IFERROR(VLOOKUP(Tabla5[[#This Row],[CLAVE]],[2]VENTAS!$F$2:$L$1501,2,0),0)</f>
        <v>1</v>
      </c>
      <c r="CT589">
        <f>IFERROR(VLOOKUP(Tabla5[[#This Row],[CLAVE]],[2]VENTAS!$F$2:$L$1501,3,0),0)</f>
        <v>0</v>
      </c>
      <c r="CU589">
        <f>IFERROR(VLOOKUP(Tabla5[[#This Row],[CLAVE]],[2]VENTAS!$F$2:$L$1501,4,0),0)</f>
        <v>0</v>
      </c>
      <c r="CV589">
        <f>IFERROR(VLOOKUP(Tabla5[[#This Row],[CLAVE]],[2]VENTAS!$F$2:$L$1501,5,0),0)</f>
        <v>0</v>
      </c>
      <c r="CW589">
        <f>IFERROR(VLOOKUP(Tabla5[[#This Row],[CLAVE]],[2]VENTAS!$F$2:$L$1501,6,0),0)</f>
        <v>0</v>
      </c>
      <c r="CX589">
        <f>IFERROR(VLOOKUP(Tabla5[[#This Row],[CLAVE]],[2]VENTAS!$F$2:$L$1501,7,0),0)</f>
        <v>0</v>
      </c>
      <c r="CY589">
        <f>IFERROR(VLOOKUP(Tabla5[[#This Row],[CLAVE]],[2]VENTAS!$F$2:$R$1501,13,0),0)</f>
        <v>0</v>
      </c>
      <c r="CZ589">
        <f>SUM(Tabla5[[#This Row],[VENTA MABE 2 SEMANA NOV]:[VENTAS OTROS 2 SEMANA NOV]])</f>
        <v>1</v>
      </c>
      <c r="DA589" s="46">
        <v>5</v>
      </c>
    </row>
    <row r="590" spans="1:105" hidden="1" x14ac:dyDescent="0.3">
      <c r="A590" t="str">
        <f>CONCATENATE(Tabla5[[#This Row],[TIENDA HMPV]],Tabla5[[#This Row],[LINEA]])</f>
        <v>408 - TIENDA BARATODO BABAHOYO 1033REFRIGERACIÓN</v>
      </c>
      <c r="B590" t="s">
        <v>257</v>
      </c>
      <c r="C590" s="55" t="s">
        <v>258</v>
      </c>
      <c r="D590" s="55" t="s">
        <v>95</v>
      </c>
      <c r="E590" s="55" t="s">
        <v>262</v>
      </c>
      <c r="F590" s="55" t="s">
        <v>1724</v>
      </c>
      <c r="G590" t="s">
        <v>29</v>
      </c>
      <c r="H590" s="42">
        <f>IFERROR(Tabla5[[#This Row],[VENTAS MABE]]/Tabla5[[#This Row],[CUOTA]],0)</f>
        <v>0.5</v>
      </c>
      <c r="I590">
        <v>6</v>
      </c>
      <c r="J590">
        <v>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V590" s="42">
        <v>0.6</v>
      </c>
      <c r="W590" s="42">
        <f>IFERROR(Tabla5[[#This Row],[TOTAL VENTA 38 SEMANA]]/Tabla5[[#This Row],[VENTA ACUM 38]],0)</f>
        <v>0.6</v>
      </c>
      <c r="X590" s="42" t="e">
        <f>VLOOKUP(Tabla5[[#This Row],[CLAVE]],[1]!QMI_5_SEMANA_SEP_22[[CLAVE]:[SHARE CADENA S2]],21,0)</f>
        <v>#REF!</v>
      </c>
      <c r="Y590" s="55" t="s">
        <v>757</v>
      </c>
      <c r="Z590" s="46">
        <f>+Tabla5[[#This Row],[VENTA ACUM 38]]+Tabla5[[#This Row],[venta total 39 acum]]</f>
        <v>11</v>
      </c>
      <c r="AA590" s="46">
        <v>3</v>
      </c>
      <c r="AB590" s="46">
        <v>3</v>
      </c>
      <c r="AC590" s="46">
        <v>5</v>
      </c>
      <c r="AD590" s="46">
        <v>6</v>
      </c>
      <c r="AE590" s="46">
        <v>3</v>
      </c>
      <c r="AF590" s="46">
        <v>6</v>
      </c>
      <c r="AG590" s="46">
        <v>11</v>
      </c>
      <c r="AH590" s="42">
        <f>IFERROR(Tabla5[[#This Row],[VENTAS MABE]]/Tabla5[[#This Row],[VENTAS INDURAMA]],0)</f>
        <v>0.6</v>
      </c>
      <c r="AI590" t="s">
        <v>1677</v>
      </c>
      <c r="AK590" s="42"/>
      <c r="AL590" t="s">
        <v>727</v>
      </c>
      <c r="AM590" s="55" t="s">
        <v>806</v>
      </c>
      <c r="AN590">
        <v>76</v>
      </c>
      <c r="AO590" s="55" t="s">
        <v>435</v>
      </c>
      <c r="AP590">
        <v>5</v>
      </c>
      <c r="AQ590" s="55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f>SUM(Tabla5[[#This Row],[VENTA MABE 1 SEMANA OCT]:[VENTAS OTROS 1 SEMANA OCT]])</f>
        <v>1</v>
      </c>
      <c r="AY590" s="46">
        <v>2</v>
      </c>
      <c r="AZ590" s="55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f>SUM(Tabla5[[#This Row],[VENTA MABE 2 SEMANA OCT]:[VENTAS OTROS 2 SEMANA OCT]])</f>
        <v>0</v>
      </c>
      <c r="BH590" t="s">
        <v>755</v>
      </c>
      <c r="BI590" s="55" t="s">
        <v>258</v>
      </c>
      <c r="BJ590">
        <v>4.9999999999999982</v>
      </c>
      <c r="BK590" s="55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f>SUM(Tabla5[[#This Row],[VENTA MABE 3 SEMANA OCT]:[VENTAS OTROS 3 SEMANA OCT]])</f>
        <v>0</v>
      </c>
      <c r="BS590" s="42">
        <v>0.2</v>
      </c>
      <c r="BT590" s="55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f>SUM(Tabla5[[#This Row],[VENTA MABE 4 SEMANA OCT]:[VENTAS OTROS 4 SEMANA OCT]])</f>
        <v>0</v>
      </c>
      <c r="CI5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90" s="66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SUM(Tabla5[[#This Row],[VENTA MABE 1 SEMANA NOV]:[VENTAS OTROS 1 SEMANA NOV]])</f>
        <v>1</v>
      </c>
      <c r="CS590">
        <f>IFERROR(VLOOKUP(Tabla5[[#This Row],[CLAVE]],[2]VENTAS!$F$2:$L$1501,2,0),0)</f>
        <v>0</v>
      </c>
      <c r="CT590">
        <f>IFERROR(VLOOKUP(Tabla5[[#This Row],[CLAVE]],[2]VENTAS!$F$2:$L$1501,3,0),0)</f>
        <v>0</v>
      </c>
      <c r="CU590">
        <f>IFERROR(VLOOKUP(Tabla5[[#This Row],[CLAVE]],[2]VENTAS!$F$2:$L$1501,4,0),0)</f>
        <v>0</v>
      </c>
      <c r="CV590">
        <f>IFERROR(VLOOKUP(Tabla5[[#This Row],[CLAVE]],[2]VENTAS!$F$2:$L$1501,5,0),0)</f>
        <v>0</v>
      </c>
      <c r="CW590">
        <f>IFERROR(VLOOKUP(Tabla5[[#This Row],[CLAVE]],[2]VENTAS!$F$2:$L$1501,6,0),0)</f>
        <v>0</v>
      </c>
      <c r="CX590">
        <f>IFERROR(VLOOKUP(Tabla5[[#This Row],[CLAVE]],[2]VENTAS!$F$2:$L$1501,7,0),0)</f>
        <v>0</v>
      </c>
      <c r="CY590">
        <f>IFERROR(VLOOKUP(Tabla5[[#This Row],[CLAVE]],[2]VENTAS!$F$2:$R$1501,13,0),0)</f>
        <v>0</v>
      </c>
      <c r="CZ590">
        <f>SUM(Tabla5[[#This Row],[VENTA MABE 2 SEMANA NOV]:[VENTAS OTROS 2 SEMANA NOV]])</f>
        <v>0</v>
      </c>
      <c r="DA590" s="46">
        <v>13</v>
      </c>
    </row>
    <row r="591" spans="1:105" hidden="1" x14ac:dyDescent="0.3">
      <c r="A591" t="str">
        <f>CONCATENATE(Tabla5[[#This Row],[TIENDA HMPV]],Tabla5[[#This Row],[LINEA]])</f>
        <v>397 - POINT BABAHOYOAIRES</v>
      </c>
      <c r="B591" t="s">
        <v>257</v>
      </c>
      <c r="C591" s="55" t="s">
        <v>258</v>
      </c>
      <c r="D591" s="55" t="s">
        <v>77</v>
      </c>
      <c r="E591" s="55" t="s">
        <v>261</v>
      </c>
      <c r="F591" s="55" t="s">
        <v>1724</v>
      </c>
      <c r="G591" t="s">
        <v>25</v>
      </c>
      <c r="H591" s="42">
        <f>IFERROR(Tabla5[[#This Row],[VENTAS MABE]]/Tabla5[[#This Row],[CUOTA]],0)</f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V591" s="42">
        <v>0</v>
      </c>
      <c r="W591" s="42">
        <f>IFERROR(Tabla5[[#This Row],[TOTAL VENTA 38 SEMANA]]/Tabla5[[#This Row],[VENTA ACUM 38]],0)</f>
        <v>0</v>
      </c>
      <c r="X591" s="42" t="e">
        <f>VLOOKUP(Tabla5[[#This Row],[CLAVE]],[1]!QMI_5_SEMANA_SEP_22[[CLAVE]:[SHARE CADENA S2]],21,0)</f>
        <v>#REF!</v>
      </c>
      <c r="Y591" s="55" t="s">
        <v>724</v>
      </c>
      <c r="Z591" s="46">
        <f>+Tabla5[[#This Row],[VENTA ACUM 38]]+Tabla5[[#This Row],[venta total 39 acum]]</f>
        <v>0</v>
      </c>
      <c r="AA591" s="46">
        <v>0</v>
      </c>
      <c r="AB591" s="46">
        <v>0</v>
      </c>
      <c r="AC591" s="46">
        <v>0</v>
      </c>
      <c r="AD591" s="46">
        <v>0</v>
      </c>
      <c r="AE591" s="46">
        <v>0</v>
      </c>
      <c r="AF591" s="46">
        <v>0</v>
      </c>
      <c r="AG591" s="46">
        <v>0</v>
      </c>
      <c r="AH591" s="42">
        <f>IFERROR(Tabla5[[#This Row],[VENTAS MABE]]/Tabla5[[#This Row],[VENTAS INDURAMA]],0)</f>
        <v>0</v>
      </c>
      <c r="AI591" t="s">
        <v>1677</v>
      </c>
      <c r="AK591" s="42"/>
      <c r="AL591" t="s">
        <v>727</v>
      </c>
      <c r="AM591" s="55" t="s">
        <v>807</v>
      </c>
      <c r="AO591" s="55" t="s">
        <v>435</v>
      </c>
      <c r="AP591">
        <v>0</v>
      </c>
      <c r="AQ591" s="55">
        <v>1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f>SUM(Tabla5[[#This Row],[VENTA MABE 1 SEMANA OCT]:[VENTAS OTROS 1 SEMANA OCT]])</f>
        <v>2</v>
      </c>
      <c r="AY591" s="46">
        <v>0</v>
      </c>
      <c r="AZ591" s="55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f>SUM(Tabla5[[#This Row],[VENTA MABE 2 SEMANA OCT]:[VENTAS OTROS 2 SEMANA OCT]])</f>
        <v>0</v>
      </c>
      <c r="BH591" t="s">
        <v>798</v>
      </c>
      <c r="BI591" s="55" t="s">
        <v>258</v>
      </c>
      <c r="BJ591">
        <v>9.9999999999999947</v>
      </c>
      <c r="BK591" s="55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f>SUM(Tabla5[[#This Row],[VENTA MABE 3 SEMANA OCT]:[VENTAS OTROS 3 SEMANA OCT]])</f>
        <v>0</v>
      </c>
      <c r="BS591" s="42">
        <v>0</v>
      </c>
      <c r="BT591" s="55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f>SUM(Tabla5[[#This Row],[VENTA MABE 4 SEMANA OCT]:[VENTAS OTROS 4 SEMANA OCT]])</f>
        <v>0</v>
      </c>
      <c r="CI5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591" t="s">
        <v>1703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SUM(Tabla5[[#This Row],[VENTA MABE 1 SEMANA NOV]:[VENTAS OTROS 1 SEMANA NOV]])</f>
        <v>0</v>
      </c>
      <c r="CS591">
        <f>IFERROR(VLOOKUP(Tabla5[[#This Row],[CLAVE]],[2]VENTAS!$F$2:$L$1501,2,0),0)</f>
        <v>0</v>
      </c>
      <c r="CT591">
        <f>IFERROR(VLOOKUP(Tabla5[[#This Row],[CLAVE]],[2]VENTAS!$F$2:$L$1501,3,0),0)</f>
        <v>0</v>
      </c>
      <c r="CU591">
        <f>IFERROR(VLOOKUP(Tabla5[[#This Row],[CLAVE]],[2]VENTAS!$F$2:$L$1501,4,0),0)</f>
        <v>0</v>
      </c>
      <c r="CV591">
        <f>IFERROR(VLOOKUP(Tabla5[[#This Row],[CLAVE]],[2]VENTAS!$F$2:$L$1501,5,0),0)</f>
        <v>0</v>
      </c>
      <c r="CW591">
        <f>IFERROR(VLOOKUP(Tabla5[[#This Row],[CLAVE]],[2]VENTAS!$F$2:$L$1501,6,0),0)</f>
        <v>0</v>
      </c>
      <c r="CX591">
        <f>IFERROR(VLOOKUP(Tabla5[[#This Row],[CLAVE]],[2]VENTAS!$F$2:$L$1501,7,0),0)</f>
        <v>0</v>
      </c>
      <c r="CY591">
        <f>IFERROR(VLOOKUP(Tabla5[[#This Row],[CLAVE]],[2]VENTAS!$F$2:$R$1501,13,0),0)</f>
        <v>0</v>
      </c>
      <c r="CZ591">
        <f>SUM(Tabla5[[#This Row],[VENTA MABE 2 SEMANA NOV]:[VENTAS OTROS 2 SEMANA NOV]])</f>
        <v>0</v>
      </c>
      <c r="DA591" s="46">
        <v>0</v>
      </c>
    </row>
    <row r="592" spans="1:105" hidden="1" x14ac:dyDescent="0.3">
      <c r="A592" t="str">
        <f>CONCATENATE(Tabla5[[#This Row],[TIENDA HMPV]],Tabla5[[#This Row],[LINEA]])</f>
        <v>397 - POINT BABAHOYOCOCINAS</v>
      </c>
      <c r="B592" t="s">
        <v>257</v>
      </c>
      <c r="C592" s="55" t="s">
        <v>258</v>
      </c>
      <c r="D592" s="55" t="s">
        <v>77</v>
      </c>
      <c r="E592" s="55" t="s">
        <v>261</v>
      </c>
      <c r="F592" s="55" t="s">
        <v>1724</v>
      </c>
      <c r="G592" t="s">
        <v>26</v>
      </c>
      <c r="H592" s="42">
        <f>IFERROR(Tabla5[[#This Row],[VENTAS MABE]]/Tabla5[[#This Row],[CUOTA]],0)</f>
        <v>0.25</v>
      </c>
      <c r="I592">
        <v>8</v>
      </c>
      <c r="J592">
        <v>2</v>
      </c>
      <c r="K592">
        <v>9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V592" s="42">
        <v>0.33333333333333331</v>
      </c>
      <c r="W592" s="42">
        <f>IFERROR(Tabla5[[#This Row],[TOTAL VENTA 38 SEMANA]]/Tabla5[[#This Row],[VENTA ACUM 38]],0)</f>
        <v>0.33333333333333331</v>
      </c>
      <c r="X592" s="42" t="e">
        <f>VLOOKUP(Tabla5[[#This Row],[CLAVE]],[1]!QMI_5_SEMANA_SEP_22[[CLAVE]:[SHARE CADENA S2]],21,0)</f>
        <v>#REF!</v>
      </c>
      <c r="Y592" s="55" t="s">
        <v>724</v>
      </c>
      <c r="Z592" s="46">
        <f>+Tabla5[[#This Row],[VENTA ACUM 38]]+Tabla5[[#This Row],[venta total 39 acum]]</f>
        <v>13</v>
      </c>
      <c r="AA592" s="46">
        <v>2</v>
      </c>
      <c r="AB592" s="46">
        <v>2</v>
      </c>
      <c r="AC592" s="46">
        <v>6</v>
      </c>
      <c r="AD592" s="46">
        <v>7</v>
      </c>
      <c r="AE592" s="46">
        <v>2</v>
      </c>
      <c r="AF592" s="46">
        <v>7</v>
      </c>
      <c r="AG592" s="46">
        <v>4</v>
      </c>
      <c r="AH592" s="42">
        <f>IFERROR(Tabla5[[#This Row],[VENTAS MABE]]/Tabla5[[#This Row],[VENTAS INDURAMA]],0)</f>
        <v>0.22222222222222221</v>
      </c>
      <c r="AI592" t="s">
        <v>1677</v>
      </c>
      <c r="AK592" s="42"/>
      <c r="AL592" t="s">
        <v>727</v>
      </c>
      <c r="AM592" s="55" t="s">
        <v>807</v>
      </c>
      <c r="AO592" s="55" t="s">
        <v>435</v>
      </c>
      <c r="AP592">
        <v>5</v>
      </c>
      <c r="AQ592" s="55">
        <v>1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f>SUM(Tabla5[[#This Row],[VENTA MABE 1 SEMANA OCT]:[VENTAS OTROS 1 SEMANA OCT]])</f>
        <v>2</v>
      </c>
      <c r="AY592" s="46">
        <v>7.6726570305555093</v>
      </c>
      <c r="AZ592" s="55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f>SUM(Tabla5[[#This Row],[VENTA MABE 2 SEMANA OCT]:[VENTAS OTROS 2 SEMANA OCT]])</f>
        <v>1</v>
      </c>
      <c r="BH592" t="s">
        <v>798</v>
      </c>
      <c r="BI592" s="55" t="s">
        <v>258</v>
      </c>
      <c r="BJ592">
        <v>9.9999999999999947</v>
      </c>
      <c r="BK592" s="55">
        <v>2</v>
      </c>
      <c r="BL592">
        <v>1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f>SUM(Tabla5[[#This Row],[VENTA MABE 3 SEMANA OCT]:[VENTAS OTROS 3 SEMANA OCT]])</f>
        <v>3</v>
      </c>
      <c r="BS592" s="42">
        <v>0.5</v>
      </c>
      <c r="BT592" s="55">
        <v>2</v>
      </c>
      <c r="BU592">
        <v>1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f>SUM(Tabla5[[#This Row],[VENTA MABE 4 SEMANA OCT]:[VENTAS OTROS 4 SEMANA OCT]])</f>
        <v>3</v>
      </c>
      <c r="CI5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592" t="s">
        <v>1703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SUM(Tabla5[[#This Row],[VENTA MABE 1 SEMANA NOV]:[VENTAS OTROS 1 SEMANA NOV]])</f>
        <v>1</v>
      </c>
      <c r="CS592">
        <f>IFERROR(VLOOKUP(Tabla5[[#This Row],[CLAVE]],[2]VENTAS!$F$2:$L$1501,2,0),0)</f>
        <v>0</v>
      </c>
      <c r="CT592">
        <f>IFERROR(VLOOKUP(Tabla5[[#This Row],[CLAVE]],[2]VENTAS!$F$2:$L$1501,3,0),0)</f>
        <v>0</v>
      </c>
      <c r="CU592">
        <f>IFERROR(VLOOKUP(Tabla5[[#This Row],[CLAVE]],[2]VENTAS!$F$2:$L$1501,4,0),0)</f>
        <v>0</v>
      </c>
      <c r="CV592">
        <f>IFERROR(VLOOKUP(Tabla5[[#This Row],[CLAVE]],[2]VENTAS!$F$2:$L$1501,5,0),0)</f>
        <v>0</v>
      </c>
      <c r="CW592">
        <f>IFERROR(VLOOKUP(Tabla5[[#This Row],[CLAVE]],[2]VENTAS!$F$2:$L$1501,6,0),0)</f>
        <v>0</v>
      </c>
      <c r="CX592">
        <f>IFERROR(VLOOKUP(Tabla5[[#This Row],[CLAVE]],[2]VENTAS!$F$2:$L$1501,7,0),0)</f>
        <v>0</v>
      </c>
      <c r="CY592">
        <f>IFERROR(VLOOKUP(Tabla5[[#This Row],[CLAVE]],[2]VENTAS!$F$2:$R$1501,13,0),0)</f>
        <v>0</v>
      </c>
      <c r="CZ592">
        <f>SUM(Tabla5[[#This Row],[VENTA MABE 2 SEMANA NOV]:[VENTAS OTROS 2 SEMANA NOV]])</f>
        <v>0</v>
      </c>
      <c r="DA592" s="46">
        <v>12.11839938717587</v>
      </c>
    </row>
    <row r="593" spans="1:105" hidden="1" x14ac:dyDescent="0.3">
      <c r="A593" t="str">
        <f>CONCATENATE(Tabla5[[#This Row],[TIENDA HMPV]],Tabla5[[#This Row],[LINEA]])</f>
        <v>397 - POINT BABAHOYOGLOBALES</v>
      </c>
      <c r="B593" t="s">
        <v>257</v>
      </c>
      <c r="C593" s="55" t="s">
        <v>258</v>
      </c>
      <c r="D593" s="55" t="s">
        <v>77</v>
      </c>
      <c r="E593" s="55" t="s">
        <v>261</v>
      </c>
      <c r="F593" s="55" t="s">
        <v>1724</v>
      </c>
      <c r="G593" t="s">
        <v>27</v>
      </c>
      <c r="H593" s="42">
        <f>IFERROR(Tabla5[[#This Row],[VENTAS MABE]]/Tabla5[[#This Row],[CUOTA]],0)</f>
        <v>0</v>
      </c>
      <c r="I593">
        <v>0</v>
      </c>
      <c r="J593">
        <v>2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V593" s="42">
        <v>0.66666666666666663</v>
      </c>
      <c r="W593" s="42">
        <f>IFERROR(Tabla5[[#This Row],[TOTAL VENTA 38 SEMANA]]/Tabla5[[#This Row],[VENTA ACUM 38]],0)</f>
        <v>0.66666666666666663</v>
      </c>
      <c r="X593" s="42" t="e">
        <f>VLOOKUP(Tabla5[[#This Row],[CLAVE]],[1]!QMI_5_SEMANA_SEP_22[[CLAVE]:[SHARE CADENA S2]],21,0)</f>
        <v>#REF!</v>
      </c>
      <c r="Y593" s="55" t="s">
        <v>724</v>
      </c>
      <c r="Z593" s="46">
        <f>+Tabla5[[#This Row],[VENTA ACUM 38]]+Tabla5[[#This Row],[venta total 39 acum]]</f>
        <v>3</v>
      </c>
      <c r="AA593" s="46">
        <v>0</v>
      </c>
      <c r="AB593" s="46">
        <v>2</v>
      </c>
      <c r="AC593" s="46">
        <v>3</v>
      </c>
      <c r="AD593" s="46">
        <v>0</v>
      </c>
      <c r="AE593" s="46">
        <v>0</v>
      </c>
      <c r="AF593" s="46">
        <v>0</v>
      </c>
      <c r="AG593" s="46">
        <v>0</v>
      </c>
      <c r="AH593" s="42">
        <f>IFERROR(Tabla5[[#This Row],[VENTAS MABE]]/Tabla5[[#This Row],[VENTAS INDURAMA]],0)</f>
        <v>2</v>
      </c>
      <c r="AI593" t="s">
        <v>1677</v>
      </c>
      <c r="AK593" s="42"/>
      <c r="AL593" t="s">
        <v>727</v>
      </c>
      <c r="AM593" s="55" t="s">
        <v>807</v>
      </c>
      <c r="AO593" s="55" t="s">
        <v>435</v>
      </c>
      <c r="AP593">
        <v>0</v>
      </c>
      <c r="AQ593" s="55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f>SUM(Tabla5[[#This Row],[VENTA MABE 1 SEMANA OCT]:[VENTAS OTROS 1 SEMANA OCT]])</f>
        <v>1</v>
      </c>
      <c r="AY593" s="46">
        <v>0</v>
      </c>
      <c r="AZ593" s="55">
        <v>0</v>
      </c>
      <c r="BA593">
        <v>2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f>SUM(Tabla5[[#This Row],[VENTA MABE 2 SEMANA OCT]:[VENTAS OTROS 2 SEMANA OCT]])</f>
        <v>2</v>
      </c>
      <c r="BH593" t="s">
        <v>798</v>
      </c>
      <c r="BI593" s="55" t="s">
        <v>258</v>
      </c>
      <c r="BJ593">
        <v>9.9999999999999947</v>
      </c>
      <c r="BK593" s="55">
        <v>0</v>
      </c>
      <c r="BL593">
        <v>4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f>SUM(Tabla5[[#This Row],[VENTA MABE 3 SEMANA OCT]:[VENTAS OTROS 3 SEMANA OCT]])</f>
        <v>4</v>
      </c>
      <c r="BS593" s="42">
        <v>0</v>
      </c>
      <c r="BT593" s="55">
        <v>0</v>
      </c>
      <c r="BU593">
        <v>2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f>SUM(Tabla5[[#This Row],[VENTA MABE 4 SEMANA OCT]:[VENTAS OTROS 4 SEMANA OCT]])</f>
        <v>2</v>
      </c>
      <c r="CI5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93" s="66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SUM(Tabla5[[#This Row],[VENTA MABE 1 SEMANA NOV]:[VENTAS OTROS 1 SEMANA NOV]])</f>
        <v>0</v>
      </c>
      <c r="CS593">
        <f>IFERROR(VLOOKUP(Tabla5[[#This Row],[CLAVE]],[2]VENTAS!$F$2:$L$1501,2,0),0)</f>
        <v>0</v>
      </c>
      <c r="CT593">
        <f>IFERROR(VLOOKUP(Tabla5[[#This Row],[CLAVE]],[2]VENTAS!$F$2:$L$1501,3,0),0)</f>
        <v>1</v>
      </c>
      <c r="CU593">
        <f>IFERROR(VLOOKUP(Tabla5[[#This Row],[CLAVE]],[2]VENTAS!$F$2:$L$1501,4,0),0)</f>
        <v>0</v>
      </c>
      <c r="CV593">
        <f>IFERROR(VLOOKUP(Tabla5[[#This Row],[CLAVE]],[2]VENTAS!$F$2:$L$1501,5,0),0)</f>
        <v>0</v>
      </c>
      <c r="CW593">
        <f>IFERROR(VLOOKUP(Tabla5[[#This Row],[CLAVE]],[2]VENTAS!$F$2:$L$1501,6,0),0)</f>
        <v>0</v>
      </c>
      <c r="CX593">
        <f>IFERROR(VLOOKUP(Tabla5[[#This Row],[CLAVE]],[2]VENTAS!$F$2:$L$1501,7,0),0)</f>
        <v>0</v>
      </c>
      <c r="CY593">
        <f>IFERROR(VLOOKUP(Tabla5[[#This Row],[CLAVE]],[2]VENTAS!$F$2:$R$1501,13,0),0)</f>
        <v>0</v>
      </c>
      <c r="CZ593">
        <f>SUM(Tabla5[[#This Row],[VENTA MABE 2 SEMANA NOV]:[VENTAS OTROS 2 SEMANA NOV]])</f>
        <v>1</v>
      </c>
      <c r="DA593" s="46">
        <v>0</v>
      </c>
    </row>
    <row r="594" spans="1:105" hidden="1" x14ac:dyDescent="0.3">
      <c r="A594" t="str">
        <f>CONCATENATE(Tabla5[[#This Row],[TIENDA HMPV]],Tabla5[[#This Row],[LINEA]])</f>
        <v>397 - POINT BABAHOYOLAVADO</v>
      </c>
      <c r="B594" t="s">
        <v>257</v>
      </c>
      <c r="C594" s="55" t="s">
        <v>258</v>
      </c>
      <c r="D594" s="55" t="s">
        <v>77</v>
      </c>
      <c r="E594" s="55" t="s">
        <v>261</v>
      </c>
      <c r="F594" s="55" t="s">
        <v>1724</v>
      </c>
      <c r="G594" t="s">
        <v>28</v>
      </c>
      <c r="H594" s="42">
        <f>IFERROR(Tabla5[[#This Row],[VENTAS MABE]]/Tabla5[[#This Row],[CUOTA]],0)</f>
        <v>0.16666666666666666</v>
      </c>
      <c r="I594">
        <v>6</v>
      </c>
      <c r="J594">
        <v>1</v>
      </c>
      <c r="K594">
        <v>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V594" s="42">
        <v>0.2</v>
      </c>
      <c r="W594" s="42">
        <f>IFERROR(Tabla5[[#This Row],[TOTAL VENTA 38 SEMANA]]/Tabla5[[#This Row],[VENTA ACUM 38]],0)</f>
        <v>0.2</v>
      </c>
      <c r="X594" s="42" t="e">
        <f>VLOOKUP(Tabla5[[#This Row],[CLAVE]],[1]!QMI_5_SEMANA_SEP_22[[CLAVE]:[SHARE CADENA S2]],21,0)</f>
        <v>#REF!</v>
      </c>
      <c r="Y594" s="55" t="s">
        <v>724</v>
      </c>
      <c r="Z594" s="46">
        <f>+Tabla5[[#This Row],[VENTA ACUM 38]]+Tabla5[[#This Row],[venta total 39 acum]]</f>
        <v>12</v>
      </c>
      <c r="AA594" s="46">
        <v>0</v>
      </c>
      <c r="AB594" s="46">
        <v>1</v>
      </c>
      <c r="AC594" s="46">
        <v>5</v>
      </c>
      <c r="AD594" s="46">
        <v>7</v>
      </c>
      <c r="AE594" s="46">
        <v>2</v>
      </c>
      <c r="AF594" s="46">
        <v>7</v>
      </c>
      <c r="AG594" s="46">
        <v>2</v>
      </c>
      <c r="AH594" s="42">
        <f>IFERROR(Tabla5[[#This Row],[VENTAS MABE]]/Tabla5[[#This Row],[VENTAS INDURAMA]],0)</f>
        <v>0.1111111111111111</v>
      </c>
      <c r="AI594" t="s">
        <v>1677</v>
      </c>
      <c r="AK594" s="42"/>
      <c r="AL594" t="s">
        <v>727</v>
      </c>
      <c r="AM594" s="55" t="s">
        <v>807</v>
      </c>
      <c r="AO594" s="55" t="s">
        <v>435</v>
      </c>
      <c r="AP594">
        <v>4</v>
      </c>
      <c r="AQ594" s="55">
        <v>1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f>SUM(Tabla5[[#This Row],[VENTA MABE 1 SEMANA OCT]:[VENTAS OTROS 1 SEMANA OCT]])</f>
        <v>2</v>
      </c>
      <c r="AY594" s="46">
        <v>5.6871495851087692</v>
      </c>
      <c r="AZ594" s="55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f>SUM(Tabla5[[#This Row],[VENTA MABE 2 SEMANA OCT]:[VENTAS OTROS 2 SEMANA OCT]])</f>
        <v>1</v>
      </c>
      <c r="BH594" t="s">
        <v>798</v>
      </c>
      <c r="BI594" s="55" t="s">
        <v>258</v>
      </c>
      <c r="BJ594">
        <v>9.9999999999999947</v>
      </c>
      <c r="BK594" s="55">
        <v>1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f>SUM(Tabla5[[#This Row],[VENTA MABE 3 SEMANA OCT]:[VENTAS OTROS 3 SEMANA OCT]])</f>
        <v>2</v>
      </c>
      <c r="BS594" s="42">
        <v>0.3</v>
      </c>
      <c r="BT594" s="55">
        <v>1</v>
      </c>
      <c r="BU594">
        <v>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f>SUM(Tabla5[[#This Row],[VENTA MABE 4 SEMANA OCT]:[VENTAS OTROS 4 SEMANA OCT]])</f>
        <v>4</v>
      </c>
      <c r="CI5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594" t="s">
        <v>1702</v>
      </c>
      <c r="CK594">
        <v>0</v>
      </c>
      <c r="CL594">
        <v>3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SUM(Tabla5[[#This Row],[VENTA MABE 1 SEMANA NOV]:[VENTAS OTROS 1 SEMANA NOV]])</f>
        <v>3</v>
      </c>
      <c r="CS594">
        <f>IFERROR(VLOOKUP(Tabla5[[#This Row],[CLAVE]],[2]VENTAS!$F$2:$L$1501,2,0),0)</f>
        <v>0</v>
      </c>
      <c r="CT594">
        <f>IFERROR(VLOOKUP(Tabla5[[#This Row],[CLAVE]],[2]VENTAS!$F$2:$L$1501,3,0),0)</f>
        <v>2</v>
      </c>
      <c r="CU594">
        <f>IFERROR(VLOOKUP(Tabla5[[#This Row],[CLAVE]],[2]VENTAS!$F$2:$L$1501,4,0),0)</f>
        <v>0</v>
      </c>
      <c r="CV594">
        <f>IFERROR(VLOOKUP(Tabla5[[#This Row],[CLAVE]],[2]VENTAS!$F$2:$L$1501,5,0),0)</f>
        <v>0</v>
      </c>
      <c r="CW594">
        <f>IFERROR(VLOOKUP(Tabla5[[#This Row],[CLAVE]],[2]VENTAS!$F$2:$L$1501,6,0),0)</f>
        <v>0</v>
      </c>
      <c r="CX594">
        <f>IFERROR(VLOOKUP(Tabla5[[#This Row],[CLAVE]],[2]VENTAS!$F$2:$L$1501,7,0),0)</f>
        <v>0</v>
      </c>
      <c r="CY594">
        <f>IFERROR(VLOOKUP(Tabla5[[#This Row],[CLAVE]],[2]VENTAS!$F$2:$R$1501,13,0),0)</f>
        <v>0</v>
      </c>
      <c r="CZ594">
        <f>SUM(Tabla5[[#This Row],[VENTA MABE 2 SEMANA NOV]:[VENTAS OTROS 2 SEMANA NOV]])</f>
        <v>2</v>
      </c>
      <c r="DA594" s="46">
        <v>7.643803913317905</v>
      </c>
    </row>
    <row r="595" spans="1:105" hidden="1" x14ac:dyDescent="0.3">
      <c r="A595" t="str">
        <f>CONCATENATE(Tabla5[[#This Row],[TIENDA HMPV]],Tabla5[[#This Row],[LINEA]])</f>
        <v>397 - POINT BABAHOYOREFRIGERACIÓN</v>
      </c>
      <c r="B595" t="s">
        <v>257</v>
      </c>
      <c r="C595" s="55" t="s">
        <v>258</v>
      </c>
      <c r="D595" s="55" t="s">
        <v>77</v>
      </c>
      <c r="E595" s="55" t="s">
        <v>261</v>
      </c>
      <c r="F595" s="55" t="s">
        <v>1724</v>
      </c>
      <c r="G595" t="s">
        <v>29</v>
      </c>
      <c r="H595" s="42">
        <f>IFERROR(Tabla5[[#This Row],[VENTAS MABE]]/Tabla5[[#This Row],[CUOTA]],0)</f>
        <v>0.4</v>
      </c>
      <c r="I595">
        <v>5</v>
      </c>
      <c r="J595">
        <v>2</v>
      </c>
      <c r="K595">
        <v>9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V595" s="42">
        <v>0.33333333333333331</v>
      </c>
      <c r="W595" s="42">
        <f>IFERROR(Tabla5[[#This Row],[TOTAL VENTA 38 SEMANA]]/Tabla5[[#This Row],[VENTA ACUM 38]],0)</f>
        <v>0.33333333333333331</v>
      </c>
      <c r="X595" s="42" t="e">
        <f>VLOOKUP(Tabla5[[#This Row],[CLAVE]],[1]!QMI_5_SEMANA_SEP_22[[CLAVE]:[SHARE CADENA S2]],21,0)</f>
        <v>#REF!</v>
      </c>
      <c r="Y595" s="55" t="s">
        <v>724</v>
      </c>
      <c r="Z595" s="46">
        <f>+Tabla5[[#This Row],[VENTA ACUM 38]]+Tabla5[[#This Row],[venta total 39 acum]]</f>
        <v>13</v>
      </c>
      <c r="AA595" s="46">
        <v>1</v>
      </c>
      <c r="AB595" s="46">
        <v>2</v>
      </c>
      <c r="AC595" s="46">
        <v>6</v>
      </c>
      <c r="AD595" s="46">
        <v>7</v>
      </c>
      <c r="AE595" s="46">
        <v>2</v>
      </c>
      <c r="AF595" s="46">
        <v>7</v>
      </c>
      <c r="AG595" s="46">
        <v>3</v>
      </c>
      <c r="AH595" s="42">
        <f>IFERROR(Tabla5[[#This Row],[VENTAS MABE]]/Tabla5[[#This Row],[VENTAS INDURAMA]],0)</f>
        <v>0.22222222222222221</v>
      </c>
      <c r="AI595" t="s">
        <v>1677</v>
      </c>
      <c r="AK595" s="42"/>
      <c r="AL595" t="s">
        <v>727</v>
      </c>
      <c r="AM595" s="55" t="s">
        <v>807</v>
      </c>
      <c r="AO595" s="55" t="s">
        <v>435</v>
      </c>
      <c r="AP595">
        <v>3</v>
      </c>
      <c r="AQ595" s="5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f>SUM(Tabla5[[#This Row],[VENTA MABE 1 SEMANA OCT]:[VENTAS OTROS 1 SEMANA OCT]])</f>
        <v>1</v>
      </c>
      <c r="AY595" s="46">
        <v>5.7780094918728429</v>
      </c>
      <c r="AZ595" s="5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f>SUM(Tabla5[[#This Row],[VENTA MABE 2 SEMANA OCT]:[VENTAS OTROS 2 SEMANA OCT]])</f>
        <v>0</v>
      </c>
      <c r="BH595" t="s">
        <v>798</v>
      </c>
      <c r="BI595" s="55" t="s">
        <v>258</v>
      </c>
      <c r="BJ595">
        <v>9.9999999999999947</v>
      </c>
      <c r="BK595" s="55">
        <v>0</v>
      </c>
      <c r="BL595">
        <v>1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f>SUM(Tabla5[[#This Row],[VENTA MABE 3 SEMANA OCT]:[VENTAS OTROS 3 SEMANA OCT]])</f>
        <v>1</v>
      </c>
      <c r="BS595" s="42">
        <v>0.4</v>
      </c>
      <c r="BT595" s="55">
        <v>2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f>SUM(Tabla5[[#This Row],[VENTA MABE 4 SEMANA OCT]:[VENTAS OTROS 4 SEMANA OCT]])</f>
        <v>2</v>
      </c>
      <c r="CI5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595" t="s">
        <v>1703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SUM(Tabla5[[#This Row],[VENTA MABE 1 SEMANA NOV]:[VENTAS OTROS 1 SEMANA NOV]])</f>
        <v>0</v>
      </c>
      <c r="CS595">
        <f>IFERROR(VLOOKUP(Tabla5[[#This Row],[CLAVE]],[2]VENTAS!$F$2:$L$1501,2,0),0)</f>
        <v>1</v>
      </c>
      <c r="CT595">
        <f>IFERROR(VLOOKUP(Tabla5[[#This Row],[CLAVE]],[2]VENTAS!$F$2:$L$1501,3,0),0)</f>
        <v>0</v>
      </c>
      <c r="CU595">
        <f>IFERROR(VLOOKUP(Tabla5[[#This Row],[CLAVE]],[2]VENTAS!$F$2:$L$1501,4,0),0)</f>
        <v>0</v>
      </c>
      <c r="CV595">
        <f>IFERROR(VLOOKUP(Tabla5[[#This Row],[CLAVE]],[2]VENTAS!$F$2:$L$1501,5,0),0)</f>
        <v>0</v>
      </c>
      <c r="CW595">
        <f>IFERROR(VLOOKUP(Tabla5[[#This Row],[CLAVE]],[2]VENTAS!$F$2:$L$1501,6,0),0)</f>
        <v>0</v>
      </c>
      <c r="CX595">
        <f>IFERROR(VLOOKUP(Tabla5[[#This Row],[CLAVE]],[2]VENTAS!$F$2:$L$1501,7,0),0)</f>
        <v>0</v>
      </c>
      <c r="CY595">
        <f>IFERROR(VLOOKUP(Tabla5[[#This Row],[CLAVE]],[2]VENTAS!$F$2:$R$1501,13,0),0)</f>
        <v>0</v>
      </c>
      <c r="CZ595">
        <f>SUM(Tabla5[[#This Row],[VENTA MABE 2 SEMANA NOV]:[VENTAS OTROS 2 SEMANA NOV]])</f>
        <v>1</v>
      </c>
      <c r="DA595" s="46">
        <v>8.1166776994072762</v>
      </c>
    </row>
    <row r="596" spans="1:105" hidden="1" x14ac:dyDescent="0.3">
      <c r="A596" t="str">
        <f>CONCATENATE(Tabla5[[#This Row],[TIENDA HMPV]],Tabla5[[#This Row],[LINEA]])</f>
        <v>722 - VEGA SAMBORONDONAIRES</v>
      </c>
      <c r="B596" t="s">
        <v>294</v>
      </c>
      <c r="C596" s="55" t="s">
        <v>295</v>
      </c>
      <c r="D596" s="55" t="s">
        <v>192</v>
      </c>
      <c r="E596" s="55" t="s">
        <v>298</v>
      </c>
      <c r="F596" s="55" t="s">
        <v>1724</v>
      </c>
      <c r="G596" t="s">
        <v>25</v>
      </c>
      <c r="H596" s="42">
        <f>IFERROR(Tabla5[[#This Row],[VENTAS MABE]]/Tabla5[[#This Row],[CUOTA]],0)</f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V596" s="42">
        <v>1</v>
      </c>
      <c r="W596" s="42">
        <f>IFERROR(Tabla5[[#This Row],[TOTAL VENTA 38 SEMANA]]/Tabla5[[#This Row],[VENTA ACUM 38]],0)</f>
        <v>1</v>
      </c>
      <c r="X596" s="42" t="e">
        <f>VLOOKUP(Tabla5[[#This Row],[CLAVE]],[1]!QMI_5_SEMANA_SEP_22[[CLAVE]:[SHARE CADENA S2]],21,0)</f>
        <v>#REF!</v>
      </c>
      <c r="Y596" s="55" t="s">
        <v>724</v>
      </c>
      <c r="Z596" s="46">
        <f>+Tabla5[[#This Row],[VENTA ACUM 38]]+Tabla5[[#This Row],[venta total 39 acum]]</f>
        <v>1</v>
      </c>
      <c r="AA596" s="46">
        <v>0</v>
      </c>
      <c r="AB596" s="46">
        <v>1</v>
      </c>
      <c r="AC596" s="46">
        <v>1</v>
      </c>
      <c r="AD596" s="46">
        <v>0</v>
      </c>
      <c r="AE596" s="46">
        <v>0</v>
      </c>
      <c r="AF596" s="46">
        <v>0</v>
      </c>
      <c r="AG596" s="46">
        <v>0</v>
      </c>
      <c r="AH596" s="42">
        <f>IFERROR(Tabla5[[#This Row],[VENTAS MABE]]/Tabla5[[#This Row],[VENTAS INDURAMA]],0)</f>
        <v>0</v>
      </c>
      <c r="AI596" t="s">
        <v>1677</v>
      </c>
      <c r="AK596" s="42"/>
      <c r="AL596" t="s">
        <v>845</v>
      </c>
      <c r="AM596" s="55" t="s">
        <v>1124</v>
      </c>
      <c r="AO596" s="55" t="s">
        <v>435</v>
      </c>
      <c r="AP596">
        <v>0</v>
      </c>
      <c r="AQ596" s="55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f>SUM(Tabla5[[#This Row],[VENTA MABE 1 SEMANA OCT]:[VENTAS OTROS 1 SEMANA OCT]])</f>
        <v>0</v>
      </c>
      <c r="AY596" s="46">
        <v>0</v>
      </c>
      <c r="AZ596" s="55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f>SUM(Tabla5[[#This Row],[VENTA MABE 2 SEMANA OCT]:[VENTAS OTROS 2 SEMANA OCT]])</f>
        <v>0</v>
      </c>
      <c r="BH596" t="s">
        <v>838</v>
      </c>
      <c r="BI596" s="55" t="s">
        <v>295</v>
      </c>
      <c r="BJ596">
        <v>7.9999999999999956</v>
      </c>
      <c r="BK596" s="55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f>SUM(Tabla5[[#This Row],[VENTA MABE 3 SEMANA OCT]:[VENTAS OTROS 3 SEMANA OCT]])</f>
        <v>1</v>
      </c>
      <c r="BS596" s="42">
        <v>0</v>
      </c>
      <c r="BT596" s="55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f>SUM(Tabla5[[#This Row],[VENTA MABE 4 SEMANA OCT]:[VENTAS OTROS 4 SEMANA OCT]])</f>
        <v>0</v>
      </c>
      <c r="CI5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596" t="s">
        <v>1703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SUM(Tabla5[[#This Row],[VENTA MABE 1 SEMANA NOV]:[VENTAS OTROS 1 SEMANA NOV]])</f>
        <v>0</v>
      </c>
      <c r="CS596">
        <f>IFERROR(VLOOKUP(Tabla5[[#This Row],[CLAVE]],[2]VENTAS!$F$2:$L$1501,2,0),0)</f>
        <v>0</v>
      </c>
      <c r="CT596">
        <f>IFERROR(VLOOKUP(Tabla5[[#This Row],[CLAVE]],[2]VENTAS!$F$2:$L$1501,3,0),0)</f>
        <v>0</v>
      </c>
      <c r="CU596">
        <f>IFERROR(VLOOKUP(Tabla5[[#This Row],[CLAVE]],[2]VENTAS!$F$2:$L$1501,4,0),0)</f>
        <v>0</v>
      </c>
      <c r="CV596">
        <f>IFERROR(VLOOKUP(Tabla5[[#This Row],[CLAVE]],[2]VENTAS!$F$2:$L$1501,5,0),0)</f>
        <v>0</v>
      </c>
      <c r="CW596">
        <f>IFERROR(VLOOKUP(Tabla5[[#This Row],[CLAVE]],[2]VENTAS!$F$2:$L$1501,6,0),0)</f>
        <v>0</v>
      </c>
      <c r="CX596">
        <f>IFERROR(VLOOKUP(Tabla5[[#This Row],[CLAVE]],[2]VENTAS!$F$2:$L$1501,7,0),0)</f>
        <v>0</v>
      </c>
      <c r="CY596">
        <f>IFERROR(VLOOKUP(Tabla5[[#This Row],[CLAVE]],[2]VENTAS!$F$2:$R$1501,13,0),0)</f>
        <v>0</v>
      </c>
      <c r="CZ596">
        <f>SUM(Tabla5[[#This Row],[VENTA MABE 2 SEMANA NOV]:[VENTAS OTROS 2 SEMANA NOV]])</f>
        <v>0</v>
      </c>
      <c r="DA596" s="46">
        <v>0</v>
      </c>
    </row>
    <row r="597" spans="1:105" hidden="1" x14ac:dyDescent="0.3">
      <c r="A597" t="str">
        <f>CONCATENATE(Tabla5[[#This Row],[TIENDA HMPV]],Tabla5[[#This Row],[LINEA]])</f>
        <v>722 - VEGA SAMBORONDONCOCINAS</v>
      </c>
      <c r="B597" t="s">
        <v>294</v>
      </c>
      <c r="C597" s="55" t="s">
        <v>295</v>
      </c>
      <c r="D597" s="55" t="s">
        <v>192</v>
      </c>
      <c r="E597" s="55" t="s">
        <v>298</v>
      </c>
      <c r="F597" s="55" t="s">
        <v>1724</v>
      </c>
      <c r="G597" t="s">
        <v>26</v>
      </c>
      <c r="H597" s="42">
        <f>IFERROR(Tabla5[[#This Row],[VENTAS MABE]]/Tabla5[[#This Row],[CUOTA]],0)</f>
        <v>0</v>
      </c>
      <c r="I597">
        <v>1</v>
      </c>
      <c r="J597">
        <v>0</v>
      </c>
      <c r="K597">
        <v>0</v>
      </c>
      <c r="L597">
        <v>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V597" s="42">
        <v>0</v>
      </c>
      <c r="W597" s="42">
        <f>IFERROR(Tabla5[[#This Row],[TOTAL VENTA 38 SEMANA]]/Tabla5[[#This Row],[VENTA ACUM 38]],0)</f>
        <v>0</v>
      </c>
      <c r="X597" s="42" t="e">
        <f>VLOOKUP(Tabla5[[#This Row],[CLAVE]],[1]!QMI_5_SEMANA_SEP_22[[CLAVE]:[SHARE CADENA S2]],21,0)</f>
        <v>#REF!</v>
      </c>
      <c r="Y597" s="55" t="s">
        <v>724</v>
      </c>
      <c r="Z597" s="46">
        <f>+Tabla5[[#This Row],[VENTA ACUM 38]]+Tabla5[[#This Row],[venta total 39 acum]]</f>
        <v>2</v>
      </c>
      <c r="AA597" s="46">
        <v>0</v>
      </c>
      <c r="AB597" s="46">
        <v>0</v>
      </c>
      <c r="AC597" s="46">
        <v>2</v>
      </c>
      <c r="AD597" s="46">
        <v>0</v>
      </c>
      <c r="AE597" s="46">
        <v>0</v>
      </c>
      <c r="AF597" s="46">
        <v>0</v>
      </c>
      <c r="AG597" s="46">
        <v>0</v>
      </c>
      <c r="AH597" s="42">
        <f>IFERROR(Tabla5[[#This Row],[VENTAS MABE]]/Tabla5[[#This Row],[VENTAS INDURAMA]],0)</f>
        <v>0</v>
      </c>
      <c r="AI597" t="s">
        <v>1677</v>
      </c>
      <c r="AK597" s="42"/>
      <c r="AL597" t="s">
        <v>845</v>
      </c>
      <c r="AM597" s="55" t="s">
        <v>1124</v>
      </c>
      <c r="AO597" s="55" t="s">
        <v>435</v>
      </c>
      <c r="AP597">
        <v>0</v>
      </c>
      <c r="AQ597" s="55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f>SUM(Tabla5[[#This Row],[VENTA MABE 1 SEMANA OCT]:[VENTAS OTROS 1 SEMANA OCT]])</f>
        <v>0</v>
      </c>
      <c r="AY597" s="46">
        <v>0</v>
      </c>
      <c r="AZ597" s="55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f>SUM(Tabla5[[#This Row],[VENTA MABE 2 SEMANA OCT]:[VENTAS OTROS 2 SEMANA OCT]])</f>
        <v>0</v>
      </c>
      <c r="BH597" t="s">
        <v>838</v>
      </c>
      <c r="BI597" s="55" t="s">
        <v>295</v>
      </c>
      <c r="BJ597">
        <v>7.9999999999999956</v>
      </c>
      <c r="BK597" s="55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f>SUM(Tabla5[[#This Row],[VENTA MABE 3 SEMANA OCT]:[VENTAS OTROS 3 SEMANA OCT]])</f>
        <v>0</v>
      </c>
      <c r="BS597" s="42">
        <v>0.2</v>
      </c>
      <c r="BT597" s="55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f>SUM(Tabla5[[#This Row],[VENTA MABE 4 SEMANA OCT]:[VENTAS OTROS 4 SEMANA OCT]])</f>
        <v>0</v>
      </c>
      <c r="CI5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597" s="66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SUM(Tabla5[[#This Row],[VENTA MABE 1 SEMANA NOV]:[VENTAS OTROS 1 SEMANA NOV]])</f>
        <v>0</v>
      </c>
      <c r="CS597">
        <f>IFERROR(VLOOKUP(Tabla5[[#This Row],[CLAVE]],[2]VENTAS!$F$2:$L$1501,2,0),0)</f>
        <v>0</v>
      </c>
      <c r="CT597">
        <f>IFERROR(VLOOKUP(Tabla5[[#This Row],[CLAVE]],[2]VENTAS!$F$2:$L$1501,3,0),0)</f>
        <v>0</v>
      </c>
      <c r="CU597">
        <f>IFERROR(VLOOKUP(Tabla5[[#This Row],[CLAVE]],[2]VENTAS!$F$2:$L$1501,4,0),0)</f>
        <v>0</v>
      </c>
      <c r="CV597">
        <f>IFERROR(VLOOKUP(Tabla5[[#This Row],[CLAVE]],[2]VENTAS!$F$2:$L$1501,5,0),0)</f>
        <v>0</v>
      </c>
      <c r="CW597">
        <f>IFERROR(VLOOKUP(Tabla5[[#This Row],[CLAVE]],[2]VENTAS!$F$2:$L$1501,6,0),0)</f>
        <v>0</v>
      </c>
      <c r="CX597">
        <f>IFERROR(VLOOKUP(Tabla5[[#This Row],[CLAVE]],[2]VENTAS!$F$2:$L$1501,7,0),0)</f>
        <v>0</v>
      </c>
      <c r="CY597">
        <f>IFERROR(VLOOKUP(Tabla5[[#This Row],[CLAVE]],[2]VENTAS!$F$2:$R$1501,13,0),0)</f>
        <v>0</v>
      </c>
      <c r="CZ597">
        <f>SUM(Tabla5[[#This Row],[VENTA MABE 2 SEMANA NOV]:[VENTAS OTROS 2 SEMANA NOV]])</f>
        <v>0</v>
      </c>
      <c r="DA597" s="46">
        <v>0</v>
      </c>
    </row>
    <row r="598" spans="1:105" hidden="1" x14ac:dyDescent="0.3">
      <c r="A598" t="str">
        <f>CONCATENATE(Tabla5[[#This Row],[TIENDA HMPV]],Tabla5[[#This Row],[LINEA]])</f>
        <v>722 - VEGA SAMBORONDONEMPOTRE</v>
      </c>
      <c r="B598" t="s">
        <v>294</v>
      </c>
      <c r="C598" s="55" t="s">
        <v>295</v>
      </c>
      <c r="D598" s="55" t="s">
        <v>192</v>
      </c>
      <c r="E598" s="55" t="s">
        <v>298</v>
      </c>
      <c r="F598" s="55" t="s">
        <v>1724</v>
      </c>
      <c r="G598" t="s">
        <v>32</v>
      </c>
      <c r="H598" s="42">
        <f>IFERROR(Tabla5[[#This Row],[VENTAS MABE]]/Tabla5[[#This Row],[CUOTA]],0)</f>
        <v>0</v>
      </c>
      <c r="I598">
        <v>12</v>
      </c>
      <c r="J598">
        <v>0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V598" s="42">
        <v>0</v>
      </c>
      <c r="W598" s="42">
        <f>IFERROR(Tabla5[[#This Row],[TOTAL VENTA 38 SEMANA]]/Tabla5[[#This Row],[VENTA ACUM 38]],0)</f>
        <v>0</v>
      </c>
      <c r="X598" s="42" t="e">
        <f>VLOOKUP(Tabla5[[#This Row],[CLAVE]],[1]!QMI_5_SEMANA_SEP_22[[CLAVE]:[SHARE CADENA S2]],21,0)</f>
        <v>#REF!</v>
      </c>
      <c r="Y598" s="55" t="s">
        <v>724</v>
      </c>
      <c r="Z598" s="46">
        <f>+Tabla5[[#This Row],[VENTA ACUM 38]]+Tabla5[[#This Row],[venta total 39 acum]]</f>
        <v>16</v>
      </c>
      <c r="AA598" s="46">
        <v>0</v>
      </c>
      <c r="AB598" s="46">
        <v>0</v>
      </c>
      <c r="AC598" s="46">
        <v>0</v>
      </c>
      <c r="AD598" s="46">
        <v>16</v>
      </c>
      <c r="AE598" s="46">
        <v>4</v>
      </c>
      <c r="AF598" s="46">
        <v>16</v>
      </c>
      <c r="AG598" s="46">
        <v>4</v>
      </c>
      <c r="AH598" s="42">
        <f>IFERROR(Tabla5[[#This Row],[VENTAS MABE]]/Tabla5[[#This Row],[VENTAS INDURAMA]],0)</f>
        <v>0</v>
      </c>
      <c r="AI598" t="s">
        <v>1677</v>
      </c>
      <c r="AK598" s="42"/>
      <c r="AL598" t="s">
        <v>845</v>
      </c>
      <c r="AM598" s="55" t="s">
        <v>1124</v>
      </c>
      <c r="AO598" s="55" t="s">
        <v>435</v>
      </c>
      <c r="AP598">
        <v>0</v>
      </c>
      <c r="AQ598" s="55">
        <v>2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7</v>
      </c>
      <c r="AX598">
        <f>SUM(Tabla5[[#This Row],[VENTA MABE 1 SEMANA OCT]:[VENTAS OTROS 1 SEMANA OCT]])</f>
        <v>9</v>
      </c>
      <c r="AY598" s="46">
        <v>11.940022602518567</v>
      </c>
      <c r="AZ598" s="55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f>SUM(Tabla5[[#This Row],[VENTA MABE 2 SEMANA OCT]:[VENTAS OTROS 2 SEMANA OCT]])</f>
        <v>1</v>
      </c>
      <c r="BH598" t="s">
        <v>838</v>
      </c>
      <c r="BI598" s="55" t="s">
        <v>295</v>
      </c>
      <c r="BJ598">
        <v>7.9999999999999956</v>
      </c>
      <c r="BK598" s="55">
        <v>2</v>
      </c>
      <c r="BL598">
        <v>1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f>SUM(Tabla5[[#This Row],[VENTA MABE 3 SEMANA OCT]:[VENTAS OTROS 3 SEMANA OCT]])</f>
        <v>3</v>
      </c>
      <c r="BS598" s="42">
        <v>0.35</v>
      </c>
      <c r="BT598" s="55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f>SUM(Tabla5[[#This Row],[VENTA MABE 4 SEMANA OCT]:[VENTAS OTROS 4 SEMANA OCT]])</f>
        <v>0</v>
      </c>
      <c r="CI5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0.30769230769230771</v>
      </c>
      <c r="CJ598" t="s">
        <v>1702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SUM(Tabla5[[#This Row],[VENTA MABE 1 SEMANA NOV]:[VENTAS OTROS 1 SEMANA NOV]])</f>
        <v>0</v>
      </c>
      <c r="CS598">
        <f>IFERROR(VLOOKUP(Tabla5[[#This Row],[CLAVE]],[2]VENTAS!$F$2:$L$1501,2,0),0)</f>
        <v>1</v>
      </c>
      <c r="CT598">
        <f>IFERROR(VLOOKUP(Tabla5[[#This Row],[CLAVE]],[2]VENTAS!$F$2:$L$1501,3,0),0)</f>
        <v>0</v>
      </c>
      <c r="CU598">
        <f>IFERROR(VLOOKUP(Tabla5[[#This Row],[CLAVE]],[2]VENTAS!$F$2:$L$1501,4,0),0)</f>
        <v>0</v>
      </c>
      <c r="CV598">
        <f>IFERROR(VLOOKUP(Tabla5[[#This Row],[CLAVE]],[2]VENTAS!$F$2:$L$1501,5,0),0)</f>
        <v>0</v>
      </c>
      <c r="CW598">
        <f>IFERROR(VLOOKUP(Tabla5[[#This Row],[CLAVE]],[2]VENTAS!$F$2:$L$1501,6,0),0)</f>
        <v>0</v>
      </c>
      <c r="CX598">
        <f>IFERROR(VLOOKUP(Tabla5[[#This Row],[CLAVE]],[2]VENTAS!$F$2:$L$1501,7,0),0)</f>
        <v>0</v>
      </c>
      <c r="CY598">
        <f>IFERROR(VLOOKUP(Tabla5[[#This Row],[CLAVE]],[2]VENTAS!$F$2:$R$1501,13,0),0)</f>
        <v>0</v>
      </c>
      <c r="CZ598">
        <f>SUM(Tabla5[[#This Row],[VENTA MABE 2 SEMANA NOV]:[VENTAS OTROS 2 SEMANA NOV]])</f>
        <v>1</v>
      </c>
      <c r="DA598" s="46">
        <v>28.763168423860396</v>
      </c>
    </row>
    <row r="599" spans="1:105" hidden="1" x14ac:dyDescent="0.3">
      <c r="A599" t="str">
        <f>CONCATENATE(Tabla5[[#This Row],[TIENDA HMPV]],Tabla5[[#This Row],[LINEA]])</f>
        <v>722 - VEGA SAMBORONDONGLOBALES</v>
      </c>
      <c r="B599" t="s">
        <v>294</v>
      </c>
      <c r="C599" s="55" t="s">
        <v>295</v>
      </c>
      <c r="D599" s="55" t="s">
        <v>192</v>
      </c>
      <c r="E599" s="55" t="s">
        <v>298</v>
      </c>
      <c r="F599" s="55" t="s">
        <v>1724</v>
      </c>
      <c r="G599" t="s">
        <v>27</v>
      </c>
      <c r="H599" s="42">
        <f>IFERROR(Tabla5[[#This Row],[VENTAS MABE]]/Tabla5[[#This Row],[CUOTA]],0)</f>
        <v>0</v>
      </c>
      <c r="I599">
        <v>10</v>
      </c>
      <c r="J599">
        <v>0</v>
      </c>
      <c r="K599">
        <v>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V599" s="42">
        <v>0</v>
      </c>
      <c r="W599" s="42">
        <f>IFERROR(Tabla5[[#This Row],[TOTAL VENTA 38 SEMANA]]/Tabla5[[#This Row],[VENTA ACUM 38]],0)</f>
        <v>0</v>
      </c>
      <c r="X599" s="42" t="e">
        <f>VLOOKUP(Tabla5[[#This Row],[CLAVE]],[1]!QMI_5_SEMANA_SEP_22[[CLAVE]:[SHARE CADENA S2]],21,0)</f>
        <v>#REF!</v>
      </c>
      <c r="Y599" s="55" t="s">
        <v>724</v>
      </c>
      <c r="Z599" s="46">
        <f>+Tabla5[[#This Row],[VENTA ACUM 38]]+Tabla5[[#This Row],[venta total 39 acum]]</f>
        <v>7</v>
      </c>
      <c r="AA599" s="46">
        <v>0</v>
      </c>
      <c r="AB599" s="46">
        <v>0</v>
      </c>
      <c r="AC599" s="46">
        <v>0</v>
      </c>
      <c r="AD599" s="46">
        <v>7</v>
      </c>
      <c r="AE599" s="46">
        <v>3</v>
      </c>
      <c r="AF599" s="46">
        <v>7</v>
      </c>
      <c r="AG599" s="46">
        <v>3</v>
      </c>
      <c r="AH599" s="42">
        <f>IFERROR(Tabla5[[#This Row],[VENTAS MABE]]/Tabla5[[#This Row],[VENTAS INDURAMA]],0)</f>
        <v>0</v>
      </c>
      <c r="AI599" t="s">
        <v>1677</v>
      </c>
      <c r="AK599" s="42"/>
      <c r="AL599" t="s">
        <v>845</v>
      </c>
      <c r="AM599" s="55" t="s">
        <v>1124</v>
      </c>
      <c r="AO599" s="55" t="s">
        <v>435</v>
      </c>
      <c r="AP599">
        <v>0</v>
      </c>
      <c r="AQ599" s="55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f>SUM(Tabla5[[#This Row],[VENTA MABE 1 SEMANA OCT]:[VENTAS OTROS 1 SEMANA OCT]])</f>
        <v>0</v>
      </c>
      <c r="AY599" s="46">
        <v>9.5526315789473681</v>
      </c>
      <c r="AZ599" s="55">
        <v>1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f>SUM(Tabla5[[#This Row],[VENTA MABE 2 SEMANA OCT]:[VENTAS OTROS 2 SEMANA OCT]])</f>
        <v>2</v>
      </c>
      <c r="BH599" t="s">
        <v>838</v>
      </c>
      <c r="BI599" s="55" t="s">
        <v>295</v>
      </c>
      <c r="BJ599">
        <v>7.9999999999999956</v>
      </c>
      <c r="BK599" s="55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f>SUM(Tabla5[[#This Row],[VENTA MABE 3 SEMANA OCT]:[VENTAS OTROS 3 SEMANA OCT]])</f>
        <v>1</v>
      </c>
      <c r="BS599" s="42">
        <v>0</v>
      </c>
      <c r="BT599" s="55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f>SUM(Tabla5[[#This Row],[VENTA MABE 4 SEMANA OCT]:[VENTAS OTROS 4 SEMANA OCT]])</f>
        <v>0</v>
      </c>
      <c r="CI59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599" t="s">
        <v>1703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SUM(Tabla5[[#This Row],[VENTA MABE 1 SEMANA NOV]:[VENTAS OTROS 1 SEMANA NOV]])</f>
        <v>0</v>
      </c>
      <c r="CS599">
        <f>IFERROR(VLOOKUP(Tabla5[[#This Row],[CLAVE]],[2]VENTAS!$F$2:$L$1501,2,0),0)</f>
        <v>0</v>
      </c>
      <c r="CT599">
        <f>IFERROR(VLOOKUP(Tabla5[[#This Row],[CLAVE]],[2]VENTAS!$F$2:$L$1501,3,0),0)</f>
        <v>0</v>
      </c>
      <c r="CU599">
        <f>IFERROR(VLOOKUP(Tabla5[[#This Row],[CLAVE]],[2]VENTAS!$F$2:$L$1501,4,0),0)</f>
        <v>0</v>
      </c>
      <c r="CV599">
        <f>IFERROR(VLOOKUP(Tabla5[[#This Row],[CLAVE]],[2]VENTAS!$F$2:$L$1501,5,0),0)</f>
        <v>0</v>
      </c>
      <c r="CW599">
        <f>IFERROR(VLOOKUP(Tabla5[[#This Row],[CLAVE]],[2]VENTAS!$F$2:$L$1501,6,0),0)</f>
        <v>0</v>
      </c>
      <c r="CX599">
        <f>IFERROR(VLOOKUP(Tabla5[[#This Row],[CLAVE]],[2]VENTAS!$F$2:$L$1501,7,0),0)</f>
        <v>0</v>
      </c>
      <c r="CY599">
        <f>IFERROR(VLOOKUP(Tabla5[[#This Row],[CLAVE]],[2]VENTAS!$F$2:$R$1501,13,0),0)</f>
        <v>0</v>
      </c>
      <c r="CZ599">
        <f>SUM(Tabla5[[#This Row],[VENTA MABE 2 SEMANA NOV]:[VENTAS OTROS 2 SEMANA NOV]])</f>
        <v>0</v>
      </c>
      <c r="DA599" s="46">
        <v>13.432748538011698</v>
      </c>
    </row>
    <row r="600" spans="1:105" hidden="1" x14ac:dyDescent="0.3">
      <c r="A600" t="str">
        <f>CONCATENATE(Tabla5[[#This Row],[TIENDA HMPV]],Tabla5[[#This Row],[LINEA]])</f>
        <v>722 - VEGA SAMBORONDONLAVADO</v>
      </c>
      <c r="B600" t="s">
        <v>294</v>
      </c>
      <c r="C600" s="55" t="s">
        <v>295</v>
      </c>
      <c r="D600" s="55" t="s">
        <v>192</v>
      </c>
      <c r="E600" s="55" t="s">
        <v>298</v>
      </c>
      <c r="F600" s="55" t="s">
        <v>1724</v>
      </c>
      <c r="G600" t="s">
        <v>28</v>
      </c>
      <c r="H600" s="42">
        <f>IFERROR(Tabla5[[#This Row],[VENTAS MABE]]/Tabla5[[#This Row],[CUOTA]],0)</f>
        <v>0</v>
      </c>
      <c r="I600">
        <v>11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V600" s="42">
        <v>0</v>
      </c>
      <c r="W600" s="42">
        <f>IFERROR(Tabla5[[#This Row],[TOTAL VENTA 38 SEMANA]]/Tabla5[[#This Row],[VENTA ACUM 38]],0)</f>
        <v>0</v>
      </c>
      <c r="X600" s="42" t="e">
        <f>VLOOKUP(Tabla5[[#This Row],[CLAVE]],[1]!QMI_5_SEMANA_SEP_22[[CLAVE]:[SHARE CADENA S2]],21,0)</f>
        <v>#REF!</v>
      </c>
      <c r="Y600" s="55" t="s">
        <v>724</v>
      </c>
      <c r="Z600" s="46">
        <f>+Tabla5[[#This Row],[VENTA ACUM 38]]+Tabla5[[#This Row],[venta total 39 acum]]</f>
        <v>0</v>
      </c>
      <c r="AA600" s="46">
        <v>0</v>
      </c>
      <c r="AB600" s="46">
        <v>0</v>
      </c>
      <c r="AC600" s="46">
        <v>0</v>
      </c>
      <c r="AD600" s="46">
        <v>0</v>
      </c>
      <c r="AE600" s="46">
        <v>0</v>
      </c>
      <c r="AF600" s="46">
        <v>0</v>
      </c>
      <c r="AG600" s="46">
        <v>0</v>
      </c>
      <c r="AH600" s="42">
        <f>IFERROR(Tabla5[[#This Row],[VENTAS MABE]]/Tabla5[[#This Row],[VENTAS INDURAMA]],0)</f>
        <v>0</v>
      </c>
      <c r="AI600" t="s">
        <v>1677</v>
      </c>
      <c r="AK600" s="42"/>
      <c r="AL600" t="s">
        <v>845</v>
      </c>
      <c r="AM600" s="55" t="s">
        <v>1124</v>
      </c>
      <c r="AO600" s="55" t="s">
        <v>435</v>
      </c>
      <c r="AP600">
        <v>0</v>
      </c>
      <c r="AQ600" s="55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f>SUM(Tabla5[[#This Row],[VENTA MABE 1 SEMANA OCT]:[VENTAS OTROS 1 SEMANA OCT]])</f>
        <v>0</v>
      </c>
      <c r="AY600" s="46">
        <v>10.147679324894515</v>
      </c>
      <c r="AZ600" s="55">
        <v>3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f>SUM(Tabla5[[#This Row],[VENTA MABE 2 SEMANA OCT]:[VENTAS OTROS 2 SEMANA OCT]])</f>
        <v>3</v>
      </c>
      <c r="BH600" t="s">
        <v>838</v>
      </c>
      <c r="BI600" s="55" t="s">
        <v>295</v>
      </c>
      <c r="BJ600">
        <v>7.9999999999999956</v>
      </c>
      <c r="BK600" s="55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f>SUM(Tabla5[[#This Row],[VENTA MABE 3 SEMANA OCT]:[VENTAS OTROS 3 SEMANA OCT]])</f>
        <v>0</v>
      </c>
      <c r="BS600" s="42">
        <v>0.3</v>
      </c>
      <c r="BT600" s="55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f>SUM(Tabla5[[#This Row],[VENTA MABE 4 SEMANA OCT]:[VENTAS OTROS 4 SEMANA OCT]])</f>
        <v>1</v>
      </c>
      <c r="CI6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00" t="s">
        <v>1703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SUM(Tabla5[[#This Row],[VENTA MABE 1 SEMANA NOV]:[VENTAS OTROS 1 SEMANA NOV]])</f>
        <v>0</v>
      </c>
      <c r="CS600">
        <f>IFERROR(VLOOKUP(Tabla5[[#This Row],[CLAVE]],[2]VENTAS!$F$2:$L$1501,2,0),0)</f>
        <v>0</v>
      </c>
      <c r="CT600">
        <f>IFERROR(VLOOKUP(Tabla5[[#This Row],[CLAVE]],[2]VENTAS!$F$2:$L$1501,3,0),0)</f>
        <v>0</v>
      </c>
      <c r="CU600">
        <f>IFERROR(VLOOKUP(Tabla5[[#This Row],[CLAVE]],[2]VENTAS!$F$2:$L$1501,4,0),0)</f>
        <v>0</v>
      </c>
      <c r="CV600">
        <f>IFERROR(VLOOKUP(Tabla5[[#This Row],[CLAVE]],[2]VENTAS!$F$2:$L$1501,5,0),0)</f>
        <v>0</v>
      </c>
      <c r="CW600">
        <f>IFERROR(VLOOKUP(Tabla5[[#This Row],[CLAVE]],[2]VENTAS!$F$2:$L$1501,6,0),0)</f>
        <v>0</v>
      </c>
      <c r="CX600">
        <f>IFERROR(VLOOKUP(Tabla5[[#This Row],[CLAVE]],[2]VENTAS!$F$2:$L$1501,7,0),0)</f>
        <v>0</v>
      </c>
      <c r="CY600">
        <f>IFERROR(VLOOKUP(Tabla5[[#This Row],[CLAVE]],[2]VENTAS!$F$2:$R$1501,13,0),0)</f>
        <v>0</v>
      </c>
      <c r="CZ600">
        <f>SUM(Tabla5[[#This Row],[VENTA MABE 2 SEMANA NOV]:[VENTAS OTROS 2 SEMANA NOV]])</f>
        <v>0</v>
      </c>
      <c r="DA600" s="46">
        <v>8.2109704641350216</v>
      </c>
    </row>
    <row r="601" spans="1:105" hidden="1" x14ac:dyDescent="0.3">
      <c r="A601" t="str">
        <f>CONCATENATE(Tabla5[[#This Row],[TIENDA HMPV]],Tabla5[[#This Row],[LINEA]])</f>
        <v>722 - VEGA SAMBORONDONREFRIGERACIÓN</v>
      </c>
      <c r="B601" t="s">
        <v>294</v>
      </c>
      <c r="C601" s="55" t="s">
        <v>295</v>
      </c>
      <c r="D601" s="55" t="s">
        <v>192</v>
      </c>
      <c r="E601" s="55" t="s">
        <v>298</v>
      </c>
      <c r="F601" s="55" t="s">
        <v>1724</v>
      </c>
      <c r="G601" t="s">
        <v>29</v>
      </c>
      <c r="H601" s="42">
        <f>IFERROR(Tabla5[[#This Row],[VENTAS MABE]]/Tabla5[[#This Row],[CUOTA]],0)</f>
        <v>0</v>
      </c>
      <c r="I601">
        <v>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V601" s="42">
        <v>0</v>
      </c>
      <c r="W601" s="42">
        <f>IFERROR(Tabla5[[#This Row],[TOTAL VENTA 38 SEMANA]]/Tabla5[[#This Row],[VENTA ACUM 38]],0)</f>
        <v>0</v>
      </c>
      <c r="X601" s="42" t="e">
        <f>VLOOKUP(Tabla5[[#This Row],[CLAVE]],[1]!QMI_5_SEMANA_SEP_22[[CLAVE]:[SHARE CADENA S2]],21,0)</f>
        <v>#REF!</v>
      </c>
      <c r="Y601" s="55" t="s">
        <v>724</v>
      </c>
      <c r="Z601" s="46">
        <f>+Tabla5[[#This Row],[VENTA ACUM 38]]+Tabla5[[#This Row],[venta total 39 acum]]</f>
        <v>1</v>
      </c>
      <c r="AA601" s="46">
        <v>0</v>
      </c>
      <c r="AB601" s="46">
        <v>0</v>
      </c>
      <c r="AC601" s="46">
        <v>0</v>
      </c>
      <c r="AD601" s="46">
        <v>1</v>
      </c>
      <c r="AE601" s="46">
        <v>1</v>
      </c>
      <c r="AF601" s="46">
        <v>1</v>
      </c>
      <c r="AG601" s="46">
        <v>1</v>
      </c>
      <c r="AH601" s="42">
        <f>IFERROR(Tabla5[[#This Row],[VENTAS MABE]]/Tabla5[[#This Row],[VENTAS INDURAMA]],0)</f>
        <v>0</v>
      </c>
      <c r="AI601" t="s">
        <v>1677</v>
      </c>
      <c r="AK601" s="42"/>
      <c r="AL601" t="s">
        <v>845</v>
      </c>
      <c r="AM601" s="55" t="s">
        <v>1124</v>
      </c>
      <c r="AO601" s="55" t="s">
        <v>435</v>
      </c>
      <c r="AP601">
        <v>0</v>
      </c>
      <c r="AQ601" s="55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f>SUM(Tabla5[[#This Row],[VENTA MABE 1 SEMANA OCT]:[VENTAS OTROS 1 SEMANA OCT]])</f>
        <v>2</v>
      </c>
      <c r="AY601" s="46">
        <v>7.3949579831932777</v>
      </c>
      <c r="AZ601" s="55">
        <v>1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f>SUM(Tabla5[[#This Row],[VENTA MABE 2 SEMANA OCT]:[VENTAS OTROS 2 SEMANA OCT]])</f>
        <v>2</v>
      </c>
      <c r="BH601" t="s">
        <v>838</v>
      </c>
      <c r="BI601" s="55" t="s">
        <v>295</v>
      </c>
      <c r="BJ601">
        <v>7.9999999999999956</v>
      </c>
      <c r="BK601" s="55">
        <v>3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f>SUM(Tabla5[[#This Row],[VENTA MABE 3 SEMANA OCT]:[VENTAS OTROS 3 SEMANA OCT]])</f>
        <v>3</v>
      </c>
      <c r="BS601" s="42">
        <v>0.4</v>
      </c>
      <c r="BT601" s="55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f>SUM(Tabla5[[#This Row],[VENTA MABE 4 SEMANA OCT]:[VENTAS OTROS 4 SEMANA OCT]])</f>
        <v>0</v>
      </c>
      <c r="CI6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601" t="s">
        <v>1703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SUM(Tabla5[[#This Row],[VENTA MABE 1 SEMANA NOV]:[VENTAS OTROS 1 SEMANA NOV]])</f>
        <v>0</v>
      </c>
      <c r="CS601">
        <f>IFERROR(VLOOKUP(Tabla5[[#This Row],[CLAVE]],[2]VENTAS!$F$2:$L$1501,2,0),0)</f>
        <v>0</v>
      </c>
      <c r="CT601">
        <f>IFERROR(VLOOKUP(Tabla5[[#This Row],[CLAVE]],[2]VENTAS!$F$2:$L$1501,3,0),0)</f>
        <v>0</v>
      </c>
      <c r="CU601">
        <f>IFERROR(VLOOKUP(Tabla5[[#This Row],[CLAVE]],[2]VENTAS!$F$2:$L$1501,4,0),0)</f>
        <v>0</v>
      </c>
      <c r="CV601">
        <f>IFERROR(VLOOKUP(Tabla5[[#This Row],[CLAVE]],[2]VENTAS!$F$2:$L$1501,5,0),0)</f>
        <v>0</v>
      </c>
      <c r="CW601">
        <f>IFERROR(VLOOKUP(Tabla5[[#This Row],[CLAVE]],[2]VENTAS!$F$2:$L$1501,6,0),0)</f>
        <v>0</v>
      </c>
      <c r="CX601">
        <f>IFERROR(VLOOKUP(Tabla5[[#This Row],[CLAVE]],[2]VENTAS!$F$2:$L$1501,7,0),0)</f>
        <v>0</v>
      </c>
      <c r="CY601">
        <f>IFERROR(VLOOKUP(Tabla5[[#This Row],[CLAVE]],[2]VENTAS!$F$2:$R$1501,13,0),0)</f>
        <v>0</v>
      </c>
      <c r="CZ601">
        <f>SUM(Tabla5[[#This Row],[VENTA MABE 2 SEMANA NOV]:[VENTAS OTROS 2 SEMANA NOV]])</f>
        <v>0</v>
      </c>
      <c r="DA601" s="46">
        <v>10.07563025210084</v>
      </c>
    </row>
    <row r="602" spans="1:105" hidden="1" x14ac:dyDescent="0.3">
      <c r="A602" t="str">
        <f>CONCATENATE(Tabla5[[#This Row],[TIENDA HMPV]],Tabla5[[#This Row],[LINEA]])</f>
        <v>563 - VILLA CLUBAIRES</v>
      </c>
      <c r="B602" t="s">
        <v>294</v>
      </c>
      <c r="C602" s="55" t="s">
        <v>295</v>
      </c>
      <c r="D602" s="55" t="s">
        <v>30</v>
      </c>
      <c r="E602" s="55" t="s">
        <v>296</v>
      </c>
      <c r="F602" s="55" t="s">
        <v>1724</v>
      </c>
      <c r="G602" t="s">
        <v>25</v>
      </c>
      <c r="H602" s="42">
        <f>IFERROR(Tabla5[[#This Row],[VENTAS MABE]]/Tabla5[[#This Row],[CUOTA]],0)</f>
        <v>0.5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V602" s="42">
        <v>0.5</v>
      </c>
      <c r="W602" s="42">
        <f>IFERROR(Tabla5[[#This Row],[TOTAL VENTA 38 SEMANA]]/Tabla5[[#This Row],[VENTA ACUM 38]],0)</f>
        <v>0.5</v>
      </c>
      <c r="X602" s="42" t="e">
        <f>VLOOKUP(Tabla5[[#This Row],[CLAVE]],[1]!QMI_5_SEMANA_SEP_22[[CLAVE]:[SHARE CADENA S2]],21,0)</f>
        <v>#REF!</v>
      </c>
      <c r="Y602" s="55" t="s">
        <v>757</v>
      </c>
      <c r="Z602" s="46">
        <f>+Tabla5[[#This Row],[VENTA ACUM 38]]+Tabla5[[#This Row],[venta total 39 acum]]</f>
        <v>4</v>
      </c>
      <c r="AA602" s="46">
        <v>0</v>
      </c>
      <c r="AB602" s="46">
        <v>1</v>
      </c>
      <c r="AC602" s="46">
        <v>2</v>
      </c>
      <c r="AD602" s="46">
        <v>2</v>
      </c>
      <c r="AE602" s="46">
        <v>1</v>
      </c>
      <c r="AF602" s="46">
        <v>2</v>
      </c>
      <c r="AG602" s="46">
        <v>1</v>
      </c>
      <c r="AH602" s="42">
        <f>IFERROR(Tabla5[[#This Row],[VENTAS MABE]]/Tabla5[[#This Row],[VENTAS INDURAMA]],0)</f>
        <v>0</v>
      </c>
      <c r="AI602" t="s">
        <v>1677</v>
      </c>
      <c r="AK602" s="42"/>
      <c r="AL602" t="s">
        <v>727</v>
      </c>
      <c r="AM602" s="55" t="s">
        <v>1128</v>
      </c>
      <c r="AO602" s="55" t="s">
        <v>435</v>
      </c>
      <c r="AP602">
        <v>0</v>
      </c>
      <c r="AQ602" s="55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f>SUM(Tabla5[[#This Row],[VENTA MABE 1 SEMANA OCT]:[VENTAS OTROS 1 SEMANA OCT]])</f>
        <v>0</v>
      </c>
      <c r="AY602" s="46">
        <v>1.7738359201773828</v>
      </c>
      <c r="AZ602" s="55">
        <v>0</v>
      </c>
      <c r="BA602">
        <v>0</v>
      </c>
      <c r="BB602">
        <v>0</v>
      </c>
      <c r="BC602">
        <v>2</v>
      </c>
      <c r="BD602">
        <v>0</v>
      </c>
      <c r="BE602">
        <v>0</v>
      </c>
      <c r="BF602">
        <v>0</v>
      </c>
      <c r="BG602">
        <f>SUM(Tabla5[[#This Row],[VENTA MABE 2 SEMANA OCT]:[VENTAS OTROS 2 SEMANA OCT]])</f>
        <v>2</v>
      </c>
      <c r="BH602" t="s">
        <v>731</v>
      </c>
      <c r="BI602" s="55" t="s">
        <v>295</v>
      </c>
      <c r="BJ602">
        <v>4.9999999999999982</v>
      </c>
      <c r="BK602" s="55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f>SUM(Tabla5[[#This Row],[VENTA MABE 3 SEMANA OCT]:[VENTAS OTROS 3 SEMANA OCT]])</f>
        <v>0</v>
      </c>
      <c r="BS602" s="42">
        <v>0.17</v>
      </c>
      <c r="BT602" s="55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f>SUM(Tabla5[[#This Row],[VENTA MABE 4 SEMANA OCT]:[VENTAS OTROS 4 SEMANA OCT]])</f>
        <v>0</v>
      </c>
      <c r="CI6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02" s="66">
        <v>0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SUM(Tabla5[[#This Row],[VENTA MABE 1 SEMANA NOV]:[VENTAS OTROS 1 SEMANA NOV]])</f>
        <v>1</v>
      </c>
      <c r="CS602">
        <f>IFERROR(VLOOKUP(Tabla5[[#This Row],[CLAVE]],[2]VENTAS!$F$2:$L$1501,2,0),0)</f>
        <v>0</v>
      </c>
      <c r="CT602">
        <f>IFERROR(VLOOKUP(Tabla5[[#This Row],[CLAVE]],[2]VENTAS!$F$2:$L$1501,3,0),0)</f>
        <v>1</v>
      </c>
      <c r="CU602">
        <f>IFERROR(VLOOKUP(Tabla5[[#This Row],[CLAVE]],[2]VENTAS!$F$2:$L$1501,4,0),0)</f>
        <v>0</v>
      </c>
      <c r="CV602">
        <f>IFERROR(VLOOKUP(Tabla5[[#This Row],[CLAVE]],[2]VENTAS!$F$2:$L$1501,5,0),0)</f>
        <v>2</v>
      </c>
      <c r="CW602">
        <f>IFERROR(VLOOKUP(Tabla5[[#This Row],[CLAVE]],[2]VENTAS!$F$2:$L$1501,6,0),0)</f>
        <v>0</v>
      </c>
      <c r="CX602">
        <f>IFERROR(VLOOKUP(Tabla5[[#This Row],[CLAVE]],[2]VENTAS!$F$2:$L$1501,7,0),0)</f>
        <v>0</v>
      </c>
      <c r="CY602">
        <f>IFERROR(VLOOKUP(Tabla5[[#This Row],[CLAVE]],[2]VENTAS!$F$2:$R$1501,13,0),0)</f>
        <v>0</v>
      </c>
      <c r="CZ602">
        <f>SUM(Tabla5[[#This Row],[VENTA MABE 2 SEMANA NOV]:[VENTAS OTROS 2 SEMANA NOV]])</f>
        <v>3</v>
      </c>
      <c r="DA602" s="46">
        <v>3.3259423503325931</v>
      </c>
    </row>
    <row r="603" spans="1:105" hidden="1" x14ac:dyDescent="0.3">
      <c r="A603" t="str">
        <f>CONCATENATE(Tabla5[[#This Row],[TIENDA HMPV]],Tabla5[[#This Row],[LINEA]])</f>
        <v>563 - VILLA CLUBCOCINAS</v>
      </c>
      <c r="B603" t="s">
        <v>294</v>
      </c>
      <c r="C603" s="55" t="s">
        <v>295</v>
      </c>
      <c r="D603" s="55" t="s">
        <v>30</v>
      </c>
      <c r="E603" s="55" t="s">
        <v>296</v>
      </c>
      <c r="F603" s="55" t="s">
        <v>1724</v>
      </c>
      <c r="G603" t="s">
        <v>26</v>
      </c>
      <c r="H603" s="42">
        <f>IFERROR(Tabla5[[#This Row],[VENTAS MABE]]/Tabla5[[#This Row],[CUOTA]],0)</f>
        <v>1</v>
      </c>
      <c r="I603">
        <v>3</v>
      </c>
      <c r="J603">
        <v>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V603" s="42">
        <v>1</v>
      </c>
      <c r="W603" s="42">
        <f>IFERROR(Tabla5[[#This Row],[TOTAL VENTA 38 SEMANA]]/Tabla5[[#This Row],[VENTA ACUM 38]],0)</f>
        <v>1</v>
      </c>
      <c r="X603" s="42" t="e">
        <f>VLOOKUP(Tabla5[[#This Row],[CLAVE]],[1]!QMI_5_SEMANA_SEP_22[[CLAVE]:[SHARE CADENA S2]],21,0)</f>
        <v>#REF!</v>
      </c>
      <c r="Y603" s="55" t="s">
        <v>757</v>
      </c>
      <c r="Z603" s="46">
        <f>+Tabla5[[#This Row],[VENTA ACUM 38]]+Tabla5[[#This Row],[venta total 39 acum]]</f>
        <v>7</v>
      </c>
      <c r="AA603" s="46">
        <v>0</v>
      </c>
      <c r="AB603" s="46">
        <v>3</v>
      </c>
      <c r="AC603" s="46">
        <v>3</v>
      </c>
      <c r="AD603" s="46">
        <v>4</v>
      </c>
      <c r="AE603" s="46">
        <v>4</v>
      </c>
      <c r="AF603" s="46">
        <v>4</v>
      </c>
      <c r="AG603" s="46">
        <v>4</v>
      </c>
      <c r="AH603" s="42">
        <f>IFERROR(Tabla5[[#This Row],[VENTAS MABE]]/Tabla5[[#This Row],[VENTAS INDURAMA]],0)</f>
        <v>0</v>
      </c>
      <c r="AI603" t="s">
        <v>1677</v>
      </c>
      <c r="AK603" s="42"/>
      <c r="AL603" t="s">
        <v>727</v>
      </c>
      <c r="AM603" s="55" t="s">
        <v>1128</v>
      </c>
      <c r="AO603" s="55" t="s">
        <v>435</v>
      </c>
      <c r="AP603">
        <v>0</v>
      </c>
      <c r="AQ603" s="55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f>SUM(Tabla5[[#This Row],[VENTA MABE 1 SEMANA OCT]:[VENTAS OTROS 1 SEMANA OCT]])</f>
        <v>0</v>
      </c>
      <c r="AY603" s="46">
        <v>2.5386571595147553</v>
      </c>
      <c r="AZ603" s="55">
        <v>0</v>
      </c>
      <c r="BA603">
        <v>2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f>SUM(Tabla5[[#This Row],[VENTA MABE 2 SEMANA OCT]:[VENTAS OTROS 2 SEMANA OCT]])</f>
        <v>2</v>
      </c>
      <c r="BH603" t="s">
        <v>731</v>
      </c>
      <c r="BI603" s="55" t="s">
        <v>295</v>
      </c>
      <c r="BJ603">
        <v>4.9999999999999982</v>
      </c>
      <c r="BK603" s="55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f>SUM(Tabla5[[#This Row],[VENTA MABE 3 SEMANA OCT]:[VENTAS OTROS 3 SEMANA OCT]])</f>
        <v>0</v>
      </c>
      <c r="BS603" s="42">
        <v>0.4</v>
      </c>
      <c r="BT603" s="55">
        <v>1</v>
      </c>
      <c r="BU603">
        <v>0</v>
      </c>
      <c r="BV603">
        <v>0</v>
      </c>
      <c r="BW603">
        <v>1</v>
      </c>
      <c r="BX603">
        <v>0</v>
      </c>
      <c r="BY603">
        <v>0</v>
      </c>
      <c r="BZ603">
        <v>0</v>
      </c>
      <c r="CA603">
        <f>SUM(Tabla5[[#This Row],[VENTA MABE 4 SEMANA OCT]:[VENTAS OTROS 4 SEMANA OCT]])</f>
        <v>2</v>
      </c>
      <c r="CH603" t="s">
        <v>1699</v>
      </c>
      <c r="CI60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603" s="66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SUM(Tabla5[[#This Row],[VENTA MABE 1 SEMANA NOV]:[VENTAS OTROS 1 SEMANA NOV]])</f>
        <v>0</v>
      </c>
      <c r="CS603">
        <f>IFERROR(VLOOKUP(Tabla5[[#This Row],[CLAVE]],[2]VENTAS!$F$2:$L$1501,2,0),0)</f>
        <v>1</v>
      </c>
      <c r="CT603">
        <f>IFERROR(VLOOKUP(Tabla5[[#This Row],[CLAVE]],[2]VENTAS!$F$2:$L$1501,3,0),0)</f>
        <v>2</v>
      </c>
      <c r="CU603">
        <f>IFERROR(VLOOKUP(Tabla5[[#This Row],[CLAVE]],[2]VENTAS!$F$2:$L$1501,4,0),0)</f>
        <v>0</v>
      </c>
      <c r="CV603">
        <f>IFERROR(VLOOKUP(Tabla5[[#This Row],[CLAVE]],[2]VENTAS!$F$2:$L$1501,5,0),0)</f>
        <v>0</v>
      </c>
      <c r="CW603">
        <f>IFERROR(VLOOKUP(Tabla5[[#This Row],[CLAVE]],[2]VENTAS!$F$2:$L$1501,6,0),0)</f>
        <v>0</v>
      </c>
      <c r="CX603">
        <f>IFERROR(VLOOKUP(Tabla5[[#This Row],[CLAVE]],[2]VENTAS!$F$2:$L$1501,7,0),0)</f>
        <v>0</v>
      </c>
      <c r="CY603">
        <f>IFERROR(VLOOKUP(Tabla5[[#This Row],[CLAVE]],[2]VENTAS!$F$2:$R$1501,13,0),0)</f>
        <v>0</v>
      </c>
      <c r="CZ603">
        <f>SUM(Tabla5[[#This Row],[VENTA MABE 2 SEMANA NOV]:[VENTAS OTROS 2 SEMANA NOV]])</f>
        <v>3</v>
      </c>
      <c r="DA603" s="46">
        <v>7.0368877323823709</v>
      </c>
    </row>
    <row r="604" spans="1:105" hidden="1" x14ac:dyDescent="0.3">
      <c r="A604" t="str">
        <f>CONCATENATE(Tabla5[[#This Row],[TIENDA HMPV]],Tabla5[[#This Row],[LINEA]])</f>
        <v>563 - VILLA CLUBEMPOTRE</v>
      </c>
      <c r="B604" t="s">
        <v>294</v>
      </c>
      <c r="C604" s="55" t="s">
        <v>295</v>
      </c>
      <c r="D604" s="55" t="s">
        <v>30</v>
      </c>
      <c r="E604" s="55" t="s">
        <v>296</v>
      </c>
      <c r="F604" s="55" t="s">
        <v>1724</v>
      </c>
      <c r="G604" t="s">
        <v>32</v>
      </c>
      <c r="H604" s="42">
        <f>IFERROR(Tabla5[[#This Row],[VENTAS MABE]]/Tabla5[[#This Row],[CUOTA]],0)</f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V604" s="42">
        <v>0</v>
      </c>
      <c r="W604" s="42">
        <f>IFERROR(Tabla5[[#This Row],[TOTAL VENTA 38 SEMANA]]/Tabla5[[#This Row],[VENTA ACUM 38]],0)</f>
        <v>0</v>
      </c>
      <c r="X604" s="42" t="e">
        <f>VLOOKUP(Tabla5[[#This Row],[CLAVE]],[1]!QMI_5_SEMANA_SEP_22[[CLAVE]:[SHARE CADENA S2]],21,0)</f>
        <v>#REF!</v>
      </c>
      <c r="Y604" s="55" t="s">
        <v>757</v>
      </c>
      <c r="Z604" s="46">
        <f>+Tabla5[[#This Row],[VENTA ACUM 38]]+Tabla5[[#This Row],[venta total 39 acum]]</f>
        <v>0</v>
      </c>
      <c r="AA604" s="46">
        <v>0</v>
      </c>
      <c r="AB604" s="46">
        <v>0</v>
      </c>
      <c r="AC604" s="46">
        <v>0</v>
      </c>
      <c r="AD604" s="46">
        <v>0</v>
      </c>
      <c r="AE604" s="46">
        <v>0</v>
      </c>
      <c r="AF604" s="46">
        <v>0</v>
      </c>
      <c r="AG604" s="46">
        <v>0</v>
      </c>
      <c r="AH604" s="42">
        <f>IFERROR(Tabla5[[#This Row],[VENTAS MABE]]/Tabla5[[#This Row],[VENTAS INDURAMA]],0)</f>
        <v>0</v>
      </c>
      <c r="AI604" t="s">
        <v>1677</v>
      </c>
      <c r="AK604" s="42"/>
      <c r="AL604" t="s">
        <v>727</v>
      </c>
      <c r="AM604" s="55" t="s">
        <v>1128</v>
      </c>
      <c r="AO604" s="55" t="s">
        <v>435</v>
      </c>
      <c r="AP604">
        <v>0</v>
      </c>
      <c r="AQ604" s="55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f>SUM(Tabla5[[#This Row],[VENTA MABE 1 SEMANA OCT]:[VENTAS OTROS 1 SEMANA OCT]])</f>
        <v>0</v>
      </c>
      <c r="AY604" s="46">
        <v>0</v>
      </c>
      <c r="AZ604" s="55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f>SUM(Tabla5[[#This Row],[VENTA MABE 2 SEMANA OCT]:[VENTAS OTROS 2 SEMANA OCT]])</f>
        <v>0</v>
      </c>
      <c r="BH604" t="s">
        <v>731</v>
      </c>
      <c r="BI604" s="55" t="s">
        <v>295</v>
      </c>
      <c r="BJ604">
        <v>4.9999999999999982</v>
      </c>
      <c r="BK604" s="55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f>SUM(Tabla5[[#This Row],[VENTA MABE 3 SEMANA OCT]:[VENTAS OTROS 3 SEMANA OCT]])</f>
        <v>0</v>
      </c>
      <c r="BS604" s="42">
        <v>0</v>
      </c>
      <c r="BT604" s="55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f>SUM(Tabla5[[#This Row],[VENTA MABE 4 SEMANA OCT]:[VENTAS OTROS 4 SEMANA OCT]])</f>
        <v>0</v>
      </c>
      <c r="CI6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04" s="66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SUM(Tabla5[[#This Row],[VENTA MABE 1 SEMANA NOV]:[VENTAS OTROS 1 SEMANA NOV]])</f>
        <v>0</v>
      </c>
      <c r="CS604">
        <f>IFERROR(VLOOKUP(Tabla5[[#This Row],[CLAVE]],[2]VENTAS!$F$2:$L$1501,2,0),0)</f>
        <v>0</v>
      </c>
      <c r="CT604">
        <f>IFERROR(VLOOKUP(Tabla5[[#This Row],[CLAVE]],[2]VENTAS!$F$2:$L$1501,3,0),0)</f>
        <v>0</v>
      </c>
      <c r="CU604">
        <f>IFERROR(VLOOKUP(Tabla5[[#This Row],[CLAVE]],[2]VENTAS!$F$2:$L$1501,4,0),0)</f>
        <v>0</v>
      </c>
      <c r="CV604">
        <f>IFERROR(VLOOKUP(Tabla5[[#This Row],[CLAVE]],[2]VENTAS!$F$2:$L$1501,5,0),0)</f>
        <v>0</v>
      </c>
      <c r="CW604">
        <f>IFERROR(VLOOKUP(Tabla5[[#This Row],[CLAVE]],[2]VENTAS!$F$2:$L$1501,6,0),0)</f>
        <v>0</v>
      </c>
      <c r="CX604">
        <f>IFERROR(VLOOKUP(Tabla5[[#This Row],[CLAVE]],[2]VENTAS!$F$2:$L$1501,7,0),0)</f>
        <v>0</v>
      </c>
      <c r="CY604">
        <f>IFERROR(VLOOKUP(Tabla5[[#This Row],[CLAVE]],[2]VENTAS!$F$2:$R$1501,13,0),0)</f>
        <v>0</v>
      </c>
      <c r="CZ604">
        <f>SUM(Tabla5[[#This Row],[VENTA MABE 2 SEMANA NOV]:[VENTAS OTROS 2 SEMANA NOV]])</f>
        <v>0</v>
      </c>
      <c r="DA604" s="46">
        <v>0</v>
      </c>
    </row>
    <row r="605" spans="1:105" hidden="1" x14ac:dyDescent="0.3">
      <c r="A605" t="str">
        <f>CONCATENATE(Tabla5[[#This Row],[TIENDA HMPV]],Tabla5[[#This Row],[LINEA]])</f>
        <v>563 - VILLA CLUBGLOBALES</v>
      </c>
      <c r="B605" t="s">
        <v>294</v>
      </c>
      <c r="C605" s="55" t="s">
        <v>295</v>
      </c>
      <c r="D605" s="55" t="s">
        <v>30</v>
      </c>
      <c r="E605" s="55" t="s">
        <v>296</v>
      </c>
      <c r="F605" s="55" t="s">
        <v>1724</v>
      </c>
      <c r="G605" t="s">
        <v>27</v>
      </c>
      <c r="H605" s="42">
        <f>IFERROR(Tabla5[[#This Row],[VENTAS MABE]]/Tabla5[[#This Row],[CUOTA]],0)</f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</v>
      </c>
      <c r="S605">
        <v>0</v>
      </c>
      <c r="T605">
        <v>0</v>
      </c>
      <c r="V605" s="42">
        <v>0</v>
      </c>
      <c r="W605" s="42">
        <f>IFERROR(Tabla5[[#This Row],[TOTAL VENTA 38 SEMANA]]/Tabla5[[#This Row],[VENTA ACUM 38]],0)</f>
        <v>0</v>
      </c>
      <c r="X605" s="42" t="e">
        <f>VLOOKUP(Tabla5[[#This Row],[CLAVE]],[1]!QMI_5_SEMANA_SEP_22[[CLAVE]:[SHARE CADENA S2]],21,0)</f>
        <v>#REF!</v>
      </c>
      <c r="Y605" s="55" t="s">
        <v>757</v>
      </c>
      <c r="Z605" s="46">
        <f>+Tabla5[[#This Row],[VENTA ACUM 38]]+Tabla5[[#This Row],[venta total 39 acum]]</f>
        <v>10</v>
      </c>
      <c r="AA605" s="46">
        <v>0</v>
      </c>
      <c r="AB605" s="46">
        <v>0</v>
      </c>
      <c r="AC605" s="46">
        <v>5</v>
      </c>
      <c r="AD605" s="46">
        <v>5</v>
      </c>
      <c r="AE605" s="46">
        <v>0</v>
      </c>
      <c r="AF605" s="46">
        <v>5</v>
      </c>
      <c r="AG605" s="46">
        <v>0</v>
      </c>
      <c r="AH605" s="42">
        <f>IFERROR(Tabla5[[#This Row],[VENTAS MABE]]/Tabla5[[#This Row],[VENTAS INDURAMA]],0)</f>
        <v>0</v>
      </c>
      <c r="AI605" t="s">
        <v>1677</v>
      </c>
      <c r="AK605" s="42"/>
      <c r="AL605" t="s">
        <v>727</v>
      </c>
      <c r="AM605" s="55" t="s">
        <v>1128</v>
      </c>
      <c r="AO605" s="55" t="s">
        <v>435</v>
      </c>
      <c r="AP605">
        <v>0</v>
      </c>
      <c r="AQ605" s="5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f>SUM(Tabla5[[#This Row],[VENTA MABE 1 SEMANA OCT]:[VENTAS OTROS 1 SEMANA OCT]])</f>
        <v>0</v>
      </c>
      <c r="AY605" s="46">
        <v>1</v>
      </c>
      <c r="AZ605" s="5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f>SUM(Tabla5[[#This Row],[VENTA MABE 2 SEMANA OCT]:[VENTAS OTROS 2 SEMANA OCT]])</f>
        <v>0</v>
      </c>
      <c r="BH605" t="s">
        <v>731</v>
      </c>
      <c r="BI605" s="55" t="s">
        <v>295</v>
      </c>
      <c r="BJ605">
        <v>4.9999999999999982</v>
      </c>
      <c r="BK605" s="5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f>SUM(Tabla5[[#This Row],[VENTA MABE 3 SEMANA OCT]:[VENTAS OTROS 3 SEMANA OCT]])</f>
        <v>0</v>
      </c>
      <c r="BS605" s="42">
        <v>0</v>
      </c>
      <c r="BT605" s="5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f>SUM(Tabla5[[#This Row],[VENTA MABE 4 SEMANA OCT]:[VENTAS OTROS 4 SEMANA OCT]])</f>
        <v>0</v>
      </c>
      <c r="CI6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05" s="66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SUM(Tabla5[[#This Row],[VENTA MABE 1 SEMANA NOV]:[VENTAS OTROS 1 SEMANA NOV]])</f>
        <v>0</v>
      </c>
      <c r="CS605">
        <f>IFERROR(VLOOKUP(Tabla5[[#This Row],[CLAVE]],[2]VENTAS!$F$2:$L$1501,2,0),0)</f>
        <v>0</v>
      </c>
      <c r="CT605">
        <f>IFERROR(VLOOKUP(Tabla5[[#This Row],[CLAVE]],[2]VENTAS!$F$2:$L$1501,3,0),0)</f>
        <v>0</v>
      </c>
      <c r="CU605">
        <f>IFERROR(VLOOKUP(Tabla5[[#This Row],[CLAVE]],[2]VENTAS!$F$2:$L$1501,4,0),0)</f>
        <v>1</v>
      </c>
      <c r="CV605">
        <f>IFERROR(VLOOKUP(Tabla5[[#This Row],[CLAVE]],[2]VENTAS!$F$2:$L$1501,5,0),0)</f>
        <v>0</v>
      </c>
      <c r="CW605">
        <f>IFERROR(VLOOKUP(Tabla5[[#This Row],[CLAVE]],[2]VENTAS!$F$2:$L$1501,6,0),0)</f>
        <v>0</v>
      </c>
      <c r="CX605">
        <f>IFERROR(VLOOKUP(Tabla5[[#This Row],[CLAVE]],[2]VENTAS!$F$2:$L$1501,7,0),0)</f>
        <v>0</v>
      </c>
      <c r="CY605">
        <f>IFERROR(VLOOKUP(Tabla5[[#This Row],[CLAVE]],[2]VENTAS!$F$2:$R$1501,13,0),0)</f>
        <v>0</v>
      </c>
      <c r="CZ605">
        <f>SUM(Tabla5[[#This Row],[VENTA MABE 2 SEMANA NOV]:[VENTAS OTROS 2 SEMANA NOV]])</f>
        <v>1</v>
      </c>
      <c r="DA605" s="46">
        <v>0.63540643792512752</v>
      </c>
    </row>
    <row r="606" spans="1:105" hidden="1" x14ac:dyDescent="0.3">
      <c r="A606" t="str">
        <f>CONCATENATE(Tabla5[[#This Row],[TIENDA HMPV]],Tabla5[[#This Row],[LINEA]])</f>
        <v>563 - VILLA CLUBLAVADO</v>
      </c>
      <c r="B606" t="s">
        <v>294</v>
      </c>
      <c r="C606" s="55" t="s">
        <v>295</v>
      </c>
      <c r="D606" s="55" t="s">
        <v>30</v>
      </c>
      <c r="E606" s="55" t="s">
        <v>296</v>
      </c>
      <c r="F606" s="55" t="s">
        <v>1724</v>
      </c>
      <c r="G606" t="s">
        <v>28</v>
      </c>
      <c r="H606" s="42">
        <f>IFERROR(Tabla5[[#This Row],[VENTAS MABE]]/Tabla5[[#This Row],[CUOTA]],0)</f>
        <v>0</v>
      </c>
      <c r="I606">
        <v>0</v>
      </c>
      <c r="J606">
        <v>0</v>
      </c>
      <c r="K606">
        <v>0</v>
      </c>
      <c r="L606">
        <v>9</v>
      </c>
      <c r="M606">
        <v>5</v>
      </c>
      <c r="N606">
        <v>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V606" s="42">
        <v>0</v>
      </c>
      <c r="W606" s="42">
        <f>IFERROR(Tabla5[[#This Row],[TOTAL VENTA 38 SEMANA]]/Tabla5[[#This Row],[VENTA ACUM 38]],0)</f>
        <v>0</v>
      </c>
      <c r="X606" s="42" t="e">
        <f>VLOOKUP(Tabla5[[#This Row],[CLAVE]],[1]!QMI_5_SEMANA_SEP_22[[CLAVE]:[SHARE CADENA S2]],21,0)</f>
        <v>#REF!</v>
      </c>
      <c r="Y606" s="55" t="s">
        <v>757</v>
      </c>
      <c r="Z606" s="46">
        <f>+Tabla5[[#This Row],[VENTA ACUM 38]]+Tabla5[[#This Row],[venta total 39 acum]]</f>
        <v>22</v>
      </c>
      <c r="AA606" s="46">
        <v>0</v>
      </c>
      <c r="AB606" s="46">
        <v>0</v>
      </c>
      <c r="AC606" s="46">
        <v>10</v>
      </c>
      <c r="AD606" s="46">
        <v>12</v>
      </c>
      <c r="AE606" s="46">
        <v>0</v>
      </c>
      <c r="AF606" s="46">
        <v>12</v>
      </c>
      <c r="AG606" s="46">
        <v>0</v>
      </c>
      <c r="AH606" s="42">
        <f>IFERROR(Tabla5[[#This Row],[VENTAS MABE]]/Tabla5[[#This Row],[VENTAS INDURAMA]],0)</f>
        <v>0</v>
      </c>
      <c r="AI606" t="s">
        <v>1677</v>
      </c>
      <c r="AK606" s="42"/>
      <c r="AL606" t="s">
        <v>727</v>
      </c>
      <c r="AM606" s="55" t="s">
        <v>1128</v>
      </c>
      <c r="AO606" s="55" t="s">
        <v>435</v>
      </c>
      <c r="AP606">
        <v>0</v>
      </c>
      <c r="AQ606" s="55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f>SUM(Tabla5[[#This Row],[VENTA MABE 1 SEMANA OCT]:[VENTAS OTROS 1 SEMANA OCT]])</f>
        <v>0</v>
      </c>
      <c r="AY606" s="46">
        <v>0</v>
      </c>
      <c r="AZ606" s="55">
        <v>0</v>
      </c>
      <c r="BA606">
        <v>0</v>
      </c>
      <c r="BB606">
        <v>2</v>
      </c>
      <c r="BC606">
        <v>0</v>
      </c>
      <c r="BD606">
        <v>0</v>
      </c>
      <c r="BE606">
        <v>0</v>
      </c>
      <c r="BF606">
        <v>0</v>
      </c>
      <c r="BG606">
        <f>SUM(Tabla5[[#This Row],[VENTA MABE 2 SEMANA OCT]:[VENTAS OTROS 2 SEMANA OCT]])</f>
        <v>2</v>
      </c>
      <c r="BH606" t="s">
        <v>731</v>
      </c>
      <c r="BI606" s="55" t="s">
        <v>295</v>
      </c>
      <c r="BJ606">
        <v>4.9999999999999982</v>
      </c>
      <c r="BK606" s="55">
        <v>1</v>
      </c>
      <c r="BL606">
        <v>0</v>
      </c>
      <c r="BM606">
        <v>1</v>
      </c>
      <c r="BN606">
        <v>1</v>
      </c>
      <c r="BO606">
        <v>1</v>
      </c>
      <c r="BP606">
        <v>0</v>
      </c>
      <c r="BQ606">
        <v>0</v>
      </c>
      <c r="BR606">
        <f>SUM(Tabla5[[#This Row],[VENTA MABE 3 SEMANA OCT]:[VENTAS OTROS 3 SEMANA OCT]])</f>
        <v>4</v>
      </c>
      <c r="BS606" s="42">
        <v>0.05</v>
      </c>
      <c r="BT606" s="55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f>SUM(Tabla5[[#This Row],[VENTA MABE 4 SEMANA OCT]:[VENTAS OTROS 4 SEMANA OCT]])</f>
        <v>0</v>
      </c>
      <c r="CH606" t="s">
        <v>1699</v>
      </c>
      <c r="CI60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606" t="s">
        <v>1701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SUM(Tabla5[[#This Row],[VENTA MABE 1 SEMANA NOV]:[VENTAS OTROS 1 SEMANA NOV]])</f>
        <v>0</v>
      </c>
      <c r="CS606">
        <f>IFERROR(VLOOKUP(Tabla5[[#This Row],[CLAVE]],[2]VENTAS!$F$2:$L$1501,2,0),0)</f>
        <v>0</v>
      </c>
      <c r="CT606">
        <f>IFERROR(VLOOKUP(Tabla5[[#This Row],[CLAVE]],[2]VENTAS!$F$2:$L$1501,3,0),0)</f>
        <v>0</v>
      </c>
      <c r="CU606">
        <f>IFERROR(VLOOKUP(Tabla5[[#This Row],[CLAVE]],[2]VENTAS!$F$2:$L$1501,4,0),0)</f>
        <v>1</v>
      </c>
      <c r="CV606">
        <f>IFERROR(VLOOKUP(Tabla5[[#This Row],[CLAVE]],[2]VENTAS!$F$2:$L$1501,5,0),0)</f>
        <v>0</v>
      </c>
      <c r="CW606">
        <f>IFERROR(VLOOKUP(Tabla5[[#This Row],[CLAVE]],[2]VENTAS!$F$2:$L$1501,6,0),0)</f>
        <v>1</v>
      </c>
      <c r="CX606">
        <f>IFERROR(VLOOKUP(Tabla5[[#This Row],[CLAVE]],[2]VENTAS!$F$2:$L$1501,7,0),0)</f>
        <v>0</v>
      </c>
      <c r="CY606">
        <f>IFERROR(VLOOKUP(Tabla5[[#This Row],[CLAVE]],[2]VENTAS!$F$2:$R$1501,13,0),0)</f>
        <v>0</v>
      </c>
      <c r="CZ606">
        <f>SUM(Tabla5[[#This Row],[VENTA MABE 2 SEMANA NOV]:[VENTAS OTROS 2 SEMANA NOV]])</f>
        <v>2</v>
      </c>
      <c r="DA606" s="46">
        <v>0</v>
      </c>
    </row>
    <row r="607" spans="1:105" hidden="1" x14ac:dyDescent="0.3">
      <c r="A607" t="str">
        <f>CONCATENATE(Tabla5[[#This Row],[TIENDA HMPV]],Tabla5[[#This Row],[LINEA]])</f>
        <v>563 - VILLA CLUBREFRIGERACIÓN</v>
      </c>
      <c r="B607" t="s">
        <v>294</v>
      </c>
      <c r="C607" s="55" t="s">
        <v>295</v>
      </c>
      <c r="D607" s="55" t="s">
        <v>30</v>
      </c>
      <c r="E607" s="55" t="s">
        <v>296</v>
      </c>
      <c r="F607" s="55" t="s">
        <v>1724</v>
      </c>
      <c r="G607" t="s">
        <v>29</v>
      </c>
      <c r="H607" s="42">
        <f>IFERROR(Tabla5[[#This Row],[VENTAS MABE]]/Tabla5[[#This Row],[CUOTA]],0)</f>
        <v>2</v>
      </c>
      <c r="I607">
        <v>1</v>
      </c>
      <c r="J607">
        <v>2</v>
      </c>
      <c r="K607">
        <v>9</v>
      </c>
      <c r="L607">
        <v>0</v>
      </c>
      <c r="M607">
        <v>8</v>
      </c>
      <c r="N607">
        <v>2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V607" s="42">
        <v>0.16666666666666666</v>
      </c>
      <c r="W607" s="42">
        <f>IFERROR(Tabla5[[#This Row],[TOTAL VENTA 38 SEMANA]]/Tabla5[[#This Row],[VENTA ACUM 38]],0)</f>
        <v>0.16666666666666666</v>
      </c>
      <c r="X607" s="42" t="e">
        <f>VLOOKUP(Tabla5[[#This Row],[CLAVE]],[1]!QMI_5_SEMANA_SEP_22[[CLAVE]:[SHARE CADENA S2]],21,0)</f>
        <v>#REF!</v>
      </c>
      <c r="Y607" s="55" t="s">
        <v>757</v>
      </c>
      <c r="Z607" s="46">
        <f>+Tabla5[[#This Row],[VENTA ACUM 38]]+Tabla5[[#This Row],[venta total 39 acum]]</f>
        <v>15</v>
      </c>
      <c r="AA607" s="46">
        <v>0</v>
      </c>
      <c r="AB607" s="46">
        <v>2</v>
      </c>
      <c r="AC607" s="46">
        <v>12</v>
      </c>
      <c r="AD607" s="46">
        <v>3</v>
      </c>
      <c r="AE607" s="46">
        <v>4</v>
      </c>
      <c r="AF607" s="46">
        <v>3</v>
      </c>
      <c r="AG607" s="46">
        <v>4</v>
      </c>
      <c r="AH607" s="42">
        <f>IFERROR(Tabla5[[#This Row],[VENTAS MABE]]/Tabla5[[#This Row],[VENTAS INDURAMA]],0)</f>
        <v>0.22222222222222221</v>
      </c>
      <c r="AI607" t="s">
        <v>1677</v>
      </c>
      <c r="AK607" s="42"/>
      <c r="AL607" t="s">
        <v>727</v>
      </c>
      <c r="AM607" s="55" t="s">
        <v>1128</v>
      </c>
      <c r="AO607" s="55" t="s">
        <v>435</v>
      </c>
      <c r="AP607">
        <v>0</v>
      </c>
      <c r="AQ607" s="55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f>SUM(Tabla5[[#This Row],[VENTA MABE 1 SEMANA OCT]:[VENTAS OTROS 1 SEMANA OCT]])</f>
        <v>1</v>
      </c>
      <c r="AY607" s="46">
        <v>2</v>
      </c>
      <c r="AZ607" s="55">
        <v>1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f>SUM(Tabla5[[#This Row],[VENTA MABE 2 SEMANA OCT]:[VENTAS OTROS 2 SEMANA OCT]])</f>
        <v>2</v>
      </c>
      <c r="BH607" t="s">
        <v>731</v>
      </c>
      <c r="BI607" s="55" t="s">
        <v>295</v>
      </c>
      <c r="BJ607">
        <v>4.9999999999999982</v>
      </c>
      <c r="BK607" s="55">
        <v>0</v>
      </c>
      <c r="BL607">
        <v>1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f>SUM(Tabla5[[#This Row],[VENTA MABE 3 SEMANA OCT]:[VENTAS OTROS 3 SEMANA OCT]])</f>
        <v>2</v>
      </c>
      <c r="BS607" s="42">
        <v>0.28000000000000003</v>
      </c>
      <c r="BT607" s="55">
        <v>0</v>
      </c>
      <c r="BU607">
        <v>0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f>SUM(Tabla5[[#This Row],[VENTA MABE 4 SEMANA OCT]:[VENTAS OTROS 4 SEMANA OCT]])</f>
        <v>1</v>
      </c>
      <c r="CH607" t="s">
        <v>1699</v>
      </c>
      <c r="CI60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607" t="s">
        <v>1701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SUM(Tabla5[[#This Row],[VENTA MABE 1 SEMANA NOV]:[VENTAS OTROS 1 SEMANA NOV]])</f>
        <v>1</v>
      </c>
      <c r="CS607">
        <f>IFERROR(VLOOKUP(Tabla5[[#This Row],[CLAVE]],[2]VENTAS!$F$2:$L$1501,2,0),0)</f>
        <v>0</v>
      </c>
      <c r="CT607">
        <f>IFERROR(VLOOKUP(Tabla5[[#This Row],[CLAVE]],[2]VENTAS!$F$2:$L$1501,3,0),0)</f>
        <v>1</v>
      </c>
      <c r="CU607">
        <f>IFERROR(VLOOKUP(Tabla5[[#This Row],[CLAVE]],[2]VENTAS!$F$2:$L$1501,4,0),0)</f>
        <v>0</v>
      </c>
      <c r="CV607">
        <f>IFERROR(VLOOKUP(Tabla5[[#This Row],[CLAVE]],[2]VENTAS!$F$2:$L$1501,5,0),0)</f>
        <v>0</v>
      </c>
      <c r="CW607">
        <f>IFERROR(VLOOKUP(Tabla5[[#This Row],[CLAVE]],[2]VENTAS!$F$2:$L$1501,6,0),0)</f>
        <v>0</v>
      </c>
      <c r="CX607">
        <f>IFERROR(VLOOKUP(Tabla5[[#This Row],[CLAVE]],[2]VENTAS!$F$2:$L$1501,7,0),0)</f>
        <v>0</v>
      </c>
      <c r="CY607">
        <f>IFERROR(VLOOKUP(Tabla5[[#This Row],[CLAVE]],[2]VENTAS!$F$2:$R$1501,13,0),0)</f>
        <v>0</v>
      </c>
      <c r="CZ607">
        <f>SUM(Tabla5[[#This Row],[VENTA MABE 2 SEMANA NOV]:[VENTAS OTROS 2 SEMANA NOV]])</f>
        <v>1</v>
      </c>
      <c r="DA607" s="46">
        <v>1.7836659196540994</v>
      </c>
    </row>
    <row r="608" spans="1:105" hidden="1" x14ac:dyDescent="0.3">
      <c r="A608" t="str">
        <f>CONCATENATE(Tabla5[[#This Row],[TIENDA HMPV]],Tabla5[[#This Row],[LINEA]])</f>
        <v>640 - SUKOCINAAIRES</v>
      </c>
      <c r="B608" t="s">
        <v>294</v>
      </c>
      <c r="C608" s="55" t="s">
        <v>295</v>
      </c>
      <c r="D608" s="55" t="s">
        <v>45</v>
      </c>
      <c r="E608" s="55" t="s">
        <v>297</v>
      </c>
      <c r="F608" s="55" t="s">
        <v>1724</v>
      </c>
      <c r="G608" t="s">
        <v>25</v>
      </c>
      <c r="H608" s="42">
        <f>IFERROR(Tabla5[[#This Row],[VENTAS MABE]]/Tabla5[[#This Row],[CUOTA]],0)</f>
        <v>0.5</v>
      </c>
      <c r="I608">
        <v>2</v>
      </c>
      <c r="J608">
        <v>1</v>
      </c>
      <c r="K608">
        <v>0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V608" s="42">
        <v>0.33333333333333331</v>
      </c>
      <c r="W608" s="42">
        <f>IFERROR(Tabla5[[#This Row],[TOTAL VENTA 38 SEMANA]]/Tabla5[[#This Row],[VENTA ACUM 38]],0)</f>
        <v>0.33333333333333331</v>
      </c>
      <c r="X608" s="42" t="e">
        <f>VLOOKUP(Tabla5[[#This Row],[CLAVE]],[1]!QMI_5_SEMANA_SEP_22[[CLAVE]:[SHARE CADENA S2]],21,0)</f>
        <v>#REF!</v>
      </c>
      <c r="Y608" s="55" t="s">
        <v>724</v>
      </c>
      <c r="Z608" s="46">
        <f>+Tabla5[[#This Row],[VENTA ACUM 38]]+Tabla5[[#This Row],[venta total 39 acum]]</f>
        <v>3</v>
      </c>
      <c r="AA608" s="46">
        <v>0</v>
      </c>
      <c r="AB608" s="46">
        <v>1</v>
      </c>
      <c r="AC608" s="46">
        <v>3</v>
      </c>
      <c r="AD608" s="46">
        <v>0</v>
      </c>
      <c r="AE608" s="46">
        <v>0</v>
      </c>
      <c r="AF608" s="46">
        <v>0</v>
      </c>
      <c r="AG608" s="46">
        <v>0</v>
      </c>
      <c r="AH608" s="42">
        <f>IFERROR(Tabla5[[#This Row],[VENTAS MABE]]/Tabla5[[#This Row],[VENTAS INDURAMA]],0)</f>
        <v>0</v>
      </c>
      <c r="AI608" t="s">
        <v>1677</v>
      </c>
      <c r="AK608" s="42"/>
      <c r="AL608" t="s">
        <v>845</v>
      </c>
      <c r="AM608" s="55" t="s">
        <v>1127</v>
      </c>
      <c r="AO608" s="55" t="s">
        <v>435</v>
      </c>
      <c r="AP608">
        <v>0</v>
      </c>
      <c r="AQ608" s="55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f>SUM(Tabla5[[#This Row],[VENTA MABE 1 SEMANA OCT]:[VENTAS OTROS 1 SEMANA OCT]])</f>
        <v>0</v>
      </c>
      <c r="AY608" s="46">
        <v>4.0909090909090917</v>
      </c>
      <c r="AZ608" s="55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f>SUM(Tabla5[[#This Row],[VENTA MABE 2 SEMANA OCT]:[VENTAS OTROS 2 SEMANA OCT]])</f>
        <v>0</v>
      </c>
      <c r="BH608" t="s">
        <v>798</v>
      </c>
      <c r="BI608" s="55" t="s">
        <v>295</v>
      </c>
      <c r="BJ608">
        <v>26</v>
      </c>
      <c r="BK608" s="55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f>SUM(Tabla5[[#This Row],[VENTA MABE 3 SEMANA OCT]:[VENTAS OTROS 3 SEMANA OCT]])</f>
        <v>0</v>
      </c>
      <c r="BS608" s="42">
        <v>0.2</v>
      </c>
      <c r="BT608" s="55">
        <v>0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f>SUM(Tabla5[[#This Row],[VENTA MABE 4 SEMANA OCT]:[VENTAS OTROS 4 SEMANA OCT]])</f>
        <v>1</v>
      </c>
      <c r="CI6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08" s="66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SUM(Tabla5[[#This Row],[VENTA MABE 1 SEMANA NOV]:[VENTAS OTROS 1 SEMANA NOV]])</f>
        <v>0</v>
      </c>
      <c r="CS608">
        <f>IFERROR(VLOOKUP(Tabla5[[#This Row],[CLAVE]],[2]VENTAS!$F$2:$L$1501,2,0),0)</f>
        <v>0</v>
      </c>
      <c r="CT608">
        <f>IFERROR(VLOOKUP(Tabla5[[#This Row],[CLAVE]],[2]VENTAS!$F$2:$L$1501,3,0),0)</f>
        <v>0</v>
      </c>
      <c r="CU608">
        <f>IFERROR(VLOOKUP(Tabla5[[#This Row],[CLAVE]],[2]VENTAS!$F$2:$L$1501,4,0),0)</f>
        <v>0</v>
      </c>
      <c r="CV608">
        <f>IFERROR(VLOOKUP(Tabla5[[#This Row],[CLAVE]],[2]VENTAS!$F$2:$L$1501,5,0),0)</f>
        <v>0</v>
      </c>
      <c r="CW608">
        <f>IFERROR(VLOOKUP(Tabla5[[#This Row],[CLAVE]],[2]VENTAS!$F$2:$L$1501,6,0),0)</f>
        <v>0</v>
      </c>
      <c r="CX608">
        <f>IFERROR(VLOOKUP(Tabla5[[#This Row],[CLAVE]],[2]VENTAS!$F$2:$L$1501,7,0),0)</f>
        <v>0</v>
      </c>
      <c r="CY608">
        <f>IFERROR(VLOOKUP(Tabla5[[#This Row],[CLAVE]],[2]VENTAS!$F$2:$R$1501,13,0),0)</f>
        <v>0</v>
      </c>
      <c r="CZ608">
        <f>SUM(Tabla5[[#This Row],[VENTA MABE 2 SEMANA NOV]:[VENTAS OTROS 2 SEMANA NOV]])</f>
        <v>0</v>
      </c>
      <c r="DA608" s="46">
        <v>4.0909090909090917</v>
      </c>
    </row>
    <row r="609" spans="1:105" hidden="1" x14ac:dyDescent="0.3">
      <c r="A609" t="str">
        <f>CONCATENATE(Tabla5[[#This Row],[TIENDA HMPV]],Tabla5[[#This Row],[LINEA]])</f>
        <v>640 - SUKOCINACOCINAS</v>
      </c>
      <c r="B609" t="s">
        <v>294</v>
      </c>
      <c r="C609" s="55" t="s">
        <v>295</v>
      </c>
      <c r="D609" s="55" t="s">
        <v>45</v>
      </c>
      <c r="E609" s="55" t="s">
        <v>297</v>
      </c>
      <c r="F609" s="55" t="s">
        <v>1724</v>
      </c>
      <c r="G609" t="s">
        <v>26</v>
      </c>
      <c r="H609" s="42">
        <f>IFERROR(Tabla5[[#This Row],[VENTAS MABE]]/Tabla5[[#This Row],[CUOTA]],0)</f>
        <v>0.22222222222222221</v>
      </c>
      <c r="I609">
        <v>9</v>
      </c>
      <c r="J609">
        <v>2</v>
      </c>
      <c r="K609">
        <v>8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V609" s="42">
        <v>0.33333333333333331</v>
      </c>
      <c r="W609" s="42">
        <f>IFERROR(Tabla5[[#This Row],[TOTAL VENTA 38 SEMANA]]/Tabla5[[#This Row],[VENTA ACUM 38]],0)</f>
        <v>0.33333333333333331</v>
      </c>
      <c r="X609" s="42" t="e">
        <f>VLOOKUP(Tabla5[[#This Row],[CLAVE]],[1]!QMI_5_SEMANA_SEP_22[[CLAVE]:[SHARE CADENA S2]],21,0)</f>
        <v>#REF!</v>
      </c>
      <c r="Y609" s="55" t="s">
        <v>724</v>
      </c>
      <c r="Z609" s="46">
        <f>+Tabla5[[#This Row],[VENTA ACUM 38]]+Tabla5[[#This Row],[venta total 39 acum]]</f>
        <v>14</v>
      </c>
      <c r="AA609" s="46">
        <v>2</v>
      </c>
      <c r="AB609" s="46">
        <v>2</v>
      </c>
      <c r="AC609" s="46">
        <v>6</v>
      </c>
      <c r="AD609" s="46">
        <v>8</v>
      </c>
      <c r="AE609" s="46">
        <v>3</v>
      </c>
      <c r="AF609" s="46">
        <v>8</v>
      </c>
      <c r="AG609" s="46">
        <v>5</v>
      </c>
      <c r="AH609" s="42">
        <f>IFERROR(Tabla5[[#This Row],[VENTAS MABE]]/Tabla5[[#This Row],[VENTAS INDURAMA]],0)</f>
        <v>0.25</v>
      </c>
      <c r="AI609" t="s">
        <v>1677</v>
      </c>
      <c r="AK609" s="42"/>
      <c r="AL609" t="s">
        <v>845</v>
      </c>
      <c r="AM609" s="55" t="s">
        <v>1127</v>
      </c>
      <c r="AO609" s="55" t="s">
        <v>435</v>
      </c>
      <c r="AP609">
        <v>3</v>
      </c>
      <c r="AQ609" s="55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f>SUM(Tabla5[[#This Row],[VENTA MABE 1 SEMANA OCT]:[VENTAS OTROS 1 SEMANA OCT]])</f>
        <v>1</v>
      </c>
      <c r="AY609" s="46">
        <v>8.5681818181818166</v>
      </c>
      <c r="AZ609" s="55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f>SUM(Tabla5[[#This Row],[VENTA MABE 2 SEMANA OCT]:[VENTAS OTROS 2 SEMANA OCT]])</f>
        <v>0</v>
      </c>
      <c r="BH609" t="s">
        <v>798</v>
      </c>
      <c r="BI609" s="55" t="s">
        <v>295</v>
      </c>
      <c r="BJ609">
        <v>26</v>
      </c>
      <c r="BK609" s="55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f>SUM(Tabla5[[#This Row],[VENTA MABE 3 SEMANA OCT]:[VENTAS OTROS 3 SEMANA OCT]])</f>
        <v>1</v>
      </c>
      <c r="BS609" s="42">
        <v>0.5</v>
      </c>
      <c r="BT609" s="55">
        <v>2</v>
      </c>
      <c r="BU609">
        <v>1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f>SUM(Tabla5[[#This Row],[VENTA MABE 4 SEMANA OCT]:[VENTAS OTROS 4 SEMANA OCT]])</f>
        <v>4</v>
      </c>
      <c r="CI6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609" s="66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SUM(Tabla5[[#This Row],[VENTA MABE 1 SEMANA NOV]:[VENTAS OTROS 1 SEMANA NOV]])</f>
        <v>0</v>
      </c>
      <c r="CS609">
        <f>IFERROR(VLOOKUP(Tabla5[[#This Row],[CLAVE]],[2]VENTAS!$F$2:$L$1501,2,0),0)</f>
        <v>3</v>
      </c>
      <c r="CT609">
        <f>IFERROR(VLOOKUP(Tabla5[[#This Row],[CLAVE]],[2]VENTAS!$F$2:$L$1501,3,0),0)</f>
        <v>1</v>
      </c>
      <c r="CU609">
        <f>IFERROR(VLOOKUP(Tabla5[[#This Row],[CLAVE]],[2]VENTAS!$F$2:$L$1501,4,0),0)</f>
        <v>0</v>
      </c>
      <c r="CV609">
        <f>IFERROR(VLOOKUP(Tabla5[[#This Row],[CLAVE]],[2]VENTAS!$F$2:$L$1501,5,0),0)</f>
        <v>0</v>
      </c>
      <c r="CW609">
        <f>IFERROR(VLOOKUP(Tabla5[[#This Row],[CLAVE]],[2]VENTAS!$F$2:$L$1501,6,0),0)</f>
        <v>0</v>
      </c>
      <c r="CX609">
        <f>IFERROR(VLOOKUP(Tabla5[[#This Row],[CLAVE]],[2]VENTAS!$F$2:$L$1501,7,0),0)</f>
        <v>0</v>
      </c>
      <c r="CY609">
        <f>IFERROR(VLOOKUP(Tabla5[[#This Row],[CLAVE]],[2]VENTAS!$F$2:$R$1501,13,0),0)</f>
        <v>0</v>
      </c>
      <c r="CZ609">
        <f>SUM(Tabla5[[#This Row],[VENTA MABE 2 SEMANA NOV]:[VENTAS OTROS 2 SEMANA NOV]])</f>
        <v>4</v>
      </c>
      <c r="DA609" s="46">
        <v>9.454545454545455</v>
      </c>
    </row>
    <row r="610" spans="1:105" hidden="1" x14ac:dyDescent="0.3">
      <c r="A610" t="str">
        <f>CONCATENATE(Tabla5[[#This Row],[TIENDA HMPV]],Tabla5[[#This Row],[LINEA]])</f>
        <v>640 - SUKOCINAEMPOTRE</v>
      </c>
      <c r="B610" t="s">
        <v>294</v>
      </c>
      <c r="C610" s="55" t="s">
        <v>295</v>
      </c>
      <c r="D610" s="55" t="s">
        <v>45</v>
      </c>
      <c r="E610" s="55" t="s">
        <v>297</v>
      </c>
      <c r="F610" s="55" t="s">
        <v>1724</v>
      </c>
      <c r="G610" t="s">
        <v>32</v>
      </c>
      <c r="H610" s="42">
        <f>IFERROR(Tabla5[[#This Row],[VENTAS MABE]]/Tabla5[[#This Row],[CUOTA]],0)</f>
        <v>0.46153846153846156</v>
      </c>
      <c r="I610">
        <v>13</v>
      </c>
      <c r="J610">
        <v>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0</v>
      </c>
      <c r="T610">
        <v>0</v>
      </c>
      <c r="V610" s="42">
        <v>0.75</v>
      </c>
      <c r="W610" s="42">
        <f>IFERROR(Tabla5[[#This Row],[TOTAL VENTA 38 SEMANA]]/Tabla5[[#This Row],[VENTA ACUM 38]],0)</f>
        <v>0.75</v>
      </c>
      <c r="X610" s="42" t="e">
        <f>VLOOKUP(Tabla5[[#This Row],[CLAVE]],[1]!QMI_5_SEMANA_SEP_22[[CLAVE]:[SHARE CADENA S2]],21,0)</f>
        <v>#REF!</v>
      </c>
      <c r="Y610" s="55" t="s">
        <v>724</v>
      </c>
      <c r="Z610" s="46">
        <f>+Tabla5[[#This Row],[VENTA ACUM 38]]+Tabla5[[#This Row],[venta total 39 acum]]</f>
        <v>17</v>
      </c>
      <c r="AA610" s="46">
        <v>0</v>
      </c>
      <c r="AB610" s="46">
        <v>6</v>
      </c>
      <c r="AC610" s="46">
        <v>8</v>
      </c>
      <c r="AD610" s="46">
        <v>9</v>
      </c>
      <c r="AE610" s="46">
        <v>5</v>
      </c>
      <c r="AF610" s="46">
        <v>9</v>
      </c>
      <c r="AG610" s="46">
        <v>5</v>
      </c>
      <c r="AH610" s="42">
        <f>IFERROR(Tabla5[[#This Row],[VENTAS MABE]]/Tabla5[[#This Row],[VENTAS INDURAMA]],0)</f>
        <v>0</v>
      </c>
      <c r="AI610" t="s">
        <v>1677</v>
      </c>
      <c r="AK610" s="42"/>
      <c r="AL610" t="s">
        <v>845</v>
      </c>
      <c r="AM610" s="55" t="s">
        <v>1127</v>
      </c>
      <c r="AO610" s="55" t="s">
        <v>435</v>
      </c>
      <c r="AP610">
        <v>2</v>
      </c>
      <c r="AQ610" s="55">
        <v>1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f>SUM(Tabla5[[#This Row],[VENTA MABE 1 SEMANA OCT]:[VENTAS OTROS 1 SEMANA OCT]])</f>
        <v>2</v>
      </c>
      <c r="AY610" s="46">
        <v>14.613138686131387</v>
      </c>
      <c r="AZ610" s="55">
        <v>1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3</v>
      </c>
      <c r="BG610">
        <f>SUM(Tabla5[[#This Row],[VENTA MABE 2 SEMANA OCT]:[VENTAS OTROS 2 SEMANA OCT]])</f>
        <v>5</v>
      </c>
      <c r="BH610" t="s">
        <v>798</v>
      </c>
      <c r="BI610" s="55" t="s">
        <v>295</v>
      </c>
      <c r="BJ610">
        <v>26</v>
      </c>
      <c r="BK610" s="55">
        <v>3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3</v>
      </c>
      <c r="BR610">
        <f>SUM(Tabla5[[#This Row],[VENTA MABE 3 SEMANA OCT]:[VENTAS OTROS 3 SEMANA OCT]])</f>
        <v>6</v>
      </c>
      <c r="BS610" s="42">
        <v>0.3</v>
      </c>
      <c r="BT610" s="55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3</v>
      </c>
      <c r="CA610">
        <f>SUM(Tabla5[[#This Row],[VENTA MABE 4 SEMANA OCT]:[VENTAS OTROS 4 SEMANA OCT]])</f>
        <v>3</v>
      </c>
      <c r="CI6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0.3125</v>
      </c>
      <c r="CJ610" t="s">
        <v>1702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f>SUM(Tabla5[[#This Row],[VENTA MABE 1 SEMANA NOV]:[VENTAS OTROS 1 SEMANA NOV]])</f>
        <v>1</v>
      </c>
      <c r="CS610">
        <f>IFERROR(VLOOKUP(Tabla5[[#This Row],[CLAVE]],[2]VENTAS!$F$2:$L$1501,2,0),0)</f>
        <v>6</v>
      </c>
      <c r="CT610">
        <f>IFERROR(VLOOKUP(Tabla5[[#This Row],[CLAVE]],[2]VENTAS!$F$2:$L$1501,3,0),0)</f>
        <v>0</v>
      </c>
      <c r="CU610">
        <f>IFERROR(VLOOKUP(Tabla5[[#This Row],[CLAVE]],[2]VENTAS!$F$2:$L$1501,4,0),0)</f>
        <v>1</v>
      </c>
      <c r="CV610">
        <f>IFERROR(VLOOKUP(Tabla5[[#This Row],[CLAVE]],[2]VENTAS!$F$2:$L$1501,5,0),0)</f>
        <v>0</v>
      </c>
      <c r="CW610">
        <f>IFERROR(VLOOKUP(Tabla5[[#This Row],[CLAVE]],[2]VENTAS!$F$2:$L$1501,6,0),0)</f>
        <v>0</v>
      </c>
      <c r="CX610">
        <f>IFERROR(VLOOKUP(Tabla5[[#This Row],[CLAVE]],[2]VENTAS!$F$2:$L$1501,7,0),0)</f>
        <v>0</v>
      </c>
      <c r="CY610">
        <f>IFERROR(VLOOKUP(Tabla5[[#This Row],[CLAVE]],[2]VENTAS!$F$2:$R$1501,13,0),0)</f>
        <v>7</v>
      </c>
      <c r="CZ610">
        <f>SUM(Tabla5[[#This Row],[VENTA MABE 2 SEMANA NOV]:[VENTAS OTROS 2 SEMANA NOV]])</f>
        <v>14</v>
      </c>
      <c r="DA610" s="46">
        <v>19.144942648592288</v>
      </c>
    </row>
    <row r="611" spans="1:105" hidden="1" x14ac:dyDescent="0.3">
      <c r="A611" t="str">
        <f>CONCATENATE(Tabla5[[#This Row],[TIENDA HMPV]],Tabla5[[#This Row],[LINEA]])</f>
        <v>640 - SUKOCINAGLOBALES</v>
      </c>
      <c r="B611" t="s">
        <v>294</v>
      </c>
      <c r="C611" s="55" t="s">
        <v>295</v>
      </c>
      <c r="D611" s="55" t="s">
        <v>45</v>
      </c>
      <c r="E611" s="55" t="s">
        <v>297</v>
      </c>
      <c r="F611" s="55" t="s">
        <v>1724</v>
      </c>
      <c r="G611" t="s">
        <v>27</v>
      </c>
      <c r="H611" s="42">
        <f>IFERROR(Tabla5[[#This Row],[VENTAS MABE]]/Tabla5[[#This Row],[CUOTA]],0)</f>
        <v>0.45</v>
      </c>
      <c r="I611">
        <v>20</v>
      </c>
      <c r="J611">
        <v>9</v>
      </c>
      <c r="K611">
        <v>6</v>
      </c>
      <c r="L611">
        <v>6</v>
      </c>
      <c r="M611">
        <v>2</v>
      </c>
      <c r="N611">
        <v>0</v>
      </c>
      <c r="O611">
        <v>4</v>
      </c>
      <c r="P611">
        <v>0</v>
      </c>
      <c r="Q611">
        <v>0</v>
      </c>
      <c r="R611">
        <v>5</v>
      </c>
      <c r="S611">
        <v>0</v>
      </c>
      <c r="T611">
        <v>0</v>
      </c>
      <c r="V611" s="42">
        <v>0.39130434782608697</v>
      </c>
      <c r="W611" s="42">
        <f>IFERROR(Tabla5[[#This Row],[TOTAL VENTA 38 SEMANA]]/Tabla5[[#This Row],[VENTA ACUM 38]],0)</f>
        <v>0.39130434782608697</v>
      </c>
      <c r="X611" s="42" t="e">
        <f>VLOOKUP(Tabla5[[#This Row],[CLAVE]],[1]!QMI_5_SEMANA_SEP_22[[CLAVE]:[SHARE CADENA S2]],21,0)</f>
        <v>#REF!</v>
      </c>
      <c r="Y611" s="55" t="s">
        <v>724</v>
      </c>
      <c r="Z611" s="46">
        <f>+Tabla5[[#This Row],[VENTA ACUM 38]]+Tabla5[[#This Row],[venta total 39 acum]]</f>
        <v>25</v>
      </c>
      <c r="AA611" s="46">
        <v>2</v>
      </c>
      <c r="AB611" s="46">
        <v>9</v>
      </c>
      <c r="AC611" s="46">
        <v>23</v>
      </c>
      <c r="AD611" s="46">
        <v>2</v>
      </c>
      <c r="AE611" s="46">
        <v>2</v>
      </c>
      <c r="AF611" s="46">
        <v>2</v>
      </c>
      <c r="AG611" s="46">
        <v>4</v>
      </c>
      <c r="AH611" s="42">
        <f>IFERROR(Tabla5[[#This Row],[VENTAS MABE]]/Tabla5[[#This Row],[VENTAS INDURAMA]],0)</f>
        <v>1.5</v>
      </c>
      <c r="AI611" t="s">
        <v>1677</v>
      </c>
      <c r="AK611" s="42"/>
      <c r="AL611" t="s">
        <v>845</v>
      </c>
      <c r="AM611" s="55" t="s">
        <v>1127</v>
      </c>
      <c r="AO611" s="55" t="s">
        <v>435</v>
      </c>
      <c r="AP611">
        <v>14</v>
      </c>
      <c r="AQ611" s="55">
        <v>3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f>SUM(Tabla5[[#This Row],[VENTA MABE 1 SEMANA OCT]:[VENTAS OTROS 1 SEMANA OCT]])</f>
        <v>3</v>
      </c>
      <c r="AY611" s="46">
        <v>15.660008105153199</v>
      </c>
      <c r="AZ611" s="55">
        <v>1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f>SUM(Tabla5[[#This Row],[VENTA MABE 2 SEMANA OCT]:[VENTAS OTROS 2 SEMANA OCT]])</f>
        <v>2</v>
      </c>
      <c r="BH611" t="s">
        <v>798</v>
      </c>
      <c r="BI611" s="55" t="s">
        <v>295</v>
      </c>
      <c r="BJ611">
        <v>26</v>
      </c>
      <c r="BK611" s="55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f>SUM(Tabla5[[#This Row],[VENTA MABE 3 SEMANA OCT]:[VENTAS OTROS 3 SEMANA OCT]])</f>
        <v>1</v>
      </c>
      <c r="BS611" s="42">
        <v>0</v>
      </c>
      <c r="BT611" s="55">
        <v>2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f>SUM(Tabla5[[#This Row],[VENTA MABE 4 SEMANA OCT]:[VENTAS OTROS 4 SEMANA OCT]])</f>
        <v>2</v>
      </c>
      <c r="CI6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0.875</v>
      </c>
      <c r="CJ611" t="s">
        <v>1703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f>SUM(Tabla5[[#This Row],[VENTA MABE 1 SEMANA NOV]:[VENTAS OTROS 1 SEMANA NOV]])</f>
        <v>2</v>
      </c>
      <c r="CS611">
        <f>IFERROR(VLOOKUP(Tabla5[[#This Row],[CLAVE]],[2]VENTAS!$F$2:$L$1501,2,0),0)</f>
        <v>4</v>
      </c>
      <c r="CT611">
        <f>IFERROR(VLOOKUP(Tabla5[[#This Row],[CLAVE]],[2]VENTAS!$F$2:$L$1501,3,0),0)</f>
        <v>0</v>
      </c>
      <c r="CU611">
        <f>IFERROR(VLOOKUP(Tabla5[[#This Row],[CLAVE]],[2]VENTAS!$F$2:$L$1501,4,0),0)</f>
        <v>1</v>
      </c>
      <c r="CV611">
        <f>IFERROR(VLOOKUP(Tabla5[[#This Row],[CLAVE]],[2]VENTAS!$F$2:$L$1501,5,0),0)</f>
        <v>0</v>
      </c>
      <c r="CW611">
        <f>IFERROR(VLOOKUP(Tabla5[[#This Row],[CLAVE]],[2]VENTAS!$F$2:$L$1501,6,0),0)</f>
        <v>0</v>
      </c>
      <c r="CX611">
        <f>IFERROR(VLOOKUP(Tabla5[[#This Row],[CLAVE]],[2]VENTAS!$F$2:$L$1501,7,0),0)</f>
        <v>2</v>
      </c>
      <c r="CY611">
        <f>IFERROR(VLOOKUP(Tabla5[[#This Row],[CLAVE]],[2]VENTAS!$F$2:$R$1501,13,0),0)</f>
        <v>2</v>
      </c>
      <c r="CZ611">
        <f>SUM(Tabla5[[#This Row],[VENTA MABE 2 SEMANA NOV]:[VENTAS OTROS 2 SEMANA NOV]])</f>
        <v>9</v>
      </c>
      <c r="DA611" s="46">
        <v>18.044747030816723</v>
      </c>
    </row>
    <row r="612" spans="1:105" hidden="1" x14ac:dyDescent="0.3">
      <c r="A612" t="str">
        <f>CONCATENATE(Tabla5[[#This Row],[TIENDA HMPV]],Tabla5[[#This Row],[LINEA]])</f>
        <v>640 - SUKOCINALAVADO</v>
      </c>
      <c r="B612" t="s">
        <v>294</v>
      </c>
      <c r="C612" s="55" t="s">
        <v>295</v>
      </c>
      <c r="D612" s="55" t="s">
        <v>45</v>
      </c>
      <c r="E612" s="55" t="s">
        <v>297</v>
      </c>
      <c r="F612" s="55" t="s">
        <v>1724</v>
      </c>
      <c r="G612" t="s">
        <v>28</v>
      </c>
      <c r="H612" s="42">
        <f>IFERROR(Tabla5[[#This Row],[VENTAS MABE]]/Tabla5[[#This Row],[CUOTA]],0)</f>
        <v>0.42857142857142855</v>
      </c>
      <c r="I612">
        <v>7</v>
      </c>
      <c r="J612">
        <v>3</v>
      </c>
      <c r="K612">
        <v>0</v>
      </c>
      <c r="L612">
        <v>7</v>
      </c>
      <c r="M612">
        <v>1</v>
      </c>
      <c r="N612">
        <v>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V612" s="42">
        <v>0.42857142857142855</v>
      </c>
      <c r="W612" s="42">
        <f>IFERROR(Tabla5[[#This Row],[TOTAL VENTA 38 SEMANA]]/Tabla5[[#This Row],[VENTA ACUM 38]],0)</f>
        <v>0.42857142857142855</v>
      </c>
      <c r="X612" s="42" t="e">
        <f>VLOOKUP(Tabla5[[#This Row],[CLAVE]],[1]!QMI_5_SEMANA_SEP_22[[CLAVE]:[SHARE CADENA S2]],21,0)</f>
        <v>#REF!</v>
      </c>
      <c r="Y612" s="55" t="s">
        <v>724</v>
      </c>
      <c r="Z612" s="46">
        <f>+Tabla5[[#This Row],[VENTA ACUM 38]]+Tabla5[[#This Row],[venta total 39 acum]]</f>
        <v>20</v>
      </c>
      <c r="AA612" s="46">
        <v>1</v>
      </c>
      <c r="AB612" s="46">
        <v>3</v>
      </c>
      <c r="AC612" s="46">
        <v>7</v>
      </c>
      <c r="AD612" s="46">
        <v>13</v>
      </c>
      <c r="AE612" s="46">
        <v>5</v>
      </c>
      <c r="AF612" s="46">
        <v>13</v>
      </c>
      <c r="AG612" s="46">
        <v>6</v>
      </c>
      <c r="AH612" s="42">
        <f>IFERROR(Tabla5[[#This Row],[VENTAS MABE]]/Tabla5[[#This Row],[VENTAS INDURAMA]],0)</f>
        <v>0</v>
      </c>
      <c r="AI612" t="s">
        <v>1677</v>
      </c>
      <c r="AK612" s="42"/>
      <c r="AL612" t="s">
        <v>845</v>
      </c>
      <c r="AM612" s="55" t="s">
        <v>1127</v>
      </c>
      <c r="AO612" s="55" t="s">
        <v>435</v>
      </c>
      <c r="AP612">
        <v>5</v>
      </c>
      <c r="AQ612" s="55">
        <v>0</v>
      </c>
      <c r="AR612">
        <v>0</v>
      </c>
      <c r="AS612">
        <v>3</v>
      </c>
      <c r="AT612">
        <v>2</v>
      </c>
      <c r="AU612">
        <v>0</v>
      </c>
      <c r="AV612">
        <v>0</v>
      </c>
      <c r="AW612">
        <v>0</v>
      </c>
      <c r="AX612">
        <f>SUM(Tabla5[[#This Row],[VENTA MABE 1 SEMANA OCT]:[VENTAS OTROS 1 SEMANA OCT]])</f>
        <v>5</v>
      </c>
      <c r="AY612" s="46">
        <v>5.2320000000000011</v>
      </c>
      <c r="AZ612" s="55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f>SUM(Tabla5[[#This Row],[VENTA MABE 2 SEMANA OCT]:[VENTAS OTROS 2 SEMANA OCT]])</f>
        <v>1</v>
      </c>
      <c r="BH612" t="s">
        <v>798</v>
      </c>
      <c r="BI612" s="55" t="s">
        <v>295</v>
      </c>
      <c r="BJ612">
        <v>26</v>
      </c>
      <c r="BK612" s="55">
        <v>1</v>
      </c>
      <c r="BL612">
        <v>0</v>
      </c>
      <c r="BM612">
        <v>1</v>
      </c>
      <c r="BN612">
        <v>1</v>
      </c>
      <c r="BO612">
        <v>0</v>
      </c>
      <c r="BP612">
        <v>0</v>
      </c>
      <c r="BQ612">
        <v>0</v>
      </c>
      <c r="BR612">
        <f>SUM(Tabla5[[#This Row],[VENTA MABE 3 SEMANA OCT]:[VENTAS OTROS 3 SEMANA OCT]])</f>
        <v>3</v>
      </c>
      <c r="BS612" s="42">
        <v>0.25</v>
      </c>
      <c r="BT612" s="55">
        <v>2</v>
      </c>
      <c r="BU612">
        <v>0</v>
      </c>
      <c r="BV612">
        <v>5</v>
      </c>
      <c r="BW612">
        <v>0</v>
      </c>
      <c r="BX612">
        <v>0</v>
      </c>
      <c r="BY612">
        <v>0</v>
      </c>
      <c r="BZ612">
        <v>0</v>
      </c>
      <c r="CA612">
        <f>SUM(Tabla5[[#This Row],[VENTA MABE 4 SEMANA OCT]:[VENTAS OTROS 4 SEMANA OCT]])</f>
        <v>7</v>
      </c>
      <c r="CD612" t="s">
        <v>1695</v>
      </c>
      <c r="CI61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0.1875</v>
      </c>
      <c r="CJ612" t="s">
        <v>1701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1</v>
      </c>
      <c r="CQ612">
        <v>0</v>
      </c>
      <c r="CR612">
        <f>SUM(Tabla5[[#This Row],[VENTA MABE 1 SEMANA NOV]:[VENTAS OTROS 1 SEMANA NOV]])</f>
        <v>2</v>
      </c>
      <c r="CS612">
        <f>IFERROR(VLOOKUP(Tabla5[[#This Row],[CLAVE]],[2]VENTAS!$F$2:$L$1501,2,0),0)</f>
        <v>1</v>
      </c>
      <c r="CT612">
        <f>IFERROR(VLOOKUP(Tabla5[[#This Row],[CLAVE]],[2]VENTAS!$F$2:$L$1501,3,0),0)</f>
        <v>0</v>
      </c>
      <c r="CU612">
        <f>IFERROR(VLOOKUP(Tabla5[[#This Row],[CLAVE]],[2]VENTAS!$F$2:$L$1501,4,0),0)</f>
        <v>0</v>
      </c>
      <c r="CV612">
        <f>IFERROR(VLOOKUP(Tabla5[[#This Row],[CLAVE]],[2]VENTAS!$F$2:$L$1501,5,0),0)</f>
        <v>1</v>
      </c>
      <c r="CW612">
        <f>IFERROR(VLOOKUP(Tabla5[[#This Row],[CLAVE]],[2]VENTAS!$F$2:$L$1501,6,0),0)</f>
        <v>0</v>
      </c>
      <c r="CX612">
        <f>IFERROR(VLOOKUP(Tabla5[[#This Row],[CLAVE]],[2]VENTAS!$F$2:$L$1501,7,0),0)</f>
        <v>0</v>
      </c>
      <c r="CY612">
        <f>IFERROR(VLOOKUP(Tabla5[[#This Row],[CLAVE]],[2]VENTAS!$F$2:$R$1501,13,0),0)</f>
        <v>0</v>
      </c>
      <c r="CZ612">
        <f>SUM(Tabla5[[#This Row],[VENTA MABE 2 SEMANA NOV]:[VENTAS OTROS 2 SEMANA NOV]])</f>
        <v>2</v>
      </c>
      <c r="DA612" s="46">
        <v>10.080000000000002</v>
      </c>
    </row>
    <row r="613" spans="1:105" hidden="1" x14ac:dyDescent="0.3">
      <c r="A613" t="str">
        <f>CONCATENATE(Tabla5[[#This Row],[TIENDA HMPV]],Tabla5[[#This Row],[LINEA]])</f>
        <v>640 - SUKOCINAREFRIGERACIÓN</v>
      </c>
      <c r="B613" t="s">
        <v>294</v>
      </c>
      <c r="C613" s="55" t="s">
        <v>295</v>
      </c>
      <c r="D613" s="55" t="s">
        <v>45</v>
      </c>
      <c r="E613" s="55" t="s">
        <v>297</v>
      </c>
      <c r="F613" s="55" t="s">
        <v>1724</v>
      </c>
      <c r="G613" t="s">
        <v>29</v>
      </c>
      <c r="H613" s="42">
        <f>IFERROR(Tabla5[[#This Row],[VENTAS MABE]]/Tabla5[[#This Row],[CUOTA]],0)</f>
        <v>0.6</v>
      </c>
      <c r="I613">
        <v>10</v>
      </c>
      <c r="J613">
        <v>6</v>
      </c>
      <c r="K613">
        <v>5</v>
      </c>
      <c r="L613">
        <v>4</v>
      </c>
      <c r="M613">
        <v>7</v>
      </c>
      <c r="N613">
        <v>4</v>
      </c>
      <c r="O613">
        <v>4</v>
      </c>
      <c r="P613">
        <v>0</v>
      </c>
      <c r="Q613">
        <v>0</v>
      </c>
      <c r="R613">
        <v>0</v>
      </c>
      <c r="S613">
        <v>0</v>
      </c>
      <c r="T613">
        <v>0</v>
      </c>
      <c r="V613" s="42">
        <v>0.375</v>
      </c>
      <c r="W613" s="42">
        <f>IFERROR(Tabla5[[#This Row],[TOTAL VENTA 38 SEMANA]]/Tabla5[[#This Row],[VENTA ACUM 38]],0)</f>
        <v>0.375</v>
      </c>
      <c r="X613" s="42" t="e">
        <f>VLOOKUP(Tabla5[[#This Row],[CLAVE]],[1]!QMI_5_SEMANA_SEP_22[[CLAVE]:[SHARE CADENA S2]],21,0)</f>
        <v>#REF!</v>
      </c>
      <c r="Y613" s="55" t="s">
        <v>724</v>
      </c>
      <c r="Z613" s="46">
        <f>+Tabla5[[#This Row],[VENTA ACUM 38]]+Tabla5[[#This Row],[venta total 39 acum]]</f>
        <v>21</v>
      </c>
      <c r="AA613" s="46">
        <v>3</v>
      </c>
      <c r="AB613" s="46">
        <v>6</v>
      </c>
      <c r="AC613" s="46">
        <v>16</v>
      </c>
      <c r="AD613" s="46">
        <v>5</v>
      </c>
      <c r="AE613" s="46">
        <v>7</v>
      </c>
      <c r="AF613" s="46">
        <v>5</v>
      </c>
      <c r="AG613" s="46">
        <v>10</v>
      </c>
      <c r="AH613" s="42">
        <f>IFERROR(Tabla5[[#This Row],[VENTAS MABE]]/Tabla5[[#This Row],[VENTAS INDURAMA]],0)</f>
        <v>1.2</v>
      </c>
      <c r="AI613" t="s">
        <v>1677</v>
      </c>
      <c r="AK613" s="42"/>
      <c r="AL613" t="s">
        <v>845</v>
      </c>
      <c r="AM613" s="55" t="s">
        <v>1127</v>
      </c>
      <c r="AO613" s="55" t="s">
        <v>435</v>
      </c>
      <c r="AP613">
        <v>9</v>
      </c>
      <c r="AQ613" s="55">
        <v>2</v>
      </c>
      <c r="AR613">
        <v>0</v>
      </c>
      <c r="AS613">
        <v>1</v>
      </c>
      <c r="AT613">
        <v>0</v>
      </c>
      <c r="AU613">
        <v>1</v>
      </c>
      <c r="AV613">
        <v>0</v>
      </c>
      <c r="AW613">
        <v>0</v>
      </c>
      <c r="AX613">
        <f>SUM(Tabla5[[#This Row],[VENTA MABE 1 SEMANA OCT]:[VENTAS OTROS 1 SEMANA OCT]])</f>
        <v>4</v>
      </c>
      <c r="AY613" s="46">
        <v>6.6894409937888195</v>
      </c>
      <c r="AZ613" s="55">
        <v>1</v>
      </c>
      <c r="BA613">
        <v>1</v>
      </c>
      <c r="BB613">
        <v>0</v>
      </c>
      <c r="BC613">
        <v>2</v>
      </c>
      <c r="BD613">
        <v>1</v>
      </c>
      <c r="BE613">
        <v>0</v>
      </c>
      <c r="BF613">
        <v>0</v>
      </c>
      <c r="BG613">
        <f>SUM(Tabla5[[#This Row],[VENTA MABE 2 SEMANA OCT]:[VENTAS OTROS 2 SEMANA OCT]])</f>
        <v>5</v>
      </c>
      <c r="BH613" t="s">
        <v>798</v>
      </c>
      <c r="BI613" s="55" t="s">
        <v>295</v>
      </c>
      <c r="BJ613">
        <v>26</v>
      </c>
      <c r="BK613" s="55">
        <v>2</v>
      </c>
      <c r="BL613">
        <v>1</v>
      </c>
      <c r="BM613">
        <v>0</v>
      </c>
      <c r="BN613">
        <v>2</v>
      </c>
      <c r="BO613">
        <v>0</v>
      </c>
      <c r="BP613">
        <v>0</v>
      </c>
      <c r="BQ613">
        <v>0</v>
      </c>
      <c r="BR613">
        <f>SUM(Tabla5[[#This Row],[VENTA MABE 3 SEMANA OCT]:[VENTAS OTROS 3 SEMANA OCT]])</f>
        <v>5</v>
      </c>
      <c r="BS613" s="42">
        <v>0.4</v>
      </c>
      <c r="BT613" s="55">
        <v>5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f>SUM(Tabla5[[#This Row],[VENTA MABE 4 SEMANA OCT]:[VENTAS OTROS 4 SEMANA OCT]])</f>
        <v>5</v>
      </c>
      <c r="CI6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0.52631578947368418</v>
      </c>
      <c r="CJ613" t="s">
        <v>1702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SUM(Tabla5[[#This Row],[VENTA MABE 1 SEMANA NOV]:[VENTAS OTROS 1 SEMANA NOV]])</f>
        <v>0</v>
      </c>
      <c r="CS613">
        <f>IFERROR(VLOOKUP(Tabla5[[#This Row],[CLAVE]],[2]VENTAS!$F$2:$L$1501,2,0),0)</f>
        <v>1</v>
      </c>
      <c r="CT613">
        <f>IFERROR(VLOOKUP(Tabla5[[#This Row],[CLAVE]],[2]VENTAS!$F$2:$L$1501,3,0),0)</f>
        <v>0</v>
      </c>
      <c r="CU613">
        <f>IFERROR(VLOOKUP(Tabla5[[#This Row],[CLAVE]],[2]VENTAS!$F$2:$L$1501,4,0),0)</f>
        <v>0</v>
      </c>
      <c r="CV613">
        <f>IFERROR(VLOOKUP(Tabla5[[#This Row],[CLAVE]],[2]VENTAS!$F$2:$L$1501,5,0),0)</f>
        <v>1</v>
      </c>
      <c r="CW613">
        <f>IFERROR(VLOOKUP(Tabla5[[#This Row],[CLAVE]],[2]VENTAS!$F$2:$L$1501,6,0),0)</f>
        <v>0</v>
      </c>
      <c r="CX613">
        <f>IFERROR(VLOOKUP(Tabla5[[#This Row],[CLAVE]],[2]VENTAS!$F$2:$L$1501,7,0),0)</f>
        <v>1</v>
      </c>
      <c r="CY613">
        <f>IFERROR(VLOOKUP(Tabla5[[#This Row],[CLAVE]],[2]VENTAS!$F$2:$R$1501,13,0),0)</f>
        <v>0</v>
      </c>
      <c r="CZ613">
        <f>SUM(Tabla5[[#This Row],[VENTA MABE 2 SEMANA NOV]:[VENTAS OTROS 2 SEMANA NOV]])</f>
        <v>3</v>
      </c>
      <c r="DA613" s="46">
        <v>7.9027542505803376</v>
      </c>
    </row>
    <row r="614" spans="1:105" hidden="1" x14ac:dyDescent="0.3">
      <c r="A614" t="str">
        <f>CONCATENATE(Tabla5[[#This Row],[TIENDA HMPV]],Tabla5[[#This Row],[LINEA]])</f>
        <v>173 - 1719-TIENDA PRENSA 1719AIRES</v>
      </c>
      <c r="B614" t="s">
        <v>168</v>
      </c>
      <c r="C614" s="55" t="s">
        <v>169</v>
      </c>
      <c r="D614" s="55" t="s">
        <v>39</v>
      </c>
      <c r="E614" s="55" t="s">
        <v>170</v>
      </c>
      <c r="F614" s="55" t="s">
        <v>1724</v>
      </c>
      <c r="G614" t="s">
        <v>25</v>
      </c>
      <c r="H614" s="42">
        <f>IFERROR(Tabla5[[#This Row],[VENTAS MABE]]/Tabla5[[#This Row],[CUOTA]],0)</f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V614" s="42">
        <v>0</v>
      </c>
      <c r="W614" s="42">
        <f>IFERROR(Tabla5[[#This Row],[TOTAL VENTA 38 SEMANA]]/Tabla5[[#This Row],[VENTA ACUM 38]],0)</f>
        <v>0</v>
      </c>
      <c r="X614" s="42" t="e">
        <f>VLOOKUP(Tabla5[[#This Row],[CLAVE]],[1]!QMI_5_SEMANA_SEP_22[[CLAVE]:[SHARE CADENA S2]],21,0)</f>
        <v>#REF!</v>
      </c>
      <c r="Y614" s="55" t="s">
        <v>734</v>
      </c>
      <c r="Z614" s="46">
        <f>+Tabla5[[#This Row],[VENTA ACUM 38]]+Tabla5[[#This Row],[venta total 39 acum]]</f>
        <v>0</v>
      </c>
      <c r="AA614" s="46">
        <v>0</v>
      </c>
      <c r="AB614" s="46">
        <v>0</v>
      </c>
      <c r="AC614" s="46">
        <v>0</v>
      </c>
      <c r="AD614" s="46">
        <v>0</v>
      </c>
      <c r="AE614" s="46">
        <v>0</v>
      </c>
      <c r="AF614" s="46">
        <v>0</v>
      </c>
      <c r="AG614" s="46">
        <v>0</v>
      </c>
      <c r="AH614" s="42">
        <f>IFERROR(Tabla5[[#This Row],[VENTAS MABE]]/Tabla5[[#This Row],[VENTAS INDURAMA]],0)</f>
        <v>0</v>
      </c>
      <c r="AI614" t="s">
        <v>1675</v>
      </c>
      <c r="AK614" s="42"/>
      <c r="AL614" t="s">
        <v>727</v>
      </c>
      <c r="AM614" s="55" t="s">
        <v>948</v>
      </c>
      <c r="AO614" s="55" t="s">
        <v>460</v>
      </c>
      <c r="AP614">
        <v>0</v>
      </c>
      <c r="AQ614" s="55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f>SUM(Tabla5[[#This Row],[VENTA MABE 1 SEMANA OCT]:[VENTAS OTROS 1 SEMANA OCT]])</f>
        <v>0</v>
      </c>
      <c r="AY614" s="46">
        <v>0</v>
      </c>
      <c r="AZ614" s="55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f>SUM(Tabla5[[#This Row],[VENTA MABE 2 SEMANA OCT]:[VENTAS OTROS 2 SEMANA OCT]])</f>
        <v>0</v>
      </c>
      <c r="BH614" t="s">
        <v>798</v>
      </c>
      <c r="BI614" s="55" t="s">
        <v>169</v>
      </c>
      <c r="BJ614">
        <v>30</v>
      </c>
      <c r="BK614" s="55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f>SUM(Tabla5[[#This Row],[VENTA MABE 3 SEMANA OCT]:[VENTAS OTROS 3 SEMANA OCT]])</f>
        <v>0</v>
      </c>
      <c r="BS614" s="42">
        <v>0.15</v>
      </c>
      <c r="BT614" s="55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f>SUM(Tabla5[[#This Row],[VENTA MABE 4 SEMANA OCT]:[VENTAS OTROS 4 SEMANA OCT]])</f>
        <v>0</v>
      </c>
      <c r="CI6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14" s="66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SUM(Tabla5[[#This Row],[VENTA MABE 1 SEMANA NOV]:[VENTAS OTROS 1 SEMANA NOV]])</f>
        <v>0</v>
      </c>
      <c r="CS614">
        <f>IFERROR(VLOOKUP(Tabla5[[#This Row],[CLAVE]],[2]VENTAS!$F$2:$L$1501,2,0),0)</f>
        <v>0</v>
      </c>
      <c r="CT614">
        <f>IFERROR(VLOOKUP(Tabla5[[#This Row],[CLAVE]],[2]VENTAS!$F$2:$L$1501,3,0),0)</f>
        <v>0</v>
      </c>
      <c r="CU614">
        <f>IFERROR(VLOOKUP(Tabla5[[#This Row],[CLAVE]],[2]VENTAS!$F$2:$L$1501,4,0),0)</f>
        <v>0</v>
      </c>
      <c r="CV614">
        <f>IFERROR(VLOOKUP(Tabla5[[#This Row],[CLAVE]],[2]VENTAS!$F$2:$L$1501,5,0),0)</f>
        <v>0</v>
      </c>
      <c r="CW614">
        <f>IFERROR(VLOOKUP(Tabla5[[#This Row],[CLAVE]],[2]VENTAS!$F$2:$L$1501,6,0),0)</f>
        <v>0</v>
      </c>
      <c r="CX614">
        <f>IFERROR(VLOOKUP(Tabla5[[#This Row],[CLAVE]],[2]VENTAS!$F$2:$L$1501,7,0),0)</f>
        <v>0</v>
      </c>
      <c r="CY614">
        <f>IFERROR(VLOOKUP(Tabla5[[#This Row],[CLAVE]],[2]VENTAS!$F$2:$R$1501,13,0),0)</f>
        <v>0</v>
      </c>
      <c r="CZ614">
        <f>SUM(Tabla5[[#This Row],[VENTA MABE 2 SEMANA NOV]:[VENTAS OTROS 2 SEMANA NOV]])</f>
        <v>0</v>
      </c>
      <c r="DA614" s="46">
        <v>0</v>
      </c>
    </row>
    <row r="615" spans="1:105" hidden="1" x14ac:dyDescent="0.3">
      <c r="A615" t="str">
        <f>CONCATENATE(Tabla5[[#This Row],[TIENDA HMPV]],Tabla5[[#This Row],[LINEA]])</f>
        <v>173 - 1719-TIENDA PRENSA 1719COCINAS</v>
      </c>
      <c r="B615" t="s">
        <v>168</v>
      </c>
      <c r="C615" s="55" t="s">
        <v>169</v>
      </c>
      <c r="D615" s="55" t="s">
        <v>39</v>
      </c>
      <c r="E615" s="55" t="s">
        <v>170</v>
      </c>
      <c r="F615" s="55" t="s">
        <v>1724</v>
      </c>
      <c r="G615" t="s">
        <v>26</v>
      </c>
      <c r="H615" s="42">
        <f>IFERROR(Tabla5[[#This Row],[VENTAS MABE]]/Tabla5[[#This Row],[CUOTA]],0)</f>
        <v>0.8</v>
      </c>
      <c r="I615">
        <v>10</v>
      </c>
      <c r="J615">
        <v>8</v>
      </c>
      <c r="K615">
        <v>15</v>
      </c>
      <c r="L615">
        <v>2</v>
      </c>
      <c r="M615">
        <v>0</v>
      </c>
      <c r="N615">
        <v>0</v>
      </c>
      <c r="O615">
        <v>2</v>
      </c>
      <c r="P615">
        <v>3</v>
      </c>
      <c r="Q615">
        <v>0</v>
      </c>
      <c r="R615">
        <v>0</v>
      </c>
      <c r="S615">
        <v>0</v>
      </c>
      <c r="T615">
        <v>0</v>
      </c>
      <c r="V615" s="42">
        <v>0.32</v>
      </c>
      <c r="W615" s="42">
        <f>IFERROR(Tabla5[[#This Row],[TOTAL VENTA 38 SEMANA]]/Tabla5[[#This Row],[VENTA ACUM 38]],0)</f>
        <v>0.32</v>
      </c>
      <c r="X615" s="42" t="e">
        <f>VLOOKUP(Tabla5[[#This Row],[CLAVE]],[1]!QMI_5_SEMANA_SEP_22[[CLAVE]:[SHARE CADENA S2]],21,0)</f>
        <v>#REF!</v>
      </c>
      <c r="Y615" s="55" t="s">
        <v>734</v>
      </c>
      <c r="Z615" s="46">
        <f>+Tabla5[[#This Row],[VENTA ACUM 38]]+Tabla5[[#This Row],[venta total 39 acum]]</f>
        <v>30</v>
      </c>
      <c r="AA615" s="46">
        <v>6</v>
      </c>
      <c r="AB615" s="46">
        <v>8</v>
      </c>
      <c r="AC615" s="46">
        <v>25</v>
      </c>
      <c r="AD615" s="46">
        <v>5</v>
      </c>
      <c r="AE615" s="46">
        <v>2</v>
      </c>
      <c r="AF615" s="46">
        <v>5</v>
      </c>
      <c r="AG615" s="46">
        <v>8</v>
      </c>
      <c r="AH615" s="42">
        <f>IFERROR(Tabla5[[#This Row],[VENTAS MABE]]/Tabla5[[#This Row],[VENTAS INDURAMA]],0)</f>
        <v>0.53333333333333333</v>
      </c>
      <c r="AI615" t="s">
        <v>1675</v>
      </c>
      <c r="AK615" s="42"/>
      <c r="AL615" t="s">
        <v>727</v>
      </c>
      <c r="AM615" s="55" t="s">
        <v>948</v>
      </c>
      <c r="AO615" s="55" t="s">
        <v>460</v>
      </c>
      <c r="AP615">
        <v>16</v>
      </c>
      <c r="AQ615" s="55">
        <v>1</v>
      </c>
      <c r="AR615">
        <v>3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f>SUM(Tabla5[[#This Row],[VENTA MABE 1 SEMANA OCT]:[VENTAS OTROS 1 SEMANA OCT]])</f>
        <v>4</v>
      </c>
      <c r="AY615" s="46">
        <v>10.139722963773846</v>
      </c>
      <c r="AZ615" s="55">
        <v>1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f>SUM(Tabla5[[#This Row],[VENTA MABE 2 SEMANA OCT]:[VENTAS OTROS 2 SEMANA OCT]])</f>
        <v>2</v>
      </c>
      <c r="BH615" t="s">
        <v>798</v>
      </c>
      <c r="BI615" s="55" t="s">
        <v>169</v>
      </c>
      <c r="BJ615">
        <v>30</v>
      </c>
      <c r="BK615" s="55">
        <v>0</v>
      </c>
      <c r="BL615">
        <v>1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f>SUM(Tabla5[[#This Row],[VENTA MABE 3 SEMANA OCT]:[VENTAS OTROS 3 SEMANA OCT]])</f>
        <v>1</v>
      </c>
      <c r="BS615" s="42">
        <v>0.4</v>
      </c>
      <c r="BT615" s="55">
        <v>1</v>
      </c>
      <c r="BU615">
        <v>4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f>SUM(Tabla5[[#This Row],[VENTA MABE 4 SEMANA OCT]:[VENTAS OTROS 4 SEMANA OCT]])</f>
        <v>6</v>
      </c>
      <c r="CE615" t="s">
        <v>1695</v>
      </c>
      <c r="CI61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0.23076923076923078</v>
      </c>
      <c r="CJ615" t="s">
        <v>1701</v>
      </c>
      <c r="CK615">
        <v>0</v>
      </c>
      <c r="CL615">
        <v>4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SUM(Tabla5[[#This Row],[VENTA MABE 1 SEMANA NOV]:[VENTAS OTROS 1 SEMANA NOV]])</f>
        <v>4</v>
      </c>
      <c r="CS615">
        <f>IFERROR(VLOOKUP(Tabla5[[#This Row],[CLAVE]],[2]VENTAS!$F$2:$L$1501,2,0),0)</f>
        <v>1</v>
      </c>
      <c r="CT615">
        <f>IFERROR(VLOOKUP(Tabla5[[#This Row],[CLAVE]],[2]VENTAS!$F$2:$L$1501,3,0),0)</f>
        <v>3</v>
      </c>
      <c r="CU615">
        <f>IFERROR(VLOOKUP(Tabla5[[#This Row],[CLAVE]],[2]VENTAS!$F$2:$L$1501,4,0),0)</f>
        <v>0</v>
      </c>
      <c r="CV615">
        <f>IFERROR(VLOOKUP(Tabla5[[#This Row],[CLAVE]],[2]VENTAS!$F$2:$L$1501,5,0),0)</f>
        <v>1</v>
      </c>
      <c r="CW615">
        <f>IFERROR(VLOOKUP(Tabla5[[#This Row],[CLAVE]],[2]VENTAS!$F$2:$L$1501,6,0),0)</f>
        <v>0</v>
      </c>
      <c r="CX615">
        <f>IFERROR(VLOOKUP(Tabla5[[#This Row],[CLAVE]],[2]VENTAS!$F$2:$L$1501,7,0),0)</f>
        <v>0</v>
      </c>
      <c r="CY615">
        <f>IFERROR(VLOOKUP(Tabla5[[#This Row],[CLAVE]],[2]VENTAS!$F$2:$R$1501,13,0),0)</f>
        <v>0</v>
      </c>
      <c r="CZ615">
        <f>SUM(Tabla5[[#This Row],[VENTA MABE 2 SEMANA NOV]:[VENTAS OTROS 2 SEMANA NOV]])</f>
        <v>5</v>
      </c>
      <c r="DA615" s="46">
        <v>24.33533511305723</v>
      </c>
    </row>
    <row r="616" spans="1:105" hidden="1" x14ac:dyDescent="0.3">
      <c r="A616" t="str">
        <f>CONCATENATE(Tabla5[[#This Row],[TIENDA HMPV]],Tabla5[[#This Row],[LINEA]])</f>
        <v>173 - 1719-TIENDA PRENSA 1719EMPOTRE</v>
      </c>
      <c r="B616" t="s">
        <v>168</v>
      </c>
      <c r="C616" s="55" t="s">
        <v>169</v>
      </c>
      <c r="D616" s="55" t="s">
        <v>39</v>
      </c>
      <c r="E616" s="55" t="s">
        <v>170</v>
      </c>
      <c r="F616" s="55" t="s">
        <v>1724</v>
      </c>
      <c r="G616" t="s">
        <v>32</v>
      </c>
      <c r="H616" s="42">
        <f>IFERROR(Tabla5[[#This Row],[VENTAS MABE]]/Tabla5[[#This Row],[CUOTA]],0)</f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V616" s="42">
        <v>0</v>
      </c>
      <c r="W616" s="42">
        <f>IFERROR(Tabla5[[#This Row],[TOTAL VENTA 38 SEMANA]]/Tabla5[[#This Row],[VENTA ACUM 38]],0)</f>
        <v>0</v>
      </c>
      <c r="X616" s="42" t="e">
        <f>VLOOKUP(Tabla5[[#This Row],[CLAVE]],[1]!QMI_5_SEMANA_SEP_22[[CLAVE]:[SHARE CADENA S2]],21,0)</f>
        <v>#REF!</v>
      </c>
      <c r="Y616" s="55" t="s">
        <v>734</v>
      </c>
      <c r="Z616" s="46">
        <f>+Tabla5[[#This Row],[VENTA ACUM 38]]+Tabla5[[#This Row],[venta total 39 acum]]</f>
        <v>0</v>
      </c>
      <c r="AA616" s="46">
        <v>0</v>
      </c>
      <c r="AB616" s="46">
        <v>0</v>
      </c>
      <c r="AC616" s="46">
        <v>0</v>
      </c>
      <c r="AD616" s="46">
        <v>0</v>
      </c>
      <c r="AE616" s="46">
        <v>0</v>
      </c>
      <c r="AF616" s="46">
        <v>0</v>
      </c>
      <c r="AG616" s="46">
        <v>0</v>
      </c>
      <c r="AH616" s="42">
        <f>IFERROR(Tabla5[[#This Row],[VENTAS MABE]]/Tabla5[[#This Row],[VENTAS INDURAMA]],0)</f>
        <v>0</v>
      </c>
      <c r="AI616" t="s">
        <v>1675</v>
      </c>
      <c r="AK616" s="42"/>
      <c r="AL616" t="s">
        <v>727</v>
      </c>
      <c r="AM616" s="55" t="s">
        <v>948</v>
      </c>
      <c r="AO616" s="55" t="s">
        <v>460</v>
      </c>
      <c r="AP616">
        <v>0</v>
      </c>
      <c r="AQ616" s="55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f>SUM(Tabla5[[#This Row],[VENTA MABE 1 SEMANA OCT]:[VENTAS OTROS 1 SEMANA OCT]])</f>
        <v>0</v>
      </c>
      <c r="AY616" s="46">
        <v>0</v>
      </c>
      <c r="AZ616" s="55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f>SUM(Tabla5[[#This Row],[VENTA MABE 2 SEMANA OCT]:[VENTAS OTROS 2 SEMANA OCT]])</f>
        <v>0</v>
      </c>
      <c r="BH616" t="s">
        <v>798</v>
      </c>
      <c r="BI616" s="55" t="s">
        <v>169</v>
      </c>
      <c r="BJ616">
        <v>30</v>
      </c>
      <c r="BK616" s="55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f>SUM(Tabla5[[#This Row],[VENTA MABE 3 SEMANA OCT]:[VENTAS OTROS 3 SEMANA OCT]])</f>
        <v>0</v>
      </c>
      <c r="BS616" s="42">
        <v>0</v>
      </c>
      <c r="BT616" s="55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f>SUM(Tabla5[[#This Row],[VENTA MABE 4 SEMANA OCT]:[VENTAS OTROS 4 SEMANA OCT]])</f>
        <v>0</v>
      </c>
      <c r="CI6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16" s="66">
        <v>0</v>
      </c>
      <c r="CK616">
        <v>0</v>
      </c>
      <c r="CL616">
        <v>2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SUM(Tabla5[[#This Row],[VENTA MABE 1 SEMANA NOV]:[VENTAS OTROS 1 SEMANA NOV]])</f>
        <v>2</v>
      </c>
      <c r="CS616">
        <f>IFERROR(VLOOKUP(Tabla5[[#This Row],[CLAVE]],[2]VENTAS!$F$2:$L$1501,2,0),0)</f>
        <v>0</v>
      </c>
      <c r="CT616">
        <f>IFERROR(VLOOKUP(Tabla5[[#This Row],[CLAVE]],[2]VENTAS!$F$2:$L$1501,3,0),0)</f>
        <v>0</v>
      </c>
      <c r="CU616">
        <f>IFERROR(VLOOKUP(Tabla5[[#This Row],[CLAVE]],[2]VENTAS!$F$2:$L$1501,4,0),0)</f>
        <v>0</v>
      </c>
      <c r="CV616">
        <f>IFERROR(VLOOKUP(Tabla5[[#This Row],[CLAVE]],[2]VENTAS!$F$2:$L$1501,5,0),0)</f>
        <v>0</v>
      </c>
      <c r="CW616">
        <f>IFERROR(VLOOKUP(Tabla5[[#This Row],[CLAVE]],[2]VENTAS!$F$2:$L$1501,6,0),0)</f>
        <v>0</v>
      </c>
      <c r="CX616">
        <f>IFERROR(VLOOKUP(Tabla5[[#This Row],[CLAVE]],[2]VENTAS!$F$2:$L$1501,7,0),0)</f>
        <v>0</v>
      </c>
      <c r="CY616">
        <f>IFERROR(VLOOKUP(Tabla5[[#This Row],[CLAVE]],[2]VENTAS!$F$2:$R$1501,13,0),0)</f>
        <v>0</v>
      </c>
      <c r="CZ616">
        <f>SUM(Tabla5[[#This Row],[VENTA MABE 2 SEMANA NOV]:[VENTAS OTROS 2 SEMANA NOV]])</f>
        <v>0</v>
      </c>
      <c r="DA616" s="46">
        <v>0</v>
      </c>
    </row>
    <row r="617" spans="1:105" hidden="1" x14ac:dyDescent="0.3">
      <c r="A617" t="str">
        <f>CONCATENATE(Tabla5[[#This Row],[TIENDA HMPV]],Tabla5[[#This Row],[LINEA]])</f>
        <v>173 - 1719-TIENDA PRENSA 1719GLOBALES</v>
      </c>
      <c r="B617" t="s">
        <v>168</v>
      </c>
      <c r="C617" s="55" t="s">
        <v>169</v>
      </c>
      <c r="D617" s="55" t="s">
        <v>39</v>
      </c>
      <c r="E617" s="55" t="s">
        <v>170</v>
      </c>
      <c r="F617" s="55" t="s">
        <v>1724</v>
      </c>
      <c r="G617" t="s">
        <v>27</v>
      </c>
      <c r="H617" s="42">
        <f>IFERROR(Tabla5[[#This Row],[VENTAS MABE]]/Tabla5[[#This Row],[CUOTA]],0)</f>
        <v>0.42857142857142855</v>
      </c>
      <c r="I617">
        <v>7</v>
      </c>
      <c r="J617">
        <v>3</v>
      </c>
      <c r="K617">
        <v>12</v>
      </c>
      <c r="L617">
        <v>6</v>
      </c>
      <c r="M617">
        <v>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V617" s="42">
        <v>0.21428571428571427</v>
      </c>
      <c r="W617" s="42">
        <f>IFERROR(Tabla5[[#This Row],[TOTAL VENTA 38 SEMANA]]/Tabla5[[#This Row],[VENTA ACUM 38]],0)</f>
        <v>0.21428571428571427</v>
      </c>
      <c r="X617" s="42" t="e">
        <f>VLOOKUP(Tabla5[[#This Row],[CLAVE]],[1]!QMI_5_SEMANA_SEP_22[[CLAVE]:[SHARE CADENA S2]],21,0)</f>
        <v>#REF!</v>
      </c>
      <c r="Y617" s="55" t="s">
        <v>734</v>
      </c>
      <c r="Z617" s="46">
        <f>+Tabla5[[#This Row],[VENTA ACUM 38]]+Tabla5[[#This Row],[venta total 39 acum]]</f>
        <v>15</v>
      </c>
      <c r="AA617" s="46">
        <v>3</v>
      </c>
      <c r="AB617" s="46">
        <v>3</v>
      </c>
      <c r="AC617" s="46">
        <v>14</v>
      </c>
      <c r="AD617" s="46">
        <v>1</v>
      </c>
      <c r="AE617" s="46">
        <v>4</v>
      </c>
      <c r="AF617" s="46">
        <v>1</v>
      </c>
      <c r="AG617" s="46">
        <v>7</v>
      </c>
      <c r="AH617" s="42">
        <f>IFERROR(Tabla5[[#This Row],[VENTAS MABE]]/Tabla5[[#This Row],[VENTAS INDURAMA]],0)</f>
        <v>0.25</v>
      </c>
      <c r="AI617" t="s">
        <v>1675</v>
      </c>
      <c r="AK617" s="42"/>
      <c r="AL617" t="s">
        <v>727</v>
      </c>
      <c r="AM617" s="55" t="s">
        <v>948</v>
      </c>
      <c r="AO617" s="55" t="s">
        <v>460</v>
      </c>
      <c r="AP617">
        <v>6</v>
      </c>
      <c r="AQ617" s="55">
        <v>2</v>
      </c>
      <c r="AR617">
        <v>0</v>
      </c>
      <c r="AS617">
        <v>0</v>
      </c>
      <c r="AT617">
        <v>1</v>
      </c>
      <c r="AU617">
        <v>0</v>
      </c>
      <c r="AV617">
        <v>3</v>
      </c>
      <c r="AW617">
        <v>0</v>
      </c>
      <c r="AX617">
        <f>SUM(Tabla5[[#This Row],[VENTA MABE 1 SEMANA OCT]:[VENTAS OTROS 1 SEMANA OCT]])</f>
        <v>6</v>
      </c>
      <c r="AY617" s="46">
        <v>6.8050285817661393</v>
      </c>
      <c r="AZ617" s="55">
        <v>1</v>
      </c>
      <c r="BA617">
        <v>1</v>
      </c>
      <c r="BB617">
        <v>0</v>
      </c>
      <c r="BC617">
        <v>0</v>
      </c>
      <c r="BD617">
        <v>0</v>
      </c>
      <c r="BE617">
        <v>2</v>
      </c>
      <c r="BF617">
        <v>0</v>
      </c>
      <c r="BG617">
        <f>SUM(Tabla5[[#This Row],[VENTA MABE 2 SEMANA OCT]:[VENTAS OTROS 2 SEMANA OCT]])</f>
        <v>4</v>
      </c>
      <c r="BH617" t="s">
        <v>798</v>
      </c>
      <c r="BI617" s="55" t="s">
        <v>169</v>
      </c>
      <c r="BJ617">
        <v>30</v>
      </c>
      <c r="BK617" s="55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f>SUM(Tabla5[[#This Row],[VENTA MABE 3 SEMANA OCT]:[VENTAS OTROS 3 SEMANA OCT]])</f>
        <v>0</v>
      </c>
      <c r="BS617" s="42">
        <v>0</v>
      </c>
      <c r="BT617" s="55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f>SUM(Tabla5[[#This Row],[VENTA MABE 4 SEMANA OCT]:[VENTAS OTROS 4 SEMANA OCT]])</f>
        <v>1</v>
      </c>
      <c r="CE617" t="s">
        <v>1695</v>
      </c>
      <c r="CI6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0.36363636363636365</v>
      </c>
      <c r="CJ617" t="s">
        <v>1701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f>SUM(Tabla5[[#This Row],[VENTA MABE 1 SEMANA NOV]:[VENTAS OTROS 1 SEMANA NOV]])</f>
        <v>1</v>
      </c>
      <c r="CS617">
        <f>IFERROR(VLOOKUP(Tabla5[[#This Row],[CLAVE]],[2]VENTAS!$F$2:$L$1501,2,0),0)</f>
        <v>2</v>
      </c>
      <c r="CT617">
        <f>IFERROR(VLOOKUP(Tabla5[[#This Row],[CLAVE]],[2]VENTAS!$F$2:$L$1501,3,0),0)</f>
        <v>1</v>
      </c>
      <c r="CU617">
        <f>IFERROR(VLOOKUP(Tabla5[[#This Row],[CLAVE]],[2]VENTAS!$F$2:$L$1501,4,0),0)</f>
        <v>0</v>
      </c>
      <c r="CV617">
        <f>IFERROR(VLOOKUP(Tabla5[[#This Row],[CLAVE]],[2]VENTAS!$F$2:$L$1501,5,0),0)</f>
        <v>0</v>
      </c>
      <c r="CW617">
        <f>IFERROR(VLOOKUP(Tabla5[[#This Row],[CLAVE]],[2]VENTAS!$F$2:$L$1501,6,0),0)</f>
        <v>0</v>
      </c>
      <c r="CX617">
        <f>IFERROR(VLOOKUP(Tabla5[[#This Row],[CLAVE]],[2]VENTAS!$F$2:$L$1501,7,0),0)</f>
        <v>1</v>
      </c>
      <c r="CY617">
        <f>IFERROR(VLOOKUP(Tabla5[[#This Row],[CLAVE]],[2]VENTAS!$F$2:$R$1501,13,0),0)</f>
        <v>0</v>
      </c>
      <c r="CZ617">
        <f>SUM(Tabla5[[#This Row],[VENTA MABE 2 SEMANA NOV]:[VENTAS OTROS 2 SEMANA NOV]])</f>
        <v>4</v>
      </c>
      <c r="DA617" s="46">
        <v>12</v>
      </c>
    </row>
    <row r="618" spans="1:105" hidden="1" x14ac:dyDescent="0.3">
      <c r="A618" t="str">
        <f>CONCATENATE(Tabla5[[#This Row],[TIENDA HMPV]],Tabla5[[#This Row],[LINEA]])</f>
        <v>173 - 1719-TIENDA PRENSA 1719LAVADO</v>
      </c>
      <c r="B618" t="s">
        <v>168</v>
      </c>
      <c r="C618" s="55" t="s">
        <v>169</v>
      </c>
      <c r="D618" s="55" t="s">
        <v>39</v>
      </c>
      <c r="E618" s="55" t="s">
        <v>170</v>
      </c>
      <c r="F618" s="55" t="s">
        <v>1724</v>
      </c>
      <c r="G618" t="s">
        <v>28</v>
      </c>
      <c r="H618" s="42">
        <f>IFERROR(Tabla5[[#This Row],[VENTAS MABE]]/Tabla5[[#This Row],[CUOTA]],0)</f>
        <v>0.2857142857142857</v>
      </c>
      <c r="I618">
        <v>7</v>
      </c>
      <c r="J618">
        <v>2</v>
      </c>
      <c r="K618">
        <v>0</v>
      </c>
      <c r="L618" s="44">
        <v>23</v>
      </c>
      <c r="M618">
        <v>6</v>
      </c>
      <c r="N618">
        <v>9</v>
      </c>
      <c r="O618">
        <v>14</v>
      </c>
      <c r="P618">
        <v>2</v>
      </c>
      <c r="Q618">
        <v>0</v>
      </c>
      <c r="R618">
        <v>0</v>
      </c>
      <c r="S618">
        <v>0</v>
      </c>
      <c r="T618">
        <v>0</v>
      </c>
      <c r="V618" s="42">
        <v>3.9215686274509803E-2</v>
      </c>
      <c r="W618" s="42">
        <f>IFERROR(Tabla5[[#This Row],[TOTAL VENTA 38 SEMANA]]/Tabla5[[#This Row],[VENTA ACUM 38]],0)</f>
        <v>3.9215686274509803E-2</v>
      </c>
      <c r="X618" s="42" t="e">
        <f>VLOOKUP(Tabla5[[#This Row],[CLAVE]],[1]!QMI_5_SEMANA_SEP_22[[CLAVE]:[SHARE CADENA S2]],21,0)</f>
        <v>#REF!</v>
      </c>
      <c r="Y618" s="55" t="s">
        <v>734</v>
      </c>
      <c r="Z618" s="46">
        <f>+Tabla5[[#This Row],[VENTA ACUM 38]]+Tabla5[[#This Row],[venta total 39 acum]]</f>
        <v>53</v>
      </c>
      <c r="AA618" s="46">
        <v>1</v>
      </c>
      <c r="AB618" s="46">
        <v>2</v>
      </c>
      <c r="AC618" s="46">
        <v>51</v>
      </c>
      <c r="AD618" s="46">
        <v>2</v>
      </c>
      <c r="AE618" s="46">
        <v>2</v>
      </c>
      <c r="AF618" s="46">
        <v>2</v>
      </c>
      <c r="AG618" s="46">
        <v>3</v>
      </c>
      <c r="AH618" s="42">
        <f>IFERROR(Tabla5[[#This Row],[VENTAS MABE]]/Tabla5[[#This Row],[VENTAS INDURAMA]],0)</f>
        <v>0</v>
      </c>
      <c r="AI618" t="s">
        <v>1675</v>
      </c>
      <c r="AK618" s="42"/>
      <c r="AL618" t="s">
        <v>727</v>
      </c>
      <c r="AM618" s="55" t="s">
        <v>948</v>
      </c>
      <c r="AO618" s="55" t="s">
        <v>460</v>
      </c>
      <c r="AP618">
        <v>27</v>
      </c>
      <c r="AQ618" s="55">
        <v>1</v>
      </c>
      <c r="AR618">
        <v>0</v>
      </c>
      <c r="AS618">
        <v>3</v>
      </c>
      <c r="AT618">
        <v>2</v>
      </c>
      <c r="AU618">
        <v>0</v>
      </c>
      <c r="AV618">
        <v>1</v>
      </c>
      <c r="AW618">
        <v>0</v>
      </c>
      <c r="AX618">
        <f>SUM(Tabla5[[#This Row],[VENTA MABE 1 SEMANA OCT]:[VENTAS OTROS 1 SEMANA OCT]])</f>
        <v>7</v>
      </c>
      <c r="AY618" s="46">
        <v>6.2917585437788075</v>
      </c>
      <c r="AZ618" s="55">
        <v>0</v>
      </c>
      <c r="BA618">
        <v>0</v>
      </c>
      <c r="BB618">
        <v>4</v>
      </c>
      <c r="BC618">
        <v>1</v>
      </c>
      <c r="BD618">
        <v>3</v>
      </c>
      <c r="BE618">
        <v>4</v>
      </c>
      <c r="BF618">
        <v>0</v>
      </c>
      <c r="BG618">
        <f>SUM(Tabla5[[#This Row],[VENTA MABE 2 SEMANA OCT]:[VENTAS OTROS 2 SEMANA OCT]])</f>
        <v>12</v>
      </c>
      <c r="BH618" t="s">
        <v>798</v>
      </c>
      <c r="BI618" s="55" t="s">
        <v>169</v>
      </c>
      <c r="BJ618">
        <v>30</v>
      </c>
      <c r="BK618" s="55">
        <v>1</v>
      </c>
      <c r="BL618">
        <v>0</v>
      </c>
      <c r="BM618">
        <v>6</v>
      </c>
      <c r="BN618">
        <v>1</v>
      </c>
      <c r="BO618">
        <v>2</v>
      </c>
      <c r="BP618">
        <v>3</v>
      </c>
      <c r="BQ618">
        <v>1</v>
      </c>
      <c r="BR618">
        <f>SUM(Tabla5[[#This Row],[VENTA MABE 3 SEMANA OCT]:[VENTAS OTROS 3 SEMANA OCT]])</f>
        <v>14</v>
      </c>
      <c r="BS618" s="42">
        <v>0.12</v>
      </c>
      <c r="BT618" s="55">
        <v>2</v>
      </c>
      <c r="BU618">
        <v>0</v>
      </c>
      <c r="BV618">
        <v>4</v>
      </c>
      <c r="BW618">
        <v>3</v>
      </c>
      <c r="BX618">
        <v>2</v>
      </c>
      <c r="BY618">
        <v>0</v>
      </c>
      <c r="BZ618">
        <v>0</v>
      </c>
      <c r="CA618">
        <f>SUM(Tabla5[[#This Row],[VENTA MABE 4 SEMANA OCT]:[VENTAS OTROS 4 SEMANA OCT]])</f>
        <v>11</v>
      </c>
      <c r="CE618" t="s">
        <v>1695</v>
      </c>
      <c r="CI61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9.0909090909090912E-2</v>
      </c>
      <c r="CJ618" t="s">
        <v>1701</v>
      </c>
      <c r="CK618">
        <v>0</v>
      </c>
      <c r="CL618">
        <v>0</v>
      </c>
      <c r="CM618">
        <v>5</v>
      </c>
      <c r="CN618">
        <v>1</v>
      </c>
      <c r="CO618">
        <v>1</v>
      </c>
      <c r="CP618">
        <v>3</v>
      </c>
      <c r="CQ618">
        <v>1</v>
      </c>
      <c r="CR618">
        <f>SUM(Tabla5[[#This Row],[VENTA MABE 1 SEMANA NOV]:[VENTAS OTROS 1 SEMANA NOV]])</f>
        <v>11</v>
      </c>
      <c r="CS618">
        <f>IFERROR(VLOOKUP(Tabla5[[#This Row],[CLAVE]],[2]VENTAS!$F$2:$L$1501,2,0),0)</f>
        <v>1</v>
      </c>
      <c r="CT618">
        <f>IFERROR(VLOOKUP(Tabla5[[#This Row],[CLAVE]],[2]VENTAS!$F$2:$L$1501,3,0),0)</f>
        <v>0</v>
      </c>
      <c r="CU618">
        <f>IFERROR(VLOOKUP(Tabla5[[#This Row],[CLAVE]],[2]VENTAS!$F$2:$L$1501,4,0),0)</f>
        <v>3</v>
      </c>
      <c r="CV618">
        <f>IFERROR(VLOOKUP(Tabla5[[#This Row],[CLAVE]],[2]VENTAS!$F$2:$L$1501,5,0),0)</f>
        <v>0</v>
      </c>
      <c r="CW618">
        <f>IFERROR(VLOOKUP(Tabla5[[#This Row],[CLAVE]],[2]VENTAS!$F$2:$L$1501,6,0),0)</f>
        <v>1</v>
      </c>
      <c r="CX618">
        <f>IFERROR(VLOOKUP(Tabla5[[#This Row],[CLAVE]],[2]VENTAS!$F$2:$L$1501,7,0),0)</f>
        <v>2</v>
      </c>
      <c r="CY618">
        <f>IFERROR(VLOOKUP(Tabla5[[#This Row],[CLAVE]],[2]VENTAS!$F$2:$R$1501,13,0),0)</f>
        <v>0</v>
      </c>
      <c r="CZ618">
        <f>SUM(Tabla5[[#This Row],[VENTA MABE 2 SEMANA NOV]:[VENTAS OTROS 2 SEMANA NOV]])</f>
        <v>7</v>
      </c>
      <c r="DA618" s="46">
        <v>13.977985968678166</v>
      </c>
    </row>
    <row r="619" spans="1:105" hidden="1" x14ac:dyDescent="0.3">
      <c r="A619" t="str">
        <f>CONCATENATE(Tabla5[[#This Row],[TIENDA HMPV]],Tabla5[[#This Row],[LINEA]])</f>
        <v>173 - 1719-TIENDA PRENSA 1719REFRIGERACIÓN</v>
      </c>
      <c r="B619" t="s">
        <v>168</v>
      </c>
      <c r="C619" s="55" t="s">
        <v>169</v>
      </c>
      <c r="D619" s="55" t="s">
        <v>39</v>
      </c>
      <c r="E619" s="55" t="s">
        <v>170</v>
      </c>
      <c r="F619" s="55" t="s">
        <v>1724</v>
      </c>
      <c r="G619" t="s">
        <v>29</v>
      </c>
      <c r="H619" s="42">
        <f>IFERROR(Tabla5[[#This Row],[VENTAS MABE]]/Tabla5[[#This Row],[CUOTA]],0)</f>
        <v>0.4</v>
      </c>
      <c r="I619">
        <v>10</v>
      </c>
      <c r="J619">
        <v>4</v>
      </c>
      <c r="K619">
        <v>8</v>
      </c>
      <c r="L619" s="44">
        <v>10</v>
      </c>
      <c r="M619">
        <v>0</v>
      </c>
      <c r="N619">
        <v>8</v>
      </c>
      <c r="O619">
        <v>6</v>
      </c>
      <c r="P619">
        <v>0</v>
      </c>
      <c r="Q619">
        <v>0</v>
      </c>
      <c r="R619">
        <v>0</v>
      </c>
      <c r="S619">
        <v>0</v>
      </c>
      <c r="T619">
        <v>0</v>
      </c>
      <c r="V619" s="42">
        <v>0.11428571428571428</v>
      </c>
      <c r="W619" s="42">
        <f>IFERROR(Tabla5[[#This Row],[TOTAL VENTA 38 SEMANA]]/Tabla5[[#This Row],[VENTA ACUM 38]],0)</f>
        <v>0.11428571428571428</v>
      </c>
      <c r="X619" s="42" t="e">
        <f>VLOOKUP(Tabla5[[#This Row],[CLAVE]],[1]!QMI_5_SEMANA_SEP_22[[CLAVE]:[SHARE CADENA S2]],21,0)</f>
        <v>#REF!</v>
      </c>
      <c r="Y619" s="55" t="s">
        <v>734</v>
      </c>
      <c r="Z619" s="46">
        <f>+Tabla5[[#This Row],[VENTA ACUM 38]]+Tabla5[[#This Row],[venta total 39 acum]]</f>
        <v>36</v>
      </c>
      <c r="AA619" s="46">
        <v>4</v>
      </c>
      <c r="AB619" s="46">
        <v>4</v>
      </c>
      <c r="AC619" s="46">
        <v>35</v>
      </c>
      <c r="AD619" s="46">
        <v>1</v>
      </c>
      <c r="AE619" s="46">
        <v>4</v>
      </c>
      <c r="AF619" s="46">
        <v>1</v>
      </c>
      <c r="AG619" s="46">
        <v>8</v>
      </c>
      <c r="AH619" s="42">
        <f>IFERROR(Tabla5[[#This Row],[VENTAS MABE]]/Tabla5[[#This Row],[VENTAS INDURAMA]],0)</f>
        <v>0.5</v>
      </c>
      <c r="AI619" t="s">
        <v>1675</v>
      </c>
      <c r="AK619" s="42"/>
      <c r="AL619" t="s">
        <v>727</v>
      </c>
      <c r="AM619" s="55" t="s">
        <v>948</v>
      </c>
      <c r="AO619" s="55" t="s">
        <v>460</v>
      </c>
      <c r="AP619">
        <v>22</v>
      </c>
      <c r="AQ619" s="55">
        <v>2</v>
      </c>
      <c r="AR619">
        <v>3</v>
      </c>
      <c r="AS619">
        <v>1</v>
      </c>
      <c r="AT619">
        <v>1</v>
      </c>
      <c r="AU619">
        <v>0</v>
      </c>
      <c r="AV619">
        <v>3</v>
      </c>
      <c r="AW619">
        <v>0</v>
      </c>
      <c r="AX619">
        <f>SUM(Tabla5[[#This Row],[VENTA MABE 1 SEMANA OCT]:[VENTAS OTROS 1 SEMANA OCT]])</f>
        <v>10</v>
      </c>
      <c r="AY619" s="46">
        <v>5.4947289251058891</v>
      </c>
      <c r="AZ619" s="55">
        <v>1</v>
      </c>
      <c r="BA619">
        <v>2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f>SUM(Tabla5[[#This Row],[VENTA MABE 2 SEMANA OCT]:[VENTAS OTROS 2 SEMANA OCT]])</f>
        <v>4</v>
      </c>
      <c r="BH619" t="s">
        <v>798</v>
      </c>
      <c r="BI619" s="55" t="s">
        <v>169</v>
      </c>
      <c r="BJ619">
        <v>30</v>
      </c>
      <c r="BK619" s="55">
        <v>0</v>
      </c>
      <c r="BL619">
        <v>1</v>
      </c>
      <c r="BM619">
        <v>0</v>
      </c>
      <c r="BN619">
        <v>1</v>
      </c>
      <c r="BO619">
        <v>1</v>
      </c>
      <c r="BP619">
        <v>1</v>
      </c>
      <c r="BQ619">
        <v>0</v>
      </c>
      <c r="BR619">
        <f>SUM(Tabla5[[#This Row],[VENTA MABE 3 SEMANA OCT]:[VENTAS OTROS 3 SEMANA OCT]])</f>
        <v>4</v>
      </c>
      <c r="BS619" s="42">
        <v>0.2</v>
      </c>
      <c r="BT619" s="55">
        <v>0</v>
      </c>
      <c r="BU619">
        <v>4</v>
      </c>
      <c r="BV619">
        <v>1</v>
      </c>
      <c r="BW619">
        <v>0</v>
      </c>
      <c r="BX619">
        <v>0</v>
      </c>
      <c r="BY619">
        <v>1</v>
      </c>
      <c r="BZ619">
        <v>0</v>
      </c>
      <c r="CA619">
        <f>SUM(Tabla5[[#This Row],[VENTA MABE 4 SEMANA OCT]:[VENTAS OTROS 4 SEMANA OCT]])</f>
        <v>6</v>
      </c>
      <c r="CE619" t="s">
        <v>1695</v>
      </c>
      <c r="CI61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0.125</v>
      </c>
      <c r="CJ619" t="s">
        <v>1701</v>
      </c>
      <c r="CK619">
        <v>1</v>
      </c>
      <c r="CL619">
        <v>1</v>
      </c>
      <c r="CM619">
        <v>1</v>
      </c>
      <c r="CN619">
        <v>0</v>
      </c>
      <c r="CO619">
        <v>1</v>
      </c>
      <c r="CP619">
        <v>1</v>
      </c>
      <c r="CQ619">
        <v>0</v>
      </c>
      <c r="CR619">
        <f>SUM(Tabla5[[#This Row],[VENTA MABE 1 SEMANA NOV]:[VENTAS OTROS 1 SEMANA NOV]])</f>
        <v>5</v>
      </c>
      <c r="CS619">
        <f>IFERROR(VLOOKUP(Tabla5[[#This Row],[CLAVE]],[2]VENTAS!$F$2:$L$1501,2,0),0)</f>
        <v>0</v>
      </c>
      <c r="CT619">
        <f>IFERROR(VLOOKUP(Tabla5[[#This Row],[CLAVE]],[2]VENTAS!$F$2:$L$1501,3,0),0)</f>
        <v>2</v>
      </c>
      <c r="CU619">
        <f>IFERROR(VLOOKUP(Tabla5[[#This Row],[CLAVE]],[2]VENTAS!$F$2:$L$1501,4,0),0)</f>
        <v>1</v>
      </c>
      <c r="CV619">
        <f>IFERROR(VLOOKUP(Tabla5[[#This Row],[CLAVE]],[2]VENTAS!$F$2:$L$1501,5,0),0)</f>
        <v>0</v>
      </c>
      <c r="CW619">
        <f>IFERROR(VLOOKUP(Tabla5[[#This Row],[CLAVE]],[2]VENTAS!$F$2:$L$1501,6,0),0)</f>
        <v>0</v>
      </c>
      <c r="CX619">
        <f>IFERROR(VLOOKUP(Tabla5[[#This Row],[CLAVE]],[2]VENTAS!$F$2:$L$1501,7,0),0)</f>
        <v>0</v>
      </c>
      <c r="CY619">
        <f>IFERROR(VLOOKUP(Tabla5[[#This Row],[CLAVE]],[2]VENTAS!$F$2:$R$1501,13,0),0)</f>
        <v>0</v>
      </c>
      <c r="CZ619">
        <f>SUM(Tabla5[[#This Row],[VENTA MABE 2 SEMANA NOV]:[VENTAS OTROS 2 SEMANA NOV]])</f>
        <v>3</v>
      </c>
      <c r="DA619" s="46">
        <v>12.894297210915154</v>
      </c>
    </row>
    <row r="620" spans="1:105" hidden="1" x14ac:dyDescent="0.3">
      <c r="A620" t="str">
        <f>CONCATENATE(Tabla5[[#This Row],[TIENDA HMPV]],Tabla5[[#This Row],[LINEA]])</f>
        <v>244 - COTOCOLLAO 2COCINAS</v>
      </c>
      <c r="B620" t="s">
        <v>168</v>
      </c>
      <c r="C620" s="55" t="s">
        <v>169</v>
      </c>
      <c r="D620" s="55" t="s">
        <v>30</v>
      </c>
      <c r="E620" s="55" t="s">
        <v>171</v>
      </c>
      <c r="F620" s="55" t="s">
        <v>1724</v>
      </c>
      <c r="G620" t="s">
        <v>26</v>
      </c>
      <c r="H620" s="42">
        <f>IFERROR(Tabla5[[#This Row],[VENTAS MABE]]/Tabla5[[#This Row],[CUOTA]],0)</f>
        <v>0.75</v>
      </c>
      <c r="I620">
        <v>8</v>
      </c>
      <c r="J620">
        <v>6</v>
      </c>
      <c r="K620">
        <v>10</v>
      </c>
      <c r="L620">
        <v>0</v>
      </c>
      <c r="M620">
        <v>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V620" s="42">
        <v>0.35294117647058826</v>
      </c>
      <c r="W620" s="42">
        <f>IFERROR(Tabla5[[#This Row],[TOTAL VENTA 38 SEMANA]]/Tabla5[[#This Row],[VENTA ACUM 38]],0)</f>
        <v>0.35294117647058826</v>
      </c>
      <c r="X620" s="42" t="e">
        <f>VLOOKUP(Tabla5[[#This Row],[CLAVE]],[1]!QMI_5_SEMANA_SEP_22[[CLAVE]:[SHARE CADENA S2]],21,0)</f>
        <v>#REF!</v>
      </c>
      <c r="Y620" s="55" t="s">
        <v>757</v>
      </c>
      <c r="Z620" s="46">
        <f>+Tabla5[[#This Row],[VENTA ACUM 38]]+Tabla5[[#This Row],[venta total 39 acum]]</f>
        <v>18</v>
      </c>
      <c r="AA620" s="46">
        <v>6</v>
      </c>
      <c r="AB620" s="46">
        <v>6</v>
      </c>
      <c r="AC620" s="46">
        <v>17</v>
      </c>
      <c r="AD620" s="46">
        <v>1</v>
      </c>
      <c r="AE620" s="46">
        <v>7</v>
      </c>
      <c r="AF620" s="46">
        <v>1</v>
      </c>
      <c r="AG620" s="46">
        <v>13</v>
      </c>
      <c r="AH620" s="42">
        <f>IFERROR(Tabla5[[#This Row],[VENTAS MABE]]/Tabla5[[#This Row],[VENTAS INDURAMA]],0)</f>
        <v>0.6</v>
      </c>
      <c r="AI620" t="s">
        <v>1675</v>
      </c>
      <c r="AK620" s="42"/>
      <c r="AL620" t="s">
        <v>727</v>
      </c>
      <c r="AM620" s="55" t="s">
        <v>864</v>
      </c>
      <c r="AO620" s="55" t="s">
        <v>460</v>
      </c>
      <c r="AP620">
        <v>14</v>
      </c>
      <c r="AQ620" s="55">
        <v>1</v>
      </c>
      <c r="AR620">
        <v>3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f>SUM(Tabla5[[#This Row],[VENTA MABE 1 SEMANA OCT]:[VENTAS OTROS 1 SEMANA OCT]])</f>
        <v>4</v>
      </c>
      <c r="AY620" s="46">
        <v>7.4921197200829193</v>
      </c>
      <c r="AZ620" s="55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f>SUM(Tabla5[[#This Row],[VENTA MABE 2 SEMANA OCT]:[VENTAS OTROS 2 SEMANA OCT]])</f>
        <v>0</v>
      </c>
      <c r="BH620" t="s">
        <v>798</v>
      </c>
      <c r="BI620" s="55" t="s">
        <v>169</v>
      </c>
      <c r="BJ620">
        <v>9.9999999999999947</v>
      </c>
      <c r="BK620" s="55">
        <v>4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f>SUM(Tabla5[[#This Row],[VENTA MABE 3 SEMANA OCT]:[VENTAS OTROS 3 SEMANA OCT]])</f>
        <v>4</v>
      </c>
      <c r="BS620" s="42">
        <v>0.4</v>
      </c>
      <c r="BT620" s="55">
        <v>2</v>
      </c>
      <c r="BU620">
        <v>2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f>SUM(Tabla5[[#This Row],[VENTA MABE 4 SEMANA OCT]:[VENTAS OTROS 4 SEMANA OCT]])</f>
        <v>5</v>
      </c>
      <c r="CI6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0.53846153846153844</v>
      </c>
      <c r="CJ620" t="s">
        <v>1703</v>
      </c>
      <c r="CK620">
        <v>0</v>
      </c>
      <c r="CL620">
        <v>3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f>SUM(Tabla5[[#This Row],[VENTA MABE 1 SEMANA NOV]:[VENTAS OTROS 1 SEMANA NOV]])</f>
        <v>4</v>
      </c>
      <c r="CS620">
        <f>IFERROR(VLOOKUP(Tabla5[[#This Row],[CLAVE]],[2]VENTAS!$F$2:$L$1501,2,0),0)</f>
        <v>1</v>
      </c>
      <c r="CT620">
        <f>IFERROR(VLOOKUP(Tabla5[[#This Row],[CLAVE]],[2]VENTAS!$F$2:$L$1501,3,0),0)</f>
        <v>4</v>
      </c>
      <c r="CU620">
        <f>IFERROR(VLOOKUP(Tabla5[[#This Row],[CLAVE]],[2]VENTAS!$F$2:$L$1501,4,0),0)</f>
        <v>0</v>
      </c>
      <c r="CV620">
        <f>IFERROR(VLOOKUP(Tabla5[[#This Row],[CLAVE]],[2]VENTAS!$F$2:$L$1501,5,0),0)</f>
        <v>0</v>
      </c>
      <c r="CW620">
        <f>IFERROR(VLOOKUP(Tabla5[[#This Row],[CLAVE]],[2]VENTAS!$F$2:$L$1501,6,0),0)</f>
        <v>0</v>
      </c>
      <c r="CX620">
        <f>IFERROR(VLOOKUP(Tabla5[[#This Row],[CLAVE]],[2]VENTAS!$F$2:$L$1501,7,0),0)</f>
        <v>0</v>
      </c>
      <c r="CY620">
        <f>IFERROR(VLOOKUP(Tabla5[[#This Row],[CLAVE]],[2]VENTAS!$F$2:$R$1501,13,0),0)</f>
        <v>0</v>
      </c>
      <c r="CZ620">
        <f>SUM(Tabla5[[#This Row],[VENTA MABE 2 SEMANA NOV]:[VENTAS OTROS 2 SEMANA NOV]])</f>
        <v>5</v>
      </c>
      <c r="DA620" s="46">
        <v>17.378337846959255</v>
      </c>
    </row>
    <row r="621" spans="1:105" hidden="1" x14ac:dyDescent="0.3">
      <c r="A621" t="str">
        <f>CONCATENATE(Tabla5[[#This Row],[TIENDA HMPV]],Tabla5[[#This Row],[LINEA]])</f>
        <v>244 - COTOCOLLAO 2EMPOTRE</v>
      </c>
      <c r="B621" t="s">
        <v>168</v>
      </c>
      <c r="C621" s="55" t="s">
        <v>169</v>
      </c>
      <c r="D621" s="55" t="s">
        <v>30</v>
      </c>
      <c r="E621" s="55" t="s">
        <v>171</v>
      </c>
      <c r="F621" s="55" t="s">
        <v>1724</v>
      </c>
      <c r="G621" t="s">
        <v>32</v>
      </c>
      <c r="H621" s="42">
        <f>IFERROR(Tabla5[[#This Row],[VENTAS MABE]]/Tabla5[[#This Row],[CUOTA]],0)</f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V621" s="42">
        <v>0</v>
      </c>
      <c r="W621" s="42">
        <f>IFERROR(Tabla5[[#This Row],[TOTAL VENTA 38 SEMANA]]/Tabla5[[#This Row],[VENTA ACUM 38]],0)</f>
        <v>0</v>
      </c>
      <c r="X621" s="42" t="e">
        <f>VLOOKUP(Tabla5[[#This Row],[CLAVE]],[1]!QMI_5_SEMANA_SEP_22[[CLAVE]:[SHARE CADENA S2]],21,0)</f>
        <v>#REF!</v>
      </c>
      <c r="Y621" s="55" t="s">
        <v>757</v>
      </c>
      <c r="Z621" s="46">
        <f>+Tabla5[[#This Row],[VENTA ACUM 38]]+Tabla5[[#This Row],[venta total 39 acum]]</f>
        <v>0</v>
      </c>
      <c r="AA621" s="46">
        <v>0</v>
      </c>
      <c r="AB621" s="46">
        <v>0</v>
      </c>
      <c r="AC621" s="46">
        <v>0</v>
      </c>
      <c r="AD621" s="46">
        <v>0</v>
      </c>
      <c r="AE621" s="46">
        <v>0</v>
      </c>
      <c r="AF621" s="46">
        <v>0</v>
      </c>
      <c r="AG621" s="46">
        <v>0</v>
      </c>
      <c r="AH621" s="42">
        <f>IFERROR(Tabla5[[#This Row],[VENTAS MABE]]/Tabla5[[#This Row],[VENTAS INDURAMA]],0)</f>
        <v>0</v>
      </c>
      <c r="AI621" t="s">
        <v>1675</v>
      </c>
      <c r="AK621" s="42"/>
      <c r="AL621" t="s">
        <v>727</v>
      </c>
      <c r="AM621" s="55" t="s">
        <v>864</v>
      </c>
      <c r="AO621" s="55" t="s">
        <v>460</v>
      </c>
      <c r="AP621">
        <v>0</v>
      </c>
      <c r="AQ621" s="55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f>SUM(Tabla5[[#This Row],[VENTA MABE 1 SEMANA OCT]:[VENTAS OTROS 1 SEMANA OCT]])</f>
        <v>0</v>
      </c>
      <c r="AY621" s="46">
        <v>0</v>
      </c>
      <c r="AZ621" s="55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f>SUM(Tabla5[[#This Row],[VENTA MABE 2 SEMANA OCT]:[VENTAS OTROS 2 SEMANA OCT]])</f>
        <v>0</v>
      </c>
      <c r="BH621" t="s">
        <v>798</v>
      </c>
      <c r="BI621" s="55" t="s">
        <v>169</v>
      </c>
      <c r="BJ621">
        <v>9.9999999999999947</v>
      </c>
      <c r="BK621" s="55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f>SUM(Tabla5[[#This Row],[VENTA MABE 3 SEMANA OCT]:[VENTAS OTROS 3 SEMANA OCT]])</f>
        <v>0</v>
      </c>
      <c r="BS621" s="42">
        <v>0</v>
      </c>
      <c r="BT621" s="55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f>SUM(Tabla5[[#This Row],[VENTA MABE 4 SEMANA OCT]:[VENTAS OTROS 4 SEMANA OCT]])</f>
        <v>0</v>
      </c>
      <c r="CI6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21" s="66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SUM(Tabla5[[#This Row],[VENTA MABE 1 SEMANA NOV]:[VENTAS OTROS 1 SEMANA NOV]])</f>
        <v>0</v>
      </c>
      <c r="CS621">
        <f>IFERROR(VLOOKUP(Tabla5[[#This Row],[CLAVE]],[2]VENTAS!$F$2:$L$1501,2,0),0)</f>
        <v>0</v>
      </c>
      <c r="CT621">
        <f>IFERROR(VLOOKUP(Tabla5[[#This Row],[CLAVE]],[2]VENTAS!$F$2:$L$1501,3,0),0)</f>
        <v>0</v>
      </c>
      <c r="CU621">
        <f>IFERROR(VLOOKUP(Tabla5[[#This Row],[CLAVE]],[2]VENTAS!$F$2:$L$1501,4,0),0)</f>
        <v>0</v>
      </c>
      <c r="CV621">
        <f>IFERROR(VLOOKUP(Tabla5[[#This Row],[CLAVE]],[2]VENTAS!$F$2:$L$1501,5,0),0)</f>
        <v>0</v>
      </c>
      <c r="CW621">
        <f>IFERROR(VLOOKUP(Tabla5[[#This Row],[CLAVE]],[2]VENTAS!$F$2:$L$1501,6,0),0)</f>
        <v>0</v>
      </c>
      <c r="CX621">
        <f>IFERROR(VLOOKUP(Tabla5[[#This Row],[CLAVE]],[2]VENTAS!$F$2:$L$1501,7,0),0)</f>
        <v>0</v>
      </c>
      <c r="CY621">
        <f>IFERROR(VLOOKUP(Tabla5[[#This Row],[CLAVE]],[2]VENTAS!$F$2:$R$1501,13,0),0)</f>
        <v>0</v>
      </c>
      <c r="CZ621">
        <f>SUM(Tabla5[[#This Row],[VENTA MABE 2 SEMANA NOV]:[VENTAS OTROS 2 SEMANA NOV]])</f>
        <v>0</v>
      </c>
      <c r="DA621" s="46">
        <v>0</v>
      </c>
    </row>
    <row r="622" spans="1:105" hidden="1" x14ac:dyDescent="0.3">
      <c r="A622" t="str">
        <f>CONCATENATE(Tabla5[[#This Row],[TIENDA HMPV]],Tabla5[[#This Row],[LINEA]])</f>
        <v>244 - COTOCOLLAO 2GLOBALES</v>
      </c>
      <c r="B622" t="s">
        <v>168</v>
      </c>
      <c r="C622" s="55" t="s">
        <v>169</v>
      </c>
      <c r="D622" s="55" t="s">
        <v>30</v>
      </c>
      <c r="E622" s="55" t="s">
        <v>171</v>
      </c>
      <c r="F622" s="55" t="s">
        <v>1724</v>
      </c>
      <c r="G622" t="s">
        <v>27</v>
      </c>
      <c r="H622" s="42">
        <f>IFERROR(Tabla5[[#This Row],[VENTAS MABE]]/Tabla5[[#This Row],[CUOTA]],0)</f>
        <v>2</v>
      </c>
      <c r="I622">
        <v>1</v>
      </c>
      <c r="J622">
        <v>2</v>
      </c>
      <c r="K622">
        <v>10</v>
      </c>
      <c r="L622">
        <v>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V622" s="42">
        <v>0.25</v>
      </c>
      <c r="W622" s="42">
        <f>IFERROR(Tabla5[[#This Row],[TOTAL VENTA 38 SEMANA]]/Tabla5[[#This Row],[VENTA ACUM 38]],0)</f>
        <v>0.25</v>
      </c>
      <c r="X622" s="42" t="e">
        <f>VLOOKUP(Tabla5[[#This Row],[CLAVE]],[1]!QMI_5_SEMANA_SEP_22[[CLAVE]:[SHARE CADENA S2]],21,0)</f>
        <v>#REF!</v>
      </c>
      <c r="Y622" s="55" t="s">
        <v>757</v>
      </c>
      <c r="Z622" s="46">
        <f>+Tabla5[[#This Row],[VENTA ACUM 38]]+Tabla5[[#This Row],[venta total 39 acum]]</f>
        <v>16</v>
      </c>
      <c r="AA622" s="46">
        <v>1</v>
      </c>
      <c r="AB622" s="46">
        <v>2</v>
      </c>
      <c r="AC622" s="46">
        <v>8</v>
      </c>
      <c r="AD622" s="46">
        <v>8</v>
      </c>
      <c r="AE622" s="46">
        <v>2</v>
      </c>
      <c r="AF622" s="46">
        <v>8</v>
      </c>
      <c r="AG622" s="46">
        <v>3</v>
      </c>
      <c r="AH622" s="42">
        <f>IFERROR(Tabla5[[#This Row],[VENTAS MABE]]/Tabla5[[#This Row],[VENTAS INDURAMA]],0)</f>
        <v>0.2</v>
      </c>
      <c r="AI622" t="s">
        <v>1675</v>
      </c>
      <c r="AK622" s="42"/>
      <c r="AL622" t="s">
        <v>727</v>
      </c>
      <c r="AM622" s="55" t="s">
        <v>864</v>
      </c>
      <c r="AO622" s="55" t="s">
        <v>460</v>
      </c>
      <c r="AP622">
        <v>5</v>
      </c>
      <c r="AQ622" s="55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f>SUM(Tabla5[[#This Row],[VENTA MABE 1 SEMANA OCT]:[VENTAS OTROS 1 SEMANA OCT]])</f>
        <v>0</v>
      </c>
      <c r="AY622" s="46">
        <v>0</v>
      </c>
      <c r="AZ622" s="55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f>SUM(Tabla5[[#This Row],[VENTA MABE 2 SEMANA OCT]:[VENTAS OTROS 2 SEMANA OCT]])</f>
        <v>0</v>
      </c>
      <c r="BH622" t="s">
        <v>798</v>
      </c>
      <c r="BI622" s="55" t="s">
        <v>169</v>
      </c>
      <c r="BJ622">
        <v>9.9999999999999947</v>
      </c>
      <c r="BK622" s="55">
        <v>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f>SUM(Tabla5[[#This Row],[VENTA MABE 3 SEMANA OCT]:[VENTAS OTROS 3 SEMANA OCT]])</f>
        <v>2</v>
      </c>
      <c r="BS622" s="42">
        <v>0</v>
      </c>
      <c r="BT622" s="55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f>SUM(Tabla5[[#This Row],[VENTA MABE 4 SEMANA OCT]:[VENTAS OTROS 4 SEMANA OCT]])</f>
        <v>1</v>
      </c>
      <c r="CI6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22" t="s">
        <v>1703</v>
      </c>
      <c r="CK622">
        <v>1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SUM(Tabla5[[#This Row],[VENTA MABE 1 SEMANA NOV]:[VENTAS OTROS 1 SEMANA NOV]])</f>
        <v>2</v>
      </c>
      <c r="CS622">
        <f>IFERROR(VLOOKUP(Tabla5[[#This Row],[CLAVE]],[2]VENTAS!$F$2:$L$1501,2,0),0)</f>
        <v>0</v>
      </c>
      <c r="CT622">
        <f>IFERROR(VLOOKUP(Tabla5[[#This Row],[CLAVE]],[2]VENTAS!$F$2:$L$1501,3,0),0)</f>
        <v>1</v>
      </c>
      <c r="CU622">
        <f>IFERROR(VLOOKUP(Tabla5[[#This Row],[CLAVE]],[2]VENTAS!$F$2:$L$1501,4,0),0)</f>
        <v>1</v>
      </c>
      <c r="CV622">
        <f>IFERROR(VLOOKUP(Tabla5[[#This Row],[CLAVE]],[2]VENTAS!$F$2:$L$1501,5,0),0)</f>
        <v>0</v>
      </c>
      <c r="CW622">
        <f>IFERROR(VLOOKUP(Tabla5[[#This Row],[CLAVE]],[2]VENTAS!$F$2:$L$1501,6,0),0)</f>
        <v>0</v>
      </c>
      <c r="CX622">
        <f>IFERROR(VLOOKUP(Tabla5[[#This Row],[CLAVE]],[2]VENTAS!$F$2:$L$1501,7,0),0)</f>
        <v>0</v>
      </c>
      <c r="CY622">
        <f>IFERROR(VLOOKUP(Tabla5[[#This Row],[CLAVE]],[2]VENTAS!$F$2:$R$1501,13,0),0)</f>
        <v>0</v>
      </c>
      <c r="CZ622">
        <f>SUM(Tabla5[[#This Row],[VENTA MABE 2 SEMANA NOV]:[VENTAS OTROS 2 SEMANA NOV]])</f>
        <v>2</v>
      </c>
      <c r="DA622" s="46">
        <v>0.4053140735022569</v>
      </c>
    </row>
    <row r="623" spans="1:105" hidden="1" x14ac:dyDescent="0.3">
      <c r="A623" t="str">
        <f>CONCATENATE(Tabla5[[#This Row],[TIENDA HMPV]],Tabla5[[#This Row],[LINEA]])</f>
        <v>244 - COTOCOLLAO 2LAVADO</v>
      </c>
      <c r="B623" t="s">
        <v>168</v>
      </c>
      <c r="C623" s="55" t="s">
        <v>169</v>
      </c>
      <c r="D623" s="55" t="s">
        <v>30</v>
      </c>
      <c r="E623" s="55" t="s">
        <v>171</v>
      </c>
      <c r="F623" s="55" t="s">
        <v>1724</v>
      </c>
      <c r="G623" t="s">
        <v>28</v>
      </c>
      <c r="H623" s="42">
        <f>IFERROR(Tabla5[[#This Row],[VENTAS MABE]]/Tabla5[[#This Row],[CUOTA]],0)</f>
        <v>1.2</v>
      </c>
      <c r="I623">
        <v>5</v>
      </c>
      <c r="J623">
        <v>6</v>
      </c>
      <c r="K623">
        <v>0</v>
      </c>
      <c r="L623">
        <v>0</v>
      </c>
      <c r="M623">
        <v>8</v>
      </c>
      <c r="N623">
        <v>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V623" s="42">
        <v>0.42857142857142855</v>
      </c>
      <c r="W623" s="42">
        <f>IFERROR(Tabla5[[#This Row],[TOTAL VENTA 38 SEMANA]]/Tabla5[[#This Row],[VENTA ACUM 38]],0)</f>
        <v>0.42857142857142855</v>
      </c>
      <c r="X623" s="42" t="e">
        <f>VLOOKUP(Tabla5[[#This Row],[CLAVE]],[1]!QMI_5_SEMANA_SEP_22[[CLAVE]:[SHARE CADENA S2]],21,0)</f>
        <v>#REF!</v>
      </c>
      <c r="Y623" s="55" t="s">
        <v>757</v>
      </c>
      <c r="Z623" s="46">
        <f>+Tabla5[[#This Row],[VENTA ACUM 38]]+Tabla5[[#This Row],[venta total 39 acum]]</f>
        <v>28</v>
      </c>
      <c r="AA623" s="46">
        <v>4</v>
      </c>
      <c r="AB623" s="46">
        <v>6</v>
      </c>
      <c r="AC623" s="46">
        <v>14</v>
      </c>
      <c r="AD623" s="46">
        <v>14</v>
      </c>
      <c r="AE623" s="46">
        <v>6</v>
      </c>
      <c r="AF623" s="46">
        <v>14</v>
      </c>
      <c r="AG623" s="46">
        <v>10</v>
      </c>
      <c r="AH623" s="42">
        <f>IFERROR(Tabla5[[#This Row],[VENTAS MABE]]/Tabla5[[#This Row],[VENTAS INDURAMA]],0)</f>
        <v>0</v>
      </c>
      <c r="AI623" t="s">
        <v>1675</v>
      </c>
      <c r="AK623" s="42"/>
      <c r="AL623" t="s">
        <v>727</v>
      </c>
      <c r="AM623" s="55" t="s">
        <v>864</v>
      </c>
      <c r="AO623" s="55" t="s">
        <v>460</v>
      </c>
      <c r="AP623">
        <v>7</v>
      </c>
      <c r="AQ623" s="55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f>SUM(Tabla5[[#This Row],[VENTA MABE 1 SEMANA OCT]:[VENTAS OTROS 1 SEMANA OCT]])</f>
        <v>1</v>
      </c>
      <c r="AY623" s="46">
        <v>7.3813667968464856</v>
      </c>
      <c r="AZ623" s="55">
        <v>0</v>
      </c>
      <c r="BA623">
        <v>0</v>
      </c>
      <c r="BB623">
        <v>2</v>
      </c>
      <c r="BC623">
        <v>1</v>
      </c>
      <c r="BD623">
        <v>0</v>
      </c>
      <c r="BE623">
        <v>0</v>
      </c>
      <c r="BF623">
        <v>0</v>
      </c>
      <c r="BG623">
        <f>SUM(Tabla5[[#This Row],[VENTA MABE 2 SEMANA OCT]:[VENTAS OTROS 2 SEMANA OCT]])</f>
        <v>3</v>
      </c>
      <c r="BH623" t="s">
        <v>798</v>
      </c>
      <c r="BI623" s="55" t="s">
        <v>169</v>
      </c>
      <c r="BJ623">
        <v>9.9999999999999947</v>
      </c>
      <c r="BK623" s="55">
        <v>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f>SUM(Tabla5[[#This Row],[VENTA MABE 3 SEMANA OCT]:[VENTAS OTROS 3 SEMANA OCT]])</f>
        <v>2</v>
      </c>
      <c r="BS623" s="42">
        <v>0.05</v>
      </c>
      <c r="BT623" s="55">
        <v>1</v>
      </c>
      <c r="BU623">
        <v>0</v>
      </c>
      <c r="BV623">
        <v>2</v>
      </c>
      <c r="BW623">
        <v>1</v>
      </c>
      <c r="BX623">
        <v>0</v>
      </c>
      <c r="BY623">
        <v>0</v>
      </c>
      <c r="BZ623">
        <v>0</v>
      </c>
      <c r="CA623">
        <f>SUM(Tabla5[[#This Row],[VENTA MABE 4 SEMANA OCT]:[VENTAS OTROS 4 SEMANA OCT]])</f>
        <v>4</v>
      </c>
      <c r="CI6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623" t="s">
        <v>1703</v>
      </c>
      <c r="CK623">
        <v>0</v>
      </c>
      <c r="CL623">
        <v>0</v>
      </c>
      <c r="CM623">
        <v>1</v>
      </c>
      <c r="CN623">
        <v>1</v>
      </c>
      <c r="CO623">
        <v>2</v>
      </c>
      <c r="CP623">
        <v>0</v>
      </c>
      <c r="CQ623">
        <v>0</v>
      </c>
      <c r="CR623">
        <f>SUM(Tabla5[[#This Row],[VENTA MABE 1 SEMANA NOV]:[VENTAS OTROS 1 SEMANA NOV]])</f>
        <v>4</v>
      </c>
      <c r="CS623">
        <f>IFERROR(VLOOKUP(Tabla5[[#This Row],[CLAVE]],[2]VENTAS!$F$2:$L$1501,2,0),0)</f>
        <v>1</v>
      </c>
      <c r="CT623">
        <f>IFERROR(VLOOKUP(Tabla5[[#This Row],[CLAVE]],[2]VENTAS!$F$2:$L$1501,3,0),0)</f>
        <v>0</v>
      </c>
      <c r="CU623">
        <f>IFERROR(VLOOKUP(Tabla5[[#This Row],[CLAVE]],[2]VENTAS!$F$2:$L$1501,4,0),0)</f>
        <v>2</v>
      </c>
      <c r="CV623">
        <f>IFERROR(VLOOKUP(Tabla5[[#This Row],[CLAVE]],[2]VENTAS!$F$2:$L$1501,5,0),0)</f>
        <v>2</v>
      </c>
      <c r="CW623">
        <f>IFERROR(VLOOKUP(Tabla5[[#This Row],[CLAVE]],[2]VENTAS!$F$2:$L$1501,6,0),0)</f>
        <v>0</v>
      </c>
      <c r="CX623">
        <f>IFERROR(VLOOKUP(Tabla5[[#This Row],[CLAVE]],[2]VENTAS!$F$2:$L$1501,7,0),0)</f>
        <v>0</v>
      </c>
      <c r="CY623">
        <f>IFERROR(VLOOKUP(Tabla5[[#This Row],[CLAVE]],[2]VENTAS!$F$2:$R$1501,13,0),0)</f>
        <v>0</v>
      </c>
      <c r="CZ623">
        <f>SUM(Tabla5[[#This Row],[VENTA MABE 2 SEMANA NOV]:[VENTAS OTROS 2 SEMANA NOV]])</f>
        <v>5</v>
      </c>
      <c r="DA623" s="46">
        <v>7.4883431272355647</v>
      </c>
    </row>
    <row r="624" spans="1:105" hidden="1" x14ac:dyDescent="0.3">
      <c r="A624" t="str">
        <f>CONCATENATE(Tabla5[[#This Row],[TIENDA HMPV]],Tabla5[[#This Row],[LINEA]])</f>
        <v>244 - COTOCOLLAO 2REFRIGERACIÓN</v>
      </c>
      <c r="B624" t="s">
        <v>168</v>
      </c>
      <c r="C624" s="55" t="s">
        <v>169</v>
      </c>
      <c r="D624" s="55" t="s">
        <v>30</v>
      </c>
      <c r="E624" s="55" t="s">
        <v>171</v>
      </c>
      <c r="F624" s="55" t="s">
        <v>1724</v>
      </c>
      <c r="G624" t="s">
        <v>29</v>
      </c>
      <c r="H624" s="42">
        <f>IFERROR(Tabla5[[#This Row],[VENTAS MABE]]/Tabla5[[#This Row],[CUOTA]],0)</f>
        <v>1.6666666666666667</v>
      </c>
      <c r="I624">
        <v>3</v>
      </c>
      <c r="J624">
        <v>5</v>
      </c>
      <c r="K624">
        <v>8</v>
      </c>
      <c r="L624">
        <v>6</v>
      </c>
      <c r="M624">
        <v>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V624" s="42">
        <v>0.25</v>
      </c>
      <c r="W624" s="42">
        <f>IFERROR(Tabla5[[#This Row],[TOTAL VENTA 38 SEMANA]]/Tabla5[[#This Row],[VENTA ACUM 38]],0)</f>
        <v>0.25</v>
      </c>
      <c r="X624" s="42" t="e">
        <f>VLOOKUP(Tabla5[[#This Row],[CLAVE]],[1]!QMI_5_SEMANA_SEP_22[[CLAVE]:[SHARE CADENA S2]],21,0)</f>
        <v>#REF!</v>
      </c>
      <c r="Y624" s="55" t="s">
        <v>757</v>
      </c>
      <c r="Z624" s="46">
        <f>+Tabla5[[#This Row],[VENTA ACUM 38]]+Tabla5[[#This Row],[venta total 39 acum]]</f>
        <v>21</v>
      </c>
      <c r="AA624" s="46">
        <v>3</v>
      </c>
      <c r="AB624" s="46">
        <v>5</v>
      </c>
      <c r="AC624" s="46">
        <v>20</v>
      </c>
      <c r="AD624" s="46">
        <v>1</v>
      </c>
      <c r="AE624" s="46">
        <v>6</v>
      </c>
      <c r="AF624" s="46">
        <v>1</v>
      </c>
      <c r="AG624" s="46">
        <v>9</v>
      </c>
      <c r="AH624" s="42">
        <f>IFERROR(Tabla5[[#This Row],[VENTAS MABE]]/Tabla5[[#This Row],[VENTAS INDURAMA]],0)</f>
        <v>0.625</v>
      </c>
      <c r="AI624" t="s">
        <v>1675</v>
      </c>
      <c r="AK624" s="42"/>
      <c r="AL624" t="s">
        <v>727</v>
      </c>
      <c r="AM624" s="55" t="s">
        <v>864</v>
      </c>
      <c r="AO624" s="55" t="s">
        <v>460</v>
      </c>
      <c r="AP624">
        <v>12</v>
      </c>
      <c r="AQ624" s="55">
        <v>2</v>
      </c>
      <c r="AR624">
        <v>3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f>SUM(Tabla5[[#This Row],[VENTA MABE 1 SEMANA OCT]:[VENTAS OTROS 1 SEMANA OCT]])</f>
        <v>5</v>
      </c>
      <c r="AY624" s="46">
        <v>2</v>
      </c>
      <c r="AZ624" s="55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f>SUM(Tabla5[[#This Row],[VENTA MABE 2 SEMANA OCT]:[VENTAS OTROS 2 SEMANA OCT]])</f>
        <v>1</v>
      </c>
      <c r="BH624" t="s">
        <v>798</v>
      </c>
      <c r="BI624" s="55" t="s">
        <v>169</v>
      </c>
      <c r="BJ624">
        <v>9.9999999999999947</v>
      </c>
      <c r="BK624" s="55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f>SUM(Tabla5[[#This Row],[VENTA MABE 3 SEMANA OCT]:[VENTAS OTROS 3 SEMANA OCT]])</f>
        <v>0</v>
      </c>
      <c r="BS624" s="42">
        <v>0.28000000000000003</v>
      </c>
      <c r="BT624" s="55">
        <v>1</v>
      </c>
      <c r="BU624">
        <v>2</v>
      </c>
      <c r="BV624">
        <v>1</v>
      </c>
      <c r="BW624">
        <v>0</v>
      </c>
      <c r="BX624">
        <v>0</v>
      </c>
      <c r="BY624">
        <v>0</v>
      </c>
      <c r="BZ624">
        <v>0</v>
      </c>
      <c r="CA624">
        <f>SUM(Tabla5[[#This Row],[VENTA MABE 4 SEMANA OCT]:[VENTAS OTROS 4 SEMANA OCT]])</f>
        <v>4</v>
      </c>
      <c r="CE624" t="s">
        <v>1695</v>
      </c>
      <c r="CI62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</v>
      </c>
      <c r="CJ624" t="s">
        <v>1702</v>
      </c>
      <c r="CK624">
        <v>1</v>
      </c>
      <c r="CL624">
        <v>1</v>
      </c>
      <c r="CM624">
        <v>1</v>
      </c>
      <c r="CN624">
        <v>0</v>
      </c>
      <c r="CO624">
        <v>2</v>
      </c>
      <c r="CP624">
        <v>0</v>
      </c>
      <c r="CQ624">
        <v>0</v>
      </c>
      <c r="CR624">
        <f>SUM(Tabla5[[#This Row],[VENTA MABE 1 SEMANA NOV]:[VENTAS OTROS 1 SEMANA NOV]])</f>
        <v>5</v>
      </c>
      <c r="CS624">
        <f>IFERROR(VLOOKUP(Tabla5[[#This Row],[CLAVE]],[2]VENTAS!$F$2:$L$1501,2,0),0)</f>
        <v>2</v>
      </c>
      <c r="CT624">
        <f>IFERROR(VLOOKUP(Tabla5[[#This Row],[CLAVE]],[2]VENTAS!$F$2:$L$1501,3,0),0)</f>
        <v>7</v>
      </c>
      <c r="CU624">
        <f>IFERROR(VLOOKUP(Tabla5[[#This Row],[CLAVE]],[2]VENTAS!$F$2:$L$1501,4,0),0)</f>
        <v>0</v>
      </c>
      <c r="CV624">
        <f>IFERROR(VLOOKUP(Tabla5[[#This Row],[CLAVE]],[2]VENTAS!$F$2:$L$1501,5,0),0)</f>
        <v>0</v>
      </c>
      <c r="CW624">
        <f>IFERROR(VLOOKUP(Tabla5[[#This Row],[CLAVE]],[2]VENTAS!$F$2:$L$1501,6,0),0)</f>
        <v>0</v>
      </c>
      <c r="CX624">
        <f>IFERROR(VLOOKUP(Tabla5[[#This Row],[CLAVE]],[2]VENTAS!$F$2:$L$1501,7,0),0)</f>
        <v>0</v>
      </c>
      <c r="CY624">
        <f>IFERROR(VLOOKUP(Tabla5[[#This Row],[CLAVE]],[2]VENTAS!$F$2:$R$1501,13,0),0)</f>
        <v>0</v>
      </c>
      <c r="CZ624">
        <f>SUM(Tabla5[[#This Row],[VENTA MABE 2 SEMANA NOV]:[VENTAS OTROS 2 SEMANA NOV]])</f>
        <v>9</v>
      </c>
      <c r="DA624" s="46">
        <v>5.9719114247891332</v>
      </c>
    </row>
    <row r="625" spans="1:105" hidden="1" x14ac:dyDescent="0.3">
      <c r="A625" t="str">
        <f>CONCATENATE(Tabla5[[#This Row],[TIENDA HMPV]],Tabla5[[#This Row],[LINEA]])</f>
        <v>509 - BAHIAAIRES</v>
      </c>
      <c r="B625" t="s">
        <v>690</v>
      </c>
      <c r="C625" s="55" t="s">
        <v>641</v>
      </c>
      <c r="D625" s="55" t="s">
        <v>30</v>
      </c>
      <c r="E625" s="55" t="s">
        <v>689</v>
      </c>
      <c r="F625" s="55" t="s">
        <v>1724</v>
      </c>
      <c r="G625" t="s">
        <v>25</v>
      </c>
      <c r="H625" s="42">
        <f>IFERROR(Tabla5[[#This Row],[VENTAS MABE]]/Tabla5[[#This Row],[CUOTA]],0)</f>
        <v>0</v>
      </c>
      <c r="I625">
        <v>3</v>
      </c>
      <c r="J625">
        <v>0</v>
      </c>
      <c r="K625">
        <v>0</v>
      </c>
      <c r="L625">
        <v>0</v>
      </c>
      <c r="M625">
        <v>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V625" s="42">
        <v>0</v>
      </c>
      <c r="W625" s="42">
        <f>IFERROR(Tabla5[[#This Row],[TOTAL VENTA 38 SEMANA]]/Tabla5[[#This Row],[VENTA ACUM 38]],0)</f>
        <v>0</v>
      </c>
      <c r="X625" s="42" t="e">
        <f>VLOOKUP(Tabla5[[#This Row],[CLAVE]],[1]!QMI_5_SEMANA_SEP_22[[CLAVE]:[SHARE CADENA S2]],21,0)</f>
        <v>#REF!</v>
      </c>
      <c r="Y625" s="55" t="s">
        <v>724</v>
      </c>
      <c r="Z625" s="46">
        <f>+Tabla5[[#This Row],[VENTA ACUM 38]]+Tabla5[[#This Row],[venta total 39 acum]]</f>
        <v>3</v>
      </c>
      <c r="AA625" s="46">
        <v>0</v>
      </c>
      <c r="AB625" s="46">
        <v>0</v>
      </c>
      <c r="AC625" s="46">
        <v>3</v>
      </c>
      <c r="AD625" s="46">
        <v>0</v>
      </c>
      <c r="AE625" s="46">
        <v>0</v>
      </c>
      <c r="AF625" s="46">
        <v>0</v>
      </c>
      <c r="AG625" s="46">
        <v>0</v>
      </c>
      <c r="AH625" s="42">
        <f>IFERROR(Tabla5[[#This Row],[VENTAS MABE]]/Tabla5[[#This Row],[VENTAS INDURAMA]],0)</f>
        <v>0</v>
      </c>
      <c r="AI625" t="s">
        <v>1675</v>
      </c>
      <c r="AK625" s="42"/>
      <c r="AL625" t="s">
        <v>727</v>
      </c>
      <c r="AM625" s="55" t="s">
        <v>808</v>
      </c>
      <c r="AO625" s="55" t="s">
        <v>400</v>
      </c>
      <c r="AP625">
        <v>1</v>
      </c>
      <c r="AQ625" s="55">
        <v>5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f>SUM(Tabla5[[#This Row],[VENTA MABE 1 SEMANA OCT]:[VENTAS OTROS 1 SEMANA OCT]])</f>
        <v>7</v>
      </c>
      <c r="AY625" s="46">
        <v>3.0155210643015513</v>
      </c>
      <c r="AZ625" s="5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f>SUM(Tabla5[[#This Row],[VENTA MABE 2 SEMANA OCT]:[VENTAS OTROS 2 SEMANA OCT]])</f>
        <v>0</v>
      </c>
      <c r="BH625" t="s">
        <v>798</v>
      </c>
      <c r="BI625" s="55" t="s">
        <v>641</v>
      </c>
      <c r="BJ625">
        <v>40</v>
      </c>
      <c r="BK625" s="5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f>SUM(Tabla5[[#This Row],[VENTA MABE 3 SEMANA OCT]:[VENTAS OTROS 3 SEMANA OCT]])</f>
        <v>0</v>
      </c>
      <c r="BS625" s="42">
        <v>0.17</v>
      </c>
      <c r="BT625" s="5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f>SUM(Tabla5[[#This Row],[VENTA MABE 4 SEMANA OCT]:[VENTAS OTROS 4 SEMANA OCT]])</f>
        <v>0</v>
      </c>
      <c r="CI6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625" t="s">
        <v>1703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SUM(Tabla5[[#This Row],[VENTA MABE 1 SEMANA NOV]:[VENTAS OTROS 1 SEMANA NOV]])</f>
        <v>0</v>
      </c>
      <c r="CS625">
        <f>IFERROR(VLOOKUP(Tabla5[[#This Row],[CLAVE]],[2]VENTAS!$F$2:$L$1501,2,0),0)</f>
        <v>0</v>
      </c>
      <c r="CT625">
        <f>IFERROR(VLOOKUP(Tabla5[[#This Row],[CLAVE]],[2]VENTAS!$F$2:$L$1501,3,0),0)</f>
        <v>1</v>
      </c>
      <c r="CU625">
        <f>IFERROR(VLOOKUP(Tabla5[[#This Row],[CLAVE]],[2]VENTAS!$F$2:$L$1501,4,0),0)</f>
        <v>0</v>
      </c>
      <c r="CV625">
        <f>IFERROR(VLOOKUP(Tabla5[[#This Row],[CLAVE]],[2]VENTAS!$F$2:$L$1501,5,0),0)</f>
        <v>0</v>
      </c>
      <c r="CW625">
        <f>IFERROR(VLOOKUP(Tabla5[[#This Row],[CLAVE]],[2]VENTAS!$F$2:$L$1501,6,0),0)</f>
        <v>0</v>
      </c>
      <c r="CX625">
        <f>IFERROR(VLOOKUP(Tabla5[[#This Row],[CLAVE]],[2]VENTAS!$F$2:$L$1501,7,0),0)</f>
        <v>0</v>
      </c>
      <c r="CY625">
        <f>IFERROR(VLOOKUP(Tabla5[[#This Row],[CLAVE]],[2]VENTAS!$F$2:$R$1501,13,0),0)</f>
        <v>0</v>
      </c>
      <c r="CZ625">
        <f>SUM(Tabla5[[#This Row],[VENTA MABE 2 SEMANA NOV]:[VENTAS OTROS 2 SEMANA NOV]])</f>
        <v>1</v>
      </c>
      <c r="DA625" s="46">
        <v>6</v>
      </c>
    </row>
    <row r="626" spans="1:105" hidden="1" x14ac:dyDescent="0.3">
      <c r="A626" t="str">
        <f>CONCATENATE(Tabla5[[#This Row],[TIENDA HMPV]],Tabla5[[#This Row],[LINEA]])</f>
        <v>509 - BAHIACOCINAS</v>
      </c>
      <c r="B626" t="s">
        <v>690</v>
      </c>
      <c r="C626" s="55" t="s">
        <v>641</v>
      </c>
      <c r="D626" s="55" t="s">
        <v>30</v>
      </c>
      <c r="E626" s="55" t="s">
        <v>689</v>
      </c>
      <c r="F626" s="55" t="s">
        <v>1724</v>
      </c>
      <c r="G626" t="s">
        <v>26</v>
      </c>
      <c r="H626" s="42">
        <f>IFERROR(Tabla5[[#This Row],[VENTAS MABE]]/Tabla5[[#This Row],[CUOTA]],0)</f>
        <v>1.5957446808510638</v>
      </c>
      <c r="I626">
        <v>47</v>
      </c>
      <c r="J626">
        <v>75</v>
      </c>
      <c r="K626">
        <v>12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V626" s="42">
        <v>0.87209302325581395</v>
      </c>
      <c r="W626" s="42">
        <f>IFERROR(Tabla5[[#This Row],[TOTAL VENTA 38 SEMANA]]/Tabla5[[#This Row],[VENTA ACUM 38]],0)</f>
        <v>0.87209302325581395</v>
      </c>
      <c r="X626" s="42" t="e">
        <f>VLOOKUP(Tabla5[[#This Row],[CLAVE]],[1]!QMI_5_SEMANA_SEP_22[[CLAVE]:[SHARE CADENA S2]],21,0)</f>
        <v>#REF!</v>
      </c>
      <c r="Y626" s="55" t="s">
        <v>724</v>
      </c>
      <c r="Z626" s="46">
        <f>+Tabla5[[#This Row],[VENTA ACUM 38]]+Tabla5[[#This Row],[venta total 39 acum]]</f>
        <v>96</v>
      </c>
      <c r="AA626" s="46">
        <v>68</v>
      </c>
      <c r="AB626" s="46">
        <v>75</v>
      </c>
      <c r="AC626" s="46">
        <v>86</v>
      </c>
      <c r="AD626" s="46">
        <v>10</v>
      </c>
      <c r="AE626" s="46">
        <v>9</v>
      </c>
      <c r="AF626" s="46">
        <v>10</v>
      </c>
      <c r="AG626" s="46">
        <v>77</v>
      </c>
      <c r="AH626" s="42">
        <f>IFERROR(Tabla5[[#This Row],[VENTAS MABE]]/Tabla5[[#This Row],[VENTAS INDURAMA]],0)</f>
        <v>6.25</v>
      </c>
      <c r="AI626" t="s">
        <v>1675</v>
      </c>
      <c r="AK626" s="42"/>
      <c r="AL626" t="s">
        <v>727</v>
      </c>
      <c r="AM626" s="55" t="s">
        <v>808</v>
      </c>
      <c r="AO626" s="55" t="s">
        <v>400</v>
      </c>
      <c r="AP626">
        <v>77</v>
      </c>
      <c r="AQ626" s="55">
        <v>16</v>
      </c>
      <c r="AR626">
        <v>5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f>SUM(Tabla5[[#This Row],[VENTA MABE 1 SEMANA OCT]:[VENTAS OTROS 1 SEMANA OCT]])</f>
        <v>22</v>
      </c>
      <c r="AY626" s="46">
        <v>57.682505167013687</v>
      </c>
      <c r="AZ626" s="55">
        <v>0</v>
      </c>
      <c r="BA626">
        <v>2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f>SUM(Tabla5[[#This Row],[VENTA MABE 2 SEMANA OCT]:[VENTAS OTROS 2 SEMANA OCT]])</f>
        <v>3</v>
      </c>
      <c r="BH626" t="s">
        <v>798</v>
      </c>
      <c r="BI626" s="55" t="s">
        <v>641</v>
      </c>
      <c r="BJ626">
        <v>40</v>
      </c>
      <c r="BK626" s="55">
        <v>7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f>SUM(Tabla5[[#This Row],[VENTA MABE 3 SEMANA OCT]:[VENTAS OTROS 3 SEMANA OCT]])</f>
        <v>7</v>
      </c>
      <c r="BS626" s="42">
        <v>0.4</v>
      </c>
      <c r="BT626" s="55">
        <v>3</v>
      </c>
      <c r="BU626">
        <v>3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f>SUM(Tabla5[[#This Row],[VENTA MABE 4 SEMANA OCT]:[VENTAS OTROS 4 SEMANA OCT]])</f>
        <v>6</v>
      </c>
      <c r="CI6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0.68421052631578949</v>
      </c>
      <c r="CJ626" t="s">
        <v>1703</v>
      </c>
      <c r="CK626">
        <v>9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SUM(Tabla5[[#This Row],[VENTA MABE 1 SEMANA NOV]:[VENTAS OTROS 1 SEMANA NOV]])</f>
        <v>10</v>
      </c>
      <c r="CS626">
        <f>IFERROR(VLOOKUP(Tabla5[[#This Row],[CLAVE]],[2]VENTAS!$F$2:$L$1501,2,0),0)</f>
        <v>26</v>
      </c>
      <c r="CT626">
        <f>IFERROR(VLOOKUP(Tabla5[[#This Row],[CLAVE]],[2]VENTAS!$F$2:$L$1501,3,0),0)</f>
        <v>5</v>
      </c>
      <c r="CU626">
        <f>IFERROR(VLOOKUP(Tabla5[[#This Row],[CLAVE]],[2]VENTAS!$F$2:$L$1501,4,0),0)</f>
        <v>0</v>
      </c>
      <c r="CV626">
        <f>IFERROR(VLOOKUP(Tabla5[[#This Row],[CLAVE]],[2]VENTAS!$F$2:$L$1501,5,0),0)</f>
        <v>0</v>
      </c>
      <c r="CW626">
        <f>IFERROR(VLOOKUP(Tabla5[[#This Row],[CLAVE]],[2]VENTAS!$F$2:$L$1501,6,0),0)</f>
        <v>0</v>
      </c>
      <c r="CX626">
        <f>IFERROR(VLOOKUP(Tabla5[[#This Row],[CLAVE]],[2]VENTAS!$F$2:$L$1501,7,0),0)</f>
        <v>0</v>
      </c>
      <c r="CY626">
        <f>IFERROR(VLOOKUP(Tabla5[[#This Row],[CLAVE]],[2]VENTAS!$F$2:$R$1501,13,0),0)</f>
        <v>0</v>
      </c>
      <c r="CZ626">
        <f>SUM(Tabla5[[#This Row],[VENTA MABE 2 SEMANA NOV]:[VENTAS OTROS 2 SEMANA NOV]])</f>
        <v>31</v>
      </c>
      <c r="DA626" s="46">
        <v>131</v>
      </c>
    </row>
    <row r="627" spans="1:105" hidden="1" x14ac:dyDescent="0.3">
      <c r="A627" t="str">
        <f>CONCATENATE(Tabla5[[#This Row],[TIENDA HMPV]],Tabla5[[#This Row],[LINEA]])</f>
        <v>509 - BAHIAGLOBALES</v>
      </c>
      <c r="B627" t="s">
        <v>690</v>
      </c>
      <c r="C627" s="55" t="s">
        <v>641</v>
      </c>
      <c r="D627" s="55" t="s">
        <v>30</v>
      </c>
      <c r="E627" s="55" t="s">
        <v>689</v>
      </c>
      <c r="F627" s="55" t="s">
        <v>1724</v>
      </c>
      <c r="G627" t="s">
        <v>27</v>
      </c>
      <c r="H627" s="42">
        <f>IFERROR(Tabla5[[#This Row],[VENTAS MABE]]/Tabla5[[#This Row],[CUOTA]],0)</f>
        <v>1.1666666666666667</v>
      </c>
      <c r="I627">
        <v>12</v>
      </c>
      <c r="J627">
        <v>14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V627" s="42">
        <v>0.875</v>
      </c>
      <c r="W627" s="42">
        <f>IFERROR(Tabla5[[#This Row],[TOTAL VENTA 38 SEMANA]]/Tabla5[[#This Row],[VENTA ACUM 38]],0)</f>
        <v>0.875</v>
      </c>
      <c r="X627" s="42" t="e">
        <f>VLOOKUP(Tabla5[[#This Row],[CLAVE]],[1]!QMI_5_SEMANA_SEP_22[[CLAVE]:[SHARE CADENA S2]],21,0)</f>
        <v>#REF!</v>
      </c>
      <c r="Y627" s="55" t="s">
        <v>724</v>
      </c>
      <c r="Z627" s="46">
        <f>+Tabla5[[#This Row],[VENTA ACUM 38]]+Tabla5[[#This Row],[venta total 39 acum]]</f>
        <v>19</v>
      </c>
      <c r="AA627" s="46">
        <v>13</v>
      </c>
      <c r="AB627" s="46">
        <v>14</v>
      </c>
      <c r="AC627" s="46">
        <v>16</v>
      </c>
      <c r="AD627" s="46">
        <v>3</v>
      </c>
      <c r="AE627" s="46">
        <v>3</v>
      </c>
      <c r="AF627" s="46">
        <v>3</v>
      </c>
      <c r="AG627" s="46">
        <v>16</v>
      </c>
      <c r="AH627" s="42">
        <f>IFERROR(Tabla5[[#This Row],[VENTAS MABE]]/Tabla5[[#This Row],[VENTAS INDURAMA]],0)</f>
        <v>7</v>
      </c>
      <c r="AI627" t="s">
        <v>1675</v>
      </c>
      <c r="AK627" s="42"/>
      <c r="AL627" t="s">
        <v>727</v>
      </c>
      <c r="AM627" s="55" t="s">
        <v>808</v>
      </c>
      <c r="AO627" s="55" t="s">
        <v>400</v>
      </c>
      <c r="AP627">
        <v>15</v>
      </c>
      <c r="AQ627" s="55">
        <v>3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f>SUM(Tabla5[[#This Row],[VENTA MABE 1 SEMANA OCT]:[VENTAS OTROS 1 SEMANA OCT]])</f>
        <v>3</v>
      </c>
      <c r="AY627" s="46">
        <v>15.560049767516748</v>
      </c>
      <c r="AZ627" s="55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f>SUM(Tabla5[[#This Row],[VENTA MABE 2 SEMANA OCT]:[VENTAS OTROS 2 SEMANA OCT]])</f>
        <v>1</v>
      </c>
      <c r="BH627" t="s">
        <v>798</v>
      </c>
      <c r="BI627" s="55" t="s">
        <v>641</v>
      </c>
      <c r="BJ627">
        <v>40</v>
      </c>
      <c r="BK627" s="55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f>SUM(Tabla5[[#This Row],[VENTA MABE 3 SEMANA OCT]:[VENTAS OTROS 3 SEMANA OCT]])</f>
        <v>0</v>
      </c>
      <c r="BS627" s="42">
        <v>0</v>
      </c>
      <c r="BT627" s="55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f>SUM(Tabla5[[#This Row],[VENTA MABE 4 SEMANA OCT]:[VENTAS OTROS 4 SEMANA OCT]])</f>
        <v>0</v>
      </c>
      <c r="CI6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27" t="s">
        <v>1703</v>
      </c>
      <c r="CK627">
        <v>2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SUM(Tabla5[[#This Row],[VENTA MABE 1 SEMANA NOV]:[VENTAS OTROS 1 SEMANA NOV]])</f>
        <v>2</v>
      </c>
      <c r="CS627">
        <f>IFERROR(VLOOKUP(Tabla5[[#This Row],[CLAVE]],[2]VENTAS!$F$2:$L$1501,2,0),0)</f>
        <v>0</v>
      </c>
      <c r="CT627">
        <f>IFERROR(VLOOKUP(Tabla5[[#This Row],[CLAVE]],[2]VENTAS!$F$2:$L$1501,3,0),0)</f>
        <v>0</v>
      </c>
      <c r="CU627">
        <f>IFERROR(VLOOKUP(Tabla5[[#This Row],[CLAVE]],[2]VENTAS!$F$2:$L$1501,4,0),0)</f>
        <v>0</v>
      </c>
      <c r="CV627">
        <f>IFERROR(VLOOKUP(Tabla5[[#This Row],[CLAVE]],[2]VENTAS!$F$2:$L$1501,5,0),0)</f>
        <v>0</v>
      </c>
      <c r="CW627">
        <f>IFERROR(VLOOKUP(Tabla5[[#This Row],[CLAVE]],[2]VENTAS!$F$2:$L$1501,6,0),0)</f>
        <v>0</v>
      </c>
      <c r="CX627">
        <f>IFERROR(VLOOKUP(Tabla5[[#This Row],[CLAVE]],[2]VENTAS!$F$2:$L$1501,7,0),0)</f>
        <v>0</v>
      </c>
      <c r="CY627">
        <f>IFERROR(VLOOKUP(Tabla5[[#This Row],[CLAVE]],[2]VENTAS!$F$2:$R$1501,13,0),0)</f>
        <v>0</v>
      </c>
      <c r="CZ627">
        <f>SUM(Tabla5[[#This Row],[VENTA MABE 2 SEMANA NOV]:[VENTAS OTROS 2 SEMANA NOV]])</f>
        <v>0</v>
      </c>
      <c r="DA627" s="46">
        <v>8</v>
      </c>
    </row>
    <row r="628" spans="1:105" hidden="1" x14ac:dyDescent="0.3">
      <c r="A628" t="str">
        <f>CONCATENATE(Tabla5[[#This Row],[TIENDA HMPV]],Tabla5[[#This Row],[LINEA]])</f>
        <v>509 - BAHIALAVADO</v>
      </c>
      <c r="B628" t="s">
        <v>690</v>
      </c>
      <c r="C628" s="55" t="s">
        <v>641</v>
      </c>
      <c r="D628" s="55" t="s">
        <v>30</v>
      </c>
      <c r="E628" s="55" t="s">
        <v>689</v>
      </c>
      <c r="F628" s="55" t="s">
        <v>1724</v>
      </c>
      <c r="G628" t="s">
        <v>28</v>
      </c>
      <c r="H628" s="42">
        <f>IFERROR(Tabla5[[#This Row],[VENTAS MABE]]/Tabla5[[#This Row],[CUOTA]],0)</f>
        <v>2</v>
      </c>
      <c r="I628">
        <v>2</v>
      </c>
      <c r="J628">
        <v>4</v>
      </c>
      <c r="K628">
        <v>2</v>
      </c>
      <c r="L628" s="44">
        <v>23</v>
      </c>
      <c r="M628">
        <v>2</v>
      </c>
      <c r="N628">
        <v>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V628" s="42">
        <v>0.16</v>
      </c>
      <c r="W628" s="42">
        <f>IFERROR(Tabla5[[#This Row],[TOTAL VENTA 38 SEMANA]]/Tabla5[[#This Row],[VENTA ACUM 38]],0)</f>
        <v>0.16</v>
      </c>
      <c r="X628" s="42" t="e">
        <f>VLOOKUP(Tabla5[[#This Row],[CLAVE]],[1]!QMI_5_SEMANA_SEP_22[[CLAVE]:[SHARE CADENA S2]],21,0)</f>
        <v>#REF!</v>
      </c>
      <c r="Y628" s="55" t="s">
        <v>724</v>
      </c>
      <c r="Z628" s="46">
        <f>+Tabla5[[#This Row],[VENTA ACUM 38]]+Tabla5[[#This Row],[venta total 39 acum]]</f>
        <v>33</v>
      </c>
      <c r="AA628" s="46">
        <v>4</v>
      </c>
      <c r="AB628" s="46">
        <v>4</v>
      </c>
      <c r="AC628" s="46">
        <v>25</v>
      </c>
      <c r="AD628" s="46">
        <v>8</v>
      </c>
      <c r="AE628" s="46">
        <v>0</v>
      </c>
      <c r="AF628" s="46">
        <v>8</v>
      </c>
      <c r="AG628" s="46">
        <v>4</v>
      </c>
      <c r="AH628" s="42">
        <f>IFERROR(Tabla5[[#This Row],[VENTAS MABE]]/Tabla5[[#This Row],[VENTAS INDURAMA]],0)</f>
        <v>2</v>
      </c>
      <c r="AI628" t="s">
        <v>1675</v>
      </c>
      <c r="AK628" s="42"/>
      <c r="AL628" t="s">
        <v>727</v>
      </c>
      <c r="AM628" s="55" t="s">
        <v>808</v>
      </c>
      <c r="AO628" s="55" t="s">
        <v>400</v>
      </c>
      <c r="AP628">
        <v>21</v>
      </c>
      <c r="AQ628" s="55">
        <v>3</v>
      </c>
      <c r="AR628">
        <v>0</v>
      </c>
      <c r="AS628">
        <v>6</v>
      </c>
      <c r="AT628">
        <v>20</v>
      </c>
      <c r="AU628">
        <v>3</v>
      </c>
      <c r="AV628">
        <v>0</v>
      </c>
      <c r="AW628">
        <v>0</v>
      </c>
      <c r="AX628">
        <f>SUM(Tabla5[[#This Row],[VENTA MABE 1 SEMANA OCT]:[VENTAS OTROS 1 SEMANA OCT]])</f>
        <v>32</v>
      </c>
      <c r="AY628" s="46">
        <v>3.9456739006282131</v>
      </c>
      <c r="AZ628" s="55">
        <v>0</v>
      </c>
      <c r="BA628">
        <v>0</v>
      </c>
      <c r="BB628">
        <v>1</v>
      </c>
      <c r="BC628">
        <v>6</v>
      </c>
      <c r="BD628">
        <v>1</v>
      </c>
      <c r="BE628">
        <v>0</v>
      </c>
      <c r="BF628">
        <v>0</v>
      </c>
      <c r="BG628">
        <f>SUM(Tabla5[[#This Row],[VENTA MABE 2 SEMANA OCT]:[VENTAS OTROS 2 SEMANA OCT]])</f>
        <v>8</v>
      </c>
      <c r="BH628" t="s">
        <v>798</v>
      </c>
      <c r="BI628" s="55" t="s">
        <v>641</v>
      </c>
      <c r="BJ628">
        <v>40</v>
      </c>
      <c r="BK628" s="55">
        <v>0</v>
      </c>
      <c r="BL628">
        <v>0</v>
      </c>
      <c r="BM628">
        <v>3</v>
      </c>
      <c r="BN628">
        <v>3</v>
      </c>
      <c r="BO628">
        <v>0</v>
      </c>
      <c r="BP628">
        <v>0</v>
      </c>
      <c r="BQ628">
        <v>0</v>
      </c>
      <c r="BR628">
        <f>SUM(Tabla5[[#This Row],[VENTA MABE 3 SEMANA OCT]:[VENTAS OTROS 3 SEMANA OCT]])</f>
        <v>6</v>
      </c>
      <c r="BS628" s="42">
        <v>0.05</v>
      </c>
      <c r="BT628" s="55">
        <v>1</v>
      </c>
      <c r="BU628">
        <v>0</v>
      </c>
      <c r="BV628">
        <v>5</v>
      </c>
      <c r="BW628">
        <v>2</v>
      </c>
      <c r="BX628">
        <v>3</v>
      </c>
      <c r="BY628">
        <v>0</v>
      </c>
      <c r="BZ628">
        <v>0</v>
      </c>
      <c r="CA628">
        <f>SUM(Tabla5[[#This Row],[VENTA MABE 4 SEMANA OCT]:[VENTAS OTROS 4 SEMANA OCT]])</f>
        <v>11</v>
      </c>
      <c r="CB628" t="s">
        <v>1695</v>
      </c>
      <c r="CI62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7.0175438596491224E-2</v>
      </c>
      <c r="CJ628" t="s">
        <v>1701</v>
      </c>
      <c r="CK628">
        <v>2</v>
      </c>
      <c r="CL628">
        <v>0</v>
      </c>
      <c r="CM628">
        <v>3</v>
      </c>
      <c r="CN628">
        <v>0</v>
      </c>
      <c r="CO628">
        <v>2</v>
      </c>
      <c r="CP628">
        <v>0</v>
      </c>
      <c r="CQ628">
        <v>0</v>
      </c>
      <c r="CR628">
        <f>SUM(Tabla5[[#This Row],[VENTA MABE 1 SEMANA NOV]:[VENTAS OTROS 1 SEMANA NOV]])</f>
        <v>7</v>
      </c>
      <c r="CS628">
        <f>IFERROR(VLOOKUP(Tabla5[[#This Row],[CLAVE]],[2]VENTAS!$F$2:$L$1501,2,0),0)</f>
        <v>1</v>
      </c>
      <c r="CT628">
        <f>IFERROR(VLOOKUP(Tabla5[[#This Row],[CLAVE]],[2]VENTAS!$F$2:$L$1501,3,0),0)</f>
        <v>0</v>
      </c>
      <c r="CU628">
        <f>IFERROR(VLOOKUP(Tabla5[[#This Row],[CLAVE]],[2]VENTAS!$F$2:$L$1501,4,0),0)</f>
        <v>2</v>
      </c>
      <c r="CV628">
        <f>IFERROR(VLOOKUP(Tabla5[[#This Row],[CLAVE]],[2]VENTAS!$F$2:$L$1501,5,0),0)</f>
        <v>0</v>
      </c>
      <c r="CW628">
        <f>IFERROR(VLOOKUP(Tabla5[[#This Row],[CLAVE]],[2]VENTAS!$F$2:$L$1501,6,0),0)</f>
        <v>2</v>
      </c>
      <c r="CX628">
        <f>IFERROR(VLOOKUP(Tabla5[[#This Row],[CLAVE]],[2]VENTAS!$F$2:$L$1501,7,0),0)</f>
        <v>0</v>
      </c>
      <c r="CY628">
        <f>IFERROR(VLOOKUP(Tabla5[[#This Row],[CLAVE]],[2]VENTAS!$F$2:$R$1501,13,0),0)</f>
        <v>0</v>
      </c>
      <c r="CZ628">
        <f>SUM(Tabla5[[#This Row],[VENTA MABE 2 SEMANA NOV]:[VENTAS OTROS 2 SEMANA NOV]])</f>
        <v>5</v>
      </c>
      <c r="DA628" s="46">
        <v>4</v>
      </c>
    </row>
    <row r="629" spans="1:105" hidden="1" x14ac:dyDescent="0.3">
      <c r="A629" t="str">
        <f>CONCATENATE(Tabla5[[#This Row],[TIENDA HMPV]],Tabla5[[#This Row],[LINEA]])</f>
        <v>509 - BAHIAREFRIGERACIÓN</v>
      </c>
      <c r="B629" t="s">
        <v>690</v>
      </c>
      <c r="C629" s="55" t="s">
        <v>641</v>
      </c>
      <c r="D629" s="55" t="s">
        <v>30</v>
      </c>
      <c r="E629" s="55" t="s">
        <v>689</v>
      </c>
      <c r="F629" s="55" t="s">
        <v>1724</v>
      </c>
      <c r="G629" t="s">
        <v>29</v>
      </c>
      <c r="H629" s="42">
        <f>IFERROR(Tabla5[[#This Row],[VENTAS MABE]]/Tabla5[[#This Row],[CUOTA]],0)</f>
        <v>0.80952380952380953</v>
      </c>
      <c r="I629">
        <v>21</v>
      </c>
      <c r="J629">
        <v>17</v>
      </c>
      <c r="K629">
        <v>2</v>
      </c>
      <c r="L629">
        <v>1</v>
      </c>
      <c r="M629">
        <v>4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V629" s="42">
        <v>0.77272727272727271</v>
      </c>
      <c r="W629" s="42">
        <f>IFERROR(Tabla5[[#This Row],[TOTAL VENTA 38 SEMANA]]/Tabla5[[#This Row],[VENTA ACUM 38]],0)</f>
        <v>0.77272727272727271</v>
      </c>
      <c r="X629" s="42" t="e">
        <f>VLOOKUP(Tabla5[[#This Row],[CLAVE]],[1]!QMI_5_SEMANA_SEP_22[[CLAVE]:[SHARE CADENA S2]],21,0)</f>
        <v>#REF!</v>
      </c>
      <c r="Y629" s="55" t="s">
        <v>724</v>
      </c>
      <c r="Z629" s="46">
        <f>+Tabla5[[#This Row],[VENTA ACUM 38]]+Tabla5[[#This Row],[venta total 39 acum]]</f>
        <v>28</v>
      </c>
      <c r="AA629" s="46">
        <v>13</v>
      </c>
      <c r="AB629" s="46">
        <v>17</v>
      </c>
      <c r="AC629" s="46">
        <v>22</v>
      </c>
      <c r="AD629" s="46">
        <v>6</v>
      </c>
      <c r="AE629" s="46">
        <v>4</v>
      </c>
      <c r="AF629" s="46">
        <v>6</v>
      </c>
      <c r="AG629" s="46">
        <v>17</v>
      </c>
      <c r="AH629" s="42">
        <f>IFERROR(Tabla5[[#This Row],[VENTAS MABE]]/Tabla5[[#This Row],[VENTAS INDURAMA]],0)</f>
        <v>8.5</v>
      </c>
      <c r="AI629" t="s">
        <v>1675</v>
      </c>
      <c r="AK629" s="42"/>
      <c r="AL629" t="s">
        <v>727</v>
      </c>
      <c r="AM629" s="55" t="s">
        <v>808</v>
      </c>
      <c r="AO629" s="55" t="s">
        <v>400</v>
      </c>
      <c r="AP629">
        <v>17</v>
      </c>
      <c r="AQ629" s="55">
        <v>5</v>
      </c>
      <c r="AR629">
        <v>1</v>
      </c>
      <c r="AS629">
        <v>2</v>
      </c>
      <c r="AT629">
        <v>0</v>
      </c>
      <c r="AU629">
        <v>0</v>
      </c>
      <c r="AV629">
        <v>0</v>
      </c>
      <c r="AW629">
        <v>0</v>
      </c>
      <c r="AX629">
        <f>SUM(Tabla5[[#This Row],[VENTA MABE 1 SEMANA OCT]:[VENTAS OTROS 1 SEMANA OCT]])</f>
        <v>8</v>
      </c>
      <c r="AY629" s="46">
        <v>19.891192077471434</v>
      </c>
      <c r="AZ629" s="55">
        <v>2</v>
      </c>
      <c r="BA629">
        <v>1</v>
      </c>
      <c r="BB629">
        <v>1</v>
      </c>
      <c r="BC629">
        <v>1</v>
      </c>
      <c r="BD629">
        <v>0</v>
      </c>
      <c r="BE629">
        <v>0</v>
      </c>
      <c r="BF629">
        <v>0</v>
      </c>
      <c r="BG629">
        <f>SUM(Tabla5[[#This Row],[VENTA MABE 2 SEMANA OCT]:[VENTAS OTROS 2 SEMANA OCT]])</f>
        <v>5</v>
      </c>
      <c r="BH629" t="s">
        <v>798</v>
      </c>
      <c r="BI629" s="55" t="s">
        <v>641</v>
      </c>
      <c r="BJ629">
        <v>40</v>
      </c>
      <c r="BK629" s="55">
        <v>2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f>SUM(Tabla5[[#This Row],[VENTA MABE 3 SEMANA OCT]:[VENTAS OTROS 3 SEMANA OCT]])</f>
        <v>3</v>
      </c>
      <c r="BS629" s="42">
        <v>0.28000000000000003</v>
      </c>
      <c r="BT629" s="55">
        <v>0</v>
      </c>
      <c r="BU629">
        <v>3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f>SUM(Tabla5[[#This Row],[VENTA MABE 4 SEMANA OCT]:[VENTAS OTROS 4 SEMANA OCT]])</f>
        <v>4</v>
      </c>
      <c r="CI6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0.45</v>
      </c>
      <c r="CJ629" t="s">
        <v>1703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SUM(Tabla5[[#This Row],[VENTA MABE 1 SEMANA NOV]:[VENTAS OTROS 1 SEMANA NOV]])</f>
        <v>1</v>
      </c>
      <c r="CS629">
        <f>IFERROR(VLOOKUP(Tabla5[[#This Row],[CLAVE]],[2]VENTAS!$F$2:$L$1501,2,0),0)</f>
        <v>1</v>
      </c>
      <c r="CT629">
        <f>IFERROR(VLOOKUP(Tabla5[[#This Row],[CLAVE]],[2]VENTAS!$F$2:$L$1501,3,0),0)</f>
        <v>0</v>
      </c>
      <c r="CU629">
        <f>IFERROR(VLOOKUP(Tabla5[[#This Row],[CLAVE]],[2]VENTAS!$F$2:$L$1501,4,0),0)</f>
        <v>0</v>
      </c>
      <c r="CV629">
        <f>IFERROR(VLOOKUP(Tabla5[[#This Row],[CLAVE]],[2]VENTAS!$F$2:$L$1501,5,0),0)</f>
        <v>0</v>
      </c>
      <c r="CW629">
        <f>IFERROR(VLOOKUP(Tabla5[[#This Row],[CLAVE]],[2]VENTAS!$F$2:$L$1501,6,0),0)</f>
        <v>0</v>
      </c>
      <c r="CX629">
        <f>IFERROR(VLOOKUP(Tabla5[[#This Row],[CLAVE]],[2]VENTAS!$F$2:$L$1501,7,0),0)</f>
        <v>0</v>
      </c>
      <c r="CY629">
        <f>IFERROR(VLOOKUP(Tabla5[[#This Row],[CLAVE]],[2]VENTAS!$F$2:$R$1501,13,0),0)</f>
        <v>0</v>
      </c>
      <c r="CZ629">
        <f>SUM(Tabla5[[#This Row],[VENTA MABE 2 SEMANA NOV]:[VENTAS OTROS 2 SEMANA NOV]])</f>
        <v>1</v>
      </c>
      <c r="DA629" s="46">
        <v>32</v>
      </c>
    </row>
    <row r="630" spans="1:105" hidden="1" x14ac:dyDescent="0.3">
      <c r="A630" t="str">
        <f>CONCATENATE(Tabla5[[#This Row],[TIENDA HMPV]],Tabla5[[#This Row],[LINEA]])</f>
        <v>465 - TIENDA MALL DEL SUR 921AIRES</v>
      </c>
      <c r="B630" t="s">
        <v>350</v>
      </c>
      <c r="C630" s="55" t="s">
        <v>351</v>
      </c>
      <c r="D630" s="55" t="s">
        <v>39</v>
      </c>
      <c r="E630" s="55" t="s">
        <v>352</v>
      </c>
      <c r="F630" s="55" t="s">
        <v>1724</v>
      </c>
      <c r="G630" t="s">
        <v>25</v>
      </c>
      <c r="H630" s="42">
        <f>IFERROR(Tabla5[[#This Row],[VENTAS MABE]]/Tabla5[[#This Row],[CUOTA]],0)</f>
        <v>3.2</v>
      </c>
      <c r="I630">
        <v>5</v>
      </c>
      <c r="J630">
        <v>16</v>
      </c>
      <c r="K630">
        <v>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V630" s="42">
        <v>0.88888888888888884</v>
      </c>
      <c r="W630" s="42">
        <f>IFERROR(Tabla5[[#This Row],[TOTAL VENTA 38 SEMANA]]/Tabla5[[#This Row],[VENTA ACUM 38]],0)</f>
        <v>0.88888888888888884</v>
      </c>
      <c r="X630" s="42" t="e">
        <f>VLOOKUP(Tabla5[[#This Row],[CLAVE]],[1]!QMI_5_SEMANA_SEP_22[[CLAVE]:[SHARE CADENA S2]],21,0)</f>
        <v>#REF!</v>
      </c>
      <c r="Y630" s="55" t="s">
        <v>734</v>
      </c>
      <c r="Z630" s="46">
        <f>+Tabla5[[#This Row],[VENTA ACUM 38]]+Tabla5[[#This Row],[venta total 39 acum]]</f>
        <v>18</v>
      </c>
      <c r="AA630" s="46">
        <v>3</v>
      </c>
      <c r="AB630" s="46">
        <v>16</v>
      </c>
      <c r="AC630" s="46">
        <v>18</v>
      </c>
      <c r="AD630" s="46">
        <v>0</v>
      </c>
      <c r="AE630" s="46">
        <v>0</v>
      </c>
      <c r="AF630" s="46">
        <v>0</v>
      </c>
      <c r="AG630" s="46">
        <v>4</v>
      </c>
      <c r="AH630" s="42">
        <f>IFERROR(Tabla5[[#This Row],[VENTAS MABE]]/Tabla5[[#This Row],[VENTAS INDURAMA]],0)</f>
        <v>8</v>
      </c>
      <c r="AI630" t="s">
        <v>1675</v>
      </c>
      <c r="AK630" s="42"/>
      <c r="AL630" t="s">
        <v>727</v>
      </c>
      <c r="AM630" s="55" t="s">
        <v>982</v>
      </c>
      <c r="AO630" s="55" t="s">
        <v>435</v>
      </c>
      <c r="AP630">
        <v>3</v>
      </c>
      <c r="AQ630" s="55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f>SUM(Tabla5[[#This Row],[VENTA MABE 1 SEMANA OCT]:[VENTAS OTROS 1 SEMANA OCT]])</f>
        <v>0</v>
      </c>
      <c r="AY630" s="46">
        <v>5</v>
      </c>
      <c r="AZ630" s="55">
        <v>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f>SUM(Tabla5[[#This Row],[VENTA MABE 2 SEMANA OCT]:[VENTAS OTROS 2 SEMANA OCT]])</f>
        <v>2</v>
      </c>
      <c r="BH630" t="s">
        <v>798</v>
      </c>
      <c r="BI630" s="55" t="s">
        <v>351</v>
      </c>
      <c r="BJ630">
        <v>40</v>
      </c>
      <c r="BK630" s="55">
        <v>4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f>SUM(Tabla5[[#This Row],[VENTA MABE 3 SEMANA OCT]:[VENTAS OTROS 3 SEMANA OCT]])</f>
        <v>4</v>
      </c>
      <c r="BS630" s="42">
        <v>0.15</v>
      </c>
      <c r="BT630" s="55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f>SUM(Tabla5[[#This Row],[VENTA MABE 4 SEMANA OCT]:[VENTAS OTROS 4 SEMANA OCT]])</f>
        <v>0</v>
      </c>
      <c r="CI6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30" t="s">
        <v>1703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SUM(Tabla5[[#This Row],[VENTA MABE 1 SEMANA NOV]:[VENTAS OTROS 1 SEMANA NOV]])</f>
        <v>0</v>
      </c>
      <c r="CS630">
        <f>IFERROR(VLOOKUP(Tabla5[[#This Row],[CLAVE]],[2]VENTAS!$F$2:$L$1501,2,0),0)</f>
        <v>2</v>
      </c>
      <c r="CT630">
        <f>IFERROR(VLOOKUP(Tabla5[[#This Row],[CLAVE]],[2]VENTAS!$F$2:$L$1501,3,0),0)</f>
        <v>0</v>
      </c>
      <c r="CU630">
        <f>IFERROR(VLOOKUP(Tabla5[[#This Row],[CLAVE]],[2]VENTAS!$F$2:$L$1501,4,0),0)</f>
        <v>0</v>
      </c>
      <c r="CV630">
        <f>IFERROR(VLOOKUP(Tabla5[[#This Row],[CLAVE]],[2]VENTAS!$F$2:$L$1501,5,0),0)</f>
        <v>0</v>
      </c>
      <c r="CW630">
        <f>IFERROR(VLOOKUP(Tabla5[[#This Row],[CLAVE]],[2]VENTAS!$F$2:$L$1501,6,0),0)</f>
        <v>0</v>
      </c>
      <c r="CX630">
        <f>IFERROR(VLOOKUP(Tabla5[[#This Row],[CLAVE]],[2]VENTAS!$F$2:$L$1501,7,0),0)</f>
        <v>0</v>
      </c>
      <c r="CY630">
        <f>IFERROR(VLOOKUP(Tabla5[[#This Row],[CLAVE]],[2]VENTAS!$F$2:$R$1501,13,0),0)</f>
        <v>0</v>
      </c>
      <c r="CZ630">
        <f>SUM(Tabla5[[#This Row],[VENTA MABE 2 SEMANA NOV]:[VENTAS OTROS 2 SEMANA NOV]])</f>
        <v>2</v>
      </c>
      <c r="DA630" s="46">
        <v>10</v>
      </c>
    </row>
    <row r="631" spans="1:105" hidden="1" x14ac:dyDescent="0.3">
      <c r="A631" t="str">
        <f>CONCATENATE(Tabla5[[#This Row],[TIENDA HMPV]],Tabla5[[#This Row],[LINEA]])</f>
        <v>465 - TIENDA MALL DEL SUR 921COCINAS</v>
      </c>
      <c r="B631" t="s">
        <v>350</v>
      </c>
      <c r="C631" s="55" t="s">
        <v>351</v>
      </c>
      <c r="D631" s="55" t="s">
        <v>39</v>
      </c>
      <c r="E631" s="55" t="s">
        <v>352</v>
      </c>
      <c r="F631" s="55" t="s">
        <v>1724</v>
      </c>
      <c r="G631" t="s">
        <v>26</v>
      </c>
      <c r="H631" s="42">
        <f>IFERROR(Tabla5[[#This Row],[VENTAS MABE]]/Tabla5[[#This Row],[CUOTA]],0)</f>
        <v>0.46666666666666667</v>
      </c>
      <c r="I631">
        <v>30</v>
      </c>
      <c r="J631">
        <v>14</v>
      </c>
      <c r="K631">
        <v>6</v>
      </c>
      <c r="L631">
        <v>1</v>
      </c>
      <c r="M631">
        <v>3</v>
      </c>
      <c r="N631">
        <v>0</v>
      </c>
      <c r="O631">
        <v>3</v>
      </c>
      <c r="P631">
        <v>0</v>
      </c>
      <c r="Q631">
        <v>0</v>
      </c>
      <c r="R631">
        <v>0</v>
      </c>
      <c r="S631">
        <v>0</v>
      </c>
      <c r="T631">
        <v>0</v>
      </c>
      <c r="V631" s="42">
        <v>0.5</v>
      </c>
      <c r="W631" s="42">
        <f>IFERROR(Tabla5[[#This Row],[TOTAL VENTA 38 SEMANA]]/Tabla5[[#This Row],[VENTA ACUM 38]],0)</f>
        <v>0.5</v>
      </c>
      <c r="X631" s="42" t="e">
        <f>VLOOKUP(Tabla5[[#This Row],[CLAVE]],[1]!QMI_5_SEMANA_SEP_22[[CLAVE]:[SHARE CADENA S2]],21,0)</f>
        <v>#REF!</v>
      </c>
      <c r="Y631" s="55" t="s">
        <v>734</v>
      </c>
      <c r="Z631" s="46">
        <f>+Tabla5[[#This Row],[VENTA ACUM 38]]+Tabla5[[#This Row],[venta total 39 acum]]</f>
        <v>31</v>
      </c>
      <c r="AA631" s="46">
        <v>11</v>
      </c>
      <c r="AB631" s="46">
        <v>14</v>
      </c>
      <c r="AC631" s="46">
        <v>28</v>
      </c>
      <c r="AD631" s="46">
        <v>3</v>
      </c>
      <c r="AE631" s="46">
        <v>3</v>
      </c>
      <c r="AF631" s="46">
        <v>3</v>
      </c>
      <c r="AG631" s="46">
        <v>19</v>
      </c>
      <c r="AH631" s="42">
        <f>IFERROR(Tabla5[[#This Row],[VENTAS MABE]]/Tabla5[[#This Row],[VENTAS INDURAMA]],0)</f>
        <v>2.3333333333333335</v>
      </c>
      <c r="AI631" t="s">
        <v>1675</v>
      </c>
      <c r="AK631" s="42"/>
      <c r="AL631" t="s">
        <v>727</v>
      </c>
      <c r="AM631" s="55" t="s">
        <v>982</v>
      </c>
      <c r="AO631" s="55" t="s">
        <v>435</v>
      </c>
      <c r="AP631">
        <v>17</v>
      </c>
      <c r="AQ631" s="55">
        <v>7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f>SUM(Tabla5[[#This Row],[VENTA MABE 1 SEMANA OCT]:[VENTAS OTROS 1 SEMANA OCT]])</f>
        <v>8</v>
      </c>
      <c r="AY631" s="46">
        <v>28</v>
      </c>
      <c r="AZ631" s="55">
        <v>9</v>
      </c>
      <c r="BA631">
        <v>3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f>SUM(Tabla5[[#This Row],[VENTA MABE 2 SEMANA OCT]:[VENTAS OTROS 2 SEMANA OCT]])</f>
        <v>12</v>
      </c>
      <c r="BH631" t="s">
        <v>798</v>
      </c>
      <c r="BI631" s="55" t="s">
        <v>351</v>
      </c>
      <c r="BJ631">
        <v>40</v>
      </c>
      <c r="BK631" s="55">
        <v>7</v>
      </c>
      <c r="BL631">
        <v>4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f>SUM(Tabla5[[#This Row],[VENTA MABE 3 SEMANA OCT]:[VENTAS OTROS 3 SEMANA OCT]])</f>
        <v>11</v>
      </c>
      <c r="BS631" s="42">
        <v>0.4</v>
      </c>
      <c r="BT631" s="55">
        <v>6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f>SUM(Tabla5[[#This Row],[VENTA MABE 4 SEMANA OCT]:[VENTAS OTROS 4 SEMANA OCT]])</f>
        <v>7</v>
      </c>
      <c r="CI6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0.76315789473684215</v>
      </c>
      <c r="CJ631" t="s">
        <v>1703</v>
      </c>
      <c r="CK631">
        <v>6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SUM(Tabla5[[#This Row],[VENTA MABE 1 SEMANA NOV]:[VENTAS OTROS 1 SEMANA NOV]])</f>
        <v>6</v>
      </c>
      <c r="CS631">
        <f>IFERROR(VLOOKUP(Tabla5[[#This Row],[CLAVE]],[2]VENTAS!$F$2:$L$1501,2,0),0)</f>
        <v>7</v>
      </c>
      <c r="CT631">
        <f>IFERROR(VLOOKUP(Tabla5[[#This Row],[CLAVE]],[2]VENTAS!$F$2:$L$1501,3,0),0)</f>
        <v>4</v>
      </c>
      <c r="CU631">
        <f>IFERROR(VLOOKUP(Tabla5[[#This Row],[CLAVE]],[2]VENTAS!$F$2:$L$1501,4,0),0)</f>
        <v>0</v>
      </c>
      <c r="CV631">
        <f>IFERROR(VLOOKUP(Tabla5[[#This Row],[CLAVE]],[2]VENTAS!$F$2:$L$1501,5,0),0)</f>
        <v>0</v>
      </c>
      <c r="CW631">
        <f>IFERROR(VLOOKUP(Tabla5[[#This Row],[CLAVE]],[2]VENTAS!$F$2:$L$1501,6,0),0)</f>
        <v>0</v>
      </c>
      <c r="CX631">
        <f>IFERROR(VLOOKUP(Tabla5[[#This Row],[CLAVE]],[2]VENTAS!$F$2:$L$1501,7,0),0)</f>
        <v>0</v>
      </c>
      <c r="CY631">
        <f>IFERROR(VLOOKUP(Tabla5[[#This Row],[CLAVE]],[2]VENTAS!$F$2:$R$1501,13,0),0)</f>
        <v>0</v>
      </c>
      <c r="CZ631">
        <f>SUM(Tabla5[[#This Row],[VENTA MABE 2 SEMANA NOV]:[VENTAS OTROS 2 SEMANA NOV]])</f>
        <v>11</v>
      </c>
      <c r="DA631" s="46">
        <v>43</v>
      </c>
    </row>
    <row r="632" spans="1:105" hidden="1" x14ac:dyDescent="0.3">
      <c r="A632" t="str">
        <f>CONCATENATE(Tabla5[[#This Row],[TIENDA HMPV]],Tabla5[[#This Row],[LINEA]])</f>
        <v>465 - TIENDA MALL DEL SUR 921EMPOTRE</v>
      </c>
      <c r="B632" t="s">
        <v>350</v>
      </c>
      <c r="C632" s="55" t="s">
        <v>351</v>
      </c>
      <c r="D632" s="55" t="s">
        <v>39</v>
      </c>
      <c r="E632" s="55" t="s">
        <v>352</v>
      </c>
      <c r="F632" s="55" t="s">
        <v>1724</v>
      </c>
      <c r="G632" t="s">
        <v>32</v>
      </c>
      <c r="H632" s="42">
        <f>IFERROR(Tabla5[[#This Row],[VENTAS MABE]]/Tabla5[[#This Row],[CUOTA]],0)</f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V632" s="42">
        <v>1</v>
      </c>
      <c r="W632" s="42">
        <f>IFERROR(Tabla5[[#This Row],[TOTAL VENTA 38 SEMANA]]/Tabla5[[#This Row],[VENTA ACUM 38]],0)</f>
        <v>1</v>
      </c>
      <c r="X632" s="42" t="e">
        <f>VLOOKUP(Tabla5[[#This Row],[CLAVE]],[1]!QMI_5_SEMANA_SEP_22[[CLAVE]:[SHARE CADENA S2]],21,0)</f>
        <v>#REF!</v>
      </c>
      <c r="Y632" s="55" t="s">
        <v>734</v>
      </c>
      <c r="Z632" s="46">
        <f>+Tabla5[[#This Row],[VENTA ACUM 38]]+Tabla5[[#This Row],[venta total 39 acum]]</f>
        <v>1</v>
      </c>
      <c r="AA632" s="46">
        <v>1</v>
      </c>
      <c r="AB632" s="46">
        <v>1</v>
      </c>
      <c r="AC632" s="46">
        <v>1</v>
      </c>
      <c r="AD632" s="46">
        <v>0</v>
      </c>
      <c r="AE632" s="46">
        <v>0</v>
      </c>
      <c r="AF632" s="46">
        <v>0</v>
      </c>
      <c r="AG632" s="46">
        <v>1</v>
      </c>
      <c r="AH632" s="42">
        <f>IFERROR(Tabla5[[#This Row],[VENTAS MABE]]/Tabla5[[#This Row],[VENTAS INDURAMA]],0)</f>
        <v>0</v>
      </c>
      <c r="AI632" t="s">
        <v>1675</v>
      </c>
      <c r="AK632" s="42"/>
      <c r="AL632" t="s">
        <v>727</v>
      </c>
      <c r="AM632" s="55" t="s">
        <v>982</v>
      </c>
      <c r="AO632" s="55" t="s">
        <v>435</v>
      </c>
      <c r="AP632">
        <v>1</v>
      </c>
      <c r="AQ632" s="55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f>SUM(Tabla5[[#This Row],[VENTA MABE 1 SEMANA OCT]:[VENTAS OTROS 1 SEMANA OCT]])</f>
        <v>0</v>
      </c>
      <c r="AY632" s="46">
        <v>0</v>
      </c>
      <c r="AZ632" s="55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f>SUM(Tabla5[[#This Row],[VENTA MABE 2 SEMANA OCT]:[VENTAS OTROS 2 SEMANA OCT]])</f>
        <v>1</v>
      </c>
      <c r="BH632" t="s">
        <v>798</v>
      </c>
      <c r="BI632" s="55" t="s">
        <v>351</v>
      </c>
      <c r="BJ632">
        <v>40</v>
      </c>
      <c r="BK632" s="55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f>SUM(Tabla5[[#This Row],[VENTA MABE 3 SEMANA OCT]:[VENTAS OTROS 3 SEMANA OCT]])</f>
        <v>0</v>
      </c>
      <c r="BS632" s="42">
        <v>0</v>
      </c>
      <c r="BT632" s="55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f>SUM(Tabla5[[#This Row],[VENTA MABE 4 SEMANA OCT]:[VENTAS OTROS 4 SEMANA OCT]])</f>
        <v>1</v>
      </c>
      <c r="CI6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32" t="s">
        <v>1703</v>
      </c>
      <c r="CK632">
        <v>0</v>
      </c>
      <c r="CL632">
        <v>2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SUM(Tabla5[[#This Row],[VENTA MABE 1 SEMANA NOV]:[VENTAS OTROS 1 SEMANA NOV]])</f>
        <v>2</v>
      </c>
      <c r="CS632">
        <f>IFERROR(VLOOKUP(Tabla5[[#This Row],[CLAVE]],[2]VENTAS!$F$2:$L$1501,2,0),0)</f>
        <v>0</v>
      </c>
      <c r="CT632">
        <f>IFERROR(VLOOKUP(Tabla5[[#This Row],[CLAVE]],[2]VENTAS!$F$2:$L$1501,3,0),0)</f>
        <v>0</v>
      </c>
      <c r="CU632">
        <f>IFERROR(VLOOKUP(Tabla5[[#This Row],[CLAVE]],[2]VENTAS!$F$2:$L$1501,4,0),0)</f>
        <v>0</v>
      </c>
      <c r="CV632">
        <f>IFERROR(VLOOKUP(Tabla5[[#This Row],[CLAVE]],[2]VENTAS!$F$2:$L$1501,5,0),0)</f>
        <v>0</v>
      </c>
      <c r="CW632">
        <f>IFERROR(VLOOKUP(Tabla5[[#This Row],[CLAVE]],[2]VENTAS!$F$2:$L$1501,6,0),0)</f>
        <v>0</v>
      </c>
      <c r="CX632">
        <f>IFERROR(VLOOKUP(Tabla5[[#This Row],[CLAVE]],[2]VENTAS!$F$2:$L$1501,7,0),0)</f>
        <v>0</v>
      </c>
      <c r="CY632">
        <f>IFERROR(VLOOKUP(Tabla5[[#This Row],[CLAVE]],[2]VENTAS!$F$2:$R$1501,13,0),0)</f>
        <v>0</v>
      </c>
      <c r="CZ632">
        <f>SUM(Tabla5[[#This Row],[VENTA MABE 2 SEMANA NOV]:[VENTAS OTROS 2 SEMANA NOV]])</f>
        <v>0</v>
      </c>
      <c r="DA632" s="46">
        <v>0</v>
      </c>
    </row>
    <row r="633" spans="1:105" hidden="1" x14ac:dyDescent="0.3">
      <c r="A633" t="str">
        <f>CONCATENATE(Tabla5[[#This Row],[TIENDA HMPV]],Tabla5[[#This Row],[LINEA]])</f>
        <v>465 - TIENDA MALL DEL SUR 921GLOBALES</v>
      </c>
      <c r="B633" t="s">
        <v>350</v>
      </c>
      <c r="C633" s="55" t="s">
        <v>351</v>
      </c>
      <c r="D633" s="55" t="s">
        <v>39</v>
      </c>
      <c r="E633" s="55" t="s">
        <v>352</v>
      </c>
      <c r="F633" s="55" t="s">
        <v>1724</v>
      </c>
      <c r="G633" t="s">
        <v>27</v>
      </c>
      <c r="H633" s="42">
        <f>IFERROR(Tabla5[[#This Row],[VENTAS MABE]]/Tabla5[[#This Row],[CUOTA]],0)</f>
        <v>1.1428571428571428</v>
      </c>
      <c r="I633">
        <v>7</v>
      </c>
      <c r="J633">
        <v>8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V633" s="42">
        <v>0.8</v>
      </c>
      <c r="W633" s="42">
        <f>IFERROR(Tabla5[[#This Row],[TOTAL VENTA 38 SEMANA]]/Tabla5[[#This Row],[VENTA ACUM 38]],0)</f>
        <v>0.8</v>
      </c>
      <c r="X633" s="42" t="e">
        <f>VLOOKUP(Tabla5[[#This Row],[CLAVE]],[1]!QMI_5_SEMANA_SEP_22[[CLAVE]:[SHARE CADENA S2]],21,0)</f>
        <v>#REF!</v>
      </c>
      <c r="Y633" s="55" t="s">
        <v>734</v>
      </c>
      <c r="Z633" s="46">
        <f>+Tabla5[[#This Row],[VENTA ACUM 38]]+Tabla5[[#This Row],[venta total 39 acum]]</f>
        <v>12</v>
      </c>
      <c r="AA633" s="46">
        <v>8</v>
      </c>
      <c r="AB633" s="46">
        <v>8</v>
      </c>
      <c r="AC633" s="46">
        <v>10</v>
      </c>
      <c r="AD633" s="46">
        <v>2</v>
      </c>
      <c r="AE633" s="46">
        <v>1</v>
      </c>
      <c r="AF633" s="46">
        <v>2</v>
      </c>
      <c r="AG633" s="46">
        <v>10</v>
      </c>
      <c r="AH633" s="42">
        <f>IFERROR(Tabla5[[#This Row],[VENTAS MABE]]/Tabla5[[#This Row],[VENTAS INDURAMA]],0)</f>
        <v>2.6666666666666665</v>
      </c>
      <c r="AI633" t="s">
        <v>1675</v>
      </c>
      <c r="AK633" s="42"/>
      <c r="AL633" t="s">
        <v>727</v>
      </c>
      <c r="AM633" s="55" t="s">
        <v>982</v>
      </c>
      <c r="AO633" s="55" t="s">
        <v>435</v>
      </c>
      <c r="AP633">
        <v>10</v>
      </c>
      <c r="AQ633" s="55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f>SUM(Tabla5[[#This Row],[VENTA MABE 1 SEMANA OCT]:[VENTAS OTROS 1 SEMANA OCT]])</f>
        <v>0</v>
      </c>
      <c r="AY633" s="46">
        <v>6</v>
      </c>
      <c r="AZ633" s="55">
        <v>4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f>SUM(Tabla5[[#This Row],[VENTA MABE 2 SEMANA OCT]:[VENTAS OTROS 2 SEMANA OCT]])</f>
        <v>4</v>
      </c>
      <c r="BH633" t="s">
        <v>798</v>
      </c>
      <c r="BI633" s="55" t="s">
        <v>351</v>
      </c>
      <c r="BJ633">
        <v>40</v>
      </c>
      <c r="BK633" s="55">
        <v>5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f>SUM(Tabla5[[#This Row],[VENTA MABE 3 SEMANA OCT]:[VENTAS OTROS 3 SEMANA OCT]])</f>
        <v>5</v>
      </c>
      <c r="BS633" s="42">
        <v>0</v>
      </c>
      <c r="BT633" s="55">
        <v>1</v>
      </c>
      <c r="BU633">
        <v>1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f>SUM(Tabla5[[#This Row],[VENTA MABE 4 SEMANA OCT]:[VENTAS OTROS 4 SEMANA OCT]])</f>
        <v>2</v>
      </c>
      <c r="CI6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0.90909090909090906</v>
      </c>
      <c r="CJ633" t="s">
        <v>1703</v>
      </c>
      <c r="CK633">
        <v>4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SUM(Tabla5[[#This Row],[VENTA MABE 1 SEMANA NOV]:[VENTAS OTROS 1 SEMANA NOV]])</f>
        <v>4</v>
      </c>
      <c r="CS633">
        <f>IFERROR(VLOOKUP(Tabla5[[#This Row],[CLAVE]],[2]VENTAS!$F$2:$L$1501,2,0),0)</f>
        <v>5</v>
      </c>
      <c r="CT633">
        <f>IFERROR(VLOOKUP(Tabla5[[#This Row],[CLAVE]],[2]VENTAS!$F$2:$L$1501,3,0),0)</f>
        <v>0</v>
      </c>
      <c r="CU633">
        <f>IFERROR(VLOOKUP(Tabla5[[#This Row],[CLAVE]],[2]VENTAS!$F$2:$L$1501,4,0),0)</f>
        <v>0</v>
      </c>
      <c r="CV633">
        <f>IFERROR(VLOOKUP(Tabla5[[#This Row],[CLAVE]],[2]VENTAS!$F$2:$L$1501,5,0),0)</f>
        <v>0</v>
      </c>
      <c r="CW633">
        <f>IFERROR(VLOOKUP(Tabla5[[#This Row],[CLAVE]],[2]VENTAS!$F$2:$L$1501,6,0),0)</f>
        <v>0</v>
      </c>
      <c r="CX633">
        <f>IFERROR(VLOOKUP(Tabla5[[#This Row],[CLAVE]],[2]VENTAS!$F$2:$L$1501,7,0),0)</f>
        <v>0</v>
      </c>
      <c r="CY633">
        <f>IFERROR(VLOOKUP(Tabla5[[#This Row],[CLAVE]],[2]VENTAS!$F$2:$R$1501,13,0),0)</f>
        <v>0</v>
      </c>
      <c r="CZ633">
        <f>SUM(Tabla5[[#This Row],[VENTA MABE 2 SEMANA NOV]:[VENTAS OTROS 2 SEMANA NOV]])</f>
        <v>5</v>
      </c>
      <c r="DA633" s="46">
        <v>10.340193980572529</v>
      </c>
    </row>
    <row r="634" spans="1:105" hidden="1" x14ac:dyDescent="0.3">
      <c r="A634" t="str">
        <f>CONCATENATE(Tabla5[[#This Row],[TIENDA HMPV]],Tabla5[[#This Row],[LINEA]])</f>
        <v>465 - TIENDA MALL DEL SUR 921LAVADO</v>
      </c>
      <c r="B634" t="s">
        <v>350</v>
      </c>
      <c r="C634" s="55" t="s">
        <v>351</v>
      </c>
      <c r="D634" s="55" t="s">
        <v>39</v>
      </c>
      <c r="E634" s="55" t="s">
        <v>352</v>
      </c>
      <c r="F634" s="55" t="s">
        <v>1724</v>
      </c>
      <c r="G634" t="s">
        <v>28</v>
      </c>
      <c r="H634" s="42">
        <f>IFERROR(Tabla5[[#This Row],[VENTAS MABE]]/Tabla5[[#This Row],[CUOTA]],0)</f>
        <v>0.6</v>
      </c>
      <c r="I634">
        <v>10</v>
      </c>
      <c r="J634">
        <v>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V634" s="42">
        <v>1</v>
      </c>
      <c r="W634" s="42">
        <f>IFERROR(Tabla5[[#This Row],[TOTAL VENTA 38 SEMANA]]/Tabla5[[#This Row],[VENTA ACUM 38]],0)</f>
        <v>1</v>
      </c>
      <c r="X634" s="42" t="e">
        <f>VLOOKUP(Tabla5[[#This Row],[CLAVE]],[1]!QMI_5_SEMANA_SEP_22[[CLAVE]:[SHARE CADENA S2]],21,0)</f>
        <v>#REF!</v>
      </c>
      <c r="Y634" s="55" t="s">
        <v>734</v>
      </c>
      <c r="Z634" s="46">
        <f>+Tabla5[[#This Row],[VENTA ACUM 38]]+Tabla5[[#This Row],[venta total 39 acum]]</f>
        <v>6</v>
      </c>
      <c r="AA634" s="46">
        <v>6</v>
      </c>
      <c r="AB634" s="46">
        <v>6</v>
      </c>
      <c r="AC634" s="46">
        <v>6</v>
      </c>
      <c r="AD634" s="46">
        <v>0</v>
      </c>
      <c r="AE634" s="46">
        <v>0</v>
      </c>
      <c r="AF634" s="46">
        <v>0</v>
      </c>
      <c r="AG634" s="46">
        <v>7</v>
      </c>
      <c r="AH634" s="42">
        <f>IFERROR(Tabla5[[#This Row],[VENTAS MABE]]/Tabla5[[#This Row],[VENTAS INDURAMA]],0)</f>
        <v>0</v>
      </c>
      <c r="AI634" t="s">
        <v>1675</v>
      </c>
      <c r="AK634" s="42"/>
      <c r="AL634" t="s">
        <v>727</v>
      </c>
      <c r="AM634" s="55" t="s">
        <v>982</v>
      </c>
      <c r="AO634" s="55" t="s">
        <v>435</v>
      </c>
      <c r="AP634">
        <v>6</v>
      </c>
      <c r="AQ634" s="55">
        <v>2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f>SUM(Tabla5[[#This Row],[VENTA MABE 1 SEMANA OCT]:[VENTAS OTROS 1 SEMANA OCT]])</f>
        <v>2</v>
      </c>
      <c r="AY634" s="46">
        <v>13.120859772709107</v>
      </c>
      <c r="AZ634" s="55">
        <v>2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f>SUM(Tabla5[[#This Row],[VENTA MABE 2 SEMANA OCT]:[VENTAS OTROS 2 SEMANA OCT]])</f>
        <v>2</v>
      </c>
      <c r="BH634" t="s">
        <v>798</v>
      </c>
      <c r="BI634" s="55" t="s">
        <v>351</v>
      </c>
      <c r="BJ634">
        <v>40</v>
      </c>
      <c r="BK634" s="55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f>SUM(Tabla5[[#This Row],[VENTA MABE 3 SEMANA OCT]:[VENTAS OTROS 3 SEMANA OCT]])</f>
        <v>0</v>
      </c>
      <c r="BS634" s="42">
        <v>0.12</v>
      </c>
      <c r="BT634" s="55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f>SUM(Tabla5[[#This Row],[VENTA MABE 4 SEMANA OCT]:[VENTAS OTROS 4 SEMANA OCT]])</f>
        <v>0</v>
      </c>
      <c r="CI6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34" t="s">
        <v>1703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SUM(Tabla5[[#This Row],[VENTA MABE 1 SEMANA NOV]:[VENTAS OTROS 1 SEMANA NOV]])</f>
        <v>0</v>
      </c>
      <c r="CS634">
        <f>IFERROR(VLOOKUP(Tabla5[[#This Row],[CLAVE]],[2]VENTAS!$F$2:$L$1501,2,0),0)</f>
        <v>2</v>
      </c>
      <c r="CT634">
        <f>IFERROR(VLOOKUP(Tabla5[[#This Row],[CLAVE]],[2]VENTAS!$F$2:$L$1501,3,0),0)</f>
        <v>0</v>
      </c>
      <c r="CU634">
        <f>IFERROR(VLOOKUP(Tabla5[[#This Row],[CLAVE]],[2]VENTAS!$F$2:$L$1501,4,0),0)</f>
        <v>0</v>
      </c>
      <c r="CV634">
        <f>IFERROR(VLOOKUP(Tabla5[[#This Row],[CLAVE]],[2]VENTAS!$F$2:$L$1501,5,0),0)</f>
        <v>0</v>
      </c>
      <c r="CW634">
        <f>IFERROR(VLOOKUP(Tabla5[[#This Row],[CLAVE]],[2]VENTAS!$F$2:$L$1501,6,0),0)</f>
        <v>0</v>
      </c>
      <c r="CX634">
        <f>IFERROR(VLOOKUP(Tabla5[[#This Row],[CLAVE]],[2]VENTAS!$F$2:$L$1501,7,0),0)</f>
        <v>0</v>
      </c>
      <c r="CY634">
        <f>IFERROR(VLOOKUP(Tabla5[[#This Row],[CLAVE]],[2]VENTAS!$F$2:$R$1501,13,0),0)</f>
        <v>0</v>
      </c>
      <c r="CZ634">
        <f>SUM(Tabla5[[#This Row],[VENTA MABE 2 SEMANA NOV]:[VENTAS OTROS 2 SEMANA NOV]])</f>
        <v>2</v>
      </c>
      <c r="DA634" s="46">
        <v>14.651274302718203</v>
      </c>
    </row>
    <row r="635" spans="1:105" hidden="1" x14ac:dyDescent="0.3">
      <c r="A635" t="str">
        <f>CONCATENATE(Tabla5[[#This Row],[TIENDA HMPV]],Tabla5[[#This Row],[LINEA]])</f>
        <v>465 - TIENDA MALL DEL SUR 921REFRIGERACIÓN</v>
      </c>
      <c r="B635" t="s">
        <v>350</v>
      </c>
      <c r="C635" s="55" t="s">
        <v>351</v>
      </c>
      <c r="D635" s="55" t="s">
        <v>39</v>
      </c>
      <c r="E635" s="55" t="s">
        <v>352</v>
      </c>
      <c r="F635" s="55" t="s">
        <v>1724</v>
      </c>
      <c r="G635" t="s">
        <v>29</v>
      </c>
      <c r="H635" s="42">
        <f>IFERROR(Tabla5[[#This Row],[VENTAS MABE]]/Tabla5[[#This Row],[CUOTA]],0)</f>
        <v>0.36842105263157893</v>
      </c>
      <c r="I635">
        <v>19</v>
      </c>
      <c r="J635">
        <v>7</v>
      </c>
      <c r="K635">
        <v>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V635" s="42">
        <v>0.63636363636363635</v>
      </c>
      <c r="W635" s="42">
        <f>IFERROR(Tabla5[[#This Row],[TOTAL VENTA 38 SEMANA]]/Tabla5[[#This Row],[VENTA ACUM 38]],0)</f>
        <v>0.63636363636363635</v>
      </c>
      <c r="X635" s="42" t="e">
        <f>VLOOKUP(Tabla5[[#This Row],[CLAVE]],[1]!QMI_5_SEMANA_SEP_22[[CLAVE]:[SHARE CADENA S2]],21,0)</f>
        <v>#REF!</v>
      </c>
      <c r="Y635" s="55" t="s">
        <v>734</v>
      </c>
      <c r="Z635" s="46">
        <f>+Tabla5[[#This Row],[VENTA ACUM 38]]+Tabla5[[#This Row],[venta total 39 acum]]</f>
        <v>11</v>
      </c>
      <c r="AA635" s="46">
        <v>7</v>
      </c>
      <c r="AB635" s="46">
        <v>7</v>
      </c>
      <c r="AC635" s="46">
        <v>11</v>
      </c>
      <c r="AD635" s="46">
        <v>0</v>
      </c>
      <c r="AE635" s="46">
        <v>0</v>
      </c>
      <c r="AF635" s="46">
        <v>0</v>
      </c>
      <c r="AG635" s="46">
        <v>12</v>
      </c>
      <c r="AH635" s="42">
        <f>IFERROR(Tabla5[[#This Row],[VENTAS MABE]]/Tabla5[[#This Row],[VENTAS INDURAMA]],0)</f>
        <v>1.75</v>
      </c>
      <c r="AI635" t="s">
        <v>1675</v>
      </c>
      <c r="AK635" s="42"/>
      <c r="AL635" t="s">
        <v>727</v>
      </c>
      <c r="AM635" s="55" t="s">
        <v>982</v>
      </c>
      <c r="AO635" s="55" t="s">
        <v>435</v>
      </c>
      <c r="AP635">
        <v>11</v>
      </c>
      <c r="AQ635" s="55">
        <v>5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f>SUM(Tabla5[[#This Row],[VENTA MABE 1 SEMANA OCT]:[VENTAS OTROS 1 SEMANA OCT]])</f>
        <v>6</v>
      </c>
      <c r="AY635" s="46">
        <v>15.664810073119869</v>
      </c>
      <c r="AZ635" s="55">
        <v>5</v>
      </c>
      <c r="BA635">
        <v>3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f>SUM(Tabla5[[#This Row],[VENTA MABE 2 SEMANA OCT]:[VENTAS OTROS 2 SEMANA OCT]])</f>
        <v>8</v>
      </c>
      <c r="BH635" t="s">
        <v>798</v>
      </c>
      <c r="BI635" s="55" t="s">
        <v>351</v>
      </c>
      <c r="BJ635">
        <v>40</v>
      </c>
      <c r="BK635" s="55">
        <v>6</v>
      </c>
      <c r="BL635">
        <v>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f>SUM(Tabla5[[#This Row],[VENTA MABE 3 SEMANA OCT]:[VENTAS OTROS 3 SEMANA OCT]])</f>
        <v>7</v>
      </c>
      <c r="BS635" s="42">
        <v>0.2</v>
      </c>
      <c r="BT635" s="55">
        <v>1</v>
      </c>
      <c r="BU635">
        <v>2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f>SUM(Tabla5[[#This Row],[VENTA MABE 4 SEMANA OCT]:[VENTAS OTROS 4 SEMANA OCT]])</f>
        <v>3</v>
      </c>
      <c r="CI6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0.70833333333333337</v>
      </c>
      <c r="CJ635" t="s">
        <v>1703</v>
      </c>
      <c r="CK635">
        <v>3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SUM(Tabla5[[#This Row],[VENTA MABE 1 SEMANA NOV]:[VENTAS OTROS 1 SEMANA NOV]])</f>
        <v>3</v>
      </c>
      <c r="CS635">
        <f>IFERROR(VLOOKUP(Tabla5[[#This Row],[CLAVE]],[2]VENTAS!$F$2:$L$1501,2,0),0)</f>
        <v>7</v>
      </c>
      <c r="CT635">
        <f>IFERROR(VLOOKUP(Tabla5[[#This Row],[CLAVE]],[2]VENTAS!$F$2:$L$1501,3,0),0)</f>
        <v>1</v>
      </c>
      <c r="CU635">
        <f>IFERROR(VLOOKUP(Tabla5[[#This Row],[CLAVE]],[2]VENTAS!$F$2:$L$1501,4,0),0)</f>
        <v>0</v>
      </c>
      <c r="CV635">
        <f>IFERROR(VLOOKUP(Tabla5[[#This Row],[CLAVE]],[2]VENTAS!$F$2:$L$1501,5,0),0)</f>
        <v>0</v>
      </c>
      <c r="CW635">
        <f>IFERROR(VLOOKUP(Tabla5[[#This Row],[CLAVE]],[2]VENTAS!$F$2:$L$1501,6,0),0)</f>
        <v>0</v>
      </c>
      <c r="CX635">
        <f>IFERROR(VLOOKUP(Tabla5[[#This Row],[CLAVE]],[2]VENTAS!$F$2:$L$1501,7,0),0)</f>
        <v>0</v>
      </c>
      <c r="CY635">
        <f>IFERROR(VLOOKUP(Tabla5[[#This Row],[CLAVE]],[2]VENTAS!$F$2:$R$1501,13,0),0)</f>
        <v>0</v>
      </c>
      <c r="CZ635">
        <f>SUM(Tabla5[[#This Row],[VENTA MABE 2 SEMANA NOV]:[VENTAS OTROS 2 SEMANA NOV]])</f>
        <v>8</v>
      </c>
      <c r="DA635" s="46">
        <v>25</v>
      </c>
    </row>
    <row r="636" spans="1:105" hidden="1" x14ac:dyDescent="0.3">
      <c r="A636" t="str">
        <f>CONCATENATE(Tabla5[[#This Row],[TIENDA HMPV]],Tabla5[[#This Row],[LINEA]])</f>
        <v>463 - TIENDA DURAN OUTLET 917AIRES</v>
      </c>
      <c r="B636" t="s">
        <v>357</v>
      </c>
      <c r="C636" s="55" t="s">
        <v>358</v>
      </c>
      <c r="D636" s="55" t="s">
        <v>39</v>
      </c>
      <c r="E636" s="55" t="s">
        <v>359</v>
      </c>
      <c r="F636" s="55" t="s">
        <v>1724</v>
      </c>
      <c r="G636" t="s">
        <v>25</v>
      </c>
      <c r="H636" s="42">
        <f>IFERROR(Tabla5[[#This Row],[VENTAS MABE]]/Tabla5[[#This Row],[CUOTA]],0)</f>
        <v>1.3333333333333333</v>
      </c>
      <c r="I636">
        <v>3</v>
      </c>
      <c r="J636">
        <v>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V636" s="42">
        <v>1</v>
      </c>
      <c r="W636" s="42">
        <f>IFERROR(Tabla5[[#This Row],[TOTAL VENTA 38 SEMANA]]/Tabla5[[#This Row],[VENTA ACUM 38]],0)</f>
        <v>1</v>
      </c>
      <c r="X636" s="42" t="e">
        <f>VLOOKUP(Tabla5[[#This Row],[CLAVE]],[1]!QMI_5_SEMANA_SEP_22[[CLAVE]:[SHARE CADENA S2]],21,0)</f>
        <v>#REF!</v>
      </c>
      <c r="Y636" s="55" t="s">
        <v>734</v>
      </c>
      <c r="Z636" s="46">
        <f>+Tabla5[[#This Row],[VENTA ACUM 38]]+Tabla5[[#This Row],[venta total 39 acum]]</f>
        <v>8</v>
      </c>
      <c r="AA636" s="46">
        <v>2</v>
      </c>
      <c r="AB636" s="46">
        <v>4</v>
      </c>
      <c r="AC636" s="46">
        <v>4</v>
      </c>
      <c r="AD636" s="46">
        <v>4</v>
      </c>
      <c r="AE636" s="46">
        <v>4</v>
      </c>
      <c r="AF636" s="46">
        <v>4</v>
      </c>
      <c r="AG636" s="46">
        <v>6</v>
      </c>
      <c r="AH636" s="42">
        <f>IFERROR(Tabla5[[#This Row],[VENTAS MABE]]/Tabla5[[#This Row],[VENTAS INDURAMA]],0)</f>
        <v>0</v>
      </c>
      <c r="AI636" t="s">
        <v>1675</v>
      </c>
      <c r="AK636" s="42"/>
      <c r="AL636" t="s">
        <v>727</v>
      </c>
      <c r="AM636" s="55" t="s">
        <v>907</v>
      </c>
      <c r="AO636" s="55" t="s">
        <v>435</v>
      </c>
      <c r="AP636">
        <v>2</v>
      </c>
      <c r="AQ636" s="55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f>SUM(Tabla5[[#This Row],[VENTA MABE 1 SEMANA OCT]:[VENTAS OTROS 1 SEMANA OCT]])</f>
        <v>1</v>
      </c>
      <c r="AY636" s="46">
        <v>3.8336713995943219</v>
      </c>
      <c r="AZ636" s="55">
        <v>3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f>SUM(Tabla5[[#This Row],[VENTA MABE 2 SEMANA OCT]:[VENTAS OTROS 2 SEMANA OCT]])</f>
        <v>3</v>
      </c>
      <c r="BH636" t="s">
        <v>798</v>
      </c>
      <c r="BI636" s="55" t="s">
        <v>358</v>
      </c>
      <c r="BJ636">
        <v>20</v>
      </c>
      <c r="BK636" s="55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f>SUM(Tabla5[[#This Row],[VENTA MABE 3 SEMANA OCT]:[VENTAS OTROS 3 SEMANA OCT]])</f>
        <v>1</v>
      </c>
      <c r="BS636" s="42">
        <v>0.15</v>
      </c>
      <c r="BT636" s="55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f>SUM(Tabla5[[#This Row],[VENTA MABE 4 SEMANA OCT]:[VENTAS OTROS 4 SEMANA OCT]])</f>
        <v>0</v>
      </c>
      <c r="CI6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36" t="s">
        <v>1703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SUM(Tabla5[[#This Row],[VENTA MABE 1 SEMANA NOV]:[VENTAS OTROS 1 SEMANA NOV]])</f>
        <v>1</v>
      </c>
      <c r="CS636">
        <f>IFERROR(VLOOKUP(Tabla5[[#This Row],[CLAVE]],[2]VENTAS!$F$2:$L$1501,2,0),0)</f>
        <v>0</v>
      </c>
      <c r="CT636">
        <f>IFERROR(VLOOKUP(Tabla5[[#This Row],[CLAVE]],[2]VENTAS!$F$2:$L$1501,3,0),0)</f>
        <v>0</v>
      </c>
      <c r="CU636">
        <f>IFERROR(VLOOKUP(Tabla5[[#This Row],[CLAVE]],[2]VENTAS!$F$2:$L$1501,4,0),0)</f>
        <v>0</v>
      </c>
      <c r="CV636">
        <f>IFERROR(VLOOKUP(Tabla5[[#This Row],[CLAVE]],[2]VENTAS!$F$2:$L$1501,5,0),0)</f>
        <v>0</v>
      </c>
      <c r="CW636">
        <f>IFERROR(VLOOKUP(Tabla5[[#This Row],[CLAVE]],[2]VENTAS!$F$2:$L$1501,6,0),0)</f>
        <v>0</v>
      </c>
      <c r="CX636">
        <f>IFERROR(VLOOKUP(Tabla5[[#This Row],[CLAVE]],[2]VENTAS!$F$2:$L$1501,7,0),0)</f>
        <v>0</v>
      </c>
      <c r="CY636">
        <f>IFERROR(VLOOKUP(Tabla5[[#This Row],[CLAVE]],[2]VENTAS!$F$2:$R$1501,13,0),0)</f>
        <v>0</v>
      </c>
      <c r="CZ636">
        <f>SUM(Tabla5[[#This Row],[VENTA MABE 2 SEMANA NOV]:[VENTAS OTROS 2 SEMANA NOV]])</f>
        <v>0</v>
      </c>
      <c r="DA636" s="46">
        <v>4.2596348884381356</v>
      </c>
    </row>
    <row r="637" spans="1:105" hidden="1" x14ac:dyDescent="0.3">
      <c r="A637" t="str">
        <f>CONCATENATE(Tabla5[[#This Row],[TIENDA HMPV]],Tabla5[[#This Row],[LINEA]])</f>
        <v>463 - TIENDA DURAN OUTLET 917COCINAS</v>
      </c>
      <c r="B637" t="s">
        <v>357</v>
      </c>
      <c r="C637" s="55" t="s">
        <v>358</v>
      </c>
      <c r="D637" s="55" t="s">
        <v>39</v>
      </c>
      <c r="E637" s="55" t="s">
        <v>359</v>
      </c>
      <c r="F637" s="55" t="s">
        <v>1724</v>
      </c>
      <c r="G637" t="s">
        <v>26</v>
      </c>
      <c r="H637" s="42">
        <f>IFERROR(Tabla5[[#This Row],[VENTAS MABE]]/Tabla5[[#This Row],[CUOTA]],0)</f>
        <v>0.8</v>
      </c>
      <c r="I637">
        <v>15</v>
      </c>
      <c r="J637">
        <v>12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V637" s="42">
        <v>1</v>
      </c>
      <c r="W637" s="42">
        <f>IFERROR(Tabla5[[#This Row],[TOTAL VENTA 38 SEMANA]]/Tabla5[[#This Row],[VENTA ACUM 38]],0)</f>
        <v>1</v>
      </c>
      <c r="X637" s="42" t="e">
        <f>VLOOKUP(Tabla5[[#This Row],[CLAVE]],[1]!QMI_5_SEMANA_SEP_22[[CLAVE]:[SHARE CADENA S2]],21,0)</f>
        <v>#REF!</v>
      </c>
      <c r="Y637" s="55" t="s">
        <v>734</v>
      </c>
      <c r="Z637" s="46">
        <f>+Tabla5[[#This Row],[VENTA ACUM 38]]+Tabla5[[#This Row],[venta total 39 acum]]</f>
        <v>26</v>
      </c>
      <c r="AA637" s="46">
        <v>11</v>
      </c>
      <c r="AB637" s="46">
        <v>12</v>
      </c>
      <c r="AC637" s="46">
        <v>12</v>
      </c>
      <c r="AD637" s="46">
        <v>14</v>
      </c>
      <c r="AE637" s="46">
        <v>2</v>
      </c>
      <c r="AF637" s="46">
        <v>14</v>
      </c>
      <c r="AG637" s="46">
        <v>13</v>
      </c>
      <c r="AH637" s="42">
        <f>IFERROR(Tabla5[[#This Row],[VENTAS MABE]]/Tabla5[[#This Row],[VENTAS INDURAMA]],0)</f>
        <v>0</v>
      </c>
      <c r="AI637" t="s">
        <v>1675</v>
      </c>
      <c r="AK637" s="42"/>
      <c r="AL637" t="s">
        <v>727</v>
      </c>
      <c r="AM637" s="55" t="s">
        <v>907</v>
      </c>
      <c r="AO637" s="55" t="s">
        <v>435</v>
      </c>
      <c r="AP637">
        <v>11</v>
      </c>
      <c r="AQ637" s="55">
        <v>6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f>SUM(Tabla5[[#This Row],[VENTA MABE 1 SEMANA OCT]:[VENTAS OTROS 1 SEMANA OCT]])</f>
        <v>6</v>
      </c>
      <c r="AY637" s="46">
        <v>20.467660739767247</v>
      </c>
      <c r="AZ637" s="55">
        <v>4</v>
      </c>
      <c r="BA637">
        <v>5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f>SUM(Tabla5[[#This Row],[VENTA MABE 2 SEMANA OCT]:[VENTAS OTROS 2 SEMANA OCT]])</f>
        <v>9</v>
      </c>
      <c r="BH637" t="s">
        <v>798</v>
      </c>
      <c r="BI637" s="55" t="s">
        <v>358</v>
      </c>
      <c r="BJ637">
        <v>20</v>
      </c>
      <c r="BK637" s="55">
        <v>3</v>
      </c>
      <c r="BL637">
        <v>2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f>SUM(Tabla5[[#This Row],[VENTA MABE 3 SEMANA OCT]:[VENTAS OTROS 3 SEMANA OCT]])</f>
        <v>5</v>
      </c>
      <c r="BS637" s="42">
        <v>0.4</v>
      </c>
      <c r="BT637" s="55">
        <v>3</v>
      </c>
      <c r="BU637">
        <v>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f>SUM(Tabla5[[#This Row],[VENTA MABE 4 SEMANA OCT]:[VENTAS OTROS 4 SEMANA OCT]])</f>
        <v>5</v>
      </c>
      <c r="CI6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0.64</v>
      </c>
      <c r="CJ637" t="s">
        <v>1703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SUM(Tabla5[[#This Row],[VENTA MABE 1 SEMANA NOV]:[VENTAS OTROS 1 SEMANA NOV]])</f>
        <v>0</v>
      </c>
      <c r="CS637">
        <f>IFERROR(VLOOKUP(Tabla5[[#This Row],[CLAVE]],[2]VENTAS!$F$2:$L$1501,2,0),0)</f>
        <v>2</v>
      </c>
      <c r="CT637">
        <f>IFERROR(VLOOKUP(Tabla5[[#This Row],[CLAVE]],[2]VENTAS!$F$2:$L$1501,3,0),0)</f>
        <v>0</v>
      </c>
      <c r="CU637">
        <f>IFERROR(VLOOKUP(Tabla5[[#This Row],[CLAVE]],[2]VENTAS!$F$2:$L$1501,4,0),0)</f>
        <v>0</v>
      </c>
      <c r="CV637">
        <f>IFERROR(VLOOKUP(Tabla5[[#This Row],[CLAVE]],[2]VENTAS!$F$2:$L$1501,5,0),0)</f>
        <v>0</v>
      </c>
      <c r="CW637">
        <f>IFERROR(VLOOKUP(Tabla5[[#This Row],[CLAVE]],[2]VENTAS!$F$2:$L$1501,6,0),0)</f>
        <v>0</v>
      </c>
      <c r="CX637">
        <f>IFERROR(VLOOKUP(Tabla5[[#This Row],[CLAVE]],[2]VENTAS!$F$2:$L$1501,7,0),0)</f>
        <v>0</v>
      </c>
      <c r="CY637">
        <f>IFERROR(VLOOKUP(Tabla5[[#This Row],[CLAVE]],[2]VENTAS!$F$2:$R$1501,13,0),0)</f>
        <v>0</v>
      </c>
      <c r="CZ637">
        <f>SUM(Tabla5[[#This Row],[VENTA MABE 2 SEMANA NOV]:[VENTAS OTROS 2 SEMANA NOV]])</f>
        <v>2</v>
      </c>
      <c r="DA637" s="46">
        <v>30.371240555986052</v>
      </c>
    </row>
    <row r="638" spans="1:105" hidden="1" x14ac:dyDescent="0.3">
      <c r="A638" t="str">
        <f>CONCATENATE(Tabla5[[#This Row],[TIENDA HMPV]],Tabla5[[#This Row],[LINEA]])</f>
        <v>463 - TIENDA DURAN OUTLET 917EMPOTRE</v>
      </c>
      <c r="B638" t="s">
        <v>357</v>
      </c>
      <c r="C638" s="55" t="s">
        <v>358</v>
      </c>
      <c r="D638" s="55" t="s">
        <v>39</v>
      </c>
      <c r="E638" s="55" t="s">
        <v>359</v>
      </c>
      <c r="F638" s="55" t="s">
        <v>1724</v>
      </c>
      <c r="G638" t="s">
        <v>32</v>
      </c>
      <c r="H638" s="42">
        <f>IFERROR(Tabla5[[#This Row],[VENTAS MABE]]/Tabla5[[#This Row],[CUOTA]],0)</f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V638" s="42">
        <v>0</v>
      </c>
      <c r="W638" s="42">
        <f>IFERROR(Tabla5[[#This Row],[TOTAL VENTA 38 SEMANA]]/Tabla5[[#This Row],[VENTA ACUM 38]],0)</f>
        <v>0</v>
      </c>
      <c r="X638" s="42" t="e">
        <f>VLOOKUP(Tabla5[[#This Row],[CLAVE]],[1]!QMI_5_SEMANA_SEP_22[[CLAVE]:[SHARE CADENA S2]],21,0)</f>
        <v>#REF!</v>
      </c>
      <c r="Y638" s="55" t="s">
        <v>734</v>
      </c>
      <c r="Z638" s="46">
        <f>+Tabla5[[#This Row],[VENTA ACUM 38]]+Tabla5[[#This Row],[venta total 39 acum]]</f>
        <v>0</v>
      </c>
      <c r="AA638" s="46">
        <v>0</v>
      </c>
      <c r="AB638" s="46">
        <v>0</v>
      </c>
      <c r="AC638" s="46">
        <v>0</v>
      </c>
      <c r="AD638" s="46">
        <v>0</v>
      </c>
      <c r="AE638" s="46">
        <v>0</v>
      </c>
      <c r="AF638" s="46">
        <v>0</v>
      </c>
      <c r="AG638" s="46">
        <v>0</v>
      </c>
      <c r="AH638" s="42">
        <f>IFERROR(Tabla5[[#This Row],[VENTAS MABE]]/Tabla5[[#This Row],[VENTAS INDURAMA]],0)</f>
        <v>0</v>
      </c>
      <c r="AI638" t="s">
        <v>1675</v>
      </c>
      <c r="AK638" s="42"/>
      <c r="AL638" t="s">
        <v>727</v>
      </c>
      <c r="AM638" s="55" t="s">
        <v>907</v>
      </c>
      <c r="AO638" s="55" t="s">
        <v>435</v>
      </c>
      <c r="AP638">
        <v>0</v>
      </c>
      <c r="AQ638" s="55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f>SUM(Tabla5[[#This Row],[VENTA MABE 1 SEMANA OCT]:[VENTAS OTROS 1 SEMANA OCT]])</f>
        <v>0</v>
      </c>
      <c r="AY638" s="46">
        <v>0</v>
      </c>
      <c r="AZ638" s="55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f>SUM(Tabla5[[#This Row],[VENTA MABE 2 SEMANA OCT]:[VENTAS OTROS 2 SEMANA OCT]])</f>
        <v>0</v>
      </c>
      <c r="BH638" t="s">
        <v>798</v>
      </c>
      <c r="BI638" s="55" t="s">
        <v>358</v>
      </c>
      <c r="BJ638">
        <v>20</v>
      </c>
      <c r="BK638" s="55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f>SUM(Tabla5[[#This Row],[VENTA MABE 3 SEMANA OCT]:[VENTAS OTROS 3 SEMANA OCT]])</f>
        <v>0</v>
      </c>
      <c r="BS638" s="42">
        <v>0</v>
      </c>
      <c r="BT638" s="55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f>SUM(Tabla5[[#This Row],[VENTA MABE 4 SEMANA OCT]:[VENTAS OTROS 4 SEMANA OCT]])</f>
        <v>0</v>
      </c>
      <c r="CI6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38" s="66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SUM(Tabla5[[#This Row],[VENTA MABE 1 SEMANA NOV]:[VENTAS OTROS 1 SEMANA NOV]])</f>
        <v>0</v>
      </c>
      <c r="CS638">
        <f>IFERROR(VLOOKUP(Tabla5[[#This Row],[CLAVE]],[2]VENTAS!$F$2:$L$1501,2,0),0)</f>
        <v>0</v>
      </c>
      <c r="CT638">
        <f>IFERROR(VLOOKUP(Tabla5[[#This Row],[CLAVE]],[2]VENTAS!$F$2:$L$1501,3,0),0)</f>
        <v>0</v>
      </c>
      <c r="CU638">
        <f>IFERROR(VLOOKUP(Tabla5[[#This Row],[CLAVE]],[2]VENTAS!$F$2:$L$1501,4,0),0)</f>
        <v>0</v>
      </c>
      <c r="CV638">
        <f>IFERROR(VLOOKUP(Tabla5[[#This Row],[CLAVE]],[2]VENTAS!$F$2:$L$1501,5,0),0)</f>
        <v>0</v>
      </c>
      <c r="CW638">
        <f>IFERROR(VLOOKUP(Tabla5[[#This Row],[CLAVE]],[2]VENTAS!$F$2:$L$1501,6,0),0)</f>
        <v>0</v>
      </c>
      <c r="CX638">
        <f>IFERROR(VLOOKUP(Tabla5[[#This Row],[CLAVE]],[2]VENTAS!$F$2:$L$1501,7,0),0)</f>
        <v>0</v>
      </c>
      <c r="CY638">
        <f>IFERROR(VLOOKUP(Tabla5[[#This Row],[CLAVE]],[2]VENTAS!$F$2:$R$1501,13,0),0)</f>
        <v>0</v>
      </c>
      <c r="CZ638">
        <f>SUM(Tabla5[[#This Row],[VENTA MABE 2 SEMANA NOV]:[VENTAS OTROS 2 SEMANA NOV]])</f>
        <v>0</v>
      </c>
      <c r="DA638" s="46">
        <v>0</v>
      </c>
    </row>
    <row r="639" spans="1:105" hidden="1" x14ac:dyDescent="0.3">
      <c r="A639" t="str">
        <f>CONCATENATE(Tabla5[[#This Row],[TIENDA HMPV]],Tabla5[[#This Row],[LINEA]])</f>
        <v>463 - TIENDA DURAN OUTLET 917GLOBALES</v>
      </c>
      <c r="B639" t="s">
        <v>357</v>
      </c>
      <c r="C639" s="55" t="s">
        <v>358</v>
      </c>
      <c r="D639" s="55" t="s">
        <v>39</v>
      </c>
      <c r="E639" s="55" t="s">
        <v>359</v>
      </c>
      <c r="F639" s="55" t="s">
        <v>1724</v>
      </c>
      <c r="G639" t="s">
        <v>27</v>
      </c>
      <c r="H639" s="42">
        <f>IFERROR(Tabla5[[#This Row],[VENTAS MABE]]/Tabla5[[#This Row],[CUOTA]],0)</f>
        <v>1.3333333333333333</v>
      </c>
      <c r="I639">
        <v>3</v>
      </c>
      <c r="J639">
        <v>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V639" s="42">
        <v>1</v>
      </c>
      <c r="W639" s="42">
        <f>IFERROR(Tabla5[[#This Row],[TOTAL VENTA 38 SEMANA]]/Tabla5[[#This Row],[VENTA ACUM 38]],0)</f>
        <v>1</v>
      </c>
      <c r="X639" s="42" t="e">
        <f>VLOOKUP(Tabla5[[#This Row],[CLAVE]],[1]!QMI_5_SEMANA_SEP_22[[CLAVE]:[SHARE CADENA S2]],21,0)</f>
        <v>#REF!</v>
      </c>
      <c r="Y639" s="55" t="s">
        <v>734</v>
      </c>
      <c r="Z639" s="46">
        <f>+Tabla5[[#This Row],[VENTA ACUM 38]]+Tabla5[[#This Row],[venta total 39 acum]]</f>
        <v>8</v>
      </c>
      <c r="AA639" s="46">
        <v>1</v>
      </c>
      <c r="AB639" s="46">
        <v>4</v>
      </c>
      <c r="AC639" s="46">
        <v>4</v>
      </c>
      <c r="AD639" s="46">
        <v>4</v>
      </c>
      <c r="AE639" s="46">
        <v>4</v>
      </c>
      <c r="AF639" s="46">
        <v>4</v>
      </c>
      <c r="AG639" s="46">
        <v>5</v>
      </c>
      <c r="AH639" s="42">
        <f>IFERROR(Tabla5[[#This Row],[VENTAS MABE]]/Tabla5[[#This Row],[VENTAS INDURAMA]],0)</f>
        <v>0</v>
      </c>
      <c r="AI639" t="s">
        <v>1675</v>
      </c>
      <c r="AK639" s="42"/>
      <c r="AL639" t="s">
        <v>727</v>
      </c>
      <c r="AM639" s="55" t="s">
        <v>907</v>
      </c>
      <c r="AO639" s="55" t="s">
        <v>435</v>
      </c>
      <c r="AP639">
        <v>1</v>
      </c>
      <c r="AQ639" s="55">
        <v>5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f>SUM(Tabla5[[#This Row],[VENTA MABE 1 SEMANA OCT]:[VENTAS OTROS 1 SEMANA OCT]])</f>
        <v>5</v>
      </c>
      <c r="AY639" s="46">
        <v>4.9491116958299193</v>
      </c>
      <c r="AZ639" s="55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f>SUM(Tabla5[[#This Row],[VENTA MABE 2 SEMANA OCT]:[VENTAS OTROS 2 SEMANA OCT]])</f>
        <v>1</v>
      </c>
      <c r="BH639" t="s">
        <v>798</v>
      </c>
      <c r="BI639" s="55" t="s">
        <v>358</v>
      </c>
      <c r="BJ639">
        <v>20</v>
      </c>
      <c r="BK639" s="55">
        <v>3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f>SUM(Tabla5[[#This Row],[VENTA MABE 3 SEMANA OCT]:[VENTAS OTROS 3 SEMANA OCT]])</f>
        <v>3</v>
      </c>
      <c r="BS639" s="42">
        <v>0</v>
      </c>
      <c r="BT639" s="55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f>SUM(Tabla5[[#This Row],[VENTA MABE 4 SEMANA OCT]:[VENTAS OTROS 4 SEMANA OCT]])</f>
        <v>1</v>
      </c>
      <c r="CI6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0.9</v>
      </c>
      <c r="CJ639" t="s">
        <v>1703</v>
      </c>
      <c r="CK639">
        <v>2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SUM(Tabla5[[#This Row],[VENTA MABE 1 SEMANA NOV]:[VENTAS OTROS 1 SEMANA NOV]])</f>
        <v>2</v>
      </c>
      <c r="CS639">
        <f>IFERROR(VLOOKUP(Tabla5[[#This Row],[CLAVE]],[2]VENTAS!$F$2:$L$1501,2,0),0)</f>
        <v>1</v>
      </c>
      <c r="CT639">
        <f>IFERROR(VLOOKUP(Tabla5[[#This Row],[CLAVE]],[2]VENTAS!$F$2:$L$1501,3,0),0)</f>
        <v>0</v>
      </c>
      <c r="CU639">
        <f>IFERROR(VLOOKUP(Tabla5[[#This Row],[CLAVE]],[2]VENTAS!$F$2:$L$1501,4,0),0)</f>
        <v>0</v>
      </c>
      <c r="CV639">
        <f>IFERROR(VLOOKUP(Tabla5[[#This Row],[CLAVE]],[2]VENTAS!$F$2:$L$1501,5,0),0)</f>
        <v>0</v>
      </c>
      <c r="CW639">
        <f>IFERROR(VLOOKUP(Tabla5[[#This Row],[CLAVE]],[2]VENTAS!$F$2:$L$1501,6,0),0)</f>
        <v>0</v>
      </c>
      <c r="CX639">
        <f>IFERROR(VLOOKUP(Tabla5[[#This Row],[CLAVE]],[2]VENTAS!$F$2:$L$1501,7,0),0)</f>
        <v>0</v>
      </c>
      <c r="CY639">
        <f>IFERROR(VLOOKUP(Tabla5[[#This Row],[CLAVE]],[2]VENTAS!$F$2:$R$1501,13,0),0)</f>
        <v>0</v>
      </c>
      <c r="CZ639">
        <f>SUM(Tabla5[[#This Row],[VENTA MABE 2 SEMANA NOV]:[VENTAS OTROS 2 SEMANA NOV]])</f>
        <v>1</v>
      </c>
      <c r="DA639" s="46">
        <v>9.604626708727654</v>
      </c>
    </row>
    <row r="640" spans="1:105" hidden="1" x14ac:dyDescent="0.3">
      <c r="A640" t="str">
        <f>CONCATENATE(Tabla5[[#This Row],[TIENDA HMPV]],Tabla5[[#This Row],[LINEA]])</f>
        <v>463 - TIENDA DURAN OUTLET 917LAVADO</v>
      </c>
      <c r="B640" t="s">
        <v>357</v>
      </c>
      <c r="C640" s="55" t="s">
        <v>358</v>
      </c>
      <c r="D640" s="55" t="s">
        <v>39</v>
      </c>
      <c r="E640" s="55" t="s">
        <v>359</v>
      </c>
      <c r="F640" s="55" t="s">
        <v>1724</v>
      </c>
      <c r="G640" t="s">
        <v>28</v>
      </c>
      <c r="H640" s="42">
        <f>IFERROR(Tabla5[[#This Row],[VENTAS MABE]]/Tabla5[[#This Row],[CUOTA]],0)</f>
        <v>0.4</v>
      </c>
      <c r="I640">
        <v>10</v>
      </c>
      <c r="J640">
        <v>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V640" s="42">
        <v>1</v>
      </c>
      <c r="W640" s="42">
        <f>IFERROR(Tabla5[[#This Row],[TOTAL VENTA 38 SEMANA]]/Tabla5[[#This Row],[VENTA ACUM 38]],0)</f>
        <v>1</v>
      </c>
      <c r="X640" s="42" t="e">
        <f>VLOOKUP(Tabla5[[#This Row],[CLAVE]],[1]!QMI_5_SEMANA_SEP_22[[CLAVE]:[SHARE CADENA S2]],21,0)</f>
        <v>#REF!</v>
      </c>
      <c r="Y640" s="55" t="s">
        <v>734</v>
      </c>
      <c r="Z640" s="46">
        <f>+Tabla5[[#This Row],[VENTA ACUM 38]]+Tabla5[[#This Row],[venta total 39 acum]]</f>
        <v>10</v>
      </c>
      <c r="AA640" s="46">
        <v>2</v>
      </c>
      <c r="AB640" s="46">
        <v>4</v>
      </c>
      <c r="AC640" s="46">
        <v>4</v>
      </c>
      <c r="AD640" s="46">
        <v>6</v>
      </c>
      <c r="AE640" s="46">
        <v>6</v>
      </c>
      <c r="AF640" s="46">
        <v>6</v>
      </c>
      <c r="AG640" s="46">
        <v>8</v>
      </c>
      <c r="AH640" s="42">
        <f>IFERROR(Tabla5[[#This Row],[VENTAS MABE]]/Tabla5[[#This Row],[VENTAS INDURAMA]],0)</f>
        <v>0</v>
      </c>
      <c r="AI640" t="s">
        <v>1675</v>
      </c>
      <c r="AK640" s="42"/>
      <c r="AL640" t="s">
        <v>727</v>
      </c>
      <c r="AM640" s="55" t="s">
        <v>907</v>
      </c>
      <c r="AO640" s="55" t="s">
        <v>435</v>
      </c>
      <c r="AP640">
        <v>2</v>
      </c>
      <c r="AQ640" s="55">
        <v>5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f>SUM(Tabla5[[#This Row],[VENTA MABE 1 SEMANA OCT]:[VENTAS OTROS 1 SEMANA OCT]])</f>
        <v>5</v>
      </c>
      <c r="AY640" s="46">
        <v>12.200230380630872</v>
      </c>
      <c r="AZ640" s="55">
        <v>4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f>SUM(Tabla5[[#This Row],[VENTA MABE 2 SEMANA OCT]:[VENTAS OTROS 2 SEMANA OCT]])</f>
        <v>4</v>
      </c>
      <c r="BH640" t="s">
        <v>798</v>
      </c>
      <c r="BI640" s="55" t="s">
        <v>358</v>
      </c>
      <c r="BJ640">
        <v>20</v>
      </c>
      <c r="BK640" s="55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f>SUM(Tabla5[[#This Row],[VENTA MABE 3 SEMANA OCT]:[VENTAS OTROS 3 SEMANA OCT]])</f>
        <v>1</v>
      </c>
      <c r="BS640" s="42">
        <v>0.12</v>
      </c>
      <c r="BT640" s="55">
        <v>2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f>SUM(Tabla5[[#This Row],[VENTA MABE 4 SEMANA OCT]:[VENTAS OTROS 4 SEMANA OCT]])</f>
        <v>2</v>
      </c>
      <c r="CI6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40" t="s">
        <v>1703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SUM(Tabla5[[#This Row],[VENTA MABE 1 SEMANA NOV]:[VENTAS OTROS 1 SEMANA NOV]])</f>
        <v>1</v>
      </c>
      <c r="CS640">
        <f>IFERROR(VLOOKUP(Tabla5[[#This Row],[CLAVE]],[2]VENTAS!$F$2:$L$1501,2,0),0)</f>
        <v>2</v>
      </c>
      <c r="CT640">
        <f>IFERROR(VLOOKUP(Tabla5[[#This Row],[CLAVE]],[2]VENTAS!$F$2:$L$1501,3,0),0)</f>
        <v>0</v>
      </c>
      <c r="CU640">
        <f>IFERROR(VLOOKUP(Tabla5[[#This Row],[CLAVE]],[2]VENTAS!$F$2:$L$1501,4,0),0)</f>
        <v>0</v>
      </c>
      <c r="CV640">
        <f>IFERROR(VLOOKUP(Tabla5[[#This Row],[CLAVE]],[2]VENTAS!$F$2:$L$1501,5,0),0)</f>
        <v>0</v>
      </c>
      <c r="CW640">
        <f>IFERROR(VLOOKUP(Tabla5[[#This Row],[CLAVE]],[2]VENTAS!$F$2:$L$1501,6,0),0)</f>
        <v>0</v>
      </c>
      <c r="CX640">
        <f>IFERROR(VLOOKUP(Tabla5[[#This Row],[CLAVE]],[2]VENTAS!$F$2:$L$1501,7,0),0)</f>
        <v>0</v>
      </c>
      <c r="CY640">
        <f>IFERROR(VLOOKUP(Tabla5[[#This Row],[CLAVE]],[2]VENTAS!$F$2:$R$1501,13,0),0)</f>
        <v>0</v>
      </c>
      <c r="CZ640">
        <f>SUM(Tabla5[[#This Row],[VENTA MABE 2 SEMANA NOV]:[VENTAS OTROS 2 SEMANA NOV]])</f>
        <v>2</v>
      </c>
      <c r="DA640" s="46">
        <v>15</v>
      </c>
    </row>
    <row r="641" spans="1:105" hidden="1" x14ac:dyDescent="0.3">
      <c r="A641" t="str">
        <f>CONCATENATE(Tabla5[[#This Row],[TIENDA HMPV]],Tabla5[[#This Row],[LINEA]])</f>
        <v>463 - TIENDA DURAN OUTLET 917REFRIGERACIÓN</v>
      </c>
      <c r="B641" t="s">
        <v>357</v>
      </c>
      <c r="C641" s="55" t="s">
        <v>358</v>
      </c>
      <c r="D641" s="55" t="s">
        <v>39</v>
      </c>
      <c r="E641" s="55" t="s">
        <v>359</v>
      </c>
      <c r="F641" s="55" t="s">
        <v>1724</v>
      </c>
      <c r="G641" t="s">
        <v>29</v>
      </c>
      <c r="H641" s="42">
        <f>IFERROR(Tabla5[[#This Row],[VENTAS MABE]]/Tabla5[[#This Row],[CUOTA]],0)</f>
        <v>0.22222222222222221</v>
      </c>
      <c r="I641">
        <v>18</v>
      </c>
      <c r="J641">
        <v>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V641" s="42">
        <v>1</v>
      </c>
      <c r="W641" s="42">
        <f>IFERROR(Tabla5[[#This Row],[TOTAL VENTA 38 SEMANA]]/Tabla5[[#This Row],[VENTA ACUM 38]],0)</f>
        <v>1</v>
      </c>
      <c r="X641" s="42" t="e">
        <f>VLOOKUP(Tabla5[[#This Row],[CLAVE]],[1]!QMI_5_SEMANA_SEP_22[[CLAVE]:[SHARE CADENA S2]],21,0)</f>
        <v>#REF!</v>
      </c>
      <c r="Y641" s="55" t="s">
        <v>734</v>
      </c>
      <c r="Z641" s="46">
        <f>+Tabla5[[#This Row],[VENTA ACUM 38]]+Tabla5[[#This Row],[venta total 39 acum]]</f>
        <v>9</v>
      </c>
      <c r="AA641" s="46">
        <v>2</v>
      </c>
      <c r="AB641" s="46">
        <v>4</v>
      </c>
      <c r="AC641" s="46">
        <v>4</v>
      </c>
      <c r="AD641" s="46">
        <v>5</v>
      </c>
      <c r="AE641" s="46">
        <v>5</v>
      </c>
      <c r="AF641" s="46">
        <v>5</v>
      </c>
      <c r="AG641" s="46">
        <v>7</v>
      </c>
      <c r="AH641" s="42">
        <f>IFERROR(Tabla5[[#This Row],[VENTAS MABE]]/Tabla5[[#This Row],[VENTAS INDURAMA]],0)</f>
        <v>0</v>
      </c>
      <c r="AI641" t="s">
        <v>1675</v>
      </c>
      <c r="AK641" s="42"/>
      <c r="AL641" t="s">
        <v>727</v>
      </c>
      <c r="AM641" s="55" t="s">
        <v>907</v>
      </c>
      <c r="AO641" s="55" t="s">
        <v>435</v>
      </c>
      <c r="AP641">
        <v>2</v>
      </c>
      <c r="AQ641" s="55">
        <v>3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f>SUM(Tabla5[[#This Row],[VENTA MABE 1 SEMANA OCT]:[VENTAS OTROS 1 SEMANA OCT]])</f>
        <v>3</v>
      </c>
      <c r="AY641" s="46">
        <v>12.38596864162988</v>
      </c>
      <c r="AZ641" s="55">
        <v>3</v>
      </c>
      <c r="BA641">
        <v>7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f>SUM(Tabla5[[#This Row],[VENTA MABE 2 SEMANA OCT]:[VENTAS OTROS 2 SEMANA OCT]])</f>
        <v>10</v>
      </c>
      <c r="BH641" t="s">
        <v>798</v>
      </c>
      <c r="BI641" s="55" t="s">
        <v>358</v>
      </c>
      <c r="BJ641">
        <v>20</v>
      </c>
      <c r="BK641" s="55">
        <v>2</v>
      </c>
      <c r="BL641">
        <v>2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f>SUM(Tabla5[[#This Row],[VENTA MABE 3 SEMANA OCT]:[VENTAS OTROS 3 SEMANA OCT]])</f>
        <v>4</v>
      </c>
      <c r="BS641" s="42">
        <v>0.2</v>
      </c>
      <c r="BT641" s="55">
        <v>3</v>
      </c>
      <c r="BU641">
        <v>2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f>SUM(Tabla5[[#This Row],[VENTA MABE 4 SEMANA OCT]:[VENTAS OTROS 4 SEMANA OCT]])</f>
        <v>5</v>
      </c>
      <c r="CI6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641" t="s">
        <v>1703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SUM(Tabla5[[#This Row],[VENTA MABE 1 SEMANA NOV]:[VENTAS OTROS 1 SEMANA NOV]])</f>
        <v>1</v>
      </c>
      <c r="CS641">
        <f>IFERROR(VLOOKUP(Tabla5[[#This Row],[CLAVE]],[2]VENTAS!$F$2:$L$1501,2,0),0)</f>
        <v>2</v>
      </c>
      <c r="CT641">
        <f>IFERROR(VLOOKUP(Tabla5[[#This Row],[CLAVE]],[2]VENTAS!$F$2:$L$1501,3,0),0)</f>
        <v>0</v>
      </c>
      <c r="CU641">
        <f>IFERROR(VLOOKUP(Tabla5[[#This Row],[CLAVE]],[2]VENTAS!$F$2:$L$1501,4,0),0)</f>
        <v>0</v>
      </c>
      <c r="CV641">
        <f>IFERROR(VLOOKUP(Tabla5[[#This Row],[CLAVE]],[2]VENTAS!$F$2:$L$1501,5,0),0)</f>
        <v>0</v>
      </c>
      <c r="CW641">
        <f>IFERROR(VLOOKUP(Tabla5[[#This Row],[CLAVE]],[2]VENTAS!$F$2:$L$1501,6,0),0)</f>
        <v>0</v>
      </c>
      <c r="CX641">
        <f>IFERROR(VLOOKUP(Tabla5[[#This Row],[CLAVE]],[2]VENTAS!$F$2:$L$1501,7,0),0)</f>
        <v>0</v>
      </c>
      <c r="CY641">
        <f>IFERROR(VLOOKUP(Tabla5[[#This Row],[CLAVE]],[2]VENTAS!$F$2:$R$1501,13,0),0)</f>
        <v>0</v>
      </c>
      <c r="CZ641">
        <f>SUM(Tabla5[[#This Row],[VENTA MABE 2 SEMANA NOV]:[VENTAS OTROS 2 SEMANA NOV]])</f>
        <v>2</v>
      </c>
      <c r="DA641" s="46">
        <v>20</v>
      </c>
    </row>
    <row r="642" spans="1:105" hidden="1" x14ac:dyDescent="0.3">
      <c r="A642" t="str">
        <f>CONCATENATE(Tabla5[[#This Row],[TIENDA HMPV]],Tabla5[[#This Row],[LINEA]])</f>
        <v>407 - TIENDA BARATODO DURAN 1032AIRES</v>
      </c>
      <c r="B642" t="s">
        <v>357</v>
      </c>
      <c r="C642" s="55" t="s">
        <v>358</v>
      </c>
      <c r="D642" s="55" t="s">
        <v>95</v>
      </c>
      <c r="E642" s="55" t="s">
        <v>360</v>
      </c>
      <c r="F642" s="55" t="s">
        <v>1724</v>
      </c>
      <c r="G642" t="s">
        <v>25</v>
      </c>
      <c r="H642" s="42">
        <f>IFERROR(Tabla5[[#This Row],[VENTAS MABE]]/Tabla5[[#This Row],[CUOTA]],0)</f>
        <v>1</v>
      </c>
      <c r="I642">
        <v>3</v>
      </c>
      <c r="J642">
        <v>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V642" s="42">
        <v>1</v>
      </c>
      <c r="W642" s="42">
        <f>IFERROR(Tabla5[[#This Row],[TOTAL VENTA 38 SEMANA]]/Tabla5[[#This Row],[VENTA ACUM 38]],0)</f>
        <v>1</v>
      </c>
      <c r="X642" s="42" t="e">
        <f>VLOOKUP(Tabla5[[#This Row],[CLAVE]],[1]!QMI_5_SEMANA_SEP_22[[CLAVE]:[SHARE CADENA S2]],21,0)</f>
        <v>#REF!</v>
      </c>
      <c r="Y642" s="55" t="s">
        <v>724</v>
      </c>
      <c r="Z642" s="46">
        <f>+Tabla5[[#This Row],[VENTA ACUM 38]]+Tabla5[[#This Row],[venta total 39 acum]]</f>
        <v>6</v>
      </c>
      <c r="AA642" s="46">
        <v>2</v>
      </c>
      <c r="AB642" s="46">
        <v>3</v>
      </c>
      <c r="AC642" s="46">
        <v>3</v>
      </c>
      <c r="AD642" s="46">
        <v>3</v>
      </c>
      <c r="AE642" s="46">
        <v>3</v>
      </c>
      <c r="AF642" s="46">
        <v>3</v>
      </c>
      <c r="AG642" s="46">
        <v>5</v>
      </c>
      <c r="AH642" s="42">
        <f>IFERROR(Tabla5[[#This Row],[VENTAS MABE]]/Tabla5[[#This Row],[VENTAS INDURAMA]],0)</f>
        <v>0</v>
      </c>
      <c r="AI642" t="s">
        <v>1675</v>
      </c>
      <c r="AK642" s="42"/>
      <c r="AL642" t="s">
        <v>727</v>
      </c>
      <c r="AM642" s="55" t="s">
        <v>909</v>
      </c>
      <c r="AN642">
        <v>21</v>
      </c>
      <c r="AO642" s="55" t="s">
        <v>435</v>
      </c>
      <c r="AP642">
        <v>2</v>
      </c>
      <c r="AQ642" s="55">
        <v>2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f>SUM(Tabla5[[#This Row],[VENTA MABE 1 SEMANA OCT]:[VENTAS OTROS 1 SEMANA OCT]])</f>
        <v>2</v>
      </c>
      <c r="AY642" s="46">
        <v>0</v>
      </c>
      <c r="AZ642" s="55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f>SUM(Tabla5[[#This Row],[VENTA MABE 2 SEMANA OCT]:[VENTAS OTROS 2 SEMANA OCT]])</f>
        <v>0</v>
      </c>
      <c r="BH642" t="s">
        <v>798</v>
      </c>
      <c r="BI642" s="55" t="s">
        <v>358</v>
      </c>
      <c r="BJ642">
        <v>20</v>
      </c>
      <c r="BK642" s="55">
        <v>2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f>SUM(Tabla5[[#This Row],[VENTA MABE 3 SEMANA OCT]:[VENTAS OTROS 3 SEMANA OCT]])</f>
        <v>2</v>
      </c>
      <c r="BS642" s="42">
        <v>0.15</v>
      </c>
      <c r="BT642" s="55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f>SUM(Tabla5[[#This Row],[VENTA MABE 4 SEMANA OCT]:[VENTAS OTROS 4 SEMANA OCT]])</f>
        <v>0</v>
      </c>
      <c r="CI6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42" t="s">
        <v>1703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SUM(Tabla5[[#This Row],[VENTA MABE 1 SEMANA NOV]:[VENTAS OTROS 1 SEMANA NOV]])</f>
        <v>0</v>
      </c>
      <c r="CS642">
        <f>IFERROR(VLOOKUP(Tabla5[[#This Row],[CLAVE]],[2]VENTAS!$F$2:$L$1501,2,0),0)</f>
        <v>0</v>
      </c>
      <c r="CT642">
        <f>IFERROR(VLOOKUP(Tabla5[[#This Row],[CLAVE]],[2]VENTAS!$F$2:$L$1501,3,0),0)</f>
        <v>0</v>
      </c>
      <c r="CU642">
        <f>IFERROR(VLOOKUP(Tabla5[[#This Row],[CLAVE]],[2]VENTAS!$F$2:$L$1501,4,0),0)</f>
        <v>0</v>
      </c>
      <c r="CV642">
        <f>IFERROR(VLOOKUP(Tabla5[[#This Row],[CLAVE]],[2]VENTAS!$F$2:$L$1501,5,0),0)</f>
        <v>0</v>
      </c>
      <c r="CW642">
        <f>IFERROR(VLOOKUP(Tabla5[[#This Row],[CLAVE]],[2]VENTAS!$F$2:$L$1501,6,0),0)</f>
        <v>0</v>
      </c>
      <c r="CX642">
        <f>IFERROR(VLOOKUP(Tabla5[[#This Row],[CLAVE]],[2]VENTAS!$F$2:$L$1501,7,0),0)</f>
        <v>0</v>
      </c>
      <c r="CY642">
        <f>IFERROR(VLOOKUP(Tabla5[[#This Row],[CLAVE]],[2]VENTAS!$F$2:$R$1501,13,0),0)</f>
        <v>0</v>
      </c>
      <c r="CZ642">
        <f>SUM(Tabla5[[#This Row],[VENTA MABE 2 SEMANA NOV]:[VENTAS OTROS 2 SEMANA NOV]])</f>
        <v>0</v>
      </c>
      <c r="DA642" s="46">
        <v>2</v>
      </c>
    </row>
    <row r="643" spans="1:105" hidden="1" x14ac:dyDescent="0.3">
      <c r="A643" t="str">
        <f>CONCATENATE(Tabla5[[#This Row],[TIENDA HMPV]],Tabla5[[#This Row],[LINEA]])</f>
        <v>407 - TIENDA BARATODO DURAN 1032COCINAS</v>
      </c>
      <c r="B643" t="s">
        <v>357</v>
      </c>
      <c r="C643" s="55" t="s">
        <v>358</v>
      </c>
      <c r="D643" s="55" t="s">
        <v>95</v>
      </c>
      <c r="E643" s="55" t="s">
        <v>360</v>
      </c>
      <c r="F643" s="55" t="s">
        <v>1724</v>
      </c>
      <c r="G643" t="s">
        <v>26</v>
      </c>
      <c r="H643" s="42">
        <f>IFERROR(Tabla5[[#This Row],[VENTAS MABE]]/Tabla5[[#This Row],[CUOTA]],0)</f>
        <v>0.94117647058823528</v>
      </c>
      <c r="I643">
        <v>17</v>
      </c>
      <c r="J643">
        <v>16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V643" s="42">
        <v>1</v>
      </c>
      <c r="W643" s="42">
        <f>IFERROR(Tabla5[[#This Row],[TOTAL VENTA 38 SEMANA]]/Tabla5[[#This Row],[VENTA ACUM 38]],0)</f>
        <v>1</v>
      </c>
      <c r="X643" s="42" t="e">
        <f>VLOOKUP(Tabla5[[#This Row],[CLAVE]],[1]!QMI_5_SEMANA_SEP_22[[CLAVE]:[SHARE CADENA S2]],21,0)</f>
        <v>#REF!</v>
      </c>
      <c r="Y643" s="55" t="s">
        <v>724</v>
      </c>
      <c r="Z643" s="46">
        <f>+Tabla5[[#This Row],[VENTA ACUM 38]]+Tabla5[[#This Row],[venta total 39 acum]]</f>
        <v>19</v>
      </c>
      <c r="AA643" s="46">
        <v>12</v>
      </c>
      <c r="AB643" s="46">
        <v>16</v>
      </c>
      <c r="AC643" s="46">
        <v>16</v>
      </c>
      <c r="AD643" s="46">
        <v>3</v>
      </c>
      <c r="AE643" s="46">
        <v>3</v>
      </c>
      <c r="AF643" s="46">
        <v>3</v>
      </c>
      <c r="AG643" s="46">
        <v>15</v>
      </c>
      <c r="AH643" s="42">
        <f>IFERROR(Tabla5[[#This Row],[VENTAS MABE]]/Tabla5[[#This Row],[VENTAS INDURAMA]],0)</f>
        <v>0</v>
      </c>
      <c r="AI643" t="s">
        <v>1675</v>
      </c>
      <c r="AK643" s="42"/>
      <c r="AL643" t="s">
        <v>727</v>
      </c>
      <c r="AM643" s="55" t="s">
        <v>909</v>
      </c>
      <c r="AN643">
        <v>21</v>
      </c>
      <c r="AO643" s="55" t="s">
        <v>435</v>
      </c>
      <c r="AP643">
        <v>12</v>
      </c>
      <c r="AQ643" s="55">
        <v>4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f>SUM(Tabla5[[#This Row],[VENTA MABE 1 SEMANA OCT]:[VENTAS OTROS 1 SEMANA OCT]])</f>
        <v>4</v>
      </c>
      <c r="AY643" s="46">
        <v>3</v>
      </c>
      <c r="AZ643" s="55">
        <v>7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f>SUM(Tabla5[[#This Row],[VENTA MABE 2 SEMANA OCT]:[VENTAS OTROS 2 SEMANA OCT]])</f>
        <v>8</v>
      </c>
      <c r="BH643" t="s">
        <v>798</v>
      </c>
      <c r="BI643" s="55" t="s">
        <v>358</v>
      </c>
      <c r="BJ643">
        <v>20</v>
      </c>
      <c r="BK643" s="55">
        <v>2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f>SUM(Tabla5[[#This Row],[VENTA MABE 3 SEMANA OCT]:[VENTAS OTROS 3 SEMANA OCT]])</f>
        <v>3</v>
      </c>
      <c r="BS643" s="42">
        <v>0.4</v>
      </c>
      <c r="BT643" s="55">
        <v>1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f>SUM(Tabla5[[#This Row],[VENTA MABE 4 SEMANA OCT]:[VENTAS OTROS 4 SEMANA OCT]])</f>
        <v>1</v>
      </c>
      <c r="CI6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0.875</v>
      </c>
      <c r="CJ643" t="s">
        <v>1703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SUM(Tabla5[[#This Row],[VENTA MABE 1 SEMANA NOV]:[VENTAS OTROS 1 SEMANA NOV]])</f>
        <v>0</v>
      </c>
      <c r="CS643">
        <f>IFERROR(VLOOKUP(Tabla5[[#This Row],[CLAVE]],[2]VENTAS!$F$2:$L$1501,2,0),0)</f>
        <v>0</v>
      </c>
      <c r="CT643">
        <f>IFERROR(VLOOKUP(Tabla5[[#This Row],[CLAVE]],[2]VENTAS!$F$2:$L$1501,3,0),0)</f>
        <v>0</v>
      </c>
      <c r="CU643">
        <f>IFERROR(VLOOKUP(Tabla5[[#This Row],[CLAVE]],[2]VENTAS!$F$2:$L$1501,4,0),0)</f>
        <v>0</v>
      </c>
      <c r="CV643">
        <f>IFERROR(VLOOKUP(Tabla5[[#This Row],[CLAVE]],[2]VENTAS!$F$2:$L$1501,5,0),0)</f>
        <v>0</v>
      </c>
      <c r="CW643">
        <f>IFERROR(VLOOKUP(Tabla5[[#This Row],[CLAVE]],[2]VENTAS!$F$2:$L$1501,6,0),0)</f>
        <v>0</v>
      </c>
      <c r="CX643">
        <f>IFERROR(VLOOKUP(Tabla5[[#This Row],[CLAVE]],[2]VENTAS!$F$2:$L$1501,7,0),0)</f>
        <v>0</v>
      </c>
      <c r="CY643">
        <f>IFERROR(VLOOKUP(Tabla5[[#This Row],[CLAVE]],[2]VENTAS!$F$2:$R$1501,13,0),0)</f>
        <v>0</v>
      </c>
      <c r="CZ643">
        <f>SUM(Tabla5[[#This Row],[VENTA MABE 2 SEMANA NOV]:[VENTAS OTROS 2 SEMANA NOV]])</f>
        <v>0</v>
      </c>
      <c r="DA643" s="46">
        <v>26</v>
      </c>
    </row>
    <row r="644" spans="1:105" hidden="1" x14ac:dyDescent="0.3">
      <c r="A644" t="str">
        <f>CONCATENATE(Tabla5[[#This Row],[TIENDA HMPV]],Tabla5[[#This Row],[LINEA]])</f>
        <v>407 - TIENDA BARATODO DURAN 1032EMPOTRE</v>
      </c>
      <c r="B644" t="s">
        <v>357</v>
      </c>
      <c r="C644" s="55" t="s">
        <v>358</v>
      </c>
      <c r="D644" s="55" t="s">
        <v>95</v>
      </c>
      <c r="E644" s="55" t="s">
        <v>360</v>
      </c>
      <c r="F644" s="55" t="s">
        <v>1724</v>
      </c>
      <c r="G644" t="s">
        <v>32</v>
      </c>
      <c r="H644" s="42">
        <f>IFERROR(Tabla5[[#This Row],[VENTAS MABE]]/Tabla5[[#This Row],[CUOTA]],0)</f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V644" s="42">
        <v>1</v>
      </c>
      <c r="W644" s="42">
        <f>IFERROR(Tabla5[[#This Row],[TOTAL VENTA 38 SEMANA]]/Tabla5[[#This Row],[VENTA ACUM 38]],0)</f>
        <v>1</v>
      </c>
      <c r="X644" s="42" t="e">
        <f>VLOOKUP(Tabla5[[#This Row],[CLAVE]],[1]!QMI_5_SEMANA_SEP_22[[CLAVE]:[SHARE CADENA S2]],21,0)</f>
        <v>#REF!</v>
      </c>
      <c r="Y644" s="55" t="s">
        <v>724</v>
      </c>
      <c r="Z644" s="46">
        <f>+Tabla5[[#This Row],[VENTA ACUM 38]]+Tabla5[[#This Row],[venta total 39 acum]]</f>
        <v>1</v>
      </c>
      <c r="AA644" s="46">
        <v>1</v>
      </c>
      <c r="AB644" s="46">
        <v>1</v>
      </c>
      <c r="AC644" s="46">
        <v>1</v>
      </c>
      <c r="AD644" s="46">
        <v>0</v>
      </c>
      <c r="AE644" s="46">
        <v>0</v>
      </c>
      <c r="AF644" s="46">
        <v>0</v>
      </c>
      <c r="AG644" s="46">
        <v>1</v>
      </c>
      <c r="AH644" s="42">
        <f>IFERROR(Tabla5[[#This Row],[VENTAS MABE]]/Tabla5[[#This Row],[VENTAS INDURAMA]],0)</f>
        <v>0</v>
      </c>
      <c r="AI644" t="s">
        <v>1675</v>
      </c>
      <c r="AK644" s="42"/>
      <c r="AL644" t="s">
        <v>727</v>
      </c>
      <c r="AM644" s="55" t="s">
        <v>909</v>
      </c>
      <c r="AN644">
        <v>21</v>
      </c>
      <c r="AO644" s="55" t="s">
        <v>435</v>
      </c>
      <c r="AP644">
        <v>1</v>
      </c>
      <c r="AQ644" s="55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f>SUM(Tabla5[[#This Row],[VENTA MABE 1 SEMANA OCT]:[VENTAS OTROS 1 SEMANA OCT]])</f>
        <v>0</v>
      </c>
      <c r="AY644" s="46">
        <v>0</v>
      </c>
      <c r="AZ644" s="55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f>SUM(Tabla5[[#This Row],[VENTA MABE 2 SEMANA OCT]:[VENTAS OTROS 2 SEMANA OCT]])</f>
        <v>0</v>
      </c>
      <c r="BH644" t="s">
        <v>798</v>
      </c>
      <c r="BI644" s="55" t="s">
        <v>358</v>
      </c>
      <c r="BJ644">
        <v>20</v>
      </c>
      <c r="BK644" s="55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f>SUM(Tabla5[[#This Row],[VENTA MABE 3 SEMANA OCT]:[VENTAS OTROS 3 SEMANA OCT]])</f>
        <v>0</v>
      </c>
      <c r="BS644" s="42">
        <v>0</v>
      </c>
      <c r="BT644" s="55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f>SUM(Tabla5[[#This Row],[VENTA MABE 4 SEMANA OCT]:[VENTAS OTROS 4 SEMANA OCT]])</f>
        <v>0</v>
      </c>
      <c r="CI6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44" s="66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SUM(Tabla5[[#This Row],[VENTA MABE 1 SEMANA NOV]:[VENTAS OTROS 1 SEMANA NOV]])</f>
        <v>0</v>
      </c>
      <c r="CS644">
        <f>IFERROR(VLOOKUP(Tabla5[[#This Row],[CLAVE]],[2]VENTAS!$F$2:$L$1501,2,0),0)</f>
        <v>0</v>
      </c>
      <c r="CT644">
        <f>IFERROR(VLOOKUP(Tabla5[[#This Row],[CLAVE]],[2]VENTAS!$F$2:$L$1501,3,0),0)</f>
        <v>0</v>
      </c>
      <c r="CU644">
        <f>IFERROR(VLOOKUP(Tabla5[[#This Row],[CLAVE]],[2]VENTAS!$F$2:$L$1501,4,0),0)</f>
        <v>0</v>
      </c>
      <c r="CV644">
        <f>IFERROR(VLOOKUP(Tabla5[[#This Row],[CLAVE]],[2]VENTAS!$F$2:$L$1501,5,0),0)</f>
        <v>0</v>
      </c>
      <c r="CW644">
        <f>IFERROR(VLOOKUP(Tabla5[[#This Row],[CLAVE]],[2]VENTAS!$F$2:$L$1501,6,0),0)</f>
        <v>0</v>
      </c>
      <c r="CX644">
        <f>IFERROR(VLOOKUP(Tabla5[[#This Row],[CLAVE]],[2]VENTAS!$F$2:$L$1501,7,0),0)</f>
        <v>0</v>
      </c>
      <c r="CY644">
        <f>IFERROR(VLOOKUP(Tabla5[[#This Row],[CLAVE]],[2]VENTAS!$F$2:$R$1501,13,0),0)</f>
        <v>0</v>
      </c>
      <c r="CZ644">
        <f>SUM(Tabla5[[#This Row],[VENTA MABE 2 SEMANA NOV]:[VENTAS OTROS 2 SEMANA NOV]])</f>
        <v>0</v>
      </c>
      <c r="DA644" s="46">
        <v>2</v>
      </c>
    </row>
    <row r="645" spans="1:105" hidden="1" x14ac:dyDescent="0.3">
      <c r="A645" t="str">
        <f>CONCATENATE(Tabla5[[#This Row],[TIENDA HMPV]],Tabla5[[#This Row],[LINEA]])</f>
        <v>407 - TIENDA BARATODO DURAN 1032GLOBALES</v>
      </c>
      <c r="B645" t="s">
        <v>357</v>
      </c>
      <c r="C645" s="55" t="s">
        <v>358</v>
      </c>
      <c r="D645" s="55" t="s">
        <v>95</v>
      </c>
      <c r="E645" s="55" t="s">
        <v>360</v>
      </c>
      <c r="F645" s="55" t="s">
        <v>1724</v>
      </c>
      <c r="G645" t="s">
        <v>27</v>
      </c>
      <c r="H645" s="42">
        <f>IFERROR(Tabla5[[#This Row],[VENTAS MABE]]/Tabla5[[#This Row],[CUOTA]],0)</f>
        <v>0.8</v>
      </c>
      <c r="I645">
        <v>5</v>
      </c>
      <c r="J645">
        <v>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V645" s="42">
        <v>1</v>
      </c>
      <c r="W645" s="42">
        <f>IFERROR(Tabla5[[#This Row],[TOTAL VENTA 38 SEMANA]]/Tabla5[[#This Row],[VENTA ACUM 38]],0)</f>
        <v>1</v>
      </c>
      <c r="X645" s="42" t="e">
        <f>VLOOKUP(Tabla5[[#This Row],[CLAVE]],[1]!QMI_5_SEMANA_SEP_22[[CLAVE]:[SHARE CADENA S2]],21,0)</f>
        <v>#REF!</v>
      </c>
      <c r="Y645" s="55" t="s">
        <v>724</v>
      </c>
      <c r="Z645" s="46">
        <f>+Tabla5[[#This Row],[VENTA ACUM 38]]+Tabla5[[#This Row],[venta total 39 acum]]</f>
        <v>10</v>
      </c>
      <c r="AA645" s="46">
        <v>3</v>
      </c>
      <c r="AB645" s="46">
        <v>4</v>
      </c>
      <c r="AC645" s="46">
        <v>4</v>
      </c>
      <c r="AD645" s="46">
        <v>6</v>
      </c>
      <c r="AE645" s="46">
        <v>6</v>
      </c>
      <c r="AF645" s="46">
        <v>6</v>
      </c>
      <c r="AG645" s="46">
        <v>9</v>
      </c>
      <c r="AH645" s="42">
        <f>IFERROR(Tabla5[[#This Row],[VENTAS MABE]]/Tabla5[[#This Row],[VENTAS INDURAMA]],0)</f>
        <v>0</v>
      </c>
      <c r="AI645" t="s">
        <v>1675</v>
      </c>
      <c r="AK645" s="42"/>
      <c r="AL645" t="s">
        <v>727</v>
      </c>
      <c r="AM645" s="55" t="s">
        <v>909</v>
      </c>
      <c r="AN645">
        <v>21</v>
      </c>
      <c r="AO645" s="55" t="s">
        <v>435</v>
      </c>
      <c r="AP645">
        <v>3</v>
      </c>
      <c r="AQ645" s="5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f>SUM(Tabla5[[#This Row],[VENTA MABE 1 SEMANA OCT]:[VENTAS OTROS 1 SEMANA OCT]])</f>
        <v>0</v>
      </c>
      <c r="AY645" s="46">
        <v>0</v>
      </c>
      <c r="AZ645" s="5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f>SUM(Tabla5[[#This Row],[VENTA MABE 2 SEMANA OCT]:[VENTAS OTROS 2 SEMANA OCT]])</f>
        <v>0</v>
      </c>
      <c r="BH645" t="s">
        <v>798</v>
      </c>
      <c r="BI645" s="55" t="s">
        <v>358</v>
      </c>
      <c r="BJ645">
        <v>20</v>
      </c>
      <c r="BK645" s="5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f>SUM(Tabla5[[#This Row],[VENTA MABE 3 SEMANA OCT]:[VENTAS OTROS 3 SEMANA OCT]])</f>
        <v>0</v>
      </c>
      <c r="BS645" s="42">
        <v>0</v>
      </c>
      <c r="BT645" s="5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f>SUM(Tabla5[[#This Row],[VENTA MABE 4 SEMANA OCT]:[VENTAS OTROS 4 SEMANA OCT]])</f>
        <v>0</v>
      </c>
      <c r="CI6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45" s="66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SUM(Tabla5[[#This Row],[VENTA MABE 1 SEMANA NOV]:[VENTAS OTROS 1 SEMANA NOV]])</f>
        <v>0</v>
      </c>
      <c r="CS645">
        <f>IFERROR(VLOOKUP(Tabla5[[#This Row],[CLAVE]],[2]VENTAS!$F$2:$L$1501,2,0),0)</f>
        <v>0</v>
      </c>
      <c r="CT645">
        <f>IFERROR(VLOOKUP(Tabla5[[#This Row],[CLAVE]],[2]VENTAS!$F$2:$L$1501,3,0),0)</f>
        <v>0</v>
      </c>
      <c r="CU645">
        <f>IFERROR(VLOOKUP(Tabla5[[#This Row],[CLAVE]],[2]VENTAS!$F$2:$L$1501,4,0),0)</f>
        <v>0</v>
      </c>
      <c r="CV645">
        <f>IFERROR(VLOOKUP(Tabla5[[#This Row],[CLAVE]],[2]VENTAS!$F$2:$L$1501,5,0),0)</f>
        <v>0</v>
      </c>
      <c r="CW645">
        <f>IFERROR(VLOOKUP(Tabla5[[#This Row],[CLAVE]],[2]VENTAS!$F$2:$L$1501,6,0),0)</f>
        <v>0</v>
      </c>
      <c r="CX645">
        <f>IFERROR(VLOOKUP(Tabla5[[#This Row],[CLAVE]],[2]VENTAS!$F$2:$L$1501,7,0),0)</f>
        <v>0</v>
      </c>
      <c r="CY645">
        <f>IFERROR(VLOOKUP(Tabla5[[#This Row],[CLAVE]],[2]VENTAS!$F$2:$R$1501,13,0),0)</f>
        <v>0</v>
      </c>
      <c r="CZ645">
        <f>SUM(Tabla5[[#This Row],[VENTA MABE 2 SEMANA NOV]:[VENTAS OTROS 2 SEMANA NOV]])</f>
        <v>0</v>
      </c>
      <c r="DA645" s="46">
        <v>5</v>
      </c>
    </row>
    <row r="646" spans="1:105" hidden="1" x14ac:dyDescent="0.3">
      <c r="A646" t="str">
        <f>CONCATENATE(Tabla5[[#This Row],[TIENDA HMPV]],Tabla5[[#This Row],[LINEA]])</f>
        <v>407 - TIENDA BARATODO DURAN 1032LAVADO</v>
      </c>
      <c r="B646" t="s">
        <v>357</v>
      </c>
      <c r="C646" s="55" t="s">
        <v>358</v>
      </c>
      <c r="D646" s="55" t="s">
        <v>95</v>
      </c>
      <c r="E646" s="55" t="s">
        <v>360</v>
      </c>
      <c r="F646" s="55" t="s">
        <v>1724</v>
      </c>
      <c r="G646" t="s">
        <v>28</v>
      </c>
      <c r="H646" s="42">
        <f>IFERROR(Tabla5[[#This Row],[VENTAS MABE]]/Tabla5[[#This Row],[CUOTA]],0)</f>
        <v>0.5</v>
      </c>
      <c r="I646">
        <v>10</v>
      </c>
      <c r="J646">
        <v>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V646" s="42">
        <v>1</v>
      </c>
      <c r="W646" s="42">
        <f>IFERROR(Tabla5[[#This Row],[TOTAL VENTA 38 SEMANA]]/Tabla5[[#This Row],[VENTA ACUM 38]],0)</f>
        <v>1</v>
      </c>
      <c r="X646" s="42" t="e">
        <f>VLOOKUP(Tabla5[[#This Row],[CLAVE]],[1]!QMI_5_SEMANA_SEP_22[[CLAVE]:[SHARE CADENA S2]],21,0)</f>
        <v>#REF!</v>
      </c>
      <c r="Y646" s="55" t="s">
        <v>724</v>
      </c>
      <c r="Z646" s="46">
        <f>+Tabla5[[#This Row],[VENTA ACUM 38]]+Tabla5[[#This Row],[venta total 39 acum]]</f>
        <v>12</v>
      </c>
      <c r="AA646" s="46">
        <v>5</v>
      </c>
      <c r="AB646" s="46">
        <v>5</v>
      </c>
      <c r="AC646" s="46">
        <v>5</v>
      </c>
      <c r="AD646" s="46">
        <v>7</v>
      </c>
      <c r="AE646" s="46">
        <v>7</v>
      </c>
      <c r="AF646" s="46">
        <v>7</v>
      </c>
      <c r="AG646" s="46">
        <v>17</v>
      </c>
      <c r="AH646" s="42">
        <f>IFERROR(Tabla5[[#This Row],[VENTAS MABE]]/Tabla5[[#This Row],[VENTAS INDURAMA]],0)</f>
        <v>0</v>
      </c>
      <c r="AI646" t="s">
        <v>1675</v>
      </c>
      <c r="AK646" s="42"/>
      <c r="AL646" t="s">
        <v>727</v>
      </c>
      <c r="AM646" s="55" t="s">
        <v>909</v>
      </c>
      <c r="AN646">
        <v>21</v>
      </c>
      <c r="AO646" s="55" t="s">
        <v>435</v>
      </c>
      <c r="AP646">
        <v>5</v>
      </c>
      <c r="AQ646" s="55">
        <v>3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f>SUM(Tabla5[[#This Row],[VENTA MABE 1 SEMANA OCT]:[VENTAS OTROS 1 SEMANA OCT]])</f>
        <v>3</v>
      </c>
      <c r="AY646" s="46">
        <v>0</v>
      </c>
      <c r="AZ646" s="55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f>SUM(Tabla5[[#This Row],[VENTA MABE 2 SEMANA OCT]:[VENTAS OTROS 2 SEMANA OCT]])</f>
        <v>1</v>
      </c>
      <c r="BH646" t="s">
        <v>798</v>
      </c>
      <c r="BI646" s="55" t="s">
        <v>358</v>
      </c>
      <c r="BJ646">
        <v>20</v>
      </c>
      <c r="BK646" s="55">
        <v>3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f>SUM(Tabla5[[#This Row],[VENTA MABE 3 SEMANA OCT]:[VENTAS OTROS 3 SEMANA OCT]])</f>
        <v>3</v>
      </c>
      <c r="BS646" s="42">
        <v>0.12</v>
      </c>
      <c r="BT646" s="55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f>SUM(Tabla5[[#This Row],[VENTA MABE 4 SEMANA OCT]:[VENTAS OTROS 4 SEMANA OCT]])</f>
        <v>1</v>
      </c>
      <c r="CI6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46" t="s">
        <v>1703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SUM(Tabla5[[#This Row],[VENTA MABE 1 SEMANA NOV]:[VENTAS OTROS 1 SEMANA NOV]])</f>
        <v>0</v>
      </c>
      <c r="CS646">
        <f>IFERROR(VLOOKUP(Tabla5[[#This Row],[CLAVE]],[2]VENTAS!$F$2:$L$1501,2,0),0)</f>
        <v>0</v>
      </c>
      <c r="CT646">
        <f>IFERROR(VLOOKUP(Tabla5[[#This Row],[CLAVE]],[2]VENTAS!$F$2:$L$1501,3,0),0)</f>
        <v>0</v>
      </c>
      <c r="CU646">
        <f>IFERROR(VLOOKUP(Tabla5[[#This Row],[CLAVE]],[2]VENTAS!$F$2:$L$1501,4,0),0)</f>
        <v>0</v>
      </c>
      <c r="CV646">
        <f>IFERROR(VLOOKUP(Tabla5[[#This Row],[CLAVE]],[2]VENTAS!$F$2:$L$1501,5,0),0)</f>
        <v>0</v>
      </c>
      <c r="CW646">
        <f>IFERROR(VLOOKUP(Tabla5[[#This Row],[CLAVE]],[2]VENTAS!$F$2:$L$1501,6,0),0)</f>
        <v>0</v>
      </c>
      <c r="CX646">
        <f>IFERROR(VLOOKUP(Tabla5[[#This Row],[CLAVE]],[2]VENTAS!$F$2:$L$1501,7,0),0)</f>
        <v>0</v>
      </c>
      <c r="CY646">
        <f>IFERROR(VLOOKUP(Tabla5[[#This Row],[CLAVE]],[2]VENTAS!$F$2:$R$1501,13,0),0)</f>
        <v>0</v>
      </c>
      <c r="CZ646">
        <f>SUM(Tabla5[[#This Row],[VENTA MABE 2 SEMANA NOV]:[VENTAS OTROS 2 SEMANA NOV]])</f>
        <v>0</v>
      </c>
      <c r="DA646" s="46">
        <v>7</v>
      </c>
    </row>
    <row r="647" spans="1:105" hidden="1" x14ac:dyDescent="0.3">
      <c r="A647" t="str">
        <f>CONCATENATE(Tabla5[[#This Row],[TIENDA HMPV]],Tabla5[[#This Row],[LINEA]])</f>
        <v>407 - TIENDA BARATODO DURAN 1032REFRIGERACIÓN</v>
      </c>
      <c r="B647" t="s">
        <v>357</v>
      </c>
      <c r="C647" s="55" t="s">
        <v>358</v>
      </c>
      <c r="D647" s="55" t="s">
        <v>95</v>
      </c>
      <c r="E647" s="55" t="s">
        <v>360</v>
      </c>
      <c r="F647" s="55" t="s">
        <v>1724</v>
      </c>
      <c r="G647" t="s">
        <v>29</v>
      </c>
      <c r="H647" s="42">
        <f>IFERROR(Tabla5[[#This Row],[VENTAS MABE]]/Tabla5[[#This Row],[CUOTA]],0)</f>
        <v>0.52631578947368418</v>
      </c>
      <c r="I647">
        <v>19</v>
      </c>
      <c r="J647">
        <v>10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V647" s="42">
        <v>1</v>
      </c>
      <c r="W647" s="42">
        <f>IFERROR(Tabla5[[#This Row],[TOTAL VENTA 38 SEMANA]]/Tabla5[[#This Row],[VENTA ACUM 38]],0)</f>
        <v>1</v>
      </c>
      <c r="X647" s="42" t="e">
        <f>VLOOKUP(Tabla5[[#This Row],[CLAVE]],[1]!QMI_5_SEMANA_SEP_22[[CLAVE]:[SHARE CADENA S2]],21,0)</f>
        <v>#REF!</v>
      </c>
      <c r="Y647" s="55" t="s">
        <v>724</v>
      </c>
      <c r="Z647" s="46">
        <f>+Tabla5[[#This Row],[VENTA ACUM 38]]+Tabla5[[#This Row],[venta total 39 acum]]</f>
        <v>21</v>
      </c>
      <c r="AA647" s="46">
        <v>8</v>
      </c>
      <c r="AB647" s="46">
        <v>10</v>
      </c>
      <c r="AC647" s="46">
        <v>10</v>
      </c>
      <c r="AD647" s="46">
        <v>11</v>
      </c>
      <c r="AE647" s="46">
        <v>1</v>
      </c>
      <c r="AF647" s="46">
        <v>11</v>
      </c>
      <c r="AG647" s="46">
        <v>9</v>
      </c>
      <c r="AH647" s="42">
        <f>IFERROR(Tabla5[[#This Row],[VENTAS MABE]]/Tabla5[[#This Row],[VENTAS INDURAMA]],0)</f>
        <v>0</v>
      </c>
      <c r="AI647" t="s">
        <v>1675</v>
      </c>
      <c r="AK647" s="42"/>
      <c r="AL647" t="s">
        <v>727</v>
      </c>
      <c r="AM647" s="55" t="s">
        <v>909</v>
      </c>
      <c r="AN647">
        <v>21</v>
      </c>
      <c r="AO647" s="55" t="s">
        <v>435</v>
      </c>
      <c r="AP647">
        <v>8</v>
      </c>
      <c r="AQ647" s="55">
        <v>3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f>SUM(Tabla5[[#This Row],[VENTA MABE 1 SEMANA OCT]:[VENTAS OTROS 1 SEMANA OCT]])</f>
        <v>3</v>
      </c>
      <c r="AY647" s="46">
        <v>2</v>
      </c>
      <c r="AZ647" s="55">
        <v>4</v>
      </c>
      <c r="BA647">
        <v>4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f>SUM(Tabla5[[#This Row],[VENTA MABE 2 SEMANA OCT]:[VENTAS OTROS 2 SEMANA OCT]])</f>
        <v>8</v>
      </c>
      <c r="BH647" t="s">
        <v>798</v>
      </c>
      <c r="BI647" s="55" t="s">
        <v>358</v>
      </c>
      <c r="BJ647">
        <v>20</v>
      </c>
      <c r="BK647" s="55">
        <v>2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f>SUM(Tabla5[[#This Row],[VENTA MABE 3 SEMANA OCT]:[VENTAS OTROS 3 SEMANA OCT]])</f>
        <v>3</v>
      </c>
      <c r="BS647" s="42">
        <v>0.2</v>
      </c>
      <c r="BT647" s="55">
        <v>1</v>
      </c>
      <c r="BU647">
        <v>1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f>SUM(Tabla5[[#This Row],[VENTA MABE 4 SEMANA OCT]:[VENTAS OTROS 4 SEMANA OCT]])</f>
        <v>2</v>
      </c>
      <c r="CI6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647" t="s">
        <v>1703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SUM(Tabla5[[#This Row],[VENTA MABE 1 SEMANA NOV]:[VENTAS OTROS 1 SEMANA NOV]])</f>
        <v>0</v>
      </c>
      <c r="CS647">
        <f>IFERROR(VLOOKUP(Tabla5[[#This Row],[CLAVE]],[2]VENTAS!$F$2:$L$1501,2,0),0)</f>
        <v>0</v>
      </c>
      <c r="CT647">
        <f>IFERROR(VLOOKUP(Tabla5[[#This Row],[CLAVE]],[2]VENTAS!$F$2:$L$1501,3,0),0)</f>
        <v>0</v>
      </c>
      <c r="CU647">
        <f>IFERROR(VLOOKUP(Tabla5[[#This Row],[CLAVE]],[2]VENTAS!$F$2:$L$1501,4,0),0)</f>
        <v>0</v>
      </c>
      <c r="CV647">
        <f>IFERROR(VLOOKUP(Tabla5[[#This Row],[CLAVE]],[2]VENTAS!$F$2:$L$1501,5,0),0)</f>
        <v>0</v>
      </c>
      <c r="CW647">
        <f>IFERROR(VLOOKUP(Tabla5[[#This Row],[CLAVE]],[2]VENTAS!$F$2:$L$1501,6,0),0)</f>
        <v>0</v>
      </c>
      <c r="CX647">
        <f>IFERROR(VLOOKUP(Tabla5[[#This Row],[CLAVE]],[2]VENTAS!$F$2:$L$1501,7,0),0)</f>
        <v>0</v>
      </c>
      <c r="CY647">
        <f>IFERROR(VLOOKUP(Tabla5[[#This Row],[CLAVE]],[2]VENTAS!$F$2:$R$1501,13,0),0)</f>
        <v>0</v>
      </c>
      <c r="CZ647">
        <f>SUM(Tabla5[[#This Row],[VENTA MABE 2 SEMANA NOV]:[VENTAS OTROS 2 SEMANA NOV]])</f>
        <v>0</v>
      </c>
      <c r="DA647" s="46">
        <v>18</v>
      </c>
    </row>
    <row r="648" spans="1:105" hidden="1" x14ac:dyDescent="0.3">
      <c r="A648" t="str">
        <f>CONCATENATE(Tabla5[[#This Row],[TIENDA HMPV]],Tabla5[[#This Row],[LINEA]])</f>
        <v>532 - MALL DEL SURAIRES</v>
      </c>
      <c r="B648" t="s">
        <v>659</v>
      </c>
      <c r="C648" s="55" t="s">
        <v>646</v>
      </c>
      <c r="D648" s="55" t="s">
        <v>30</v>
      </c>
      <c r="E648" s="55" t="s">
        <v>662</v>
      </c>
      <c r="F648" s="55" t="s">
        <v>1724</v>
      </c>
      <c r="G648" t="s">
        <v>25</v>
      </c>
      <c r="H648" s="42">
        <f>IFERROR(Tabla5[[#This Row],[VENTAS MABE]]/Tabla5[[#This Row],[CUOTA]],0)</f>
        <v>0.16666666666666666</v>
      </c>
      <c r="I648">
        <v>6</v>
      </c>
      <c r="J648">
        <v>1</v>
      </c>
      <c r="K648">
        <v>3</v>
      </c>
      <c r="L648">
        <v>4</v>
      </c>
      <c r="M648">
        <v>1</v>
      </c>
      <c r="N648">
        <v>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V648" s="42">
        <v>0.1111111111111111</v>
      </c>
      <c r="W648" s="42">
        <f>IFERROR(Tabla5[[#This Row],[TOTAL VENTA 38 SEMANA]]/Tabla5[[#This Row],[VENTA ACUM 38]],0)</f>
        <v>0.1111111111111111</v>
      </c>
      <c r="X648" s="42">
        <v>0</v>
      </c>
      <c r="Y648" s="55" t="s">
        <v>724</v>
      </c>
      <c r="Z648" s="46">
        <f>+Tabla5[[#This Row],[VENTA ACUM 38]]+Tabla5[[#This Row],[venta total 39 acum]]</f>
        <v>12</v>
      </c>
      <c r="AA648" s="46">
        <v>1</v>
      </c>
      <c r="AB648" s="46">
        <v>1</v>
      </c>
      <c r="AC648" s="46">
        <v>9</v>
      </c>
      <c r="AD648" s="46">
        <v>3</v>
      </c>
      <c r="AE648" s="46">
        <f>VLOOKUP(Tabla5[[#This Row],[CLAVE]],'[1]QMI 5 SEMANA SEP-22'!$A$308:$I$1294,9,0)</f>
        <v>0</v>
      </c>
      <c r="AF648" s="46">
        <v>3</v>
      </c>
      <c r="AG648" s="46">
        <v>8</v>
      </c>
      <c r="AH648" s="42">
        <f>IFERROR(Tabla5[[#This Row],[VENTAS MABE]]/Tabla5[[#This Row],[VENTAS INDURAMA]],0)</f>
        <v>0.33333333333333331</v>
      </c>
      <c r="AI648" t="s">
        <v>1675</v>
      </c>
      <c r="AK648" s="42"/>
      <c r="AL648" t="s">
        <v>727</v>
      </c>
      <c r="AM648" s="55" t="s">
        <v>979</v>
      </c>
      <c r="AO648" s="55" t="s">
        <v>435</v>
      </c>
      <c r="AP648">
        <v>7</v>
      </c>
      <c r="AQ648" s="55">
        <v>1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f>SUM(Tabla5[[#This Row],[VENTA MABE 1 SEMANA OCT]:[VENTAS OTROS 1 SEMANA OCT]])</f>
        <v>4</v>
      </c>
      <c r="AY648" s="46">
        <v>5</v>
      </c>
      <c r="AZ648" s="55">
        <v>0</v>
      </c>
      <c r="BA648">
        <v>0</v>
      </c>
      <c r="BB648">
        <v>0</v>
      </c>
      <c r="BC648">
        <v>1</v>
      </c>
      <c r="BD648">
        <v>2</v>
      </c>
      <c r="BE648">
        <v>0</v>
      </c>
      <c r="BF648">
        <v>0</v>
      </c>
      <c r="BG648">
        <f>SUM(Tabla5[[#This Row],[VENTA MABE 2 SEMANA OCT]:[VENTAS OTROS 2 SEMANA OCT]])</f>
        <v>3</v>
      </c>
      <c r="BH648" t="s">
        <v>798</v>
      </c>
      <c r="BI648" s="55" t="s">
        <v>646</v>
      </c>
      <c r="BJ648">
        <v>38.999999999999993</v>
      </c>
      <c r="BK648" s="55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f>SUM(Tabla5[[#This Row],[VENTA MABE 3 SEMANA OCT]:[VENTAS OTROS 3 SEMANA OCT]])</f>
        <v>0</v>
      </c>
      <c r="BS648" s="42">
        <v>0.17</v>
      </c>
      <c r="BT648" s="55">
        <v>0</v>
      </c>
      <c r="BU648">
        <v>0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f>SUM(Tabla5[[#This Row],[VENTA MABE 4 SEMANA OCT]:[VENTAS OTROS 4 SEMANA OCT]])</f>
        <v>1</v>
      </c>
      <c r="CI64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0.125</v>
      </c>
      <c r="CJ648" t="s">
        <v>1701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SUM(Tabla5[[#This Row],[VENTA MABE 1 SEMANA NOV]:[VENTAS OTROS 1 SEMANA NOV]])</f>
        <v>0</v>
      </c>
      <c r="CS648">
        <f>IFERROR(VLOOKUP(Tabla5[[#This Row],[CLAVE]],[2]VENTAS!$F$2:$L$1501,2,0),0)</f>
        <v>0</v>
      </c>
      <c r="CT648">
        <f>IFERROR(VLOOKUP(Tabla5[[#This Row],[CLAVE]],[2]VENTAS!$F$2:$L$1501,3,0),0)</f>
        <v>0</v>
      </c>
      <c r="CU648">
        <f>IFERROR(VLOOKUP(Tabla5[[#This Row],[CLAVE]],[2]VENTAS!$F$2:$L$1501,4,0),0)</f>
        <v>0</v>
      </c>
      <c r="CV648">
        <f>IFERROR(VLOOKUP(Tabla5[[#This Row],[CLAVE]],[2]VENTAS!$F$2:$L$1501,5,0),0)</f>
        <v>1</v>
      </c>
      <c r="CW648">
        <f>IFERROR(VLOOKUP(Tabla5[[#This Row],[CLAVE]],[2]VENTAS!$F$2:$L$1501,6,0),0)</f>
        <v>0</v>
      </c>
      <c r="CX648">
        <f>IFERROR(VLOOKUP(Tabla5[[#This Row],[CLAVE]],[2]VENTAS!$F$2:$L$1501,7,0),0)</f>
        <v>0</v>
      </c>
      <c r="CY648">
        <f>IFERROR(VLOOKUP(Tabla5[[#This Row],[CLAVE]],[2]VENTAS!$F$2:$R$1501,13,0),0)</f>
        <v>0</v>
      </c>
      <c r="CZ648">
        <f>SUM(Tabla5[[#This Row],[VENTA MABE 2 SEMANA NOV]:[VENTAS OTROS 2 SEMANA NOV]])</f>
        <v>1</v>
      </c>
      <c r="DA648" s="46">
        <v>6</v>
      </c>
    </row>
    <row r="649" spans="1:105" hidden="1" x14ac:dyDescent="0.3">
      <c r="A649" t="str">
        <f>CONCATENATE(Tabla5[[#This Row],[TIENDA HMPV]],Tabla5[[#This Row],[LINEA]])</f>
        <v>532 - MALL DEL SURCOCINAS</v>
      </c>
      <c r="B649" t="s">
        <v>659</v>
      </c>
      <c r="C649" s="55" t="s">
        <v>646</v>
      </c>
      <c r="D649" s="55" t="s">
        <v>30</v>
      </c>
      <c r="E649" s="55" t="s">
        <v>662</v>
      </c>
      <c r="F649" s="55" t="s">
        <v>1724</v>
      </c>
      <c r="G649" t="s">
        <v>26</v>
      </c>
      <c r="H649" s="42">
        <f>IFERROR(Tabla5[[#This Row],[VENTAS MABE]]/Tabla5[[#This Row],[CUOTA]],0)</f>
        <v>0.36363636363636365</v>
      </c>
      <c r="I649">
        <v>33</v>
      </c>
      <c r="J649">
        <v>12</v>
      </c>
      <c r="K649">
        <v>12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V649" s="42">
        <v>0.52173913043478259</v>
      </c>
      <c r="W649" s="42">
        <f>IFERROR(Tabla5[[#This Row],[TOTAL VENTA 38 SEMANA]]/Tabla5[[#This Row],[VENTA ACUM 38]],0)</f>
        <v>0.52173913043478259</v>
      </c>
      <c r="X649" s="42">
        <v>0</v>
      </c>
      <c r="Y649" s="55" t="s">
        <v>724</v>
      </c>
      <c r="Z649" s="46">
        <f>+Tabla5[[#This Row],[VENTA ACUM 38]]+Tabla5[[#This Row],[venta total 39 acum]]</f>
        <v>27</v>
      </c>
      <c r="AA649" s="46">
        <v>8</v>
      </c>
      <c r="AB649" s="46">
        <v>12</v>
      </c>
      <c r="AC649" s="46">
        <v>23</v>
      </c>
      <c r="AD649" s="46">
        <v>4</v>
      </c>
      <c r="AE649" s="46">
        <f>VLOOKUP(Tabla5[[#This Row],[CLAVE]],'[1]QMI 5 SEMANA SEP-22'!$A$308:$I$1294,9,0)</f>
        <v>3</v>
      </c>
      <c r="AF649" s="46">
        <v>4</v>
      </c>
      <c r="AG649" s="46">
        <v>11</v>
      </c>
      <c r="AH649" s="42">
        <f>IFERROR(Tabla5[[#This Row],[VENTAS MABE]]/Tabla5[[#This Row],[VENTAS INDURAMA]],0)</f>
        <v>1</v>
      </c>
      <c r="AI649" t="s">
        <v>1675</v>
      </c>
      <c r="AK649" s="42"/>
      <c r="AL649" t="s">
        <v>727</v>
      </c>
      <c r="AM649" s="55" t="s">
        <v>979</v>
      </c>
      <c r="AO649" s="55" t="s">
        <v>435</v>
      </c>
      <c r="AP649">
        <v>18</v>
      </c>
      <c r="AQ649" s="55">
        <v>8</v>
      </c>
      <c r="AR649">
        <v>9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f>SUM(Tabla5[[#This Row],[VENTA MABE 1 SEMANA OCT]:[VENTAS OTROS 1 SEMANA OCT]])</f>
        <v>17</v>
      </c>
      <c r="AY649" s="46">
        <v>29.437013834143755</v>
      </c>
      <c r="AZ649" s="55">
        <v>5</v>
      </c>
      <c r="BA649">
        <v>4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f>SUM(Tabla5[[#This Row],[VENTA MABE 2 SEMANA OCT]:[VENTAS OTROS 2 SEMANA OCT]])</f>
        <v>9</v>
      </c>
      <c r="BH649" t="s">
        <v>798</v>
      </c>
      <c r="BI649" s="55" t="s">
        <v>646</v>
      </c>
      <c r="BJ649">
        <v>38.999999999999993</v>
      </c>
      <c r="BK649" s="55">
        <v>4</v>
      </c>
      <c r="BL649">
        <v>2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f>SUM(Tabla5[[#This Row],[VENTA MABE 3 SEMANA OCT]:[VENTAS OTROS 3 SEMANA OCT]])</f>
        <v>7</v>
      </c>
      <c r="BS649" s="42">
        <v>0.4</v>
      </c>
      <c r="BT649" s="55">
        <v>4</v>
      </c>
      <c r="BU649">
        <v>3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f>SUM(Tabla5[[#This Row],[VENTA MABE 4 SEMANA OCT]:[VENTAS OTROS 4 SEMANA OCT]])</f>
        <v>7</v>
      </c>
      <c r="CI6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0.52500000000000002</v>
      </c>
      <c r="CJ649" t="s">
        <v>1703</v>
      </c>
      <c r="CK649">
        <v>5</v>
      </c>
      <c r="CL649">
        <v>3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SUM(Tabla5[[#This Row],[VENTA MABE 1 SEMANA NOV]:[VENTAS OTROS 1 SEMANA NOV]])</f>
        <v>8</v>
      </c>
      <c r="CS649">
        <f>IFERROR(VLOOKUP(Tabla5[[#This Row],[CLAVE]],[2]VENTAS!$F$2:$L$1501,2,0),0)</f>
        <v>4</v>
      </c>
      <c r="CT649">
        <f>IFERROR(VLOOKUP(Tabla5[[#This Row],[CLAVE]],[2]VENTAS!$F$2:$L$1501,3,0),0)</f>
        <v>7</v>
      </c>
      <c r="CU649">
        <f>IFERROR(VLOOKUP(Tabla5[[#This Row],[CLAVE]],[2]VENTAS!$F$2:$L$1501,4,0),0)</f>
        <v>0</v>
      </c>
      <c r="CV649">
        <f>IFERROR(VLOOKUP(Tabla5[[#This Row],[CLAVE]],[2]VENTAS!$F$2:$L$1501,5,0),0)</f>
        <v>0</v>
      </c>
      <c r="CW649">
        <f>IFERROR(VLOOKUP(Tabla5[[#This Row],[CLAVE]],[2]VENTAS!$F$2:$L$1501,6,0),0)</f>
        <v>0</v>
      </c>
      <c r="CX649">
        <f>IFERROR(VLOOKUP(Tabla5[[#This Row],[CLAVE]],[2]VENTAS!$F$2:$L$1501,7,0),0)</f>
        <v>0</v>
      </c>
      <c r="CY649">
        <f>IFERROR(VLOOKUP(Tabla5[[#This Row],[CLAVE]],[2]VENTAS!$F$2:$R$1501,13,0),0)</f>
        <v>0</v>
      </c>
      <c r="CZ649">
        <f>SUM(Tabla5[[#This Row],[VENTA MABE 2 SEMANA NOV]:[VENTAS OTROS 2 SEMANA NOV]])</f>
        <v>11</v>
      </c>
      <c r="DA649" s="46">
        <v>50</v>
      </c>
    </row>
    <row r="650" spans="1:105" hidden="1" x14ac:dyDescent="0.3">
      <c r="A650" t="str">
        <f>CONCATENATE(Tabla5[[#This Row],[TIENDA HMPV]],Tabla5[[#This Row],[LINEA]])</f>
        <v>532 - MALL DEL SUREMPOTRE</v>
      </c>
      <c r="B650" t="s">
        <v>659</v>
      </c>
      <c r="C650" s="55" t="s">
        <v>646</v>
      </c>
      <c r="D650" s="55" t="s">
        <v>30</v>
      </c>
      <c r="E650" s="55" t="s">
        <v>662</v>
      </c>
      <c r="F650" s="55" t="s">
        <v>1724</v>
      </c>
      <c r="G650" t="s">
        <v>32</v>
      </c>
      <c r="H650" s="42">
        <f>IFERROR(Tabla5[[#This Row],[VENTAS MABE]]/Tabla5[[#This Row],[CUOTA]],0)</f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V650" s="42">
        <v>0.5</v>
      </c>
      <c r="W650" s="42">
        <f>IFERROR(Tabla5[[#This Row],[TOTAL VENTA 38 SEMANA]]/Tabla5[[#This Row],[VENTA ACUM 38]],0)</f>
        <v>0.5</v>
      </c>
      <c r="X650" s="42">
        <v>0</v>
      </c>
      <c r="Y650" s="55" t="s">
        <v>724</v>
      </c>
      <c r="Z650" s="46">
        <f>+Tabla5[[#This Row],[VENTA ACUM 38]]+Tabla5[[#This Row],[venta total 39 acum]]</f>
        <v>2</v>
      </c>
      <c r="AA650" s="46">
        <v>0</v>
      </c>
      <c r="AB650" s="46">
        <v>1</v>
      </c>
      <c r="AC650" s="46">
        <v>2</v>
      </c>
      <c r="AD650" s="46">
        <v>0</v>
      </c>
      <c r="AE650" s="46">
        <f>VLOOKUP(Tabla5[[#This Row],[CLAVE]],'[1]QMI 5 SEMANA SEP-22'!$A$308:$I$1294,9,0)</f>
        <v>0</v>
      </c>
      <c r="AF650" s="46">
        <v>0</v>
      </c>
      <c r="AG650" s="46">
        <v>0</v>
      </c>
      <c r="AH650" s="42">
        <f>IFERROR(Tabla5[[#This Row],[VENTAS MABE]]/Tabla5[[#This Row],[VENTAS INDURAMA]],0)</f>
        <v>1</v>
      </c>
      <c r="AI650" t="s">
        <v>1675</v>
      </c>
      <c r="AK650" s="42"/>
      <c r="AL650" t="s">
        <v>727</v>
      </c>
      <c r="AM650" s="55" t="s">
        <v>979</v>
      </c>
      <c r="AO650" s="55" t="s">
        <v>435</v>
      </c>
      <c r="AP650">
        <v>0</v>
      </c>
      <c r="AQ650" s="55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f>SUM(Tabla5[[#This Row],[VENTA MABE 1 SEMANA OCT]:[VENTAS OTROS 1 SEMANA OCT]])</f>
        <v>0</v>
      </c>
      <c r="AY650" s="46">
        <v>0</v>
      </c>
      <c r="AZ650" s="55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f>SUM(Tabla5[[#This Row],[VENTA MABE 2 SEMANA OCT]:[VENTAS OTROS 2 SEMANA OCT]])</f>
        <v>0</v>
      </c>
      <c r="BH650" t="s">
        <v>798</v>
      </c>
      <c r="BI650" s="55" t="s">
        <v>646</v>
      </c>
      <c r="BJ650">
        <v>38.999999999999993</v>
      </c>
      <c r="BK650" s="55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f>SUM(Tabla5[[#This Row],[VENTA MABE 3 SEMANA OCT]:[VENTAS OTROS 3 SEMANA OCT]])</f>
        <v>0</v>
      </c>
      <c r="BS650" s="42">
        <v>0</v>
      </c>
      <c r="BT650" s="55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f>SUM(Tabla5[[#This Row],[VENTA MABE 4 SEMANA OCT]:[VENTAS OTROS 4 SEMANA OCT]])</f>
        <v>0</v>
      </c>
      <c r="CI6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50" s="66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SUM(Tabla5[[#This Row],[VENTA MABE 1 SEMANA NOV]:[VENTAS OTROS 1 SEMANA NOV]])</f>
        <v>0</v>
      </c>
      <c r="CS650">
        <f>IFERROR(VLOOKUP(Tabla5[[#This Row],[CLAVE]],[2]VENTAS!$F$2:$L$1501,2,0),0)</f>
        <v>0</v>
      </c>
      <c r="CT650">
        <f>IFERROR(VLOOKUP(Tabla5[[#This Row],[CLAVE]],[2]VENTAS!$F$2:$L$1501,3,0),0)</f>
        <v>0</v>
      </c>
      <c r="CU650">
        <f>IFERROR(VLOOKUP(Tabla5[[#This Row],[CLAVE]],[2]VENTAS!$F$2:$L$1501,4,0),0)</f>
        <v>0</v>
      </c>
      <c r="CV650">
        <f>IFERROR(VLOOKUP(Tabla5[[#This Row],[CLAVE]],[2]VENTAS!$F$2:$L$1501,5,0),0)</f>
        <v>0</v>
      </c>
      <c r="CW650">
        <f>IFERROR(VLOOKUP(Tabla5[[#This Row],[CLAVE]],[2]VENTAS!$F$2:$L$1501,6,0),0)</f>
        <v>0</v>
      </c>
      <c r="CX650">
        <f>IFERROR(VLOOKUP(Tabla5[[#This Row],[CLAVE]],[2]VENTAS!$F$2:$L$1501,7,0),0)</f>
        <v>0</v>
      </c>
      <c r="CY650">
        <f>IFERROR(VLOOKUP(Tabla5[[#This Row],[CLAVE]],[2]VENTAS!$F$2:$R$1501,13,0),0)</f>
        <v>0</v>
      </c>
      <c r="CZ650">
        <f>SUM(Tabla5[[#This Row],[VENTA MABE 2 SEMANA NOV]:[VENTAS OTROS 2 SEMANA NOV]])</f>
        <v>0</v>
      </c>
      <c r="DA650" s="46">
        <v>0</v>
      </c>
    </row>
    <row r="651" spans="1:105" hidden="1" x14ac:dyDescent="0.3">
      <c r="A651" t="str">
        <f>CONCATENATE(Tabla5[[#This Row],[TIENDA HMPV]],Tabla5[[#This Row],[LINEA]])</f>
        <v>532 - MALL DEL SURGLOBALES</v>
      </c>
      <c r="B651" t="s">
        <v>659</v>
      </c>
      <c r="C651" s="55" t="s">
        <v>646</v>
      </c>
      <c r="D651" s="55" t="s">
        <v>30</v>
      </c>
      <c r="E651" s="55" t="s">
        <v>662</v>
      </c>
      <c r="F651" s="55" t="s">
        <v>1724</v>
      </c>
      <c r="G651" t="s">
        <v>27</v>
      </c>
      <c r="H651" s="42">
        <f>IFERROR(Tabla5[[#This Row],[VENTAS MABE]]/Tabla5[[#This Row],[CUOTA]],0)</f>
        <v>1.2857142857142858</v>
      </c>
      <c r="I651">
        <v>7</v>
      </c>
      <c r="J651">
        <v>9</v>
      </c>
      <c r="K651">
        <v>5</v>
      </c>
      <c r="L651">
        <v>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V651" s="42">
        <v>0.5625</v>
      </c>
      <c r="W651" s="42">
        <f>IFERROR(Tabla5[[#This Row],[TOTAL VENTA 38 SEMANA]]/Tabla5[[#This Row],[VENTA ACUM 38]],0)</f>
        <v>0.5625</v>
      </c>
      <c r="X651" s="42">
        <v>0</v>
      </c>
      <c r="Y651" s="55" t="s">
        <v>724</v>
      </c>
      <c r="Z651" s="46">
        <f>+Tabla5[[#This Row],[VENTA ACUM 38]]+Tabla5[[#This Row],[venta total 39 acum]]</f>
        <v>19</v>
      </c>
      <c r="AA651" s="46">
        <v>6</v>
      </c>
      <c r="AB651" s="46">
        <v>9</v>
      </c>
      <c r="AC651" s="46">
        <v>16</v>
      </c>
      <c r="AD651" s="46">
        <v>3</v>
      </c>
      <c r="AE651" s="46">
        <f>VLOOKUP(Tabla5[[#This Row],[CLAVE]],'[1]QMI 5 SEMANA SEP-22'!$A$308:$I$1294,9,0)</f>
        <v>3</v>
      </c>
      <c r="AF651" s="46">
        <v>3</v>
      </c>
      <c r="AG651" s="46">
        <v>9</v>
      </c>
      <c r="AH651" s="42">
        <f>IFERROR(Tabla5[[#This Row],[VENTAS MABE]]/Tabla5[[#This Row],[VENTAS INDURAMA]],0)</f>
        <v>1.8</v>
      </c>
      <c r="AI651" t="s">
        <v>1675</v>
      </c>
      <c r="AK651" s="42"/>
      <c r="AL651" t="s">
        <v>727</v>
      </c>
      <c r="AM651" s="55" t="s">
        <v>979</v>
      </c>
      <c r="AO651" s="55" t="s">
        <v>435</v>
      </c>
      <c r="AP651">
        <v>11</v>
      </c>
      <c r="AQ651" s="55">
        <v>1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f>SUM(Tabla5[[#This Row],[VENTA MABE 1 SEMANA OCT]:[VENTAS OTROS 1 SEMANA OCT]])</f>
        <v>2</v>
      </c>
      <c r="AY651" s="46">
        <v>5.6596472114509355</v>
      </c>
      <c r="AZ651" s="55">
        <v>1</v>
      </c>
      <c r="BA651">
        <v>1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f>SUM(Tabla5[[#This Row],[VENTA MABE 2 SEMANA OCT]:[VENTAS OTROS 2 SEMANA OCT]])</f>
        <v>3</v>
      </c>
      <c r="BH651" t="s">
        <v>798</v>
      </c>
      <c r="BI651" s="55" t="s">
        <v>646</v>
      </c>
      <c r="BJ651">
        <v>38.999999999999993</v>
      </c>
      <c r="BK651" s="55">
        <v>2</v>
      </c>
      <c r="BL651">
        <v>4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f>SUM(Tabla5[[#This Row],[VENTA MABE 3 SEMANA OCT]:[VENTAS OTROS 3 SEMANA OCT]])</f>
        <v>6</v>
      </c>
      <c r="BS651" s="42">
        <v>0</v>
      </c>
      <c r="BT651" s="55">
        <v>3</v>
      </c>
      <c r="BU651">
        <v>1</v>
      </c>
      <c r="BV651">
        <v>1</v>
      </c>
      <c r="BW651">
        <v>0</v>
      </c>
      <c r="BX651">
        <v>0</v>
      </c>
      <c r="BY651">
        <v>0</v>
      </c>
      <c r="BZ651">
        <v>0</v>
      </c>
      <c r="CA651">
        <f>SUM(Tabla5[[#This Row],[VENTA MABE 4 SEMANA OCT]:[VENTAS OTROS 4 SEMANA OCT]])</f>
        <v>5</v>
      </c>
      <c r="CI6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0.4375</v>
      </c>
      <c r="CJ651" t="s">
        <v>1702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SUM(Tabla5[[#This Row],[VENTA MABE 1 SEMANA NOV]:[VENTAS OTROS 1 SEMANA NOV]])</f>
        <v>0</v>
      </c>
      <c r="CS651">
        <f>IFERROR(VLOOKUP(Tabla5[[#This Row],[CLAVE]],[2]VENTAS!$F$2:$L$1501,2,0),0)</f>
        <v>0</v>
      </c>
      <c r="CT651">
        <f>IFERROR(VLOOKUP(Tabla5[[#This Row],[CLAVE]],[2]VENTAS!$F$2:$L$1501,3,0),0)</f>
        <v>0</v>
      </c>
      <c r="CU651">
        <f>IFERROR(VLOOKUP(Tabla5[[#This Row],[CLAVE]],[2]VENTAS!$F$2:$L$1501,4,0),0)</f>
        <v>0</v>
      </c>
      <c r="CV651">
        <f>IFERROR(VLOOKUP(Tabla5[[#This Row],[CLAVE]],[2]VENTAS!$F$2:$L$1501,5,0),0)</f>
        <v>0</v>
      </c>
      <c r="CW651">
        <f>IFERROR(VLOOKUP(Tabla5[[#This Row],[CLAVE]],[2]VENTAS!$F$2:$L$1501,6,0),0)</f>
        <v>0</v>
      </c>
      <c r="CX651">
        <f>IFERROR(VLOOKUP(Tabla5[[#This Row],[CLAVE]],[2]VENTAS!$F$2:$L$1501,7,0),0)</f>
        <v>0</v>
      </c>
      <c r="CY651">
        <f>IFERROR(VLOOKUP(Tabla5[[#This Row],[CLAVE]],[2]VENTAS!$F$2:$R$1501,13,0),0)</f>
        <v>0</v>
      </c>
      <c r="CZ651">
        <f>SUM(Tabla5[[#This Row],[VENTA MABE 2 SEMANA NOV]:[VENTAS OTROS 2 SEMANA NOV]])</f>
        <v>0</v>
      </c>
      <c r="DA651" s="46">
        <v>2.7168474607798965</v>
      </c>
    </row>
    <row r="652" spans="1:105" hidden="1" x14ac:dyDescent="0.3">
      <c r="A652" t="str">
        <f>CONCATENATE(Tabla5[[#This Row],[TIENDA HMPV]],Tabla5[[#This Row],[LINEA]])</f>
        <v>532 - MALL DEL SURLAVADO</v>
      </c>
      <c r="B652" t="s">
        <v>659</v>
      </c>
      <c r="C652" s="55" t="s">
        <v>646</v>
      </c>
      <c r="D652" s="55" t="s">
        <v>30</v>
      </c>
      <c r="E652" s="55" t="s">
        <v>662</v>
      </c>
      <c r="F652" s="55" t="s">
        <v>1724</v>
      </c>
      <c r="G652" t="s">
        <v>28</v>
      </c>
      <c r="H652" s="42">
        <f>IFERROR(Tabla5[[#This Row],[VENTAS MABE]]/Tabla5[[#This Row],[CUOTA]],0)</f>
        <v>0.5</v>
      </c>
      <c r="I652">
        <v>8</v>
      </c>
      <c r="J652">
        <v>4</v>
      </c>
      <c r="K652">
        <v>4</v>
      </c>
      <c r="L652" s="44">
        <v>21</v>
      </c>
      <c r="M652">
        <v>15</v>
      </c>
      <c r="N652">
        <v>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V652" s="42">
        <v>0.11428571428571428</v>
      </c>
      <c r="W652" s="42">
        <f>IFERROR(Tabla5[[#This Row],[TOTAL VENTA 38 SEMANA]]/Tabla5[[#This Row],[VENTA ACUM 38]],0)</f>
        <v>0.11428571428571428</v>
      </c>
      <c r="X652" s="42">
        <v>0</v>
      </c>
      <c r="Y652" s="55" t="s">
        <v>724</v>
      </c>
      <c r="Z652" s="46">
        <f>+Tabla5[[#This Row],[VENTA ACUM 38]]+Tabla5[[#This Row],[venta total 39 acum]]</f>
        <v>44</v>
      </c>
      <c r="AA652" s="46">
        <v>3</v>
      </c>
      <c r="AB652" s="46">
        <v>4</v>
      </c>
      <c r="AC652" s="46">
        <v>35</v>
      </c>
      <c r="AD652" s="46">
        <v>9</v>
      </c>
      <c r="AE652" s="46">
        <f>VLOOKUP(Tabla5[[#This Row],[CLAVE]],'[1]QMI 5 SEMANA SEP-22'!$A$308:$I$1294,9,0)</f>
        <v>0</v>
      </c>
      <c r="AF652" s="46">
        <v>9</v>
      </c>
      <c r="AG652" s="46">
        <v>3</v>
      </c>
      <c r="AH652" s="42">
        <f>IFERROR(Tabla5[[#This Row],[VENTAS MABE]]/Tabla5[[#This Row],[VENTAS INDURAMA]],0)</f>
        <v>1</v>
      </c>
      <c r="AI652" t="s">
        <v>1675</v>
      </c>
      <c r="AK652" s="42"/>
      <c r="AL652" t="s">
        <v>727</v>
      </c>
      <c r="AM652" s="55" t="s">
        <v>979</v>
      </c>
      <c r="AO652" s="55" t="s">
        <v>435</v>
      </c>
      <c r="AP652">
        <v>32</v>
      </c>
      <c r="AQ652" s="55">
        <v>0</v>
      </c>
      <c r="AR652">
        <v>1</v>
      </c>
      <c r="AS652">
        <v>9</v>
      </c>
      <c r="AT652">
        <v>2</v>
      </c>
      <c r="AU652">
        <v>2</v>
      </c>
      <c r="AV652">
        <v>0</v>
      </c>
      <c r="AW652">
        <v>0</v>
      </c>
      <c r="AX652">
        <f>SUM(Tabla5[[#This Row],[VENTA MABE 1 SEMANA OCT]:[VENTAS OTROS 1 SEMANA OCT]])</f>
        <v>14</v>
      </c>
      <c r="AY652" s="46">
        <v>10.023222497992553</v>
      </c>
      <c r="AZ652" s="55">
        <v>2</v>
      </c>
      <c r="BA652">
        <v>2</v>
      </c>
      <c r="BB652">
        <v>5</v>
      </c>
      <c r="BC652">
        <v>4</v>
      </c>
      <c r="BD652">
        <v>2</v>
      </c>
      <c r="BE652">
        <v>0</v>
      </c>
      <c r="BF652">
        <v>0</v>
      </c>
      <c r="BG652">
        <f>SUM(Tabla5[[#This Row],[VENTA MABE 2 SEMANA OCT]:[VENTAS OTROS 2 SEMANA OCT]])</f>
        <v>15</v>
      </c>
      <c r="BH652" t="s">
        <v>798</v>
      </c>
      <c r="BI652" s="55" t="s">
        <v>646</v>
      </c>
      <c r="BJ652">
        <v>38.999999999999993</v>
      </c>
      <c r="BK652" s="55">
        <v>0</v>
      </c>
      <c r="BL652">
        <v>0</v>
      </c>
      <c r="BM652">
        <v>2</v>
      </c>
      <c r="BN652">
        <v>1</v>
      </c>
      <c r="BO652">
        <v>0</v>
      </c>
      <c r="BP652">
        <v>0</v>
      </c>
      <c r="BQ652">
        <v>0</v>
      </c>
      <c r="BR652">
        <f>SUM(Tabla5[[#This Row],[VENTA MABE 3 SEMANA OCT]:[VENTAS OTROS 3 SEMANA OCT]])</f>
        <v>3</v>
      </c>
      <c r="BS652" s="42">
        <v>0.05</v>
      </c>
      <c r="BT652" s="55">
        <v>2</v>
      </c>
      <c r="BU652">
        <v>1</v>
      </c>
      <c r="BV652">
        <v>0</v>
      </c>
      <c r="BW652">
        <v>4</v>
      </c>
      <c r="BX652">
        <v>0</v>
      </c>
      <c r="BY652">
        <v>0</v>
      </c>
      <c r="BZ652">
        <v>0</v>
      </c>
      <c r="CA652">
        <f>SUM(Tabla5[[#This Row],[VENTA MABE 4 SEMANA OCT]:[VENTAS OTROS 4 SEMANA OCT]])</f>
        <v>7</v>
      </c>
      <c r="CI65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0.10256410256410256</v>
      </c>
      <c r="CJ652" t="s">
        <v>1701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SUM(Tabla5[[#This Row],[VENTA MABE 1 SEMANA NOV]:[VENTAS OTROS 1 SEMANA NOV]])</f>
        <v>0</v>
      </c>
      <c r="CS652">
        <f>IFERROR(VLOOKUP(Tabla5[[#This Row],[CLAVE]],[2]VENTAS!$F$2:$L$1501,2,0),0)</f>
        <v>4</v>
      </c>
      <c r="CT652">
        <f>IFERROR(VLOOKUP(Tabla5[[#This Row],[CLAVE]],[2]VENTAS!$F$2:$L$1501,3,0),0)</f>
        <v>0</v>
      </c>
      <c r="CU652">
        <f>IFERROR(VLOOKUP(Tabla5[[#This Row],[CLAVE]],[2]VENTAS!$F$2:$L$1501,4,0),0)</f>
        <v>0</v>
      </c>
      <c r="CV652">
        <f>IFERROR(VLOOKUP(Tabla5[[#This Row],[CLAVE]],[2]VENTAS!$F$2:$L$1501,5,0),0)</f>
        <v>6</v>
      </c>
      <c r="CW652">
        <f>IFERROR(VLOOKUP(Tabla5[[#This Row],[CLAVE]],[2]VENTAS!$F$2:$L$1501,6,0),0)</f>
        <v>1</v>
      </c>
      <c r="CX652">
        <f>IFERROR(VLOOKUP(Tabla5[[#This Row],[CLAVE]],[2]VENTAS!$F$2:$L$1501,7,0),0)</f>
        <v>0</v>
      </c>
      <c r="CY652">
        <f>IFERROR(VLOOKUP(Tabla5[[#This Row],[CLAVE]],[2]VENTAS!$F$2:$R$1501,13,0),0)</f>
        <v>0</v>
      </c>
      <c r="CZ652">
        <f>SUM(Tabla5[[#This Row],[VENTA MABE 2 SEMANA NOV]:[VENTAS OTROS 2 SEMANA NOV]])</f>
        <v>11</v>
      </c>
      <c r="DA652" s="46">
        <v>9.0960228240504168</v>
      </c>
    </row>
    <row r="653" spans="1:105" hidden="1" x14ac:dyDescent="0.3">
      <c r="A653" t="str">
        <f>CONCATENATE(Tabla5[[#This Row],[TIENDA HMPV]],Tabla5[[#This Row],[LINEA]])</f>
        <v>532 - MALL DEL SURREFRIGERACIÓN</v>
      </c>
      <c r="B653" t="s">
        <v>659</v>
      </c>
      <c r="C653" s="55" t="s">
        <v>646</v>
      </c>
      <c r="D653" s="55" t="s">
        <v>30</v>
      </c>
      <c r="E653" s="55" t="s">
        <v>662</v>
      </c>
      <c r="F653" s="55" t="s">
        <v>1724</v>
      </c>
      <c r="G653" t="s">
        <v>29</v>
      </c>
      <c r="H653" s="42">
        <f>IFERROR(Tabla5[[#This Row],[VENTAS MABE]]/Tabla5[[#This Row],[CUOTA]],0)</f>
        <v>0.70588235294117652</v>
      </c>
      <c r="I653">
        <v>17</v>
      </c>
      <c r="J653">
        <v>12</v>
      </c>
      <c r="K653">
        <v>14</v>
      </c>
      <c r="L653">
        <v>1</v>
      </c>
      <c r="M653">
        <v>3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V653" s="42">
        <v>0.48</v>
      </c>
      <c r="W653" s="42">
        <f>IFERROR(Tabla5[[#This Row],[TOTAL VENTA 38 SEMANA]]/Tabla5[[#This Row],[VENTA ACUM 38]],0)</f>
        <v>0.48</v>
      </c>
      <c r="X653" s="42">
        <v>0</v>
      </c>
      <c r="Y653" s="55" t="s">
        <v>724</v>
      </c>
      <c r="Z653" s="46">
        <f>+Tabla5[[#This Row],[VENTA ACUM 38]]+Tabla5[[#This Row],[venta total 39 acum]]</f>
        <v>35</v>
      </c>
      <c r="AA653" s="46">
        <v>10</v>
      </c>
      <c r="AB653" s="46">
        <v>12</v>
      </c>
      <c r="AC653" s="46">
        <v>25</v>
      </c>
      <c r="AD653" s="46">
        <v>10</v>
      </c>
      <c r="AE653" s="46">
        <f>VLOOKUP(Tabla5[[#This Row],[CLAVE]],'[1]QMI 5 SEMANA SEP-22'!$A$308:$I$1294,9,0)</f>
        <v>4</v>
      </c>
      <c r="AF653" s="46">
        <v>10</v>
      </c>
      <c r="AG653" s="46">
        <v>14</v>
      </c>
      <c r="AH653" s="42">
        <f>IFERROR(Tabla5[[#This Row],[VENTAS MABE]]/Tabla5[[#This Row],[VENTAS INDURAMA]],0)</f>
        <v>0.8571428571428571</v>
      </c>
      <c r="AI653" t="s">
        <v>1675</v>
      </c>
      <c r="AK653" s="42"/>
      <c r="AL653" t="s">
        <v>727</v>
      </c>
      <c r="AM653" s="55" t="s">
        <v>979</v>
      </c>
      <c r="AO653" s="55" t="s">
        <v>435</v>
      </c>
      <c r="AP653">
        <v>17</v>
      </c>
      <c r="AQ653" s="55">
        <v>5</v>
      </c>
      <c r="AR653">
        <v>6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f>SUM(Tabla5[[#This Row],[VENTA MABE 1 SEMANA OCT]:[VENTAS OTROS 1 SEMANA OCT]])</f>
        <v>12</v>
      </c>
      <c r="AY653" s="46">
        <v>15.248349789762354</v>
      </c>
      <c r="AZ653" s="55">
        <v>4</v>
      </c>
      <c r="BA653">
        <v>3</v>
      </c>
      <c r="BB653">
        <v>1</v>
      </c>
      <c r="BC653">
        <v>0</v>
      </c>
      <c r="BD653">
        <v>1</v>
      </c>
      <c r="BE653">
        <v>0</v>
      </c>
      <c r="BF653">
        <v>0</v>
      </c>
      <c r="BG653">
        <f>SUM(Tabla5[[#This Row],[VENTA MABE 2 SEMANA OCT]:[VENTAS OTROS 2 SEMANA OCT]])</f>
        <v>9</v>
      </c>
      <c r="BH653" t="s">
        <v>798</v>
      </c>
      <c r="BI653" s="55" t="s">
        <v>646</v>
      </c>
      <c r="BJ653">
        <v>38.999999999999993</v>
      </c>
      <c r="BK653" s="55">
        <v>1</v>
      </c>
      <c r="BL653">
        <v>1</v>
      </c>
      <c r="BM653">
        <v>1</v>
      </c>
      <c r="BN653">
        <v>1</v>
      </c>
      <c r="BO653">
        <v>0</v>
      </c>
      <c r="BP653">
        <v>0</v>
      </c>
      <c r="BQ653">
        <v>0</v>
      </c>
      <c r="BR653">
        <f>SUM(Tabla5[[#This Row],[VENTA MABE 3 SEMANA OCT]:[VENTAS OTROS 3 SEMANA OCT]])</f>
        <v>4</v>
      </c>
      <c r="BS653" s="42">
        <v>0.28000000000000003</v>
      </c>
      <c r="BT653" s="55">
        <v>3</v>
      </c>
      <c r="BU653">
        <v>2</v>
      </c>
      <c r="BV653">
        <v>1</v>
      </c>
      <c r="BW653">
        <v>0</v>
      </c>
      <c r="BX653">
        <v>1</v>
      </c>
      <c r="BY653">
        <v>0</v>
      </c>
      <c r="BZ653">
        <v>0</v>
      </c>
      <c r="CA653">
        <f>SUM(Tabla5[[#This Row],[VENTA MABE 4 SEMANA OCT]:[VENTAS OTROS 4 SEMANA OCT]])</f>
        <v>7</v>
      </c>
      <c r="CI6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0.40625</v>
      </c>
      <c r="CJ653" t="s">
        <v>1702</v>
      </c>
      <c r="CK653">
        <v>3</v>
      </c>
      <c r="CL653">
        <v>3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SUM(Tabla5[[#This Row],[VENTA MABE 1 SEMANA NOV]:[VENTAS OTROS 1 SEMANA NOV]])</f>
        <v>6</v>
      </c>
      <c r="CS653">
        <f>IFERROR(VLOOKUP(Tabla5[[#This Row],[CLAVE]],[2]VENTAS!$F$2:$L$1501,2,0),0)</f>
        <v>3</v>
      </c>
      <c r="CT653">
        <f>IFERROR(VLOOKUP(Tabla5[[#This Row],[CLAVE]],[2]VENTAS!$F$2:$L$1501,3,0),0)</f>
        <v>2</v>
      </c>
      <c r="CU653">
        <f>IFERROR(VLOOKUP(Tabla5[[#This Row],[CLAVE]],[2]VENTAS!$F$2:$L$1501,4,0),0)</f>
        <v>2</v>
      </c>
      <c r="CV653">
        <f>IFERROR(VLOOKUP(Tabla5[[#This Row],[CLAVE]],[2]VENTAS!$F$2:$L$1501,5,0),0)</f>
        <v>0</v>
      </c>
      <c r="CW653">
        <f>IFERROR(VLOOKUP(Tabla5[[#This Row],[CLAVE]],[2]VENTAS!$F$2:$L$1501,6,0),0)</f>
        <v>0</v>
      </c>
      <c r="CX653">
        <f>IFERROR(VLOOKUP(Tabla5[[#This Row],[CLAVE]],[2]VENTAS!$F$2:$L$1501,7,0),0)</f>
        <v>0</v>
      </c>
      <c r="CY653">
        <f>IFERROR(VLOOKUP(Tabla5[[#This Row],[CLAVE]],[2]VENTAS!$F$2:$R$1501,13,0),0)</f>
        <v>0</v>
      </c>
      <c r="CZ653">
        <f>SUM(Tabla5[[#This Row],[VENTA MABE 2 SEMANA NOV]:[VENTAS OTROS 2 SEMANA NOV]])</f>
        <v>7</v>
      </c>
      <c r="DA653" s="46">
        <v>25</v>
      </c>
    </row>
    <row r="654" spans="1:105" hidden="1" x14ac:dyDescent="0.3">
      <c r="A654" t="str">
        <f>CONCATENATE(Tabla5[[#This Row],[TIENDA HMPV]],Tabla5[[#This Row],[LINEA]])</f>
        <v>290 - JAPON CONDADOCOCINAS</v>
      </c>
      <c r="B654" t="s">
        <v>239</v>
      </c>
      <c r="C654" s="55" t="s">
        <v>240</v>
      </c>
      <c r="D654" s="55" t="s">
        <v>41</v>
      </c>
      <c r="E654" s="55" t="s">
        <v>242</v>
      </c>
      <c r="F654" s="55" t="s">
        <v>1724</v>
      </c>
      <c r="G654" t="s">
        <v>26</v>
      </c>
      <c r="H654" s="42">
        <f>IFERROR(Tabla5[[#This Row],[VENTAS MABE]]/Tabla5[[#This Row],[CUOTA]],0)</f>
        <v>0.16666666666666666</v>
      </c>
      <c r="I654">
        <v>6</v>
      </c>
      <c r="J654">
        <v>1</v>
      </c>
      <c r="K654">
        <v>7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V654" s="42">
        <v>0.25</v>
      </c>
      <c r="W654" s="42">
        <f>IFERROR(Tabla5[[#This Row],[TOTAL VENTA 38 SEMANA]]/Tabla5[[#This Row],[VENTA ACUM 38]],0)</f>
        <v>0.25</v>
      </c>
      <c r="X654" s="42">
        <v>0</v>
      </c>
      <c r="Y654" s="55" t="s">
        <v>769</v>
      </c>
      <c r="Z654" s="46">
        <f>+Tabla5[[#This Row],[VENTA ACUM 38]]+Tabla5[[#This Row],[venta total 39 acum]]</f>
        <v>9</v>
      </c>
      <c r="AA654" s="46">
        <v>0</v>
      </c>
      <c r="AB654" s="46">
        <v>1</v>
      </c>
      <c r="AC654" s="46">
        <v>4</v>
      </c>
      <c r="AD654" s="46">
        <v>5</v>
      </c>
      <c r="AE654" s="46">
        <f>VLOOKUP(Tabla5[[#This Row],[CLAVE]],'[1]QMI 5 SEMANA SEP-22'!$A$707:$I$720,9,0)</f>
        <v>1</v>
      </c>
      <c r="AF654" s="46">
        <v>5</v>
      </c>
      <c r="AG654" s="46">
        <v>1</v>
      </c>
      <c r="AH654" s="42">
        <f>IFERROR(Tabla5[[#This Row],[VENTAS MABE]]/Tabla5[[#This Row],[VENTAS INDURAMA]],0)</f>
        <v>0.14285714285714285</v>
      </c>
      <c r="AI654" t="s">
        <v>1675</v>
      </c>
      <c r="AK654" s="42"/>
      <c r="AL654" t="s">
        <v>727</v>
      </c>
      <c r="AM654" s="55" t="s">
        <v>854</v>
      </c>
      <c r="AO654" s="55" t="s">
        <v>429</v>
      </c>
      <c r="AP654">
        <v>2</v>
      </c>
      <c r="AQ654" s="55">
        <v>1</v>
      </c>
      <c r="AR654">
        <v>2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f>SUM(Tabla5[[#This Row],[VENTA MABE 1 SEMANA OCT]:[VENTAS OTROS 1 SEMANA OCT]])</f>
        <v>3</v>
      </c>
      <c r="AY654" s="46">
        <v>5.51626255092701</v>
      </c>
      <c r="AZ654" s="55">
        <v>1</v>
      </c>
      <c r="BA654">
        <v>7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f>SUM(Tabla5[[#This Row],[VENTA MABE 2 SEMANA OCT]:[VENTAS OTROS 2 SEMANA OCT]])</f>
        <v>10</v>
      </c>
      <c r="BH654" t="s">
        <v>819</v>
      </c>
      <c r="BI654" s="55" t="s">
        <v>240</v>
      </c>
      <c r="BJ654">
        <v>5.9999999999999982</v>
      </c>
      <c r="BK654" s="55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2</v>
      </c>
      <c r="BR654">
        <f>SUM(Tabla5[[#This Row],[VENTA MABE 3 SEMANA OCT]:[VENTAS OTROS 3 SEMANA OCT]])</f>
        <v>3</v>
      </c>
      <c r="BS654" s="42">
        <v>0.5</v>
      </c>
      <c r="BT654" s="55">
        <v>1</v>
      </c>
      <c r="BU654">
        <v>2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f>SUM(Tabla5[[#This Row],[VENTA MABE 4 SEMANA OCT]:[VENTAS OTROS 4 SEMANA OCT]])</f>
        <v>3</v>
      </c>
      <c r="CC654" t="s">
        <v>1695</v>
      </c>
      <c r="CE654" t="s">
        <v>1698</v>
      </c>
      <c r="CI65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0.15789473684210525</v>
      </c>
      <c r="CJ654" t="s">
        <v>1701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SUM(Tabla5[[#This Row],[VENTA MABE 1 SEMANA NOV]:[VENTAS OTROS 1 SEMANA NOV]])</f>
        <v>1</v>
      </c>
      <c r="CS654">
        <f>IFERROR(VLOOKUP(Tabla5[[#This Row],[CLAVE]],[2]VENTAS!$F$2:$L$1501,2,0),0)</f>
        <v>0</v>
      </c>
      <c r="CT654">
        <f>IFERROR(VLOOKUP(Tabla5[[#This Row],[CLAVE]],[2]VENTAS!$F$2:$L$1501,3,0),0)</f>
        <v>6</v>
      </c>
      <c r="CU654">
        <f>IFERROR(VLOOKUP(Tabla5[[#This Row],[CLAVE]],[2]VENTAS!$F$2:$L$1501,4,0),0)</f>
        <v>0</v>
      </c>
      <c r="CV654">
        <f>IFERROR(VLOOKUP(Tabla5[[#This Row],[CLAVE]],[2]VENTAS!$F$2:$L$1501,5,0),0)</f>
        <v>0</v>
      </c>
      <c r="CW654">
        <f>IFERROR(VLOOKUP(Tabla5[[#This Row],[CLAVE]],[2]VENTAS!$F$2:$L$1501,6,0),0)</f>
        <v>0</v>
      </c>
      <c r="CX654">
        <f>IFERROR(VLOOKUP(Tabla5[[#This Row],[CLAVE]],[2]VENTAS!$F$2:$L$1501,7,0),0)</f>
        <v>0</v>
      </c>
      <c r="CY654">
        <f>IFERROR(VLOOKUP(Tabla5[[#This Row],[CLAVE]],[2]VENTAS!$F$2:$R$1501,13,0),0)</f>
        <v>0</v>
      </c>
      <c r="CZ654">
        <f>SUM(Tabla5[[#This Row],[VENTA MABE 2 SEMANA NOV]:[VENTAS OTROS 2 SEMANA NOV]])</f>
        <v>6</v>
      </c>
      <c r="DA654" s="46">
        <v>12</v>
      </c>
    </row>
    <row r="655" spans="1:105" hidden="1" x14ac:dyDescent="0.3">
      <c r="A655" t="str">
        <f>CONCATENATE(Tabla5[[#This Row],[TIENDA HMPV]],Tabla5[[#This Row],[LINEA]])</f>
        <v>290 - JAPON CONDADOGLOBALES</v>
      </c>
      <c r="B655" t="s">
        <v>239</v>
      </c>
      <c r="C655" s="55" t="s">
        <v>240</v>
      </c>
      <c r="D655" s="55" t="s">
        <v>41</v>
      </c>
      <c r="E655" s="55" t="s">
        <v>242</v>
      </c>
      <c r="F655" s="55" t="s">
        <v>1724</v>
      </c>
      <c r="G655" t="s">
        <v>27</v>
      </c>
      <c r="H655" s="42">
        <f>IFERROR(Tabla5[[#This Row],[VENTAS MABE]]/Tabla5[[#This Row],[CUOTA]],0)</f>
        <v>0</v>
      </c>
      <c r="I655">
        <v>0</v>
      </c>
      <c r="J655">
        <v>2</v>
      </c>
      <c r="K655">
        <v>3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V655" s="42">
        <v>0.2857142857142857</v>
      </c>
      <c r="W655" s="42">
        <f>IFERROR(Tabla5[[#This Row],[TOTAL VENTA 38 SEMANA]]/Tabla5[[#This Row],[VENTA ACUM 38]],0)</f>
        <v>0.2857142857142857</v>
      </c>
      <c r="X655" s="42">
        <v>0</v>
      </c>
      <c r="Y655" s="55" t="s">
        <v>769</v>
      </c>
      <c r="Z655" s="46">
        <f>+Tabla5[[#This Row],[VENTA ACUM 38]]+Tabla5[[#This Row],[venta total 39 acum]]</f>
        <v>8</v>
      </c>
      <c r="AA655" s="46">
        <v>0</v>
      </c>
      <c r="AB655" s="46">
        <v>2</v>
      </c>
      <c r="AC655" s="46">
        <v>7</v>
      </c>
      <c r="AD655" s="46">
        <v>1</v>
      </c>
      <c r="AE655" s="46">
        <f>VLOOKUP(Tabla5[[#This Row],[CLAVE]],'[1]QMI 5 SEMANA SEP-22'!$A$707:$I$720,9,0)</f>
        <v>0</v>
      </c>
      <c r="AF655" s="46">
        <v>1</v>
      </c>
      <c r="AG655" s="46">
        <v>1</v>
      </c>
      <c r="AH655" s="42">
        <f>IFERROR(Tabla5[[#This Row],[VENTAS MABE]]/Tabla5[[#This Row],[VENTAS INDURAMA]],0)</f>
        <v>0.66666666666666663</v>
      </c>
      <c r="AI655" t="s">
        <v>1675</v>
      </c>
      <c r="AK655" s="42"/>
      <c r="AL655" t="s">
        <v>727</v>
      </c>
      <c r="AM655" s="55" t="s">
        <v>854</v>
      </c>
      <c r="AO655" s="55" t="s">
        <v>429</v>
      </c>
      <c r="AP655">
        <v>1</v>
      </c>
      <c r="AQ655" s="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f>SUM(Tabla5[[#This Row],[VENTA MABE 1 SEMANA OCT]:[VENTAS OTROS 1 SEMANA OCT]])</f>
        <v>0</v>
      </c>
      <c r="AY655" s="46">
        <v>0</v>
      </c>
      <c r="AZ655" s="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f>SUM(Tabla5[[#This Row],[VENTA MABE 2 SEMANA OCT]:[VENTAS OTROS 2 SEMANA OCT]])</f>
        <v>0</v>
      </c>
      <c r="BH655" t="s">
        <v>819</v>
      </c>
      <c r="BI655" s="55" t="s">
        <v>240</v>
      </c>
      <c r="BJ655">
        <v>5.9999999999999982</v>
      </c>
      <c r="BK655" s="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f>SUM(Tabla5[[#This Row],[VENTA MABE 3 SEMANA OCT]:[VENTAS OTROS 3 SEMANA OCT]])</f>
        <v>0</v>
      </c>
      <c r="BS655" s="42">
        <v>0</v>
      </c>
      <c r="BT655" s="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f>SUM(Tabla5[[#This Row],[VENTA MABE 4 SEMANA OCT]:[VENTAS OTROS 4 SEMANA OCT]])</f>
        <v>0</v>
      </c>
      <c r="CB655" t="s">
        <v>1679</v>
      </c>
      <c r="CC655" t="s">
        <v>1679</v>
      </c>
      <c r="CD655" t="s">
        <v>1679</v>
      </c>
      <c r="CE655" t="s">
        <v>1679</v>
      </c>
      <c r="CF655" t="s">
        <v>1679</v>
      </c>
      <c r="CG655" t="s">
        <v>1679</v>
      </c>
      <c r="CH655" t="s">
        <v>1679</v>
      </c>
      <c r="CI6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55" s="66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SUM(Tabla5[[#This Row],[VENTA MABE 1 SEMANA NOV]:[VENTAS OTROS 1 SEMANA NOV]])</f>
        <v>0</v>
      </c>
      <c r="CS655">
        <f>IFERROR(VLOOKUP(Tabla5[[#This Row],[CLAVE]],[2]VENTAS!$F$2:$L$1501,2,0),0)</f>
        <v>0</v>
      </c>
      <c r="CT655">
        <f>IFERROR(VLOOKUP(Tabla5[[#This Row],[CLAVE]],[2]VENTAS!$F$2:$L$1501,3,0),0)</f>
        <v>0</v>
      </c>
      <c r="CU655">
        <f>IFERROR(VLOOKUP(Tabla5[[#This Row],[CLAVE]],[2]VENTAS!$F$2:$L$1501,4,0),0)</f>
        <v>0</v>
      </c>
      <c r="CV655">
        <f>IFERROR(VLOOKUP(Tabla5[[#This Row],[CLAVE]],[2]VENTAS!$F$2:$L$1501,5,0),0)</f>
        <v>0</v>
      </c>
      <c r="CW655">
        <f>IFERROR(VLOOKUP(Tabla5[[#This Row],[CLAVE]],[2]VENTAS!$F$2:$L$1501,6,0),0)</f>
        <v>0</v>
      </c>
      <c r="CX655">
        <f>IFERROR(VLOOKUP(Tabla5[[#This Row],[CLAVE]],[2]VENTAS!$F$2:$L$1501,7,0),0)</f>
        <v>0</v>
      </c>
      <c r="CY655">
        <f>IFERROR(VLOOKUP(Tabla5[[#This Row],[CLAVE]],[2]VENTAS!$F$2:$R$1501,13,0),0)</f>
        <v>0</v>
      </c>
      <c r="CZ655">
        <f>SUM(Tabla5[[#This Row],[VENTA MABE 2 SEMANA NOV]:[VENTAS OTROS 2 SEMANA NOV]])</f>
        <v>0</v>
      </c>
      <c r="DA655" s="46">
        <v>0</v>
      </c>
    </row>
    <row r="656" spans="1:105" hidden="1" x14ac:dyDescent="0.3">
      <c r="A656" t="str">
        <f>CONCATENATE(Tabla5[[#This Row],[TIENDA HMPV]],Tabla5[[#This Row],[LINEA]])</f>
        <v>290 - JAPON CONDADOLAVADO</v>
      </c>
      <c r="B656" t="s">
        <v>239</v>
      </c>
      <c r="C656" s="55" t="s">
        <v>240</v>
      </c>
      <c r="D656" s="55" t="s">
        <v>41</v>
      </c>
      <c r="E656" s="55" t="s">
        <v>242</v>
      </c>
      <c r="F656" s="55" t="s">
        <v>1724</v>
      </c>
      <c r="G656" t="s">
        <v>28</v>
      </c>
      <c r="H656" s="42">
        <f>IFERROR(Tabla5[[#This Row],[VENTAS MABE]]/Tabla5[[#This Row],[CUOTA]],0)</f>
        <v>0</v>
      </c>
      <c r="I656">
        <v>0</v>
      </c>
      <c r="J656">
        <v>0</v>
      </c>
      <c r="K656">
        <v>0</v>
      </c>
      <c r="L656">
        <v>0</v>
      </c>
      <c r="M656">
        <v>6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V656" s="42">
        <v>0</v>
      </c>
      <c r="W656" s="42">
        <f>IFERROR(Tabla5[[#This Row],[TOTAL VENTA 38 SEMANA]]/Tabla5[[#This Row],[VENTA ACUM 38]],0)</f>
        <v>0</v>
      </c>
      <c r="X656" s="42">
        <v>0</v>
      </c>
      <c r="Y656" s="55" t="s">
        <v>769</v>
      </c>
      <c r="Z656" s="46">
        <f>+Tabla5[[#This Row],[VENTA ACUM 38]]+Tabla5[[#This Row],[venta total 39 acum]]</f>
        <v>8</v>
      </c>
      <c r="AA656" s="46">
        <v>0</v>
      </c>
      <c r="AB656" s="46">
        <v>0</v>
      </c>
      <c r="AC656" s="46">
        <v>3</v>
      </c>
      <c r="AD656" s="46">
        <v>5</v>
      </c>
      <c r="AE656" s="46">
        <f>VLOOKUP(Tabla5[[#This Row],[CLAVE]],'[1]QMI 5 SEMANA SEP-22'!$A$707:$I$720,9,0)</f>
        <v>0</v>
      </c>
      <c r="AF656" s="46">
        <v>5</v>
      </c>
      <c r="AG656" s="46">
        <v>0</v>
      </c>
      <c r="AH656" s="42">
        <f>IFERROR(Tabla5[[#This Row],[VENTAS MABE]]/Tabla5[[#This Row],[VENTAS INDURAMA]],0)</f>
        <v>0</v>
      </c>
      <c r="AI656" t="s">
        <v>1675</v>
      </c>
      <c r="AK656" s="42"/>
      <c r="AL656" t="s">
        <v>727</v>
      </c>
      <c r="AM656" s="55" t="s">
        <v>854</v>
      </c>
      <c r="AO656" s="55" t="s">
        <v>429</v>
      </c>
      <c r="AP656">
        <v>2</v>
      </c>
      <c r="AQ656" s="55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f>SUM(Tabla5[[#This Row],[VENTA MABE 1 SEMANA OCT]:[VENTAS OTROS 1 SEMANA OCT]])</f>
        <v>0</v>
      </c>
      <c r="AY656" s="46">
        <v>0</v>
      </c>
      <c r="AZ656" s="55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f>SUM(Tabla5[[#This Row],[VENTA MABE 2 SEMANA OCT]:[VENTAS OTROS 2 SEMANA OCT]])</f>
        <v>0</v>
      </c>
      <c r="BH656" t="s">
        <v>819</v>
      </c>
      <c r="BI656" s="55" t="s">
        <v>240</v>
      </c>
      <c r="BJ656">
        <v>5.9999999999999982</v>
      </c>
      <c r="BK656" s="55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f>SUM(Tabla5[[#This Row],[VENTA MABE 3 SEMANA OCT]:[VENTAS OTROS 3 SEMANA OCT]])</f>
        <v>0</v>
      </c>
      <c r="BS656" s="42">
        <v>0</v>
      </c>
      <c r="BT656" s="55">
        <v>0</v>
      </c>
      <c r="BU656">
        <v>0</v>
      </c>
      <c r="BV656">
        <v>1</v>
      </c>
      <c r="BW656">
        <v>2</v>
      </c>
      <c r="BX656">
        <v>0</v>
      </c>
      <c r="BY656">
        <v>0</v>
      </c>
      <c r="BZ656">
        <v>0</v>
      </c>
      <c r="CA656">
        <f>SUM(Tabla5[[#This Row],[VENTA MABE 4 SEMANA OCT]:[VENTAS OTROS 4 SEMANA OCT]])</f>
        <v>3</v>
      </c>
      <c r="CB656" t="s">
        <v>1679</v>
      </c>
      <c r="CC656" t="s">
        <v>1679</v>
      </c>
      <c r="CD656" t="s">
        <v>1679</v>
      </c>
      <c r="CE656" t="s">
        <v>1679</v>
      </c>
      <c r="CF656" t="s">
        <v>1679</v>
      </c>
      <c r="CG656" t="s">
        <v>1679</v>
      </c>
      <c r="CH656" t="s">
        <v>1679</v>
      </c>
      <c r="CI6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56" s="6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SUM(Tabla5[[#This Row],[VENTA MABE 1 SEMANA NOV]:[VENTAS OTROS 1 SEMANA NOV]])</f>
        <v>0</v>
      </c>
      <c r="CS656">
        <f>IFERROR(VLOOKUP(Tabla5[[#This Row],[CLAVE]],[2]VENTAS!$F$2:$L$1501,2,0),0)</f>
        <v>0</v>
      </c>
      <c r="CT656">
        <f>IFERROR(VLOOKUP(Tabla5[[#This Row],[CLAVE]],[2]VENTAS!$F$2:$L$1501,3,0),0)</f>
        <v>0</v>
      </c>
      <c r="CU656">
        <f>IFERROR(VLOOKUP(Tabla5[[#This Row],[CLAVE]],[2]VENTAS!$F$2:$L$1501,4,0),0)</f>
        <v>0</v>
      </c>
      <c r="CV656">
        <f>IFERROR(VLOOKUP(Tabla5[[#This Row],[CLAVE]],[2]VENTAS!$F$2:$L$1501,5,0),0)</f>
        <v>0</v>
      </c>
      <c r="CW656">
        <f>IFERROR(VLOOKUP(Tabla5[[#This Row],[CLAVE]],[2]VENTAS!$F$2:$L$1501,6,0),0)</f>
        <v>0</v>
      </c>
      <c r="CX656">
        <f>IFERROR(VLOOKUP(Tabla5[[#This Row],[CLAVE]],[2]VENTAS!$F$2:$L$1501,7,0),0)</f>
        <v>0</v>
      </c>
      <c r="CY656">
        <f>IFERROR(VLOOKUP(Tabla5[[#This Row],[CLAVE]],[2]VENTAS!$F$2:$R$1501,13,0),0)</f>
        <v>0</v>
      </c>
      <c r="CZ656">
        <f>SUM(Tabla5[[#This Row],[VENTA MABE 2 SEMANA NOV]:[VENTAS OTROS 2 SEMANA NOV]])</f>
        <v>0</v>
      </c>
      <c r="DA656" s="46">
        <v>0</v>
      </c>
    </row>
    <row r="657" spans="1:105" hidden="1" x14ac:dyDescent="0.3">
      <c r="A657" t="str">
        <f>CONCATENATE(Tabla5[[#This Row],[TIENDA HMPV]],Tabla5[[#This Row],[LINEA]])</f>
        <v>290 - JAPON CONDADOREFRIGERACIÓN</v>
      </c>
      <c r="B657" t="s">
        <v>239</v>
      </c>
      <c r="C657" s="55" t="s">
        <v>240</v>
      </c>
      <c r="D657" s="55" t="s">
        <v>41</v>
      </c>
      <c r="E657" s="55" t="s">
        <v>242</v>
      </c>
      <c r="F657" s="55" t="s">
        <v>1724</v>
      </c>
      <c r="G657" t="s">
        <v>29</v>
      </c>
      <c r="H657" s="42">
        <f>IFERROR(Tabla5[[#This Row],[VENTAS MABE]]/Tabla5[[#This Row],[CUOTA]],0)</f>
        <v>0.5</v>
      </c>
      <c r="I657">
        <v>6</v>
      </c>
      <c r="J657">
        <v>3</v>
      </c>
      <c r="K657">
        <v>8</v>
      </c>
      <c r="L657">
        <v>0</v>
      </c>
      <c r="M657">
        <v>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2</v>
      </c>
      <c r="T657">
        <v>0</v>
      </c>
      <c r="V657" s="42">
        <v>0.27272727272727271</v>
      </c>
      <c r="W657" s="42">
        <f>IFERROR(Tabla5[[#This Row],[TOTAL VENTA 38 SEMANA]]/Tabla5[[#This Row],[VENTA ACUM 38]],0)</f>
        <v>0.27272727272727271</v>
      </c>
      <c r="X657" s="42">
        <v>0</v>
      </c>
      <c r="Y657" s="55" t="s">
        <v>769</v>
      </c>
      <c r="Z657" s="46">
        <f>+Tabla5[[#This Row],[VENTA ACUM 38]]+Tabla5[[#This Row],[venta total 39 acum]]</f>
        <v>19</v>
      </c>
      <c r="AA657" s="46">
        <v>3</v>
      </c>
      <c r="AB657" s="46">
        <v>3</v>
      </c>
      <c r="AC657" s="46">
        <v>11</v>
      </c>
      <c r="AD657" s="46">
        <v>8</v>
      </c>
      <c r="AE657" s="46">
        <f>VLOOKUP(Tabla5[[#This Row],[CLAVE]],'[1]QMI 5 SEMANA SEP-22'!$A$707:$I$720,9,0)</f>
        <v>3</v>
      </c>
      <c r="AF657" s="46">
        <v>8</v>
      </c>
      <c r="AG657" s="46">
        <v>14</v>
      </c>
      <c r="AH657" s="42">
        <f>IFERROR(Tabla5[[#This Row],[VENTAS MABE]]/Tabla5[[#This Row],[VENTAS INDURAMA]],0)</f>
        <v>0.375</v>
      </c>
      <c r="AI657" t="s">
        <v>1675</v>
      </c>
      <c r="AK657" s="42"/>
      <c r="AL657" t="s">
        <v>727</v>
      </c>
      <c r="AM657" s="55" t="s">
        <v>854</v>
      </c>
      <c r="AO657" s="55" t="s">
        <v>429</v>
      </c>
      <c r="AP657">
        <v>8</v>
      </c>
      <c r="AQ657" s="55">
        <v>1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f>SUM(Tabla5[[#This Row],[VENTA MABE 1 SEMANA OCT]:[VENTAS OTROS 1 SEMANA OCT]])</f>
        <v>3</v>
      </c>
      <c r="AY657" s="46">
        <v>4.9981090024988166</v>
      </c>
      <c r="AZ657" s="55">
        <v>4</v>
      </c>
      <c r="BA657">
        <v>1</v>
      </c>
      <c r="BB657">
        <v>0</v>
      </c>
      <c r="BC657">
        <v>1</v>
      </c>
      <c r="BD657">
        <v>0</v>
      </c>
      <c r="BE657">
        <v>1</v>
      </c>
      <c r="BF657">
        <v>7</v>
      </c>
      <c r="BG657">
        <f>SUM(Tabla5[[#This Row],[VENTA MABE 2 SEMANA OCT]:[VENTAS OTROS 2 SEMANA OCT]])</f>
        <v>14</v>
      </c>
      <c r="BH657" t="s">
        <v>819</v>
      </c>
      <c r="BI657" s="55" t="s">
        <v>240</v>
      </c>
      <c r="BJ657">
        <v>5.9999999999999982</v>
      </c>
      <c r="BK657" s="55">
        <v>0</v>
      </c>
      <c r="BL657">
        <v>0</v>
      </c>
      <c r="BM657">
        <v>0</v>
      </c>
      <c r="BN657">
        <v>1</v>
      </c>
      <c r="BO657">
        <v>0</v>
      </c>
      <c r="BP657">
        <v>1</v>
      </c>
      <c r="BQ657">
        <v>0</v>
      </c>
      <c r="BR657">
        <f>SUM(Tabla5[[#This Row],[VENTA MABE 3 SEMANA OCT]:[VENTAS OTROS 3 SEMANA OCT]])</f>
        <v>2</v>
      </c>
      <c r="BS657" s="42">
        <v>0.4</v>
      </c>
      <c r="BT657" s="55">
        <v>1</v>
      </c>
      <c r="BU657">
        <v>2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f>SUM(Tabla5[[#This Row],[VENTA MABE 4 SEMANA OCT]:[VENTAS OTROS 4 SEMANA OCT]])</f>
        <v>3</v>
      </c>
      <c r="CC657" t="s">
        <v>1695</v>
      </c>
      <c r="CE657" t="s">
        <v>1698</v>
      </c>
      <c r="CI65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0.27272727272727271</v>
      </c>
      <c r="CJ657" t="s">
        <v>1701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SUM(Tabla5[[#This Row],[VENTA MABE 1 SEMANA NOV]:[VENTAS OTROS 1 SEMANA NOV]])</f>
        <v>0</v>
      </c>
      <c r="CS657">
        <f>IFERROR(VLOOKUP(Tabla5[[#This Row],[CLAVE]],[2]VENTAS!$F$2:$L$1501,2,0),0)</f>
        <v>0</v>
      </c>
      <c r="CT657">
        <f>IFERROR(VLOOKUP(Tabla5[[#This Row],[CLAVE]],[2]VENTAS!$F$2:$L$1501,3,0),0)</f>
        <v>2</v>
      </c>
      <c r="CU657">
        <f>IFERROR(VLOOKUP(Tabla5[[#This Row],[CLAVE]],[2]VENTAS!$F$2:$L$1501,4,0),0)</f>
        <v>0</v>
      </c>
      <c r="CV657">
        <f>IFERROR(VLOOKUP(Tabla5[[#This Row],[CLAVE]],[2]VENTAS!$F$2:$L$1501,5,0),0)</f>
        <v>0</v>
      </c>
      <c r="CW657">
        <f>IFERROR(VLOOKUP(Tabla5[[#This Row],[CLAVE]],[2]VENTAS!$F$2:$L$1501,6,0),0)</f>
        <v>0</v>
      </c>
      <c r="CX657">
        <f>IFERROR(VLOOKUP(Tabla5[[#This Row],[CLAVE]],[2]VENTAS!$F$2:$L$1501,7,0),0)</f>
        <v>0</v>
      </c>
      <c r="CY657">
        <f>IFERROR(VLOOKUP(Tabla5[[#This Row],[CLAVE]],[2]VENTAS!$F$2:$R$1501,13,0),0)</f>
        <v>0</v>
      </c>
      <c r="CZ657">
        <f>SUM(Tabla5[[#This Row],[VENTA MABE 2 SEMANA NOV]:[VENTAS OTROS 2 SEMANA NOV]])</f>
        <v>2</v>
      </c>
      <c r="DA657" s="46">
        <v>11</v>
      </c>
    </row>
    <row r="658" spans="1:105" hidden="1" x14ac:dyDescent="0.3">
      <c r="A658" t="str">
        <f>CONCATENATE(Tabla5[[#This Row],[TIENDA HMPV]],Tabla5[[#This Row],[LINEA]])</f>
        <v>176 - 1734-TIENDA CONDADO 1734COCINAS</v>
      </c>
      <c r="B658" t="s">
        <v>239</v>
      </c>
      <c r="C658" s="55" t="s">
        <v>240</v>
      </c>
      <c r="D658" s="55" t="s">
        <v>39</v>
      </c>
      <c r="E658" s="55" t="s">
        <v>241</v>
      </c>
      <c r="F658" s="55" t="s">
        <v>1724</v>
      </c>
      <c r="G658" t="s">
        <v>26</v>
      </c>
      <c r="H658" s="42">
        <f>IFERROR(Tabla5[[#This Row],[VENTAS MABE]]/Tabla5[[#This Row],[CUOTA]],0)</f>
        <v>0</v>
      </c>
      <c r="I658">
        <v>4</v>
      </c>
      <c r="J658">
        <v>0</v>
      </c>
      <c r="K658">
        <v>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V658" s="42">
        <v>0</v>
      </c>
      <c r="W658" s="42">
        <f>IFERROR(Tabla5[[#This Row],[TOTAL VENTA 38 SEMANA]]/Tabla5[[#This Row],[VENTA ACUM 38]],0)</f>
        <v>0</v>
      </c>
      <c r="X658" s="42">
        <v>0</v>
      </c>
      <c r="Y658" s="55" t="s">
        <v>769</v>
      </c>
      <c r="Z658" s="46">
        <f>+Tabla5[[#This Row],[VENTA ACUM 38]]+Tabla5[[#This Row],[venta total 39 acum]]</f>
        <v>7</v>
      </c>
      <c r="AA658" s="46">
        <v>0</v>
      </c>
      <c r="AB658" s="46">
        <v>0</v>
      </c>
      <c r="AC658" s="46">
        <v>3</v>
      </c>
      <c r="AD658" s="46">
        <v>4</v>
      </c>
      <c r="AE658" s="46">
        <f>VLOOKUP(Tabla5[[#This Row],[CLAVE]],'[1]QMI 5 SEMANA SEP-22'!$A$707:$I$720,9,0)</f>
        <v>1</v>
      </c>
      <c r="AF658" s="46">
        <v>4</v>
      </c>
      <c r="AG658" s="46">
        <v>1</v>
      </c>
      <c r="AH658" s="42">
        <f>IFERROR(Tabla5[[#This Row],[VENTAS MABE]]/Tabla5[[#This Row],[VENTAS INDURAMA]],0)</f>
        <v>0</v>
      </c>
      <c r="AI658" t="s">
        <v>1675</v>
      </c>
      <c r="AK658" s="42"/>
      <c r="AL658" t="s">
        <v>727</v>
      </c>
      <c r="AM658" s="55" t="s">
        <v>862</v>
      </c>
      <c r="AO658" s="55" t="s">
        <v>429</v>
      </c>
      <c r="AP658">
        <v>1</v>
      </c>
      <c r="AQ658" s="55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f>SUM(Tabla5[[#This Row],[VENTA MABE 1 SEMANA OCT]:[VENTAS OTROS 1 SEMANA OCT]])</f>
        <v>2</v>
      </c>
      <c r="AY658" s="46">
        <v>4.6738878263156707</v>
      </c>
      <c r="AZ658" s="55">
        <v>3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f>SUM(Tabla5[[#This Row],[VENTA MABE 2 SEMANA OCT]:[VENTAS OTROS 2 SEMANA OCT]])</f>
        <v>4</v>
      </c>
      <c r="BH658" t="s">
        <v>819</v>
      </c>
      <c r="BI658" s="55" t="s">
        <v>240</v>
      </c>
      <c r="BJ658">
        <v>6.0000000000000027</v>
      </c>
      <c r="BK658" s="55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f>SUM(Tabla5[[#This Row],[VENTA MABE 3 SEMANA OCT]:[VENTAS OTROS 3 SEMANA OCT]])</f>
        <v>0</v>
      </c>
      <c r="BS658" s="42">
        <v>0.4</v>
      </c>
      <c r="BT658" s="55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f>SUM(Tabla5[[#This Row],[VENTA MABE 4 SEMANA OCT]:[VENTAS OTROS 4 SEMANA OCT]])</f>
        <v>0</v>
      </c>
      <c r="CB658" t="s">
        <v>1679</v>
      </c>
      <c r="CC658" t="s">
        <v>1679</v>
      </c>
      <c r="CD658" t="s">
        <v>1679</v>
      </c>
      <c r="CE658" t="s">
        <v>1679</v>
      </c>
      <c r="CF658" t="s">
        <v>1679</v>
      </c>
      <c r="CG658" t="s">
        <v>1679</v>
      </c>
      <c r="CH658" t="s">
        <v>1679</v>
      </c>
      <c r="CI6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658" t="s">
        <v>1703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SUM(Tabla5[[#This Row],[VENTA MABE 1 SEMANA NOV]:[VENTAS OTROS 1 SEMANA NOV]])</f>
        <v>1</v>
      </c>
      <c r="CS658">
        <f>IFERROR(VLOOKUP(Tabla5[[#This Row],[CLAVE]],[2]VENTAS!$F$2:$L$1501,2,0),0)</f>
        <v>0</v>
      </c>
      <c r="CT658">
        <f>IFERROR(VLOOKUP(Tabla5[[#This Row],[CLAVE]],[2]VENTAS!$F$2:$L$1501,3,0),0)</f>
        <v>1</v>
      </c>
      <c r="CU658">
        <f>IFERROR(VLOOKUP(Tabla5[[#This Row],[CLAVE]],[2]VENTAS!$F$2:$L$1501,4,0),0)</f>
        <v>0</v>
      </c>
      <c r="CV658">
        <f>IFERROR(VLOOKUP(Tabla5[[#This Row],[CLAVE]],[2]VENTAS!$F$2:$L$1501,5,0),0)</f>
        <v>0</v>
      </c>
      <c r="CW658">
        <f>IFERROR(VLOOKUP(Tabla5[[#This Row],[CLAVE]],[2]VENTAS!$F$2:$L$1501,6,0),0)</f>
        <v>0</v>
      </c>
      <c r="CX658">
        <f>IFERROR(VLOOKUP(Tabla5[[#This Row],[CLAVE]],[2]VENTAS!$F$2:$L$1501,7,0),0)</f>
        <v>0</v>
      </c>
      <c r="CY658">
        <f>IFERROR(VLOOKUP(Tabla5[[#This Row],[CLAVE]],[2]VENTAS!$F$2:$R$1501,13,0),0)</f>
        <v>0</v>
      </c>
      <c r="CZ658">
        <f>SUM(Tabla5[[#This Row],[VENTA MABE 2 SEMANA NOV]:[VENTAS OTROS 2 SEMANA NOV]])</f>
        <v>1</v>
      </c>
      <c r="DA658" s="46">
        <v>9</v>
      </c>
    </row>
    <row r="659" spans="1:105" hidden="1" x14ac:dyDescent="0.3">
      <c r="A659" t="str">
        <f>CONCATENATE(Tabla5[[#This Row],[TIENDA HMPV]],Tabla5[[#This Row],[LINEA]])</f>
        <v>176 - 1734-TIENDA CONDADO 1734EMPOTRE</v>
      </c>
      <c r="B659" t="s">
        <v>239</v>
      </c>
      <c r="C659" s="55" t="s">
        <v>240</v>
      </c>
      <c r="D659" s="55" t="s">
        <v>39</v>
      </c>
      <c r="E659" s="55" t="s">
        <v>241</v>
      </c>
      <c r="F659" s="55" t="s">
        <v>1724</v>
      </c>
      <c r="G659" t="s">
        <v>32</v>
      </c>
      <c r="H659" s="42">
        <f>IFERROR(Tabla5[[#This Row],[VENTAS MABE]]/Tabla5[[#This Row],[CUOTA]],0)</f>
        <v>0</v>
      </c>
      <c r="I659">
        <v>0</v>
      </c>
      <c r="J659">
        <v>0</v>
      </c>
      <c r="K659">
        <v>0</v>
      </c>
      <c r="L659">
        <v>3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V659" s="42">
        <v>0</v>
      </c>
      <c r="W659" s="42">
        <f>IFERROR(Tabla5[[#This Row],[TOTAL VENTA 38 SEMANA]]/Tabla5[[#This Row],[VENTA ACUM 38]],0)</f>
        <v>0</v>
      </c>
      <c r="X659" s="42">
        <v>0</v>
      </c>
      <c r="Y659" s="55" t="s">
        <v>769</v>
      </c>
      <c r="Z659" s="46">
        <f>+Tabla5[[#This Row],[VENTA ACUM 38]]+Tabla5[[#This Row],[venta total 39 acum]]</f>
        <v>4</v>
      </c>
      <c r="AA659" s="46">
        <v>0</v>
      </c>
      <c r="AB659" s="46">
        <v>0</v>
      </c>
      <c r="AC659" s="46">
        <v>4</v>
      </c>
      <c r="AD659" s="46">
        <v>0</v>
      </c>
      <c r="AE659" s="46">
        <f>VLOOKUP(Tabla5[[#This Row],[CLAVE]],'[1]QMI 5 SEMANA SEP-22'!$A$707:$I$720,9,0)</f>
        <v>0</v>
      </c>
      <c r="AF659" s="46">
        <v>0</v>
      </c>
      <c r="AG659" s="46">
        <v>0</v>
      </c>
      <c r="AH659" s="42">
        <f>IFERROR(Tabla5[[#This Row],[VENTAS MABE]]/Tabla5[[#This Row],[VENTAS INDURAMA]],0)</f>
        <v>0</v>
      </c>
      <c r="AI659" t="s">
        <v>1675</v>
      </c>
      <c r="AK659" s="42"/>
      <c r="AL659" t="s">
        <v>727</v>
      </c>
      <c r="AM659" s="55" t="s">
        <v>862</v>
      </c>
      <c r="AO659" s="55" t="s">
        <v>429</v>
      </c>
      <c r="AP659">
        <v>0</v>
      </c>
      <c r="AQ659" s="55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f>SUM(Tabla5[[#This Row],[VENTA MABE 1 SEMANA OCT]:[VENTAS OTROS 1 SEMANA OCT]])</f>
        <v>0</v>
      </c>
      <c r="AY659" s="46">
        <v>0</v>
      </c>
      <c r="AZ659" s="55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f>SUM(Tabla5[[#This Row],[VENTA MABE 2 SEMANA OCT]:[VENTAS OTROS 2 SEMANA OCT]])</f>
        <v>0</v>
      </c>
      <c r="BH659" t="s">
        <v>819</v>
      </c>
      <c r="BI659" s="55" t="s">
        <v>240</v>
      </c>
      <c r="BJ659">
        <v>6.0000000000000027</v>
      </c>
      <c r="BK659" s="55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f>SUM(Tabla5[[#This Row],[VENTA MABE 3 SEMANA OCT]:[VENTAS OTROS 3 SEMANA OCT]])</f>
        <v>0</v>
      </c>
      <c r="BS659" s="42">
        <v>0</v>
      </c>
      <c r="BT659" s="55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f>SUM(Tabla5[[#This Row],[VENTA MABE 4 SEMANA OCT]:[VENTAS OTROS 4 SEMANA OCT]])</f>
        <v>0</v>
      </c>
      <c r="CB659" t="s">
        <v>1679</v>
      </c>
      <c r="CC659" t="s">
        <v>1679</v>
      </c>
      <c r="CD659" t="s">
        <v>1679</v>
      </c>
      <c r="CE659" t="s">
        <v>1679</v>
      </c>
      <c r="CF659" t="s">
        <v>1679</v>
      </c>
      <c r="CG659" t="s">
        <v>1679</v>
      </c>
      <c r="CH659" t="s">
        <v>1679</v>
      </c>
      <c r="CI6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59" s="66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SUM(Tabla5[[#This Row],[VENTA MABE 1 SEMANA NOV]:[VENTAS OTROS 1 SEMANA NOV]])</f>
        <v>0</v>
      </c>
      <c r="CS659">
        <f>IFERROR(VLOOKUP(Tabla5[[#This Row],[CLAVE]],[2]VENTAS!$F$2:$L$1501,2,0),0)</f>
        <v>0</v>
      </c>
      <c r="CT659">
        <f>IFERROR(VLOOKUP(Tabla5[[#This Row],[CLAVE]],[2]VENTAS!$F$2:$L$1501,3,0),0)</f>
        <v>0</v>
      </c>
      <c r="CU659">
        <f>IFERROR(VLOOKUP(Tabla5[[#This Row],[CLAVE]],[2]VENTAS!$F$2:$L$1501,4,0),0)</f>
        <v>0</v>
      </c>
      <c r="CV659">
        <f>IFERROR(VLOOKUP(Tabla5[[#This Row],[CLAVE]],[2]VENTAS!$F$2:$L$1501,5,0),0)</f>
        <v>0</v>
      </c>
      <c r="CW659">
        <f>IFERROR(VLOOKUP(Tabla5[[#This Row],[CLAVE]],[2]VENTAS!$F$2:$L$1501,6,0),0)</f>
        <v>0</v>
      </c>
      <c r="CX659">
        <f>IFERROR(VLOOKUP(Tabla5[[#This Row],[CLAVE]],[2]VENTAS!$F$2:$L$1501,7,0),0)</f>
        <v>0</v>
      </c>
      <c r="CY659">
        <f>IFERROR(VLOOKUP(Tabla5[[#This Row],[CLAVE]],[2]VENTAS!$F$2:$R$1501,13,0),0)</f>
        <v>0</v>
      </c>
      <c r="CZ659">
        <f>SUM(Tabla5[[#This Row],[VENTA MABE 2 SEMANA NOV]:[VENTAS OTROS 2 SEMANA NOV]])</f>
        <v>0</v>
      </c>
      <c r="DA659" s="46">
        <v>0</v>
      </c>
    </row>
    <row r="660" spans="1:105" hidden="1" x14ac:dyDescent="0.3">
      <c r="A660" t="str">
        <f>CONCATENATE(Tabla5[[#This Row],[TIENDA HMPV]],Tabla5[[#This Row],[LINEA]])</f>
        <v>176 - 1734-TIENDA CONDADO 1734GLOBALES</v>
      </c>
      <c r="B660" t="s">
        <v>239</v>
      </c>
      <c r="C660" s="55" t="s">
        <v>240</v>
      </c>
      <c r="D660" s="55" t="s">
        <v>39</v>
      </c>
      <c r="E660" s="55" t="s">
        <v>241</v>
      </c>
      <c r="F660" s="55" t="s">
        <v>1724</v>
      </c>
      <c r="G660" t="s">
        <v>27</v>
      </c>
      <c r="H660" s="42">
        <f>IFERROR(Tabla5[[#This Row],[VENTAS MABE]]/Tabla5[[#This Row],[CUOTA]],0)</f>
        <v>0.8</v>
      </c>
      <c r="I660">
        <v>5</v>
      </c>
      <c r="J660">
        <v>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0</v>
      </c>
      <c r="R660">
        <v>0</v>
      </c>
      <c r="S660">
        <v>0</v>
      </c>
      <c r="T660">
        <v>0</v>
      </c>
      <c r="V660" s="42">
        <v>0.66666666666666663</v>
      </c>
      <c r="W660" s="42">
        <f>IFERROR(Tabla5[[#This Row],[TOTAL VENTA 38 SEMANA]]/Tabla5[[#This Row],[VENTA ACUM 38]],0)</f>
        <v>0.66666666666666663</v>
      </c>
      <c r="X660" s="42">
        <v>0</v>
      </c>
      <c r="Y660" s="55" t="s">
        <v>769</v>
      </c>
      <c r="Z660" s="46">
        <f>+Tabla5[[#This Row],[VENTA ACUM 38]]+Tabla5[[#This Row],[venta total 39 acum]]</f>
        <v>14</v>
      </c>
      <c r="AA660" s="46">
        <v>4</v>
      </c>
      <c r="AB660" s="46">
        <v>4</v>
      </c>
      <c r="AC660" s="46">
        <v>6</v>
      </c>
      <c r="AD660" s="46">
        <v>8</v>
      </c>
      <c r="AE660" s="46">
        <f>VLOOKUP(Tabla5[[#This Row],[CLAVE]],'[1]QMI 5 SEMANA SEP-22'!$A$707:$I$720,9,0)</f>
        <v>6</v>
      </c>
      <c r="AF660" s="46">
        <v>8</v>
      </c>
      <c r="AG660" s="46">
        <v>10</v>
      </c>
      <c r="AH660" s="42">
        <f>IFERROR(Tabla5[[#This Row],[VENTAS MABE]]/Tabla5[[#This Row],[VENTAS INDURAMA]],0)</f>
        <v>0</v>
      </c>
      <c r="AI660" t="s">
        <v>1675</v>
      </c>
      <c r="AK660" s="42"/>
      <c r="AL660" t="s">
        <v>727</v>
      </c>
      <c r="AM660" s="55" t="s">
        <v>862</v>
      </c>
      <c r="AO660" s="55" t="s">
        <v>429</v>
      </c>
      <c r="AP660">
        <v>5</v>
      </c>
      <c r="AQ660" s="55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f>SUM(Tabla5[[#This Row],[VENTA MABE 1 SEMANA OCT]:[VENTAS OTROS 1 SEMANA OCT]])</f>
        <v>1</v>
      </c>
      <c r="AY660" s="46">
        <v>4.6397922148405497</v>
      </c>
      <c r="AZ660" s="55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f>SUM(Tabla5[[#This Row],[VENTA MABE 2 SEMANA OCT]:[VENTAS OTROS 2 SEMANA OCT]])</f>
        <v>1</v>
      </c>
      <c r="BH660" t="s">
        <v>819</v>
      </c>
      <c r="BI660" s="55" t="s">
        <v>240</v>
      </c>
      <c r="BJ660">
        <v>6.0000000000000027</v>
      </c>
      <c r="BK660" s="55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f>SUM(Tabla5[[#This Row],[VENTA MABE 3 SEMANA OCT]:[VENTAS OTROS 3 SEMANA OCT]])</f>
        <v>1</v>
      </c>
      <c r="BS660" s="42">
        <v>0</v>
      </c>
      <c r="BT660" s="55">
        <v>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f>SUM(Tabla5[[#This Row],[VENTA MABE 4 SEMANA OCT]:[VENTAS OTROS 4 SEMANA OCT]])</f>
        <v>1</v>
      </c>
      <c r="CB660" t="s">
        <v>1679</v>
      </c>
      <c r="CC660" t="s">
        <v>1679</v>
      </c>
      <c r="CD660" t="s">
        <v>1679</v>
      </c>
      <c r="CE660" t="s">
        <v>1679</v>
      </c>
      <c r="CF660" t="s">
        <v>1679</v>
      </c>
      <c r="CG660" t="s">
        <v>1679</v>
      </c>
      <c r="CH660" t="s">
        <v>1679</v>
      </c>
      <c r="CI6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60" t="s">
        <v>1703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SUM(Tabla5[[#This Row],[VENTA MABE 1 SEMANA NOV]:[VENTAS OTROS 1 SEMANA NOV]])</f>
        <v>1</v>
      </c>
      <c r="CS660">
        <f>IFERROR(VLOOKUP(Tabla5[[#This Row],[CLAVE]],[2]VENTAS!$F$2:$L$1501,2,0),0)</f>
        <v>1</v>
      </c>
      <c r="CT660">
        <f>IFERROR(VLOOKUP(Tabla5[[#This Row],[CLAVE]],[2]VENTAS!$F$2:$L$1501,3,0),0)</f>
        <v>0</v>
      </c>
      <c r="CU660">
        <f>IFERROR(VLOOKUP(Tabla5[[#This Row],[CLAVE]],[2]VENTAS!$F$2:$L$1501,4,0),0)</f>
        <v>0</v>
      </c>
      <c r="CV660">
        <f>IFERROR(VLOOKUP(Tabla5[[#This Row],[CLAVE]],[2]VENTAS!$F$2:$L$1501,5,0),0)</f>
        <v>0</v>
      </c>
      <c r="CW660">
        <f>IFERROR(VLOOKUP(Tabla5[[#This Row],[CLAVE]],[2]VENTAS!$F$2:$L$1501,6,0),0)</f>
        <v>0</v>
      </c>
      <c r="CX660">
        <f>IFERROR(VLOOKUP(Tabla5[[#This Row],[CLAVE]],[2]VENTAS!$F$2:$L$1501,7,0),0)</f>
        <v>0</v>
      </c>
      <c r="CY660">
        <f>IFERROR(VLOOKUP(Tabla5[[#This Row],[CLAVE]],[2]VENTAS!$F$2:$R$1501,13,0),0)</f>
        <v>0</v>
      </c>
      <c r="CZ660">
        <f>SUM(Tabla5[[#This Row],[VENTA MABE 2 SEMANA NOV]:[VENTAS OTROS 2 SEMANA NOV]])</f>
        <v>1</v>
      </c>
      <c r="DA660" s="46">
        <v>9.2370175286275167</v>
      </c>
    </row>
    <row r="661" spans="1:105" hidden="1" x14ac:dyDescent="0.3">
      <c r="A661" t="str">
        <f>CONCATENATE(Tabla5[[#This Row],[TIENDA HMPV]],Tabla5[[#This Row],[LINEA]])</f>
        <v>176 - 1734-TIENDA CONDADO 1734LAVADO</v>
      </c>
      <c r="B661" t="s">
        <v>239</v>
      </c>
      <c r="C661" s="55" t="s">
        <v>240</v>
      </c>
      <c r="D661" s="55" t="s">
        <v>39</v>
      </c>
      <c r="E661" s="55" t="s">
        <v>241</v>
      </c>
      <c r="F661" s="55" t="s">
        <v>1724</v>
      </c>
      <c r="G661" t="s">
        <v>28</v>
      </c>
      <c r="H661" s="42">
        <f>IFERROR(Tabla5[[#This Row],[VENTAS MABE]]/Tabla5[[#This Row],[CUOTA]],0)</f>
        <v>1</v>
      </c>
      <c r="I661">
        <v>3</v>
      </c>
      <c r="J661">
        <v>3</v>
      </c>
      <c r="K661">
        <v>0</v>
      </c>
      <c r="L661">
        <v>7</v>
      </c>
      <c r="M661">
        <v>2</v>
      </c>
      <c r="N661">
        <v>1</v>
      </c>
      <c r="O661">
        <v>3</v>
      </c>
      <c r="P661">
        <v>0</v>
      </c>
      <c r="Q661">
        <v>0</v>
      </c>
      <c r="R661">
        <v>0</v>
      </c>
      <c r="S661">
        <v>0</v>
      </c>
      <c r="T661">
        <v>0</v>
      </c>
      <c r="V661" s="42">
        <v>0.42857142857142855</v>
      </c>
      <c r="W661" s="42">
        <f>IFERROR(Tabla5[[#This Row],[TOTAL VENTA 38 SEMANA]]/Tabla5[[#This Row],[VENTA ACUM 38]],0)</f>
        <v>0.42857142857142855</v>
      </c>
      <c r="X661" s="42">
        <v>0</v>
      </c>
      <c r="Y661" s="55" t="s">
        <v>769</v>
      </c>
      <c r="Z661" s="46">
        <f>+Tabla5[[#This Row],[VENTA ACUM 38]]+Tabla5[[#This Row],[venta total 39 acum]]</f>
        <v>19</v>
      </c>
      <c r="AA661" s="46">
        <v>1</v>
      </c>
      <c r="AB661" s="46">
        <v>3</v>
      </c>
      <c r="AC661" s="46">
        <v>7</v>
      </c>
      <c r="AD661" s="46">
        <v>12</v>
      </c>
      <c r="AE661" s="46">
        <f>VLOOKUP(Tabla5[[#This Row],[CLAVE]],'[1]QMI 5 SEMANA SEP-22'!$A$707:$I$720,9,0)</f>
        <v>3</v>
      </c>
      <c r="AF661" s="46">
        <v>12</v>
      </c>
      <c r="AG661" s="46">
        <v>4</v>
      </c>
      <c r="AH661" s="42">
        <f>IFERROR(Tabla5[[#This Row],[VENTAS MABE]]/Tabla5[[#This Row],[VENTAS INDURAMA]],0)</f>
        <v>0</v>
      </c>
      <c r="AI661" t="s">
        <v>1675</v>
      </c>
      <c r="AK661" s="42"/>
      <c r="AL661" t="s">
        <v>727</v>
      </c>
      <c r="AM661" s="55" t="s">
        <v>862</v>
      </c>
      <c r="AO661" s="55" t="s">
        <v>429</v>
      </c>
      <c r="AP661">
        <v>4</v>
      </c>
      <c r="AQ661" s="55">
        <v>0</v>
      </c>
      <c r="AR661">
        <v>0</v>
      </c>
      <c r="AS661">
        <v>1</v>
      </c>
      <c r="AT661">
        <v>0</v>
      </c>
      <c r="AU661">
        <v>0</v>
      </c>
      <c r="AV661">
        <v>1</v>
      </c>
      <c r="AW661">
        <v>0</v>
      </c>
      <c r="AX661">
        <f>SUM(Tabla5[[#This Row],[VENTA MABE 1 SEMANA OCT]:[VENTAS OTROS 1 SEMANA OCT]])</f>
        <v>2</v>
      </c>
      <c r="AY661" s="46">
        <v>2.7179917225194661</v>
      </c>
      <c r="AZ661" s="55">
        <v>0</v>
      </c>
      <c r="BA661">
        <v>0</v>
      </c>
      <c r="BB661">
        <v>1</v>
      </c>
      <c r="BC661">
        <v>1</v>
      </c>
      <c r="BD661">
        <v>0</v>
      </c>
      <c r="BE661">
        <v>1</v>
      </c>
      <c r="BF661">
        <v>0</v>
      </c>
      <c r="BG661">
        <f>SUM(Tabla5[[#This Row],[VENTA MABE 2 SEMANA OCT]:[VENTAS OTROS 2 SEMANA OCT]])</f>
        <v>3</v>
      </c>
      <c r="BH661" t="s">
        <v>819</v>
      </c>
      <c r="BI661" s="55" t="s">
        <v>240</v>
      </c>
      <c r="BJ661">
        <v>6.0000000000000027</v>
      </c>
      <c r="BK661" s="55">
        <v>0</v>
      </c>
      <c r="BL661">
        <v>0</v>
      </c>
      <c r="BM661">
        <v>2</v>
      </c>
      <c r="BN661">
        <v>1</v>
      </c>
      <c r="BO661">
        <v>0</v>
      </c>
      <c r="BP661">
        <v>1</v>
      </c>
      <c r="BQ661">
        <v>0</v>
      </c>
      <c r="BR661">
        <f>SUM(Tabla5[[#This Row],[VENTA MABE 3 SEMANA OCT]:[VENTAS OTROS 3 SEMANA OCT]])</f>
        <v>4</v>
      </c>
      <c r="BS661" s="42">
        <v>0.12</v>
      </c>
      <c r="BT661" s="55">
        <v>1</v>
      </c>
      <c r="BU661">
        <v>0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f>SUM(Tabla5[[#This Row],[VENTA MABE 4 SEMANA OCT]:[VENTAS OTROS 4 SEMANA OCT]])</f>
        <v>3</v>
      </c>
      <c r="CB661" t="s">
        <v>1695</v>
      </c>
      <c r="CC661" t="s">
        <v>1695</v>
      </c>
      <c r="CD661" t="s">
        <v>1699</v>
      </c>
      <c r="CE661" t="s">
        <v>1699</v>
      </c>
      <c r="CI66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8.3333333333333329E-2</v>
      </c>
      <c r="CJ661" s="66">
        <v>0</v>
      </c>
      <c r="CK661">
        <v>0</v>
      </c>
      <c r="CL661">
        <v>0</v>
      </c>
      <c r="CM661">
        <v>2</v>
      </c>
      <c r="CN661">
        <v>0</v>
      </c>
      <c r="CO661">
        <v>0</v>
      </c>
      <c r="CP661">
        <v>0</v>
      </c>
      <c r="CQ661">
        <v>0</v>
      </c>
      <c r="CR661">
        <f>SUM(Tabla5[[#This Row],[VENTA MABE 1 SEMANA NOV]:[VENTAS OTROS 1 SEMANA NOV]])</f>
        <v>2</v>
      </c>
      <c r="CS661">
        <f>IFERROR(VLOOKUP(Tabla5[[#This Row],[CLAVE]],[2]VENTAS!$F$2:$L$1501,2,0),0)</f>
        <v>0</v>
      </c>
      <c r="CT661">
        <f>IFERROR(VLOOKUP(Tabla5[[#This Row],[CLAVE]],[2]VENTAS!$F$2:$L$1501,3,0),0)</f>
        <v>0</v>
      </c>
      <c r="CU661">
        <f>IFERROR(VLOOKUP(Tabla5[[#This Row],[CLAVE]],[2]VENTAS!$F$2:$L$1501,4,0),0)</f>
        <v>2</v>
      </c>
      <c r="CV661">
        <f>IFERROR(VLOOKUP(Tabla5[[#This Row],[CLAVE]],[2]VENTAS!$F$2:$L$1501,5,0),0)</f>
        <v>0</v>
      </c>
      <c r="CW661">
        <f>IFERROR(VLOOKUP(Tabla5[[#This Row],[CLAVE]],[2]VENTAS!$F$2:$L$1501,6,0),0)</f>
        <v>0</v>
      </c>
      <c r="CX661">
        <f>IFERROR(VLOOKUP(Tabla5[[#This Row],[CLAVE]],[2]VENTAS!$F$2:$L$1501,7,0),0)</f>
        <v>0</v>
      </c>
      <c r="CY661">
        <f>IFERROR(VLOOKUP(Tabla5[[#This Row],[CLAVE]],[2]VENTAS!$F$2:$R$1501,13,0),0)</f>
        <v>0</v>
      </c>
      <c r="CZ661">
        <f>SUM(Tabla5[[#This Row],[VENTA MABE 2 SEMANA NOV]:[VENTAS OTROS 2 SEMANA NOV]])</f>
        <v>2</v>
      </c>
      <c r="DA661" s="46">
        <v>4.4455424704895909</v>
      </c>
    </row>
    <row r="662" spans="1:105" hidden="1" x14ac:dyDescent="0.3">
      <c r="A662" t="str">
        <f>CONCATENATE(Tabla5[[#This Row],[TIENDA HMPV]],Tabla5[[#This Row],[LINEA]])</f>
        <v>176 - 1734-TIENDA CONDADO 1734REFRIGERACIÓN</v>
      </c>
      <c r="B662" t="s">
        <v>239</v>
      </c>
      <c r="C662" s="55" t="s">
        <v>240</v>
      </c>
      <c r="D662" s="55" t="s">
        <v>39</v>
      </c>
      <c r="E662" s="55" t="s">
        <v>241</v>
      </c>
      <c r="F662" s="55" t="s">
        <v>1724</v>
      </c>
      <c r="G662" t="s">
        <v>29</v>
      </c>
      <c r="H662" s="42">
        <f>IFERROR(Tabla5[[#This Row],[VENTAS MABE]]/Tabla5[[#This Row],[CUOTA]],0)</f>
        <v>0.5</v>
      </c>
      <c r="I662">
        <v>4</v>
      </c>
      <c r="J662">
        <v>2</v>
      </c>
      <c r="K662">
        <v>2</v>
      </c>
      <c r="L662">
        <v>0</v>
      </c>
      <c r="M662">
        <v>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V662" s="42">
        <v>0.5</v>
      </c>
      <c r="W662" s="42">
        <f>IFERROR(Tabla5[[#This Row],[TOTAL VENTA 38 SEMANA]]/Tabla5[[#This Row],[VENTA ACUM 38]],0)</f>
        <v>0.5</v>
      </c>
      <c r="X662" s="42">
        <v>0</v>
      </c>
      <c r="Y662" s="55" t="s">
        <v>769</v>
      </c>
      <c r="Z662" s="46">
        <f>+Tabla5[[#This Row],[VENTA ACUM 38]]+Tabla5[[#This Row],[venta total 39 acum]]</f>
        <v>10</v>
      </c>
      <c r="AA662" s="46">
        <v>1</v>
      </c>
      <c r="AB662" s="46">
        <v>2</v>
      </c>
      <c r="AC662" s="46">
        <v>4</v>
      </c>
      <c r="AD662" s="46">
        <v>6</v>
      </c>
      <c r="AE662" s="46">
        <f>VLOOKUP(Tabla5[[#This Row],[CLAVE]],'[1]QMI 5 SEMANA SEP-22'!$A$707:$I$720,9,0)</f>
        <v>3</v>
      </c>
      <c r="AF662" s="46">
        <v>6</v>
      </c>
      <c r="AG662" s="46">
        <v>4</v>
      </c>
      <c r="AH662" s="42">
        <f>IFERROR(Tabla5[[#This Row],[VENTAS MABE]]/Tabla5[[#This Row],[VENTAS INDURAMA]],0)</f>
        <v>1</v>
      </c>
      <c r="AI662" t="s">
        <v>1675</v>
      </c>
      <c r="AK662" s="42"/>
      <c r="AL662" t="s">
        <v>727</v>
      </c>
      <c r="AM662" s="55" t="s">
        <v>862</v>
      </c>
      <c r="AO662" s="55" t="s">
        <v>429</v>
      </c>
      <c r="AP662">
        <v>2</v>
      </c>
      <c r="AQ662" s="55">
        <v>1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f>SUM(Tabla5[[#This Row],[VENTA MABE 1 SEMANA OCT]:[VENTAS OTROS 1 SEMANA OCT]])</f>
        <v>2</v>
      </c>
      <c r="AY662" s="46">
        <v>2</v>
      </c>
      <c r="AZ662" s="55">
        <v>2</v>
      </c>
      <c r="BA662">
        <v>2</v>
      </c>
      <c r="BB662">
        <v>2</v>
      </c>
      <c r="BC662">
        <v>0</v>
      </c>
      <c r="BD662">
        <v>0</v>
      </c>
      <c r="BE662">
        <v>0</v>
      </c>
      <c r="BF662">
        <v>0</v>
      </c>
      <c r="BG662">
        <f>SUM(Tabla5[[#This Row],[VENTA MABE 2 SEMANA OCT]:[VENTAS OTROS 2 SEMANA OCT]])</f>
        <v>6</v>
      </c>
      <c r="BH662" t="s">
        <v>819</v>
      </c>
      <c r="BI662" s="55" t="s">
        <v>240</v>
      </c>
      <c r="BJ662">
        <v>6.0000000000000027</v>
      </c>
      <c r="BK662" s="55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f>SUM(Tabla5[[#This Row],[VENTA MABE 3 SEMANA OCT]:[VENTAS OTROS 3 SEMANA OCT]])</f>
        <v>0</v>
      </c>
      <c r="BS662" s="42">
        <v>0.2</v>
      </c>
      <c r="BT662" s="55">
        <v>0</v>
      </c>
      <c r="BU662">
        <v>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f>SUM(Tabla5[[#This Row],[VENTA MABE 4 SEMANA OCT]:[VENTAS OTROS 4 SEMANA OCT]])</f>
        <v>1</v>
      </c>
      <c r="CB662" t="s">
        <v>1679</v>
      </c>
      <c r="CC662" t="s">
        <v>1679</v>
      </c>
      <c r="CD662" t="s">
        <v>1679</v>
      </c>
      <c r="CE662" t="s">
        <v>1679</v>
      </c>
      <c r="CF662" t="s">
        <v>1679</v>
      </c>
      <c r="CG662" t="s">
        <v>1679</v>
      </c>
      <c r="CH662" t="s">
        <v>1679</v>
      </c>
      <c r="CI6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662" t="s">
        <v>1702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SUM(Tabla5[[#This Row],[VENTA MABE 1 SEMANA NOV]:[VENTAS OTROS 1 SEMANA NOV]])</f>
        <v>0</v>
      </c>
      <c r="CS662">
        <f>IFERROR(VLOOKUP(Tabla5[[#This Row],[CLAVE]],[2]VENTAS!$F$2:$L$1501,2,0),0)</f>
        <v>0</v>
      </c>
      <c r="CT662">
        <f>IFERROR(VLOOKUP(Tabla5[[#This Row],[CLAVE]],[2]VENTAS!$F$2:$L$1501,3,0),0)</f>
        <v>0</v>
      </c>
      <c r="CU662">
        <f>IFERROR(VLOOKUP(Tabla5[[#This Row],[CLAVE]],[2]VENTAS!$F$2:$L$1501,4,0),0)</f>
        <v>0</v>
      </c>
      <c r="CV662">
        <f>IFERROR(VLOOKUP(Tabla5[[#This Row],[CLAVE]],[2]VENTAS!$F$2:$L$1501,5,0),0)</f>
        <v>0</v>
      </c>
      <c r="CW662">
        <f>IFERROR(VLOOKUP(Tabla5[[#This Row],[CLAVE]],[2]VENTAS!$F$2:$L$1501,6,0),0)</f>
        <v>0</v>
      </c>
      <c r="CX662">
        <f>IFERROR(VLOOKUP(Tabla5[[#This Row],[CLAVE]],[2]VENTAS!$F$2:$L$1501,7,0),0)</f>
        <v>0</v>
      </c>
      <c r="CY662">
        <f>IFERROR(VLOOKUP(Tabla5[[#This Row],[CLAVE]],[2]VENTAS!$F$2:$R$1501,13,0),0)</f>
        <v>0</v>
      </c>
      <c r="CZ662">
        <f>SUM(Tabla5[[#This Row],[VENTA MABE 2 SEMANA NOV]:[VENTAS OTROS 2 SEMANA NOV]])</f>
        <v>0</v>
      </c>
      <c r="DA662" s="46">
        <v>6.0156993431898176</v>
      </c>
    </row>
    <row r="663" spans="1:105" hidden="1" x14ac:dyDescent="0.3">
      <c r="A663" t="str">
        <f>CONCATENATE(Tabla5[[#This Row],[TIENDA HMPV]],Tabla5[[#This Row],[LINEA]])</f>
        <v>72 - ELOY ALFAROCOCINAS</v>
      </c>
      <c r="B663" t="s">
        <v>239</v>
      </c>
      <c r="C663" s="55" t="s">
        <v>240</v>
      </c>
      <c r="D663" s="55" t="s">
        <v>79</v>
      </c>
      <c r="E663" s="55" t="s">
        <v>243</v>
      </c>
      <c r="F663" s="55" t="s">
        <v>1724</v>
      </c>
      <c r="G663" t="s">
        <v>26</v>
      </c>
      <c r="H663" s="42">
        <f>IFERROR(Tabla5[[#This Row],[VENTAS MABE]]/Tabla5[[#This Row],[CUOTA]],0)</f>
        <v>0.54545454545454541</v>
      </c>
      <c r="I663">
        <v>11</v>
      </c>
      <c r="J663">
        <v>6</v>
      </c>
      <c r="K663">
        <v>2</v>
      </c>
      <c r="L663">
        <v>0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V663" s="42">
        <v>0.66666666666666663</v>
      </c>
      <c r="W663" s="42">
        <f>IFERROR(Tabla5[[#This Row],[TOTAL VENTA 38 SEMANA]]/Tabla5[[#This Row],[VENTA ACUM 38]],0)</f>
        <v>0.66666666666666663</v>
      </c>
      <c r="X663" s="42">
        <v>0</v>
      </c>
      <c r="Y663" s="55" t="s">
        <v>724</v>
      </c>
      <c r="Z663" s="46">
        <f>+Tabla5[[#This Row],[VENTA ACUM 38]]+Tabla5[[#This Row],[venta total 39 acum]]</f>
        <v>20</v>
      </c>
      <c r="AA663" s="46">
        <v>4</v>
      </c>
      <c r="AB663" s="46">
        <v>6</v>
      </c>
      <c r="AC663" s="46">
        <v>9</v>
      </c>
      <c r="AD663" s="46">
        <v>11</v>
      </c>
      <c r="AE663" s="46">
        <f>VLOOKUP(Tabla5[[#This Row],[CLAVE]],'[1]QMI 5 SEMANA SEP-22'!$A$707:$I$720,9,0)</f>
        <v>7</v>
      </c>
      <c r="AF663" s="46">
        <v>11</v>
      </c>
      <c r="AG663">
        <v>6</v>
      </c>
      <c r="AH663" s="42">
        <f>IFERROR(Tabla5[[#This Row],[VENTAS MABE]]/Tabla5[[#This Row],[VENTAS INDURAMA]],0)</f>
        <v>3</v>
      </c>
      <c r="AI663" t="s">
        <v>1675</v>
      </c>
      <c r="AK663" s="42"/>
      <c r="AL663" t="s">
        <v>845</v>
      </c>
      <c r="AM663" s="55" t="s">
        <v>918</v>
      </c>
      <c r="AO663" s="55" t="s">
        <v>429</v>
      </c>
      <c r="AP663">
        <v>6</v>
      </c>
      <c r="AQ663" s="55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f>SUM(Tabla5[[#This Row],[VENTA MABE 1 SEMANA OCT]:[VENTAS OTROS 1 SEMANA OCT]])</f>
        <v>1</v>
      </c>
      <c r="AY663" s="46">
        <v>11.09090909090909</v>
      </c>
      <c r="AZ663" s="55">
        <v>0</v>
      </c>
      <c r="BA663">
        <v>3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f>SUM(Tabla5[[#This Row],[VENTA MABE 2 SEMANA OCT]:[VENTAS OTROS 2 SEMANA OCT]])</f>
        <v>4</v>
      </c>
      <c r="BH663" t="s">
        <v>798</v>
      </c>
      <c r="BI663" s="55" t="s">
        <v>240</v>
      </c>
      <c r="BJ663">
        <v>27.999999999999996</v>
      </c>
      <c r="BK663" s="55">
        <v>2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f>SUM(Tabla5[[#This Row],[VENTA MABE 3 SEMANA OCT]:[VENTAS OTROS 3 SEMANA OCT]])</f>
        <v>3</v>
      </c>
      <c r="BS663" s="42">
        <v>0.5</v>
      </c>
      <c r="BT663" s="55">
        <v>1</v>
      </c>
      <c r="BU663">
        <v>1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f>SUM(Tabla5[[#This Row],[VENTA MABE 4 SEMANA OCT]:[VENTAS OTROS 4 SEMANA OCT]])</f>
        <v>2</v>
      </c>
      <c r="CC663" t="s">
        <v>1695</v>
      </c>
      <c r="CD663" t="s">
        <v>1695</v>
      </c>
      <c r="CE663" t="s">
        <v>1695</v>
      </c>
      <c r="CI66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</v>
      </c>
      <c r="CJ663" t="s">
        <v>1701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SUM(Tabla5[[#This Row],[VENTA MABE 1 SEMANA NOV]:[VENTAS OTROS 1 SEMANA NOV]])</f>
        <v>1</v>
      </c>
      <c r="CS663">
        <f>IFERROR(VLOOKUP(Tabla5[[#This Row],[CLAVE]],[2]VENTAS!$F$2:$L$1501,2,0),0)</f>
        <v>1</v>
      </c>
      <c r="CT663">
        <f>IFERROR(VLOOKUP(Tabla5[[#This Row],[CLAVE]],[2]VENTAS!$F$2:$L$1501,3,0),0)</f>
        <v>0</v>
      </c>
      <c r="CU663">
        <f>IFERROR(VLOOKUP(Tabla5[[#This Row],[CLAVE]],[2]VENTAS!$F$2:$L$1501,4,0),0)</f>
        <v>0</v>
      </c>
      <c r="CV663">
        <f>IFERROR(VLOOKUP(Tabla5[[#This Row],[CLAVE]],[2]VENTAS!$F$2:$L$1501,5,0),0)</f>
        <v>0</v>
      </c>
      <c r="CW663">
        <f>IFERROR(VLOOKUP(Tabla5[[#This Row],[CLAVE]],[2]VENTAS!$F$2:$L$1501,6,0),0)</f>
        <v>0</v>
      </c>
      <c r="CX663">
        <f>IFERROR(VLOOKUP(Tabla5[[#This Row],[CLAVE]],[2]VENTAS!$F$2:$L$1501,7,0),0)</f>
        <v>0</v>
      </c>
      <c r="CY663">
        <f>IFERROR(VLOOKUP(Tabla5[[#This Row],[CLAVE]],[2]VENTAS!$F$2:$R$1501,13,0),0)</f>
        <v>0</v>
      </c>
      <c r="CZ663">
        <f>SUM(Tabla5[[#This Row],[VENTA MABE 2 SEMANA NOV]:[VENTAS OTROS 2 SEMANA NOV]])</f>
        <v>1</v>
      </c>
      <c r="DA663" s="46">
        <v>11.454545454545453</v>
      </c>
    </row>
    <row r="664" spans="1:105" hidden="1" x14ac:dyDescent="0.3">
      <c r="A664" t="str">
        <f>CONCATENATE(Tabla5[[#This Row],[TIENDA HMPV]],Tabla5[[#This Row],[LINEA]])</f>
        <v>72 - ELOY ALFAROEMPOTRE</v>
      </c>
      <c r="B664" t="s">
        <v>239</v>
      </c>
      <c r="C664" s="55" t="s">
        <v>240</v>
      </c>
      <c r="D664" s="55" t="s">
        <v>79</v>
      </c>
      <c r="E664" s="55" t="s">
        <v>243</v>
      </c>
      <c r="F664" s="55" t="s">
        <v>1724</v>
      </c>
      <c r="G664" t="s">
        <v>32</v>
      </c>
      <c r="H664" s="42">
        <f>IFERROR(Tabla5[[#This Row],[VENTAS MABE]]/Tabla5[[#This Row],[CUOTA]],0)</f>
        <v>0</v>
      </c>
      <c r="I664">
        <v>2</v>
      </c>
      <c r="J664">
        <v>0</v>
      </c>
      <c r="K664">
        <v>4</v>
      </c>
      <c r="L664">
        <v>4</v>
      </c>
      <c r="M664">
        <v>0</v>
      </c>
      <c r="N664">
        <v>0</v>
      </c>
      <c r="O664">
        <v>4</v>
      </c>
      <c r="P664">
        <v>0</v>
      </c>
      <c r="Q664">
        <v>0</v>
      </c>
      <c r="R664">
        <v>3</v>
      </c>
      <c r="S664">
        <v>0</v>
      </c>
      <c r="T664">
        <v>0</v>
      </c>
      <c r="V664" s="42">
        <v>0</v>
      </c>
      <c r="W664" s="42">
        <f>IFERROR(Tabla5[[#This Row],[TOTAL VENTA 38 SEMANA]]/Tabla5[[#This Row],[VENTA ACUM 38]],0)</f>
        <v>0</v>
      </c>
      <c r="X664" s="42">
        <v>0</v>
      </c>
      <c r="Y664" s="55" t="s">
        <v>724</v>
      </c>
      <c r="Z664" s="46">
        <f>+Tabla5[[#This Row],[VENTA ACUM 38]]+Tabla5[[#This Row],[venta total 39 acum]]</f>
        <v>22</v>
      </c>
      <c r="AA664" s="46">
        <v>0</v>
      </c>
      <c r="AB664" s="46">
        <v>0</v>
      </c>
      <c r="AC664" s="46">
        <v>11</v>
      </c>
      <c r="AD664" s="46">
        <v>11</v>
      </c>
      <c r="AE664" s="46">
        <f>VLOOKUP(Tabla5[[#This Row],[CLAVE]],'[1]QMI 5 SEMANA SEP-22'!$A$707:$I$720,9,0)</f>
        <v>0</v>
      </c>
      <c r="AF664" s="46">
        <v>11</v>
      </c>
      <c r="AG664">
        <v>0</v>
      </c>
      <c r="AH664" s="42">
        <f>IFERROR(Tabla5[[#This Row],[VENTAS MABE]]/Tabla5[[#This Row],[VENTAS INDURAMA]],0)</f>
        <v>0</v>
      </c>
      <c r="AI664" t="s">
        <v>1675</v>
      </c>
      <c r="AK664" s="42"/>
      <c r="AL664" t="s">
        <v>845</v>
      </c>
      <c r="AM664" s="55" t="s">
        <v>918</v>
      </c>
      <c r="AO664" s="55" t="s">
        <v>429</v>
      </c>
      <c r="AP664">
        <v>9</v>
      </c>
      <c r="AQ664" s="55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f>SUM(Tabla5[[#This Row],[VENTA MABE 1 SEMANA OCT]:[VENTAS OTROS 1 SEMANA OCT]])</f>
        <v>0</v>
      </c>
      <c r="AY664" s="46">
        <v>3</v>
      </c>
      <c r="AZ664" s="55">
        <v>0</v>
      </c>
      <c r="BA664">
        <v>4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f>SUM(Tabla5[[#This Row],[VENTA MABE 2 SEMANA OCT]:[VENTAS OTROS 2 SEMANA OCT]])</f>
        <v>5</v>
      </c>
      <c r="BH664" t="s">
        <v>798</v>
      </c>
      <c r="BI664" s="55" t="s">
        <v>240</v>
      </c>
      <c r="BJ664">
        <v>27.999999999999996</v>
      </c>
      <c r="BK664" s="55">
        <v>0</v>
      </c>
      <c r="BL664">
        <v>2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f>SUM(Tabla5[[#This Row],[VENTA MABE 3 SEMANA OCT]:[VENTAS OTROS 3 SEMANA OCT]])</f>
        <v>2</v>
      </c>
      <c r="BS664" s="42">
        <v>0.3</v>
      </c>
      <c r="BT664" s="55">
        <v>0</v>
      </c>
      <c r="BU664">
        <v>2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f>SUM(Tabla5[[#This Row],[VENTA MABE 4 SEMANA OCT]:[VENTAS OTROS 4 SEMANA OCT]])</f>
        <v>2</v>
      </c>
      <c r="CB664" t="s">
        <v>1679</v>
      </c>
      <c r="CC664" t="s">
        <v>1679</v>
      </c>
      <c r="CD664" t="s">
        <v>1679</v>
      </c>
      <c r="CE664" t="s">
        <v>1679</v>
      </c>
      <c r="CF664" t="s">
        <v>1679</v>
      </c>
      <c r="CG664" t="s">
        <v>1679</v>
      </c>
      <c r="CH664" t="s">
        <v>1679</v>
      </c>
      <c r="CI6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64" s="66">
        <v>0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f>SUM(Tabla5[[#This Row],[VENTA MABE 1 SEMANA NOV]:[VENTAS OTROS 1 SEMANA NOV]])</f>
        <v>2</v>
      </c>
      <c r="CS664">
        <f>IFERROR(VLOOKUP(Tabla5[[#This Row],[CLAVE]],[2]VENTAS!$F$2:$L$1501,2,0),0)</f>
        <v>0</v>
      </c>
      <c r="CT664">
        <f>IFERROR(VLOOKUP(Tabla5[[#This Row],[CLAVE]],[2]VENTAS!$F$2:$L$1501,3,0),0)</f>
        <v>2</v>
      </c>
      <c r="CU664">
        <f>IFERROR(VLOOKUP(Tabla5[[#This Row],[CLAVE]],[2]VENTAS!$F$2:$L$1501,4,0),0)</f>
        <v>0</v>
      </c>
      <c r="CV664">
        <f>IFERROR(VLOOKUP(Tabla5[[#This Row],[CLAVE]],[2]VENTAS!$F$2:$L$1501,5,0),0)</f>
        <v>0</v>
      </c>
      <c r="CW664">
        <f>IFERROR(VLOOKUP(Tabla5[[#This Row],[CLAVE]],[2]VENTAS!$F$2:$L$1501,6,0),0)</f>
        <v>0</v>
      </c>
      <c r="CX664">
        <f>IFERROR(VLOOKUP(Tabla5[[#This Row],[CLAVE]],[2]VENTAS!$F$2:$L$1501,7,0),0)</f>
        <v>0</v>
      </c>
      <c r="CY664">
        <f>IFERROR(VLOOKUP(Tabla5[[#This Row],[CLAVE]],[2]VENTAS!$F$2:$R$1501,13,0),0)</f>
        <v>1</v>
      </c>
      <c r="CZ664">
        <f>SUM(Tabla5[[#This Row],[VENTA MABE 2 SEMANA NOV]:[VENTAS OTROS 2 SEMANA NOV]])</f>
        <v>3</v>
      </c>
      <c r="DA664" s="46">
        <v>1.3138686131386863</v>
      </c>
    </row>
    <row r="665" spans="1:105" hidden="1" x14ac:dyDescent="0.3">
      <c r="A665" t="str">
        <f>CONCATENATE(Tabla5[[#This Row],[TIENDA HMPV]],Tabla5[[#This Row],[LINEA]])</f>
        <v>72 - ELOY ALFAROGLOBALES</v>
      </c>
      <c r="B665" t="s">
        <v>239</v>
      </c>
      <c r="C665" s="55" t="s">
        <v>240</v>
      </c>
      <c r="D665" s="55" t="s">
        <v>79</v>
      </c>
      <c r="E665" s="55" t="s">
        <v>243</v>
      </c>
      <c r="F665" s="55" t="s">
        <v>1724</v>
      </c>
      <c r="G665" t="s">
        <v>27</v>
      </c>
      <c r="H665" s="42">
        <f>IFERROR(Tabla5[[#This Row],[VENTAS MABE]]/Tabla5[[#This Row],[CUOTA]],0)</f>
        <v>0.2857142857142857</v>
      </c>
      <c r="I665">
        <v>7</v>
      </c>
      <c r="J665">
        <v>2</v>
      </c>
      <c r="K665">
        <v>2</v>
      </c>
      <c r="L665">
        <v>4</v>
      </c>
      <c r="M665">
        <v>2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V665" s="42">
        <v>0.2857142857142857</v>
      </c>
      <c r="W665" s="42">
        <f>IFERROR(Tabla5[[#This Row],[TOTAL VENTA 38 SEMANA]]/Tabla5[[#This Row],[VENTA ACUM 38]],0)</f>
        <v>0.2857142857142857</v>
      </c>
      <c r="X665" s="42">
        <v>0</v>
      </c>
      <c r="Y665" s="55" t="s">
        <v>724</v>
      </c>
      <c r="Z665" s="46">
        <f>+Tabla5[[#This Row],[VENTA ACUM 38]]+Tabla5[[#This Row],[venta total 39 acum]]</f>
        <v>16</v>
      </c>
      <c r="AA665" s="46">
        <v>1</v>
      </c>
      <c r="AB665" s="46">
        <v>2</v>
      </c>
      <c r="AC665" s="46">
        <v>7</v>
      </c>
      <c r="AD665" s="46">
        <v>9</v>
      </c>
      <c r="AE665" s="46">
        <f>VLOOKUP(Tabla5[[#This Row],[CLAVE]],'[1]QMI 5 SEMANA SEP-22'!$A$707:$I$720,9,0)</f>
        <v>2</v>
      </c>
      <c r="AF665" s="46">
        <v>9</v>
      </c>
      <c r="AG665">
        <v>2</v>
      </c>
      <c r="AH665" s="42">
        <f>IFERROR(Tabla5[[#This Row],[VENTAS MABE]]/Tabla5[[#This Row],[VENTAS INDURAMA]],0)</f>
        <v>1</v>
      </c>
      <c r="AI665" t="s">
        <v>1675</v>
      </c>
      <c r="AK665" s="42"/>
      <c r="AL665" t="s">
        <v>845</v>
      </c>
      <c r="AM665" s="55" t="s">
        <v>918</v>
      </c>
      <c r="AO665" s="55" t="s">
        <v>429</v>
      </c>
      <c r="AP665">
        <v>6</v>
      </c>
      <c r="AQ665" s="5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f>SUM(Tabla5[[#This Row],[VENTA MABE 1 SEMANA OCT]:[VENTAS OTROS 1 SEMANA OCT]])</f>
        <v>1</v>
      </c>
      <c r="AY665" s="46">
        <v>6.0108303249097466</v>
      </c>
      <c r="AZ665" s="55">
        <v>2</v>
      </c>
      <c r="BA665">
        <v>2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f>SUM(Tabla5[[#This Row],[VENTA MABE 2 SEMANA OCT]:[VENTAS OTROS 2 SEMANA OCT]])</f>
        <v>5</v>
      </c>
      <c r="BH665" t="s">
        <v>798</v>
      </c>
      <c r="BI665" s="55" t="s">
        <v>240</v>
      </c>
      <c r="BJ665">
        <v>27.999999999999996</v>
      </c>
      <c r="BK665" s="5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f>SUM(Tabla5[[#This Row],[VENTA MABE 3 SEMANA OCT]:[VENTAS OTROS 3 SEMANA OCT]])</f>
        <v>1</v>
      </c>
      <c r="BS665" s="42">
        <v>0</v>
      </c>
      <c r="BT665" s="5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f>SUM(Tabla5[[#This Row],[VENTA MABE 4 SEMANA OCT]:[VENTAS OTROS 4 SEMANA OCT]])</f>
        <v>0</v>
      </c>
      <c r="CB665" t="s">
        <v>1679</v>
      </c>
      <c r="CC665" t="s">
        <v>1679</v>
      </c>
      <c r="CD665" t="s">
        <v>1679</v>
      </c>
      <c r="CE665" t="s">
        <v>1679</v>
      </c>
      <c r="CF665" t="s">
        <v>1679</v>
      </c>
      <c r="CG665" t="s">
        <v>1679</v>
      </c>
      <c r="CH665" t="s">
        <v>1679</v>
      </c>
      <c r="CI6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665" t="s">
        <v>1703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SUM(Tabla5[[#This Row],[VENTA MABE 1 SEMANA NOV]:[VENTAS OTROS 1 SEMANA NOV]])</f>
        <v>0</v>
      </c>
      <c r="CS665">
        <f>IFERROR(VLOOKUP(Tabla5[[#This Row],[CLAVE]],[2]VENTAS!$F$2:$L$1501,2,0),0)</f>
        <v>0</v>
      </c>
      <c r="CT665">
        <f>IFERROR(VLOOKUP(Tabla5[[#This Row],[CLAVE]],[2]VENTAS!$F$2:$L$1501,3,0),0)</f>
        <v>0</v>
      </c>
      <c r="CU665">
        <f>IFERROR(VLOOKUP(Tabla5[[#This Row],[CLAVE]],[2]VENTAS!$F$2:$L$1501,4,0),0)</f>
        <v>1</v>
      </c>
      <c r="CV665">
        <f>IFERROR(VLOOKUP(Tabla5[[#This Row],[CLAVE]],[2]VENTAS!$F$2:$L$1501,5,0),0)</f>
        <v>0</v>
      </c>
      <c r="CW665">
        <f>IFERROR(VLOOKUP(Tabla5[[#This Row],[CLAVE]],[2]VENTAS!$F$2:$L$1501,6,0),0)</f>
        <v>0</v>
      </c>
      <c r="CX665">
        <f>IFERROR(VLOOKUP(Tabla5[[#This Row],[CLAVE]],[2]VENTAS!$F$2:$L$1501,7,0),0)</f>
        <v>0</v>
      </c>
      <c r="CY665">
        <f>IFERROR(VLOOKUP(Tabla5[[#This Row],[CLAVE]],[2]VENTAS!$F$2:$R$1501,13,0),0)</f>
        <v>0</v>
      </c>
      <c r="CZ665">
        <f>SUM(Tabla5[[#This Row],[VENTA MABE 2 SEMANA NOV]:[VENTAS OTROS 2 SEMANA NOV]])</f>
        <v>1</v>
      </c>
      <c r="DA665" s="46">
        <v>6.9682009626955459</v>
      </c>
    </row>
    <row r="666" spans="1:105" hidden="1" x14ac:dyDescent="0.3">
      <c r="A666" t="str">
        <f>CONCATENATE(Tabla5[[#This Row],[TIENDA HMPV]],Tabla5[[#This Row],[LINEA]])</f>
        <v>72 - ELOY ALFAROLAVADO</v>
      </c>
      <c r="B666" t="s">
        <v>239</v>
      </c>
      <c r="C666" s="55" t="s">
        <v>240</v>
      </c>
      <c r="D666" s="55" t="s">
        <v>79</v>
      </c>
      <c r="E666" s="55" t="s">
        <v>243</v>
      </c>
      <c r="F666" s="55" t="s">
        <v>1724</v>
      </c>
      <c r="G666" t="s">
        <v>28</v>
      </c>
      <c r="H666" s="42">
        <f>IFERROR(Tabla5[[#This Row],[VENTAS MABE]]/Tabla5[[#This Row],[CUOTA]],0)</f>
        <v>0.75</v>
      </c>
      <c r="I666">
        <v>12</v>
      </c>
      <c r="J666">
        <v>9</v>
      </c>
      <c r="K666">
        <v>0</v>
      </c>
      <c r="L666">
        <v>6</v>
      </c>
      <c r="M666">
        <v>3</v>
      </c>
      <c r="N666">
        <v>1</v>
      </c>
      <c r="O666">
        <v>2</v>
      </c>
      <c r="P666">
        <v>0</v>
      </c>
      <c r="Q666">
        <v>0</v>
      </c>
      <c r="R666">
        <v>0</v>
      </c>
      <c r="S666">
        <v>0</v>
      </c>
      <c r="T666">
        <v>1</v>
      </c>
      <c r="V666" s="42">
        <v>0.5625</v>
      </c>
      <c r="W666" s="42">
        <f>IFERROR(Tabla5[[#This Row],[TOTAL VENTA 38 SEMANA]]/Tabla5[[#This Row],[VENTA ACUM 38]],0)</f>
        <v>0.5625</v>
      </c>
      <c r="X666" s="42">
        <v>0</v>
      </c>
      <c r="Y666" s="55" t="s">
        <v>724</v>
      </c>
      <c r="Z666" s="46">
        <f>+Tabla5[[#This Row],[VENTA ACUM 38]]+Tabla5[[#This Row],[venta total 39 acum]]</f>
        <v>17</v>
      </c>
      <c r="AA666" s="46">
        <v>5</v>
      </c>
      <c r="AB666" s="46">
        <v>9</v>
      </c>
      <c r="AC666" s="46">
        <v>16</v>
      </c>
      <c r="AD666" s="46">
        <v>1</v>
      </c>
      <c r="AE666" s="46">
        <f>VLOOKUP(Tabla5[[#This Row],[CLAVE]],'[1]QMI 5 SEMANA SEP-22'!$A$707:$I$720,9,0)</f>
        <v>10</v>
      </c>
      <c r="AF666" s="46">
        <v>1</v>
      </c>
      <c r="AG666">
        <v>9</v>
      </c>
      <c r="AH666" s="42">
        <f>IFERROR(Tabla5[[#This Row],[VENTAS MABE]]/Tabla5[[#This Row],[VENTAS INDURAMA]],0)</f>
        <v>0</v>
      </c>
      <c r="AI666" t="s">
        <v>1675</v>
      </c>
      <c r="AK666" s="42"/>
      <c r="AL666" t="s">
        <v>845</v>
      </c>
      <c r="AM666" s="55" t="s">
        <v>918</v>
      </c>
      <c r="AO666" s="55" t="s">
        <v>429</v>
      </c>
      <c r="AP666">
        <v>10</v>
      </c>
      <c r="AQ666" s="55">
        <v>3</v>
      </c>
      <c r="AR666">
        <v>0</v>
      </c>
      <c r="AS666">
        <v>0</v>
      </c>
      <c r="AT666">
        <v>0</v>
      </c>
      <c r="AU666">
        <v>2</v>
      </c>
      <c r="AV666">
        <v>0</v>
      </c>
      <c r="AW666">
        <v>1</v>
      </c>
      <c r="AX666">
        <f>SUM(Tabla5[[#This Row],[VENTA MABE 1 SEMANA OCT]:[VENTAS OTROS 1 SEMANA OCT]])</f>
        <v>6</v>
      </c>
      <c r="AY666" s="46">
        <v>9.7519999999999989</v>
      </c>
      <c r="AZ666" s="55">
        <v>4</v>
      </c>
      <c r="BA666">
        <v>0</v>
      </c>
      <c r="BB666">
        <v>2</v>
      </c>
      <c r="BC666">
        <v>1</v>
      </c>
      <c r="BD666">
        <v>2</v>
      </c>
      <c r="BE666">
        <v>0</v>
      </c>
      <c r="BF666">
        <v>1</v>
      </c>
      <c r="BG666">
        <f>SUM(Tabla5[[#This Row],[VENTA MABE 2 SEMANA OCT]:[VENTAS OTROS 2 SEMANA OCT]])</f>
        <v>10</v>
      </c>
      <c r="BH666" t="s">
        <v>798</v>
      </c>
      <c r="BI666" s="55" t="s">
        <v>240</v>
      </c>
      <c r="BJ666">
        <v>27.999999999999996</v>
      </c>
      <c r="BK666" s="55">
        <v>0</v>
      </c>
      <c r="BL666">
        <v>0</v>
      </c>
      <c r="BM666">
        <v>2</v>
      </c>
      <c r="BN666">
        <v>2</v>
      </c>
      <c r="BO666">
        <v>0</v>
      </c>
      <c r="BP666">
        <v>0</v>
      </c>
      <c r="BQ666">
        <v>0</v>
      </c>
      <c r="BR666">
        <f>SUM(Tabla5[[#This Row],[VENTA MABE 3 SEMANA OCT]:[VENTAS OTROS 3 SEMANA OCT]])</f>
        <v>4</v>
      </c>
      <c r="BS666" s="42">
        <v>0.25</v>
      </c>
      <c r="BT666" s="55">
        <v>3</v>
      </c>
      <c r="BU666">
        <v>0</v>
      </c>
      <c r="BV666">
        <v>4</v>
      </c>
      <c r="BW666">
        <v>0</v>
      </c>
      <c r="BX666">
        <v>0</v>
      </c>
      <c r="BY666">
        <v>0</v>
      </c>
      <c r="BZ666">
        <v>0</v>
      </c>
      <c r="CA666">
        <f>SUM(Tabla5[[#This Row],[VENTA MABE 4 SEMANA OCT]:[VENTAS OTROS 4 SEMANA OCT]])</f>
        <v>7</v>
      </c>
      <c r="CB666" t="s">
        <v>1679</v>
      </c>
      <c r="CC666" t="s">
        <v>1679</v>
      </c>
      <c r="CD666" t="s">
        <v>1679</v>
      </c>
      <c r="CE666" t="s">
        <v>1679</v>
      </c>
      <c r="CF666" t="s">
        <v>1679</v>
      </c>
      <c r="CG666" t="s">
        <v>1679</v>
      </c>
      <c r="CH666" t="s">
        <v>1679</v>
      </c>
      <c r="CI6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0.37037037037037035</v>
      </c>
      <c r="CJ666" t="s">
        <v>1702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SUM(Tabla5[[#This Row],[VENTA MABE 1 SEMANA NOV]:[VENTAS OTROS 1 SEMANA NOV]])</f>
        <v>0</v>
      </c>
      <c r="CS666">
        <f>IFERROR(VLOOKUP(Tabla5[[#This Row],[CLAVE]],[2]VENTAS!$F$2:$L$1501,2,0),0)</f>
        <v>1</v>
      </c>
      <c r="CT666">
        <f>IFERROR(VLOOKUP(Tabla5[[#This Row],[CLAVE]],[2]VENTAS!$F$2:$L$1501,3,0),0)</f>
        <v>0</v>
      </c>
      <c r="CU666">
        <f>IFERROR(VLOOKUP(Tabla5[[#This Row],[CLAVE]],[2]VENTAS!$F$2:$L$1501,4,0),0)</f>
        <v>0</v>
      </c>
      <c r="CV666">
        <f>IFERROR(VLOOKUP(Tabla5[[#This Row],[CLAVE]],[2]VENTAS!$F$2:$L$1501,5,0),0)</f>
        <v>0</v>
      </c>
      <c r="CW666">
        <f>IFERROR(VLOOKUP(Tabla5[[#This Row],[CLAVE]],[2]VENTAS!$F$2:$L$1501,6,0),0)</f>
        <v>0</v>
      </c>
      <c r="CX666">
        <f>IFERROR(VLOOKUP(Tabla5[[#This Row],[CLAVE]],[2]VENTAS!$F$2:$L$1501,7,0),0)</f>
        <v>0</v>
      </c>
      <c r="CY666">
        <f>IFERROR(VLOOKUP(Tabla5[[#This Row],[CLAVE]],[2]VENTAS!$F$2:$R$1501,13,0),0)</f>
        <v>0</v>
      </c>
      <c r="CZ666">
        <f>SUM(Tabla5[[#This Row],[VENTA MABE 2 SEMANA NOV]:[VENTAS OTROS 2 SEMANA NOV]])</f>
        <v>1</v>
      </c>
      <c r="DA666" s="46">
        <v>14.719999999999999</v>
      </c>
    </row>
    <row r="667" spans="1:105" hidden="1" x14ac:dyDescent="0.3">
      <c r="A667" t="str">
        <f>CONCATENATE(Tabla5[[#This Row],[TIENDA HMPV]],Tabla5[[#This Row],[LINEA]])</f>
        <v>72 - ELOY ALFAROREFRIGERACIÓN</v>
      </c>
      <c r="B667" t="s">
        <v>239</v>
      </c>
      <c r="C667" s="55" t="s">
        <v>240</v>
      </c>
      <c r="D667" s="55" t="s">
        <v>79</v>
      </c>
      <c r="E667" s="55" t="s">
        <v>243</v>
      </c>
      <c r="F667" s="55" t="s">
        <v>1724</v>
      </c>
      <c r="G667" t="s">
        <v>29</v>
      </c>
      <c r="H667" s="42">
        <f>IFERROR(Tabla5[[#This Row],[VENTAS MABE]]/Tabla5[[#This Row],[CUOTA]],0)</f>
        <v>0.25</v>
      </c>
      <c r="I667">
        <v>8</v>
      </c>
      <c r="J667">
        <v>2</v>
      </c>
      <c r="K667">
        <v>2</v>
      </c>
      <c r="L667">
        <v>1</v>
      </c>
      <c r="M667">
        <v>2</v>
      </c>
      <c r="N667">
        <v>1</v>
      </c>
      <c r="O667">
        <v>2</v>
      </c>
      <c r="P667">
        <v>0</v>
      </c>
      <c r="Q667">
        <v>0</v>
      </c>
      <c r="R667">
        <v>0</v>
      </c>
      <c r="S667">
        <v>0</v>
      </c>
      <c r="T667">
        <v>0</v>
      </c>
      <c r="V667" s="42">
        <v>0.25</v>
      </c>
      <c r="W667" s="42">
        <f>IFERROR(Tabla5[[#This Row],[TOTAL VENTA 38 SEMANA]]/Tabla5[[#This Row],[VENTA ACUM 38]],0)</f>
        <v>0.25</v>
      </c>
      <c r="X667" s="42">
        <v>0</v>
      </c>
      <c r="Y667" s="55" t="s">
        <v>724</v>
      </c>
      <c r="Z667" s="46">
        <f>+Tabla5[[#This Row],[VENTA ACUM 38]]+Tabla5[[#This Row],[venta total 39 acum]]</f>
        <v>17</v>
      </c>
      <c r="AA667" s="46">
        <v>2</v>
      </c>
      <c r="AB667" s="46">
        <v>2</v>
      </c>
      <c r="AC667" s="46">
        <v>8</v>
      </c>
      <c r="AD667" s="46">
        <v>9</v>
      </c>
      <c r="AE667" s="46">
        <f>VLOOKUP(Tabla5[[#This Row],[CLAVE]],'[1]QMI 5 SEMANA SEP-22'!$A$707:$I$720,9,0)</f>
        <v>2</v>
      </c>
      <c r="AF667" s="46">
        <v>9</v>
      </c>
      <c r="AG667">
        <v>2</v>
      </c>
      <c r="AH667" s="42">
        <f>IFERROR(Tabla5[[#This Row],[VENTAS MABE]]/Tabla5[[#This Row],[VENTAS INDURAMA]],0)</f>
        <v>1</v>
      </c>
      <c r="AI667" t="s">
        <v>1675</v>
      </c>
      <c r="AK667" s="42"/>
      <c r="AL667" t="s">
        <v>845</v>
      </c>
      <c r="AM667" s="55" t="s">
        <v>918</v>
      </c>
      <c r="AO667" s="55" t="s">
        <v>429</v>
      </c>
      <c r="AP667">
        <v>7</v>
      </c>
      <c r="AQ667" s="55">
        <v>0</v>
      </c>
      <c r="AR667">
        <v>1</v>
      </c>
      <c r="AS667">
        <v>0</v>
      </c>
      <c r="AT667">
        <v>0</v>
      </c>
      <c r="AU667">
        <v>0</v>
      </c>
      <c r="AV667">
        <v>2</v>
      </c>
      <c r="AW667">
        <v>0</v>
      </c>
      <c r="AX667">
        <f>SUM(Tabla5[[#This Row],[VENTA MABE 1 SEMANA OCT]:[VENTAS OTROS 1 SEMANA OCT]])</f>
        <v>3</v>
      </c>
      <c r="AY667" s="46">
        <v>6.5120145554928168</v>
      </c>
      <c r="AZ667" s="55">
        <v>2</v>
      </c>
      <c r="BA667">
        <v>2</v>
      </c>
      <c r="BB667">
        <v>1</v>
      </c>
      <c r="BC667">
        <v>0</v>
      </c>
      <c r="BD667">
        <v>0</v>
      </c>
      <c r="BE667">
        <v>2</v>
      </c>
      <c r="BF667">
        <v>0</v>
      </c>
      <c r="BG667">
        <f>SUM(Tabla5[[#This Row],[VENTA MABE 2 SEMANA OCT]:[VENTAS OTROS 2 SEMANA OCT]])</f>
        <v>7</v>
      </c>
      <c r="BH667" t="s">
        <v>798</v>
      </c>
      <c r="BI667" s="55" t="s">
        <v>240</v>
      </c>
      <c r="BJ667">
        <v>27.999999999999996</v>
      </c>
      <c r="BK667" s="55">
        <v>1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f>SUM(Tabla5[[#This Row],[VENTA MABE 3 SEMANA OCT]:[VENTAS OTROS 3 SEMANA OCT]])</f>
        <v>2</v>
      </c>
      <c r="BS667" s="42">
        <v>0.4</v>
      </c>
      <c r="BT667" s="55">
        <v>1</v>
      </c>
      <c r="BU667">
        <v>2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f>SUM(Tabla5[[#This Row],[VENTA MABE 4 SEMANA OCT]:[VENTAS OTROS 4 SEMANA OCT]])</f>
        <v>3</v>
      </c>
      <c r="CC667" t="s">
        <v>1695</v>
      </c>
      <c r="CD667" t="s">
        <v>1695</v>
      </c>
      <c r="CI66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0.26666666666666666</v>
      </c>
      <c r="CJ667" t="s">
        <v>1701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SUM(Tabla5[[#This Row],[VENTA MABE 1 SEMANA NOV]:[VENTAS OTROS 1 SEMANA NOV]])</f>
        <v>0</v>
      </c>
      <c r="CS667">
        <f>IFERROR(VLOOKUP(Tabla5[[#This Row],[CLAVE]],[2]VENTAS!$F$2:$L$1501,2,0),0)</f>
        <v>0</v>
      </c>
      <c r="CT667">
        <f>IFERROR(VLOOKUP(Tabla5[[#This Row],[CLAVE]],[2]VENTAS!$F$2:$L$1501,3,0),0)</f>
        <v>0</v>
      </c>
      <c r="CU667">
        <f>IFERROR(VLOOKUP(Tabla5[[#This Row],[CLAVE]],[2]VENTAS!$F$2:$L$1501,4,0),0)</f>
        <v>1</v>
      </c>
      <c r="CV667">
        <f>IFERROR(VLOOKUP(Tabla5[[#This Row],[CLAVE]],[2]VENTAS!$F$2:$L$1501,5,0),0)</f>
        <v>0</v>
      </c>
      <c r="CW667">
        <f>IFERROR(VLOOKUP(Tabla5[[#This Row],[CLAVE]],[2]VENTAS!$F$2:$L$1501,6,0),0)</f>
        <v>0</v>
      </c>
      <c r="CX667">
        <f>IFERROR(VLOOKUP(Tabla5[[#This Row],[CLAVE]],[2]VENTAS!$F$2:$L$1501,7,0),0)</f>
        <v>0</v>
      </c>
      <c r="CY667">
        <f>IFERROR(VLOOKUP(Tabla5[[#This Row],[CLAVE]],[2]VENTAS!$F$2:$R$1501,13,0),0)</f>
        <v>0</v>
      </c>
      <c r="CZ667">
        <f>SUM(Tabla5[[#This Row],[VENTA MABE 2 SEMANA NOV]:[VENTAS OTROS 2 SEMANA NOV]])</f>
        <v>1</v>
      </c>
      <c r="DA667" s="46">
        <v>6.9902754250580355</v>
      </c>
    </row>
    <row r="668" spans="1:105" hidden="1" x14ac:dyDescent="0.3">
      <c r="A668" t="str">
        <f>CONCATENATE(Tabla5[[#This Row],[TIENDA HMPV]],Tabla5[[#This Row],[LINEA]])</f>
        <v>957 - ALM ESPAÑA 1AIRES</v>
      </c>
      <c r="B668" t="s">
        <v>341</v>
      </c>
      <c r="C668" s="55" t="s">
        <v>342</v>
      </c>
      <c r="D668" s="55" t="s">
        <v>49</v>
      </c>
      <c r="E668" s="55" t="s">
        <v>343</v>
      </c>
      <c r="F668" s="55" t="s">
        <v>1724</v>
      </c>
      <c r="G668" t="s">
        <v>25</v>
      </c>
      <c r="H668" s="42">
        <f>IFERROR(Tabla5[[#This Row],[VENTAS MABE]]/Tabla5[[#This Row],[CUOTA]],0)</f>
        <v>0.75</v>
      </c>
      <c r="I668">
        <v>4</v>
      </c>
      <c r="J668">
        <v>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V668" s="42">
        <v>1</v>
      </c>
      <c r="W668" s="42">
        <f>IFERROR(Tabla5[[#This Row],[TOTAL VENTA 38 SEMANA]]/Tabla5[[#This Row],[VENTA ACUM 38]],0)</f>
        <v>1</v>
      </c>
      <c r="X668" s="42" t="e">
        <f>VLOOKUP(Tabla5[[#This Row],[CLAVE]],[1]!QMI_5_SEMANA_SEP_22[[CLAVE]:[SHARE CADENA S2]],21,0)</f>
        <v>#REF!</v>
      </c>
      <c r="Y668" s="55" t="s">
        <v>724</v>
      </c>
      <c r="Z668" s="46">
        <f>+Tabla5[[#This Row],[VENTA ACUM 38]]+Tabla5[[#This Row],[venta total 39 acum]]</f>
        <v>7</v>
      </c>
      <c r="AA668" s="46">
        <v>1</v>
      </c>
      <c r="AB668" s="46">
        <v>3</v>
      </c>
      <c r="AC668" s="46">
        <v>3</v>
      </c>
      <c r="AD668" s="46">
        <v>4</v>
      </c>
      <c r="AE668" s="46">
        <v>4</v>
      </c>
      <c r="AF668" s="46">
        <v>4</v>
      </c>
      <c r="AG668" s="46">
        <v>5</v>
      </c>
      <c r="AH668" s="42">
        <f>IFERROR(Tabla5[[#This Row],[VENTAS MABE]]/Tabla5[[#This Row],[VENTAS INDURAMA]],0)</f>
        <v>0</v>
      </c>
      <c r="AI668" t="s">
        <v>1675</v>
      </c>
      <c r="AK668" s="42"/>
      <c r="AL668" t="s">
        <v>727</v>
      </c>
      <c r="AM668" s="55" t="s">
        <v>988</v>
      </c>
      <c r="AO668" s="55" t="s">
        <v>419</v>
      </c>
      <c r="AP668">
        <v>1</v>
      </c>
      <c r="AQ668" s="55">
        <v>2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f>SUM(Tabla5[[#This Row],[VENTA MABE 1 SEMANA OCT]:[VENTAS OTROS 1 SEMANA OCT]])</f>
        <v>3</v>
      </c>
      <c r="AY668" s="46">
        <v>7.9411764705882337</v>
      </c>
      <c r="AZ668" s="55">
        <v>4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f>SUM(Tabla5[[#This Row],[VENTA MABE 2 SEMANA OCT]:[VENTAS OTROS 2 SEMANA OCT]])</f>
        <v>5</v>
      </c>
      <c r="BH668" t="s">
        <v>987</v>
      </c>
      <c r="BI668" s="55" t="s">
        <v>342</v>
      </c>
      <c r="BJ668">
        <v>5.9999999999999982</v>
      </c>
      <c r="BK668" s="55">
        <v>4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</v>
      </c>
      <c r="BR668">
        <f>SUM(Tabla5[[#This Row],[VENTA MABE 3 SEMANA OCT]:[VENTAS OTROS 3 SEMANA OCT]])</f>
        <v>5</v>
      </c>
      <c r="BS668" s="42">
        <v>0.35</v>
      </c>
      <c r="BT668" s="55">
        <v>6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1</v>
      </c>
      <c r="CA668">
        <f>SUM(Tabla5[[#This Row],[VENTA MABE 4 SEMANA OCT]:[VENTAS OTROS 4 SEMANA OCT]])</f>
        <v>7</v>
      </c>
      <c r="CB668" t="s">
        <v>1679</v>
      </c>
      <c r="CC668" t="s">
        <v>1679</v>
      </c>
      <c r="CD668" t="s">
        <v>1679</v>
      </c>
      <c r="CE668" t="s">
        <v>1679</v>
      </c>
      <c r="CF668" t="s">
        <v>1679</v>
      </c>
      <c r="CG668" t="s">
        <v>1679</v>
      </c>
      <c r="CH668" t="s">
        <v>1679</v>
      </c>
      <c r="CI6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668" t="s">
        <v>1703</v>
      </c>
      <c r="CK668">
        <v>4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SUM(Tabla5[[#This Row],[VENTA MABE 1 SEMANA NOV]:[VENTAS OTROS 1 SEMANA NOV]])</f>
        <v>4</v>
      </c>
      <c r="CS668">
        <f>IFERROR(VLOOKUP(Tabla5[[#This Row],[CLAVE]],[2]VENTAS!$F$2:$L$1501,2,0),0)</f>
        <v>6</v>
      </c>
      <c r="CT668">
        <f>IFERROR(VLOOKUP(Tabla5[[#This Row],[CLAVE]],[2]VENTAS!$F$2:$L$1501,3,0),0)</f>
        <v>0</v>
      </c>
      <c r="CU668">
        <f>IFERROR(VLOOKUP(Tabla5[[#This Row],[CLAVE]],[2]VENTAS!$F$2:$L$1501,4,0),0)</f>
        <v>0</v>
      </c>
      <c r="CV668">
        <f>IFERROR(VLOOKUP(Tabla5[[#This Row],[CLAVE]],[2]VENTAS!$F$2:$L$1501,5,0),0)</f>
        <v>0</v>
      </c>
      <c r="CW668">
        <f>IFERROR(VLOOKUP(Tabla5[[#This Row],[CLAVE]],[2]VENTAS!$F$2:$L$1501,6,0),0)</f>
        <v>0</v>
      </c>
      <c r="CX668">
        <f>IFERROR(VLOOKUP(Tabla5[[#This Row],[CLAVE]],[2]VENTAS!$F$2:$L$1501,7,0),0)</f>
        <v>0</v>
      </c>
      <c r="CY668">
        <f>IFERROR(VLOOKUP(Tabla5[[#This Row],[CLAVE]],[2]VENTAS!$F$2:$R$1501,13,0),0)</f>
        <v>0</v>
      </c>
      <c r="CZ668">
        <f>SUM(Tabla5[[#This Row],[VENTA MABE 2 SEMANA NOV]:[VENTAS OTROS 2 SEMANA NOV]])</f>
        <v>6</v>
      </c>
      <c r="DA668" s="46">
        <v>7.9411764705882337</v>
      </c>
    </row>
    <row r="669" spans="1:105" hidden="1" x14ac:dyDescent="0.3">
      <c r="A669" t="str">
        <f>CONCATENATE(Tabla5[[#This Row],[TIENDA HMPV]],Tabla5[[#This Row],[LINEA]])</f>
        <v>957 - ALM ESPAÑA 1COCINAS</v>
      </c>
      <c r="B669" t="s">
        <v>341</v>
      </c>
      <c r="C669" s="55" t="s">
        <v>342</v>
      </c>
      <c r="D669" s="55" t="s">
        <v>49</v>
      </c>
      <c r="E669" s="55" t="s">
        <v>343</v>
      </c>
      <c r="F669" s="55" t="s">
        <v>1724</v>
      </c>
      <c r="G669" t="s">
        <v>26</v>
      </c>
      <c r="H669" s="42">
        <f>IFERROR(Tabla5[[#This Row],[VENTAS MABE]]/Tabla5[[#This Row],[CUOTA]],0)</f>
        <v>0.45454545454545453</v>
      </c>
      <c r="I669">
        <v>11</v>
      </c>
      <c r="J669">
        <v>5</v>
      </c>
      <c r="K669">
        <v>8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V669" s="42">
        <v>0.38461538461538464</v>
      </c>
      <c r="W669" s="42">
        <f>IFERROR(Tabla5[[#This Row],[TOTAL VENTA 38 SEMANA]]/Tabla5[[#This Row],[VENTA ACUM 38]],0)</f>
        <v>0.38461538461538464</v>
      </c>
      <c r="X669" s="42" t="e">
        <f>VLOOKUP(Tabla5[[#This Row],[CLAVE]],[1]!QMI_5_SEMANA_SEP_22[[CLAVE]:[SHARE CADENA S2]],21,0)</f>
        <v>#REF!</v>
      </c>
      <c r="Y669" s="55" t="s">
        <v>724</v>
      </c>
      <c r="Z669" s="46">
        <f>+Tabla5[[#This Row],[VENTA ACUM 38]]+Tabla5[[#This Row],[venta total 39 acum]]</f>
        <v>18</v>
      </c>
      <c r="AA669" s="46">
        <v>4</v>
      </c>
      <c r="AB669" s="46">
        <v>5</v>
      </c>
      <c r="AC669" s="46">
        <v>13</v>
      </c>
      <c r="AD669" s="46">
        <v>5</v>
      </c>
      <c r="AE669" s="46">
        <v>5</v>
      </c>
      <c r="AF669" s="46">
        <v>5</v>
      </c>
      <c r="AG669" s="46">
        <v>9</v>
      </c>
      <c r="AH669" s="42">
        <f>IFERROR(Tabla5[[#This Row],[VENTAS MABE]]/Tabla5[[#This Row],[VENTAS INDURAMA]],0)</f>
        <v>0.625</v>
      </c>
      <c r="AI669" t="s">
        <v>1675</v>
      </c>
      <c r="AK669" s="42"/>
      <c r="AL669" t="s">
        <v>727</v>
      </c>
      <c r="AM669" s="55" t="s">
        <v>988</v>
      </c>
      <c r="AO669" s="55" t="s">
        <v>419</v>
      </c>
      <c r="AP669">
        <v>12</v>
      </c>
      <c r="AQ669" s="55">
        <v>2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f>SUM(Tabla5[[#This Row],[VENTA MABE 1 SEMANA OCT]:[VENTAS OTROS 1 SEMANA OCT]])</f>
        <v>4</v>
      </c>
      <c r="AY669" s="46">
        <v>12.623259198254011</v>
      </c>
      <c r="AZ669" s="55">
        <v>4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f>SUM(Tabla5[[#This Row],[VENTA MABE 2 SEMANA OCT]:[VENTAS OTROS 2 SEMANA OCT]])</f>
        <v>6</v>
      </c>
      <c r="BH669" t="s">
        <v>987</v>
      </c>
      <c r="BI669" s="55" t="s">
        <v>342</v>
      </c>
      <c r="BJ669">
        <v>5.9999999999999982</v>
      </c>
      <c r="BK669" s="55">
        <v>5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f>SUM(Tabla5[[#This Row],[VENTA MABE 3 SEMANA OCT]:[VENTAS OTROS 3 SEMANA OCT]])</f>
        <v>7</v>
      </c>
      <c r="BS669" s="42">
        <v>0.5</v>
      </c>
      <c r="BT669" s="55">
        <v>8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1</v>
      </c>
      <c r="CA669">
        <f>SUM(Tabla5[[#This Row],[VENTA MABE 4 SEMANA OCT]:[VENTAS OTROS 4 SEMANA OCT]])</f>
        <v>10</v>
      </c>
      <c r="CB669" t="s">
        <v>1679</v>
      </c>
      <c r="CC669" t="s">
        <v>1679</v>
      </c>
      <c r="CD669" t="s">
        <v>1679</v>
      </c>
      <c r="CE669" t="s">
        <v>1679</v>
      </c>
      <c r="CF669" t="s">
        <v>1679</v>
      </c>
      <c r="CG669" t="s">
        <v>1679</v>
      </c>
      <c r="CH669" t="s">
        <v>1679</v>
      </c>
      <c r="CI6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0.70370370370370372</v>
      </c>
      <c r="CJ669" t="s">
        <v>1703</v>
      </c>
      <c r="CK669">
        <v>2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SUM(Tabla5[[#This Row],[VENTA MABE 1 SEMANA NOV]:[VENTAS OTROS 1 SEMANA NOV]])</f>
        <v>2</v>
      </c>
      <c r="CS669">
        <f>IFERROR(VLOOKUP(Tabla5[[#This Row],[CLAVE]],[2]VENTAS!$F$2:$L$1501,2,0),0)</f>
        <v>6</v>
      </c>
      <c r="CT669">
        <f>IFERROR(VLOOKUP(Tabla5[[#This Row],[CLAVE]],[2]VENTAS!$F$2:$L$1501,3,0),0)</f>
        <v>2</v>
      </c>
      <c r="CU669">
        <f>IFERROR(VLOOKUP(Tabla5[[#This Row],[CLAVE]],[2]VENTAS!$F$2:$L$1501,4,0),0)</f>
        <v>0</v>
      </c>
      <c r="CV669">
        <f>IFERROR(VLOOKUP(Tabla5[[#This Row],[CLAVE]],[2]VENTAS!$F$2:$L$1501,5,0),0)</f>
        <v>0</v>
      </c>
      <c r="CW669">
        <f>IFERROR(VLOOKUP(Tabla5[[#This Row],[CLAVE]],[2]VENTAS!$F$2:$L$1501,6,0),0)</f>
        <v>0</v>
      </c>
      <c r="CX669">
        <f>IFERROR(VLOOKUP(Tabla5[[#This Row],[CLAVE]],[2]VENTAS!$F$2:$L$1501,7,0),0)</f>
        <v>0</v>
      </c>
      <c r="CY669">
        <f>IFERROR(VLOOKUP(Tabla5[[#This Row],[CLAVE]],[2]VENTAS!$F$2:$R$1501,13,0),0)</f>
        <v>0</v>
      </c>
      <c r="CZ669">
        <f>SUM(Tabla5[[#This Row],[VENTA MABE 2 SEMANA NOV]:[VENTAS OTROS 2 SEMANA NOV]])</f>
        <v>8</v>
      </c>
      <c r="DA669" s="46">
        <v>22.541534282596452</v>
      </c>
    </row>
    <row r="670" spans="1:105" hidden="1" x14ac:dyDescent="0.3">
      <c r="A670" t="str">
        <f>CONCATENATE(Tabla5[[#This Row],[TIENDA HMPV]],Tabla5[[#This Row],[LINEA]])</f>
        <v>957 - ALM ESPAÑA 1EMPOTRE</v>
      </c>
      <c r="B670" t="s">
        <v>341</v>
      </c>
      <c r="C670" s="55" t="s">
        <v>342</v>
      </c>
      <c r="D670" s="55" t="s">
        <v>49</v>
      </c>
      <c r="E670" s="55" t="s">
        <v>343</v>
      </c>
      <c r="F670" s="55" t="s">
        <v>1724</v>
      </c>
      <c r="G670" t="s">
        <v>32</v>
      </c>
      <c r="H670" s="42">
        <f>IFERROR(Tabla5[[#This Row],[VENTAS MABE]]/Tabla5[[#This Row],[CUOTA]],0)</f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V670" s="42">
        <v>1</v>
      </c>
      <c r="W670" s="42">
        <f>IFERROR(Tabla5[[#This Row],[TOTAL VENTA 38 SEMANA]]/Tabla5[[#This Row],[VENTA ACUM 38]],0)</f>
        <v>1</v>
      </c>
      <c r="X670" s="42" t="e">
        <f>VLOOKUP(Tabla5[[#This Row],[CLAVE]],[1]!QMI_5_SEMANA_SEP_22[[CLAVE]:[SHARE CADENA S2]],21,0)</f>
        <v>#REF!</v>
      </c>
      <c r="Y670" s="55" t="s">
        <v>724</v>
      </c>
      <c r="Z670" s="46">
        <f>+Tabla5[[#This Row],[VENTA ACUM 38]]+Tabla5[[#This Row],[venta total 39 acum]]</f>
        <v>1</v>
      </c>
      <c r="AA670" s="46">
        <v>0</v>
      </c>
      <c r="AB670" s="46">
        <v>1</v>
      </c>
      <c r="AC670" s="46">
        <v>1</v>
      </c>
      <c r="AD670" s="46">
        <v>0</v>
      </c>
      <c r="AE670" s="46">
        <v>0</v>
      </c>
      <c r="AF670" s="46">
        <v>0</v>
      </c>
      <c r="AG670" s="46">
        <v>0</v>
      </c>
      <c r="AH670" s="42">
        <f>IFERROR(Tabla5[[#This Row],[VENTAS MABE]]/Tabla5[[#This Row],[VENTAS INDURAMA]],0)</f>
        <v>0</v>
      </c>
      <c r="AI670" t="s">
        <v>1675</v>
      </c>
      <c r="AK670" s="42"/>
      <c r="AL670" t="s">
        <v>727</v>
      </c>
      <c r="AM670" s="55" t="s">
        <v>988</v>
      </c>
      <c r="AO670" s="55" t="s">
        <v>419</v>
      </c>
      <c r="AP670">
        <v>0</v>
      </c>
      <c r="AQ670" s="55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f>SUM(Tabla5[[#This Row],[VENTA MABE 1 SEMANA OCT]:[VENTAS OTROS 1 SEMANA OCT]])</f>
        <v>0</v>
      </c>
      <c r="AY670" s="46">
        <v>0</v>
      </c>
      <c r="AZ670" s="55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f>SUM(Tabla5[[#This Row],[VENTA MABE 2 SEMANA OCT]:[VENTAS OTROS 2 SEMANA OCT]])</f>
        <v>0</v>
      </c>
      <c r="BH670" t="s">
        <v>987</v>
      </c>
      <c r="BI670" s="55" t="s">
        <v>342</v>
      </c>
      <c r="BJ670">
        <v>5.9999999999999982</v>
      </c>
      <c r="BK670" s="55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f>SUM(Tabla5[[#This Row],[VENTA MABE 3 SEMANA OCT]:[VENTAS OTROS 3 SEMANA OCT]])</f>
        <v>0</v>
      </c>
      <c r="BS670" s="42">
        <v>0.35</v>
      </c>
      <c r="BT670" s="55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f>SUM(Tabla5[[#This Row],[VENTA MABE 4 SEMANA OCT]:[VENTAS OTROS 4 SEMANA OCT]])</f>
        <v>0</v>
      </c>
      <c r="CB670" t="s">
        <v>1679</v>
      </c>
      <c r="CC670" t="s">
        <v>1679</v>
      </c>
      <c r="CD670" t="s">
        <v>1679</v>
      </c>
      <c r="CE670" t="s">
        <v>1679</v>
      </c>
      <c r="CF670" t="s">
        <v>1679</v>
      </c>
      <c r="CG670" t="s">
        <v>1679</v>
      </c>
      <c r="CH670" t="s">
        <v>1679</v>
      </c>
      <c r="CI6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70" s="66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SUM(Tabla5[[#This Row],[VENTA MABE 1 SEMANA NOV]:[VENTAS OTROS 1 SEMANA NOV]])</f>
        <v>0</v>
      </c>
      <c r="CS670">
        <f>IFERROR(VLOOKUP(Tabla5[[#This Row],[CLAVE]],[2]VENTAS!$F$2:$L$1501,2,0),0)</f>
        <v>0</v>
      </c>
      <c r="CT670">
        <f>IFERROR(VLOOKUP(Tabla5[[#This Row],[CLAVE]],[2]VENTAS!$F$2:$L$1501,3,0),0)</f>
        <v>0</v>
      </c>
      <c r="CU670">
        <f>IFERROR(VLOOKUP(Tabla5[[#This Row],[CLAVE]],[2]VENTAS!$F$2:$L$1501,4,0),0)</f>
        <v>0</v>
      </c>
      <c r="CV670">
        <f>IFERROR(VLOOKUP(Tabla5[[#This Row],[CLAVE]],[2]VENTAS!$F$2:$L$1501,5,0),0)</f>
        <v>0</v>
      </c>
      <c r="CW670">
        <f>IFERROR(VLOOKUP(Tabla5[[#This Row],[CLAVE]],[2]VENTAS!$F$2:$L$1501,6,0),0)</f>
        <v>0</v>
      </c>
      <c r="CX670">
        <f>IFERROR(VLOOKUP(Tabla5[[#This Row],[CLAVE]],[2]VENTAS!$F$2:$L$1501,7,0),0)</f>
        <v>0</v>
      </c>
      <c r="CY670">
        <f>IFERROR(VLOOKUP(Tabla5[[#This Row],[CLAVE]],[2]VENTAS!$F$2:$R$1501,13,0),0)</f>
        <v>0</v>
      </c>
      <c r="CZ670">
        <f>SUM(Tabla5[[#This Row],[VENTA MABE 2 SEMANA NOV]:[VENTAS OTROS 2 SEMANA NOV]])</f>
        <v>0</v>
      </c>
      <c r="DA670" s="46">
        <v>0</v>
      </c>
    </row>
    <row r="671" spans="1:105" hidden="1" x14ac:dyDescent="0.3">
      <c r="A671" t="str">
        <f>CONCATENATE(Tabla5[[#This Row],[TIENDA HMPV]],Tabla5[[#This Row],[LINEA]])</f>
        <v>957 - ALM ESPAÑA 1GLOBALES</v>
      </c>
      <c r="B671" t="s">
        <v>341</v>
      </c>
      <c r="C671" s="55" t="s">
        <v>342</v>
      </c>
      <c r="D671" s="55" t="s">
        <v>49</v>
      </c>
      <c r="E671" s="55" t="s">
        <v>343</v>
      </c>
      <c r="F671" s="55" t="s">
        <v>1724</v>
      </c>
      <c r="G671" t="s">
        <v>27</v>
      </c>
      <c r="H671" s="42">
        <f>IFERROR(Tabla5[[#This Row],[VENTAS MABE]]/Tabla5[[#This Row],[CUOTA]],0)</f>
        <v>1</v>
      </c>
      <c r="I671">
        <v>8</v>
      </c>
      <c r="J671">
        <v>8</v>
      </c>
      <c r="K671">
        <v>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V671" s="42">
        <v>0.72727272727272729</v>
      </c>
      <c r="W671" s="42">
        <f>IFERROR(Tabla5[[#This Row],[TOTAL VENTA 38 SEMANA]]/Tabla5[[#This Row],[VENTA ACUM 38]],0)</f>
        <v>0.72727272727272729</v>
      </c>
      <c r="X671" s="42" t="e">
        <f>VLOOKUP(Tabla5[[#This Row],[CLAVE]],[1]!QMI_5_SEMANA_SEP_22[[CLAVE]:[SHARE CADENA S2]],21,0)</f>
        <v>#REF!</v>
      </c>
      <c r="Y671" s="55" t="s">
        <v>724</v>
      </c>
      <c r="Z671" s="46">
        <f>+Tabla5[[#This Row],[VENTA ACUM 38]]+Tabla5[[#This Row],[venta total 39 acum]]</f>
        <v>22</v>
      </c>
      <c r="AA671" s="46">
        <v>6</v>
      </c>
      <c r="AB671" s="46">
        <v>8</v>
      </c>
      <c r="AC671" s="46">
        <v>11</v>
      </c>
      <c r="AD671" s="46">
        <v>11</v>
      </c>
      <c r="AE671" s="46">
        <v>8</v>
      </c>
      <c r="AF671" s="46">
        <v>11</v>
      </c>
      <c r="AG671" s="46">
        <v>14</v>
      </c>
      <c r="AH671" s="42">
        <f>IFERROR(Tabla5[[#This Row],[VENTAS MABE]]/Tabla5[[#This Row],[VENTAS INDURAMA]],0)</f>
        <v>1.3333333333333333</v>
      </c>
      <c r="AI671" t="s">
        <v>1675</v>
      </c>
      <c r="AK671" s="42"/>
      <c r="AL671" t="s">
        <v>727</v>
      </c>
      <c r="AM671" s="55" t="s">
        <v>988</v>
      </c>
      <c r="AO671" s="55" t="s">
        <v>419</v>
      </c>
      <c r="AP671">
        <v>9</v>
      </c>
      <c r="AQ671" s="55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2</v>
      </c>
      <c r="AX671">
        <f>SUM(Tabla5[[#This Row],[VENTA MABE 1 SEMANA OCT]:[VENTAS OTROS 1 SEMANA OCT]])</f>
        <v>3</v>
      </c>
      <c r="AY671" s="46">
        <v>5.6007543103448283</v>
      </c>
      <c r="AZ671" s="55">
        <v>2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</v>
      </c>
      <c r="BG671">
        <f>SUM(Tabla5[[#This Row],[VENTA MABE 2 SEMANA OCT]:[VENTAS OTROS 2 SEMANA OCT]])</f>
        <v>4</v>
      </c>
      <c r="BH671" t="s">
        <v>987</v>
      </c>
      <c r="BI671" s="55" t="s">
        <v>342</v>
      </c>
      <c r="BJ671">
        <v>5.9999999999999982</v>
      </c>
      <c r="BK671" s="55">
        <v>3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</v>
      </c>
      <c r="BR671">
        <f>SUM(Tabla5[[#This Row],[VENTA MABE 3 SEMANA OCT]:[VENTAS OTROS 3 SEMANA OCT]])</f>
        <v>5</v>
      </c>
      <c r="BS671" s="42">
        <v>0</v>
      </c>
      <c r="BT671" s="55">
        <v>3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2</v>
      </c>
      <c r="CA671">
        <f>SUM(Tabla5[[#This Row],[VENTA MABE 4 SEMANA OCT]:[VENTAS OTROS 4 SEMANA OCT]])</f>
        <v>5</v>
      </c>
      <c r="CB671" t="s">
        <v>1679</v>
      </c>
      <c r="CC671" t="s">
        <v>1679</v>
      </c>
      <c r="CD671" t="s">
        <v>1679</v>
      </c>
      <c r="CE671" t="s">
        <v>1679</v>
      </c>
      <c r="CF671" t="s">
        <v>1679</v>
      </c>
      <c r="CG671" t="s">
        <v>1679</v>
      </c>
      <c r="CH671" t="s">
        <v>1679</v>
      </c>
      <c r="CI6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0.52941176470588236</v>
      </c>
      <c r="CJ671" t="s">
        <v>1703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SUM(Tabla5[[#This Row],[VENTA MABE 1 SEMANA NOV]:[VENTAS OTROS 1 SEMANA NOV]])</f>
        <v>0</v>
      </c>
      <c r="CS671">
        <f>IFERROR(VLOOKUP(Tabla5[[#This Row],[CLAVE]],[2]VENTAS!$F$2:$L$1501,2,0),0)</f>
        <v>1</v>
      </c>
      <c r="CT671">
        <f>IFERROR(VLOOKUP(Tabla5[[#This Row],[CLAVE]],[2]VENTAS!$F$2:$L$1501,3,0),0)</f>
        <v>0</v>
      </c>
      <c r="CU671">
        <f>IFERROR(VLOOKUP(Tabla5[[#This Row],[CLAVE]],[2]VENTAS!$F$2:$L$1501,4,0),0)</f>
        <v>0</v>
      </c>
      <c r="CV671">
        <f>IFERROR(VLOOKUP(Tabla5[[#This Row],[CLAVE]],[2]VENTAS!$F$2:$L$1501,5,0),0)</f>
        <v>0</v>
      </c>
      <c r="CW671">
        <f>IFERROR(VLOOKUP(Tabla5[[#This Row],[CLAVE]],[2]VENTAS!$F$2:$L$1501,6,0),0)</f>
        <v>0</v>
      </c>
      <c r="CX671">
        <f>IFERROR(VLOOKUP(Tabla5[[#This Row],[CLAVE]],[2]VENTAS!$F$2:$L$1501,7,0),0)</f>
        <v>0</v>
      </c>
      <c r="CY671">
        <f>IFERROR(VLOOKUP(Tabla5[[#This Row],[CLAVE]],[2]VENTAS!$F$2:$R$1501,13,0),0)</f>
        <v>0</v>
      </c>
      <c r="CZ671">
        <f>SUM(Tabla5[[#This Row],[VENTA MABE 2 SEMANA NOV]:[VENTAS OTROS 2 SEMANA NOV]])</f>
        <v>1</v>
      </c>
      <c r="DA671" s="46">
        <v>5.6007543103448283</v>
      </c>
    </row>
    <row r="672" spans="1:105" hidden="1" x14ac:dyDescent="0.3">
      <c r="A672" t="str">
        <f>CONCATENATE(Tabla5[[#This Row],[TIENDA HMPV]],Tabla5[[#This Row],[LINEA]])</f>
        <v>957 - ALM ESPAÑA 1LAVADO</v>
      </c>
      <c r="B672" t="s">
        <v>341</v>
      </c>
      <c r="C672" s="55" t="s">
        <v>342</v>
      </c>
      <c r="D672" s="55" t="s">
        <v>49</v>
      </c>
      <c r="E672" s="55" t="s">
        <v>343</v>
      </c>
      <c r="F672" s="55" t="s">
        <v>1724</v>
      </c>
      <c r="G672" t="s">
        <v>28</v>
      </c>
      <c r="H672" s="42">
        <f>IFERROR(Tabla5[[#This Row],[VENTAS MABE]]/Tabla5[[#This Row],[CUOTA]],0)</f>
        <v>1.3333333333333333</v>
      </c>
      <c r="I672">
        <v>6</v>
      </c>
      <c r="J672">
        <v>8</v>
      </c>
      <c r="K672">
        <v>0</v>
      </c>
      <c r="L672">
        <v>0</v>
      </c>
      <c r="M672">
        <v>0</v>
      </c>
      <c r="N672">
        <v>0</v>
      </c>
      <c r="O672">
        <v>8</v>
      </c>
      <c r="P672">
        <v>0</v>
      </c>
      <c r="Q672">
        <v>0</v>
      </c>
      <c r="R672">
        <v>0</v>
      </c>
      <c r="S672">
        <v>0</v>
      </c>
      <c r="T672">
        <v>0</v>
      </c>
      <c r="V672" s="42">
        <v>0.66666666666666663</v>
      </c>
      <c r="W672" s="42">
        <f>IFERROR(Tabla5[[#This Row],[TOTAL VENTA 38 SEMANA]]/Tabla5[[#This Row],[VENTA ACUM 38]],0)</f>
        <v>0.66666666666666663</v>
      </c>
      <c r="X672" s="42" t="e">
        <f>VLOOKUP(Tabla5[[#This Row],[CLAVE]],[1]!QMI_5_SEMANA_SEP_22[[CLAVE]:[SHARE CADENA S2]],21,0)</f>
        <v>#REF!</v>
      </c>
      <c r="Y672" s="55" t="s">
        <v>724</v>
      </c>
      <c r="Z672" s="46">
        <f>+Tabla5[[#This Row],[VENTA ACUM 38]]+Tabla5[[#This Row],[venta total 39 acum]]</f>
        <v>15</v>
      </c>
      <c r="AA672" s="46">
        <v>7</v>
      </c>
      <c r="AB672" s="46">
        <v>8</v>
      </c>
      <c r="AC672" s="46">
        <v>12</v>
      </c>
      <c r="AD672" s="46">
        <v>3</v>
      </c>
      <c r="AE672" s="46">
        <v>2</v>
      </c>
      <c r="AF672" s="46">
        <v>3</v>
      </c>
      <c r="AG672" s="46">
        <v>9</v>
      </c>
      <c r="AH672" s="42">
        <f>IFERROR(Tabla5[[#This Row],[VENTAS MABE]]/Tabla5[[#This Row],[VENTAS INDURAMA]],0)</f>
        <v>0</v>
      </c>
      <c r="AI672" t="s">
        <v>1675</v>
      </c>
      <c r="AK672" s="42"/>
      <c r="AL672" t="s">
        <v>727</v>
      </c>
      <c r="AM672" s="55" t="s">
        <v>988</v>
      </c>
      <c r="AO672" s="55" t="s">
        <v>419</v>
      </c>
      <c r="AP672">
        <v>11</v>
      </c>
      <c r="AQ672" s="55">
        <v>3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f>SUM(Tabla5[[#This Row],[VENTA MABE 1 SEMANA OCT]:[VENTAS OTROS 1 SEMANA OCT]])</f>
        <v>3</v>
      </c>
      <c r="AY672" s="46">
        <v>10.539831141306655</v>
      </c>
      <c r="AZ672" s="55">
        <v>5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f>SUM(Tabla5[[#This Row],[VENTA MABE 2 SEMANA OCT]:[VENTAS OTROS 2 SEMANA OCT]])</f>
        <v>5</v>
      </c>
      <c r="BH672" t="s">
        <v>987</v>
      </c>
      <c r="BI672" s="55" t="s">
        <v>342</v>
      </c>
      <c r="BJ672">
        <v>5.9999999999999982</v>
      </c>
      <c r="BK672" s="55">
        <v>5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f>SUM(Tabla5[[#This Row],[VENTA MABE 3 SEMANA OCT]:[VENTAS OTROS 3 SEMANA OCT]])</f>
        <v>5</v>
      </c>
      <c r="BS672" s="42">
        <v>0.35</v>
      </c>
      <c r="BT672" s="55">
        <v>7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f>SUM(Tabla5[[#This Row],[VENTA MABE 4 SEMANA OCT]:[VENTAS OTROS 4 SEMANA OCT]])</f>
        <v>7</v>
      </c>
      <c r="CB672" t="s">
        <v>1679</v>
      </c>
      <c r="CC672" t="s">
        <v>1679</v>
      </c>
      <c r="CD672" t="s">
        <v>1679</v>
      </c>
      <c r="CE672" t="s">
        <v>1679</v>
      </c>
      <c r="CF672" t="s">
        <v>1679</v>
      </c>
      <c r="CG672" t="s">
        <v>1679</v>
      </c>
      <c r="CH672" t="s">
        <v>1679</v>
      </c>
      <c r="CI6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72" t="s">
        <v>1703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SUM(Tabla5[[#This Row],[VENTA MABE 1 SEMANA NOV]:[VENTAS OTROS 1 SEMANA NOV]])</f>
        <v>1</v>
      </c>
      <c r="CS672">
        <f>IFERROR(VLOOKUP(Tabla5[[#This Row],[CLAVE]],[2]VENTAS!$F$2:$L$1501,2,0),0)</f>
        <v>3</v>
      </c>
      <c r="CT672">
        <f>IFERROR(VLOOKUP(Tabla5[[#This Row],[CLAVE]],[2]VENTAS!$F$2:$L$1501,3,0),0)</f>
        <v>0</v>
      </c>
      <c r="CU672">
        <f>IFERROR(VLOOKUP(Tabla5[[#This Row],[CLAVE]],[2]VENTAS!$F$2:$L$1501,4,0),0)</f>
        <v>0</v>
      </c>
      <c r="CV672">
        <f>IFERROR(VLOOKUP(Tabla5[[#This Row],[CLAVE]],[2]VENTAS!$F$2:$L$1501,5,0),0)</f>
        <v>0</v>
      </c>
      <c r="CW672">
        <f>IFERROR(VLOOKUP(Tabla5[[#This Row],[CLAVE]],[2]VENTAS!$F$2:$L$1501,6,0),0)</f>
        <v>0</v>
      </c>
      <c r="CX672">
        <f>IFERROR(VLOOKUP(Tabla5[[#This Row],[CLAVE]],[2]VENTAS!$F$2:$L$1501,7,0),0)</f>
        <v>0</v>
      </c>
      <c r="CY672">
        <f>IFERROR(VLOOKUP(Tabla5[[#This Row],[CLAVE]],[2]VENTAS!$F$2:$R$1501,13,0),0)</f>
        <v>0</v>
      </c>
      <c r="CZ672">
        <f>SUM(Tabla5[[#This Row],[VENTA MABE 2 SEMANA NOV]:[VENTAS OTROS 2 SEMANA NOV]])</f>
        <v>3</v>
      </c>
      <c r="DA672" s="46">
        <v>10.843469932433941</v>
      </c>
    </row>
    <row r="673" spans="1:105" hidden="1" x14ac:dyDescent="0.3">
      <c r="A673" t="str">
        <f>CONCATENATE(Tabla5[[#This Row],[TIENDA HMPV]],Tabla5[[#This Row],[LINEA]])</f>
        <v>957 - ALM ESPAÑA 1REFRIGERACIÓN</v>
      </c>
      <c r="B673" t="s">
        <v>341</v>
      </c>
      <c r="C673" s="55" t="s">
        <v>342</v>
      </c>
      <c r="D673" s="55" t="s">
        <v>49</v>
      </c>
      <c r="E673" s="55" t="s">
        <v>343</v>
      </c>
      <c r="F673" s="55" t="s">
        <v>1724</v>
      </c>
      <c r="G673" t="s">
        <v>29</v>
      </c>
      <c r="H673" s="42">
        <f>IFERROR(Tabla5[[#This Row],[VENTAS MABE]]/Tabla5[[#This Row],[CUOTA]],0)</f>
        <v>0.66666666666666663</v>
      </c>
      <c r="I673">
        <v>12</v>
      </c>
      <c r="J673">
        <v>8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V673" s="42">
        <v>0.8</v>
      </c>
      <c r="W673" s="42">
        <f>IFERROR(Tabla5[[#This Row],[TOTAL VENTA 38 SEMANA]]/Tabla5[[#This Row],[VENTA ACUM 38]],0)</f>
        <v>0.8</v>
      </c>
      <c r="X673" s="42" t="e">
        <f>VLOOKUP(Tabla5[[#This Row],[CLAVE]],[1]!QMI_5_SEMANA_SEP_22[[CLAVE]:[SHARE CADENA S2]],21,0)</f>
        <v>#REF!</v>
      </c>
      <c r="Y673" s="55" t="s">
        <v>724</v>
      </c>
      <c r="Z673" s="46">
        <f>+Tabla5[[#This Row],[VENTA ACUM 38]]+Tabla5[[#This Row],[venta total 39 acum]]</f>
        <v>21</v>
      </c>
      <c r="AA673" s="46">
        <v>5</v>
      </c>
      <c r="AB673" s="46">
        <v>8</v>
      </c>
      <c r="AC673" s="46">
        <v>10</v>
      </c>
      <c r="AD673" s="46">
        <v>11</v>
      </c>
      <c r="AE673" s="46">
        <v>8</v>
      </c>
      <c r="AF673" s="46">
        <v>11</v>
      </c>
      <c r="AG673" s="46">
        <v>13</v>
      </c>
      <c r="AH673" s="42">
        <f>IFERROR(Tabla5[[#This Row],[VENTAS MABE]]/Tabla5[[#This Row],[VENTAS INDURAMA]],0)</f>
        <v>1.6</v>
      </c>
      <c r="AI673" t="s">
        <v>1675</v>
      </c>
      <c r="AK673" s="42"/>
      <c r="AL673" t="s">
        <v>727</v>
      </c>
      <c r="AM673" s="55" t="s">
        <v>988</v>
      </c>
      <c r="AO673" s="55" t="s">
        <v>419</v>
      </c>
      <c r="AP673">
        <v>7</v>
      </c>
      <c r="AQ673" s="55">
        <v>2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f>SUM(Tabla5[[#This Row],[VENTA MABE 1 SEMANA OCT]:[VENTAS OTROS 1 SEMANA OCT]])</f>
        <v>2</v>
      </c>
      <c r="AY673" s="46">
        <v>10.911130640110192</v>
      </c>
      <c r="AZ673" s="55">
        <v>2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f>SUM(Tabla5[[#This Row],[VENTA MABE 2 SEMANA OCT]:[VENTAS OTROS 2 SEMANA OCT]])</f>
        <v>2</v>
      </c>
      <c r="BH673" t="s">
        <v>987</v>
      </c>
      <c r="BI673" s="55" t="s">
        <v>342</v>
      </c>
      <c r="BJ673">
        <v>5.9999999999999982</v>
      </c>
      <c r="BK673" s="55">
        <v>3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f>SUM(Tabla5[[#This Row],[VENTA MABE 3 SEMANA OCT]:[VENTAS OTROS 3 SEMANA OCT]])</f>
        <v>3</v>
      </c>
      <c r="BS673" s="42">
        <v>0.5</v>
      </c>
      <c r="BT673" s="55">
        <v>4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f>SUM(Tabla5[[#This Row],[VENTA MABE 4 SEMANA OCT]:[VENTAS OTROS 4 SEMANA OCT]])</f>
        <v>4</v>
      </c>
      <c r="CB673" t="s">
        <v>1679</v>
      </c>
      <c r="CC673" t="s">
        <v>1679</v>
      </c>
      <c r="CD673" t="s">
        <v>1679</v>
      </c>
      <c r="CE673" t="s">
        <v>1679</v>
      </c>
      <c r="CF673" t="s">
        <v>1679</v>
      </c>
      <c r="CG673" t="s">
        <v>1679</v>
      </c>
      <c r="CH673" t="s">
        <v>1679</v>
      </c>
      <c r="CI6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73" t="s">
        <v>1703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SUM(Tabla5[[#This Row],[VENTA MABE 1 SEMANA NOV]:[VENTAS OTROS 1 SEMANA NOV]])</f>
        <v>0</v>
      </c>
      <c r="CS673">
        <f>IFERROR(VLOOKUP(Tabla5[[#This Row],[CLAVE]],[2]VENTAS!$F$2:$L$1501,2,0),0)</f>
        <v>6</v>
      </c>
      <c r="CT673">
        <f>IFERROR(VLOOKUP(Tabla5[[#This Row],[CLAVE]],[2]VENTAS!$F$2:$L$1501,3,0),0)</f>
        <v>2</v>
      </c>
      <c r="CU673">
        <f>IFERROR(VLOOKUP(Tabla5[[#This Row],[CLAVE]],[2]VENTAS!$F$2:$L$1501,4,0),0)</f>
        <v>0</v>
      </c>
      <c r="CV673">
        <f>IFERROR(VLOOKUP(Tabla5[[#This Row],[CLAVE]],[2]VENTAS!$F$2:$L$1501,5,0),0)</f>
        <v>0</v>
      </c>
      <c r="CW673">
        <f>IFERROR(VLOOKUP(Tabla5[[#This Row],[CLAVE]],[2]VENTAS!$F$2:$L$1501,6,0),0)</f>
        <v>0</v>
      </c>
      <c r="CX673">
        <f>IFERROR(VLOOKUP(Tabla5[[#This Row],[CLAVE]],[2]VENTAS!$F$2:$L$1501,7,0),0)</f>
        <v>0</v>
      </c>
      <c r="CY673">
        <f>IFERROR(VLOOKUP(Tabla5[[#This Row],[CLAVE]],[2]VENTAS!$F$2:$R$1501,13,0),0)</f>
        <v>0</v>
      </c>
      <c r="CZ673">
        <f>SUM(Tabla5[[#This Row],[VENTA MABE 2 SEMANA NOV]:[VENTAS OTROS 2 SEMANA NOV]])</f>
        <v>8</v>
      </c>
      <c r="DA673" s="46">
        <v>14.771242477365291</v>
      </c>
    </row>
    <row r="674" spans="1:105" hidden="1" x14ac:dyDescent="0.3">
      <c r="A674" t="str">
        <f>CONCATENATE(Tabla5[[#This Row],[TIENDA HMPV]],Tabla5[[#This Row],[LINEA]])</f>
        <v>423 - TIENDA MANTA 1313AIRES</v>
      </c>
      <c r="B674" t="s">
        <v>341</v>
      </c>
      <c r="C674" s="55" t="s">
        <v>342</v>
      </c>
      <c r="D674" s="55" t="s">
        <v>39</v>
      </c>
      <c r="E674" s="55" t="s">
        <v>344</v>
      </c>
      <c r="F674" s="55" t="s">
        <v>1724</v>
      </c>
      <c r="G674" t="s">
        <v>25</v>
      </c>
      <c r="H674" s="42">
        <f>IFERROR(Tabla5[[#This Row],[VENTAS MABE]]/Tabla5[[#This Row],[CUOTA]],0)</f>
        <v>1</v>
      </c>
      <c r="I674">
        <v>3</v>
      </c>
      <c r="J674">
        <v>3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V674" s="42">
        <v>0.75</v>
      </c>
      <c r="W674" s="42">
        <f>IFERROR(Tabla5[[#This Row],[TOTAL VENTA 38 SEMANA]]/Tabla5[[#This Row],[VENTA ACUM 38]],0)</f>
        <v>0.75</v>
      </c>
      <c r="X674" s="42" t="e">
        <f>VLOOKUP(Tabla5[[#This Row],[CLAVE]],[1]!QMI_5_SEMANA_SEP_22[[CLAVE]:[SHARE CADENA S2]],21,0)</f>
        <v>#REF!</v>
      </c>
      <c r="Y674" s="55" t="s">
        <v>734</v>
      </c>
      <c r="Z674" s="46">
        <f>+Tabla5[[#This Row],[VENTA ACUM 38]]+Tabla5[[#This Row],[venta total 39 acum]]</f>
        <v>7</v>
      </c>
      <c r="AA674" s="46">
        <v>2</v>
      </c>
      <c r="AB674" s="46">
        <v>3</v>
      </c>
      <c r="AC674" s="46">
        <v>4</v>
      </c>
      <c r="AD674" s="46">
        <v>3</v>
      </c>
      <c r="AE674" s="46">
        <v>2</v>
      </c>
      <c r="AF674" s="46">
        <v>3</v>
      </c>
      <c r="AG674" s="46">
        <v>7</v>
      </c>
      <c r="AH674" s="42">
        <f>IFERROR(Tabla5[[#This Row],[VENTAS MABE]]/Tabla5[[#This Row],[VENTAS INDURAMA]],0)</f>
        <v>1.5</v>
      </c>
      <c r="AI674" t="s">
        <v>1675</v>
      </c>
      <c r="AK674" s="42"/>
      <c r="AL674" t="s">
        <v>727</v>
      </c>
      <c r="AM674" s="55" t="s">
        <v>1001</v>
      </c>
      <c r="AO674" s="55" t="s">
        <v>419</v>
      </c>
      <c r="AP674">
        <v>3</v>
      </c>
      <c r="AQ674" s="55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f>SUM(Tabla5[[#This Row],[VENTA MABE 1 SEMANA OCT]:[VENTAS OTROS 1 SEMANA OCT]])</f>
        <v>0</v>
      </c>
      <c r="AY674" s="46">
        <v>4.0162271805273848</v>
      </c>
      <c r="AZ674" s="55">
        <v>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f>SUM(Tabla5[[#This Row],[VENTA MABE 2 SEMANA OCT]:[VENTAS OTROS 2 SEMANA OCT]])</f>
        <v>2</v>
      </c>
      <c r="BH674" t="s">
        <v>798</v>
      </c>
      <c r="BI674" s="55" t="s">
        <v>342</v>
      </c>
      <c r="BJ674">
        <v>34</v>
      </c>
      <c r="BK674" s="55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f>SUM(Tabla5[[#This Row],[VENTA MABE 3 SEMANA OCT]:[VENTAS OTROS 3 SEMANA OCT]])</f>
        <v>0</v>
      </c>
      <c r="BS674" s="42">
        <v>0.15</v>
      </c>
      <c r="BT674" s="55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f>SUM(Tabla5[[#This Row],[VENTA MABE 4 SEMANA OCT]:[VENTAS OTROS 4 SEMANA OCT]])</f>
        <v>0</v>
      </c>
      <c r="CB674" t="s">
        <v>1679</v>
      </c>
      <c r="CC674" t="s">
        <v>1679</v>
      </c>
      <c r="CD674" t="s">
        <v>1679</v>
      </c>
      <c r="CE674" t="s">
        <v>1679</v>
      </c>
      <c r="CF674" t="s">
        <v>1679</v>
      </c>
      <c r="CG674" t="s">
        <v>1679</v>
      </c>
      <c r="CH674" t="s">
        <v>1679</v>
      </c>
      <c r="CI6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74" t="s">
        <v>1703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SUM(Tabla5[[#This Row],[VENTA MABE 1 SEMANA NOV]:[VENTAS OTROS 1 SEMANA NOV]])</f>
        <v>0</v>
      </c>
      <c r="CS674">
        <f>IFERROR(VLOOKUP(Tabla5[[#This Row],[CLAVE]],[2]VENTAS!$F$2:$L$1501,2,0),0)</f>
        <v>0</v>
      </c>
      <c r="CT674">
        <f>IFERROR(VLOOKUP(Tabla5[[#This Row],[CLAVE]],[2]VENTAS!$F$2:$L$1501,3,0),0)</f>
        <v>0</v>
      </c>
      <c r="CU674">
        <f>IFERROR(VLOOKUP(Tabla5[[#This Row],[CLAVE]],[2]VENTAS!$F$2:$L$1501,4,0),0)</f>
        <v>0</v>
      </c>
      <c r="CV674">
        <f>IFERROR(VLOOKUP(Tabla5[[#This Row],[CLAVE]],[2]VENTAS!$F$2:$L$1501,5,0),0)</f>
        <v>0</v>
      </c>
      <c r="CW674">
        <f>IFERROR(VLOOKUP(Tabla5[[#This Row],[CLAVE]],[2]VENTAS!$F$2:$L$1501,6,0),0)</f>
        <v>0</v>
      </c>
      <c r="CX674">
        <f>IFERROR(VLOOKUP(Tabla5[[#This Row],[CLAVE]],[2]VENTAS!$F$2:$L$1501,7,0),0)</f>
        <v>0</v>
      </c>
      <c r="CY674">
        <f>IFERROR(VLOOKUP(Tabla5[[#This Row],[CLAVE]],[2]VENTAS!$F$2:$R$1501,13,0),0)</f>
        <v>0</v>
      </c>
      <c r="CZ674">
        <f>SUM(Tabla5[[#This Row],[VENTA MABE 2 SEMANA NOV]:[VENTAS OTROS 2 SEMANA NOV]])</f>
        <v>0</v>
      </c>
      <c r="DA674" s="46">
        <v>4.4624746450304276</v>
      </c>
    </row>
    <row r="675" spans="1:105" hidden="1" x14ac:dyDescent="0.3">
      <c r="A675" t="str">
        <f>CONCATENATE(Tabla5[[#This Row],[TIENDA HMPV]],Tabla5[[#This Row],[LINEA]])</f>
        <v>423 - TIENDA MANTA 1313COCINAS</v>
      </c>
      <c r="B675" t="s">
        <v>341</v>
      </c>
      <c r="C675" s="55" t="s">
        <v>342</v>
      </c>
      <c r="D675" s="55" t="s">
        <v>39</v>
      </c>
      <c r="E675" s="55" t="s">
        <v>344</v>
      </c>
      <c r="F675" s="55" t="s">
        <v>1724</v>
      </c>
      <c r="G675" t="s">
        <v>26</v>
      </c>
      <c r="H675" s="42">
        <f>IFERROR(Tabla5[[#This Row],[VENTAS MABE]]/Tabla5[[#This Row],[CUOTA]],0)</f>
        <v>0.63636363636363635</v>
      </c>
      <c r="I675">
        <v>11</v>
      </c>
      <c r="J675">
        <v>7</v>
      </c>
      <c r="K675">
        <v>12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V675" s="42">
        <v>0.3888888888888889</v>
      </c>
      <c r="W675" s="42">
        <f>IFERROR(Tabla5[[#This Row],[TOTAL VENTA 38 SEMANA]]/Tabla5[[#This Row],[VENTA ACUM 38]],0)</f>
        <v>0.3888888888888889</v>
      </c>
      <c r="X675" s="42" t="e">
        <f>VLOOKUP(Tabla5[[#This Row],[CLAVE]],[1]!QMI_5_SEMANA_SEP_22[[CLAVE]:[SHARE CADENA S2]],21,0)</f>
        <v>#REF!</v>
      </c>
      <c r="Y675" s="55" t="s">
        <v>734</v>
      </c>
      <c r="Z675" s="46">
        <f>+Tabla5[[#This Row],[VENTA ACUM 38]]+Tabla5[[#This Row],[venta total 39 acum]]</f>
        <v>19</v>
      </c>
      <c r="AA675" s="46">
        <v>5</v>
      </c>
      <c r="AB675" s="46">
        <v>7</v>
      </c>
      <c r="AC675" s="46">
        <v>18</v>
      </c>
      <c r="AD675" s="46">
        <v>1</v>
      </c>
      <c r="AE675" s="46">
        <v>8</v>
      </c>
      <c r="AF675" s="46">
        <v>1</v>
      </c>
      <c r="AG675" s="46">
        <v>13</v>
      </c>
      <c r="AH675" s="42">
        <f>IFERROR(Tabla5[[#This Row],[VENTAS MABE]]/Tabla5[[#This Row],[VENTAS INDURAMA]],0)</f>
        <v>0.58333333333333337</v>
      </c>
      <c r="AI675" t="s">
        <v>1675</v>
      </c>
      <c r="AK675" s="42"/>
      <c r="AL675" t="s">
        <v>727</v>
      </c>
      <c r="AM675" s="55" t="s">
        <v>1001</v>
      </c>
      <c r="AO675" s="55" t="s">
        <v>419</v>
      </c>
      <c r="AP675">
        <v>16</v>
      </c>
      <c r="AQ675" s="55">
        <v>2</v>
      </c>
      <c r="AR675">
        <v>3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f>SUM(Tabla5[[#This Row],[VENTA MABE 1 SEMANA OCT]:[VENTAS OTROS 1 SEMANA OCT]])</f>
        <v>5</v>
      </c>
      <c r="AY675" s="46">
        <v>11.704308704153684</v>
      </c>
      <c r="AZ675" s="55">
        <v>2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f>SUM(Tabla5[[#This Row],[VENTA MABE 2 SEMANA OCT]:[VENTAS OTROS 2 SEMANA OCT]])</f>
        <v>2</v>
      </c>
      <c r="BH675" t="s">
        <v>798</v>
      </c>
      <c r="BI675" s="55" t="s">
        <v>342</v>
      </c>
      <c r="BJ675">
        <v>34</v>
      </c>
      <c r="BK675" s="55">
        <v>2</v>
      </c>
      <c r="BL675">
        <v>6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f>SUM(Tabla5[[#This Row],[VENTA MABE 3 SEMANA OCT]:[VENTAS OTROS 3 SEMANA OCT]])</f>
        <v>8</v>
      </c>
      <c r="BS675" s="42">
        <v>0.4</v>
      </c>
      <c r="BT675" s="55">
        <v>1</v>
      </c>
      <c r="BU675">
        <v>12</v>
      </c>
      <c r="BV675">
        <v>0</v>
      </c>
      <c r="BW675">
        <v>1</v>
      </c>
      <c r="BX675">
        <v>0</v>
      </c>
      <c r="BY675">
        <v>1</v>
      </c>
      <c r="BZ675">
        <v>0</v>
      </c>
      <c r="CA675">
        <f>SUM(Tabla5[[#This Row],[VENTA MABE 4 SEMANA OCT]:[VENTAS OTROS 4 SEMANA OCT]])</f>
        <v>15</v>
      </c>
      <c r="CB675" t="s">
        <v>1679</v>
      </c>
      <c r="CC675" t="s">
        <v>1679</v>
      </c>
      <c r="CD675" t="s">
        <v>1679</v>
      </c>
      <c r="CE675" t="s">
        <v>1679</v>
      </c>
      <c r="CF675" t="s">
        <v>1679</v>
      </c>
      <c r="CG675" t="s">
        <v>1679</v>
      </c>
      <c r="CH675" t="s">
        <v>1679</v>
      </c>
      <c r="CI6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0.23333333333333334</v>
      </c>
      <c r="CJ675" t="s">
        <v>1703</v>
      </c>
      <c r="CK675">
        <v>5</v>
      </c>
      <c r="CL675">
        <v>3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SUM(Tabla5[[#This Row],[VENTA MABE 1 SEMANA NOV]:[VENTAS OTROS 1 SEMANA NOV]])</f>
        <v>8</v>
      </c>
      <c r="CS675">
        <f>IFERROR(VLOOKUP(Tabla5[[#This Row],[CLAVE]],[2]VENTAS!$F$2:$L$1501,2,0),0)</f>
        <v>9</v>
      </c>
      <c r="CT675">
        <f>IFERROR(VLOOKUP(Tabla5[[#This Row],[CLAVE]],[2]VENTAS!$F$2:$L$1501,3,0),0)</f>
        <v>7</v>
      </c>
      <c r="CU675">
        <f>IFERROR(VLOOKUP(Tabla5[[#This Row],[CLAVE]],[2]VENTAS!$F$2:$L$1501,4,0),0)</f>
        <v>0</v>
      </c>
      <c r="CV675">
        <f>IFERROR(VLOOKUP(Tabla5[[#This Row],[CLAVE]],[2]VENTAS!$F$2:$L$1501,5,0),0)</f>
        <v>0</v>
      </c>
      <c r="CW675">
        <f>IFERROR(VLOOKUP(Tabla5[[#This Row],[CLAVE]],[2]VENTAS!$F$2:$L$1501,6,0),0)</f>
        <v>0</v>
      </c>
      <c r="CX675">
        <f>IFERROR(VLOOKUP(Tabla5[[#This Row],[CLAVE]],[2]VENTAS!$F$2:$L$1501,7,0),0)</f>
        <v>0</v>
      </c>
      <c r="CY675">
        <f>IFERROR(VLOOKUP(Tabla5[[#This Row],[CLAVE]],[2]VENTAS!$F$2:$R$1501,13,0),0)</f>
        <v>0</v>
      </c>
      <c r="CZ675">
        <f>SUM(Tabla5[[#This Row],[VENTA MABE 2 SEMANA NOV]:[VENTAS OTROS 2 SEMANA NOV]])</f>
        <v>16</v>
      </c>
      <c r="DA675" s="46">
        <v>27.375961167961865</v>
      </c>
    </row>
    <row r="676" spans="1:105" hidden="1" x14ac:dyDescent="0.3">
      <c r="A676" t="str">
        <f>CONCATENATE(Tabla5[[#This Row],[TIENDA HMPV]],Tabla5[[#This Row],[LINEA]])</f>
        <v>423 - TIENDA MANTA 1313EMPOTRE</v>
      </c>
      <c r="B676" t="s">
        <v>341</v>
      </c>
      <c r="C676" s="55" t="s">
        <v>342</v>
      </c>
      <c r="D676" s="55" t="s">
        <v>39</v>
      </c>
      <c r="E676" s="55" t="s">
        <v>344</v>
      </c>
      <c r="F676" s="55" t="s">
        <v>1724</v>
      </c>
      <c r="G676" t="s">
        <v>32</v>
      </c>
      <c r="H676" s="42">
        <f>IFERROR(Tabla5[[#This Row],[VENTAS MABE]]/Tabla5[[#This Row],[CUOTA]],0)</f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V676" s="42">
        <v>0</v>
      </c>
      <c r="W676" s="42">
        <f>IFERROR(Tabla5[[#This Row],[TOTAL VENTA 38 SEMANA]]/Tabla5[[#This Row],[VENTA ACUM 38]],0)</f>
        <v>0</v>
      </c>
      <c r="X676" s="42" t="e">
        <f>VLOOKUP(Tabla5[[#This Row],[CLAVE]],[1]!QMI_5_SEMANA_SEP_22[[CLAVE]:[SHARE CADENA S2]],21,0)</f>
        <v>#REF!</v>
      </c>
      <c r="Y676" s="55" t="s">
        <v>734</v>
      </c>
      <c r="Z676" s="46">
        <f>+Tabla5[[#This Row],[VENTA ACUM 38]]+Tabla5[[#This Row],[venta total 39 acum]]</f>
        <v>0</v>
      </c>
      <c r="AA676" s="46">
        <v>0</v>
      </c>
      <c r="AB676" s="46">
        <v>0</v>
      </c>
      <c r="AC676" s="46">
        <v>0</v>
      </c>
      <c r="AD676" s="46">
        <v>0</v>
      </c>
      <c r="AE676" s="46">
        <v>0</v>
      </c>
      <c r="AF676" s="46">
        <v>0</v>
      </c>
      <c r="AG676" s="46">
        <v>0</v>
      </c>
      <c r="AH676" s="42">
        <f>IFERROR(Tabla5[[#This Row],[VENTAS MABE]]/Tabla5[[#This Row],[VENTAS INDURAMA]],0)</f>
        <v>0</v>
      </c>
      <c r="AI676" t="s">
        <v>1675</v>
      </c>
      <c r="AK676" s="42"/>
      <c r="AL676" t="s">
        <v>727</v>
      </c>
      <c r="AM676" s="55" t="s">
        <v>1001</v>
      </c>
      <c r="AO676" s="55" t="s">
        <v>419</v>
      </c>
      <c r="AP676">
        <v>0</v>
      </c>
      <c r="AQ676" s="55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f>SUM(Tabla5[[#This Row],[VENTA MABE 1 SEMANA OCT]:[VENTAS OTROS 1 SEMANA OCT]])</f>
        <v>0</v>
      </c>
      <c r="AY676" s="46">
        <v>0</v>
      </c>
      <c r="AZ676" s="55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f>SUM(Tabla5[[#This Row],[VENTA MABE 2 SEMANA OCT]:[VENTAS OTROS 2 SEMANA OCT]])</f>
        <v>0</v>
      </c>
      <c r="BH676" t="s">
        <v>798</v>
      </c>
      <c r="BI676" s="55" t="s">
        <v>342</v>
      </c>
      <c r="BJ676">
        <v>34</v>
      </c>
      <c r="BK676" s="55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f>SUM(Tabla5[[#This Row],[VENTA MABE 3 SEMANA OCT]:[VENTAS OTROS 3 SEMANA OCT]])</f>
        <v>0</v>
      </c>
      <c r="BS676" s="42">
        <v>0</v>
      </c>
      <c r="BT676" s="55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f>SUM(Tabla5[[#This Row],[VENTA MABE 4 SEMANA OCT]:[VENTAS OTROS 4 SEMANA OCT]])</f>
        <v>1</v>
      </c>
      <c r="CB676" t="s">
        <v>1679</v>
      </c>
      <c r="CC676" t="s">
        <v>1679</v>
      </c>
      <c r="CD676" t="s">
        <v>1679</v>
      </c>
      <c r="CE676" t="s">
        <v>1679</v>
      </c>
      <c r="CF676" t="s">
        <v>1679</v>
      </c>
      <c r="CG676" t="s">
        <v>1679</v>
      </c>
      <c r="CH676" t="s">
        <v>1679</v>
      </c>
      <c r="CI6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76" s="6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SUM(Tabla5[[#This Row],[VENTA MABE 1 SEMANA NOV]:[VENTAS OTROS 1 SEMANA NOV]])</f>
        <v>0</v>
      </c>
      <c r="CS676">
        <f>IFERROR(VLOOKUP(Tabla5[[#This Row],[CLAVE]],[2]VENTAS!$F$2:$L$1501,2,0),0)</f>
        <v>0</v>
      </c>
      <c r="CT676">
        <f>IFERROR(VLOOKUP(Tabla5[[#This Row],[CLAVE]],[2]VENTAS!$F$2:$L$1501,3,0),0)</f>
        <v>0</v>
      </c>
      <c r="CU676">
        <f>IFERROR(VLOOKUP(Tabla5[[#This Row],[CLAVE]],[2]VENTAS!$F$2:$L$1501,4,0),0)</f>
        <v>0</v>
      </c>
      <c r="CV676">
        <f>IFERROR(VLOOKUP(Tabla5[[#This Row],[CLAVE]],[2]VENTAS!$F$2:$L$1501,5,0),0)</f>
        <v>0</v>
      </c>
      <c r="CW676">
        <f>IFERROR(VLOOKUP(Tabla5[[#This Row],[CLAVE]],[2]VENTAS!$F$2:$L$1501,6,0),0)</f>
        <v>0</v>
      </c>
      <c r="CX676">
        <f>IFERROR(VLOOKUP(Tabla5[[#This Row],[CLAVE]],[2]VENTAS!$F$2:$L$1501,7,0),0)</f>
        <v>0</v>
      </c>
      <c r="CY676">
        <f>IFERROR(VLOOKUP(Tabla5[[#This Row],[CLAVE]],[2]VENTAS!$F$2:$R$1501,13,0),0)</f>
        <v>0</v>
      </c>
      <c r="CZ676">
        <f>SUM(Tabla5[[#This Row],[VENTA MABE 2 SEMANA NOV]:[VENTAS OTROS 2 SEMANA NOV]])</f>
        <v>0</v>
      </c>
      <c r="DA676" s="46">
        <v>0</v>
      </c>
    </row>
    <row r="677" spans="1:105" hidden="1" x14ac:dyDescent="0.3">
      <c r="A677" t="str">
        <f>CONCATENATE(Tabla5[[#This Row],[TIENDA HMPV]],Tabla5[[#This Row],[LINEA]])</f>
        <v>423 - TIENDA MANTA 1313GLOBALES</v>
      </c>
      <c r="B677" t="s">
        <v>341</v>
      </c>
      <c r="C677" s="55" t="s">
        <v>342</v>
      </c>
      <c r="D677" s="55" t="s">
        <v>39</v>
      </c>
      <c r="E677" s="55" t="s">
        <v>344</v>
      </c>
      <c r="F677" s="55" t="s">
        <v>1724</v>
      </c>
      <c r="G677" t="s">
        <v>27</v>
      </c>
      <c r="H677" s="42">
        <f>IFERROR(Tabla5[[#This Row],[VENTAS MABE]]/Tabla5[[#This Row],[CUOTA]],0)</f>
        <v>1</v>
      </c>
      <c r="I677">
        <v>4</v>
      </c>
      <c r="J677">
        <v>4</v>
      </c>
      <c r="K677">
        <v>8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V677" s="42">
        <v>0.5</v>
      </c>
      <c r="W677" s="42">
        <f>IFERROR(Tabla5[[#This Row],[TOTAL VENTA 38 SEMANA]]/Tabla5[[#This Row],[VENTA ACUM 38]],0)</f>
        <v>0.5</v>
      </c>
      <c r="X677" s="42" t="e">
        <f>VLOOKUP(Tabla5[[#This Row],[CLAVE]],[1]!QMI_5_SEMANA_SEP_22[[CLAVE]:[SHARE CADENA S2]],21,0)</f>
        <v>#REF!</v>
      </c>
      <c r="Y677" s="55" t="s">
        <v>734</v>
      </c>
      <c r="Z677" s="46">
        <f>+Tabla5[[#This Row],[VENTA ACUM 38]]+Tabla5[[#This Row],[venta total 39 acum]]</f>
        <v>17</v>
      </c>
      <c r="AA677" s="46">
        <v>4</v>
      </c>
      <c r="AB677" s="46">
        <v>4</v>
      </c>
      <c r="AC677" s="46">
        <v>8</v>
      </c>
      <c r="AD677" s="46">
        <v>9</v>
      </c>
      <c r="AE677" s="46">
        <v>5</v>
      </c>
      <c r="AF677" s="46">
        <v>9</v>
      </c>
      <c r="AG677" s="46">
        <v>17</v>
      </c>
      <c r="AH677" s="42">
        <f>IFERROR(Tabla5[[#This Row],[VENTAS MABE]]/Tabla5[[#This Row],[VENTAS INDURAMA]],0)</f>
        <v>0.5</v>
      </c>
      <c r="AI677" t="s">
        <v>1675</v>
      </c>
      <c r="AK677" s="42"/>
      <c r="AL677" t="s">
        <v>727</v>
      </c>
      <c r="AM677" s="55" t="s">
        <v>1001</v>
      </c>
      <c r="AO677" s="55" t="s">
        <v>419</v>
      </c>
      <c r="AP677">
        <v>8</v>
      </c>
      <c r="AQ677" s="55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f>SUM(Tabla5[[#This Row],[VENTA MABE 1 SEMANA OCT]:[VENTAS OTROS 1 SEMANA OCT]])</f>
        <v>0</v>
      </c>
      <c r="AY677" s="46">
        <v>3.0931948098936997</v>
      </c>
      <c r="AZ677" s="55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f>SUM(Tabla5[[#This Row],[VENTA MABE 2 SEMANA OCT]:[VENTAS OTROS 2 SEMANA OCT]])</f>
        <v>0</v>
      </c>
      <c r="BH677" t="s">
        <v>798</v>
      </c>
      <c r="BI677" s="55" t="s">
        <v>342</v>
      </c>
      <c r="BJ677">
        <v>34</v>
      </c>
      <c r="BK677" s="55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f>SUM(Tabla5[[#This Row],[VENTA MABE 3 SEMANA OCT]:[VENTAS OTROS 3 SEMANA OCT]])</f>
        <v>0</v>
      </c>
      <c r="BS677" s="42">
        <v>0</v>
      </c>
      <c r="BT677" s="55">
        <v>2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f>SUM(Tabla5[[#This Row],[VENTA MABE 4 SEMANA OCT]:[VENTAS OTROS 4 SEMANA OCT]])</f>
        <v>2</v>
      </c>
      <c r="CB677" t="s">
        <v>1679</v>
      </c>
      <c r="CC677" t="s">
        <v>1679</v>
      </c>
      <c r="CD677" t="s">
        <v>1679</v>
      </c>
      <c r="CE677" t="s">
        <v>1679</v>
      </c>
      <c r="CF677" t="s">
        <v>1679</v>
      </c>
      <c r="CG677" t="s">
        <v>1679</v>
      </c>
      <c r="CH677" t="s">
        <v>1679</v>
      </c>
      <c r="CI67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77" s="66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SUM(Tabla5[[#This Row],[VENTA MABE 1 SEMANA NOV]:[VENTAS OTROS 1 SEMANA NOV]])</f>
        <v>0</v>
      </c>
      <c r="CS677">
        <f>IFERROR(VLOOKUP(Tabla5[[#This Row],[CLAVE]],[2]VENTAS!$F$2:$L$1501,2,0),0)</f>
        <v>2</v>
      </c>
      <c r="CT677">
        <f>IFERROR(VLOOKUP(Tabla5[[#This Row],[CLAVE]],[2]VENTAS!$F$2:$L$1501,3,0),0)</f>
        <v>0</v>
      </c>
      <c r="CU677">
        <f>IFERROR(VLOOKUP(Tabla5[[#This Row],[CLAVE]],[2]VENTAS!$F$2:$L$1501,4,0),0)</f>
        <v>0</v>
      </c>
      <c r="CV677">
        <f>IFERROR(VLOOKUP(Tabla5[[#This Row],[CLAVE]],[2]VENTAS!$F$2:$L$1501,5,0),0)</f>
        <v>0</v>
      </c>
      <c r="CW677">
        <f>IFERROR(VLOOKUP(Tabla5[[#This Row],[CLAVE]],[2]VENTAS!$F$2:$L$1501,6,0),0)</f>
        <v>0</v>
      </c>
      <c r="CX677">
        <f>IFERROR(VLOOKUP(Tabla5[[#This Row],[CLAVE]],[2]VENTAS!$F$2:$L$1501,7,0),0)</f>
        <v>0</v>
      </c>
      <c r="CY677">
        <f>IFERROR(VLOOKUP(Tabla5[[#This Row],[CLAVE]],[2]VENTAS!$F$2:$R$1501,13,0),0)</f>
        <v>0</v>
      </c>
      <c r="CZ677">
        <f>SUM(Tabla5[[#This Row],[VENTA MABE 2 SEMANA NOV]:[VENTAS OTROS 2 SEMANA NOV]])</f>
        <v>2</v>
      </c>
      <c r="DA677" s="46">
        <v>6.8537033785838082</v>
      </c>
    </row>
    <row r="678" spans="1:105" hidden="1" x14ac:dyDescent="0.3">
      <c r="A678" t="str">
        <f>CONCATENATE(Tabla5[[#This Row],[TIENDA HMPV]],Tabla5[[#This Row],[LINEA]])</f>
        <v>423 - TIENDA MANTA 1313LAVADO</v>
      </c>
      <c r="B678" t="s">
        <v>341</v>
      </c>
      <c r="C678" s="55" t="s">
        <v>342</v>
      </c>
      <c r="D678" s="55" t="s">
        <v>39</v>
      </c>
      <c r="E678" s="55" t="s">
        <v>344</v>
      </c>
      <c r="F678" s="55" t="s">
        <v>1724</v>
      </c>
      <c r="G678" t="s">
        <v>28</v>
      </c>
      <c r="H678" s="42">
        <f>IFERROR(Tabla5[[#This Row],[VENTAS MABE]]/Tabla5[[#This Row],[CUOTA]],0)</f>
        <v>0.75</v>
      </c>
      <c r="I678">
        <v>4</v>
      </c>
      <c r="J678">
        <v>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V678" s="42">
        <v>1</v>
      </c>
      <c r="W678" s="42">
        <f>IFERROR(Tabla5[[#This Row],[TOTAL VENTA 38 SEMANA]]/Tabla5[[#This Row],[VENTA ACUM 38]],0)</f>
        <v>1</v>
      </c>
      <c r="X678" s="42" t="e">
        <f>VLOOKUP(Tabla5[[#This Row],[CLAVE]],[1]!QMI_5_SEMANA_SEP_22[[CLAVE]:[SHARE CADENA S2]],21,0)</f>
        <v>#REF!</v>
      </c>
      <c r="Y678" s="55" t="s">
        <v>734</v>
      </c>
      <c r="Z678" s="46">
        <f>+Tabla5[[#This Row],[VENTA ACUM 38]]+Tabla5[[#This Row],[venta total 39 acum]]</f>
        <v>6</v>
      </c>
      <c r="AA678" s="46">
        <v>3</v>
      </c>
      <c r="AB678" s="46">
        <v>3</v>
      </c>
      <c r="AC678" s="46">
        <v>3</v>
      </c>
      <c r="AD678" s="46">
        <v>3</v>
      </c>
      <c r="AE678" s="46">
        <v>3</v>
      </c>
      <c r="AF678" s="46">
        <v>3</v>
      </c>
      <c r="AG678" s="46">
        <v>9</v>
      </c>
      <c r="AH678" s="42">
        <f>IFERROR(Tabla5[[#This Row],[VENTAS MABE]]/Tabla5[[#This Row],[VENTAS INDURAMA]],0)</f>
        <v>0</v>
      </c>
      <c r="AI678" t="s">
        <v>1675</v>
      </c>
      <c r="AK678" s="42"/>
      <c r="AL678" t="s">
        <v>727</v>
      </c>
      <c r="AM678" s="55" t="s">
        <v>1001</v>
      </c>
      <c r="AO678" s="55" t="s">
        <v>419</v>
      </c>
      <c r="AP678">
        <v>3</v>
      </c>
      <c r="AQ678" s="55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f>SUM(Tabla5[[#This Row],[VENTA MABE 1 SEMANA OCT]:[VENTAS OTROS 1 SEMANA OCT]])</f>
        <v>0</v>
      </c>
      <c r="AY678" s="46">
        <v>2.6769434083357195</v>
      </c>
      <c r="AZ678" s="55">
        <v>0</v>
      </c>
      <c r="BA678">
        <v>0</v>
      </c>
      <c r="BB678">
        <v>0</v>
      </c>
      <c r="BC678">
        <v>0</v>
      </c>
      <c r="BD678">
        <v>0</v>
      </c>
      <c r="BE678">
        <v>5</v>
      </c>
      <c r="BF678">
        <v>0</v>
      </c>
      <c r="BG678">
        <f>SUM(Tabla5[[#This Row],[VENTA MABE 2 SEMANA OCT]:[VENTAS OTROS 2 SEMANA OCT]])</f>
        <v>5</v>
      </c>
      <c r="BH678" t="s">
        <v>798</v>
      </c>
      <c r="BI678" s="55" t="s">
        <v>342</v>
      </c>
      <c r="BJ678">
        <v>34</v>
      </c>
      <c r="BK678" s="55">
        <v>5</v>
      </c>
      <c r="BL678">
        <v>0</v>
      </c>
      <c r="BM678">
        <v>0</v>
      </c>
      <c r="BN678">
        <v>0</v>
      </c>
      <c r="BO678">
        <v>0</v>
      </c>
      <c r="BP678">
        <v>5</v>
      </c>
      <c r="BQ678">
        <v>0</v>
      </c>
      <c r="BR678">
        <f>SUM(Tabla5[[#This Row],[VENTA MABE 3 SEMANA OCT]:[VENTAS OTROS 3 SEMANA OCT]])</f>
        <v>10</v>
      </c>
      <c r="BS678" s="42">
        <v>0.12</v>
      </c>
      <c r="BT678" s="55">
        <v>1</v>
      </c>
      <c r="BU678">
        <v>0</v>
      </c>
      <c r="BV678">
        <v>4</v>
      </c>
      <c r="BW678">
        <v>0</v>
      </c>
      <c r="BX678">
        <v>2</v>
      </c>
      <c r="BY678">
        <v>5</v>
      </c>
      <c r="BZ678">
        <v>0</v>
      </c>
      <c r="CA678">
        <f>SUM(Tabla5[[#This Row],[VENTA MABE 4 SEMANA OCT]:[VENTAS OTROS 4 SEMANA OCT]])</f>
        <v>12</v>
      </c>
      <c r="CB678" t="s">
        <v>1679</v>
      </c>
      <c r="CC678" t="s">
        <v>1679</v>
      </c>
      <c r="CD678" t="s">
        <v>1679</v>
      </c>
      <c r="CE678" t="s">
        <v>1679</v>
      </c>
      <c r="CF678" t="s">
        <v>1679</v>
      </c>
      <c r="CG678" t="s">
        <v>1679</v>
      </c>
      <c r="CH678" t="s">
        <v>1679</v>
      </c>
      <c r="CI6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678" t="s">
        <v>1703</v>
      </c>
      <c r="CK678">
        <v>3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SUM(Tabla5[[#This Row],[VENTA MABE 1 SEMANA NOV]:[VENTAS OTROS 1 SEMANA NOV]])</f>
        <v>3</v>
      </c>
      <c r="CS678">
        <f>IFERROR(VLOOKUP(Tabla5[[#This Row],[CLAVE]],[2]VENTAS!$F$2:$L$1501,2,0),0)</f>
        <v>4</v>
      </c>
      <c r="CT678">
        <f>IFERROR(VLOOKUP(Tabla5[[#This Row],[CLAVE]],[2]VENTAS!$F$2:$L$1501,3,0),0)</f>
        <v>0</v>
      </c>
      <c r="CU678">
        <f>IFERROR(VLOOKUP(Tabla5[[#This Row],[CLAVE]],[2]VENTAS!$F$2:$L$1501,4,0),0)</f>
        <v>0</v>
      </c>
      <c r="CV678">
        <f>IFERROR(VLOOKUP(Tabla5[[#This Row],[CLAVE]],[2]VENTAS!$F$2:$L$1501,5,0),0)</f>
        <v>0</v>
      </c>
      <c r="CW678">
        <f>IFERROR(VLOOKUP(Tabla5[[#This Row],[CLAVE]],[2]VENTAS!$F$2:$L$1501,6,0),0)</f>
        <v>0</v>
      </c>
      <c r="CX678">
        <f>IFERROR(VLOOKUP(Tabla5[[#This Row],[CLAVE]],[2]VENTAS!$F$2:$L$1501,7,0),0)</f>
        <v>0</v>
      </c>
      <c r="CY678">
        <f>IFERROR(VLOOKUP(Tabla5[[#This Row],[CLAVE]],[2]VENTAS!$F$2:$R$1501,13,0),0)</f>
        <v>0</v>
      </c>
      <c r="CZ678">
        <f>SUM(Tabla5[[#This Row],[VENTA MABE 2 SEMANA NOV]:[VENTAS OTROS 2 SEMANA NOV]])</f>
        <v>4</v>
      </c>
      <c r="DA678" s="46">
        <v>7.9132769165544916</v>
      </c>
    </row>
    <row r="679" spans="1:105" hidden="1" x14ac:dyDescent="0.3">
      <c r="A679" t="str">
        <f>CONCATENATE(Tabla5[[#This Row],[TIENDA HMPV]],Tabla5[[#This Row],[LINEA]])</f>
        <v>423 - TIENDA MANTA 1313REFRIGERACIÓN</v>
      </c>
      <c r="B679" t="s">
        <v>341</v>
      </c>
      <c r="C679" s="55" t="s">
        <v>342</v>
      </c>
      <c r="D679" s="55" t="s">
        <v>39</v>
      </c>
      <c r="E679" s="55" t="s">
        <v>344</v>
      </c>
      <c r="F679" s="55" t="s">
        <v>1724</v>
      </c>
      <c r="G679" t="s">
        <v>29</v>
      </c>
      <c r="H679" s="42">
        <f>IFERROR(Tabla5[[#This Row],[VENTAS MABE]]/Tabla5[[#This Row],[CUOTA]],0)</f>
        <v>0.7142857142857143</v>
      </c>
      <c r="I679">
        <v>7</v>
      </c>
      <c r="J679">
        <v>5</v>
      </c>
      <c r="K679">
        <v>10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V679" s="42">
        <v>0.33333333333333331</v>
      </c>
      <c r="W679" s="42">
        <f>IFERROR(Tabla5[[#This Row],[TOTAL VENTA 38 SEMANA]]/Tabla5[[#This Row],[VENTA ACUM 38]],0)</f>
        <v>0.33333333333333331</v>
      </c>
      <c r="X679" s="42" t="e">
        <f>VLOOKUP(Tabla5[[#This Row],[CLAVE]],[1]!QMI_5_SEMANA_SEP_22[[CLAVE]:[SHARE CADENA S2]],21,0)</f>
        <v>#REF!</v>
      </c>
      <c r="Y679" s="55" t="s">
        <v>734</v>
      </c>
      <c r="Z679" s="46">
        <f>+Tabla5[[#This Row],[VENTA ACUM 38]]+Tabla5[[#This Row],[venta total 39 acum]]</f>
        <v>29</v>
      </c>
      <c r="AA679" s="46">
        <v>3</v>
      </c>
      <c r="AB679" s="46">
        <v>5</v>
      </c>
      <c r="AC679" s="46">
        <v>15</v>
      </c>
      <c r="AD679" s="46">
        <v>14</v>
      </c>
      <c r="AE679" s="46">
        <v>4</v>
      </c>
      <c r="AF679" s="46">
        <v>14</v>
      </c>
      <c r="AG679" s="46">
        <v>7</v>
      </c>
      <c r="AH679" s="42">
        <f>IFERROR(Tabla5[[#This Row],[VENTAS MABE]]/Tabla5[[#This Row],[VENTAS INDURAMA]],0)</f>
        <v>0.5</v>
      </c>
      <c r="AI679" t="s">
        <v>1675</v>
      </c>
      <c r="AK679" s="42"/>
      <c r="AL679" t="s">
        <v>727</v>
      </c>
      <c r="AM679" s="55" t="s">
        <v>1001</v>
      </c>
      <c r="AO679" s="55" t="s">
        <v>419</v>
      </c>
      <c r="AP679">
        <v>13</v>
      </c>
      <c r="AQ679" s="55">
        <v>2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f>SUM(Tabla5[[#This Row],[VENTA MABE 1 SEMANA OCT]:[VENTAS OTROS 1 SEMANA OCT]])</f>
        <v>2</v>
      </c>
      <c r="AY679" s="46">
        <v>5.1429038258799151</v>
      </c>
      <c r="AZ679" s="55">
        <v>2</v>
      </c>
      <c r="BA679">
        <v>4</v>
      </c>
      <c r="BB679">
        <v>0</v>
      </c>
      <c r="BC679">
        <v>1</v>
      </c>
      <c r="BD679">
        <v>0</v>
      </c>
      <c r="BE679">
        <v>3</v>
      </c>
      <c r="BF679">
        <v>0</v>
      </c>
      <c r="BG679">
        <f>SUM(Tabla5[[#This Row],[VENTA MABE 2 SEMANA OCT]:[VENTAS OTROS 2 SEMANA OCT]])</f>
        <v>10</v>
      </c>
      <c r="BH679" t="s">
        <v>798</v>
      </c>
      <c r="BI679" s="55" t="s">
        <v>342</v>
      </c>
      <c r="BJ679">
        <v>34</v>
      </c>
      <c r="BK679" s="55">
        <v>0</v>
      </c>
      <c r="BL679">
        <v>5</v>
      </c>
      <c r="BM679">
        <v>0</v>
      </c>
      <c r="BN679">
        <v>1</v>
      </c>
      <c r="BO679">
        <v>0</v>
      </c>
      <c r="BP679">
        <v>4</v>
      </c>
      <c r="BQ679">
        <v>0</v>
      </c>
      <c r="BR679">
        <f>SUM(Tabla5[[#This Row],[VENTA MABE 3 SEMANA OCT]:[VENTAS OTROS 3 SEMANA OCT]])</f>
        <v>10</v>
      </c>
      <c r="BS679" s="42">
        <v>0.2</v>
      </c>
      <c r="BT679" s="55">
        <v>2</v>
      </c>
      <c r="BU679">
        <v>0</v>
      </c>
      <c r="BV679">
        <v>1</v>
      </c>
      <c r="BW679">
        <v>0</v>
      </c>
      <c r="BX679">
        <v>0</v>
      </c>
      <c r="BY679">
        <v>0</v>
      </c>
      <c r="BZ679">
        <v>1</v>
      </c>
      <c r="CA679">
        <f>SUM(Tabla5[[#This Row],[VENTA MABE 4 SEMANA OCT]:[VENTAS OTROS 4 SEMANA OCT]])</f>
        <v>4</v>
      </c>
      <c r="CH679" t="s">
        <v>1695</v>
      </c>
      <c r="CI67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0.23076923076923078</v>
      </c>
      <c r="CJ679" t="s">
        <v>1701</v>
      </c>
      <c r="CK679">
        <v>2</v>
      </c>
      <c r="CL679">
        <v>2</v>
      </c>
      <c r="CM679">
        <v>0</v>
      </c>
      <c r="CN679">
        <v>0</v>
      </c>
      <c r="CO679">
        <v>0</v>
      </c>
      <c r="CP679">
        <v>2</v>
      </c>
      <c r="CQ679">
        <v>1</v>
      </c>
      <c r="CR679">
        <f>SUM(Tabla5[[#This Row],[VENTA MABE 1 SEMANA NOV]:[VENTAS OTROS 1 SEMANA NOV]])</f>
        <v>7</v>
      </c>
      <c r="CS679">
        <f>IFERROR(VLOOKUP(Tabla5[[#This Row],[CLAVE]],[2]VENTAS!$F$2:$L$1501,2,0),0)</f>
        <v>3</v>
      </c>
      <c r="CT679">
        <f>IFERROR(VLOOKUP(Tabla5[[#This Row],[CLAVE]],[2]VENTAS!$F$2:$L$1501,3,0),0)</f>
        <v>3</v>
      </c>
      <c r="CU679">
        <f>IFERROR(VLOOKUP(Tabla5[[#This Row],[CLAVE]],[2]VENTAS!$F$2:$L$1501,4,0),0)</f>
        <v>0</v>
      </c>
      <c r="CV679">
        <f>IFERROR(VLOOKUP(Tabla5[[#This Row],[CLAVE]],[2]VENTAS!$F$2:$L$1501,5,0),0)</f>
        <v>1</v>
      </c>
      <c r="CW679">
        <f>IFERROR(VLOOKUP(Tabla5[[#This Row],[CLAVE]],[2]VENTAS!$F$2:$L$1501,6,0),0)</f>
        <v>0</v>
      </c>
      <c r="CX679">
        <f>IFERROR(VLOOKUP(Tabla5[[#This Row],[CLAVE]],[2]VENTAS!$F$2:$L$1501,7,0),0)</f>
        <v>0</v>
      </c>
      <c r="CY679">
        <f>IFERROR(VLOOKUP(Tabla5[[#This Row],[CLAVE]],[2]VENTAS!$F$2:$R$1501,13,0),0)</f>
        <v>0</v>
      </c>
      <c r="CZ679">
        <f>SUM(Tabla5[[#This Row],[VENTA MABE 2 SEMANA NOV]:[VENTAS OTROS 2 SEMANA NOV]])</f>
        <v>7</v>
      </c>
      <c r="DA679" s="46">
        <v>12.93077109764357</v>
      </c>
    </row>
    <row r="680" spans="1:105" hidden="1" x14ac:dyDescent="0.3">
      <c r="A680" t="str">
        <f>CONCATENATE(Tabla5[[#This Row],[TIENDA HMPV]],Tabla5[[#This Row],[LINEA]])</f>
        <v>495 - MACHALAAIRES</v>
      </c>
      <c r="B680" t="s">
        <v>658</v>
      </c>
      <c r="C680" s="55" t="s">
        <v>652</v>
      </c>
      <c r="D680" s="55" t="s">
        <v>23</v>
      </c>
      <c r="E680" s="55" t="s">
        <v>660</v>
      </c>
      <c r="F680" s="55" t="s">
        <v>1724</v>
      </c>
      <c r="G680" t="s">
        <v>25</v>
      </c>
      <c r="H680" s="42">
        <f>IFERROR(Tabla5[[#This Row],[VENTAS MABE]]/Tabla5[[#This Row],[CUOTA]],0)</f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V680" s="42">
        <v>0</v>
      </c>
      <c r="W680" s="42">
        <f>IFERROR(Tabla5[[#This Row],[TOTAL VENTA 38 SEMANA]]/Tabla5[[#This Row],[VENTA ACUM 38]],0)</f>
        <v>0</v>
      </c>
      <c r="X680" s="42" t="e">
        <f>VLOOKUP(Tabla5[[#This Row],[CLAVE]],[1]!QMI_5_SEMANA_SEP_22[[CLAVE]:[SHARE CADENA S2]],21,0)</f>
        <v>#REF!</v>
      </c>
      <c r="Y680" s="55" t="s">
        <v>724</v>
      </c>
      <c r="Z680" s="46">
        <f>+Tabla5[[#This Row],[VENTA ACUM 38]]+Tabla5[[#This Row],[venta total 39 acum]]</f>
        <v>0</v>
      </c>
      <c r="AA680" s="46">
        <v>0</v>
      </c>
      <c r="AB680" s="46">
        <v>0</v>
      </c>
      <c r="AC680" s="46">
        <v>0</v>
      </c>
      <c r="AD680" s="46">
        <v>0</v>
      </c>
      <c r="AE680" s="46">
        <v>0</v>
      </c>
      <c r="AF680" s="46">
        <v>0</v>
      </c>
      <c r="AG680" s="46">
        <v>0</v>
      </c>
      <c r="AH680" s="42">
        <f>IFERROR(Tabla5[[#This Row],[VENTAS MABE]]/Tabla5[[#This Row],[VENTAS INDURAMA]],0)</f>
        <v>0</v>
      </c>
      <c r="AI680" t="s">
        <v>1675</v>
      </c>
      <c r="AJ680">
        <v>0.125</v>
      </c>
      <c r="AK680" s="42"/>
      <c r="AL680" t="s">
        <v>727</v>
      </c>
      <c r="AM680" s="55" t="s">
        <v>1178</v>
      </c>
      <c r="AO680" s="55" t="s">
        <v>435</v>
      </c>
      <c r="AP680">
        <v>0</v>
      </c>
      <c r="AQ680" s="55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f>SUM(Tabla5[[#This Row],[VENTA MABE 1 SEMANA OCT]:[VENTAS OTROS 1 SEMANA OCT]])</f>
        <v>0</v>
      </c>
      <c r="AY680" s="46">
        <v>2.2222222222222223</v>
      </c>
      <c r="AZ680" s="55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f>SUM(Tabla5[[#This Row],[VENTA MABE 2 SEMANA OCT]:[VENTAS OTROS 2 SEMANA OCT]])</f>
        <v>0</v>
      </c>
      <c r="BH680" t="s">
        <v>798</v>
      </c>
      <c r="BI680" s="55" t="s">
        <v>652</v>
      </c>
      <c r="BJ680">
        <v>35.999999999999993</v>
      </c>
      <c r="BK680" s="55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f>SUM(Tabla5[[#This Row],[VENTA MABE 3 SEMANA OCT]:[VENTAS OTROS 3 SEMANA OCT]])</f>
        <v>0</v>
      </c>
      <c r="BS680" s="42">
        <v>0.22</v>
      </c>
      <c r="BT680" s="55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f>SUM(Tabla5[[#This Row],[VENTA MABE 4 SEMANA OCT]:[VENTAS OTROS 4 SEMANA OCT]])</f>
        <v>0</v>
      </c>
      <c r="CI6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80" s="66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SUM(Tabla5[[#This Row],[VENTA MABE 1 SEMANA NOV]:[VENTAS OTROS 1 SEMANA NOV]])</f>
        <v>0</v>
      </c>
      <c r="CS680">
        <f>IFERROR(VLOOKUP(Tabla5[[#This Row],[CLAVE]],[2]VENTAS!$F$2:$L$1501,2,0),0)</f>
        <v>0</v>
      </c>
      <c r="CT680">
        <f>IFERROR(VLOOKUP(Tabla5[[#This Row],[CLAVE]],[2]VENTAS!$F$2:$L$1501,3,0),0)</f>
        <v>0</v>
      </c>
      <c r="CU680">
        <f>IFERROR(VLOOKUP(Tabla5[[#This Row],[CLAVE]],[2]VENTAS!$F$2:$L$1501,4,0),0)</f>
        <v>0</v>
      </c>
      <c r="CV680">
        <f>IFERROR(VLOOKUP(Tabla5[[#This Row],[CLAVE]],[2]VENTAS!$F$2:$L$1501,5,0),0)</f>
        <v>0</v>
      </c>
      <c r="CW680">
        <f>IFERROR(VLOOKUP(Tabla5[[#This Row],[CLAVE]],[2]VENTAS!$F$2:$L$1501,6,0),0)</f>
        <v>0</v>
      </c>
      <c r="CX680">
        <f>IFERROR(VLOOKUP(Tabla5[[#This Row],[CLAVE]],[2]VENTAS!$F$2:$L$1501,7,0),0)</f>
        <v>0</v>
      </c>
      <c r="CY680">
        <f>IFERROR(VLOOKUP(Tabla5[[#This Row],[CLAVE]],[2]VENTAS!$F$2:$R$1501,13,0),0)</f>
        <v>0</v>
      </c>
      <c r="CZ680">
        <f>SUM(Tabla5[[#This Row],[VENTA MABE 2 SEMANA NOV]:[VENTAS OTROS 2 SEMANA NOV]])</f>
        <v>0</v>
      </c>
      <c r="DA680" s="46">
        <v>3.7037037037037042</v>
      </c>
    </row>
    <row r="681" spans="1:105" hidden="1" x14ac:dyDescent="0.3">
      <c r="A681" t="str">
        <f>CONCATENATE(Tabla5[[#This Row],[TIENDA HMPV]],Tabla5[[#This Row],[LINEA]])</f>
        <v>495 - MACHALACOCINAS</v>
      </c>
      <c r="B681" t="s">
        <v>658</v>
      </c>
      <c r="C681" s="55" t="s">
        <v>652</v>
      </c>
      <c r="D681" s="55" t="s">
        <v>23</v>
      </c>
      <c r="E681" s="55" t="s">
        <v>660</v>
      </c>
      <c r="F681" s="55" t="s">
        <v>1724</v>
      </c>
      <c r="G681" t="s">
        <v>26</v>
      </c>
      <c r="H681" s="42">
        <f>IFERROR(Tabla5[[#This Row],[VENTAS MABE]]/Tabla5[[#This Row],[CUOTA]],0)</f>
        <v>0.72727272727272729</v>
      </c>
      <c r="I681">
        <v>11</v>
      </c>
      <c r="J681">
        <v>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V681" s="42">
        <v>1</v>
      </c>
      <c r="W681" s="42">
        <f>IFERROR(Tabla5[[#This Row],[TOTAL VENTA 38 SEMANA]]/Tabla5[[#This Row],[VENTA ACUM 38]],0)</f>
        <v>1</v>
      </c>
      <c r="X681" s="42" t="e">
        <f>VLOOKUP(Tabla5[[#This Row],[CLAVE]],[1]!QMI_5_SEMANA_SEP_22[[CLAVE]:[SHARE CADENA S2]],21,0)</f>
        <v>#REF!</v>
      </c>
      <c r="Y681" s="55" t="s">
        <v>724</v>
      </c>
      <c r="Z681" s="46">
        <f>+Tabla5[[#This Row],[VENTA ACUM 38]]+Tabla5[[#This Row],[venta total 39 acum]]</f>
        <v>8</v>
      </c>
      <c r="AA681" s="46">
        <v>5</v>
      </c>
      <c r="AB681" s="46">
        <v>8</v>
      </c>
      <c r="AC681" s="46">
        <v>8</v>
      </c>
      <c r="AD681" s="46">
        <v>0</v>
      </c>
      <c r="AE681" s="46">
        <v>0</v>
      </c>
      <c r="AF681" s="46">
        <v>0</v>
      </c>
      <c r="AG681" s="46">
        <v>5</v>
      </c>
      <c r="AH681" s="42">
        <f>IFERROR(Tabla5[[#This Row],[VENTAS MABE]]/Tabla5[[#This Row],[VENTAS INDURAMA]],0)</f>
        <v>0</v>
      </c>
      <c r="AI681" t="s">
        <v>1675</v>
      </c>
      <c r="AJ681">
        <v>0.33329999999999999</v>
      </c>
      <c r="AK681" s="42">
        <v>0.375</v>
      </c>
      <c r="AL681" t="s">
        <v>727</v>
      </c>
      <c r="AM681" s="55" t="s">
        <v>1178</v>
      </c>
      <c r="AO681" s="55" t="s">
        <v>435</v>
      </c>
      <c r="AP681">
        <v>5</v>
      </c>
      <c r="AQ681" s="55">
        <v>2</v>
      </c>
      <c r="AR681">
        <v>3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f>SUM(Tabla5[[#This Row],[VENTA MABE 1 SEMANA OCT]:[VENTAS OTROS 1 SEMANA OCT]])</f>
        <v>5</v>
      </c>
      <c r="AY681" s="46">
        <v>11.964238457382049</v>
      </c>
      <c r="AZ681" s="55">
        <v>5</v>
      </c>
      <c r="BA681">
        <v>5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f>SUM(Tabla5[[#This Row],[VENTA MABE 2 SEMANA OCT]:[VENTAS OTROS 2 SEMANA OCT]])</f>
        <v>10</v>
      </c>
      <c r="BH681" t="s">
        <v>798</v>
      </c>
      <c r="BI681" s="55" t="s">
        <v>652</v>
      </c>
      <c r="BJ681">
        <v>35.999999999999993</v>
      </c>
      <c r="BK681" s="55">
        <v>7</v>
      </c>
      <c r="BL681">
        <v>7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f>SUM(Tabla5[[#This Row],[VENTA MABE 3 SEMANA OCT]:[VENTAS OTROS 3 SEMANA OCT]])</f>
        <v>14</v>
      </c>
      <c r="BS681" s="42">
        <v>0.45</v>
      </c>
      <c r="BT681" s="55">
        <v>1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f>SUM(Tabla5[[#This Row],[VENTA MABE 4 SEMANA OCT]:[VENTAS OTROS 4 SEMANA OCT]])</f>
        <v>2</v>
      </c>
      <c r="CI6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0.4838709677419355</v>
      </c>
      <c r="CJ681" t="s">
        <v>1703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SUM(Tabla5[[#This Row],[VENTA MABE 1 SEMANA NOV]:[VENTAS OTROS 1 SEMANA NOV]])</f>
        <v>1</v>
      </c>
      <c r="CS681">
        <f>IFERROR(VLOOKUP(Tabla5[[#This Row],[CLAVE]],[2]VENTAS!$F$2:$L$1501,2,0),0)</f>
        <v>3</v>
      </c>
      <c r="CT681">
        <f>IFERROR(VLOOKUP(Tabla5[[#This Row],[CLAVE]],[2]VENTAS!$F$2:$L$1501,3,0),0)</f>
        <v>1</v>
      </c>
      <c r="CU681">
        <f>IFERROR(VLOOKUP(Tabla5[[#This Row],[CLAVE]],[2]VENTAS!$F$2:$L$1501,4,0),0)</f>
        <v>0</v>
      </c>
      <c r="CV681">
        <f>IFERROR(VLOOKUP(Tabla5[[#This Row],[CLAVE]],[2]VENTAS!$F$2:$L$1501,5,0),0)</f>
        <v>0</v>
      </c>
      <c r="CW681">
        <f>IFERROR(VLOOKUP(Tabla5[[#This Row],[CLAVE]],[2]VENTAS!$F$2:$L$1501,6,0),0)</f>
        <v>0</v>
      </c>
      <c r="CX681">
        <f>IFERROR(VLOOKUP(Tabla5[[#This Row],[CLAVE]],[2]VENTAS!$F$2:$L$1501,7,0),0)</f>
        <v>0</v>
      </c>
      <c r="CY681">
        <f>IFERROR(VLOOKUP(Tabla5[[#This Row],[CLAVE]],[2]VENTAS!$F$2:$R$1501,13,0),0)</f>
        <v>0</v>
      </c>
      <c r="CZ681">
        <f>SUM(Tabla5[[#This Row],[VENTA MABE 2 SEMANA NOV]:[VENTAS OTROS 2 SEMANA NOV]])</f>
        <v>4</v>
      </c>
      <c r="DA681" s="46">
        <v>36</v>
      </c>
    </row>
    <row r="682" spans="1:105" hidden="1" x14ac:dyDescent="0.3">
      <c r="A682" t="str">
        <f>CONCATENATE(Tabla5[[#This Row],[TIENDA HMPV]],Tabla5[[#This Row],[LINEA]])</f>
        <v>495 - MACHALAEMPOTRE</v>
      </c>
      <c r="B682" t="s">
        <v>658</v>
      </c>
      <c r="C682" s="55" t="s">
        <v>652</v>
      </c>
      <c r="D682" s="55" t="s">
        <v>23</v>
      </c>
      <c r="E682" s="55" t="s">
        <v>660</v>
      </c>
      <c r="F682" s="55" t="s">
        <v>1724</v>
      </c>
      <c r="G682" t="s">
        <v>32</v>
      </c>
      <c r="H682" s="42">
        <f>IFERROR(Tabla5[[#This Row],[VENTAS MABE]]/Tabla5[[#This Row],[CUOTA]],0)</f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V682" s="42">
        <v>0</v>
      </c>
      <c r="W682" s="42">
        <f>IFERROR(Tabla5[[#This Row],[TOTAL VENTA 38 SEMANA]]/Tabla5[[#This Row],[VENTA ACUM 38]],0)</f>
        <v>0</v>
      </c>
      <c r="X682" s="42" t="e">
        <f>VLOOKUP(Tabla5[[#This Row],[CLAVE]],[1]!QMI_5_SEMANA_SEP_22[[CLAVE]:[SHARE CADENA S2]],21,0)</f>
        <v>#REF!</v>
      </c>
      <c r="Y682" s="55" t="s">
        <v>724</v>
      </c>
      <c r="Z682" s="46">
        <f>+Tabla5[[#This Row],[VENTA ACUM 38]]+Tabla5[[#This Row],[venta total 39 acum]]</f>
        <v>0</v>
      </c>
      <c r="AA682" s="46">
        <v>0</v>
      </c>
      <c r="AB682" s="46">
        <v>0</v>
      </c>
      <c r="AC682" s="46">
        <v>0</v>
      </c>
      <c r="AD682" s="46">
        <v>0</v>
      </c>
      <c r="AE682" s="46">
        <v>0</v>
      </c>
      <c r="AF682" s="46">
        <v>0</v>
      </c>
      <c r="AG682" s="46">
        <v>0</v>
      </c>
      <c r="AH682" s="42">
        <f>IFERROR(Tabla5[[#This Row],[VENTAS MABE]]/Tabla5[[#This Row],[VENTAS INDURAMA]],0)</f>
        <v>0</v>
      </c>
      <c r="AI682" t="s">
        <v>1675</v>
      </c>
      <c r="AK682" s="42"/>
      <c r="AL682" t="s">
        <v>727</v>
      </c>
      <c r="AM682" s="55" t="s">
        <v>1178</v>
      </c>
      <c r="AO682" s="55" t="s">
        <v>435</v>
      </c>
      <c r="AP682">
        <v>0</v>
      </c>
      <c r="AQ682" s="55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f>SUM(Tabla5[[#This Row],[VENTA MABE 1 SEMANA OCT]:[VENTAS OTROS 1 SEMANA OCT]])</f>
        <v>0</v>
      </c>
      <c r="AY682" s="46">
        <v>0</v>
      </c>
      <c r="AZ682" s="55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f>SUM(Tabla5[[#This Row],[VENTA MABE 2 SEMANA OCT]:[VENTAS OTROS 2 SEMANA OCT]])</f>
        <v>0</v>
      </c>
      <c r="BH682" t="s">
        <v>798</v>
      </c>
      <c r="BI682" s="55" t="s">
        <v>652</v>
      </c>
      <c r="BJ682">
        <v>35.999999999999993</v>
      </c>
      <c r="BK682" s="55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f>SUM(Tabla5[[#This Row],[VENTA MABE 3 SEMANA OCT]:[VENTAS OTROS 3 SEMANA OCT]])</f>
        <v>0</v>
      </c>
      <c r="BS682" s="42">
        <v>0</v>
      </c>
      <c r="BT682" s="55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f>SUM(Tabla5[[#This Row],[VENTA MABE 4 SEMANA OCT]:[VENTAS OTROS 4 SEMANA OCT]])</f>
        <v>0</v>
      </c>
      <c r="CI6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82" s="66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SUM(Tabla5[[#This Row],[VENTA MABE 1 SEMANA NOV]:[VENTAS OTROS 1 SEMANA NOV]])</f>
        <v>0</v>
      </c>
      <c r="CS682">
        <f>IFERROR(VLOOKUP(Tabla5[[#This Row],[CLAVE]],[2]VENTAS!$F$2:$L$1501,2,0),0)</f>
        <v>0</v>
      </c>
      <c r="CT682">
        <f>IFERROR(VLOOKUP(Tabla5[[#This Row],[CLAVE]],[2]VENTAS!$F$2:$L$1501,3,0),0)</f>
        <v>0</v>
      </c>
      <c r="CU682">
        <f>IFERROR(VLOOKUP(Tabla5[[#This Row],[CLAVE]],[2]VENTAS!$F$2:$L$1501,4,0),0)</f>
        <v>0</v>
      </c>
      <c r="CV682">
        <f>IFERROR(VLOOKUP(Tabla5[[#This Row],[CLAVE]],[2]VENTAS!$F$2:$L$1501,5,0),0)</f>
        <v>0</v>
      </c>
      <c r="CW682">
        <f>IFERROR(VLOOKUP(Tabla5[[#This Row],[CLAVE]],[2]VENTAS!$F$2:$L$1501,6,0),0)</f>
        <v>0</v>
      </c>
      <c r="CX682">
        <f>IFERROR(VLOOKUP(Tabla5[[#This Row],[CLAVE]],[2]VENTAS!$F$2:$L$1501,7,0),0)</f>
        <v>0</v>
      </c>
      <c r="CY682">
        <f>IFERROR(VLOOKUP(Tabla5[[#This Row],[CLAVE]],[2]VENTAS!$F$2:$R$1501,13,0),0)</f>
        <v>0</v>
      </c>
      <c r="CZ682">
        <f>SUM(Tabla5[[#This Row],[VENTA MABE 2 SEMANA NOV]:[VENTAS OTROS 2 SEMANA NOV]])</f>
        <v>0</v>
      </c>
      <c r="DA682" s="46">
        <v>0</v>
      </c>
    </row>
    <row r="683" spans="1:105" hidden="1" x14ac:dyDescent="0.3">
      <c r="A683" t="str">
        <f>CONCATENATE(Tabla5[[#This Row],[TIENDA HMPV]],Tabla5[[#This Row],[LINEA]])</f>
        <v>495 - MACHALAGLOBALES</v>
      </c>
      <c r="B683" t="s">
        <v>658</v>
      </c>
      <c r="C683" s="55" t="s">
        <v>652</v>
      </c>
      <c r="D683" s="55" t="s">
        <v>23</v>
      </c>
      <c r="E683" s="55" t="s">
        <v>660</v>
      </c>
      <c r="F683" s="55" t="s">
        <v>1724</v>
      </c>
      <c r="G683" t="s">
        <v>27</v>
      </c>
      <c r="H683" s="42">
        <f>IFERROR(Tabla5[[#This Row],[VENTAS MABE]]/Tabla5[[#This Row],[CUOTA]],0)</f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V683" s="42">
        <v>0</v>
      </c>
      <c r="W683" s="42">
        <f>IFERROR(Tabla5[[#This Row],[TOTAL VENTA 38 SEMANA]]/Tabla5[[#This Row],[VENTA ACUM 38]],0)</f>
        <v>0</v>
      </c>
      <c r="X683" s="42" t="e">
        <f>VLOOKUP(Tabla5[[#This Row],[CLAVE]],[1]!QMI_5_SEMANA_SEP_22[[CLAVE]:[SHARE CADENA S2]],21,0)</f>
        <v>#REF!</v>
      </c>
      <c r="Y683" s="55" t="s">
        <v>724</v>
      </c>
      <c r="Z683" s="46">
        <f>+Tabla5[[#This Row],[VENTA ACUM 38]]+Tabla5[[#This Row],[venta total 39 acum]]</f>
        <v>0</v>
      </c>
      <c r="AA683" s="46">
        <v>0</v>
      </c>
      <c r="AB683" s="46">
        <v>0</v>
      </c>
      <c r="AC683" s="46">
        <v>0</v>
      </c>
      <c r="AD683" s="46">
        <v>0</v>
      </c>
      <c r="AE683" s="46">
        <v>0</v>
      </c>
      <c r="AF683" s="46">
        <v>0</v>
      </c>
      <c r="AG683" s="46">
        <v>0</v>
      </c>
      <c r="AH683" s="42">
        <f>IFERROR(Tabla5[[#This Row],[VENTAS MABE]]/Tabla5[[#This Row],[VENTAS INDURAMA]],0)</f>
        <v>0</v>
      </c>
      <c r="AI683" t="s">
        <v>1675</v>
      </c>
      <c r="AK683" s="42"/>
      <c r="AL683" t="s">
        <v>727</v>
      </c>
      <c r="AM683" s="55" t="s">
        <v>1178</v>
      </c>
      <c r="AO683" s="55" t="s">
        <v>435</v>
      </c>
      <c r="AP683">
        <v>0</v>
      </c>
      <c r="AQ683" s="55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f>SUM(Tabla5[[#This Row],[VENTA MABE 1 SEMANA OCT]:[VENTAS OTROS 1 SEMANA OCT]])</f>
        <v>0</v>
      </c>
      <c r="AY683" s="46">
        <v>0</v>
      </c>
      <c r="AZ683" s="55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f>SUM(Tabla5[[#This Row],[VENTA MABE 2 SEMANA OCT]:[VENTAS OTROS 2 SEMANA OCT]])</f>
        <v>0</v>
      </c>
      <c r="BH683" t="s">
        <v>798</v>
      </c>
      <c r="BI683" s="55" t="s">
        <v>652</v>
      </c>
      <c r="BJ683">
        <v>35.999999999999993</v>
      </c>
      <c r="BK683" s="55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f>SUM(Tabla5[[#This Row],[VENTA MABE 3 SEMANA OCT]:[VENTAS OTROS 3 SEMANA OCT]])</f>
        <v>0</v>
      </c>
      <c r="BS683" s="42">
        <v>0</v>
      </c>
      <c r="BT683" s="55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f>SUM(Tabla5[[#This Row],[VENTA MABE 4 SEMANA OCT]:[VENTAS OTROS 4 SEMANA OCT]])</f>
        <v>0</v>
      </c>
      <c r="CI6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83" s="66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SUM(Tabla5[[#This Row],[VENTA MABE 1 SEMANA NOV]:[VENTAS OTROS 1 SEMANA NOV]])</f>
        <v>0</v>
      </c>
      <c r="CS683">
        <f>IFERROR(VLOOKUP(Tabla5[[#This Row],[CLAVE]],[2]VENTAS!$F$2:$L$1501,2,0),0)</f>
        <v>0</v>
      </c>
      <c r="CT683">
        <f>IFERROR(VLOOKUP(Tabla5[[#This Row],[CLAVE]],[2]VENTAS!$F$2:$L$1501,3,0),0)</f>
        <v>0</v>
      </c>
      <c r="CU683">
        <f>IFERROR(VLOOKUP(Tabla5[[#This Row],[CLAVE]],[2]VENTAS!$F$2:$L$1501,4,0),0)</f>
        <v>0</v>
      </c>
      <c r="CV683">
        <f>IFERROR(VLOOKUP(Tabla5[[#This Row],[CLAVE]],[2]VENTAS!$F$2:$L$1501,5,0),0)</f>
        <v>0</v>
      </c>
      <c r="CW683">
        <f>IFERROR(VLOOKUP(Tabla5[[#This Row],[CLAVE]],[2]VENTAS!$F$2:$L$1501,6,0),0)</f>
        <v>0</v>
      </c>
      <c r="CX683">
        <f>IFERROR(VLOOKUP(Tabla5[[#This Row],[CLAVE]],[2]VENTAS!$F$2:$L$1501,7,0),0)</f>
        <v>0</v>
      </c>
      <c r="CY683">
        <f>IFERROR(VLOOKUP(Tabla5[[#This Row],[CLAVE]],[2]VENTAS!$F$2:$R$1501,13,0),0)</f>
        <v>0</v>
      </c>
      <c r="CZ683">
        <f>SUM(Tabla5[[#This Row],[VENTA MABE 2 SEMANA NOV]:[VENTAS OTROS 2 SEMANA NOV]])</f>
        <v>0</v>
      </c>
      <c r="DA683" s="46">
        <v>0</v>
      </c>
    </row>
    <row r="684" spans="1:105" hidden="1" x14ac:dyDescent="0.3">
      <c r="A684" t="str">
        <f>CONCATENATE(Tabla5[[#This Row],[TIENDA HMPV]],Tabla5[[#This Row],[LINEA]])</f>
        <v>495 - MACHALALAVADO</v>
      </c>
      <c r="B684" t="s">
        <v>658</v>
      </c>
      <c r="C684" s="55" t="s">
        <v>652</v>
      </c>
      <c r="D684" s="55" t="s">
        <v>23</v>
      </c>
      <c r="E684" s="55" t="s">
        <v>660</v>
      </c>
      <c r="F684" s="55" t="s">
        <v>1724</v>
      </c>
      <c r="G684" t="s">
        <v>28</v>
      </c>
      <c r="H684" s="42">
        <f>IFERROR(Tabla5[[#This Row],[VENTAS MABE]]/Tabla5[[#This Row],[CUOTA]],0)</f>
        <v>0.5</v>
      </c>
      <c r="I684">
        <v>2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V684" s="42">
        <v>1</v>
      </c>
      <c r="W684" s="42">
        <f>IFERROR(Tabla5[[#This Row],[TOTAL VENTA 38 SEMANA]]/Tabla5[[#This Row],[VENTA ACUM 38]],0)</f>
        <v>1</v>
      </c>
      <c r="X684" s="42" t="e">
        <f>VLOOKUP(Tabla5[[#This Row],[CLAVE]],[1]!QMI_5_SEMANA_SEP_22[[CLAVE]:[SHARE CADENA S2]],21,0)</f>
        <v>#REF!</v>
      </c>
      <c r="Y684" s="55" t="s">
        <v>724</v>
      </c>
      <c r="Z684" s="46">
        <f>+Tabla5[[#This Row],[VENTA ACUM 38]]+Tabla5[[#This Row],[venta total 39 acum]]</f>
        <v>1</v>
      </c>
      <c r="AA684" s="46">
        <v>1</v>
      </c>
      <c r="AB684" s="46">
        <v>1</v>
      </c>
      <c r="AC684" s="46">
        <v>1</v>
      </c>
      <c r="AD684" s="46">
        <v>0</v>
      </c>
      <c r="AE684" s="46">
        <v>0</v>
      </c>
      <c r="AF684" s="46">
        <v>0</v>
      </c>
      <c r="AG684" s="46">
        <v>2</v>
      </c>
      <c r="AH684" s="42">
        <f>IFERROR(Tabla5[[#This Row],[VENTAS MABE]]/Tabla5[[#This Row],[VENTAS INDURAMA]],0)</f>
        <v>0</v>
      </c>
      <c r="AI684" t="s">
        <v>1675</v>
      </c>
      <c r="AK684" s="42">
        <v>0.1</v>
      </c>
      <c r="AL684" t="s">
        <v>727</v>
      </c>
      <c r="AM684" s="55" t="s">
        <v>1178</v>
      </c>
      <c r="AO684" s="55" t="s">
        <v>435</v>
      </c>
      <c r="AP684">
        <v>1</v>
      </c>
      <c r="AQ684" s="55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f>SUM(Tabla5[[#This Row],[VENTA MABE 1 SEMANA OCT]:[VENTAS OTROS 1 SEMANA OCT]])</f>
        <v>0</v>
      </c>
      <c r="AY684" s="46">
        <v>1</v>
      </c>
      <c r="AZ684" s="55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f>SUM(Tabla5[[#This Row],[VENTA MABE 2 SEMANA OCT]:[VENTAS OTROS 2 SEMANA OCT]])</f>
        <v>0</v>
      </c>
      <c r="BH684" t="s">
        <v>798</v>
      </c>
      <c r="BI684" s="55" t="s">
        <v>652</v>
      </c>
      <c r="BJ684">
        <v>35.999999999999993</v>
      </c>
      <c r="BK684" s="55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f>SUM(Tabla5[[#This Row],[VENTA MABE 3 SEMANA OCT]:[VENTAS OTROS 3 SEMANA OCT]])</f>
        <v>0</v>
      </c>
      <c r="BS684" s="42">
        <v>7.0000000000000007E-2</v>
      </c>
      <c r="BT684" s="55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f>SUM(Tabla5[[#This Row],[VENTA MABE 4 SEMANA OCT]:[VENTAS OTROS 4 SEMANA OCT]])</f>
        <v>0</v>
      </c>
      <c r="CI6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84" s="66">
        <v>0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SUM(Tabla5[[#This Row],[VENTA MABE 1 SEMANA NOV]:[VENTAS OTROS 1 SEMANA NOV]])</f>
        <v>1</v>
      </c>
      <c r="CS684">
        <f>IFERROR(VLOOKUP(Tabla5[[#This Row],[CLAVE]],[2]VENTAS!$F$2:$L$1501,2,0),0)</f>
        <v>0</v>
      </c>
      <c r="CT684">
        <f>IFERROR(VLOOKUP(Tabla5[[#This Row],[CLAVE]],[2]VENTAS!$F$2:$L$1501,3,0),0)</f>
        <v>0</v>
      </c>
      <c r="CU684">
        <f>IFERROR(VLOOKUP(Tabla5[[#This Row],[CLAVE]],[2]VENTAS!$F$2:$L$1501,4,0),0)</f>
        <v>0</v>
      </c>
      <c r="CV684">
        <f>IFERROR(VLOOKUP(Tabla5[[#This Row],[CLAVE]],[2]VENTAS!$F$2:$L$1501,5,0),0)</f>
        <v>0</v>
      </c>
      <c r="CW684">
        <f>IFERROR(VLOOKUP(Tabla5[[#This Row],[CLAVE]],[2]VENTAS!$F$2:$L$1501,6,0),0)</f>
        <v>0</v>
      </c>
      <c r="CX684">
        <f>IFERROR(VLOOKUP(Tabla5[[#This Row],[CLAVE]],[2]VENTAS!$F$2:$L$1501,7,0),0)</f>
        <v>0</v>
      </c>
      <c r="CY684">
        <f>IFERROR(VLOOKUP(Tabla5[[#This Row],[CLAVE]],[2]VENTAS!$F$2:$R$1501,13,0),0)</f>
        <v>0</v>
      </c>
      <c r="CZ684">
        <f>SUM(Tabla5[[#This Row],[VENTA MABE 2 SEMANA NOV]:[VENTAS OTROS 2 SEMANA NOV]])</f>
        <v>0</v>
      </c>
      <c r="DA684" s="46">
        <v>1.2884348679092108</v>
      </c>
    </row>
    <row r="685" spans="1:105" hidden="1" x14ac:dyDescent="0.3">
      <c r="A685" t="str">
        <f>CONCATENATE(Tabla5[[#This Row],[TIENDA HMPV]],Tabla5[[#This Row],[LINEA]])</f>
        <v>495 - MACHALAREFRIGERACIÓN</v>
      </c>
      <c r="B685" t="s">
        <v>658</v>
      </c>
      <c r="C685" s="55" t="s">
        <v>652</v>
      </c>
      <c r="D685" s="55" t="s">
        <v>23</v>
      </c>
      <c r="E685" s="55" t="s">
        <v>660</v>
      </c>
      <c r="F685" s="55" t="s">
        <v>1724</v>
      </c>
      <c r="G685" t="s">
        <v>29</v>
      </c>
      <c r="H685" s="42">
        <f>IFERROR(Tabla5[[#This Row],[VENTAS MABE]]/Tabla5[[#This Row],[CUOTA]],0)</f>
        <v>0.33333333333333331</v>
      </c>
      <c r="I685">
        <v>12</v>
      </c>
      <c r="J685">
        <v>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V685" s="42">
        <v>1</v>
      </c>
      <c r="W685" s="42">
        <f>IFERROR(Tabla5[[#This Row],[TOTAL VENTA 38 SEMANA]]/Tabla5[[#This Row],[VENTA ACUM 38]],0)</f>
        <v>1</v>
      </c>
      <c r="X685" s="42" t="e">
        <f>VLOOKUP(Tabla5[[#This Row],[CLAVE]],[1]!QMI_5_SEMANA_SEP_22[[CLAVE]:[SHARE CADENA S2]],21,0)</f>
        <v>#REF!</v>
      </c>
      <c r="Y685" s="55" t="s">
        <v>724</v>
      </c>
      <c r="Z685" s="46">
        <f>+Tabla5[[#This Row],[VENTA ACUM 38]]+Tabla5[[#This Row],[venta total 39 acum]]</f>
        <v>4</v>
      </c>
      <c r="AA685" s="46">
        <v>3</v>
      </c>
      <c r="AB685" s="46">
        <v>4</v>
      </c>
      <c r="AC685" s="46">
        <v>4</v>
      </c>
      <c r="AD685" s="46">
        <v>0</v>
      </c>
      <c r="AE685" s="46">
        <v>0</v>
      </c>
      <c r="AF685" s="46">
        <v>0</v>
      </c>
      <c r="AG685" s="46">
        <v>3</v>
      </c>
      <c r="AH685" s="42">
        <f>IFERROR(Tabla5[[#This Row],[VENTAS MABE]]/Tabla5[[#This Row],[VENTAS INDURAMA]],0)</f>
        <v>0</v>
      </c>
      <c r="AI685" t="s">
        <v>1675</v>
      </c>
      <c r="AJ685">
        <v>0.28570000000000001</v>
      </c>
      <c r="AK685" s="42">
        <v>0.44440000000000002</v>
      </c>
      <c r="AL685" t="s">
        <v>727</v>
      </c>
      <c r="AM685" s="55" t="s">
        <v>1178</v>
      </c>
      <c r="AO685" s="55" t="s">
        <v>435</v>
      </c>
      <c r="AP685">
        <v>3</v>
      </c>
      <c r="AQ685" s="55">
        <v>0</v>
      </c>
      <c r="AR685">
        <v>2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f>SUM(Tabla5[[#This Row],[VENTA MABE 1 SEMANA OCT]:[VENTAS OTROS 1 SEMANA OCT]])</f>
        <v>2</v>
      </c>
      <c r="AY685" s="46">
        <v>9.5265546382967123</v>
      </c>
      <c r="AZ685" s="55">
        <v>2</v>
      </c>
      <c r="BA685">
        <v>4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f>SUM(Tabla5[[#This Row],[VENTA MABE 2 SEMANA OCT]:[VENTAS OTROS 2 SEMANA OCT]])</f>
        <v>6</v>
      </c>
      <c r="BH685" t="s">
        <v>798</v>
      </c>
      <c r="BI685" s="55" t="s">
        <v>652</v>
      </c>
      <c r="BJ685">
        <v>35.999999999999993</v>
      </c>
      <c r="BK685" s="55">
        <v>2</v>
      </c>
      <c r="BL685">
        <v>3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f>SUM(Tabla5[[#This Row],[VENTA MABE 3 SEMANA OCT]:[VENTAS OTROS 3 SEMANA OCT]])</f>
        <v>5</v>
      </c>
      <c r="BS685" s="42">
        <v>0.4</v>
      </c>
      <c r="BT685" s="55">
        <v>1</v>
      </c>
      <c r="BU685">
        <v>1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f>SUM(Tabla5[[#This Row],[VENTA MABE 4 SEMANA OCT]:[VENTAS OTROS 4 SEMANA OCT]])</f>
        <v>2</v>
      </c>
      <c r="CI6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685" t="s">
        <v>1702</v>
      </c>
      <c r="CK685">
        <v>2</v>
      </c>
      <c r="CL685">
        <v>2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SUM(Tabla5[[#This Row],[VENTA MABE 1 SEMANA NOV]:[VENTAS OTROS 1 SEMANA NOV]])</f>
        <v>4</v>
      </c>
      <c r="CS685">
        <f>IFERROR(VLOOKUP(Tabla5[[#This Row],[CLAVE]],[2]VENTAS!$F$2:$L$1501,2,0),0)</f>
        <v>3</v>
      </c>
      <c r="CT685">
        <f>IFERROR(VLOOKUP(Tabla5[[#This Row],[CLAVE]],[2]VENTAS!$F$2:$L$1501,3,0),0)</f>
        <v>2</v>
      </c>
      <c r="CU685">
        <f>IFERROR(VLOOKUP(Tabla5[[#This Row],[CLAVE]],[2]VENTAS!$F$2:$L$1501,4,0),0)</f>
        <v>0</v>
      </c>
      <c r="CV685">
        <f>IFERROR(VLOOKUP(Tabla5[[#This Row],[CLAVE]],[2]VENTAS!$F$2:$L$1501,5,0),0)</f>
        <v>0</v>
      </c>
      <c r="CW685">
        <f>IFERROR(VLOOKUP(Tabla5[[#This Row],[CLAVE]],[2]VENTAS!$F$2:$L$1501,6,0),0)</f>
        <v>0</v>
      </c>
      <c r="CX685">
        <f>IFERROR(VLOOKUP(Tabla5[[#This Row],[CLAVE]],[2]VENTAS!$F$2:$L$1501,7,0),0)</f>
        <v>0</v>
      </c>
      <c r="CY685">
        <f>IFERROR(VLOOKUP(Tabla5[[#This Row],[CLAVE]],[2]VENTAS!$F$2:$R$1501,13,0),0)</f>
        <v>0</v>
      </c>
      <c r="CZ685">
        <f>SUM(Tabla5[[#This Row],[VENTA MABE 2 SEMANA NOV]:[VENTAS OTROS 2 SEMANA NOV]])</f>
        <v>5</v>
      </c>
      <c r="DA685" s="46">
        <v>27</v>
      </c>
    </row>
    <row r="686" spans="1:105" hidden="1" x14ac:dyDescent="0.3">
      <c r="A686" t="str">
        <f>CONCATENATE(Tabla5[[#This Row],[TIENDA HMPV]],Tabla5[[#This Row],[LINEA]])</f>
        <v>395 - POINT MACHALAAIRES</v>
      </c>
      <c r="B686" t="s">
        <v>658</v>
      </c>
      <c r="C686" s="55" t="s">
        <v>652</v>
      </c>
      <c r="D686" s="55" t="s">
        <v>77</v>
      </c>
      <c r="E686" s="55" t="s">
        <v>661</v>
      </c>
      <c r="F686" s="55" t="s">
        <v>1724</v>
      </c>
      <c r="G686" t="s">
        <v>25</v>
      </c>
      <c r="H686" s="42">
        <f>IFERROR(Tabla5[[#This Row],[VENTAS MABE]]/Tabla5[[#This Row],[CUOTA]],0)</f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V686" s="42">
        <v>0</v>
      </c>
      <c r="W686" s="42">
        <f>IFERROR(Tabla5[[#This Row],[TOTAL VENTA 38 SEMANA]]/Tabla5[[#This Row],[VENTA ACUM 38]],0)</f>
        <v>0</v>
      </c>
      <c r="X686" s="42" t="e">
        <f>VLOOKUP(Tabla5[[#This Row],[CLAVE]],[1]!QMI_5_SEMANA_SEP_22[[CLAVE]:[SHARE CADENA S2]],21,0)</f>
        <v>#REF!</v>
      </c>
      <c r="Y686" s="55" t="s">
        <v>757</v>
      </c>
      <c r="Z686" s="46">
        <f>+Tabla5[[#This Row],[VENTA ACUM 38]]+Tabla5[[#This Row],[venta total 39 acum]]</f>
        <v>0</v>
      </c>
      <c r="AA686" s="46">
        <v>0</v>
      </c>
      <c r="AB686" s="46">
        <v>0</v>
      </c>
      <c r="AC686" s="46">
        <v>0</v>
      </c>
      <c r="AD686" s="46">
        <v>0</v>
      </c>
      <c r="AE686" s="46">
        <v>0</v>
      </c>
      <c r="AF686" s="46">
        <v>0</v>
      </c>
      <c r="AG686" s="46">
        <v>0</v>
      </c>
      <c r="AH686" s="42">
        <f>IFERROR(Tabla5[[#This Row],[VENTAS MABE]]/Tabla5[[#This Row],[VENTAS INDURAMA]],0)</f>
        <v>0</v>
      </c>
      <c r="AI686" t="s">
        <v>1675</v>
      </c>
      <c r="AK686" s="42"/>
      <c r="AL686" t="s">
        <v>727</v>
      </c>
      <c r="AM686" s="55" t="s">
        <v>1176</v>
      </c>
      <c r="AO686" s="55" t="s">
        <v>435</v>
      </c>
      <c r="AP686">
        <v>0</v>
      </c>
      <c r="AQ686" s="55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f>SUM(Tabla5[[#This Row],[VENTA MABE 1 SEMANA OCT]:[VENTAS OTROS 1 SEMANA OCT]])</f>
        <v>0</v>
      </c>
      <c r="AY686" s="46">
        <v>0</v>
      </c>
      <c r="AZ686" s="55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f>SUM(Tabla5[[#This Row],[VENTA MABE 2 SEMANA OCT]:[VENTAS OTROS 2 SEMANA OCT]])</f>
        <v>0</v>
      </c>
      <c r="BH686" t="s">
        <v>755</v>
      </c>
      <c r="BI686" s="55" t="s">
        <v>652</v>
      </c>
      <c r="BJ686">
        <v>3.9999999999999991</v>
      </c>
      <c r="BK686" s="55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f>SUM(Tabla5[[#This Row],[VENTA MABE 3 SEMANA OCT]:[VENTAS OTROS 3 SEMANA OCT]])</f>
        <v>0</v>
      </c>
      <c r="BS686" s="42">
        <v>0</v>
      </c>
      <c r="BT686" s="55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f>SUM(Tabla5[[#This Row],[VENTA MABE 4 SEMANA OCT]:[VENTAS OTROS 4 SEMANA OCT]])</f>
        <v>0</v>
      </c>
      <c r="CI6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86" s="6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SUM(Tabla5[[#This Row],[VENTA MABE 1 SEMANA NOV]:[VENTAS OTROS 1 SEMANA NOV]])</f>
        <v>0</v>
      </c>
      <c r="CS686">
        <f>IFERROR(VLOOKUP(Tabla5[[#This Row],[CLAVE]],[2]VENTAS!$F$2:$L$1501,2,0),0)</f>
        <v>0</v>
      </c>
      <c r="CT686">
        <f>IFERROR(VLOOKUP(Tabla5[[#This Row],[CLAVE]],[2]VENTAS!$F$2:$L$1501,3,0),0)</f>
        <v>0</v>
      </c>
      <c r="CU686">
        <f>IFERROR(VLOOKUP(Tabla5[[#This Row],[CLAVE]],[2]VENTAS!$F$2:$L$1501,4,0),0)</f>
        <v>0</v>
      </c>
      <c r="CV686">
        <f>IFERROR(VLOOKUP(Tabla5[[#This Row],[CLAVE]],[2]VENTAS!$F$2:$L$1501,5,0),0)</f>
        <v>0</v>
      </c>
      <c r="CW686">
        <f>IFERROR(VLOOKUP(Tabla5[[#This Row],[CLAVE]],[2]VENTAS!$F$2:$L$1501,6,0),0)</f>
        <v>0</v>
      </c>
      <c r="CX686">
        <f>IFERROR(VLOOKUP(Tabla5[[#This Row],[CLAVE]],[2]VENTAS!$F$2:$L$1501,7,0),0)</f>
        <v>0</v>
      </c>
      <c r="CY686">
        <f>IFERROR(VLOOKUP(Tabla5[[#This Row],[CLAVE]],[2]VENTAS!$F$2:$R$1501,13,0),0)</f>
        <v>0</v>
      </c>
      <c r="CZ686">
        <f>SUM(Tabla5[[#This Row],[VENTA MABE 2 SEMANA NOV]:[VENTAS OTROS 2 SEMANA NOV]])</f>
        <v>0</v>
      </c>
      <c r="DA686" s="46">
        <v>0</v>
      </c>
    </row>
    <row r="687" spans="1:105" hidden="1" x14ac:dyDescent="0.3">
      <c r="A687" t="str">
        <f>CONCATENATE(Tabla5[[#This Row],[TIENDA HMPV]],Tabla5[[#This Row],[LINEA]])</f>
        <v>395 - POINT MACHALACOCINAS</v>
      </c>
      <c r="B687" t="s">
        <v>658</v>
      </c>
      <c r="C687" s="55" t="s">
        <v>652</v>
      </c>
      <c r="D687" s="55" t="s">
        <v>77</v>
      </c>
      <c r="E687" s="55" t="s">
        <v>661</v>
      </c>
      <c r="F687" s="55" t="s">
        <v>1724</v>
      </c>
      <c r="G687" t="s">
        <v>26</v>
      </c>
      <c r="H687" s="42">
        <f>IFERROR(Tabla5[[#This Row],[VENTAS MABE]]/Tabla5[[#This Row],[CUOTA]],0)</f>
        <v>0.33333333333333331</v>
      </c>
      <c r="I687">
        <v>6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V687" s="42">
        <v>1</v>
      </c>
      <c r="W687" s="42">
        <f>IFERROR(Tabla5[[#This Row],[TOTAL VENTA 38 SEMANA]]/Tabla5[[#This Row],[VENTA ACUM 38]],0)</f>
        <v>1</v>
      </c>
      <c r="X687" s="42" t="e">
        <f>VLOOKUP(Tabla5[[#This Row],[CLAVE]],[1]!QMI_5_SEMANA_SEP_22[[CLAVE]:[SHARE CADENA S2]],21,0)</f>
        <v>#REF!</v>
      </c>
      <c r="Y687" s="55" t="s">
        <v>757</v>
      </c>
      <c r="Z687" s="46">
        <f>+Tabla5[[#This Row],[VENTA ACUM 38]]+Tabla5[[#This Row],[venta total 39 acum]]</f>
        <v>2</v>
      </c>
      <c r="AA687" s="46">
        <v>2</v>
      </c>
      <c r="AB687" s="46">
        <v>2</v>
      </c>
      <c r="AC687" s="46">
        <v>2</v>
      </c>
      <c r="AD687" s="46">
        <v>0</v>
      </c>
      <c r="AE687" s="46">
        <v>0</v>
      </c>
      <c r="AF687" s="46">
        <v>0</v>
      </c>
      <c r="AG687" s="46">
        <v>4</v>
      </c>
      <c r="AH687" s="42">
        <f>IFERROR(Tabla5[[#This Row],[VENTAS MABE]]/Tabla5[[#This Row],[VENTAS INDURAMA]],0)</f>
        <v>0</v>
      </c>
      <c r="AI687" t="s">
        <v>1675</v>
      </c>
      <c r="AK687" s="42"/>
      <c r="AL687" t="s">
        <v>727</v>
      </c>
      <c r="AM687" s="55" t="s">
        <v>1176</v>
      </c>
      <c r="AO687" s="55" t="s">
        <v>435</v>
      </c>
      <c r="AP687">
        <v>2</v>
      </c>
      <c r="AQ687" s="55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f>SUM(Tabla5[[#This Row],[VENTA MABE 1 SEMANA OCT]:[VENTAS OTROS 1 SEMANA OCT]])</f>
        <v>0</v>
      </c>
      <c r="AY687" s="46">
        <v>3.7785732856736063</v>
      </c>
      <c r="AZ687" s="55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f>SUM(Tabla5[[#This Row],[VENTA MABE 2 SEMANA OCT]:[VENTAS OTROS 2 SEMANA OCT]])</f>
        <v>1</v>
      </c>
      <c r="BH687" t="s">
        <v>755</v>
      </c>
      <c r="BI687" s="55" t="s">
        <v>652</v>
      </c>
      <c r="BJ687">
        <v>3.9999999999999991</v>
      </c>
      <c r="BK687" s="55">
        <v>0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f>SUM(Tabla5[[#This Row],[VENTA MABE 3 SEMANA OCT]:[VENTAS OTROS 3 SEMANA OCT]])</f>
        <v>1</v>
      </c>
      <c r="BS687" s="42">
        <v>0.5</v>
      </c>
      <c r="BT687" s="55">
        <v>1</v>
      </c>
      <c r="BU687">
        <v>1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f>SUM(Tabla5[[#This Row],[VENTA MABE 4 SEMANA OCT]:[VENTAS OTROS 4 SEMANA OCT]])</f>
        <v>2</v>
      </c>
      <c r="CI68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687" s="66">
        <v>0</v>
      </c>
      <c r="CK687">
        <v>1</v>
      </c>
      <c r="CL687">
        <v>2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SUM(Tabla5[[#This Row],[VENTA MABE 1 SEMANA NOV]:[VENTAS OTROS 1 SEMANA NOV]])</f>
        <v>3</v>
      </c>
      <c r="CS687">
        <f>IFERROR(VLOOKUP(Tabla5[[#This Row],[CLAVE]],[2]VENTAS!$F$2:$L$1501,2,0),0)</f>
        <v>1</v>
      </c>
      <c r="CT687">
        <f>IFERROR(VLOOKUP(Tabla5[[#This Row],[CLAVE]],[2]VENTAS!$F$2:$L$1501,3,0),0)</f>
        <v>0</v>
      </c>
      <c r="CU687">
        <f>IFERROR(VLOOKUP(Tabla5[[#This Row],[CLAVE]],[2]VENTAS!$F$2:$L$1501,4,0),0)</f>
        <v>0</v>
      </c>
      <c r="CV687">
        <f>IFERROR(VLOOKUP(Tabla5[[#This Row],[CLAVE]],[2]VENTAS!$F$2:$L$1501,5,0),0)</f>
        <v>0</v>
      </c>
      <c r="CW687">
        <f>IFERROR(VLOOKUP(Tabla5[[#This Row],[CLAVE]],[2]VENTAS!$F$2:$L$1501,6,0),0)</f>
        <v>0</v>
      </c>
      <c r="CX687">
        <f>IFERROR(VLOOKUP(Tabla5[[#This Row],[CLAVE]],[2]VENTAS!$F$2:$L$1501,7,0),0)</f>
        <v>0</v>
      </c>
      <c r="CY687">
        <f>IFERROR(VLOOKUP(Tabla5[[#This Row],[CLAVE]],[2]VENTAS!$F$2:$R$1501,13,0),0)</f>
        <v>0</v>
      </c>
      <c r="CZ687">
        <f>SUM(Tabla5[[#This Row],[VENTA MABE 2 SEMANA NOV]:[VENTAS OTROS 2 SEMANA NOV]])</f>
        <v>1</v>
      </c>
      <c r="DA687" s="46">
        <v>5.1639308309028875</v>
      </c>
    </row>
    <row r="688" spans="1:105" hidden="1" x14ac:dyDescent="0.3">
      <c r="A688" t="str">
        <f>CONCATENATE(Tabla5[[#This Row],[TIENDA HMPV]],Tabla5[[#This Row],[LINEA]])</f>
        <v>395 - POINT MACHALAGLOBALES</v>
      </c>
      <c r="B688" t="s">
        <v>658</v>
      </c>
      <c r="C688" s="55" t="s">
        <v>652</v>
      </c>
      <c r="D688" s="55" t="s">
        <v>77</v>
      </c>
      <c r="E688" s="55" t="s">
        <v>661</v>
      </c>
      <c r="F688" s="55" t="s">
        <v>1724</v>
      </c>
      <c r="G688" t="s">
        <v>27</v>
      </c>
      <c r="H688" s="42">
        <f>IFERROR(Tabla5[[#This Row],[VENTAS MABE]]/Tabla5[[#This Row],[CUOTA]],0)</f>
        <v>0</v>
      </c>
      <c r="I688">
        <v>0</v>
      </c>
      <c r="J688">
        <v>1</v>
      </c>
      <c r="K688">
        <v>0</v>
      </c>
      <c r="L688">
        <v>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V688" s="42">
        <v>0.33333333333333331</v>
      </c>
      <c r="W688" s="42">
        <f>IFERROR(Tabla5[[#This Row],[TOTAL VENTA 38 SEMANA]]/Tabla5[[#This Row],[VENTA ACUM 38]],0)</f>
        <v>0.33333333333333331</v>
      </c>
      <c r="X688" s="42" t="e">
        <f>VLOOKUP(Tabla5[[#This Row],[CLAVE]],[1]!QMI_5_SEMANA_SEP_22[[CLAVE]:[SHARE CADENA S2]],21,0)</f>
        <v>#REF!</v>
      </c>
      <c r="Y688" s="55" t="s">
        <v>757</v>
      </c>
      <c r="Z688" s="46">
        <f>+Tabla5[[#This Row],[VENTA ACUM 38]]+Tabla5[[#This Row],[venta total 39 acum]]</f>
        <v>3</v>
      </c>
      <c r="AA688" s="46">
        <v>0</v>
      </c>
      <c r="AB688" s="46">
        <v>1</v>
      </c>
      <c r="AC688" s="46">
        <v>3</v>
      </c>
      <c r="AD688" s="46">
        <v>0</v>
      </c>
      <c r="AE688" s="46">
        <v>0</v>
      </c>
      <c r="AF688" s="46">
        <v>0</v>
      </c>
      <c r="AG688" s="46">
        <v>0</v>
      </c>
      <c r="AH688" s="42">
        <f>IFERROR(Tabla5[[#This Row],[VENTAS MABE]]/Tabla5[[#This Row],[VENTAS INDURAMA]],0)</f>
        <v>0</v>
      </c>
      <c r="AI688" t="s">
        <v>1675</v>
      </c>
      <c r="AK688" s="42"/>
      <c r="AL688" t="s">
        <v>727</v>
      </c>
      <c r="AM688" s="55" t="s">
        <v>1176</v>
      </c>
      <c r="AO688" s="55" t="s">
        <v>435</v>
      </c>
      <c r="AP688">
        <v>0</v>
      </c>
      <c r="AQ688" s="55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f>SUM(Tabla5[[#This Row],[VENTA MABE 1 SEMANA OCT]:[VENTAS OTROS 1 SEMANA OCT]])</f>
        <v>0</v>
      </c>
      <c r="AY688" s="46">
        <v>0</v>
      </c>
      <c r="AZ688" s="55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f>SUM(Tabla5[[#This Row],[VENTA MABE 2 SEMANA OCT]:[VENTAS OTROS 2 SEMANA OCT]])</f>
        <v>0</v>
      </c>
      <c r="BH688" t="s">
        <v>755</v>
      </c>
      <c r="BI688" s="55" t="s">
        <v>652</v>
      </c>
      <c r="BJ688">
        <v>3.9999999999999991</v>
      </c>
      <c r="BK688" s="55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f>SUM(Tabla5[[#This Row],[VENTA MABE 3 SEMANA OCT]:[VENTAS OTROS 3 SEMANA OCT]])</f>
        <v>0</v>
      </c>
      <c r="BS688" s="42">
        <v>0</v>
      </c>
      <c r="BT688" s="55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f>SUM(Tabla5[[#This Row],[VENTA MABE 4 SEMANA OCT]:[VENTAS OTROS 4 SEMANA OCT]])</f>
        <v>0</v>
      </c>
      <c r="CI6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88" s="66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SUM(Tabla5[[#This Row],[VENTA MABE 1 SEMANA NOV]:[VENTAS OTROS 1 SEMANA NOV]])</f>
        <v>0</v>
      </c>
      <c r="CS688">
        <f>IFERROR(VLOOKUP(Tabla5[[#This Row],[CLAVE]],[2]VENTAS!$F$2:$L$1501,2,0),0)</f>
        <v>0</v>
      </c>
      <c r="CT688">
        <f>IFERROR(VLOOKUP(Tabla5[[#This Row],[CLAVE]],[2]VENTAS!$F$2:$L$1501,3,0),0)</f>
        <v>0</v>
      </c>
      <c r="CU688">
        <f>IFERROR(VLOOKUP(Tabla5[[#This Row],[CLAVE]],[2]VENTAS!$F$2:$L$1501,4,0),0)</f>
        <v>0</v>
      </c>
      <c r="CV688">
        <f>IFERROR(VLOOKUP(Tabla5[[#This Row],[CLAVE]],[2]VENTAS!$F$2:$L$1501,5,0),0)</f>
        <v>0</v>
      </c>
      <c r="CW688">
        <f>IFERROR(VLOOKUP(Tabla5[[#This Row],[CLAVE]],[2]VENTAS!$F$2:$L$1501,6,0),0)</f>
        <v>0</v>
      </c>
      <c r="CX688">
        <f>IFERROR(VLOOKUP(Tabla5[[#This Row],[CLAVE]],[2]VENTAS!$F$2:$L$1501,7,0),0)</f>
        <v>0</v>
      </c>
      <c r="CY688">
        <f>IFERROR(VLOOKUP(Tabla5[[#This Row],[CLAVE]],[2]VENTAS!$F$2:$R$1501,13,0),0)</f>
        <v>0</v>
      </c>
      <c r="CZ688">
        <f>SUM(Tabla5[[#This Row],[VENTA MABE 2 SEMANA NOV]:[VENTAS OTROS 2 SEMANA NOV]])</f>
        <v>0</v>
      </c>
      <c r="DA688" s="46">
        <v>0</v>
      </c>
    </row>
    <row r="689" spans="1:105" hidden="1" x14ac:dyDescent="0.3">
      <c r="A689" t="str">
        <f>CONCATENATE(Tabla5[[#This Row],[TIENDA HMPV]],Tabla5[[#This Row],[LINEA]])</f>
        <v>395 - POINT MACHALALAVADO</v>
      </c>
      <c r="B689" t="s">
        <v>658</v>
      </c>
      <c r="C689" s="55" t="s">
        <v>652</v>
      </c>
      <c r="D689" s="55" t="s">
        <v>77</v>
      </c>
      <c r="E689" s="55" t="s">
        <v>661</v>
      </c>
      <c r="F689" s="55" t="s">
        <v>1724</v>
      </c>
      <c r="G689" t="s">
        <v>28</v>
      </c>
      <c r="H689" s="42">
        <f>IFERROR(Tabla5[[#This Row],[VENTAS MABE]]/Tabla5[[#This Row],[CUOTA]],0)</f>
        <v>0</v>
      </c>
      <c r="I689">
        <v>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V689" s="42">
        <v>0</v>
      </c>
      <c r="W689" s="42">
        <f>IFERROR(Tabla5[[#This Row],[TOTAL VENTA 38 SEMANA]]/Tabla5[[#This Row],[VENTA ACUM 38]],0)</f>
        <v>0</v>
      </c>
      <c r="X689" s="42" t="e">
        <f>VLOOKUP(Tabla5[[#This Row],[CLAVE]],[1]!QMI_5_SEMANA_SEP_22[[CLAVE]:[SHARE CADENA S2]],21,0)</f>
        <v>#REF!</v>
      </c>
      <c r="Y689" s="55" t="s">
        <v>757</v>
      </c>
      <c r="Z689" s="46">
        <f>+Tabla5[[#This Row],[VENTA ACUM 38]]+Tabla5[[#This Row],[venta total 39 acum]]</f>
        <v>0</v>
      </c>
      <c r="AA689" s="46">
        <v>0</v>
      </c>
      <c r="AB689" s="46">
        <v>0</v>
      </c>
      <c r="AC689" s="46">
        <v>0</v>
      </c>
      <c r="AD689" s="46">
        <v>0</v>
      </c>
      <c r="AE689" s="46">
        <v>0</v>
      </c>
      <c r="AF689" s="46">
        <v>0</v>
      </c>
      <c r="AG689" s="46">
        <v>0</v>
      </c>
      <c r="AH689" s="42">
        <f>IFERROR(Tabla5[[#This Row],[VENTAS MABE]]/Tabla5[[#This Row],[VENTAS INDURAMA]],0)</f>
        <v>0</v>
      </c>
      <c r="AI689" t="s">
        <v>1675</v>
      </c>
      <c r="AK689" s="42"/>
      <c r="AL689" t="s">
        <v>727</v>
      </c>
      <c r="AM689" s="55" t="s">
        <v>1176</v>
      </c>
      <c r="AO689" s="55" t="s">
        <v>435</v>
      </c>
      <c r="AP689">
        <v>0</v>
      </c>
      <c r="AQ689" s="55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f>SUM(Tabla5[[#This Row],[VENTA MABE 1 SEMANA OCT]:[VENTAS OTROS 1 SEMANA OCT]])</f>
        <v>1</v>
      </c>
      <c r="AY689" s="46">
        <v>1.9174702848172238</v>
      </c>
      <c r="AZ689" s="55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f>SUM(Tabla5[[#This Row],[VENTA MABE 2 SEMANA OCT]:[VENTAS OTROS 2 SEMANA OCT]])</f>
        <v>1</v>
      </c>
      <c r="BH689" t="s">
        <v>755</v>
      </c>
      <c r="BI689" s="55" t="s">
        <v>652</v>
      </c>
      <c r="BJ689">
        <v>3.9999999999999991</v>
      </c>
      <c r="BK689" s="55">
        <v>2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f>SUM(Tabla5[[#This Row],[VENTA MABE 3 SEMANA OCT]:[VENTAS OTROS 3 SEMANA OCT]])</f>
        <v>2</v>
      </c>
      <c r="BS689" s="42">
        <v>0.3</v>
      </c>
      <c r="BT689" s="55">
        <v>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f>SUM(Tabla5[[#This Row],[VENTA MABE 4 SEMANA OCT]:[VENTAS OTROS 4 SEMANA OCT]])</f>
        <v>2</v>
      </c>
      <c r="CI6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689" t="s">
        <v>1703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SUM(Tabla5[[#This Row],[VENTA MABE 1 SEMANA NOV]:[VENTAS OTROS 1 SEMANA NOV]])</f>
        <v>0</v>
      </c>
      <c r="CS689">
        <f>IFERROR(VLOOKUP(Tabla5[[#This Row],[CLAVE]],[2]VENTAS!$F$2:$L$1501,2,0),0)</f>
        <v>0</v>
      </c>
      <c r="CT689">
        <f>IFERROR(VLOOKUP(Tabla5[[#This Row],[CLAVE]],[2]VENTAS!$F$2:$L$1501,3,0),0)</f>
        <v>0</v>
      </c>
      <c r="CU689">
        <f>IFERROR(VLOOKUP(Tabla5[[#This Row],[CLAVE]],[2]VENTAS!$F$2:$L$1501,4,0),0)</f>
        <v>0</v>
      </c>
      <c r="CV689">
        <f>IFERROR(VLOOKUP(Tabla5[[#This Row],[CLAVE]],[2]VENTAS!$F$2:$L$1501,5,0),0)</f>
        <v>0</v>
      </c>
      <c r="CW689">
        <f>IFERROR(VLOOKUP(Tabla5[[#This Row],[CLAVE]],[2]VENTAS!$F$2:$L$1501,6,0),0)</f>
        <v>0</v>
      </c>
      <c r="CX689">
        <f>IFERROR(VLOOKUP(Tabla5[[#This Row],[CLAVE]],[2]VENTAS!$F$2:$L$1501,7,0),0)</f>
        <v>0</v>
      </c>
      <c r="CY689">
        <f>IFERROR(VLOOKUP(Tabla5[[#This Row],[CLAVE]],[2]VENTAS!$F$2:$R$1501,13,0),0)</f>
        <v>0</v>
      </c>
      <c r="CZ689">
        <f>SUM(Tabla5[[#This Row],[VENTA MABE 2 SEMANA NOV]:[VENTAS OTROS 2 SEMANA NOV]])</f>
        <v>0</v>
      </c>
      <c r="DA689" s="46">
        <v>1.9174702848172238</v>
      </c>
    </row>
    <row r="690" spans="1:105" hidden="1" x14ac:dyDescent="0.3">
      <c r="A690" t="str">
        <f>CONCATENATE(Tabla5[[#This Row],[TIENDA HMPV]],Tabla5[[#This Row],[LINEA]])</f>
        <v>395 - POINT MACHALAREFRIGERACIÓN</v>
      </c>
      <c r="B690" t="s">
        <v>658</v>
      </c>
      <c r="C690" s="55" t="s">
        <v>652</v>
      </c>
      <c r="D690" s="55" t="s">
        <v>77</v>
      </c>
      <c r="E690" s="55" t="s">
        <v>661</v>
      </c>
      <c r="F690" s="55" t="s">
        <v>1724</v>
      </c>
      <c r="G690" t="s">
        <v>29</v>
      </c>
      <c r="H690" s="42">
        <f>IFERROR(Tabla5[[#This Row],[VENTAS MABE]]/Tabla5[[#This Row],[CUOTA]],0)</f>
        <v>0.75</v>
      </c>
      <c r="I690">
        <v>4</v>
      </c>
      <c r="J690">
        <v>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V690" s="42">
        <v>1</v>
      </c>
      <c r="W690" s="42">
        <f>IFERROR(Tabla5[[#This Row],[TOTAL VENTA 38 SEMANA]]/Tabla5[[#This Row],[VENTA ACUM 38]],0)</f>
        <v>1</v>
      </c>
      <c r="X690" s="42" t="e">
        <f>VLOOKUP(Tabla5[[#This Row],[CLAVE]],[1]!QMI_5_SEMANA_SEP_22[[CLAVE]:[SHARE CADENA S2]],21,0)</f>
        <v>#REF!</v>
      </c>
      <c r="Y690" s="55" t="s">
        <v>757</v>
      </c>
      <c r="Z690" s="46">
        <f>+Tabla5[[#This Row],[VENTA ACUM 38]]+Tabla5[[#This Row],[venta total 39 acum]]</f>
        <v>3</v>
      </c>
      <c r="AA690" s="46">
        <v>2</v>
      </c>
      <c r="AB690" s="46">
        <v>3</v>
      </c>
      <c r="AC690" s="46">
        <v>3</v>
      </c>
      <c r="AD690" s="46">
        <v>0</v>
      </c>
      <c r="AE690" s="46">
        <v>0</v>
      </c>
      <c r="AF690" s="46">
        <v>0</v>
      </c>
      <c r="AG690" s="46">
        <v>2</v>
      </c>
      <c r="AH690" s="42">
        <f>IFERROR(Tabla5[[#This Row],[VENTAS MABE]]/Tabla5[[#This Row],[VENTAS INDURAMA]],0)</f>
        <v>0</v>
      </c>
      <c r="AI690" t="s">
        <v>1675</v>
      </c>
      <c r="AK690" s="42"/>
      <c r="AL690" t="s">
        <v>727</v>
      </c>
      <c r="AM690" s="55" t="s">
        <v>1176</v>
      </c>
      <c r="AO690" s="55" t="s">
        <v>435</v>
      </c>
      <c r="AP690">
        <v>2</v>
      </c>
      <c r="AQ690" s="55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f>SUM(Tabla5[[#This Row],[VENTA MABE 1 SEMANA OCT]:[VENTAS OTROS 1 SEMANA OCT]])</f>
        <v>0</v>
      </c>
      <c r="AY690" s="46">
        <v>3.1793865229986196</v>
      </c>
      <c r="AZ690" s="55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f>SUM(Tabla5[[#This Row],[VENTA MABE 2 SEMANA OCT]:[VENTAS OTROS 2 SEMANA OCT]])</f>
        <v>1</v>
      </c>
      <c r="BH690" t="s">
        <v>755</v>
      </c>
      <c r="BI690" s="55" t="s">
        <v>652</v>
      </c>
      <c r="BJ690">
        <v>3.9999999999999991</v>
      </c>
      <c r="BK690" s="55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f>SUM(Tabla5[[#This Row],[VENTA MABE 3 SEMANA OCT]:[VENTAS OTROS 3 SEMANA OCT]])</f>
        <v>0</v>
      </c>
      <c r="BS690" s="42">
        <v>0.4</v>
      </c>
      <c r="BT690" s="55">
        <v>1</v>
      </c>
      <c r="BU690">
        <v>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f>SUM(Tabla5[[#This Row],[VENTA MABE 4 SEMANA OCT]:[VENTAS OTROS 4 SEMANA OCT]])</f>
        <v>2</v>
      </c>
      <c r="CI6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690" s="66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SUM(Tabla5[[#This Row],[VENTA MABE 1 SEMANA NOV]:[VENTAS OTROS 1 SEMANA NOV]])</f>
        <v>1</v>
      </c>
      <c r="CS690">
        <f>IFERROR(VLOOKUP(Tabla5[[#This Row],[CLAVE]],[2]VENTAS!$F$2:$L$1501,2,0),0)</f>
        <v>1</v>
      </c>
      <c r="CT690">
        <f>IFERROR(VLOOKUP(Tabla5[[#This Row],[CLAVE]],[2]VENTAS!$F$2:$L$1501,3,0),0)</f>
        <v>0</v>
      </c>
      <c r="CU690">
        <f>IFERROR(VLOOKUP(Tabla5[[#This Row],[CLAVE]],[2]VENTAS!$F$2:$L$1501,4,0),0)</f>
        <v>0</v>
      </c>
      <c r="CV690">
        <f>IFERROR(VLOOKUP(Tabla5[[#This Row],[CLAVE]],[2]VENTAS!$F$2:$L$1501,5,0),0)</f>
        <v>0</v>
      </c>
      <c r="CW690">
        <f>IFERROR(VLOOKUP(Tabla5[[#This Row],[CLAVE]],[2]VENTAS!$F$2:$L$1501,6,0),0)</f>
        <v>0</v>
      </c>
      <c r="CX690">
        <f>IFERROR(VLOOKUP(Tabla5[[#This Row],[CLAVE]],[2]VENTAS!$F$2:$L$1501,7,0),0)</f>
        <v>0</v>
      </c>
      <c r="CY690">
        <f>IFERROR(VLOOKUP(Tabla5[[#This Row],[CLAVE]],[2]VENTAS!$F$2:$R$1501,13,0),0)</f>
        <v>0</v>
      </c>
      <c r="CZ690">
        <f>SUM(Tabla5[[#This Row],[VENTA MABE 2 SEMANA NOV]:[VENTAS OTROS 2 SEMANA NOV]])</f>
        <v>1</v>
      </c>
      <c r="DA690" s="46">
        <v>4.1130573679508355</v>
      </c>
    </row>
    <row r="691" spans="1:105" hidden="1" x14ac:dyDescent="0.3">
      <c r="A691" t="str">
        <f>CONCATENATE(Tabla5[[#This Row],[TIENDA HMPV]],Tabla5[[#This Row],[LINEA]])</f>
        <v>520 - 9 DE OCTUBRE 2 GARCIA AVILESAIRES</v>
      </c>
      <c r="B691" t="s">
        <v>177</v>
      </c>
      <c r="C691" s="55" t="s">
        <v>178</v>
      </c>
      <c r="D691" s="55" t="s">
        <v>30</v>
      </c>
      <c r="E691" s="55" t="s">
        <v>179</v>
      </c>
      <c r="F691" s="55" t="s">
        <v>1724</v>
      </c>
      <c r="G691" t="s">
        <v>25</v>
      </c>
      <c r="H691" s="42">
        <f>IFERROR(Tabla5[[#This Row],[VENTAS MABE]]/Tabla5[[#This Row],[CUOTA]],0)</f>
        <v>0.5</v>
      </c>
      <c r="I691">
        <v>2</v>
      </c>
      <c r="J691">
        <v>1</v>
      </c>
      <c r="K691">
        <v>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V691" s="42">
        <v>0.33333333333333331</v>
      </c>
      <c r="W691" s="42">
        <f>IFERROR(Tabla5[[#This Row],[TOTAL VENTA 38 SEMANA]]/Tabla5[[#This Row],[VENTA ACUM 38]],0)</f>
        <v>0.33333333333333331</v>
      </c>
      <c r="X691" s="42" t="e">
        <f>VLOOKUP(Tabla5[[#This Row],[CLAVE]],[1]!QMI_5_SEMANA_SEP_22[[CLAVE]:[SHARE CADENA S2]],21,0)</f>
        <v>#REF!</v>
      </c>
      <c r="Y691" s="55" t="s">
        <v>724</v>
      </c>
      <c r="Z691" s="46">
        <f>+Tabla5[[#This Row],[VENTA ACUM 38]]+Tabla5[[#This Row],[venta total 39 acum]]</f>
        <v>6</v>
      </c>
      <c r="AA691" s="46">
        <v>0</v>
      </c>
      <c r="AB691" s="46">
        <v>1</v>
      </c>
      <c r="AC691" s="46">
        <v>3</v>
      </c>
      <c r="AD691" s="46">
        <v>3</v>
      </c>
      <c r="AE691" s="46">
        <v>1</v>
      </c>
      <c r="AF691" s="46">
        <v>3</v>
      </c>
      <c r="AG691" s="46">
        <v>1</v>
      </c>
      <c r="AH691" s="42">
        <f>IFERROR(Tabla5[[#This Row],[VENTAS MABE]]/Tabla5[[#This Row],[VENTAS INDURAMA]],0)</f>
        <v>0.25</v>
      </c>
      <c r="AI691" t="s">
        <v>1675</v>
      </c>
      <c r="AK691" s="42"/>
      <c r="AL691" t="s">
        <v>727</v>
      </c>
      <c r="AM691" s="55" t="s">
        <v>748</v>
      </c>
      <c r="AO691" s="55" t="s">
        <v>400</v>
      </c>
      <c r="AP691">
        <v>2</v>
      </c>
      <c r="AQ691" s="55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f>SUM(Tabla5[[#This Row],[VENTA MABE 1 SEMANA OCT]:[VENTAS OTROS 1 SEMANA OCT]])</f>
        <v>0</v>
      </c>
      <c r="AY691" s="46">
        <v>1.951219512195121</v>
      </c>
      <c r="AZ691" s="55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f>SUM(Tabla5[[#This Row],[VENTA MABE 2 SEMANA OCT]:[VENTAS OTROS 2 SEMANA OCT]])</f>
        <v>0</v>
      </c>
      <c r="BH691" t="s">
        <v>798</v>
      </c>
      <c r="BI691" s="55" t="s">
        <v>178</v>
      </c>
      <c r="BJ691">
        <v>21.999999999999996</v>
      </c>
      <c r="BK691" s="55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f>SUM(Tabla5[[#This Row],[VENTA MABE 3 SEMANA OCT]:[VENTAS OTROS 3 SEMANA OCT]])</f>
        <v>0</v>
      </c>
      <c r="BS691" s="42">
        <v>0.17</v>
      </c>
      <c r="BT691" s="55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f>SUM(Tabla5[[#This Row],[VENTA MABE 4 SEMANA OCT]:[VENTAS OTROS 4 SEMANA OCT]])</f>
        <v>0</v>
      </c>
      <c r="CI6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91" s="66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SUM(Tabla5[[#This Row],[VENTA MABE 1 SEMANA NOV]:[VENTAS OTROS 1 SEMANA NOV]])</f>
        <v>0</v>
      </c>
      <c r="CS691">
        <f>IFERROR(VLOOKUP(Tabla5[[#This Row],[CLAVE]],[2]VENTAS!$F$2:$L$1501,2,0),0)</f>
        <v>0</v>
      </c>
      <c r="CT691">
        <f>IFERROR(VLOOKUP(Tabla5[[#This Row],[CLAVE]],[2]VENTAS!$F$2:$L$1501,3,0),0)</f>
        <v>1</v>
      </c>
      <c r="CU691">
        <f>IFERROR(VLOOKUP(Tabla5[[#This Row],[CLAVE]],[2]VENTAS!$F$2:$L$1501,4,0),0)</f>
        <v>0</v>
      </c>
      <c r="CV691">
        <f>IFERROR(VLOOKUP(Tabla5[[#This Row],[CLAVE]],[2]VENTAS!$F$2:$L$1501,5,0),0)</f>
        <v>0</v>
      </c>
      <c r="CW691">
        <f>IFERROR(VLOOKUP(Tabla5[[#This Row],[CLAVE]],[2]VENTAS!$F$2:$L$1501,6,0),0)</f>
        <v>0</v>
      </c>
      <c r="CX691">
        <f>IFERROR(VLOOKUP(Tabla5[[#This Row],[CLAVE]],[2]VENTAS!$F$2:$L$1501,7,0),0)</f>
        <v>0</v>
      </c>
      <c r="CY691">
        <f>IFERROR(VLOOKUP(Tabla5[[#This Row],[CLAVE]],[2]VENTAS!$F$2:$R$1501,13,0),0)</f>
        <v>0</v>
      </c>
      <c r="CZ691">
        <f>SUM(Tabla5[[#This Row],[VENTA MABE 2 SEMANA NOV]:[VENTAS OTROS 2 SEMANA NOV]])</f>
        <v>1</v>
      </c>
      <c r="DA691" s="46">
        <v>3.6585365853658516</v>
      </c>
    </row>
    <row r="692" spans="1:105" hidden="1" x14ac:dyDescent="0.3">
      <c r="A692" t="str">
        <f>CONCATENATE(Tabla5[[#This Row],[TIENDA HMPV]],Tabla5[[#This Row],[LINEA]])</f>
        <v>520 - 9 DE OCTUBRE 2 GARCIA AVILESCOCINAS</v>
      </c>
      <c r="B692" t="s">
        <v>177</v>
      </c>
      <c r="C692" s="55" t="s">
        <v>178</v>
      </c>
      <c r="D692" s="55" t="s">
        <v>30</v>
      </c>
      <c r="E692" s="55" t="s">
        <v>179</v>
      </c>
      <c r="F692" s="55" t="s">
        <v>1724</v>
      </c>
      <c r="G692" t="s">
        <v>26</v>
      </c>
      <c r="H692" s="42">
        <f>IFERROR(Tabla5[[#This Row],[VENTAS MABE]]/Tabla5[[#This Row],[CUOTA]],0)</f>
        <v>0.3</v>
      </c>
      <c r="I692">
        <v>10</v>
      </c>
      <c r="J692">
        <v>3</v>
      </c>
      <c r="K692">
        <v>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V692" s="42">
        <v>0.5</v>
      </c>
      <c r="W692" s="42">
        <f>IFERROR(Tabla5[[#This Row],[TOTAL VENTA 38 SEMANA]]/Tabla5[[#This Row],[VENTA ACUM 38]],0)</f>
        <v>0.5</v>
      </c>
      <c r="X692" s="42" t="e">
        <f>VLOOKUP(Tabla5[[#This Row],[CLAVE]],[1]!QMI_5_SEMANA_SEP_22[[CLAVE]:[SHARE CADENA S2]],21,0)</f>
        <v>#REF!</v>
      </c>
      <c r="Y692" s="55" t="s">
        <v>724</v>
      </c>
      <c r="Z692" s="46">
        <f>+Tabla5[[#This Row],[VENTA ACUM 38]]+Tabla5[[#This Row],[venta total 39 acum]]</f>
        <v>16</v>
      </c>
      <c r="AA692" s="46">
        <v>3</v>
      </c>
      <c r="AB692" s="46">
        <v>3</v>
      </c>
      <c r="AC692" s="46">
        <v>6</v>
      </c>
      <c r="AD692" s="46">
        <v>10</v>
      </c>
      <c r="AE692" s="46">
        <v>4</v>
      </c>
      <c r="AF692" s="46">
        <v>10</v>
      </c>
      <c r="AG692" s="46">
        <v>13</v>
      </c>
      <c r="AH692" s="42">
        <f>IFERROR(Tabla5[[#This Row],[VENTAS MABE]]/Tabla5[[#This Row],[VENTAS INDURAMA]],0)</f>
        <v>0.33333333333333331</v>
      </c>
      <c r="AI692" t="s">
        <v>1675</v>
      </c>
      <c r="AK692" s="42"/>
      <c r="AL692" t="s">
        <v>727</v>
      </c>
      <c r="AM692" s="55" t="s">
        <v>748</v>
      </c>
      <c r="AO692" s="55" t="s">
        <v>400</v>
      </c>
      <c r="AP692">
        <v>6</v>
      </c>
      <c r="AQ692" s="55">
        <v>2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f>SUM(Tabla5[[#This Row],[VENTA MABE 1 SEMANA OCT]:[VENTAS OTROS 1 SEMANA OCT]])</f>
        <v>3</v>
      </c>
      <c r="AY692" s="46">
        <v>9.4637191043394591</v>
      </c>
      <c r="AZ692" s="55">
        <v>1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f>SUM(Tabla5[[#This Row],[VENTA MABE 2 SEMANA OCT]:[VENTAS OTROS 2 SEMANA OCT]])</f>
        <v>2</v>
      </c>
      <c r="BH692" t="s">
        <v>798</v>
      </c>
      <c r="BI692" s="55" t="s">
        <v>178</v>
      </c>
      <c r="BJ692">
        <v>21.999999999999996</v>
      </c>
      <c r="BK692" s="55">
        <v>0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f>SUM(Tabla5[[#This Row],[VENTA MABE 3 SEMANA OCT]:[VENTAS OTROS 3 SEMANA OCT]])</f>
        <v>1</v>
      </c>
      <c r="BS692" s="42">
        <v>0.4</v>
      </c>
      <c r="BT692" s="55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f>SUM(Tabla5[[#This Row],[VENTA MABE 4 SEMANA OCT]:[VENTAS OTROS 4 SEMANA OCT]])</f>
        <v>0</v>
      </c>
      <c r="CI6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692" t="s">
        <v>1703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SUM(Tabla5[[#This Row],[VENTA MABE 1 SEMANA NOV]:[VENTAS OTROS 1 SEMANA NOV]])</f>
        <v>1</v>
      </c>
      <c r="CS692">
        <f>IFERROR(VLOOKUP(Tabla5[[#This Row],[CLAVE]],[2]VENTAS!$F$2:$L$1501,2,0),0)</f>
        <v>2</v>
      </c>
      <c r="CT692">
        <f>IFERROR(VLOOKUP(Tabla5[[#This Row],[CLAVE]],[2]VENTAS!$F$2:$L$1501,3,0),0)</f>
        <v>1</v>
      </c>
      <c r="CU692">
        <f>IFERROR(VLOOKUP(Tabla5[[#This Row],[CLAVE]],[2]VENTAS!$F$2:$L$1501,4,0),0)</f>
        <v>0</v>
      </c>
      <c r="CV692">
        <f>IFERROR(VLOOKUP(Tabla5[[#This Row],[CLAVE]],[2]VENTAS!$F$2:$L$1501,5,0),0)</f>
        <v>0</v>
      </c>
      <c r="CW692">
        <f>IFERROR(VLOOKUP(Tabla5[[#This Row],[CLAVE]],[2]VENTAS!$F$2:$L$1501,6,0),0)</f>
        <v>0</v>
      </c>
      <c r="CX692">
        <f>IFERROR(VLOOKUP(Tabla5[[#This Row],[CLAVE]],[2]VENTAS!$F$2:$L$1501,7,0),0)</f>
        <v>0</v>
      </c>
      <c r="CY692">
        <f>IFERROR(VLOOKUP(Tabla5[[#This Row],[CLAVE]],[2]VENTAS!$F$2:$R$1501,13,0),0)</f>
        <v>0</v>
      </c>
      <c r="CZ692">
        <f>SUM(Tabla5[[#This Row],[VENTA MABE 2 SEMANA NOV]:[VENTAS OTROS 2 SEMANA NOV]])</f>
        <v>3</v>
      </c>
      <c r="DA692" s="46">
        <v>21.951558975103179</v>
      </c>
    </row>
    <row r="693" spans="1:105" hidden="1" x14ac:dyDescent="0.3">
      <c r="A693" t="str">
        <f>CONCATENATE(Tabla5[[#This Row],[TIENDA HMPV]],Tabla5[[#This Row],[LINEA]])</f>
        <v>520 - 9 DE OCTUBRE 2 GARCIA AVILESGLOBALES</v>
      </c>
      <c r="B693" t="s">
        <v>177</v>
      </c>
      <c r="C693" s="55" t="s">
        <v>178</v>
      </c>
      <c r="D693" s="55" t="s">
        <v>30</v>
      </c>
      <c r="E693" s="55" t="s">
        <v>179</v>
      </c>
      <c r="F693" s="55" t="s">
        <v>1724</v>
      </c>
      <c r="G693" t="s">
        <v>27</v>
      </c>
      <c r="H693" s="42">
        <f>IFERROR(Tabla5[[#This Row],[VENTAS MABE]]/Tabla5[[#This Row],[CUOTA]],0)</f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V693" s="42">
        <v>0</v>
      </c>
      <c r="W693" s="42">
        <f>IFERROR(Tabla5[[#This Row],[TOTAL VENTA 38 SEMANA]]/Tabla5[[#This Row],[VENTA ACUM 38]],0)</f>
        <v>0</v>
      </c>
      <c r="X693" s="42" t="e">
        <f>VLOOKUP(Tabla5[[#This Row],[CLAVE]],[1]!QMI_5_SEMANA_SEP_22[[CLAVE]:[SHARE CADENA S2]],21,0)</f>
        <v>#REF!</v>
      </c>
      <c r="Y693" s="55" t="s">
        <v>724</v>
      </c>
      <c r="Z693" s="46">
        <f>+Tabla5[[#This Row],[VENTA ACUM 38]]+Tabla5[[#This Row],[venta total 39 acum]]</f>
        <v>0</v>
      </c>
      <c r="AA693" s="46">
        <v>0</v>
      </c>
      <c r="AB693" s="46">
        <v>0</v>
      </c>
      <c r="AC693" s="46">
        <v>0</v>
      </c>
      <c r="AD693" s="46">
        <v>0</v>
      </c>
      <c r="AE693" s="46">
        <v>0</v>
      </c>
      <c r="AF693" s="46">
        <v>0</v>
      </c>
      <c r="AG693" s="46">
        <v>0</v>
      </c>
      <c r="AH693" s="42">
        <f>IFERROR(Tabla5[[#This Row],[VENTAS MABE]]/Tabla5[[#This Row],[VENTAS INDURAMA]],0)</f>
        <v>0</v>
      </c>
      <c r="AI693" t="s">
        <v>1675</v>
      </c>
      <c r="AK693" s="42"/>
      <c r="AL693" t="s">
        <v>727</v>
      </c>
      <c r="AM693" s="55" t="s">
        <v>748</v>
      </c>
      <c r="AO693" s="55" t="s">
        <v>400</v>
      </c>
      <c r="AP693">
        <v>0</v>
      </c>
      <c r="AQ693" s="55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f>SUM(Tabla5[[#This Row],[VENTA MABE 1 SEMANA OCT]:[VENTAS OTROS 1 SEMANA OCT]])</f>
        <v>1</v>
      </c>
      <c r="AY693" s="46">
        <v>1</v>
      </c>
      <c r="AZ693" s="55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f>SUM(Tabla5[[#This Row],[VENTA MABE 2 SEMANA OCT]:[VENTAS OTROS 2 SEMANA OCT]])</f>
        <v>0</v>
      </c>
      <c r="BH693" t="s">
        <v>798</v>
      </c>
      <c r="BI693" s="55" t="s">
        <v>178</v>
      </c>
      <c r="BJ693">
        <v>21.999999999999996</v>
      </c>
      <c r="BK693" s="55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f>SUM(Tabla5[[#This Row],[VENTA MABE 3 SEMANA OCT]:[VENTAS OTROS 3 SEMANA OCT]])</f>
        <v>0</v>
      </c>
      <c r="BS693" s="42">
        <v>0</v>
      </c>
      <c r="BT693" s="55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f>SUM(Tabla5[[#This Row],[VENTA MABE 4 SEMANA OCT]:[VENTAS OTROS 4 SEMANA OCT]])</f>
        <v>0</v>
      </c>
      <c r="CI6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693" t="s">
        <v>1703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SUM(Tabla5[[#This Row],[VENTA MABE 1 SEMANA NOV]:[VENTAS OTROS 1 SEMANA NOV]])</f>
        <v>0</v>
      </c>
      <c r="CS693">
        <f>IFERROR(VLOOKUP(Tabla5[[#This Row],[CLAVE]],[2]VENTAS!$F$2:$L$1501,2,0),0)</f>
        <v>0</v>
      </c>
      <c r="CT693">
        <f>IFERROR(VLOOKUP(Tabla5[[#This Row],[CLAVE]],[2]VENTAS!$F$2:$L$1501,3,0),0)</f>
        <v>0</v>
      </c>
      <c r="CU693">
        <f>IFERROR(VLOOKUP(Tabla5[[#This Row],[CLAVE]],[2]VENTAS!$F$2:$L$1501,4,0),0)</f>
        <v>0</v>
      </c>
      <c r="CV693">
        <f>IFERROR(VLOOKUP(Tabla5[[#This Row],[CLAVE]],[2]VENTAS!$F$2:$L$1501,5,0),0)</f>
        <v>0</v>
      </c>
      <c r="CW693">
        <f>IFERROR(VLOOKUP(Tabla5[[#This Row],[CLAVE]],[2]VENTAS!$F$2:$L$1501,6,0),0)</f>
        <v>0</v>
      </c>
      <c r="CX693">
        <f>IFERROR(VLOOKUP(Tabla5[[#This Row],[CLAVE]],[2]VENTAS!$F$2:$L$1501,7,0),0)</f>
        <v>0</v>
      </c>
      <c r="CY693">
        <f>IFERROR(VLOOKUP(Tabla5[[#This Row],[CLAVE]],[2]VENTAS!$F$2:$R$1501,13,0),0)</f>
        <v>0</v>
      </c>
      <c r="CZ693">
        <f>SUM(Tabla5[[#This Row],[VENTA MABE 2 SEMANA NOV]:[VENTAS OTROS 2 SEMANA NOV]])</f>
        <v>0</v>
      </c>
      <c r="DA693" s="46">
        <v>0.29026789129082164</v>
      </c>
    </row>
    <row r="694" spans="1:105" hidden="1" x14ac:dyDescent="0.3">
      <c r="A694" t="str">
        <f>CONCATENATE(Tabla5[[#This Row],[TIENDA HMPV]],Tabla5[[#This Row],[LINEA]])</f>
        <v>520 - 9 DE OCTUBRE 2 GARCIA AVILESLAVADO</v>
      </c>
      <c r="B694" t="s">
        <v>177</v>
      </c>
      <c r="C694" s="55" t="s">
        <v>178</v>
      </c>
      <c r="D694" s="55" t="s">
        <v>30</v>
      </c>
      <c r="E694" s="55" t="s">
        <v>179</v>
      </c>
      <c r="F694" s="55" t="s">
        <v>1724</v>
      </c>
      <c r="G694" t="s">
        <v>28</v>
      </c>
      <c r="H694" s="42">
        <f>IFERROR(Tabla5[[#This Row],[VENTAS MABE]]/Tabla5[[#This Row],[CUOTA]],0)</f>
        <v>0.5</v>
      </c>
      <c r="I694">
        <v>2</v>
      </c>
      <c r="J694">
        <v>1</v>
      </c>
      <c r="K694">
        <v>2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V694" s="42">
        <v>0.25</v>
      </c>
      <c r="W694" s="42">
        <f>IFERROR(Tabla5[[#This Row],[TOTAL VENTA 38 SEMANA]]/Tabla5[[#This Row],[VENTA ACUM 38]],0)</f>
        <v>0.25</v>
      </c>
      <c r="X694" s="42" t="e">
        <f>VLOOKUP(Tabla5[[#This Row],[CLAVE]],[1]!QMI_5_SEMANA_SEP_22[[CLAVE]:[SHARE CADENA S2]],21,0)</f>
        <v>#REF!</v>
      </c>
      <c r="Y694" s="55" t="s">
        <v>724</v>
      </c>
      <c r="Z694" s="46">
        <f>+Tabla5[[#This Row],[VENTA ACUM 38]]+Tabla5[[#This Row],[venta total 39 acum]]</f>
        <v>5</v>
      </c>
      <c r="AA694" s="46">
        <v>0</v>
      </c>
      <c r="AB694" s="46">
        <v>1</v>
      </c>
      <c r="AC694" s="46">
        <v>4</v>
      </c>
      <c r="AD694" s="46">
        <v>1</v>
      </c>
      <c r="AE694" s="46">
        <v>0</v>
      </c>
      <c r="AF694" s="46">
        <v>1</v>
      </c>
      <c r="AG694" s="46">
        <v>1</v>
      </c>
      <c r="AH694" s="42">
        <f>IFERROR(Tabla5[[#This Row],[VENTAS MABE]]/Tabla5[[#This Row],[VENTAS INDURAMA]],0)</f>
        <v>0.5</v>
      </c>
      <c r="AI694" t="s">
        <v>1675</v>
      </c>
      <c r="AK694" s="42"/>
      <c r="AL694" t="s">
        <v>727</v>
      </c>
      <c r="AM694" s="55" t="s">
        <v>748</v>
      </c>
      <c r="AO694" s="55" t="s">
        <v>400</v>
      </c>
      <c r="AP694">
        <v>1</v>
      </c>
      <c r="AQ694" s="55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f>SUM(Tabla5[[#This Row],[VENTA MABE 1 SEMANA OCT]:[VENTAS OTROS 1 SEMANA OCT]])</f>
        <v>0</v>
      </c>
      <c r="AY694" s="46">
        <v>2.1618598895869034</v>
      </c>
      <c r="AZ694" s="55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f>SUM(Tabla5[[#This Row],[VENTA MABE 2 SEMANA OCT]:[VENTAS OTROS 2 SEMANA OCT]])</f>
        <v>0</v>
      </c>
      <c r="BH694" t="s">
        <v>798</v>
      </c>
      <c r="BI694" s="55" t="s">
        <v>178</v>
      </c>
      <c r="BJ694">
        <v>21.999999999999996</v>
      </c>
      <c r="BK694" s="55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f>SUM(Tabla5[[#This Row],[VENTA MABE 3 SEMANA OCT]:[VENTAS OTROS 3 SEMANA OCT]])</f>
        <v>0</v>
      </c>
      <c r="BS694" s="42">
        <v>0.05</v>
      </c>
      <c r="BT694" s="55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f>SUM(Tabla5[[#This Row],[VENTA MABE 4 SEMANA OCT]:[VENTAS OTROS 4 SEMANA OCT]])</f>
        <v>0</v>
      </c>
      <c r="CI6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94" s="66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SUM(Tabla5[[#This Row],[VENTA MABE 1 SEMANA NOV]:[VENTAS OTROS 1 SEMANA NOV]])</f>
        <v>0</v>
      </c>
      <c r="CS694">
        <f>IFERROR(VLOOKUP(Tabla5[[#This Row],[CLAVE]],[2]VENTAS!$F$2:$L$1501,2,0),0)</f>
        <v>0</v>
      </c>
      <c r="CT694">
        <f>IFERROR(VLOOKUP(Tabla5[[#This Row],[CLAVE]],[2]VENTAS!$F$2:$L$1501,3,0),0)</f>
        <v>0</v>
      </c>
      <c r="CU694">
        <f>IFERROR(VLOOKUP(Tabla5[[#This Row],[CLAVE]],[2]VENTAS!$F$2:$L$1501,4,0),0)</f>
        <v>0</v>
      </c>
      <c r="CV694">
        <f>IFERROR(VLOOKUP(Tabla5[[#This Row],[CLAVE]],[2]VENTAS!$F$2:$L$1501,5,0),0)</f>
        <v>0</v>
      </c>
      <c r="CW694">
        <f>IFERROR(VLOOKUP(Tabla5[[#This Row],[CLAVE]],[2]VENTAS!$F$2:$L$1501,6,0),0)</f>
        <v>0</v>
      </c>
      <c r="CX694">
        <f>IFERROR(VLOOKUP(Tabla5[[#This Row],[CLAVE]],[2]VENTAS!$F$2:$L$1501,7,0),0)</f>
        <v>0</v>
      </c>
      <c r="CY694">
        <f>IFERROR(VLOOKUP(Tabla5[[#This Row],[CLAVE]],[2]VENTAS!$F$2:$R$1501,13,0),0)</f>
        <v>0</v>
      </c>
      <c r="CZ694">
        <f>SUM(Tabla5[[#This Row],[VENTA MABE 2 SEMANA NOV]:[VENTAS OTROS 2 SEMANA NOV]])</f>
        <v>0</v>
      </c>
      <c r="DA694" s="46">
        <v>2.7156213575534123</v>
      </c>
    </row>
    <row r="695" spans="1:105" hidden="1" x14ac:dyDescent="0.3">
      <c r="A695" t="str">
        <f>CONCATENATE(Tabla5[[#This Row],[TIENDA HMPV]],Tabla5[[#This Row],[LINEA]])</f>
        <v>520 - 9 DE OCTUBRE 2 GARCIA AVILESREFRIGERACIÓN</v>
      </c>
      <c r="B695" t="s">
        <v>177</v>
      </c>
      <c r="C695" s="55" t="s">
        <v>178</v>
      </c>
      <c r="D695" s="55" t="s">
        <v>30</v>
      </c>
      <c r="E695" s="55" t="s">
        <v>179</v>
      </c>
      <c r="F695" s="55" t="s">
        <v>1724</v>
      </c>
      <c r="G695" t="s">
        <v>29</v>
      </c>
      <c r="H695" s="42">
        <f>IFERROR(Tabla5[[#This Row],[VENTAS MABE]]/Tabla5[[#This Row],[CUOTA]],0)</f>
        <v>1.6666666666666667</v>
      </c>
      <c r="I695">
        <v>6</v>
      </c>
      <c r="J695">
        <v>10</v>
      </c>
      <c r="K695">
        <v>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V695" s="42">
        <v>0.76923076923076927</v>
      </c>
      <c r="W695" s="42">
        <f>IFERROR(Tabla5[[#This Row],[TOTAL VENTA 38 SEMANA]]/Tabla5[[#This Row],[VENTA ACUM 38]],0)</f>
        <v>0.76923076923076927</v>
      </c>
      <c r="X695" s="42" t="e">
        <f>VLOOKUP(Tabla5[[#This Row],[CLAVE]],[1]!QMI_5_SEMANA_SEP_22[[CLAVE]:[SHARE CADENA S2]],21,0)</f>
        <v>#REF!</v>
      </c>
      <c r="Y695" s="55" t="s">
        <v>724</v>
      </c>
      <c r="Z695" s="46">
        <f>+Tabla5[[#This Row],[VENTA ACUM 38]]+Tabla5[[#This Row],[venta total 39 acum]]</f>
        <v>18</v>
      </c>
      <c r="AA695" s="46">
        <v>7</v>
      </c>
      <c r="AB695" s="46">
        <v>10</v>
      </c>
      <c r="AC695" s="46">
        <v>13</v>
      </c>
      <c r="AD695" s="46">
        <v>5</v>
      </c>
      <c r="AE695" s="46">
        <v>2</v>
      </c>
      <c r="AF695" s="46">
        <v>5</v>
      </c>
      <c r="AG695" s="46">
        <v>9</v>
      </c>
      <c r="AH695" s="42">
        <f>IFERROR(Tabla5[[#This Row],[VENTAS MABE]]/Tabla5[[#This Row],[VENTAS INDURAMA]],0)</f>
        <v>1.1111111111111112</v>
      </c>
      <c r="AI695" t="s">
        <v>1675</v>
      </c>
      <c r="AK695" s="42"/>
      <c r="AL695" t="s">
        <v>727</v>
      </c>
      <c r="AM695" s="55" t="s">
        <v>748</v>
      </c>
      <c r="AO695" s="55" t="s">
        <v>400</v>
      </c>
      <c r="AP695">
        <v>8</v>
      </c>
      <c r="AQ695" s="55">
        <v>2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f>SUM(Tabla5[[#This Row],[VENTA MABE 1 SEMANA OCT]:[VENTAS OTROS 1 SEMANA OCT]])</f>
        <v>2</v>
      </c>
      <c r="AY695" s="46">
        <v>4.5246138271989507</v>
      </c>
      <c r="AZ695" s="55">
        <v>1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f>SUM(Tabla5[[#This Row],[VENTA MABE 2 SEMANA OCT]:[VENTAS OTROS 2 SEMANA OCT]])</f>
        <v>2</v>
      </c>
      <c r="BH695" t="s">
        <v>798</v>
      </c>
      <c r="BI695" s="55" t="s">
        <v>178</v>
      </c>
      <c r="BJ695">
        <v>21.999999999999996</v>
      </c>
      <c r="BK695" s="55">
        <v>1</v>
      </c>
      <c r="BL695">
        <v>1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f>SUM(Tabla5[[#This Row],[VENTA MABE 3 SEMANA OCT]:[VENTAS OTROS 3 SEMANA OCT]])</f>
        <v>2</v>
      </c>
      <c r="BS695" s="42">
        <v>0.28000000000000003</v>
      </c>
      <c r="BT695" s="55">
        <v>1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f>SUM(Tabla5[[#This Row],[VENTA MABE 4 SEMANA OCT]:[VENTAS OTROS 4 SEMANA OCT]])</f>
        <v>2</v>
      </c>
      <c r="CI6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695" t="s">
        <v>1703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SUM(Tabla5[[#This Row],[VENTA MABE 1 SEMANA NOV]:[VENTAS OTROS 1 SEMANA NOV]])</f>
        <v>0</v>
      </c>
      <c r="CS695">
        <f>IFERROR(VLOOKUP(Tabla5[[#This Row],[CLAVE]],[2]VENTAS!$F$2:$L$1501,2,0),0)</f>
        <v>2</v>
      </c>
      <c r="CT695">
        <f>IFERROR(VLOOKUP(Tabla5[[#This Row],[CLAVE]],[2]VENTAS!$F$2:$L$1501,3,0),0)</f>
        <v>0</v>
      </c>
      <c r="CU695">
        <f>IFERROR(VLOOKUP(Tabla5[[#This Row],[CLAVE]],[2]VENTAS!$F$2:$L$1501,4,0),0)</f>
        <v>0</v>
      </c>
      <c r="CV695">
        <f>IFERROR(VLOOKUP(Tabla5[[#This Row],[CLAVE]],[2]VENTAS!$F$2:$L$1501,5,0),0)</f>
        <v>0</v>
      </c>
      <c r="CW695">
        <f>IFERROR(VLOOKUP(Tabla5[[#This Row],[CLAVE]],[2]VENTAS!$F$2:$L$1501,6,0),0)</f>
        <v>0</v>
      </c>
      <c r="CX695">
        <f>IFERROR(VLOOKUP(Tabla5[[#This Row],[CLAVE]],[2]VENTAS!$F$2:$L$1501,7,0),0)</f>
        <v>0</v>
      </c>
      <c r="CY695">
        <f>IFERROR(VLOOKUP(Tabla5[[#This Row],[CLAVE]],[2]VENTAS!$F$2:$R$1501,13,0),0)</f>
        <v>0</v>
      </c>
      <c r="CZ695">
        <f>SUM(Tabla5[[#This Row],[VENTA MABE 2 SEMANA NOV]:[VENTAS OTROS 2 SEMANA NOV]])</f>
        <v>2</v>
      </c>
      <c r="DA695" s="46">
        <v>10.808230281113671</v>
      </c>
    </row>
    <row r="696" spans="1:105" hidden="1" x14ac:dyDescent="0.3">
      <c r="A696" t="str">
        <f>CONCATENATE(Tabla5[[#This Row],[TIENDA HMPV]],Tabla5[[#This Row],[LINEA]])</f>
        <v>645 - ORVE 9 DE OCTUBRE Y BOYACACOCINAS</v>
      </c>
      <c r="B696" t="s">
        <v>177</v>
      </c>
      <c r="C696" s="55" t="s">
        <v>178</v>
      </c>
      <c r="D696" s="55" t="s">
        <v>86</v>
      </c>
      <c r="E696" s="55" t="s">
        <v>180</v>
      </c>
      <c r="F696" s="55" t="s">
        <v>1724</v>
      </c>
      <c r="G696" t="s">
        <v>26</v>
      </c>
      <c r="H696" s="42">
        <f>IFERROR(Tabla5[[#This Row],[VENTAS MABE]]/Tabla5[[#This Row],[CUOTA]],0)</f>
        <v>0.42857142857142855</v>
      </c>
      <c r="I696">
        <v>7</v>
      </c>
      <c r="J696">
        <v>3</v>
      </c>
      <c r="K696">
        <v>12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V696" s="42">
        <v>0.375</v>
      </c>
      <c r="W696" s="42">
        <f>IFERROR(Tabla5[[#This Row],[TOTAL VENTA 38 SEMANA]]/Tabla5[[#This Row],[VENTA ACUM 38]],0)</f>
        <v>0.375</v>
      </c>
      <c r="X696" s="42" t="e">
        <f>VLOOKUP(Tabla5[[#This Row],[CLAVE]],[1]!QMI_5_SEMANA_SEP_22[[CLAVE]:[SHARE CADENA S2]],21,0)</f>
        <v>#REF!</v>
      </c>
      <c r="Y696" s="55" t="s">
        <v>734</v>
      </c>
      <c r="Z696" s="46">
        <f>+Tabla5[[#This Row],[VENTA ACUM 38]]+Tabla5[[#This Row],[venta total 39 acum]]</f>
        <v>18</v>
      </c>
      <c r="AA696" s="46">
        <v>1</v>
      </c>
      <c r="AB696" s="46">
        <v>3</v>
      </c>
      <c r="AC696" s="46">
        <v>8</v>
      </c>
      <c r="AD696" s="46">
        <v>10</v>
      </c>
      <c r="AE696" s="46">
        <v>3</v>
      </c>
      <c r="AF696" s="46">
        <v>10</v>
      </c>
      <c r="AG696" s="46">
        <v>4</v>
      </c>
      <c r="AH696" s="42">
        <f>IFERROR(Tabla5[[#This Row],[VENTAS MABE]]/Tabla5[[#This Row],[VENTAS INDURAMA]],0)</f>
        <v>0.25</v>
      </c>
      <c r="AI696" t="s">
        <v>1675</v>
      </c>
      <c r="AK696" s="42"/>
      <c r="AL696" t="s">
        <v>727</v>
      </c>
      <c r="AM696" s="55" t="s">
        <v>738</v>
      </c>
      <c r="AO696" s="55" t="s">
        <v>400</v>
      </c>
      <c r="AP696">
        <v>5</v>
      </c>
      <c r="AQ696" s="55">
        <v>1</v>
      </c>
      <c r="AR696">
        <v>3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f>SUM(Tabla5[[#This Row],[VENTA MABE 1 SEMANA OCT]:[VENTAS OTROS 1 SEMANA OCT]])</f>
        <v>4</v>
      </c>
      <c r="AY696" s="46">
        <v>12.836216510750887</v>
      </c>
      <c r="AZ696" s="55">
        <v>1</v>
      </c>
      <c r="BA696">
        <v>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f>SUM(Tabla5[[#This Row],[VENTA MABE 2 SEMANA OCT]:[VENTAS OTROS 2 SEMANA OCT]])</f>
        <v>3</v>
      </c>
      <c r="BH696" t="s">
        <v>798</v>
      </c>
      <c r="BI696" s="55" t="s">
        <v>178</v>
      </c>
      <c r="BJ696">
        <v>17.999999999999993</v>
      </c>
      <c r="BK696" s="55">
        <v>1</v>
      </c>
      <c r="BL696">
        <v>2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f>SUM(Tabla5[[#This Row],[VENTA MABE 3 SEMANA OCT]:[VENTAS OTROS 3 SEMANA OCT]])</f>
        <v>3</v>
      </c>
      <c r="BS696" s="42">
        <v>0.5</v>
      </c>
      <c r="BT696" s="55">
        <v>1</v>
      </c>
      <c r="BU696">
        <v>2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f>SUM(Tabla5[[#This Row],[VENTA MABE 4 SEMANA OCT]:[VENTAS OTROS 4 SEMANA OCT]])</f>
        <v>3</v>
      </c>
      <c r="CC696" t="s">
        <v>1695</v>
      </c>
      <c r="CI6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0.30769230769230771</v>
      </c>
      <c r="CJ696" t="s">
        <v>1701</v>
      </c>
      <c r="CK696">
        <v>0</v>
      </c>
      <c r="CL696">
        <v>2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SUM(Tabla5[[#This Row],[VENTA MABE 1 SEMANA NOV]:[VENTAS OTROS 1 SEMANA NOV]])</f>
        <v>2</v>
      </c>
      <c r="CS696">
        <f>IFERROR(VLOOKUP(Tabla5[[#This Row],[CLAVE]],[2]VENTAS!$F$2:$L$1501,2,0),0)</f>
        <v>1</v>
      </c>
      <c r="CT696">
        <f>IFERROR(VLOOKUP(Tabla5[[#This Row],[CLAVE]],[2]VENTAS!$F$2:$L$1501,3,0),0)</f>
        <v>5</v>
      </c>
      <c r="CU696">
        <f>IFERROR(VLOOKUP(Tabla5[[#This Row],[CLAVE]],[2]VENTAS!$F$2:$L$1501,4,0),0)</f>
        <v>0</v>
      </c>
      <c r="CV696">
        <f>IFERROR(VLOOKUP(Tabla5[[#This Row],[CLAVE]],[2]VENTAS!$F$2:$L$1501,5,0),0)</f>
        <v>0</v>
      </c>
      <c r="CW696">
        <f>IFERROR(VLOOKUP(Tabla5[[#This Row],[CLAVE]],[2]VENTAS!$F$2:$L$1501,6,0),0)</f>
        <v>0</v>
      </c>
      <c r="CX696">
        <f>IFERROR(VLOOKUP(Tabla5[[#This Row],[CLAVE]],[2]VENTAS!$F$2:$L$1501,7,0),0)</f>
        <v>0</v>
      </c>
      <c r="CY696">
        <f>IFERROR(VLOOKUP(Tabla5[[#This Row],[CLAVE]],[2]VENTAS!$F$2:$R$1501,13,0),0)</f>
        <v>0</v>
      </c>
      <c r="CZ696">
        <f>SUM(Tabla5[[#This Row],[VENTA MABE 2 SEMANA NOV]:[VENTAS OTROS 2 SEMANA NOV]])</f>
        <v>6</v>
      </c>
      <c r="DA696" s="46">
        <v>20</v>
      </c>
    </row>
    <row r="697" spans="1:105" hidden="1" x14ac:dyDescent="0.3">
      <c r="A697" t="str">
        <f>CONCATENATE(Tabla5[[#This Row],[TIENDA HMPV]],Tabla5[[#This Row],[LINEA]])</f>
        <v>645 - ORVE 9 DE OCTUBRE Y BOYACAGLOBALES</v>
      </c>
      <c r="B697" t="s">
        <v>177</v>
      </c>
      <c r="C697" s="55" t="s">
        <v>178</v>
      </c>
      <c r="D697" s="55" t="s">
        <v>86</v>
      </c>
      <c r="E697" s="55" t="s">
        <v>180</v>
      </c>
      <c r="F697" s="55" t="s">
        <v>1724</v>
      </c>
      <c r="G697" t="s">
        <v>27</v>
      </c>
      <c r="H697" s="42">
        <f>IFERROR(Tabla5[[#This Row],[VENTAS MABE]]/Tabla5[[#This Row],[CUOTA]],0)</f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V697" s="42">
        <v>0</v>
      </c>
      <c r="W697" s="42">
        <f>IFERROR(Tabla5[[#This Row],[TOTAL VENTA 38 SEMANA]]/Tabla5[[#This Row],[VENTA ACUM 38]],0)</f>
        <v>0</v>
      </c>
      <c r="X697" s="42" t="e">
        <f>VLOOKUP(Tabla5[[#This Row],[CLAVE]],[1]!QMI_5_SEMANA_SEP_22[[CLAVE]:[SHARE CADENA S2]],21,0)</f>
        <v>#REF!</v>
      </c>
      <c r="Y697" s="55" t="s">
        <v>734</v>
      </c>
      <c r="Z697" s="46">
        <f>+Tabla5[[#This Row],[VENTA ACUM 38]]+Tabla5[[#This Row],[venta total 39 acum]]</f>
        <v>0</v>
      </c>
      <c r="AA697" s="46">
        <v>0</v>
      </c>
      <c r="AB697" s="46">
        <v>0</v>
      </c>
      <c r="AC697" s="46">
        <v>0</v>
      </c>
      <c r="AD697" s="46">
        <v>0</v>
      </c>
      <c r="AE697" s="46">
        <v>0</v>
      </c>
      <c r="AF697" s="46">
        <v>0</v>
      </c>
      <c r="AG697" s="46">
        <v>0</v>
      </c>
      <c r="AH697" s="42">
        <f>IFERROR(Tabla5[[#This Row],[VENTAS MABE]]/Tabla5[[#This Row],[VENTAS INDURAMA]],0)</f>
        <v>0</v>
      </c>
      <c r="AI697" t="s">
        <v>1675</v>
      </c>
      <c r="AK697" s="42"/>
      <c r="AL697" t="s">
        <v>727</v>
      </c>
      <c r="AM697" s="55" t="s">
        <v>738</v>
      </c>
      <c r="AO697" s="55" t="s">
        <v>400</v>
      </c>
      <c r="AP697">
        <v>0</v>
      </c>
      <c r="AQ697" s="55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f>SUM(Tabla5[[#This Row],[VENTA MABE 1 SEMANA OCT]:[VENTAS OTROS 1 SEMANA OCT]])</f>
        <v>0</v>
      </c>
      <c r="AY697" s="46">
        <v>0</v>
      </c>
      <c r="AZ697" s="55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f>SUM(Tabla5[[#This Row],[VENTA MABE 2 SEMANA OCT]:[VENTAS OTROS 2 SEMANA OCT]])</f>
        <v>0</v>
      </c>
      <c r="BH697" t="s">
        <v>798</v>
      </c>
      <c r="BI697" s="55" t="s">
        <v>178</v>
      </c>
      <c r="BJ697">
        <v>17.999999999999993</v>
      </c>
      <c r="BK697" s="55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f>SUM(Tabla5[[#This Row],[VENTA MABE 3 SEMANA OCT]:[VENTAS OTROS 3 SEMANA OCT]])</f>
        <v>0</v>
      </c>
      <c r="BS697" s="42">
        <v>0</v>
      </c>
      <c r="BT697" s="55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f>SUM(Tabla5[[#This Row],[VENTA MABE 4 SEMANA OCT]:[VENTAS OTROS 4 SEMANA OCT]])</f>
        <v>0</v>
      </c>
      <c r="CI6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97" s="66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SUM(Tabla5[[#This Row],[VENTA MABE 1 SEMANA NOV]:[VENTAS OTROS 1 SEMANA NOV]])</f>
        <v>0</v>
      </c>
      <c r="CS697">
        <f>IFERROR(VLOOKUP(Tabla5[[#This Row],[CLAVE]],[2]VENTAS!$F$2:$L$1501,2,0),0)</f>
        <v>0</v>
      </c>
      <c r="CT697">
        <f>IFERROR(VLOOKUP(Tabla5[[#This Row],[CLAVE]],[2]VENTAS!$F$2:$L$1501,3,0),0)</f>
        <v>0</v>
      </c>
      <c r="CU697">
        <f>IFERROR(VLOOKUP(Tabla5[[#This Row],[CLAVE]],[2]VENTAS!$F$2:$L$1501,4,0),0)</f>
        <v>0</v>
      </c>
      <c r="CV697">
        <f>IFERROR(VLOOKUP(Tabla5[[#This Row],[CLAVE]],[2]VENTAS!$F$2:$L$1501,5,0),0)</f>
        <v>0</v>
      </c>
      <c r="CW697">
        <f>IFERROR(VLOOKUP(Tabla5[[#This Row],[CLAVE]],[2]VENTAS!$F$2:$L$1501,6,0),0)</f>
        <v>0</v>
      </c>
      <c r="CX697">
        <f>IFERROR(VLOOKUP(Tabla5[[#This Row],[CLAVE]],[2]VENTAS!$F$2:$L$1501,7,0),0)</f>
        <v>0</v>
      </c>
      <c r="CY697">
        <f>IFERROR(VLOOKUP(Tabla5[[#This Row],[CLAVE]],[2]VENTAS!$F$2:$R$1501,13,0),0)</f>
        <v>0</v>
      </c>
      <c r="CZ697">
        <f>SUM(Tabla5[[#This Row],[VENTA MABE 2 SEMANA NOV]:[VENTAS OTROS 2 SEMANA NOV]])</f>
        <v>0</v>
      </c>
      <c r="DA697" s="46">
        <v>0</v>
      </c>
    </row>
    <row r="698" spans="1:105" hidden="1" x14ac:dyDescent="0.3">
      <c r="A698" t="str">
        <f>CONCATENATE(Tabla5[[#This Row],[TIENDA HMPV]],Tabla5[[#This Row],[LINEA]])</f>
        <v>645 - ORVE 9 DE OCTUBRE Y BOYACALAVADO</v>
      </c>
      <c r="B698" t="s">
        <v>177</v>
      </c>
      <c r="C698" s="55" t="s">
        <v>178</v>
      </c>
      <c r="D698" s="55" t="s">
        <v>86</v>
      </c>
      <c r="E698" s="55" t="s">
        <v>180</v>
      </c>
      <c r="F698" s="55" t="s">
        <v>1724</v>
      </c>
      <c r="G698" t="s">
        <v>28</v>
      </c>
      <c r="H698" s="42">
        <f>IFERROR(Tabla5[[#This Row],[VENTAS MABE]]/Tabla5[[#This Row],[CUOTA]],0)</f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V698" s="42">
        <v>0</v>
      </c>
      <c r="W698" s="42">
        <f>IFERROR(Tabla5[[#This Row],[TOTAL VENTA 38 SEMANA]]/Tabla5[[#This Row],[VENTA ACUM 38]],0)</f>
        <v>0</v>
      </c>
      <c r="X698" s="42" t="e">
        <f>VLOOKUP(Tabla5[[#This Row],[CLAVE]],[1]!QMI_5_SEMANA_SEP_22[[CLAVE]:[SHARE CADENA S2]],21,0)</f>
        <v>#REF!</v>
      </c>
      <c r="Y698" s="55" t="s">
        <v>734</v>
      </c>
      <c r="Z698" s="46">
        <f>+Tabla5[[#This Row],[VENTA ACUM 38]]+Tabla5[[#This Row],[venta total 39 acum]]</f>
        <v>0</v>
      </c>
      <c r="AA698" s="46">
        <v>0</v>
      </c>
      <c r="AB698" s="46">
        <v>0</v>
      </c>
      <c r="AC698" s="46">
        <v>0</v>
      </c>
      <c r="AD698" s="46">
        <v>0</v>
      </c>
      <c r="AE698" s="46">
        <v>0</v>
      </c>
      <c r="AF698" s="46">
        <v>0</v>
      </c>
      <c r="AG698" s="46">
        <v>0</v>
      </c>
      <c r="AH698" s="42">
        <f>IFERROR(Tabla5[[#This Row],[VENTAS MABE]]/Tabla5[[#This Row],[VENTAS INDURAMA]],0)</f>
        <v>0</v>
      </c>
      <c r="AI698" t="s">
        <v>1675</v>
      </c>
      <c r="AK698" s="42"/>
      <c r="AL698" t="s">
        <v>727</v>
      </c>
      <c r="AM698" s="55" t="s">
        <v>738</v>
      </c>
      <c r="AO698" s="55" t="s">
        <v>400</v>
      </c>
      <c r="AP698">
        <v>0</v>
      </c>
      <c r="AQ698" s="55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f>SUM(Tabla5[[#This Row],[VENTA MABE 1 SEMANA OCT]:[VENTAS OTROS 1 SEMANA OCT]])</f>
        <v>0</v>
      </c>
      <c r="AY698" s="46">
        <v>0</v>
      </c>
      <c r="AZ698" s="55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f>SUM(Tabla5[[#This Row],[VENTA MABE 2 SEMANA OCT]:[VENTAS OTROS 2 SEMANA OCT]])</f>
        <v>0</v>
      </c>
      <c r="BH698" t="s">
        <v>798</v>
      </c>
      <c r="BI698" s="55" t="s">
        <v>178</v>
      </c>
      <c r="BJ698">
        <v>17.999999999999993</v>
      </c>
      <c r="BK698" s="55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f>SUM(Tabla5[[#This Row],[VENTA MABE 3 SEMANA OCT]:[VENTAS OTROS 3 SEMANA OCT]])</f>
        <v>0</v>
      </c>
      <c r="BS698" s="42">
        <v>0</v>
      </c>
      <c r="BT698" s="55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f>SUM(Tabla5[[#This Row],[VENTA MABE 4 SEMANA OCT]:[VENTAS OTROS 4 SEMANA OCT]])</f>
        <v>0</v>
      </c>
      <c r="CI6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698" s="66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SUM(Tabla5[[#This Row],[VENTA MABE 1 SEMANA NOV]:[VENTAS OTROS 1 SEMANA NOV]])</f>
        <v>0</v>
      </c>
      <c r="CS698">
        <f>IFERROR(VLOOKUP(Tabla5[[#This Row],[CLAVE]],[2]VENTAS!$F$2:$L$1501,2,0),0)</f>
        <v>0</v>
      </c>
      <c r="CT698">
        <f>IFERROR(VLOOKUP(Tabla5[[#This Row],[CLAVE]],[2]VENTAS!$F$2:$L$1501,3,0),0)</f>
        <v>0</v>
      </c>
      <c r="CU698">
        <f>IFERROR(VLOOKUP(Tabla5[[#This Row],[CLAVE]],[2]VENTAS!$F$2:$L$1501,4,0),0)</f>
        <v>0</v>
      </c>
      <c r="CV698">
        <f>IFERROR(VLOOKUP(Tabla5[[#This Row],[CLAVE]],[2]VENTAS!$F$2:$L$1501,5,0),0)</f>
        <v>0</v>
      </c>
      <c r="CW698">
        <f>IFERROR(VLOOKUP(Tabla5[[#This Row],[CLAVE]],[2]VENTAS!$F$2:$L$1501,6,0),0)</f>
        <v>0</v>
      </c>
      <c r="CX698">
        <f>IFERROR(VLOOKUP(Tabla5[[#This Row],[CLAVE]],[2]VENTAS!$F$2:$L$1501,7,0),0)</f>
        <v>0</v>
      </c>
      <c r="CY698">
        <f>IFERROR(VLOOKUP(Tabla5[[#This Row],[CLAVE]],[2]VENTAS!$F$2:$R$1501,13,0),0)</f>
        <v>0</v>
      </c>
      <c r="CZ698">
        <f>SUM(Tabla5[[#This Row],[VENTA MABE 2 SEMANA NOV]:[VENTAS OTROS 2 SEMANA NOV]])</f>
        <v>0</v>
      </c>
      <c r="DA698" s="46">
        <v>0</v>
      </c>
    </row>
    <row r="699" spans="1:105" hidden="1" x14ac:dyDescent="0.3">
      <c r="A699" t="str">
        <f>CONCATENATE(Tabla5[[#This Row],[TIENDA HMPV]],Tabla5[[#This Row],[LINEA]])</f>
        <v>645 - ORVE 9 DE OCTUBRE Y BOYACAREFRIGERACIÓN</v>
      </c>
      <c r="B699" t="s">
        <v>177</v>
      </c>
      <c r="C699" s="55" t="s">
        <v>178</v>
      </c>
      <c r="D699" s="55" t="s">
        <v>86</v>
      </c>
      <c r="E699" s="55" t="s">
        <v>180</v>
      </c>
      <c r="F699" s="55" t="s">
        <v>1724</v>
      </c>
      <c r="G699" t="s">
        <v>29</v>
      </c>
      <c r="H699" s="42">
        <f>IFERROR(Tabla5[[#This Row],[VENTAS MABE]]/Tabla5[[#This Row],[CUOTA]],0)</f>
        <v>0.33333333333333331</v>
      </c>
      <c r="I699">
        <v>6</v>
      </c>
      <c r="J699">
        <v>2</v>
      </c>
      <c r="K699">
        <v>11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V699" s="42">
        <v>0.2857142857142857</v>
      </c>
      <c r="W699" s="42">
        <f>IFERROR(Tabla5[[#This Row],[TOTAL VENTA 38 SEMANA]]/Tabla5[[#This Row],[VENTA ACUM 38]],0)</f>
        <v>0.2857142857142857</v>
      </c>
      <c r="X699" s="42" t="e">
        <f>VLOOKUP(Tabla5[[#This Row],[CLAVE]],[1]!QMI_5_SEMANA_SEP_22[[CLAVE]:[SHARE CADENA S2]],21,0)</f>
        <v>#REF!</v>
      </c>
      <c r="Y699" s="55" t="s">
        <v>734</v>
      </c>
      <c r="Z699" s="46">
        <f>+Tabla5[[#This Row],[VENTA ACUM 38]]+Tabla5[[#This Row],[venta total 39 acum]]</f>
        <v>16</v>
      </c>
      <c r="AA699" s="46">
        <v>1</v>
      </c>
      <c r="AB699" s="46">
        <v>2</v>
      </c>
      <c r="AC699" s="46">
        <v>7</v>
      </c>
      <c r="AD699" s="46">
        <v>9</v>
      </c>
      <c r="AE699" s="46">
        <v>3</v>
      </c>
      <c r="AF699" s="46">
        <v>9</v>
      </c>
      <c r="AG699" s="46">
        <v>4</v>
      </c>
      <c r="AH699" s="42">
        <f>IFERROR(Tabla5[[#This Row],[VENTAS MABE]]/Tabla5[[#This Row],[VENTAS INDURAMA]],0)</f>
        <v>0.18181818181818182</v>
      </c>
      <c r="AI699" t="s">
        <v>1675</v>
      </c>
      <c r="AK699" s="42"/>
      <c r="AL699" t="s">
        <v>727</v>
      </c>
      <c r="AM699" s="55" t="s">
        <v>738</v>
      </c>
      <c r="AO699" s="55" t="s">
        <v>400</v>
      </c>
      <c r="AP699">
        <v>4</v>
      </c>
      <c r="AQ699" s="55">
        <v>1</v>
      </c>
      <c r="AR699">
        <v>2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f>SUM(Tabla5[[#This Row],[VENTA MABE 1 SEMANA OCT]:[VENTAS OTROS 1 SEMANA OCT]])</f>
        <v>3</v>
      </c>
      <c r="AY699" s="46">
        <v>13.615249444963274</v>
      </c>
      <c r="AZ699" s="55">
        <v>1</v>
      </c>
      <c r="BA699">
        <v>2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f>SUM(Tabla5[[#This Row],[VENTA MABE 2 SEMANA OCT]:[VENTAS OTROS 2 SEMANA OCT]])</f>
        <v>3</v>
      </c>
      <c r="BH699" t="s">
        <v>798</v>
      </c>
      <c r="BI699" s="55" t="s">
        <v>178</v>
      </c>
      <c r="BJ699">
        <v>17.999999999999993</v>
      </c>
      <c r="BK699" s="55">
        <v>1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f>SUM(Tabla5[[#This Row],[VENTA MABE 3 SEMANA OCT]:[VENTAS OTROS 3 SEMANA OCT]])</f>
        <v>2</v>
      </c>
      <c r="BS699" s="42">
        <v>0.4</v>
      </c>
      <c r="BT699" s="55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f>SUM(Tabla5[[#This Row],[VENTA MABE 4 SEMANA OCT]:[VENTAS OTROS 4 SEMANA OCT]])</f>
        <v>1</v>
      </c>
      <c r="CI69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0.44444444444444442</v>
      </c>
      <c r="CJ699" t="s">
        <v>1702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SUM(Tabla5[[#This Row],[VENTA MABE 1 SEMANA NOV]:[VENTAS OTROS 1 SEMANA NOV]])</f>
        <v>1</v>
      </c>
      <c r="CS699">
        <f>IFERROR(VLOOKUP(Tabla5[[#This Row],[CLAVE]],[2]VENTAS!$F$2:$L$1501,2,0),0)</f>
        <v>1</v>
      </c>
      <c r="CT699">
        <f>IFERROR(VLOOKUP(Tabla5[[#This Row],[CLAVE]],[2]VENTAS!$F$2:$L$1501,3,0),0)</f>
        <v>2</v>
      </c>
      <c r="CU699">
        <f>IFERROR(VLOOKUP(Tabla5[[#This Row],[CLAVE]],[2]VENTAS!$F$2:$L$1501,4,0),0)</f>
        <v>0</v>
      </c>
      <c r="CV699">
        <f>IFERROR(VLOOKUP(Tabla5[[#This Row],[CLAVE]],[2]VENTAS!$F$2:$L$1501,5,0),0)</f>
        <v>0</v>
      </c>
      <c r="CW699">
        <f>IFERROR(VLOOKUP(Tabla5[[#This Row],[CLAVE]],[2]VENTAS!$F$2:$L$1501,6,0),0)</f>
        <v>0</v>
      </c>
      <c r="CX699">
        <f>IFERROR(VLOOKUP(Tabla5[[#This Row],[CLAVE]],[2]VENTAS!$F$2:$L$1501,7,0),0)</f>
        <v>0</v>
      </c>
      <c r="CY699">
        <f>IFERROR(VLOOKUP(Tabla5[[#This Row],[CLAVE]],[2]VENTAS!$F$2:$R$1501,13,0),0)</f>
        <v>0</v>
      </c>
      <c r="CZ699">
        <f>SUM(Tabla5[[#This Row],[VENTA MABE 2 SEMANA NOV]:[VENTAS OTROS 2 SEMANA NOV]])</f>
        <v>3</v>
      </c>
      <c r="DA699" s="46">
        <v>14.619504189340935</v>
      </c>
    </row>
    <row r="700" spans="1:105" hidden="1" x14ac:dyDescent="0.3">
      <c r="A700" t="str">
        <f>CONCATENATE(Tabla5[[#This Row],[TIENDA HMPV]],Tabla5[[#This Row],[LINEA]])</f>
        <v>416 - TIENDA CITY MALL 1063AIRES</v>
      </c>
      <c r="B700" t="s">
        <v>185</v>
      </c>
      <c r="C700" s="55" t="s">
        <v>186</v>
      </c>
      <c r="D700" s="55" t="s">
        <v>39</v>
      </c>
      <c r="E700" s="55" t="s">
        <v>187</v>
      </c>
      <c r="F700" s="55" t="s">
        <v>1724</v>
      </c>
      <c r="G700" t="s">
        <v>25</v>
      </c>
      <c r="H700" s="42">
        <f>IFERROR(Tabla5[[#This Row],[VENTAS MABE]]/Tabla5[[#This Row],[CUOTA]],0)</f>
        <v>0.6</v>
      </c>
      <c r="I700">
        <v>5</v>
      </c>
      <c r="J700">
        <v>3</v>
      </c>
      <c r="K700">
        <v>0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V700" s="42">
        <v>0.75</v>
      </c>
      <c r="W700" s="42">
        <f>IFERROR(Tabla5[[#This Row],[TOTAL VENTA 38 SEMANA]]/Tabla5[[#This Row],[VENTA ACUM 38]],0)</f>
        <v>0.75</v>
      </c>
      <c r="X700" s="42" t="e">
        <f>VLOOKUP(Tabla5[[#This Row],[CLAVE]],[1]!QMI_5_SEMANA_SEP_22[[CLAVE]:[SHARE CADENA S2]],21,0)</f>
        <v>#REF!</v>
      </c>
      <c r="Y700" s="55" t="s">
        <v>734</v>
      </c>
      <c r="Z700" s="46">
        <f>+Tabla5[[#This Row],[VENTA ACUM 38]]+Tabla5[[#This Row],[venta total 39 acum]]</f>
        <v>8</v>
      </c>
      <c r="AA700" s="46">
        <v>3</v>
      </c>
      <c r="AB700" s="46">
        <v>3</v>
      </c>
      <c r="AC700" s="46">
        <v>4</v>
      </c>
      <c r="AD700" s="46">
        <v>4</v>
      </c>
      <c r="AE700" s="46">
        <v>3</v>
      </c>
      <c r="AF700" s="46">
        <v>4</v>
      </c>
      <c r="AG700" s="46">
        <v>10</v>
      </c>
      <c r="AH700" s="42">
        <f>IFERROR(Tabla5[[#This Row],[VENTAS MABE]]/Tabla5[[#This Row],[VENTAS INDURAMA]],0)</f>
        <v>0</v>
      </c>
      <c r="AI700" t="s">
        <v>1675</v>
      </c>
      <c r="AK700" s="42"/>
      <c r="AL700" t="s">
        <v>727</v>
      </c>
      <c r="AM700" s="55" t="s">
        <v>853</v>
      </c>
      <c r="AO700" s="55" t="s">
        <v>419</v>
      </c>
      <c r="AP700">
        <v>4</v>
      </c>
      <c r="AQ700" s="55">
        <v>1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f>SUM(Tabla5[[#This Row],[VENTA MABE 1 SEMANA OCT]:[VENTAS OTROS 1 SEMANA OCT]])</f>
        <v>2</v>
      </c>
      <c r="AY700" s="46">
        <v>10.405679513184587</v>
      </c>
      <c r="AZ700" s="55">
        <v>1</v>
      </c>
      <c r="BA700">
        <v>0</v>
      </c>
      <c r="BB700">
        <v>0</v>
      </c>
      <c r="BC700">
        <v>4</v>
      </c>
      <c r="BD700">
        <v>2</v>
      </c>
      <c r="BE700">
        <v>0</v>
      </c>
      <c r="BF700">
        <v>0</v>
      </c>
      <c r="BG700">
        <f>SUM(Tabla5[[#This Row],[VENTA MABE 2 SEMANA OCT]:[VENTAS OTROS 2 SEMANA OCT]])</f>
        <v>7</v>
      </c>
      <c r="BH700" t="s">
        <v>798</v>
      </c>
      <c r="BI700" s="55" t="s">
        <v>186</v>
      </c>
      <c r="BJ700">
        <v>35.999999999999993</v>
      </c>
      <c r="BK700" s="55">
        <v>1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f>SUM(Tabla5[[#This Row],[VENTA MABE 3 SEMANA OCT]:[VENTAS OTROS 3 SEMANA OCT]])</f>
        <v>2</v>
      </c>
      <c r="BS700" s="42">
        <v>0.15</v>
      </c>
      <c r="BT700" s="55">
        <v>1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2</v>
      </c>
      <c r="CA700">
        <f>SUM(Tabla5[[#This Row],[VENTA MABE 4 SEMANA OCT]:[VENTAS OTROS 4 SEMANA OCT]])</f>
        <v>4</v>
      </c>
      <c r="CB700" t="s">
        <v>1679</v>
      </c>
      <c r="CC700" t="s">
        <v>1679</v>
      </c>
      <c r="CD700" t="s">
        <v>1679</v>
      </c>
      <c r="CE700" t="s">
        <v>1679</v>
      </c>
      <c r="CF700" t="s">
        <v>1679</v>
      </c>
      <c r="CG700" t="s">
        <v>1679</v>
      </c>
      <c r="CH700" t="s">
        <v>1679</v>
      </c>
      <c r="CI7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0.26666666666666666</v>
      </c>
      <c r="CJ700" t="s">
        <v>1702</v>
      </c>
      <c r="CK700">
        <v>1</v>
      </c>
      <c r="CL700">
        <v>0</v>
      </c>
      <c r="CM700" t="s">
        <v>1679</v>
      </c>
      <c r="CN700">
        <v>0</v>
      </c>
      <c r="CO700">
        <v>0</v>
      </c>
      <c r="CP700">
        <v>0</v>
      </c>
      <c r="CQ700">
        <v>0</v>
      </c>
      <c r="CR700">
        <f>SUM(Tabla5[[#This Row],[VENTA MABE 1 SEMANA NOV]:[VENTAS OTROS 1 SEMANA NOV]])</f>
        <v>1</v>
      </c>
      <c r="CS700">
        <f>IFERROR(VLOOKUP(Tabla5[[#This Row],[CLAVE]],[2]VENTAS!$F$2:$L$1501,2,0),0)</f>
        <v>0</v>
      </c>
      <c r="CT700">
        <f>IFERROR(VLOOKUP(Tabla5[[#This Row],[CLAVE]],[2]VENTAS!$F$2:$L$1501,3,0),0)</f>
        <v>0</v>
      </c>
      <c r="CU700">
        <f>IFERROR(VLOOKUP(Tabla5[[#This Row],[CLAVE]],[2]VENTAS!$F$2:$L$1501,4,0),0)</f>
        <v>0</v>
      </c>
      <c r="CV700">
        <f>IFERROR(VLOOKUP(Tabla5[[#This Row],[CLAVE]],[2]VENTAS!$F$2:$L$1501,5,0),0)</f>
        <v>0</v>
      </c>
      <c r="CW700">
        <f>IFERROR(VLOOKUP(Tabla5[[#This Row],[CLAVE]],[2]VENTAS!$F$2:$L$1501,6,0),0)</f>
        <v>2</v>
      </c>
      <c r="CX700">
        <f>IFERROR(VLOOKUP(Tabla5[[#This Row],[CLAVE]],[2]VENTAS!$F$2:$L$1501,7,0),0)</f>
        <v>0</v>
      </c>
      <c r="CY700">
        <f>IFERROR(VLOOKUP(Tabla5[[#This Row],[CLAVE]],[2]VENTAS!$F$2:$R$1501,13,0),0)</f>
        <v>1</v>
      </c>
      <c r="CZ700">
        <f>SUM(Tabla5[[#This Row],[VENTA MABE 2 SEMANA NOV]:[VENTAS OTROS 2 SEMANA NOV]])</f>
        <v>3</v>
      </c>
      <c r="DA700" s="46">
        <v>10</v>
      </c>
    </row>
    <row r="701" spans="1:105" hidden="1" x14ac:dyDescent="0.3">
      <c r="A701" t="str">
        <f>CONCATENATE(Tabla5[[#This Row],[TIENDA HMPV]],Tabla5[[#This Row],[LINEA]])</f>
        <v>416 - TIENDA CITY MALL 1063COCINAS</v>
      </c>
      <c r="B701" t="s">
        <v>185</v>
      </c>
      <c r="C701" s="55" t="s">
        <v>186</v>
      </c>
      <c r="D701" s="55" t="s">
        <v>39</v>
      </c>
      <c r="E701" s="55" t="s">
        <v>187</v>
      </c>
      <c r="F701" s="55" t="s">
        <v>1724</v>
      </c>
      <c r="G701" t="s">
        <v>26</v>
      </c>
      <c r="H701" s="42">
        <f>IFERROR(Tabla5[[#This Row],[VENTAS MABE]]/Tabla5[[#This Row],[CUOTA]],0)</f>
        <v>0.3</v>
      </c>
      <c r="I701">
        <v>10</v>
      </c>
      <c r="J701">
        <v>3</v>
      </c>
      <c r="K701">
        <v>11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V701" s="42">
        <v>0.27272727272727271</v>
      </c>
      <c r="W701" s="42">
        <f>IFERROR(Tabla5[[#This Row],[TOTAL VENTA 38 SEMANA]]/Tabla5[[#This Row],[VENTA ACUM 38]],0)</f>
        <v>0.27272727272727271</v>
      </c>
      <c r="X701" s="42" t="e">
        <f>VLOOKUP(Tabla5[[#This Row],[CLAVE]],[1]!QMI_5_SEMANA_SEP_22[[CLAVE]:[SHARE CADENA S2]],21,0)</f>
        <v>#REF!</v>
      </c>
      <c r="Y701" s="55" t="s">
        <v>734</v>
      </c>
      <c r="Z701" s="46">
        <f>+Tabla5[[#This Row],[VENTA ACUM 38]]+Tabla5[[#This Row],[venta total 39 acum]]</f>
        <v>16</v>
      </c>
      <c r="AA701" s="46">
        <v>3</v>
      </c>
      <c r="AB701" s="46">
        <v>3</v>
      </c>
      <c r="AC701" s="46">
        <v>11</v>
      </c>
      <c r="AD701" s="46">
        <v>5</v>
      </c>
      <c r="AE701" s="46">
        <v>4</v>
      </c>
      <c r="AF701" s="46">
        <v>5</v>
      </c>
      <c r="AG701" s="46">
        <v>7</v>
      </c>
      <c r="AH701" s="42">
        <f>IFERROR(Tabla5[[#This Row],[VENTAS MABE]]/Tabla5[[#This Row],[VENTAS INDURAMA]],0)</f>
        <v>0.27272727272727271</v>
      </c>
      <c r="AI701" t="s">
        <v>1675</v>
      </c>
      <c r="AK701" s="42"/>
      <c r="AL701" t="s">
        <v>727</v>
      </c>
      <c r="AM701" s="55" t="s">
        <v>853</v>
      </c>
      <c r="AO701" s="55" t="s">
        <v>419</v>
      </c>
      <c r="AP701">
        <v>10</v>
      </c>
      <c r="AQ701" s="55">
        <v>2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f>SUM(Tabla5[[#This Row],[VENTA MABE 1 SEMANA OCT]:[VENTAS OTROS 1 SEMANA OCT]])</f>
        <v>2</v>
      </c>
      <c r="AY701" s="46">
        <v>11.020407985117828</v>
      </c>
      <c r="AZ701" s="55">
        <v>2</v>
      </c>
      <c r="BA701">
        <v>5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f>SUM(Tabla5[[#This Row],[VENTA MABE 2 SEMANA OCT]:[VENTAS OTROS 2 SEMANA OCT]])</f>
        <v>7</v>
      </c>
      <c r="BH701" t="s">
        <v>798</v>
      </c>
      <c r="BI701" s="55" t="s">
        <v>186</v>
      </c>
      <c r="BJ701">
        <v>35.999999999999993</v>
      </c>
      <c r="BK701" s="55">
        <v>2</v>
      </c>
      <c r="BL701">
        <v>9</v>
      </c>
      <c r="BM701">
        <v>0</v>
      </c>
      <c r="BN701">
        <v>1</v>
      </c>
      <c r="BO701">
        <v>0</v>
      </c>
      <c r="BP701">
        <v>0</v>
      </c>
      <c r="BQ701">
        <v>0</v>
      </c>
      <c r="BR701">
        <f>SUM(Tabla5[[#This Row],[VENTA MABE 3 SEMANA OCT]:[VENTAS OTROS 3 SEMANA OCT]])</f>
        <v>12</v>
      </c>
      <c r="BS701" s="42">
        <v>0.4</v>
      </c>
      <c r="BT701" s="55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1</v>
      </c>
      <c r="CA701">
        <f>SUM(Tabla5[[#This Row],[VENTA MABE 4 SEMANA OCT]:[VENTAS OTROS 4 SEMANA OCT]])</f>
        <v>2</v>
      </c>
      <c r="CD701" t="s">
        <v>1695</v>
      </c>
      <c r="CI70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0.30434782608695654</v>
      </c>
      <c r="CJ701" t="s">
        <v>1701</v>
      </c>
      <c r="CK701">
        <v>1</v>
      </c>
      <c r="CL701">
        <v>1</v>
      </c>
      <c r="CM701" t="s">
        <v>1679</v>
      </c>
      <c r="CN701">
        <v>0</v>
      </c>
      <c r="CO701">
        <v>0</v>
      </c>
      <c r="CP701">
        <v>0</v>
      </c>
      <c r="CQ701">
        <v>0</v>
      </c>
      <c r="CR701">
        <f>SUM(Tabla5[[#This Row],[VENTA MABE 1 SEMANA NOV]:[VENTAS OTROS 1 SEMANA NOV]])</f>
        <v>2</v>
      </c>
      <c r="CS701">
        <f>IFERROR(VLOOKUP(Tabla5[[#This Row],[CLAVE]],[2]VENTAS!$F$2:$L$1501,2,0),0)</f>
        <v>2</v>
      </c>
      <c r="CT701">
        <f>IFERROR(VLOOKUP(Tabla5[[#This Row],[CLAVE]],[2]VENTAS!$F$2:$L$1501,3,0),0)</f>
        <v>3</v>
      </c>
      <c r="CU701">
        <f>IFERROR(VLOOKUP(Tabla5[[#This Row],[CLAVE]],[2]VENTAS!$F$2:$L$1501,4,0),0)</f>
        <v>0</v>
      </c>
      <c r="CV701">
        <f>IFERROR(VLOOKUP(Tabla5[[#This Row],[CLAVE]],[2]VENTAS!$F$2:$L$1501,5,0),0)</f>
        <v>0</v>
      </c>
      <c r="CW701">
        <f>IFERROR(VLOOKUP(Tabla5[[#This Row],[CLAVE]],[2]VENTAS!$F$2:$L$1501,6,0),0)</f>
        <v>0</v>
      </c>
      <c r="CX701">
        <f>IFERROR(VLOOKUP(Tabla5[[#This Row],[CLAVE]],[2]VENTAS!$F$2:$L$1501,7,0),0)</f>
        <v>0</v>
      </c>
      <c r="CY701">
        <f>IFERROR(VLOOKUP(Tabla5[[#This Row],[CLAVE]],[2]VENTAS!$F$2:$R$1501,13,0),0)</f>
        <v>0</v>
      </c>
      <c r="CZ701">
        <f>SUM(Tabla5[[#This Row],[VENTA MABE 2 SEMANA NOV]:[VENTAS OTROS 2 SEMANA NOV]])</f>
        <v>5</v>
      </c>
      <c r="DA701" s="46">
        <v>27.59698340264783</v>
      </c>
    </row>
    <row r="702" spans="1:105" hidden="1" x14ac:dyDescent="0.3">
      <c r="A702" t="str">
        <f>CONCATENATE(Tabla5[[#This Row],[TIENDA HMPV]],Tabla5[[#This Row],[LINEA]])</f>
        <v>416 - TIENDA CITY MALL 1063EMPOTRE</v>
      </c>
      <c r="B702" t="s">
        <v>185</v>
      </c>
      <c r="C702" s="55" t="s">
        <v>186</v>
      </c>
      <c r="D702" s="55" t="s">
        <v>39</v>
      </c>
      <c r="E702" s="55" t="s">
        <v>187</v>
      </c>
      <c r="F702" s="55" t="s">
        <v>1724</v>
      </c>
      <c r="G702" t="s">
        <v>32</v>
      </c>
      <c r="H702" s="42">
        <f>IFERROR(Tabla5[[#This Row],[VENTAS MABE]]/Tabla5[[#This Row],[CUOTA]],0)</f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V702" s="42">
        <v>0</v>
      </c>
      <c r="W702" s="42">
        <f>IFERROR(Tabla5[[#This Row],[TOTAL VENTA 38 SEMANA]]/Tabla5[[#This Row],[VENTA ACUM 38]],0)</f>
        <v>0</v>
      </c>
      <c r="X702" s="42" t="e">
        <f>VLOOKUP(Tabla5[[#This Row],[CLAVE]],[1]!QMI_5_SEMANA_SEP_22[[CLAVE]:[SHARE CADENA S2]],21,0)</f>
        <v>#REF!</v>
      </c>
      <c r="Y702" s="55" t="s">
        <v>734</v>
      </c>
      <c r="Z702" s="46">
        <f>+Tabla5[[#This Row],[VENTA ACUM 38]]+Tabla5[[#This Row],[venta total 39 acum]]</f>
        <v>0</v>
      </c>
      <c r="AA702" s="46">
        <v>0</v>
      </c>
      <c r="AB702" s="46">
        <v>0</v>
      </c>
      <c r="AC702" s="46">
        <v>0</v>
      </c>
      <c r="AD702" s="46">
        <v>0</v>
      </c>
      <c r="AE702" s="46">
        <v>0</v>
      </c>
      <c r="AF702" s="46">
        <v>0</v>
      </c>
      <c r="AG702" s="46">
        <v>0</v>
      </c>
      <c r="AH702" s="42">
        <f>IFERROR(Tabla5[[#This Row],[VENTAS MABE]]/Tabla5[[#This Row],[VENTAS INDURAMA]],0)</f>
        <v>0</v>
      </c>
      <c r="AI702" t="s">
        <v>1675</v>
      </c>
      <c r="AK702" s="42"/>
      <c r="AL702" t="s">
        <v>727</v>
      </c>
      <c r="AM702" s="55" t="s">
        <v>853</v>
      </c>
      <c r="AO702" s="55" t="s">
        <v>419</v>
      </c>
      <c r="AP702">
        <v>0</v>
      </c>
      <c r="AQ702" s="55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f>SUM(Tabla5[[#This Row],[VENTA MABE 1 SEMANA OCT]:[VENTAS OTROS 1 SEMANA OCT]])</f>
        <v>1</v>
      </c>
      <c r="AY702" s="46">
        <v>0</v>
      </c>
      <c r="AZ702" s="55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f>SUM(Tabla5[[#This Row],[VENTA MABE 2 SEMANA OCT]:[VENTAS OTROS 2 SEMANA OCT]])</f>
        <v>0</v>
      </c>
      <c r="BH702" t="s">
        <v>798</v>
      </c>
      <c r="BI702" s="55" t="s">
        <v>186</v>
      </c>
      <c r="BJ702">
        <v>35.999999999999993</v>
      </c>
      <c r="BK702" s="55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f>SUM(Tabla5[[#This Row],[VENTA MABE 3 SEMANA OCT]:[VENTAS OTROS 3 SEMANA OCT]])</f>
        <v>0</v>
      </c>
      <c r="BS702" s="42">
        <v>0</v>
      </c>
      <c r="BT702" s="55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f>SUM(Tabla5[[#This Row],[VENTA MABE 4 SEMANA OCT]:[VENTAS OTROS 4 SEMANA OCT]])</f>
        <v>0</v>
      </c>
      <c r="CB702" t="s">
        <v>1679</v>
      </c>
      <c r="CC702" t="s">
        <v>1679</v>
      </c>
      <c r="CD702" t="s">
        <v>1679</v>
      </c>
      <c r="CE702" t="s">
        <v>1679</v>
      </c>
      <c r="CF702" t="s">
        <v>1679</v>
      </c>
      <c r="CG702" t="s">
        <v>1679</v>
      </c>
      <c r="CH702" t="s">
        <v>1679</v>
      </c>
      <c r="CI7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02" s="66">
        <v>0</v>
      </c>
      <c r="CK702">
        <v>0</v>
      </c>
      <c r="CL702">
        <v>0</v>
      </c>
      <c r="CM702" t="s">
        <v>1679</v>
      </c>
      <c r="CN702">
        <v>0</v>
      </c>
      <c r="CO702">
        <v>0</v>
      </c>
      <c r="CP702">
        <v>0</v>
      </c>
      <c r="CQ702">
        <v>0</v>
      </c>
      <c r="CR702">
        <f>SUM(Tabla5[[#This Row],[VENTA MABE 1 SEMANA NOV]:[VENTAS OTROS 1 SEMANA NOV]])</f>
        <v>0</v>
      </c>
      <c r="CS702">
        <f>IFERROR(VLOOKUP(Tabla5[[#This Row],[CLAVE]],[2]VENTAS!$F$2:$L$1501,2,0),0)</f>
        <v>0</v>
      </c>
      <c r="CT702">
        <f>IFERROR(VLOOKUP(Tabla5[[#This Row],[CLAVE]],[2]VENTAS!$F$2:$L$1501,3,0),0)</f>
        <v>0</v>
      </c>
      <c r="CU702">
        <f>IFERROR(VLOOKUP(Tabla5[[#This Row],[CLAVE]],[2]VENTAS!$F$2:$L$1501,4,0),0)</f>
        <v>0</v>
      </c>
      <c r="CV702">
        <f>IFERROR(VLOOKUP(Tabla5[[#This Row],[CLAVE]],[2]VENTAS!$F$2:$L$1501,5,0),0)</f>
        <v>0</v>
      </c>
      <c r="CW702">
        <f>IFERROR(VLOOKUP(Tabla5[[#This Row],[CLAVE]],[2]VENTAS!$F$2:$L$1501,6,0),0)</f>
        <v>0</v>
      </c>
      <c r="CX702">
        <f>IFERROR(VLOOKUP(Tabla5[[#This Row],[CLAVE]],[2]VENTAS!$F$2:$L$1501,7,0),0)</f>
        <v>0</v>
      </c>
      <c r="CY702">
        <f>IFERROR(VLOOKUP(Tabla5[[#This Row],[CLAVE]],[2]VENTAS!$F$2:$R$1501,13,0),0)</f>
        <v>0</v>
      </c>
      <c r="CZ702">
        <f>SUM(Tabla5[[#This Row],[VENTA MABE 2 SEMANA NOV]:[VENTAS OTROS 2 SEMANA NOV]])</f>
        <v>0</v>
      </c>
      <c r="DA702" s="46">
        <v>0</v>
      </c>
    </row>
    <row r="703" spans="1:105" hidden="1" x14ac:dyDescent="0.3">
      <c r="A703" t="str">
        <f>CONCATENATE(Tabla5[[#This Row],[TIENDA HMPV]],Tabla5[[#This Row],[LINEA]])</f>
        <v>416 - TIENDA CITY MALL 1063GLOBALES</v>
      </c>
      <c r="B703" t="s">
        <v>185</v>
      </c>
      <c r="C703" s="55" t="s">
        <v>186</v>
      </c>
      <c r="D703" s="55" t="s">
        <v>39</v>
      </c>
      <c r="E703" s="55" t="s">
        <v>187</v>
      </c>
      <c r="F703" s="55" t="s">
        <v>1724</v>
      </c>
      <c r="G703" t="s">
        <v>27</v>
      </c>
      <c r="H703" s="42">
        <f>IFERROR(Tabla5[[#This Row],[VENTAS MABE]]/Tabla5[[#This Row],[CUOTA]],0)</f>
        <v>0.5</v>
      </c>
      <c r="I703">
        <v>4</v>
      </c>
      <c r="J703">
        <v>2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V703" s="42">
        <v>1</v>
      </c>
      <c r="W703" s="42">
        <f>IFERROR(Tabla5[[#This Row],[TOTAL VENTA 38 SEMANA]]/Tabla5[[#This Row],[VENTA ACUM 38]],0)</f>
        <v>1</v>
      </c>
      <c r="X703" s="42" t="e">
        <f>VLOOKUP(Tabla5[[#This Row],[CLAVE]],[1]!QMI_5_SEMANA_SEP_22[[CLAVE]:[SHARE CADENA S2]],21,0)</f>
        <v>#REF!</v>
      </c>
      <c r="Y703" s="55" t="s">
        <v>734</v>
      </c>
      <c r="Z703" s="46">
        <f>+Tabla5[[#This Row],[VENTA ACUM 38]]+Tabla5[[#This Row],[venta total 39 acum]]</f>
        <v>5</v>
      </c>
      <c r="AA703" s="46">
        <v>2</v>
      </c>
      <c r="AB703" s="46">
        <v>2</v>
      </c>
      <c r="AC703" s="46">
        <v>2</v>
      </c>
      <c r="AD703" s="46">
        <v>3</v>
      </c>
      <c r="AE703" s="46">
        <v>2</v>
      </c>
      <c r="AF703" s="46">
        <v>3</v>
      </c>
      <c r="AG703" s="46">
        <v>6</v>
      </c>
      <c r="AH703" s="42">
        <f>IFERROR(Tabla5[[#This Row],[VENTAS MABE]]/Tabla5[[#This Row],[VENTAS INDURAMA]],0)</f>
        <v>2</v>
      </c>
      <c r="AI703" t="s">
        <v>1675</v>
      </c>
      <c r="AK703" s="42"/>
      <c r="AL703" t="s">
        <v>727</v>
      </c>
      <c r="AM703" s="55" t="s">
        <v>853</v>
      </c>
      <c r="AO703" s="55" t="s">
        <v>419</v>
      </c>
      <c r="AP703">
        <v>2</v>
      </c>
      <c r="AQ703" s="55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f>SUM(Tabla5[[#This Row],[VENTA MABE 1 SEMANA OCT]:[VENTAS OTROS 1 SEMANA OCT]])</f>
        <v>0</v>
      </c>
      <c r="AY703" s="46">
        <v>4.4025142908830697</v>
      </c>
      <c r="AZ703" s="55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f>SUM(Tabla5[[#This Row],[VENTA MABE 2 SEMANA OCT]:[VENTAS OTROS 2 SEMANA OCT]])</f>
        <v>0</v>
      </c>
      <c r="BH703" t="s">
        <v>798</v>
      </c>
      <c r="BI703" s="55" t="s">
        <v>186</v>
      </c>
      <c r="BJ703">
        <v>35.999999999999993</v>
      </c>
      <c r="BK703" s="55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f>SUM(Tabla5[[#This Row],[VENTA MABE 3 SEMANA OCT]:[VENTAS OTROS 3 SEMANA OCT]])</f>
        <v>0</v>
      </c>
      <c r="BS703" s="42">
        <v>0</v>
      </c>
      <c r="BT703" s="55">
        <v>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4</v>
      </c>
      <c r="CA703">
        <f>SUM(Tabla5[[#This Row],[VENTA MABE 4 SEMANA OCT]:[VENTAS OTROS 4 SEMANA OCT]])</f>
        <v>5</v>
      </c>
      <c r="CB703" t="s">
        <v>1679</v>
      </c>
      <c r="CC703" t="s">
        <v>1679</v>
      </c>
      <c r="CD703" t="s">
        <v>1679</v>
      </c>
      <c r="CE703" t="s">
        <v>1679</v>
      </c>
      <c r="CF703" t="s">
        <v>1679</v>
      </c>
      <c r="CG703" t="s">
        <v>1679</v>
      </c>
      <c r="CH703" t="s">
        <v>1679</v>
      </c>
      <c r="CI7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703" t="s">
        <v>1703</v>
      </c>
      <c r="CK703">
        <v>0</v>
      </c>
      <c r="CL703">
        <v>1</v>
      </c>
      <c r="CM703" t="s">
        <v>1679</v>
      </c>
      <c r="CN703">
        <v>0</v>
      </c>
      <c r="CO703">
        <v>0</v>
      </c>
      <c r="CP703">
        <v>1</v>
      </c>
      <c r="CQ703">
        <v>0</v>
      </c>
      <c r="CR703">
        <f>SUM(Tabla5[[#This Row],[VENTA MABE 1 SEMANA NOV]:[VENTAS OTROS 1 SEMANA NOV]])</f>
        <v>2</v>
      </c>
      <c r="CS703">
        <f>IFERROR(VLOOKUP(Tabla5[[#This Row],[CLAVE]],[2]VENTAS!$F$2:$L$1501,2,0),0)</f>
        <v>0</v>
      </c>
      <c r="CT703">
        <f>IFERROR(VLOOKUP(Tabla5[[#This Row],[CLAVE]],[2]VENTAS!$F$2:$L$1501,3,0),0)</f>
        <v>0</v>
      </c>
      <c r="CU703">
        <f>IFERROR(VLOOKUP(Tabla5[[#This Row],[CLAVE]],[2]VENTAS!$F$2:$L$1501,4,0),0)</f>
        <v>3</v>
      </c>
      <c r="CV703">
        <f>IFERROR(VLOOKUP(Tabla5[[#This Row],[CLAVE]],[2]VENTAS!$F$2:$L$1501,5,0),0)</f>
        <v>1</v>
      </c>
      <c r="CW703">
        <f>IFERROR(VLOOKUP(Tabla5[[#This Row],[CLAVE]],[2]VENTAS!$F$2:$L$1501,6,0),0)</f>
        <v>1</v>
      </c>
      <c r="CX703">
        <f>IFERROR(VLOOKUP(Tabla5[[#This Row],[CLAVE]],[2]VENTAS!$F$2:$L$1501,7,0),0)</f>
        <v>3</v>
      </c>
      <c r="CY703">
        <f>IFERROR(VLOOKUP(Tabla5[[#This Row],[CLAVE]],[2]VENTAS!$F$2:$R$1501,13,0),0)</f>
        <v>0</v>
      </c>
      <c r="CZ703">
        <f>SUM(Tabla5[[#This Row],[VENTA MABE 2 SEMANA NOV]:[VENTAS OTROS 2 SEMANA NOV]])</f>
        <v>8</v>
      </c>
      <c r="DA703" s="46">
        <v>8.1396560993589571</v>
      </c>
    </row>
    <row r="704" spans="1:105" hidden="1" x14ac:dyDescent="0.3">
      <c r="A704" t="str">
        <f>CONCATENATE(Tabla5[[#This Row],[TIENDA HMPV]],Tabla5[[#This Row],[LINEA]])</f>
        <v>416 - TIENDA CITY MALL 1063LAVADO</v>
      </c>
      <c r="B704" t="s">
        <v>185</v>
      </c>
      <c r="C704" s="55" t="s">
        <v>186</v>
      </c>
      <c r="D704" s="55" t="s">
        <v>39</v>
      </c>
      <c r="E704" s="55" t="s">
        <v>187</v>
      </c>
      <c r="F704" s="55" t="s">
        <v>1724</v>
      </c>
      <c r="G704" t="s">
        <v>28</v>
      </c>
      <c r="H704" s="42">
        <f>IFERROR(Tabla5[[#This Row],[VENTAS MABE]]/Tabla5[[#This Row],[CUOTA]],0)</f>
        <v>0.16666666666666666</v>
      </c>
      <c r="I704">
        <v>12</v>
      </c>
      <c r="J704">
        <v>2</v>
      </c>
      <c r="K704">
        <v>0</v>
      </c>
      <c r="L704" s="44">
        <v>18</v>
      </c>
      <c r="M704">
        <v>3</v>
      </c>
      <c r="N704">
        <v>4</v>
      </c>
      <c r="O704">
        <v>2</v>
      </c>
      <c r="P704">
        <v>0</v>
      </c>
      <c r="Q704">
        <v>0</v>
      </c>
      <c r="R704">
        <v>0</v>
      </c>
      <c r="S704">
        <v>0</v>
      </c>
      <c r="T704">
        <v>0</v>
      </c>
      <c r="V704" s="42">
        <v>0.1</v>
      </c>
      <c r="W704" s="42">
        <f>IFERROR(Tabla5[[#This Row],[TOTAL VENTA 38 SEMANA]]/Tabla5[[#This Row],[VENTA ACUM 38]],0)</f>
        <v>0.1</v>
      </c>
      <c r="X704" s="42" t="e">
        <f>VLOOKUP(Tabla5[[#This Row],[CLAVE]],[1]!QMI_5_SEMANA_SEP_22[[CLAVE]:[SHARE CADENA S2]],21,0)</f>
        <v>#REF!</v>
      </c>
      <c r="Y704" s="55" t="s">
        <v>734</v>
      </c>
      <c r="Z704" s="46">
        <f>+Tabla5[[#This Row],[VENTA ACUM 38]]+Tabla5[[#This Row],[venta total 39 acum]]</f>
        <v>27</v>
      </c>
      <c r="AA704" s="46">
        <v>1</v>
      </c>
      <c r="AB704" s="46">
        <v>2</v>
      </c>
      <c r="AC704" s="46">
        <v>20</v>
      </c>
      <c r="AD704" s="46">
        <v>7</v>
      </c>
      <c r="AE704" s="46">
        <v>4</v>
      </c>
      <c r="AF704" s="46">
        <v>7</v>
      </c>
      <c r="AG704" s="46">
        <v>5</v>
      </c>
      <c r="AH704" s="42">
        <f>IFERROR(Tabla5[[#This Row],[VENTAS MABE]]/Tabla5[[#This Row],[VENTAS INDURAMA]],0)</f>
        <v>0</v>
      </c>
      <c r="AI704" t="s">
        <v>1675</v>
      </c>
      <c r="AK704" s="42"/>
      <c r="AL704" t="s">
        <v>727</v>
      </c>
      <c r="AM704" s="55" t="s">
        <v>853</v>
      </c>
      <c r="AO704" s="55" t="s">
        <v>419</v>
      </c>
      <c r="AP704">
        <v>16</v>
      </c>
      <c r="AQ704" s="55">
        <v>1</v>
      </c>
      <c r="AR704">
        <v>0</v>
      </c>
      <c r="AS704">
        <v>4</v>
      </c>
      <c r="AT704">
        <v>0</v>
      </c>
      <c r="AU704">
        <v>4</v>
      </c>
      <c r="AV704">
        <v>1</v>
      </c>
      <c r="AW704">
        <v>0</v>
      </c>
      <c r="AX704">
        <f>SUM(Tabla5[[#This Row],[VENTA MABE 1 SEMANA OCT]:[VENTAS OTROS 1 SEMANA OCT]])</f>
        <v>10</v>
      </c>
      <c r="AY704" s="46">
        <v>12.202094877884898</v>
      </c>
      <c r="AZ704" s="55">
        <v>2</v>
      </c>
      <c r="BA704">
        <v>0</v>
      </c>
      <c r="BB704">
        <v>4</v>
      </c>
      <c r="BC704">
        <v>0</v>
      </c>
      <c r="BD704">
        <v>4</v>
      </c>
      <c r="BE704">
        <v>0</v>
      </c>
      <c r="BF704">
        <v>0</v>
      </c>
      <c r="BG704">
        <f>SUM(Tabla5[[#This Row],[VENTA MABE 2 SEMANA OCT]:[VENTAS OTROS 2 SEMANA OCT]])</f>
        <v>10</v>
      </c>
      <c r="BH704" t="s">
        <v>798</v>
      </c>
      <c r="BI704" s="55" t="s">
        <v>186</v>
      </c>
      <c r="BJ704">
        <v>35.999999999999993</v>
      </c>
      <c r="BK704" s="55">
        <v>2</v>
      </c>
      <c r="BL704">
        <v>0</v>
      </c>
      <c r="BM704">
        <v>7</v>
      </c>
      <c r="BN704">
        <v>0</v>
      </c>
      <c r="BO704">
        <v>4</v>
      </c>
      <c r="BP704">
        <v>1</v>
      </c>
      <c r="BQ704">
        <v>0</v>
      </c>
      <c r="BR704">
        <f>SUM(Tabla5[[#This Row],[VENTA MABE 3 SEMANA OCT]:[VENTAS OTROS 3 SEMANA OCT]])</f>
        <v>14</v>
      </c>
      <c r="BS704" s="42">
        <v>0.12</v>
      </c>
      <c r="BT704" s="55">
        <v>1</v>
      </c>
      <c r="BU704">
        <v>0</v>
      </c>
      <c r="BV704">
        <v>4</v>
      </c>
      <c r="BW704">
        <v>6</v>
      </c>
      <c r="BX704">
        <v>4</v>
      </c>
      <c r="BY704">
        <v>2</v>
      </c>
      <c r="BZ704">
        <v>1</v>
      </c>
      <c r="CA704">
        <f>SUM(Tabla5[[#This Row],[VENTA MABE 4 SEMANA OCT]:[VENTAS OTROS 4 SEMANA OCT]])</f>
        <v>18</v>
      </c>
      <c r="CD704" t="s">
        <v>1698</v>
      </c>
      <c r="CI70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0.11538461538461539</v>
      </c>
      <c r="CJ704" t="s">
        <v>1701</v>
      </c>
      <c r="CK704">
        <v>0</v>
      </c>
      <c r="CL704">
        <v>0</v>
      </c>
      <c r="CM704">
        <v>4</v>
      </c>
      <c r="CN704">
        <v>0</v>
      </c>
      <c r="CO704">
        <v>2</v>
      </c>
      <c r="CP704">
        <v>3</v>
      </c>
      <c r="CQ704">
        <v>0</v>
      </c>
      <c r="CR704">
        <f>SUM(Tabla5[[#This Row],[VENTA MABE 1 SEMANA NOV]:[VENTAS OTROS 1 SEMANA NOV]])</f>
        <v>9</v>
      </c>
      <c r="CS704">
        <f>IFERROR(VLOOKUP(Tabla5[[#This Row],[CLAVE]],[2]VENTAS!$F$2:$L$1501,2,0),0)</f>
        <v>0</v>
      </c>
      <c r="CT704">
        <f>IFERROR(VLOOKUP(Tabla5[[#This Row],[CLAVE]],[2]VENTAS!$F$2:$L$1501,3,0),0)</f>
        <v>0</v>
      </c>
      <c r="CU704">
        <f>IFERROR(VLOOKUP(Tabla5[[#This Row],[CLAVE]],[2]VENTAS!$F$2:$L$1501,4,0),0)</f>
        <v>4</v>
      </c>
      <c r="CV704">
        <f>IFERROR(VLOOKUP(Tabla5[[#This Row],[CLAVE]],[2]VENTAS!$F$2:$L$1501,5,0),0)</f>
        <v>0</v>
      </c>
      <c r="CW704">
        <f>IFERROR(VLOOKUP(Tabla5[[#This Row],[CLAVE]],[2]VENTAS!$F$2:$L$1501,6,0),0)</f>
        <v>2</v>
      </c>
      <c r="CX704">
        <f>IFERROR(VLOOKUP(Tabla5[[#This Row],[CLAVE]],[2]VENTAS!$F$2:$L$1501,7,0),0)</f>
        <v>3</v>
      </c>
      <c r="CY704">
        <f>IFERROR(VLOOKUP(Tabla5[[#This Row],[CLAVE]],[2]VENTAS!$F$2:$R$1501,13,0),0)</f>
        <v>0</v>
      </c>
      <c r="CZ704">
        <f>SUM(Tabla5[[#This Row],[VENTA MABE 2 SEMANA NOV]:[VENTAS OTROS 2 SEMANA NOV]])</f>
        <v>9</v>
      </c>
      <c r="DA704" s="46">
        <v>14</v>
      </c>
    </row>
    <row r="705" spans="1:105" hidden="1" x14ac:dyDescent="0.3">
      <c r="A705" t="str">
        <f>CONCATENATE(Tabla5[[#This Row],[TIENDA HMPV]],Tabla5[[#This Row],[LINEA]])</f>
        <v>416 - TIENDA CITY MALL 1063REFRIGERACIÓN</v>
      </c>
      <c r="B705" t="s">
        <v>185</v>
      </c>
      <c r="C705" s="55" t="s">
        <v>186</v>
      </c>
      <c r="D705" s="55" t="s">
        <v>39</v>
      </c>
      <c r="E705" s="55" t="s">
        <v>187</v>
      </c>
      <c r="F705" s="55" t="s">
        <v>1724</v>
      </c>
      <c r="G705" t="s">
        <v>29</v>
      </c>
      <c r="H705" s="42">
        <f>IFERROR(Tabla5[[#This Row],[VENTAS MABE]]/Tabla5[[#This Row],[CUOTA]],0)</f>
        <v>0.75</v>
      </c>
      <c r="I705">
        <v>4</v>
      </c>
      <c r="J705">
        <v>3</v>
      </c>
      <c r="K705">
        <v>8</v>
      </c>
      <c r="L705" s="44">
        <v>5</v>
      </c>
      <c r="M705">
        <v>2</v>
      </c>
      <c r="N705">
        <v>4</v>
      </c>
      <c r="O705">
        <v>4</v>
      </c>
      <c r="P705">
        <v>0</v>
      </c>
      <c r="Q705">
        <v>0</v>
      </c>
      <c r="R705">
        <v>0</v>
      </c>
      <c r="S705">
        <v>0</v>
      </c>
      <c r="T705">
        <v>0</v>
      </c>
      <c r="V705" s="42">
        <v>0.15</v>
      </c>
      <c r="W705" s="42">
        <f>IFERROR(Tabla5[[#This Row],[TOTAL VENTA 38 SEMANA]]/Tabla5[[#This Row],[VENTA ACUM 38]],0)</f>
        <v>0.15</v>
      </c>
      <c r="X705" s="42" t="e">
        <f>VLOOKUP(Tabla5[[#This Row],[CLAVE]],[1]!QMI_5_SEMANA_SEP_22[[CLAVE]:[SHARE CADENA S2]],21,0)</f>
        <v>#REF!</v>
      </c>
      <c r="Y705" s="55" t="s">
        <v>734</v>
      </c>
      <c r="Z705" s="46">
        <f>+Tabla5[[#This Row],[VENTA ACUM 38]]+Tabla5[[#This Row],[venta total 39 acum]]</f>
        <v>22</v>
      </c>
      <c r="AA705" s="46">
        <v>2</v>
      </c>
      <c r="AB705" s="46">
        <v>3</v>
      </c>
      <c r="AC705" s="46">
        <v>20</v>
      </c>
      <c r="AD705" s="46">
        <v>2</v>
      </c>
      <c r="AE705" s="46">
        <v>3</v>
      </c>
      <c r="AF705" s="46">
        <v>2</v>
      </c>
      <c r="AG705" s="46">
        <v>5</v>
      </c>
      <c r="AH705" s="42">
        <f>IFERROR(Tabla5[[#This Row],[VENTAS MABE]]/Tabla5[[#This Row],[VENTAS INDURAMA]],0)</f>
        <v>0.375</v>
      </c>
      <c r="AI705" t="s">
        <v>1675</v>
      </c>
      <c r="AK705" s="42"/>
      <c r="AL705" t="s">
        <v>727</v>
      </c>
      <c r="AM705" s="55" t="s">
        <v>853</v>
      </c>
      <c r="AO705" s="55" t="s">
        <v>419</v>
      </c>
      <c r="AP705">
        <v>14</v>
      </c>
      <c r="AQ705" s="55">
        <v>1</v>
      </c>
      <c r="AR705">
        <v>2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f>SUM(Tabla5[[#This Row],[VENTA MABE 1 SEMANA OCT]:[VENTAS OTROS 1 SEMANA OCT]])</f>
        <v>4</v>
      </c>
      <c r="AY705" s="46">
        <v>4.7347472295770459</v>
      </c>
      <c r="AZ705" s="55">
        <v>2</v>
      </c>
      <c r="BA705">
        <v>4</v>
      </c>
      <c r="BB705">
        <v>0</v>
      </c>
      <c r="BC705">
        <v>2</v>
      </c>
      <c r="BD705">
        <v>3</v>
      </c>
      <c r="BE705">
        <v>0</v>
      </c>
      <c r="BF705">
        <v>0</v>
      </c>
      <c r="BG705">
        <f>SUM(Tabla5[[#This Row],[VENTA MABE 2 SEMANA OCT]:[VENTAS OTROS 2 SEMANA OCT]])</f>
        <v>11</v>
      </c>
      <c r="BH705" t="s">
        <v>798</v>
      </c>
      <c r="BI705" s="55" t="s">
        <v>186</v>
      </c>
      <c r="BJ705">
        <v>35.999999999999993</v>
      </c>
      <c r="BK705" s="55">
        <v>1</v>
      </c>
      <c r="BL705">
        <v>4</v>
      </c>
      <c r="BM705">
        <v>1</v>
      </c>
      <c r="BN705">
        <v>3</v>
      </c>
      <c r="BO705">
        <v>6</v>
      </c>
      <c r="BP705">
        <v>0</v>
      </c>
      <c r="BQ705">
        <v>0</v>
      </c>
      <c r="BR705">
        <f>SUM(Tabla5[[#This Row],[VENTA MABE 3 SEMANA OCT]:[VENTAS OTROS 3 SEMANA OCT]])</f>
        <v>15</v>
      </c>
      <c r="BS705" s="42">
        <v>0.2</v>
      </c>
      <c r="BT705" s="55">
        <v>2</v>
      </c>
      <c r="BU705">
        <v>0</v>
      </c>
      <c r="BV705">
        <v>2</v>
      </c>
      <c r="BW705">
        <v>0</v>
      </c>
      <c r="BX705">
        <v>7</v>
      </c>
      <c r="BY705">
        <v>3</v>
      </c>
      <c r="BZ705">
        <v>0</v>
      </c>
      <c r="CA705">
        <f>SUM(Tabla5[[#This Row],[VENTA MABE 4 SEMANA OCT]:[VENTAS OTROS 4 SEMANA OCT]])</f>
        <v>14</v>
      </c>
      <c r="CB705" t="s">
        <v>1695</v>
      </c>
      <c r="CI70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0.13636363636363635</v>
      </c>
      <c r="CJ705" t="s">
        <v>1701</v>
      </c>
      <c r="CK705">
        <v>2</v>
      </c>
      <c r="CL705">
        <v>4</v>
      </c>
      <c r="CM705">
        <v>0</v>
      </c>
      <c r="CN705">
        <v>1</v>
      </c>
      <c r="CO705">
        <v>0</v>
      </c>
      <c r="CP705">
        <v>1</v>
      </c>
      <c r="CQ705">
        <v>0</v>
      </c>
      <c r="CR705">
        <f>SUM(Tabla5[[#This Row],[VENTA MABE 1 SEMANA NOV]:[VENTAS OTROS 1 SEMANA NOV]])</f>
        <v>8</v>
      </c>
      <c r="CS705">
        <f>IFERROR(VLOOKUP(Tabla5[[#This Row],[CLAVE]],[2]VENTAS!$F$2:$L$1501,2,0),0)</f>
        <v>0</v>
      </c>
      <c r="CT705">
        <f>IFERROR(VLOOKUP(Tabla5[[#This Row],[CLAVE]],[2]VENTAS!$F$2:$L$1501,3,0),0)</f>
        <v>0</v>
      </c>
      <c r="CU705">
        <f>IFERROR(VLOOKUP(Tabla5[[#This Row],[CLAVE]],[2]VENTAS!$F$2:$L$1501,4,0),0)</f>
        <v>2</v>
      </c>
      <c r="CV705">
        <f>IFERROR(VLOOKUP(Tabla5[[#This Row],[CLAVE]],[2]VENTAS!$F$2:$L$1501,5,0),0)</f>
        <v>0</v>
      </c>
      <c r="CW705">
        <f>IFERROR(VLOOKUP(Tabla5[[#This Row],[CLAVE]],[2]VENTAS!$F$2:$L$1501,6,0),0)</f>
        <v>2</v>
      </c>
      <c r="CX705">
        <f>IFERROR(VLOOKUP(Tabla5[[#This Row],[CLAVE]],[2]VENTAS!$F$2:$L$1501,7,0),0)</f>
        <v>1</v>
      </c>
      <c r="CY705">
        <f>IFERROR(VLOOKUP(Tabla5[[#This Row],[CLAVE]],[2]VENTAS!$F$2:$R$1501,13,0),0)</f>
        <v>0</v>
      </c>
      <c r="CZ705">
        <f>SUM(Tabla5[[#This Row],[VENTA MABE 2 SEMANA NOV]:[VENTAS OTROS 2 SEMANA NOV]])</f>
        <v>5</v>
      </c>
      <c r="DA705" s="46">
        <v>13.1108734987408</v>
      </c>
    </row>
    <row r="706" spans="1:105" hidden="1" x14ac:dyDescent="0.3">
      <c r="A706" t="str">
        <f>CONCATENATE(Tabla5[[#This Row],[TIENDA HMPV]],Tabla5[[#This Row],[LINEA]])</f>
        <v>644 - TODOHOGAR CITYAIRES</v>
      </c>
      <c r="B706" t="s">
        <v>185</v>
      </c>
      <c r="C706" s="55" t="s">
        <v>186</v>
      </c>
      <c r="D706" s="55" t="s">
        <v>79</v>
      </c>
      <c r="E706" s="55" t="s">
        <v>188</v>
      </c>
      <c r="F706" s="55" t="s">
        <v>1724</v>
      </c>
      <c r="G706" t="s">
        <v>25</v>
      </c>
      <c r="H706" s="42">
        <f>IFERROR(Tabla5[[#This Row],[VENTAS MABE]]/Tabla5[[#This Row],[CUOTA]],0)</f>
        <v>0</v>
      </c>
      <c r="I706">
        <v>0</v>
      </c>
      <c r="J706">
        <v>0</v>
      </c>
      <c r="K706">
        <v>2</v>
      </c>
      <c r="L706">
        <v>0</v>
      </c>
      <c r="M706">
        <v>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V706" s="42">
        <v>0</v>
      </c>
      <c r="W706" s="42">
        <f>IFERROR(Tabla5[[#This Row],[TOTAL VENTA 38 SEMANA]]/Tabla5[[#This Row],[VENTA ACUM 38]],0)</f>
        <v>0</v>
      </c>
      <c r="X706" s="42" t="e">
        <f>VLOOKUP(Tabla5[[#This Row],[CLAVE]],[1]!QMI_5_SEMANA_SEP_22[[CLAVE]:[SHARE CADENA S2]],21,0)</f>
        <v>#REF!</v>
      </c>
      <c r="Y706" s="55" t="s">
        <v>757</v>
      </c>
      <c r="Z706" s="46">
        <f>+Tabla5[[#This Row],[VENTA ACUM 38]]+Tabla5[[#This Row],[venta total 39 acum]]</f>
        <v>4</v>
      </c>
      <c r="AA706" s="46">
        <v>0</v>
      </c>
      <c r="AB706" s="46">
        <v>0</v>
      </c>
      <c r="AC706" s="46">
        <v>2</v>
      </c>
      <c r="AD706" s="46">
        <v>2</v>
      </c>
      <c r="AE706" s="46">
        <v>0</v>
      </c>
      <c r="AF706" s="46">
        <v>2</v>
      </c>
      <c r="AG706" s="46">
        <v>0</v>
      </c>
      <c r="AH706" s="42">
        <f>IFERROR(Tabla5[[#This Row],[VENTAS MABE]]/Tabla5[[#This Row],[VENTAS INDURAMA]],0)</f>
        <v>0</v>
      </c>
      <c r="AI706" t="s">
        <v>1675</v>
      </c>
      <c r="AK706" s="42"/>
      <c r="AL706" t="s">
        <v>845</v>
      </c>
      <c r="AM706" s="55" t="s">
        <v>1589</v>
      </c>
      <c r="AO706" s="55" t="s">
        <v>419</v>
      </c>
      <c r="AP706">
        <v>0</v>
      </c>
      <c r="AQ706" s="55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f>SUM(Tabla5[[#This Row],[VENTA MABE 1 SEMANA OCT]:[VENTAS OTROS 1 SEMANA OCT]])</f>
        <v>0</v>
      </c>
      <c r="AY706" s="46">
        <v>0</v>
      </c>
      <c r="AZ706" s="55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f>SUM(Tabla5[[#This Row],[VENTA MABE 2 SEMANA OCT]:[VENTAS OTROS 2 SEMANA OCT]])</f>
        <v>0</v>
      </c>
      <c r="BH706" t="s">
        <v>731</v>
      </c>
      <c r="BI706" s="55" t="s">
        <v>186</v>
      </c>
      <c r="BJ706">
        <v>3.9999999999999991</v>
      </c>
      <c r="BK706" s="55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f>SUM(Tabla5[[#This Row],[VENTA MABE 3 SEMANA OCT]:[VENTAS OTROS 3 SEMANA OCT]])</f>
        <v>0</v>
      </c>
      <c r="BS706" s="42">
        <v>0.2</v>
      </c>
      <c r="BT706" s="55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f>SUM(Tabla5[[#This Row],[VENTA MABE 4 SEMANA OCT]:[VENTAS OTROS 4 SEMANA OCT]])</f>
        <v>0</v>
      </c>
      <c r="CB706" t="s">
        <v>1679</v>
      </c>
      <c r="CC706" t="s">
        <v>1679</v>
      </c>
      <c r="CD706" t="s">
        <v>1679</v>
      </c>
      <c r="CE706" t="s">
        <v>1679</v>
      </c>
      <c r="CF706" t="s">
        <v>1679</v>
      </c>
      <c r="CG706" t="s">
        <v>1679</v>
      </c>
      <c r="CH706" t="s">
        <v>1679</v>
      </c>
      <c r="CI7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06" s="66">
        <v>0</v>
      </c>
      <c r="CK706">
        <v>0</v>
      </c>
      <c r="CL706">
        <v>0</v>
      </c>
      <c r="CM706" t="s">
        <v>1679</v>
      </c>
      <c r="CN706">
        <v>0</v>
      </c>
      <c r="CO706">
        <v>0</v>
      </c>
      <c r="CP706">
        <v>0</v>
      </c>
      <c r="CQ706">
        <v>0</v>
      </c>
      <c r="CR706">
        <f>SUM(Tabla5[[#This Row],[VENTA MABE 1 SEMANA NOV]:[VENTAS OTROS 1 SEMANA NOV]])</f>
        <v>0</v>
      </c>
      <c r="CS706">
        <f>IFERROR(VLOOKUP(Tabla5[[#This Row],[CLAVE]],[2]VENTAS!$F$2:$L$1501,2,0),0)</f>
        <v>0</v>
      </c>
      <c r="CT706">
        <f>IFERROR(VLOOKUP(Tabla5[[#This Row],[CLAVE]],[2]VENTAS!$F$2:$L$1501,3,0),0)</f>
        <v>0</v>
      </c>
      <c r="CU706">
        <f>IFERROR(VLOOKUP(Tabla5[[#This Row],[CLAVE]],[2]VENTAS!$F$2:$L$1501,4,0),0)</f>
        <v>0</v>
      </c>
      <c r="CV706">
        <f>IFERROR(VLOOKUP(Tabla5[[#This Row],[CLAVE]],[2]VENTAS!$F$2:$L$1501,5,0),0)</f>
        <v>0</v>
      </c>
      <c r="CW706">
        <f>IFERROR(VLOOKUP(Tabla5[[#This Row],[CLAVE]],[2]VENTAS!$F$2:$L$1501,6,0),0)</f>
        <v>0</v>
      </c>
      <c r="CX706">
        <f>IFERROR(VLOOKUP(Tabla5[[#This Row],[CLAVE]],[2]VENTAS!$F$2:$L$1501,7,0),0)</f>
        <v>0</v>
      </c>
      <c r="CY706">
        <f>IFERROR(VLOOKUP(Tabla5[[#This Row],[CLAVE]],[2]VENTAS!$F$2:$R$1501,13,0),0)</f>
        <v>0</v>
      </c>
      <c r="CZ706">
        <f>SUM(Tabla5[[#This Row],[VENTA MABE 2 SEMANA NOV]:[VENTAS OTROS 2 SEMANA NOV]])</f>
        <v>0</v>
      </c>
      <c r="DA706" s="46">
        <v>0</v>
      </c>
    </row>
    <row r="707" spans="1:105" hidden="1" x14ac:dyDescent="0.3">
      <c r="A707" t="str">
        <f>CONCATENATE(Tabla5[[#This Row],[TIENDA HMPV]],Tabla5[[#This Row],[LINEA]])</f>
        <v>644 - TODOHOGAR CITYCOCINAS</v>
      </c>
      <c r="B707" t="s">
        <v>185</v>
      </c>
      <c r="C707" s="55" t="s">
        <v>186</v>
      </c>
      <c r="D707" s="55" t="s">
        <v>79</v>
      </c>
      <c r="E707" s="55" t="s">
        <v>188</v>
      </c>
      <c r="F707" s="55" t="s">
        <v>1724</v>
      </c>
      <c r="G707" t="s">
        <v>26</v>
      </c>
      <c r="H707" s="42">
        <f>IFERROR(Tabla5[[#This Row],[VENTAS MABE]]/Tabla5[[#This Row],[CUOTA]],0)</f>
        <v>0.7142857142857143</v>
      </c>
      <c r="I707">
        <v>7</v>
      </c>
      <c r="J707">
        <v>5</v>
      </c>
      <c r="K707">
        <v>8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V707" s="42">
        <v>0.55555555555555558</v>
      </c>
      <c r="W707" s="42">
        <f>IFERROR(Tabla5[[#This Row],[TOTAL VENTA 38 SEMANA]]/Tabla5[[#This Row],[VENTA ACUM 38]],0)</f>
        <v>0.55555555555555558</v>
      </c>
      <c r="X707" s="42" t="e">
        <f>VLOOKUP(Tabla5[[#This Row],[CLAVE]],[1]!QMI_5_SEMANA_SEP_22[[CLAVE]:[SHARE CADENA S2]],21,0)</f>
        <v>#REF!</v>
      </c>
      <c r="Y707" s="55" t="s">
        <v>757</v>
      </c>
      <c r="Z707" s="46">
        <f>+Tabla5[[#This Row],[VENTA ACUM 38]]+Tabla5[[#This Row],[venta total 39 acum]]</f>
        <v>18</v>
      </c>
      <c r="AA707" s="46">
        <v>0</v>
      </c>
      <c r="AB707" s="46">
        <v>5</v>
      </c>
      <c r="AC707" s="46">
        <v>9</v>
      </c>
      <c r="AD707" s="46">
        <v>9</v>
      </c>
      <c r="AE707" s="46">
        <v>5</v>
      </c>
      <c r="AF707" s="46">
        <v>9</v>
      </c>
      <c r="AG707" s="46">
        <v>5</v>
      </c>
      <c r="AH707" s="42">
        <f>IFERROR(Tabla5[[#This Row],[VENTAS MABE]]/Tabla5[[#This Row],[VENTAS INDURAMA]],0)</f>
        <v>0.625</v>
      </c>
      <c r="AI707" t="s">
        <v>1675</v>
      </c>
      <c r="AK707" s="42"/>
      <c r="AL707" t="s">
        <v>845</v>
      </c>
      <c r="AM707" s="55" t="s">
        <v>1589</v>
      </c>
      <c r="AO707" s="55" t="s">
        <v>419</v>
      </c>
      <c r="AP707">
        <v>0</v>
      </c>
      <c r="AQ707" s="55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f>SUM(Tabla5[[#This Row],[VENTA MABE 1 SEMANA OCT]:[VENTAS OTROS 1 SEMANA OCT]])</f>
        <v>0</v>
      </c>
      <c r="AY707" s="46">
        <v>6.3257575757575752</v>
      </c>
      <c r="AZ707" s="55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f>SUM(Tabla5[[#This Row],[VENTA MABE 2 SEMANA OCT]:[VENTAS OTROS 2 SEMANA OCT]])</f>
        <v>0</v>
      </c>
      <c r="BH707" t="s">
        <v>731</v>
      </c>
      <c r="BI707" s="55" t="s">
        <v>186</v>
      </c>
      <c r="BJ707">
        <v>3.9999999999999991</v>
      </c>
      <c r="BK707" s="55">
        <v>2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f>SUM(Tabla5[[#This Row],[VENTA MABE 3 SEMANA OCT]:[VENTAS OTROS 3 SEMANA OCT]])</f>
        <v>2</v>
      </c>
      <c r="BS707" s="42">
        <v>0.5</v>
      </c>
      <c r="BT707" s="55">
        <v>2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f>SUM(Tabla5[[#This Row],[VENTA MABE 4 SEMANA OCT]:[VENTAS OTROS 4 SEMANA OCT]])</f>
        <v>2</v>
      </c>
      <c r="CB707" t="s">
        <v>1679</v>
      </c>
      <c r="CC707" t="s">
        <v>1679</v>
      </c>
      <c r="CD707" t="s">
        <v>1679</v>
      </c>
      <c r="CE707" t="s">
        <v>1679</v>
      </c>
      <c r="CF707" t="s">
        <v>1679</v>
      </c>
      <c r="CG707" t="s">
        <v>1679</v>
      </c>
      <c r="CH707" t="s">
        <v>1679</v>
      </c>
      <c r="CI7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07" t="s">
        <v>1703</v>
      </c>
      <c r="CK707">
        <v>1</v>
      </c>
      <c r="CL707">
        <v>0</v>
      </c>
      <c r="CM707" t="s">
        <v>1679</v>
      </c>
      <c r="CN707">
        <v>0</v>
      </c>
      <c r="CO707">
        <v>0</v>
      </c>
      <c r="CP707">
        <v>0</v>
      </c>
      <c r="CQ707">
        <v>0</v>
      </c>
      <c r="CR707">
        <f>SUM(Tabla5[[#This Row],[VENTA MABE 1 SEMANA NOV]:[VENTAS OTROS 1 SEMANA NOV]])</f>
        <v>1</v>
      </c>
      <c r="CS707">
        <f>IFERROR(VLOOKUP(Tabla5[[#This Row],[CLAVE]],[2]VENTAS!$F$2:$L$1501,2,0),0)</f>
        <v>1</v>
      </c>
      <c r="CT707">
        <f>IFERROR(VLOOKUP(Tabla5[[#This Row],[CLAVE]],[2]VENTAS!$F$2:$L$1501,3,0),0)</f>
        <v>0</v>
      </c>
      <c r="CU707">
        <f>IFERROR(VLOOKUP(Tabla5[[#This Row],[CLAVE]],[2]VENTAS!$F$2:$L$1501,4,0),0)</f>
        <v>0</v>
      </c>
      <c r="CV707">
        <f>IFERROR(VLOOKUP(Tabla5[[#This Row],[CLAVE]],[2]VENTAS!$F$2:$L$1501,5,0),0)</f>
        <v>0</v>
      </c>
      <c r="CW707">
        <f>IFERROR(VLOOKUP(Tabla5[[#This Row],[CLAVE]],[2]VENTAS!$F$2:$L$1501,6,0),0)</f>
        <v>0</v>
      </c>
      <c r="CX707">
        <f>IFERROR(VLOOKUP(Tabla5[[#This Row],[CLAVE]],[2]VENTAS!$F$2:$L$1501,7,0),0)</f>
        <v>0</v>
      </c>
      <c r="CY707">
        <f>IFERROR(VLOOKUP(Tabla5[[#This Row],[CLAVE]],[2]VENTAS!$F$2:$R$1501,13,0),0)</f>
        <v>0</v>
      </c>
      <c r="CZ707">
        <f>SUM(Tabla5[[#This Row],[VENTA MABE 2 SEMANA NOV]:[VENTAS OTROS 2 SEMANA NOV]])</f>
        <v>1</v>
      </c>
      <c r="DA707" s="46">
        <v>8.7272727272727266</v>
      </c>
    </row>
    <row r="708" spans="1:105" hidden="1" x14ac:dyDescent="0.3">
      <c r="A708" t="str">
        <f>CONCATENATE(Tabla5[[#This Row],[TIENDA HMPV]],Tabla5[[#This Row],[LINEA]])</f>
        <v>644 - TODOHOGAR CITYEMPOTRE</v>
      </c>
      <c r="B708" t="s">
        <v>185</v>
      </c>
      <c r="C708" s="55" t="s">
        <v>186</v>
      </c>
      <c r="D708" s="55" t="s">
        <v>79</v>
      </c>
      <c r="E708" s="55" t="s">
        <v>188</v>
      </c>
      <c r="F708" s="55" t="s">
        <v>1724</v>
      </c>
      <c r="G708" t="s">
        <v>32</v>
      </c>
      <c r="H708" s="42">
        <f>IFERROR(Tabla5[[#This Row],[VENTAS MABE]]/Tabla5[[#This Row],[CUOTA]],0)</f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V708" s="42">
        <v>0</v>
      </c>
      <c r="W708" s="42">
        <f>IFERROR(Tabla5[[#This Row],[TOTAL VENTA 38 SEMANA]]/Tabla5[[#This Row],[VENTA ACUM 38]],0)</f>
        <v>0</v>
      </c>
      <c r="X708" s="42" t="e">
        <f>VLOOKUP(Tabla5[[#This Row],[CLAVE]],[1]!QMI_5_SEMANA_SEP_22[[CLAVE]:[SHARE CADENA S2]],21,0)</f>
        <v>#REF!</v>
      </c>
      <c r="Y708" s="55" t="s">
        <v>757</v>
      </c>
      <c r="Z708" s="46">
        <f>+Tabla5[[#This Row],[VENTA ACUM 38]]+Tabla5[[#This Row],[venta total 39 acum]]</f>
        <v>0</v>
      </c>
      <c r="AA708" s="46">
        <v>0</v>
      </c>
      <c r="AB708" s="46">
        <v>0</v>
      </c>
      <c r="AC708" s="46">
        <v>0</v>
      </c>
      <c r="AD708" s="46">
        <v>0</v>
      </c>
      <c r="AE708" s="46">
        <v>0</v>
      </c>
      <c r="AF708" s="46">
        <v>0</v>
      </c>
      <c r="AG708" s="46">
        <v>0</v>
      </c>
      <c r="AH708" s="42">
        <f>IFERROR(Tabla5[[#This Row],[VENTAS MABE]]/Tabla5[[#This Row],[VENTAS INDURAMA]],0)</f>
        <v>0</v>
      </c>
      <c r="AI708" t="s">
        <v>1675</v>
      </c>
      <c r="AK708" s="42"/>
      <c r="AL708" t="s">
        <v>845</v>
      </c>
      <c r="AM708" s="55" t="s">
        <v>1589</v>
      </c>
      <c r="AO708" s="55" t="s">
        <v>419</v>
      </c>
      <c r="AP708">
        <v>0</v>
      </c>
      <c r="AQ708" s="55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f>SUM(Tabla5[[#This Row],[VENTA MABE 1 SEMANA OCT]:[VENTAS OTROS 1 SEMANA OCT]])</f>
        <v>0</v>
      </c>
      <c r="AY708" s="46">
        <v>0</v>
      </c>
      <c r="AZ708" s="55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f>SUM(Tabla5[[#This Row],[VENTA MABE 2 SEMANA OCT]:[VENTAS OTROS 2 SEMANA OCT]])</f>
        <v>0</v>
      </c>
      <c r="BH708" t="s">
        <v>731</v>
      </c>
      <c r="BI708" s="55" t="s">
        <v>186</v>
      </c>
      <c r="BJ708">
        <v>3.9999999999999991</v>
      </c>
      <c r="BK708" s="55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f>SUM(Tabla5[[#This Row],[VENTA MABE 3 SEMANA OCT]:[VENTAS OTROS 3 SEMANA OCT]])</f>
        <v>0</v>
      </c>
      <c r="BS708" s="42">
        <v>0.3</v>
      </c>
      <c r="BT708" s="55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f>SUM(Tabla5[[#This Row],[VENTA MABE 4 SEMANA OCT]:[VENTAS OTROS 4 SEMANA OCT]])</f>
        <v>0</v>
      </c>
      <c r="CB708" t="s">
        <v>1679</v>
      </c>
      <c r="CC708" t="s">
        <v>1679</v>
      </c>
      <c r="CD708" t="s">
        <v>1679</v>
      </c>
      <c r="CE708" t="s">
        <v>1679</v>
      </c>
      <c r="CF708" t="s">
        <v>1679</v>
      </c>
      <c r="CG708" t="s">
        <v>1679</v>
      </c>
      <c r="CH708" t="s">
        <v>1679</v>
      </c>
      <c r="CI7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08" s="66">
        <v>0</v>
      </c>
      <c r="CK708">
        <v>0</v>
      </c>
      <c r="CL708">
        <v>0</v>
      </c>
      <c r="CM708" t="s">
        <v>1679</v>
      </c>
      <c r="CN708">
        <v>0</v>
      </c>
      <c r="CO708">
        <v>0</v>
      </c>
      <c r="CP708">
        <v>0</v>
      </c>
      <c r="CQ708">
        <v>0</v>
      </c>
      <c r="CR708">
        <f>SUM(Tabla5[[#This Row],[VENTA MABE 1 SEMANA NOV]:[VENTAS OTROS 1 SEMANA NOV]])</f>
        <v>0</v>
      </c>
      <c r="CS708">
        <f>IFERROR(VLOOKUP(Tabla5[[#This Row],[CLAVE]],[2]VENTAS!$F$2:$L$1501,2,0),0)</f>
        <v>0</v>
      </c>
      <c r="CT708">
        <f>IFERROR(VLOOKUP(Tabla5[[#This Row],[CLAVE]],[2]VENTAS!$F$2:$L$1501,3,0),0)</f>
        <v>0</v>
      </c>
      <c r="CU708">
        <f>IFERROR(VLOOKUP(Tabla5[[#This Row],[CLAVE]],[2]VENTAS!$F$2:$L$1501,4,0),0)</f>
        <v>0</v>
      </c>
      <c r="CV708">
        <f>IFERROR(VLOOKUP(Tabla5[[#This Row],[CLAVE]],[2]VENTAS!$F$2:$L$1501,5,0),0)</f>
        <v>0</v>
      </c>
      <c r="CW708">
        <f>IFERROR(VLOOKUP(Tabla5[[#This Row],[CLAVE]],[2]VENTAS!$F$2:$L$1501,6,0),0)</f>
        <v>0</v>
      </c>
      <c r="CX708">
        <f>IFERROR(VLOOKUP(Tabla5[[#This Row],[CLAVE]],[2]VENTAS!$F$2:$L$1501,7,0),0)</f>
        <v>0</v>
      </c>
      <c r="CY708">
        <f>IFERROR(VLOOKUP(Tabla5[[#This Row],[CLAVE]],[2]VENTAS!$F$2:$R$1501,13,0),0)</f>
        <v>0</v>
      </c>
      <c r="CZ708">
        <f>SUM(Tabla5[[#This Row],[VENTA MABE 2 SEMANA NOV]:[VENTAS OTROS 2 SEMANA NOV]])</f>
        <v>0</v>
      </c>
      <c r="DA708" s="46">
        <v>0.98540145985401462</v>
      </c>
    </row>
    <row r="709" spans="1:105" hidden="1" x14ac:dyDescent="0.3">
      <c r="A709" t="str">
        <f>CONCATENATE(Tabla5[[#This Row],[TIENDA HMPV]],Tabla5[[#This Row],[LINEA]])</f>
        <v>644 - TODOHOGAR CITYGLOBALES</v>
      </c>
      <c r="B709" t="s">
        <v>185</v>
      </c>
      <c r="C709" s="55" t="s">
        <v>186</v>
      </c>
      <c r="D709" s="55" t="s">
        <v>79</v>
      </c>
      <c r="E709" s="55" t="s">
        <v>188</v>
      </c>
      <c r="F709" s="55" t="s">
        <v>1724</v>
      </c>
      <c r="G709" t="s">
        <v>27</v>
      </c>
      <c r="H709" s="42">
        <f>IFERROR(Tabla5[[#This Row],[VENTAS MABE]]/Tabla5[[#This Row],[CUOTA]],0)</f>
        <v>1</v>
      </c>
      <c r="I709">
        <v>2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V709" s="42">
        <v>1</v>
      </c>
      <c r="W709" s="42">
        <f>IFERROR(Tabla5[[#This Row],[TOTAL VENTA 38 SEMANA]]/Tabla5[[#This Row],[VENTA ACUM 38]],0)</f>
        <v>1</v>
      </c>
      <c r="X709" s="42" t="e">
        <f>VLOOKUP(Tabla5[[#This Row],[CLAVE]],[1]!QMI_5_SEMANA_SEP_22[[CLAVE]:[SHARE CADENA S2]],21,0)</f>
        <v>#REF!</v>
      </c>
      <c r="Y709" s="55" t="s">
        <v>757</v>
      </c>
      <c r="Z709" s="46">
        <f>+Tabla5[[#This Row],[VENTA ACUM 38]]+Tabla5[[#This Row],[venta total 39 acum]]</f>
        <v>4</v>
      </c>
      <c r="AA709" s="46">
        <v>0</v>
      </c>
      <c r="AB709" s="46">
        <v>2</v>
      </c>
      <c r="AC709" s="46">
        <v>2</v>
      </c>
      <c r="AD709" s="46">
        <v>2</v>
      </c>
      <c r="AE709" s="46">
        <v>2</v>
      </c>
      <c r="AF709" s="46">
        <v>2</v>
      </c>
      <c r="AG709" s="46">
        <v>2</v>
      </c>
      <c r="AH709" s="42">
        <f>IFERROR(Tabla5[[#This Row],[VENTAS MABE]]/Tabla5[[#This Row],[VENTAS INDURAMA]],0)</f>
        <v>0</v>
      </c>
      <c r="AI709" t="s">
        <v>1675</v>
      </c>
      <c r="AK709" s="42"/>
      <c r="AL709" t="s">
        <v>845</v>
      </c>
      <c r="AM709" s="55" t="s">
        <v>1589</v>
      </c>
      <c r="AO709" s="55" t="s">
        <v>419</v>
      </c>
      <c r="AP709">
        <v>0</v>
      </c>
      <c r="AQ709" s="55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f>SUM(Tabla5[[#This Row],[VENTA MABE 1 SEMANA OCT]:[VENTAS OTROS 1 SEMANA OCT]])</f>
        <v>0</v>
      </c>
      <c r="AY709" s="46">
        <v>2.0036101083032491</v>
      </c>
      <c r="AZ709" s="55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f>SUM(Tabla5[[#This Row],[VENTA MABE 2 SEMANA OCT]:[VENTAS OTROS 2 SEMANA OCT]])</f>
        <v>0</v>
      </c>
      <c r="BH709" t="s">
        <v>731</v>
      </c>
      <c r="BI709" s="55" t="s">
        <v>186</v>
      </c>
      <c r="BJ709">
        <v>3.9999999999999991</v>
      </c>
      <c r="BK709" s="55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f>SUM(Tabla5[[#This Row],[VENTA MABE 3 SEMANA OCT]:[VENTAS OTROS 3 SEMANA OCT]])</f>
        <v>0</v>
      </c>
      <c r="BS709" s="42">
        <v>0</v>
      </c>
      <c r="BT709" s="55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f>SUM(Tabla5[[#This Row],[VENTA MABE 4 SEMANA OCT]:[VENTAS OTROS 4 SEMANA OCT]])</f>
        <v>0</v>
      </c>
      <c r="CB709" t="s">
        <v>1679</v>
      </c>
      <c r="CC709" t="s">
        <v>1679</v>
      </c>
      <c r="CD709" t="s">
        <v>1679</v>
      </c>
      <c r="CE709" t="s">
        <v>1679</v>
      </c>
      <c r="CF709" t="s">
        <v>1679</v>
      </c>
      <c r="CG709" t="s">
        <v>1679</v>
      </c>
      <c r="CH709" t="s">
        <v>1679</v>
      </c>
      <c r="CI7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09" s="66">
        <v>0</v>
      </c>
      <c r="CK709">
        <v>0</v>
      </c>
      <c r="CL709">
        <v>0</v>
      </c>
      <c r="CM709" t="s">
        <v>1679</v>
      </c>
      <c r="CN709">
        <v>0</v>
      </c>
      <c r="CO709">
        <v>0</v>
      </c>
      <c r="CP709">
        <v>0</v>
      </c>
      <c r="CQ709">
        <v>0</v>
      </c>
      <c r="CR709">
        <f>SUM(Tabla5[[#This Row],[VENTA MABE 1 SEMANA NOV]:[VENTAS OTROS 1 SEMANA NOV]])</f>
        <v>0</v>
      </c>
      <c r="CS709">
        <f>IFERROR(VLOOKUP(Tabla5[[#This Row],[CLAVE]],[2]VENTAS!$F$2:$L$1501,2,0),0)</f>
        <v>0</v>
      </c>
      <c r="CT709">
        <f>IFERROR(VLOOKUP(Tabla5[[#This Row],[CLAVE]],[2]VENTAS!$F$2:$L$1501,3,0),0)</f>
        <v>0</v>
      </c>
      <c r="CU709">
        <f>IFERROR(VLOOKUP(Tabla5[[#This Row],[CLAVE]],[2]VENTAS!$F$2:$L$1501,4,0),0)</f>
        <v>0</v>
      </c>
      <c r="CV709">
        <f>IFERROR(VLOOKUP(Tabla5[[#This Row],[CLAVE]],[2]VENTAS!$F$2:$L$1501,5,0),0)</f>
        <v>0</v>
      </c>
      <c r="CW709">
        <f>IFERROR(VLOOKUP(Tabla5[[#This Row],[CLAVE]],[2]VENTAS!$F$2:$L$1501,6,0),0)</f>
        <v>0</v>
      </c>
      <c r="CX709">
        <f>IFERROR(VLOOKUP(Tabla5[[#This Row],[CLAVE]],[2]VENTAS!$F$2:$L$1501,7,0),0)</f>
        <v>1</v>
      </c>
      <c r="CY709">
        <f>IFERROR(VLOOKUP(Tabla5[[#This Row],[CLAVE]],[2]VENTAS!$F$2:$R$1501,13,0),0)</f>
        <v>0</v>
      </c>
      <c r="CZ709">
        <f>SUM(Tabla5[[#This Row],[VENTA MABE 2 SEMANA NOV]:[VENTAS OTROS 2 SEMANA NOV]])</f>
        <v>1</v>
      </c>
      <c r="DA709" s="46">
        <v>2.1985559566787001</v>
      </c>
    </row>
    <row r="710" spans="1:105" hidden="1" x14ac:dyDescent="0.3">
      <c r="A710" t="str">
        <f>CONCATENATE(Tabla5[[#This Row],[TIENDA HMPV]],Tabla5[[#This Row],[LINEA]])</f>
        <v>644 - TODOHOGAR CITYLAVADO</v>
      </c>
      <c r="B710" t="s">
        <v>185</v>
      </c>
      <c r="C710" s="55" t="s">
        <v>186</v>
      </c>
      <c r="D710" s="55" t="s">
        <v>79</v>
      </c>
      <c r="E710" s="55" t="s">
        <v>188</v>
      </c>
      <c r="F710" s="55" t="s">
        <v>1724</v>
      </c>
      <c r="G710" t="s">
        <v>28</v>
      </c>
      <c r="H710" s="42">
        <f>IFERROR(Tabla5[[#This Row],[VENTAS MABE]]/Tabla5[[#This Row],[CUOTA]],0)</f>
        <v>0.4</v>
      </c>
      <c r="I710">
        <v>5</v>
      </c>
      <c r="J710">
        <v>2</v>
      </c>
      <c r="K710">
        <v>0</v>
      </c>
      <c r="L710">
        <v>8</v>
      </c>
      <c r="M710">
        <v>2</v>
      </c>
      <c r="N710">
        <v>0</v>
      </c>
      <c r="O710">
        <v>6</v>
      </c>
      <c r="P710">
        <v>0</v>
      </c>
      <c r="Q710">
        <v>0</v>
      </c>
      <c r="R710">
        <v>0</v>
      </c>
      <c r="S710">
        <v>0</v>
      </c>
      <c r="T710">
        <v>0</v>
      </c>
      <c r="V710" s="42">
        <v>0.2</v>
      </c>
      <c r="W710" s="42">
        <f>IFERROR(Tabla5[[#This Row],[TOTAL VENTA 38 SEMANA]]/Tabla5[[#This Row],[VENTA ACUM 38]],0)</f>
        <v>0.2</v>
      </c>
      <c r="X710" s="42" t="e">
        <f>VLOOKUP(Tabla5[[#This Row],[CLAVE]],[1]!QMI_5_SEMANA_SEP_22[[CLAVE]:[SHARE CADENA S2]],21,0)</f>
        <v>#REF!</v>
      </c>
      <c r="Y710" s="55" t="s">
        <v>757</v>
      </c>
      <c r="Z710" s="46">
        <f>+Tabla5[[#This Row],[VENTA ACUM 38]]+Tabla5[[#This Row],[venta total 39 acum]]</f>
        <v>20</v>
      </c>
      <c r="AA710" s="46">
        <v>0</v>
      </c>
      <c r="AB710" s="46">
        <v>2</v>
      </c>
      <c r="AC710" s="46">
        <v>10</v>
      </c>
      <c r="AD710" s="46">
        <v>10</v>
      </c>
      <c r="AE710" s="46">
        <v>2</v>
      </c>
      <c r="AF710" s="46">
        <v>10</v>
      </c>
      <c r="AG710" s="46">
        <v>2</v>
      </c>
      <c r="AH710" s="42">
        <f>IFERROR(Tabla5[[#This Row],[VENTAS MABE]]/Tabla5[[#This Row],[VENTAS INDURAMA]],0)</f>
        <v>0</v>
      </c>
      <c r="AI710" t="s">
        <v>1675</v>
      </c>
      <c r="AK710" s="42"/>
      <c r="AL710" t="s">
        <v>845</v>
      </c>
      <c r="AM710" s="55" t="s">
        <v>1589</v>
      </c>
      <c r="AO710" s="55" t="s">
        <v>419</v>
      </c>
      <c r="AP710">
        <v>0</v>
      </c>
      <c r="AQ710" s="55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f>SUM(Tabla5[[#This Row],[VENTA MABE 1 SEMANA OCT]:[VENTAS OTROS 1 SEMANA OCT]])</f>
        <v>0</v>
      </c>
      <c r="AY710" s="46">
        <v>4.048</v>
      </c>
      <c r="AZ710" s="55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f>SUM(Tabla5[[#This Row],[VENTA MABE 2 SEMANA OCT]:[VENTAS OTROS 2 SEMANA OCT]])</f>
        <v>0</v>
      </c>
      <c r="BH710" t="s">
        <v>731</v>
      </c>
      <c r="BI710" s="55" t="s">
        <v>186</v>
      </c>
      <c r="BJ710">
        <v>3.9999999999999991</v>
      </c>
      <c r="BK710" s="55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f>SUM(Tabla5[[#This Row],[VENTA MABE 3 SEMANA OCT]:[VENTAS OTROS 3 SEMANA OCT]])</f>
        <v>0</v>
      </c>
      <c r="BS710" s="42">
        <v>0.25</v>
      </c>
      <c r="BT710" s="55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f>SUM(Tabla5[[#This Row],[VENTA MABE 4 SEMANA OCT]:[VENTAS OTROS 4 SEMANA OCT]])</f>
        <v>0</v>
      </c>
      <c r="CB710" t="s">
        <v>1679</v>
      </c>
      <c r="CC710" t="s">
        <v>1679</v>
      </c>
      <c r="CD710" t="s">
        <v>1679</v>
      </c>
      <c r="CE710" t="s">
        <v>1679</v>
      </c>
      <c r="CF710" t="s">
        <v>1679</v>
      </c>
      <c r="CG710" t="s">
        <v>1679</v>
      </c>
      <c r="CH710" t="s">
        <v>1679</v>
      </c>
      <c r="CI7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10" s="66">
        <v>0</v>
      </c>
      <c r="CK710">
        <v>0</v>
      </c>
      <c r="CL710">
        <v>0</v>
      </c>
      <c r="CM710" t="s">
        <v>1679</v>
      </c>
      <c r="CN710">
        <v>0</v>
      </c>
      <c r="CO710">
        <v>0</v>
      </c>
      <c r="CP710">
        <v>0</v>
      </c>
      <c r="CQ710">
        <v>0</v>
      </c>
      <c r="CR710">
        <f>SUM(Tabla5[[#This Row],[VENTA MABE 1 SEMANA NOV]:[VENTAS OTROS 1 SEMANA NOV]])</f>
        <v>0</v>
      </c>
      <c r="CS710">
        <f>IFERROR(VLOOKUP(Tabla5[[#This Row],[CLAVE]],[2]VENTAS!$F$2:$L$1501,2,0),0)</f>
        <v>0</v>
      </c>
      <c r="CT710">
        <f>IFERROR(VLOOKUP(Tabla5[[#This Row],[CLAVE]],[2]VENTAS!$F$2:$L$1501,3,0),0)</f>
        <v>0</v>
      </c>
      <c r="CU710">
        <f>IFERROR(VLOOKUP(Tabla5[[#This Row],[CLAVE]],[2]VENTAS!$F$2:$L$1501,4,0),0)</f>
        <v>0</v>
      </c>
      <c r="CV710">
        <f>IFERROR(VLOOKUP(Tabla5[[#This Row],[CLAVE]],[2]VENTAS!$F$2:$L$1501,5,0),0)</f>
        <v>0</v>
      </c>
      <c r="CW710">
        <f>IFERROR(VLOOKUP(Tabla5[[#This Row],[CLAVE]],[2]VENTAS!$F$2:$L$1501,6,0),0)</f>
        <v>0</v>
      </c>
      <c r="CX710">
        <f>IFERROR(VLOOKUP(Tabla5[[#This Row],[CLAVE]],[2]VENTAS!$F$2:$L$1501,7,0),0)</f>
        <v>0</v>
      </c>
      <c r="CY710">
        <f>IFERROR(VLOOKUP(Tabla5[[#This Row],[CLAVE]],[2]VENTAS!$F$2:$R$1501,13,0),0)</f>
        <v>0</v>
      </c>
      <c r="CZ710">
        <f>SUM(Tabla5[[#This Row],[VENTA MABE 2 SEMANA NOV]:[VENTAS OTROS 2 SEMANA NOV]])</f>
        <v>0</v>
      </c>
      <c r="DA710" s="46">
        <v>8.0640000000000001</v>
      </c>
    </row>
    <row r="711" spans="1:105" hidden="1" x14ac:dyDescent="0.3">
      <c r="A711" t="str">
        <f>CONCATENATE(Tabla5[[#This Row],[TIENDA HMPV]],Tabla5[[#This Row],[LINEA]])</f>
        <v>644 - TODOHOGAR CITYREFRIGERACIÓN</v>
      </c>
      <c r="B711" t="s">
        <v>185</v>
      </c>
      <c r="C711" s="55" t="s">
        <v>186</v>
      </c>
      <c r="D711" s="55" t="s">
        <v>79</v>
      </c>
      <c r="E711" s="55" t="s">
        <v>188</v>
      </c>
      <c r="F711" s="55" t="s">
        <v>1724</v>
      </c>
      <c r="G711" t="s">
        <v>29</v>
      </c>
      <c r="H711" s="42">
        <f>IFERROR(Tabla5[[#This Row],[VENTAS MABE]]/Tabla5[[#This Row],[CUOTA]],0)</f>
        <v>0.66666666666666663</v>
      </c>
      <c r="I711">
        <v>3</v>
      </c>
      <c r="J711">
        <v>2</v>
      </c>
      <c r="K711">
        <v>10</v>
      </c>
      <c r="L711">
        <v>2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V711" s="42">
        <v>0.22222222222222221</v>
      </c>
      <c r="W711" s="42">
        <f>IFERROR(Tabla5[[#This Row],[TOTAL VENTA 38 SEMANA]]/Tabla5[[#This Row],[VENTA ACUM 38]],0)</f>
        <v>0.22222222222222221</v>
      </c>
      <c r="X711" s="42" t="e">
        <f>VLOOKUP(Tabla5[[#This Row],[CLAVE]],[1]!QMI_5_SEMANA_SEP_22[[CLAVE]:[SHARE CADENA S2]],21,0)</f>
        <v>#REF!</v>
      </c>
      <c r="Y711" s="55" t="s">
        <v>757</v>
      </c>
      <c r="Z711" s="46">
        <f>+Tabla5[[#This Row],[VENTA ACUM 38]]+Tabla5[[#This Row],[venta total 39 acum]]</f>
        <v>18</v>
      </c>
      <c r="AA711" s="46">
        <v>0</v>
      </c>
      <c r="AB711" s="46">
        <v>2</v>
      </c>
      <c r="AC711" s="46">
        <v>9</v>
      </c>
      <c r="AD711" s="46">
        <v>9</v>
      </c>
      <c r="AE711" s="46">
        <v>2</v>
      </c>
      <c r="AF711" s="46">
        <v>9</v>
      </c>
      <c r="AG711" s="46">
        <v>2</v>
      </c>
      <c r="AH711" s="42">
        <f>IFERROR(Tabla5[[#This Row],[VENTAS MABE]]/Tabla5[[#This Row],[VENTAS INDURAMA]],0)</f>
        <v>0.2</v>
      </c>
      <c r="AI711" t="s">
        <v>1675</v>
      </c>
      <c r="AK711" s="42"/>
      <c r="AL711" t="s">
        <v>845</v>
      </c>
      <c r="AM711" s="55" t="s">
        <v>1589</v>
      </c>
      <c r="AO711" s="55" t="s">
        <v>419</v>
      </c>
      <c r="AP711">
        <v>0</v>
      </c>
      <c r="AQ711" s="55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f>SUM(Tabla5[[#This Row],[VENTA MABE 1 SEMANA OCT]:[VENTAS OTROS 1 SEMANA OCT]])</f>
        <v>1</v>
      </c>
      <c r="AY711" s="46">
        <v>2</v>
      </c>
      <c r="AZ711" s="55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f>SUM(Tabla5[[#This Row],[VENTA MABE 2 SEMANA OCT]:[VENTAS OTROS 2 SEMANA OCT]])</f>
        <v>0</v>
      </c>
      <c r="BH711" t="s">
        <v>731</v>
      </c>
      <c r="BI711" s="55" t="s">
        <v>186</v>
      </c>
      <c r="BJ711">
        <v>3.9999999999999991</v>
      </c>
      <c r="BK711" s="55">
        <v>2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f>SUM(Tabla5[[#This Row],[VENTA MABE 3 SEMANA OCT]:[VENTAS OTROS 3 SEMANA OCT]])</f>
        <v>2</v>
      </c>
      <c r="BS711" s="42">
        <v>0.4</v>
      </c>
      <c r="BT711" s="55">
        <v>2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f>SUM(Tabla5[[#This Row],[VENTA MABE 4 SEMANA OCT]:[VENTAS OTROS 4 SEMANA OCT]])</f>
        <v>2</v>
      </c>
      <c r="CB711" t="s">
        <v>1679</v>
      </c>
      <c r="CC711" t="s">
        <v>1679</v>
      </c>
      <c r="CD711" t="s">
        <v>1679</v>
      </c>
      <c r="CE711" t="s">
        <v>1679</v>
      </c>
      <c r="CF711" t="s">
        <v>1679</v>
      </c>
      <c r="CG711" t="s">
        <v>1679</v>
      </c>
      <c r="CH711" t="s">
        <v>1679</v>
      </c>
      <c r="CI7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711" t="s">
        <v>1703</v>
      </c>
      <c r="CK711">
        <v>0</v>
      </c>
      <c r="CL711">
        <v>0</v>
      </c>
      <c r="CM711" t="s">
        <v>1679</v>
      </c>
      <c r="CN711">
        <v>0</v>
      </c>
      <c r="CO711">
        <v>0</v>
      </c>
      <c r="CP711">
        <v>0</v>
      </c>
      <c r="CQ711">
        <v>0</v>
      </c>
      <c r="CR711">
        <f>SUM(Tabla5[[#This Row],[VENTA MABE 1 SEMANA NOV]:[VENTAS OTROS 1 SEMANA NOV]])</f>
        <v>0</v>
      </c>
      <c r="CS711">
        <f>IFERROR(VLOOKUP(Tabla5[[#This Row],[CLAVE]],[2]VENTAS!$F$2:$L$1501,2,0),0)</f>
        <v>1</v>
      </c>
      <c r="CT711">
        <f>IFERROR(VLOOKUP(Tabla5[[#This Row],[CLAVE]],[2]VENTAS!$F$2:$L$1501,3,0),0)</f>
        <v>1</v>
      </c>
      <c r="CU711">
        <f>IFERROR(VLOOKUP(Tabla5[[#This Row],[CLAVE]],[2]VENTAS!$F$2:$L$1501,4,0),0)</f>
        <v>0</v>
      </c>
      <c r="CV711">
        <f>IFERROR(VLOOKUP(Tabla5[[#This Row],[CLAVE]],[2]VENTAS!$F$2:$L$1501,5,0),0)</f>
        <v>0</v>
      </c>
      <c r="CW711">
        <f>IFERROR(VLOOKUP(Tabla5[[#This Row],[CLAVE]],[2]VENTAS!$F$2:$L$1501,6,0),0)</f>
        <v>0</v>
      </c>
      <c r="CX711">
        <f>IFERROR(VLOOKUP(Tabla5[[#This Row],[CLAVE]],[2]VENTAS!$F$2:$L$1501,7,0),0)</f>
        <v>0</v>
      </c>
      <c r="CY711">
        <f>IFERROR(VLOOKUP(Tabla5[[#This Row],[CLAVE]],[2]VENTAS!$F$2:$R$1501,13,0),0)</f>
        <v>0</v>
      </c>
      <c r="CZ711">
        <f>SUM(Tabla5[[#This Row],[VENTA MABE 2 SEMANA NOV]:[VENTAS OTROS 2 SEMANA NOV]])</f>
        <v>2</v>
      </c>
      <c r="DA711" s="46">
        <v>4.8447204968944106</v>
      </c>
    </row>
    <row r="712" spans="1:105" hidden="1" x14ac:dyDescent="0.3">
      <c r="A712" t="str">
        <f>CONCATENATE(Tabla5[[#This Row],[TIENDA HMPV]],Tabla5[[#This Row],[LINEA]])</f>
        <v>496 - MALL DEL SURAIRES</v>
      </c>
      <c r="B712" t="s">
        <v>378</v>
      </c>
      <c r="C712" s="55" t="s">
        <v>384</v>
      </c>
      <c r="D712" s="55" t="s">
        <v>23</v>
      </c>
      <c r="E712" s="55" t="s">
        <v>385</v>
      </c>
      <c r="F712" s="55" t="s">
        <v>1724</v>
      </c>
      <c r="G712" t="s">
        <v>25</v>
      </c>
      <c r="H712" s="42">
        <f>IFERROR(Tabla5[[#This Row],[VENTAS MABE]]/Tabla5[[#This Row],[CUOTA]],0)</f>
        <v>0.66666666666666663</v>
      </c>
      <c r="I712">
        <v>3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V712" s="42">
        <v>1</v>
      </c>
      <c r="W712" s="42">
        <f>IFERROR(Tabla5[[#This Row],[TOTAL VENTA 38 SEMANA]]/Tabla5[[#This Row],[VENTA ACUM 38]],0)</f>
        <v>1</v>
      </c>
      <c r="X712" s="42" t="e">
        <f>VLOOKUP(Tabla5[[#This Row],[CLAVE]],[1]!QMI_5_SEMANA_SEP_22[[CLAVE]:[SHARE CADENA S2]],21,0)</f>
        <v>#REF!</v>
      </c>
      <c r="Y712" s="55" t="s">
        <v>724</v>
      </c>
      <c r="Z712" s="46">
        <f>+Tabla5[[#This Row],[VENTA ACUM 38]]+Tabla5[[#This Row],[venta total 39 acum]]</f>
        <v>4</v>
      </c>
      <c r="AA712" s="46">
        <v>1</v>
      </c>
      <c r="AB712" s="46">
        <v>2</v>
      </c>
      <c r="AC712" s="46">
        <v>2</v>
      </c>
      <c r="AD712" s="46">
        <v>2</v>
      </c>
      <c r="AE712" s="46">
        <v>2</v>
      </c>
      <c r="AF712" s="46">
        <v>2</v>
      </c>
      <c r="AG712" s="46">
        <v>3</v>
      </c>
      <c r="AH712" s="42">
        <f>IFERROR(Tabla5[[#This Row],[VENTAS MABE]]/Tabla5[[#This Row],[VENTAS INDURAMA]],0)</f>
        <v>0</v>
      </c>
      <c r="AI712" t="s">
        <v>1675</v>
      </c>
      <c r="AJ712">
        <v>0.1176</v>
      </c>
      <c r="AK712" s="42">
        <v>0.1111</v>
      </c>
      <c r="AL712" t="s">
        <v>727</v>
      </c>
      <c r="AM712" s="55" t="s">
        <v>981</v>
      </c>
      <c r="AO712" s="55" t="s">
        <v>435</v>
      </c>
      <c r="AP712">
        <v>1</v>
      </c>
      <c r="AQ712" s="55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f>SUM(Tabla5[[#This Row],[VENTA MABE 1 SEMANA OCT]:[VENTAS OTROS 1 SEMANA OCT]])</f>
        <v>0</v>
      </c>
      <c r="AY712" s="46">
        <v>8</v>
      </c>
      <c r="AZ712" s="55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f>SUM(Tabla5[[#This Row],[VENTA MABE 2 SEMANA OCT]:[VENTAS OTROS 2 SEMANA OCT]])</f>
        <v>0</v>
      </c>
      <c r="BH712" t="s">
        <v>798</v>
      </c>
      <c r="BI712" s="55" t="s">
        <v>384</v>
      </c>
      <c r="BJ712">
        <v>29</v>
      </c>
      <c r="BK712" s="55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f>SUM(Tabla5[[#This Row],[VENTA MABE 3 SEMANA OCT]:[VENTAS OTROS 3 SEMANA OCT]])</f>
        <v>0</v>
      </c>
      <c r="BS712" s="42">
        <v>0.22</v>
      </c>
      <c r="BT712" s="55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f>SUM(Tabla5[[#This Row],[VENTA MABE 4 SEMANA OCT]:[VENTAS OTROS 4 SEMANA OCT]])</f>
        <v>0</v>
      </c>
      <c r="CI7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12" s="66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SUM(Tabla5[[#This Row],[VENTA MABE 1 SEMANA NOV]:[VENTAS OTROS 1 SEMANA NOV]])</f>
        <v>0</v>
      </c>
      <c r="CS712">
        <f>IFERROR(VLOOKUP(Tabla5[[#This Row],[CLAVE]],[2]VENTAS!$F$2:$L$1501,2,0),0)</f>
        <v>1</v>
      </c>
      <c r="CT712">
        <f>IFERROR(VLOOKUP(Tabla5[[#This Row],[CLAVE]],[2]VENTAS!$F$2:$L$1501,3,0),0)</f>
        <v>0</v>
      </c>
      <c r="CU712">
        <f>IFERROR(VLOOKUP(Tabla5[[#This Row],[CLAVE]],[2]VENTAS!$F$2:$L$1501,4,0),0)</f>
        <v>0</v>
      </c>
      <c r="CV712">
        <f>IFERROR(VLOOKUP(Tabla5[[#This Row],[CLAVE]],[2]VENTAS!$F$2:$L$1501,5,0),0)</f>
        <v>0</v>
      </c>
      <c r="CW712">
        <f>IFERROR(VLOOKUP(Tabla5[[#This Row],[CLAVE]],[2]VENTAS!$F$2:$L$1501,6,0),0)</f>
        <v>0</v>
      </c>
      <c r="CX712">
        <f>IFERROR(VLOOKUP(Tabla5[[#This Row],[CLAVE]],[2]VENTAS!$F$2:$L$1501,7,0),0)</f>
        <v>0</v>
      </c>
      <c r="CY712">
        <f>IFERROR(VLOOKUP(Tabla5[[#This Row],[CLAVE]],[2]VENTAS!$F$2:$R$1501,13,0),0)</f>
        <v>0</v>
      </c>
      <c r="CZ712">
        <f>SUM(Tabla5[[#This Row],[VENTA MABE 2 SEMANA NOV]:[VENTAS OTROS 2 SEMANA NOV]])</f>
        <v>1</v>
      </c>
      <c r="DA712" s="46">
        <v>6</v>
      </c>
    </row>
    <row r="713" spans="1:105" hidden="1" x14ac:dyDescent="0.3">
      <c r="A713" t="str">
        <f>CONCATENATE(Tabla5[[#This Row],[TIENDA HMPV]],Tabla5[[#This Row],[LINEA]])</f>
        <v>496 - MALL DEL SURCOCINAS</v>
      </c>
      <c r="B713" t="s">
        <v>378</v>
      </c>
      <c r="C713" s="55" t="s">
        <v>384</v>
      </c>
      <c r="D713" s="55" t="s">
        <v>23</v>
      </c>
      <c r="E713" s="55" t="s">
        <v>385</v>
      </c>
      <c r="F713" s="55" t="s">
        <v>1724</v>
      </c>
      <c r="G713" t="s">
        <v>26</v>
      </c>
      <c r="H713" s="42">
        <f>IFERROR(Tabla5[[#This Row],[VENTAS MABE]]/Tabla5[[#This Row],[CUOTA]],0)</f>
        <v>0.42424242424242425</v>
      </c>
      <c r="I713">
        <v>33</v>
      </c>
      <c r="J713">
        <v>14</v>
      </c>
      <c r="K713">
        <v>16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V713" s="42">
        <v>0.46666666666666667</v>
      </c>
      <c r="W713" s="42">
        <f>IFERROR(Tabla5[[#This Row],[TOTAL VENTA 38 SEMANA]]/Tabla5[[#This Row],[VENTA ACUM 38]],0)</f>
        <v>0.46666666666666667</v>
      </c>
      <c r="X713" s="42" t="e">
        <f>VLOOKUP(Tabla5[[#This Row],[CLAVE]],[1]!QMI_5_SEMANA_SEP_22[[CLAVE]:[SHARE CADENA S2]],21,0)</f>
        <v>#REF!</v>
      </c>
      <c r="Y713" s="55" t="s">
        <v>724</v>
      </c>
      <c r="Z713" s="46">
        <f>+Tabla5[[#This Row],[VENTA ACUM 38]]+Tabla5[[#This Row],[venta total 39 acum]]</f>
        <v>33</v>
      </c>
      <c r="AA713" s="46">
        <v>9</v>
      </c>
      <c r="AB713" s="46">
        <v>14</v>
      </c>
      <c r="AC713" s="46">
        <v>30</v>
      </c>
      <c r="AD713" s="46">
        <v>3</v>
      </c>
      <c r="AE713" s="46">
        <v>3</v>
      </c>
      <c r="AF713" s="46">
        <v>3</v>
      </c>
      <c r="AG713" s="46">
        <v>12</v>
      </c>
      <c r="AH713" s="42">
        <f>IFERROR(Tabla5[[#This Row],[VENTAS MABE]]/Tabla5[[#This Row],[VENTAS INDURAMA]],0)</f>
        <v>0.875</v>
      </c>
      <c r="AI713" t="s">
        <v>1675</v>
      </c>
      <c r="AJ713">
        <v>0.4</v>
      </c>
      <c r="AK713" s="42">
        <v>0.45450000000000002</v>
      </c>
      <c r="AL713" t="s">
        <v>727</v>
      </c>
      <c r="AM713" s="55" t="s">
        <v>981</v>
      </c>
      <c r="AO713" s="55" t="s">
        <v>435</v>
      </c>
      <c r="AP713">
        <v>17</v>
      </c>
      <c r="AQ713" s="55">
        <v>7</v>
      </c>
      <c r="AR713">
        <v>3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f>SUM(Tabla5[[#This Row],[VENTA MABE 1 SEMANA OCT]:[VENTAS OTROS 1 SEMANA OCT]])</f>
        <v>10</v>
      </c>
      <c r="AY713" s="46">
        <v>28</v>
      </c>
      <c r="AZ713" s="55">
        <v>12</v>
      </c>
      <c r="BA713">
        <v>12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f>SUM(Tabla5[[#This Row],[VENTA MABE 2 SEMANA OCT]:[VENTAS OTROS 2 SEMANA OCT]])</f>
        <v>24</v>
      </c>
      <c r="BH713" t="s">
        <v>798</v>
      </c>
      <c r="BI713" s="55" t="s">
        <v>384</v>
      </c>
      <c r="BJ713">
        <v>29</v>
      </c>
      <c r="BK713" s="55">
        <v>7</v>
      </c>
      <c r="BL713">
        <v>5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f>SUM(Tabla5[[#This Row],[VENTA MABE 3 SEMANA OCT]:[VENTAS OTROS 3 SEMANA OCT]])</f>
        <v>12</v>
      </c>
      <c r="BS713" s="42">
        <v>0.45</v>
      </c>
      <c r="BT713" s="55">
        <v>6</v>
      </c>
      <c r="BU713">
        <v>5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f>SUM(Tabla5[[#This Row],[VENTA MABE 4 SEMANA OCT]:[VENTAS OTROS 4 SEMANA OCT]])</f>
        <v>11</v>
      </c>
      <c r="CI7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0.56140350877192979</v>
      </c>
      <c r="CJ713" t="s">
        <v>1703</v>
      </c>
      <c r="CK713">
        <v>7</v>
      </c>
      <c r="CL713">
        <v>4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SUM(Tabla5[[#This Row],[VENTA MABE 1 SEMANA NOV]:[VENTAS OTROS 1 SEMANA NOV]])</f>
        <v>11</v>
      </c>
      <c r="CS713">
        <f>IFERROR(VLOOKUP(Tabla5[[#This Row],[CLAVE]],[2]VENTAS!$F$2:$L$1501,2,0),0)</f>
        <v>9</v>
      </c>
      <c r="CT713">
        <f>IFERROR(VLOOKUP(Tabla5[[#This Row],[CLAVE]],[2]VENTAS!$F$2:$L$1501,3,0),0)</f>
        <v>7</v>
      </c>
      <c r="CU713">
        <f>IFERROR(VLOOKUP(Tabla5[[#This Row],[CLAVE]],[2]VENTAS!$F$2:$L$1501,4,0),0)</f>
        <v>0</v>
      </c>
      <c r="CV713">
        <f>IFERROR(VLOOKUP(Tabla5[[#This Row],[CLAVE]],[2]VENTAS!$F$2:$L$1501,5,0),0)</f>
        <v>0</v>
      </c>
      <c r="CW713">
        <f>IFERROR(VLOOKUP(Tabla5[[#This Row],[CLAVE]],[2]VENTAS!$F$2:$L$1501,6,0),0)</f>
        <v>0</v>
      </c>
      <c r="CX713">
        <f>IFERROR(VLOOKUP(Tabla5[[#This Row],[CLAVE]],[2]VENTAS!$F$2:$L$1501,7,0),0)</f>
        <v>0</v>
      </c>
      <c r="CY713">
        <f>IFERROR(VLOOKUP(Tabla5[[#This Row],[CLAVE]],[2]VENTAS!$F$2:$R$1501,13,0),0)</f>
        <v>0</v>
      </c>
      <c r="CZ713">
        <f>SUM(Tabla5[[#This Row],[VENTA MABE 2 SEMANA NOV]:[VENTAS OTROS 2 SEMANA NOV]])</f>
        <v>16</v>
      </c>
      <c r="DA713" s="46">
        <v>65</v>
      </c>
    </row>
    <row r="714" spans="1:105" hidden="1" x14ac:dyDescent="0.3">
      <c r="A714" t="str">
        <f>CONCATENATE(Tabla5[[#This Row],[TIENDA HMPV]],Tabla5[[#This Row],[LINEA]])</f>
        <v>496 - MALL DEL SUREMPOTRE</v>
      </c>
      <c r="B714" t="s">
        <v>378</v>
      </c>
      <c r="C714" s="55" t="s">
        <v>384</v>
      </c>
      <c r="D714" s="55" t="s">
        <v>23</v>
      </c>
      <c r="E714" s="55" t="s">
        <v>385</v>
      </c>
      <c r="F714" s="55" t="s">
        <v>1724</v>
      </c>
      <c r="G714" t="s">
        <v>32</v>
      </c>
      <c r="H714" s="42">
        <f>IFERROR(Tabla5[[#This Row],[VENTAS MABE]]/Tabla5[[#This Row],[CUOTA]],0)</f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V714" s="42">
        <v>0</v>
      </c>
      <c r="W714" s="42">
        <f>IFERROR(Tabla5[[#This Row],[TOTAL VENTA 38 SEMANA]]/Tabla5[[#This Row],[VENTA ACUM 38]],0)</f>
        <v>0</v>
      </c>
      <c r="X714" s="42" t="e">
        <f>VLOOKUP(Tabla5[[#This Row],[CLAVE]],[1]!QMI_5_SEMANA_SEP_22[[CLAVE]:[SHARE CADENA S2]],21,0)</f>
        <v>#REF!</v>
      </c>
      <c r="Y714" s="55" t="s">
        <v>724</v>
      </c>
      <c r="Z714" s="46">
        <f>+Tabla5[[#This Row],[VENTA ACUM 38]]+Tabla5[[#This Row],[venta total 39 acum]]</f>
        <v>0</v>
      </c>
      <c r="AA714" s="46">
        <v>0</v>
      </c>
      <c r="AB714" s="46">
        <v>0</v>
      </c>
      <c r="AC714" s="46">
        <v>0</v>
      </c>
      <c r="AD714" s="46">
        <v>0</v>
      </c>
      <c r="AE714" s="46">
        <v>0</v>
      </c>
      <c r="AF714" s="46">
        <v>0</v>
      </c>
      <c r="AG714" s="46">
        <v>0</v>
      </c>
      <c r="AH714" s="42">
        <f>IFERROR(Tabla5[[#This Row],[VENTAS MABE]]/Tabla5[[#This Row],[VENTAS INDURAMA]],0)</f>
        <v>0</v>
      </c>
      <c r="AI714" t="s">
        <v>1675</v>
      </c>
      <c r="AK714" s="42"/>
      <c r="AL714" t="s">
        <v>727</v>
      </c>
      <c r="AM714" s="55" t="s">
        <v>981</v>
      </c>
      <c r="AO714" s="55" t="s">
        <v>435</v>
      </c>
      <c r="AP714">
        <v>0</v>
      </c>
      <c r="AQ714" s="55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f>SUM(Tabla5[[#This Row],[VENTA MABE 1 SEMANA OCT]:[VENTAS OTROS 1 SEMANA OCT]])</f>
        <v>0</v>
      </c>
      <c r="AY714" s="46">
        <v>0</v>
      </c>
      <c r="AZ714" s="55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f>SUM(Tabla5[[#This Row],[VENTA MABE 2 SEMANA OCT]:[VENTAS OTROS 2 SEMANA OCT]])</f>
        <v>0</v>
      </c>
      <c r="BH714" t="s">
        <v>798</v>
      </c>
      <c r="BI714" s="55" t="s">
        <v>384</v>
      </c>
      <c r="BJ714">
        <v>29</v>
      </c>
      <c r="BK714" s="55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f>SUM(Tabla5[[#This Row],[VENTA MABE 3 SEMANA OCT]:[VENTAS OTROS 3 SEMANA OCT]])</f>
        <v>0</v>
      </c>
      <c r="BS714" s="42">
        <v>0</v>
      </c>
      <c r="BT714" s="55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f>SUM(Tabla5[[#This Row],[VENTA MABE 4 SEMANA OCT]:[VENTAS OTROS 4 SEMANA OCT]])</f>
        <v>0</v>
      </c>
      <c r="CI7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14" s="66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SUM(Tabla5[[#This Row],[VENTA MABE 1 SEMANA NOV]:[VENTAS OTROS 1 SEMANA NOV]])</f>
        <v>0</v>
      </c>
      <c r="CS714">
        <f>IFERROR(VLOOKUP(Tabla5[[#This Row],[CLAVE]],[2]VENTAS!$F$2:$L$1501,2,0),0)</f>
        <v>0</v>
      </c>
      <c r="CT714">
        <f>IFERROR(VLOOKUP(Tabla5[[#This Row],[CLAVE]],[2]VENTAS!$F$2:$L$1501,3,0),0)</f>
        <v>0</v>
      </c>
      <c r="CU714">
        <f>IFERROR(VLOOKUP(Tabla5[[#This Row],[CLAVE]],[2]VENTAS!$F$2:$L$1501,4,0),0)</f>
        <v>0</v>
      </c>
      <c r="CV714">
        <f>IFERROR(VLOOKUP(Tabla5[[#This Row],[CLAVE]],[2]VENTAS!$F$2:$L$1501,5,0),0)</f>
        <v>0</v>
      </c>
      <c r="CW714">
        <f>IFERROR(VLOOKUP(Tabla5[[#This Row],[CLAVE]],[2]VENTAS!$F$2:$L$1501,6,0),0)</f>
        <v>0</v>
      </c>
      <c r="CX714">
        <f>IFERROR(VLOOKUP(Tabla5[[#This Row],[CLAVE]],[2]VENTAS!$F$2:$L$1501,7,0),0)</f>
        <v>0</v>
      </c>
      <c r="CY714">
        <f>IFERROR(VLOOKUP(Tabla5[[#This Row],[CLAVE]],[2]VENTAS!$F$2:$R$1501,13,0),0)</f>
        <v>0</v>
      </c>
      <c r="CZ714">
        <f>SUM(Tabla5[[#This Row],[VENTA MABE 2 SEMANA NOV]:[VENTAS OTROS 2 SEMANA NOV]])</f>
        <v>0</v>
      </c>
      <c r="DA714" s="46">
        <v>0</v>
      </c>
    </row>
    <row r="715" spans="1:105" hidden="1" x14ac:dyDescent="0.3">
      <c r="A715" t="str">
        <f>CONCATENATE(Tabla5[[#This Row],[TIENDA HMPV]],Tabla5[[#This Row],[LINEA]])</f>
        <v>496 - MALL DEL SURGLOBALES</v>
      </c>
      <c r="B715" t="s">
        <v>378</v>
      </c>
      <c r="C715" s="55" t="s">
        <v>384</v>
      </c>
      <c r="D715" s="55" t="s">
        <v>23</v>
      </c>
      <c r="E715" s="55" t="s">
        <v>385</v>
      </c>
      <c r="F715" s="55" t="s">
        <v>1724</v>
      </c>
      <c r="G715" t="s">
        <v>27</v>
      </c>
      <c r="H715" s="42">
        <f>IFERROR(Tabla5[[#This Row],[VENTAS MABE]]/Tabla5[[#This Row],[CUOTA]],0)</f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V715" s="42">
        <v>0</v>
      </c>
      <c r="W715" s="42">
        <f>IFERROR(Tabla5[[#This Row],[TOTAL VENTA 38 SEMANA]]/Tabla5[[#This Row],[VENTA ACUM 38]],0)</f>
        <v>0</v>
      </c>
      <c r="X715" s="42" t="e">
        <f>VLOOKUP(Tabla5[[#This Row],[CLAVE]],[1]!QMI_5_SEMANA_SEP_22[[CLAVE]:[SHARE CADENA S2]],21,0)</f>
        <v>#REF!</v>
      </c>
      <c r="Y715" s="55" t="s">
        <v>724</v>
      </c>
      <c r="Z715" s="46">
        <f>+Tabla5[[#This Row],[VENTA ACUM 38]]+Tabla5[[#This Row],[venta total 39 acum]]</f>
        <v>0</v>
      </c>
      <c r="AA715" s="46">
        <v>0</v>
      </c>
      <c r="AB715" s="46">
        <v>0</v>
      </c>
      <c r="AC715" s="46">
        <v>0</v>
      </c>
      <c r="AD715" s="46">
        <v>0</v>
      </c>
      <c r="AE715" s="46">
        <v>0</v>
      </c>
      <c r="AF715" s="46">
        <v>0</v>
      </c>
      <c r="AG715" s="46">
        <v>0</v>
      </c>
      <c r="AH715" s="42">
        <f>IFERROR(Tabla5[[#This Row],[VENTAS MABE]]/Tabla5[[#This Row],[VENTAS INDURAMA]],0)</f>
        <v>0</v>
      </c>
      <c r="AI715" t="s">
        <v>1675</v>
      </c>
      <c r="AK715" s="42"/>
      <c r="AL715" t="s">
        <v>727</v>
      </c>
      <c r="AM715" s="55" t="s">
        <v>981</v>
      </c>
      <c r="AO715" s="55" t="s">
        <v>435</v>
      </c>
      <c r="AP715">
        <v>0</v>
      </c>
      <c r="AQ715" s="5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f>SUM(Tabla5[[#This Row],[VENTA MABE 1 SEMANA OCT]:[VENTAS OTROS 1 SEMANA OCT]])</f>
        <v>0</v>
      </c>
      <c r="AY715" s="46">
        <v>0</v>
      </c>
      <c r="AZ715" s="5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f>SUM(Tabla5[[#This Row],[VENTA MABE 2 SEMANA OCT]:[VENTAS OTROS 2 SEMANA OCT]])</f>
        <v>0</v>
      </c>
      <c r="BH715" t="s">
        <v>798</v>
      </c>
      <c r="BI715" s="55" t="s">
        <v>384</v>
      </c>
      <c r="BJ715">
        <v>29</v>
      </c>
      <c r="BK715" s="5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f>SUM(Tabla5[[#This Row],[VENTA MABE 3 SEMANA OCT]:[VENTAS OTROS 3 SEMANA OCT]])</f>
        <v>0</v>
      </c>
      <c r="BS715" s="42">
        <v>0</v>
      </c>
      <c r="BT715" s="5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f>SUM(Tabla5[[#This Row],[VENTA MABE 4 SEMANA OCT]:[VENTAS OTROS 4 SEMANA OCT]])</f>
        <v>0</v>
      </c>
      <c r="CI7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15" s="66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SUM(Tabla5[[#This Row],[VENTA MABE 1 SEMANA NOV]:[VENTAS OTROS 1 SEMANA NOV]])</f>
        <v>0</v>
      </c>
      <c r="CS715">
        <f>IFERROR(VLOOKUP(Tabla5[[#This Row],[CLAVE]],[2]VENTAS!$F$2:$L$1501,2,0),0)</f>
        <v>0</v>
      </c>
      <c r="CT715">
        <f>IFERROR(VLOOKUP(Tabla5[[#This Row],[CLAVE]],[2]VENTAS!$F$2:$L$1501,3,0),0)</f>
        <v>0</v>
      </c>
      <c r="CU715">
        <f>IFERROR(VLOOKUP(Tabla5[[#This Row],[CLAVE]],[2]VENTAS!$F$2:$L$1501,4,0),0)</f>
        <v>0</v>
      </c>
      <c r="CV715">
        <f>IFERROR(VLOOKUP(Tabla5[[#This Row],[CLAVE]],[2]VENTAS!$F$2:$L$1501,5,0),0)</f>
        <v>0</v>
      </c>
      <c r="CW715">
        <f>IFERROR(VLOOKUP(Tabla5[[#This Row],[CLAVE]],[2]VENTAS!$F$2:$L$1501,6,0),0)</f>
        <v>0</v>
      </c>
      <c r="CX715">
        <f>IFERROR(VLOOKUP(Tabla5[[#This Row],[CLAVE]],[2]VENTAS!$F$2:$L$1501,7,0),0)</f>
        <v>0</v>
      </c>
      <c r="CY715">
        <f>IFERROR(VLOOKUP(Tabla5[[#This Row],[CLAVE]],[2]VENTAS!$F$2:$R$1501,13,0),0)</f>
        <v>0</v>
      </c>
      <c r="CZ715">
        <f>SUM(Tabla5[[#This Row],[VENTA MABE 2 SEMANA NOV]:[VENTAS OTROS 2 SEMANA NOV]])</f>
        <v>0</v>
      </c>
      <c r="DA715" s="46">
        <v>0</v>
      </c>
    </row>
    <row r="716" spans="1:105" hidden="1" x14ac:dyDescent="0.3">
      <c r="A716" t="str">
        <f>CONCATENATE(Tabla5[[#This Row],[TIENDA HMPV]],Tabla5[[#This Row],[LINEA]])</f>
        <v>496 - MALL DEL SURLAVADO</v>
      </c>
      <c r="B716" t="s">
        <v>378</v>
      </c>
      <c r="C716" s="55" t="s">
        <v>384</v>
      </c>
      <c r="D716" s="55" t="s">
        <v>23</v>
      </c>
      <c r="E716" s="55" t="s">
        <v>385</v>
      </c>
      <c r="F716" s="55" t="s">
        <v>1724</v>
      </c>
      <c r="G716" t="s">
        <v>28</v>
      </c>
      <c r="H716" s="42">
        <f>IFERROR(Tabla5[[#This Row],[VENTAS MABE]]/Tabla5[[#This Row],[CUOTA]],0)</f>
        <v>0.4</v>
      </c>
      <c r="I716">
        <v>5</v>
      </c>
      <c r="J716">
        <v>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V716" s="42">
        <v>1</v>
      </c>
      <c r="W716" s="42">
        <f>IFERROR(Tabla5[[#This Row],[TOTAL VENTA 38 SEMANA]]/Tabla5[[#This Row],[VENTA ACUM 38]],0)</f>
        <v>1</v>
      </c>
      <c r="X716" s="42" t="e">
        <f>VLOOKUP(Tabla5[[#This Row],[CLAVE]],[1]!QMI_5_SEMANA_SEP_22[[CLAVE]:[SHARE CADENA S2]],21,0)</f>
        <v>#REF!</v>
      </c>
      <c r="Y716" s="55" t="s">
        <v>724</v>
      </c>
      <c r="Z716" s="46">
        <f>+Tabla5[[#This Row],[VENTA ACUM 38]]+Tabla5[[#This Row],[venta total 39 acum]]</f>
        <v>4</v>
      </c>
      <c r="AA716" s="46">
        <v>1</v>
      </c>
      <c r="AB716" s="46">
        <v>2</v>
      </c>
      <c r="AC716" s="46">
        <v>2</v>
      </c>
      <c r="AD716" s="46">
        <v>2</v>
      </c>
      <c r="AE716" s="46">
        <v>2</v>
      </c>
      <c r="AF716" s="46">
        <v>2</v>
      </c>
      <c r="AG716" s="46">
        <v>3</v>
      </c>
      <c r="AH716" s="42">
        <f>IFERROR(Tabla5[[#This Row],[VENTAS MABE]]/Tabla5[[#This Row],[VENTAS INDURAMA]],0)</f>
        <v>0</v>
      </c>
      <c r="AI716" t="s">
        <v>1675</v>
      </c>
      <c r="AJ716">
        <v>0.04</v>
      </c>
      <c r="AK716" s="42">
        <v>6.4500000000000002E-2</v>
      </c>
      <c r="AL716" t="s">
        <v>727</v>
      </c>
      <c r="AM716" s="55" t="s">
        <v>981</v>
      </c>
      <c r="AO716" s="55" t="s">
        <v>435</v>
      </c>
      <c r="AP716">
        <v>1</v>
      </c>
      <c r="AQ716" s="55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f>SUM(Tabla5[[#This Row],[VENTA MABE 1 SEMANA OCT]:[VENTAS OTROS 1 SEMANA OCT]])</f>
        <v>1</v>
      </c>
      <c r="AY716" s="46">
        <v>3.8483483483483489</v>
      </c>
      <c r="AZ716" s="55">
        <v>1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f>SUM(Tabla5[[#This Row],[VENTA MABE 2 SEMANA OCT]:[VENTAS OTROS 2 SEMANA OCT]])</f>
        <v>2</v>
      </c>
      <c r="BH716" t="s">
        <v>798</v>
      </c>
      <c r="BI716" s="55" t="s">
        <v>384</v>
      </c>
      <c r="BJ716">
        <v>29</v>
      </c>
      <c r="BK716" s="55">
        <v>1</v>
      </c>
      <c r="BL716">
        <v>0</v>
      </c>
      <c r="BM716">
        <v>0</v>
      </c>
      <c r="BN716">
        <v>1</v>
      </c>
      <c r="BO716">
        <v>0</v>
      </c>
      <c r="BP716">
        <v>0</v>
      </c>
      <c r="BQ716">
        <v>0</v>
      </c>
      <c r="BR716">
        <f>SUM(Tabla5[[#This Row],[VENTA MABE 3 SEMANA OCT]:[VENTAS OTROS 3 SEMANA OCT]])</f>
        <v>2</v>
      </c>
      <c r="BS716" s="42">
        <v>7.0000000000000007E-2</v>
      </c>
      <c r="BT716" s="55">
        <v>0</v>
      </c>
      <c r="BU716">
        <v>0</v>
      </c>
      <c r="BV716">
        <v>0</v>
      </c>
      <c r="BW716">
        <v>1</v>
      </c>
      <c r="BX716">
        <v>0</v>
      </c>
      <c r="BY716">
        <v>0</v>
      </c>
      <c r="BZ716">
        <v>0</v>
      </c>
      <c r="CA716">
        <f>SUM(Tabla5[[#This Row],[VENTA MABE 4 SEMANA OCT]:[VENTAS OTROS 4 SEMANA OCT]])</f>
        <v>1</v>
      </c>
      <c r="CI7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716" t="s">
        <v>1703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SUM(Tabla5[[#This Row],[VENTA MABE 1 SEMANA NOV]:[VENTAS OTROS 1 SEMANA NOV]])</f>
        <v>0</v>
      </c>
      <c r="CS716">
        <f>IFERROR(VLOOKUP(Tabla5[[#This Row],[CLAVE]],[2]VENTAS!$F$2:$L$1501,2,0),0)</f>
        <v>0</v>
      </c>
      <c r="CT716">
        <f>IFERROR(VLOOKUP(Tabla5[[#This Row],[CLAVE]],[2]VENTAS!$F$2:$L$1501,3,0),0)</f>
        <v>0</v>
      </c>
      <c r="CU716">
        <f>IFERROR(VLOOKUP(Tabla5[[#This Row],[CLAVE]],[2]VENTAS!$F$2:$L$1501,4,0),0)</f>
        <v>0</v>
      </c>
      <c r="CV716">
        <f>IFERROR(VLOOKUP(Tabla5[[#This Row],[CLAVE]],[2]VENTAS!$F$2:$L$1501,5,0),0)</f>
        <v>0</v>
      </c>
      <c r="CW716">
        <f>IFERROR(VLOOKUP(Tabla5[[#This Row],[CLAVE]],[2]VENTAS!$F$2:$L$1501,6,0),0)</f>
        <v>0</v>
      </c>
      <c r="CX716">
        <f>IFERROR(VLOOKUP(Tabla5[[#This Row],[CLAVE]],[2]VENTAS!$F$2:$L$1501,7,0),0)</f>
        <v>0</v>
      </c>
      <c r="CY716">
        <f>IFERROR(VLOOKUP(Tabla5[[#This Row],[CLAVE]],[2]VENTAS!$F$2:$R$1501,13,0),0)</f>
        <v>0</v>
      </c>
      <c r="CZ716">
        <f>SUM(Tabla5[[#This Row],[VENTA MABE 2 SEMANA NOV]:[VENTAS OTROS 2 SEMANA NOV]])</f>
        <v>0</v>
      </c>
      <c r="DA716" s="46">
        <v>5.0622408522744475</v>
      </c>
    </row>
    <row r="717" spans="1:105" hidden="1" x14ac:dyDescent="0.3">
      <c r="A717" t="str">
        <f>CONCATENATE(Tabla5[[#This Row],[TIENDA HMPV]],Tabla5[[#This Row],[LINEA]])</f>
        <v>496 - MALL DEL SURREFRIGERACIÓN</v>
      </c>
      <c r="B717" t="s">
        <v>378</v>
      </c>
      <c r="C717" s="55" t="s">
        <v>384</v>
      </c>
      <c r="D717" s="55" t="s">
        <v>23</v>
      </c>
      <c r="E717" s="55" t="s">
        <v>385</v>
      </c>
      <c r="F717" s="55" t="s">
        <v>1724</v>
      </c>
      <c r="G717" t="s">
        <v>29</v>
      </c>
      <c r="H717" s="42">
        <f>IFERROR(Tabla5[[#This Row],[VENTAS MABE]]/Tabla5[[#This Row],[CUOTA]],0)</f>
        <v>0.375</v>
      </c>
      <c r="I717">
        <v>24</v>
      </c>
      <c r="J717">
        <v>9</v>
      </c>
      <c r="K717">
        <v>12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V717" s="42">
        <v>0.42857142857142855</v>
      </c>
      <c r="W717" s="42">
        <f>IFERROR(Tabla5[[#This Row],[TOTAL VENTA 38 SEMANA]]/Tabla5[[#This Row],[VENTA ACUM 38]],0)</f>
        <v>0.42857142857142855</v>
      </c>
      <c r="X717" s="42" t="e">
        <f>VLOOKUP(Tabla5[[#This Row],[CLAVE]],[1]!QMI_5_SEMANA_SEP_22[[CLAVE]:[SHARE CADENA S2]],21,0)</f>
        <v>#REF!</v>
      </c>
      <c r="Y717" s="55" t="s">
        <v>724</v>
      </c>
      <c r="Z717" s="46">
        <f>+Tabla5[[#This Row],[VENTA ACUM 38]]+Tabla5[[#This Row],[venta total 39 acum]]</f>
        <v>28</v>
      </c>
      <c r="AA717" s="46">
        <v>5</v>
      </c>
      <c r="AB717" s="46">
        <v>9</v>
      </c>
      <c r="AC717" s="46">
        <v>21</v>
      </c>
      <c r="AD717" s="46">
        <v>7</v>
      </c>
      <c r="AE717" s="46">
        <v>7</v>
      </c>
      <c r="AF717" s="46">
        <v>7</v>
      </c>
      <c r="AG717" s="46">
        <v>12</v>
      </c>
      <c r="AH717" s="42">
        <f>IFERROR(Tabla5[[#This Row],[VENTAS MABE]]/Tabla5[[#This Row],[VENTAS INDURAMA]],0)</f>
        <v>0.75</v>
      </c>
      <c r="AI717" t="s">
        <v>1675</v>
      </c>
      <c r="AJ717">
        <v>0.27779999999999999</v>
      </c>
      <c r="AK717" s="42">
        <v>0.34620000000000001</v>
      </c>
      <c r="AL717" t="s">
        <v>727</v>
      </c>
      <c r="AM717" s="55" t="s">
        <v>981</v>
      </c>
      <c r="AO717" s="55" t="s">
        <v>435</v>
      </c>
      <c r="AP717">
        <v>11</v>
      </c>
      <c r="AQ717" s="55">
        <v>6</v>
      </c>
      <c r="AR717">
        <v>5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f>SUM(Tabla5[[#This Row],[VENTA MABE 1 SEMANA OCT]:[VENTAS OTROS 1 SEMANA OCT]])</f>
        <v>11</v>
      </c>
      <c r="AY717" s="46">
        <v>20</v>
      </c>
      <c r="AZ717" s="55">
        <v>7</v>
      </c>
      <c r="BA717">
        <v>11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f>SUM(Tabla5[[#This Row],[VENTA MABE 2 SEMANA OCT]:[VENTAS OTROS 2 SEMANA OCT]])</f>
        <v>18</v>
      </c>
      <c r="BH717" t="s">
        <v>798</v>
      </c>
      <c r="BI717" s="55" t="s">
        <v>384</v>
      </c>
      <c r="BJ717">
        <v>29</v>
      </c>
      <c r="BK717" s="55">
        <v>5</v>
      </c>
      <c r="BL717">
        <v>5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f>SUM(Tabla5[[#This Row],[VENTA MABE 3 SEMANA OCT]:[VENTAS OTROS 3 SEMANA OCT]])</f>
        <v>10</v>
      </c>
      <c r="BS717" s="42">
        <v>0.4</v>
      </c>
      <c r="BT717" s="55">
        <v>2</v>
      </c>
      <c r="BU717">
        <v>2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f>SUM(Tabla5[[#This Row],[VENTA MABE 4 SEMANA OCT]:[VENTAS OTROS 4 SEMANA OCT]])</f>
        <v>4</v>
      </c>
      <c r="CI7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0.46511627906976744</v>
      </c>
      <c r="CJ717" t="s">
        <v>1703</v>
      </c>
      <c r="CK717">
        <v>5</v>
      </c>
      <c r="CL717">
        <v>3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SUM(Tabla5[[#This Row],[VENTA MABE 1 SEMANA NOV]:[VENTAS OTROS 1 SEMANA NOV]])</f>
        <v>8</v>
      </c>
      <c r="CS717">
        <f>IFERROR(VLOOKUP(Tabla5[[#This Row],[CLAVE]],[2]VENTAS!$F$2:$L$1501,2,0),0)</f>
        <v>12</v>
      </c>
      <c r="CT717">
        <f>IFERROR(VLOOKUP(Tabla5[[#This Row],[CLAVE]],[2]VENTAS!$F$2:$L$1501,3,0),0)</f>
        <v>3</v>
      </c>
      <c r="CU717">
        <f>IFERROR(VLOOKUP(Tabla5[[#This Row],[CLAVE]],[2]VENTAS!$F$2:$L$1501,4,0),0)</f>
        <v>0</v>
      </c>
      <c r="CV717">
        <f>IFERROR(VLOOKUP(Tabla5[[#This Row],[CLAVE]],[2]VENTAS!$F$2:$L$1501,5,0),0)</f>
        <v>0</v>
      </c>
      <c r="CW717">
        <f>IFERROR(VLOOKUP(Tabla5[[#This Row],[CLAVE]],[2]VENTAS!$F$2:$L$1501,6,0),0)</f>
        <v>0</v>
      </c>
      <c r="CX717">
        <f>IFERROR(VLOOKUP(Tabla5[[#This Row],[CLAVE]],[2]VENTAS!$F$2:$L$1501,7,0),0)</f>
        <v>0</v>
      </c>
      <c r="CY717">
        <f>IFERROR(VLOOKUP(Tabla5[[#This Row],[CLAVE]],[2]VENTAS!$F$2:$R$1501,13,0),0)</f>
        <v>0</v>
      </c>
      <c r="CZ717">
        <f>SUM(Tabla5[[#This Row],[VENTA MABE 2 SEMANA NOV]:[VENTAS OTROS 2 SEMANA NOV]])</f>
        <v>15</v>
      </c>
      <c r="DA717" s="46">
        <v>52</v>
      </c>
    </row>
    <row r="718" spans="1:105" hidden="1" x14ac:dyDescent="0.3">
      <c r="A718" t="str">
        <f>CONCATENATE(Tabla5[[#This Row],[TIENDA HMPV]],Tabla5[[#This Row],[LINEA]])</f>
        <v>648 - ORVE MALL DEL SURCOCINAS</v>
      </c>
      <c r="B718" t="s">
        <v>378</v>
      </c>
      <c r="C718" s="55" t="s">
        <v>384</v>
      </c>
      <c r="D718" s="55" t="s">
        <v>86</v>
      </c>
      <c r="E718" s="55" t="s">
        <v>386</v>
      </c>
      <c r="F718" s="55" t="s">
        <v>1724</v>
      </c>
      <c r="G718" t="s">
        <v>26</v>
      </c>
      <c r="H718" s="42">
        <f>IFERROR(Tabla5[[#This Row],[VENTAS MABE]]/Tabla5[[#This Row],[CUOTA]],0)</f>
        <v>1</v>
      </c>
      <c r="I718">
        <v>4</v>
      </c>
      <c r="J718">
        <v>4</v>
      </c>
      <c r="K718">
        <v>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V718" s="42">
        <v>0.33333333333333331</v>
      </c>
      <c r="W718" s="42">
        <f>IFERROR(Tabla5[[#This Row],[TOTAL VENTA 38 SEMANA]]/Tabla5[[#This Row],[VENTA ACUM 38]],0)</f>
        <v>0.33333333333333331</v>
      </c>
      <c r="X718" s="42" t="e">
        <f>VLOOKUP(Tabla5[[#This Row],[CLAVE]],[1]!QMI_5_SEMANA_SEP_22[[CLAVE]:[SHARE CADENA S2]],21,0)</f>
        <v>#REF!</v>
      </c>
      <c r="Y718" s="55" t="s">
        <v>734</v>
      </c>
      <c r="Z718" s="46">
        <f>+Tabla5[[#This Row],[VENTA ACUM 38]]+Tabla5[[#This Row],[venta total 39 acum]]</f>
        <v>24</v>
      </c>
      <c r="AA718" s="46">
        <v>3</v>
      </c>
      <c r="AB718" s="46">
        <v>4</v>
      </c>
      <c r="AC718" s="46">
        <v>12</v>
      </c>
      <c r="AD718" s="46">
        <v>12</v>
      </c>
      <c r="AE718" s="46">
        <v>3</v>
      </c>
      <c r="AF718" s="46">
        <v>12</v>
      </c>
      <c r="AG718" s="46">
        <v>6</v>
      </c>
      <c r="AH718" s="42">
        <f>IFERROR(Tabla5[[#This Row],[VENTAS MABE]]/Tabla5[[#This Row],[VENTAS INDURAMA]],0)</f>
        <v>0.44444444444444442</v>
      </c>
      <c r="AI718" t="s">
        <v>1675</v>
      </c>
      <c r="AK718" s="42"/>
      <c r="AL718" t="s">
        <v>727</v>
      </c>
      <c r="AM718" s="55" t="s">
        <v>976</v>
      </c>
      <c r="AO718" s="55" t="s">
        <v>435</v>
      </c>
      <c r="AP718">
        <v>9</v>
      </c>
      <c r="AQ718" s="55">
        <v>1</v>
      </c>
      <c r="AR718">
        <v>3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f>SUM(Tabla5[[#This Row],[VENTA MABE 1 SEMANA OCT]:[VENTAS OTROS 1 SEMANA OCT]])</f>
        <v>4</v>
      </c>
      <c r="AY718" s="46">
        <v>3</v>
      </c>
      <c r="AZ718" s="55">
        <v>2</v>
      </c>
      <c r="BA718">
        <v>5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f>SUM(Tabla5[[#This Row],[VENTA MABE 2 SEMANA OCT]:[VENTAS OTROS 2 SEMANA OCT]])</f>
        <v>7</v>
      </c>
      <c r="BH718" t="s">
        <v>798</v>
      </c>
      <c r="BI718" s="55" t="s">
        <v>384</v>
      </c>
      <c r="BJ718">
        <v>10.999999999999996</v>
      </c>
      <c r="BK718" s="55">
        <v>1</v>
      </c>
      <c r="BL718">
        <v>2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f>SUM(Tabla5[[#This Row],[VENTA MABE 3 SEMANA OCT]:[VENTAS OTROS 3 SEMANA OCT]])</f>
        <v>3</v>
      </c>
      <c r="BS718" s="42">
        <v>0.5</v>
      </c>
      <c r="BT718" s="55">
        <v>0</v>
      </c>
      <c r="BU718">
        <v>3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f>SUM(Tabla5[[#This Row],[VENTA MABE 4 SEMANA OCT]:[VENTAS OTROS 4 SEMANA OCT]])</f>
        <v>3</v>
      </c>
      <c r="CH718" t="s">
        <v>1695</v>
      </c>
      <c r="CI71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0.23529411764705882</v>
      </c>
      <c r="CJ718" t="s">
        <v>1701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SUM(Tabla5[[#This Row],[VENTA MABE 1 SEMANA NOV]:[VENTAS OTROS 1 SEMANA NOV]])</f>
        <v>0</v>
      </c>
      <c r="CS718">
        <f>IFERROR(VLOOKUP(Tabla5[[#This Row],[CLAVE]],[2]VENTAS!$F$2:$L$1501,2,0),0)</f>
        <v>0</v>
      </c>
      <c r="CT718">
        <f>IFERROR(VLOOKUP(Tabla5[[#This Row],[CLAVE]],[2]VENTAS!$F$2:$L$1501,3,0),0)</f>
        <v>0</v>
      </c>
      <c r="CU718">
        <f>IFERROR(VLOOKUP(Tabla5[[#This Row],[CLAVE]],[2]VENTAS!$F$2:$L$1501,4,0),0)</f>
        <v>0</v>
      </c>
      <c r="CV718">
        <f>IFERROR(VLOOKUP(Tabla5[[#This Row],[CLAVE]],[2]VENTAS!$F$2:$L$1501,5,0),0)</f>
        <v>0</v>
      </c>
      <c r="CW718">
        <f>IFERROR(VLOOKUP(Tabla5[[#This Row],[CLAVE]],[2]VENTAS!$F$2:$L$1501,6,0),0)</f>
        <v>0</v>
      </c>
      <c r="CX718">
        <f>IFERROR(VLOOKUP(Tabla5[[#This Row],[CLAVE]],[2]VENTAS!$F$2:$L$1501,7,0),0)</f>
        <v>0</v>
      </c>
      <c r="CY718">
        <f>IFERROR(VLOOKUP(Tabla5[[#This Row],[CLAVE]],[2]VENTAS!$F$2:$R$1501,13,0),0)</f>
        <v>0</v>
      </c>
      <c r="CZ718">
        <f>SUM(Tabla5[[#This Row],[VENTA MABE 2 SEMANA NOV]:[VENTAS OTROS 2 SEMANA NOV]])</f>
        <v>0</v>
      </c>
      <c r="DA718" s="46">
        <v>5</v>
      </c>
    </row>
    <row r="719" spans="1:105" hidden="1" x14ac:dyDescent="0.3">
      <c r="A719" t="str">
        <f>CONCATENATE(Tabla5[[#This Row],[TIENDA HMPV]],Tabla5[[#This Row],[LINEA]])</f>
        <v>648 - ORVE MALL DEL SURREFRIGERACIÓN</v>
      </c>
      <c r="B719" t="s">
        <v>378</v>
      </c>
      <c r="C719" s="55" t="s">
        <v>384</v>
      </c>
      <c r="D719" s="55" t="s">
        <v>86</v>
      </c>
      <c r="E719" s="55" t="s">
        <v>386</v>
      </c>
      <c r="F719" s="55" t="s">
        <v>1724</v>
      </c>
      <c r="G719" t="s">
        <v>29</v>
      </c>
      <c r="H719" s="42">
        <f>IFERROR(Tabla5[[#This Row],[VENTAS MABE]]/Tabla5[[#This Row],[CUOTA]],0)</f>
        <v>0.4</v>
      </c>
      <c r="I719">
        <v>5</v>
      </c>
      <c r="J719">
        <v>2</v>
      </c>
      <c r="K719">
        <v>13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V719" s="42">
        <v>0.25</v>
      </c>
      <c r="W719" s="42">
        <f>IFERROR(Tabla5[[#This Row],[TOTAL VENTA 38 SEMANA]]/Tabla5[[#This Row],[VENTA ACUM 38]],0)</f>
        <v>0.25</v>
      </c>
      <c r="X719" s="42" t="e">
        <f>VLOOKUP(Tabla5[[#This Row],[CLAVE]],[1]!QMI_5_SEMANA_SEP_22[[CLAVE]:[SHARE CADENA S2]],21,0)</f>
        <v>#REF!</v>
      </c>
      <c r="Y719" s="55" t="s">
        <v>734</v>
      </c>
      <c r="Z719" s="46">
        <f>+Tabla5[[#This Row],[VENTA ACUM 38]]+Tabla5[[#This Row],[venta total 39 acum]]</f>
        <v>17</v>
      </c>
      <c r="AA719" s="46">
        <v>2</v>
      </c>
      <c r="AB719" s="46">
        <v>2</v>
      </c>
      <c r="AC719" s="46">
        <v>8</v>
      </c>
      <c r="AD719" s="46">
        <v>9</v>
      </c>
      <c r="AE719" s="46">
        <v>2</v>
      </c>
      <c r="AF719" s="46">
        <v>9</v>
      </c>
      <c r="AG719" s="46">
        <v>4</v>
      </c>
      <c r="AH719" s="42">
        <f>IFERROR(Tabla5[[#This Row],[VENTAS MABE]]/Tabla5[[#This Row],[VENTAS INDURAMA]],0)</f>
        <v>0.15384615384615385</v>
      </c>
      <c r="AI719" t="s">
        <v>1675</v>
      </c>
      <c r="AK719" s="42"/>
      <c r="AL719" t="s">
        <v>727</v>
      </c>
      <c r="AM719" s="55" t="s">
        <v>976</v>
      </c>
      <c r="AO719" s="55" t="s">
        <v>435</v>
      </c>
      <c r="AP719">
        <v>6</v>
      </c>
      <c r="AQ719" s="55">
        <v>1</v>
      </c>
      <c r="AR719">
        <v>3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f>SUM(Tabla5[[#This Row],[VENTA MABE 1 SEMANA OCT]:[VENTAS OTROS 1 SEMANA OCT]])</f>
        <v>4</v>
      </c>
      <c r="AY719" s="46">
        <v>4.4983453771864648</v>
      </c>
      <c r="AZ719" s="55">
        <v>1</v>
      </c>
      <c r="BA719">
        <v>6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f>SUM(Tabla5[[#This Row],[VENTA MABE 2 SEMANA OCT]:[VENTAS OTROS 2 SEMANA OCT]])</f>
        <v>7</v>
      </c>
      <c r="BH719" t="s">
        <v>798</v>
      </c>
      <c r="BI719" s="55" t="s">
        <v>384</v>
      </c>
      <c r="BJ719">
        <v>10.999999999999996</v>
      </c>
      <c r="BK719" s="55">
        <v>1</v>
      </c>
      <c r="BL719">
        <v>2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f>SUM(Tabla5[[#This Row],[VENTA MABE 3 SEMANA OCT]:[VENTAS OTROS 3 SEMANA OCT]])</f>
        <v>3</v>
      </c>
      <c r="BS719" s="42">
        <v>0.4</v>
      </c>
      <c r="BT719" s="55">
        <v>1</v>
      </c>
      <c r="BU719">
        <v>3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f>SUM(Tabla5[[#This Row],[VENTA MABE 4 SEMANA OCT]:[VENTAS OTROS 4 SEMANA OCT]])</f>
        <v>4</v>
      </c>
      <c r="CH719" t="s">
        <v>1695</v>
      </c>
      <c r="CI71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719" t="s">
        <v>1701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SUM(Tabla5[[#This Row],[VENTA MABE 1 SEMANA NOV]:[VENTAS OTROS 1 SEMANA NOV]])</f>
        <v>0</v>
      </c>
      <c r="CS719">
        <f>IFERROR(VLOOKUP(Tabla5[[#This Row],[CLAVE]],[2]VENTAS!$F$2:$L$1501,2,0),0)</f>
        <v>0</v>
      </c>
      <c r="CT719">
        <f>IFERROR(VLOOKUP(Tabla5[[#This Row],[CLAVE]],[2]VENTAS!$F$2:$L$1501,3,0),0)</f>
        <v>0</v>
      </c>
      <c r="CU719">
        <f>IFERROR(VLOOKUP(Tabla5[[#This Row],[CLAVE]],[2]VENTAS!$F$2:$L$1501,4,0),0)</f>
        <v>0</v>
      </c>
      <c r="CV719">
        <f>IFERROR(VLOOKUP(Tabla5[[#This Row],[CLAVE]],[2]VENTAS!$F$2:$L$1501,5,0),0)</f>
        <v>0</v>
      </c>
      <c r="CW719">
        <f>IFERROR(VLOOKUP(Tabla5[[#This Row],[CLAVE]],[2]VENTAS!$F$2:$L$1501,6,0),0)</f>
        <v>0</v>
      </c>
      <c r="CX719">
        <f>IFERROR(VLOOKUP(Tabla5[[#This Row],[CLAVE]],[2]VENTAS!$F$2:$L$1501,7,0),0)</f>
        <v>0</v>
      </c>
      <c r="CY719">
        <f>IFERROR(VLOOKUP(Tabla5[[#This Row],[CLAVE]],[2]VENTAS!$F$2:$R$1501,13,0),0)</f>
        <v>0</v>
      </c>
      <c r="CZ719">
        <f>SUM(Tabla5[[#This Row],[VENTA MABE 2 SEMANA NOV]:[VENTAS OTROS 2 SEMANA NOV]])</f>
        <v>0</v>
      </c>
      <c r="DA719" s="46">
        <v>5.4983453771864648</v>
      </c>
    </row>
    <row r="720" spans="1:105" hidden="1" x14ac:dyDescent="0.3">
      <c r="A720" t="str">
        <f>CONCATENATE(Tabla5[[#This Row],[TIENDA HMPV]],Tabla5[[#This Row],[LINEA]])</f>
        <v>467 - TIENDA ALBORADA 924AIRES</v>
      </c>
      <c r="B720" t="s">
        <v>323</v>
      </c>
      <c r="C720" s="55" t="s">
        <v>324</v>
      </c>
      <c r="D720" s="55" t="s">
        <v>39</v>
      </c>
      <c r="E720" s="55" t="s">
        <v>325</v>
      </c>
      <c r="F720" s="55" t="s">
        <v>1724</v>
      </c>
      <c r="G720" t="s">
        <v>25</v>
      </c>
      <c r="H720" s="42">
        <f>IFERROR(Tabla5[[#This Row],[VENTAS MABE]]/Tabla5[[#This Row],[CUOTA]],0)</f>
        <v>2.6666666666666665</v>
      </c>
      <c r="I720">
        <v>3</v>
      </c>
      <c r="J720">
        <v>8</v>
      </c>
      <c r="K720">
        <v>2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V720" s="42">
        <v>0.8</v>
      </c>
      <c r="W720" s="42">
        <f>IFERROR(Tabla5[[#This Row],[TOTAL VENTA 38 SEMANA]]/Tabla5[[#This Row],[VENTA ACUM 38]],0)</f>
        <v>0.8</v>
      </c>
      <c r="X720" s="42" t="e">
        <f>VLOOKUP(Tabla5[[#This Row],[CLAVE]],[1]!QMI_5_SEMANA_SEP_22[[CLAVE]:[SHARE CADENA S2]],21,0)</f>
        <v>#REF!</v>
      </c>
      <c r="Y720" s="55" t="s">
        <v>734</v>
      </c>
      <c r="Z720" s="46">
        <f>+Tabla5[[#This Row],[VENTA ACUM 38]]+Tabla5[[#This Row],[venta total 39 acum]]</f>
        <v>11</v>
      </c>
      <c r="AA720" s="46">
        <v>3</v>
      </c>
      <c r="AB720" s="46">
        <v>8</v>
      </c>
      <c r="AC720" s="46">
        <v>10</v>
      </c>
      <c r="AD720" s="46">
        <v>1</v>
      </c>
      <c r="AE720" s="46">
        <v>0</v>
      </c>
      <c r="AF720" s="46">
        <v>1</v>
      </c>
      <c r="AG720" s="46">
        <v>5</v>
      </c>
      <c r="AH720" s="42">
        <f>IFERROR(Tabla5[[#This Row],[VENTAS MABE]]/Tabla5[[#This Row],[VENTAS INDURAMA]],0)</f>
        <v>4</v>
      </c>
      <c r="AI720" t="s">
        <v>1675</v>
      </c>
      <c r="AK720" s="42"/>
      <c r="AL720" t="s">
        <v>727</v>
      </c>
      <c r="AM720" s="55" t="s">
        <v>765</v>
      </c>
      <c r="AO720" s="55" t="s">
        <v>419</v>
      </c>
      <c r="AP720">
        <v>3</v>
      </c>
      <c r="AQ720" s="55">
        <v>3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f>SUM(Tabla5[[#This Row],[VENTA MABE 1 SEMANA OCT]:[VENTAS OTROS 1 SEMANA OCT]])</f>
        <v>3</v>
      </c>
      <c r="AY720" s="46">
        <v>4.3813387423935106</v>
      </c>
      <c r="AZ720" s="55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f>SUM(Tabla5[[#This Row],[VENTA MABE 2 SEMANA OCT]:[VENTAS OTROS 2 SEMANA OCT]])</f>
        <v>1</v>
      </c>
      <c r="BH720" t="s">
        <v>798</v>
      </c>
      <c r="BI720" s="55" t="s">
        <v>324</v>
      </c>
      <c r="BJ720">
        <v>35.999999999999993</v>
      </c>
      <c r="BK720" s="55">
        <v>0</v>
      </c>
      <c r="BL720">
        <v>0</v>
      </c>
      <c r="BM720">
        <v>0</v>
      </c>
      <c r="BN720">
        <v>1</v>
      </c>
      <c r="BO720">
        <v>0</v>
      </c>
      <c r="BP720">
        <v>1</v>
      </c>
      <c r="BQ720">
        <v>0</v>
      </c>
      <c r="BR720">
        <f>SUM(Tabla5[[#This Row],[VENTA MABE 3 SEMANA OCT]:[VENTAS OTROS 3 SEMANA OCT]])</f>
        <v>2</v>
      </c>
      <c r="BS720" s="42">
        <v>0.15</v>
      </c>
      <c r="BT720" s="55">
        <v>0</v>
      </c>
      <c r="BU720">
        <v>0</v>
      </c>
      <c r="BV720">
        <v>0</v>
      </c>
      <c r="BW720">
        <v>1</v>
      </c>
      <c r="BX720">
        <v>1</v>
      </c>
      <c r="BY720">
        <v>0</v>
      </c>
      <c r="BZ720">
        <v>0</v>
      </c>
      <c r="CA720">
        <f>SUM(Tabla5[[#This Row],[VENTA MABE 4 SEMANA OCT]:[VENTAS OTROS 4 SEMANA OCT]])</f>
        <v>2</v>
      </c>
      <c r="CB720" t="s">
        <v>1679</v>
      </c>
      <c r="CC720" t="s">
        <v>1679</v>
      </c>
      <c r="CD720" t="s">
        <v>1679</v>
      </c>
      <c r="CE720" t="s">
        <v>1679</v>
      </c>
      <c r="CF720" t="s">
        <v>1679</v>
      </c>
      <c r="CG720" t="s">
        <v>1679</v>
      </c>
      <c r="CH720" t="s">
        <v>1679</v>
      </c>
      <c r="CI7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720" t="s">
        <v>1703</v>
      </c>
      <c r="CK720">
        <v>0</v>
      </c>
      <c r="CL720">
        <v>0</v>
      </c>
      <c r="CM720" t="s">
        <v>1679</v>
      </c>
      <c r="CN720">
        <v>0</v>
      </c>
      <c r="CO720">
        <v>1</v>
      </c>
      <c r="CP720">
        <v>0</v>
      </c>
      <c r="CQ720">
        <v>0</v>
      </c>
      <c r="CR720">
        <f>SUM(Tabla5[[#This Row],[VENTA MABE 1 SEMANA NOV]:[VENTAS OTROS 1 SEMANA NOV]])</f>
        <v>1</v>
      </c>
      <c r="CS720">
        <f>IFERROR(VLOOKUP(Tabla5[[#This Row],[CLAVE]],[2]VENTAS!$F$2:$L$1501,2,0),0)</f>
        <v>2</v>
      </c>
      <c r="CT720">
        <f>IFERROR(VLOOKUP(Tabla5[[#This Row],[CLAVE]],[2]VENTAS!$F$2:$L$1501,3,0),0)</f>
        <v>0</v>
      </c>
      <c r="CU720">
        <f>IFERROR(VLOOKUP(Tabla5[[#This Row],[CLAVE]],[2]VENTAS!$F$2:$L$1501,4,0),0)</f>
        <v>0</v>
      </c>
      <c r="CV720">
        <f>IFERROR(VLOOKUP(Tabla5[[#This Row],[CLAVE]],[2]VENTAS!$F$2:$L$1501,5,0),0)</f>
        <v>0</v>
      </c>
      <c r="CW720">
        <f>IFERROR(VLOOKUP(Tabla5[[#This Row],[CLAVE]],[2]VENTAS!$F$2:$L$1501,6,0),0)</f>
        <v>0</v>
      </c>
      <c r="CX720">
        <f>IFERROR(VLOOKUP(Tabla5[[#This Row],[CLAVE]],[2]VENTAS!$F$2:$L$1501,7,0),0)</f>
        <v>0</v>
      </c>
      <c r="CY720">
        <f>IFERROR(VLOOKUP(Tabla5[[#This Row],[CLAVE]],[2]VENTAS!$F$2:$R$1501,13,0),0)</f>
        <v>0</v>
      </c>
      <c r="CZ720">
        <f>SUM(Tabla5[[#This Row],[VENTA MABE 2 SEMANA NOV]:[VENTAS OTROS 2 SEMANA NOV]])</f>
        <v>2</v>
      </c>
      <c r="DA720" s="46">
        <v>4.8681541582150114</v>
      </c>
    </row>
    <row r="721" spans="1:105" hidden="1" x14ac:dyDescent="0.3">
      <c r="A721" t="str">
        <f>CONCATENATE(Tabla5[[#This Row],[TIENDA HMPV]],Tabla5[[#This Row],[LINEA]])</f>
        <v>467 - TIENDA ALBORADA 924COCINAS</v>
      </c>
      <c r="B721" t="s">
        <v>323</v>
      </c>
      <c r="C721" s="55" t="s">
        <v>324</v>
      </c>
      <c r="D721" s="55" t="s">
        <v>39</v>
      </c>
      <c r="E721" s="55" t="s">
        <v>325</v>
      </c>
      <c r="F721" s="55" t="s">
        <v>1724</v>
      </c>
      <c r="G721" t="s">
        <v>26</v>
      </c>
      <c r="H721" s="42">
        <f>IFERROR(Tabla5[[#This Row],[VENTAS MABE]]/Tabla5[[#This Row],[CUOTA]],0)</f>
        <v>0.22222222222222221</v>
      </c>
      <c r="I721">
        <v>9</v>
      </c>
      <c r="J721">
        <v>2</v>
      </c>
      <c r="K721">
        <v>2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V721" s="42">
        <v>0.5</v>
      </c>
      <c r="W721" s="42">
        <f>IFERROR(Tabla5[[#This Row],[TOTAL VENTA 38 SEMANA]]/Tabla5[[#This Row],[VENTA ACUM 38]],0)</f>
        <v>0.5</v>
      </c>
      <c r="X721" s="42" t="e">
        <f>VLOOKUP(Tabla5[[#This Row],[CLAVE]],[1]!QMI_5_SEMANA_SEP_22[[CLAVE]:[SHARE CADENA S2]],21,0)</f>
        <v>#REF!</v>
      </c>
      <c r="Y721" s="55" t="s">
        <v>734</v>
      </c>
      <c r="Z721" s="46">
        <f>+Tabla5[[#This Row],[VENTA ACUM 38]]+Tabla5[[#This Row],[venta total 39 acum]]</f>
        <v>5</v>
      </c>
      <c r="AA721" s="46">
        <v>2</v>
      </c>
      <c r="AB721" s="46">
        <v>2</v>
      </c>
      <c r="AC721" s="46">
        <v>4</v>
      </c>
      <c r="AD721" s="46">
        <v>1</v>
      </c>
      <c r="AE721" s="46">
        <v>0</v>
      </c>
      <c r="AF721" s="46">
        <v>1</v>
      </c>
      <c r="AG721" s="46">
        <v>3</v>
      </c>
      <c r="AH721" s="42">
        <f>IFERROR(Tabla5[[#This Row],[VENTAS MABE]]/Tabla5[[#This Row],[VENTAS INDURAMA]],0)</f>
        <v>1</v>
      </c>
      <c r="AI721" t="s">
        <v>1675</v>
      </c>
      <c r="AK721" s="42"/>
      <c r="AL721" t="s">
        <v>727</v>
      </c>
      <c r="AM721" s="55" t="s">
        <v>765</v>
      </c>
      <c r="AO721" s="55" t="s">
        <v>419</v>
      </c>
      <c r="AP721">
        <v>4</v>
      </c>
      <c r="AQ721" s="55">
        <v>3</v>
      </c>
      <c r="AR721">
        <v>2</v>
      </c>
      <c r="AS721">
        <v>0</v>
      </c>
      <c r="AT721">
        <v>1</v>
      </c>
      <c r="AU721">
        <v>0</v>
      </c>
      <c r="AV721">
        <v>0</v>
      </c>
      <c r="AW721">
        <v>2</v>
      </c>
      <c r="AX721">
        <f>SUM(Tabla5[[#This Row],[VENTA MABE 1 SEMANA OCT]:[VENTAS OTROS 1 SEMANA OCT]])</f>
        <v>8</v>
      </c>
      <c r="AY721" s="46">
        <v>11.065104124913226</v>
      </c>
      <c r="AZ721" s="55">
        <v>1</v>
      </c>
      <c r="BA721">
        <v>5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f>SUM(Tabla5[[#This Row],[VENTA MABE 2 SEMANA OCT]:[VENTAS OTROS 2 SEMANA OCT]])</f>
        <v>6</v>
      </c>
      <c r="BH721" t="s">
        <v>798</v>
      </c>
      <c r="BI721" s="55" t="s">
        <v>324</v>
      </c>
      <c r="BJ721">
        <v>35.999999999999993</v>
      </c>
      <c r="BK721" s="55">
        <v>4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f>SUM(Tabla5[[#This Row],[VENTA MABE 3 SEMANA OCT]:[VENTAS OTROS 3 SEMANA OCT]])</f>
        <v>4</v>
      </c>
      <c r="BS721" s="42">
        <v>0.4</v>
      </c>
      <c r="BT721" s="55">
        <v>2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f>SUM(Tabla5[[#This Row],[VENTA MABE 4 SEMANA OCT]:[VENTAS OTROS 4 SEMANA OCT]])</f>
        <v>3</v>
      </c>
      <c r="CB721" t="s">
        <v>1679</v>
      </c>
      <c r="CC721" t="s">
        <v>1679</v>
      </c>
      <c r="CD721" t="s">
        <v>1679</v>
      </c>
      <c r="CE721" t="s">
        <v>1679</v>
      </c>
      <c r="CF721" t="s">
        <v>1679</v>
      </c>
      <c r="CG721" t="s">
        <v>1679</v>
      </c>
      <c r="CH721" t="s">
        <v>1679</v>
      </c>
      <c r="CI7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0.47619047619047616</v>
      </c>
      <c r="CJ721" t="s">
        <v>1703</v>
      </c>
      <c r="CK721">
        <v>1</v>
      </c>
      <c r="CL721">
        <v>0</v>
      </c>
      <c r="CM721" t="s">
        <v>1679</v>
      </c>
      <c r="CN721">
        <v>0</v>
      </c>
      <c r="CO721">
        <v>0</v>
      </c>
      <c r="CP721">
        <v>0</v>
      </c>
      <c r="CQ721">
        <v>0</v>
      </c>
      <c r="CR721">
        <f>SUM(Tabla5[[#This Row],[VENTA MABE 1 SEMANA NOV]:[VENTAS OTROS 1 SEMANA NOV]])</f>
        <v>1</v>
      </c>
      <c r="CS721">
        <f>IFERROR(VLOOKUP(Tabla5[[#This Row],[CLAVE]],[2]VENTAS!$F$2:$L$1501,2,0),0)</f>
        <v>1</v>
      </c>
      <c r="CT721">
        <f>IFERROR(VLOOKUP(Tabla5[[#This Row],[CLAVE]],[2]VENTAS!$F$2:$L$1501,3,0),0)</f>
        <v>0</v>
      </c>
      <c r="CU721">
        <f>IFERROR(VLOOKUP(Tabla5[[#This Row],[CLAVE]],[2]VENTAS!$F$2:$L$1501,4,0),0)</f>
        <v>0</v>
      </c>
      <c r="CV721">
        <f>IFERROR(VLOOKUP(Tabla5[[#This Row],[CLAVE]],[2]VENTAS!$F$2:$L$1501,5,0),0)</f>
        <v>1</v>
      </c>
      <c r="CW721">
        <f>IFERROR(VLOOKUP(Tabla5[[#This Row],[CLAVE]],[2]VENTAS!$F$2:$L$1501,6,0),0)</f>
        <v>0</v>
      </c>
      <c r="CX721">
        <f>IFERROR(VLOOKUP(Tabla5[[#This Row],[CLAVE]],[2]VENTAS!$F$2:$L$1501,7,0),0)</f>
        <v>0</v>
      </c>
      <c r="CY721">
        <f>IFERROR(VLOOKUP(Tabla5[[#This Row],[CLAVE]],[2]VENTAS!$F$2:$R$1501,13,0),0)</f>
        <v>0</v>
      </c>
      <c r="CZ721">
        <f>SUM(Tabla5[[#This Row],[VENTA MABE 2 SEMANA NOV]:[VENTAS OTROS 2 SEMANA NOV]])</f>
        <v>2</v>
      </c>
      <c r="DA721" s="46">
        <v>26.556249899791744</v>
      </c>
    </row>
    <row r="722" spans="1:105" hidden="1" x14ac:dyDescent="0.3">
      <c r="A722" t="str">
        <f>CONCATENATE(Tabla5[[#This Row],[TIENDA HMPV]],Tabla5[[#This Row],[LINEA]])</f>
        <v>467 - TIENDA ALBORADA 924EMPOTRE</v>
      </c>
      <c r="B722" t="s">
        <v>323</v>
      </c>
      <c r="C722" s="55" t="s">
        <v>324</v>
      </c>
      <c r="D722" s="55" t="s">
        <v>39</v>
      </c>
      <c r="E722" s="55" t="s">
        <v>325</v>
      </c>
      <c r="F722" s="55" t="s">
        <v>1724</v>
      </c>
      <c r="G722" t="s">
        <v>32</v>
      </c>
      <c r="H722" s="42">
        <f>IFERROR(Tabla5[[#This Row],[VENTAS MABE]]/Tabla5[[#This Row],[CUOTA]],0)</f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V722" s="42">
        <v>0</v>
      </c>
      <c r="W722" s="42">
        <f>IFERROR(Tabla5[[#This Row],[TOTAL VENTA 38 SEMANA]]/Tabla5[[#This Row],[VENTA ACUM 38]],0)</f>
        <v>0</v>
      </c>
      <c r="X722" s="42" t="e">
        <f>VLOOKUP(Tabla5[[#This Row],[CLAVE]],[1]!QMI_5_SEMANA_SEP_22[[CLAVE]:[SHARE CADENA S2]],21,0)</f>
        <v>#REF!</v>
      </c>
      <c r="Y722" s="55" t="s">
        <v>734</v>
      </c>
      <c r="Z722" s="46">
        <f>+Tabla5[[#This Row],[VENTA ACUM 38]]+Tabla5[[#This Row],[venta total 39 acum]]</f>
        <v>0</v>
      </c>
      <c r="AA722" s="46">
        <v>0</v>
      </c>
      <c r="AB722" s="46">
        <v>0</v>
      </c>
      <c r="AC722" s="46">
        <v>0</v>
      </c>
      <c r="AD722" s="46">
        <v>0</v>
      </c>
      <c r="AE722" s="46">
        <v>0</v>
      </c>
      <c r="AF722" s="46">
        <v>0</v>
      </c>
      <c r="AG722" s="46">
        <v>0</v>
      </c>
      <c r="AH722" s="42">
        <f>IFERROR(Tabla5[[#This Row],[VENTAS MABE]]/Tabla5[[#This Row],[VENTAS INDURAMA]],0)</f>
        <v>0</v>
      </c>
      <c r="AI722" t="s">
        <v>1675</v>
      </c>
      <c r="AK722" s="42"/>
      <c r="AL722" t="s">
        <v>727</v>
      </c>
      <c r="AM722" s="55" t="s">
        <v>765</v>
      </c>
      <c r="AO722" s="55" t="s">
        <v>419</v>
      </c>
      <c r="AP722">
        <v>0</v>
      </c>
      <c r="AQ722" s="55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f>SUM(Tabla5[[#This Row],[VENTA MABE 1 SEMANA OCT]:[VENTAS OTROS 1 SEMANA OCT]])</f>
        <v>0</v>
      </c>
      <c r="AY722" s="46">
        <v>0</v>
      </c>
      <c r="AZ722" s="55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f>SUM(Tabla5[[#This Row],[VENTA MABE 2 SEMANA OCT]:[VENTAS OTROS 2 SEMANA OCT]])</f>
        <v>0</v>
      </c>
      <c r="BH722" t="s">
        <v>798</v>
      </c>
      <c r="BI722" s="55" t="s">
        <v>324</v>
      </c>
      <c r="BJ722">
        <v>35.999999999999993</v>
      </c>
      <c r="BK722" s="55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f>SUM(Tabla5[[#This Row],[VENTA MABE 3 SEMANA OCT]:[VENTAS OTROS 3 SEMANA OCT]])</f>
        <v>0</v>
      </c>
      <c r="BS722" s="42">
        <v>0</v>
      </c>
      <c r="BT722" s="55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f>SUM(Tabla5[[#This Row],[VENTA MABE 4 SEMANA OCT]:[VENTAS OTROS 4 SEMANA OCT]])</f>
        <v>0</v>
      </c>
      <c r="CB722" t="s">
        <v>1679</v>
      </c>
      <c r="CC722" t="s">
        <v>1679</v>
      </c>
      <c r="CD722" t="s">
        <v>1679</v>
      </c>
      <c r="CE722" t="s">
        <v>1679</v>
      </c>
      <c r="CF722" t="s">
        <v>1679</v>
      </c>
      <c r="CG722" t="s">
        <v>1679</v>
      </c>
      <c r="CH722" t="s">
        <v>1679</v>
      </c>
      <c r="CI7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22" s="66">
        <v>0</v>
      </c>
      <c r="CK722">
        <v>0</v>
      </c>
      <c r="CL722">
        <v>0</v>
      </c>
      <c r="CM722" t="s">
        <v>1679</v>
      </c>
      <c r="CN722">
        <v>0</v>
      </c>
      <c r="CO722">
        <v>0</v>
      </c>
      <c r="CP722">
        <v>0</v>
      </c>
      <c r="CQ722">
        <v>0</v>
      </c>
      <c r="CR722">
        <f>SUM(Tabla5[[#This Row],[VENTA MABE 1 SEMANA NOV]:[VENTAS OTROS 1 SEMANA NOV]])</f>
        <v>0</v>
      </c>
      <c r="CS722">
        <f>IFERROR(VLOOKUP(Tabla5[[#This Row],[CLAVE]],[2]VENTAS!$F$2:$L$1501,2,0),0)</f>
        <v>0</v>
      </c>
      <c r="CT722">
        <f>IFERROR(VLOOKUP(Tabla5[[#This Row],[CLAVE]],[2]VENTAS!$F$2:$L$1501,3,0),0)</f>
        <v>0</v>
      </c>
      <c r="CU722">
        <f>IFERROR(VLOOKUP(Tabla5[[#This Row],[CLAVE]],[2]VENTAS!$F$2:$L$1501,4,0),0)</f>
        <v>0</v>
      </c>
      <c r="CV722">
        <f>IFERROR(VLOOKUP(Tabla5[[#This Row],[CLAVE]],[2]VENTAS!$F$2:$L$1501,5,0),0)</f>
        <v>0</v>
      </c>
      <c r="CW722">
        <f>IFERROR(VLOOKUP(Tabla5[[#This Row],[CLAVE]],[2]VENTAS!$F$2:$L$1501,6,0),0)</f>
        <v>0</v>
      </c>
      <c r="CX722">
        <f>IFERROR(VLOOKUP(Tabla5[[#This Row],[CLAVE]],[2]VENTAS!$F$2:$L$1501,7,0),0)</f>
        <v>0</v>
      </c>
      <c r="CY722">
        <f>IFERROR(VLOOKUP(Tabla5[[#This Row],[CLAVE]],[2]VENTAS!$F$2:$R$1501,13,0),0)</f>
        <v>0</v>
      </c>
      <c r="CZ722">
        <f>SUM(Tabla5[[#This Row],[VENTA MABE 2 SEMANA NOV]:[VENTAS OTROS 2 SEMANA NOV]])</f>
        <v>0</v>
      </c>
      <c r="DA722" s="46">
        <v>0</v>
      </c>
    </row>
    <row r="723" spans="1:105" hidden="1" x14ac:dyDescent="0.3">
      <c r="A723" t="str">
        <f>CONCATENATE(Tabla5[[#This Row],[TIENDA HMPV]],Tabla5[[#This Row],[LINEA]])</f>
        <v>467 - TIENDA ALBORADA 924GLOBALES</v>
      </c>
      <c r="B723" t="s">
        <v>323</v>
      </c>
      <c r="C723" s="55" t="s">
        <v>324</v>
      </c>
      <c r="D723" s="55" t="s">
        <v>39</v>
      </c>
      <c r="E723" s="55" t="s">
        <v>325</v>
      </c>
      <c r="F723" s="55" t="s">
        <v>1724</v>
      </c>
      <c r="G723" t="s">
        <v>27</v>
      </c>
      <c r="H723" s="42">
        <f>IFERROR(Tabla5[[#This Row],[VENTAS MABE]]/Tabla5[[#This Row],[CUOTA]],0)</f>
        <v>6</v>
      </c>
      <c r="I723">
        <v>1</v>
      </c>
      <c r="J723">
        <v>6</v>
      </c>
      <c r="K723">
        <v>9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V723" s="42">
        <v>0.375</v>
      </c>
      <c r="W723" s="42">
        <f>IFERROR(Tabla5[[#This Row],[TOTAL VENTA 38 SEMANA]]/Tabla5[[#This Row],[VENTA ACUM 38]],0)</f>
        <v>0.375</v>
      </c>
      <c r="X723" s="42" t="e">
        <f>VLOOKUP(Tabla5[[#This Row],[CLAVE]],[1]!QMI_5_SEMANA_SEP_22[[CLAVE]:[SHARE CADENA S2]],21,0)</f>
        <v>#REF!</v>
      </c>
      <c r="Y723" s="55" t="s">
        <v>734</v>
      </c>
      <c r="Z723" s="46">
        <f>+Tabla5[[#This Row],[VENTA ACUM 38]]+Tabla5[[#This Row],[venta total 39 acum]]</f>
        <v>16</v>
      </c>
      <c r="AA723" s="46">
        <v>1</v>
      </c>
      <c r="AB723" s="46">
        <v>6</v>
      </c>
      <c r="AC723" s="46">
        <v>16</v>
      </c>
      <c r="AD723" s="46">
        <v>0</v>
      </c>
      <c r="AE723" s="46">
        <v>0</v>
      </c>
      <c r="AF723" s="46">
        <v>0</v>
      </c>
      <c r="AG723" s="46">
        <v>3</v>
      </c>
      <c r="AH723" s="42">
        <f>IFERROR(Tabla5[[#This Row],[VENTAS MABE]]/Tabla5[[#This Row],[VENTAS INDURAMA]],0)</f>
        <v>0.66666666666666663</v>
      </c>
      <c r="AI723" t="s">
        <v>1675</v>
      </c>
      <c r="AK723" s="42"/>
      <c r="AL723" t="s">
        <v>727</v>
      </c>
      <c r="AM723" s="55" t="s">
        <v>765</v>
      </c>
      <c r="AO723" s="55" t="s">
        <v>419</v>
      </c>
      <c r="AP723">
        <v>2</v>
      </c>
      <c r="AQ723" s="55">
        <v>1</v>
      </c>
      <c r="AR723">
        <v>0</v>
      </c>
      <c r="AS723">
        <v>1</v>
      </c>
      <c r="AT723">
        <v>0</v>
      </c>
      <c r="AU723">
        <v>1</v>
      </c>
      <c r="AV723">
        <v>0</v>
      </c>
      <c r="AW723">
        <v>0</v>
      </c>
      <c r="AX723">
        <f>SUM(Tabla5[[#This Row],[VENTA MABE 1 SEMANA OCT]:[VENTAS OTROS 1 SEMANA OCT]])</f>
        <v>3</v>
      </c>
      <c r="AY723" s="46">
        <v>1</v>
      </c>
      <c r="AZ723" s="55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f>SUM(Tabla5[[#This Row],[VENTA MABE 2 SEMANA OCT]:[VENTAS OTROS 2 SEMANA OCT]])</f>
        <v>0</v>
      </c>
      <c r="BH723" t="s">
        <v>798</v>
      </c>
      <c r="BI723" s="55" t="s">
        <v>324</v>
      </c>
      <c r="BJ723">
        <v>35.999999999999993</v>
      </c>
      <c r="BK723" s="55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f>SUM(Tabla5[[#This Row],[VENTA MABE 3 SEMANA OCT]:[VENTAS OTROS 3 SEMANA OCT]])</f>
        <v>0</v>
      </c>
      <c r="BS723" s="42">
        <v>0</v>
      </c>
      <c r="BT723" s="55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f>SUM(Tabla5[[#This Row],[VENTA MABE 4 SEMANA OCT]:[VENTAS OTROS 4 SEMANA OCT]])</f>
        <v>1</v>
      </c>
      <c r="CB723" t="s">
        <v>1679</v>
      </c>
      <c r="CC723" t="s">
        <v>1679</v>
      </c>
      <c r="CD723" t="s">
        <v>1679</v>
      </c>
      <c r="CE723" t="s">
        <v>1679</v>
      </c>
      <c r="CF723" t="s">
        <v>1679</v>
      </c>
      <c r="CG723" t="s">
        <v>1679</v>
      </c>
      <c r="CH723" t="s">
        <v>1679</v>
      </c>
      <c r="CI7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723" t="s">
        <v>1702</v>
      </c>
      <c r="CK723">
        <v>2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f>SUM(Tabla5[[#This Row],[VENTA MABE 1 SEMANA NOV]:[VENTAS OTROS 1 SEMANA NOV]])</f>
        <v>3</v>
      </c>
      <c r="CS723">
        <f>IFERROR(VLOOKUP(Tabla5[[#This Row],[CLAVE]],[2]VENTAS!$F$2:$L$1501,2,0),0)</f>
        <v>0</v>
      </c>
      <c r="CT723">
        <f>IFERROR(VLOOKUP(Tabla5[[#This Row],[CLAVE]],[2]VENTAS!$F$2:$L$1501,3,0),0)</f>
        <v>0</v>
      </c>
      <c r="CU723">
        <f>IFERROR(VLOOKUP(Tabla5[[#This Row],[CLAVE]],[2]VENTAS!$F$2:$L$1501,4,0),0)</f>
        <v>0</v>
      </c>
      <c r="CV723">
        <f>IFERROR(VLOOKUP(Tabla5[[#This Row],[CLAVE]],[2]VENTAS!$F$2:$L$1501,5,0),0)</f>
        <v>1</v>
      </c>
      <c r="CW723">
        <f>IFERROR(VLOOKUP(Tabla5[[#This Row],[CLAVE]],[2]VENTAS!$F$2:$L$1501,6,0),0)</f>
        <v>0</v>
      </c>
      <c r="CX723">
        <f>IFERROR(VLOOKUP(Tabla5[[#This Row],[CLAVE]],[2]VENTAS!$F$2:$L$1501,7,0),0)</f>
        <v>0</v>
      </c>
      <c r="CY723">
        <f>IFERROR(VLOOKUP(Tabla5[[#This Row],[CLAVE]],[2]VENTAS!$F$2:$R$1501,13,0),0)</f>
        <v>0</v>
      </c>
      <c r="CZ723">
        <f>SUM(Tabla5[[#This Row],[VENTA MABE 2 SEMANA NOV]:[VENTAS OTROS 2 SEMANA NOV]])</f>
        <v>1</v>
      </c>
      <c r="DA723" s="46">
        <v>2.4745558479149596</v>
      </c>
    </row>
    <row r="724" spans="1:105" hidden="1" x14ac:dyDescent="0.3">
      <c r="A724" t="str">
        <f>CONCATENATE(Tabla5[[#This Row],[TIENDA HMPV]],Tabla5[[#This Row],[LINEA]])</f>
        <v>467 - TIENDA ALBORADA 924LAVADO</v>
      </c>
      <c r="B724" t="s">
        <v>323</v>
      </c>
      <c r="C724" s="55" t="s">
        <v>324</v>
      </c>
      <c r="D724" s="55" t="s">
        <v>39</v>
      </c>
      <c r="E724" s="55" t="s">
        <v>325</v>
      </c>
      <c r="F724" s="55" t="s">
        <v>1724</v>
      </c>
      <c r="G724" t="s">
        <v>28</v>
      </c>
      <c r="H724" s="42">
        <f>IFERROR(Tabla5[[#This Row],[VENTAS MABE]]/Tabla5[[#This Row],[CUOTA]],0)</f>
        <v>1</v>
      </c>
      <c r="I724">
        <v>1</v>
      </c>
      <c r="J724">
        <v>1</v>
      </c>
      <c r="K724">
        <v>0</v>
      </c>
      <c r="L724">
        <v>2</v>
      </c>
      <c r="M724">
        <v>1</v>
      </c>
      <c r="N724">
        <v>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V724" s="42">
        <v>0.2</v>
      </c>
      <c r="W724" s="42">
        <f>IFERROR(Tabla5[[#This Row],[TOTAL VENTA 38 SEMANA]]/Tabla5[[#This Row],[VENTA ACUM 38]],0)</f>
        <v>0.2</v>
      </c>
      <c r="X724" s="42" t="e">
        <f>VLOOKUP(Tabla5[[#This Row],[CLAVE]],[1]!QMI_5_SEMANA_SEP_22[[CLAVE]:[SHARE CADENA S2]],21,0)</f>
        <v>#REF!</v>
      </c>
      <c r="Y724" s="55" t="s">
        <v>734</v>
      </c>
      <c r="Z724" s="46">
        <f>+Tabla5[[#This Row],[VENTA ACUM 38]]+Tabla5[[#This Row],[venta total 39 acum]]</f>
        <v>7</v>
      </c>
      <c r="AA724" s="46">
        <v>1</v>
      </c>
      <c r="AB724" s="46">
        <v>1</v>
      </c>
      <c r="AC724" s="46">
        <v>5</v>
      </c>
      <c r="AD724" s="46">
        <v>2</v>
      </c>
      <c r="AE724" s="46">
        <v>0</v>
      </c>
      <c r="AF724" s="46">
        <v>2</v>
      </c>
      <c r="AG724" s="46">
        <v>4</v>
      </c>
      <c r="AH724" s="42">
        <f>IFERROR(Tabla5[[#This Row],[VENTAS MABE]]/Tabla5[[#This Row],[VENTAS INDURAMA]],0)</f>
        <v>0</v>
      </c>
      <c r="AI724" t="s">
        <v>1675</v>
      </c>
      <c r="AK724" s="42"/>
      <c r="AL724" t="s">
        <v>727</v>
      </c>
      <c r="AM724" s="55" t="s">
        <v>765</v>
      </c>
      <c r="AO724" s="55" t="s">
        <v>419</v>
      </c>
      <c r="AP724">
        <v>5</v>
      </c>
      <c r="AQ724" s="55">
        <v>0</v>
      </c>
      <c r="AR724">
        <v>0</v>
      </c>
      <c r="AS724">
        <v>1</v>
      </c>
      <c r="AT724">
        <v>0</v>
      </c>
      <c r="AU724">
        <v>2</v>
      </c>
      <c r="AV724">
        <v>0</v>
      </c>
      <c r="AW724">
        <v>0</v>
      </c>
      <c r="AX724">
        <f>SUM(Tabla5[[#This Row],[VENTA MABE 1 SEMANA OCT]:[VENTAS OTROS 1 SEMANA OCT]])</f>
        <v>3</v>
      </c>
      <c r="AY724" s="46">
        <v>1</v>
      </c>
      <c r="AZ724" s="55">
        <v>0</v>
      </c>
      <c r="BA724">
        <v>0</v>
      </c>
      <c r="BB724">
        <v>0</v>
      </c>
      <c r="BC724">
        <v>0</v>
      </c>
      <c r="BD724">
        <v>2</v>
      </c>
      <c r="BE724">
        <v>0</v>
      </c>
      <c r="BF724">
        <v>0</v>
      </c>
      <c r="BG724">
        <f>SUM(Tabla5[[#This Row],[VENTA MABE 2 SEMANA OCT]:[VENTAS OTROS 2 SEMANA OCT]])</f>
        <v>2</v>
      </c>
      <c r="BH724" t="s">
        <v>798</v>
      </c>
      <c r="BI724" s="55" t="s">
        <v>324</v>
      </c>
      <c r="BJ724">
        <v>35.999999999999993</v>
      </c>
      <c r="BK724" s="55">
        <v>0</v>
      </c>
      <c r="BL724">
        <v>0</v>
      </c>
      <c r="BM724">
        <v>1</v>
      </c>
      <c r="BN724">
        <v>0</v>
      </c>
      <c r="BO724">
        <v>1</v>
      </c>
      <c r="BP724">
        <v>1</v>
      </c>
      <c r="BQ724">
        <v>0</v>
      </c>
      <c r="BR724">
        <f>SUM(Tabla5[[#This Row],[VENTA MABE 3 SEMANA OCT]:[VENTAS OTROS 3 SEMANA OCT]])</f>
        <v>3</v>
      </c>
      <c r="BS724" s="42">
        <v>0.12</v>
      </c>
      <c r="BT724" s="55">
        <v>0</v>
      </c>
      <c r="BU724">
        <v>0</v>
      </c>
      <c r="BV724">
        <v>0</v>
      </c>
      <c r="BW724">
        <v>1</v>
      </c>
      <c r="BX724">
        <v>0</v>
      </c>
      <c r="BY724">
        <v>1</v>
      </c>
      <c r="BZ724">
        <v>0</v>
      </c>
      <c r="CA724">
        <f>SUM(Tabla5[[#This Row],[VENTA MABE 4 SEMANA OCT]:[VENTAS OTROS 4 SEMANA OCT]])</f>
        <v>2</v>
      </c>
      <c r="CB724" t="s">
        <v>1679</v>
      </c>
      <c r="CC724" t="s">
        <v>1679</v>
      </c>
      <c r="CD724" t="s">
        <v>1679</v>
      </c>
      <c r="CE724" t="s">
        <v>1679</v>
      </c>
      <c r="CF724" t="s">
        <v>1679</v>
      </c>
      <c r="CG724" t="s">
        <v>1679</v>
      </c>
      <c r="CH724" t="s">
        <v>1679</v>
      </c>
      <c r="CI7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24" s="66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1</v>
      </c>
      <c r="CR724">
        <f>SUM(Tabla5[[#This Row],[VENTA MABE 1 SEMANA NOV]:[VENTAS OTROS 1 SEMANA NOV]])</f>
        <v>2</v>
      </c>
      <c r="CS724">
        <f>IFERROR(VLOOKUP(Tabla5[[#This Row],[CLAVE]],[2]VENTAS!$F$2:$L$1501,2,0),0)</f>
        <v>0</v>
      </c>
      <c r="CT724">
        <f>IFERROR(VLOOKUP(Tabla5[[#This Row],[CLAVE]],[2]VENTAS!$F$2:$L$1501,3,0),0)</f>
        <v>0</v>
      </c>
      <c r="CU724">
        <f>IFERROR(VLOOKUP(Tabla5[[#This Row],[CLAVE]],[2]VENTAS!$F$2:$L$1501,4,0),0)</f>
        <v>0</v>
      </c>
      <c r="CV724">
        <f>IFERROR(VLOOKUP(Tabla5[[#This Row],[CLAVE]],[2]VENTAS!$F$2:$L$1501,5,0),0)</f>
        <v>0</v>
      </c>
      <c r="CW724">
        <f>IFERROR(VLOOKUP(Tabla5[[#This Row],[CLAVE]],[2]VENTAS!$F$2:$L$1501,6,0),0)</f>
        <v>2</v>
      </c>
      <c r="CX724">
        <f>IFERROR(VLOOKUP(Tabla5[[#This Row],[CLAVE]],[2]VENTAS!$F$2:$L$1501,7,0),0)</f>
        <v>0</v>
      </c>
      <c r="CY724">
        <f>IFERROR(VLOOKUP(Tabla5[[#This Row],[CLAVE]],[2]VENTAS!$F$2:$R$1501,13,0),0)</f>
        <v>1</v>
      </c>
      <c r="CZ724">
        <f>SUM(Tabla5[[#This Row],[VENTA MABE 2 SEMANA NOV]:[VENTAS OTROS 2 SEMANA NOV]])</f>
        <v>3</v>
      </c>
      <c r="DA724" s="46">
        <v>1.503242757204533</v>
      </c>
    </row>
    <row r="725" spans="1:105" hidden="1" x14ac:dyDescent="0.3">
      <c r="A725" t="str">
        <f>CONCATENATE(Tabla5[[#This Row],[TIENDA HMPV]],Tabla5[[#This Row],[LINEA]])</f>
        <v>467 - TIENDA ALBORADA 924REFRIGERACIÓN</v>
      </c>
      <c r="B725" t="s">
        <v>323</v>
      </c>
      <c r="C725" s="55" t="s">
        <v>324</v>
      </c>
      <c r="D725" s="55" t="s">
        <v>39</v>
      </c>
      <c r="E725" s="55" t="s">
        <v>325</v>
      </c>
      <c r="F725" s="55" t="s">
        <v>1724</v>
      </c>
      <c r="G725" t="s">
        <v>29</v>
      </c>
      <c r="H725" s="42">
        <f>IFERROR(Tabla5[[#This Row],[VENTAS MABE]]/Tabla5[[#This Row],[CUOTA]],0)</f>
        <v>0.16666666666666666</v>
      </c>
      <c r="I725">
        <v>6</v>
      </c>
      <c r="J725">
        <v>1</v>
      </c>
      <c r="K725">
        <v>1</v>
      </c>
      <c r="L725">
        <v>0</v>
      </c>
      <c r="M725">
        <v>2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V725" s="42">
        <v>0.25</v>
      </c>
      <c r="W725" s="42">
        <f>IFERROR(Tabla5[[#This Row],[TOTAL VENTA 38 SEMANA]]/Tabla5[[#This Row],[VENTA ACUM 38]],0)</f>
        <v>0.25</v>
      </c>
      <c r="X725" s="42" t="e">
        <f>VLOOKUP(Tabla5[[#This Row],[CLAVE]],[1]!QMI_5_SEMANA_SEP_22[[CLAVE]:[SHARE CADENA S2]],21,0)</f>
        <v>#REF!</v>
      </c>
      <c r="Y725" s="55" t="s">
        <v>734</v>
      </c>
      <c r="Z725" s="46">
        <f>+Tabla5[[#This Row],[VENTA ACUM 38]]+Tabla5[[#This Row],[venta total 39 acum]]</f>
        <v>6</v>
      </c>
      <c r="AA725" s="46">
        <v>1</v>
      </c>
      <c r="AB725" s="46">
        <v>1</v>
      </c>
      <c r="AC725" s="46">
        <v>4</v>
      </c>
      <c r="AD725" s="46">
        <v>2</v>
      </c>
      <c r="AE725" s="46">
        <v>0</v>
      </c>
      <c r="AF725" s="46">
        <v>2</v>
      </c>
      <c r="AG725" s="46">
        <v>5</v>
      </c>
      <c r="AH725" s="42">
        <f>IFERROR(Tabla5[[#This Row],[VENTAS MABE]]/Tabla5[[#This Row],[VENTAS INDURAMA]],0)</f>
        <v>1</v>
      </c>
      <c r="AI725" t="s">
        <v>1675</v>
      </c>
      <c r="AK725" s="42"/>
      <c r="AL725" t="s">
        <v>727</v>
      </c>
      <c r="AM725" s="55" t="s">
        <v>765</v>
      </c>
      <c r="AO725" s="55" t="s">
        <v>419</v>
      </c>
      <c r="AP725">
        <v>4</v>
      </c>
      <c r="AQ725" s="55">
        <v>3</v>
      </c>
      <c r="AR725">
        <v>2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f>SUM(Tabla5[[#This Row],[VENTA MABE 1 SEMANA OCT]:[VENTAS OTROS 1 SEMANA OCT]])</f>
        <v>6</v>
      </c>
      <c r="AY725" s="46">
        <v>2.5782490765256818</v>
      </c>
      <c r="AZ725" s="55">
        <v>2</v>
      </c>
      <c r="BA725">
        <v>3</v>
      </c>
      <c r="BB725">
        <v>0</v>
      </c>
      <c r="BC725">
        <v>0</v>
      </c>
      <c r="BD725">
        <v>1</v>
      </c>
      <c r="BE725">
        <v>0</v>
      </c>
      <c r="BF725">
        <v>1</v>
      </c>
      <c r="BG725">
        <f>SUM(Tabla5[[#This Row],[VENTA MABE 2 SEMANA OCT]:[VENTAS OTROS 2 SEMANA OCT]])</f>
        <v>7</v>
      </c>
      <c r="BH725" t="s">
        <v>798</v>
      </c>
      <c r="BI725" s="55" t="s">
        <v>324</v>
      </c>
      <c r="BJ725">
        <v>35.999999999999993</v>
      </c>
      <c r="BK725" s="55">
        <v>0</v>
      </c>
      <c r="BL725">
        <v>1</v>
      </c>
      <c r="BM725">
        <v>0</v>
      </c>
      <c r="BN725">
        <v>0</v>
      </c>
      <c r="BO725">
        <v>4</v>
      </c>
      <c r="BP725">
        <v>0</v>
      </c>
      <c r="BQ725">
        <v>0</v>
      </c>
      <c r="BR725">
        <f>SUM(Tabla5[[#This Row],[VENTA MABE 3 SEMANA OCT]:[VENTAS OTROS 3 SEMANA OCT]])</f>
        <v>5</v>
      </c>
      <c r="BS725" s="42">
        <v>0.2</v>
      </c>
      <c r="BT725" s="55">
        <v>1</v>
      </c>
      <c r="BU725">
        <v>2</v>
      </c>
      <c r="BV725">
        <v>0</v>
      </c>
      <c r="BW725">
        <v>0</v>
      </c>
      <c r="BX725">
        <v>3</v>
      </c>
      <c r="BY725">
        <v>0</v>
      </c>
      <c r="BZ725">
        <v>0</v>
      </c>
      <c r="CA725">
        <f>SUM(Tabla5[[#This Row],[VENTA MABE 4 SEMANA OCT]:[VENTAS OTROS 4 SEMANA OCT]])</f>
        <v>6</v>
      </c>
      <c r="CB725" t="s">
        <v>1698</v>
      </c>
      <c r="CI72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725" t="s">
        <v>1701</v>
      </c>
      <c r="CK725">
        <v>0</v>
      </c>
      <c r="CL725">
        <v>1</v>
      </c>
      <c r="CM725">
        <v>1</v>
      </c>
      <c r="CN725">
        <v>0</v>
      </c>
      <c r="CO725">
        <v>0</v>
      </c>
      <c r="CP725">
        <v>1</v>
      </c>
      <c r="CQ725">
        <v>0</v>
      </c>
      <c r="CR725">
        <f>SUM(Tabla5[[#This Row],[VENTA MABE 1 SEMANA NOV]:[VENTAS OTROS 1 SEMANA NOV]])</f>
        <v>3</v>
      </c>
      <c r="CS725">
        <f>IFERROR(VLOOKUP(Tabla5[[#This Row],[CLAVE]],[2]VENTAS!$F$2:$L$1501,2,0),0)</f>
        <v>0</v>
      </c>
      <c r="CT725">
        <f>IFERROR(VLOOKUP(Tabla5[[#This Row],[CLAVE]],[2]VENTAS!$F$2:$L$1501,3,0),0)</f>
        <v>0</v>
      </c>
      <c r="CU725">
        <f>IFERROR(VLOOKUP(Tabla5[[#This Row],[CLAVE]],[2]VENTAS!$F$2:$L$1501,4,0),0)</f>
        <v>0</v>
      </c>
      <c r="CV725">
        <f>IFERROR(VLOOKUP(Tabla5[[#This Row],[CLAVE]],[2]VENTAS!$F$2:$L$1501,5,0),0)</f>
        <v>0</v>
      </c>
      <c r="CW725">
        <f>IFERROR(VLOOKUP(Tabla5[[#This Row],[CLAVE]],[2]VENTAS!$F$2:$L$1501,6,0),0)</f>
        <v>0</v>
      </c>
      <c r="CX725">
        <f>IFERROR(VLOOKUP(Tabla5[[#This Row],[CLAVE]],[2]VENTAS!$F$2:$L$1501,7,0),0)</f>
        <v>1</v>
      </c>
      <c r="CY725">
        <f>IFERROR(VLOOKUP(Tabla5[[#This Row],[CLAVE]],[2]VENTAS!$F$2:$R$1501,13,0),0)</f>
        <v>0</v>
      </c>
      <c r="CZ725">
        <f>SUM(Tabla5[[#This Row],[VENTA MABE 2 SEMANA NOV]:[VENTAS OTROS 2 SEMANA NOV]])</f>
        <v>1</v>
      </c>
      <c r="DA725" s="46">
        <v>6.9123812858256359</v>
      </c>
    </row>
    <row r="726" spans="1:105" hidden="1" x14ac:dyDescent="0.3">
      <c r="A726" t="str">
        <f>CONCATENATE(Tabla5[[#This Row],[TIENDA HMPV]],Tabla5[[#This Row],[LINEA]])</f>
        <v>893 - MIN GUAYAQUIL LA ALBORADA 1 (119)COCINAS</v>
      </c>
      <c r="B726" t="s">
        <v>323</v>
      </c>
      <c r="C726" s="55" t="s">
        <v>324</v>
      </c>
      <c r="D726" s="55" t="s">
        <v>64</v>
      </c>
      <c r="E726" s="55" t="s">
        <v>771</v>
      </c>
      <c r="F726" s="55" t="s">
        <v>1724</v>
      </c>
      <c r="G726" t="s">
        <v>26</v>
      </c>
      <c r="H726" s="42">
        <f>IFERROR(Tabla5[[#This Row],[VENTAS MABE]]/Tabla5[[#This Row],[CUOTA]],0)</f>
        <v>2</v>
      </c>
      <c r="I726">
        <v>1</v>
      </c>
      <c r="J726">
        <v>2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V726" s="42">
        <v>0.25</v>
      </c>
      <c r="W726" s="42">
        <f>IFERROR(Tabla5[[#This Row],[TOTAL VENTA 38 SEMANA]]/Tabla5[[#This Row],[VENTA ACUM 38]],0)</f>
        <v>0.25</v>
      </c>
      <c r="X726" s="42">
        <v>0</v>
      </c>
      <c r="Y726" s="55" t="s">
        <v>734</v>
      </c>
      <c r="Z726" s="46">
        <f>+Tabla5[[#This Row],[VENTA ACUM 38]]+Tabla5[[#This Row],[venta total 39 acum]]</f>
        <v>8</v>
      </c>
      <c r="AA726" s="46">
        <v>2</v>
      </c>
      <c r="AB726" s="46">
        <v>2</v>
      </c>
      <c r="AC726" s="46">
        <v>8</v>
      </c>
      <c r="AD726" s="46"/>
      <c r="AE726" s="46"/>
      <c r="AF726" s="46"/>
      <c r="AG726" s="46">
        <v>5</v>
      </c>
      <c r="AH726" s="42">
        <f>IFERROR(Tabla5[[#This Row],[VENTAS MABE]]/Tabla5[[#This Row],[VENTAS INDURAMA]],0)</f>
        <v>0</v>
      </c>
      <c r="AI726" t="s">
        <v>1675</v>
      </c>
      <c r="AK726" s="42"/>
      <c r="AL726" t="s">
        <v>727</v>
      </c>
      <c r="AM726" s="55" t="s">
        <v>770</v>
      </c>
      <c r="AO726" s="55" t="s">
        <v>419</v>
      </c>
      <c r="AP726">
        <v>8</v>
      </c>
      <c r="AQ726" s="55">
        <v>2</v>
      </c>
      <c r="AR726">
        <v>5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f>SUM(Tabla5[[#This Row],[VENTA MABE 1 SEMANA OCT]:[VENTAS OTROS 1 SEMANA OCT]])</f>
        <v>7</v>
      </c>
      <c r="AY726" s="46">
        <v>4</v>
      </c>
      <c r="AZ726" s="55">
        <v>3</v>
      </c>
      <c r="BA726">
        <v>4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f>SUM(Tabla5[[#This Row],[VENTA MABE 2 SEMANA OCT]:[VENTAS OTROS 2 SEMANA OCT]])</f>
        <v>8</v>
      </c>
      <c r="BH726" t="s">
        <v>731</v>
      </c>
      <c r="BI726" s="55" t="s">
        <v>324</v>
      </c>
      <c r="BJ726">
        <v>3.9999999999999991</v>
      </c>
      <c r="BK726" s="55">
        <v>0</v>
      </c>
      <c r="BL726">
        <v>3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f>SUM(Tabla5[[#This Row],[VENTA MABE 3 SEMANA OCT]:[VENTAS OTROS 3 SEMANA OCT]])</f>
        <v>3</v>
      </c>
      <c r="BS726" s="42">
        <v>0.15</v>
      </c>
      <c r="BT726" s="55">
        <v>0</v>
      </c>
      <c r="BU726">
        <v>8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f>SUM(Tabla5[[#This Row],[VENTA MABE 4 SEMANA OCT]:[VENTAS OTROS 4 SEMANA OCT]])</f>
        <v>8</v>
      </c>
      <c r="CD726" t="s">
        <v>1695</v>
      </c>
      <c r="CI72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0.19230769230769232</v>
      </c>
      <c r="CJ726" t="s">
        <v>1701</v>
      </c>
      <c r="CK726">
        <v>2</v>
      </c>
      <c r="CL726">
        <v>1</v>
      </c>
      <c r="CM726" t="s">
        <v>1679</v>
      </c>
      <c r="CN726">
        <v>0</v>
      </c>
      <c r="CO726">
        <v>0</v>
      </c>
      <c r="CP726">
        <v>0</v>
      </c>
      <c r="CQ726">
        <v>0</v>
      </c>
      <c r="CR726">
        <f>SUM(Tabla5[[#This Row],[VENTA MABE 1 SEMANA NOV]:[VENTAS OTROS 1 SEMANA NOV]])</f>
        <v>3</v>
      </c>
      <c r="CS726">
        <f>IFERROR(VLOOKUP(Tabla5[[#This Row],[CLAVE]],[2]VENTAS!$F$2:$L$1501,2,0),0)</f>
        <v>2</v>
      </c>
      <c r="CT726">
        <f>IFERROR(VLOOKUP(Tabla5[[#This Row],[CLAVE]],[2]VENTAS!$F$2:$L$1501,3,0),0)</f>
        <v>6</v>
      </c>
      <c r="CU726">
        <f>IFERROR(VLOOKUP(Tabla5[[#This Row],[CLAVE]],[2]VENTAS!$F$2:$L$1501,4,0),0)</f>
        <v>0</v>
      </c>
      <c r="CV726">
        <f>IFERROR(VLOOKUP(Tabla5[[#This Row],[CLAVE]],[2]VENTAS!$F$2:$L$1501,5,0),0)</f>
        <v>0</v>
      </c>
      <c r="CW726">
        <f>IFERROR(VLOOKUP(Tabla5[[#This Row],[CLAVE]],[2]VENTAS!$F$2:$L$1501,6,0),0)</f>
        <v>0</v>
      </c>
      <c r="CX726">
        <f>IFERROR(VLOOKUP(Tabla5[[#This Row],[CLAVE]],[2]VENTAS!$F$2:$L$1501,7,0),0)</f>
        <v>0</v>
      </c>
      <c r="CY726">
        <f>IFERROR(VLOOKUP(Tabla5[[#This Row],[CLAVE]],[2]VENTAS!$F$2:$R$1501,13,0),0)</f>
        <v>0</v>
      </c>
      <c r="CZ726">
        <f>SUM(Tabla5[[#This Row],[VENTA MABE 2 SEMANA NOV]:[VENTAS OTROS 2 SEMANA NOV]])</f>
        <v>8</v>
      </c>
      <c r="DA726" s="46">
        <v>3.6267199017199019</v>
      </c>
    </row>
    <row r="727" spans="1:105" hidden="1" x14ac:dyDescent="0.3">
      <c r="A727" t="str">
        <f>CONCATENATE(Tabla5[[#This Row],[TIENDA HMPV]],Tabla5[[#This Row],[LINEA]])</f>
        <v>893 - MIN GUAYAQUIL LA ALBORADA 1 (119)LAVADO</v>
      </c>
      <c r="B727" t="s">
        <v>323</v>
      </c>
      <c r="C727" s="55" t="s">
        <v>324</v>
      </c>
      <c r="D727" s="55" t="s">
        <v>64</v>
      </c>
      <c r="E727" s="55" t="s">
        <v>771</v>
      </c>
      <c r="F727" s="55" t="s">
        <v>1724</v>
      </c>
      <c r="G727" t="s">
        <v>28</v>
      </c>
      <c r="H727" s="42">
        <f>IFERROR(Tabla5[[#This Row],[VENTAS MABE]]/Tabla5[[#This Row],[CUOTA]],0)</f>
        <v>0</v>
      </c>
      <c r="I727">
        <v>1</v>
      </c>
      <c r="J727">
        <v>0</v>
      </c>
      <c r="L727">
        <v>2</v>
      </c>
      <c r="M727">
        <v>3</v>
      </c>
      <c r="N727">
        <v>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V727" s="42">
        <v>0</v>
      </c>
      <c r="W727" s="42">
        <f>IFERROR(Tabla5[[#This Row],[TOTAL VENTA 38 SEMANA]]/Tabla5[[#This Row],[VENTA ACUM 38]],0)</f>
        <v>0</v>
      </c>
      <c r="X727" s="42">
        <v>0</v>
      </c>
      <c r="Y727" s="55" t="s">
        <v>734</v>
      </c>
      <c r="Z727" s="46">
        <f>+Tabla5[[#This Row],[VENTA ACUM 38]]+Tabla5[[#This Row],[venta total 39 acum]]</f>
        <v>10</v>
      </c>
      <c r="AA727" s="46">
        <v>0</v>
      </c>
      <c r="AB727" s="46">
        <v>0</v>
      </c>
      <c r="AC727" s="46">
        <v>10</v>
      </c>
      <c r="AD727" s="46"/>
      <c r="AE727" s="46"/>
      <c r="AF727" s="46"/>
      <c r="AG727" s="46">
        <v>3</v>
      </c>
      <c r="AH727" s="42">
        <f>IFERROR(Tabla5[[#This Row],[VENTAS MABE]]/Tabla5[[#This Row],[VENTAS INDURAMA]],0)</f>
        <v>0</v>
      </c>
      <c r="AI727" t="s">
        <v>1675</v>
      </c>
      <c r="AK727" s="42"/>
      <c r="AL727" t="s">
        <v>727</v>
      </c>
      <c r="AM727" s="55" t="s">
        <v>770</v>
      </c>
      <c r="AO727" s="55" t="s">
        <v>419</v>
      </c>
      <c r="AP727">
        <v>10</v>
      </c>
      <c r="AQ727" s="55">
        <v>0</v>
      </c>
      <c r="AR727">
        <v>1</v>
      </c>
      <c r="AS727">
        <v>2</v>
      </c>
      <c r="AT727">
        <v>3</v>
      </c>
      <c r="AU727">
        <v>3</v>
      </c>
      <c r="AV727">
        <v>0</v>
      </c>
      <c r="AW727">
        <v>0</v>
      </c>
      <c r="AX727">
        <f>SUM(Tabla5[[#This Row],[VENTA MABE 1 SEMANA OCT]:[VENTAS OTROS 1 SEMANA OCT]])</f>
        <v>9</v>
      </c>
      <c r="AY727" s="46">
        <v>3</v>
      </c>
      <c r="AZ727" s="55">
        <v>1</v>
      </c>
      <c r="BA727">
        <v>0</v>
      </c>
      <c r="BB727">
        <v>1</v>
      </c>
      <c r="BC727">
        <v>2</v>
      </c>
      <c r="BD727">
        <v>2</v>
      </c>
      <c r="BE727">
        <v>0</v>
      </c>
      <c r="BF727">
        <v>0</v>
      </c>
      <c r="BG727">
        <f>SUM(Tabla5[[#This Row],[VENTA MABE 2 SEMANA OCT]:[VENTAS OTROS 2 SEMANA OCT]])</f>
        <v>6</v>
      </c>
      <c r="BH727" t="s">
        <v>731</v>
      </c>
      <c r="BI727" s="55" t="s">
        <v>324</v>
      </c>
      <c r="BJ727">
        <v>3.9999999999999991</v>
      </c>
      <c r="BK727" s="55">
        <v>0</v>
      </c>
      <c r="BL727">
        <v>2</v>
      </c>
      <c r="BM727">
        <v>0</v>
      </c>
      <c r="BN727">
        <v>1</v>
      </c>
      <c r="BO727">
        <v>1</v>
      </c>
      <c r="BP727">
        <v>0</v>
      </c>
      <c r="BQ727">
        <v>0</v>
      </c>
      <c r="BR727">
        <f>SUM(Tabla5[[#This Row],[VENTA MABE 3 SEMANA OCT]:[VENTAS OTROS 3 SEMANA OCT]])</f>
        <v>4</v>
      </c>
      <c r="BS727" s="42">
        <v>0.2</v>
      </c>
      <c r="BT727" s="55">
        <v>1</v>
      </c>
      <c r="BU727">
        <v>0</v>
      </c>
      <c r="BV727">
        <v>1</v>
      </c>
      <c r="BW727">
        <v>1</v>
      </c>
      <c r="BX727">
        <v>2</v>
      </c>
      <c r="BY727">
        <v>0</v>
      </c>
      <c r="BZ727">
        <v>0</v>
      </c>
      <c r="CA727">
        <f>SUM(Tabla5[[#This Row],[VENTA MABE 4 SEMANA OCT]:[VENTAS OTROS 4 SEMANA OCT]])</f>
        <v>5</v>
      </c>
      <c r="CB727" t="s">
        <v>1698</v>
      </c>
      <c r="CI72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8.3333333333333329E-2</v>
      </c>
      <c r="CJ727" t="s">
        <v>1701</v>
      </c>
      <c r="CK727">
        <v>0</v>
      </c>
      <c r="CL727">
        <v>2</v>
      </c>
      <c r="CM727" t="s">
        <v>1679</v>
      </c>
      <c r="CN727">
        <v>2</v>
      </c>
      <c r="CO727">
        <v>3</v>
      </c>
      <c r="CP727">
        <v>1</v>
      </c>
      <c r="CQ727">
        <v>0</v>
      </c>
      <c r="CR727">
        <f>SUM(Tabla5[[#This Row],[VENTA MABE 1 SEMANA NOV]:[VENTAS OTROS 1 SEMANA NOV]])</f>
        <v>8</v>
      </c>
      <c r="CS727">
        <f>IFERROR(VLOOKUP(Tabla5[[#This Row],[CLAVE]],[2]VENTAS!$F$2:$L$1501,2,0),0)</f>
        <v>1</v>
      </c>
      <c r="CT727">
        <f>IFERROR(VLOOKUP(Tabla5[[#This Row],[CLAVE]],[2]VENTAS!$F$2:$L$1501,3,0),0)</f>
        <v>0</v>
      </c>
      <c r="CU727">
        <f>IFERROR(VLOOKUP(Tabla5[[#This Row],[CLAVE]],[2]VENTAS!$F$2:$L$1501,4,0),0)</f>
        <v>0</v>
      </c>
      <c r="CV727">
        <f>IFERROR(VLOOKUP(Tabla5[[#This Row],[CLAVE]],[2]VENTAS!$F$2:$L$1501,5,0),0)</f>
        <v>5</v>
      </c>
      <c r="CW727">
        <f>IFERROR(VLOOKUP(Tabla5[[#This Row],[CLAVE]],[2]VENTAS!$F$2:$L$1501,6,0),0)</f>
        <v>3</v>
      </c>
      <c r="CX727">
        <f>IFERROR(VLOOKUP(Tabla5[[#This Row],[CLAVE]],[2]VENTAS!$F$2:$L$1501,7,0),0)</f>
        <v>0</v>
      </c>
      <c r="CY727">
        <f>IFERROR(VLOOKUP(Tabla5[[#This Row],[CLAVE]],[2]VENTAS!$F$2:$R$1501,13,0),0)</f>
        <v>0</v>
      </c>
      <c r="CZ727">
        <f>SUM(Tabla5[[#This Row],[VENTA MABE 2 SEMANA NOV]:[VENTAS OTROS 2 SEMANA NOV]])</f>
        <v>9</v>
      </c>
      <c r="DA727" s="46">
        <v>1.7958084838935486</v>
      </c>
    </row>
    <row r="728" spans="1:105" hidden="1" x14ac:dyDescent="0.3">
      <c r="A728" t="str">
        <f>CONCATENATE(Tabla5[[#This Row],[TIENDA HMPV]],Tabla5[[#This Row],[LINEA]])</f>
        <v>893 - MIN GUAYAQUIL LA ALBORADA 1 (119)REFRIGERACIÓN</v>
      </c>
      <c r="B728" t="s">
        <v>323</v>
      </c>
      <c r="C728" s="55" t="s">
        <v>324</v>
      </c>
      <c r="D728" s="55" t="s">
        <v>64</v>
      </c>
      <c r="E728" s="55" t="s">
        <v>771</v>
      </c>
      <c r="F728" s="55" t="s">
        <v>1724</v>
      </c>
      <c r="G728" t="s">
        <v>29</v>
      </c>
      <c r="H728" s="42">
        <f>IFERROR(Tabla5[[#This Row],[VENTAS MABE]]/Tabla5[[#This Row],[CUOTA]],0)</f>
        <v>2</v>
      </c>
      <c r="I728">
        <v>1</v>
      </c>
      <c r="J728">
        <v>2</v>
      </c>
      <c r="L728">
        <v>1</v>
      </c>
      <c r="M728">
        <v>1</v>
      </c>
      <c r="N728">
        <v>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V728" s="42">
        <v>0.13333333333333333</v>
      </c>
      <c r="W728" s="42">
        <f>IFERROR(Tabla5[[#This Row],[TOTAL VENTA 38 SEMANA]]/Tabla5[[#This Row],[VENTA ACUM 38]],0)</f>
        <v>0.13333333333333333</v>
      </c>
      <c r="X728" s="42">
        <v>0</v>
      </c>
      <c r="Y728" s="55" t="s">
        <v>734</v>
      </c>
      <c r="Z728" s="46">
        <f>+Tabla5[[#This Row],[VENTA ACUM 38]]+Tabla5[[#This Row],[venta total 39 acum]]</f>
        <v>15</v>
      </c>
      <c r="AA728" s="46">
        <v>2</v>
      </c>
      <c r="AB728" s="46">
        <v>2</v>
      </c>
      <c r="AC728" s="46">
        <v>15</v>
      </c>
      <c r="AD728" s="46"/>
      <c r="AE728" s="46"/>
      <c r="AF728" s="46"/>
      <c r="AG728" s="46">
        <v>9</v>
      </c>
      <c r="AH728" s="42">
        <f>IFERROR(Tabla5[[#This Row],[VENTAS MABE]]/Tabla5[[#This Row],[VENTAS INDURAMA]],0)</f>
        <v>0</v>
      </c>
      <c r="AI728" t="s">
        <v>1675</v>
      </c>
      <c r="AK728" s="42"/>
      <c r="AL728" t="s">
        <v>727</v>
      </c>
      <c r="AM728" s="55" t="s">
        <v>770</v>
      </c>
      <c r="AO728" s="55" t="s">
        <v>419</v>
      </c>
      <c r="AP728">
        <v>15</v>
      </c>
      <c r="AQ728" s="55">
        <v>1</v>
      </c>
      <c r="AR728">
        <v>3</v>
      </c>
      <c r="AS728">
        <v>0</v>
      </c>
      <c r="AT728">
        <v>0</v>
      </c>
      <c r="AU728">
        <v>2</v>
      </c>
      <c r="AV728">
        <v>0</v>
      </c>
      <c r="AW728">
        <v>0</v>
      </c>
      <c r="AX728">
        <f>SUM(Tabla5[[#This Row],[VENTA MABE 1 SEMANA OCT]:[VENTAS OTROS 1 SEMANA OCT]])</f>
        <v>6</v>
      </c>
      <c r="AY728" s="46">
        <v>4</v>
      </c>
      <c r="AZ728" s="55">
        <v>0</v>
      </c>
      <c r="BA728">
        <v>3</v>
      </c>
      <c r="BB728">
        <v>1</v>
      </c>
      <c r="BC728">
        <v>1</v>
      </c>
      <c r="BD728">
        <v>2</v>
      </c>
      <c r="BE728">
        <v>0</v>
      </c>
      <c r="BF728">
        <v>0</v>
      </c>
      <c r="BG728">
        <f>SUM(Tabla5[[#This Row],[VENTA MABE 2 SEMANA OCT]:[VENTAS OTROS 2 SEMANA OCT]])</f>
        <v>7</v>
      </c>
      <c r="BH728" t="s">
        <v>731</v>
      </c>
      <c r="BI728" s="55" t="s">
        <v>324</v>
      </c>
      <c r="BJ728">
        <v>3.9999999999999991</v>
      </c>
      <c r="BK728" s="55">
        <v>0</v>
      </c>
      <c r="BL728">
        <v>5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f>SUM(Tabla5[[#This Row],[VENTA MABE 3 SEMANA OCT]:[VENTAS OTROS 3 SEMANA OCT]])</f>
        <v>6</v>
      </c>
      <c r="BS728" s="42">
        <v>0.15</v>
      </c>
      <c r="BT728" s="55">
        <v>0</v>
      </c>
      <c r="BU728">
        <v>3</v>
      </c>
      <c r="BV728">
        <v>0</v>
      </c>
      <c r="BW728">
        <v>1</v>
      </c>
      <c r="BX728">
        <v>1</v>
      </c>
      <c r="BY728">
        <v>0</v>
      </c>
      <c r="BZ728">
        <v>0</v>
      </c>
      <c r="CA728">
        <f>SUM(Tabla5[[#This Row],[VENTA MABE 4 SEMANA OCT]:[VENTAS OTROS 4 SEMANA OCT]])</f>
        <v>5</v>
      </c>
      <c r="CB728" t="s">
        <v>1698</v>
      </c>
      <c r="CI72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4.1666666666666664E-2</v>
      </c>
      <c r="CJ728" t="s">
        <v>1701</v>
      </c>
      <c r="CK728">
        <v>1</v>
      </c>
      <c r="CL728">
        <v>2</v>
      </c>
      <c r="CM728" t="s">
        <v>1679</v>
      </c>
      <c r="CN728">
        <v>2</v>
      </c>
      <c r="CO728">
        <v>1</v>
      </c>
      <c r="CP728">
        <v>0</v>
      </c>
      <c r="CQ728">
        <v>0</v>
      </c>
      <c r="CR728">
        <f>SUM(Tabla5[[#This Row],[VENTA MABE 1 SEMANA NOV]:[VENTAS OTROS 1 SEMANA NOV]])</f>
        <v>6</v>
      </c>
      <c r="CS728">
        <f>IFERROR(VLOOKUP(Tabla5[[#This Row],[CLAVE]],[2]VENTAS!$F$2:$L$1501,2,0),0)</f>
        <v>0</v>
      </c>
      <c r="CT728">
        <f>IFERROR(VLOOKUP(Tabla5[[#This Row],[CLAVE]],[2]VENTAS!$F$2:$L$1501,3,0),0)</f>
        <v>2</v>
      </c>
      <c r="CU728">
        <f>IFERROR(VLOOKUP(Tabla5[[#This Row],[CLAVE]],[2]VENTAS!$F$2:$L$1501,4,0),0)</f>
        <v>0</v>
      </c>
      <c r="CV728">
        <f>IFERROR(VLOOKUP(Tabla5[[#This Row],[CLAVE]],[2]VENTAS!$F$2:$L$1501,5,0),0)</f>
        <v>0</v>
      </c>
      <c r="CW728">
        <f>IFERROR(VLOOKUP(Tabla5[[#This Row],[CLAVE]],[2]VENTAS!$F$2:$L$1501,6,0),0)</f>
        <v>0</v>
      </c>
      <c r="CX728">
        <f>IFERROR(VLOOKUP(Tabla5[[#This Row],[CLAVE]],[2]VENTAS!$F$2:$L$1501,7,0),0)</f>
        <v>0</v>
      </c>
      <c r="CY728">
        <f>IFERROR(VLOOKUP(Tabla5[[#This Row],[CLAVE]],[2]VENTAS!$F$2:$R$1501,13,0),0)</f>
        <v>0</v>
      </c>
      <c r="CZ728">
        <f>SUM(Tabla5[[#This Row],[VENTA MABE 2 SEMANA NOV]:[VENTAS OTROS 2 SEMANA NOV]])</f>
        <v>2</v>
      </c>
      <c r="DA728" s="46">
        <v>2.3153212280317947</v>
      </c>
    </row>
    <row r="729" spans="1:105" hidden="1" x14ac:dyDescent="0.3">
      <c r="A729" t="str">
        <f>CONCATENATE(Tabla5[[#This Row],[TIENDA HMPV]],Tabla5[[#This Row],[LINEA]])</f>
        <v>469 - TIENDA PORTETE 936AIRES</v>
      </c>
      <c r="B729" t="s">
        <v>57</v>
      </c>
      <c r="C729" s="55" t="s">
        <v>58</v>
      </c>
      <c r="D729" s="55" t="s">
        <v>39</v>
      </c>
      <c r="E729" s="55" t="s">
        <v>59</v>
      </c>
      <c r="F729" s="55" t="s">
        <v>1724</v>
      </c>
      <c r="G729" t="s">
        <v>25</v>
      </c>
      <c r="H729" s="42">
        <f>IFERROR(Tabla5[[#This Row],[VENTAS MABE]]/Tabla5[[#This Row],[CUOTA]],0)</f>
        <v>0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 s="42">
        <v>0</v>
      </c>
      <c r="W729" s="42">
        <f>IFERROR(Tabla5[[#This Row],[TOTAL VENTA 38 SEMANA]]/Tabla5[[#This Row],[VENTA ACUM 38]],0)</f>
        <v>0</v>
      </c>
      <c r="X729" s="42" t="e">
        <f>VLOOKUP(Tabla5[[#This Row],[CLAVE]],[1]!QMI_5_SEMANA_SEP_22[[CLAVE]:[SHARE CADENA S2]],21,0)</f>
        <v>#REF!</v>
      </c>
      <c r="Y729" s="55" t="s">
        <v>734</v>
      </c>
      <c r="Z729" s="46">
        <f>+Tabla5[[#This Row],[VENTA ACUM 38]]+Tabla5[[#This Row],[venta total 39 acum]]</f>
        <v>0</v>
      </c>
      <c r="AA729" s="46">
        <v>0</v>
      </c>
      <c r="AB729" s="46">
        <v>0</v>
      </c>
      <c r="AC729" s="46">
        <v>0</v>
      </c>
      <c r="AD729" s="46">
        <v>0</v>
      </c>
      <c r="AE729" s="46">
        <v>0</v>
      </c>
      <c r="AF729" s="46">
        <v>0</v>
      </c>
      <c r="AG729" s="46">
        <v>0</v>
      </c>
      <c r="AH729" s="42">
        <f>IFERROR(Tabla5[[#This Row],[VENTAS MABE]]/Tabla5[[#This Row],[VENTAS INDURAMA]],0)</f>
        <v>0</v>
      </c>
      <c r="AI729" t="s">
        <v>1675</v>
      </c>
      <c r="AK729" s="42"/>
      <c r="AL729" t="s">
        <v>727</v>
      </c>
      <c r="AM729" s="55" t="s">
        <v>1059</v>
      </c>
      <c r="AO729" s="55" t="s">
        <v>400</v>
      </c>
      <c r="AP729">
        <v>0</v>
      </c>
      <c r="AQ729" s="55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f>SUM(Tabla5[[#This Row],[VENTA MABE 1 SEMANA OCT]:[VENTAS OTROS 1 SEMANA OCT]])</f>
        <v>0</v>
      </c>
      <c r="AY729" s="46">
        <v>4.0162271805273848</v>
      </c>
      <c r="AZ729" s="55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f>SUM(Tabla5[[#This Row],[VENTA MABE 2 SEMANA OCT]:[VENTAS OTROS 2 SEMANA OCT]])</f>
        <v>1</v>
      </c>
      <c r="BH729" t="s">
        <v>798</v>
      </c>
      <c r="BI729" s="55" t="s">
        <v>58</v>
      </c>
      <c r="BJ729">
        <v>33.999999999999993</v>
      </c>
      <c r="BK729" s="55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f>SUM(Tabla5[[#This Row],[VENTA MABE 3 SEMANA OCT]:[VENTAS OTROS 3 SEMANA OCT]])</f>
        <v>1</v>
      </c>
      <c r="BS729" s="42">
        <v>0.15</v>
      </c>
      <c r="BT729" s="55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f>SUM(Tabla5[[#This Row],[VENTA MABE 4 SEMANA OCT]:[VENTAS OTROS 4 SEMANA OCT]])</f>
        <v>0</v>
      </c>
      <c r="CI7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29" t="s">
        <v>1703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SUM(Tabla5[[#This Row],[VENTA MABE 1 SEMANA NOV]:[VENTAS OTROS 1 SEMANA NOV]])</f>
        <v>0</v>
      </c>
      <c r="CS729">
        <f>IFERROR(VLOOKUP(Tabla5[[#This Row],[CLAVE]],[2]VENTAS!$F$2:$L$1501,2,0),0)</f>
        <v>0</v>
      </c>
      <c r="CT729">
        <f>IFERROR(VLOOKUP(Tabla5[[#This Row],[CLAVE]],[2]VENTAS!$F$2:$L$1501,3,0),0)</f>
        <v>0</v>
      </c>
      <c r="CU729">
        <f>IFERROR(VLOOKUP(Tabla5[[#This Row],[CLAVE]],[2]VENTAS!$F$2:$L$1501,4,0),0)</f>
        <v>0</v>
      </c>
      <c r="CV729">
        <f>IFERROR(VLOOKUP(Tabla5[[#This Row],[CLAVE]],[2]VENTAS!$F$2:$L$1501,5,0),0)</f>
        <v>0</v>
      </c>
      <c r="CW729">
        <f>IFERROR(VLOOKUP(Tabla5[[#This Row],[CLAVE]],[2]VENTAS!$F$2:$L$1501,6,0),0)</f>
        <v>0</v>
      </c>
      <c r="CX729">
        <f>IFERROR(VLOOKUP(Tabla5[[#This Row],[CLAVE]],[2]VENTAS!$F$2:$L$1501,7,0),0)</f>
        <v>0</v>
      </c>
      <c r="CY729">
        <f>IFERROR(VLOOKUP(Tabla5[[#This Row],[CLAVE]],[2]VENTAS!$F$2:$R$1501,13,0),0)</f>
        <v>0</v>
      </c>
      <c r="CZ729">
        <f>SUM(Tabla5[[#This Row],[VENTA MABE 2 SEMANA NOV]:[VENTAS OTROS 2 SEMANA NOV]])</f>
        <v>0</v>
      </c>
      <c r="DA729" s="46">
        <v>4.4624746450304276</v>
      </c>
    </row>
    <row r="730" spans="1:105" hidden="1" x14ac:dyDescent="0.3">
      <c r="A730" t="str">
        <f>CONCATENATE(Tabla5[[#This Row],[TIENDA HMPV]],Tabla5[[#This Row],[LINEA]])</f>
        <v>469 - TIENDA PORTETE 936COCINAS</v>
      </c>
      <c r="B730" t="s">
        <v>57</v>
      </c>
      <c r="C730" s="55" t="s">
        <v>58</v>
      </c>
      <c r="D730" s="55" t="s">
        <v>39</v>
      </c>
      <c r="E730" s="55" t="s">
        <v>59</v>
      </c>
      <c r="F730" s="55" t="s">
        <v>1724</v>
      </c>
      <c r="G730" t="s">
        <v>26</v>
      </c>
      <c r="H730" s="42">
        <f>IFERROR(Tabla5[[#This Row],[VENTAS MABE]]/Tabla5[[#This Row],[CUOTA]],0)</f>
        <v>0.33333333333333331</v>
      </c>
      <c r="I730">
        <v>24</v>
      </c>
      <c r="J730">
        <v>8</v>
      </c>
      <c r="K730">
        <v>2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V730" s="42">
        <v>0.8</v>
      </c>
      <c r="W730" s="42">
        <f>IFERROR(Tabla5[[#This Row],[TOTAL VENTA 38 SEMANA]]/Tabla5[[#This Row],[VENTA ACUM 38]],0)</f>
        <v>0.8</v>
      </c>
      <c r="X730" s="42" t="e">
        <f>VLOOKUP(Tabla5[[#This Row],[CLAVE]],[1]!QMI_5_SEMANA_SEP_22[[CLAVE]:[SHARE CADENA S2]],21,0)</f>
        <v>#REF!</v>
      </c>
      <c r="Y730" s="55" t="s">
        <v>734</v>
      </c>
      <c r="Z730" s="46">
        <f>+Tabla5[[#This Row],[VENTA ACUM 38]]+Tabla5[[#This Row],[venta total 39 acum]]</f>
        <v>22</v>
      </c>
      <c r="AA730" s="46">
        <v>8</v>
      </c>
      <c r="AB730" s="46">
        <v>8</v>
      </c>
      <c r="AC730" s="46">
        <v>10</v>
      </c>
      <c r="AD730" s="46">
        <v>12</v>
      </c>
      <c r="AE730" s="46">
        <v>2</v>
      </c>
      <c r="AF730" s="46">
        <v>12</v>
      </c>
      <c r="AG730" s="46">
        <v>20</v>
      </c>
      <c r="AH730" s="42">
        <f>IFERROR(Tabla5[[#This Row],[VENTAS MABE]]/Tabla5[[#This Row],[VENTAS INDURAMA]],0)</f>
        <v>4</v>
      </c>
      <c r="AI730" t="s">
        <v>1675</v>
      </c>
      <c r="AK730" s="42"/>
      <c r="AL730" t="s">
        <v>727</v>
      </c>
      <c r="AM730" s="55" t="s">
        <v>1059</v>
      </c>
      <c r="AO730" s="55" t="s">
        <v>400</v>
      </c>
      <c r="AP730">
        <v>10</v>
      </c>
      <c r="AQ730" s="55">
        <v>5</v>
      </c>
      <c r="AR730">
        <v>2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f>SUM(Tabla5[[#This Row],[VENTA MABE 1 SEMANA OCT]:[VENTAS OTROS 1 SEMANA OCT]])</f>
        <v>7</v>
      </c>
      <c r="AY730" s="46">
        <v>24.552346116297514</v>
      </c>
      <c r="AZ730" s="55">
        <v>7</v>
      </c>
      <c r="BA730">
        <v>3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f>SUM(Tabla5[[#This Row],[VENTA MABE 2 SEMANA OCT]:[VENTAS OTROS 2 SEMANA OCT]])</f>
        <v>10</v>
      </c>
      <c r="BH730" t="s">
        <v>798</v>
      </c>
      <c r="BI730" s="55" t="s">
        <v>58</v>
      </c>
      <c r="BJ730">
        <v>33.999999999999993</v>
      </c>
      <c r="BK730" s="55">
        <v>4</v>
      </c>
      <c r="BL730">
        <v>2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f>SUM(Tabla5[[#This Row],[VENTA MABE 3 SEMANA OCT]:[VENTAS OTROS 3 SEMANA OCT]])</f>
        <v>6</v>
      </c>
      <c r="BS730" s="42">
        <v>0.4</v>
      </c>
      <c r="BT730" s="55">
        <v>3</v>
      </c>
      <c r="BU730">
        <v>2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f>SUM(Tabla5[[#This Row],[VENTA MABE 4 SEMANA OCT]:[VENTAS OTROS 4 SEMANA OCT]])</f>
        <v>5</v>
      </c>
      <c r="CI7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0.6785714285714286</v>
      </c>
      <c r="CJ730" t="s">
        <v>1703</v>
      </c>
      <c r="CK730">
        <v>4</v>
      </c>
      <c r="CL730">
        <v>3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SUM(Tabla5[[#This Row],[VENTA MABE 1 SEMANA NOV]:[VENTAS OTROS 1 SEMANA NOV]])</f>
        <v>7</v>
      </c>
      <c r="CS730">
        <f>IFERROR(VLOOKUP(Tabla5[[#This Row],[CLAVE]],[2]VENTAS!$F$2:$L$1501,2,0),0)</f>
        <v>4</v>
      </c>
      <c r="CT730">
        <f>IFERROR(VLOOKUP(Tabla5[[#This Row],[CLAVE]],[2]VENTAS!$F$2:$L$1501,3,0),0)</f>
        <v>2</v>
      </c>
      <c r="CU730">
        <f>IFERROR(VLOOKUP(Tabla5[[#This Row],[CLAVE]],[2]VENTAS!$F$2:$L$1501,4,0),0)</f>
        <v>0</v>
      </c>
      <c r="CV730">
        <f>IFERROR(VLOOKUP(Tabla5[[#This Row],[CLAVE]],[2]VENTAS!$F$2:$L$1501,5,0),0)</f>
        <v>0</v>
      </c>
      <c r="CW730">
        <f>IFERROR(VLOOKUP(Tabla5[[#This Row],[CLAVE]],[2]VENTAS!$F$2:$L$1501,6,0),0)</f>
        <v>0</v>
      </c>
      <c r="CX730">
        <f>IFERROR(VLOOKUP(Tabla5[[#This Row],[CLAVE]],[2]VENTAS!$F$2:$L$1501,7,0),0)</f>
        <v>0</v>
      </c>
      <c r="CY730">
        <f>IFERROR(VLOOKUP(Tabla5[[#This Row],[CLAVE]],[2]VENTAS!$F$2:$R$1501,13,0),0)</f>
        <v>0</v>
      </c>
      <c r="CZ730">
        <f>SUM(Tabla5[[#This Row],[VENTA MABE 2 SEMANA NOV]:[VENTAS OTROS 2 SEMANA NOV]])</f>
        <v>6</v>
      </c>
      <c r="DA730" s="46">
        <v>33</v>
      </c>
    </row>
    <row r="731" spans="1:105" hidden="1" x14ac:dyDescent="0.3">
      <c r="A731" t="str">
        <f>CONCATENATE(Tabla5[[#This Row],[TIENDA HMPV]],Tabla5[[#This Row],[LINEA]])</f>
        <v>469 - TIENDA PORTETE 936EMPOTRE</v>
      </c>
      <c r="B731" t="s">
        <v>57</v>
      </c>
      <c r="C731" s="55" t="s">
        <v>58</v>
      </c>
      <c r="D731" s="55" t="s">
        <v>39</v>
      </c>
      <c r="E731" s="55" t="s">
        <v>59</v>
      </c>
      <c r="F731" s="55" t="s">
        <v>1724</v>
      </c>
      <c r="G731" t="s">
        <v>32</v>
      </c>
      <c r="H731" s="42">
        <f>IFERROR(Tabla5[[#This Row],[VENTAS MABE]]/Tabla5[[#This Row],[CUOTA]],0)</f>
        <v>0</v>
      </c>
      <c r="I731">
        <v>0</v>
      </c>
      <c r="J731">
        <v>3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V731" s="42">
        <v>0.75</v>
      </c>
      <c r="W731" s="42">
        <f>IFERROR(Tabla5[[#This Row],[TOTAL VENTA 38 SEMANA]]/Tabla5[[#This Row],[VENTA ACUM 38]],0)</f>
        <v>0.75</v>
      </c>
      <c r="X731" s="42" t="e">
        <f>VLOOKUP(Tabla5[[#This Row],[CLAVE]],[1]!QMI_5_SEMANA_SEP_22[[CLAVE]:[SHARE CADENA S2]],21,0)</f>
        <v>#REF!</v>
      </c>
      <c r="Y731" s="55" t="s">
        <v>734</v>
      </c>
      <c r="Z731" s="46">
        <f>+Tabla5[[#This Row],[VENTA ACUM 38]]+Tabla5[[#This Row],[venta total 39 acum]]</f>
        <v>4</v>
      </c>
      <c r="AA731" s="46">
        <v>0</v>
      </c>
      <c r="AB731" s="46">
        <v>3</v>
      </c>
      <c r="AC731" s="46">
        <v>4</v>
      </c>
      <c r="AD731" s="46">
        <v>0</v>
      </c>
      <c r="AE731" s="46">
        <v>0</v>
      </c>
      <c r="AF731" s="46">
        <v>0</v>
      </c>
      <c r="AG731" s="46">
        <v>0</v>
      </c>
      <c r="AH731" s="42">
        <f>IFERROR(Tabla5[[#This Row],[VENTAS MABE]]/Tabla5[[#This Row],[VENTAS INDURAMA]],0)</f>
        <v>3</v>
      </c>
      <c r="AI731" t="s">
        <v>1675</v>
      </c>
      <c r="AK731" s="42"/>
      <c r="AL731" t="s">
        <v>727</v>
      </c>
      <c r="AM731" s="55" t="s">
        <v>1059</v>
      </c>
      <c r="AO731" s="55" t="s">
        <v>400</v>
      </c>
      <c r="AP731">
        <v>0</v>
      </c>
      <c r="AQ731" s="55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f>SUM(Tabla5[[#This Row],[VENTA MABE 1 SEMANA OCT]:[VENTAS OTROS 1 SEMANA OCT]])</f>
        <v>0</v>
      </c>
      <c r="AY731" s="46">
        <v>0</v>
      </c>
      <c r="AZ731" s="55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f>SUM(Tabla5[[#This Row],[VENTA MABE 2 SEMANA OCT]:[VENTAS OTROS 2 SEMANA OCT]])</f>
        <v>0</v>
      </c>
      <c r="BH731" t="s">
        <v>798</v>
      </c>
      <c r="BI731" s="55" t="s">
        <v>58</v>
      </c>
      <c r="BJ731">
        <v>33.999999999999993</v>
      </c>
      <c r="BK731" s="55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f>SUM(Tabla5[[#This Row],[VENTA MABE 3 SEMANA OCT]:[VENTAS OTROS 3 SEMANA OCT]])</f>
        <v>0</v>
      </c>
      <c r="BS731" s="42">
        <v>0</v>
      </c>
      <c r="BT731" s="55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f>SUM(Tabla5[[#This Row],[VENTA MABE 4 SEMANA OCT]:[VENTAS OTROS 4 SEMANA OCT]])</f>
        <v>0</v>
      </c>
      <c r="CI7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31" s="66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SUM(Tabla5[[#This Row],[VENTA MABE 1 SEMANA NOV]:[VENTAS OTROS 1 SEMANA NOV]])</f>
        <v>0</v>
      </c>
      <c r="CS731">
        <f>IFERROR(VLOOKUP(Tabla5[[#This Row],[CLAVE]],[2]VENTAS!$F$2:$L$1501,2,0),0)</f>
        <v>0</v>
      </c>
      <c r="CT731">
        <f>IFERROR(VLOOKUP(Tabla5[[#This Row],[CLAVE]],[2]VENTAS!$F$2:$L$1501,3,0),0)</f>
        <v>0</v>
      </c>
      <c r="CU731">
        <f>IFERROR(VLOOKUP(Tabla5[[#This Row],[CLAVE]],[2]VENTAS!$F$2:$L$1501,4,0),0)</f>
        <v>0</v>
      </c>
      <c r="CV731">
        <f>IFERROR(VLOOKUP(Tabla5[[#This Row],[CLAVE]],[2]VENTAS!$F$2:$L$1501,5,0),0)</f>
        <v>0</v>
      </c>
      <c r="CW731">
        <f>IFERROR(VLOOKUP(Tabla5[[#This Row],[CLAVE]],[2]VENTAS!$F$2:$L$1501,6,0),0)</f>
        <v>0</v>
      </c>
      <c r="CX731">
        <f>IFERROR(VLOOKUP(Tabla5[[#This Row],[CLAVE]],[2]VENTAS!$F$2:$L$1501,7,0),0)</f>
        <v>0</v>
      </c>
      <c r="CY731">
        <f>IFERROR(VLOOKUP(Tabla5[[#This Row],[CLAVE]],[2]VENTAS!$F$2:$R$1501,13,0),0)</f>
        <v>0</v>
      </c>
      <c r="CZ731">
        <f>SUM(Tabla5[[#This Row],[VENTA MABE 2 SEMANA NOV]:[VENTAS OTROS 2 SEMANA NOV]])</f>
        <v>0</v>
      </c>
      <c r="DA731" s="46">
        <v>0</v>
      </c>
    </row>
    <row r="732" spans="1:105" hidden="1" x14ac:dyDescent="0.3">
      <c r="A732" t="str">
        <f>CONCATENATE(Tabla5[[#This Row],[TIENDA HMPV]],Tabla5[[#This Row],[LINEA]])</f>
        <v>469 - TIENDA PORTETE 936GLOBALES</v>
      </c>
      <c r="B732" t="s">
        <v>57</v>
      </c>
      <c r="C732" s="55" t="s">
        <v>58</v>
      </c>
      <c r="D732" s="55" t="s">
        <v>39</v>
      </c>
      <c r="E732" s="55" t="s">
        <v>59</v>
      </c>
      <c r="F732" s="55" t="s">
        <v>1724</v>
      </c>
      <c r="G732" t="s">
        <v>27</v>
      </c>
      <c r="H732" s="42">
        <f>IFERROR(Tabla5[[#This Row],[VENTAS MABE]]/Tabla5[[#This Row],[CUOTA]],0)</f>
        <v>0.125</v>
      </c>
      <c r="I732">
        <v>8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V732" s="42">
        <v>1</v>
      </c>
      <c r="W732" s="42">
        <f>IFERROR(Tabla5[[#This Row],[TOTAL VENTA 38 SEMANA]]/Tabla5[[#This Row],[VENTA ACUM 38]],0)</f>
        <v>1</v>
      </c>
      <c r="X732" s="42" t="e">
        <f>VLOOKUP(Tabla5[[#This Row],[CLAVE]],[1]!QMI_5_SEMANA_SEP_22[[CLAVE]:[SHARE CADENA S2]],21,0)</f>
        <v>#REF!</v>
      </c>
      <c r="Y732" s="55" t="s">
        <v>734</v>
      </c>
      <c r="Z732" s="46">
        <f>+Tabla5[[#This Row],[VENTA ACUM 38]]+Tabla5[[#This Row],[venta total 39 acum]]</f>
        <v>3</v>
      </c>
      <c r="AA732" s="46">
        <v>1</v>
      </c>
      <c r="AB732" s="46">
        <v>1</v>
      </c>
      <c r="AC732" s="46">
        <v>1</v>
      </c>
      <c r="AD732" s="46">
        <v>2</v>
      </c>
      <c r="AE732" s="46">
        <v>2</v>
      </c>
      <c r="AF732" s="46">
        <v>2</v>
      </c>
      <c r="AG732" s="46">
        <v>4</v>
      </c>
      <c r="AH732" s="42">
        <f>IFERROR(Tabla5[[#This Row],[VENTAS MABE]]/Tabla5[[#This Row],[VENTAS INDURAMA]],0)</f>
        <v>0</v>
      </c>
      <c r="AI732" t="s">
        <v>1675</v>
      </c>
      <c r="AK732" s="42"/>
      <c r="AL732" t="s">
        <v>727</v>
      </c>
      <c r="AM732" s="55" t="s">
        <v>1059</v>
      </c>
      <c r="AO732" s="55" t="s">
        <v>400</v>
      </c>
      <c r="AP732">
        <v>1</v>
      </c>
      <c r="AQ732" s="55">
        <v>2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f>SUM(Tabla5[[#This Row],[VENTA MABE 1 SEMANA OCT]:[VENTAS OTROS 1 SEMANA OCT]])</f>
        <v>2</v>
      </c>
      <c r="AY732" s="46">
        <v>7.4236675437448794</v>
      </c>
      <c r="AZ732" s="55">
        <v>0</v>
      </c>
      <c r="BA732">
        <v>0</v>
      </c>
      <c r="BB732">
        <v>0</v>
      </c>
      <c r="BC732">
        <v>0</v>
      </c>
      <c r="BD732">
        <v>5</v>
      </c>
      <c r="BE732">
        <v>2</v>
      </c>
      <c r="BF732">
        <v>0</v>
      </c>
      <c r="BG732">
        <f>SUM(Tabla5[[#This Row],[VENTA MABE 2 SEMANA OCT]:[VENTAS OTROS 2 SEMANA OCT]])</f>
        <v>7</v>
      </c>
      <c r="BH732" t="s">
        <v>798</v>
      </c>
      <c r="BI732" s="55" t="s">
        <v>58</v>
      </c>
      <c r="BJ732">
        <v>33.999999999999993</v>
      </c>
      <c r="BK732" s="55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f>SUM(Tabla5[[#This Row],[VENTA MABE 3 SEMANA OCT]:[VENTAS OTROS 3 SEMANA OCT]])</f>
        <v>0</v>
      </c>
      <c r="BS732" s="42">
        <v>0</v>
      </c>
      <c r="BT732" s="55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f>SUM(Tabla5[[#This Row],[VENTA MABE 4 SEMANA OCT]:[VENTAS OTROS 4 SEMANA OCT]])</f>
        <v>0</v>
      </c>
      <c r="CB732" t="s">
        <v>1695</v>
      </c>
      <c r="CD732" t="s">
        <v>1695</v>
      </c>
      <c r="CI73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732" t="s">
        <v>1701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SUM(Tabla5[[#This Row],[VENTA MABE 1 SEMANA NOV]:[VENTAS OTROS 1 SEMANA NOV]])</f>
        <v>0</v>
      </c>
      <c r="CS732">
        <f>IFERROR(VLOOKUP(Tabla5[[#This Row],[CLAVE]],[2]VENTAS!$F$2:$L$1501,2,0),0)</f>
        <v>0</v>
      </c>
      <c r="CT732">
        <f>IFERROR(VLOOKUP(Tabla5[[#This Row],[CLAVE]],[2]VENTAS!$F$2:$L$1501,3,0),0)</f>
        <v>0</v>
      </c>
      <c r="CU732">
        <f>IFERROR(VLOOKUP(Tabla5[[#This Row],[CLAVE]],[2]VENTAS!$F$2:$L$1501,4,0),0)</f>
        <v>0</v>
      </c>
      <c r="CV732">
        <f>IFERROR(VLOOKUP(Tabla5[[#This Row],[CLAVE]],[2]VENTAS!$F$2:$L$1501,5,0),0)</f>
        <v>0</v>
      </c>
      <c r="CW732">
        <f>IFERROR(VLOOKUP(Tabla5[[#This Row],[CLAVE]],[2]VENTAS!$F$2:$L$1501,6,0),0)</f>
        <v>0</v>
      </c>
      <c r="CX732">
        <f>IFERROR(VLOOKUP(Tabla5[[#This Row],[CLAVE]],[2]VENTAS!$F$2:$L$1501,7,0),0)</f>
        <v>0</v>
      </c>
      <c r="CY732">
        <f>IFERROR(VLOOKUP(Tabla5[[#This Row],[CLAVE]],[2]VENTAS!$F$2:$R$1501,13,0),0)</f>
        <v>0</v>
      </c>
      <c r="CZ732">
        <f>SUM(Tabla5[[#This Row],[VENTA MABE 2 SEMANA NOV]:[VENTAS OTROS 2 SEMANA NOV]])</f>
        <v>0</v>
      </c>
      <c r="DA732" s="46">
        <v>7.6046267087276549</v>
      </c>
    </row>
    <row r="733" spans="1:105" hidden="1" x14ac:dyDescent="0.3">
      <c r="A733" t="str">
        <f>CONCATENATE(Tabla5[[#This Row],[TIENDA HMPV]],Tabla5[[#This Row],[LINEA]])</f>
        <v>469 - TIENDA PORTETE 936LAVADO</v>
      </c>
      <c r="B733" t="s">
        <v>57</v>
      </c>
      <c r="C733" s="55" t="s">
        <v>58</v>
      </c>
      <c r="D733" s="55" t="s">
        <v>39</v>
      </c>
      <c r="E733" s="55" t="s">
        <v>59</v>
      </c>
      <c r="F733" s="55" t="s">
        <v>1724</v>
      </c>
      <c r="G733" t="s">
        <v>28</v>
      </c>
      <c r="H733" s="42">
        <f>IFERROR(Tabla5[[#This Row],[VENTAS MABE]]/Tabla5[[#This Row],[CUOTA]],0)</f>
        <v>0.8</v>
      </c>
      <c r="I733">
        <v>5</v>
      </c>
      <c r="J733">
        <v>4</v>
      </c>
      <c r="K733">
        <v>2</v>
      </c>
      <c r="L733">
        <v>0</v>
      </c>
      <c r="M733">
        <v>1</v>
      </c>
      <c r="N733">
        <v>5</v>
      </c>
      <c r="O733">
        <v>6</v>
      </c>
      <c r="P733">
        <v>0</v>
      </c>
      <c r="Q733">
        <v>0</v>
      </c>
      <c r="R733">
        <v>0</v>
      </c>
      <c r="S733">
        <v>0</v>
      </c>
      <c r="T733">
        <v>0</v>
      </c>
      <c r="V733" s="42">
        <v>0.26666666666666666</v>
      </c>
      <c r="W733" s="42">
        <f>IFERROR(Tabla5[[#This Row],[TOTAL VENTA 38 SEMANA]]/Tabla5[[#This Row],[VENTA ACUM 38]],0)</f>
        <v>0.26666666666666666</v>
      </c>
      <c r="X733" s="42" t="e">
        <f>VLOOKUP(Tabla5[[#This Row],[CLAVE]],[1]!QMI_5_SEMANA_SEP_22[[CLAVE]:[SHARE CADENA S2]],21,0)</f>
        <v>#REF!</v>
      </c>
      <c r="Y733" s="55" t="s">
        <v>734</v>
      </c>
      <c r="Z733" s="46">
        <f>+Tabla5[[#This Row],[VENTA ACUM 38]]+Tabla5[[#This Row],[venta total 39 acum]]</f>
        <v>25</v>
      </c>
      <c r="AA733" s="46">
        <v>2</v>
      </c>
      <c r="AB733" s="46">
        <v>4</v>
      </c>
      <c r="AC733" s="46">
        <v>15</v>
      </c>
      <c r="AD733" s="46">
        <v>10</v>
      </c>
      <c r="AE733" s="46">
        <v>2</v>
      </c>
      <c r="AF733" s="46">
        <v>10</v>
      </c>
      <c r="AG733" s="46">
        <v>14</v>
      </c>
      <c r="AH733" s="42">
        <f>IFERROR(Tabla5[[#This Row],[VENTAS MABE]]/Tabla5[[#This Row],[VENTAS INDURAMA]],0)</f>
        <v>2</v>
      </c>
      <c r="AI733" t="s">
        <v>1675</v>
      </c>
      <c r="AK733" s="42"/>
      <c r="AL733" t="s">
        <v>727</v>
      </c>
      <c r="AM733" s="55" t="s">
        <v>1059</v>
      </c>
      <c r="AO733" s="55" t="s">
        <v>400</v>
      </c>
      <c r="AP733">
        <v>10</v>
      </c>
      <c r="AQ733" s="55">
        <v>0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0</v>
      </c>
      <c r="AX733">
        <f>SUM(Tabla5[[#This Row],[VENTA MABE 1 SEMANA OCT]:[VENTAS OTROS 1 SEMANA OCT]])</f>
        <v>2</v>
      </c>
      <c r="AY733" s="46">
        <v>4.8972692145778094</v>
      </c>
      <c r="AZ733" s="55">
        <v>2</v>
      </c>
      <c r="BA733">
        <v>0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f>SUM(Tabla5[[#This Row],[VENTA MABE 2 SEMANA OCT]:[VENTAS OTROS 2 SEMANA OCT]])</f>
        <v>4</v>
      </c>
      <c r="BH733" t="s">
        <v>798</v>
      </c>
      <c r="BI733" s="55" t="s">
        <v>58</v>
      </c>
      <c r="BJ733">
        <v>33.999999999999993</v>
      </c>
      <c r="BK733" s="55">
        <v>0</v>
      </c>
      <c r="BL733">
        <v>0</v>
      </c>
      <c r="BM733">
        <v>0</v>
      </c>
      <c r="BN733">
        <v>2</v>
      </c>
      <c r="BO733">
        <v>1</v>
      </c>
      <c r="BP733">
        <v>1</v>
      </c>
      <c r="BQ733">
        <v>0</v>
      </c>
      <c r="BR733">
        <f>SUM(Tabla5[[#This Row],[VENTA MABE 3 SEMANA OCT]:[VENTAS OTROS 3 SEMANA OCT]])</f>
        <v>4</v>
      </c>
      <c r="BS733" s="42">
        <v>0.12</v>
      </c>
      <c r="BT733" s="55">
        <v>2</v>
      </c>
      <c r="BU733">
        <v>0</v>
      </c>
      <c r="BV733">
        <v>0</v>
      </c>
      <c r="BW733">
        <v>1</v>
      </c>
      <c r="BX733">
        <v>0</v>
      </c>
      <c r="BY733">
        <v>0</v>
      </c>
      <c r="BZ733">
        <v>0</v>
      </c>
      <c r="CA733">
        <f>SUM(Tabla5[[#This Row],[VENTA MABE 4 SEMANA OCT]:[VENTAS OTROS 4 SEMANA OCT]])</f>
        <v>3</v>
      </c>
      <c r="CB733" t="s">
        <v>1695</v>
      </c>
      <c r="CI7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0.30769230769230771</v>
      </c>
      <c r="CJ733" t="s">
        <v>1701</v>
      </c>
      <c r="CK733">
        <v>2</v>
      </c>
      <c r="CL733">
        <v>0</v>
      </c>
      <c r="CM733">
        <v>0</v>
      </c>
      <c r="CN733">
        <v>2</v>
      </c>
      <c r="CO733">
        <v>2</v>
      </c>
      <c r="CP733">
        <v>1</v>
      </c>
      <c r="CQ733">
        <v>0</v>
      </c>
      <c r="CR733">
        <f>SUM(Tabla5[[#This Row],[VENTA MABE 1 SEMANA NOV]:[VENTAS OTROS 1 SEMANA NOV]])</f>
        <v>7</v>
      </c>
      <c r="CS733">
        <f>IFERROR(VLOOKUP(Tabla5[[#This Row],[CLAVE]],[2]VENTAS!$F$2:$L$1501,2,0),0)</f>
        <v>0</v>
      </c>
      <c r="CT733">
        <f>IFERROR(VLOOKUP(Tabla5[[#This Row],[CLAVE]],[2]VENTAS!$F$2:$L$1501,3,0),0)</f>
        <v>0</v>
      </c>
      <c r="CU733">
        <f>IFERROR(VLOOKUP(Tabla5[[#This Row],[CLAVE]],[2]VENTAS!$F$2:$L$1501,4,0),0)</f>
        <v>0</v>
      </c>
      <c r="CV733">
        <f>IFERROR(VLOOKUP(Tabla5[[#This Row],[CLAVE]],[2]VENTAS!$F$2:$L$1501,5,0),0)</f>
        <v>1</v>
      </c>
      <c r="CW733">
        <f>IFERROR(VLOOKUP(Tabla5[[#This Row],[CLAVE]],[2]VENTAS!$F$2:$L$1501,6,0),0)</f>
        <v>2</v>
      </c>
      <c r="CX733">
        <f>IFERROR(VLOOKUP(Tabla5[[#This Row],[CLAVE]],[2]VENTAS!$F$2:$L$1501,7,0),0)</f>
        <v>1</v>
      </c>
      <c r="CY733">
        <f>IFERROR(VLOOKUP(Tabla5[[#This Row],[CLAVE]],[2]VENTAS!$F$2:$R$1501,13,0),0)</f>
        <v>0</v>
      </c>
      <c r="CZ733">
        <f>SUM(Tabla5[[#This Row],[VENTA MABE 2 SEMANA NOV]:[VENTAS OTROS 2 SEMANA NOV]])</f>
        <v>4</v>
      </c>
      <c r="DA733" s="46">
        <v>11.414526538967202</v>
      </c>
    </row>
    <row r="734" spans="1:105" hidden="1" x14ac:dyDescent="0.3">
      <c r="A734" t="str">
        <f>CONCATENATE(Tabla5[[#This Row],[TIENDA HMPV]],Tabla5[[#This Row],[LINEA]])</f>
        <v>469 - TIENDA PORTETE 936REFRIGERACIÓN</v>
      </c>
      <c r="B734" t="s">
        <v>57</v>
      </c>
      <c r="C734" s="55" t="s">
        <v>58</v>
      </c>
      <c r="D734" s="55" t="s">
        <v>39</v>
      </c>
      <c r="E734" s="55" t="s">
        <v>59</v>
      </c>
      <c r="F734" s="55" t="s">
        <v>1724</v>
      </c>
      <c r="G734" t="s">
        <v>29</v>
      </c>
      <c r="H734" s="42">
        <f>IFERROR(Tabla5[[#This Row],[VENTAS MABE]]/Tabla5[[#This Row],[CUOTA]],0)</f>
        <v>0.5</v>
      </c>
      <c r="I734">
        <v>16</v>
      </c>
      <c r="J734">
        <v>8</v>
      </c>
      <c r="K734">
        <v>0</v>
      </c>
      <c r="L734">
        <v>0</v>
      </c>
      <c r="M734">
        <v>0</v>
      </c>
      <c r="N734">
        <v>9</v>
      </c>
      <c r="O734">
        <v>4</v>
      </c>
      <c r="P734">
        <v>0</v>
      </c>
      <c r="Q734">
        <v>0</v>
      </c>
      <c r="R734">
        <v>0</v>
      </c>
      <c r="S734">
        <v>0</v>
      </c>
      <c r="T734">
        <v>0</v>
      </c>
      <c r="V734" s="42">
        <v>0.47058823529411764</v>
      </c>
      <c r="W734" s="42">
        <f>IFERROR(Tabla5[[#This Row],[TOTAL VENTA 38 SEMANA]]/Tabla5[[#This Row],[VENTA ACUM 38]],0)</f>
        <v>0.47058823529411764</v>
      </c>
      <c r="X734" s="42" t="e">
        <f>VLOOKUP(Tabla5[[#This Row],[CLAVE]],[1]!QMI_5_SEMANA_SEP_22[[CLAVE]:[SHARE CADENA S2]],21,0)</f>
        <v>#REF!</v>
      </c>
      <c r="Y734" s="55" t="s">
        <v>734</v>
      </c>
      <c r="Z734" s="46">
        <f>+Tabla5[[#This Row],[VENTA ACUM 38]]+Tabla5[[#This Row],[venta total 39 acum]]</f>
        <v>17</v>
      </c>
      <c r="AA734" s="46">
        <v>8</v>
      </c>
      <c r="AB734" s="46">
        <v>8</v>
      </c>
      <c r="AC734" s="46">
        <v>17</v>
      </c>
      <c r="AD734" s="46">
        <v>0</v>
      </c>
      <c r="AE734" s="46">
        <v>8</v>
      </c>
      <c r="AF734" s="46">
        <v>0</v>
      </c>
      <c r="AG734" s="46">
        <v>16</v>
      </c>
      <c r="AH734" s="42">
        <f>IFERROR(Tabla5[[#This Row],[VENTAS MABE]]/Tabla5[[#This Row],[VENTAS INDURAMA]],0)</f>
        <v>0</v>
      </c>
      <c r="AI734" t="s">
        <v>1675</v>
      </c>
      <c r="AK734" s="42"/>
      <c r="AL734" t="s">
        <v>727</v>
      </c>
      <c r="AM734" s="55" t="s">
        <v>1059</v>
      </c>
      <c r="AO734" s="55" t="s">
        <v>400</v>
      </c>
      <c r="AP734">
        <v>15</v>
      </c>
      <c r="AQ734" s="55">
        <v>2</v>
      </c>
      <c r="AR734">
        <v>1</v>
      </c>
      <c r="AS734">
        <v>0</v>
      </c>
      <c r="AT734">
        <v>1</v>
      </c>
      <c r="AU734">
        <v>2</v>
      </c>
      <c r="AV734">
        <v>0</v>
      </c>
      <c r="AW734">
        <v>0</v>
      </c>
      <c r="AX734">
        <f>SUM(Tabla5[[#This Row],[VENTA MABE 1 SEMANA OCT]:[VENTAS OTROS 1 SEMANA OCT]])</f>
        <v>6</v>
      </c>
      <c r="AY734" s="46">
        <v>11.589072678637974</v>
      </c>
      <c r="AZ734" s="55">
        <v>3</v>
      </c>
      <c r="BA734">
        <v>0</v>
      </c>
      <c r="BB734">
        <v>0</v>
      </c>
      <c r="BC734">
        <v>1</v>
      </c>
      <c r="BD734">
        <v>2</v>
      </c>
      <c r="BE734">
        <v>0</v>
      </c>
      <c r="BF734">
        <v>0</v>
      </c>
      <c r="BG734">
        <f>SUM(Tabla5[[#This Row],[VENTA MABE 2 SEMANA OCT]:[VENTAS OTROS 2 SEMANA OCT]])</f>
        <v>6</v>
      </c>
      <c r="BH734" t="s">
        <v>798</v>
      </c>
      <c r="BI734" s="55" t="s">
        <v>58</v>
      </c>
      <c r="BJ734">
        <v>33.999999999999993</v>
      </c>
      <c r="BK734" s="55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f>SUM(Tabla5[[#This Row],[VENTA MABE 3 SEMANA OCT]:[VENTAS OTROS 3 SEMANA OCT]])</f>
        <v>0</v>
      </c>
      <c r="BS734" s="42">
        <v>0.2</v>
      </c>
      <c r="BT734" s="55">
        <v>0</v>
      </c>
      <c r="BU734">
        <v>1</v>
      </c>
      <c r="BV734">
        <v>0</v>
      </c>
      <c r="BW734">
        <v>0</v>
      </c>
      <c r="BX734">
        <v>2</v>
      </c>
      <c r="BY734">
        <v>2</v>
      </c>
      <c r="BZ734">
        <v>0</v>
      </c>
      <c r="CA734">
        <f>SUM(Tabla5[[#This Row],[VENTA MABE 4 SEMANA OCT]:[VENTAS OTROS 4 SEMANA OCT]])</f>
        <v>5</v>
      </c>
      <c r="CI73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0.29411764705882354</v>
      </c>
      <c r="CJ734" t="s">
        <v>1703</v>
      </c>
      <c r="CK734">
        <v>1</v>
      </c>
      <c r="CL734">
        <v>0</v>
      </c>
      <c r="CM734">
        <v>0</v>
      </c>
      <c r="CN734">
        <v>1</v>
      </c>
      <c r="CO734">
        <v>1</v>
      </c>
      <c r="CP734">
        <v>0</v>
      </c>
      <c r="CQ734">
        <v>0</v>
      </c>
      <c r="CR734">
        <f>SUM(Tabla5[[#This Row],[VENTA MABE 1 SEMANA NOV]:[VENTAS OTROS 1 SEMANA NOV]])</f>
        <v>3</v>
      </c>
      <c r="CS734">
        <f>IFERROR(VLOOKUP(Tabla5[[#This Row],[CLAVE]],[2]VENTAS!$F$2:$L$1501,2,0),0)</f>
        <v>3</v>
      </c>
      <c r="CT734">
        <f>IFERROR(VLOOKUP(Tabla5[[#This Row],[CLAVE]],[2]VENTAS!$F$2:$L$1501,3,0),0)</f>
        <v>0</v>
      </c>
      <c r="CU734">
        <f>IFERROR(VLOOKUP(Tabla5[[#This Row],[CLAVE]],[2]VENTAS!$F$2:$L$1501,4,0),0)</f>
        <v>0</v>
      </c>
      <c r="CV734">
        <f>IFERROR(VLOOKUP(Tabla5[[#This Row],[CLAVE]],[2]VENTAS!$F$2:$L$1501,5,0),0)</f>
        <v>1</v>
      </c>
      <c r="CW734">
        <f>IFERROR(VLOOKUP(Tabla5[[#This Row],[CLAVE]],[2]VENTAS!$F$2:$L$1501,6,0),0)</f>
        <v>2</v>
      </c>
      <c r="CX734">
        <f>IFERROR(VLOOKUP(Tabla5[[#This Row],[CLAVE]],[2]VENTAS!$F$2:$L$1501,7,0),0)</f>
        <v>0</v>
      </c>
      <c r="CY734">
        <f>IFERROR(VLOOKUP(Tabla5[[#This Row],[CLAVE]],[2]VENTAS!$F$2:$R$1501,13,0),0)</f>
        <v>0</v>
      </c>
      <c r="CZ734">
        <f>SUM(Tabla5[[#This Row],[VENTA MABE 2 SEMANA NOV]:[VENTAS OTROS 2 SEMANA NOV]])</f>
        <v>6</v>
      </c>
      <c r="DA734" s="46">
        <v>22</v>
      </c>
    </row>
    <row r="735" spans="1:105" hidden="1" x14ac:dyDescent="0.3">
      <c r="A735" t="str">
        <f>CONCATENATE(Tabla5[[#This Row],[TIENDA HMPV]],Tabla5[[#This Row],[LINEA]])</f>
        <v>626 - GYE.PORTETE IIIAIRES</v>
      </c>
      <c r="B735" t="s">
        <v>57</v>
      </c>
      <c r="C735" s="55" t="s">
        <v>58</v>
      </c>
      <c r="D735" s="55" t="s">
        <v>51</v>
      </c>
      <c r="E735" s="55" t="s">
        <v>60</v>
      </c>
      <c r="F735" s="55" t="s">
        <v>1724</v>
      </c>
      <c r="G735" t="s">
        <v>25</v>
      </c>
      <c r="H735" s="42">
        <f>IFERROR(Tabla5[[#This Row],[VENTAS MABE]]/Tabla5[[#This Row],[CUOTA]],0)</f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V735" s="42">
        <v>0</v>
      </c>
      <c r="W735" s="42">
        <f>IFERROR(Tabla5[[#This Row],[TOTAL VENTA 38 SEMANA]]/Tabla5[[#This Row],[VENTA ACUM 38]],0)</f>
        <v>0</v>
      </c>
      <c r="X735" s="42" t="e">
        <f>VLOOKUP(Tabla5[[#This Row],[CLAVE]],[1]!QMI_5_SEMANA_SEP_22[[CLAVE]:[SHARE CADENA S2]],21,0)</f>
        <v>#REF!</v>
      </c>
      <c r="Y735" s="55" t="s">
        <v>734</v>
      </c>
      <c r="Z735" s="46">
        <f>+Tabla5[[#This Row],[VENTA ACUM 38]]+Tabla5[[#This Row],[venta total 39 acum]]</f>
        <v>0</v>
      </c>
      <c r="AA735" s="46">
        <v>0</v>
      </c>
      <c r="AB735" s="46">
        <v>0</v>
      </c>
      <c r="AC735" s="46">
        <v>0</v>
      </c>
      <c r="AD735" s="46">
        <v>0</v>
      </c>
      <c r="AE735" s="46">
        <v>0</v>
      </c>
      <c r="AF735" s="46">
        <v>0</v>
      </c>
      <c r="AG735" s="46">
        <v>0</v>
      </c>
      <c r="AH735" s="42">
        <f>IFERROR(Tabla5[[#This Row],[VENTAS MABE]]/Tabla5[[#This Row],[VENTAS INDURAMA]],0)</f>
        <v>0</v>
      </c>
      <c r="AI735" t="s">
        <v>1675</v>
      </c>
      <c r="AK735" s="42"/>
      <c r="AL735" t="s">
        <v>727</v>
      </c>
      <c r="AM735" s="55" t="s">
        <v>1051</v>
      </c>
      <c r="AO735" s="55" t="s">
        <v>400</v>
      </c>
      <c r="AP735">
        <v>0</v>
      </c>
      <c r="AQ735" s="5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f>SUM(Tabla5[[#This Row],[VENTA MABE 1 SEMANA OCT]:[VENTAS OTROS 1 SEMANA OCT]])</f>
        <v>0</v>
      </c>
      <c r="AY735" s="46">
        <v>0</v>
      </c>
      <c r="AZ735" s="5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f>SUM(Tabla5[[#This Row],[VENTA MABE 2 SEMANA OCT]:[VENTAS OTROS 2 SEMANA OCT]])</f>
        <v>0</v>
      </c>
      <c r="BH735" t="s">
        <v>781</v>
      </c>
      <c r="BI735" s="55" t="s">
        <v>58</v>
      </c>
      <c r="BJ735">
        <v>5.9999999999999973</v>
      </c>
      <c r="BK735" s="5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f>SUM(Tabla5[[#This Row],[VENTA MABE 3 SEMANA OCT]:[VENTAS OTROS 3 SEMANA OCT]])</f>
        <v>0</v>
      </c>
      <c r="BS735" s="42">
        <v>0</v>
      </c>
      <c r="BT735" s="5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f>SUM(Tabla5[[#This Row],[VENTA MABE 4 SEMANA OCT]:[VENTAS OTROS 4 SEMANA OCT]])</f>
        <v>0</v>
      </c>
      <c r="CI7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35" s="66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SUM(Tabla5[[#This Row],[VENTA MABE 1 SEMANA NOV]:[VENTAS OTROS 1 SEMANA NOV]])</f>
        <v>0</v>
      </c>
      <c r="CS735">
        <f>IFERROR(VLOOKUP(Tabla5[[#This Row],[CLAVE]],[2]VENTAS!$F$2:$L$1501,2,0),0)</f>
        <v>0</v>
      </c>
      <c r="CT735">
        <f>IFERROR(VLOOKUP(Tabla5[[#This Row],[CLAVE]],[2]VENTAS!$F$2:$L$1501,3,0),0)</f>
        <v>0</v>
      </c>
      <c r="CU735">
        <f>IFERROR(VLOOKUP(Tabla5[[#This Row],[CLAVE]],[2]VENTAS!$F$2:$L$1501,4,0),0)</f>
        <v>0</v>
      </c>
      <c r="CV735">
        <f>IFERROR(VLOOKUP(Tabla5[[#This Row],[CLAVE]],[2]VENTAS!$F$2:$L$1501,5,0),0)</f>
        <v>0</v>
      </c>
      <c r="CW735">
        <f>IFERROR(VLOOKUP(Tabla5[[#This Row],[CLAVE]],[2]VENTAS!$F$2:$L$1501,6,0),0)</f>
        <v>0</v>
      </c>
      <c r="CX735">
        <f>IFERROR(VLOOKUP(Tabla5[[#This Row],[CLAVE]],[2]VENTAS!$F$2:$L$1501,7,0),0)</f>
        <v>0</v>
      </c>
      <c r="CY735">
        <f>IFERROR(VLOOKUP(Tabla5[[#This Row],[CLAVE]],[2]VENTAS!$F$2:$R$1501,13,0),0)</f>
        <v>0</v>
      </c>
      <c r="CZ735">
        <f>SUM(Tabla5[[#This Row],[VENTA MABE 2 SEMANA NOV]:[VENTAS OTROS 2 SEMANA NOV]])</f>
        <v>0</v>
      </c>
      <c r="DA735" s="46">
        <v>0</v>
      </c>
    </row>
    <row r="736" spans="1:105" hidden="1" x14ac:dyDescent="0.3">
      <c r="A736" t="str">
        <f>CONCATENATE(Tabla5[[#This Row],[TIENDA HMPV]],Tabla5[[#This Row],[LINEA]])</f>
        <v>626 - GYE.PORTETE IIICOCINAS</v>
      </c>
      <c r="B736" t="s">
        <v>57</v>
      </c>
      <c r="C736" s="55" t="s">
        <v>58</v>
      </c>
      <c r="D736" s="55" t="s">
        <v>51</v>
      </c>
      <c r="E736" s="55" t="s">
        <v>60</v>
      </c>
      <c r="F736" s="55" t="s">
        <v>1724</v>
      </c>
      <c r="G736" t="s">
        <v>26</v>
      </c>
      <c r="H736" s="42">
        <f>IFERROR(Tabla5[[#This Row],[VENTAS MABE]]/Tabla5[[#This Row],[CUOTA]],0)</f>
        <v>1</v>
      </c>
      <c r="I736">
        <v>6</v>
      </c>
      <c r="J736">
        <v>6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V736" s="42">
        <v>0.54545454545454541</v>
      </c>
      <c r="W736" s="42">
        <f>IFERROR(Tabla5[[#This Row],[TOTAL VENTA 38 SEMANA]]/Tabla5[[#This Row],[VENTA ACUM 38]],0)</f>
        <v>0.54545454545454541</v>
      </c>
      <c r="X736" s="42" t="e">
        <f>VLOOKUP(Tabla5[[#This Row],[CLAVE]],[1]!QMI_5_SEMANA_SEP_22[[CLAVE]:[SHARE CADENA S2]],21,0)</f>
        <v>#REF!</v>
      </c>
      <c r="Y736" s="55" t="s">
        <v>734</v>
      </c>
      <c r="Z736" s="46">
        <f>+Tabla5[[#This Row],[VENTA ACUM 38]]+Tabla5[[#This Row],[venta total 39 acum]]</f>
        <v>19</v>
      </c>
      <c r="AA736" s="46">
        <v>6</v>
      </c>
      <c r="AB736" s="46">
        <v>6</v>
      </c>
      <c r="AC736" s="46">
        <v>11</v>
      </c>
      <c r="AD736" s="46">
        <v>8</v>
      </c>
      <c r="AE736" s="46">
        <v>8</v>
      </c>
      <c r="AF736" s="46">
        <v>8</v>
      </c>
      <c r="AG736" s="46">
        <v>16</v>
      </c>
      <c r="AH736" s="42">
        <f>IFERROR(Tabla5[[#This Row],[VENTAS MABE]]/Tabla5[[#This Row],[VENTAS INDURAMA]],0)</f>
        <v>1.2</v>
      </c>
      <c r="AI736" t="s">
        <v>1675</v>
      </c>
      <c r="AK736" s="42"/>
      <c r="AL736" t="s">
        <v>727</v>
      </c>
      <c r="AM736" s="55" t="s">
        <v>1051</v>
      </c>
      <c r="AO736" s="55" t="s">
        <v>400</v>
      </c>
      <c r="AP736">
        <v>11</v>
      </c>
      <c r="AQ736" s="55">
        <v>1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f>SUM(Tabla5[[#This Row],[VENTA MABE 1 SEMANA OCT]:[VENTAS OTROS 1 SEMANA OCT]])</f>
        <v>2</v>
      </c>
      <c r="AY736" s="46">
        <v>7.1846792308751386</v>
      </c>
      <c r="AZ736" s="55">
        <v>2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f>SUM(Tabla5[[#This Row],[VENTA MABE 2 SEMANA OCT]:[VENTAS OTROS 2 SEMANA OCT]])</f>
        <v>3</v>
      </c>
      <c r="BH736" t="s">
        <v>781</v>
      </c>
      <c r="BI736" s="55" t="s">
        <v>58</v>
      </c>
      <c r="BJ736">
        <v>5.9999999999999973</v>
      </c>
      <c r="BK736" s="55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f>SUM(Tabla5[[#This Row],[VENTA MABE 3 SEMANA OCT]:[VENTAS OTROS 3 SEMANA OCT]])</f>
        <v>1</v>
      </c>
      <c r="BS736" s="42">
        <v>0.42</v>
      </c>
      <c r="BT736" s="55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f>SUM(Tabla5[[#This Row],[VENTA MABE 4 SEMANA OCT]:[VENTAS OTROS 4 SEMANA OCT]])</f>
        <v>0</v>
      </c>
      <c r="CI7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736" t="s">
        <v>1703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SUM(Tabla5[[#This Row],[VENTA MABE 1 SEMANA NOV]:[VENTAS OTROS 1 SEMANA NOV]])</f>
        <v>1</v>
      </c>
      <c r="CS736">
        <f>IFERROR(VLOOKUP(Tabla5[[#This Row],[CLAVE]],[2]VENTAS!$F$2:$L$1501,2,0),0)</f>
        <v>0</v>
      </c>
      <c r="CT736">
        <f>IFERROR(VLOOKUP(Tabla5[[#This Row],[CLAVE]],[2]VENTAS!$F$2:$L$1501,3,0),0)</f>
        <v>0</v>
      </c>
      <c r="CU736">
        <f>IFERROR(VLOOKUP(Tabla5[[#This Row],[CLAVE]],[2]VENTAS!$F$2:$L$1501,4,0),0)</f>
        <v>0</v>
      </c>
      <c r="CV736">
        <f>IFERROR(VLOOKUP(Tabla5[[#This Row],[CLAVE]],[2]VENTAS!$F$2:$L$1501,5,0),0)</f>
        <v>0</v>
      </c>
      <c r="CW736">
        <f>IFERROR(VLOOKUP(Tabla5[[#This Row],[CLAVE]],[2]VENTAS!$F$2:$L$1501,6,0),0)</f>
        <v>0</v>
      </c>
      <c r="CX736">
        <f>IFERROR(VLOOKUP(Tabla5[[#This Row],[CLAVE]],[2]VENTAS!$F$2:$L$1501,7,0),0)</f>
        <v>0</v>
      </c>
      <c r="CY736">
        <f>IFERROR(VLOOKUP(Tabla5[[#This Row],[CLAVE]],[2]VENTAS!$F$2:$R$1501,13,0),0)</f>
        <v>0</v>
      </c>
      <c r="CZ736">
        <f>SUM(Tabla5[[#This Row],[VENTA MABE 2 SEMANA NOV]:[VENTAS OTROS 2 SEMANA NOV]])</f>
        <v>0</v>
      </c>
      <c r="DA736" s="46">
        <v>5.8458995413787012</v>
      </c>
    </row>
    <row r="737" spans="1:105" hidden="1" x14ac:dyDescent="0.3">
      <c r="A737" t="str">
        <f>CONCATENATE(Tabla5[[#This Row],[TIENDA HMPV]],Tabla5[[#This Row],[LINEA]])</f>
        <v>626 - GYE.PORTETE IIILAVADO</v>
      </c>
      <c r="B737" t="s">
        <v>57</v>
      </c>
      <c r="C737" s="55" t="s">
        <v>58</v>
      </c>
      <c r="D737" s="55" t="s">
        <v>51</v>
      </c>
      <c r="E737" s="55" t="s">
        <v>60</v>
      </c>
      <c r="F737" s="55" t="s">
        <v>1724</v>
      </c>
      <c r="G737" t="s">
        <v>28</v>
      </c>
      <c r="H737" s="42">
        <f>IFERROR(Tabla5[[#This Row],[VENTAS MABE]]/Tabla5[[#This Row],[CUOTA]],0)</f>
        <v>0.4</v>
      </c>
      <c r="I737">
        <v>5</v>
      </c>
      <c r="J737">
        <v>2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V737" s="42">
        <v>0.4</v>
      </c>
      <c r="W737" s="42">
        <f>IFERROR(Tabla5[[#This Row],[TOTAL VENTA 38 SEMANA]]/Tabla5[[#This Row],[VENTA ACUM 38]],0)</f>
        <v>0.4</v>
      </c>
      <c r="X737" s="42" t="e">
        <f>VLOOKUP(Tabla5[[#This Row],[CLAVE]],[1]!QMI_5_SEMANA_SEP_22[[CLAVE]:[SHARE CADENA S2]],21,0)</f>
        <v>#REF!</v>
      </c>
      <c r="Y737" s="55" t="s">
        <v>734</v>
      </c>
      <c r="Z737" s="46">
        <f>+Tabla5[[#This Row],[VENTA ACUM 38]]+Tabla5[[#This Row],[venta total 39 acum]]</f>
        <v>7</v>
      </c>
      <c r="AA737" s="46">
        <v>2</v>
      </c>
      <c r="AB737" s="46">
        <v>2</v>
      </c>
      <c r="AC737" s="46">
        <v>5</v>
      </c>
      <c r="AD737" s="46">
        <v>2</v>
      </c>
      <c r="AE737" s="46">
        <v>2</v>
      </c>
      <c r="AF737" s="46">
        <v>2</v>
      </c>
      <c r="AG737" s="46">
        <v>5</v>
      </c>
      <c r="AH737" s="42">
        <f>IFERROR(Tabla5[[#This Row],[VENTAS MABE]]/Tabla5[[#This Row],[VENTAS INDURAMA]],0)</f>
        <v>0.66666666666666663</v>
      </c>
      <c r="AI737" t="s">
        <v>1675</v>
      </c>
      <c r="AK737" s="42"/>
      <c r="AL737" t="s">
        <v>727</v>
      </c>
      <c r="AM737" s="55" t="s">
        <v>1051</v>
      </c>
      <c r="AO737" s="55" t="s">
        <v>400</v>
      </c>
      <c r="AP737">
        <v>5</v>
      </c>
      <c r="AQ737" s="55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f>SUM(Tabla5[[#This Row],[VENTA MABE 1 SEMANA OCT]:[VENTAS OTROS 1 SEMANA OCT]])</f>
        <v>0</v>
      </c>
      <c r="AY737" s="46">
        <v>3.797898775011987</v>
      </c>
      <c r="AZ737" s="55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f>SUM(Tabla5[[#This Row],[VENTA MABE 2 SEMANA OCT]:[VENTAS OTROS 2 SEMANA OCT]])</f>
        <v>1</v>
      </c>
      <c r="BH737" t="s">
        <v>781</v>
      </c>
      <c r="BI737" s="55" t="s">
        <v>58</v>
      </c>
      <c r="BJ737">
        <v>5.9999999999999973</v>
      </c>
      <c r="BK737" s="55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f>SUM(Tabla5[[#This Row],[VENTA MABE 3 SEMANA OCT]:[VENTAS OTROS 3 SEMANA OCT]])</f>
        <v>0</v>
      </c>
      <c r="BS737" s="42">
        <v>0.25</v>
      </c>
      <c r="BT737" s="55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f>SUM(Tabla5[[#This Row],[VENTA MABE 4 SEMANA OCT]:[VENTAS OTROS 4 SEMANA OCT]])</f>
        <v>0</v>
      </c>
      <c r="CI7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37" t="s">
        <v>1703</v>
      </c>
      <c r="CK737">
        <v>4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SUM(Tabla5[[#This Row],[VENTA MABE 1 SEMANA NOV]:[VENTAS OTROS 1 SEMANA NOV]])</f>
        <v>4</v>
      </c>
      <c r="CS737">
        <f>IFERROR(VLOOKUP(Tabla5[[#This Row],[CLAVE]],[2]VENTAS!$F$2:$L$1501,2,0),0)</f>
        <v>1</v>
      </c>
      <c r="CT737">
        <f>IFERROR(VLOOKUP(Tabla5[[#This Row],[CLAVE]],[2]VENTAS!$F$2:$L$1501,3,0),0)</f>
        <v>0</v>
      </c>
      <c r="CU737">
        <f>IFERROR(VLOOKUP(Tabla5[[#This Row],[CLAVE]],[2]VENTAS!$F$2:$L$1501,4,0),0)</f>
        <v>0</v>
      </c>
      <c r="CV737">
        <f>IFERROR(VLOOKUP(Tabla5[[#This Row],[CLAVE]],[2]VENTAS!$F$2:$L$1501,5,0),0)</f>
        <v>0</v>
      </c>
      <c r="CW737">
        <f>IFERROR(VLOOKUP(Tabla5[[#This Row],[CLAVE]],[2]VENTAS!$F$2:$L$1501,6,0),0)</f>
        <v>0</v>
      </c>
      <c r="CX737">
        <f>IFERROR(VLOOKUP(Tabla5[[#This Row],[CLAVE]],[2]VENTAS!$F$2:$L$1501,7,0),0)</f>
        <v>0</v>
      </c>
      <c r="CY737">
        <f>IFERROR(VLOOKUP(Tabla5[[#This Row],[CLAVE]],[2]VENTAS!$F$2:$R$1501,13,0),0)</f>
        <v>0</v>
      </c>
      <c r="CZ737">
        <f>SUM(Tabla5[[#This Row],[VENTA MABE 2 SEMANA NOV]:[VENTAS OTROS 2 SEMANA NOV]])</f>
        <v>1</v>
      </c>
      <c r="DA737" s="46">
        <v>1.7263176250054488</v>
      </c>
    </row>
    <row r="738" spans="1:105" hidden="1" x14ac:dyDescent="0.3">
      <c r="A738" t="str">
        <f>CONCATENATE(Tabla5[[#This Row],[TIENDA HMPV]],Tabla5[[#This Row],[LINEA]])</f>
        <v>626 - GYE.PORTETE IIIREFRIGERACIÓN</v>
      </c>
      <c r="B738" t="s">
        <v>57</v>
      </c>
      <c r="C738" s="55" t="s">
        <v>58</v>
      </c>
      <c r="D738" s="55" t="s">
        <v>51</v>
      </c>
      <c r="E738" s="55" t="s">
        <v>60</v>
      </c>
      <c r="F738" s="55" t="s">
        <v>1724</v>
      </c>
      <c r="G738" t="s">
        <v>29</v>
      </c>
      <c r="H738" s="42">
        <f>IFERROR(Tabla5[[#This Row],[VENTAS MABE]]/Tabla5[[#This Row],[CUOTA]],0)</f>
        <v>1</v>
      </c>
      <c r="I738">
        <v>3</v>
      </c>
      <c r="J738">
        <v>3</v>
      </c>
      <c r="K738">
        <v>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V738" s="42">
        <v>0.6</v>
      </c>
      <c r="W738" s="42">
        <f>IFERROR(Tabla5[[#This Row],[TOTAL VENTA 38 SEMANA]]/Tabla5[[#This Row],[VENTA ACUM 38]],0)</f>
        <v>0.6</v>
      </c>
      <c r="X738" s="42" t="e">
        <f>VLOOKUP(Tabla5[[#This Row],[CLAVE]],[1]!QMI_5_SEMANA_SEP_22[[CLAVE]:[SHARE CADENA S2]],21,0)</f>
        <v>#REF!</v>
      </c>
      <c r="Y738" s="55" t="s">
        <v>734</v>
      </c>
      <c r="Z738" s="46">
        <f>+Tabla5[[#This Row],[VENTA ACUM 38]]+Tabla5[[#This Row],[venta total 39 acum]]</f>
        <v>8</v>
      </c>
      <c r="AA738" s="46">
        <v>3</v>
      </c>
      <c r="AB738" s="46">
        <v>3</v>
      </c>
      <c r="AC738" s="46">
        <v>5</v>
      </c>
      <c r="AD738" s="46">
        <v>3</v>
      </c>
      <c r="AE738" s="46">
        <v>3</v>
      </c>
      <c r="AF738" s="46">
        <v>3</v>
      </c>
      <c r="AG738" s="46">
        <v>8</v>
      </c>
      <c r="AH738" s="42">
        <f>IFERROR(Tabla5[[#This Row],[VENTAS MABE]]/Tabla5[[#This Row],[VENTAS INDURAMA]],0)</f>
        <v>1.5</v>
      </c>
      <c r="AI738" t="s">
        <v>1675</v>
      </c>
      <c r="AK738" s="42"/>
      <c r="AL738" t="s">
        <v>727</v>
      </c>
      <c r="AM738" s="55" t="s">
        <v>1051</v>
      </c>
      <c r="AO738" s="55" t="s">
        <v>400</v>
      </c>
      <c r="AP738">
        <v>5</v>
      </c>
      <c r="AQ738" s="55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f>SUM(Tabla5[[#This Row],[VENTA MABE 1 SEMANA OCT]:[VENTAS OTROS 1 SEMANA OCT]])</f>
        <v>1</v>
      </c>
      <c r="AY738" s="46">
        <v>4.2898935190302492</v>
      </c>
      <c r="AZ738" s="55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f>SUM(Tabla5[[#This Row],[VENTA MABE 2 SEMANA OCT]:[VENTAS OTROS 2 SEMANA OCT]])</f>
        <v>1</v>
      </c>
      <c r="BH738" t="s">
        <v>781</v>
      </c>
      <c r="BI738" s="55" t="s">
        <v>58</v>
      </c>
      <c r="BJ738">
        <v>5.9999999999999973</v>
      </c>
      <c r="BK738" s="55">
        <v>1</v>
      </c>
      <c r="BL738">
        <v>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f>SUM(Tabla5[[#This Row],[VENTA MABE 3 SEMANA OCT]:[VENTAS OTROS 3 SEMANA OCT]])</f>
        <v>2</v>
      </c>
      <c r="BS738" s="42">
        <v>0.35</v>
      </c>
      <c r="BT738" s="55">
        <v>1</v>
      </c>
      <c r="BU738">
        <v>1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f>SUM(Tabla5[[#This Row],[VENTA MABE 4 SEMANA OCT]:[VENTAS OTROS 4 SEMANA OCT]])</f>
        <v>2</v>
      </c>
      <c r="CB738" t="s">
        <v>1695</v>
      </c>
      <c r="CD738" t="s">
        <v>1695</v>
      </c>
      <c r="CI7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738" t="s">
        <v>1701</v>
      </c>
      <c r="CK738">
        <v>1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SUM(Tabla5[[#This Row],[VENTA MABE 1 SEMANA NOV]:[VENTAS OTROS 1 SEMANA NOV]])</f>
        <v>2</v>
      </c>
      <c r="CS738">
        <f>IFERROR(VLOOKUP(Tabla5[[#This Row],[CLAVE]],[2]VENTAS!$F$2:$L$1501,2,0),0)</f>
        <v>1</v>
      </c>
      <c r="CT738">
        <f>IFERROR(VLOOKUP(Tabla5[[#This Row],[CLAVE]],[2]VENTAS!$F$2:$L$1501,3,0),0)</f>
        <v>1</v>
      </c>
      <c r="CU738">
        <f>IFERROR(VLOOKUP(Tabla5[[#This Row],[CLAVE]],[2]VENTAS!$F$2:$L$1501,4,0),0)</f>
        <v>0</v>
      </c>
      <c r="CV738">
        <f>IFERROR(VLOOKUP(Tabla5[[#This Row],[CLAVE]],[2]VENTAS!$F$2:$L$1501,5,0),0)</f>
        <v>0</v>
      </c>
      <c r="CW738">
        <f>IFERROR(VLOOKUP(Tabla5[[#This Row],[CLAVE]],[2]VENTAS!$F$2:$L$1501,6,0),0)</f>
        <v>0</v>
      </c>
      <c r="CX738">
        <f>IFERROR(VLOOKUP(Tabla5[[#This Row],[CLAVE]],[2]VENTAS!$F$2:$L$1501,7,0),0)</f>
        <v>0</v>
      </c>
      <c r="CY738">
        <f>IFERROR(VLOOKUP(Tabla5[[#This Row],[CLAVE]],[2]VENTAS!$F$2:$R$1501,13,0),0)</f>
        <v>0</v>
      </c>
      <c r="CZ738">
        <f>SUM(Tabla5[[#This Row],[VENTA MABE 2 SEMANA NOV]:[VENTAS OTROS 2 SEMANA NOV]])</f>
        <v>2</v>
      </c>
      <c r="DA738" s="46">
        <v>4.7478722228362997</v>
      </c>
    </row>
    <row r="739" spans="1:105" hidden="1" x14ac:dyDescent="0.3">
      <c r="A739" t="str">
        <f>CONCATENATE(Tabla5[[#This Row],[TIENDA HMPV]],Tabla5[[#This Row],[LINEA]])</f>
        <v>959 - ALM ESPAÑA MILAGROAIRES</v>
      </c>
      <c r="B739" t="s">
        <v>326</v>
      </c>
      <c r="C739" s="55" t="s">
        <v>327</v>
      </c>
      <c r="D739" s="55" t="s">
        <v>49</v>
      </c>
      <c r="E739" s="55" t="s">
        <v>328</v>
      </c>
      <c r="F739" s="55" t="s">
        <v>1724</v>
      </c>
      <c r="G739" t="s">
        <v>25</v>
      </c>
      <c r="H739" s="42">
        <f>IFERROR(Tabla5[[#This Row],[VENTAS MABE]]/Tabla5[[#This Row],[CUOTA]],0)</f>
        <v>1.3333333333333333</v>
      </c>
      <c r="I739">
        <v>3</v>
      </c>
      <c r="J739">
        <v>4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V739" s="42">
        <v>0.8</v>
      </c>
      <c r="W739" s="42">
        <f>IFERROR(Tabla5[[#This Row],[TOTAL VENTA 38 SEMANA]]/Tabla5[[#This Row],[VENTA ACUM 38]],0)</f>
        <v>0.8</v>
      </c>
      <c r="X739" s="42">
        <v>0</v>
      </c>
      <c r="Y739" s="55" t="s">
        <v>724</v>
      </c>
      <c r="Z739" s="46">
        <f>+Tabla5[[#This Row],[VENTA ACUM 38]]+Tabla5[[#This Row],[venta total 39 acum]]</f>
        <v>5</v>
      </c>
      <c r="AA739" s="46">
        <v>3</v>
      </c>
      <c r="AB739" s="46">
        <v>4</v>
      </c>
      <c r="AC739" s="46">
        <v>5</v>
      </c>
      <c r="AD739" s="46">
        <v>0</v>
      </c>
      <c r="AE739" s="46">
        <f>VLOOKUP(Tabla5[[#This Row],[CLAVE]],'[1]QMI 5 SEMANA SEP-22'!$A$1211:$I$1227,9,0)</f>
        <v>0</v>
      </c>
      <c r="AF739" s="46">
        <v>0</v>
      </c>
      <c r="AG739" s="46">
        <v>3</v>
      </c>
      <c r="AH739" s="42">
        <f>IFERROR(Tabla5[[#This Row],[VENTAS MABE]]/Tabla5[[#This Row],[VENTAS INDURAMA]],0)</f>
        <v>0</v>
      </c>
      <c r="AI739" t="s">
        <v>1675</v>
      </c>
      <c r="AK739" s="42"/>
      <c r="AL739" t="s">
        <v>727</v>
      </c>
      <c r="AM739" s="55" t="s">
        <v>49</v>
      </c>
      <c r="AO739" s="55" t="s">
        <v>435</v>
      </c>
      <c r="AP739">
        <v>4</v>
      </c>
      <c r="AQ739" s="55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f>SUM(Tabla5[[#This Row],[VENTA MABE 1 SEMANA OCT]:[VENTAS OTROS 1 SEMANA OCT]])</f>
        <v>0</v>
      </c>
      <c r="AY739" s="46">
        <v>5.8823529411764692</v>
      </c>
      <c r="AZ739" s="55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9</v>
      </c>
      <c r="BG739">
        <f>SUM(Tabla5[[#This Row],[VENTA MABE 2 SEMANA OCT]:[VENTAS OTROS 2 SEMANA OCT]])</f>
        <v>9</v>
      </c>
      <c r="BH739" t="s">
        <v>798</v>
      </c>
      <c r="BI739" s="55" t="s">
        <v>327</v>
      </c>
      <c r="BJ739">
        <v>14.999999999999996</v>
      </c>
      <c r="BK739" s="55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f>SUM(Tabla5[[#This Row],[VENTA MABE 3 SEMANA OCT]:[VENTAS OTROS 3 SEMANA OCT]])</f>
        <v>0</v>
      </c>
      <c r="BS739" s="42">
        <v>0.35</v>
      </c>
      <c r="BT739" s="55">
        <v>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f>SUM(Tabla5[[#This Row],[VENTA MABE 4 SEMANA OCT]:[VENTAS OTROS 4 SEMANA OCT]])</f>
        <v>1</v>
      </c>
      <c r="CI7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</v>
      </c>
      <c r="CJ739" t="s">
        <v>1701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f>SUM(Tabla5[[#This Row],[VENTA MABE 1 SEMANA NOV]:[VENTAS OTROS 1 SEMANA NOV]])</f>
        <v>2</v>
      </c>
      <c r="CS739">
        <f>IFERROR(VLOOKUP(Tabla5[[#This Row],[CLAVE]],[2]VENTAS!$F$2:$L$1501,2,0),0)</f>
        <v>2</v>
      </c>
      <c r="CT739">
        <f>IFERROR(VLOOKUP(Tabla5[[#This Row],[CLAVE]],[2]VENTAS!$F$2:$L$1501,3,0),0)</f>
        <v>0</v>
      </c>
      <c r="CU739">
        <f>IFERROR(VLOOKUP(Tabla5[[#This Row],[CLAVE]],[2]VENTAS!$F$2:$L$1501,4,0),0)</f>
        <v>0</v>
      </c>
      <c r="CV739">
        <f>IFERROR(VLOOKUP(Tabla5[[#This Row],[CLAVE]],[2]VENTAS!$F$2:$L$1501,5,0),0)</f>
        <v>0</v>
      </c>
      <c r="CW739">
        <f>IFERROR(VLOOKUP(Tabla5[[#This Row],[CLAVE]],[2]VENTAS!$F$2:$L$1501,6,0),0)</f>
        <v>0</v>
      </c>
      <c r="CX739">
        <f>IFERROR(VLOOKUP(Tabla5[[#This Row],[CLAVE]],[2]VENTAS!$F$2:$L$1501,7,0),0)</f>
        <v>0</v>
      </c>
      <c r="CY739">
        <f>IFERROR(VLOOKUP(Tabla5[[#This Row],[CLAVE]],[2]VENTAS!$F$2:$R$1501,13,0),0)</f>
        <v>0</v>
      </c>
      <c r="CZ739">
        <f>SUM(Tabla5[[#This Row],[VENTA MABE 2 SEMANA NOV]:[VENTAS OTROS 2 SEMANA NOV]])</f>
        <v>2</v>
      </c>
      <c r="DA739" s="46">
        <v>5.8823529411764692</v>
      </c>
    </row>
    <row r="740" spans="1:105" hidden="1" x14ac:dyDescent="0.3">
      <c r="A740" t="str">
        <f>CONCATENATE(Tabla5[[#This Row],[TIENDA HMPV]],Tabla5[[#This Row],[LINEA]])</f>
        <v>959 - ALM ESPAÑA MILAGROCOCINAS</v>
      </c>
      <c r="B740" t="s">
        <v>326</v>
      </c>
      <c r="C740" s="55" t="s">
        <v>327</v>
      </c>
      <c r="D740" s="55" t="s">
        <v>49</v>
      </c>
      <c r="E740" s="55" t="s">
        <v>328</v>
      </c>
      <c r="F740" s="55" t="s">
        <v>1724</v>
      </c>
      <c r="G740" t="s">
        <v>26</v>
      </c>
      <c r="H740" s="42">
        <f>IFERROR(Tabla5[[#This Row],[VENTAS MABE]]/Tabla5[[#This Row],[CUOTA]],0)</f>
        <v>1.2727272727272727</v>
      </c>
      <c r="I740">
        <v>11</v>
      </c>
      <c r="J740">
        <v>14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V740" s="42">
        <v>0.77777777777777779</v>
      </c>
      <c r="W740" s="42">
        <f>IFERROR(Tabla5[[#This Row],[TOTAL VENTA 38 SEMANA]]/Tabla5[[#This Row],[VENTA ACUM 38]],0)</f>
        <v>0.77777777777777779</v>
      </c>
      <c r="X740" s="42">
        <v>0</v>
      </c>
      <c r="Y740" s="55" t="s">
        <v>724</v>
      </c>
      <c r="Z740" s="46">
        <f>+Tabla5[[#This Row],[VENTA ACUM 38]]+Tabla5[[#This Row],[venta total 39 acum]]</f>
        <v>18</v>
      </c>
      <c r="AA740" s="46">
        <v>8</v>
      </c>
      <c r="AB740" s="46">
        <v>14</v>
      </c>
      <c r="AC740" s="46">
        <v>18</v>
      </c>
      <c r="AD740" s="46">
        <v>0</v>
      </c>
      <c r="AE740" s="46">
        <f>VLOOKUP(Tabla5[[#This Row],[CLAVE]],'[1]QMI 5 SEMANA SEP-22'!$A$1211:$I$1227,9,0)</f>
        <v>0</v>
      </c>
      <c r="AF740" s="46">
        <v>0</v>
      </c>
      <c r="AG740" s="46">
        <v>8</v>
      </c>
      <c r="AH740" s="42">
        <f>IFERROR(Tabla5[[#This Row],[VENTAS MABE]]/Tabla5[[#This Row],[VENTAS INDURAMA]],0)</f>
        <v>3.5</v>
      </c>
      <c r="AI740" t="s">
        <v>1675</v>
      </c>
      <c r="AK740" s="42"/>
      <c r="AL740" t="s">
        <v>727</v>
      </c>
      <c r="AM740" s="55" t="s">
        <v>49</v>
      </c>
      <c r="AO740" s="55" t="s">
        <v>435</v>
      </c>
      <c r="AP740">
        <v>12</v>
      </c>
      <c r="AQ740" s="55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f>SUM(Tabla5[[#This Row],[VENTA MABE 1 SEMANA OCT]:[VENTAS OTROS 1 SEMANA OCT]])</f>
        <v>0</v>
      </c>
      <c r="AY740" s="46">
        <v>10.207710777452913</v>
      </c>
      <c r="AZ740" s="55">
        <v>9</v>
      </c>
      <c r="BA740">
        <v>4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f>SUM(Tabla5[[#This Row],[VENTA MABE 2 SEMANA OCT]:[VENTAS OTROS 2 SEMANA OCT]])</f>
        <v>14</v>
      </c>
      <c r="BH740" t="s">
        <v>798</v>
      </c>
      <c r="BI740" s="55" t="s">
        <v>327</v>
      </c>
      <c r="BJ740">
        <v>14.999999999999996</v>
      </c>
      <c r="BK740" s="55">
        <v>3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f>SUM(Tabla5[[#This Row],[VENTA MABE 3 SEMANA OCT]:[VENTAS OTROS 3 SEMANA OCT]])</f>
        <v>3</v>
      </c>
      <c r="BS740" s="42">
        <v>0.5</v>
      </c>
      <c r="BT740" s="55">
        <v>2</v>
      </c>
      <c r="BU740">
        <v>1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f>SUM(Tabla5[[#This Row],[VENTA MABE 4 SEMANA OCT]:[VENTAS OTROS 4 SEMANA OCT]])</f>
        <v>3</v>
      </c>
      <c r="CI7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</v>
      </c>
      <c r="CJ740" t="s">
        <v>1703</v>
      </c>
      <c r="CK740">
        <v>5</v>
      </c>
      <c r="CL740">
        <v>4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f>SUM(Tabla5[[#This Row],[VENTA MABE 1 SEMANA NOV]:[VENTAS OTROS 1 SEMANA NOV]])</f>
        <v>10</v>
      </c>
      <c r="CS740">
        <f>IFERROR(VLOOKUP(Tabla5[[#This Row],[CLAVE]],[2]VENTAS!$F$2:$L$1501,2,0),0)</f>
        <v>6</v>
      </c>
      <c r="CT740">
        <f>IFERROR(VLOOKUP(Tabla5[[#This Row],[CLAVE]],[2]VENTAS!$F$2:$L$1501,3,0),0)</f>
        <v>2</v>
      </c>
      <c r="CU740">
        <f>IFERROR(VLOOKUP(Tabla5[[#This Row],[CLAVE]],[2]VENTAS!$F$2:$L$1501,4,0),0)</f>
        <v>0</v>
      </c>
      <c r="CV740">
        <f>IFERROR(VLOOKUP(Tabla5[[#This Row],[CLAVE]],[2]VENTAS!$F$2:$L$1501,5,0),0)</f>
        <v>0</v>
      </c>
      <c r="CW740">
        <f>IFERROR(VLOOKUP(Tabla5[[#This Row],[CLAVE]],[2]VENTAS!$F$2:$L$1501,6,0),0)</f>
        <v>0</v>
      </c>
      <c r="CX740">
        <f>IFERROR(VLOOKUP(Tabla5[[#This Row],[CLAVE]],[2]VENTAS!$F$2:$L$1501,7,0),0)</f>
        <v>0</v>
      </c>
      <c r="CY740">
        <f>IFERROR(VLOOKUP(Tabla5[[#This Row],[CLAVE]],[2]VENTAS!$F$2:$R$1501,13,0),0)</f>
        <v>1</v>
      </c>
      <c r="CZ740">
        <f>SUM(Tabla5[[#This Row],[VENTA MABE 2 SEMANA NOV]:[VENTAS OTROS 2 SEMANA NOV]])</f>
        <v>9</v>
      </c>
      <c r="DA740" s="46">
        <v>14.656626388308773</v>
      </c>
    </row>
    <row r="741" spans="1:105" hidden="1" x14ac:dyDescent="0.3">
      <c r="A741" t="str">
        <f>CONCATENATE(Tabla5[[#This Row],[TIENDA HMPV]],Tabla5[[#This Row],[LINEA]])</f>
        <v>959 - ALM ESPAÑA MILAGROGLOBALES</v>
      </c>
      <c r="B741" t="s">
        <v>326</v>
      </c>
      <c r="C741" s="55" t="s">
        <v>327</v>
      </c>
      <c r="D741" s="55" t="s">
        <v>49</v>
      </c>
      <c r="E741" s="55" t="s">
        <v>328</v>
      </c>
      <c r="F741" s="55" t="s">
        <v>1724</v>
      </c>
      <c r="G741" t="s">
        <v>27</v>
      </c>
      <c r="H741" s="42">
        <f>IFERROR(Tabla5[[#This Row],[VENTAS MABE]]/Tabla5[[#This Row],[CUOTA]],0)</f>
        <v>1</v>
      </c>
      <c r="I741">
        <v>3</v>
      </c>
      <c r="J741">
        <v>3</v>
      </c>
      <c r="K741">
        <v>4</v>
      </c>
      <c r="L741">
        <v>0</v>
      </c>
      <c r="M741">
        <v>0</v>
      </c>
      <c r="N741">
        <v>0</v>
      </c>
      <c r="O741">
        <v>3</v>
      </c>
      <c r="P741">
        <v>0</v>
      </c>
      <c r="Q741">
        <v>0</v>
      </c>
      <c r="R741">
        <v>0</v>
      </c>
      <c r="S741">
        <v>0</v>
      </c>
      <c r="T741">
        <v>0</v>
      </c>
      <c r="V741" s="42">
        <v>0.3</v>
      </c>
      <c r="W741" s="42">
        <f>IFERROR(Tabla5[[#This Row],[TOTAL VENTA 38 SEMANA]]/Tabla5[[#This Row],[VENTA ACUM 38]],0)</f>
        <v>0.3</v>
      </c>
      <c r="X741" s="42">
        <v>0</v>
      </c>
      <c r="Y741" s="55" t="s">
        <v>724</v>
      </c>
      <c r="Z741" s="46">
        <f>+Tabla5[[#This Row],[VENTA ACUM 38]]+Tabla5[[#This Row],[venta total 39 acum]]</f>
        <v>10</v>
      </c>
      <c r="AA741" s="46">
        <v>1</v>
      </c>
      <c r="AB741" s="46">
        <v>3</v>
      </c>
      <c r="AC741" s="46">
        <v>10</v>
      </c>
      <c r="AD741" s="46">
        <v>0</v>
      </c>
      <c r="AE741" s="46">
        <f>VLOOKUP(Tabla5[[#This Row],[CLAVE]],'[1]QMI 5 SEMANA SEP-22'!$A$1211:$I$1227,9,0)</f>
        <v>0</v>
      </c>
      <c r="AF741" s="46">
        <v>0</v>
      </c>
      <c r="AG741" s="46">
        <v>1</v>
      </c>
      <c r="AH741" s="42">
        <f>IFERROR(Tabla5[[#This Row],[VENTAS MABE]]/Tabla5[[#This Row],[VENTAS INDURAMA]],0)</f>
        <v>0.75</v>
      </c>
      <c r="AI741" t="s">
        <v>1675</v>
      </c>
      <c r="AK741" s="42"/>
      <c r="AL741" t="s">
        <v>727</v>
      </c>
      <c r="AM741" s="55" t="s">
        <v>49</v>
      </c>
      <c r="AO741" s="55" t="s">
        <v>435</v>
      </c>
      <c r="AP741">
        <v>6</v>
      </c>
      <c r="AQ741" s="55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f>SUM(Tabla5[[#This Row],[VENTA MABE 1 SEMANA OCT]:[VENTAS OTROS 1 SEMANA OCT]])</f>
        <v>0</v>
      </c>
      <c r="AY741" s="46">
        <v>0</v>
      </c>
      <c r="AZ741" s="55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f>SUM(Tabla5[[#This Row],[VENTA MABE 2 SEMANA OCT]:[VENTAS OTROS 2 SEMANA OCT]])</f>
        <v>0</v>
      </c>
      <c r="BH741" t="s">
        <v>798</v>
      </c>
      <c r="BI741" s="55" t="s">
        <v>327</v>
      </c>
      <c r="BJ741">
        <v>14.999999999999996</v>
      </c>
      <c r="BK741" s="55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f>SUM(Tabla5[[#This Row],[VENTA MABE 3 SEMANA OCT]:[VENTAS OTROS 3 SEMANA OCT]])</f>
        <v>0</v>
      </c>
      <c r="BS741" s="42">
        <v>0</v>
      </c>
      <c r="BT741" s="55">
        <v>3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f>SUM(Tabla5[[#This Row],[VENTA MABE 4 SEMANA OCT]:[VENTAS OTROS 4 SEMANA OCT]])</f>
        <v>3</v>
      </c>
      <c r="CI7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41" t="s">
        <v>1703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2</v>
      </c>
      <c r="CQ741">
        <v>0</v>
      </c>
      <c r="CR741">
        <f>SUM(Tabla5[[#This Row],[VENTA MABE 1 SEMANA NOV]:[VENTAS OTROS 1 SEMANA NOV]])</f>
        <v>3</v>
      </c>
      <c r="CS741">
        <f>IFERROR(VLOOKUP(Tabla5[[#This Row],[CLAVE]],[2]VENTAS!$F$2:$L$1501,2,0),0)</f>
        <v>1</v>
      </c>
      <c r="CT741">
        <f>IFERROR(VLOOKUP(Tabla5[[#This Row],[CLAVE]],[2]VENTAS!$F$2:$L$1501,3,0),0)</f>
        <v>0</v>
      </c>
      <c r="CU741">
        <f>IFERROR(VLOOKUP(Tabla5[[#This Row],[CLAVE]],[2]VENTAS!$F$2:$L$1501,4,0),0)</f>
        <v>0</v>
      </c>
      <c r="CV741">
        <f>IFERROR(VLOOKUP(Tabla5[[#This Row],[CLAVE]],[2]VENTAS!$F$2:$L$1501,5,0),0)</f>
        <v>0</v>
      </c>
      <c r="CW741">
        <f>IFERROR(VLOOKUP(Tabla5[[#This Row],[CLAVE]],[2]VENTAS!$F$2:$L$1501,6,0),0)</f>
        <v>0</v>
      </c>
      <c r="CX741">
        <f>IFERROR(VLOOKUP(Tabla5[[#This Row],[CLAVE]],[2]VENTAS!$F$2:$L$1501,7,0),0)</f>
        <v>0</v>
      </c>
      <c r="CY741">
        <f>IFERROR(VLOOKUP(Tabla5[[#This Row],[CLAVE]],[2]VENTAS!$F$2:$R$1501,13,0),0)</f>
        <v>0</v>
      </c>
      <c r="CZ741">
        <f>SUM(Tabla5[[#This Row],[VENTA MABE 2 SEMANA NOV]:[VENTAS OTROS 2 SEMANA NOV]])</f>
        <v>1</v>
      </c>
      <c r="DA741" s="46">
        <v>0.41487068965517243</v>
      </c>
    </row>
    <row r="742" spans="1:105" hidden="1" x14ac:dyDescent="0.3">
      <c r="A742" t="str">
        <f>CONCATENATE(Tabla5[[#This Row],[TIENDA HMPV]],Tabla5[[#This Row],[LINEA]])</f>
        <v>959 - ALM ESPAÑA MILAGROLAVADO</v>
      </c>
      <c r="B742" t="s">
        <v>326</v>
      </c>
      <c r="C742" s="55" t="s">
        <v>327</v>
      </c>
      <c r="D742" s="55" t="s">
        <v>49</v>
      </c>
      <c r="E742" s="55" t="s">
        <v>328</v>
      </c>
      <c r="F742" s="55" t="s">
        <v>1724</v>
      </c>
      <c r="G742" t="s">
        <v>28</v>
      </c>
      <c r="H742" s="42">
        <f>IFERROR(Tabla5[[#This Row],[VENTAS MABE]]/Tabla5[[#This Row],[CUOTA]],0)</f>
        <v>3.8</v>
      </c>
      <c r="I742">
        <v>5</v>
      </c>
      <c r="J742">
        <v>19</v>
      </c>
      <c r="K742">
        <v>0</v>
      </c>
      <c r="L742">
        <v>0</v>
      </c>
      <c r="M742">
        <v>2</v>
      </c>
      <c r="N742">
        <v>0</v>
      </c>
      <c r="O742">
        <v>4</v>
      </c>
      <c r="P742">
        <v>0</v>
      </c>
      <c r="Q742">
        <v>0</v>
      </c>
      <c r="R742">
        <v>0</v>
      </c>
      <c r="S742">
        <v>0</v>
      </c>
      <c r="T742">
        <v>0</v>
      </c>
      <c r="V742" s="42">
        <v>0.76</v>
      </c>
      <c r="W742" s="42">
        <f>IFERROR(Tabla5[[#This Row],[TOTAL VENTA 38 SEMANA]]/Tabla5[[#This Row],[VENTA ACUM 38]],0)</f>
        <v>0.76</v>
      </c>
      <c r="X742" s="42">
        <v>0</v>
      </c>
      <c r="Y742" s="55" t="s">
        <v>724</v>
      </c>
      <c r="Z742" s="46">
        <f>+Tabla5[[#This Row],[VENTA ACUM 38]]+Tabla5[[#This Row],[venta total 39 acum]]</f>
        <v>25</v>
      </c>
      <c r="AA742" s="46">
        <v>14</v>
      </c>
      <c r="AB742" s="46">
        <v>19</v>
      </c>
      <c r="AC742" s="46">
        <v>25</v>
      </c>
      <c r="AD742" s="46">
        <v>0</v>
      </c>
      <c r="AE742" s="46">
        <f>VLOOKUP(Tabla5[[#This Row],[CLAVE]],'[1]QMI 5 SEMANA SEP-22'!$A$1211:$I$1227,9,0)</f>
        <v>0</v>
      </c>
      <c r="AF742" s="46">
        <v>0</v>
      </c>
      <c r="AG742" s="46">
        <v>14</v>
      </c>
      <c r="AH742" s="42">
        <f>IFERROR(Tabla5[[#This Row],[VENTAS MABE]]/Tabla5[[#This Row],[VENTAS INDURAMA]],0)</f>
        <v>0</v>
      </c>
      <c r="AI742" t="s">
        <v>1675</v>
      </c>
      <c r="AK742" s="42"/>
      <c r="AL742" t="s">
        <v>727</v>
      </c>
      <c r="AM742" s="55" t="s">
        <v>49</v>
      </c>
      <c r="AO742" s="55" t="s">
        <v>435</v>
      </c>
      <c r="AP742">
        <v>20</v>
      </c>
      <c r="AQ742" s="55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f>SUM(Tabla5[[#This Row],[VENTA MABE 1 SEMANA OCT]:[VENTAS OTROS 1 SEMANA OCT]])</f>
        <v>0</v>
      </c>
      <c r="AY742" s="46">
        <v>6.4857157220747057</v>
      </c>
      <c r="AZ742" s="55">
        <v>6</v>
      </c>
      <c r="BA742">
        <v>0</v>
      </c>
      <c r="BB742">
        <v>0</v>
      </c>
      <c r="BC742">
        <v>0</v>
      </c>
      <c r="BD742">
        <v>1</v>
      </c>
      <c r="BE742">
        <v>11</v>
      </c>
      <c r="BF742">
        <v>0</v>
      </c>
      <c r="BG742">
        <f>SUM(Tabla5[[#This Row],[VENTA MABE 2 SEMANA OCT]:[VENTAS OTROS 2 SEMANA OCT]])</f>
        <v>18</v>
      </c>
      <c r="BH742" t="s">
        <v>798</v>
      </c>
      <c r="BI742" s="55" t="s">
        <v>327</v>
      </c>
      <c r="BJ742">
        <v>14.999999999999996</v>
      </c>
      <c r="BK742" s="55">
        <v>1</v>
      </c>
      <c r="BL742">
        <v>1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f>SUM(Tabla5[[#This Row],[VENTA MABE 3 SEMANA OCT]:[VENTAS OTROS 3 SEMANA OCT]])</f>
        <v>2</v>
      </c>
      <c r="BS742" s="42">
        <v>0.35</v>
      </c>
      <c r="BT742" s="55">
        <v>2</v>
      </c>
      <c r="BU742">
        <v>1</v>
      </c>
      <c r="BV742">
        <v>0</v>
      </c>
      <c r="BW742">
        <v>0</v>
      </c>
      <c r="BX742">
        <v>0</v>
      </c>
      <c r="BY742">
        <v>3</v>
      </c>
      <c r="BZ742">
        <v>0</v>
      </c>
      <c r="CA742">
        <f>SUM(Tabla5[[#This Row],[VENTA MABE 4 SEMANA OCT]:[VENTAS OTROS 4 SEMANA OCT]])</f>
        <v>6</v>
      </c>
      <c r="CI7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0.34615384615384615</v>
      </c>
      <c r="CJ742" t="s">
        <v>1702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2</v>
      </c>
      <c r="CQ742">
        <v>0</v>
      </c>
      <c r="CR742">
        <f>SUM(Tabla5[[#This Row],[VENTA MABE 1 SEMANA NOV]:[VENTAS OTROS 1 SEMANA NOV]])</f>
        <v>3</v>
      </c>
      <c r="CS742">
        <f>IFERROR(VLOOKUP(Tabla5[[#This Row],[CLAVE]],[2]VENTAS!$F$2:$L$1501,2,0),0)</f>
        <v>1</v>
      </c>
      <c r="CT742">
        <f>IFERROR(VLOOKUP(Tabla5[[#This Row],[CLAVE]],[2]VENTAS!$F$2:$L$1501,3,0),0)</f>
        <v>0</v>
      </c>
      <c r="CU742">
        <f>IFERROR(VLOOKUP(Tabla5[[#This Row],[CLAVE]],[2]VENTAS!$F$2:$L$1501,4,0),0)</f>
        <v>0</v>
      </c>
      <c r="CV742">
        <f>IFERROR(VLOOKUP(Tabla5[[#This Row],[CLAVE]],[2]VENTAS!$F$2:$L$1501,5,0),0)</f>
        <v>0</v>
      </c>
      <c r="CW742">
        <f>IFERROR(VLOOKUP(Tabla5[[#This Row],[CLAVE]],[2]VENTAS!$F$2:$L$1501,6,0),0)</f>
        <v>0</v>
      </c>
      <c r="CX742">
        <f>IFERROR(VLOOKUP(Tabla5[[#This Row],[CLAVE]],[2]VENTAS!$F$2:$L$1501,7,0),0)</f>
        <v>3</v>
      </c>
      <c r="CY742">
        <f>IFERROR(VLOOKUP(Tabla5[[#This Row],[CLAVE]],[2]VENTAS!$F$2:$R$1501,13,0),0)</f>
        <v>0</v>
      </c>
      <c r="CZ742">
        <f>SUM(Tabla5[[#This Row],[VENTA MABE 2 SEMANA NOV]:[VENTAS OTROS 2 SEMANA NOV]])</f>
        <v>4</v>
      </c>
      <c r="DA742" s="46">
        <v>7.206350802305229</v>
      </c>
    </row>
    <row r="743" spans="1:105" hidden="1" x14ac:dyDescent="0.3">
      <c r="A743" t="str">
        <f>CONCATENATE(Tabla5[[#This Row],[TIENDA HMPV]],Tabla5[[#This Row],[LINEA]])</f>
        <v>959 - ALM ESPAÑA MILAGROREFRIGERACIÓN</v>
      </c>
      <c r="B743" t="s">
        <v>326</v>
      </c>
      <c r="C743" s="55" t="s">
        <v>327</v>
      </c>
      <c r="D743" s="55" t="s">
        <v>49</v>
      </c>
      <c r="E743" s="55" t="s">
        <v>328</v>
      </c>
      <c r="F743" s="55" t="s">
        <v>1724</v>
      </c>
      <c r="G743" t="s">
        <v>29</v>
      </c>
      <c r="H743" s="42">
        <f>IFERROR(Tabla5[[#This Row],[VENTAS MABE]]/Tabla5[[#This Row],[CUOTA]],0)</f>
        <v>1.5</v>
      </c>
      <c r="I743">
        <v>6</v>
      </c>
      <c r="J743">
        <v>9</v>
      </c>
      <c r="K743">
        <v>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V743" s="42">
        <v>0.6</v>
      </c>
      <c r="W743" s="42">
        <f>IFERROR(Tabla5[[#This Row],[TOTAL VENTA 38 SEMANA]]/Tabla5[[#This Row],[VENTA ACUM 38]],0)</f>
        <v>0.6</v>
      </c>
      <c r="X743" s="42">
        <v>0</v>
      </c>
      <c r="Y743" s="55" t="s">
        <v>724</v>
      </c>
      <c r="Z743" s="46">
        <f>+Tabla5[[#This Row],[VENTA ACUM 38]]+Tabla5[[#This Row],[venta total 39 acum]]</f>
        <v>15</v>
      </c>
      <c r="AA743" s="46">
        <v>7</v>
      </c>
      <c r="AB743" s="46">
        <v>9</v>
      </c>
      <c r="AC743" s="46">
        <v>15</v>
      </c>
      <c r="AD743" s="46">
        <v>0</v>
      </c>
      <c r="AE743" s="46">
        <f>VLOOKUP(Tabla5[[#This Row],[CLAVE]],'[1]QMI 5 SEMANA SEP-22'!$A$1211:$I$1227,9,0)</f>
        <v>0</v>
      </c>
      <c r="AF743" s="46">
        <v>0</v>
      </c>
      <c r="AG743" s="46">
        <v>7</v>
      </c>
      <c r="AH743" s="42">
        <f>IFERROR(Tabla5[[#This Row],[VENTAS MABE]]/Tabla5[[#This Row],[VENTAS INDURAMA]],0)</f>
        <v>1.5</v>
      </c>
      <c r="AI743" t="s">
        <v>1675</v>
      </c>
      <c r="AK743" s="42"/>
      <c r="AL743" t="s">
        <v>727</v>
      </c>
      <c r="AM743" s="55" t="s">
        <v>49</v>
      </c>
      <c r="AO743" s="55" t="s">
        <v>435</v>
      </c>
      <c r="AP743">
        <v>11</v>
      </c>
      <c r="AQ743" s="55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f>SUM(Tabla5[[#This Row],[VENTA MABE 1 SEMANA OCT]:[VENTAS OTROS 1 SEMANA OCT]])</f>
        <v>0</v>
      </c>
      <c r="AY743" s="46">
        <v>3</v>
      </c>
      <c r="AZ743" s="55">
        <v>6</v>
      </c>
      <c r="BA743">
        <v>6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f>SUM(Tabla5[[#This Row],[VENTA MABE 2 SEMANA OCT]:[VENTAS OTROS 2 SEMANA OCT]])</f>
        <v>12</v>
      </c>
      <c r="BH743" t="s">
        <v>798</v>
      </c>
      <c r="BI743" s="55" t="s">
        <v>327</v>
      </c>
      <c r="BJ743">
        <v>14.999999999999996</v>
      </c>
      <c r="BK743" s="55">
        <v>0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f>SUM(Tabla5[[#This Row],[VENTA MABE 3 SEMANA OCT]:[VENTAS OTROS 3 SEMANA OCT]])</f>
        <v>1</v>
      </c>
      <c r="BS743" s="42">
        <v>0.5</v>
      </c>
      <c r="BT743" s="55">
        <v>3</v>
      </c>
      <c r="BU743">
        <v>1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f>SUM(Tabla5[[#This Row],[VENTA MABE 4 SEMANA OCT]:[VENTAS OTROS 4 SEMANA OCT]])</f>
        <v>4</v>
      </c>
      <c r="CI7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0.52941176470588236</v>
      </c>
      <c r="CJ743" t="s">
        <v>1703</v>
      </c>
      <c r="CK743">
        <v>2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f>SUM(Tabla5[[#This Row],[VENTA MABE 1 SEMANA NOV]:[VENTAS OTROS 1 SEMANA NOV]])</f>
        <v>3</v>
      </c>
      <c r="CS743">
        <f>IFERROR(VLOOKUP(Tabla5[[#This Row],[CLAVE]],[2]VENTAS!$F$2:$L$1501,2,0),0)</f>
        <v>5</v>
      </c>
      <c r="CT743">
        <f>IFERROR(VLOOKUP(Tabla5[[#This Row],[CLAVE]],[2]VENTAS!$F$2:$L$1501,3,0),0)</f>
        <v>2</v>
      </c>
      <c r="CU743">
        <f>IFERROR(VLOOKUP(Tabla5[[#This Row],[CLAVE]],[2]VENTAS!$F$2:$L$1501,4,0),0)</f>
        <v>0</v>
      </c>
      <c r="CV743">
        <f>IFERROR(VLOOKUP(Tabla5[[#This Row],[CLAVE]],[2]VENTAS!$F$2:$L$1501,5,0),0)</f>
        <v>0</v>
      </c>
      <c r="CW743">
        <f>IFERROR(VLOOKUP(Tabla5[[#This Row],[CLAVE]],[2]VENTAS!$F$2:$L$1501,6,0),0)</f>
        <v>0</v>
      </c>
      <c r="CX743">
        <f>IFERROR(VLOOKUP(Tabla5[[#This Row],[CLAVE]],[2]VENTAS!$F$2:$L$1501,7,0),0)</f>
        <v>0</v>
      </c>
      <c r="CY743">
        <f>IFERROR(VLOOKUP(Tabla5[[#This Row],[CLAVE]],[2]VENTAS!$F$2:$R$1501,13,0),0)</f>
        <v>1</v>
      </c>
      <c r="CZ743">
        <f>SUM(Tabla5[[#This Row],[VENTA MABE 2 SEMANA NOV]:[VENTAS OTROS 2 SEMANA NOV]])</f>
        <v>8</v>
      </c>
      <c r="DA743" s="46">
        <v>2.2179903214725236</v>
      </c>
    </row>
    <row r="744" spans="1:105" hidden="1" x14ac:dyDescent="0.3">
      <c r="A744" t="str">
        <f>CONCATENATE(Tabla5[[#This Row],[TIENDA HMPV]],Tabla5[[#This Row],[LINEA]])</f>
        <v>474 - TIENDA MILAGRO 952AIRES</v>
      </c>
      <c r="B744" t="s">
        <v>326</v>
      </c>
      <c r="C744" s="55" t="s">
        <v>327</v>
      </c>
      <c r="D744" s="55" t="s">
        <v>39</v>
      </c>
      <c r="E744" s="55" t="s">
        <v>329</v>
      </c>
      <c r="F744" s="55" t="s">
        <v>1724</v>
      </c>
      <c r="G744" t="s">
        <v>25</v>
      </c>
      <c r="H744" s="42">
        <f>IFERROR(Tabla5[[#This Row],[VENTAS MABE]]/Tabla5[[#This Row],[CUOTA]],0)</f>
        <v>0.5</v>
      </c>
      <c r="I744">
        <v>2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V744" s="42">
        <v>0.5</v>
      </c>
      <c r="W744" s="42">
        <f>IFERROR(Tabla5[[#This Row],[TOTAL VENTA 38 SEMANA]]/Tabla5[[#This Row],[VENTA ACUM 38]],0)</f>
        <v>0.5</v>
      </c>
      <c r="X744" s="42">
        <v>0</v>
      </c>
      <c r="Y744" s="55" t="s">
        <v>734</v>
      </c>
      <c r="Z744" s="46">
        <f>+Tabla5[[#This Row],[VENTA ACUM 38]]+Tabla5[[#This Row],[venta total 39 acum]]</f>
        <v>2</v>
      </c>
      <c r="AA744" s="46">
        <v>1</v>
      </c>
      <c r="AB744" s="46">
        <v>1</v>
      </c>
      <c r="AC744" s="46">
        <v>2</v>
      </c>
      <c r="AD744" s="46">
        <v>0</v>
      </c>
      <c r="AE744" s="46">
        <f>VLOOKUP(Tabla5[[#This Row],[CLAVE]],'[1]QMI 5 SEMANA SEP-22'!$A$1211:$I$1227,9,0)</f>
        <v>0</v>
      </c>
      <c r="AF744" s="46">
        <v>0</v>
      </c>
      <c r="AG744" s="46">
        <v>3</v>
      </c>
      <c r="AH744" s="42">
        <f>IFERROR(Tabla5[[#This Row],[VENTAS MABE]]/Tabla5[[#This Row],[VENTAS INDURAMA]],0)</f>
        <v>0</v>
      </c>
      <c r="AI744" t="s">
        <v>1675</v>
      </c>
      <c r="AK744" s="42"/>
      <c r="AL744" t="s">
        <v>727</v>
      </c>
      <c r="AM744" s="55" t="s">
        <v>1010</v>
      </c>
      <c r="AO744" s="55" t="s">
        <v>435</v>
      </c>
      <c r="AP744">
        <v>2</v>
      </c>
      <c r="AQ744" s="55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f>SUM(Tabla5[[#This Row],[VENTA MABE 1 SEMANA OCT]:[VENTAS OTROS 1 SEMANA OCT]])</f>
        <v>0</v>
      </c>
      <c r="AY744" s="46">
        <v>3.2860040567951332</v>
      </c>
      <c r="AZ744" s="55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f>SUM(Tabla5[[#This Row],[VENTA MABE 2 SEMANA OCT]:[VENTAS OTROS 2 SEMANA OCT]])</f>
        <v>0</v>
      </c>
      <c r="BH744" t="s">
        <v>798</v>
      </c>
      <c r="BI744" s="55" t="s">
        <v>327</v>
      </c>
      <c r="BJ744">
        <v>15</v>
      </c>
      <c r="BK744" s="55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f>SUM(Tabla5[[#This Row],[VENTA MABE 3 SEMANA OCT]:[VENTAS OTROS 3 SEMANA OCT]])</f>
        <v>0</v>
      </c>
      <c r="BS744" s="42">
        <v>0.15</v>
      </c>
      <c r="BT744" s="55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f>SUM(Tabla5[[#This Row],[VENTA MABE 4 SEMANA OCT]:[VENTAS OTROS 4 SEMANA OCT]])</f>
        <v>0</v>
      </c>
      <c r="CI7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44" s="66">
        <v>0</v>
      </c>
      <c r="CK744">
        <v>0</v>
      </c>
      <c r="CL744">
        <v>0</v>
      </c>
      <c r="CM744">
        <v>0</v>
      </c>
      <c r="CN744">
        <v>0</v>
      </c>
      <c r="CO744">
        <v>2</v>
      </c>
      <c r="CP744">
        <v>0</v>
      </c>
      <c r="CQ744">
        <v>1</v>
      </c>
      <c r="CR744">
        <f>SUM(Tabla5[[#This Row],[VENTA MABE 1 SEMANA NOV]:[VENTAS OTROS 1 SEMANA NOV]])</f>
        <v>3</v>
      </c>
      <c r="CS744">
        <f>IFERROR(VLOOKUP(Tabla5[[#This Row],[CLAVE]],[2]VENTAS!$F$2:$L$1501,2,0),0)</f>
        <v>1</v>
      </c>
      <c r="CT744">
        <f>IFERROR(VLOOKUP(Tabla5[[#This Row],[CLAVE]],[2]VENTAS!$F$2:$L$1501,3,0),0)</f>
        <v>0</v>
      </c>
      <c r="CU744">
        <f>IFERROR(VLOOKUP(Tabla5[[#This Row],[CLAVE]],[2]VENTAS!$F$2:$L$1501,4,0),0)</f>
        <v>0</v>
      </c>
      <c r="CV744">
        <f>IFERROR(VLOOKUP(Tabla5[[#This Row],[CLAVE]],[2]VENTAS!$F$2:$L$1501,5,0),0)</f>
        <v>0</v>
      </c>
      <c r="CW744">
        <f>IFERROR(VLOOKUP(Tabla5[[#This Row],[CLAVE]],[2]VENTAS!$F$2:$L$1501,6,0),0)</f>
        <v>0</v>
      </c>
      <c r="CX744">
        <f>IFERROR(VLOOKUP(Tabla5[[#This Row],[CLAVE]],[2]VENTAS!$F$2:$L$1501,7,0),0)</f>
        <v>0</v>
      </c>
      <c r="CY744">
        <f>IFERROR(VLOOKUP(Tabla5[[#This Row],[CLAVE]],[2]VENTAS!$F$2:$R$1501,13,0),0)</f>
        <v>0</v>
      </c>
      <c r="CZ744">
        <f>SUM(Tabla5[[#This Row],[VENTA MABE 2 SEMANA NOV]:[VENTAS OTROS 2 SEMANA NOV]])</f>
        <v>1</v>
      </c>
      <c r="DA744" s="46">
        <v>3.651115618661259</v>
      </c>
    </row>
    <row r="745" spans="1:105" hidden="1" x14ac:dyDescent="0.3">
      <c r="A745" t="str">
        <f>CONCATENATE(Tabla5[[#This Row],[TIENDA HMPV]],Tabla5[[#This Row],[LINEA]])</f>
        <v>474 - TIENDA MILAGRO 952COCINAS</v>
      </c>
      <c r="B745" t="s">
        <v>326</v>
      </c>
      <c r="C745" s="55" t="s">
        <v>327</v>
      </c>
      <c r="D745" s="55" t="s">
        <v>39</v>
      </c>
      <c r="E745" s="55" t="s">
        <v>329</v>
      </c>
      <c r="F745" s="55" t="s">
        <v>1724</v>
      </c>
      <c r="G745" t="s">
        <v>26</v>
      </c>
      <c r="H745" s="42">
        <f>IFERROR(Tabla5[[#This Row],[VENTAS MABE]]/Tabla5[[#This Row],[CUOTA]],0)</f>
        <v>0.27272727272727271</v>
      </c>
      <c r="I745">
        <v>11</v>
      </c>
      <c r="J745">
        <v>3</v>
      </c>
      <c r="K745">
        <v>13</v>
      </c>
      <c r="L745">
        <v>1</v>
      </c>
      <c r="M745">
        <v>0</v>
      </c>
      <c r="N745">
        <v>0</v>
      </c>
      <c r="O745">
        <v>0</v>
      </c>
      <c r="P745">
        <v>3</v>
      </c>
      <c r="Q745">
        <v>0</v>
      </c>
      <c r="R745">
        <v>0</v>
      </c>
      <c r="S745">
        <v>0</v>
      </c>
      <c r="T745">
        <v>0</v>
      </c>
      <c r="V745" s="42">
        <v>0.21428571428571427</v>
      </c>
      <c r="W745" s="42">
        <f>IFERROR(Tabla5[[#This Row],[TOTAL VENTA 38 SEMANA]]/Tabla5[[#This Row],[VENTA ACUM 38]],0)</f>
        <v>0.21428571428571427</v>
      </c>
      <c r="X745" s="42">
        <v>0</v>
      </c>
      <c r="Y745" s="55" t="s">
        <v>734</v>
      </c>
      <c r="Z745" s="46">
        <f>+Tabla5[[#This Row],[VENTA ACUM 38]]+Tabla5[[#This Row],[venta total 39 acum]]</f>
        <v>23</v>
      </c>
      <c r="AA745" s="46">
        <v>2</v>
      </c>
      <c r="AB745" s="46">
        <v>3</v>
      </c>
      <c r="AC745" s="46">
        <v>14</v>
      </c>
      <c r="AD745" s="46">
        <v>9</v>
      </c>
      <c r="AE745" s="46">
        <f>VLOOKUP(Tabla5[[#This Row],[CLAVE]],'[1]QMI 5 SEMANA SEP-22'!$A$1211:$I$1227,9,0)</f>
        <v>3</v>
      </c>
      <c r="AF745" s="46">
        <v>9</v>
      </c>
      <c r="AG745" s="46">
        <v>5</v>
      </c>
      <c r="AH745" s="42">
        <f>IFERROR(Tabla5[[#This Row],[VENTAS MABE]]/Tabla5[[#This Row],[VENTAS INDURAMA]],0)</f>
        <v>0.23076923076923078</v>
      </c>
      <c r="AI745" t="s">
        <v>1675</v>
      </c>
      <c r="AK745" s="42"/>
      <c r="AL745" t="s">
        <v>727</v>
      </c>
      <c r="AM745" s="55" t="s">
        <v>1010</v>
      </c>
      <c r="AO745" s="55" t="s">
        <v>435</v>
      </c>
      <c r="AP745">
        <v>8</v>
      </c>
      <c r="AQ745" s="5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f>SUM(Tabla5[[#This Row],[VENTA MABE 1 SEMANA OCT]:[VENTAS OTROS 1 SEMANA OCT]])</f>
        <v>1</v>
      </c>
      <c r="AY745" s="46">
        <v>11.073096904209763</v>
      </c>
      <c r="AZ745" s="55">
        <v>2</v>
      </c>
      <c r="BA745">
        <v>7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f>SUM(Tabla5[[#This Row],[VENTA MABE 2 SEMANA OCT]:[VENTAS OTROS 2 SEMANA OCT]])</f>
        <v>9</v>
      </c>
      <c r="BH745" t="s">
        <v>798</v>
      </c>
      <c r="BI745" s="55" t="s">
        <v>327</v>
      </c>
      <c r="BJ745">
        <v>15</v>
      </c>
      <c r="BK745" s="55">
        <v>2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f>SUM(Tabla5[[#This Row],[VENTA MABE 3 SEMANA OCT]:[VENTAS OTROS 3 SEMANA OCT]])</f>
        <v>2</v>
      </c>
      <c r="BS745" s="42">
        <v>0.4</v>
      </c>
      <c r="BT745" s="55">
        <v>1</v>
      </c>
      <c r="BU745">
        <v>1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f>SUM(Tabla5[[#This Row],[VENTA MABE 4 SEMANA OCT]:[VENTAS OTROS 4 SEMANA OCT]])</f>
        <v>2</v>
      </c>
      <c r="CI7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745" s="66">
        <v>0</v>
      </c>
      <c r="CK745">
        <v>2</v>
      </c>
      <c r="CL745">
        <v>3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SUM(Tabla5[[#This Row],[VENTA MABE 1 SEMANA NOV]:[VENTAS OTROS 1 SEMANA NOV]])</f>
        <v>5</v>
      </c>
      <c r="CS745">
        <f>IFERROR(VLOOKUP(Tabla5[[#This Row],[CLAVE]],[2]VENTAS!$F$2:$L$1501,2,0),0)</f>
        <v>2</v>
      </c>
      <c r="CT745">
        <f>IFERROR(VLOOKUP(Tabla5[[#This Row],[CLAVE]],[2]VENTAS!$F$2:$L$1501,3,0),0)</f>
        <v>3</v>
      </c>
      <c r="CU745">
        <f>IFERROR(VLOOKUP(Tabla5[[#This Row],[CLAVE]],[2]VENTAS!$F$2:$L$1501,4,0),0)</f>
        <v>0</v>
      </c>
      <c r="CV745">
        <f>IFERROR(VLOOKUP(Tabla5[[#This Row],[CLAVE]],[2]VENTAS!$F$2:$L$1501,5,0),0)</f>
        <v>0</v>
      </c>
      <c r="CW745">
        <f>IFERROR(VLOOKUP(Tabla5[[#This Row],[CLAVE]],[2]VENTAS!$F$2:$L$1501,6,0),0)</f>
        <v>0</v>
      </c>
      <c r="CX745">
        <f>IFERROR(VLOOKUP(Tabla5[[#This Row],[CLAVE]],[2]VENTAS!$F$2:$L$1501,7,0),0)</f>
        <v>0</v>
      </c>
      <c r="CY745">
        <f>IFERROR(VLOOKUP(Tabla5[[#This Row],[CLAVE]],[2]VENTAS!$F$2:$R$1501,13,0),0)</f>
        <v>1</v>
      </c>
      <c r="CZ745">
        <f>SUM(Tabla5[[#This Row],[VENTA MABE 2 SEMANA NOV]:[VENTAS OTROS 2 SEMANA NOV]])</f>
        <v>6</v>
      </c>
      <c r="DA745" s="46">
        <v>24.987406628945571</v>
      </c>
    </row>
    <row r="746" spans="1:105" hidden="1" x14ac:dyDescent="0.3">
      <c r="A746" t="str">
        <f>CONCATENATE(Tabla5[[#This Row],[TIENDA HMPV]],Tabla5[[#This Row],[LINEA]])</f>
        <v>474 - TIENDA MILAGRO 952EMPOTRE</v>
      </c>
      <c r="B746" t="s">
        <v>326</v>
      </c>
      <c r="C746" s="55" t="s">
        <v>327</v>
      </c>
      <c r="D746" s="55" t="s">
        <v>39</v>
      </c>
      <c r="E746" s="55" t="s">
        <v>329</v>
      </c>
      <c r="F746" s="55" t="s">
        <v>1724</v>
      </c>
      <c r="G746" t="s">
        <v>32</v>
      </c>
      <c r="H746" s="42">
        <f>IFERROR(Tabla5[[#This Row],[VENTAS MABE]]/Tabla5[[#This Row],[CUOTA]],0)</f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V746" s="42">
        <v>0</v>
      </c>
      <c r="W746" s="42">
        <f>IFERROR(Tabla5[[#This Row],[TOTAL VENTA 38 SEMANA]]/Tabla5[[#This Row],[VENTA ACUM 38]],0)</f>
        <v>0</v>
      </c>
      <c r="X746" s="42">
        <v>0</v>
      </c>
      <c r="Y746" s="55" t="s">
        <v>734</v>
      </c>
      <c r="Z746" s="46">
        <f>+Tabla5[[#This Row],[VENTA ACUM 38]]+Tabla5[[#This Row],[venta total 39 acum]]</f>
        <v>2</v>
      </c>
      <c r="AA746" s="46">
        <v>0</v>
      </c>
      <c r="AB746" s="46">
        <v>0</v>
      </c>
      <c r="AC746" s="46">
        <v>2</v>
      </c>
      <c r="AD746" s="46">
        <v>0</v>
      </c>
      <c r="AE746" s="46">
        <f>VLOOKUP(Tabla5[[#This Row],[CLAVE]],'[1]QMI 5 SEMANA SEP-22'!$A$1211:$I$1227,9,0)</f>
        <v>0</v>
      </c>
      <c r="AF746" s="46">
        <v>0</v>
      </c>
      <c r="AG746" s="46">
        <v>2</v>
      </c>
      <c r="AH746" s="42">
        <f>IFERROR(Tabla5[[#This Row],[VENTAS MABE]]/Tabla5[[#This Row],[VENTAS INDURAMA]],0)</f>
        <v>0</v>
      </c>
      <c r="AI746" t="s">
        <v>1675</v>
      </c>
      <c r="AK746" s="42"/>
      <c r="AL746" t="s">
        <v>727</v>
      </c>
      <c r="AM746" s="55" t="s">
        <v>1010</v>
      </c>
      <c r="AO746" s="55" t="s">
        <v>435</v>
      </c>
      <c r="AP746">
        <v>2</v>
      </c>
      <c r="AQ746" s="55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f>SUM(Tabla5[[#This Row],[VENTA MABE 1 SEMANA OCT]:[VENTAS OTROS 1 SEMANA OCT]])</f>
        <v>0</v>
      </c>
      <c r="AY746" s="46">
        <v>0</v>
      </c>
      <c r="AZ746" s="55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f>SUM(Tabla5[[#This Row],[VENTA MABE 2 SEMANA OCT]:[VENTAS OTROS 2 SEMANA OCT]])</f>
        <v>0</v>
      </c>
      <c r="BH746" t="s">
        <v>798</v>
      </c>
      <c r="BI746" s="55" t="s">
        <v>327</v>
      </c>
      <c r="BJ746">
        <v>15</v>
      </c>
      <c r="BK746" s="55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f>SUM(Tabla5[[#This Row],[VENTA MABE 3 SEMANA OCT]:[VENTAS OTROS 3 SEMANA OCT]])</f>
        <v>0</v>
      </c>
      <c r="BS746" s="42">
        <v>0</v>
      </c>
      <c r="BT746" s="55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f>SUM(Tabla5[[#This Row],[VENTA MABE 4 SEMANA OCT]:[VENTAS OTROS 4 SEMANA OCT]])</f>
        <v>0</v>
      </c>
      <c r="CI7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46" s="6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SUM(Tabla5[[#This Row],[VENTA MABE 1 SEMANA NOV]:[VENTAS OTROS 1 SEMANA NOV]])</f>
        <v>0</v>
      </c>
      <c r="CS746">
        <f>IFERROR(VLOOKUP(Tabla5[[#This Row],[CLAVE]],[2]VENTAS!$F$2:$L$1501,2,0),0)</f>
        <v>0</v>
      </c>
      <c r="CT746">
        <f>IFERROR(VLOOKUP(Tabla5[[#This Row],[CLAVE]],[2]VENTAS!$F$2:$L$1501,3,0),0)</f>
        <v>0</v>
      </c>
      <c r="CU746">
        <f>IFERROR(VLOOKUP(Tabla5[[#This Row],[CLAVE]],[2]VENTAS!$F$2:$L$1501,4,0),0)</f>
        <v>0</v>
      </c>
      <c r="CV746">
        <f>IFERROR(VLOOKUP(Tabla5[[#This Row],[CLAVE]],[2]VENTAS!$F$2:$L$1501,5,0),0)</f>
        <v>0</v>
      </c>
      <c r="CW746">
        <f>IFERROR(VLOOKUP(Tabla5[[#This Row],[CLAVE]],[2]VENTAS!$F$2:$L$1501,6,0),0)</f>
        <v>0</v>
      </c>
      <c r="CX746">
        <f>IFERROR(VLOOKUP(Tabla5[[#This Row],[CLAVE]],[2]VENTAS!$F$2:$L$1501,7,0),0)</f>
        <v>0</v>
      </c>
      <c r="CY746">
        <f>IFERROR(VLOOKUP(Tabla5[[#This Row],[CLAVE]],[2]VENTAS!$F$2:$R$1501,13,0),0)</f>
        <v>0</v>
      </c>
      <c r="CZ746">
        <f>SUM(Tabla5[[#This Row],[VENTA MABE 2 SEMANA NOV]:[VENTAS OTROS 2 SEMANA NOV]])</f>
        <v>0</v>
      </c>
      <c r="DA746" s="46">
        <v>0</v>
      </c>
    </row>
    <row r="747" spans="1:105" hidden="1" x14ac:dyDescent="0.3">
      <c r="A747" t="str">
        <f>CONCATENATE(Tabla5[[#This Row],[TIENDA HMPV]],Tabla5[[#This Row],[LINEA]])</f>
        <v>474 - TIENDA MILAGRO 952GLOBALES</v>
      </c>
      <c r="B747" t="s">
        <v>326</v>
      </c>
      <c r="C747" s="55" t="s">
        <v>327</v>
      </c>
      <c r="D747" s="55" t="s">
        <v>39</v>
      </c>
      <c r="E747" s="55" t="s">
        <v>329</v>
      </c>
      <c r="F747" s="55" t="s">
        <v>1724</v>
      </c>
      <c r="G747" t="s">
        <v>27</v>
      </c>
      <c r="H747" s="42">
        <f>IFERROR(Tabla5[[#This Row],[VENTAS MABE]]/Tabla5[[#This Row],[CUOTA]],0)</f>
        <v>0.5</v>
      </c>
      <c r="I747">
        <v>4</v>
      </c>
      <c r="J747">
        <v>2</v>
      </c>
      <c r="K747">
        <v>2</v>
      </c>
      <c r="L747">
        <v>2</v>
      </c>
      <c r="M747">
        <v>0</v>
      </c>
      <c r="N747">
        <v>3</v>
      </c>
      <c r="O747">
        <v>3</v>
      </c>
      <c r="P747">
        <v>2</v>
      </c>
      <c r="Q747">
        <v>0</v>
      </c>
      <c r="R747">
        <v>0</v>
      </c>
      <c r="S747">
        <v>0</v>
      </c>
      <c r="T747">
        <v>0</v>
      </c>
      <c r="V747" s="42">
        <v>0.14285714285714285</v>
      </c>
      <c r="W747" s="42">
        <f>IFERROR(Tabla5[[#This Row],[TOTAL VENTA 38 SEMANA]]/Tabla5[[#This Row],[VENTA ACUM 38]],0)</f>
        <v>0.14285714285714285</v>
      </c>
      <c r="X747" s="42">
        <v>0</v>
      </c>
      <c r="Y747" s="55" t="s">
        <v>734</v>
      </c>
      <c r="Z747" s="46">
        <f>+Tabla5[[#This Row],[VENTA ACUM 38]]+Tabla5[[#This Row],[venta total 39 acum]]</f>
        <v>14</v>
      </c>
      <c r="AA747" s="46">
        <v>1</v>
      </c>
      <c r="AB747" s="46">
        <v>2</v>
      </c>
      <c r="AC747" s="46">
        <v>14</v>
      </c>
      <c r="AD747" s="46">
        <v>0</v>
      </c>
      <c r="AE747" s="46">
        <f>VLOOKUP(Tabla5[[#This Row],[CLAVE]],'[1]QMI 5 SEMANA SEP-22'!$A$1211:$I$1227,9,0)</f>
        <v>0</v>
      </c>
      <c r="AF747" s="46">
        <v>0</v>
      </c>
      <c r="AG747" s="46">
        <v>1</v>
      </c>
      <c r="AH747" s="42">
        <f>IFERROR(Tabla5[[#This Row],[VENTAS MABE]]/Tabla5[[#This Row],[VENTAS INDURAMA]],0)</f>
        <v>1</v>
      </c>
      <c r="AI747" t="s">
        <v>1675</v>
      </c>
      <c r="AK747" s="42"/>
      <c r="AL747" t="s">
        <v>727</v>
      </c>
      <c r="AM747" s="55" t="s">
        <v>1010</v>
      </c>
      <c r="AO747" s="55" t="s">
        <v>435</v>
      </c>
      <c r="AP747">
        <v>11</v>
      </c>
      <c r="AQ747" s="55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f>SUM(Tabla5[[#This Row],[VENTA MABE 1 SEMANA OCT]:[VENTAS OTROS 1 SEMANA OCT]])</f>
        <v>0</v>
      </c>
      <c r="AY747" s="46">
        <v>3.7118337718724397</v>
      </c>
      <c r="AZ747" s="55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f>SUM(Tabla5[[#This Row],[VENTA MABE 2 SEMANA OCT]:[VENTAS OTROS 2 SEMANA OCT]])</f>
        <v>0</v>
      </c>
      <c r="BH747" t="s">
        <v>798</v>
      </c>
      <c r="BI747" s="55" t="s">
        <v>327</v>
      </c>
      <c r="BJ747">
        <v>15</v>
      </c>
      <c r="BK747" s="55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f>SUM(Tabla5[[#This Row],[VENTA MABE 3 SEMANA OCT]:[VENTAS OTROS 3 SEMANA OCT]])</f>
        <v>0</v>
      </c>
      <c r="BS747" s="42">
        <v>0</v>
      </c>
      <c r="BT747" s="55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f>SUM(Tabla5[[#This Row],[VENTA MABE 4 SEMANA OCT]:[VENTAS OTROS 4 SEMANA OCT]])</f>
        <v>0</v>
      </c>
      <c r="CI7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47" s="66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SUM(Tabla5[[#This Row],[VENTA MABE 1 SEMANA NOV]:[VENTAS OTROS 1 SEMANA NOV]])</f>
        <v>0</v>
      </c>
      <c r="CS747">
        <f>IFERROR(VLOOKUP(Tabla5[[#This Row],[CLAVE]],[2]VENTAS!$F$2:$L$1501,2,0),0)</f>
        <v>1</v>
      </c>
      <c r="CT747">
        <f>IFERROR(VLOOKUP(Tabla5[[#This Row],[CLAVE]],[2]VENTAS!$F$2:$L$1501,3,0),0)</f>
        <v>2</v>
      </c>
      <c r="CU747">
        <f>IFERROR(VLOOKUP(Tabla5[[#This Row],[CLAVE]],[2]VENTAS!$F$2:$L$1501,4,0),0)</f>
        <v>0</v>
      </c>
      <c r="CV747">
        <f>IFERROR(VLOOKUP(Tabla5[[#This Row],[CLAVE]],[2]VENTAS!$F$2:$L$1501,5,0),0)</f>
        <v>0</v>
      </c>
      <c r="CW747">
        <f>IFERROR(VLOOKUP(Tabla5[[#This Row],[CLAVE]],[2]VENTAS!$F$2:$L$1501,6,0),0)</f>
        <v>0</v>
      </c>
      <c r="CX747">
        <f>IFERROR(VLOOKUP(Tabla5[[#This Row],[CLAVE]],[2]VENTAS!$F$2:$L$1501,7,0),0)</f>
        <v>0</v>
      </c>
      <c r="CY747">
        <f>IFERROR(VLOOKUP(Tabla5[[#This Row],[CLAVE]],[2]VENTAS!$F$2:$R$1501,13,0),0)</f>
        <v>0</v>
      </c>
      <c r="CZ747">
        <f>SUM(Tabla5[[#This Row],[VENTA MABE 2 SEMANA NOV]:[VENTAS OTROS 2 SEMANA NOV]])</f>
        <v>3</v>
      </c>
      <c r="DA747" s="46">
        <v>7.4236675437448794</v>
      </c>
    </row>
    <row r="748" spans="1:105" hidden="1" x14ac:dyDescent="0.3">
      <c r="A748" t="str">
        <f>CONCATENATE(Tabla5[[#This Row],[TIENDA HMPV]],Tabla5[[#This Row],[LINEA]])</f>
        <v>474 - TIENDA MILAGRO 952LAVADO</v>
      </c>
      <c r="B748" t="s">
        <v>326</v>
      </c>
      <c r="C748" s="55" t="s">
        <v>327</v>
      </c>
      <c r="D748" s="55" t="s">
        <v>39</v>
      </c>
      <c r="E748" s="55" t="s">
        <v>329</v>
      </c>
      <c r="F748" s="55" t="s">
        <v>1724</v>
      </c>
      <c r="G748" t="s">
        <v>28</v>
      </c>
      <c r="H748" s="42">
        <f>IFERROR(Tabla5[[#This Row],[VENTAS MABE]]/Tabla5[[#This Row],[CUOTA]],0)</f>
        <v>0.125</v>
      </c>
      <c r="I748">
        <v>8</v>
      </c>
      <c r="J748">
        <v>1</v>
      </c>
      <c r="K748">
        <v>0</v>
      </c>
      <c r="L748">
        <v>1</v>
      </c>
      <c r="M748">
        <v>2</v>
      </c>
      <c r="N748">
        <v>3</v>
      </c>
      <c r="O748">
        <v>2</v>
      </c>
      <c r="P748">
        <v>0</v>
      </c>
      <c r="Q748">
        <v>0</v>
      </c>
      <c r="R748">
        <v>0</v>
      </c>
      <c r="S748">
        <v>0</v>
      </c>
      <c r="T748">
        <v>0</v>
      </c>
      <c r="V748" s="42">
        <v>0.1111111111111111</v>
      </c>
      <c r="W748" s="42">
        <f>IFERROR(Tabla5[[#This Row],[TOTAL VENTA 38 SEMANA]]/Tabla5[[#This Row],[VENTA ACUM 38]],0)</f>
        <v>0.1111111111111111</v>
      </c>
      <c r="X748" s="42">
        <v>0</v>
      </c>
      <c r="Y748" s="55" t="s">
        <v>734</v>
      </c>
      <c r="Z748" s="46">
        <f>+Tabla5[[#This Row],[VENTA ACUM 38]]+Tabla5[[#This Row],[venta total 39 acum]]</f>
        <v>9</v>
      </c>
      <c r="AA748" s="46">
        <v>1</v>
      </c>
      <c r="AB748" s="46">
        <v>1</v>
      </c>
      <c r="AC748" s="46">
        <v>9</v>
      </c>
      <c r="AD748" s="46">
        <v>0</v>
      </c>
      <c r="AE748" s="46">
        <f>VLOOKUP(Tabla5[[#This Row],[CLAVE]],'[1]QMI 5 SEMANA SEP-22'!$A$1211:$I$1227,9,0)</f>
        <v>0</v>
      </c>
      <c r="AF748" s="46">
        <v>0</v>
      </c>
      <c r="AG748" s="46">
        <v>1</v>
      </c>
      <c r="AH748" s="42">
        <f>IFERROR(Tabla5[[#This Row],[VENTAS MABE]]/Tabla5[[#This Row],[VENTAS INDURAMA]],0)</f>
        <v>0</v>
      </c>
      <c r="AI748" t="s">
        <v>1675</v>
      </c>
      <c r="AK748" s="42"/>
      <c r="AL748" t="s">
        <v>727</v>
      </c>
      <c r="AM748" s="55" t="s">
        <v>1010</v>
      </c>
      <c r="AO748" s="55" t="s">
        <v>435</v>
      </c>
      <c r="AP748">
        <v>6</v>
      </c>
      <c r="AQ748" s="55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f>SUM(Tabla5[[#This Row],[VENTA MABE 1 SEMANA OCT]:[VENTAS OTROS 1 SEMANA OCT]])</f>
        <v>1</v>
      </c>
      <c r="AY748" s="46">
        <v>4.8763388877029508</v>
      </c>
      <c r="AZ748" s="55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f>SUM(Tabla5[[#This Row],[VENTA MABE 2 SEMANA OCT]:[VENTAS OTROS 2 SEMANA OCT]])</f>
        <v>1</v>
      </c>
      <c r="BH748" t="s">
        <v>798</v>
      </c>
      <c r="BI748" s="55" t="s">
        <v>327</v>
      </c>
      <c r="BJ748">
        <v>15</v>
      </c>
      <c r="BK748" s="55">
        <v>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f>SUM(Tabla5[[#This Row],[VENTA MABE 3 SEMANA OCT]:[VENTAS OTROS 3 SEMANA OCT]])</f>
        <v>1</v>
      </c>
      <c r="BS748" s="42">
        <v>0.12</v>
      </c>
      <c r="BT748" s="55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f>SUM(Tabla5[[#This Row],[VENTA MABE 4 SEMANA OCT]:[VENTAS OTROS 4 SEMANA OCT]])</f>
        <v>0</v>
      </c>
      <c r="CI7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48" s="66">
        <v>0</v>
      </c>
      <c r="CK748">
        <v>2</v>
      </c>
      <c r="CL748">
        <v>3</v>
      </c>
      <c r="CM748">
        <v>0</v>
      </c>
      <c r="CN748">
        <v>1</v>
      </c>
      <c r="CO748">
        <v>2</v>
      </c>
      <c r="CP748">
        <v>3</v>
      </c>
      <c r="CQ748">
        <v>2</v>
      </c>
      <c r="CR748">
        <f>SUM(Tabla5[[#This Row],[VENTA MABE 1 SEMANA NOV]:[VENTAS OTROS 1 SEMANA NOV]])</f>
        <v>13</v>
      </c>
      <c r="CS748">
        <f>IFERROR(VLOOKUP(Tabla5[[#This Row],[CLAVE]],[2]VENTAS!$F$2:$L$1501,2,0),0)</f>
        <v>2</v>
      </c>
      <c r="CT748">
        <f>IFERROR(VLOOKUP(Tabla5[[#This Row],[CLAVE]],[2]VENTAS!$F$2:$L$1501,3,0),0)</f>
        <v>0</v>
      </c>
      <c r="CU748">
        <f>IFERROR(VLOOKUP(Tabla5[[#This Row],[CLAVE]],[2]VENTAS!$F$2:$L$1501,4,0),0)</f>
        <v>0</v>
      </c>
      <c r="CV748">
        <f>IFERROR(VLOOKUP(Tabla5[[#This Row],[CLAVE]],[2]VENTAS!$F$2:$L$1501,5,0),0)</f>
        <v>1</v>
      </c>
      <c r="CW748">
        <f>IFERROR(VLOOKUP(Tabla5[[#This Row],[CLAVE]],[2]VENTAS!$F$2:$L$1501,6,0),0)</f>
        <v>3</v>
      </c>
      <c r="CX748">
        <f>IFERROR(VLOOKUP(Tabla5[[#This Row],[CLAVE]],[2]VENTAS!$F$2:$L$1501,7,0),0)</f>
        <v>4</v>
      </c>
      <c r="CY748">
        <f>IFERROR(VLOOKUP(Tabla5[[#This Row],[CLAVE]],[2]VENTAS!$F$2:$R$1501,13,0),0)</f>
        <v>1</v>
      </c>
      <c r="CZ748">
        <f>SUM(Tabla5[[#This Row],[VENTA MABE 2 SEMANA NOV]:[VENTAS OTROS 2 SEMANA NOV]])</f>
        <v>11</v>
      </c>
      <c r="DA748" s="46">
        <v>10.9956980647144</v>
      </c>
    </row>
    <row r="749" spans="1:105" hidden="1" x14ac:dyDescent="0.3">
      <c r="A749" t="str">
        <f>CONCATENATE(Tabla5[[#This Row],[TIENDA HMPV]],Tabla5[[#This Row],[LINEA]])</f>
        <v>474 - TIENDA MILAGRO 952REFRIGERACIÓN</v>
      </c>
      <c r="B749" t="s">
        <v>326</v>
      </c>
      <c r="C749" s="55" t="s">
        <v>327</v>
      </c>
      <c r="D749" s="55" t="s">
        <v>39</v>
      </c>
      <c r="E749" s="55" t="s">
        <v>329</v>
      </c>
      <c r="F749" s="55" t="s">
        <v>1724</v>
      </c>
      <c r="G749" t="s">
        <v>29</v>
      </c>
      <c r="H749" s="42">
        <f>IFERROR(Tabla5[[#This Row],[VENTAS MABE]]/Tabla5[[#This Row],[CUOTA]],0)</f>
        <v>0.3</v>
      </c>
      <c r="I749">
        <v>10</v>
      </c>
      <c r="J749">
        <v>3</v>
      </c>
      <c r="K749">
        <v>8</v>
      </c>
      <c r="L749">
        <v>0</v>
      </c>
      <c r="M749">
        <v>0</v>
      </c>
      <c r="N749">
        <v>2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V749" s="42">
        <v>0.3</v>
      </c>
      <c r="W749" s="42">
        <f>IFERROR(Tabla5[[#This Row],[TOTAL VENTA 38 SEMANA]]/Tabla5[[#This Row],[VENTA ACUM 38]],0)</f>
        <v>0.3</v>
      </c>
      <c r="X749" s="42">
        <v>0</v>
      </c>
      <c r="Y749" s="55" t="s">
        <v>734</v>
      </c>
      <c r="Z749" s="46">
        <f>+Tabla5[[#This Row],[VENTA ACUM 38]]+Tabla5[[#This Row],[venta total 39 acum]]</f>
        <v>15</v>
      </c>
      <c r="AA749" s="46">
        <v>2</v>
      </c>
      <c r="AB749" s="46">
        <v>3</v>
      </c>
      <c r="AC749" s="46">
        <v>10</v>
      </c>
      <c r="AD749" s="46">
        <v>5</v>
      </c>
      <c r="AE749" s="46">
        <f>VLOOKUP(Tabla5[[#This Row],[CLAVE]],'[1]QMI 5 SEMANA SEP-22'!$A$1211:$I$1227,9,0)</f>
        <v>6</v>
      </c>
      <c r="AF749" s="46">
        <v>5</v>
      </c>
      <c r="AG749" s="46">
        <v>8</v>
      </c>
      <c r="AH749" s="42">
        <f>IFERROR(Tabla5[[#This Row],[VENTAS MABE]]/Tabla5[[#This Row],[VENTAS INDURAMA]],0)</f>
        <v>0.375</v>
      </c>
      <c r="AI749" t="s">
        <v>1675</v>
      </c>
      <c r="AK749" s="42"/>
      <c r="AL749" t="s">
        <v>727</v>
      </c>
      <c r="AM749" s="55" t="s">
        <v>1010</v>
      </c>
      <c r="AO749" s="55" t="s">
        <v>435</v>
      </c>
      <c r="AP749">
        <v>5</v>
      </c>
      <c r="AQ749" s="55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f>SUM(Tabla5[[#This Row],[VENTA MABE 1 SEMANA OCT]:[VENTAS OTROS 1 SEMANA OCT]])</f>
        <v>0</v>
      </c>
      <c r="AY749" s="46">
        <v>5.1059952245212692</v>
      </c>
      <c r="AZ749" s="55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f>SUM(Tabla5[[#This Row],[VENTA MABE 2 SEMANA OCT]:[VENTAS OTROS 2 SEMANA OCT]])</f>
        <v>1</v>
      </c>
      <c r="BH749" t="s">
        <v>798</v>
      </c>
      <c r="BI749" s="55" t="s">
        <v>327</v>
      </c>
      <c r="BJ749">
        <v>15</v>
      </c>
      <c r="BK749" s="55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f>SUM(Tabla5[[#This Row],[VENTA MABE 3 SEMANA OCT]:[VENTAS OTROS 3 SEMANA OCT]])</f>
        <v>0</v>
      </c>
      <c r="BS749" s="42">
        <v>0.2</v>
      </c>
      <c r="BT749" s="55">
        <v>0</v>
      </c>
      <c r="BU749">
        <v>1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f>SUM(Tabla5[[#This Row],[VENTA MABE 4 SEMANA OCT]:[VENTAS OTROS 4 SEMANA OCT]])</f>
        <v>1</v>
      </c>
      <c r="CI7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49" s="66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f>SUM(Tabla5[[#This Row],[VENTA MABE 1 SEMANA NOV]:[VENTAS OTROS 1 SEMANA NOV]])</f>
        <v>1</v>
      </c>
      <c r="CS749">
        <f>IFERROR(VLOOKUP(Tabla5[[#This Row],[CLAVE]],[2]VENTAS!$F$2:$L$1501,2,0),0)</f>
        <v>1</v>
      </c>
      <c r="CT749">
        <f>IFERROR(VLOOKUP(Tabla5[[#This Row],[CLAVE]],[2]VENTAS!$F$2:$L$1501,3,0),0)</f>
        <v>1</v>
      </c>
      <c r="CU749">
        <f>IFERROR(VLOOKUP(Tabla5[[#This Row],[CLAVE]],[2]VENTAS!$F$2:$L$1501,4,0),0)</f>
        <v>0</v>
      </c>
      <c r="CV749">
        <f>IFERROR(VLOOKUP(Tabla5[[#This Row],[CLAVE]],[2]VENTAS!$F$2:$L$1501,5,0),0)</f>
        <v>0</v>
      </c>
      <c r="CW749">
        <f>IFERROR(VLOOKUP(Tabla5[[#This Row],[CLAVE]],[2]VENTAS!$F$2:$L$1501,6,0),0)</f>
        <v>2</v>
      </c>
      <c r="CX749">
        <f>IFERROR(VLOOKUP(Tabla5[[#This Row],[CLAVE]],[2]VENTAS!$F$2:$L$1501,7,0),0)</f>
        <v>3</v>
      </c>
      <c r="CY749">
        <f>IFERROR(VLOOKUP(Tabla5[[#This Row],[CLAVE]],[2]VENTAS!$F$2:$R$1501,13,0),0)</f>
        <v>0</v>
      </c>
      <c r="CZ749">
        <f>SUM(Tabla5[[#This Row],[VENTA MABE 2 SEMANA NOV]:[VENTAS OTROS 2 SEMANA NOV]])</f>
        <v>7</v>
      </c>
      <c r="DA749" s="46">
        <v>11.982068793543245</v>
      </c>
    </row>
    <row r="750" spans="1:105" hidden="1" x14ac:dyDescent="0.3">
      <c r="A750" t="str">
        <f>CONCATENATE(Tabla5[[#This Row],[TIENDA HMPV]],Tabla5[[#This Row],[LINEA]])</f>
        <v>476 - TIENDA MILAGRO 959AIRES</v>
      </c>
      <c r="B750" t="s">
        <v>326</v>
      </c>
      <c r="C750" s="55" t="s">
        <v>327</v>
      </c>
      <c r="D750" s="55" t="s">
        <v>39</v>
      </c>
      <c r="E750" s="55" t="s">
        <v>330</v>
      </c>
      <c r="F750" s="55" t="s">
        <v>1724</v>
      </c>
      <c r="G750" t="s">
        <v>25</v>
      </c>
      <c r="H750" s="42">
        <f>IFERROR(Tabla5[[#This Row],[VENTAS MABE]]/Tabla5[[#This Row],[CUOTA]],0)</f>
        <v>1.5</v>
      </c>
      <c r="I750">
        <v>2</v>
      </c>
      <c r="J750">
        <v>3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</v>
      </c>
      <c r="V750" s="42">
        <v>0.42857142857142855</v>
      </c>
      <c r="W750" s="42">
        <f>IFERROR(Tabla5[[#This Row],[TOTAL VENTA 38 SEMANA]]/Tabla5[[#This Row],[VENTA ACUM 38]],0)</f>
        <v>0.42857142857142855</v>
      </c>
      <c r="X750" s="42">
        <v>0</v>
      </c>
      <c r="Y750" s="55" t="s">
        <v>724</v>
      </c>
      <c r="Z750" s="46">
        <f>+Tabla5[[#This Row],[VENTA ACUM 38]]+Tabla5[[#This Row],[venta total 39 acum]]</f>
        <v>7</v>
      </c>
      <c r="AA750" s="46">
        <v>2</v>
      </c>
      <c r="AB750" s="46">
        <v>3</v>
      </c>
      <c r="AC750" s="46">
        <v>7</v>
      </c>
      <c r="AD750" s="46">
        <v>0</v>
      </c>
      <c r="AE750" s="46">
        <f>VLOOKUP(Tabla5[[#This Row],[CLAVE]],'[1]QMI 5 SEMANA SEP-22'!$A$1211:$I$1227,9,0)</f>
        <v>0</v>
      </c>
      <c r="AF750" s="46">
        <v>0</v>
      </c>
      <c r="AG750" s="46">
        <v>2</v>
      </c>
      <c r="AH750" s="42">
        <f>IFERROR(Tabla5[[#This Row],[VENTAS MABE]]/Tabla5[[#This Row],[VENTAS INDURAMA]],0)</f>
        <v>3</v>
      </c>
      <c r="AI750" t="s">
        <v>1675</v>
      </c>
      <c r="AK750" s="42"/>
      <c r="AL750" t="s">
        <v>727</v>
      </c>
      <c r="AM750" s="55" t="s">
        <v>1009</v>
      </c>
      <c r="AO750" s="55" t="s">
        <v>435</v>
      </c>
      <c r="AP750">
        <v>3</v>
      </c>
      <c r="AQ750" s="55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f>SUM(Tabla5[[#This Row],[VENTA MABE 1 SEMANA OCT]:[VENTAS OTROS 1 SEMANA OCT]])</f>
        <v>0</v>
      </c>
      <c r="AY750" s="46">
        <v>2.738336713995944</v>
      </c>
      <c r="AZ750" s="55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f>SUM(Tabla5[[#This Row],[VENTA MABE 2 SEMANA OCT]:[VENTAS OTROS 2 SEMANA OCT]])</f>
        <v>0</v>
      </c>
      <c r="BH750" t="s">
        <v>798</v>
      </c>
      <c r="BI750" s="55" t="s">
        <v>327</v>
      </c>
      <c r="BJ750">
        <v>9.9999999999999947</v>
      </c>
      <c r="BK750" s="55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f>SUM(Tabla5[[#This Row],[VENTA MABE 3 SEMANA OCT]:[VENTAS OTROS 3 SEMANA OCT]])</f>
        <v>0</v>
      </c>
      <c r="BS750" s="42">
        <v>0.15</v>
      </c>
      <c r="BT750" s="55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f>SUM(Tabla5[[#This Row],[VENTA MABE 4 SEMANA OCT]:[VENTAS OTROS 4 SEMANA OCT]])</f>
        <v>0</v>
      </c>
      <c r="CI7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50" s="66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SUM(Tabla5[[#This Row],[VENTA MABE 1 SEMANA NOV]:[VENTAS OTROS 1 SEMANA NOV]])</f>
        <v>0</v>
      </c>
      <c r="CS750">
        <f>IFERROR(VLOOKUP(Tabla5[[#This Row],[CLAVE]],[2]VENTAS!$F$2:$L$1501,2,0),0)</f>
        <v>0</v>
      </c>
      <c r="CT750">
        <f>IFERROR(VLOOKUP(Tabla5[[#This Row],[CLAVE]],[2]VENTAS!$F$2:$L$1501,3,0),0)</f>
        <v>0</v>
      </c>
      <c r="CU750">
        <f>IFERROR(VLOOKUP(Tabla5[[#This Row],[CLAVE]],[2]VENTAS!$F$2:$L$1501,4,0),0)</f>
        <v>0</v>
      </c>
      <c r="CV750">
        <f>IFERROR(VLOOKUP(Tabla5[[#This Row],[CLAVE]],[2]VENTAS!$F$2:$L$1501,5,0),0)</f>
        <v>0</v>
      </c>
      <c r="CW750">
        <f>IFERROR(VLOOKUP(Tabla5[[#This Row],[CLAVE]],[2]VENTAS!$F$2:$L$1501,6,0),0)</f>
        <v>0</v>
      </c>
      <c r="CX750">
        <f>IFERROR(VLOOKUP(Tabla5[[#This Row],[CLAVE]],[2]VENTAS!$F$2:$L$1501,7,0),0)</f>
        <v>0</v>
      </c>
      <c r="CY750">
        <f>IFERROR(VLOOKUP(Tabla5[[#This Row],[CLAVE]],[2]VENTAS!$F$2:$R$1501,13,0),0)</f>
        <v>0</v>
      </c>
      <c r="CZ750">
        <f>SUM(Tabla5[[#This Row],[VENTA MABE 2 SEMANA NOV]:[VENTAS OTROS 2 SEMANA NOV]])</f>
        <v>0</v>
      </c>
      <c r="DA750" s="46">
        <v>3.0425963488843824</v>
      </c>
    </row>
    <row r="751" spans="1:105" hidden="1" x14ac:dyDescent="0.3">
      <c r="A751" t="str">
        <f>CONCATENATE(Tabla5[[#This Row],[TIENDA HMPV]],Tabla5[[#This Row],[LINEA]])</f>
        <v>476 - TIENDA MILAGRO 959COCINAS</v>
      </c>
      <c r="B751" t="s">
        <v>326</v>
      </c>
      <c r="C751" s="55" t="s">
        <v>327</v>
      </c>
      <c r="D751" s="55" t="s">
        <v>39</v>
      </c>
      <c r="E751" s="55" t="s">
        <v>330</v>
      </c>
      <c r="F751" s="55" t="s">
        <v>1724</v>
      </c>
      <c r="G751" t="s">
        <v>26</v>
      </c>
      <c r="H751" s="42">
        <f>IFERROR(Tabla5[[#This Row],[VENTAS MABE]]/Tabla5[[#This Row],[CUOTA]],0)</f>
        <v>0.44444444444444442</v>
      </c>
      <c r="I751">
        <v>9</v>
      </c>
      <c r="J751">
        <v>4</v>
      </c>
      <c r="K751">
        <v>10</v>
      </c>
      <c r="L751">
        <v>1</v>
      </c>
      <c r="M751">
        <v>0</v>
      </c>
      <c r="N751">
        <v>0</v>
      </c>
      <c r="O751">
        <v>0</v>
      </c>
      <c r="P751">
        <v>2</v>
      </c>
      <c r="Q751">
        <v>0</v>
      </c>
      <c r="R751">
        <v>0</v>
      </c>
      <c r="S751">
        <v>0</v>
      </c>
      <c r="T751">
        <v>0</v>
      </c>
      <c r="V751" s="42">
        <v>0.2857142857142857</v>
      </c>
      <c r="W751" s="42">
        <f>IFERROR(Tabla5[[#This Row],[TOTAL VENTA 38 SEMANA]]/Tabla5[[#This Row],[VENTA ACUM 38]],0)</f>
        <v>0.2857142857142857</v>
      </c>
      <c r="X751" s="42">
        <v>0</v>
      </c>
      <c r="Y751" s="55" t="s">
        <v>724</v>
      </c>
      <c r="Z751" s="46">
        <f>+Tabla5[[#This Row],[VENTA ACUM 38]]+Tabla5[[#This Row],[venta total 39 acum]]</f>
        <v>15</v>
      </c>
      <c r="AA751" s="46">
        <v>3</v>
      </c>
      <c r="AB751" s="46">
        <v>4</v>
      </c>
      <c r="AC751" s="46">
        <v>14</v>
      </c>
      <c r="AD751" s="46">
        <v>1</v>
      </c>
      <c r="AE751" s="46">
        <f>VLOOKUP(Tabla5[[#This Row],[CLAVE]],'[1]QMI 5 SEMANA SEP-22'!$A$1211:$I$1227,9,0)</f>
        <v>5</v>
      </c>
      <c r="AF751" s="46">
        <v>1</v>
      </c>
      <c r="AG751" s="46">
        <v>8</v>
      </c>
      <c r="AH751" s="42">
        <f>IFERROR(Tabla5[[#This Row],[VENTAS MABE]]/Tabla5[[#This Row],[VENTAS INDURAMA]],0)</f>
        <v>0.4</v>
      </c>
      <c r="AI751" t="s">
        <v>1675</v>
      </c>
      <c r="AK751" s="42"/>
      <c r="AL751" t="s">
        <v>727</v>
      </c>
      <c r="AM751" s="55" t="s">
        <v>1009</v>
      </c>
      <c r="AO751" s="55" t="s">
        <v>435</v>
      </c>
      <c r="AP751">
        <v>9</v>
      </c>
      <c r="AQ751" s="55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f>SUM(Tabla5[[#This Row],[VENTA MABE 1 SEMANA OCT]:[VENTAS OTROS 1 SEMANA OCT]])</f>
        <v>0</v>
      </c>
      <c r="AY751" s="46">
        <v>9.5019496803410899</v>
      </c>
      <c r="AZ751" s="55">
        <v>6</v>
      </c>
      <c r="BA751">
        <v>5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f>SUM(Tabla5[[#This Row],[VENTA MABE 2 SEMANA OCT]:[VENTAS OTROS 2 SEMANA OCT]])</f>
        <v>11</v>
      </c>
      <c r="BH751" t="s">
        <v>798</v>
      </c>
      <c r="BI751" s="55" t="s">
        <v>327</v>
      </c>
      <c r="BJ751">
        <v>9.9999999999999947</v>
      </c>
      <c r="BK751" s="55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f>SUM(Tabla5[[#This Row],[VENTA MABE 3 SEMANA OCT]:[VENTAS OTROS 3 SEMANA OCT]])</f>
        <v>0</v>
      </c>
      <c r="BS751" s="42">
        <v>0.4</v>
      </c>
      <c r="BT751" s="55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f>SUM(Tabla5[[#This Row],[VENTA MABE 4 SEMANA OCT]:[VENTAS OTROS 4 SEMANA OCT]])</f>
        <v>1</v>
      </c>
      <c r="CI7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751" t="s">
        <v>1703</v>
      </c>
      <c r="CK751">
        <v>4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SUM(Tabla5[[#This Row],[VENTA MABE 1 SEMANA NOV]:[VENTAS OTROS 1 SEMANA NOV]])</f>
        <v>5</v>
      </c>
      <c r="CS751">
        <f>IFERROR(VLOOKUP(Tabla5[[#This Row],[CLAVE]],[2]VENTAS!$F$2:$L$1501,2,0),0)</f>
        <v>0</v>
      </c>
      <c r="CT751">
        <f>IFERROR(VLOOKUP(Tabla5[[#This Row],[CLAVE]],[2]VENTAS!$F$2:$L$1501,3,0),0)</f>
        <v>0</v>
      </c>
      <c r="CU751">
        <f>IFERROR(VLOOKUP(Tabla5[[#This Row],[CLAVE]],[2]VENTAS!$F$2:$L$1501,4,0),0)</f>
        <v>0</v>
      </c>
      <c r="CV751">
        <f>IFERROR(VLOOKUP(Tabla5[[#This Row],[CLAVE]],[2]VENTAS!$F$2:$L$1501,5,0),0)</f>
        <v>0</v>
      </c>
      <c r="CW751">
        <f>IFERROR(VLOOKUP(Tabla5[[#This Row],[CLAVE]],[2]VENTAS!$F$2:$L$1501,6,0),0)</f>
        <v>0</v>
      </c>
      <c r="CX751">
        <f>IFERROR(VLOOKUP(Tabla5[[#This Row],[CLAVE]],[2]VENTAS!$F$2:$L$1501,7,0),0)</f>
        <v>0</v>
      </c>
      <c r="CY751">
        <f>IFERROR(VLOOKUP(Tabla5[[#This Row],[CLAVE]],[2]VENTAS!$F$2:$R$1501,13,0),0)</f>
        <v>0</v>
      </c>
      <c r="CZ751">
        <f>SUM(Tabla5[[#This Row],[VENTA MABE 2 SEMANA NOV]:[VENTAS OTROS 2 SEMANA NOV]])</f>
        <v>0</v>
      </c>
      <c r="DA751" s="46">
        <v>22.804679232818614</v>
      </c>
    </row>
    <row r="752" spans="1:105" hidden="1" x14ac:dyDescent="0.3">
      <c r="A752" t="str">
        <f>CONCATENATE(Tabla5[[#This Row],[TIENDA HMPV]],Tabla5[[#This Row],[LINEA]])</f>
        <v>476 - TIENDA MILAGRO 959EMPOTRE</v>
      </c>
      <c r="B752" t="s">
        <v>326</v>
      </c>
      <c r="C752" s="55" t="s">
        <v>327</v>
      </c>
      <c r="D752" s="55" t="s">
        <v>39</v>
      </c>
      <c r="E752" s="55" t="s">
        <v>330</v>
      </c>
      <c r="F752" s="55" t="s">
        <v>1724</v>
      </c>
      <c r="G752" t="s">
        <v>32</v>
      </c>
      <c r="H752" s="42">
        <f>IFERROR(Tabla5[[#This Row],[VENTAS MABE]]/Tabla5[[#This Row],[CUOTA]],0)</f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V752" s="42">
        <v>0</v>
      </c>
      <c r="W752" s="42">
        <f>IFERROR(Tabla5[[#This Row],[TOTAL VENTA 38 SEMANA]]/Tabla5[[#This Row],[VENTA ACUM 38]],0)</f>
        <v>0</v>
      </c>
      <c r="X752" s="42">
        <v>0</v>
      </c>
      <c r="Y752" s="55" t="s">
        <v>724</v>
      </c>
      <c r="Z752" s="46">
        <f>+Tabla5[[#This Row],[VENTA ACUM 38]]+Tabla5[[#This Row],[venta total 39 acum]]</f>
        <v>0</v>
      </c>
      <c r="AA752" s="46">
        <v>0</v>
      </c>
      <c r="AB752" s="46">
        <v>0</v>
      </c>
      <c r="AC752" s="46">
        <v>0</v>
      </c>
      <c r="AD752" s="46">
        <v>0</v>
      </c>
      <c r="AE752" s="46">
        <f>VLOOKUP(Tabla5[[#This Row],[CLAVE]],'[1]QMI 5 SEMANA SEP-22'!$A$1211:$I$1227,9,0)</f>
        <v>0</v>
      </c>
      <c r="AF752" s="46">
        <v>0</v>
      </c>
      <c r="AG752" s="46">
        <v>0</v>
      </c>
      <c r="AH752" s="42">
        <f>IFERROR(Tabla5[[#This Row],[VENTAS MABE]]/Tabla5[[#This Row],[VENTAS INDURAMA]],0)</f>
        <v>0</v>
      </c>
      <c r="AI752" t="s">
        <v>1675</v>
      </c>
      <c r="AK752" s="42"/>
      <c r="AL752" t="s">
        <v>727</v>
      </c>
      <c r="AM752" s="55" t="s">
        <v>1009</v>
      </c>
      <c r="AO752" s="55" t="s">
        <v>435</v>
      </c>
      <c r="AP752">
        <v>0</v>
      </c>
      <c r="AQ752" s="55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f>SUM(Tabla5[[#This Row],[VENTA MABE 1 SEMANA OCT]:[VENTAS OTROS 1 SEMANA OCT]])</f>
        <v>0</v>
      </c>
      <c r="AY752" s="46">
        <v>0</v>
      </c>
      <c r="AZ752" s="55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f>SUM(Tabla5[[#This Row],[VENTA MABE 2 SEMANA OCT]:[VENTAS OTROS 2 SEMANA OCT]])</f>
        <v>0</v>
      </c>
      <c r="BH752" t="s">
        <v>798</v>
      </c>
      <c r="BI752" s="55" t="s">
        <v>327</v>
      </c>
      <c r="BJ752">
        <v>9.9999999999999947</v>
      </c>
      <c r="BK752" s="55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f>SUM(Tabla5[[#This Row],[VENTA MABE 3 SEMANA OCT]:[VENTAS OTROS 3 SEMANA OCT]])</f>
        <v>0</v>
      </c>
      <c r="BS752" s="42">
        <v>0</v>
      </c>
      <c r="BT752" s="55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f>SUM(Tabla5[[#This Row],[VENTA MABE 4 SEMANA OCT]:[VENTAS OTROS 4 SEMANA OCT]])</f>
        <v>0</v>
      </c>
      <c r="CI7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52" s="66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SUM(Tabla5[[#This Row],[VENTA MABE 1 SEMANA NOV]:[VENTAS OTROS 1 SEMANA NOV]])</f>
        <v>0</v>
      </c>
      <c r="CS752">
        <f>IFERROR(VLOOKUP(Tabla5[[#This Row],[CLAVE]],[2]VENTAS!$F$2:$L$1501,2,0),0)</f>
        <v>0</v>
      </c>
      <c r="CT752">
        <f>IFERROR(VLOOKUP(Tabla5[[#This Row],[CLAVE]],[2]VENTAS!$F$2:$L$1501,3,0),0)</f>
        <v>0</v>
      </c>
      <c r="CU752">
        <f>IFERROR(VLOOKUP(Tabla5[[#This Row],[CLAVE]],[2]VENTAS!$F$2:$L$1501,4,0),0)</f>
        <v>0</v>
      </c>
      <c r="CV752">
        <f>IFERROR(VLOOKUP(Tabla5[[#This Row],[CLAVE]],[2]VENTAS!$F$2:$L$1501,5,0),0)</f>
        <v>0</v>
      </c>
      <c r="CW752">
        <f>IFERROR(VLOOKUP(Tabla5[[#This Row],[CLAVE]],[2]VENTAS!$F$2:$L$1501,6,0),0)</f>
        <v>0</v>
      </c>
      <c r="CX752">
        <f>IFERROR(VLOOKUP(Tabla5[[#This Row],[CLAVE]],[2]VENTAS!$F$2:$L$1501,7,0),0)</f>
        <v>0</v>
      </c>
      <c r="CY752">
        <f>IFERROR(VLOOKUP(Tabla5[[#This Row],[CLAVE]],[2]VENTAS!$F$2:$R$1501,13,0),0)</f>
        <v>0</v>
      </c>
      <c r="CZ752">
        <f>SUM(Tabla5[[#This Row],[VENTA MABE 2 SEMANA NOV]:[VENTAS OTROS 2 SEMANA NOV]])</f>
        <v>0</v>
      </c>
      <c r="DA752" s="46">
        <v>0</v>
      </c>
    </row>
    <row r="753" spans="1:105" hidden="1" x14ac:dyDescent="0.3">
      <c r="A753" t="str">
        <f>CONCATENATE(Tabla5[[#This Row],[TIENDA HMPV]],Tabla5[[#This Row],[LINEA]])</f>
        <v>476 - TIENDA MILAGRO 959GLOBALES</v>
      </c>
      <c r="B753" t="s">
        <v>326</v>
      </c>
      <c r="C753" s="55" t="s">
        <v>327</v>
      </c>
      <c r="D753" s="55" t="s">
        <v>39</v>
      </c>
      <c r="E753" s="55" t="s">
        <v>330</v>
      </c>
      <c r="F753" s="55" t="s">
        <v>1724</v>
      </c>
      <c r="G753" t="s">
        <v>27</v>
      </c>
      <c r="H753" s="42">
        <f>IFERROR(Tabla5[[#This Row],[VENTAS MABE]]/Tabla5[[#This Row],[CUOTA]],0)</f>
        <v>1.5</v>
      </c>
      <c r="I753">
        <v>2</v>
      </c>
      <c r="J753">
        <v>3</v>
      </c>
      <c r="K753">
        <v>2</v>
      </c>
      <c r="L753">
        <v>0</v>
      </c>
      <c r="M753">
        <v>0</v>
      </c>
      <c r="N753">
        <v>0</v>
      </c>
      <c r="O753">
        <v>1</v>
      </c>
      <c r="P753">
        <v>2</v>
      </c>
      <c r="Q753">
        <v>0</v>
      </c>
      <c r="R753">
        <v>0</v>
      </c>
      <c r="S753">
        <v>0</v>
      </c>
      <c r="T753">
        <v>0</v>
      </c>
      <c r="V753" s="42">
        <v>0.375</v>
      </c>
      <c r="W753" s="42">
        <f>IFERROR(Tabla5[[#This Row],[TOTAL VENTA 38 SEMANA]]/Tabla5[[#This Row],[VENTA ACUM 38]],0)</f>
        <v>0.375</v>
      </c>
      <c r="X753" s="42">
        <v>0</v>
      </c>
      <c r="Y753" s="55" t="s">
        <v>724</v>
      </c>
      <c r="Z753" s="46">
        <f>+Tabla5[[#This Row],[VENTA ACUM 38]]+Tabla5[[#This Row],[venta total 39 acum]]</f>
        <v>8</v>
      </c>
      <c r="AA753" s="46">
        <v>2</v>
      </c>
      <c r="AB753" s="46">
        <v>3</v>
      </c>
      <c r="AC753" s="46">
        <v>8</v>
      </c>
      <c r="AD753" s="46">
        <v>0</v>
      </c>
      <c r="AE753" s="46">
        <f>VLOOKUP(Tabla5[[#This Row],[CLAVE]],'[1]QMI 5 SEMANA SEP-22'!$A$1211:$I$1227,9,0)</f>
        <v>0</v>
      </c>
      <c r="AF753" s="46">
        <v>0</v>
      </c>
      <c r="AG753" s="46">
        <v>2</v>
      </c>
      <c r="AH753" s="42">
        <f>IFERROR(Tabla5[[#This Row],[VENTAS MABE]]/Tabla5[[#This Row],[VENTAS INDURAMA]],0)</f>
        <v>1.5</v>
      </c>
      <c r="AI753" t="s">
        <v>1675</v>
      </c>
      <c r="AK753" s="42"/>
      <c r="AL753" t="s">
        <v>727</v>
      </c>
      <c r="AM753" s="55" t="s">
        <v>1009</v>
      </c>
      <c r="AO753" s="55" t="s">
        <v>435</v>
      </c>
      <c r="AP753">
        <v>6</v>
      </c>
      <c r="AQ753" s="55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f>SUM(Tabla5[[#This Row],[VENTA MABE 1 SEMANA OCT]:[VENTAS OTROS 1 SEMANA OCT]])</f>
        <v>0</v>
      </c>
      <c r="AY753" s="46">
        <v>2.1652363669255896</v>
      </c>
      <c r="AZ753" s="55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f>SUM(Tabla5[[#This Row],[VENTA MABE 2 SEMANA OCT]:[VENTAS OTROS 2 SEMANA OCT]])</f>
        <v>1</v>
      </c>
      <c r="BH753" t="s">
        <v>798</v>
      </c>
      <c r="BI753" s="55" t="s">
        <v>327</v>
      </c>
      <c r="BJ753">
        <v>9.9999999999999947</v>
      </c>
      <c r="BK753" s="55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f>SUM(Tabla5[[#This Row],[VENTA MABE 3 SEMANA OCT]:[VENTAS OTROS 3 SEMANA OCT]])</f>
        <v>0</v>
      </c>
      <c r="BS753" s="42">
        <v>0</v>
      </c>
      <c r="BT753" s="55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f>SUM(Tabla5[[#This Row],[VENTA MABE 4 SEMANA OCT]:[VENTAS OTROS 4 SEMANA OCT]])</f>
        <v>0</v>
      </c>
      <c r="CI7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53" t="s">
        <v>1703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SUM(Tabla5[[#This Row],[VENTA MABE 1 SEMANA NOV]:[VENTAS OTROS 1 SEMANA NOV]])</f>
        <v>0</v>
      </c>
      <c r="CS753">
        <f>IFERROR(VLOOKUP(Tabla5[[#This Row],[CLAVE]],[2]VENTAS!$F$2:$L$1501,2,0),0)</f>
        <v>0</v>
      </c>
      <c r="CT753">
        <f>IFERROR(VLOOKUP(Tabla5[[#This Row],[CLAVE]],[2]VENTAS!$F$2:$L$1501,3,0),0)</f>
        <v>0</v>
      </c>
      <c r="CU753">
        <f>IFERROR(VLOOKUP(Tabla5[[#This Row],[CLAVE]],[2]VENTAS!$F$2:$L$1501,4,0),0)</f>
        <v>0</v>
      </c>
      <c r="CV753">
        <f>IFERROR(VLOOKUP(Tabla5[[#This Row],[CLAVE]],[2]VENTAS!$F$2:$L$1501,5,0),0)</f>
        <v>0</v>
      </c>
      <c r="CW753">
        <f>IFERROR(VLOOKUP(Tabla5[[#This Row],[CLAVE]],[2]VENTAS!$F$2:$L$1501,6,0),0)</f>
        <v>0</v>
      </c>
      <c r="CX753">
        <f>IFERROR(VLOOKUP(Tabla5[[#This Row],[CLAVE]],[2]VENTAS!$F$2:$L$1501,7,0),0)</f>
        <v>0</v>
      </c>
      <c r="CY753">
        <f>IFERROR(VLOOKUP(Tabla5[[#This Row],[CLAVE]],[2]VENTAS!$F$2:$R$1501,13,0),0)</f>
        <v>0</v>
      </c>
      <c r="CZ753">
        <f>SUM(Tabla5[[#This Row],[VENTA MABE 2 SEMANA NOV]:[VENTAS OTROS 2 SEMANA NOV]])</f>
        <v>0</v>
      </c>
      <c r="DA753" s="46">
        <v>4.3304727338511793</v>
      </c>
    </row>
    <row r="754" spans="1:105" hidden="1" x14ac:dyDescent="0.3">
      <c r="A754" t="str">
        <f>CONCATENATE(Tabla5[[#This Row],[TIENDA HMPV]],Tabla5[[#This Row],[LINEA]])</f>
        <v>476 - TIENDA MILAGRO 959LAVADO</v>
      </c>
      <c r="B754" t="s">
        <v>326</v>
      </c>
      <c r="C754" s="55" t="s">
        <v>327</v>
      </c>
      <c r="D754" s="55" t="s">
        <v>39</v>
      </c>
      <c r="E754" s="55" t="s">
        <v>330</v>
      </c>
      <c r="F754" s="55" t="s">
        <v>1724</v>
      </c>
      <c r="G754" t="s">
        <v>28</v>
      </c>
      <c r="H754" s="42">
        <f>IFERROR(Tabla5[[#This Row],[VENTAS MABE]]/Tabla5[[#This Row],[CUOTA]],0)</f>
        <v>1.3333333333333333</v>
      </c>
      <c r="I754">
        <v>3</v>
      </c>
      <c r="J754">
        <v>4</v>
      </c>
      <c r="K754">
        <v>0</v>
      </c>
      <c r="L754">
        <v>1</v>
      </c>
      <c r="M754">
        <v>0</v>
      </c>
      <c r="N754">
        <v>0</v>
      </c>
      <c r="O754">
        <v>1</v>
      </c>
      <c r="P754">
        <v>2</v>
      </c>
      <c r="Q754">
        <v>0</v>
      </c>
      <c r="R754">
        <v>0</v>
      </c>
      <c r="S754">
        <v>0</v>
      </c>
      <c r="T754">
        <v>0</v>
      </c>
      <c r="V754" s="42">
        <v>0.5</v>
      </c>
      <c r="W754" s="42">
        <f>IFERROR(Tabla5[[#This Row],[TOTAL VENTA 38 SEMANA]]/Tabla5[[#This Row],[VENTA ACUM 38]],0)</f>
        <v>0.5</v>
      </c>
      <c r="X754" s="42">
        <v>0</v>
      </c>
      <c r="Y754" s="55" t="s">
        <v>724</v>
      </c>
      <c r="Z754" s="46">
        <f>+Tabla5[[#This Row],[VENTA ACUM 38]]+Tabla5[[#This Row],[venta total 39 acum]]</f>
        <v>8</v>
      </c>
      <c r="AA754" s="46">
        <v>3</v>
      </c>
      <c r="AB754" s="46">
        <v>4</v>
      </c>
      <c r="AC754" s="46">
        <v>8</v>
      </c>
      <c r="AD754" s="46">
        <v>0</v>
      </c>
      <c r="AE754" s="46">
        <f>VLOOKUP(Tabla5[[#This Row],[CLAVE]],'[1]QMI 5 SEMANA SEP-22'!$A$1211:$I$1227,9,0)</f>
        <v>0</v>
      </c>
      <c r="AF754" s="46">
        <v>0</v>
      </c>
      <c r="AG754" s="46">
        <v>3</v>
      </c>
      <c r="AH754" s="42">
        <f>IFERROR(Tabla5[[#This Row],[VENTAS MABE]]/Tabla5[[#This Row],[VENTAS INDURAMA]],0)</f>
        <v>0</v>
      </c>
      <c r="AI754" t="s">
        <v>1675</v>
      </c>
      <c r="AK754" s="42"/>
      <c r="AL754" t="s">
        <v>727</v>
      </c>
      <c r="AM754" s="55" t="s">
        <v>1009</v>
      </c>
      <c r="AO754" s="55" t="s">
        <v>435</v>
      </c>
      <c r="AP754">
        <v>7</v>
      </c>
      <c r="AQ754" s="55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f>SUM(Tabla5[[#This Row],[VENTA MABE 1 SEMANA OCT]:[VENTAS OTROS 1 SEMANA OCT]])</f>
        <v>0</v>
      </c>
      <c r="AY754" s="46">
        <v>3.1535216042794172</v>
      </c>
      <c r="AZ754" s="55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f>SUM(Tabla5[[#This Row],[VENTA MABE 2 SEMANA OCT]:[VENTAS OTROS 2 SEMANA OCT]])</f>
        <v>0</v>
      </c>
      <c r="BH754" t="s">
        <v>798</v>
      </c>
      <c r="BI754" s="55" t="s">
        <v>327</v>
      </c>
      <c r="BJ754">
        <v>9.9999999999999947</v>
      </c>
      <c r="BK754" s="55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f>SUM(Tabla5[[#This Row],[VENTA MABE 3 SEMANA OCT]:[VENTAS OTROS 3 SEMANA OCT]])</f>
        <v>0</v>
      </c>
      <c r="BS754" s="42">
        <v>0.12</v>
      </c>
      <c r="BT754" s="55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f>SUM(Tabla5[[#This Row],[VENTA MABE 4 SEMANA OCT]:[VENTAS OTROS 4 SEMANA OCT]])</f>
        <v>1</v>
      </c>
      <c r="CI7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54" s="66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1</v>
      </c>
      <c r="CQ754">
        <v>0</v>
      </c>
      <c r="CR754">
        <f>SUM(Tabla5[[#This Row],[VENTA MABE 1 SEMANA NOV]:[VENTAS OTROS 1 SEMANA NOV]])</f>
        <v>2</v>
      </c>
      <c r="CS754">
        <f>IFERROR(VLOOKUP(Tabla5[[#This Row],[CLAVE]],[2]VENTAS!$F$2:$L$1501,2,0),0)</f>
        <v>0</v>
      </c>
      <c r="CT754">
        <f>IFERROR(VLOOKUP(Tabla5[[#This Row],[CLAVE]],[2]VENTAS!$F$2:$L$1501,3,0),0)</f>
        <v>0</v>
      </c>
      <c r="CU754">
        <f>IFERROR(VLOOKUP(Tabla5[[#This Row],[CLAVE]],[2]VENTAS!$F$2:$L$1501,4,0),0)</f>
        <v>0</v>
      </c>
      <c r="CV754">
        <f>IFERROR(VLOOKUP(Tabla5[[#This Row],[CLAVE]],[2]VENTAS!$F$2:$L$1501,5,0),0)</f>
        <v>0</v>
      </c>
      <c r="CW754">
        <f>IFERROR(VLOOKUP(Tabla5[[#This Row],[CLAVE]],[2]VENTAS!$F$2:$L$1501,6,0),0)</f>
        <v>0</v>
      </c>
      <c r="CX754">
        <f>IFERROR(VLOOKUP(Tabla5[[#This Row],[CLAVE]],[2]VENTAS!$F$2:$L$1501,7,0),0)</f>
        <v>0</v>
      </c>
      <c r="CY754">
        <f>IFERROR(VLOOKUP(Tabla5[[#This Row],[CLAVE]],[2]VENTAS!$F$2:$R$1501,13,0),0)</f>
        <v>0</v>
      </c>
      <c r="CZ754">
        <f>SUM(Tabla5[[#This Row],[VENTA MABE 2 SEMANA NOV]:[VENTAS OTROS 2 SEMANA NOV]])</f>
        <v>0</v>
      </c>
      <c r="DA754" s="46">
        <v>6.4880642383742764</v>
      </c>
    </row>
    <row r="755" spans="1:105" hidden="1" x14ac:dyDescent="0.3">
      <c r="A755" t="str">
        <f>CONCATENATE(Tabla5[[#This Row],[TIENDA HMPV]],Tabla5[[#This Row],[LINEA]])</f>
        <v>476 - TIENDA MILAGRO 959REFRIGERACIÓN</v>
      </c>
      <c r="B755" t="s">
        <v>326</v>
      </c>
      <c r="C755" s="55" t="s">
        <v>327</v>
      </c>
      <c r="D755" s="55" t="s">
        <v>39</v>
      </c>
      <c r="E755" s="55" t="s">
        <v>330</v>
      </c>
      <c r="F755" s="55" t="s">
        <v>1724</v>
      </c>
      <c r="G755" t="s">
        <v>29</v>
      </c>
      <c r="H755" s="42">
        <f>IFERROR(Tabla5[[#This Row],[VENTAS MABE]]/Tabla5[[#This Row],[CUOTA]],0)</f>
        <v>0.5</v>
      </c>
      <c r="I755">
        <v>8</v>
      </c>
      <c r="J755">
        <v>4</v>
      </c>
      <c r="K755">
        <v>13</v>
      </c>
      <c r="L755">
        <v>1</v>
      </c>
      <c r="M755">
        <v>0</v>
      </c>
      <c r="N755">
        <v>0</v>
      </c>
      <c r="O755">
        <v>2</v>
      </c>
      <c r="P755">
        <v>0</v>
      </c>
      <c r="Q755">
        <v>0</v>
      </c>
      <c r="R755">
        <v>0</v>
      </c>
      <c r="S755">
        <v>0</v>
      </c>
      <c r="T755">
        <v>0</v>
      </c>
      <c r="V755" s="42">
        <v>0.2857142857142857</v>
      </c>
      <c r="W755" s="42">
        <f>IFERROR(Tabla5[[#This Row],[TOTAL VENTA 38 SEMANA]]/Tabla5[[#This Row],[VENTA ACUM 38]],0)</f>
        <v>0.2857142857142857</v>
      </c>
      <c r="X755" s="42">
        <v>0</v>
      </c>
      <c r="Y755" s="55" t="s">
        <v>724</v>
      </c>
      <c r="Z755" s="46">
        <f>+Tabla5[[#This Row],[VENTA ACUM 38]]+Tabla5[[#This Row],[venta total 39 acum]]</f>
        <v>27</v>
      </c>
      <c r="AA755" s="46">
        <v>3</v>
      </c>
      <c r="AB755" s="46">
        <v>4</v>
      </c>
      <c r="AC755" s="46">
        <v>14</v>
      </c>
      <c r="AD755" s="46">
        <v>13</v>
      </c>
      <c r="AE755" s="46">
        <f>VLOOKUP(Tabla5[[#This Row],[CLAVE]],'[1]QMI 5 SEMANA SEP-22'!$A$1211:$I$1227,9,0)</f>
        <v>7</v>
      </c>
      <c r="AF755" s="46">
        <v>13</v>
      </c>
      <c r="AG755" s="46">
        <v>10</v>
      </c>
      <c r="AH755" s="42">
        <f>IFERROR(Tabla5[[#This Row],[VENTAS MABE]]/Tabla5[[#This Row],[VENTAS INDURAMA]],0)</f>
        <v>0.30769230769230771</v>
      </c>
      <c r="AI755" t="s">
        <v>1675</v>
      </c>
      <c r="AK755" s="42"/>
      <c r="AL755" t="s">
        <v>727</v>
      </c>
      <c r="AM755" s="55" t="s">
        <v>1009</v>
      </c>
      <c r="AO755" s="55" t="s">
        <v>435</v>
      </c>
      <c r="AP755">
        <v>10</v>
      </c>
      <c r="AQ755" s="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f>SUM(Tabla5[[#This Row],[VENTA MABE 1 SEMANA OCT]:[VENTAS OTROS 1 SEMANA OCT]])</f>
        <v>0</v>
      </c>
      <c r="AY755" s="46">
        <v>5.6958957720361321</v>
      </c>
      <c r="AZ755" s="55">
        <v>2</v>
      </c>
      <c r="BA755">
        <v>4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f>SUM(Tabla5[[#This Row],[VENTA MABE 2 SEMANA OCT]:[VENTAS OTROS 2 SEMANA OCT]])</f>
        <v>6</v>
      </c>
      <c r="BH755" t="s">
        <v>798</v>
      </c>
      <c r="BI755" s="55" t="s">
        <v>327</v>
      </c>
      <c r="BJ755">
        <v>9.9999999999999947</v>
      </c>
      <c r="BK755" s="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f>SUM(Tabla5[[#This Row],[VENTA MABE 3 SEMANA OCT]:[VENTAS OTROS 3 SEMANA OCT]])</f>
        <v>0</v>
      </c>
      <c r="BS755" s="42">
        <v>0.2</v>
      </c>
      <c r="BT755" s="55">
        <v>0</v>
      </c>
      <c r="BU755">
        <v>1</v>
      </c>
      <c r="BV755">
        <v>2</v>
      </c>
      <c r="BW755">
        <v>0</v>
      </c>
      <c r="BX755">
        <v>0</v>
      </c>
      <c r="BY755">
        <v>0</v>
      </c>
      <c r="BZ755">
        <v>0</v>
      </c>
      <c r="CA755">
        <f>SUM(Tabla5[[#This Row],[VENTA MABE 4 SEMANA OCT]:[VENTAS OTROS 4 SEMANA OCT]])</f>
        <v>3</v>
      </c>
      <c r="CI7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755" t="s">
        <v>1701</v>
      </c>
      <c r="CK755">
        <v>0</v>
      </c>
      <c r="CL755">
        <v>2</v>
      </c>
      <c r="CM755">
        <v>0</v>
      </c>
      <c r="CN755">
        <v>0</v>
      </c>
      <c r="CO755">
        <v>0</v>
      </c>
      <c r="CP755">
        <v>2</v>
      </c>
      <c r="CQ755">
        <v>0</v>
      </c>
      <c r="CR755">
        <f>SUM(Tabla5[[#This Row],[VENTA MABE 1 SEMANA NOV]:[VENTAS OTROS 1 SEMANA NOV]])</f>
        <v>4</v>
      </c>
      <c r="CS755">
        <f>IFERROR(VLOOKUP(Tabla5[[#This Row],[CLAVE]],[2]VENTAS!$F$2:$L$1501,2,0),0)</f>
        <v>0</v>
      </c>
      <c r="CT755">
        <f>IFERROR(VLOOKUP(Tabla5[[#This Row],[CLAVE]],[2]VENTAS!$F$2:$L$1501,3,0),0)</f>
        <v>0</v>
      </c>
      <c r="CU755">
        <f>IFERROR(VLOOKUP(Tabla5[[#This Row],[CLAVE]],[2]VENTAS!$F$2:$L$1501,4,0),0)</f>
        <v>0</v>
      </c>
      <c r="CV755">
        <f>IFERROR(VLOOKUP(Tabla5[[#This Row],[CLAVE]],[2]VENTAS!$F$2:$L$1501,5,0),0)</f>
        <v>0</v>
      </c>
      <c r="CW755">
        <f>IFERROR(VLOOKUP(Tabla5[[#This Row],[CLAVE]],[2]VENTAS!$F$2:$L$1501,6,0),0)</f>
        <v>0</v>
      </c>
      <c r="CX755">
        <f>IFERROR(VLOOKUP(Tabla5[[#This Row],[CLAVE]],[2]VENTAS!$F$2:$L$1501,7,0),0)</f>
        <v>0</v>
      </c>
      <c r="CY755">
        <f>IFERROR(VLOOKUP(Tabla5[[#This Row],[CLAVE]],[2]VENTAS!$F$2:$R$1501,13,0),0)</f>
        <v>0</v>
      </c>
      <c r="CZ755">
        <f>SUM(Tabla5[[#This Row],[VENTA MABE 2 SEMANA NOV]:[VENTAS OTROS 2 SEMANA NOV]])</f>
        <v>0</v>
      </c>
      <c r="DA755" s="46">
        <v>13.366368745044788</v>
      </c>
    </row>
    <row r="756" spans="1:105" hidden="1" x14ac:dyDescent="0.3">
      <c r="A756" t="str">
        <f>CONCATENATE(Tabla5[[#This Row],[TIENDA HMPV]],Tabla5[[#This Row],[LINEA]])</f>
        <v>483 - 9 DE OCTUBRE 2AIRES</v>
      </c>
      <c r="B756" t="s">
        <v>318</v>
      </c>
      <c r="C756" s="55" t="s">
        <v>319</v>
      </c>
      <c r="D756" s="55" t="s">
        <v>23</v>
      </c>
      <c r="E756" s="55" t="s">
        <v>320</v>
      </c>
      <c r="F756" s="55" t="s">
        <v>1724</v>
      </c>
      <c r="G756" t="s">
        <v>25</v>
      </c>
      <c r="H756" s="42">
        <f>IFERROR(Tabla5[[#This Row],[VENTAS MABE]]/Tabla5[[#This Row],[CUOTA]],0)</f>
        <v>1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V756" s="42">
        <v>1</v>
      </c>
      <c r="W756" s="42">
        <f>IFERROR(Tabla5[[#This Row],[TOTAL VENTA 38 SEMANA]]/Tabla5[[#This Row],[VENTA ACUM 38]],0)</f>
        <v>1</v>
      </c>
      <c r="X756" s="42" t="e">
        <f>VLOOKUP(Tabla5[[#This Row],[CLAVE]],[1]!QMI_5_SEMANA_SEP_22[[CLAVE]:[SHARE CADENA S2]],21,0)</f>
        <v>#REF!</v>
      </c>
      <c r="Y756" s="55" t="s">
        <v>724</v>
      </c>
      <c r="Z756" s="46">
        <f>+Tabla5[[#This Row],[VENTA ACUM 38]]+Tabla5[[#This Row],[venta total 39 acum]]</f>
        <v>2</v>
      </c>
      <c r="AA756" s="46">
        <v>1</v>
      </c>
      <c r="AB756" s="46">
        <v>1</v>
      </c>
      <c r="AC756" s="46">
        <v>1</v>
      </c>
      <c r="AD756" s="46">
        <v>1</v>
      </c>
      <c r="AE756" s="46">
        <v>1</v>
      </c>
      <c r="AF756" s="46">
        <v>1</v>
      </c>
      <c r="AG756" s="46">
        <v>3</v>
      </c>
      <c r="AH756" s="42">
        <f>IFERROR(Tabla5[[#This Row],[VENTAS MABE]]/Tabla5[[#This Row],[VENTAS INDURAMA]],0)</f>
        <v>0</v>
      </c>
      <c r="AI756" t="s">
        <v>1675</v>
      </c>
      <c r="AJ756">
        <v>1</v>
      </c>
      <c r="AK756" s="42">
        <v>1</v>
      </c>
      <c r="AL756" t="s">
        <v>727</v>
      </c>
      <c r="AM756" s="55" t="s">
        <v>749</v>
      </c>
      <c r="AO756" s="55" t="s">
        <v>400</v>
      </c>
      <c r="AP756">
        <v>1</v>
      </c>
      <c r="AQ756" s="55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f>SUM(Tabla5[[#This Row],[VENTA MABE 1 SEMANA OCT]:[VENTAS OTROS 1 SEMANA OCT]])</f>
        <v>0</v>
      </c>
      <c r="AY756" s="46">
        <v>1</v>
      </c>
      <c r="AZ756" s="55">
        <v>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f>SUM(Tabla5[[#This Row],[VENTA MABE 2 SEMANA OCT]:[VENTAS OTROS 2 SEMANA OCT]])</f>
        <v>2</v>
      </c>
      <c r="BH756" t="s">
        <v>798</v>
      </c>
      <c r="BI756" s="55" t="s">
        <v>319</v>
      </c>
      <c r="BJ756">
        <v>36</v>
      </c>
      <c r="BK756" s="55">
        <v>4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f>SUM(Tabla5[[#This Row],[VENTA MABE 3 SEMANA OCT]:[VENTAS OTROS 3 SEMANA OCT]])</f>
        <v>4</v>
      </c>
      <c r="BS756" s="42">
        <v>0.22</v>
      </c>
      <c r="BT756" s="55">
        <v>4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f>SUM(Tabla5[[#This Row],[VENTA MABE 4 SEMANA OCT]:[VENTAS OTROS 4 SEMANA OCT]])</f>
        <v>4</v>
      </c>
      <c r="CI7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56" t="s">
        <v>1703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SUM(Tabla5[[#This Row],[VENTA MABE 1 SEMANA NOV]:[VENTAS OTROS 1 SEMANA NOV]])</f>
        <v>1</v>
      </c>
      <c r="CS756">
        <f>IFERROR(VLOOKUP(Tabla5[[#This Row],[CLAVE]],[2]VENTAS!$F$2:$L$1501,2,0),0)</f>
        <v>3</v>
      </c>
      <c r="CT756">
        <f>IFERROR(VLOOKUP(Tabla5[[#This Row],[CLAVE]],[2]VENTAS!$F$2:$L$1501,3,0),0)</f>
        <v>0</v>
      </c>
      <c r="CU756">
        <f>IFERROR(VLOOKUP(Tabla5[[#This Row],[CLAVE]],[2]VENTAS!$F$2:$L$1501,4,0),0)</f>
        <v>0</v>
      </c>
      <c r="CV756">
        <f>IFERROR(VLOOKUP(Tabla5[[#This Row],[CLAVE]],[2]VENTAS!$F$2:$L$1501,5,0),0)</f>
        <v>0</v>
      </c>
      <c r="CW756">
        <f>IFERROR(VLOOKUP(Tabla5[[#This Row],[CLAVE]],[2]VENTAS!$F$2:$L$1501,6,0),0)</f>
        <v>0</v>
      </c>
      <c r="CX756">
        <f>IFERROR(VLOOKUP(Tabla5[[#This Row],[CLAVE]],[2]VENTAS!$F$2:$L$1501,7,0),0)</f>
        <v>0</v>
      </c>
      <c r="CY756">
        <f>IFERROR(VLOOKUP(Tabla5[[#This Row],[CLAVE]],[2]VENTAS!$F$2:$R$1501,13,0),0)</f>
        <v>0</v>
      </c>
      <c r="CZ756">
        <f>SUM(Tabla5[[#This Row],[VENTA MABE 2 SEMANA NOV]:[VENTAS OTROS 2 SEMANA NOV]])</f>
        <v>3</v>
      </c>
      <c r="DA756" s="46">
        <v>2.2222222222222223</v>
      </c>
    </row>
    <row r="757" spans="1:105" hidden="1" x14ac:dyDescent="0.3">
      <c r="A757" t="str">
        <f>CONCATENATE(Tabla5[[#This Row],[TIENDA HMPV]],Tabla5[[#This Row],[LINEA]])</f>
        <v>483 - 9 DE OCTUBRE 2COCINAS</v>
      </c>
      <c r="B757" t="s">
        <v>318</v>
      </c>
      <c r="C757" s="55" t="s">
        <v>319</v>
      </c>
      <c r="D757" s="55" t="s">
        <v>23</v>
      </c>
      <c r="E757" s="55" t="s">
        <v>320</v>
      </c>
      <c r="F757" s="55" t="s">
        <v>1724</v>
      </c>
      <c r="G757" t="s">
        <v>26</v>
      </c>
      <c r="H757" s="42">
        <f>IFERROR(Tabla5[[#This Row],[VENTAS MABE]]/Tabla5[[#This Row],[CUOTA]],0)</f>
        <v>0.5</v>
      </c>
      <c r="I757">
        <v>14</v>
      </c>
      <c r="J757">
        <v>7</v>
      </c>
      <c r="K757">
        <v>12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V757" s="42">
        <v>0.53846153846153844</v>
      </c>
      <c r="W757" s="42">
        <f>IFERROR(Tabla5[[#This Row],[TOTAL VENTA 38 SEMANA]]/Tabla5[[#This Row],[VENTA ACUM 38]],0)</f>
        <v>0.53846153846153844</v>
      </c>
      <c r="X757" s="42" t="e">
        <f>VLOOKUP(Tabla5[[#This Row],[CLAVE]],[1]!QMI_5_SEMANA_SEP_22[[CLAVE]:[SHARE CADENA S2]],21,0)</f>
        <v>#REF!</v>
      </c>
      <c r="Y757" s="55" t="s">
        <v>724</v>
      </c>
      <c r="Z757" s="46">
        <f>+Tabla5[[#This Row],[VENTA ACUM 38]]+Tabla5[[#This Row],[venta total 39 acum]]</f>
        <v>22</v>
      </c>
      <c r="AA757" s="46">
        <v>5</v>
      </c>
      <c r="AB757" s="46">
        <v>7</v>
      </c>
      <c r="AC757" s="46">
        <v>13</v>
      </c>
      <c r="AD757" s="46">
        <v>9</v>
      </c>
      <c r="AE757" s="46">
        <v>9</v>
      </c>
      <c r="AF757" s="46">
        <v>9</v>
      </c>
      <c r="AG757" s="46">
        <v>14</v>
      </c>
      <c r="AH757" s="42">
        <f>IFERROR(Tabla5[[#This Row],[VENTAS MABE]]/Tabla5[[#This Row],[VENTAS INDURAMA]],0)</f>
        <v>0.58333333333333337</v>
      </c>
      <c r="AI757" t="s">
        <v>1675</v>
      </c>
      <c r="AJ757">
        <v>0.43</v>
      </c>
      <c r="AK757" s="42">
        <v>0.40910000000000002</v>
      </c>
      <c r="AL757" t="s">
        <v>727</v>
      </c>
      <c r="AM757" s="55" t="s">
        <v>749</v>
      </c>
      <c r="AO757" s="55" t="s">
        <v>400</v>
      </c>
      <c r="AP757">
        <v>9</v>
      </c>
      <c r="AQ757" s="55">
        <v>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f>SUM(Tabla5[[#This Row],[VENTA MABE 1 SEMANA OCT]:[VENTAS OTROS 1 SEMANA OCT]])</f>
        <v>3</v>
      </c>
      <c r="AY757" s="46">
        <v>15.506928473549005</v>
      </c>
      <c r="AZ757" s="55">
        <v>3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f>SUM(Tabla5[[#This Row],[VENTA MABE 2 SEMANA OCT]:[VENTAS OTROS 2 SEMANA OCT]])</f>
        <v>4</v>
      </c>
      <c r="BH757" t="s">
        <v>798</v>
      </c>
      <c r="BI757" s="55" t="s">
        <v>319</v>
      </c>
      <c r="BJ757">
        <v>36</v>
      </c>
      <c r="BK757" s="55">
        <v>3</v>
      </c>
      <c r="BL757">
        <v>2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f>SUM(Tabla5[[#This Row],[VENTA MABE 3 SEMANA OCT]:[VENTAS OTROS 3 SEMANA OCT]])</f>
        <v>5</v>
      </c>
      <c r="BS757" s="42">
        <v>0.45</v>
      </c>
      <c r="BT757" s="55">
        <v>4</v>
      </c>
      <c r="BU757">
        <v>2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f>SUM(Tabla5[[#This Row],[VENTA MABE 4 SEMANA OCT]:[VENTAS OTROS 4 SEMANA OCT]])</f>
        <v>6</v>
      </c>
      <c r="CI7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0.72222222222222221</v>
      </c>
      <c r="CJ757" t="s">
        <v>1703</v>
      </c>
      <c r="CK757">
        <v>4</v>
      </c>
      <c r="CL757">
        <v>4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SUM(Tabla5[[#This Row],[VENTA MABE 1 SEMANA NOV]:[VENTAS OTROS 1 SEMANA NOV]])</f>
        <v>8</v>
      </c>
      <c r="CS757">
        <f>IFERROR(VLOOKUP(Tabla5[[#This Row],[CLAVE]],[2]VENTAS!$F$2:$L$1501,2,0),0)</f>
        <v>6</v>
      </c>
      <c r="CT757">
        <f>IFERROR(VLOOKUP(Tabla5[[#This Row],[CLAVE]],[2]VENTAS!$F$2:$L$1501,3,0),0)</f>
        <v>6</v>
      </c>
      <c r="CU757">
        <f>IFERROR(VLOOKUP(Tabla5[[#This Row],[CLAVE]],[2]VENTAS!$F$2:$L$1501,4,0),0)</f>
        <v>0</v>
      </c>
      <c r="CV757">
        <f>IFERROR(VLOOKUP(Tabla5[[#This Row],[CLAVE]],[2]VENTAS!$F$2:$L$1501,5,0),0)</f>
        <v>0</v>
      </c>
      <c r="CW757">
        <f>IFERROR(VLOOKUP(Tabla5[[#This Row],[CLAVE]],[2]VENTAS!$F$2:$L$1501,6,0),0)</f>
        <v>0</v>
      </c>
      <c r="CX757">
        <f>IFERROR(VLOOKUP(Tabla5[[#This Row],[CLAVE]],[2]VENTAS!$F$2:$L$1501,7,0),0)</f>
        <v>0</v>
      </c>
      <c r="CY757">
        <f>IFERROR(VLOOKUP(Tabla5[[#This Row],[CLAVE]],[2]VENTAS!$F$2:$R$1501,13,0),0)</f>
        <v>0</v>
      </c>
      <c r="CZ757">
        <f>SUM(Tabla5[[#This Row],[VENTA MABE 2 SEMANA NOV]:[VENTAS OTROS 2 SEMANA NOV]])</f>
        <v>12</v>
      </c>
      <c r="DA757" s="46">
        <v>39</v>
      </c>
    </row>
    <row r="758" spans="1:105" hidden="1" x14ac:dyDescent="0.3">
      <c r="A758" t="str">
        <f>CONCATENATE(Tabla5[[#This Row],[TIENDA HMPV]],Tabla5[[#This Row],[LINEA]])</f>
        <v>483 - 9 DE OCTUBRE 2GLOBALES</v>
      </c>
      <c r="B758" t="s">
        <v>318</v>
      </c>
      <c r="C758" s="55" t="s">
        <v>319</v>
      </c>
      <c r="D758" s="55" t="s">
        <v>23</v>
      </c>
      <c r="E758" s="55" t="s">
        <v>320</v>
      </c>
      <c r="F758" s="55" t="s">
        <v>1724</v>
      </c>
      <c r="G758" t="s">
        <v>27</v>
      </c>
      <c r="H758" s="42">
        <f>IFERROR(Tabla5[[#This Row],[VENTAS MABE]]/Tabla5[[#This Row],[CUOTA]],0)</f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V758" s="42">
        <v>0</v>
      </c>
      <c r="W758" s="42">
        <f>IFERROR(Tabla5[[#This Row],[TOTAL VENTA 38 SEMANA]]/Tabla5[[#This Row],[VENTA ACUM 38]],0)</f>
        <v>0</v>
      </c>
      <c r="X758" s="42" t="e">
        <f>VLOOKUP(Tabla5[[#This Row],[CLAVE]],[1]!QMI_5_SEMANA_SEP_22[[CLAVE]:[SHARE CADENA S2]],21,0)</f>
        <v>#REF!</v>
      </c>
      <c r="Y758" s="55" t="s">
        <v>724</v>
      </c>
      <c r="Z758" s="46">
        <f>+Tabla5[[#This Row],[VENTA ACUM 38]]+Tabla5[[#This Row],[venta total 39 acum]]</f>
        <v>0</v>
      </c>
      <c r="AA758" s="46">
        <v>0</v>
      </c>
      <c r="AB758" s="46">
        <v>0</v>
      </c>
      <c r="AC758" s="46">
        <v>0</v>
      </c>
      <c r="AD758" s="46">
        <v>0</v>
      </c>
      <c r="AE758" s="46">
        <v>0</v>
      </c>
      <c r="AF758" s="46">
        <v>0</v>
      </c>
      <c r="AG758" s="46">
        <v>0</v>
      </c>
      <c r="AH758" s="42">
        <f>IFERROR(Tabla5[[#This Row],[VENTAS MABE]]/Tabla5[[#This Row],[VENTAS INDURAMA]],0)</f>
        <v>0</v>
      </c>
      <c r="AI758" t="s">
        <v>1675</v>
      </c>
      <c r="AK758" s="42"/>
      <c r="AL758" t="s">
        <v>727</v>
      </c>
      <c r="AM758" s="55" t="s">
        <v>749</v>
      </c>
      <c r="AO758" s="55" t="s">
        <v>400</v>
      </c>
      <c r="AP758">
        <v>0</v>
      </c>
      <c r="AQ758" s="55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f>SUM(Tabla5[[#This Row],[VENTA MABE 1 SEMANA OCT]:[VENTAS OTROS 1 SEMANA OCT]])</f>
        <v>0</v>
      </c>
      <c r="AY758" s="46">
        <v>0</v>
      </c>
      <c r="AZ758" s="55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f>SUM(Tabla5[[#This Row],[VENTA MABE 2 SEMANA OCT]:[VENTAS OTROS 2 SEMANA OCT]])</f>
        <v>0</v>
      </c>
      <c r="BH758" t="s">
        <v>798</v>
      </c>
      <c r="BI758" s="55" t="s">
        <v>319</v>
      </c>
      <c r="BJ758">
        <v>36</v>
      </c>
      <c r="BK758" s="55">
        <v>0</v>
      </c>
      <c r="BL758">
        <v>5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f>SUM(Tabla5[[#This Row],[VENTA MABE 3 SEMANA OCT]:[VENTAS OTROS 3 SEMANA OCT]])</f>
        <v>5</v>
      </c>
      <c r="BS758" s="42">
        <v>0</v>
      </c>
      <c r="BT758" s="55">
        <v>0</v>
      </c>
      <c r="BU758">
        <v>10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f>SUM(Tabla5[[#This Row],[VENTA MABE 4 SEMANA OCT]:[VENTAS OTROS 4 SEMANA OCT]])</f>
        <v>10</v>
      </c>
      <c r="CI7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58" s="66">
        <v>0</v>
      </c>
      <c r="CK758">
        <v>0</v>
      </c>
      <c r="CL758">
        <v>10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SUM(Tabla5[[#This Row],[VENTA MABE 1 SEMANA NOV]:[VENTAS OTROS 1 SEMANA NOV]])</f>
        <v>10</v>
      </c>
      <c r="CS758">
        <f>IFERROR(VLOOKUP(Tabla5[[#This Row],[CLAVE]],[2]VENTAS!$F$2:$L$1501,2,0),0)</f>
        <v>0</v>
      </c>
      <c r="CT758">
        <f>IFERROR(VLOOKUP(Tabla5[[#This Row],[CLAVE]],[2]VENTAS!$F$2:$L$1501,3,0),0)</f>
        <v>0</v>
      </c>
      <c r="CU758">
        <f>IFERROR(VLOOKUP(Tabla5[[#This Row],[CLAVE]],[2]VENTAS!$F$2:$L$1501,4,0),0)</f>
        <v>0</v>
      </c>
      <c r="CV758">
        <f>IFERROR(VLOOKUP(Tabla5[[#This Row],[CLAVE]],[2]VENTAS!$F$2:$L$1501,5,0),0)</f>
        <v>0</v>
      </c>
      <c r="CW758">
        <f>IFERROR(VLOOKUP(Tabla5[[#This Row],[CLAVE]],[2]VENTAS!$F$2:$L$1501,6,0),0)</f>
        <v>0</v>
      </c>
      <c r="CX758">
        <f>IFERROR(VLOOKUP(Tabla5[[#This Row],[CLAVE]],[2]VENTAS!$F$2:$L$1501,7,0),0)</f>
        <v>0</v>
      </c>
      <c r="CY758">
        <f>IFERROR(VLOOKUP(Tabla5[[#This Row],[CLAVE]],[2]VENTAS!$F$2:$R$1501,13,0),0)</f>
        <v>0</v>
      </c>
      <c r="CZ758">
        <f>SUM(Tabla5[[#This Row],[VENTA MABE 2 SEMANA NOV]:[VENTAS OTROS 2 SEMANA NOV]])</f>
        <v>0</v>
      </c>
      <c r="DA758" s="46">
        <v>0</v>
      </c>
    </row>
    <row r="759" spans="1:105" hidden="1" x14ac:dyDescent="0.3">
      <c r="A759" t="str">
        <f>CONCATENATE(Tabla5[[#This Row],[TIENDA HMPV]],Tabla5[[#This Row],[LINEA]])</f>
        <v>483 - 9 DE OCTUBRE 2LAVADO</v>
      </c>
      <c r="B759" t="s">
        <v>318</v>
      </c>
      <c r="C759" s="55" t="s">
        <v>319</v>
      </c>
      <c r="D759" s="55" t="s">
        <v>23</v>
      </c>
      <c r="E759" s="55" t="s">
        <v>320</v>
      </c>
      <c r="F759" s="55" t="s">
        <v>1724</v>
      </c>
      <c r="G759" t="s">
        <v>28</v>
      </c>
      <c r="H759" s="42">
        <f>IFERROR(Tabla5[[#This Row],[VENTAS MABE]]/Tabla5[[#This Row],[CUOTA]],0)</f>
        <v>0.5</v>
      </c>
      <c r="I759">
        <v>4</v>
      </c>
      <c r="J759">
        <v>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V759" s="42">
        <v>1</v>
      </c>
      <c r="W759" s="42">
        <f>IFERROR(Tabla5[[#This Row],[TOTAL VENTA 38 SEMANA]]/Tabla5[[#This Row],[VENTA ACUM 38]],0)</f>
        <v>1</v>
      </c>
      <c r="X759" s="42" t="e">
        <f>VLOOKUP(Tabla5[[#This Row],[CLAVE]],[1]!QMI_5_SEMANA_SEP_22[[CLAVE]:[SHARE CADENA S2]],21,0)</f>
        <v>#REF!</v>
      </c>
      <c r="Y759" s="55" t="s">
        <v>724</v>
      </c>
      <c r="Z759" s="46">
        <f>+Tabla5[[#This Row],[VENTA ACUM 38]]+Tabla5[[#This Row],[venta total 39 acum]]</f>
        <v>5</v>
      </c>
      <c r="AA759" s="46">
        <v>2</v>
      </c>
      <c r="AB759" s="46">
        <v>2</v>
      </c>
      <c r="AC759" s="46">
        <v>2</v>
      </c>
      <c r="AD759" s="46">
        <v>3</v>
      </c>
      <c r="AE759" s="46">
        <v>3</v>
      </c>
      <c r="AF759" s="46">
        <v>3</v>
      </c>
      <c r="AG759" s="46">
        <v>7</v>
      </c>
      <c r="AH759" s="42">
        <f>IFERROR(Tabla5[[#This Row],[VENTAS MABE]]/Tabla5[[#This Row],[VENTAS INDURAMA]],0)</f>
        <v>0</v>
      </c>
      <c r="AI759" t="s">
        <v>1675</v>
      </c>
      <c r="AJ759">
        <v>0.1333</v>
      </c>
      <c r="AK759" s="42">
        <v>0.1111</v>
      </c>
      <c r="AL759" t="s">
        <v>727</v>
      </c>
      <c r="AM759" s="55" t="s">
        <v>749</v>
      </c>
      <c r="AO759" s="55" t="s">
        <v>400</v>
      </c>
      <c r="AP759">
        <v>2</v>
      </c>
      <c r="AQ759" s="55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f>SUM(Tabla5[[#This Row],[VENTA MABE 1 SEMANA OCT]:[VENTAS OTROS 1 SEMANA OCT]])</f>
        <v>1</v>
      </c>
      <c r="AY759" s="46">
        <v>3.3456986398162898</v>
      </c>
      <c r="AZ759" s="55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f>SUM(Tabla5[[#This Row],[VENTA MABE 2 SEMANA OCT]:[VENTAS OTROS 2 SEMANA OCT]])</f>
        <v>0</v>
      </c>
      <c r="BH759" t="s">
        <v>798</v>
      </c>
      <c r="BI759" s="55" t="s">
        <v>319</v>
      </c>
      <c r="BJ759">
        <v>36</v>
      </c>
      <c r="BK759" s="55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f>SUM(Tabla5[[#This Row],[VENTA MABE 3 SEMANA OCT]:[VENTAS OTROS 3 SEMANA OCT]])</f>
        <v>0</v>
      </c>
      <c r="BS759" s="42">
        <v>7.0000000000000007E-2</v>
      </c>
      <c r="BT759" s="55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f>SUM(Tabla5[[#This Row],[VENTA MABE 4 SEMANA OCT]:[VENTAS OTROS 4 SEMANA OCT]])</f>
        <v>0</v>
      </c>
      <c r="CI7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59" t="s">
        <v>1703</v>
      </c>
      <c r="CK759">
        <v>3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SUM(Tabla5[[#This Row],[VENTA MABE 1 SEMANA NOV]:[VENTAS OTROS 1 SEMANA NOV]])</f>
        <v>3</v>
      </c>
      <c r="CS759">
        <f>IFERROR(VLOOKUP(Tabla5[[#This Row],[CLAVE]],[2]VENTAS!$F$2:$L$1501,2,0),0)</f>
        <v>0</v>
      </c>
      <c r="CT759">
        <f>IFERROR(VLOOKUP(Tabla5[[#This Row],[CLAVE]],[2]VENTAS!$F$2:$L$1501,3,0),0)</f>
        <v>0</v>
      </c>
      <c r="CU759">
        <f>IFERROR(VLOOKUP(Tabla5[[#This Row],[CLAVE]],[2]VENTAS!$F$2:$L$1501,4,0),0)</f>
        <v>0</v>
      </c>
      <c r="CV759">
        <f>IFERROR(VLOOKUP(Tabla5[[#This Row],[CLAVE]],[2]VENTAS!$F$2:$L$1501,5,0),0)</f>
        <v>1</v>
      </c>
      <c r="CW759">
        <f>IFERROR(VLOOKUP(Tabla5[[#This Row],[CLAVE]],[2]VENTAS!$F$2:$L$1501,6,0),0)</f>
        <v>0</v>
      </c>
      <c r="CX759">
        <f>IFERROR(VLOOKUP(Tabla5[[#This Row],[CLAVE]],[2]VENTAS!$F$2:$L$1501,7,0),0)</f>
        <v>0</v>
      </c>
      <c r="CY759">
        <f>IFERROR(VLOOKUP(Tabla5[[#This Row],[CLAVE]],[2]VENTAS!$F$2:$R$1501,13,0),0)</f>
        <v>0</v>
      </c>
      <c r="CZ759">
        <f>SUM(Tabla5[[#This Row],[VENTA MABE 2 SEMANA NOV]:[VENTAS OTROS 2 SEMANA NOV]])</f>
        <v>1</v>
      </c>
      <c r="DA759" s="46">
        <v>3.8612116496972568</v>
      </c>
    </row>
    <row r="760" spans="1:105" hidden="1" x14ac:dyDescent="0.3">
      <c r="A760" t="str">
        <f>CONCATENATE(Tabla5[[#This Row],[TIENDA HMPV]],Tabla5[[#This Row],[LINEA]])</f>
        <v>483 - 9 DE OCTUBRE 2REFRIGERACIÓN</v>
      </c>
      <c r="B760" t="s">
        <v>318</v>
      </c>
      <c r="C760" s="55" t="s">
        <v>319</v>
      </c>
      <c r="D760" s="55" t="s">
        <v>23</v>
      </c>
      <c r="E760" s="55" t="s">
        <v>320</v>
      </c>
      <c r="F760" s="55" t="s">
        <v>1724</v>
      </c>
      <c r="G760" t="s">
        <v>29</v>
      </c>
      <c r="H760" s="42">
        <f>IFERROR(Tabla5[[#This Row],[VENTAS MABE]]/Tabla5[[#This Row],[CUOTA]],0)</f>
        <v>0.61538461538461542</v>
      </c>
      <c r="I760">
        <v>13</v>
      </c>
      <c r="J760">
        <v>8</v>
      </c>
      <c r="K760">
        <v>8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V760" s="42">
        <v>0.66666666666666663</v>
      </c>
      <c r="W760" s="42">
        <f>IFERROR(Tabla5[[#This Row],[TOTAL VENTA 38 SEMANA]]/Tabla5[[#This Row],[VENTA ACUM 38]],0)</f>
        <v>0.66666666666666663</v>
      </c>
      <c r="X760" s="42" t="e">
        <f>VLOOKUP(Tabla5[[#This Row],[CLAVE]],[1]!QMI_5_SEMANA_SEP_22[[CLAVE]:[SHARE CADENA S2]],21,0)</f>
        <v>#REF!</v>
      </c>
      <c r="Y760" s="55" t="s">
        <v>724</v>
      </c>
      <c r="Z760" s="46">
        <f>+Tabla5[[#This Row],[VENTA ACUM 38]]+Tabla5[[#This Row],[venta total 39 acum]]</f>
        <v>26</v>
      </c>
      <c r="AA760" s="46">
        <v>4</v>
      </c>
      <c r="AB760" s="46">
        <v>8</v>
      </c>
      <c r="AC760" s="46">
        <v>12</v>
      </c>
      <c r="AD760" s="46">
        <v>14</v>
      </c>
      <c r="AE760" s="46">
        <v>2</v>
      </c>
      <c r="AF760" s="46">
        <v>14</v>
      </c>
      <c r="AG760" s="46">
        <v>6</v>
      </c>
      <c r="AH760" s="42">
        <f>IFERROR(Tabla5[[#This Row],[VENTAS MABE]]/Tabla5[[#This Row],[VENTAS INDURAMA]],0)</f>
        <v>1</v>
      </c>
      <c r="AI760" t="s">
        <v>1675</v>
      </c>
      <c r="AJ760">
        <v>3.1199999999999999E-2</v>
      </c>
      <c r="AK760" s="42">
        <v>0.4</v>
      </c>
      <c r="AL760" t="s">
        <v>727</v>
      </c>
      <c r="AM760" s="55" t="s">
        <v>749</v>
      </c>
      <c r="AO760" s="55" t="s">
        <v>400</v>
      </c>
      <c r="AP760">
        <v>8</v>
      </c>
      <c r="AQ760" s="55">
        <v>2</v>
      </c>
      <c r="AR760">
        <v>2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f>SUM(Tabla5[[#This Row],[VENTA MABE 1 SEMANA OCT]:[VENTAS OTROS 1 SEMANA OCT]])</f>
        <v>4</v>
      </c>
      <c r="AY760" s="46">
        <v>12.902355332786428</v>
      </c>
      <c r="AZ760" s="55">
        <v>3</v>
      </c>
      <c r="BA760">
        <v>2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f>SUM(Tabla5[[#This Row],[VENTA MABE 2 SEMANA OCT]:[VENTAS OTROS 2 SEMANA OCT]])</f>
        <v>5</v>
      </c>
      <c r="BH760" t="s">
        <v>798</v>
      </c>
      <c r="BI760" s="55" t="s">
        <v>319</v>
      </c>
      <c r="BJ760">
        <v>36</v>
      </c>
      <c r="BK760" s="55">
        <v>3</v>
      </c>
      <c r="BL760">
        <v>2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f>SUM(Tabla5[[#This Row],[VENTA MABE 3 SEMANA OCT]:[VENTAS OTROS 3 SEMANA OCT]])</f>
        <v>5</v>
      </c>
      <c r="BS760" s="42">
        <v>0.4</v>
      </c>
      <c r="BT760" s="55">
        <v>3</v>
      </c>
      <c r="BU760">
        <v>2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f>SUM(Tabla5[[#This Row],[VENTA MABE 4 SEMANA OCT]:[VENTAS OTROS 4 SEMANA OCT]])</f>
        <v>5</v>
      </c>
      <c r="CI7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0.57894736842105265</v>
      </c>
      <c r="CJ760" t="s">
        <v>1703</v>
      </c>
      <c r="CK760">
        <v>2</v>
      </c>
      <c r="CL760">
        <v>3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SUM(Tabla5[[#This Row],[VENTA MABE 1 SEMANA NOV]:[VENTAS OTROS 1 SEMANA NOV]])</f>
        <v>5</v>
      </c>
      <c r="CS760">
        <f>IFERROR(VLOOKUP(Tabla5[[#This Row],[CLAVE]],[2]VENTAS!$F$2:$L$1501,2,0),0)</f>
        <v>5</v>
      </c>
      <c r="CT760">
        <f>IFERROR(VLOOKUP(Tabla5[[#This Row],[CLAVE]],[2]VENTAS!$F$2:$L$1501,3,0),0)</f>
        <v>1</v>
      </c>
      <c r="CU760">
        <f>IFERROR(VLOOKUP(Tabla5[[#This Row],[CLAVE]],[2]VENTAS!$F$2:$L$1501,4,0),0)</f>
        <v>0</v>
      </c>
      <c r="CV760">
        <f>IFERROR(VLOOKUP(Tabla5[[#This Row],[CLAVE]],[2]VENTAS!$F$2:$L$1501,5,0),0)</f>
        <v>0</v>
      </c>
      <c r="CW760">
        <f>IFERROR(VLOOKUP(Tabla5[[#This Row],[CLAVE]],[2]VENTAS!$F$2:$L$1501,6,0),0)</f>
        <v>0</v>
      </c>
      <c r="CX760">
        <f>IFERROR(VLOOKUP(Tabla5[[#This Row],[CLAVE]],[2]VENTAS!$F$2:$L$1501,7,0),0)</f>
        <v>0</v>
      </c>
      <c r="CY760">
        <f>IFERROR(VLOOKUP(Tabla5[[#This Row],[CLAVE]],[2]VENTAS!$F$2:$R$1501,13,0),0)</f>
        <v>0</v>
      </c>
      <c r="CZ760">
        <f>SUM(Tabla5[[#This Row],[VENTA MABE 2 SEMANA NOV]:[VENTAS OTROS 2 SEMANA NOV]])</f>
        <v>6</v>
      </c>
      <c r="DA760" s="46">
        <v>33</v>
      </c>
    </row>
    <row r="761" spans="1:105" hidden="1" x14ac:dyDescent="0.3">
      <c r="A761" t="str">
        <f>CONCATENATE(Tabla5[[#This Row],[TIENDA HMPV]],Tabla5[[#This Row],[LINEA]])</f>
        <v>385 - 9 DE OCTUBREAIRES</v>
      </c>
      <c r="B761" t="s">
        <v>318</v>
      </c>
      <c r="C761" s="55" t="s">
        <v>319</v>
      </c>
      <c r="D761" s="55" t="s">
        <v>77</v>
      </c>
      <c r="E761" s="55" t="s">
        <v>321</v>
      </c>
      <c r="F761" s="55" t="s">
        <v>1724</v>
      </c>
      <c r="G761" t="s">
        <v>25</v>
      </c>
      <c r="H761" s="42">
        <f>IFERROR(Tabla5[[#This Row],[VENTAS MABE]]/Tabla5[[#This Row],[CUOTA]],0)</f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 s="42">
        <v>1</v>
      </c>
      <c r="W761" s="42">
        <f>IFERROR(Tabla5[[#This Row],[TOTAL VENTA 38 SEMANA]]/Tabla5[[#This Row],[VENTA ACUM 38]],0)</f>
        <v>1</v>
      </c>
      <c r="X761" s="42" t="e">
        <f>VLOOKUP(Tabla5[[#This Row],[CLAVE]],[1]!QMI_5_SEMANA_SEP_22[[CLAVE]:[SHARE CADENA S2]],21,0)</f>
        <v>#REF!</v>
      </c>
      <c r="Y761" s="55" t="s">
        <v>757</v>
      </c>
      <c r="Z761" s="46">
        <f>+Tabla5[[#This Row],[VENTA ACUM 38]]+Tabla5[[#This Row],[venta total 39 acum]]</f>
        <v>2</v>
      </c>
      <c r="AA761" s="46">
        <v>0</v>
      </c>
      <c r="AB761" s="46">
        <v>1</v>
      </c>
      <c r="AC761" s="46">
        <v>1</v>
      </c>
      <c r="AD761" s="46">
        <v>1</v>
      </c>
      <c r="AE761" s="46">
        <v>1</v>
      </c>
      <c r="AF761" s="46">
        <v>1</v>
      </c>
      <c r="AG761" s="46">
        <v>1</v>
      </c>
      <c r="AH761" s="42">
        <f>IFERROR(Tabla5[[#This Row],[VENTAS MABE]]/Tabla5[[#This Row],[VENTAS INDURAMA]],0)</f>
        <v>0</v>
      </c>
      <c r="AI761" t="s">
        <v>1675</v>
      </c>
      <c r="AK761" s="42"/>
      <c r="AL761" t="s">
        <v>727</v>
      </c>
      <c r="AM761" s="55" t="s">
        <v>759</v>
      </c>
      <c r="AO761" s="55" t="s">
        <v>400</v>
      </c>
      <c r="AP761">
        <v>0</v>
      </c>
      <c r="AQ761" s="55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f>SUM(Tabla5[[#This Row],[VENTA MABE 1 SEMANA OCT]:[VENTAS OTROS 1 SEMANA OCT]])</f>
        <v>1</v>
      </c>
      <c r="AY761" s="46">
        <v>0</v>
      </c>
      <c r="AZ761" s="55">
        <v>1</v>
      </c>
      <c r="BA761">
        <v>5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f>SUM(Tabla5[[#This Row],[VENTA MABE 2 SEMANA OCT]:[VENTAS OTROS 2 SEMANA OCT]])</f>
        <v>6</v>
      </c>
      <c r="BH761" t="s">
        <v>758</v>
      </c>
      <c r="BI761" s="55" t="s">
        <v>319</v>
      </c>
      <c r="BJ761">
        <v>3.9999999999999964</v>
      </c>
      <c r="BK761" s="55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f>SUM(Tabla5[[#This Row],[VENTA MABE 3 SEMANA OCT]:[VENTAS OTROS 3 SEMANA OCT]])</f>
        <v>0</v>
      </c>
      <c r="BS761" s="42">
        <v>0</v>
      </c>
      <c r="BT761" s="55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f>SUM(Tabla5[[#This Row],[VENTA MABE 4 SEMANA OCT]:[VENTAS OTROS 4 SEMANA OCT]])</f>
        <v>0</v>
      </c>
      <c r="CD761" t="s">
        <v>1695</v>
      </c>
      <c r="CI76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761" t="s">
        <v>1701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SUM(Tabla5[[#This Row],[VENTA MABE 1 SEMANA NOV]:[VENTAS OTROS 1 SEMANA NOV]])</f>
        <v>0</v>
      </c>
      <c r="CS761">
        <f>IFERROR(VLOOKUP(Tabla5[[#This Row],[CLAVE]],[2]VENTAS!$F$2:$L$1501,2,0),0)</f>
        <v>1</v>
      </c>
      <c r="CT761">
        <f>IFERROR(VLOOKUP(Tabla5[[#This Row],[CLAVE]],[2]VENTAS!$F$2:$L$1501,3,0),0)</f>
        <v>0</v>
      </c>
      <c r="CU761">
        <f>IFERROR(VLOOKUP(Tabla5[[#This Row],[CLAVE]],[2]VENTAS!$F$2:$L$1501,4,0),0)</f>
        <v>0</v>
      </c>
      <c r="CV761">
        <f>IFERROR(VLOOKUP(Tabla5[[#This Row],[CLAVE]],[2]VENTAS!$F$2:$L$1501,5,0),0)</f>
        <v>0</v>
      </c>
      <c r="CW761">
        <f>IFERROR(VLOOKUP(Tabla5[[#This Row],[CLAVE]],[2]VENTAS!$F$2:$L$1501,6,0),0)</f>
        <v>0</v>
      </c>
      <c r="CX761">
        <f>IFERROR(VLOOKUP(Tabla5[[#This Row],[CLAVE]],[2]VENTAS!$F$2:$L$1501,7,0),0)</f>
        <v>0</v>
      </c>
      <c r="CY761">
        <f>IFERROR(VLOOKUP(Tabla5[[#This Row],[CLAVE]],[2]VENTAS!$F$2:$R$1501,13,0),0)</f>
        <v>0</v>
      </c>
      <c r="CZ761">
        <f>SUM(Tabla5[[#This Row],[VENTA MABE 2 SEMANA NOV]:[VENTAS OTROS 2 SEMANA NOV]])</f>
        <v>1</v>
      </c>
      <c r="DA761" s="46">
        <v>0</v>
      </c>
    </row>
    <row r="762" spans="1:105" hidden="1" x14ac:dyDescent="0.3">
      <c r="A762" t="str">
        <f>CONCATENATE(Tabla5[[#This Row],[TIENDA HMPV]],Tabla5[[#This Row],[LINEA]])</f>
        <v>385 - 9 DE OCTUBRECOCINAS</v>
      </c>
      <c r="B762" t="s">
        <v>318</v>
      </c>
      <c r="C762" s="55" t="s">
        <v>319</v>
      </c>
      <c r="D762" s="55" t="s">
        <v>77</v>
      </c>
      <c r="E762" s="55" t="s">
        <v>321</v>
      </c>
      <c r="F762" s="55" t="s">
        <v>1724</v>
      </c>
      <c r="G762" t="s">
        <v>26</v>
      </c>
      <c r="H762" s="42">
        <f>IFERROR(Tabla5[[#This Row],[VENTAS MABE]]/Tabla5[[#This Row],[CUOTA]],0)</f>
        <v>0</v>
      </c>
      <c r="I762">
        <v>3</v>
      </c>
      <c r="J762">
        <v>0</v>
      </c>
      <c r="K762">
        <v>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V762" s="42">
        <v>0</v>
      </c>
      <c r="W762" s="42">
        <f>IFERROR(Tabla5[[#This Row],[TOTAL VENTA 38 SEMANA]]/Tabla5[[#This Row],[VENTA ACUM 38]],0)</f>
        <v>0</v>
      </c>
      <c r="X762" s="42" t="e">
        <f>VLOOKUP(Tabla5[[#This Row],[CLAVE]],[1]!QMI_5_SEMANA_SEP_22[[CLAVE]:[SHARE CADENA S2]],21,0)</f>
        <v>#REF!</v>
      </c>
      <c r="Y762" s="55" t="s">
        <v>757</v>
      </c>
      <c r="Z762" s="46">
        <f>+Tabla5[[#This Row],[VENTA ACUM 38]]+Tabla5[[#This Row],[venta total 39 acum]]</f>
        <v>7</v>
      </c>
      <c r="AA762" s="46">
        <v>0</v>
      </c>
      <c r="AB762" s="46">
        <v>0</v>
      </c>
      <c r="AC762" s="46">
        <v>6</v>
      </c>
      <c r="AD762" s="46">
        <v>1</v>
      </c>
      <c r="AE762" s="46">
        <v>0</v>
      </c>
      <c r="AF762" s="46">
        <v>1</v>
      </c>
      <c r="AG762" s="46">
        <v>1</v>
      </c>
      <c r="AH762" s="42">
        <f>IFERROR(Tabla5[[#This Row],[VENTAS MABE]]/Tabla5[[#This Row],[VENTAS INDURAMA]],0)</f>
        <v>0</v>
      </c>
      <c r="AI762" t="s">
        <v>1675</v>
      </c>
      <c r="AK762" s="42"/>
      <c r="AL762" t="s">
        <v>727</v>
      </c>
      <c r="AM762" s="55" t="s">
        <v>759</v>
      </c>
      <c r="AO762" s="55" t="s">
        <v>400</v>
      </c>
      <c r="AP762">
        <v>1</v>
      </c>
      <c r="AQ762" s="55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f>SUM(Tabla5[[#This Row],[VENTA MABE 1 SEMANA OCT]:[VENTAS OTROS 1 SEMANA OCT]])</f>
        <v>1</v>
      </c>
      <c r="AY762" s="46">
        <v>3.5502505431925302</v>
      </c>
      <c r="AZ762" s="55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f>SUM(Tabla5[[#This Row],[VENTA MABE 2 SEMANA OCT]:[VENTAS OTROS 2 SEMANA OCT]])</f>
        <v>1</v>
      </c>
      <c r="BH762" t="s">
        <v>758</v>
      </c>
      <c r="BI762" s="55" t="s">
        <v>319</v>
      </c>
      <c r="BJ762">
        <v>3.9999999999999964</v>
      </c>
      <c r="BK762" s="55">
        <v>2</v>
      </c>
      <c r="BL762">
        <v>4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f>SUM(Tabla5[[#This Row],[VENTA MABE 3 SEMANA OCT]:[VENTAS OTROS 3 SEMANA OCT]])</f>
        <v>6</v>
      </c>
      <c r="BS762" s="42">
        <v>0.5</v>
      </c>
      <c r="BT762" s="55">
        <v>2</v>
      </c>
      <c r="BU762">
        <v>4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f>SUM(Tabla5[[#This Row],[VENTA MABE 4 SEMANA OCT]:[VENTAS OTROS 4 SEMANA OCT]])</f>
        <v>6</v>
      </c>
      <c r="CC762" t="s">
        <v>1698</v>
      </c>
      <c r="CH762" t="s">
        <v>1698</v>
      </c>
      <c r="CI76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762" t="s">
        <v>1701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SUM(Tabla5[[#This Row],[VENTA MABE 1 SEMANA NOV]:[VENTAS OTROS 1 SEMANA NOV]])</f>
        <v>1</v>
      </c>
      <c r="CS762">
        <f>IFERROR(VLOOKUP(Tabla5[[#This Row],[CLAVE]],[2]VENTAS!$F$2:$L$1501,2,0),0)</f>
        <v>1</v>
      </c>
      <c r="CT762">
        <f>IFERROR(VLOOKUP(Tabla5[[#This Row],[CLAVE]],[2]VENTAS!$F$2:$L$1501,3,0),0)</f>
        <v>0</v>
      </c>
      <c r="CU762">
        <f>IFERROR(VLOOKUP(Tabla5[[#This Row],[CLAVE]],[2]VENTAS!$F$2:$L$1501,4,0),0)</f>
        <v>0</v>
      </c>
      <c r="CV762">
        <f>IFERROR(VLOOKUP(Tabla5[[#This Row],[CLAVE]],[2]VENTAS!$F$2:$L$1501,5,0),0)</f>
        <v>0</v>
      </c>
      <c r="CW762">
        <f>IFERROR(VLOOKUP(Tabla5[[#This Row],[CLAVE]],[2]VENTAS!$F$2:$L$1501,6,0),0)</f>
        <v>0</v>
      </c>
      <c r="CX762">
        <f>IFERROR(VLOOKUP(Tabla5[[#This Row],[CLAVE]],[2]VENTAS!$F$2:$L$1501,7,0),0)</f>
        <v>0</v>
      </c>
      <c r="CY762">
        <f>IFERROR(VLOOKUP(Tabla5[[#This Row],[CLAVE]],[2]VENTAS!$F$2:$R$1501,13,0),0)</f>
        <v>0</v>
      </c>
      <c r="CZ762">
        <f>SUM(Tabla5[[#This Row],[VENTA MABE 2 SEMANA NOV]:[VENTAS OTROS 2 SEMANA NOV]])</f>
        <v>1</v>
      </c>
      <c r="DA762" s="46">
        <v>5.8861381608842454</v>
      </c>
    </row>
    <row r="763" spans="1:105" hidden="1" x14ac:dyDescent="0.3">
      <c r="A763" t="str">
        <f>CONCATENATE(Tabla5[[#This Row],[TIENDA HMPV]],Tabla5[[#This Row],[LINEA]])</f>
        <v>385 - 9 DE OCTUBREGLOBALES</v>
      </c>
      <c r="B763" t="s">
        <v>318</v>
      </c>
      <c r="C763" s="55" t="s">
        <v>319</v>
      </c>
      <c r="D763" s="55" t="s">
        <v>77</v>
      </c>
      <c r="E763" s="55" t="s">
        <v>321</v>
      </c>
      <c r="F763" s="55" t="s">
        <v>1724</v>
      </c>
      <c r="G763" t="s">
        <v>27</v>
      </c>
      <c r="H763" s="42">
        <f>IFERROR(Tabla5[[#This Row],[VENTAS MABE]]/Tabla5[[#This Row],[CUOTA]],0)</f>
        <v>0</v>
      </c>
      <c r="I763">
        <v>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V763" s="42">
        <v>1</v>
      </c>
      <c r="W763" s="42">
        <f>IFERROR(Tabla5[[#This Row],[TOTAL VENTA 38 SEMANA]]/Tabla5[[#This Row],[VENTA ACUM 38]],0)</f>
        <v>1</v>
      </c>
      <c r="X763" s="42" t="e">
        <f>VLOOKUP(Tabla5[[#This Row],[CLAVE]],[1]!QMI_5_SEMANA_SEP_22[[CLAVE]:[SHARE CADENA S2]],21,0)</f>
        <v>#REF!</v>
      </c>
      <c r="Y763" s="55" t="s">
        <v>757</v>
      </c>
      <c r="Z763" s="46">
        <f>+Tabla5[[#This Row],[VENTA ACUM 38]]+Tabla5[[#This Row],[venta total 39 acum]]</f>
        <v>2</v>
      </c>
      <c r="AA763" s="46">
        <v>0</v>
      </c>
      <c r="AB763" s="46">
        <v>2</v>
      </c>
      <c r="AC763" s="46">
        <v>2</v>
      </c>
      <c r="AD763" s="46">
        <v>0</v>
      </c>
      <c r="AE763" s="46">
        <v>0</v>
      </c>
      <c r="AF763" s="46">
        <v>0</v>
      </c>
      <c r="AG763" s="46">
        <v>0</v>
      </c>
      <c r="AH763" s="42">
        <f>IFERROR(Tabla5[[#This Row],[VENTAS MABE]]/Tabla5[[#This Row],[VENTAS INDURAMA]],0)</f>
        <v>0</v>
      </c>
      <c r="AI763" t="s">
        <v>1675</v>
      </c>
      <c r="AK763" s="42"/>
      <c r="AL763" t="s">
        <v>727</v>
      </c>
      <c r="AM763" s="55" t="s">
        <v>759</v>
      </c>
      <c r="AO763" s="55" t="s">
        <v>400</v>
      </c>
      <c r="AP763">
        <v>0</v>
      </c>
      <c r="AQ763" s="55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f>SUM(Tabla5[[#This Row],[VENTA MABE 1 SEMANA OCT]:[VENTAS OTROS 1 SEMANA OCT]])</f>
        <v>0</v>
      </c>
      <c r="AY763" s="46">
        <v>0</v>
      </c>
      <c r="AZ763" s="55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f>SUM(Tabla5[[#This Row],[VENTA MABE 2 SEMANA OCT]:[VENTAS OTROS 2 SEMANA OCT]])</f>
        <v>0</v>
      </c>
      <c r="BH763" t="s">
        <v>758</v>
      </c>
      <c r="BI763" s="55" t="s">
        <v>319</v>
      </c>
      <c r="BJ763">
        <v>3.9999999999999964</v>
      </c>
      <c r="BK763" s="55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f>SUM(Tabla5[[#This Row],[VENTA MABE 3 SEMANA OCT]:[VENTAS OTROS 3 SEMANA OCT]])</f>
        <v>0</v>
      </c>
      <c r="BS763" s="42">
        <v>0</v>
      </c>
      <c r="BT763" s="55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f>SUM(Tabla5[[#This Row],[VENTA MABE 4 SEMANA OCT]:[VENTAS OTROS 4 SEMANA OCT]])</f>
        <v>0</v>
      </c>
      <c r="CI7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63" s="66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SUM(Tabla5[[#This Row],[VENTA MABE 1 SEMANA NOV]:[VENTAS OTROS 1 SEMANA NOV]])</f>
        <v>0</v>
      </c>
      <c r="CS763">
        <f>IFERROR(VLOOKUP(Tabla5[[#This Row],[CLAVE]],[2]VENTAS!$F$2:$L$1501,2,0),0)</f>
        <v>0</v>
      </c>
      <c r="CT763">
        <f>IFERROR(VLOOKUP(Tabla5[[#This Row],[CLAVE]],[2]VENTAS!$F$2:$L$1501,3,0),0)</f>
        <v>0</v>
      </c>
      <c r="CU763">
        <f>IFERROR(VLOOKUP(Tabla5[[#This Row],[CLAVE]],[2]VENTAS!$F$2:$L$1501,4,0),0)</f>
        <v>0</v>
      </c>
      <c r="CV763">
        <f>IFERROR(VLOOKUP(Tabla5[[#This Row],[CLAVE]],[2]VENTAS!$F$2:$L$1501,5,0),0)</f>
        <v>0</v>
      </c>
      <c r="CW763">
        <f>IFERROR(VLOOKUP(Tabla5[[#This Row],[CLAVE]],[2]VENTAS!$F$2:$L$1501,6,0),0)</f>
        <v>0</v>
      </c>
      <c r="CX763">
        <f>IFERROR(VLOOKUP(Tabla5[[#This Row],[CLAVE]],[2]VENTAS!$F$2:$L$1501,7,0),0)</f>
        <v>0</v>
      </c>
      <c r="CY763">
        <f>IFERROR(VLOOKUP(Tabla5[[#This Row],[CLAVE]],[2]VENTAS!$F$2:$R$1501,13,0),0)</f>
        <v>0</v>
      </c>
      <c r="CZ763">
        <f>SUM(Tabla5[[#This Row],[VENTA MABE 2 SEMANA NOV]:[VENTAS OTROS 2 SEMANA NOV]])</f>
        <v>0</v>
      </c>
      <c r="DA763" s="46">
        <v>0</v>
      </c>
    </row>
    <row r="764" spans="1:105" hidden="1" x14ac:dyDescent="0.3">
      <c r="A764" t="str">
        <f>CONCATENATE(Tabla5[[#This Row],[TIENDA HMPV]],Tabla5[[#This Row],[LINEA]])</f>
        <v>385 - 9 DE OCTUBRELAVADO</v>
      </c>
      <c r="B764" t="s">
        <v>318</v>
      </c>
      <c r="C764" s="55" t="s">
        <v>319</v>
      </c>
      <c r="D764" s="55" t="s">
        <v>77</v>
      </c>
      <c r="E764" s="55" t="s">
        <v>321</v>
      </c>
      <c r="F764" s="55" t="s">
        <v>1724</v>
      </c>
      <c r="G764" t="s">
        <v>28</v>
      </c>
      <c r="H764" s="42">
        <f>IFERROR(Tabla5[[#This Row],[VENTAS MABE]]/Tabla5[[#This Row],[CUOTA]],0)</f>
        <v>1</v>
      </c>
      <c r="I764">
        <v>1</v>
      </c>
      <c r="J764">
        <v>1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V764" s="42">
        <v>0.5</v>
      </c>
      <c r="W764" s="42">
        <f>IFERROR(Tabla5[[#This Row],[TOTAL VENTA 38 SEMANA]]/Tabla5[[#This Row],[VENTA ACUM 38]],0)</f>
        <v>0.5</v>
      </c>
      <c r="X764" s="42" t="e">
        <f>VLOOKUP(Tabla5[[#This Row],[CLAVE]],[1]!QMI_5_SEMANA_SEP_22[[CLAVE]:[SHARE CADENA S2]],21,0)</f>
        <v>#REF!</v>
      </c>
      <c r="Y764" s="55" t="s">
        <v>757</v>
      </c>
      <c r="Z764" s="46">
        <f>+Tabla5[[#This Row],[VENTA ACUM 38]]+Tabla5[[#This Row],[venta total 39 acum]]</f>
        <v>4</v>
      </c>
      <c r="AA764" s="46">
        <v>1</v>
      </c>
      <c r="AB764" s="46">
        <v>1</v>
      </c>
      <c r="AC764" s="46">
        <v>2</v>
      </c>
      <c r="AD764" s="46">
        <v>2</v>
      </c>
      <c r="AE764" s="46">
        <v>1</v>
      </c>
      <c r="AF764" s="46">
        <v>2</v>
      </c>
      <c r="AG764" s="46">
        <v>4</v>
      </c>
      <c r="AH764" s="42">
        <f>IFERROR(Tabla5[[#This Row],[VENTAS MABE]]/Tabla5[[#This Row],[VENTAS INDURAMA]],0)</f>
        <v>0.5</v>
      </c>
      <c r="AI764" t="s">
        <v>1675</v>
      </c>
      <c r="AK764" s="42"/>
      <c r="AL764" t="s">
        <v>727</v>
      </c>
      <c r="AM764" s="55" t="s">
        <v>759</v>
      </c>
      <c r="AO764" s="55" t="s">
        <v>400</v>
      </c>
      <c r="AP764">
        <v>2</v>
      </c>
      <c r="AQ764" s="55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f>SUM(Tabla5[[#This Row],[VENTA MABE 1 SEMANA OCT]:[VENTAS OTROS 1 SEMANA OCT]])</f>
        <v>0</v>
      </c>
      <c r="AY764" s="46">
        <v>1</v>
      </c>
      <c r="AZ764" s="55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f>SUM(Tabla5[[#This Row],[VENTA MABE 2 SEMANA OCT]:[VENTAS OTROS 2 SEMANA OCT]])</f>
        <v>0</v>
      </c>
      <c r="BH764" t="s">
        <v>758</v>
      </c>
      <c r="BI764" s="55" t="s">
        <v>319</v>
      </c>
      <c r="BJ764">
        <v>3.9999999999999964</v>
      </c>
      <c r="BK764" s="55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f>SUM(Tabla5[[#This Row],[VENTA MABE 3 SEMANA OCT]:[VENTAS OTROS 3 SEMANA OCT]])</f>
        <v>0</v>
      </c>
      <c r="BS764" s="42">
        <v>0.3</v>
      </c>
      <c r="BT764" s="55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f>SUM(Tabla5[[#This Row],[VENTA MABE 4 SEMANA OCT]:[VENTAS OTROS 4 SEMANA OCT]])</f>
        <v>0</v>
      </c>
      <c r="CI7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64" s="66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SUM(Tabla5[[#This Row],[VENTA MABE 1 SEMANA NOV]:[VENTAS OTROS 1 SEMANA NOV]])</f>
        <v>0</v>
      </c>
      <c r="CS764">
        <f>IFERROR(VLOOKUP(Tabla5[[#This Row],[CLAVE]],[2]VENTAS!$F$2:$L$1501,2,0),0)</f>
        <v>0</v>
      </c>
      <c r="CT764">
        <f>IFERROR(VLOOKUP(Tabla5[[#This Row],[CLAVE]],[2]VENTAS!$F$2:$L$1501,3,0),0)</f>
        <v>0</v>
      </c>
      <c r="CU764">
        <f>IFERROR(VLOOKUP(Tabla5[[#This Row],[CLAVE]],[2]VENTAS!$F$2:$L$1501,4,0),0)</f>
        <v>0</v>
      </c>
      <c r="CV764">
        <f>IFERROR(VLOOKUP(Tabla5[[#This Row],[CLAVE]],[2]VENTAS!$F$2:$L$1501,5,0),0)</f>
        <v>0</v>
      </c>
      <c r="CW764">
        <f>IFERROR(VLOOKUP(Tabla5[[#This Row],[CLAVE]],[2]VENTAS!$F$2:$L$1501,6,0),0)</f>
        <v>0</v>
      </c>
      <c r="CX764">
        <f>IFERROR(VLOOKUP(Tabla5[[#This Row],[CLAVE]],[2]VENTAS!$F$2:$L$1501,7,0),0)</f>
        <v>0</v>
      </c>
      <c r="CY764">
        <f>IFERROR(VLOOKUP(Tabla5[[#This Row],[CLAVE]],[2]VENTAS!$F$2:$R$1501,13,0),0)</f>
        <v>0</v>
      </c>
      <c r="CZ764">
        <f>SUM(Tabla5[[#This Row],[VENTA MABE 2 SEMANA NOV]:[VENTAS OTROS 2 SEMANA NOV]])</f>
        <v>0</v>
      </c>
      <c r="DA764" s="46">
        <v>1.2783135232114824</v>
      </c>
    </row>
    <row r="765" spans="1:105" hidden="1" x14ac:dyDescent="0.3">
      <c r="A765" t="str">
        <f>CONCATENATE(Tabla5[[#This Row],[TIENDA HMPV]],Tabla5[[#This Row],[LINEA]])</f>
        <v>385 - 9 DE OCTUBREREFRIGERACIÓN</v>
      </c>
      <c r="B765" t="s">
        <v>318</v>
      </c>
      <c r="C765" s="55" t="s">
        <v>319</v>
      </c>
      <c r="D765" s="55" t="s">
        <v>77</v>
      </c>
      <c r="E765" s="55" t="s">
        <v>321</v>
      </c>
      <c r="F765" s="55" t="s">
        <v>1724</v>
      </c>
      <c r="G765" t="s">
        <v>29</v>
      </c>
      <c r="H765" s="42">
        <f>IFERROR(Tabla5[[#This Row],[VENTAS MABE]]/Tabla5[[#This Row],[CUOTA]],0)</f>
        <v>1</v>
      </c>
      <c r="I765">
        <v>2</v>
      </c>
      <c r="J765">
        <v>2</v>
      </c>
      <c r="K765">
        <v>6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V765" s="42">
        <v>0.4</v>
      </c>
      <c r="W765" s="42">
        <f>IFERROR(Tabla5[[#This Row],[TOTAL VENTA 38 SEMANA]]/Tabla5[[#This Row],[VENTA ACUM 38]],0)</f>
        <v>0.4</v>
      </c>
      <c r="X765" s="42" t="e">
        <f>VLOOKUP(Tabla5[[#This Row],[CLAVE]],[1]!QMI_5_SEMANA_SEP_22[[CLAVE]:[SHARE CADENA S2]],21,0)</f>
        <v>#REF!</v>
      </c>
      <c r="Y765" s="55" t="s">
        <v>757</v>
      </c>
      <c r="Z765" s="46">
        <f>+Tabla5[[#This Row],[VENTA ACUM 38]]+Tabla5[[#This Row],[venta total 39 acum]]</f>
        <v>10</v>
      </c>
      <c r="AA765" s="46">
        <v>1</v>
      </c>
      <c r="AB765" s="46">
        <v>2</v>
      </c>
      <c r="AC765" s="46">
        <v>5</v>
      </c>
      <c r="AD765" s="46">
        <v>5</v>
      </c>
      <c r="AE765" s="46">
        <v>2</v>
      </c>
      <c r="AF765" s="46">
        <v>5</v>
      </c>
      <c r="AG765" s="46">
        <v>3</v>
      </c>
      <c r="AH765" s="42">
        <f>IFERROR(Tabla5[[#This Row],[VENTAS MABE]]/Tabla5[[#This Row],[VENTAS INDURAMA]],0)</f>
        <v>0.33333333333333331</v>
      </c>
      <c r="AI765" t="s">
        <v>1675</v>
      </c>
      <c r="AK765" s="42"/>
      <c r="AL765" t="s">
        <v>727</v>
      </c>
      <c r="AM765" s="55" t="s">
        <v>759</v>
      </c>
      <c r="AO765" s="55" t="s">
        <v>400</v>
      </c>
      <c r="AP765">
        <v>4</v>
      </c>
      <c r="AQ765" s="5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f>SUM(Tabla5[[#This Row],[VENTA MABE 1 SEMANA OCT]:[VENTAS OTROS 1 SEMANA OCT]])</f>
        <v>1</v>
      </c>
      <c r="AY765" s="46">
        <v>3.2120264481423142</v>
      </c>
      <c r="AZ765" s="5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f>SUM(Tabla5[[#This Row],[VENTA MABE 2 SEMANA OCT]:[VENTAS OTROS 2 SEMANA OCT]])</f>
        <v>1</v>
      </c>
      <c r="BH765" t="s">
        <v>758</v>
      </c>
      <c r="BI765" s="55" t="s">
        <v>319</v>
      </c>
      <c r="BJ765">
        <v>3.9999999999999964</v>
      </c>
      <c r="BK765" s="55">
        <v>1</v>
      </c>
      <c r="BL765">
        <v>5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f>SUM(Tabla5[[#This Row],[VENTA MABE 3 SEMANA OCT]:[VENTAS OTROS 3 SEMANA OCT]])</f>
        <v>6</v>
      </c>
      <c r="BS765" s="42">
        <v>0.4</v>
      </c>
      <c r="BT765" s="55">
        <v>1</v>
      </c>
      <c r="BU765">
        <v>5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f>SUM(Tabla5[[#This Row],[VENTA MABE 4 SEMANA OCT]:[VENTAS OTROS 4 SEMANA OCT]])</f>
        <v>6</v>
      </c>
      <c r="CD765" t="s">
        <v>1695</v>
      </c>
      <c r="CI76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0.14285714285714285</v>
      </c>
      <c r="CJ765" t="s">
        <v>1701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SUM(Tabla5[[#This Row],[VENTA MABE 1 SEMANA NOV]:[VENTAS OTROS 1 SEMANA NOV]])</f>
        <v>1</v>
      </c>
      <c r="CS765">
        <f>IFERROR(VLOOKUP(Tabla5[[#This Row],[CLAVE]],[2]VENTAS!$F$2:$L$1501,2,0),0)</f>
        <v>1</v>
      </c>
      <c r="CT765">
        <f>IFERROR(VLOOKUP(Tabla5[[#This Row],[CLAVE]],[2]VENTAS!$F$2:$L$1501,3,0),0)</f>
        <v>1</v>
      </c>
      <c r="CU765">
        <f>IFERROR(VLOOKUP(Tabla5[[#This Row],[CLAVE]],[2]VENTAS!$F$2:$L$1501,4,0),0)</f>
        <v>0</v>
      </c>
      <c r="CV765">
        <f>IFERROR(VLOOKUP(Tabla5[[#This Row],[CLAVE]],[2]VENTAS!$F$2:$L$1501,5,0),0)</f>
        <v>0</v>
      </c>
      <c r="CW765">
        <f>IFERROR(VLOOKUP(Tabla5[[#This Row],[CLAVE]],[2]VENTAS!$F$2:$L$1501,6,0),0)</f>
        <v>0</v>
      </c>
      <c r="CX765">
        <f>IFERROR(VLOOKUP(Tabla5[[#This Row],[CLAVE]],[2]VENTAS!$F$2:$L$1501,7,0),0)</f>
        <v>0</v>
      </c>
      <c r="CY765">
        <f>IFERROR(VLOOKUP(Tabla5[[#This Row],[CLAVE]],[2]VENTAS!$F$2:$R$1501,13,0),0)</f>
        <v>0</v>
      </c>
      <c r="CZ765">
        <f>SUM(Tabla5[[#This Row],[VENTA MABE 2 SEMANA NOV]:[VENTAS OTROS 2 SEMANA NOV]])</f>
        <v>2</v>
      </c>
      <c r="DA765" s="46">
        <v>5</v>
      </c>
    </row>
    <row r="766" spans="1:105" hidden="1" x14ac:dyDescent="0.3">
      <c r="A766" t="str">
        <f>CONCATENATE(Tabla5[[#This Row],[TIENDA HMPV]],Tabla5[[#This Row],[LINEA]])</f>
        <v>406 - TIENDA BARATODO 9 DE OCTUBRE 1AIRES</v>
      </c>
      <c r="B766" t="s">
        <v>306</v>
      </c>
      <c r="C766" s="55" t="s">
        <v>307</v>
      </c>
      <c r="D766" s="55" t="s">
        <v>95</v>
      </c>
      <c r="E766" s="55" t="s">
        <v>309</v>
      </c>
      <c r="F766" s="55" t="s">
        <v>1724</v>
      </c>
      <c r="G766" t="s">
        <v>25</v>
      </c>
      <c r="H766" s="42">
        <f>IFERROR(Tabla5[[#This Row],[VENTAS MABE]]/Tabla5[[#This Row],[CUOTA]],0)</f>
        <v>2</v>
      </c>
      <c r="I766">
        <v>1</v>
      </c>
      <c r="J766">
        <v>2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V766" s="42">
        <v>0.5</v>
      </c>
      <c r="W766" s="42">
        <f>IFERROR(Tabla5[[#This Row],[TOTAL VENTA 38 SEMANA]]/Tabla5[[#This Row],[VENTA ACUM 38]],0)</f>
        <v>0.5</v>
      </c>
      <c r="X766" s="42" t="e">
        <f>VLOOKUP(Tabla5[[#This Row],[CLAVE]],[1]!QMI_5_SEMANA_SEP_22[[CLAVE]:[SHARE CADENA S2]],21,0)</f>
        <v>#REF!</v>
      </c>
      <c r="Y766" s="55" t="s">
        <v>757</v>
      </c>
      <c r="Z766" s="46">
        <f>+Tabla5[[#This Row],[VENTA ACUM 38]]+Tabla5[[#This Row],[venta total 39 acum]]</f>
        <v>4</v>
      </c>
      <c r="AA766" s="46">
        <v>0</v>
      </c>
      <c r="AB766" s="46">
        <v>2</v>
      </c>
      <c r="AC766" s="46">
        <v>4</v>
      </c>
      <c r="AD766" s="46">
        <v>0</v>
      </c>
      <c r="AE766" s="46">
        <v>0</v>
      </c>
      <c r="AF766" s="46">
        <v>0</v>
      </c>
      <c r="AG766" s="46">
        <v>0</v>
      </c>
      <c r="AH766" s="42">
        <f>IFERROR(Tabla5[[#This Row],[VENTAS MABE]]/Tabla5[[#This Row],[VENTAS INDURAMA]],0)</f>
        <v>1</v>
      </c>
      <c r="AI766" t="s">
        <v>1675</v>
      </c>
      <c r="AK766" s="42"/>
      <c r="AL766" t="s">
        <v>727</v>
      </c>
      <c r="AM766" s="55" t="s">
        <v>756</v>
      </c>
      <c r="AN766">
        <v>54</v>
      </c>
      <c r="AO766" s="55" t="s">
        <v>400</v>
      </c>
      <c r="AP766">
        <v>0</v>
      </c>
      <c r="AQ766" s="55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f>SUM(Tabla5[[#This Row],[VENTA MABE 1 SEMANA OCT]:[VENTAS OTROS 1 SEMANA OCT]])</f>
        <v>0</v>
      </c>
      <c r="AY766" s="46">
        <v>0</v>
      </c>
      <c r="AZ766" s="55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f>SUM(Tabla5[[#This Row],[VENTA MABE 2 SEMANA OCT]:[VENTAS OTROS 2 SEMANA OCT]])</f>
        <v>0</v>
      </c>
      <c r="BH766" t="s">
        <v>755</v>
      </c>
      <c r="BI766" s="55" t="s">
        <v>1663</v>
      </c>
      <c r="BJ766">
        <v>3.9999999999999991</v>
      </c>
      <c r="BK766" s="55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f>SUM(Tabla5[[#This Row],[VENTA MABE 3 SEMANA OCT]:[VENTAS OTROS 3 SEMANA OCT]])</f>
        <v>0</v>
      </c>
      <c r="BS766" s="42">
        <v>0.15</v>
      </c>
      <c r="BT766" s="55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f>SUM(Tabla5[[#This Row],[VENTA MABE 4 SEMANA OCT]:[VENTAS OTROS 4 SEMANA OCT]])</f>
        <v>0</v>
      </c>
      <c r="CI7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66" s="66">
        <v>0</v>
      </c>
      <c r="CK766">
        <v>0</v>
      </c>
      <c r="CL766">
        <v>0</v>
      </c>
      <c r="CM766" t="s">
        <v>1679</v>
      </c>
      <c r="CN766">
        <v>0</v>
      </c>
      <c r="CO766">
        <v>0</v>
      </c>
      <c r="CP766">
        <v>0</v>
      </c>
      <c r="CQ766">
        <v>0</v>
      </c>
      <c r="CR766">
        <f>SUM(Tabla5[[#This Row],[VENTA MABE 1 SEMANA NOV]:[VENTAS OTROS 1 SEMANA NOV]])</f>
        <v>0</v>
      </c>
      <c r="CS766">
        <f>IFERROR(VLOOKUP(Tabla5[[#This Row],[CLAVE]],[2]VENTAS!$F$2:$L$1501,2,0),0)</f>
        <v>0</v>
      </c>
      <c r="CT766">
        <f>IFERROR(VLOOKUP(Tabla5[[#This Row],[CLAVE]],[2]VENTAS!$F$2:$L$1501,3,0),0)</f>
        <v>0</v>
      </c>
      <c r="CU766">
        <f>IFERROR(VLOOKUP(Tabla5[[#This Row],[CLAVE]],[2]VENTAS!$F$2:$L$1501,4,0),0)</f>
        <v>0</v>
      </c>
      <c r="CV766">
        <f>IFERROR(VLOOKUP(Tabla5[[#This Row],[CLAVE]],[2]VENTAS!$F$2:$L$1501,5,0),0)</f>
        <v>0</v>
      </c>
      <c r="CW766">
        <f>IFERROR(VLOOKUP(Tabla5[[#This Row],[CLAVE]],[2]VENTAS!$F$2:$L$1501,6,0),0)</f>
        <v>0</v>
      </c>
      <c r="CX766">
        <f>IFERROR(VLOOKUP(Tabla5[[#This Row],[CLAVE]],[2]VENTAS!$F$2:$L$1501,7,0),0)</f>
        <v>0</v>
      </c>
      <c r="CY766">
        <f>IFERROR(VLOOKUP(Tabla5[[#This Row],[CLAVE]],[2]VENTAS!$F$2:$R$1501,13,0),0)</f>
        <v>0</v>
      </c>
      <c r="CZ766">
        <f>SUM(Tabla5[[#This Row],[VENTA MABE 2 SEMANA NOV]:[VENTAS OTROS 2 SEMANA NOV]])</f>
        <v>0</v>
      </c>
      <c r="DA766" s="46">
        <v>0</v>
      </c>
    </row>
    <row r="767" spans="1:105" hidden="1" x14ac:dyDescent="0.3">
      <c r="A767" t="str">
        <f>CONCATENATE(Tabla5[[#This Row],[TIENDA HMPV]],Tabla5[[#This Row],[LINEA]])</f>
        <v>406 - TIENDA BARATODO 9 DE OCTUBRE 1COCINAS</v>
      </c>
      <c r="B767" t="s">
        <v>306</v>
      </c>
      <c r="C767" s="55" t="s">
        <v>307</v>
      </c>
      <c r="D767" s="55" t="s">
        <v>95</v>
      </c>
      <c r="E767" s="55" t="s">
        <v>309</v>
      </c>
      <c r="F767" s="55" t="s">
        <v>1724</v>
      </c>
      <c r="G767" t="s">
        <v>26</v>
      </c>
      <c r="H767" s="42">
        <f>IFERROR(Tabla5[[#This Row],[VENTAS MABE]]/Tabla5[[#This Row],[CUOTA]],0)</f>
        <v>0.6</v>
      </c>
      <c r="I767">
        <v>5</v>
      </c>
      <c r="J767">
        <v>3</v>
      </c>
      <c r="K767">
        <v>10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V767" s="42">
        <v>0.23076923076923078</v>
      </c>
      <c r="W767" s="42">
        <f>IFERROR(Tabla5[[#This Row],[TOTAL VENTA 38 SEMANA]]/Tabla5[[#This Row],[VENTA ACUM 38]],0)</f>
        <v>0.23076923076923078</v>
      </c>
      <c r="X767" s="42" t="e">
        <f>VLOOKUP(Tabla5[[#This Row],[CLAVE]],[1]!QMI_5_SEMANA_SEP_22[[CLAVE]:[SHARE CADENA S2]],21,0)</f>
        <v>#REF!</v>
      </c>
      <c r="Y767" s="55" t="s">
        <v>757</v>
      </c>
      <c r="Z767" s="46">
        <f>+Tabla5[[#This Row],[VENTA ACUM 38]]+Tabla5[[#This Row],[venta total 39 acum]]</f>
        <v>15</v>
      </c>
      <c r="AA767" s="46">
        <v>2</v>
      </c>
      <c r="AB767" s="46">
        <v>3</v>
      </c>
      <c r="AC767" s="46">
        <v>13</v>
      </c>
      <c r="AD767" s="46">
        <v>2</v>
      </c>
      <c r="AE767" s="46">
        <v>3</v>
      </c>
      <c r="AF767" s="46">
        <v>2</v>
      </c>
      <c r="AG767" s="46">
        <v>5</v>
      </c>
      <c r="AH767" s="42">
        <f>IFERROR(Tabla5[[#This Row],[VENTAS MABE]]/Tabla5[[#This Row],[VENTAS INDURAMA]],0)</f>
        <v>0.3</v>
      </c>
      <c r="AI767" t="s">
        <v>1675</v>
      </c>
      <c r="AK767" s="42"/>
      <c r="AL767" t="s">
        <v>727</v>
      </c>
      <c r="AM767" s="55" t="s">
        <v>756</v>
      </c>
      <c r="AN767">
        <v>54</v>
      </c>
      <c r="AO767" s="55" t="s">
        <v>400</v>
      </c>
      <c r="AP767">
        <v>12</v>
      </c>
      <c r="AQ767" s="55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f>SUM(Tabla5[[#This Row],[VENTA MABE 1 SEMANA OCT]:[VENTAS OTROS 1 SEMANA OCT]])</f>
        <v>1</v>
      </c>
      <c r="AY767" s="46">
        <v>3</v>
      </c>
      <c r="AZ767" s="55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f>SUM(Tabla5[[#This Row],[VENTA MABE 2 SEMANA OCT]:[VENTAS OTROS 2 SEMANA OCT]])</f>
        <v>0</v>
      </c>
      <c r="BH767" t="s">
        <v>755</v>
      </c>
      <c r="BI767" s="55" t="s">
        <v>1663</v>
      </c>
      <c r="BJ767">
        <v>3.9999999999999991</v>
      </c>
      <c r="BK767" s="55">
        <v>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f>SUM(Tabla5[[#This Row],[VENTA MABE 3 SEMANA OCT]:[VENTAS OTROS 3 SEMANA OCT]])</f>
        <v>1</v>
      </c>
      <c r="BS767" s="42">
        <v>0.4</v>
      </c>
      <c r="BT767" s="55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f>SUM(Tabla5[[#This Row],[VENTA MABE 4 SEMANA OCT]:[VENTAS OTROS 4 SEMANA OCT]])</f>
        <v>0</v>
      </c>
      <c r="CI7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67" s="66">
        <v>0</v>
      </c>
      <c r="CK767">
        <v>0</v>
      </c>
      <c r="CL767">
        <v>0</v>
      </c>
      <c r="CM767" t="s">
        <v>1679</v>
      </c>
      <c r="CN767">
        <v>0</v>
      </c>
      <c r="CO767">
        <v>0</v>
      </c>
      <c r="CP767">
        <v>0</v>
      </c>
      <c r="CQ767">
        <v>0</v>
      </c>
      <c r="CR767">
        <f>SUM(Tabla5[[#This Row],[VENTA MABE 1 SEMANA NOV]:[VENTAS OTROS 1 SEMANA NOV]])</f>
        <v>0</v>
      </c>
      <c r="CS767">
        <f>IFERROR(VLOOKUP(Tabla5[[#This Row],[CLAVE]],[2]VENTAS!$F$2:$L$1501,2,0),0)</f>
        <v>0</v>
      </c>
      <c r="CT767">
        <f>IFERROR(VLOOKUP(Tabla5[[#This Row],[CLAVE]],[2]VENTAS!$F$2:$L$1501,3,0),0)</f>
        <v>0</v>
      </c>
      <c r="CU767">
        <f>IFERROR(VLOOKUP(Tabla5[[#This Row],[CLAVE]],[2]VENTAS!$F$2:$L$1501,4,0),0)</f>
        <v>0</v>
      </c>
      <c r="CV767">
        <f>IFERROR(VLOOKUP(Tabla5[[#This Row],[CLAVE]],[2]VENTAS!$F$2:$L$1501,5,0),0)</f>
        <v>0</v>
      </c>
      <c r="CW767">
        <f>IFERROR(VLOOKUP(Tabla5[[#This Row],[CLAVE]],[2]VENTAS!$F$2:$L$1501,6,0),0)</f>
        <v>0</v>
      </c>
      <c r="CX767">
        <f>IFERROR(VLOOKUP(Tabla5[[#This Row],[CLAVE]],[2]VENTAS!$F$2:$L$1501,7,0),0)</f>
        <v>0</v>
      </c>
      <c r="CY767">
        <f>IFERROR(VLOOKUP(Tabla5[[#This Row],[CLAVE]],[2]VENTAS!$F$2:$R$1501,13,0),0)</f>
        <v>0</v>
      </c>
      <c r="CZ767">
        <f>SUM(Tabla5[[#This Row],[VENTA MABE 2 SEMANA NOV]:[VENTAS OTROS 2 SEMANA NOV]])</f>
        <v>0</v>
      </c>
      <c r="DA767" s="46">
        <v>4</v>
      </c>
    </row>
    <row r="768" spans="1:105" hidden="1" x14ac:dyDescent="0.3">
      <c r="A768" t="str">
        <f>CONCATENATE(Tabla5[[#This Row],[TIENDA HMPV]],Tabla5[[#This Row],[LINEA]])</f>
        <v>406 - TIENDA BARATODO 9 DE OCTUBRE 1EMPOTRE</v>
      </c>
      <c r="B768" t="s">
        <v>306</v>
      </c>
      <c r="C768" s="55" t="s">
        <v>307</v>
      </c>
      <c r="D768" s="55" t="s">
        <v>95</v>
      </c>
      <c r="E768" s="55" t="s">
        <v>309</v>
      </c>
      <c r="F768" s="55" t="s">
        <v>1724</v>
      </c>
      <c r="G768" t="s">
        <v>32</v>
      </c>
      <c r="H768" s="42">
        <f>IFERROR(Tabla5[[#This Row],[VENTAS MABE]]/Tabla5[[#This Row],[CUOTA]],0)</f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V768" s="42">
        <v>0</v>
      </c>
      <c r="W768" s="42">
        <f>IFERROR(Tabla5[[#This Row],[TOTAL VENTA 38 SEMANA]]/Tabla5[[#This Row],[VENTA ACUM 38]],0)</f>
        <v>0</v>
      </c>
      <c r="X768" s="42" t="e">
        <f>VLOOKUP(Tabla5[[#This Row],[CLAVE]],[1]!QMI_5_SEMANA_SEP_22[[CLAVE]:[SHARE CADENA S2]],21,0)</f>
        <v>#REF!</v>
      </c>
      <c r="Y768" s="55" t="s">
        <v>757</v>
      </c>
      <c r="Z768" s="46">
        <f>+Tabla5[[#This Row],[VENTA ACUM 38]]+Tabla5[[#This Row],[venta total 39 acum]]</f>
        <v>0</v>
      </c>
      <c r="AA768" s="46">
        <v>0</v>
      </c>
      <c r="AB768" s="46">
        <v>0</v>
      </c>
      <c r="AC768" s="46">
        <v>0</v>
      </c>
      <c r="AD768" s="46">
        <v>0</v>
      </c>
      <c r="AE768" s="46">
        <v>0</v>
      </c>
      <c r="AF768" s="46">
        <v>0</v>
      </c>
      <c r="AG768" s="46">
        <v>0</v>
      </c>
      <c r="AH768" s="42">
        <f>IFERROR(Tabla5[[#This Row],[VENTAS MABE]]/Tabla5[[#This Row],[VENTAS INDURAMA]],0)</f>
        <v>0</v>
      </c>
      <c r="AI768" t="s">
        <v>1675</v>
      </c>
      <c r="AK768" s="42"/>
      <c r="AL768" t="s">
        <v>727</v>
      </c>
      <c r="AM768" s="55" t="s">
        <v>756</v>
      </c>
      <c r="AN768">
        <v>54</v>
      </c>
      <c r="AO768" s="55" t="s">
        <v>400</v>
      </c>
      <c r="AP768">
        <v>0</v>
      </c>
      <c r="AQ768" s="55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f>SUM(Tabla5[[#This Row],[VENTA MABE 1 SEMANA OCT]:[VENTAS OTROS 1 SEMANA OCT]])</f>
        <v>0</v>
      </c>
      <c r="AY768" s="46">
        <v>0</v>
      </c>
      <c r="AZ768" s="55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f>SUM(Tabla5[[#This Row],[VENTA MABE 2 SEMANA OCT]:[VENTAS OTROS 2 SEMANA OCT]])</f>
        <v>0</v>
      </c>
      <c r="BH768" t="s">
        <v>755</v>
      </c>
      <c r="BI768" s="55" t="s">
        <v>1663</v>
      </c>
      <c r="BJ768">
        <v>3.9999999999999991</v>
      </c>
      <c r="BK768" s="55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f>SUM(Tabla5[[#This Row],[VENTA MABE 3 SEMANA OCT]:[VENTAS OTROS 3 SEMANA OCT]])</f>
        <v>0</v>
      </c>
      <c r="BS768" s="42">
        <v>0</v>
      </c>
      <c r="BT768" s="55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f>SUM(Tabla5[[#This Row],[VENTA MABE 4 SEMANA OCT]:[VENTAS OTROS 4 SEMANA OCT]])</f>
        <v>0</v>
      </c>
      <c r="CI7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68" s="66">
        <v>0</v>
      </c>
      <c r="CK768">
        <v>0</v>
      </c>
      <c r="CL768">
        <v>0</v>
      </c>
      <c r="CM768" t="s">
        <v>1679</v>
      </c>
      <c r="CN768">
        <v>0</v>
      </c>
      <c r="CO768">
        <v>0</v>
      </c>
      <c r="CP768">
        <v>0</v>
      </c>
      <c r="CQ768">
        <v>0</v>
      </c>
      <c r="CR768">
        <f>SUM(Tabla5[[#This Row],[VENTA MABE 1 SEMANA NOV]:[VENTAS OTROS 1 SEMANA NOV]])</f>
        <v>0</v>
      </c>
      <c r="CS768">
        <f>IFERROR(VLOOKUP(Tabla5[[#This Row],[CLAVE]],[2]VENTAS!$F$2:$L$1501,2,0),0)</f>
        <v>0</v>
      </c>
      <c r="CT768">
        <f>IFERROR(VLOOKUP(Tabla5[[#This Row],[CLAVE]],[2]VENTAS!$F$2:$L$1501,3,0),0)</f>
        <v>0</v>
      </c>
      <c r="CU768">
        <f>IFERROR(VLOOKUP(Tabla5[[#This Row],[CLAVE]],[2]VENTAS!$F$2:$L$1501,4,0),0)</f>
        <v>0</v>
      </c>
      <c r="CV768">
        <f>IFERROR(VLOOKUP(Tabla5[[#This Row],[CLAVE]],[2]VENTAS!$F$2:$L$1501,5,0),0)</f>
        <v>0</v>
      </c>
      <c r="CW768">
        <f>IFERROR(VLOOKUP(Tabla5[[#This Row],[CLAVE]],[2]VENTAS!$F$2:$L$1501,6,0),0)</f>
        <v>0</v>
      </c>
      <c r="CX768">
        <f>IFERROR(VLOOKUP(Tabla5[[#This Row],[CLAVE]],[2]VENTAS!$F$2:$L$1501,7,0),0)</f>
        <v>0</v>
      </c>
      <c r="CY768">
        <f>IFERROR(VLOOKUP(Tabla5[[#This Row],[CLAVE]],[2]VENTAS!$F$2:$R$1501,13,0),0)</f>
        <v>0</v>
      </c>
      <c r="CZ768">
        <f>SUM(Tabla5[[#This Row],[VENTA MABE 2 SEMANA NOV]:[VENTAS OTROS 2 SEMANA NOV]])</f>
        <v>0</v>
      </c>
      <c r="DA768" s="46">
        <v>0</v>
      </c>
    </row>
    <row r="769" spans="1:105" hidden="1" x14ac:dyDescent="0.3">
      <c r="A769" t="str">
        <f>CONCATENATE(Tabla5[[#This Row],[TIENDA HMPV]],Tabla5[[#This Row],[LINEA]])</f>
        <v>406 - TIENDA BARATODO 9 DE OCTUBRE 1GLOBALES</v>
      </c>
      <c r="B769" t="s">
        <v>306</v>
      </c>
      <c r="C769" s="55" t="s">
        <v>307</v>
      </c>
      <c r="D769" s="55" t="s">
        <v>95</v>
      </c>
      <c r="E769" s="55" t="s">
        <v>309</v>
      </c>
      <c r="F769" s="55" t="s">
        <v>1724</v>
      </c>
      <c r="G769" t="s">
        <v>27</v>
      </c>
      <c r="H769" s="42">
        <f>IFERROR(Tabla5[[#This Row],[VENTAS MABE]]/Tabla5[[#This Row],[CUOTA]],0)</f>
        <v>0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V769" s="42">
        <v>0</v>
      </c>
      <c r="W769" s="42">
        <f>IFERROR(Tabla5[[#This Row],[TOTAL VENTA 38 SEMANA]]/Tabla5[[#This Row],[VENTA ACUM 38]],0)</f>
        <v>0</v>
      </c>
      <c r="X769" s="42" t="e">
        <f>VLOOKUP(Tabla5[[#This Row],[CLAVE]],[1]!QMI_5_SEMANA_SEP_22[[CLAVE]:[SHARE CADENA S2]],21,0)</f>
        <v>#REF!</v>
      </c>
      <c r="Y769" s="55" t="s">
        <v>757</v>
      </c>
      <c r="Z769" s="46">
        <f>+Tabla5[[#This Row],[VENTA ACUM 38]]+Tabla5[[#This Row],[venta total 39 acum]]</f>
        <v>0</v>
      </c>
      <c r="AA769" s="46">
        <v>0</v>
      </c>
      <c r="AB769" s="46">
        <v>0</v>
      </c>
      <c r="AC769" s="46">
        <v>0</v>
      </c>
      <c r="AD769" s="46">
        <v>0</v>
      </c>
      <c r="AE769" s="46">
        <v>0</v>
      </c>
      <c r="AF769" s="46">
        <v>0</v>
      </c>
      <c r="AG769" s="46">
        <v>0</v>
      </c>
      <c r="AH769" s="42">
        <f>IFERROR(Tabla5[[#This Row],[VENTAS MABE]]/Tabla5[[#This Row],[VENTAS INDURAMA]],0)</f>
        <v>0</v>
      </c>
      <c r="AI769" t="s">
        <v>1675</v>
      </c>
      <c r="AK769" s="42"/>
      <c r="AL769" t="s">
        <v>727</v>
      </c>
      <c r="AM769" s="55" t="s">
        <v>756</v>
      </c>
      <c r="AN769">
        <v>54</v>
      </c>
      <c r="AO769" s="55" t="s">
        <v>400</v>
      </c>
      <c r="AP769">
        <v>0</v>
      </c>
      <c r="AQ769" s="55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f>SUM(Tabla5[[#This Row],[VENTA MABE 1 SEMANA OCT]:[VENTAS OTROS 1 SEMANA OCT]])</f>
        <v>0</v>
      </c>
      <c r="AY769" s="46">
        <v>0</v>
      </c>
      <c r="AZ769" s="55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f>SUM(Tabla5[[#This Row],[VENTA MABE 2 SEMANA OCT]:[VENTAS OTROS 2 SEMANA OCT]])</f>
        <v>0</v>
      </c>
      <c r="BH769" t="s">
        <v>755</v>
      </c>
      <c r="BI769" s="55" t="s">
        <v>1663</v>
      </c>
      <c r="BJ769">
        <v>3.9999999999999991</v>
      </c>
      <c r="BK769" s="55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f>SUM(Tabla5[[#This Row],[VENTA MABE 3 SEMANA OCT]:[VENTAS OTROS 3 SEMANA OCT]])</f>
        <v>0</v>
      </c>
      <c r="BS769" s="42">
        <v>0</v>
      </c>
      <c r="BT769" s="55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f>SUM(Tabla5[[#This Row],[VENTA MABE 4 SEMANA OCT]:[VENTAS OTROS 4 SEMANA OCT]])</f>
        <v>0</v>
      </c>
      <c r="CI7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69" s="66">
        <v>0</v>
      </c>
      <c r="CK769">
        <v>0</v>
      </c>
      <c r="CL769">
        <v>0</v>
      </c>
      <c r="CM769" t="s">
        <v>1679</v>
      </c>
      <c r="CN769">
        <v>0</v>
      </c>
      <c r="CO769">
        <v>0</v>
      </c>
      <c r="CP769">
        <v>0</v>
      </c>
      <c r="CQ769">
        <v>0</v>
      </c>
      <c r="CR769">
        <f>SUM(Tabla5[[#This Row],[VENTA MABE 1 SEMANA NOV]:[VENTAS OTROS 1 SEMANA NOV]])</f>
        <v>0</v>
      </c>
      <c r="CS769">
        <f>IFERROR(VLOOKUP(Tabla5[[#This Row],[CLAVE]],[2]VENTAS!$F$2:$L$1501,2,0),0)</f>
        <v>0</v>
      </c>
      <c r="CT769">
        <f>IFERROR(VLOOKUP(Tabla5[[#This Row],[CLAVE]],[2]VENTAS!$F$2:$L$1501,3,0),0)</f>
        <v>0</v>
      </c>
      <c r="CU769">
        <f>IFERROR(VLOOKUP(Tabla5[[#This Row],[CLAVE]],[2]VENTAS!$F$2:$L$1501,4,0),0)</f>
        <v>0</v>
      </c>
      <c r="CV769">
        <f>IFERROR(VLOOKUP(Tabla5[[#This Row],[CLAVE]],[2]VENTAS!$F$2:$L$1501,5,0),0)</f>
        <v>0</v>
      </c>
      <c r="CW769">
        <f>IFERROR(VLOOKUP(Tabla5[[#This Row],[CLAVE]],[2]VENTAS!$F$2:$L$1501,6,0),0)</f>
        <v>0</v>
      </c>
      <c r="CX769">
        <f>IFERROR(VLOOKUP(Tabla5[[#This Row],[CLAVE]],[2]VENTAS!$F$2:$L$1501,7,0),0)</f>
        <v>0</v>
      </c>
      <c r="CY769">
        <f>IFERROR(VLOOKUP(Tabla5[[#This Row],[CLAVE]],[2]VENTAS!$F$2:$R$1501,13,0),0)</f>
        <v>0</v>
      </c>
      <c r="CZ769">
        <f>SUM(Tabla5[[#This Row],[VENTA MABE 2 SEMANA NOV]:[VENTAS OTROS 2 SEMANA NOV]])</f>
        <v>0</v>
      </c>
      <c r="DA769" s="46">
        <v>0</v>
      </c>
    </row>
    <row r="770" spans="1:105" hidden="1" x14ac:dyDescent="0.3">
      <c r="A770" t="str">
        <f>CONCATENATE(Tabla5[[#This Row],[TIENDA HMPV]],Tabla5[[#This Row],[LINEA]])</f>
        <v>406 - TIENDA BARATODO 9 DE OCTUBRE 1LAVADO</v>
      </c>
      <c r="B770" t="s">
        <v>306</v>
      </c>
      <c r="C770" s="55" t="s">
        <v>307</v>
      </c>
      <c r="D770" s="55" t="s">
        <v>95</v>
      </c>
      <c r="E770" s="55" t="s">
        <v>309</v>
      </c>
      <c r="F770" s="55" t="s">
        <v>1724</v>
      </c>
      <c r="G770" t="s">
        <v>28</v>
      </c>
      <c r="H770" s="42">
        <f>IFERROR(Tabla5[[#This Row],[VENTAS MABE]]/Tabla5[[#This Row],[CUOTA]],0)</f>
        <v>1.5</v>
      </c>
      <c r="I770">
        <v>2</v>
      </c>
      <c r="J770">
        <v>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V770" s="42">
        <v>0.75</v>
      </c>
      <c r="W770" s="42">
        <f>IFERROR(Tabla5[[#This Row],[TOTAL VENTA 38 SEMANA]]/Tabla5[[#This Row],[VENTA ACUM 38]],0)</f>
        <v>0.75</v>
      </c>
      <c r="X770" s="42" t="e">
        <f>VLOOKUP(Tabla5[[#This Row],[CLAVE]],[1]!QMI_5_SEMANA_SEP_22[[CLAVE]:[SHARE CADENA S2]],21,0)</f>
        <v>#REF!</v>
      </c>
      <c r="Y770" s="55" t="s">
        <v>757</v>
      </c>
      <c r="Z770" s="46">
        <f>+Tabla5[[#This Row],[VENTA ACUM 38]]+Tabla5[[#This Row],[venta total 39 acum]]</f>
        <v>8</v>
      </c>
      <c r="AA770" s="46">
        <v>3</v>
      </c>
      <c r="AB770" s="46">
        <v>3</v>
      </c>
      <c r="AC770" s="46">
        <v>4</v>
      </c>
      <c r="AD770" s="46">
        <v>4</v>
      </c>
      <c r="AE770" s="46">
        <v>4</v>
      </c>
      <c r="AF770" s="46">
        <v>4</v>
      </c>
      <c r="AG770" s="46">
        <v>11</v>
      </c>
      <c r="AH770" s="42">
        <f>IFERROR(Tabla5[[#This Row],[VENTAS MABE]]/Tabla5[[#This Row],[VENTAS INDURAMA]],0)</f>
        <v>0</v>
      </c>
      <c r="AI770" t="s">
        <v>1675</v>
      </c>
      <c r="AK770" s="42"/>
      <c r="AL770" t="s">
        <v>727</v>
      </c>
      <c r="AM770" s="55" t="s">
        <v>756</v>
      </c>
      <c r="AN770">
        <v>54</v>
      </c>
      <c r="AO770" s="55" t="s">
        <v>400</v>
      </c>
      <c r="AP770">
        <v>4</v>
      </c>
      <c r="AQ770" s="55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f>SUM(Tabla5[[#This Row],[VENTA MABE 1 SEMANA OCT]:[VENTAS OTROS 1 SEMANA OCT]])</f>
        <v>0</v>
      </c>
      <c r="AY770" s="46">
        <v>0</v>
      </c>
      <c r="AZ770" s="55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f>SUM(Tabla5[[#This Row],[VENTA MABE 2 SEMANA OCT]:[VENTAS OTROS 2 SEMANA OCT]])</f>
        <v>1</v>
      </c>
      <c r="BH770" t="s">
        <v>755</v>
      </c>
      <c r="BI770" s="55" t="s">
        <v>1663</v>
      </c>
      <c r="BJ770">
        <v>3.9999999999999991</v>
      </c>
      <c r="BK770" s="55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f>SUM(Tabla5[[#This Row],[VENTA MABE 3 SEMANA OCT]:[VENTAS OTROS 3 SEMANA OCT]])</f>
        <v>0</v>
      </c>
      <c r="BS770" s="42">
        <v>0.12</v>
      </c>
      <c r="BT770" s="55">
        <v>2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f>SUM(Tabla5[[#This Row],[VENTA MABE 4 SEMANA OCT]:[VENTAS OTROS 4 SEMANA OCT]])</f>
        <v>2</v>
      </c>
      <c r="CI7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70" s="66">
        <v>0</v>
      </c>
      <c r="CK770">
        <v>0</v>
      </c>
      <c r="CL770">
        <v>0</v>
      </c>
      <c r="CM770" t="s">
        <v>1679</v>
      </c>
      <c r="CN770">
        <v>0</v>
      </c>
      <c r="CO770">
        <v>0</v>
      </c>
      <c r="CP770">
        <v>0</v>
      </c>
      <c r="CQ770">
        <v>0</v>
      </c>
      <c r="CR770">
        <f>SUM(Tabla5[[#This Row],[VENTA MABE 1 SEMANA NOV]:[VENTAS OTROS 1 SEMANA NOV]])</f>
        <v>0</v>
      </c>
      <c r="CS770">
        <f>IFERROR(VLOOKUP(Tabla5[[#This Row],[CLAVE]],[2]VENTAS!$F$2:$L$1501,2,0),0)</f>
        <v>0</v>
      </c>
      <c r="CT770">
        <f>IFERROR(VLOOKUP(Tabla5[[#This Row],[CLAVE]],[2]VENTAS!$F$2:$L$1501,3,0),0)</f>
        <v>0</v>
      </c>
      <c r="CU770">
        <f>IFERROR(VLOOKUP(Tabla5[[#This Row],[CLAVE]],[2]VENTAS!$F$2:$L$1501,4,0),0)</f>
        <v>0</v>
      </c>
      <c r="CV770">
        <f>IFERROR(VLOOKUP(Tabla5[[#This Row],[CLAVE]],[2]VENTAS!$F$2:$L$1501,5,0),0)</f>
        <v>0</v>
      </c>
      <c r="CW770">
        <f>IFERROR(VLOOKUP(Tabla5[[#This Row],[CLAVE]],[2]VENTAS!$F$2:$L$1501,6,0),0)</f>
        <v>0</v>
      </c>
      <c r="CX770">
        <f>IFERROR(VLOOKUP(Tabla5[[#This Row],[CLAVE]],[2]VENTAS!$F$2:$L$1501,7,0),0)</f>
        <v>0</v>
      </c>
      <c r="CY770">
        <f>IFERROR(VLOOKUP(Tabla5[[#This Row],[CLAVE]],[2]VENTAS!$F$2:$R$1501,13,0),0)</f>
        <v>0</v>
      </c>
      <c r="CZ770">
        <f>SUM(Tabla5[[#This Row],[VENTA MABE 2 SEMANA NOV]:[VENTAS OTROS 2 SEMANA NOV]])</f>
        <v>0</v>
      </c>
      <c r="DA770" s="46">
        <v>1</v>
      </c>
    </row>
    <row r="771" spans="1:105" hidden="1" x14ac:dyDescent="0.3">
      <c r="A771" t="str">
        <f>CONCATENATE(Tabla5[[#This Row],[TIENDA HMPV]],Tabla5[[#This Row],[LINEA]])</f>
        <v>406 - TIENDA BARATODO 9 DE OCTUBRE 1REFRIGERACIÓN</v>
      </c>
      <c r="B771" t="s">
        <v>306</v>
      </c>
      <c r="C771" s="55" t="s">
        <v>307</v>
      </c>
      <c r="D771" s="55" t="s">
        <v>95</v>
      </c>
      <c r="E771" s="55" t="s">
        <v>309</v>
      </c>
      <c r="F771" s="55" t="s">
        <v>1724</v>
      </c>
      <c r="G771" t="s">
        <v>29</v>
      </c>
      <c r="H771" s="42">
        <f>IFERROR(Tabla5[[#This Row],[VENTAS MABE]]/Tabla5[[#This Row],[CUOTA]],0)</f>
        <v>0</v>
      </c>
      <c r="I771">
        <v>5</v>
      </c>
      <c r="J771">
        <v>0</v>
      </c>
      <c r="K771">
        <v>8</v>
      </c>
      <c r="L771">
        <v>0</v>
      </c>
      <c r="M771">
        <v>0</v>
      </c>
      <c r="N771">
        <v>4</v>
      </c>
      <c r="O771">
        <v>4</v>
      </c>
      <c r="P771">
        <v>0</v>
      </c>
      <c r="Q771">
        <v>0</v>
      </c>
      <c r="R771">
        <v>0</v>
      </c>
      <c r="S771">
        <v>0</v>
      </c>
      <c r="T771">
        <v>0</v>
      </c>
      <c r="V771" s="42">
        <v>0</v>
      </c>
      <c r="W771" s="42">
        <f>IFERROR(Tabla5[[#This Row],[TOTAL VENTA 38 SEMANA]]/Tabla5[[#This Row],[VENTA ACUM 38]],0)</f>
        <v>0</v>
      </c>
      <c r="X771" s="42" t="e">
        <f>VLOOKUP(Tabla5[[#This Row],[CLAVE]],[1]!QMI_5_SEMANA_SEP_22[[CLAVE]:[SHARE CADENA S2]],21,0)</f>
        <v>#REF!</v>
      </c>
      <c r="Y771" s="55" t="s">
        <v>757</v>
      </c>
      <c r="Z771" s="46">
        <f>+Tabla5[[#This Row],[VENTA ACUM 38]]+Tabla5[[#This Row],[venta total 39 acum]]</f>
        <v>23</v>
      </c>
      <c r="AA771" s="46">
        <v>0</v>
      </c>
      <c r="AB771" s="46">
        <v>0</v>
      </c>
      <c r="AC771" s="46">
        <v>11</v>
      </c>
      <c r="AD771" s="46">
        <v>12</v>
      </c>
      <c r="AE771" s="46">
        <v>0</v>
      </c>
      <c r="AF771" s="46">
        <v>12</v>
      </c>
      <c r="AG771" s="46">
        <v>0</v>
      </c>
      <c r="AH771" s="42">
        <f>IFERROR(Tabla5[[#This Row],[VENTAS MABE]]/Tabla5[[#This Row],[VENTAS INDURAMA]],0)</f>
        <v>0</v>
      </c>
      <c r="AI771" t="s">
        <v>1675</v>
      </c>
      <c r="AK771" s="42"/>
      <c r="AL771" t="s">
        <v>727</v>
      </c>
      <c r="AM771" s="55" t="s">
        <v>756</v>
      </c>
      <c r="AN771">
        <v>54</v>
      </c>
      <c r="AO771" s="55" t="s">
        <v>400</v>
      </c>
      <c r="AP771">
        <v>10</v>
      </c>
      <c r="AQ771" s="55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f>SUM(Tabla5[[#This Row],[VENTA MABE 1 SEMANA OCT]:[VENTAS OTROS 1 SEMANA OCT]])</f>
        <v>0</v>
      </c>
      <c r="AY771" s="46">
        <v>2</v>
      </c>
      <c r="AZ771" s="55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f>SUM(Tabla5[[#This Row],[VENTA MABE 2 SEMANA OCT]:[VENTAS OTROS 2 SEMANA OCT]])</f>
        <v>0</v>
      </c>
      <c r="BH771" t="s">
        <v>755</v>
      </c>
      <c r="BI771" s="55" t="s">
        <v>1663</v>
      </c>
      <c r="BJ771">
        <v>3.9999999999999991</v>
      </c>
      <c r="BK771" s="55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f>SUM(Tabla5[[#This Row],[VENTA MABE 3 SEMANA OCT]:[VENTAS OTROS 3 SEMANA OCT]])</f>
        <v>0</v>
      </c>
      <c r="BS771" s="42">
        <v>0.2</v>
      </c>
      <c r="BT771" s="55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f>SUM(Tabla5[[#This Row],[VENTA MABE 4 SEMANA OCT]:[VENTAS OTROS 4 SEMANA OCT]])</f>
        <v>0</v>
      </c>
      <c r="CI7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71" s="66">
        <v>0</v>
      </c>
      <c r="CK771">
        <v>0</v>
      </c>
      <c r="CL771">
        <v>0</v>
      </c>
      <c r="CM771" t="s">
        <v>1679</v>
      </c>
      <c r="CN771">
        <v>0</v>
      </c>
      <c r="CO771">
        <v>0</v>
      </c>
      <c r="CP771">
        <v>0</v>
      </c>
      <c r="CQ771">
        <v>0</v>
      </c>
      <c r="CR771">
        <f>SUM(Tabla5[[#This Row],[VENTA MABE 1 SEMANA NOV]:[VENTAS OTROS 1 SEMANA NOV]])</f>
        <v>0</v>
      </c>
      <c r="CS771">
        <f>IFERROR(VLOOKUP(Tabla5[[#This Row],[CLAVE]],[2]VENTAS!$F$2:$L$1501,2,0),0)</f>
        <v>0</v>
      </c>
      <c r="CT771">
        <f>IFERROR(VLOOKUP(Tabla5[[#This Row],[CLAVE]],[2]VENTAS!$F$2:$L$1501,3,0),0)</f>
        <v>0</v>
      </c>
      <c r="CU771">
        <f>IFERROR(VLOOKUP(Tabla5[[#This Row],[CLAVE]],[2]VENTAS!$F$2:$L$1501,4,0),0)</f>
        <v>0</v>
      </c>
      <c r="CV771">
        <f>IFERROR(VLOOKUP(Tabla5[[#This Row],[CLAVE]],[2]VENTAS!$F$2:$L$1501,5,0),0)</f>
        <v>0</v>
      </c>
      <c r="CW771">
        <f>IFERROR(VLOOKUP(Tabla5[[#This Row],[CLAVE]],[2]VENTAS!$F$2:$L$1501,6,0),0)</f>
        <v>0</v>
      </c>
      <c r="CX771">
        <f>IFERROR(VLOOKUP(Tabla5[[#This Row],[CLAVE]],[2]VENTAS!$F$2:$L$1501,7,0),0)</f>
        <v>0</v>
      </c>
      <c r="CY771">
        <f>IFERROR(VLOOKUP(Tabla5[[#This Row],[CLAVE]],[2]VENTAS!$F$2:$R$1501,13,0),0)</f>
        <v>0</v>
      </c>
      <c r="CZ771">
        <f>SUM(Tabla5[[#This Row],[VENTA MABE 2 SEMANA NOV]:[VENTAS OTROS 2 SEMANA NOV]])</f>
        <v>0</v>
      </c>
      <c r="DA771" s="46">
        <v>5</v>
      </c>
    </row>
    <row r="772" spans="1:105" hidden="1" x14ac:dyDescent="0.3">
      <c r="A772" t="str">
        <f>CONCATENATE(Tabla5[[#This Row],[TIENDA HMPV]],Tabla5[[#This Row],[LINEA]])</f>
        <v>482 - 9 DE OCTUBRE 1AIRES</v>
      </c>
      <c r="B772" t="s">
        <v>306</v>
      </c>
      <c r="C772" s="55" t="s">
        <v>307</v>
      </c>
      <c r="D772" s="55" t="s">
        <v>23</v>
      </c>
      <c r="E772" s="55" t="s">
        <v>308</v>
      </c>
      <c r="F772" s="55" t="s">
        <v>1724</v>
      </c>
      <c r="G772" t="s">
        <v>25</v>
      </c>
      <c r="H772" s="42">
        <f>IFERROR(Tabla5[[#This Row],[VENTAS MABE]]/Tabla5[[#This Row],[CUOTA]],0)</f>
        <v>2</v>
      </c>
      <c r="I772">
        <v>1</v>
      </c>
      <c r="J772">
        <v>2</v>
      </c>
      <c r="K772">
        <v>1</v>
      </c>
      <c r="L772">
        <v>0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>
        <v>0</v>
      </c>
      <c r="V772" s="42">
        <v>0.33333333333333331</v>
      </c>
      <c r="W772" s="42">
        <f>IFERROR(Tabla5[[#This Row],[TOTAL VENTA 38 SEMANA]]/Tabla5[[#This Row],[VENTA ACUM 38]],0)</f>
        <v>0.33333333333333331</v>
      </c>
      <c r="X772" s="42" t="e">
        <f>VLOOKUP(Tabla5[[#This Row],[CLAVE]],[1]!QMI_5_SEMANA_SEP_22[[CLAVE]:[SHARE CADENA S2]],21,0)</f>
        <v>#REF!</v>
      </c>
      <c r="Y772" s="55" t="s">
        <v>724</v>
      </c>
      <c r="Z772" s="46">
        <f>+Tabla5[[#This Row],[VENTA ACUM 38]]+Tabla5[[#This Row],[venta total 39 acum]]</f>
        <v>9</v>
      </c>
      <c r="AA772" s="46">
        <v>0</v>
      </c>
      <c r="AB772" s="46">
        <v>2</v>
      </c>
      <c r="AC772" s="46">
        <v>6</v>
      </c>
      <c r="AD772" s="46">
        <v>3</v>
      </c>
      <c r="AE772" s="46">
        <v>0</v>
      </c>
      <c r="AF772" s="46">
        <v>3</v>
      </c>
      <c r="AG772" s="46">
        <v>3</v>
      </c>
      <c r="AH772" s="42">
        <f>IFERROR(Tabla5[[#This Row],[VENTAS MABE]]/Tabla5[[#This Row],[VENTAS INDURAMA]],0)</f>
        <v>2</v>
      </c>
      <c r="AI772" t="s">
        <v>1675</v>
      </c>
      <c r="AK772" s="42"/>
      <c r="AL772" t="s">
        <v>727</v>
      </c>
      <c r="AM772" s="55" t="s">
        <v>751</v>
      </c>
      <c r="AO772" s="55" t="s">
        <v>400</v>
      </c>
      <c r="AP772">
        <v>3</v>
      </c>
      <c r="AQ772" s="55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f>SUM(Tabla5[[#This Row],[VENTA MABE 1 SEMANA OCT]:[VENTAS OTROS 1 SEMANA OCT]])</f>
        <v>0</v>
      </c>
      <c r="AY772" s="46">
        <v>3.333333333333333</v>
      </c>
      <c r="AZ772" s="55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f>SUM(Tabla5[[#This Row],[VENTA MABE 2 SEMANA OCT]:[VENTAS OTROS 2 SEMANA OCT]])</f>
        <v>0</v>
      </c>
      <c r="BH772" t="s">
        <v>798</v>
      </c>
      <c r="BI772" s="55" t="s">
        <v>1663</v>
      </c>
      <c r="BJ772">
        <v>35.999999999999993</v>
      </c>
      <c r="BK772" s="55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f>SUM(Tabla5[[#This Row],[VENTA MABE 3 SEMANA OCT]:[VENTAS OTROS 3 SEMANA OCT]])</f>
        <v>0</v>
      </c>
      <c r="BS772" s="42">
        <v>0.22</v>
      </c>
      <c r="BT772" s="55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f>SUM(Tabla5[[#This Row],[VENTA MABE 4 SEMANA OCT]:[VENTAS OTROS 4 SEMANA OCT]])</f>
        <v>0</v>
      </c>
      <c r="CI7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72" s="66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SUM(Tabla5[[#This Row],[VENTA MABE 1 SEMANA NOV]:[VENTAS OTROS 1 SEMANA NOV]])</f>
        <v>0</v>
      </c>
      <c r="CS772">
        <f>IFERROR(VLOOKUP(Tabla5[[#This Row],[CLAVE]],[2]VENTAS!$F$2:$L$1501,2,0),0)</f>
        <v>4</v>
      </c>
      <c r="CT772">
        <f>IFERROR(VLOOKUP(Tabla5[[#This Row],[CLAVE]],[2]VENTAS!$F$2:$L$1501,3,0),0)</f>
        <v>0</v>
      </c>
      <c r="CU772">
        <f>IFERROR(VLOOKUP(Tabla5[[#This Row],[CLAVE]],[2]VENTAS!$F$2:$L$1501,4,0),0)</f>
        <v>0</v>
      </c>
      <c r="CV772">
        <f>IFERROR(VLOOKUP(Tabla5[[#This Row],[CLAVE]],[2]VENTAS!$F$2:$L$1501,5,0),0)</f>
        <v>0</v>
      </c>
      <c r="CW772">
        <f>IFERROR(VLOOKUP(Tabla5[[#This Row],[CLAVE]],[2]VENTAS!$F$2:$L$1501,6,0),0)</f>
        <v>0</v>
      </c>
      <c r="CX772">
        <f>IFERROR(VLOOKUP(Tabla5[[#This Row],[CLAVE]],[2]VENTAS!$F$2:$L$1501,7,0),0)</f>
        <v>0</v>
      </c>
      <c r="CY772">
        <f>IFERROR(VLOOKUP(Tabla5[[#This Row],[CLAVE]],[2]VENTAS!$F$2:$R$1501,13,0),0)</f>
        <v>0</v>
      </c>
      <c r="CZ772">
        <f>SUM(Tabla5[[#This Row],[VENTA MABE 2 SEMANA NOV]:[VENTAS OTROS 2 SEMANA NOV]])</f>
        <v>4</v>
      </c>
      <c r="DA772" s="46">
        <v>3</v>
      </c>
    </row>
    <row r="773" spans="1:105" hidden="1" x14ac:dyDescent="0.3">
      <c r="A773" t="str">
        <f>CONCATENATE(Tabla5[[#This Row],[TIENDA HMPV]],Tabla5[[#This Row],[LINEA]])</f>
        <v>482 - 9 DE OCTUBRE 1COCINAS</v>
      </c>
      <c r="B773" t="s">
        <v>306</v>
      </c>
      <c r="C773" s="55" t="s">
        <v>307</v>
      </c>
      <c r="D773" s="55" t="s">
        <v>23</v>
      </c>
      <c r="E773" s="55" t="s">
        <v>308</v>
      </c>
      <c r="F773" s="55" t="s">
        <v>1724</v>
      </c>
      <c r="G773" t="s">
        <v>26</v>
      </c>
      <c r="H773" s="42">
        <f>IFERROR(Tabla5[[#This Row],[VENTAS MABE]]/Tabla5[[#This Row],[CUOTA]],0)</f>
        <v>0.32142857142857145</v>
      </c>
      <c r="I773">
        <v>28</v>
      </c>
      <c r="J773">
        <v>9</v>
      </c>
      <c r="K773">
        <v>30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V773" s="42">
        <v>0.25714285714285712</v>
      </c>
      <c r="W773" s="42">
        <f>IFERROR(Tabla5[[#This Row],[TOTAL VENTA 38 SEMANA]]/Tabla5[[#This Row],[VENTA ACUM 38]],0)</f>
        <v>0.25714285714285712</v>
      </c>
      <c r="X773" s="42" t="e">
        <f>VLOOKUP(Tabla5[[#This Row],[CLAVE]],[1]!QMI_5_SEMANA_SEP_22[[CLAVE]:[SHARE CADENA S2]],21,0)</f>
        <v>#REF!</v>
      </c>
      <c r="Y773" s="55" t="s">
        <v>724</v>
      </c>
      <c r="Z773" s="46">
        <f>+Tabla5[[#This Row],[VENTA ACUM 38]]+Tabla5[[#This Row],[venta total 39 acum]]</f>
        <v>48</v>
      </c>
      <c r="AA773" s="46">
        <v>7</v>
      </c>
      <c r="AB773" s="46">
        <v>9</v>
      </c>
      <c r="AC773" s="46">
        <v>35</v>
      </c>
      <c r="AD773" s="46">
        <v>13</v>
      </c>
      <c r="AE773" s="46">
        <v>9</v>
      </c>
      <c r="AF773" s="46">
        <v>13</v>
      </c>
      <c r="AG773" s="46">
        <v>16</v>
      </c>
      <c r="AH773" s="42">
        <f>IFERROR(Tabla5[[#This Row],[VENTAS MABE]]/Tabla5[[#This Row],[VENTAS INDURAMA]],0)</f>
        <v>0.3</v>
      </c>
      <c r="AI773" t="s">
        <v>1675</v>
      </c>
      <c r="AJ773">
        <v>0.1212</v>
      </c>
      <c r="AK773" s="42">
        <v>0.2326</v>
      </c>
      <c r="AL773" t="s">
        <v>727</v>
      </c>
      <c r="AM773" s="55" t="s">
        <v>751</v>
      </c>
      <c r="AO773" s="55" t="s">
        <v>400</v>
      </c>
      <c r="AP773">
        <v>31</v>
      </c>
      <c r="AQ773" s="55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f>SUM(Tabla5[[#This Row],[VENTA MABE 1 SEMANA OCT]:[VENTAS OTROS 1 SEMANA OCT]])</f>
        <v>0</v>
      </c>
      <c r="AY773" s="46">
        <v>21</v>
      </c>
      <c r="AZ773" s="55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f>SUM(Tabla5[[#This Row],[VENTA MABE 2 SEMANA OCT]:[VENTAS OTROS 2 SEMANA OCT]])</f>
        <v>0</v>
      </c>
      <c r="BH773" t="s">
        <v>798</v>
      </c>
      <c r="BI773" s="55" t="s">
        <v>1663</v>
      </c>
      <c r="BJ773">
        <v>35.999999999999993</v>
      </c>
      <c r="BK773" s="55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f>SUM(Tabla5[[#This Row],[VENTA MABE 3 SEMANA OCT]:[VENTAS OTROS 3 SEMANA OCT]])</f>
        <v>0</v>
      </c>
      <c r="BS773" s="42">
        <v>0.45</v>
      </c>
      <c r="BT773" s="55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f>SUM(Tabla5[[#This Row],[VENTA MABE 4 SEMANA OCT]:[VENTAS OTROS 4 SEMANA OCT]])</f>
        <v>0</v>
      </c>
      <c r="CI7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73" s="66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SUM(Tabla5[[#This Row],[VENTA MABE 1 SEMANA NOV]:[VENTAS OTROS 1 SEMANA NOV]])</f>
        <v>0</v>
      </c>
      <c r="CS773">
        <f>IFERROR(VLOOKUP(Tabla5[[#This Row],[CLAVE]],[2]VENTAS!$F$2:$L$1501,2,0),0)</f>
        <v>6</v>
      </c>
      <c r="CT773">
        <f>IFERROR(VLOOKUP(Tabla5[[#This Row],[CLAVE]],[2]VENTAS!$F$2:$L$1501,3,0),0)</f>
        <v>7</v>
      </c>
      <c r="CU773">
        <f>IFERROR(VLOOKUP(Tabla5[[#This Row],[CLAVE]],[2]VENTAS!$F$2:$L$1501,4,0),0)</f>
        <v>0</v>
      </c>
      <c r="CV773">
        <f>IFERROR(VLOOKUP(Tabla5[[#This Row],[CLAVE]],[2]VENTAS!$F$2:$L$1501,5,0),0)</f>
        <v>0</v>
      </c>
      <c r="CW773">
        <f>IFERROR(VLOOKUP(Tabla5[[#This Row],[CLAVE]],[2]VENTAS!$F$2:$L$1501,6,0),0)</f>
        <v>0</v>
      </c>
      <c r="CX773">
        <f>IFERROR(VLOOKUP(Tabla5[[#This Row],[CLAVE]],[2]VENTAS!$F$2:$L$1501,7,0),0)</f>
        <v>0</v>
      </c>
      <c r="CY773">
        <f>IFERROR(VLOOKUP(Tabla5[[#This Row],[CLAVE]],[2]VENTAS!$F$2:$R$1501,13,0),0)</f>
        <v>0</v>
      </c>
      <c r="CZ773">
        <f>SUM(Tabla5[[#This Row],[VENTA MABE 2 SEMANA NOV]:[VENTAS OTROS 2 SEMANA NOV]])</f>
        <v>13</v>
      </c>
      <c r="DA773" s="46">
        <v>60</v>
      </c>
    </row>
    <row r="774" spans="1:105" hidden="1" x14ac:dyDescent="0.3">
      <c r="A774" t="str">
        <f>CONCATENATE(Tabla5[[#This Row],[TIENDA HMPV]],Tabla5[[#This Row],[LINEA]])</f>
        <v>482 - 9 DE OCTUBRE 1EMPOTRE</v>
      </c>
      <c r="B774" t="s">
        <v>306</v>
      </c>
      <c r="C774" s="55" t="s">
        <v>307</v>
      </c>
      <c r="D774" s="55" t="s">
        <v>23</v>
      </c>
      <c r="E774" s="55" t="s">
        <v>308</v>
      </c>
      <c r="F774" s="55" t="s">
        <v>1724</v>
      </c>
      <c r="G774" t="s">
        <v>32</v>
      </c>
      <c r="H774" s="42">
        <f>IFERROR(Tabla5[[#This Row],[VENTAS MABE]]/Tabla5[[#This Row],[CUOTA]],0)</f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V774" s="42">
        <v>0</v>
      </c>
      <c r="W774" s="42">
        <f>IFERROR(Tabla5[[#This Row],[TOTAL VENTA 38 SEMANA]]/Tabla5[[#This Row],[VENTA ACUM 38]],0)</f>
        <v>0</v>
      </c>
      <c r="X774" s="42" t="e">
        <f>VLOOKUP(Tabla5[[#This Row],[CLAVE]],[1]!QMI_5_SEMANA_SEP_22[[CLAVE]:[SHARE CADENA S2]],21,0)</f>
        <v>#REF!</v>
      </c>
      <c r="Y774" s="55" t="s">
        <v>724</v>
      </c>
      <c r="Z774" s="46">
        <f>+Tabla5[[#This Row],[VENTA ACUM 38]]+Tabla5[[#This Row],[venta total 39 acum]]</f>
        <v>0</v>
      </c>
      <c r="AA774" s="46">
        <v>0</v>
      </c>
      <c r="AB774" s="46">
        <v>0</v>
      </c>
      <c r="AC774" s="46">
        <v>0</v>
      </c>
      <c r="AD774" s="46">
        <v>0</v>
      </c>
      <c r="AE774" s="46">
        <v>0</v>
      </c>
      <c r="AF774" s="46">
        <v>0</v>
      </c>
      <c r="AG774" s="46">
        <v>0</v>
      </c>
      <c r="AH774" s="42">
        <f>IFERROR(Tabla5[[#This Row],[VENTAS MABE]]/Tabla5[[#This Row],[VENTAS INDURAMA]],0)</f>
        <v>0</v>
      </c>
      <c r="AI774" t="s">
        <v>1675</v>
      </c>
      <c r="AK774" s="42"/>
      <c r="AL774" t="s">
        <v>727</v>
      </c>
      <c r="AM774" s="55" t="s">
        <v>751</v>
      </c>
      <c r="AO774" s="55" t="s">
        <v>400</v>
      </c>
      <c r="AP774">
        <v>0</v>
      </c>
      <c r="AQ774" s="55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f>SUM(Tabla5[[#This Row],[VENTA MABE 1 SEMANA OCT]:[VENTAS OTROS 1 SEMANA OCT]])</f>
        <v>0</v>
      </c>
      <c r="AY774" s="46">
        <v>0</v>
      </c>
      <c r="AZ774" s="55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f>SUM(Tabla5[[#This Row],[VENTA MABE 2 SEMANA OCT]:[VENTAS OTROS 2 SEMANA OCT]])</f>
        <v>0</v>
      </c>
      <c r="BH774" t="s">
        <v>798</v>
      </c>
      <c r="BI774" s="55" t="s">
        <v>1663</v>
      </c>
      <c r="BJ774">
        <v>35.999999999999993</v>
      </c>
      <c r="BK774" s="55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f>SUM(Tabla5[[#This Row],[VENTA MABE 3 SEMANA OCT]:[VENTAS OTROS 3 SEMANA OCT]])</f>
        <v>0</v>
      </c>
      <c r="BS774" s="42">
        <v>0</v>
      </c>
      <c r="BT774" s="55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f>SUM(Tabla5[[#This Row],[VENTA MABE 4 SEMANA OCT]:[VENTAS OTROS 4 SEMANA OCT]])</f>
        <v>0</v>
      </c>
      <c r="CI7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74" s="66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SUM(Tabla5[[#This Row],[VENTA MABE 1 SEMANA NOV]:[VENTAS OTROS 1 SEMANA NOV]])</f>
        <v>0</v>
      </c>
      <c r="CS774">
        <f>IFERROR(VLOOKUP(Tabla5[[#This Row],[CLAVE]],[2]VENTAS!$F$2:$L$1501,2,0),0)</f>
        <v>0</v>
      </c>
      <c r="CT774">
        <f>IFERROR(VLOOKUP(Tabla5[[#This Row],[CLAVE]],[2]VENTAS!$F$2:$L$1501,3,0),0)</f>
        <v>0</v>
      </c>
      <c r="CU774">
        <f>IFERROR(VLOOKUP(Tabla5[[#This Row],[CLAVE]],[2]VENTAS!$F$2:$L$1501,4,0),0)</f>
        <v>0</v>
      </c>
      <c r="CV774">
        <f>IFERROR(VLOOKUP(Tabla5[[#This Row],[CLAVE]],[2]VENTAS!$F$2:$L$1501,5,0),0)</f>
        <v>0</v>
      </c>
      <c r="CW774">
        <f>IFERROR(VLOOKUP(Tabla5[[#This Row],[CLAVE]],[2]VENTAS!$F$2:$L$1501,6,0),0)</f>
        <v>0</v>
      </c>
      <c r="CX774">
        <f>IFERROR(VLOOKUP(Tabla5[[#This Row],[CLAVE]],[2]VENTAS!$F$2:$L$1501,7,0),0)</f>
        <v>0</v>
      </c>
      <c r="CY774">
        <f>IFERROR(VLOOKUP(Tabla5[[#This Row],[CLAVE]],[2]VENTAS!$F$2:$R$1501,13,0),0)</f>
        <v>0</v>
      </c>
      <c r="CZ774">
        <f>SUM(Tabla5[[#This Row],[VENTA MABE 2 SEMANA NOV]:[VENTAS OTROS 2 SEMANA NOV]])</f>
        <v>0</v>
      </c>
      <c r="DA774" s="46">
        <v>0</v>
      </c>
    </row>
    <row r="775" spans="1:105" hidden="1" x14ac:dyDescent="0.3">
      <c r="A775" t="str">
        <f>CONCATENATE(Tabla5[[#This Row],[TIENDA HMPV]],Tabla5[[#This Row],[LINEA]])</f>
        <v>482 - 9 DE OCTUBRE 1GLOBALES</v>
      </c>
      <c r="B775" t="s">
        <v>306</v>
      </c>
      <c r="C775" s="55" t="s">
        <v>307</v>
      </c>
      <c r="D775" s="55" t="s">
        <v>23</v>
      </c>
      <c r="E775" s="55" t="s">
        <v>308</v>
      </c>
      <c r="F775" s="55" t="s">
        <v>1724</v>
      </c>
      <c r="G775" t="s">
        <v>27</v>
      </c>
      <c r="H775" s="42">
        <f>IFERROR(Tabla5[[#This Row],[VENTAS MABE]]/Tabla5[[#This Row],[CUOTA]],0)</f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V775" s="42">
        <v>0</v>
      </c>
      <c r="W775" s="42">
        <f>IFERROR(Tabla5[[#This Row],[TOTAL VENTA 38 SEMANA]]/Tabla5[[#This Row],[VENTA ACUM 38]],0)</f>
        <v>0</v>
      </c>
      <c r="X775" s="42" t="e">
        <f>VLOOKUP(Tabla5[[#This Row],[CLAVE]],[1]!QMI_5_SEMANA_SEP_22[[CLAVE]:[SHARE CADENA S2]],21,0)</f>
        <v>#REF!</v>
      </c>
      <c r="Y775" s="55" t="s">
        <v>724</v>
      </c>
      <c r="Z775" s="46">
        <f>+Tabla5[[#This Row],[VENTA ACUM 38]]+Tabla5[[#This Row],[venta total 39 acum]]</f>
        <v>1</v>
      </c>
      <c r="AA775" s="46">
        <v>0</v>
      </c>
      <c r="AB775" s="46">
        <v>0</v>
      </c>
      <c r="AC775" s="46">
        <v>1</v>
      </c>
      <c r="AD775" s="46">
        <v>0</v>
      </c>
      <c r="AE775" s="46">
        <v>0</v>
      </c>
      <c r="AF775" s="46">
        <v>0</v>
      </c>
      <c r="AG775" s="46">
        <v>0</v>
      </c>
      <c r="AH775" s="42">
        <f>IFERROR(Tabla5[[#This Row],[VENTAS MABE]]/Tabla5[[#This Row],[VENTAS INDURAMA]],0)</f>
        <v>0</v>
      </c>
      <c r="AI775" t="s">
        <v>1675</v>
      </c>
      <c r="AK775" s="42"/>
      <c r="AL775" t="s">
        <v>727</v>
      </c>
      <c r="AM775" s="55" t="s">
        <v>751</v>
      </c>
      <c r="AO775" s="55" t="s">
        <v>400</v>
      </c>
      <c r="AP775">
        <v>0</v>
      </c>
      <c r="AQ775" s="5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f>SUM(Tabla5[[#This Row],[VENTA MABE 1 SEMANA OCT]:[VENTAS OTROS 1 SEMANA OCT]])</f>
        <v>0</v>
      </c>
      <c r="AY775" s="46">
        <v>0</v>
      </c>
      <c r="AZ775" s="5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f>SUM(Tabla5[[#This Row],[VENTA MABE 2 SEMANA OCT]:[VENTAS OTROS 2 SEMANA OCT]])</f>
        <v>0</v>
      </c>
      <c r="BH775" t="s">
        <v>798</v>
      </c>
      <c r="BI775" s="55" t="s">
        <v>1663</v>
      </c>
      <c r="BJ775">
        <v>35.999999999999993</v>
      </c>
      <c r="BK775" s="5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f>SUM(Tabla5[[#This Row],[VENTA MABE 3 SEMANA OCT]:[VENTAS OTROS 3 SEMANA OCT]])</f>
        <v>0</v>
      </c>
      <c r="BS775" s="42">
        <v>0</v>
      </c>
      <c r="BT775" s="5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f>SUM(Tabla5[[#This Row],[VENTA MABE 4 SEMANA OCT]:[VENTAS OTROS 4 SEMANA OCT]])</f>
        <v>0</v>
      </c>
      <c r="CI7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75" s="66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SUM(Tabla5[[#This Row],[VENTA MABE 1 SEMANA NOV]:[VENTAS OTROS 1 SEMANA NOV]])</f>
        <v>0</v>
      </c>
      <c r="CS775">
        <f>IFERROR(VLOOKUP(Tabla5[[#This Row],[CLAVE]],[2]VENTAS!$F$2:$L$1501,2,0),0)</f>
        <v>0</v>
      </c>
      <c r="CT775">
        <f>IFERROR(VLOOKUP(Tabla5[[#This Row],[CLAVE]],[2]VENTAS!$F$2:$L$1501,3,0),0)</f>
        <v>10</v>
      </c>
      <c r="CU775">
        <f>IFERROR(VLOOKUP(Tabla5[[#This Row],[CLAVE]],[2]VENTAS!$F$2:$L$1501,4,0),0)</f>
        <v>0</v>
      </c>
      <c r="CV775">
        <f>IFERROR(VLOOKUP(Tabla5[[#This Row],[CLAVE]],[2]VENTAS!$F$2:$L$1501,5,0),0)</f>
        <v>0</v>
      </c>
      <c r="CW775">
        <f>IFERROR(VLOOKUP(Tabla5[[#This Row],[CLAVE]],[2]VENTAS!$F$2:$L$1501,6,0),0)</f>
        <v>0</v>
      </c>
      <c r="CX775">
        <f>IFERROR(VLOOKUP(Tabla5[[#This Row],[CLAVE]],[2]VENTAS!$F$2:$L$1501,7,0),0)</f>
        <v>0</v>
      </c>
      <c r="CY775">
        <f>IFERROR(VLOOKUP(Tabla5[[#This Row],[CLAVE]],[2]VENTAS!$F$2:$R$1501,13,0),0)</f>
        <v>0</v>
      </c>
      <c r="CZ775">
        <f>SUM(Tabla5[[#This Row],[VENTA MABE 2 SEMANA NOV]:[VENTAS OTROS 2 SEMANA NOV]])</f>
        <v>10</v>
      </c>
      <c r="DA775" s="46">
        <v>0</v>
      </c>
    </row>
    <row r="776" spans="1:105" hidden="1" x14ac:dyDescent="0.3">
      <c r="A776" t="str">
        <f>CONCATENATE(Tabla5[[#This Row],[TIENDA HMPV]],Tabla5[[#This Row],[LINEA]])</f>
        <v>482 - 9 DE OCTUBRE 1LAVADO</v>
      </c>
      <c r="B776" t="s">
        <v>306</v>
      </c>
      <c r="C776" s="55" t="s">
        <v>307</v>
      </c>
      <c r="D776" s="55" t="s">
        <v>23</v>
      </c>
      <c r="E776" s="55" t="s">
        <v>308</v>
      </c>
      <c r="F776" s="55" t="s">
        <v>1724</v>
      </c>
      <c r="G776" t="s">
        <v>28</v>
      </c>
      <c r="H776" s="42">
        <f>IFERROR(Tabla5[[#This Row],[VENTAS MABE]]/Tabla5[[#This Row],[CUOTA]],0)</f>
        <v>0.25</v>
      </c>
      <c r="I776">
        <v>4</v>
      </c>
      <c r="J776">
        <v>1</v>
      </c>
      <c r="K776">
        <v>0</v>
      </c>
      <c r="L776" s="44">
        <v>13</v>
      </c>
      <c r="M776">
        <v>14</v>
      </c>
      <c r="N776">
        <v>10</v>
      </c>
      <c r="O776">
        <v>0</v>
      </c>
      <c r="P776">
        <v>0</v>
      </c>
      <c r="Q776">
        <v>0</v>
      </c>
      <c r="R776">
        <v>0</v>
      </c>
      <c r="S776">
        <v>5</v>
      </c>
      <c r="T776">
        <v>0</v>
      </c>
      <c r="V776" s="42">
        <v>2.7777777777777776E-2</v>
      </c>
      <c r="W776" s="42">
        <f>IFERROR(Tabla5[[#This Row],[TOTAL VENTA 38 SEMANA]]/Tabla5[[#This Row],[VENTA ACUM 38]],0)</f>
        <v>2.7777777777777776E-2</v>
      </c>
      <c r="X776" s="42" t="e">
        <f>VLOOKUP(Tabla5[[#This Row],[CLAVE]],[1]!QMI_5_SEMANA_SEP_22[[CLAVE]:[SHARE CADENA S2]],21,0)</f>
        <v>#REF!</v>
      </c>
      <c r="Y776" s="55" t="s">
        <v>724</v>
      </c>
      <c r="Z776" s="46">
        <f>+Tabla5[[#This Row],[VENTA ACUM 38]]+Tabla5[[#This Row],[venta total 39 acum]]</f>
        <v>44</v>
      </c>
      <c r="AA776" s="46">
        <v>1</v>
      </c>
      <c r="AB776" s="46">
        <v>1</v>
      </c>
      <c r="AC776" s="46">
        <v>36</v>
      </c>
      <c r="AD776" s="46">
        <v>8</v>
      </c>
      <c r="AE776" s="46">
        <v>2</v>
      </c>
      <c r="AF776" s="46">
        <v>8</v>
      </c>
      <c r="AG776" s="46">
        <v>3</v>
      </c>
      <c r="AH776" s="42">
        <f>IFERROR(Tabla5[[#This Row],[VENTAS MABE]]/Tabla5[[#This Row],[VENTAS INDURAMA]],0)</f>
        <v>0</v>
      </c>
      <c r="AI776" t="s">
        <v>1675</v>
      </c>
      <c r="AJ776">
        <v>3.85E-2</v>
      </c>
      <c r="AK776" s="42">
        <v>2.86E-2</v>
      </c>
      <c r="AL776" t="s">
        <v>727</v>
      </c>
      <c r="AM776" s="55" t="s">
        <v>751</v>
      </c>
      <c r="AO776" s="55" t="s">
        <v>400</v>
      </c>
      <c r="AP776">
        <v>29</v>
      </c>
      <c r="AQ776" s="55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f>SUM(Tabla5[[#This Row],[VENTA MABE 1 SEMANA OCT]:[VENTAS OTROS 1 SEMANA OCT]])</f>
        <v>0</v>
      </c>
      <c r="AY776" s="46">
        <v>3.8483483483483489</v>
      </c>
      <c r="AZ776" s="55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f>SUM(Tabla5[[#This Row],[VENTA MABE 2 SEMANA OCT]:[VENTAS OTROS 2 SEMANA OCT]])</f>
        <v>0</v>
      </c>
      <c r="BH776" t="s">
        <v>798</v>
      </c>
      <c r="BI776" s="55" t="s">
        <v>1663</v>
      </c>
      <c r="BJ776">
        <v>35.999999999999993</v>
      </c>
      <c r="BK776" s="55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f>SUM(Tabla5[[#This Row],[VENTA MABE 3 SEMANA OCT]:[VENTAS OTROS 3 SEMANA OCT]])</f>
        <v>0</v>
      </c>
      <c r="BS776" s="42">
        <v>7.0000000000000007E-2</v>
      </c>
      <c r="BT776" s="55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f>SUM(Tabla5[[#This Row],[VENTA MABE 4 SEMANA OCT]:[VENTAS OTROS 4 SEMANA OCT]])</f>
        <v>0</v>
      </c>
      <c r="CI7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76" s="6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SUM(Tabla5[[#This Row],[VENTA MABE 1 SEMANA NOV]:[VENTAS OTROS 1 SEMANA NOV]])</f>
        <v>0</v>
      </c>
      <c r="CS776">
        <f>IFERROR(VLOOKUP(Tabla5[[#This Row],[CLAVE]],[2]VENTAS!$F$2:$L$1501,2,0),0)</f>
        <v>5</v>
      </c>
      <c r="CT776">
        <f>IFERROR(VLOOKUP(Tabla5[[#This Row],[CLAVE]],[2]VENTAS!$F$2:$L$1501,3,0),0)</f>
        <v>0</v>
      </c>
      <c r="CU776">
        <f>IFERROR(VLOOKUP(Tabla5[[#This Row],[CLAVE]],[2]VENTAS!$F$2:$L$1501,4,0),0)</f>
        <v>0</v>
      </c>
      <c r="CV776">
        <f>IFERROR(VLOOKUP(Tabla5[[#This Row],[CLAVE]],[2]VENTAS!$F$2:$L$1501,5,0),0)</f>
        <v>0</v>
      </c>
      <c r="CW776">
        <f>IFERROR(VLOOKUP(Tabla5[[#This Row],[CLAVE]],[2]VENTAS!$F$2:$L$1501,6,0),0)</f>
        <v>0</v>
      </c>
      <c r="CX776">
        <f>IFERROR(VLOOKUP(Tabla5[[#This Row],[CLAVE]],[2]VENTAS!$F$2:$L$1501,7,0),0)</f>
        <v>0</v>
      </c>
      <c r="CY776">
        <f>IFERROR(VLOOKUP(Tabla5[[#This Row],[CLAVE]],[2]VENTAS!$F$2:$R$1501,13,0),0)</f>
        <v>0</v>
      </c>
      <c r="CZ776">
        <f>SUM(Tabla5[[#This Row],[VENTA MABE 2 SEMANA NOV]:[VENTAS OTROS 2 SEMANA NOV]])</f>
        <v>5</v>
      </c>
      <c r="DA776" s="46">
        <v>4.7848582064707488</v>
      </c>
    </row>
    <row r="777" spans="1:105" hidden="1" x14ac:dyDescent="0.3">
      <c r="A777" t="str">
        <f>CONCATENATE(Tabla5[[#This Row],[TIENDA HMPV]],Tabla5[[#This Row],[LINEA]])</f>
        <v>482 - 9 DE OCTUBRE 1REFRIGERACIÓN</v>
      </c>
      <c r="B777" t="s">
        <v>306</v>
      </c>
      <c r="C777" s="55" t="s">
        <v>307</v>
      </c>
      <c r="D777" s="55" t="s">
        <v>23</v>
      </c>
      <c r="E777" s="55" t="s">
        <v>308</v>
      </c>
      <c r="F777" s="55" t="s">
        <v>1724</v>
      </c>
      <c r="G777" t="s">
        <v>29</v>
      </c>
      <c r="H777" s="42">
        <f>IFERROR(Tabla5[[#This Row],[VENTAS MABE]]/Tabla5[[#This Row],[CUOTA]],0)</f>
        <v>0.72222222222222221</v>
      </c>
      <c r="I777">
        <v>18</v>
      </c>
      <c r="J777">
        <v>13</v>
      </c>
      <c r="K777">
        <v>22</v>
      </c>
      <c r="L777">
        <v>8</v>
      </c>
      <c r="M777">
        <v>0</v>
      </c>
      <c r="N777">
        <v>3</v>
      </c>
      <c r="O777">
        <v>0</v>
      </c>
      <c r="P777">
        <v>0</v>
      </c>
      <c r="Q777">
        <v>0</v>
      </c>
      <c r="R777">
        <v>0</v>
      </c>
      <c r="S777">
        <v>5</v>
      </c>
      <c r="T777">
        <v>0</v>
      </c>
      <c r="V777" s="42">
        <v>0.31707317073170732</v>
      </c>
      <c r="W777" s="42">
        <f>IFERROR(Tabla5[[#This Row],[TOTAL VENTA 38 SEMANA]]/Tabla5[[#This Row],[VENTA ACUM 38]],0)</f>
        <v>0.31707317073170732</v>
      </c>
      <c r="X777" s="42" t="e">
        <f>VLOOKUP(Tabla5[[#This Row],[CLAVE]],[1]!QMI_5_SEMANA_SEP_22[[CLAVE]:[SHARE CADENA S2]],21,0)</f>
        <v>#REF!</v>
      </c>
      <c r="Y777" s="55" t="s">
        <v>724</v>
      </c>
      <c r="Z777" s="46">
        <f>+Tabla5[[#This Row],[VENTA ACUM 38]]+Tabla5[[#This Row],[venta total 39 acum]]</f>
        <v>49</v>
      </c>
      <c r="AA777" s="46">
        <v>8</v>
      </c>
      <c r="AB777" s="46">
        <v>13</v>
      </c>
      <c r="AC777" s="46">
        <v>41</v>
      </c>
      <c r="AD777" s="46">
        <v>8</v>
      </c>
      <c r="AE777" s="46">
        <v>3</v>
      </c>
      <c r="AF777" s="46">
        <v>8</v>
      </c>
      <c r="AG777" s="46">
        <v>11</v>
      </c>
      <c r="AH777" s="42">
        <f>IFERROR(Tabla5[[#This Row],[VENTAS MABE]]/Tabla5[[#This Row],[VENTAS INDURAMA]],0)</f>
        <v>0.59090909090909094</v>
      </c>
      <c r="AI777" t="s">
        <v>1675</v>
      </c>
      <c r="AJ777">
        <v>0.33329999999999999</v>
      </c>
      <c r="AK777" s="42">
        <v>0.4</v>
      </c>
      <c r="AL777" t="s">
        <v>727</v>
      </c>
      <c r="AM777" s="55" t="s">
        <v>751</v>
      </c>
      <c r="AO777" s="55" t="s">
        <v>400</v>
      </c>
      <c r="AP777">
        <v>28</v>
      </c>
      <c r="AQ777" s="55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f>SUM(Tabla5[[#This Row],[VENTA MABE 1 SEMANA OCT]:[VENTAS OTROS 1 SEMANA OCT]])</f>
        <v>0</v>
      </c>
      <c r="AY777" s="46">
        <v>18</v>
      </c>
      <c r="AZ777" s="55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f>SUM(Tabla5[[#This Row],[VENTA MABE 2 SEMANA OCT]:[VENTAS OTROS 2 SEMANA OCT]])</f>
        <v>0</v>
      </c>
      <c r="BH777" t="s">
        <v>798</v>
      </c>
      <c r="BI777" s="55" t="s">
        <v>1663</v>
      </c>
      <c r="BJ777">
        <v>35.999999999999993</v>
      </c>
      <c r="BK777" s="55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f>SUM(Tabla5[[#This Row],[VENTA MABE 3 SEMANA OCT]:[VENTAS OTROS 3 SEMANA OCT]])</f>
        <v>0</v>
      </c>
      <c r="BS777" s="42">
        <v>0.4</v>
      </c>
      <c r="BT777" s="55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f>SUM(Tabla5[[#This Row],[VENTA MABE 4 SEMANA OCT]:[VENTAS OTROS 4 SEMANA OCT]])</f>
        <v>0</v>
      </c>
      <c r="CI77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77" s="66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SUM(Tabla5[[#This Row],[VENTA MABE 1 SEMANA NOV]:[VENTAS OTROS 1 SEMANA NOV]])</f>
        <v>0</v>
      </c>
      <c r="CS777">
        <f>IFERROR(VLOOKUP(Tabla5[[#This Row],[CLAVE]],[2]VENTAS!$F$2:$L$1501,2,0),0)</f>
        <v>8</v>
      </c>
      <c r="CT777">
        <f>IFERROR(VLOOKUP(Tabla5[[#This Row],[CLAVE]],[2]VENTAS!$F$2:$L$1501,3,0),0)</f>
        <v>8</v>
      </c>
      <c r="CU777">
        <f>IFERROR(VLOOKUP(Tabla5[[#This Row],[CLAVE]],[2]VENTAS!$F$2:$L$1501,4,0),0)</f>
        <v>0</v>
      </c>
      <c r="CV777">
        <f>IFERROR(VLOOKUP(Tabla5[[#This Row],[CLAVE]],[2]VENTAS!$F$2:$L$1501,5,0),0)</f>
        <v>0</v>
      </c>
      <c r="CW777">
        <f>IFERROR(VLOOKUP(Tabla5[[#This Row],[CLAVE]],[2]VENTAS!$F$2:$L$1501,6,0),0)</f>
        <v>0</v>
      </c>
      <c r="CX777">
        <f>IFERROR(VLOOKUP(Tabla5[[#This Row],[CLAVE]],[2]VENTAS!$F$2:$L$1501,7,0),0)</f>
        <v>0</v>
      </c>
      <c r="CY777">
        <f>IFERROR(VLOOKUP(Tabla5[[#This Row],[CLAVE]],[2]VENTAS!$F$2:$R$1501,13,0),0)</f>
        <v>0</v>
      </c>
      <c r="CZ777">
        <f>SUM(Tabla5[[#This Row],[VENTA MABE 2 SEMANA NOV]:[VENTAS OTROS 2 SEMANA NOV]])</f>
        <v>16</v>
      </c>
      <c r="DA777" s="46">
        <v>52</v>
      </c>
    </row>
    <row r="778" spans="1:105" hidden="1" x14ac:dyDescent="0.3">
      <c r="A778" t="str">
        <f>CONCATENATE(Tabla5[[#This Row],[TIENDA HMPV]],Tabla5[[#This Row],[LINEA]])</f>
        <v>497 - MANTAAIRES</v>
      </c>
      <c r="B778" t="s">
        <v>282</v>
      </c>
      <c r="C778" s="55" t="s">
        <v>283</v>
      </c>
      <c r="D778" s="55" t="s">
        <v>23</v>
      </c>
      <c r="E778" s="55" t="s">
        <v>284</v>
      </c>
      <c r="F778" s="55" t="s">
        <v>1724</v>
      </c>
      <c r="G778" t="s">
        <v>25</v>
      </c>
      <c r="H778" s="42">
        <f>IFERROR(Tabla5[[#This Row],[VENTAS MABE]]/Tabla5[[#This Row],[CUOTA]],0)</f>
        <v>2</v>
      </c>
      <c r="I778">
        <v>1</v>
      </c>
      <c r="J778">
        <v>2</v>
      </c>
      <c r="K778">
        <v>0</v>
      </c>
      <c r="L778">
        <v>0</v>
      </c>
      <c r="M778">
        <v>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</v>
      </c>
      <c r="T778">
        <v>2</v>
      </c>
      <c r="V778" s="42">
        <v>0.2857142857142857</v>
      </c>
      <c r="W778" s="42">
        <f>IFERROR(Tabla5[[#This Row],[TOTAL VENTA 38 SEMANA]]/Tabla5[[#This Row],[VENTA ACUM 38]],0)</f>
        <v>0.2857142857142857</v>
      </c>
      <c r="X778" s="42" t="e">
        <f>VLOOKUP(Tabla5[[#This Row],[CLAVE]],[1]!QMI_5_SEMANA_SEP_22[[CLAVE]:[SHARE CADENA S2]],21,0)</f>
        <v>#REF!</v>
      </c>
      <c r="Y778" s="55" t="s">
        <v>724</v>
      </c>
      <c r="Z778" s="46">
        <f>+Tabla5[[#This Row],[VENTA ACUM 38]]+Tabla5[[#This Row],[venta total 39 acum]]</f>
        <v>15</v>
      </c>
      <c r="AA778" s="46">
        <v>1</v>
      </c>
      <c r="AB778" s="46">
        <v>2</v>
      </c>
      <c r="AC778" s="46">
        <v>7</v>
      </c>
      <c r="AD778" s="46">
        <v>8</v>
      </c>
      <c r="AE778" s="46">
        <v>2</v>
      </c>
      <c r="AF778" s="46">
        <v>8</v>
      </c>
      <c r="AG778" s="46">
        <v>3</v>
      </c>
      <c r="AH778" s="42">
        <f>IFERROR(Tabla5[[#This Row],[VENTAS MABE]]/Tabla5[[#This Row],[VENTAS INDURAMA]],0)</f>
        <v>0</v>
      </c>
      <c r="AI778" t="s">
        <v>1675</v>
      </c>
      <c r="AJ778">
        <v>0.5</v>
      </c>
      <c r="AK778" s="42">
        <v>0.4</v>
      </c>
      <c r="AL778" t="s">
        <v>727</v>
      </c>
      <c r="AM778" s="55" t="s">
        <v>1000</v>
      </c>
      <c r="AO778" s="55" t="s">
        <v>419</v>
      </c>
      <c r="AP778">
        <v>3</v>
      </c>
      <c r="AQ778" s="55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f>SUM(Tabla5[[#This Row],[VENTA MABE 1 SEMANA OCT]:[VENTAS OTROS 1 SEMANA OCT]])</f>
        <v>0</v>
      </c>
      <c r="AY778" s="46">
        <v>3.1111111111111116</v>
      </c>
      <c r="AZ778" s="55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f>SUM(Tabla5[[#This Row],[VENTA MABE 2 SEMANA OCT]:[VENTAS OTROS 2 SEMANA OCT]])</f>
        <v>0</v>
      </c>
      <c r="BH778" t="s">
        <v>798</v>
      </c>
      <c r="BI778" s="55" t="s">
        <v>1664</v>
      </c>
      <c r="BJ778">
        <v>37</v>
      </c>
      <c r="BK778" s="55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f>SUM(Tabla5[[#This Row],[VENTA MABE 3 SEMANA OCT]:[VENTAS OTROS 3 SEMANA OCT]])</f>
        <v>0</v>
      </c>
      <c r="BS778" s="42">
        <v>0.22</v>
      </c>
      <c r="BT778" s="55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f>SUM(Tabla5[[#This Row],[VENTA MABE 4 SEMANA OCT]:[VENTAS OTROS 4 SEMANA OCT]])</f>
        <v>0</v>
      </c>
      <c r="CB778" t="s">
        <v>1679</v>
      </c>
      <c r="CC778" t="s">
        <v>1679</v>
      </c>
      <c r="CD778" t="s">
        <v>1679</v>
      </c>
      <c r="CE778" t="s">
        <v>1679</v>
      </c>
      <c r="CF778" t="s">
        <v>1679</v>
      </c>
      <c r="CG778" t="s">
        <v>1679</v>
      </c>
      <c r="CH778" t="s">
        <v>1679</v>
      </c>
      <c r="CI7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78" s="66">
        <v>0</v>
      </c>
      <c r="CK778">
        <v>0</v>
      </c>
      <c r="CL778">
        <v>0</v>
      </c>
      <c r="CM778" t="s">
        <v>1679</v>
      </c>
      <c r="CN778">
        <v>0</v>
      </c>
      <c r="CO778">
        <v>0</v>
      </c>
      <c r="CP778">
        <v>0</v>
      </c>
      <c r="CQ778">
        <v>0</v>
      </c>
      <c r="CR778">
        <f>SUM(Tabla5[[#This Row],[VENTA MABE 1 SEMANA NOV]:[VENTAS OTROS 1 SEMANA NOV]])</f>
        <v>0</v>
      </c>
      <c r="CS778">
        <f>IFERROR(VLOOKUP(Tabla5[[#This Row],[CLAVE]],[2]VENTAS!$F$2:$L$1501,2,0),0)</f>
        <v>0</v>
      </c>
      <c r="CT778">
        <f>IFERROR(VLOOKUP(Tabla5[[#This Row],[CLAVE]],[2]VENTAS!$F$2:$L$1501,3,0),0)</f>
        <v>0</v>
      </c>
      <c r="CU778">
        <f>IFERROR(VLOOKUP(Tabla5[[#This Row],[CLAVE]],[2]VENTAS!$F$2:$L$1501,4,0),0)</f>
        <v>0</v>
      </c>
      <c r="CV778">
        <f>IFERROR(VLOOKUP(Tabla5[[#This Row],[CLAVE]],[2]VENTAS!$F$2:$L$1501,5,0),0)</f>
        <v>0</v>
      </c>
      <c r="CW778">
        <f>IFERROR(VLOOKUP(Tabla5[[#This Row],[CLAVE]],[2]VENTAS!$F$2:$L$1501,6,0),0)</f>
        <v>0</v>
      </c>
      <c r="CX778">
        <f>IFERROR(VLOOKUP(Tabla5[[#This Row],[CLAVE]],[2]VENTAS!$F$2:$L$1501,7,0),0)</f>
        <v>0</v>
      </c>
      <c r="CY778">
        <f>IFERROR(VLOOKUP(Tabla5[[#This Row],[CLAVE]],[2]VENTAS!$F$2:$R$1501,13,0),0)</f>
        <v>0</v>
      </c>
      <c r="CZ778">
        <f>SUM(Tabla5[[#This Row],[VENTA MABE 2 SEMANA NOV]:[VENTAS OTROS 2 SEMANA NOV]])</f>
        <v>0</v>
      </c>
      <c r="DA778" s="46">
        <v>5.185185185185186</v>
      </c>
    </row>
    <row r="779" spans="1:105" hidden="1" x14ac:dyDescent="0.3">
      <c r="A779" t="str">
        <f>CONCATENATE(Tabla5[[#This Row],[TIENDA HMPV]],Tabla5[[#This Row],[LINEA]])</f>
        <v>497 - MANTACOCINAS</v>
      </c>
      <c r="B779" t="s">
        <v>282</v>
      </c>
      <c r="C779" s="55" t="s">
        <v>283</v>
      </c>
      <c r="D779" s="55" t="s">
        <v>23</v>
      </c>
      <c r="E779" s="55" t="s">
        <v>284</v>
      </c>
      <c r="F779" s="55" t="s">
        <v>1724</v>
      </c>
      <c r="G779" t="s">
        <v>26</v>
      </c>
      <c r="H779" s="42">
        <f>IFERROR(Tabla5[[#This Row],[VENTAS MABE]]/Tabla5[[#This Row],[CUOTA]],0)</f>
        <v>0.46666666666666667</v>
      </c>
      <c r="I779">
        <v>15</v>
      </c>
      <c r="J779">
        <v>7</v>
      </c>
      <c r="K779">
        <v>14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V779" s="42">
        <v>0.5</v>
      </c>
      <c r="W779" s="42">
        <f>IFERROR(Tabla5[[#This Row],[TOTAL VENTA 38 SEMANA]]/Tabla5[[#This Row],[VENTA ACUM 38]],0)</f>
        <v>0.5</v>
      </c>
      <c r="X779" s="42" t="e">
        <f>VLOOKUP(Tabla5[[#This Row],[CLAVE]],[1]!QMI_5_SEMANA_SEP_22[[CLAVE]:[SHARE CADENA S2]],21,0)</f>
        <v>#REF!</v>
      </c>
      <c r="Y779" s="55" t="s">
        <v>724</v>
      </c>
      <c r="Z779" s="46">
        <f>+Tabla5[[#This Row],[VENTA ACUM 38]]+Tabla5[[#This Row],[venta total 39 acum]]</f>
        <v>18</v>
      </c>
      <c r="AA779" s="46">
        <v>3</v>
      </c>
      <c r="AB779" s="46">
        <v>7</v>
      </c>
      <c r="AC779" s="46">
        <v>14</v>
      </c>
      <c r="AD779" s="46">
        <v>4</v>
      </c>
      <c r="AE779" s="46">
        <v>3</v>
      </c>
      <c r="AF779" s="46">
        <v>4</v>
      </c>
      <c r="AG779" s="46">
        <v>6</v>
      </c>
      <c r="AH779" s="42">
        <f>IFERROR(Tabla5[[#This Row],[VENTAS MABE]]/Tabla5[[#This Row],[VENTAS INDURAMA]],0)</f>
        <v>0.5</v>
      </c>
      <c r="AI779" t="s">
        <v>1675</v>
      </c>
      <c r="AJ779">
        <v>0.23080000000000001</v>
      </c>
      <c r="AK779" s="42">
        <v>0.36840000000000001</v>
      </c>
      <c r="AL779" t="s">
        <v>727</v>
      </c>
      <c r="AM779" s="55" t="s">
        <v>1000</v>
      </c>
      <c r="AO779" s="55" t="s">
        <v>419</v>
      </c>
      <c r="AP779">
        <v>8</v>
      </c>
      <c r="AQ779" s="55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f>SUM(Tabla5[[#This Row],[VENTA MABE 1 SEMANA OCT]:[VENTAS OTROS 1 SEMANA OCT]])</f>
        <v>0</v>
      </c>
      <c r="AY779" s="46">
        <v>16.897571056993911</v>
      </c>
      <c r="AZ779" s="55">
        <v>4</v>
      </c>
      <c r="BA779">
        <v>9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f>SUM(Tabla5[[#This Row],[VENTA MABE 2 SEMANA OCT]:[VENTAS OTROS 2 SEMANA OCT]])</f>
        <v>13</v>
      </c>
      <c r="BH779" t="s">
        <v>798</v>
      </c>
      <c r="BI779" s="55" t="s">
        <v>1664</v>
      </c>
      <c r="BJ779">
        <v>37</v>
      </c>
      <c r="BK779" s="55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2</v>
      </c>
      <c r="BR779">
        <f>SUM(Tabla5[[#This Row],[VENTA MABE 3 SEMANA OCT]:[VENTAS OTROS 3 SEMANA OCT]])</f>
        <v>2</v>
      </c>
      <c r="BS779" s="42">
        <v>0.45</v>
      </c>
      <c r="BT779" s="55">
        <v>5</v>
      </c>
      <c r="BU779">
        <v>13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f>SUM(Tabla5[[#This Row],[VENTA MABE 4 SEMANA OCT]:[VENTAS OTROS 4 SEMANA OCT]])</f>
        <v>18</v>
      </c>
      <c r="CE779" t="s">
        <v>1695</v>
      </c>
      <c r="CI77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0.27272727272727271</v>
      </c>
      <c r="CJ779" t="s">
        <v>1701</v>
      </c>
      <c r="CK779">
        <v>1</v>
      </c>
      <c r="CL779">
        <v>7</v>
      </c>
      <c r="CM779" t="s">
        <v>1679</v>
      </c>
      <c r="CN779">
        <v>0</v>
      </c>
      <c r="CO779">
        <v>0</v>
      </c>
      <c r="CP779">
        <v>0</v>
      </c>
      <c r="CQ779">
        <v>1</v>
      </c>
      <c r="CR779">
        <f>SUM(Tabla5[[#This Row],[VENTA MABE 1 SEMANA NOV]:[VENTAS OTROS 1 SEMANA NOV]])</f>
        <v>9</v>
      </c>
      <c r="CS779">
        <f>IFERROR(VLOOKUP(Tabla5[[#This Row],[CLAVE]],[2]VENTAS!$F$2:$L$1501,2,0),0)</f>
        <v>3</v>
      </c>
      <c r="CT779">
        <f>IFERROR(VLOOKUP(Tabla5[[#This Row],[CLAVE]],[2]VENTAS!$F$2:$L$1501,3,0),0)</f>
        <v>2</v>
      </c>
      <c r="CU779">
        <f>IFERROR(VLOOKUP(Tabla5[[#This Row],[CLAVE]],[2]VENTAS!$F$2:$L$1501,4,0),0)</f>
        <v>0</v>
      </c>
      <c r="CV779">
        <f>IFERROR(VLOOKUP(Tabla5[[#This Row],[CLAVE]],[2]VENTAS!$F$2:$L$1501,5,0),0)</f>
        <v>1</v>
      </c>
      <c r="CW779">
        <f>IFERROR(VLOOKUP(Tabla5[[#This Row],[CLAVE]],[2]VENTAS!$F$2:$L$1501,6,0),0)</f>
        <v>0</v>
      </c>
      <c r="CX779">
        <f>IFERROR(VLOOKUP(Tabla5[[#This Row],[CLAVE]],[2]VENTAS!$F$2:$L$1501,7,0),0)</f>
        <v>0</v>
      </c>
      <c r="CY779">
        <f>IFERROR(VLOOKUP(Tabla5[[#This Row],[CLAVE]],[2]VENTAS!$F$2:$R$1501,13,0),0)</f>
        <v>0</v>
      </c>
      <c r="CZ779">
        <f>SUM(Tabla5[[#This Row],[VENTA MABE 2 SEMANA NOV]:[VENTAS OTROS 2 SEMANA NOV]])</f>
        <v>6</v>
      </c>
      <c r="DA779" s="46">
        <v>41</v>
      </c>
    </row>
    <row r="780" spans="1:105" hidden="1" x14ac:dyDescent="0.3">
      <c r="A780" t="str">
        <f>CONCATENATE(Tabla5[[#This Row],[TIENDA HMPV]],Tabla5[[#This Row],[LINEA]])</f>
        <v>497 - MANTAEMPOTRE</v>
      </c>
      <c r="B780" t="s">
        <v>282</v>
      </c>
      <c r="C780" s="55" t="s">
        <v>283</v>
      </c>
      <c r="D780" s="55" t="s">
        <v>23</v>
      </c>
      <c r="E780" s="55" t="s">
        <v>284</v>
      </c>
      <c r="F780" s="55" t="s">
        <v>1724</v>
      </c>
      <c r="G780" t="s">
        <v>32</v>
      </c>
      <c r="H780" s="42">
        <f>IFERROR(Tabla5[[#This Row],[VENTAS MABE]]/Tabla5[[#This Row],[CUOTA]],0)</f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V780" s="42">
        <v>1</v>
      </c>
      <c r="W780" s="42">
        <f>IFERROR(Tabla5[[#This Row],[TOTAL VENTA 38 SEMANA]]/Tabla5[[#This Row],[VENTA ACUM 38]],0)</f>
        <v>1</v>
      </c>
      <c r="X780" s="42" t="e">
        <f>VLOOKUP(Tabla5[[#This Row],[CLAVE]],[1]!QMI_5_SEMANA_SEP_22[[CLAVE]:[SHARE CADENA S2]],21,0)</f>
        <v>#REF!</v>
      </c>
      <c r="Y780" s="55" t="s">
        <v>724</v>
      </c>
      <c r="Z780" s="46">
        <f>+Tabla5[[#This Row],[VENTA ACUM 38]]+Tabla5[[#This Row],[venta total 39 acum]]</f>
        <v>1</v>
      </c>
      <c r="AA780" s="46">
        <v>0</v>
      </c>
      <c r="AB780" s="46">
        <v>1</v>
      </c>
      <c r="AC780" s="46">
        <v>1</v>
      </c>
      <c r="AD780" s="46">
        <v>0</v>
      </c>
      <c r="AE780" s="46">
        <v>0</v>
      </c>
      <c r="AF780" s="46">
        <v>0</v>
      </c>
      <c r="AG780" s="46">
        <v>0</v>
      </c>
      <c r="AH780" s="42">
        <f>IFERROR(Tabla5[[#This Row],[VENTAS MABE]]/Tabla5[[#This Row],[VENTAS INDURAMA]],0)</f>
        <v>0</v>
      </c>
      <c r="AI780" t="s">
        <v>1675</v>
      </c>
      <c r="AK780" s="42"/>
      <c r="AL780" t="s">
        <v>727</v>
      </c>
      <c r="AM780" s="55" t="s">
        <v>1000</v>
      </c>
      <c r="AO780" s="55" t="s">
        <v>419</v>
      </c>
      <c r="AP780">
        <v>0</v>
      </c>
      <c r="AQ780" s="55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f>SUM(Tabla5[[#This Row],[VENTA MABE 1 SEMANA OCT]:[VENTAS OTROS 1 SEMANA OCT]])</f>
        <v>0</v>
      </c>
      <c r="AY780" s="46">
        <v>0</v>
      </c>
      <c r="AZ780" s="55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f>SUM(Tabla5[[#This Row],[VENTA MABE 2 SEMANA OCT]:[VENTAS OTROS 2 SEMANA OCT]])</f>
        <v>0</v>
      </c>
      <c r="BH780" t="s">
        <v>798</v>
      </c>
      <c r="BI780" s="55" t="s">
        <v>1664</v>
      </c>
      <c r="BJ780">
        <v>37</v>
      </c>
      <c r="BK780" s="55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f>SUM(Tabla5[[#This Row],[VENTA MABE 3 SEMANA OCT]:[VENTAS OTROS 3 SEMANA OCT]])</f>
        <v>0</v>
      </c>
      <c r="BS780" s="42">
        <v>0</v>
      </c>
      <c r="BT780" s="55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f>SUM(Tabla5[[#This Row],[VENTA MABE 4 SEMANA OCT]:[VENTAS OTROS 4 SEMANA OCT]])</f>
        <v>0</v>
      </c>
      <c r="CB780" t="s">
        <v>1679</v>
      </c>
      <c r="CC780" t="s">
        <v>1679</v>
      </c>
      <c r="CD780" t="s">
        <v>1679</v>
      </c>
      <c r="CE780" t="s">
        <v>1679</v>
      </c>
      <c r="CF780" t="s">
        <v>1679</v>
      </c>
      <c r="CG780" t="s">
        <v>1679</v>
      </c>
      <c r="CH780" t="s">
        <v>1679</v>
      </c>
      <c r="CI7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80" s="66">
        <v>0</v>
      </c>
      <c r="CK780">
        <v>0</v>
      </c>
      <c r="CL780">
        <v>0</v>
      </c>
      <c r="CM780" t="s">
        <v>1679</v>
      </c>
      <c r="CN780">
        <v>0</v>
      </c>
      <c r="CO780">
        <v>0</v>
      </c>
      <c r="CP780">
        <v>0</v>
      </c>
      <c r="CQ780">
        <v>0</v>
      </c>
      <c r="CR780">
        <f>SUM(Tabla5[[#This Row],[VENTA MABE 1 SEMANA NOV]:[VENTAS OTROS 1 SEMANA NOV]])</f>
        <v>0</v>
      </c>
      <c r="CS780">
        <f>IFERROR(VLOOKUP(Tabla5[[#This Row],[CLAVE]],[2]VENTAS!$F$2:$L$1501,2,0),0)</f>
        <v>0</v>
      </c>
      <c r="CT780">
        <f>IFERROR(VLOOKUP(Tabla5[[#This Row],[CLAVE]],[2]VENTAS!$F$2:$L$1501,3,0),0)</f>
        <v>0</v>
      </c>
      <c r="CU780">
        <f>IFERROR(VLOOKUP(Tabla5[[#This Row],[CLAVE]],[2]VENTAS!$F$2:$L$1501,4,0),0)</f>
        <v>0</v>
      </c>
      <c r="CV780">
        <f>IFERROR(VLOOKUP(Tabla5[[#This Row],[CLAVE]],[2]VENTAS!$F$2:$L$1501,5,0),0)</f>
        <v>0</v>
      </c>
      <c r="CW780">
        <f>IFERROR(VLOOKUP(Tabla5[[#This Row],[CLAVE]],[2]VENTAS!$F$2:$L$1501,6,0),0)</f>
        <v>0</v>
      </c>
      <c r="CX780">
        <f>IFERROR(VLOOKUP(Tabla5[[#This Row],[CLAVE]],[2]VENTAS!$F$2:$L$1501,7,0),0)</f>
        <v>0</v>
      </c>
      <c r="CY780">
        <f>IFERROR(VLOOKUP(Tabla5[[#This Row],[CLAVE]],[2]VENTAS!$F$2:$R$1501,13,0),0)</f>
        <v>0</v>
      </c>
      <c r="CZ780">
        <f>SUM(Tabla5[[#This Row],[VENTA MABE 2 SEMANA NOV]:[VENTAS OTROS 2 SEMANA NOV]])</f>
        <v>0</v>
      </c>
      <c r="DA780" s="46">
        <v>0</v>
      </c>
    </row>
    <row r="781" spans="1:105" hidden="1" x14ac:dyDescent="0.3">
      <c r="A781" t="str">
        <f>CONCATENATE(Tabla5[[#This Row],[TIENDA HMPV]],Tabla5[[#This Row],[LINEA]])</f>
        <v>497 - MANTAGLOBALES</v>
      </c>
      <c r="B781" t="s">
        <v>282</v>
      </c>
      <c r="C781" s="55" t="s">
        <v>283</v>
      </c>
      <c r="D781" s="55" t="s">
        <v>23</v>
      </c>
      <c r="E781" s="55" t="s">
        <v>284</v>
      </c>
      <c r="F781" s="55" t="s">
        <v>1724</v>
      </c>
      <c r="G781" t="s">
        <v>27</v>
      </c>
      <c r="H781" s="42">
        <f>IFERROR(Tabla5[[#This Row],[VENTAS MABE]]/Tabla5[[#This Row],[CUOTA]],0)</f>
        <v>0</v>
      </c>
      <c r="I781">
        <v>0</v>
      </c>
      <c r="J781">
        <v>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V781" s="42">
        <v>1</v>
      </c>
      <c r="W781" s="42">
        <f>IFERROR(Tabla5[[#This Row],[TOTAL VENTA 38 SEMANA]]/Tabla5[[#This Row],[VENTA ACUM 38]],0)</f>
        <v>1</v>
      </c>
      <c r="X781" s="42" t="e">
        <f>VLOOKUP(Tabla5[[#This Row],[CLAVE]],[1]!QMI_5_SEMANA_SEP_22[[CLAVE]:[SHARE CADENA S2]],21,0)</f>
        <v>#REF!</v>
      </c>
      <c r="Y781" s="55" t="s">
        <v>724</v>
      </c>
      <c r="Z781" s="46">
        <f>+Tabla5[[#This Row],[VENTA ACUM 38]]+Tabla5[[#This Row],[venta total 39 acum]]</f>
        <v>3</v>
      </c>
      <c r="AA781" s="46">
        <v>0</v>
      </c>
      <c r="AB781" s="46">
        <v>3</v>
      </c>
      <c r="AC781" s="46">
        <v>3</v>
      </c>
      <c r="AD781" s="46">
        <v>0</v>
      </c>
      <c r="AE781" s="46">
        <v>0</v>
      </c>
      <c r="AF781" s="46">
        <v>0</v>
      </c>
      <c r="AG781" s="46">
        <v>0</v>
      </c>
      <c r="AH781" s="42">
        <f>IFERROR(Tabla5[[#This Row],[VENTAS MABE]]/Tabla5[[#This Row],[VENTAS INDURAMA]],0)</f>
        <v>0</v>
      </c>
      <c r="AI781" t="s">
        <v>1675</v>
      </c>
      <c r="AK781" s="42"/>
      <c r="AL781" t="s">
        <v>727</v>
      </c>
      <c r="AM781" s="55" t="s">
        <v>1000</v>
      </c>
      <c r="AO781" s="55" t="s">
        <v>419</v>
      </c>
      <c r="AP781">
        <v>0</v>
      </c>
      <c r="AQ781" s="55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f>SUM(Tabla5[[#This Row],[VENTA MABE 1 SEMANA OCT]:[VENTAS OTROS 1 SEMANA OCT]])</f>
        <v>0</v>
      </c>
      <c r="AY781" s="46">
        <v>0</v>
      </c>
      <c r="AZ781" s="55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f>SUM(Tabla5[[#This Row],[VENTA MABE 2 SEMANA OCT]:[VENTAS OTROS 2 SEMANA OCT]])</f>
        <v>0</v>
      </c>
      <c r="BH781" t="s">
        <v>798</v>
      </c>
      <c r="BI781" s="55" t="s">
        <v>1664</v>
      </c>
      <c r="BJ781">
        <v>37</v>
      </c>
      <c r="BK781" s="55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f>SUM(Tabla5[[#This Row],[VENTA MABE 3 SEMANA OCT]:[VENTAS OTROS 3 SEMANA OCT]])</f>
        <v>0</v>
      </c>
      <c r="BS781" s="42">
        <v>0</v>
      </c>
      <c r="BT781" s="55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f>SUM(Tabla5[[#This Row],[VENTA MABE 4 SEMANA OCT]:[VENTAS OTROS 4 SEMANA OCT]])</f>
        <v>0</v>
      </c>
      <c r="CB781" t="s">
        <v>1679</v>
      </c>
      <c r="CC781" t="s">
        <v>1679</v>
      </c>
      <c r="CD781" t="s">
        <v>1679</v>
      </c>
      <c r="CE781" t="s">
        <v>1679</v>
      </c>
      <c r="CF781" t="s">
        <v>1679</v>
      </c>
      <c r="CG781" t="s">
        <v>1679</v>
      </c>
      <c r="CH781" t="s">
        <v>1679</v>
      </c>
      <c r="CI7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81" s="66">
        <v>0</v>
      </c>
      <c r="CK781">
        <v>0</v>
      </c>
      <c r="CL781">
        <v>0</v>
      </c>
      <c r="CM781" t="s">
        <v>1679</v>
      </c>
      <c r="CN781">
        <v>0</v>
      </c>
      <c r="CO781">
        <v>0</v>
      </c>
      <c r="CP781">
        <v>0</v>
      </c>
      <c r="CQ781">
        <v>0</v>
      </c>
      <c r="CR781">
        <f>SUM(Tabla5[[#This Row],[VENTA MABE 1 SEMANA NOV]:[VENTAS OTROS 1 SEMANA NOV]])</f>
        <v>0</v>
      </c>
      <c r="CS781">
        <f>IFERROR(VLOOKUP(Tabla5[[#This Row],[CLAVE]],[2]VENTAS!$F$2:$L$1501,2,0),0)</f>
        <v>0</v>
      </c>
      <c r="CT781">
        <f>IFERROR(VLOOKUP(Tabla5[[#This Row],[CLAVE]],[2]VENTAS!$F$2:$L$1501,3,0),0)</f>
        <v>0</v>
      </c>
      <c r="CU781">
        <f>IFERROR(VLOOKUP(Tabla5[[#This Row],[CLAVE]],[2]VENTAS!$F$2:$L$1501,4,0),0)</f>
        <v>0</v>
      </c>
      <c r="CV781">
        <f>IFERROR(VLOOKUP(Tabla5[[#This Row],[CLAVE]],[2]VENTAS!$F$2:$L$1501,5,0),0)</f>
        <v>0</v>
      </c>
      <c r="CW781">
        <f>IFERROR(VLOOKUP(Tabla5[[#This Row],[CLAVE]],[2]VENTAS!$F$2:$L$1501,6,0),0)</f>
        <v>0</v>
      </c>
      <c r="CX781">
        <f>IFERROR(VLOOKUP(Tabla5[[#This Row],[CLAVE]],[2]VENTAS!$F$2:$L$1501,7,0),0)</f>
        <v>0</v>
      </c>
      <c r="CY781">
        <f>IFERROR(VLOOKUP(Tabla5[[#This Row],[CLAVE]],[2]VENTAS!$F$2:$R$1501,13,0),0)</f>
        <v>0</v>
      </c>
      <c r="CZ781">
        <f>SUM(Tabla5[[#This Row],[VENTA MABE 2 SEMANA NOV]:[VENTAS OTROS 2 SEMANA NOV]])</f>
        <v>0</v>
      </c>
      <c r="DA781" s="46">
        <v>0</v>
      </c>
    </row>
    <row r="782" spans="1:105" hidden="1" x14ac:dyDescent="0.3">
      <c r="A782" t="str">
        <f>CONCATENATE(Tabla5[[#This Row],[TIENDA HMPV]],Tabla5[[#This Row],[LINEA]])</f>
        <v>497 - MANTALAVADO</v>
      </c>
      <c r="B782" t="s">
        <v>282</v>
      </c>
      <c r="C782" s="55" t="s">
        <v>283</v>
      </c>
      <c r="D782" s="55" t="s">
        <v>23</v>
      </c>
      <c r="E782" s="55" t="s">
        <v>284</v>
      </c>
      <c r="F782" s="55" t="s">
        <v>1724</v>
      </c>
      <c r="G782" t="s">
        <v>28</v>
      </c>
      <c r="H782" s="42">
        <f>IFERROR(Tabla5[[#This Row],[VENTAS MABE]]/Tabla5[[#This Row],[CUOTA]],0)</f>
        <v>1</v>
      </c>
      <c r="I782">
        <v>2</v>
      </c>
      <c r="J782">
        <v>2</v>
      </c>
      <c r="K782">
        <v>0</v>
      </c>
      <c r="L782" s="44">
        <v>6</v>
      </c>
      <c r="M782">
        <v>8</v>
      </c>
      <c r="N782">
        <v>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V782" s="42">
        <v>0.15384615384615385</v>
      </c>
      <c r="W782" s="42">
        <f>IFERROR(Tabla5[[#This Row],[TOTAL VENTA 38 SEMANA]]/Tabla5[[#This Row],[VENTA ACUM 38]],0)</f>
        <v>0.15384615384615385</v>
      </c>
      <c r="X782" s="42" t="e">
        <f>VLOOKUP(Tabla5[[#This Row],[CLAVE]],[1]!QMI_5_SEMANA_SEP_22[[CLAVE]:[SHARE CADENA S2]],21,0)</f>
        <v>#REF!</v>
      </c>
      <c r="Y782" s="55" t="s">
        <v>724</v>
      </c>
      <c r="Z782" s="46">
        <f>+Tabla5[[#This Row],[VENTA ACUM 38]]+Tabla5[[#This Row],[venta total 39 acum]]</f>
        <v>15</v>
      </c>
      <c r="AA782" s="46">
        <v>0</v>
      </c>
      <c r="AB782" s="46">
        <v>2</v>
      </c>
      <c r="AC782" s="46">
        <v>13</v>
      </c>
      <c r="AD782" s="46">
        <v>2</v>
      </c>
      <c r="AE782" s="46">
        <v>2</v>
      </c>
      <c r="AF782" s="46">
        <v>2</v>
      </c>
      <c r="AG782" s="46">
        <v>2</v>
      </c>
      <c r="AH782" s="42">
        <f>IFERROR(Tabla5[[#This Row],[VENTAS MABE]]/Tabla5[[#This Row],[VENTAS INDURAMA]],0)</f>
        <v>0</v>
      </c>
      <c r="AI782" t="s">
        <v>1675</v>
      </c>
      <c r="AK782" s="42">
        <v>0.18179999999999999</v>
      </c>
      <c r="AL782" t="s">
        <v>727</v>
      </c>
      <c r="AM782" s="55" t="s">
        <v>1000</v>
      </c>
      <c r="AO782" s="55" t="s">
        <v>419</v>
      </c>
      <c r="AP782">
        <v>7</v>
      </c>
      <c r="AQ782" s="55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f>SUM(Tabla5[[#This Row],[VENTA MABE 1 SEMANA OCT]:[VENTAS OTROS 1 SEMANA OCT]])</f>
        <v>0</v>
      </c>
      <c r="AY782" s="46">
        <v>1</v>
      </c>
      <c r="AZ782" s="55">
        <v>0</v>
      </c>
      <c r="BA782">
        <v>3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f>SUM(Tabla5[[#This Row],[VENTA MABE 2 SEMANA OCT]:[VENTAS OTROS 2 SEMANA OCT]])</f>
        <v>3</v>
      </c>
      <c r="BH782" t="s">
        <v>798</v>
      </c>
      <c r="BI782" s="55" t="s">
        <v>1664</v>
      </c>
      <c r="BJ782">
        <v>37</v>
      </c>
      <c r="BK782" s="55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f>SUM(Tabla5[[#This Row],[VENTA MABE 3 SEMANA OCT]:[VENTAS OTROS 3 SEMANA OCT]])</f>
        <v>0</v>
      </c>
      <c r="BS782" s="42">
        <v>7.0000000000000007E-2</v>
      </c>
      <c r="BT782" s="55">
        <v>0</v>
      </c>
      <c r="BU782">
        <v>3</v>
      </c>
      <c r="BV782">
        <v>1</v>
      </c>
      <c r="BW782">
        <v>0</v>
      </c>
      <c r="BX782">
        <v>3</v>
      </c>
      <c r="BY782">
        <v>0</v>
      </c>
      <c r="BZ782">
        <v>0</v>
      </c>
      <c r="CA782">
        <f>SUM(Tabla5[[#This Row],[VENTA MABE 4 SEMANA OCT]:[VENTAS OTROS 4 SEMANA OCT]])</f>
        <v>7</v>
      </c>
      <c r="CB782" t="s">
        <v>1679</v>
      </c>
      <c r="CC782" t="s">
        <v>1679</v>
      </c>
      <c r="CD782" t="s">
        <v>1679</v>
      </c>
      <c r="CE782" t="s">
        <v>1679</v>
      </c>
      <c r="CF782" t="s">
        <v>1679</v>
      </c>
      <c r="CG782" t="s">
        <v>1679</v>
      </c>
      <c r="CH782" t="s">
        <v>1679</v>
      </c>
      <c r="CI7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82" s="66">
        <v>0</v>
      </c>
      <c r="CK782">
        <v>0</v>
      </c>
      <c r="CL782">
        <v>0</v>
      </c>
      <c r="CM782">
        <v>3</v>
      </c>
      <c r="CN782">
        <v>0</v>
      </c>
      <c r="CO782">
        <v>2</v>
      </c>
      <c r="CP782">
        <v>0</v>
      </c>
      <c r="CQ782">
        <v>0</v>
      </c>
      <c r="CR782">
        <f>SUM(Tabla5[[#This Row],[VENTA MABE 1 SEMANA NOV]:[VENTAS OTROS 1 SEMANA NOV]])</f>
        <v>5</v>
      </c>
      <c r="CS782">
        <f>IFERROR(VLOOKUP(Tabla5[[#This Row],[CLAVE]],[2]VENTAS!$F$2:$L$1501,2,0),0)</f>
        <v>0</v>
      </c>
      <c r="CT782">
        <f>IFERROR(VLOOKUP(Tabla5[[#This Row],[CLAVE]],[2]VENTAS!$F$2:$L$1501,3,0),0)</f>
        <v>0</v>
      </c>
      <c r="CU782">
        <f>IFERROR(VLOOKUP(Tabla5[[#This Row],[CLAVE]],[2]VENTAS!$F$2:$L$1501,4,0),0)</f>
        <v>1</v>
      </c>
      <c r="CV782">
        <f>IFERROR(VLOOKUP(Tabla5[[#This Row],[CLAVE]],[2]VENTAS!$F$2:$L$1501,5,0),0)</f>
        <v>0</v>
      </c>
      <c r="CW782">
        <f>IFERROR(VLOOKUP(Tabla5[[#This Row],[CLAVE]],[2]VENTAS!$F$2:$L$1501,6,0),0)</f>
        <v>3</v>
      </c>
      <c r="CX782">
        <f>IFERROR(VLOOKUP(Tabla5[[#This Row],[CLAVE]],[2]VENTAS!$F$2:$L$1501,7,0),0)</f>
        <v>0</v>
      </c>
      <c r="CY782">
        <f>IFERROR(VLOOKUP(Tabla5[[#This Row],[CLAVE]],[2]VENTAS!$F$2:$R$1501,13,0),0)</f>
        <v>0</v>
      </c>
      <c r="CZ782">
        <f>SUM(Tabla5[[#This Row],[VENTA MABE 2 SEMANA NOV]:[VENTAS OTROS 2 SEMANA NOV]])</f>
        <v>4</v>
      </c>
      <c r="DA782" s="46">
        <v>1.9265128708182524</v>
      </c>
    </row>
    <row r="783" spans="1:105" hidden="1" x14ac:dyDescent="0.3">
      <c r="A783" t="str">
        <f>CONCATENATE(Tabla5[[#This Row],[TIENDA HMPV]],Tabla5[[#This Row],[LINEA]])</f>
        <v>497 - MANTAREFRIGERACIÓN</v>
      </c>
      <c r="B783" t="s">
        <v>282</v>
      </c>
      <c r="C783" s="55" t="s">
        <v>283</v>
      </c>
      <c r="D783" s="55" t="s">
        <v>23</v>
      </c>
      <c r="E783" s="55" t="s">
        <v>284</v>
      </c>
      <c r="F783" s="55" t="s">
        <v>1724</v>
      </c>
      <c r="G783" t="s">
        <v>29</v>
      </c>
      <c r="H783" s="42">
        <f>IFERROR(Tabla5[[#This Row],[VENTAS MABE]]/Tabla5[[#This Row],[CUOTA]],0)</f>
        <v>0.5625</v>
      </c>
      <c r="I783">
        <v>16</v>
      </c>
      <c r="J783">
        <v>9</v>
      </c>
      <c r="K783">
        <v>8</v>
      </c>
      <c r="L783">
        <v>4</v>
      </c>
      <c r="M783">
        <v>0</v>
      </c>
      <c r="N783">
        <v>2</v>
      </c>
      <c r="O783">
        <v>0</v>
      </c>
      <c r="P783">
        <v>0</v>
      </c>
      <c r="Q783">
        <v>0</v>
      </c>
      <c r="R783">
        <v>0</v>
      </c>
      <c r="S783">
        <v>2</v>
      </c>
      <c r="T783">
        <v>0</v>
      </c>
      <c r="V783" s="42">
        <v>0.5</v>
      </c>
      <c r="W783" s="42">
        <f>IFERROR(Tabla5[[#This Row],[TOTAL VENTA 38 SEMANA]]/Tabla5[[#This Row],[VENTA ACUM 38]],0)</f>
        <v>0.5</v>
      </c>
      <c r="X783" s="42" t="e">
        <f>VLOOKUP(Tabla5[[#This Row],[CLAVE]],[1]!QMI_5_SEMANA_SEP_22[[CLAVE]:[SHARE CADENA S2]],21,0)</f>
        <v>#REF!</v>
      </c>
      <c r="Y783" s="55" t="s">
        <v>724</v>
      </c>
      <c r="Z783" s="46">
        <f>+Tabla5[[#This Row],[VENTA ACUM 38]]+Tabla5[[#This Row],[venta total 39 acum]]</f>
        <v>20</v>
      </c>
      <c r="AA783" s="46">
        <v>6</v>
      </c>
      <c r="AB783" s="46">
        <v>9</v>
      </c>
      <c r="AC783" s="46">
        <v>18</v>
      </c>
      <c r="AD783" s="46">
        <v>2</v>
      </c>
      <c r="AE783" s="46">
        <v>1</v>
      </c>
      <c r="AF783" s="46">
        <v>2</v>
      </c>
      <c r="AG783" s="46">
        <v>7</v>
      </c>
      <c r="AH783" s="42">
        <f>IFERROR(Tabla5[[#This Row],[VENTAS MABE]]/Tabla5[[#This Row],[VENTAS INDURAMA]],0)</f>
        <v>1.125</v>
      </c>
      <c r="AI783" t="s">
        <v>1675</v>
      </c>
      <c r="AJ783">
        <v>0.38890000000000002</v>
      </c>
      <c r="AK783" s="42">
        <v>0.41670000000000001</v>
      </c>
      <c r="AL783" t="s">
        <v>727</v>
      </c>
      <c r="AM783" s="55" t="s">
        <v>1000</v>
      </c>
      <c r="AO783" s="55" t="s">
        <v>419</v>
      </c>
      <c r="AP783">
        <v>10</v>
      </c>
      <c r="AQ783" s="55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f>SUM(Tabla5[[#This Row],[VENTA MABE 1 SEMANA OCT]:[VENTAS OTROS 1 SEMANA OCT]])</f>
        <v>0</v>
      </c>
      <c r="AY783" s="46">
        <v>19.465715648747238</v>
      </c>
      <c r="AZ783" s="55">
        <v>2</v>
      </c>
      <c r="BA783">
        <v>6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f>SUM(Tabla5[[#This Row],[VENTA MABE 2 SEMANA OCT]:[VENTAS OTROS 2 SEMANA OCT]])</f>
        <v>8</v>
      </c>
      <c r="BH783" t="s">
        <v>798</v>
      </c>
      <c r="BI783" s="55" t="s">
        <v>1664</v>
      </c>
      <c r="BJ783">
        <v>37</v>
      </c>
      <c r="BK783" s="55">
        <v>0</v>
      </c>
      <c r="BL783">
        <v>0</v>
      </c>
      <c r="BM783">
        <v>0</v>
      </c>
      <c r="BN783">
        <v>0</v>
      </c>
      <c r="BO783">
        <v>2</v>
      </c>
      <c r="BP783">
        <v>0</v>
      </c>
      <c r="BQ783">
        <v>0</v>
      </c>
      <c r="BR783">
        <f>SUM(Tabla5[[#This Row],[VENTA MABE 3 SEMANA OCT]:[VENTAS OTROS 3 SEMANA OCT]])</f>
        <v>2</v>
      </c>
      <c r="BS783" s="42">
        <v>0.4</v>
      </c>
      <c r="BT783" s="55">
        <v>2</v>
      </c>
      <c r="BU783">
        <v>6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f>SUM(Tabla5[[#This Row],[VENTA MABE 4 SEMANA OCT]:[VENTAS OTROS 4 SEMANA OCT]])</f>
        <v>8</v>
      </c>
      <c r="CB783" t="s">
        <v>1698</v>
      </c>
      <c r="CI78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783" t="s">
        <v>1701</v>
      </c>
      <c r="CK783">
        <v>2</v>
      </c>
      <c r="CL783">
        <v>0</v>
      </c>
      <c r="CM783">
        <v>0</v>
      </c>
      <c r="CN783">
        <v>2</v>
      </c>
      <c r="CO783">
        <v>0</v>
      </c>
      <c r="CP783">
        <v>0</v>
      </c>
      <c r="CQ783">
        <v>2</v>
      </c>
      <c r="CR783">
        <f>SUM(Tabla5[[#This Row],[VENTA MABE 1 SEMANA NOV]:[VENTAS OTROS 1 SEMANA NOV]])</f>
        <v>6</v>
      </c>
      <c r="CS783">
        <f>IFERROR(VLOOKUP(Tabla5[[#This Row],[CLAVE]],[2]VENTAS!$F$2:$L$1501,2,0),0)</f>
        <v>1</v>
      </c>
      <c r="CT783">
        <f>IFERROR(VLOOKUP(Tabla5[[#This Row],[CLAVE]],[2]VENTAS!$F$2:$L$1501,3,0),0)</f>
        <v>2</v>
      </c>
      <c r="CU783">
        <f>IFERROR(VLOOKUP(Tabla5[[#This Row],[CLAVE]],[2]VENTAS!$F$2:$L$1501,4,0),0)</f>
        <v>1</v>
      </c>
      <c r="CV783">
        <f>IFERROR(VLOOKUP(Tabla5[[#This Row],[CLAVE]],[2]VENTAS!$F$2:$L$1501,5,0),0)</f>
        <v>0</v>
      </c>
      <c r="CW783">
        <f>IFERROR(VLOOKUP(Tabla5[[#This Row],[CLAVE]],[2]VENTAS!$F$2:$L$1501,6,0),0)</f>
        <v>0</v>
      </c>
      <c r="CX783">
        <f>IFERROR(VLOOKUP(Tabla5[[#This Row],[CLAVE]],[2]VENTAS!$F$2:$L$1501,7,0),0)</f>
        <v>0</v>
      </c>
      <c r="CY783">
        <f>IFERROR(VLOOKUP(Tabla5[[#This Row],[CLAVE]],[2]VENTAS!$F$2:$R$1501,13,0),0)</f>
        <v>1</v>
      </c>
      <c r="CZ783">
        <f>SUM(Tabla5[[#This Row],[VENTA MABE 2 SEMANA NOV]:[VENTAS OTROS 2 SEMANA NOV]])</f>
        <v>5</v>
      </c>
      <c r="DA783" s="46">
        <v>50</v>
      </c>
    </row>
    <row r="784" spans="1:105" hidden="1" x14ac:dyDescent="0.3">
      <c r="A784" t="str">
        <f>CONCATENATE(Tabla5[[#This Row],[TIENDA HMPV]],Tabla5[[#This Row],[LINEA]])</f>
        <v>907 - MIN MANTA CENTRO (120)COCINAS</v>
      </c>
      <c r="B784" t="s">
        <v>282</v>
      </c>
      <c r="C784" s="55" t="s">
        <v>283</v>
      </c>
      <c r="D784" s="55" t="s">
        <v>64</v>
      </c>
      <c r="E784" s="55" t="s">
        <v>992</v>
      </c>
      <c r="F784" s="55" t="s">
        <v>1724</v>
      </c>
      <c r="G784" t="s">
        <v>26</v>
      </c>
      <c r="H784" s="42">
        <f>IFERROR(Tabla5[[#This Row],[VENTAS MABE]]/Tabla5[[#This Row],[CUOTA]],0)</f>
        <v>0.25</v>
      </c>
      <c r="I784">
        <v>4</v>
      </c>
      <c r="J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8</v>
      </c>
      <c r="V784" s="42">
        <v>5.5555555555555552E-2</v>
      </c>
      <c r="W784" s="42">
        <f>IFERROR(Tabla5[[#This Row],[TOTAL VENTA 38 SEMANA]]/Tabla5[[#This Row],[VENTA ACUM 38]],0)</f>
        <v>5.5555555555555552E-2</v>
      </c>
      <c r="X784" s="42">
        <v>0</v>
      </c>
      <c r="Y784" s="55" t="s">
        <v>734</v>
      </c>
      <c r="Z784" s="46">
        <f>+Tabla5[[#This Row],[VENTA ACUM 38]]+Tabla5[[#This Row],[venta total 39 acum]]</f>
        <v>18</v>
      </c>
      <c r="AA784" s="46">
        <v>1</v>
      </c>
      <c r="AB784" s="46">
        <v>1</v>
      </c>
      <c r="AC784" s="46">
        <v>18</v>
      </c>
      <c r="AD784" s="46"/>
      <c r="AE784" s="46"/>
      <c r="AF784" s="46"/>
      <c r="AG784" s="46">
        <v>1</v>
      </c>
      <c r="AH784" s="42">
        <f>IFERROR(Tabla5[[#This Row],[VENTAS MABE]]/Tabla5[[#This Row],[VENTAS INDURAMA]],0)</f>
        <v>0</v>
      </c>
      <c r="AI784" t="s">
        <v>1675</v>
      </c>
      <c r="AK784" s="42"/>
      <c r="AL784" t="s">
        <v>727</v>
      </c>
      <c r="AM784" s="55" t="s">
        <v>991</v>
      </c>
      <c r="AO784" s="55" t="s">
        <v>419</v>
      </c>
      <c r="AP784">
        <v>11</v>
      </c>
      <c r="AQ784" s="55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f>SUM(Tabla5[[#This Row],[VENTA MABE 1 SEMANA OCT]:[VENTAS OTROS 1 SEMANA OCT]])</f>
        <v>0</v>
      </c>
      <c r="AY784" s="46">
        <v>5.5398137914866545</v>
      </c>
      <c r="AZ784" s="55">
        <v>2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f>SUM(Tabla5[[#This Row],[VENTA MABE 2 SEMANA OCT]:[VENTAS OTROS 2 SEMANA OCT]])</f>
        <v>2</v>
      </c>
      <c r="BH784" t="s">
        <v>731</v>
      </c>
      <c r="BI784" s="55" t="s">
        <v>1664</v>
      </c>
      <c r="BJ784">
        <v>1.9999999999999982</v>
      </c>
      <c r="BK784" s="55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f>SUM(Tabla5[[#This Row],[VENTA MABE 3 SEMANA OCT]:[VENTAS OTROS 3 SEMANA OCT]])</f>
        <v>0</v>
      </c>
      <c r="BS784" s="42">
        <v>0.15</v>
      </c>
      <c r="BT784" s="55">
        <v>4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f>SUM(Tabla5[[#This Row],[VENTA MABE 4 SEMANA OCT]:[VENTAS OTROS 4 SEMANA OCT]])</f>
        <v>4</v>
      </c>
      <c r="CB784" t="s">
        <v>1679</v>
      </c>
      <c r="CC784" t="s">
        <v>1679</v>
      </c>
      <c r="CD784" t="s">
        <v>1679</v>
      </c>
      <c r="CE784" t="s">
        <v>1679</v>
      </c>
      <c r="CF784" t="s">
        <v>1679</v>
      </c>
      <c r="CG784" t="s">
        <v>1679</v>
      </c>
      <c r="CH784" t="s">
        <v>1679</v>
      </c>
      <c r="CI7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84" t="s">
        <v>1703</v>
      </c>
      <c r="CK784">
        <v>0</v>
      </c>
      <c r="CL784">
        <v>4</v>
      </c>
      <c r="CM784" t="s">
        <v>1679</v>
      </c>
      <c r="CN784">
        <v>0</v>
      </c>
      <c r="CO784">
        <v>0</v>
      </c>
      <c r="CP784">
        <v>0</v>
      </c>
      <c r="CQ784">
        <v>0</v>
      </c>
      <c r="CR784">
        <f>SUM(Tabla5[[#This Row],[VENTA MABE 1 SEMANA NOV]:[VENTAS OTROS 1 SEMANA NOV]])</f>
        <v>4</v>
      </c>
      <c r="CS784">
        <f>IFERROR(VLOOKUP(Tabla5[[#This Row],[CLAVE]],[2]VENTAS!$F$2:$L$1501,2,0),0)</f>
        <v>0</v>
      </c>
      <c r="CT784">
        <f>IFERROR(VLOOKUP(Tabla5[[#This Row],[CLAVE]],[2]VENTAS!$F$2:$L$1501,3,0),0)</f>
        <v>0</v>
      </c>
      <c r="CU784">
        <f>IFERROR(VLOOKUP(Tabla5[[#This Row],[CLAVE]],[2]VENTAS!$F$2:$L$1501,4,0),0)</f>
        <v>0</v>
      </c>
      <c r="CV784">
        <f>IFERROR(VLOOKUP(Tabla5[[#This Row],[CLAVE]],[2]VENTAS!$F$2:$L$1501,5,0),0)</f>
        <v>0</v>
      </c>
      <c r="CW784">
        <f>IFERROR(VLOOKUP(Tabla5[[#This Row],[CLAVE]],[2]VENTAS!$F$2:$L$1501,6,0),0)</f>
        <v>0</v>
      </c>
      <c r="CX784">
        <f>IFERROR(VLOOKUP(Tabla5[[#This Row],[CLAVE]],[2]VENTAS!$F$2:$L$1501,7,0),0)</f>
        <v>0</v>
      </c>
      <c r="CY784">
        <f>IFERROR(VLOOKUP(Tabla5[[#This Row],[CLAVE]],[2]VENTAS!$F$2:$R$1501,13,0),0)</f>
        <v>0</v>
      </c>
      <c r="CZ784">
        <f>SUM(Tabla5[[#This Row],[VENTA MABE 2 SEMANA NOV]:[VENTAS OTROS 2 SEMANA NOV]])</f>
        <v>0</v>
      </c>
      <c r="DA784" s="46">
        <v>8.9392449817171009</v>
      </c>
    </row>
    <row r="785" spans="1:105" hidden="1" x14ac:dyDescent="0.3">
      <c r="A785" t="str">
        <f>CONCATENATE(Tabla5[[#This Row],[TIENDA HMPV]],Tabla5[[#This Row],[LINEA]])</f>
        <v>907 - MIN MANTA CENTRO (120)LAVADO</v>
      </c>
      <c r="B785" t="s">
        <v>282</v>
      </c>
      <c r="C785" s="55" t="s">
        <v>283</v>
      </c>
      <c r="D785" s="55" t="s">
        <v>64</v>
      </c>
      <c r="E785" s="55" t="s">
        <v>992</v>
      </c>
      <c r="F785" s="55" t="s">
        <v>1724</v>
      </c>
      <c r="G785" t="s">
        <v>28</v>
      </c>
      <c r="H785" s="42">
        <f>IFERROR(Tabla5[[#This Row],[VENTAS MABE]]/Tabla5[[#This Row],[CUOTA]],0)</f>
        <v>1.5</v>
      </c>
      <c r="I785">
        <v>2</v>
      </c>
      <c r="J785">
        <v>3</v>
      </c>
      <c r="L785">
        <v>3</v>
      </c>
      <c r="M785">
        <v>0</v>
      </c>
      <c r="N785">
        <v>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10</v>
      </c>
      <c r="V785" s="42">
        <v>0.13636363636363635</v>
      </c>
      <c r="W785" s="42">
        <f>IFERROR(Tabla5[[#This Row],[TOTAL VENTA 38 SEMANA]]/Tabla5[[#This Row],[VENTA ACUM 38]],0)</f>
        <v>0.13636363636363635</v>
      </c>
      <c r="X785" s="42">
        <v>0</v>
      </c>
      <c r="Y785" s="55" t="s">
        <v>734</v>
      </c>
      <c r="Z785" s="46">
        <f>+Tabla5[[#This Row],[VENTA ACUM 38]]+Tabla5[[#This Row],[venta total 39 acum]]</f>
        <v>22</v>
      </c>
      <c r="AA785" s="46">
        <v>2</v>
      </c>
      <c r="AB785" s="46">
        <v>3</v>
      </c>
      <c r="AC785" s="46">
        <v>22</v>
      </c>
      <c r="AD785" s="46"/>
      <c r="AE785" s="46"/>
      <c r="AF785" s="46"/>
      <c r="AG785" s="46">
        <v>2</v>
      </c>
      <c r="AH785" s="42">
        <f>IFERROR(Tabla5[[#This Row],[VENTAS MABE]]/Tabla5[[#This Row],[VENTAS INDURAMA]],0)</f>
        <v>0</v>
      </c>
      <c r="AI785" t="s">
        <v>1675</v>
      </c>
      <c r="AK785" s="42"/>
      <c r="AL785" t="s">
        <v>727</v>
      </c>
      <c r="AM785" s="55" t="s">
        <v>991</v>
      </c>
      <c r="AO785" s="55" t="s">
        <v>419</v>
      </c>
      <c r="AP785">
        <v>13</v>
      </c>
      <c r="AQ785" s="5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f>SUM(Tabla5[[#This Row],[VENTA MABE 1 SEMANA OCT]:[VENTAS OTROS 1 SEMANA OCT]])</f>
        <v>0</v>
      </c>
      <c r="AY785" s="46">
        <v>4.1047051060423962</v>
      </c>
      <c r="AZ785" s="55">
        <v>2</v>
      </c>
      <c r="BA785">
        <v>3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f>SUM(Tabla5[[#This Row],[VENTA MABE 2 SEMANA OCT]:[VENTAS OTROS 2 SEMANA OCT]])</f>
        <v>5</v>
      </c>
      <c r="BH785" t="s">
        <v>731</v>
      </c>
      <c r="BI785" s="55" t="s">
        <v>1664</v>
      </c>
      <c r="BJ785">
        <v>1.9999999999999982</v>
      </c>
      <c r="BK785" s="5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f>SUM(Tabla5[[#This Row],[VENTA MABE 3 SEMANA OCT]:[VENTAS OTROS 3 SEMANA OCT]])</f>
        <v>0</v>
      </c>
      <c r="BS785" s="42">
        <v>0.2</v>
      </c>
      <c r="BT785" s="55">
        <v>4</v>
      </c>
      <c r="BU785">
        <v>3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f>SUM(Tabla5[[#This Row],[VENTA MABE 4 SEMANA OCT]:[VENTAS OTROS 4 SEMANA OCT]])</f>
        <v>7</v>
      </c>
      <c r="CB785" t="s">
        <v>1679</v>
      </c>
      <c r="CC785" t="s">
        <v>1679</v>
      </c>
      <c r="CD785" t="s">
        <v>1679</v>
      </c>
      <c r="CE785" t="s">
        <v>1679</v>
      </c>
      <c r="CF785" t="s">
        <v>1679</v>
      </c>
      <c r="CG785" t="s">
        <v>1679</v>
      </c>
      <c r="CH785" t="s">
        <v>1679</v>
      </c>
      <c r="CI7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785" t="s">
        <v>1702</v>
      </c>
      <c r="CK785">
        <v>0</v>
      </c>
      <c r="CL785">
        <v>0</v>
      </c>
      <c r="CM785" t="s">
        <v>1679</v>
      </c>
      <c r="CN785">
        <v>0</v>
      </c>
      <c r="CO785">
        <v>0</v>
      </c>
      <c r="CP785">
        <v>0</v>
      </c>
      <c r="CQ785">
        <v>1</v>
      </c>
      <c r="CR785">
        <f>SUM(Tabla5[[#This Row],[VENTA MABE 1 SEMANA NOV]:[VENTAS OTROS 1 SEMANA NOV]])</f>
        <v>1</v>
      </c>
      <c r="CS785">
        <f>IFERROR(VLOOKUP(Tabla5[[#This Row],[CLAVE]],[2]VENTAS!$F$2:$L$1501,2,0),0)</f>
        <v>0</v>
      </c>
      <c r="CT785">
        <f>IFERROR(VLOOKUP(Tabla5[[#This Row],[CLAVE]],[2]VENTAS!$F$2:$L$1501,3,0),0)</f>
        <v>0</v>
      </c>
      <c r="CU785">
        <f>IFERROR(VLOOKUP(Tabla5[[#This Row],[CLAVE]],[2]VENTAS!$F$2:$L$1501,4,0),0)</f>
        <v>0</v>
      </c>
      <c r="CV785">
        <f>IFERROR(VLOOKUP(Tabla5[[#This Row],[CLAVE]],[2]VENTAS!$F$2:$L$1501,5,0),0)</f>
        <v>0</v>
      </c>
      <c r="CW785">
        <f>IFERROR(VLOOKUP(Tabla5[[#This Row],[CLAVE]],[2]VENTAS!$F$2:$L$1501,6,0),0)</f>
        <v>0</v>
      </c>
      <c r="CX785">
        <f>IFERROR(VLOOKUP(Tabla5[[#This Row],[CLAVE]],[2]VENTAS!$F$2:$L$1501,7,0),0)</f>
        <v>0</v>
      </c>
      <c r="CY785">
        <f>IFERROR(VLOOKUP(Tabla5[[#This Row],[CLAVE]],[2]VENTAS!$F$2:$R$1501,13,0),0)</f>
        <v>0</v>
      </c>
      <c r="CZ785">
        <f>SUM(Tabla5[[#This Row],[VENTA MABE 2 SEMANA NOV]:[VENTAS OTROS 2 SEMANA NOV]])</f>
        <v>0</v>
      </c>
      <c r="DA785" s="46">
        <v>5.7465871484593549</v>
      </c>
    </row>
    <row r="786" spans="1:105" hidden="1" x14ac:dyDescent="0.3">
      <c r="A786" t="str">
        <f>CONCATENATE(Tabla5[[#This Row],[TIENDA HMPV]],Tabla5[[#This Row],[LINEA]])</f>
        <v>907 - MIN MANTA CENTRO (120)REFRIGERACIÓN</v>
      </c>
      <c r="B786" t="s">
        <v>282</v>
      </c>
      <c r="C786" s="55" t="s">
        <v>283</v>
      </c>
      <c r="D786" s="55" t="s">
        <v>64</v>
      </c>
      <c r="E786" s="55" t="s">
        <v>992</v>
      </c>
      <c r="F786" s="55" t="s">
        <v>1724</v>
      </c>
      <c r="G786" t="s">
        <v>29</v>
      </c>
      <c r="H786" s="42">
        <f>IFERROR(Tabla5[[#This Row],[VENTAS MABE]]/Tabla5[[#This Row],[CUOTA]],0)</f>
        <v>0</v>
      </c>
      <c r="I786">
        <v>2</v>
      </c>
      <c r="J786">
        <v>0</v>
      </c>
      <c r="L786">
        <v>0</v>
      </c>
      <c r="M786">
        <v>0</v>
      </c>
      <c r="N786">
        <v>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V786" s="42">
        <v>0</v>
      </c>
      <c r="W786" s="42">
        <f>IFERROR(Tabla5[[#This Row],[TOTAL VENTA 38 SEMANA]]/Tabla5[[#This Row],[VENTA ACUM 38]],0)</f>
        <v>0</v>
      </c>
      <c r="X786" s="42">
        <v>0</v>
      </c>
      <c r="Y786" s="55" t="s">
        <v>734</v>
      </c>
      <c r="Z786" s="46">
        <f>+Tabla5[[#This Row],[VENTA ACUM 38]]+Tabla5[[#This Row],[venta total 39 acum]]</f>
        <v>13</v>
      </c>
      <c r="AA786" s="46">
        <v>0</v>
      </c>
      <c r="AB786" s="46">
        <v>0</v>
      </c>
      <c r="AC786" s="46">
        <v>13</v>
      </c>
      <c r="AD786" s="46"/>
      <c r="AE786" s="46"/>
      <c r="AF786" s="46"/>
      <c r="AG786" s="46">
        <v>0</v>
      </c>
      <c r="AH786" s="42">
        <f>IFERROR(Tabla5[[#This Row],[VENTAS MABE]]/Tabla5[[#This Row],[VENTAS INDURAMA]],0)</f>
        <v>0</v>
      </c>
      <c r="AI786" t="s">
        <v>1675</v>
      </c>
      <c r="AK786" s="42"/>
      <c r="AL786" t="s">
        <v>727</v>
      </c>
      <c r="AM786" s="55" t="s">
        <v>991</v>
      </c>
      <c r="AO786" s="55" t="s">
        <v>419</v>
      </c>
      <c r="AP786">
        <v>9</v>
      </c>
      <c r="AQ786" s="55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f>SUM(Tabla5[[#This Row],[VENTA MABE 1 SEMANA OCT]:[VENTAS OTROS 1 SEMANA OCT]])</f>
        <v>0</v>
      </c>
      <c r="AY786" s="46">
        <v>5.1240428790199086</v>
      </c>
      <c r="AZ786" s="55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f>SUM(Tabla5[[#This Row],[VENTA MABE 2 SEMANA OCT]:[VENTAS OTROS 2 SEMANA OCT]])</f>
        <v>1</v>
      </c>
      <c r="BH786" t="s">
        <v>731</v>
      </c>
      <c r="BI786" s="55" t="s">
        <v>1664</v>
      </c>
      <c r="BJ786">
        <v>1.9999999999999982</v>
      </c>
      <c r="BK786" s="55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f>SUM(Tabla5[[#This Row],[VENTA MABE 3 SEMANA OCT]:[VENTAS OTROS 3 SEMANA OCT]])</f>
        <v>0</v>
      </c>
      <c r="BS786" s="42">
        <v>0.15</v>
      </c>
      <c r="BT786" s="55">
        <v>2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f>SUM(Tabla5[[#This Row],[VENTA MABE 4 SEMANA OCT]:[VENTAS OTROS 4 SEMANA OCT]])</f>
        <v>2</v>
      </c>
      <c r="CB786" t="s">
        <v>1679</v>
      </c>
      <c r="CC786" t="s">
        <v>1679</v>
      </c>
      <c r="CD786" t="s">
        <v>1679</v>
      </c>
      <c r="CE786" t="s">
        <v>1679</v>
      </c>
      <c r="CF786" t="s">
        <v>1679</v>
      </c>
      <c r="CG786" t="s">
        <v>1679</v>
      </c>
      <c r="CH786" t="s">
        <v>1679</v>
      </c>
      <c r="CI7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86" t="s">
        <v>1703</v>
      </c>
      <c r="CK786">
        <v>0</v>
      </c>
      <c r="CL786">
        <v>0</v>
      </c>
      <c r="CM786" t="s">
        <v>1679</v>
      </c>
      <c r="CN786">
        <v>0</v>
      </c>
      <c r="CO786">
        <v>0</v>
      </c>
      <c r="CP786">
        <v>0</v>
      </c>
      <c r="CQ786">
        <v>5</v>
      </c>
      <c r="CR786">
        <f>SUM(Tabla5[[#This Row],[VENTA MABE 1 SEMANA NOV]:[VENTAS OTROS 1 SEMANA NOV]])</f>
        <v>5</v>
      </c>
      <c r="CS786">
        <f>IFERROR(VLOOKUP(Tabla5[[#This Row],[CLAVE]],[2]VENTAS!$F$2:$L$1501,2,0),0)</f>
        <v>0</v>
      </c>
      <c r="CT786">
        <f>IFERROR(VLOOKUP(Tabla5[[#This Row],[CLAVE]],[2]VENTAS!$F$2:$L$1501,3,0),0)</f>
        <v>0</v>
      </c>
      <c r="CU786">
        <f>IFERROR(VLOOKUP(Tabla5[[#This Row],[CLAVE]],[2]VENTAS!$F$2:$L$1501,4,0),0)</f>
        <v>0</v>
      </c>
      <c r="CV786">
        <f>IFERROR(VLOOKUP(Tabla5[[#This Row],[CLAVE]],[2]VENTAS!$F$2:$L$1501,5,0),0)</f>
        <v>0</v>
      </c>
      <c r="CW786">
        <f>IFERROR(VLOOKUP(Tabla5[[#This Row],[CLAVE]],[2]VENTAS!$F$2:$L$1501,6,0),0)</f>
        <v>0</v>
      </c>
      <c r="CX786">
        <f>IFERROR(VLOOKUP(Tabla5[[#This Row],[CLAVE]],[2]VENTAS!$F$2:$L$1501,7,0),0)</f>
        <v>0</v>
      </c>
      <c r="CY786">
        <f>IFERROR(VLOOKUP(Tabla5[[#This Row],[CLAVE]],[2]VENTAS!$F$2:$R$1501,13,0),0)</f>
        <v>0</v>
      </c>
      <c r="CZ786">
        <f>SUM(Tabla5[[#This Row],[VENTA MABE 2 SEMANA NOV]:[VENTAS OTROS 2 SEMANA NOV]])</f>
        <v>0</v>
      </c>
      <c r="DA786" s="46">
        <v>5.3689929264201854</v>
      </c>
    </row>
    <row r="787" spans="1:105" hidden="1" x14ac:dyDescent="0.3">
      <c r="A787" t="str">
        <f>CONCATENATE(Tabla5[[#This Row],[TIENDA HMPV]],Tabla5[[#This Row],[LINEA]])</f>
        <v>94323 - JAPON CAYAMBECOCINAS</v>
      </c>
      <c r="B787" t="s">
        <v>138</v>
      </c>
      <c r="C787" s="55" t="s">
        <v>139</v>
      </c>
      <c r="D787" s="55" t="s">
        <v>41</v>
      </c>
      <c r="E787" s="55" t="s">
        <v>145</v>
      </c>
      <c r="F787" s="55" t="s">
        <v>1724</v>
      </c>
      <c r="G787" t="s">
        <v>26</v>
      </c>
      <c r="H787" s="42">
        <f>IFERROR(Tabla5[[#This Row],[VENTAS MABE]]/Tabla5[[#This Row],[CUOTA]],0)</f>
        <v>0</v>
      </c>
      <c r="I787">
        <v>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V787" s="42">
        <v>0</v>
      </c>
      <c r="W787" s="42">
        <f>IFERROR(Tabla5[[#This Row],[TOTAL VENTA 38 SEMANA]]/Tabla5[[#This Row],[VENTA ACUM 38]],0)</f>
        <v>0</v>
      </c>
      <c r="X787" s="42" t="e">
        <f>VLOOKUP(Tabla5[[#This Row],[CLAVE]],[1]!QMI_5_SEMANA_SEP_22[[CLAVE]:[SHARE CADENA S2]],21,0)</f>
        <v>#REF!</v>
      </c>
      <c r="Y787" s="55" t="s">
        <v>769</v>
      </c>
      <c r="Z787" s="46">
        <f>+Tabla5[[#This Row],[VENTA ACUM 38]]+Tabla5[[#This Row],[venta total 39 acum]]</f>
        <v>1</v>
      </c>
      <c r="AA787" s="46">
        <v>0</v>
      </c>
      <c r="AB787" s="46">
        <v>0</v>
      </c>
      <c r="AC787" s="46">
        <v>0</v>
      </c>
      <c r="AD787" s="46">
        <v>1</v>
      </c>
      <c r="AE787" s="46">
        <v>1</v>
      </c>
      <c r="AF787" s="46">
        <v>1</v>
      </c>
      <c r="AG787" s="46">
        <v>1</v>
      </c>
      <c r="AH787" s="42">
        <f>IFERROR(Tabla5[[#This Row],[VENTAS MABE]]/Tabla5[[#This Row],[VENTAS INDURAMA]],0)</f>
        <v>0</v>
      </c>
      <c r="AI787" t="s">
        <v>1676</v>
      </c>
      <c r="AK787" s="42"/>
      <c r="AL787" t="s">
        <v>727</v>
      </c>
      <c r="AM787" s="55" t="s">
        <v>834</v>
      </c>
      <c r="AO787" s="55" t="s">
        <v>460</v>
      </c>
      <c r="AP787">
        <v>0</v>
      </c>
      <c r="AQ787" s="55">
        <v>1</v>
      </c>
      <c r="AR787">
        <v>5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f>SUM(Tabla5[[#This Row],[VENTA MABE 1 SEMANA OCT]:[VENTAS OTROS 1 SEMANA OCT]])</f>
        <v>6</v>
      </c>
      <c r="AY787" s="46">
        <v>3</v>
      </c>
      <c r="AZ787" s="55">
        <v>2</v>
      </c>
      <c r="BA787">
        <v>5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f>SUM(Tabla5[[#This Row],[VENTA MABE 2 SEMANA OCT]:[VENTAS OTROS 2 SEMANA OCT]])</f>
        <v>7</v>
      </c>
      <c r="BH787" t="s">
        <v>731</v>
      </c>
      <c r="BI787" s="55" t="s">
        <v>139</v>
      </c>
      <c r="BJ787">
        <v>1.9999999999999982</v>
      </c>
      <c r="BK787" s="55">
        <v>3</v>
      </c>
      <c r="BL787">
        <v>5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f>SUM(Tabla5[[#This Row],[VENTA MABE 3 SEMANA OCT]:[VENTAS OTROS 3 SEMANA OCT]])</f>
        <v>8</v>
      </c>
      <c r="BS787" s="42">
        <v>0.5</v>
      </c>
      <c r="BT787" s="55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f>SUM(Tabla5[[#This Row],[VENTA MABE 4 SEMANA OCT]:[VENTAS OTROS 4 SEMANA OCT]])</f>
        <v>0</v>
      </c>
      <c r="CE787" t="s">
        <v>1695</v>
      </c>
      <c r="CI78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787" t="s">
        <v>1701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>SUM(Tabla5[[#This Row],[VENTA MABE 1 SEMANA NOV]:[VENTAS OTROS 1 SEMANA NOV]])</f>
        <v>0</v>
      </c>
      <c r="CS787">
        <f>IFERROR(VLOOKUP(Tabla5[[#This Row],[CLAVE]],[2]VENTAS!$F$2:$L$1501,2,0),0)</f>
        <v>0</v>
      </c>
      <c r="CT787">
        <f>IFERROR(VLOOKUP(Tabla5[[#This Row],[CLAVE]],[2]VENTAS!$F$2:$L$1501,3,0),0)</f>
        <v>0</v>
      </c>
      <c r="CU787">
        <f>IFERROR(VLOOKUP(Tabla5[[#This Row],[CLAVE]],[2]VENTAS!$F$2:$L$1501,4,0),0)</f>
        <v>0</v>
      </c>
      <c r="CV787">
        <f>IFERROR(VLOOKUP(Tabla5[[#This Row],[CLAVE]],[2]VENTAS!$F$2:$L$1501,5,0),0)</f>
        <v>0</v>
      </c>
      <c r="CW787">
        <f>IFERROR(VLOOKUP(Tabla5[[#This Row],[CLAVE]],[2]VENTAS!$F$2:$L$1501,6,0),0)</f>
        <v>0</v>
      </c>
      <c r="CX787">
        <f>IFERROR(VLOOKUP(Tabla5[[#This Row],[CLAVE]],[2]VENTAS!$F$2:$L$1501,7,0),0)</f>
        <v>0</v>
      </c>
      <c r="CY787">
        <f>IFERROR(VLOOKUP(Tabla5[[#This Row],[CLAVE]],[2]VENTAS!$F$2:$R$1501,13,0),0)</f>
        <v>0</v>
      </c>
      <c r="CZ787">
        <f>SUM(Tabla5[[#This Row],[VENTA MABE 2 SEMANA NOV]:[VENTAS OTROS 2 SEMANA NOV]])</f>
        <v>0</v>
      </c>
      <c r="DA787" s="46">
        <v>3.3601285499871612</v>
      </c>
    </row>
    <row r="788" spans="1:105" hidden="1" x14ac:dyDescent="0.3">
      <c r="A788" t="str">
        <f>CONCATENATE(Tabla5[[#This Row],[TIENDA HMPV]],Tabla5[[#This Row],[LINEA]])</f>
        <v>94323 - JAPON CAYAMBEREFRIGERACIÓN</v>
      </c>
      <c r="B788" t="s">
        <v>138</v>
      </c>
      <c r="C788" s="55" t="s">
        <v>139</v>
      </c>
      <c r="D788" s="55" t="s">
        <v>41</v>
      </c>
      <c r="E788" s="55" t="s">
        <v>145</v>
      </c>
      <c r="F788" s="55" t="s">
        <v>1724</v>
      </c>
      <c r="G788" t="s">
        <v>29</v>
      </c>
      <c r="H788" s="42">
        <f>IFERROR(Tabla5[[#This Row],[VENTAS MABE]]/Tabla5[[#This Row],[CUOTA]],0)</f>
        <v>0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V788" s="42">
        <v>0</v>
      </c>
      <c r="W788" s="42">
        <f>IFERROR(Tabla5[[#This Row],[TOTAL VENTA 38 SEMANA]]/Tabla5[[#This Row],[VENTA ACUM 38]],0)</f>
        <v>0</v>
      </c>
      <c r="X788" s="42" t="e">
        <f>VLOOKUP(Tabla5[[#This Row],[CLAVE]],[1]!QMI_5_SEMANA_SEP_22[[CLAVE]:[SHARE CADENA S2]],21,0)</f>
        <v>#REF!</v>
      </c>
      <c r="Y788" s="55" t="s">
        <v>769</v>
      </c>
      <c r="Z788" s="46">
        <f>+Tabla5[[#This Row],[VENTA ACUM 38]]+Tabla5[[#This Row],[venta total 39 acum]]</f>
        <v>0</v>
      </c>
      <c r="AA788" s="46">
        <v>0</v>
      </c>
      <c r="AB788" s="46">
        <v>0</v>
      </c>
      <c r="AC788" s="46">
        <v>0</v>
      </c>
      <c r="AD788" s="46">
        <v>0</v>
      </c>
      <c r="AE788" s="46">
        <v>0</v>
      </c>
      <c r="AF788" s="46">
        <v>0</v>
      </c>
      <c r="AG788" s="46">
        <v>0</v>
      </c>
      <c r="AH788" s="42">
        <f>IFERROR(Tabla5[[#This Row],[VENTAS MABE]]/Tabla5[[#This Row],[VENTAS INDURAMA]],0)</f>
        <v>0</v>
      </c>
      <c r="AI788" t="s">
        <v>1676</v>
      </c>
      <c r="AK788" s="42"/>
      <c r="AL788" t="s">
        <v>727</v>
      </c>
      <c r="AM788" s="55" t="s">
        <v>834</v>
      </c>
      <c r="AO788" s="55" t="s">
        <v>460</v>
      </c>
      <c r="AP788">
        <v>0</v>
      </c>
      <c r="AQ788" s="55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f>SUM(Tabla5[[#This Row],[VENTA MABE 1 SEMANA OCT]:[VENTAS OTROS 1 SEMANA OCT]])</f>
        <v>0</v>
      </c>
      <c r="AY788" s="46">
        <v>2</v>
      </c>
      <c r="AZ788" s="55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f>SUM(Tabla5[[#This Row],[VENTA MABE 2 SEMANA OCT]:[VENTAS OTROS 2 SEMANA OCT]])</f>
        <v>0</v>
      </c>
      <c r="BH788" t="s">
        <v>731</v>
      </c>
      <c r="BI788" s="55" t="s">
        <v>139</v>
      </c>
      <c r="BJ788">
        <v>1.9999999999999982</v>
      </c>
      <c r="BK788" s="55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f>SUM(Tabla5[[#This Row],[VENTA MABE 3 SEMANA OCT]:[VENTAS OTROS 3 SEMANA OCT]])</f>
        <v>1</v>
      </c>
      <c r="BS788" s="42">
        <v>0.4</v>
      </c>
      <c r="BT788" s="55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f>SUM(Tabla5[[#This Row],[VENTA MABE 4 SEMANA OCT]:[VENTAS OTROS 4 SEMANA OCT]])</f>
        <v>0</v>
      </c>
      <c r="CI7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88" t="s">
        <v>1703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>SUM(Tabla5[[#This Row],[VENTA MABE 1 SEMANA NOV]:[VENTAS OTROS 1 SEMANA NOV]])</f>
        <v>0</v>
      </c>
      <c r="CS788">
        <f>IFERROR(VLOOKUP(Tabla5[[#This Row],[CLAVE]],[2]VENTAS!$F$2:$L$1501,2,0),0)</f>
        <v>0</v>
      </c>
      <c r="CT788">
        <f>IFERROR(VLOOKUP(Tabla5[[#This Row],[CLAVE]],[2]VENTAS!$F$2:$L$1501,3,0),0)</f>
        <v>0</v>
      </c>
      <c r="CU788">
        <f>IFERROR(VLOOKUP(Tabla5[[#This Row],[CLAVE]],[2]VENTAS!$F$2:$L$1501,4,0),0)</f>
        <v>0</v>
      </c>
      <c r="CV788">
        <f>IFERROR(VLOOKUP(Tabla5[[#This Row],[CLAVE]],[2]VENTAS!$F$2:$L$1501,5,0),0)</f>
        <v>0</v>
      </c>
      <c r="CW788">
        <f>IFERROR(VLOOKUP(Tabla5[[#This Row],[CLAVE]],[2]VENTAS!$F$2:$L$1501,6,0),0)</f>
        <v>0</v>
      </c>
      <c r="CX788">
        <f>IFERROR(VLOOKUP(Tabla5[[#This Row],[CLAVE]],[2]VENTAS!$F$2:$L$1501,7,0),0)</f>
        <v>0</v>
      </c>
      <c r="CY788">
        <f>IFERROR(VLOOKUP(Tabla5[[#This Row],[CLAVE]],[2]VENTAS!$F$2:$R$1501,13,0),0)</f>
        <v>0</v>
      </c>
      <c r="CZ788">
        <f>SUM(Tabla5[[#This Row],[VENTA MABE 2 SEMANA NOV]:[VENTAS OTROS 2 SEMANA NOV]])</f>
        <v>0</v>
      </c>
      <c r="DA788" s="46">
        <v>1.8260442956346692</v>
      </c>
    </row>
    <row r="789" spans="1:105" hidden="1" x14ac:dyDescent="0.3">
      <c r="A789" t="str">
        <f>CONCATENATE(Tabla5[[#This Row],[TIENDA HMPV]],Tabla5[[#This Row],[LINEA]])</f>
        <v>1015 - TIENDA OTAVALOCOCINAS</v>
      </c>
      <c r="B789" t="s">
        <v>138</v>
      </c>
      <c r="C789" s="55" t="s">
        <v>139</v>
      </c>
      <c r="D789" s="55" t="s">
        <v>39</v>
      </c>
      <c r="E789" s="55" t="s">
        <v>141</v>
      </c>
      <c r="F789" s="55" t="s">
        <v>1724</v>
      </c>
      <c r="G789" t="s">
        <v>26</v>
      </c>
      <c r="H789" s="42">
        <f>IFERROR(Tabla5[[#This Row],[VENTAS MABE]]/Tabla5[[#This Row],[CUOTA]],0)</f>
        <v>0.1</v>
      </c>
      <c r="I789">
        <v>10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V789" s="42">
        <v>1</v>
      </c>
      <c r="W789" s="42">
        <f>IFERROR(Tabla5[[#This Row],[TOTAL VENTA 38 SEMANA]]/Tabla5[[#This Row],[VENTA ACUM 38]],0)</f>
        <v>1</v>
      </c>
      <c r="X789" s="42" t="e">
        <f>VLOOKUP(Tabla5[[#This Row],[CLAVE]],[1]!QMI_5_SEMANA_SEP_22[[CLAVE]:[SHARE CADENA S2]],21,0)</f>
        <v>#REF!</v>
      </c>
      <c r="Y789" s="55" t="s">
        <v>724</v>
      </c>
      <c r="Z789" s="46">
        <f>+Tabla5[[#This Row],[VENTA ACUM 38]]+Tabla5[[#This Row],[venta total 39 acum]]</f>
        <v>2</v>
      </c>
      <c r="AA789" s="46">
        <v>0</v>
      </c>
      <c r="AB789" s="46">
        <v>1</v>
      </c>
      <c r="AC789" s="46">
        <v>1</v>
      </c>
      <c r="AD789" s="46">
        <v>1</v>
      </c>
      <c r="AE789" s="46">
        <v>1</v>
      </c>
      <c r="AF789" s="46">
        <v>1</v>
      </c>
      <c r="AG789" s="46">
        <v>1</v>
      </c>
      <c r="AH789" s="42">
        <f>IFERROR(Tabla5[[#This Row],[VENTAS MABE]]/Tabla5[[#This Row],[VENTAS INDURAMA]],0)</f>
        <v>0</v>
      </c>
      <c r="AI789" t="s">
        <v>1676</v>
      </c>
      <c r="AK789" s="42"/>
      <c r="AL789" t="s">
        <v>727</v>
      </c>
      <c r="AM789" s="55" t="s">
        <v>1033</v>
      </c>
      <c r="AO789" s="55" t="s">
        <v>460</v>
      </c>
      <c r="AP789">
        <v>0</v>
      </c>
      <c r="AQ789" s="55">
        <v>1</v>
      </c>
      <c r="AR789">
        <v>2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f>SUM(Tabla5[[#This Row],[VENTA MABE 1 SEMANA OCT]:[VENTAS OTROS 1 SEMANA OCT]])</f>
        <v>3</v>
      </c>
      <c r="AY789" s="46">
        <v>9.5150817896975806</v>
      </c>
      <c r="AZ789" s="55">
        <v>2</v>
      </c>
      <c r="BA789">
        <v>2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f>SUM(Tabla5[[#This Row],[VENTA MABE 2 SEMANA OCT]:[VENTAS OTROS 2 SEMANA OCT]])</f>
        <v>4</v>
      </c>
      <c r="BH789" t="s">
        <v>1029</v>
      </c>
      <c r="BI789" s="55" t="s">
        <v>139</v>
      </c>
      <c r="BJ789">
        <v>5.9999999999999973</v>
      </c>
      <c r="BK789" s="55">
        <v>2</v>
      </c>
      <c r="BL789">
        <v>2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f>SUM(Tabla5[[#This Row],[VENTA MABE 3 SEMANA OCT]:[VENTAS OTROS 3 SEMANA OCT]])</f>
        <v>4</v>
      </c>
      <c r="BS789" s="42">
        <v>0.4</v>
      </c>
      <c r="BT789" s="55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f>SUM(Tabla5[[#This Row],[VENTA MABE 4 SEMANA OCT]:[VENTAS OTROS 4 SEMANA OCT]])</f>
        <v>0</v>
      </c>
      <c r="CI7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0.45454545454545453</v>
      </c>
      <c r="CJ789" t="s">
        <v>1703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SUM(Tabla5[[#This Row],[VENTA MABE 1 SEMANA NOV]:[VENTAS OTROS 1 SEMANA NOV]])</f>
        <v>0</v>
      </c>
      <c r="CS789">
        <f>IFERROR(VLOOKUP(Tabla5[[#This Row],[CLAVE]],[2]VENTAS!$F$2:$L$1501,2,0),0)</f>
        <v>0</v>
      </c>
      <c r="CT789">
        <f>IFERROR(VLOOKUP(Tabla5[[#This Row],[CLAVE]],[2]VENTAS!$F$2:$L$1501,3,0),0)</f>
        <v>0</v>
      </c>
      <c r="CU789">
        <f>IFERROR(VLOOKUP(Tabla5[[#This Row],[CLAVE]],[2]VENTAS!$F$2:$L$1501,4,0),0)</f>
        <v>0</v>
      </c>
      <c r="CV789">
        <f>IFERROR(VLOOKUP(Tabla5[[#This Row],[CLAVE]],[2]VENTAS!$F$2:$L$1501,5,0),0)</f>
        <v>0</v>
      </c>
      <c r="CW789">
        <f>IFERROR(VLOOKUP(Tabla5[[#This Row],[CLAVE]],[2]VENTAS!$F$2:$L$1501,6,0),0)</f>
        <v>0</v>
      </c>
      <c r="CX789">
        <f>IFERROR(VLOOKUP(Tabla5[[#This Row],[CLAVE]],[2]VENTAS!$F$2:$L$1501,7,0),0)</f>
        <v>0</v>
      </c>
      <c r="CY789">
        <f>IFERROR(VLOOKUP(Tabla5[[#This Row],[CLAVE]],[2]VENTAS!$F$2:$R$1501,13,0),0)</f>
        <v>0</v>
      </c>
      <c r="CZ789">
        <f>SUM(Tabla5[[#This Row],[VENTA MABE 2 SEMANA NOV]:[VENTAS OTROS 2 SEMANA NOV]])</f>
        <v>0</v>
      </c>
      <c r="DA789" s="46">
        <v>23.807436851260242</v>
      </c>
    </row>
    <row r="790" spans="1:105" hidden="1" x14ac:dyDescent="0.3">
      <c r="A790" t="str">
        <f>CONCATENATE(Tabla5[[#This Row],[TIENDA HMPV]],Tabla5[[#This Row],[LINEA]])</f>
        <v>1015 - TIENDA OTAVALOEMPOTRE</v>
      </c>
      <c r="B790" t="s">
        <v>138</v>
      </c>
      <c r="C790" s="55" t="s">
        <v>139</v>
      </c>
      <c r="D790" s="55" t="s">
        <v>39</v>
      </c>
      <c r="E790" s="55" t="s">
        <v>141</v>
      </c>
      <c r="F790" s="55" t="s">
        <v>1724</v>
      </c>
      <c r="G790" t="s">
        <v>32</v>
      </c>
      <c r="H790" s="42">
        <f>IFERROR(Tabla5[[#This Row],[VENTAS MABE]]/Tabla5[[#This Row],[CUOTA]],0)</f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V790" s="42">
        <v>0</v>
      </c>
      <c r="W790" s="42">
        <f>IFERROR(Tabla5[[#This Row],[TOTAL VENTA 38 SEMANA]]/Tabla5[[#This Row],[VENTA ACUM 38]],0)</f>
        <v>0</v>
      </c>
      <c r="X790" s="42" t="e">
        <f>VLOOKUP(Tabla5[[#This Row],[CLAVE]],[1]!QMI_5_SEMANA_SEP_22[[CLAVE]:[SHARE CADENA S2]],21,0)</f>
        <v>#REF!</v>
      </c>
      <c r="Y790" s="55" t="s">
        <v>724</v>
      </c>
      <c r="Z790" s="46">
        <f>+Tabla5[[#This Row],[VENTA ACUM 38]]+Tabla5[[#This Row],[venta total 39 acum]]</f>
        <v>0</v>
      </c>
      <c r="AA790" s="46">
        <v>0</v>
      </c>
      <c r="AB790" s="46">
        <v>0</v>
      </c>
      <c r="AC790" s="46">
        <v>0</v>
      </c>
      <c r="AD790" s="46">
        <v>0</v>
      </c>
      <c r="AE790" s="46">
        <v>0</v>
      </c>
      <c r="AF790" s="46">
        <v>0</v>
      </c>
      <c r="AG790" s="46">
        <v>0</v>
      </c>
      <c r="AH790" s="42">
        <f>IFERROR(Tabla5[[#This Row],[VENTAS MABE]]/Tabla5[[#This Row],[VENTAS INDURAMA]],0)</f>
        <v>0</v>
      </c>
      <c r="AI790" t="s">
        <v>1676</v>
      </c>
      <c r="AK790" s="42"/>
      <c r="AL790" t="s">
        <v>727</v>
      </c>
      <c r="AM790" s="55" t="s">
        <v>1033</v>
      </c>
      <c r="AO790" s="55" t="s">
        <v>460</v>
      </c>
      <c r="AP790">
        <v>0</v>
      </c>
      <c r="AQ790" s="55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f>SUM(Tabla5[[#This Row],[VENTA MABE 1 SEMANA OCT]:[VENTAS OTROS 1 SEMANA OCT]])</f>
        <v>0</v>
      </c>
      <c r="AY790" s="46">
        <v>0</v>
      </c>
      <c r="AZ790" s="55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f>SUM(Tabla5[[#This Row],[VENTA MABE 2 SEMANA OCT]:[VENTAS OTROS 2 SEMANA OCT]])</f>
        <v>1</v>
      </c>
      <c r="BH790" t="s">
        <v>1029</v>
      </c>
      <c r="BI790" s="55" t="s">
        <v>139</v>
      </c>
      <c r="BJ790">
        <v>5.9999999999999973</v>
      </c>
      <c r="BK790" s="55">
        <v>0</v>
      </c>
      <c r="BL790">
        <v>0</v>
      </c>
      <c r="BM790">
        <v>2</v>
      </c>
      <c r="BN790">
        <v>0</v>
      </c>
      <c r="BO790">
        <v>0</v>
      </c>
      <c r="BP790">
        <v>0</v>
      </c>
      <c r="BQ790">
        <v>0</v>
      </c>
      <c r="BR790">
        <f>SUM(Tabla5[[#This Row],[VENTA MABE 3 SEMANA OCT]:[VENTAS OTROS 3 SEMANA OCT]])</f>
        <v>2</v>
      </c>
      <c r="BS790" s="42">
        <v>0</v>
      </c>
      <c r="BT790" s="55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f>SUM(Tabla5[[#This Row],[VENTA MABE 4 SEMANA OCT]:[VENTAS OTROS 4 SEMANA OCT]])</f>
        <v>0</v>
      </c>
      <c r="CI7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90" s="66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SUM(Tabla5[[#This Row],[VENTA MABE 1 SEMANA NOV]:[VENTAS OTROS 1 SEMANA NOV]])</f>
        <v>0</v>
      </c>
      <c r="CS790">
        <f>IFERROR(VLOOKUP(Tabla5[[#This Row],[CLAVE]],[2]VENTAS!$F$2:$L$1501,2,0),0)</f>
        <v>0</v>
      </c>
      <c r="CT790">
        <f>IFERROR(VLOOKUP(Tabla5[[#This Row],[CLAVE]],[2]VENTAS!$F$2:$L$1501,3,0),0)</f>
        <v>0</v>
      </c>
      <c r="CU790">
        <f>IFERROR(VLOOKUP(Tabla5[[#This Row],[CLAVE]],[2]VENTAS!$F$2:$L$1501,4,0),0)</f>
        <v>0</v>
      </c>
      <c r="CV790">
        <f>IFERROR(VLOOKUP(Tabla5[[#This Row],[CLAVE]],[2]VENTAS!$F$2:$L$1501,5,0),0)</f>
        <v>0</v>
      </c>
      <c r="CW790">
        <f>IFERROR(VLOOKUP(Tabla5[[#This Row],[CLAVE]],[2]VENTAS!$F$2:$L$1501,6,0),0)</f>
        <v>0</v>
      </c>
      <c r="CX790">
        <f>IFERROR(VLOOKUP(Tabla5[[#This Row],[CLAVE]],[2]VENTAS!$F$2:$L$1501,7,0),0)</f>
        <v>0</v>
      </c>
      <c r="CY790">
        <f>IFERROR(VLOOKUP(Tabla5[[#This Row],[CLAVE]],[2]VENTAS!$F$2:$R$1501,13,0),0)</f>
        <v>0</v>
      </c>
      <c r="CZ790">
        <f>SUM(Tabla5[[#This Row],[VENTA MABE 2 SEMANA NOV]:[VENTAS OTROS 2 SEMANA NOV]])</f>
        <v>0</v>
      </c>
      <c r="DA790" s="46">
        <v>0</v>
      </c>
    </row>
    <row r="791" spans="1:105" hidden="1" x14ac:dyDescent="0.3">
      <c r="A791" t="str">
        <f>CONCATENATE(Tabla5[[#This Row],[TIENDA HMPV]],Tabla5[[#This Row],[LINEA]])</f>
        <v>1015 - TIENDA OTAVALOGLOBALES</v>
      </c>
      <c r="B791" t="s">
        <v>138</v>
      </c>
      <c r="C791" s="55" t="s">
        <v>139</v>
      </c>
      <c r="D791" s="55" t="s">
        <v>39</v>
      </c>
      <c r="E791" s="55" t="s">
        <v>141</v>
      </c>
      <c r="F791" s="55" t="s">
        <v>1724</v>
      </c>
      <c r="G791" t="s">
        <v>27</v>
      </c>
      <c r="H791" s="42">
        <f>IFERROR(Tabla5[[#This Row],[VENTAS MABE]]/Tabla5[[#This Row],[CUOTA]],0)</f>
        <v>0</v>
      </c>
      <c r="I791">
        <v>0</v>
      </c>
      <c r="J791">
        <v>0</v>
      </c>
      <c r="K791">
        <v>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V791" s="42">
        <v>0</v>
      </c>
      <c r="W791" s="42">
        <f>IFERROR(Tabla5[[#This Row],[TOTAL VENTA 38 SEMANA]]/Tabla5[[#This Row],[VENTA ACUM 38]],0)</f>
        <v>0</v>
      </c>
      <c r="X791" s="42" t="e">
        <f>VLOOKUP(Tabla5[[#This Row],[CLAVE]],[1]!QMI_5_SEMANA_SEP_22[[CLAVE]:[SHARE CADENA S2]],21,0)</f>
        <v>#REF!</v>
      </c>
      <c r="Y791" s="55" t="s">
        <v>724</v>
      </c>
      <c r="Z791" s="46">
        <f>+Tabla5[[#This Row],[VENTA ACUM 38]]+Tabla5[[#This Row],[venta total 39 acum]]</f>
        <v>3</v>
      </c>
      <c r="AA791" s="46">
        <v>0</v>
      </c>
      <c r="AB791" s="46">
        <v>0</v>
      </c>
      <c r="AC791" s="46">
        <v>3</v>
      </c>
      <c r="AD791" s="46">
        <v>0</v>
      </c>
      <c r="AE791" s="46">
        <v>0</v>
      </c>
      <c r="AF791" s="46">
        <v>0</v>
      </c>
      <c r="AG791" s="46">
        <v>0</v>
      </c>
      <c r="AH791" s="42">
        <f>IFERROR(Tabla5[[#This Row],[VENTAS MABE]]/Tabla5[[#This Row],[VENTAS INDURAMA]],0)</f>
        <v>0</v>
      </c>
      <c r="AI791" t="s">
        <v>1676</v>
      </c>
      <c r="AK791" s="42"/>
      <c r="AL791" t="s">
        <v>727</v>
      </c>
      <c r="AM791" s="55" t="s">
        <v>1033</v>
      </c>
      <c r="AO791" s="55" t="s">
        <v>460</v>
      </c>
      <c r="AP791">
        <v>0</v>
      </c>
      <c r="AQ791" s="55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f>SUM(Tabla5[[#This Row],[VENTA MABE 1 SEMANA OCT]:[VENTAS OTROS 1 SEMANA OCT]])</f>
        <v>0</v>
      </c>
      <c r="AY791" s="46">
        <v>0</v>
      </c>
      <c r="AZ791" s="55">
        <v>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f>SUM(Tabla5[[#This Row],[VENTA MABE 2 SEMANA OCT]:[VENTAS OTROS 2 SEMANA OCT]])</f>
        <v>2</v>
      </c>
      <c r="BH791" t="s">
        <v>1029</v>
      </c>
      <c r="BI791" s="55" t="s">
        <v>139</v>
      </c>
      <c r="BJ791">
        <v>5.9999999999999973</v>
      </c>
      <c r="BK791" s="55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f>SUM(Tabla5[[#This Row],[VENTA MABE 3 SEMANA OCT]:[VENTAS OTROS 3 SEMANA OCT]])</f>
        <v>0</v>
      </c>
      <c r="BS791" s="42">
        <v>0</v>
      </c>
      <c r="BT791" s="55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f>SUM(Tabla5[[#This Row],[VENTA MABE 4 SEMANA OCT]:[VENTAS OTROS 4 SEMANA OCT]])</f>
        <v>0</v>
      </c>
      <c r="CI7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791" t="s">
        <v>1703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SUM(Tabla5[[#This Row],[VENTA MABE 1 SEMANA NOV]:[VENTAS OTROS 1 SEMANA NOV]])</f>
        <v>0</v>
      </c>
      <c r="CS791">
        <f>IFERROR(VLOOKUP(Tabla5[[#This Row],[CLAVE]],[2]VENTAS!$F$2:$L$1501,2,0),0)</f>
        <v>0</v>
      </c>
      <c r="CT791">
        <f>IFERROR(VLOOKUP(Tabla5[[#This Row],[CLAVE]],[2]VENTAS!$F$2:$L$1501,3,0),0)</f>
        <v>0</v>
      </c>
      <c r="CU791">
        <f>IFERROR(VLOOKUP(Tabla5[[#This Row],[CLAVE]],[2]VENTAS!$F$2:$L$1501,4,0),0)</f>
        <v>0</v>
      </c>
      <c r="CV791">
        <f>IFERROR(VLOOKUP(Tabla5[[#This Row],[CLAVE]],[2]VENTAS!$F$2:$L$1501,5,0),0)</f>
        <v>0</v>
      </c>
      <c r="CW791">
        <f>IFERROR(VLOOKUP(Tabla5[[#This Row],[CLAVE]],[2]VENTAS!$F$2:$L$1501,6,0),0)</f>
        <v>0</v>
      </c>
      <c r="CX791">
        <f>IFERROR(VLOOKUP(Tabla5[[#This Row],[CLAVE]],[2]VENTAS!$F$2:$L$1501,7,0),0)</f>
        <v>0</v>
      </c>
      <c r="CY791">
        <f>IFERROR(VLOOKUP(Tabla5[[#This Row],[CLAVE]],[2]VENTAS!$F$2:$R$1501,13,0),0)</f>
        <v>0</v>
      </c>
      <c r="CZ791">
        <f>SUM(Tabla5[[#This Row],[VENTA MABE 2 SEMANA NOV]:[VENTAS OTROS 2 SEMANA NOV]])</f>
        <v>0</v>
      </c>
      <c r="DA791" s="46">
        <v>0.61863896197873991</v>
      </c>
    </row>
    <row r="792" spans="1:105" hidden="1" x14ac:dyDescent="0.3">
      <c r="A792" t="str">
        <f>CONCATENATE(Tabla5[[#This Row],[TIENDA HMPV]],Tabla5[[#This Row],[LINEA]])</f>
        <v>1015 - TIENDA OTAVALOLAVADO</v>
      </c>
      <c r="B792" t="s">
        <v>138</v>
      </c>
      <c r="C792" s="55" t="s">
        <v>139</v>
      </c>
      <c r="D792" s="55" t="s">
        <v>39</v>
      </c>
      <c r="E792" s="55" t="s">
        <v>141</v>
      </c>
      <c r="F792" s="55" t="s">
        <v>1724</v>
      </c>
      <c r="G792" t="s">
        <v>28</v>
      </c>
      <c r="H792" s="42">
        <f>IFERROR(Tabla5[[#This Row],[VENTAS MABE]]/Tabla5[[#This Row],[CUOTA]],0)</f>
        <v>0</v>
      </c>
      <c r="I792">
        <v>4</v>
      </c>
      <c r="J792">
        <v>0</v>
      </c>
      <c r="K792">
        <v>0</v>
      </c>
      <c r="L792">
        <v>0</v>
      </c>
      <c r="M792">
        <v>0</v>
      </c>
      <c r="N792">
        <v>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V792" s="42">
        <v>0</v>
      </c>
      <c r="W792" s="42">
        <f>IFERROR(Tabla5[[#This Row],[TOTAL VENTA 38 SEMANA]]/Tabla5[[#This Row],[VENTA ACUM 38]],0)</f>
        <v>0</v>
      </c>
      <c r="X792" s="42" t="e">
        <f>VLOOKUP(Tabla5[[#This Row],[CLAVE]],[1]!QMI_5_SEMANA_SEP_22[[CLAVE]:[SHARE CADENA S2]],21,0)</f>
        <v>#REF!</v>
      </c>
      <c r="Y792" s="55" t="s">
        <v>724</v>
      </c>
      <c r="Z792" s="46">
        <f>+Tabla5[[#This Row],[VENTA ACUM 38]]+Tabla5[[#This Row],[venta total 39 acum]]</f>
        <v>2</v>
      </c>
      <c r="AA792" s="46">
        <v>0</v>
      </c>
      <c r="AB792" s="46">
        <v>0</v>
      </c>
      <c r="AC792" s="46">
        <v>1</v>
      </c>
      <c r="AD792" s="46">
        <v>1</v>
      </c>
      <c r="AE792" s="46">
        <v>0</v>
      </c>
      <c r="AF792" s="46">
        <v>1</v>
      </c>
      <c r="AG792" s="46">
        <v>0</v>
      </c>
      <c r="AH792" s="42">
        <f>IFERROR(Tabla5[[#This Row],[VENTAS MABE]]/Tabla5[[#This Row],[VENTAS INDURAMA]],0)</f>
        <v>0</v>
      </c>
      <c r="AI792" t="s">
        <v>1676</v>
      </c>
      <c r="AK792" s="42"/>
      <c r="AL792" t="s">
        <v>727</v>
      </c>
      <c r="AM792" s="55" t="s">
        <v>1033</v>
      </c>
      <c r="AO792" s="55" t="s">
        <v>460</v>
      </c>
      <c r="AP792">
        <v>0</v>
      </c>
      <c r="AQ792" s="55">
        <v>0</v>
      </c>
      <c r="AR792">
        <v>0</v>
      </c>
      <c r="AS792">
        <v>2</v>
      </c>
      <c r="AT792">
        <v>0</v>
      </c>
      <c r="AU792">
        <v>1</v>
      </c>
      <c r="AV792">
        <v>0</v>
      </c>
      <c r="AW792">
        <v>0</v>
      </c>
      <c r="AX792">
        <f>SUM(Tabla5[[#This Row],[VENTA MABE 1 SEMANA OCT]:[VENTAS OTROS 1 SEMANA OCT]])</f>
        <v>3</v>
      </c>
      <c r="AY792" s="46">
        <v>3.1801861655402526</v>
      </c>
      <c r="AZ792" s="55">
        <v>0</v>
      </c>
      <c r="BA792">
        <v>0</v>
      </c>
      <c r="BB792">
        <v>1</v>
      </c>
      <c r="BC792">
        <v>2</v>
      </c>
      <c r="BD792">
        <v>2</v>
      </c>
      <c r="BE792">
        <v>0</v>
      </c>
      <c r="BF792">
        <v>0</v>
      </c>
      <c r="BG792">
        <f>SUM(Tabla5[[#This Row],[VENTA MABE 2 SEMANA OCT]:[VENTAS OTROS 2 SEMANA OCT]])</f>
        <v>5</v>
      </c>
      <c r="BH792" t="s">
        <v>1029</v>
      </c>
      <c r="BI792" s="55" t="s">
        <v>139</v>
      </c>
      <c r="BJ792">
        <v>5.9999999999999973</v>
      </c>
      <c r="BK792" s="55">
        <v>0</v>
      </c>
      <c r="BL792">
        <v>0</v>
      </c>
      <c r="BM792">
        <v>1</v>
      </c>
      <c r="BN792">
        <v>2</v>
      </c>
      <c r="BO792">
        <v>2</v>
      </c>
      <c r="BP792">
        <v>0</v>
      </c>
      <c r="BQ792">
        <v>0</v>
      </c>
      <c r="BR792">
        <f>SUM(Tabla5[[#This Row],[VENTA MABE 3 SEMANA OCT]:[VENTAS OTROS 3 SEMANA OCT]])</f>
        <v>5</v>
      </c>
      <c r="BS792" s="42">
        <v>0.12</v>
      </c>
      <c r="BT792" s="55">
        <v>2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f>SUM(Tabla5[[#This Row],[VENTA MABE 4 SEMANA OCT]:[VENTAS OTROS 4 SEMANA OCT]])</f>
        <v>2</v>
      </c>
      <c r="CE792" t="s">
        <v>1695</v>
      </c>
      <c r="CI79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0.13333333333333333</v>
      </c>
      <c r="CJ792" t="s">
        <v>1701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SUM(Tabla5[[#This Row],[VENTA MABE 1 SEMANA NOV]:[VENTAS OTROS 1 SEMANA NOV]])</f>
        <v>0</v>
      </c>
      <c r="CS792">
        <f>IFERROR(VLOOKUP(Tabla5[[#This Row],[CLAVE]],[2]VENTAS!$F$2:$L$1501,2,0),0)</f>
        <v>0</v>
      </c>
      <c r="CT792">
        <f>IFERROR(VLOOKUP(Tabla5[[#This Row],[CLAVE]],[2]VENTAS!$F$2:$L$1501,3,0),0)</f>
        <v>0</v>
      </c>
      <c r="CU792">
        <f>IFERROR(VLOOKUP(Tabla5[[#This Row],[CLAVE]],[2]VENTAS!$F$2:$L$1501,4,0),0)</f>
        <v>0</v>
      </c>
      <c r="CV792">
        <f>IFERROR(VLOOKUP(Tabla5[[#This Row],[CLAVE]],[2]VENTAS!$F$2:$L$1501,5,0),0)</f>
        <v>0</v>
      </c>
      <c r="CW792">
        <f>IFERROR(VLOOKUP(Tabla5[[#This Row],[CLAVE]],[2]VENTAS!$F$2:$L$1501,6,0),0)</f>
        <v>0</v>
      </c>
      <c r="CX792">
        <f>IFERROR(VLOOKUP(Tabla5[[#This Row],[CLAVE]],[2]VENTAS!$F$2:$L$1501,7,0),0)</f>
        <v>0</v>
      </c>
      <c r="CY792">
        <f>IFERROR(VLOOKUP(Tabla5[[#This Row],[CLAVE]],[2]VENTAS!$F$2:$R$1501,13,0),0)</f>
        <v>0</v>
      </c>
      <c r="CZ792">
        <f>SUM(Tabla5[[#This Row],[VENTA MABE 2 SEMANA NOV]:[VENTAS OTROS 2 SEMANA NOV]])</f>
        <v>0</v>
      </c>
      <c r="DA792" s="46">
        <v>7.409381086958942</v>
      </c>
    </row>
    <row r="793" spans="1:105" hidden="1" x14ac:dyDescent="0.3">
      <c r="A793" t="str">
        <f>CONCATENATE(Tabla5[[#This Row],[TIENDA HMPV]],Tabla5[[#This Row],[LINEA]])</f>
        <v>1015 - TIENDA OTAVALOREFRIGERACIÓN</v>
      </c>
      <c r="B793" t="s">
        <v>138</v>
      </c>
      <c r="C793" s="55" t="s">
        <v>139</v>
      </c>
      <c r="D793" s="55" t="s">
        <v>39</v>
      </c>
      <c r="E793" s="55" t="s">
        <v>141</v>
      </c>
      <c r="F793" s="55" t="s">
        <v>1724</v>
      </c>
      <c r="G793" t="s">
        <v>29</v>
      </c>
      <c r="H793" s="42">
        <f>IFERROR(Tabla5[[#This Row],[VENTAS MABE]]/Tabla5[[#This Row],[CUOTA]],0)</f>
        <v>0</v>
      </c>
      <c r="I793">
        <v>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V793" s="42">
        <v>0</v>
      </c>
      <c r="W793" s="42">
        <f>IFERROR(Tabla5[[#This Row],[TOTAL VENTA 38 SEMANA]]/Tabla5[[#This Row],[VENTA ACUM 38]],0)</f>
        <v>0</v>
      </c>
      <c r="X793" s="42" t="e">
        <f>VLOOKUP(Tabla5[[#This Row],[CLAVE]],[1]!QMI_5_SEMANA_SEP_22[[CLAVE]:[SHARE CADENA S2]],21,0)</f>
        <v>#REF!</v>
      </c>
      <c r="Y793" s="55" t="s">
        <v>724</v>
      </c>
      <c r="Z793" s="46">
        <f>+Tabla5[[#This Row],[VENTA ACUM 38]]+Tabla5[[#This Row],[venta total 39 acum]]</f>
        <v>0</v>
      </c>
      <c r="AA793" s="46">
        <v>0</v>
      </c>
      <c r="AB793" s="46">
        <v>0</v>
      </c>
      <c r="AC793" s="46">
        <v>0</v>
      </c>
      <c r="AD793" s="46">
        <v>0</v>
      </c>
      <c r="AE793" s="46">
        <v>0</v>
      </c>
      <c r="AF793" s="46">
        <v>0</v>
      </c>
      <c r="AG793" s="46">
        <v>0</v>
      </c>
      <c r="AH793" s="42">
        <f>IFERROR(Tabla5[[#This Row],[VENTAS MABE]]/Tabla5[[#This Row],[VENTAS INDURAMA]],0)</f>
        <v>0</v>
      </c>
      <c r="AI793" t="s">
        <v>1676</v>
      </c>
      <c r="AK793" s="42"/>
      <c r="AL793" t="s">
        <v>727</v>
      </c>
      <c r="AM793" s="55" t="s">
        <v>1033</v>
      </c>
      <c r="AO793" s="55" t="s">
        <v>460</v>
      </c>
      <c r="AP793">
        <v>0</v>
      </c>
      <c r="AQ793" s="55">
        <v>0</v>
      </c>
      <c r="AR793">
        <v>2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f>SUM(Tabla5[[#This Row],[VENTA MABE 1 SEMANA OCT]:[VENTAS OTROS 1 SEMANA OCT]])</f>
        <v>2</v>
      </c>
      <c r="AY793" s="46">
        <v>2.9533827838344378</v>
      </c>
      <c r="AZ793" s="55">
        <v>0</v>
      </c>
      <c r="BA793">
        <v>2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f>SUM(Tabla5[[#This Row],[VENTA MABE 2 SEMANA OCT]:[VENTAS OTROS 2 SEMANA OCT]])</f>
        <v>2</v>
      </c>
      <c r="BH793" t="s">
        <v>1029</v>
      </c>
      <c r="BI793" s="55" t="s">
        <v>139</v>
      </c>
      <c r="BJ793">
        <v>5.9999999999999973</v>
      </c>
      <c r="BK793" s="55">
        <v>1</v>
      </c>
      <c r="BL793">
        <v>2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f>SUM(Tabla5[[#This Row],[VENTA MABE 3 SEMANA OCT]:[VENTAS OTROS 3 SEMANA OCT]])</f>
        <v>3</v>
      </c>
      <c r="BS793" s="42">
        <v>0.2</v>
      </c>
      <c r="BT793" s="55">
        <v>0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f>SUM(Tabla5[[#This Row],[VENTA MABE 4 SEMANA OCT]:[VENTAS OTROS 4 SEMANA OCT]])</f>
        <v>1</v>
      </c>
      <c r="CE793" t="s">
        <v>1695</v>
      </c>
      <c r="CI79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0.125</v>
      </c>
      <c r="CJ793" t="s">
        <v>1701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SUM(Tabla5[[#This Row],[VENTA MABE 1 SEMANA NOV]:[VENTAS OTROS 1 SEMANA NOV]])</f>
        <v>0</v>
      </c>
      <c r="CS793">
        <f>IFERROR(VLOOKUP(Tabla5[[#This Row],[CLAVE]],[2]VENTAS!$F$2:$L$1501,2,0),0)</f>
        <v>0</v>
      </c>
      <c r="CT793">
        <f>IFERROR(VLOOKUP(Tabla5[[#This Row],[CLAVE]],[2]VENTAS!$F$2:$L$1501,3,0),0)</f>
        <v>0</v>
      </c>
      <c r="CU793">
        <f>IFERROR(VLOOKUP(Tabla5[[#This Row],[CLAVE]],[2]VENTAS!$F$2:$L$1501,4,0),0)</f>
        <v>0</v>
      </c>
      <c r="CV793">
        <f>IFERROR(VLOOKUP(Tabla5[[#This Row],[CLAVE]],[2]VENTAS!$F$2:$L$1501,5,0),0)</f>
        <v>0</v>
      </c>
      <c r="CW793">
        <f>IFERROR(VLOOKUP(Tabla5[[#This Row],[CLAVE]],[2]VENTAS!$F$2:$L$1501,6,0),0)</f>
        <v>0</v>
      </c>
      <c r="CX793">
        <f>IFERROR(VLOOKUP(Tabla5[[#This Row],[CLAVE]],[2]VENTAS!$F$2:$L$1501,7,0),0)</f>
        <v>0</v>
      </c>
      <c r="CY793">
        <f>IFERROR(VLOOKUP(Tabla5[[#This Row],[CLAVE]],[2]VENTAS!$F$2:$R$1501,13,0),0)</f>
        <v>0</v>
      </c>
      <c r="CZ793">
        <f>SUM(Tabla5[[#This Row],[VENTA MABE 2 SEMANA NOV]:[VENTAS OTROS 2 SEMANA NOV]])</f>
        <v>0</v>
      </c>
      <c r="DA793" s="46">
        <v>6.4357505158549468</v>
      </c>
    </row>
    <row r="794" spans="1:105" hidden="1" x14ac:dyDescent="0.3">
      <c r="A794" t="str">
        <f>CONCATENATE(Tabla5[[#This Row],[TIENDA HMPV]],Tabla5[[#This Row],[LINEA]])</f>
        <v>1021 - TIENDA CAYAMBECOCINAS</v>
      </c>
      <c r="B794" t="s">
        <v>138</v>
      </c>
      <c r="C794" s="55" t="s">
        <v>139</v>
      </c>
      <c r="D794" s="55" t="s">
        <v>39</v>
      </c>
      <c r="E794" s="55" t="s">
        <v>140</v>
      </c>
      <c r="F794" s="55" t="s">
        <v>1724</v>
      </c>
      <c r="G794" t="s">
        <v>26</v>
      </c>
      <c r="H794" s="42">
        <f>IFERROR(Tabla5[[#This Row],[VENTAS MABE]]/Tabla5[[#This Row],[CUOTA]],0)</f>
        <v>0</v>
      </c>
      <c r="I794">
        <v>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V794" s="42">
        <v>0</v>
      </c>
      <c r="W794" s="42">
        <f>IFERROR(Tabla5[[#This Row],[TOTAL VENTA 38 SEMANA]]/Tabla5[[#This Row],[VENTA ACUM 38]],0)</f>
        <v>0</v>
      </c>
      <c r="X794" s="42" t="e">
        <f>VLOOKUP(Tabla5[[#This Row],[CLAVE]],[1]!QMI_5_SEMANA_SEP_22[[CLAVE]:[SHARE CADENA S2]],21,0)</f>
        <v>#REF!</v>
      </c>
      <c r="Y794" s="55" t="s">
        <v>757</v>
      </c>
      <c r="Z794" s="46">
        <f>+Tabla5[[#This Row],[VENTA ACUM 38]]+Tabla5[[#This Row],[venta total 39 acum]]</f>
        <v>2</v>
      </c>
      <c r="AA794" s="46">
        <v>0</v>
      </c>
      <c r="AB794" s="46">
        <v>0</v>
      </c>
      <c r="AC794" s="46">
        <v>0</v>
      </c>
      <c r="AD794" s="46">
        <v>2</v>
      </c>
      <c r="AE794" s="46">
        <v>2</v>
      </c>
      <c r="AF794" s="46">
        <v>2</v>
      </c>
      <c r="AG794" s="46">
        <v>2</v>
      </c>
      <c r="AH794" s="42">
        <f>IFERROR(Tabla5[[#This Row],[VENTAS MABE]]/Tabla5[[#This Row],[VENTAS INDURAMA]],0)</f>
        <v>0</v>
      </c>
      <c r="AI794" t="s">
        <v>1676</v>
      </c>
      <c r="AK794" s="42"/>
      <c r="AL794" t="s">
        <v>727</v>
      </c>
      <c r="AM794" s="55" t="s">
        <v>833</v>
      </c>
      <c r="AO794" s="55" t="s">
        <v>460</v>
      </c>
      <c r="AP794">
        <v>0</v>
      </c>
      <c r="AQ794" s="55">
        <v>2</v>
      </c>
      <c r="AR794">
        <v>2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f>SUM(Tabla5[[#This Row],[VENTA MABE 1 SEMANA OCT]:[VENTAS OTROS 1 SEMANA OCT]])</f>
        <v>4</v>
      </c>
      <c r="AY794" s="46">
        <v>5.2464663459920446</v>
      </c>
      <c r="AZ794" s="55">
        <v>1</v>
      </c>
      <c r="BA794">
        <v>3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f>SUM(Tabla5[[#This Row],[VENTA MABE 2 SEMANA OCT]:[VENTAS OTROS 2 SEMANA OCT]])</f>
        <v>4</v>
      </c>
      <c r="BH794" t="s">
        <v>731</v>
      </c>
      <c r="BI794" s="55" t="s">
        <v>139</v>
      </c>
      <c r="BJ794">
        <v>3.9999999999999991</v>
      </c>
      <c r="BK794" s="55">
        <v>3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f>SUM(Tabla5[[#This Row],[VENTA MABE 3 SEMANA OCT]:[VENTAS OTROS 3 SEMANA OCT]])</f>
        <v>4</v>
      </c>
      <c r="BS794" s="42">
        <v>0.4</v>
      </c>
      <c r="BT794" s="55">
        <v>0</v>
      </c>
      <c r="BU794">
        <v>2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f>SUM(Tabla5[[#This Row],[VENTA MABE 4 SEMANA OCT]:[VENTAS OTROS 4 SEMANA OCT]])</f>
        <v>2</v>
      </c>
      <c r="CI7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794" t="s">
        <v>1702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SUM(Tabla5[[#This Row],[VENTA MABE 1 SEMANA NOV]:[VENTAS OTROS 1 SEMANA NOV]])</f>
        <v>0</v>
      </c>
      <c r="CS794">
        <f>IFERROR(VLOOKUP(Tabla5[[#This Row],[CLAVE]],[2]VENTAS!$F$2:$L$1501,2,0),0)</f>
        <v>0</v>
      </c>
      <c r="CT794">
        <f>IFERROR(VLOOKUP(Tabla5[[#This Row],[CLAVE]],[2]VENTAS!$F$2:$L$1501,3,0),0)</f>
        <v>0</v>
      </c>
      <c r="CU794">
        <f>IFERROR(VLOOKUP(Tabla5[[#This Row],[CLAVE]],[2]VENTAS!$F$2:$L$1501,4,0),0)</f>
        <v>0</v>
      </c>
      <c r="CV794">
        <f>IFERROR(VLOOKUP(Tabla5[[#This Row],[CLAVE]],[2]VENTAS!$F$2:$L$1501,5,0),0)</f>
        <v>0</v>
      </c>
      <c r="CW794">
        <f>IFERROR(VLOOKUP(Tabla5[[#This Row],[CLAVE]],[2]VENTAS!$F$2:$L$1501,6,0),0)</f>
        <v>0</v>
      </c>
      <c r="CX794">
        <f>IFERROR(VLOOKUP(Tabla5[[#This Row],[CLAVE]],[2]VENTAS!$F$2:$L$1501,7,0),0)</f>
        <v>0</v>
      </c>
      <c r="CY794">
        <f>IFERROR(VLOOKUP(Tabla5[[#This Row],[CLAVE]],[2]VENTAS!$F$2:$R$1501,13,0),0)</f>
        <v>0</v>
      </c>
      <c r="CZ794">
        <f>SUM(Tabla5[[#This Row],[VENTA MABE 2 SEMANA NOV]:[VENTAS OTROS 2 SEMANA NOV]])</f>
        <v>0</v>
      </c>
      <c r="DA794" s="46">
        <v>16.247493703990703</v>
      </c>
    </row>
    <row r="795" spans="1:105" hidden="1" x14ac:dyDescent="0.3">
      <c r="A795" t="str">
        <f>CONCATENATE(Tabla5[[#This Row],[TIENDA HMPV]],Tabla5[[#This Row],[LINEA]])</f>
        <v>1021 - TIENDA CAYAMBEGLOBALES</v>
      </c>
      <c r="B795" t="s">
        <v>138</v>
      </c>
      <c r="C795" s="55" t="s">
        <v>139</v>
      </c>
      <c r="D795" s="55" t="s">
        <v>39</v>
      </c>
      <c r="E795" s="55" t="s">
        <v>140</v>
      </c>
      <c r="F795" s="55" t="s">
        <v>1724</v>
      </c>
      <c r="G795" t="s">
        <v>27</v>
      </c>
      <c r="H795" s="42">
        <f>IFERROR(Tabla5[[#This Row],[VENTAS MABE]]/Tabla5[[#This Row],[CUOTA]],0)</f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V795" s="42">
        <v>0</v>
      </c>
      <c r="W795" s="42">
        <f>IFERROR(Tabla5[[#This Row],[TOTAL VENTA 38 SEMANA]]/Tabla5[[#This Row],[VENTA ACUM 38]],0)</f>
        <v>0</v>
      </c>
      <c r="X795" s="42" t="e">
        <f>VLOOKUP(Tabla5[[#This Row],[CLAVE]],[1]!QMI_5_SEMANA_SEP_22[[CLAVE]:[SHARE CADENA S2]],21,0)</f>
        <v>#REF!</v>
      </c>
      <c r="Y795" s="55" t="s">
        <v>757</v>
      </c>
      <c r="Z795" s="46">
        <f>+Tabla5[[#This Row],[VENTA ACUM 38]]+Tabla5[[#This Row],[venta total 39 acum]]</f>
        <v>4</v>
      </c>
      <c r="AA795" s="46">
        <v>0</v>
      </c>
      <c r="AB795" s="46">
        <v>0</v>
      </c>
      <c r="AC795" s="46">
        <v>0</v>
      </c>
      <c r="AD795" s="46">
        <v>4</v>
      </c>
      <c r="AE795" s="46">
        <v>4</v>
      </c>
      <c r="AF795" s="46">
        <v>4</v>
      </c>
      <c r="AG795" s="46">
        <v>4</v>
      </c>
      <c r="AH795" s="42">
        <f>IFERROR(Tabla5[[#This Row],[VENTAS MABE]]/Tabla5[[#This Row],[VENTAS INDURAMA]],0)</f>
        <v>0</v>
      </c>
      <c r="AI795" t="s">
        <v>1676</v>
      </c>
      <c r="AK795" s="42"/>
      <c r="AL795" t="s">
        <v>727</v>
      </c>
      <c r="AM795" s="55" t="s">
        <v>833</v>
      </c>
      <c r="AO795" s="55" t="s">
        <v>460</v>
      </c>
      <c r="AP795">
        <v>0</v>
      </c>
      <c r="AQ795" s="55">
        <v>4</v>
      </c>
      <c r="AR795">
        <v>12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f>SUM(Tabla5[[#This Row],[VENTA MABE 1 SEMANA OCT]:[VENTAS OTROS 1 SEMANA OCT]])</f>
        <v>16</v>
      </c>
      <c r="AY795" s="46">
        <v>1</v>
      </c>
      <c r="AZ795" s="55">
        <v>4</v>
      </c>
      <c r="BA795">
        <v>10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f>SUM(Tabla5[[#This Row],[VENTA MABE 2 SEMANA OCT]:[VENTAS OTROS 2 SEMANA OCT]])</f>
        <v>15</v>
      </c>
      <c r="BH795" t="s">
        <v>731</v>
      </c>
      <c r="BI795" s="55" t="s">
        <v>139</v>
      </c>
      <c r="BJ795">
        <v>3.9999999999999991</v>
      </c>
      <c r="BK795" s="55">
        <v>1</v>
      </c>
      <c r="BL795">
        <v>5</v>
      </c>
      <c r="BM795">
        <v>2</v>
      </c>
      <c r="BN795">
        <v>0</v>
      </c>
      <c r="BO795">
        <v>0</v>
      </c>
      <c r="BP795">
        <v>0</v>
      </c>
      <c r="BQ795">
        <v>0</v>
      </c>
      <c r="BR795">
        <f>SUM(Tabla5[[#This Row],[VENTA MABE 3 SEMANA OCT]:[VENTAS OTROS 3 SEMANA OCT]])</f>
        <v>8</v>
      </c>
      <c r="BS795" s="42">
        <v>0</v>
      </c>
      <c r="BT795" s="5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f>SUM(Tabla5[[#This Row],[VENTA MABE 4 SEMANA OCT]:[VENTAS OTROS 4 SEMANA OCT]])</f>
        <v>0</v>
      </c>
      <c r="CE795" t="s">
        <v>1695</v>
      </c>
      <c r="CI79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0.23076923076923078</v>
      </c>
      <c r="CJ795" t="s">
        <v>1701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SUM(Tabla5[[#This Row],[VENTA MABE 1 SEMANA NOV]:[VENTAS OTROS 1 SEMANA NOV]])</f>
        <v>0</v>
      </c>
      <c r="CS795">
        <f>IFERROR(VLOOKUP(Tabla5[[#This Row],[CLAVE]],[2]VENTAS!$F$2:$L$1501,2,0),0)</f>
        <v>0</v>
      </c>
      <c r="CT795">
        <f>IFERROR(VLOOKUP(Tabla5[[#This Row],[CLAVE]],[2]VENTAS!$F$2:$L$1501,3,0),0)</f>
        <v>0</v>
      </c>
      <c r="CU795">
        <f>IFERROR(VLOOKUP(Tabla5[[#This Row],[CLAVE]],[2]VENTAS!$F$2:$L$1501,4,0),0)</f>
        <v>0</v>
      </c>
      <c r="CV795">
        <f>IFERROR(VLOOKUP(Tabla5[[#This Row],[CLAVE]],[2]VENTAS!$F$2:$L$1501,5,0),0)</f>
        <v>0</v>
      </c>
      <c r="CW795">
        <f>IFERROR(VLOOKUP(Tabla5[[#This Row],[CLAVE]],[2]VENTAS!$F$2:$L$1501,6,0),0)</f>
        <v>0</v>
      </c>
      <c r="CX795">
        <f>IFERROR(VLOOKUP(Tabla5[[#This Row],[CLAVE]],[2]VENTAS!$F$2:$L$1501,7,0),0)</f>
        <v>0</v>
      </c>
      <c r="CY795">
        <f>IFERROR(VLOOKUP(Tabla5[[#This Row],[CLAVE]],[2]VENTAS!$F$2:$R$1501,13,0),0)</f>
        <v>0</v>
      </c>
      <c r="CZ795">
        <f>SUM(Tabla5[[#This Row],[VENTA MABE 2 SEMANA NOV]:[VENTAS OTROS 2 SEMANA NOV]])</f>
        <v>0</v>
      </c>
      <c r="DA795" s="46">
        <v>1.8559168859362198</v>
      </c>
    </row>
    <row r="796" spans="1:105" hidden="1" x14ac:dyDescent="0.3">
      <c r="A796" t="str">
        <f>CONCATENATE(Tabla5[[#This Row],[TIENDA HMPV]],Tabla5[[#This Row],[LINEA]])</f>
        <v>1021 - TIENDA CAYAMBELAVADO</v>
      </c>
      <c r="B796" t="s">
        <v>138</v>
      </c>
      <c r="C796" s="55" t="s">
        <v>139</v>
      </c>
      <c r="D796" s="55" t="s">
        <v>39</v>
      </c>
      <c r="E796" s="55" t="s">
        <v>140</v>
      </c>
      <c r="F796" s="55" t="s">
        <v>1724</v>
      </c>
      <c r="G796" t="s">
        <v>28</v>
      </c>
      <c r="H796" s="42">
        <f>IFERROR(Tabla5[[#This Row],[VENTAS MABE]]/Tabla5[[#This Row],[CUOTA]],0)</f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V796" s="42">
        <v>0</v>
      </c>
      <c r="W796" s="42">
        <f>IFERROR(Tabla5[[#This Row],[TOTAL VENTA 38 SEMANA]]/Tabla5[[#This Row],[VENTA ACUM 38]],0)</f>
        <v>0</v>
      </c>
      <c r="X796" s="42" t="e">
        <f>VLOOKUP(Tabla5[[#This Row],[CLAVE]],[1]!QMI_5_SEMANA_SEP_22[[CLAVE]:[SHARE CADENA S2]],21,0)</f>
        <v>#REF!</v>
      </c>
      <c r="Y796" s="55" t="s">
        <v>757</v>
      </c>
      <c r="Z796" s="46">
        <f>+Tabla5[[#This Row],[VENTA ACUM 38]]+Tabla5[[#This Row],[venta total 39 acum]]</f>
        <v>0</v>
      </c>
      <c r="AA796" s="46">
        <v>0</v>
      </c>
      <c r="AB796" s="46">
        <v>0</v>
      </c>
      <c r="AC796" s="46">
        <v>0</v>
      </c>
      <c r="AD796" s="46">
        <v>0</v>
      </c>
      <c r="AE796" s="46">
        <v>0</v>
      </c>
      <c r="AF796" s="46">
        <v>0</v>
      </c>
      <c r="AG796" s="46">
        <v>0</v>
      </c>
      <c r="AH796" s="42">
        <f>IFERROR(Tabla5[[#This Row],[VENTAS MABE]]/Tabla5[[#This Row],[VENTAS INDURAMA]],0)</f>
        <v>0</v>
      </c>
      <c r="AI796" t="s">
        <v>1676</v>
      </c>
      <c r="AK796" s="42"/>
      <c r="AL796" t="s">
        <v>727</v>
      </c>
      <c r="AM796" s="55" t="s">
        <v>833</v>
      </c>
      <c r="AO796" s="55" t="s">
        <v>460</v>
      </c>
      <c r="AP796">
        <v>0</v>
      </c>
      <c r="AQ796" s="55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f>SUM(Tabla5[[#This Row],[VENTA MABE 1 SEMANA OCT]:[VENTAS OTROS 1 SEMANA OCT]])</f>
        <v>1</v>
      </c>
      <c r="AY796" s="46">
        <v>0</v>
      </c>
      <c r="AZ796" s="55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f>SUM(Tabla5[[#This Row],[VENTA MABE 2 SEMANA OCT]:[VENTAS OTROS 2 SEMANA OCT]])</f>
        <v>0</v>
      </c>
      <c r="BH796" t="s">
        <v>731</v>
      </c>
      <c r="BI796" s="55" t="s">
        <v>139</v>
      </c>
      <c r="BJ796">
        <v>3.9999999999999991</v>
      </c>
      <c r="BK796" s="55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f>SUM(Tabla5[[#This Row],[VENTA MABE 3 SEMANA OCT]:[VENTAS OTROS 3 SEMANA OCT]])</f>
        <v>0</v>
      </c>
      <c r="BS796" s="42">
        <v>0.12</v>
      </c>
      <c r="BT796" s="55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f>SUM(Tabla5[[#This Row],[VENTA MABE 4 SEMANA OCT]:[VENTAS OTROS 4 SEMANA OCT]])</f>
        <v>0</v>
      </c>
      <c r="CI7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96" t="s">
        <v>1703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SUM(Tabla5[[#This Row],[VENTA MABE 1 SEMANA NOV]:[VENTAS OTROS 1 SEMANA NOV]])</f>
        <v>0</v>
      </c>
      <c r="CS796">
        <f>IFERROR(VLOOKUP(Tabla5[[#This Row],[CLAVE]],[2]VENTAS!$F$2:$L$1501,2,0),0)</f>
        <v>0</v>
      </c>
      <c r="CT796">
        <f>IFERROR(VLOOKUP(Tabla5[[#This Row],[CLAVE]],[2]VENTAS!$F$2:$L$1501,3,0),0)</f>
        <v>0</v>
      </c>
      <c r="CU796">
        <f>IFERROR(VLOOKUP(Tabla5[[#This Row],[CLAVE]],[2]VENTAS!$F$2:$L$1501,4,0),0)</f>
        <v>0</v>
      </c>
      <c r="CV796">
        <f>IFERROR(VLOOKUP(Tabla5[[#This Row],[CLAVE]],[2]VENTAS!$F$2:$L$1501,5,0),0)</f>
        <v>0</v>
      </c>
      <c r="CW796">
        <f>IFERROR(VLOOKUP(Tabla5[[#This Row],[CLAVE]],[2]VENTAS!$F$2:$L$1501,6,0),0)</f>
        <v>0</v>
      </c>
      <c r="CX796">
        <f>IFERROR(VLOOKUP(Tabla5[[#This Row],[CLAVE]],[2]VENTAS!$F$2:$L$1501,7,0),0)</f>
        <v>0</v>
      </c>
      <c r="CY796">
        <f>IFERROR(VLOOKUP(Tabla5[[#This Row],[CLAVE]],[2]VENTAS!$F$2:$R$1501,13,0),0)</f>
        <v>0</v>
      </c>
      <c r="CZ796">
        <f>SUM(Tabla5[[#This Row],[VENTA MABE 2 SEMANA NOV]:[VENTAS OTROS 2 SEMANA NOV]])</f>
        <v>0</v>
      </c>
      <c r="DA796" s="46">
        <v>0.48772683168521225</v>
      </c>
    </row>
    <row r="797" spans="1:105" hidden="1" x14ac:dyDescent="0.3">
      <c r="A797" t="str">
        <f>CONCATENATE(Tabla5[[#This Row],[TIENDA HMPV]],Tabla5[[#This Row],[LINEA]])</f>
        <v>1021 - TIENDA CAYAMBEREFRIGERACIÓN</v>
      </c>
      <c r="B797" t="s">
        <v>138</v>
      </c>
      <c r="C797" s="55" t="s">
        <v>139</v>
      </c>
      <c r="D797" s="55" t="s">
        <v>39</v>
      </c>
      <c r="E797" s="55" t="s">
        <v>140</v>
      </c>
      <c r="F797" s="55" t="s">
        <v>1724</v>
      </c>
      <c r="G797" t="s">
        <v>29</v>
      </c>
      <c r="H797" s="42">
        <f>IFERROR(Tabla5[[#This Row],[VENTAS MABE]]/Tabla5[[#This Row],[CUOTA]],0)</f>
        <v>1.5</v>
      </c>
      <c r="I797">
        <v>2</v>
      </c>
      <c r="J797">
        <v>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V797" s="42">
        <v>0.375</v>
      </c>
      <c r="W797" s="42">
        <f>IFERROR(Tabla5[[#This Row],[TOTAL VENTA 38 SEMANA]]/Tabla5[[#This Row],[VENTA ACUM 38]],0)</f>
        <v>0.375</v>
      </c>
      <c r="X797" s="42" t="e">
        <f>VLOOKUP(Tabla5[[#This Row],[CLAVE]],[1]!QMI_5_SEMANA_SEP_22[[CLAVE]:[SHARE CADENA S2]],21,0)</f>
        <v>#REF!</v>
      </c>
      <c r="Y797" s="55" t="s">
        <v>757</v>
      </c>
      <c r="Z797" s="46">
        <f>+Tabla5[[#This Row],[VENTA ACUM 38]]+Tabla5[[#This Row],[venta total 39 acum]]</f>
        <v>8</v>
      </c>
      <c r="AA797" s="46">
        <v>0</v>
      </c>
      <c r="AB797" s="46">
        <v>3</v>
      </c>
      <c r="AC797" s="46">
        <v>8</v>
      </c>
      <c r="AD797" s="46">
        <v>0</v>
      </c>
      <c r="AE797" s="46">
        <v>0</v>
      </c>
      <c r="AF797" s="46">
        <v>0</v>
      </c>
      <c r="AG797" s="46">
        <v>0</v>
      </c>
      <c r="AH797" s="42">
        <f>IFERROR(Tabla5[[#This Row],[VENTAS MABE]]/Tabla5[[#This Row],[VENTAS INDURAMA]],0)</f>
        <v>0.6</v>
      </c>
      <c r="AI797" t="s">
        <v>1676</v>
      </c>
      <c r="AK797" s="42"/>
      <c r="AL797" t="s">
        <v>727</v>
      </c>
      <c r="AM797" s="55" t="s">
        <v>833</v>
      </c>
      <c r="AO797" s="55" t="s">
        <v>460</v>
      </c>
      <c r="AP797">
        <v>0</v>
      </c>
      <c r="AQ797" s="55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f>SUM(Tabla5[[#This Row],[VENTA MABE 1 SEMANA OCT]:[VENTAS OTROS 1 SEMANA OCT]])</f>
        <v>0</v>
      </c>
      <c r="AY797" s="46">
        <v>2</v>
      </c>
      <c r="AZ797" s="55">
        <v>0</v>
      </c>
      <c r="BA797">
        <v>3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f>SUM(Tabla5[[#This Row],[VENTA MABE 2 SEMANA OCT]:[VENTAS OTROS 2 SEMANA OCT]])</f>
        <v>3</v>
      </c>
      <c r="BH797" t="s">
        <v>731</v>
      </c>
      <c r="BI797" s="55" t="s">
        <v>139</v>
      </c>
      <c r="BJ797">
        <v>3.9999999999999991</v>
      </c>
      <c r="BK797" s="55">
        <v>0</v>
      </c>
      <c r="BL797">
        <v>2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f>SUM(Tabla5[[#This Row],[VENTA MABE 3 SEMANA OCT]:[VENTAS OTROS 3 SEMANA OCT]])</f>
        <v>2</v>
      </c>
      <c r="BS797" s="42">
        <v>0.2</v>
      </c>
      <c r="BT797" s="55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f>SUM(Tabla5[[#This Row],[VENTA MABE 4 SEMANA OCT]:[VENTAS OTROS 4 SEMANA OCT]])</f>
        <v>0</v>
      </c>
      <c r="CE797" t="s">
        <v>1695</v>
      </c>
      <c r="CI79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797" t="s">
        <v>1701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SUM(Tabla5[[#This Row],[VENTA MABE 1 SEMANA NOV]:[VENTAS OTROS 1 SEMANA NOV]])</f>
        <v>0</v>
      </c>
      <c r="CS797">
        <f>IFERROR(VLOOKUP(Tabla5[[#This Row],[CLAVE]],[2]VENTAS!$F$2:$L$1501,2,0),0)</f>
        <v>0</v>
      </c>
      <c r="CT797">
        <f>IFERROR(VLOOKUP(Tabla5[[#This Row],[CLAVE]],[2]VENTAS!$F$2:$L$1501,3,0),0)</f>
        <v>0</v>
      </c>
      <c r="CU797">
        <f>IFERROR(VLOOKUP(Tabla5[[#This Row],[CLAVE]],[2]VENTAS!$F$2:$L$1501,4,0),0)</f>
        <v>0</v>
      </c>
      <c r="CV797">
        <f>IFERROR(VLOOKUP(Tabla5[[#This Row],[CLAVE]],[2]VENTAS!$F$2:$L$1501,5,0),0)</f>
        <v>0</v>
      </c>
      <c r="CW797">
        <f>IFERROR(VLOOKUP(Tabla5[[#This Row],[CLAVE]],[2]VENTAS!$F$2:$L$1501,6,0),0)</f>
        <v>0</v>
      </c>
      <c r="CX797">
        <f>IFERROR(VLOOKUP(Tabla5[[#This Row],[CLAVE]],[2]VENTAS!$F$2:$L$1501,7,0),0)</f>
        <v>0</v>
      </c>
      <c r="CY797">
        <f>IFERROR(VLOOKUP(Tabla5[[#This Row],[CLAVE]],[2]VENTAS!$F$2:$R$1501,13,0),0)</f>
        <v>0</v>
      </c>
      <c r="CZ797">
        <f>SUM(Tabla5[[#This Row],[VENTA MABE 2 SEMANA NOV]:[VENTAS OTROS 2 SEMANA NOV]])</f>
        <v>0</v>
      </c>
      <c r="DA797" s="46">
        <v>6</v>
      </c>
    </row>
    <row r="798" spans="1:105" hidden="1" x14ac:dyDescent="0.3">
      <c r="A798" t="str">
        <f>CONCATENATE(Tabla5[[#This Row],[TIENDA HMPV]],Tabla5[[#This Row],[LINEA]])</f>
        <v>11 - QCAYAMBECOCINAS</v>
      </c>
      <c r="B798" t="s">
        <v>138</v>
      </c>
      <c r="C798" s="55" t="s">
        <v>139</v>
      </c>
      <c r="D798" s="55" t="s">
        <v>30</v>
      </c>
      <c r="E798" s="55" t="s">
        <v>144</v>
      </c>
      <c r="F798" s="55" t="s">
        <v>1724</v>
      </c>
      <c r="G798" t="s">
        <v>26</v>
      </c>
      <c r="H798" s="42">
        <f>IFERROR(Tabla5[[#This Row],[VENTAS MABE]]/Tabla5[[#This Row],[CUOTA]],0)</f>
        <v>1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V798" s="42">
        <v>1</v>
      </c>
      <c r="W798" s="42">
        <f>IFERROR(Tabla5[[#This Row],[TOTAL VENTA 38 SEMANA]]/Tabla5[[#This Row],[VENTA ACUM 38]],0)</f>
        <v>1</v>
      </c>
      <c r="X798" s="42" t="e">
        <f>VLOOKUP(Tabla5[[#This Row],[CLAVE]],[1]!QMI_5_SEMANA_SEP_22[[CLAVE]:[SHARE CADENA S2]],21,0)</f>
        <v>#REF!</v>
      </c>
      <c r="Y798" s="55" t="s">
        <v>769</v>
      </c>
      <c r="Z798" s="46">
        <f>+Tabla5[[#This Row],[VENTA ACUM 38]]+Tabla5[[#This Row],[venta total 39 acum]]</f>
        <v>3</v>
      </c>
      <c r="AA798" s="46">
        <v>0</v>
      </c>
      <c r="AB798" s="46">
        <v>1</v>
      </c>
      <c r="AC798" s="46">
        <v>1</v>
      </c>
      <c r="AD798" s="46">
        <v>2</v>
      </c>
      <c r="AE798" s="46">
        <v>2</v>
      </c>
      <c r="AF798" s="46">
        <v>2</v>
      </c>
      <c r="AG798" s="46">
        <v>2</v>
      </c>
      <c r="AH798" s="42">
        <f>IFERROR(Tabla5[[#This Row],[VENTAS MABE]]/Tabla5[[#This Row],[VENTAS INDURAMA]],0)</f>
        <v>0</v>
      </c>
      <c r="AI798" t="s">
        <v>1676</v>
      </c>
      <c r="AK798" s="42"/>
      <c r="AL798" t="s">
        <v>727</v>
      </c>
      <c r="AM798" s="55" t="s">
        <v>836</v>
      </c>
      <c r="AO798" s="55" t="s">
        <v>460</v>
      </c>
      <c r="AP798">
        <v>0</v>
      </c>
      <c r="AQ798" s="55">
        <v>2</v>
      </c>
      <c r="AR798">
        <v>3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f>SUM(Tabla5[[#This Row],[VENTA MABE 1 SEMANA OCT]:[VENTAS OTROS 1 SEMANA OCT]])</f>
        <v>5</v>
      </c>
      <c r="AY798" s="46">
        <v>1</v>
      </c>
      <c r="AZ798" s="55">
        <v>2</v>
      </c>
      <c r="BA798">
        <v>3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f>SUM(Tabla5[[#This Row],[VENTA MABE 2 SEMANA OCT]:[VENTAS OTROS 2 SEMANA OCT]])</f>
        <v>5</v>
      </c>
      <c r="BH798" t="s">
        <v>731</v>
      </c>
      <c r="BI798" s="55" t="s">
        <v>139</v>
      </c>
      <c r="BJ798">
        <v>4.0000000000000018</v>
      </c>
      <c r="BK798" s="55">
        <v>1</v>
      </c>
      <c r="BL798">
        <v>3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f>SUM(Tabla5[[#This Row],[VENTA MABE 3 SEMANA OCT]:[VENTAS OTROS 3 SEMANA OCT]])</f>
        <v>4</v>
      </c>
      <c r="BS798" s="42">
        <v>0.4</v>
      </c>
      <c r="BT798" s="55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f>SUM(Tabla5[[#This Row],[VENTA MABE 4 SEMANA OCT]:[VENTAS OTROS 4 SEMANA OCT]])</f>
        <v>0</v>
      </c>
      <c r="CI7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0.35714285714285715</v>
      </c>
      <c r="CJ798" t="s">
        <v>1702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SUM(Tabla5[[#This Row],[VENTA MABE 1 SEMANA NOV]:[VENTAS OTROS 1 SEMANA NOV]])</f>
        <v>0</v>
      </c>
      <c r="CS798">
        <f>IFERROR(VLOOKUP(Tabla5[[#This Row],[CLAVE]],[2]VENTAS!$F$2:$L$1501,2,0),0)</f>
        <v>0</v>
      </c>
      <c r="CT798">
        <f>IFERROR(VLOOKUP(Tabla5[[#This Row],[CLAVE]],[2]VENTAS!$F$2:$L$1501,3,0),0)</f>
        <v>0</v>
      </c>
      <c r="CU798">
        <f>IFERROR(VLOOKUP(Tabla5[[#This Row],[CLAVE]],[2]VENTAS!$F$2:$L$1501,4,0),0)</f>
        <v>0</v>
      </c>
      <c r="CV798">
        <f>IFERROR(VLOOKUP(Tabla5[[#This Row],[CLAVE]],[2]VENTAS!$F$2:$L$1501,5,0),0)</f>
        <v>0</v>
      </c>
      <c r="CW798">
        <f>IFERROR(VLOOKUP(Tabla5[[#This Row],[CLAVE]],[2]VENTAS!$F$2:$L$1501,6,0),0)</f>
        <v>0</v>
      </c>
      <c r="CX798">
        <f>IFERROR(VLOOKUP(Tabla5[[#This Row],[CLAVE]],[2]VENTAS!$F$2:$L$1501,7,0),0)</f>
        <v>0</v>
      </c>
      <c r="CY798">
        <f>IFERROR(VLOOKUP(Tabla5[[#This Row],[CLAVE]],[2]VENTAS!$F$2:$R$1501,13,0),0)</f>
        <v>0</v>
      </c>
      <c r="CZ798">
        <f>SUM(Tabla5[[#This Row],[VENTA MABE 2 SEMANA NOV]:[VENTAS OTROS 2 SEMANA NOV]])</f>
        <v>0</v>
      </c>
      <c r="DA798" s="46">
        <v>6</v>
      </c>
    </row>
    <row r="799" spans="1:105" hidden="1" x14ac:dyDescent="0.3">
      <c r="A799" t="str">
        <f>CONCATENATE(Tabla5[[#This Row],[TIENDA HMPV]],Tabla5[[#This Row],[LINEA]])</f>
        <v>11 - QCAYAMBEGLOBALES</v>
      </c>
      <c r="B799" t="s">
        <v>138</v>
      </c>
      <c r="C799" s="55" t="s">
        <v>139</v>
      </c>
      <c r="D799" s="55" t="s">
        <v>30</v>
      </c>
      <c r="E799" s="55" t="s">
        <v>144</v>
      </c>
      <c r="F799" s="55" t="s">
        <v>1724</v>
      </c>
      <c r="G799" t="s">
        <v>27</v>
      </c>
      <c r="H799" s="42">
        <f>IFERROR(Tabla5[[#This Row],[VENTAS MABE]]/Tabla5[[#This Row],[CUOTA]],0)</f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V799" s="42">
        <v>1</v>
      </c>
      <c r="W799" s="42">
        <f>IFERROR(Tabla5[[#This Row],[TOTAL VENTA 38 SEMANA]]/Tabla5[[#This Row],[VENTA ACUM 38]],0)</f>
        <v>1</v>
      </c>
      <c r="X799" s="42" t="e">
        <f>VLOOKUP(Tabla5[[#This Row],[CLAVE]],[1]!QMI_5_SEMANA_SEP_22[[CLAVE]:[SHARE CADENA S2]],21,0)</f>
        <v>#REF!</v>
      </c>
      <c r="Y799" s="55" t="s">
        <v>769</v>
      </c>
      <c r="Z799" s="46">
        <f>+Tabla5[[#This Row],[VENTA ACUM 38]]+Tabla5[[#This Row],[venta total 39 acum]]</f>
        <v>5</v>
      </c>
      <c r="AA799" s="46">
        <v>0</v>
      </c>
      <c r="AB799" s="46">
        <v>1</v>
      </c>
      <c r="AC799" s="46">
        <v>1</v>
      </c>
      <c r="AD799" s="46">
        <v>4</v>
      </c>
      <c r="AE799" s="46">
        <v>4</v>
      </c>
      <c r="AF799" s="46">
        <v>4</v>
      </c>
      <c r="AG799" s="46">
        <v>4</v>
      </c>
      <c r="AH799" s="42">
        <f>IFERROR(Tabla5[[#This Row],[VENTAS MABE]]/Tabla5[[#This Row],[VENTAS INDURAMA]],0)</f>
        <v>0</v>
      </c>
      <c r="AI799" t="s">
        <v>1676</v>
      </c>
      <c r="AK799" s="42"/>
      <c r="AL799" t="s">
        <v>727</v>
      </c>
      <c r="AM799" s="55" t="s">
        <v>836</v>
      </c>
      <c r="AO799" s="55" t="s">
        <v>460</v>
      </c>
      <c r="AP799">
        <v>0</v>
      </c>
      <c r="AQ799" s="55">
        <v>4</v>
      </c>
      <c r="AR799">
        <v>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f>SUM(Tabla5[[#This Row],[VENTA MABE 1 SEMANA OCT]:[VENTAS OTROS 1 SEMANA OCT]])</f>
        <v>9</v>
      </c>
      <c r="AY799" s="46">
        <v>0</v>
      </c>
      <c r="AZ799" s="55">
        <v>2</v>
      </c>
      <c r="BA799">
        <v>8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f>SUM(Tabla5[[#This Row],[VENTA MABE 2 SEMANA OCT]:[VENTAS OTROS 2 SEMANA OCT]])</f>
        <v>10</v>
      </c>
      <c r="BH799" t="s">
        <v>731</v>
      </c>
      <c r="BI799" s="55" t="s">
        <v>139</v>
      </c>
      <c r="BJ799">
        <v>4.0000000000000018</v>
      </c>
      <c r="BK799" s="55">
        <v>1</v>
      </c>
      <c r="BL799">
        <v>8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f>SUM(Tabla5[[#This Row],[VENTA MABE 3 SEMANA OCT]:[VENTAS OTROS 3 SEMANA OCT]])</f>
        <v>9</v>
      </c>
      <c r="BS799" s="42">
        <v>0</v>
      </c>
      <c r="BT799" s="55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f>SUM(Tabla5[[#This Row],[VENTA MABE 4 SEMANA OCT]:[VENTAS OTROS 4 SEMANA OCT]])</f>
        <v>0</v>
      </c>
      <c r="CE799" t="s">
        <v>1695</v>
      </c>
      <c r="CI79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799" t="s">
        <v>1701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SUM(Tabla5[[#This Row],[VENTA MABE 1 SEMANA NOV]:[VENTAS OTROS 1 SEMANA NOV]])</f>
        <v>0</v>
      </c>
      <c r="CS799">
        <f>IFERROR(VLOOKUP(Tabla5[[#This Row],[CLAVE]],[2]VENTAS!$F$2:$L$1501,2,0),0)</f>
        <v>0</v>
      </c>
      <c r="CT799">
        <f>IFERROR(VLOOKUP(Tabla5[[#This Row],[CLAVE]],[2]VENTAS!$F$2:$L$1501,3,0),0)</f>
        <v>0</v>
      </c>
      <c r="CU799">
        <f>IFERROR(VLOOKUP(Tabla5[[#This Row],[CLAVE]],[2]VENTAS!$F$2:$L$1501,4,0),0)</f>
        <v>0</v>
      </c>
      <c r="CV799">
        <f>IFERROR(VLOOKUP(Tabla5[[#This Row],[CLAVE]],[2]VENTAS!$F$2:$L$1501,5,0),0)</f>
        <v>0</v>
      </c>
      <c r="CW799">
        <f>IFERROR(VLOOKUP(Tabla5[[#This Row],[CLAVE]],[2]VENTAS!$F$2:$L$1501,6,0),0)</f>
        <v>0</v>
      </c>
      <c r="CX799">
        <f>IFERROR(VLOOKUP(Tabla5[[#This Row],[CLAVE]],[2]VENTAS!$F$2:$L$1501,7,0),0)</f>
        <v>0</v>
      </c>
      <c r="CY799">
        <f>IFERROR(VLOOKUP(Tabla5[[#This Row],[CLAVE]],[2]VENTAS!$F$2:$R$1501,13,0),0)</f>
        <v>0</v>
      </c>
      <c r="CZ799">
        <f>SUM(Tabla5[[#This Row],[VENTA MABE 2 SEMANA NOV]:[VENTAS OTROS 2 SEMANA NOV]])</f>
        <v>0</v>
      </c>
      <c r="DA799" s="46">
        <v>0</v>
      </c>
    </row>
    <row r="800" spans="1:105" hidden="1" x14ac:dyDescent="0.3">
      <c r="A800" t="str">
        <f>CONCATENATE(Tabla5[[#This Row],[TIENDA HMPV]],Tabla5[[#This Row],[LINEA]])</f>
        <v>11 - QCAYAMBEREFRIGERACIÓN</v>
      </c>
      <c r="B800" t="s">
        <v>138</v>
      </c>
      <c r="C800" s="55" t="s">
        <v>139</v>
      </c>
      <c r="D800" s="55" t="s">
        <v>30</v>
      </c>
      <c r="E800" s="55" t="s">
        <v>144</v>
      </c>
      <c r="F800" s="55" t="s">
        <v>1724</v>
      </c>
      <c r="G800" t="s">
        <v>29</v>
      </c>
      <c r="H800" s="42">
        <f>IFERROR(Tabla5[[#This Row],[VENTAS MABE]]/Tabla5[[#This Row],[CUOTA]],0)</f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V800" s="42">
        <v>0</v>
      </c>
      <c r="W800" s="42">
        <f>IFERROR(Tabla5[[#This Row],[TOTAL VENTA 38 SEMANA]]/Tabla5[[#This Row],[VENTA ACUM 38]],0)</f>
        <v>0</v>
      </c>
      <c r="X800" s="42" t="e">
        <f>VLOOKUP(Tabla5[[#This Row],[CLAVE]],[1]!QMI_5_SEMANA_SEP_22[[CLAVE]:[SHARE CADENA S2]],21,0)</f>
        <v>#REF!</v>
      </c>
      <c r="Y800" s="55" t="s">
        <v>769</v>
      </c>
      <c r="Z800" s="46">
        <f>+Tabla5[[#This Row],[VENTA ACUM 38]]+Tabla5[[#This Row],[venta total 39 acum]]</f>
        <v>0</v>
      </c>
      <c r="AA800" s="46">
        <v>0</v>
      </c>
      <c r="AB800" s="46">
        <v>0</v>
      </c>
      <c r="AC800" s="46">
        <v>0</v>
      </c>
      <c r="AD800" s="46">
        <v>0</v>
      </c>
      <c r="AE800" s="46">
        <v>0</v>
      </c>
      <c r="AF800" s="46">
        <v>0</v>
      </c>
      <c r="AG800" s="46">
        <v>0</v>
      </c>
      <c r="AH800" s="42">
        <f>IFERROR(Tabla5[[#This Row],[VENTAS MABE]]/Tabla5[[#This Row],[VENTAS INDURAMA]],0)</f>
        <v>0</v>
      </c>
      <c r="AI800" t="s">
        <v>1676</v>
      </c>
      <c r="AK800" s="42"/>
      <c r="AL800" t="s">
        <v>727</v>
      </c>
      <c r="AM800" s="55" t="s">
        <v>836</v>
      </c>
      <c r="AO800" s="55" t="s">
        <v>460</v>
      </c>
      <c r="AP800">
        <v>0</v>
      </c>
      <c r="AQ800" s="55">
        <v>0</v>
      </c>
      <c r="AR800">
        <v>5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f>SUM(Tabla5[[#This Row],[VENTA MABE 1 SEMANA OCT]:[VENTAS OTROS 1 SEMANA OCT]])</f>
        <v>5</v>
      </c>
      <c r="AY800" s="46">
        <v>2</v>
      </c>
      <c r="AZ800" s="55">
        <v>1</v>
      </c>
      <c r="BA800">
        <v>2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f>SUM(Tabla5[[#This Row],[VENTA MABE 2 SEMANA OCT]:[VENTAS OTROS 2 SEMANA OCT]])</f>
        <v>3</v>
      </c>
      <c r="BH800" t="s">
        <v>731</v>
      </c>
      <c r="BI800" s="55" t="s">
        <v>139</v>
      </c>
      <c r="BJ800">
        <v>4.0000000000000018</v>
      </c>
      <c r="BK800" s="55">
        <v>0</v>
      </c>
      <c r="BL800">
        <v>2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f>SUM(Tabla5[[#This Row],[VENTA MABE 3 SEMANA OCT]:[VENTAS OTROS 3 SEMANA OCT]])</f>
        <v>2</v>
      </c>
      <c r="BS800" s="42">
        <v>0.28000000000000003</v>
      </c>
      <c r="BT800" s="55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f>SUM(Tabla5[[#This Row],[VENTA MABE 4 SEMANA OCT]:[VENTAS OTROS 4 SEMANA OCT]])</f>
        <v>0</v>
      </c>
      <c r="CE800" t="s">
        <v>1695</v>
      </c>
      <c r="CI80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</v>
      </c>
      <c r="CJ800" t="s">
        <v>1701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SUM(Tabla5[[#This Row],[VENTA MABE 1 SEMANA NOV]:[VENTAS OTROS 1 SEMANA NOV]])</f>
        <v>0</v>
      </c>
      <c r="CS800">
        <f>IFERROR(VLOOKUP(Tabla5[[#This Row],[CLAVE]],[2]VENTAS!$F$2:$L$1501,2,0),0)</f>
        <v>0</v>
      </c>
      <c r="CT800">
        <f>IFERROR(VLOOKUP(Tabla5[[#This Row],[CLAVE]],[2]VENTAS!$F$2:$L$1501,3,0),0)</f>
        <v>0</v>
      </c>
      <c r="CU800">
        <f>IFERROR(VLOOKUP(Tabla5[[#This Row],[CLAVE]],[2]VENTAS!$F$2:$L$1501,4,0),0)</f>
        <v>0</v>
      </c>
      <c r="CV800">
        <f>IFERROR(VLOOKUP(Tabla5[[#This Row],[CLAVE]],[2]VENTAS!$F$2:$L$1501,5,0),0)</f>
        <v>0</v>
      </c>
      <c r="CW800">
        <f>IFERROR(VLOOKUP(Tabla5[[#This Row],[CLAVE]],[2]VENTAS!$F$2:$L$1501,6,0),0)</f>
        <v>0</v>
      </c>
      <c r="CX800">
        <f>IFERROR(VLOOKUP(Tabla5[[#This Row],[CLAVE]],[2]VENTAS!$F$2:$L$1501,7,0),0)</f>
        <v>0</v>
      </c>
      <c r="CY800">
        <f>IFERROR(VLOOKUP(Tabla5[[#This Row],[CLAVE]],[2]VENTAS!$F$2:$R$1501,13,0),0)</f>
        <v>0</v>
      </c>
      <c r="CZ800">
        <f>SUM(Tabla5[[#This Row],[VENTA MABE 2 SEMANA NOV]:[VENTAS OTROS 2 SEMANA NOV]])</f>
        <v>0</v>
      </c>
      <c r="DA800" s="46">
        <v>3</v>
      </c>
    </row>
    <row r="801" spans="1:105" hidden="1" x14ac:dyDescent="0.3">
      <c r="A801" t="str">
        <f>CONCATENATE(Tabla5[[#This Row],[TIENDA HMPV]],Tabla5[[#This Row],[LINEA]])</f>
        <v>38 - CAYAMBE 2COCINAS</v>
      </c>
      <c r="B801" t="s">
        <v>138</v>
      </c>
      <c r="C801" s="55" t="s">
        <v>139</v>
      </c>
      <c r="D801" s="55" t="s">
        <v>30</v>
      </c>
      <c r="E801" s="55" t="s">
        <v>142</v>
      </c>
      <c r="F801" s="55" t="s">
        <v>1724</v>
      </c>
      <c r="G801" t="s">
        <v>26</v>
      </c>
      <c r="H801" s="42">
        <f>IFERROR(Tabla5[[#This Row],[VENTAS MABE]]/Tabla5[[#This Row],[CUOTA]],0)</f>
        <v>0</v>
      </c>
      <c r="I801">
        <v>3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V801" s="42">
        <v>0</v>
      </c>
      <c r="W801" s="42">
        <f>IFERROR(Tabla5[[#This Row],[TOTAL VENTA 38 SEMANA]]/Tabla5[[#This Row],[VENTA ACUM 38]],0)</f>
        <v>0</v>
      </c>
      <c r="X801" s="42" t="e">
        <f>VLOOKUP(Tabla5[[#This Row],[CLAVE]],[1]!QMI_5_SEMANA_SEP_22[[CLAVE]:[SHARE CADENA S2]],21,0)</f>
        <v>#REF!</v>
      </c>
      <c r="Y801" s="55" t="s">
        <v>757</v>
      </c>
      <c r="Z801" s="46">
        <f>+Tabla5[[#This Row],[VENTA ACUM 38]]+Tabla5[[#This Row],[venta total 39 acum]]</f>
        <v>3</v>
      </c>
      <c r="AA801" s="46">
        <v>0</v>
      </c>
      <c r="AB801" s="46">
        <v>0</v>
      </c>
      <c r="AC801" s="46">
        <v>1</v>
      </c>
      <c r="AD801" s="46">
        <v>2</v>
      </c>
      <c r="AE801" s="46">
        <v>2</v>
      </c>
      <c r="AF801" s="46">
        <v>2</v>
      </c>
      <c r="AG801" s="46">
        <v>2</v>
      </c>
      <c r="AH801" s="42">
        <f>IFERROR(Tabla5[[#This Row],[VENTAS MABE]]/Tabla5[[#This Row],[VENTAS INDURAMA]],0)</f>
        <v>0</v>
      </c>
      <c r="AI801" t="s">
        <v>1676</v>
      </c>
      <c r="AK801" s="42"/>
      <c r="AL801" t="s">
        <v>727</v>
      </c>
      <c r="AM801" s="55" t="s">
        <v>829</v>
      </c>
      <c r="AO801" s="55" t="s">
        <v>460</v>
      </c>
      <c r="AP801">
        <v>0</v>
      </c>
      <c r="AQ801" s="55">
        <v>2</v>
      </c>
      <c r="AR801">
        <v>4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f>SUM(Tabla5[[#This Row],[VENTA MABE 1 SEMANA OCT]:[VENTAS OTROS 1 SEMANA OCT]])</f>
        <v>6</v>
      </c>
      <c r="AY801" s="46">
        <v>2.7584653251597206</v>
      </c>
      <c r="AZ801" s="55">
        <v>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f>SUM(Tabla5[[#This Row],[VENTA MABE 2 SEMANA OCT]:[VENTAS OTROS 2 SEMANA OCT]])</f>
        <v>2</v>
      </c>
      <c r="BH801" t="s">
        <v>731</v>
      </c>
      <c r="BI801" s="55" t="s">
        <v>139</v>
      </c>
      <c r="BJ801">
        <v>1.9999999999999982</v>
      </c>
      <c r="BK801" s="55">
        <v>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f>SUM(Tabla5[[#This Row],[VENTA MABE 3 SEMANA OCT]:[VENTAS OTROS 3 SEMANA OCT]])</f>
        <v>2</v>
      </c>
      <c r="BS801" s="42">
        <v>0.4</v>
      </c>
      <c r="BT801" s="55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f>SUM(Tabla5[[#This Row],[VENTA MABE 4 SEMANA OCT]:[VENTAS OTROS 4 SEMANA OCT]])</f>
        <v>0</v>
      </c>
      <c r="CI8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801" t="s">
        <v>1703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SUM(Tabla5[[#This Row],[VENTA MABE 1 SEMANA NOV]:[VENTAS OTROS 1 SEMANA NOV]])</f>
        <v>0</v>
      </c>
      <c r="CS801">
        <f>IFERROR(VLOOKUP(Tabla5[[#This Row],[CLAVE]],[2]VENTAS!$F$2:$L$1501,2,0),0)</f>
        <v>0</v>
      </c>
      <c r="CT801">
        <f>IFERROR(VLOOKUP(Tabla5[[#This Row],[CLAVE]],[2]VENTAS!$F$2:$L$1501,3,0),0)</f>
        <v>0</v>
      </c>
      <c r="CU801">
        <f>IFERROR(VLOOKUP(Tabla5[[#This Row],[CLAVE]],[2]VENTAS!$F$2:$L$1501,4,0),0)</f>
        <v>0</v>
      </c>
      <c r="CV801">
        <f>IFERROR(VLOOKUP(Tabla5[[#This Row],[CLAVE]],[2]VENTAS!$F$2:$L$1501,5,0),0)</f>
        <v>0</v>
      </c>
      <c r="CW801">
        <f>IFERROR(VLOOKUP(Tabla5[[#This Row],[CLAVE]],[2]VENTAS!$F$2:$L$1501,6,0),0)</f>
        <v>0</v>
      </c>
      <c r="CX801">
        <f>IFERROR(VLOOKUP(Tabla5[[#This Row],[CLAVE]],[2]VENTAS!$F$2:$L$1501,7,0),0)</f>
        <v>0</v>
      </c>
      <c r="CY801">
        <f>IFERROR(VLOOKUP(Tabla5[[#This Row],[CLAVE]],[2]VENTAS!$F$2:$R$1501,13,0),0)</f>
        <v>0</v>
      </c>
      <c r="CZ801">
        <f>SUM(Tabla5[[#This Row],[VENTA MABE 2 SEMANA NOV]:[VENTAS OTROS 2 SEMANA NOV]])</f>
        <v>0</v>
      </c>
      <c r="DA801" s="46">
        <v>7.5514812541242309</v>
      </c>
    </row>
    <row r="802" spans="1:105" hidden="1" x14ac:dyDescent="0.3">
      <c r="A802" t="str">
        <f>CONCATENATE(Tabla5[[#This Row],[TIENDA HMPV]],Tabla5[[#This Row],[LINEA]])</f>
        <v>38 - CAYAMBE 2GLOBALES</v>
      </c>
      <c r="B802" t="s">
        <v>138</v>
      </c>
      <c r="C802" s="55" t="s">
        <v>139</v>
      </c>
      <c r="D802" s="55" t="s">
        <v>30</v>
      </c>
      <c r="E802" s="55" t="s">
        <v>142</v>
      </c>
      <c r="F802" s="55" t="s">
        <v>1724</v>
      </c>
      <c r="G802" t="s">
        <v>27</v>
      </c>
      <c r="H802" s="42">
        <f>IFERROR(Tabla5[[#This Row],[VENTAS MABE]]/Tabla5[[#This Row],[CUOTA]],0)</f>
        <v>3</v>
      </c>
      <c r="I802">
        <v>2</v>
      </c>
      <c r="J802">
        <v>6</v>
      </c>
      <c r="K802">
        <v>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V802" s="42">
        <v>0.5</v>
      </c>
      <c r="W802" s="42">
        <f>IFERROR(Tabla5[[#This Row],[TOTAL VENTA 38 SEMANA]]/Tabla5[[#This Row],[VENTA ACUM 38]],0)</f>
        <v>0.5</v>
      </c>
      <c r="X802" s="42" t="e">
        <f>VLOOKUP(Tabla5[[#This Row],[CLAVE]],[1]!QMI_5_SEMANA_SEP_22[[CLAVE]:[SHARE CADENA S2]],21,0)</f>
        <v>#REF!</v>
      </c>
      <c r="Y802" s="55" t="s">
        <v>757</v>
      </c>
      <c r="Z802" s="46">
        <f>+Tabla5[[#This Row],[VENTA ACUM 38]]+Tabla5[[#This Row],[venta total 39 acum]]</f>
        <v>12</v>
      </c>
      <c r="AA802" s="46">
        <v>0</v>
      </c>
      <c r="AB802" s="46">
        <v>6</v>
      </c>
      <c r="AC802" s="46">
        <v>12</v>
      </c>
      <c r="AD802" s="46">
        <v>0</v>
      </c>
      <c r="AE802" s="46">
        <v>0</v>
      </c>
      <c r="AF802" s="46">
        <v>0</v>
      </c>
      <c r="AG802" s="46">
        <v>0</v>
      </c>
      <c r="AH802" s="42">
        <f>IFERROR(Tabla5[[#This Row],[VENTAS MABE]]/Tabla5[[#This Row],[VENTAS INDURAMA]],0)</f>
        <v>1</v>
      </c>
      <c r="AI802" t="s">
        <v>1676</v>
      </c>
      <c r="AK802" s="42"/>
      <c r="AL802" t="s">
        <v>727</v>
      </c>
      <c r="AM802" s="55" t="s">
        <v>829</v>
      </c>
      <c r="AO802" s="55" t="s">
        <v>460</v>
      </c>
      <c r="AP802">
        <v>0</v>
      </c>
      <c r="AQ802" s="55">
        <v>0</v>
      </c>
      <c r="AR802">
        <v>3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f>SUM(Tabla5[[#This Row],[VENTA MABE 1 SEMANA OCT]:[VENTAS OTROS 1 SEMANA OCT]])</f>
        <v>3</v>
      </c>
      <c r="AY802" s="46">
        <v>1.9062193137753827</v>
      </c>
      <c r="AZ802" s="55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f>SUM(Tabla5[[#This Row],[VENTA MABE 2 SEMANA OCT]:[VENTAS OTROS 2 SEMANA OCT]])</f>
        <v>0</v>
      </c>
      <c r="BH802" t="s">
        <v>731</v>
      </c>
      <c r="BI802" s="55" t="s">
        <v>139</v>
      </c>
      <c r="BJ802">
        <v>1.9999999999999982</v>
      </c>
      <c r="BK802" s="55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f>SUM(Tabla5[[#This Row],[VENTA MABE 3 SEMANA OCT]:[VENTAS OTROS 3 SEMANA OCT]])</f>
        <v>0</v>
      </c>
      <c r="BS802" s="42">
        <v>0</v>
      </c>
      <c r="BT802" s="55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f>SUM(Tabla5[[#This Row],[VENTA MABE 4 SEMANA OCT]:[VENTAS OTROS 4 SEMANA OCT]])</f>
        <v>0</v>
      </c>
      <c r="CI8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02" s="66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SUM(Tabla5[[#This Row],[VENTA MABE 1 SEMANA NOV]:[VENTAS OTROS 1 SEMANA NOV]])</f>
        <v>0</v>
      </c>
      <c r="CS802">
        <f>IFERROR(VLOOKUP(Tabla5[[#This Row],[CLAVE]],[2]VENTAS!$F$2:$L$1501,2,0),0)</f>
        <v>0</v>
      </c>
      <c r="CT802">
        <f>IFERROR(VLOOKUP(Tabla5[[#This Row],[CLAVE]],[2]VENTAS!$F$2:$L$1501,3,0),0)</f>
        <v>0</v>
      </c>
      <c r="CU802">
        <f>IFERROR(VLOOKUP(Tabla5[[#This Row],[CLAVE]],[2]VENTAS!$F$2:$L$1501,4,0),0)</f>
        <v>0</v>
      </c>
      <c r="CV802">
        <f>IFERROR(VLOOKUP(Tabla5[[#This Row],[CLAVE]],[2]VENTAS!$F$2:$L$1501,5,0),0)</f>
        <v>0</v>
      </c>
      <c r="CW802">
        <f>IFERROR(VLOOKUP(Tabla5[[#This Row],[CLAVE]],[2]VENTAS!$F$2:$L$1501,6,0),0)</f>
        <v>0</v>
      </c>
      <c r="CX802">
        <f>IFERROR(VLOOKUP(Tabla5[[#This Row],[CLAVE]],[2]VENTAS!$F$2:$L$1501,7,0),0)</f>
        <v>0</v>
      </c>
      <c r="CY802">
        <f>IFERROR(VLOOKUP(Tabla5[[#This Row],[CLAVE]],[2]VENTAS!$F$2:$R$1501,13,0),0)</f>
        <v>0</v>
      </c>
      <c r="CZ802">
        <f>SUM(Tabla5[[#This Row],[VENTA MABE 2 SEMANA NOV]:[VENTAS OTROS 2 SEMANA NOV]])</f>
        <v>0</v>
      </c>
      <c r="DA802" s="46">
        <v>1.0498656206512986</v>
      </c>
    </row>
    <row r="803" spans="1:105" hidden="1" x14ac:dyDescent="0.3">
      <c r="A803" t="str">
        <f>CONCATENATE(Tabla5[[#This Row],[TIENDA HMPV]],Tabla5[[#This Row],[LINEA]])</f>
        <v>38 - CAYAMBE 2REFRIGERACIÓN</v>
      </c>
      <c r="B803" t="s">
        <v>138</v>
      </c>
      <c r="C803" s="55" t="s">
        <v>139</v>
      </c>
      <c r="D803" s="55" t="s">
        <v>30</v>
      </c>
      <c r="E803" s="55" t="s">
        <v>142</v>
      </c>
      <c r="F803" s="55" t="s">
        <v>1724</v>
      </c>
      <c r="G803" t="s">
        <v>29</v>
      </c>
      <c r="H803" s="42">
        <f>IFERROR(Tabla5[[#This Row],[VENTAS MABE]]/Tabla5[[#This Row],[CUOTA]],0)</f>
        <v>0</v>
      </c>
      <c r="I803">
        <v>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V803" s="42">
        <v>0</v>
      </c>
      <c r="W803" s="42">
        <f>IFERROR(Tabla5[[#This Row],[TOTAL VENTA 38 SEMANA]]/Tabla5[[#This Row],[VENTA ACUM 38]],0)</f>
        <v>0</v>
      </c>
      <c r="X803" s="42" t="e">
        <f>VLOOKUP(Tabla5[[#This Row],[CLAVE]],[1]!QMI_5_SEMANA_SEP_22[[CLAVE]:[SHARE CADENA S2]],21,0)</f>
        <v>#REF!</v>
      </c>
      <c r="Y803" s="55" t="s">
        <v>757</v>
      </c>
      <c r="Z803" s="46">
        <f>+Tabla5[[#This Row],[VENTA ACUM 38]]+Tabla5[[#This Row],[venta total 39 acum]]</f>
        <v>0</v>
      </c>
      <c r="AA803" s="46">
        <v>0</v>
      </c>
      <c r="AB803" s="46">
        <v>0</v>
      </c>
      <c r="AC803" s="46">
        <v>0</v>
      </c>
      <c r="AD803" s="46">
        <v>0</v>
      </c>
      <c r="AE803" s="46">
        <v>0</v>
      </c>
      <c r="AF803" s="46">
        <v>0</v>
      </c>
      <c r="AG803" s="46">
        <v>0</v>
      </c>
      <c r="AH803" s="42">
        <f>IFERROR(Tabla5[[#This Row],[VENTAS MABE]]/Tabla5[[#This Row],[VENTAS INDURAMA]],0)</f>
        <v>0</v>
      </c>
      <c r="AI803" t="s">
        <v>1676</v>
      </c>
      <c r="AK803" s="42"/>
      <c r="AL803" t="s">
        <v>727</v>
      </c>
      <c r="AM803" s="55" t="s">
        <v>829</v>
      </c>
      <c r="AO803" s="55" t="s">
        <v>460</v>
      </c>
      <c r="AP803">
        <v>0</v>
      </c>
      <c r="AQ803" s="55">
        <v>0</v>
      </c>
      <c r="AR803">
        <v>2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f>SUM(Tabla5[[#This Row],[VENTA MABE 1 SEMANA OCT]:[VENTAS OTROS 1 SEMANA OCT]])</f>
        <v>2</v>
      </c>
      <c r="AY803" s="46">
        <v>2</v>
      </c>
      <c r="AZ803" s="55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f>SUM(Tabla5[[#This Row],[VENTA MABE 2 SEMANA OCT]:[VENTAS OTROS 2 SEMANA OCT]])</f>
        <v>0</v>
      </c>
      <c r="BH803" t="s">
        <v>731</v>
      </c>
      <c r="BI803" s="55" t="s">
        <v>139</v>
      </c>
      <c r="BJ803">
        <v>1.9999999999999982</v>
      </c>
      <c r="BK803" s="55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f>SUM(Tabla5[[#This Row],[VENTA MABE 3 SEMANA OCT]:[VENTAS OTROS 3 SEMANA OCT]])</f>
        <v>0</v>
      </c>
      <c r="BS803" s="42">
        <v>0.28000000000000003</v>
      </c>
      <c r="BT803" s="55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f>SUM(Tabla5[[#This Row],[VENTA MABE 4 SEMANA OCT]:[VENTAS OTROS 4 SEMANA OCT]])</f>
        <v>0</v>
      </c>
      <c r="CI8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03" s="66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SUM(Tabla5[[#This Row],[VENTA MABE 1 SEMANA NOV]:[VENTAS OTROS 1 SEMANA NOV]])</f>
        <v>0</v>
      </c>
      <c r="CS803">
        <f>IFERROR(VLOOKUP(Tabla5[[#This Row],[CLAVE]],[2]VENTAS!$F$2:$L$1501,2,0),0)</f>
        <v>0</v>
      </c>
      <c r="CT803">
        <f>IFERROR(VLOOKUP(Tabla5[[#This Row],[CLAVE]],[2]VENTAS!$F$2:$L$1501,3,0),0)</f>
        <v>0</v>
      </c>
      <c r="CU803">
        <f>IFERROR(VLOOKUP(Tabla5[[#This Row],[CLAVE]],[2]VENTAS!$F$2:$L$1501,4,0),0)</f>
        <v>0</v>
      </c>
      <c r="CV803">
        <f>IFERROR(VLOOKUP(Tabla5[[#This Row],[CLAVE]],[2]VENTAS!$F$2:$L$1501,5,0),0)</f>
        <v>0</v>
      </c>
      <c r="CW803">
        <f>IFERROR(VLOOKUP(Tabla5[[#This Row],[CLAVE]],[2]VENTAS!$F$2:$L$1501,6,0),0)</f>
        <v>0</v>
      </c>
      <c r="CX803">
        <f>IFERROR(VLOOKUP(Tabla5[[#This Row],[CLAVE]],[2]VENTAS!$F$2:$L$1501,7,0),0)</f>
        <v>0</v>
      </c>
      <c r="CY803">
        <f>IFERROR(VLOOKUP(Tabla5[[#This Row],[CLAVE]],[2]VENTAS!$F$2:$R$1501,13,0),0)</f>
        <v>0</v>
      </c>
      <c r="CZ803">
        <f>SUM(Tabla5[[#This Row],[VENTA MABE 2 SEMANA NOV]:[VENTAS OTROS 2 SEMANA NOV]])</f>
        <v>0</v>
      </c>
      <c r="DA803" s="46">
        <v>7.1530308843276433</v>
      </c>
    </row>
    <row r="804" spans="1:105" hidden="1" x14ac:dyDescent="0.3">
      <c r="A804" t="str">
        <f>CONCATENATE(Tabla5[[#This Row],[TIENDA HMPV]],Tabla5[[#This Row],[LINEA]])</f>
        <v>9 - OTAVALOCOCINAS</v>
      </c>
      <c r="B804" t="s">
        <v>138</v>
      </c>
      <c r="C804" s="55" t="s">
        <v>139</v>
      </c>
      <c r="D804" s="55" t="s">
        <v>30</v>
      </c>
      <c r="E804" s="55" t="s">
        <v>143</v>
      </c>
      <c r="F804" s="55" t="s">
        <v>1724</v>
      </c>
      <c r="G804" t="s">
        <v>26</v>
      </c>
      <c r="H804" s="42">
        <f>IFERROR(Tabla5[[#This Row],[VENTAS MABE]]/Tabla5[[#This Row],[CUOTA]],0)</f>
        <v>0</v>
      </c>
      <c r="I804">
        <v>11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V804" s="42">
        <v>0</v>
      </c>
      <c r="W804" s="42">
        <f>IFERROR(Tabla5[[#This Row],[TOTAL VENTA 38 SEMANA]]/Tabla5[[#This Row],[VENTA ACUM 38]],0)</f>
        <v>0</v>
      </c>
      <c r="X804" s="42" t="e">
        <f>VLOOKUP(Tabla5[[#This Row],[CLAVE]],[1]!QMI_5_SEMANA_SEP_22[[CLAVE]:[SHARE CADENA S2]],21,0)</f>
        <v>#REF!</v>
      </c>
      <c r="Y804" s="55" t="s">
        <v>724</v>
      </c>
      <c r="Z804" s="46">
        <f>+Tabla5[[#This Row],[VENTA ACUM 38]]+Tabla5[[#This Row],[venta total 39 acum]]</f>
        <v>2</v>
      </c>
      <c r="AA804" s="46">
        <v>0</v>
      </c>
      <c r="AB804" s="46">
        <v>0</v>
      </c>
      <c r="AC804" s="46">
        <v>0</v>
      </c>
      <c r="AD804" s="46">
        <v>2</v>
      </c>
      <c r="AE804" s="46">
        <v>2</v>
      </c>
      <c r="AF804" s="46">
        <v>2</v>
      </c>
      <c r="AG804" s="46">
        <v>2</v>
      </c>
      <c r="AH804" s="42">
        <f>IFERROR(Tabla5[[#This Row],[VENTAS MABE]]/Tabla5[[#This Row],[VENTAS INDURAMA]],0)</f>
        <v>0</v>
      </c>
      <c r="AI804" t="s">
        <v>1676</v>
      </c>
      <c r="AK804" s="42"/>
      <c r="AL804" t="s">
        <v>727</v>
      </c>
      <c r="AM804" s="55" t="s">
        <v>1030</v>
      </c>
      <c r="AO804" s="55" t="s">
        <v>460</v>
      </c>
      <c r="AP804">
        <v>0</v>
      </c>
      <c r="AQ804" s="55">
        <v>2</v>
      </c>
      <c r="AR804">
        <v>5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f>SUM(Tabla5[[#This Row],[VENTA MABE 1 SEMANA OCT]:[VENTAS OTROS 1 SEMANA OCT]])</f>
        <v>7</v>
      </c>
      <c r="AY804" s="46">
        <v>10.349079345105988</v>
      </c>
      <c r="AZ804" s="55">
        <v>0</v>
      </c>
      <c r="BA804">
        <v>10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f>SUM(Tabla5[[#This Row],[VENTA MABE 2 SEMANA OCT]:[VENTAS OTROS 2 SEMANA OCT]])</f>
        <v>10</v>
      </c>
      <c r="BH804" t="s">
        <v>1029</v>
      </c>
      <c r="BI804" s="55" t="s">
        <v>139</v>
      </c>
      <c r="BJ804">
        <v>8.9999999999999982</v>
      </c>
      <c r="BK804" s="55">
        <v>1</v>
      </c>
      <c r="BL804">
        <v>4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f>SUM(Tabla5[[#This Row],[VENTA MABE 3 SEMANA OCT]:[VENTAS OTROS 3 SEMANA OCT]])</f>
        <v>5</v>
      </c>
      <c r="BS804" s="42">
        <v>0.4</v>
      </c>
      <c r="BT804" s="55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f>SUM(Tabla5[[#This Row],[VENTA MABE 4 SEMANA OCT]:[VENTAS OTROS 4 SEMANA OCT]])</f>
        <v>0</v>
      </c>
      <c r="CE804" t="s">
        <v>1695</v>
      </c>
      <c r="CI80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0.13636363636363635</v>
      </c>
      <c r="CJ804" t="s">
        <v>1701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SUM(Tabla5[[#This Row],[VENTA MABE 1 SEMANA NOV]:[VENTAS OTROS 1 SEMANA NOV]])</f>
        <v>0</v>
      </c>
      <c r="CS804">
        <f>IFERROR(VLOOKUP(Tabla5[[#This Row],[CLAVE]],[2]VENTAS!$F$2:$L$1501,2,0),0)</f>
        <v>0</v>
      </c>
      <c r="CT804">
        <f>IFERROR(VLOOKUP(Tabla5[[#This Row],[CLAVE]],[2]VENTAS!$F$2:$L$1501,3,0),0)</f>
        <v>0</v>
      </c>
      <c r="CU804">
        <f>IFERROR(VLOOKUP(Tabla5[[#This Row],[CLAVE]],[2]VENTAS!$F$2:$L$1501,4,0),0)</f>
        <v>0</v>
      </c>
      <c r="CV804">
        <f>IFERROR(VLOOKUP(Tabla5[[#This Row],[CLAVE]],[2]VENTAS!$F$2:$L$1501,5,0),0)</f>
        <v>0</v>
      </c>
      <c r="CW804">
        <f>IFERROR(VLOOKUP(Tabla5[[#This Row],[CLAVE]],[2]VENTAS!$F$2:$L$1501,6,0),0)</f>
        <v>0</v>
      </c>
      <c r="CX804">
        <f>IFERROR(VLOOKUP(Tabla5[[#This Row],[CLAVE]],[2]VENTAS!$F$2:$L$1501,7,0),0)</f>
        <v>0</v>
      </c>
      <c r="CY804">
        <f>IFERROR(VLOOKUP(Tabla5[[#This Row],[CLAVE]],[2]VENTAS!$F$2:$R$1501,13,0),0)</f>
        <v>0</v>
      </c>
      <c r="CZ804">
        <f>SUM(Tabla5[[#This Row],[VENTA MABE 2 SEMANA NOV]:[VENTAS OTROS 2 SEMANA NOV]])</f>
        <v>0</v>
      </c>
      <c r="DA804" s="46">
        <v>24.005195323046593</v>
      </c>
    </row>
    <row r="805" spans="1:105" hidden="1" x14ac:dyDescent="0.3">
      <c r="A805" t="str">
        <f>CONCATENATE(Tabla5[[#This Row],[TIENDA HMPV]],Tabla5[[#This Row],[LINEA]])</f>
        <v>9 - OTAVALOGLOBALES</v>
      </c>
      <c r="B805" t="s">
        <v>138</v>
      </c>
      <c r="C805" s="55" t="s">
        <v>139</v>
      </c>
      <c r="D805" s="55" t="s">
        <v>30</v>
      </c>
      <c r="E805" s="55" t="s">
        <v>143</v>
      </c>
      <c r="F805" s="55" t="s">
        <v>1724</v>
      </c>
      <c r="G805" t="s">
        <v>27</v>
      </c>
      <c r="H805" s="42">
        <f>IFERROR(Tabla5[[#This Row],[VENTAS MABE]]/Tabla5[[#This Row],[CUOTA]],0)</f>
        <v>0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V805" s="42">
        <v>0</v>
      </c>
      <c r="W805" s="42">
        <f>IFERROR(Tabla5[[#This Row],[TOTAL VENTA 38 SEMANA]]/Tabla5[[#This Row],[VENTA ACUM 38]],0)</f>
        <v>0</v>
      </c>
      <c r="X805" s="42" t="e">
        <f>VLOOKUP(Tabla5[[#This Row],[CLAVE]],[1]!QMI_5_SEMANA_SEP_22[[CLAVE]:[SHARE CADENA S2]],21,0)</f>
        <v>#REF!</v>
      </c>
      <c r="Y805" s="55" t="s">
        <v>724</v>
      </c>
      <c r="Z805" s="46">
        <f>+Tabla5[[#This Row],[VENTA ACUM 38]]+Tabla5[[#This Row],[venta total 39 acum]]</f>
        <v>0</v>
      </c>
      <c r="AA805" s="46">
        <v>0</v>
      </c>
      <c r="AB805" s="46">
        <v>0</v>
      </c>
      <c r="AC805" s="46">
        <v>0</v>
      </c>
      <c r="AD805" s="46">
        <v>0</v>
      </c>
      <c r="AE805" s="46">
        <v>0</v>
      </c>
      <c r="AF805" s="46">
        <v>0</v>
      </c>
      <c r="AG805" s="46">
        <v>0</v>
      </c>
      <c r="AH805" s="42">
        <f>IFERROR(Tabla5[[#This Row],[VENTAS MABE]]/Tabla5[[#This Row],[VENTAS INDURAMA]],0)</f>
        <v>0</v>
      </c>
      <c r="AI805" t="s">
        <v>1676</v>
      </c>
      <c r="AK805" s="42"/>
      <c r="AL805" t="s">
        <v>727</v>
      </c>
      <c r="AM805" s="55" t="s">
        <v>1030</v>
      </c>
      <c r="AO805" s="55" t="s">
        <v>460</v>
      </c>
      <c r="AP805">
        <v>0</v>
      </c>
      <c r="AQ805" s="5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f>SUM(Tabla5[[#This Row],[VENTA MABE 1 SEMANA OCT]:[VENTAS OTROS 1 SEMANA OCT]])</f>
        <v>1</v>
      </c>
      <c r="AY805" s="46">
        <v>2</v>
      </c>
      <c r="AZ805" s="55">
        <v>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f>SUM(Tabla5[[#This Row],[VENTA MABE 2 SEMANA OCT]:[VENTAS OTROS 2 SEMANA OCT]])</f>
        <v>2</v>
      </c>
      <c r="BH805" t="s">
        <v>1029</v>
      </c>
      <c r="BI805" s="55" t="s">
        <v>139</v>
      </c>
      <c r="BJ805">
        <v>8.9999999999999982</v>
      </c>
      <c r="BK805" s="55">
        <v>2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f>SUM(Tabla5[[#This Row],[VENTA MABE 3 SEMANA OCT]:[VENTAS OTROS 3 SEMANA OCT]])</f>
        <v>2</v>
      </c>
      <c r="BS805" s="42">
        <v>0</v>
      </c>
      <c r="BT805" s="5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f>SUM(Tabla5[[#This Row],[VENTA MABE 4 SEMANA OCT]:[VENTAS OTROS 4 SEMANA OCT]])</f>
        <v>0</v>
      </c>
      <c r="CI8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805" t="s">
        <v>1703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SUM(Tabla5[[#This Row],[VENTA MABE 1 SEMANA NOV]:[VENTAS OTROS 1 SEMANA NOV]])</f>
        <v>0</v>
      </c>
      <c r="CS805">
        <f>IFERROR(VLOOKUP(Tabla5[[#This Row],[CLAVE]],[2]VENTAS!$F$2:$L$1501,2,0),0)</f>
        <v>0</v>
      </c>
      <c r="CT805">
        <f>IFERROR(VLOOKUP(Tabla5[[#This Row],[CLAVE]],[2]VENTAS!$F$2:$L$1501,3,0),0)</f>
        <v>0</v>
      </c>
      <c r="CU805">
        <f>IFERROR(VLOOKUP(Tabla5[[#This Row],[CLAVE]],[2]VENTAS!$F$2:$L$1501,4,0),0)</f>
        <v>0</v>
      </c>
      <c r="CV805">
        <f>IFERROR(VLOOKUP(Tabla5[[#This Row],[CLAVE]],[2]VENTAS!$F$2:$L$1501,5,0),0)</f>
        <v>0</v>
      </c>
      <c r="CW805">
        <f>IFERROR(VLOOKUP(Tabla5[[#This Row],[CLAVE]],[2]VENTAS!$F$2:$L$1501,6,0),0)</f>
        <v>0</v>
      </c>
      <c r="CX805">
        <f>IFERROR(VLOOKUP(Tabla5[[#This Row],[CLAVE]],[2]VENTAS!$F$2:$L$1501,7,0),0)</f>
        <v>0</v>
      </c>
      <c r="CY805">
        <f>IFERROR(VLOOKUP(Tabla5[[#This Row],[CLAVE]],[2]VENTAS!$F$2:$R$1501,13,0),0)</f>
        <v>0</v>
      </c>
      <c r="CZ805">
        <f>SUM(Tabla5[[#This Row],[VENTA MABE 2 SEMANA NOV]:[VENTAS OTROS 2 SEMANA NOV]])</f>
        <v>0</v>
      </c>
      <c r="DA805" s="46">
        <v>0.91652921999203518</v>
      </c>
    </row>
    <row r="806" spans="1:105" hidden="1" x14ac:dyDescent="0.3">
      <c r="A806" t="str">
        <f>CONCATENATE(Tabla5[[#This Row],[TIENDA HMPV]],Tabla5[[#This Row],[LINEA]])</f>
        <v>9 - OTAVALOLAVADO</v>
      </c>
      <c r="B806" t="s">
        <v>138</v>
      </c>
      <c r="C806" s="55" t="s">
        <v>139</v>
      </c>
      <c r="D806" s="55" t="s">
        <v>30</v>
      </c>
      <c r="E806" s="55" t="s">
        <v>143</v>
      </c>
      <c r="F806" s="55" t="s">
        <v>1724</v>
      </c>
      <c r="G806" t="s">
        <v>28</v>
      </c>
      <c r="H806" s="42">
        <f>IFERROR(Tabla5[[#This Row],[VENTAS MABE]]/Tabla5[[#This Row],[CUOTA]],0)</f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V806" s="42">
        <v>0</v>
      </c>
      <c r="W806" s="42">
        <f>IFERROR(Tabla5[[#This Row],[TOTAL VENTA 38 SEMANA]]/Tabla5[[#This Row],[VENTA ACUM 38]],0)</f>
        <v>0</v>
      </c>
      <c r="X806" s="42" t="e">
        <f>VLOOKUP(Tabla5[[#This Row],[CLAVE]],[1]!QMI_5_SEMANA_SEP_22[[CLAVE]:[SHARE CADENA S2]],21,0)</f>
        <v>#REF!</v>
      </c>
      <c r="Y806" s="55" t="s">
        <v>724</v>
      </c>
      <c r="Z806" s="46">
        <f>+Tabla5[[#This Row],[VENTA ACUM 38]]+Tabla5[[#This Row],[venta total 39 acum]]</f>
        <v>2</v>
      </c>
      <c r="AA806" s="46">
        <v>0</v>
      </c>
      <c r="AB806" s="46">
        <v>0</v>
      </c>
      <c r="AC806" s="46">
        <v>1</v>
      </c>
      <c r="AD806" s="46">
        <v>1</v>
      </c>
      <c r="AE806" s="46">
        <v>0</v>
      </c>
      <c r="AF806" s="46">
        <v>1</v>
      </c>
      <c r="AG806" s="46">
        <v>0</v>
      </c>
      <c r="AH806" s="42">
        <f>IFERROR(Tabla5[[#This Row],[VENTAS MABE]]/Tabla5[[#This Row],[VENTAS INDURAMA]],0)</f>
        <v>0</v>
      </c>
      <c r="AI806" t="s">
        <v>1676</v>
      </c>
      <c r="AK806" s="42"/>
      <c r="AL806" t="s">
        <v>727</v>
      </c>
      <c r="AM806" s="55" t="s">
        <v>1030</v>
      </c>
      <c r="AO806" s="55" t="s">
        <v>460</v>
      </c>
      <c r="AP806">
        <v>0</v>
      </c>
      <c r="AQ806" s="55">
        <v>0</v>
      </c>
      <c r="AR806">
        <v>0</v>
      </c>
      <c r="AS806">
        <v>1</v>
      </c>
      <c r="AT806">
        <v>0</v>
      </c>
      <c r="AU806">
        <v>1</v>
      </c>
      <c r="AV806">
        <v>0</v>
      </c>
      <c r="AW806">
        <v>0</v>
      </c>
      <c r="AX806">
        <f>SUM(Tabla5[[#This Row],[VENTA MABE 1 SEMANA OCT]:[VENTAS OTROS 1 SEMANA OCT]])</f>
        <v>2</v>
      </c>
      <c r="AY806" s="46">
        <v>1.5811030914665303</v>
      </c>
      <c r="AZ806" s="55">
        <v>0</v>
      </c>
      <c r="BA806">
        <v>0</v>
      </c>
      <c r="BB806">
        <v>1</v>
      </c>
      <c r="BC806">
        <v>1</v>
      </c>
      <c r="BD806">
        <v>1</v>
      </c>
      <c r="BE806">
        <v>0</v>
      </c>
      <c r="BF806">
        <v>0</v>
      </c>
      <c r="BG806">
        <f>SUM(Tabla5[[#This Row],[VENTA MABE 2 SEMANA OCT]:[VENTAS OTROS 2 SEMANA OCT]])</f>
        <v>3</v>
      </c>
      <c r="BH806" t="s">
        <v>1029</v>
      </c>
      <c r="BI806" s="55" t="s">
        <v>139</v>
      </c>
      <c r="BJ806">
        <v>8.9999999999999982</v>
      </c>
      <c r="BK806" s="55">
        <v>0</v>
      </c>
      <c r="BL806">
        <v>0</v>
      </c>
      <c r="BM806">
        <v>1</v>
      </c>
      <c r="BN806">
        <v>1</v>
      </c>
      <c r="BO806">
        <v>1</v>
      </c>
      <c r="BP806">
        <v>0</v>
      </c>
      <c r="BQ806">
        <v>0</v>
      </c>
      <c r="BR806">
        <f>SUM(Tabla5[[#This Row],[VENTA MABE 3 SEMANA OCT]:[VENTAS OTROS 3 SEMANA OCT]])</f>
        <v>3</v>
      </c>
      <c r="BS806" s="42">
        <v>0.05</v>
      </c>
      <c r="BT806" s="55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f>SUM(Tabla5[[#This Row],[VENTA MABE 4 SEMANA OCT]:[VENTAS OTROS 4 SEMANA OCT]])</f>
        <v>0</v>
      </c>
      <c r="CI8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06" s="6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SUM(Tabla5[[#This Row],[VENTA MABE 1 SEMANA NOV]:[VENTAS OTROS 1 SEMANA NOV]])</f>
        <v>0</v>
      </c>
      <c r="CS806">
        <f>IFERROR(VLOOKUP(Tabla5[[#This Row],[CLAVE]],[2]VENTAS!$F$2:$L$1501,2,0),0)</f>
        <v>0</v>
      </c>
      <c r="CT806">
        <f>IFERROR(VLOOKUP(Tabla5[[#This Row],[CLAVE]],[2]VENTAS!$F$2:$L$1501,3,0),0)</f>
        <v>0</v>
      </c>
      <c r="CU806">
        <f>IFERROR(VLOOKUP(Tabla5[[#This Row],[CLAVE]],[2]VENTAS!$F$2:$L$1501,4,0),0)</f>
        <v>0</v>
      </c>
      <c r="CV806">
        <f>IFERROR(VLOOKUP(Tabla5[[#This Row],[CLAVE]],[2]VENTAS!$F$2:$L$1501,5,0),0)</f>
        <v>0</v>
      </c>
      <c r="CW806">
        <f>IFERROR(VLOOKUP(Tabla5[[#This Row],[CLAVE]],[2]VENTAS!$F$2:$L$1501,6,0),0)</f>
        <v>0</v>
      </c>
      <c r="CX806">
        <f>IFERROR(VLOOKUP(Tabla5[[#This Row],[CLAVE]],[2]VENTAS!$F$2:$L$1501,7,0),0)</f>
        <v>0</v>
      </c>
      <c r="CY806">
        <f>IFERROR(VLOOKUP(Tabla5[[#This Row],[CLAVE]],[2]VENTAS!$F$2:$R$1501,13,0),0)</f>
        <v>0</v>
      </c>
      <c r="CZ806">
        <f>SUM(Tabla5[[#This Row],[VENTA MABE 2 SEMANA NOV]:[VENTAS OTROS 2 SEMANA NOV]])</f>
        <v>0</v>
      </c>
      <c r="DA806" s="46">
        <v>1.6040176290240162</v>
      </c>
    </row>
    <row r="807" spans="1:105" hidden="1" x14ac:dyDescent="0.3">
      <c r="A807" t="str">
        <f>CONCATENATE(Tabla5[[#This Row],[TIENDA HMPV]],Tabla5[[#This Row],[LINEA]])</f>
        <v>9 - OTAVALOREFRIGERACIÓN</v>
      </c>
      <c r="B807" t="s">
        <v>138</v>
      </c>
      <c r="C807" s="55" t="s">
        <v>139</v>
      </c>
      <c r="D807" s="55" t="s">
        <v>30</v>
      </c>
      <c r="E807" s="55" t="s">
        <v>143</v>
      </c>
      <c r="F807" s="55" t="s">
        <v>1724</v>
      </c>
      <c r="G807" t="s">
        <v>29</v>
      </c>
      <c r="H807" s="42">
        <f>IFERROR(Tabla5[[#This Row],[VENTAS MABE]]/Tabla5[[#This Row],[CUOTA]],0)</f>
        <v>0.5</v>
      </c>
      <c r="I807">
        <v>4</v>
      </c>
      <c r="J807">
        <v>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V807" s="42">
        <v>1</v>
      </c>
      <c r="W807" s="42">
        <f>IFERROR(Tabla5[[#This Row],[TOTAL VENTA 38 SEMANA]]/Tabla5[[#This Row],[VENTA ACUM 38]],0)</f>
        <v>1</v>
      </c>
      <c r="X807" s="42" t="e">
        <f>VLOOKUP(Tabla5[[#This Row],[CLAVE]],[1]!QMI_5_SEMANA_SEP_22[[CLAVE]:[SHARE CADENA S2]],21,0)</f>
        <v>#REF!</v>
      </c>
      <c r="Y807" s="55" t="s">
        <v>724</v>
      </c>
      <c r="Z807" s="46">
        <f>+Tabla5[[#This Row],[VENTA ACUM 38]]+Tabla5[[#This Row],[venta total 39 acum]]</f>
        <v>4</v>
      </c>
      <c r="AA807" s="46">
        <v>0</v>
      </c>
      <c r="AB807" s="46">
        <v>2</v>
      </c>
      <c r="AC807" s="46">
        <v>2</v>
      </c>
      <c r="AD807" s="46">
        <v>2</v>
      </c>
      <c r="AE807" s="46">
        <v>2</v>
      </c>
      <c r="AF807" s="46">
        <v>2</v>
      </c>
      <c r="AG807" s="46">
        <v>2</v>
      </c>
      <c r="AH807" s="42">
        <f>IFERROR(Tabla5[[#This Row],[VENTAS MABE]]/Tabla5[[#This Row],[VENTAS INDURAMA]],0)</f>
        <v>0</v>
      </c>
      <c r="AI807" t="s">
        <v>1676</v>
      </c>
      <c r="AK807" s="42"/>
      <c r="AL807" t="s">
        <v>727</v>
      </c>
      <c r="AM807" s="55" t="s">
        <v>1030</v>
      </c>
      <c r="AO807" s="55" t="s">
        <v>460</v>
      </c>
      <c r="AP807">
        <v>0</v>
      </c>
      <c r="AQ807" s="55">
        <v>2</v>
      </c>
      <c r="AR807">
        <v>2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f>SUM(Tabla5[[#This Row],[VENTA MABE 1 SEMANA OCT]:[VENTAS OTROS 1 SEMANA OCT]])</f>
        <v>4</v>
      </c>
      <c r="AY807" s="46">
        <v>3.9492409087172184</v>
      </c>
      <c r="AZ807" s="55">
        <v>1</v>
      </c>
      <c r="BA807">
        <v>2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f>SUM(Tabla5[[#This Row],[VENTA MABE 2 SEMANA OCT]:[VENTAS OTROS 2 SEMANA OCT]])</f>
        <v>3</v>
      </c>
      <c r="BH807" t="s">
        <v>1029</v>
      </c>
      <c r="BI807" s="55" t="s">
        <v>139</v>
      </c>
      <c r="BJ807">
        <v>8.9999999999999982</v>
      </c>
      <c r="BK807" s="55">
        <v>2</v>
      </c>
      <c r="BL807">
        <v>2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f>SUM(Tabla5[[#This Row],[VENTA MABE 3 SEMANA OCT]:[VENTAS OTROS 3 SEMANA OCT]])</f>
        <v>4</v>
      </c>
      <c r="BS807" s="42">
        <v>0.28000000000000003</v>
      </c>
      <c r="BT807" s="55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f>SUM(Tabla5[[#This Row],[VENTA MABE 4 SEMANA OCT]:[VENTAS OTROS 4 SEMANA OCT]])</f>
        <v>0</v>
      </c>
      <c r="CI8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0.45454545454545453</v>
      </c>
      <c r="CJ807" t="s">
        <v>1703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SUM(Tabla5[[#This Row],[VENTA MABE 1 SEMANA NOV]:[VENTAS OTROS 1 SEMANA NOV]])</f>
        <v>0</v>
      </c>
      <c r="CS807">
        <f>IFERROR(VLOOKUP(Tabla5[[#This Row],[CLAVE]],[2]VENTAS!$F$2:$L$1501,2,0),0)</f>
        <v>0</v>
      </c>
      <c r="CT807">
        <f>IFERROR(VLOOKUP(Tabla5[[#This Row],[CLAVE]],[2]VENTAS!$F$2:$L$1501,3,0),0)</f>
        <v>0</v>
      </c>
      <c r="CU807">
        <f>IFERROR(VLOOKUP(Tabla5[[#This Row],[CLAVE]],[2]VENTAS!$F$2:$L$1501,4,0),0)</f>
        <v>0</v>
      </c>
      <c r="CV807">
        <f>IFERROR(VLOOKUP(Tabla5[[#This Row],[CLAVE]],[2]VENTAS!$F$2:$L$1501,5,0),0)</f>
        <v>0</v>
      </c>
      <c r="CW807">
        <f>IFERROR(VLOOKUP(Tabla5[[#This Row],[CLAVE]],[2]VENTAS!$F$2:$L$1501,6,0),0)</f>
        <v>0</v>
      </c>
      <c r="CX807">
        <f>IFERROR(VLOOKUP(Tabla5[[#This Row],[CLAVE]],[2]VENTAS!$F$2:$L$1501,7,0),0)</f>
        <v>0</v>
      </c>
      <c r="CY807">
        <f>IFERROR(VLOOKUP(Tabla5[[#This Row],[CLAVE]],[2]VENTAS!$F$2:$R$1501,13,0),0)</f>
        <v>0</v>
      </c>
      <c r="CZ807">
        <f>SUM(Tabla5[[#This Row],[VENTA MABE 2 SEMANA NOV]:[VENTAS OTROS 2 SEMANA NOV]])</f>
        <v>0</v>
      </c>
      <c r="DA807" s="46">
        <v>6.5780821176305251</v>
      </c>
    </row>
    <row r="808" spans="1:105" hidden="1" x14ac:dyDescent="0.3">
      <c r="A808" t="str">
        <f>CONCATENATE(Tabla5[[#This Row],[TIENDA HMPV]],Tabla5[[#This Row],[LINEA]])</f>
        <v>84 - ORVE CAYAMBECOCINAS</v>
      </c>
      <c r="B808" t="s">
        <v>138</v>
      </c>
      <c r="C808" s="55" t="s">
        <v>139</v>
      </c>
      <c r="D808" s="55" t="s">
        <v>86</v>
      </c>
      <c r="E808" s="55" t="s">
        <v>146</v>
      </c>
      <c r="F808" s="55" t="s">
        <v>1724</v>
      </c>
      <c r="G808" t="s">
        <v>26</v>
      </c>
      <c r="H808" s="42">
        <f>IFERROR(Tabla5[[#This Row],[VENTAS MABE]]/Tabla5[[#This Row],[CUOTA]],0)</f>
        <v>0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V808" s="42">
        <v>0</v>
      </c>
      <c r="W808" s="42">
        <f>IFERROR(Tabla5[[#This Row],[TOTAL VENTA 38 SEMANA]]/Tabla5[[#This Row],[VENTA ACUM 38]],0)</f>
        <v>0</v>
      </c>
      <c r="X808" s="42" t="e">
        <f>VLOOKUP(Tabla5[[#This Row],[CLAVE]],[1]!QMI_5_SEMANA_SEP_22[[CLAVE]:[SHARE CADENA S2]],21,0)</f>
        <v>#REF!</v>
      </c>
      <c r="Y808" s="55" t="s">
        <v>769</v>
      </c>
      <c r="Z808" s="46">
        <f>+Tabla5[[#This Row],[VENTA ACUM 38]]+Tabla5[[#This Row],[venta total 39 acum]]</f>
        <v>0</v>
      </c>
      <c r="AA808" s="46">
        <v>0</v>
      </c>
      <c r="AB808" s="46">
        <v>0</v>
      </c>
      <c r="AC808" s="46">
        <v>0</v>
      </c>
      <c r="AD808" s="46">
        <v>0</v>
      </c>
      <c r="AE808" s="46">
        <v>0</v>
      </c>
      <c r="AF808" s="46">
        <v>0</v>
      </c>
      <c r="AG808" s="46">
        <v>0</v>
      </c>
      <c r="AH808" s="42">
        <f>IFERROR(Tabla5[[#This Row],[VENTAS MABE]]/Tabla5[[#This Row],[VENTAS INDURAMA]],0)</f>
        <v>0</v>
      </c>
      <c r="AI808" t="s">
        <v>1676</v>
      </c>
      <c r="AK808" s="42"/>
      <c r="AL808" t="s">
        <v>727</v>
      </c>
      <c r="AM808" s="55" t="s">
        <v>835</v>
      </c>
      <c r="AO808" s="55" t="s">
        <v>460</v>
      </c>
      <c r="AP808">
        <v>0</v>
      </c>
      <c r="AQ808" s="55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f>SUM(Tabla5[[#This Row],[VENTA MABE 1 SEMANA OCT]:[VENTAS OTROS 1 SEMANA OCT]])</f>
        <v>0</v>
      </c>
      <c r="AY808" s="46">
        <v>5.1759363909124705</v>
      </c>
      <c r="AZ808" s="55">
        <v>2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f>SUM(Tabla5[[#This Row],[VENTA MABE 2 SEMANA OCT]:[VENTAS OTROS 2 SEMANA OCT]])</f>
        <v>2</v>
      </c>
      <c r="BH808" t="s">
        <v>731</v>
      </c>
      <c r="BI808" s="55" t="s">
        <v>139</v>
      </c>
      <c r="BJ808">
        <v>1.9999999999999982</v>
      </c>
      <c r="BK808" s="55">
        <v>2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f>SUM(Tabla5[[#This Row],[VENTA MABE 3 SEMANA OCT]:[VENTAS OTROS 3 SEMANA OCT]])</f>
        <v>2</v>
      </c>
      <c r="BS808" s="42">
        <v>0.5</v>
      </c>
      <c r="BT808" s="55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f>SUM(Tabla5[[#This Row],[VENTA MABE 4 SEMANA OCT]:[VENTAS OTROS 4 SEMANA OCT]])</f>
        <v>0</v>
      </c>
      <c r="CI8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08" t="s">
        <v>1703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SUM(Tabla5[[#This Row],[VENTA MABE 1 SEMANA NOV]:[VENTAS OTROS 1 SEMANA NOV]])</f>
        <v>0</v>
      </c>
      <c r="CS808">
        <f>IFERROR(VLOOKUP(Tabla5[[#This Row],[CLAVE]],[2]VENTAS!$F$2:$L$1501,2,0),0)</f>
        <v>0</v>
      </c>
      <c r="CT808">
        <f>IFERROR(VLOOKUP(Tabla5[[#This Row],[CLAVE]],[2]VENTAS!$F$2:$L$1501,3,0),0)</f>
        <v>0</v>
      </c>
      <c r="CU808">
        <f>IFERROR(VLOOKUP(Tabla5[[#This Row],[CLAVE]],[2]VENTAS!$F$2:$L$1501,4,0),0)</f>
        <v>0</v>
      </c>
      <c r="CV808">
        <f>IFERROR(VLOOKUP(Tabla5[[#This Row],[CLAVE]],[2]VENTAS!$F$2:$L$1501,5,0),0)</f>
        <v>0</v>
      </c>
      <c r="CW808">
        <f>IFERROR(VLOOKUP(Tabla5[[#This Row],[CLAVE]],[2]VENTAS!$F$2:$L$1501,6,0),0)</f>
        <v>0</v>
      </c>
      <c r="CX808">
        <f>IFERROR(VLOOKUP(Tabla5[[#This Row],[CLAVE]],[2]VENTAS!$F$2:$L$1501,7,0),0)</f>
        <v>0</v>
      </c>
      <c r="CY808">
        <f>IFERROR(VLOOKUP(Tabla5[[#This Row],[CLAVE]],[2]VENTAS!$F$2:$R$1501,13,0),0)</f>
        <v>0</v>
      </c>
      <c r="CZ808">
        <f>SUM(Tabla5[[#This Row],[VENTA MABE 2 SEMANA NOV]:[VENTAS OTROS 2 SEMANA NOV]])</f>
        <v>0</v>
      </c>
      <c r="DA808" s="46">
        <v>5.0745009529986387</v>
      </c>
    </row>
    <row r="809" spans="1:105" hidden="1" x14ac:dyDescent="0.3">
      <c r="A809" t="str">
        <f>CONCATENATE(Tabla5[[#This Row],[TIENDA HMPV]],Tabla5[[#This Row],[LINEA]])</f>
        <v>84 - ORVE CAYAMBEREFRIGERACIÓN</v>
      </c>
      <c r="B809" t="s">
        <v>138</v>
      </c>
      <c r="C809" s="55" t="s">
        <v>139</v>
      </c>
      <c r="D809" s="55" t="s">
        <v>86</v>
      </c>
      <c r="E809" s="55" t="s">
        <v>146</v>
      </c>
      <c r="F809" s="55" t="s">
        <v>1724</v>
      </c>
      <c r="G809" t="s">
        <v>29</v>
      </c>
      <c r="H809" s="42">
        <f>IFERROR(Tabla5[[#This Row],[VENTAS MABE]]/Tabla5[[#This Row],[CUOTA]],0)</f>
        <v>0</v>
      </c>
      <c r="I809">
        <v>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V809" s="42">
        <v>0</v>
      </c>
      <c r="W809" s="42">
        <f>IFERROR(Tabla5[[#This Row],[TOTAL VENTA 38 SEMANA]]/Tabla5[[#This Row],[VENTA ACUM 38]],0)</f>
        <v>0</v>
      </c>
      <c r="X809" s="42" t="e">
        <f>VLOOKUP(Tabla5[[#This Row],[CLAVE]],[1]!QMI_5_SEMANA_SEP_22[[CLAVE]:[SHARE CADENA S2]],21,0)</f>
        <v>#REF!</v>
      </c>
      <c r="Y809" s="55" t="s">
        <v>769</v>
      </c>
      <c r="Z809" s="46">
        <f>+Tabla5[[#This Row],[VENTA ACUM 38]]+Tabla5[[#This Row],[venta total 39 acum]]</f>
        <v>0</v>
      </c>
      <c r="AA809" s="46">
        <v>0</v>
      </c>
      <c r="AB809" s="46">
        <v>0</v>
      </c>
      <c r="AC809" s="46">
        <v>0</v>
      </c>
      <c r="AD809" s="46">
        <v>0</v>
      </c>
      <c r="AE809" s="46">
        <v>0</v>
      </c>
      <c r="AF809" s="46">
        <v>0</v>
      </c>
      <c r="AG809" s="46">
        <v>0</v>
      </c>
      <c r="AH809" s="42">
        <f>IFERROR(Tabla5[[#This Row],[VENTAS MABE]]/Tabla5[[#This Row],[VENTAS INDURAMA]],0)</f>
        <v>0</v>
      </c>
      <c r="AI809" t="s">
        <v>1676</v>
      </c>
      <c r="AK809" s="42"/>
      <c r="AL809" t="s">
        <v>727</v>
      </c>
      <c r="AM809" s="55" t="s">
        <v>835</v>
      </c>
      <c r="AO809" s="55" t="s">
        <v>460</v>
      </c>
      <c r="AP809">
        <v>0</v>
      </c>
      <c r="AQ809" s="55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f>SUM(Tabla5[[#This Row],[VENTA MABE 1 SEMANA OCT]:[VENTAS OTROS 1 SEMANA OCT]])</f>
        <v>0</v>
      </c>
      <c r="AY809" s="46">
        <v>2</v>
      </c>
      <c r="AZ809" s="55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f>SUM(Tabla5[[#This Row],[VENTA MABE 2 SEMANA OCT]:[VENTAS OTROS 2 SEMANA OCT]])</f>
        <v>0</v>
      </c>
      <c r="BH809" t="s">
        <v>731</v>
      </c>
      <c r="BI809" s="55" t="s">
        <v>139</v>
      </c>
      <c r="BJ809">
        <v>1.9999999999999982</v>
      </c>
      <c r="BK809" s="55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f>SUM(Tabla5[[#This Row],[VENTA MABE 3 SEMANA OCT]:[VENTAS OTROS 3 SEMANA OCT]])</f>
        <v>1</v>
      </c>
      <c r="BS809" s="42">
        <v>0.4</v>
      </c>
      <c r="BT809" s="55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f>SUM(Tabla5[[#This Row],[VENTA MABE 4 SEMANA OCT]:[VENTAS OTROS 4 SEMANA OCT]])</f>
        <v>0</v>
      </c>
      <c r="CI8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09" t="s">
        <v>1703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SUM(Tabla5[[#This Row],[VENTA MABE 1 SEMANA NOV]:[VENTAS OTROS 1 SEMANA NOV]])</f>
        <v>0</v>
      </c>
      <c r="CS809">
        <f>IFERROR(VLOOKUP(Tabla5[[#This Row],[CLAVE]],[2]VENTAS!$F$2:$L$1501,2,0),0)</f>
        <v>0</v>
      </c>
      <c r="CT809">
        <f>IFERROR(VLOOKUP(Tabla5[[#This Row],[CLAVE]],[2]VENTAS!$F$2:$L$1501,3,0),0)</f>
        <v>0</v>
      </c>
      <c r="CU809">
        <f>IFERROR(VLOOKUP(Tabla5[[#This Row],[CLAVE]],[2]VENTAS!$F$2:$L$1501,4,0),0)</f>
        <v>0</v>
      </c>
      <c r="CV809">
        <f>IFERROR(VLOOKUP(Tabla5[[#This Row],[CLAVE]],[2]VENTAS!$F$2:$L$1501,5,0),0)</f>
        <v>0</v>
      </c>
      <c r="CW809">
        <f>IFERROR(VLOOKUP(Tabla5[[#This Row],[CLAVE]],[2]VENTAS!$F$2:$L$1501,6,0),0)</f>
        <v>0</v>
      </c>
      <c r="CX809">
        <f>IFERROR(VLOOKUP(Tabla5[[#This Row],[CLAVE]],[2]VENTAS!$F$2:$L$1501,7,0),0)</f>
        <v>0</v>
      </c>
      <c r="CY809">
        <f>IFERROR(VLOOKUP(Tabla5[[#This Row],[CLAVE]],[2]VENTAS!$F$2:$R$1501,13,0),0)</f>
        <v>0</v>
      </c>
      <c r="CZ809">
        <f>SUM(Tabla5[[#This Row],[VENTA MABE 2 SEMANA NOV]:[VENTAS OTROS 2 SEMANA NOV]])</f>
        <v>0</v>
      </c>
      <c r="DA809" s="46">
        <v>5</v>
      </c>
    </row>
    <row r="810" spans="1:105" hidden="1" x14ac:dyDescent="0.3">
      <c r="A810" t="str">
        <f>CONCATENATE(Tabla5[[#This Row],[TIENDA HMPV]],Tabla5[[#This Row],[LINEA]])</f>
        <v>87 - ORVE OTAVALOCOCINAS</v>
      </c>
      <c r="B810" t="s">
        <v>138</v>
      </c>
      <c r="C810" s="55" t="s">
        <v>139</v>
      </c>
      <c r="D810" s="55" t="s">
        <v>86</v>
      </c>
      <c r="E810" s="55" t="s">
        <v>147</v>
      </c>
      <c r="F810" s="55" t="s">
        <v>1724</v>
      </c>
      <c r="G810" t="s">
        <v>26</v>
      </c>
      <c r="H810" s="42">
        <f>IFERROR(Tabla5[[#This Row],[VENTAS MABE]]/Tabla5[[#This Row],[CUOTA]],0)</f>
        <v>0</v>
      </c>
      <c r="I810">
        <v>4</v>
      </c>
      <c r="J810">
        <v>0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V810" s="42">
        <v>0</v>
      </c>
      <c r="W810" s="42">
        <f>IFERROR(Tabla5[[#This Row],[TOTAL VENTA 38 SEMANA]]/Tabla5[[#This Row],[VENTA ACUM 38]],0)</f>
        <v>0</v>
      </c>
      <c r="X810" s="42" t="e">
        <f>VLOOKUP(Tabla5[[#This Row],[CLAVE]],[1]!QMI_5_SEMANA_SEP_22[[CLAVE]:[SHARE CADENA S2]],21,0)</f>
        <v>#REF!</v>
      </c>
      <c r="Y810" s="55" t="s">
        <v>769</v>
      </c>
      <c r="Z810" s="46">
        <f>+Tabla5[[#This Row],[VENTA ACUM 38]]+Tabla5[[#This Row],[venta total 39 acum]]</f>
        <v>3</v>
      </c>
      <c r="AA810" s="46">
        <v>0</v>
      </c>
      <c r="AB810" s="46">
        <v>0</v>
      </c>
      <c r="AC810" s="46">
        <v>1</v>
      </c>
      <c r="AD810" s="46">
        <v>2</v>
      </c>
      <c r="AE810" s="46">
        <v>1</v>
      </c>
      <c r="AF810" s="46">
        <v>2</v>
      </c>
      <c r="AG810" s="46">
        <v>1</v>
      </c>
      <c r="AH810" s="42">
        <f>IFERROR(Tabla5[[#This Row],[VENTAS MABE]]/Tabla5[[#This Row],[VENTAS INDURAMA]],0)</f>
        <v>0</v>
      </c>
      <c r="AI810" t="s">
        <v>1676</v>
      </c>
      <c r="AK810" s="42"/>
      <c r="AL810" t="s">
        <v>727</v>
      </c>
      <c r="AM810" s="55" t="s">
        <v>1034</v>
      </c>
      <c r="AO810" s="55" t="s">
        <v>460</v>
      </c>
      <c r="AP810">
        <v>0</v>
      </c>
      <c r="AQ810" s="55">
        <v>1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f>SUM(Tabla5[[#This Row],[VENTA MABE 1 SEMANA OCT]:[VENTAS OTROS 1 SEMANA OCT]])</f>
        <v>2</v>
      </c>
      <c r="AY810" s="46">
        <v>3</v>
      </c>
      <c r="AZ810" s="55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f>SUM(Tabla5[[#This Row],[VENTA MABE 2 SEMANA OCT]:[VENTAS OTROS 2 SEMANA OCT]])</f>
        <v>2</v>
      </c>
      <c r="BH810" t="s">
        <v>1029</v>
      </c>
      <c r="BI810" s="55" t="s">
        <v>139</v>
      </c>
      <c r="BJ810">
        <v>3.0000000000000027</v>
      </c>
      <c r="BK810" s="55">
        <v>3</v>
      </c>
      <c r="BL810">
        <v>1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f>SUM(Tabla5[[#This Row],[VENTA MABE 3 SEMANA OCT]:[VENTAS OTROS 3 SEMANA OCT]])</f>
        <v>4</v>
      </c>
      <c r="BS810" s="42">
        <v>0.5</v>
      </c>
      <c r="BT810" s="55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f>SUM(Tabla5[[#This Row],[VENTA MABE 4 SEMANA OCT]:[VENTAS OTROS 4 SEMANA OCT]])</f>
        <v>0</v>
      </c>
      <c r="CI8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810" t="s">
        <v>1703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SUM(Tabla5[[#This Row],[VENTA MABE 1 SEMANA NOV]:[VENTAS OTROS 1 SEMANA NOV]])</f>
        <v>0</v>
      </c>
      <c r="CS810">
        <f>IFERROR(VLOOKUP(Tabla5[[#This Row],[CLAVE]],[2]VENTAS!$F$2:$L$1501,2,0),0)</f>
        <v>0</v>
      </c>
      <c r="CT810">
        <f>IFERROR(VLOOKUP(Tabla5[[#This Row],[CLAVE]],[2]VENTAS!$F$2:$L$1501,3,0),0)</f>
        <v>0</v>
      </c>
      <c r="CU810">
        <f>IFERROR(VLOOKUP(Tabla5[[#This Row],[CLAVE]],[2]VENTAS!$F$2:$L$1501,4,0),0)</f>
        <v>0</v>
      </c>
      <c r="CV810">
        <f>IFERROR(VLOOKUP(Tabla5[[#This Row],[CLAVE]],[2]VENTAS!$F$2:$L$1501,5,0),0)</f>
        <v>0</v>
      </c>
      <c r="CW810">
        <f>IFERROR(VLOOKUP(Tabla5[[#This Row],[CLAVE]],[2]VENTAS!$F$2:$L$1501,6,0),0)</f>
        <v>0</v>
      </c>
      <c r="CX810">
        <f>IFERROR(VLOOKUP(Tabla5[[#This Row],[CLAVE]],[2]VENTAS!$F$2:$L$1501,7,0),0)</f>
        <v>0</v>
      </c>
      <c r="CY810">
        <f>IFERROR(VLOOKUP(Tabla5[[#This Row],[CLAVE]],[2]VENTAS!$F$2:$R$1501,13,0),0)</f>
        <v>0</v>
      </c>
      <c r="CZ810">
        <f>SUM(Tabla5[[#This Row],[VENTA MABE 2 SEMANA NOV]:[VENTAS OTROS 2 SEMANA NOV]])</f>
        <v>0</v>
      </c>
      <c r="DA810" s="46">
        <v>4.8754294559595266</v>
      </c>
    </row>
    <row r="811" spans="1:105" hidden="1" x14ac:dyDescent="0.3">
      <c r="A811" t="str">
        <f>CONCATENATE(Tabla5[[#This Row],[TIENDA HMPV]],Tabla5[[#This Row],[LINEA]])</f>
        <v>87 - ORVE OTAVALOREFRIGERACIÓN</v>
      </c>
      <c r="B811" t="s">
        <v>138</v>
      </c>
      <c r="C811" s="55" t="s">
        <v>139</v>
      </c>
      <c r="D811" s="55" t="s">
        <v>86</v>
      </c>
      <c r="E811" s="55" t="s">
        <v>147</v>
      </c>
      <c r="F811" s="55" t="s">
        <v>1724</v>
      </c>
      <c r="G811" t="s">
        <v>29</v>
      </c>
      <c r="H811" s="42">
        <f>IFERROR(Tabla5[[#This Row],[VENTAS MABE]]/Tabla5[[#This Row],[CUOTA]],0)</f>
        <v>0.5</v>
      </c>
      <c r="I811">
        <v>2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V811" s="42">
        <v>0.5</v>
      </c>
      <c r="W811" s="42">
        <f>IFERROR(Tabla5[[#This Row],[TOTAL VENTA 38 SEMANA]]/Tabla5[[#This Row],[VENTA ACUM 38]],0)</f>
        <v>0.5</v>
      </c>
      <c r="X811" s="42" t="e">
        <f>VLOOKUP(Tabla5[[#This Row],[CLAVE]],[1]!QMI_5_SEMANA_SEP_22[[CLAVE]:[SHARE CADENA S2]],21,0)</f>
        <v>#REF!</v>
      </c>
      <c r="Y811" s="55" t="s">
        <v>769</v>
      </c>
      <c r="Z811" s="46">
        <f>+Tabla5[[#This Row],[VENTA ACUM 38]]+Tabla5[[#This Row],[venta total 39 acum]]</f>
        <v>2</v>
      </c>
      <c r="AA811" s="46">
        <v>0</v>
      </c>
      <c r="AB811" s="46">
        <v>1</v>
      </c>
      <c r="AC811" s="46">
        <v>2</v>
      </c>
      <c r="AD811" s="46">
        <v>0</v>
      </c>
      <c r="AE811" s="46">
        <v>0</v>
      </c>
      <c r="AF811" s="46">
        <v>0</v>
      </c>
      <c r="AG811" s="46">
        <v>0</v>
      </c>
      <c r="AH811" s="42">
        <f>IFERROR(Tabla5[[#This Row],[VENTAS MABE]]/Tabla5[[#This Row],[VENTAS INDURAMA]],0)</f>
        <v>1</v>
      </c>
      <c r="AI811" t="s">
        <v>1676</v>
      </c>
      <c r="AK811" s="42"/>
      <c r="AL811" t="s">
        <v>727</v>
      </c>
      <c r="AM811" s="55" t="s">
        <v>1034</v>
      </c>
      <c r="AO811" s="55" t="s">
        <v>460</v>
      </c>
      <c r="AP811">
        <v>0</v>
      </c>
      <c r="AQ811" s="55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f>SUM(Tabla5[[#This Row],[VENTA MABE 1 SEMANA OCT]:[VENTAS OTROS 1 SEMANA OCT]])</f>
        <v>0</v>
      </c>
      <c r="AY811" s="46">
        <v>2</v>
      </c>
      <c r="AZ811" s="55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f>SUM(Tabla5[[#This Row],[VENTA MABE 2 SEMANA OCT]:[VENTAS OTROS 2 SEMANA OCT]])</f>
        <v>1</v>
      </c>
      <c r="BH811" t="s">
        <v>1029</v>
      </c>
      <c r="BI811" s="55" t="s">
        <v>139</v>
      </c>
      <c r="BJ811">
        <v>3.0000000000000027</v>
      </c>
      <c r="BK811" s="55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f>SUM(Tabla5[[#This Row],[VENTA MABE 3 SEMANA OCT]:[VENTAS OTROS 3 SEMANA OCT]])</f>
        <v>0</v>
      </c>
      <c r="BS811" s="42">
        <v>0.4</v>
      </c>
      <c r="BT811" s="55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f>SUM(Tabla5[[#This Row],[VENTA MABE 4 SEMANA OCT]:[VENTAS OTROS 4 SEMANA OCT]])</f>
        <v>0</v>
      </c>
      <c r="CI8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11" t="s">
        <v>1703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SUM(Tabla5[[#This Row],[VENTA MABE 1 SEMANA NOV]:[VENTAS OTROS 1 SEMANA NOV]])</f>
        <v>0</v>
      </c>
      <c r="CS811">
        <f>IFERROR(VLOOKUP(Tabla5[[#This Row],[CLAVE]],[2]VENTAS!$F$2:$L$1501,2,0),0)</f>
        <v>0</v>
      </c>
      <c r="CT811">
        <f>IFERROR(VLOOKUP(Tabla5[[#This Row],[CLAVE]],[2]VENTAS!$F$2:$L$1501,3,0),0)</f>
        <v>0</v>
      </c>
      <c r="CU811">
        <f>IFERROR(VLOOKUP(Tabla5[[#This Row],[CLAVE]],[2]VENTAS!$F$2:$L$1501,4,0),0)</f>
        <v>0</v>
      </c>
      <c r="CV811">
        <f>IFERROR(VLOOKUP(Tabla5[[#This Row],[CLAVE]],[2]VENTAS!$F$2:$L$1501,5,0),0)</f>
        <v>0</v>
      </c>
      <c r="CW811">
        <f>IFERROR(VLOOKUP(Tabla5[[#This Row],[CLAVE]],[2]VENTAS!$F$2:$L$1501,6,0),0)</f>
        <v>0</v>
      </c>
      <c r="CX811">
        <f>IFERROR(VLOOKUP(Tabla5[[#This Row],[CLAVE]],[2]VENTAS!$F$2:$L$1501,7,0),0)</f>
        <v>0</v>
      </c>
      <c r="CY811">
        <f>IFERROR(VLOOKUP(Tabla5[[#This Row],[CLAVE]],[2]VENTAS!$F$2:$R$1501,13,0),0)</f>
        <v>0</v>
      </c>
      <c r="CZ811">
        <f>SUM(Tabla5[[#This Row],[VENTA MABE 2 SEMANA NOV]:[VENTAS OTROS 2 SEMANA NOV]])</f>
        <v>0</v>
      </c>
      <c r="DA811" s="46">
        <v>5</v>
      </c>
    </row>
    <row r="812" spans="1:105" hidden="1" x14ac:dyDescent="0.3">
      <c r="A812" t="str">
        <f>CONCATENATE(Tabla5[[#This Row],[TIENDA HMPV]],Tabla5[[#This Row],[LINEA]])</f>
        <v>156 - POINT CAYAMBECOCINAS</v>
      </c>
      <c r="B812" t="s">
        <v>138</v>
      </c>
      <c r="C812" s="55" t="s">
        <v>139</v>
      </c>
      <c r="D812" s="55" t="s">
        <v>77</v>
      </c>
      <c r="E812" s="55" t="s">
        <v>148</v>
      </c>
      <c r="F812" s="55" t="s">
        <v>1724</v>
      </c>
      <c r="G812" t="s">
        <v>26</v>
      </c>
      <c r="H812" s="42">
        <f>IFERROR(Tabla5[[#This Row],[VENTAS MABE]]/Tabla5[[#This Row],[CUOTA]],0)</f>
        <v>0</v>
      </c>
      <c r="I812">
        <v>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V812" s="42">
        <v>0</v>
      </c>
      <c r="W812" s="42">
        <f>IFERROR(Tabla5[[#This Row],[TOTAL VENTA 38 SEMANA]]/Tabla5[[#This Row],[VENTA ACUM 38]],0)</f>
        <v>0</v>
      </c>
      <c r="X812" s="42" t="e">
        <f>VLOOKUP(Tabla5[[#This Row],[CLAVE]],[1]!QMI_5_SEMANA_SEP_22[[CLAVE]:[SHARE CADENA S2]],21,0)</f>
        <v>#REF!</v>
      </c>
      <c r="Y812" s="55" t="s">
        <v>724</v>
      </c>
      <c r="Z812" s="46">
        <f>+Tabla5[[#This Row],[VENTA ACUM 38]]+Tabla5[[#This Row],[venta total 39 acum]]</f>
        <v>0</v>
      </c>
      <c r="AA812" s="46">
        <v>0</v>
      </c>
      <c r="AB812" s="46">
        <v>0</v>
      </c>
      <c r="AC812" s="46">
        <v>0</v>
      </c>
      <c r="AD812" s="46">
        <v>0</v>
      </c>
      <c r="AE812" s="46">
        <v>0</v>
      </c>
      <c r="AF812" s="46">
        <v>0</v>
      </c>
      <c r="AG812" s="46">
        <v>0</v>
      </c>
      <c r="AH812" s="42">
        <f>IFERROR(Tabla5[[#This Row],[VENTAS MABE]]/Tabla5[[#This Row],[VENTAS INDURAMA]],0)</f>
        <v>0</v>
      </c>
      <c r="AI812" t="s">
        <v>1676</v>
      </c>
      <c r="AK812" s="42"/>
      <c r="AL812" t="s">
        <v>727</v>
      </c>
      <c r="AM812" s="55" t="s">
        <v>832</v>
      </c>
      <c r="AO812" s="55" t="s">
        <v>460</v>
      </c>
      <c r="AP812">
        <v>0</v>
      </c>
      <c r="AQ812" s="55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f>SUM(Tabla5[[#This Row],[VENTA MABE 1 SEMANA OCT]:[VENTAS OTROS 1 SEMANA OCT]])</f>
        <v>0</v>
      </c>
      <c r="AY812" s="46">
        <v>5.0123676729117612</v>
      </c>
      <c r="AZ812" s="55">
        <v>2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f>SUM(Tabla5[[#This Row],[VENTA MABE 2 SEMANA OCT]:[VENTAS OTROS 2 SEMANA OCT]])</f>
        <v>3</v>
      </c>
      <c r="BH812" t="s">
        <v>731</v>
      </c>
      <c r="BI812" s="55" t="s">
        <v>139</v>
      </c>
      <c r="BJ812">
        <v>1.9999999999999982</v>
      </c>
      <c r="BK812" s="55">
        <v>1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f>SUM(Tabla5[[#This Row],[VENTA MABE 3 SEMANA OCT]:[VENTAS OTROS 3 SEMANA OCT]])</f>
        <v>2</v>
      </c>
      <c r="BS812" s="42">
        <v>0.5</v>
      </c>
      <c r="BT812" s="55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f>SUM(Tabla5[[#This Row],[VENTA MABE 4 SEMANA OCT]:[VENTAS OTROS 4 SEMANA OCT]])</f>
        <v>0</v>
      </c>
      <c r="CI8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812" t="s">
        <v>1703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SUM(Tabla5[[#This Row],[VENTA MABE 1 SEMANA NOV]:[VENTAS OTROS 1 SEMANA NOV]])</f>
        <v>0</v>
      </c>
      <c r="CS812">
        <f>IFERROR(VLOOKUP(Tabla5[[#This Row],[CLAVE]],[2]VENTAS!$F$2:$L$1501,2,0),0)</f>
        <v>0</v>
      </c>
      <c r="CT812">
        <f>IFERROR(VLOOKUP(Tabla5[[#This Row],[CLAVE]],[2]VENTAS!$F$2:$L$1501,3,0),0)</f>
        <v>0</v>
      </c>
      <c r="CU812">
        <f>IFERROR(VLOOKUP(Tabla5[[#This Row],[CLAVE]],[2]VENTAS!$F$2:$L$1501,4,0),0)</f>
        <v>0</v>
      </c>
      <c r="CV812">
        <f>IFERROR(VLOOKUP(Tabla5[[#This Row],[CLAVE]],[2]VENTAS!$F$2:$L$1501,5,0),0)</f>
        <v>0</v>
      </c>
      <c r="CW812">
        <f>IFERROR(VLOOKUP(Tabla5[[#This Row],[CLAVE]],[2]VENTAS!$F$2:$L$1501,6,0),0)</f>
        <v>0</v>
      </c>
      <c r="CX812">
        <f>IFERROR(VLOOKUP(Tabla5[[#This Row],[CLAVE]],[2]VENTAS!$F$2:$L$1501,7,0),0)</f>
        <v>0</v>
      </c>
      <c r="CY812">
        <f>IFERROR(VLOOKUP(Tabla5[[#This Row],[CLAVE]],[2]VENTAS!$F$2:$R$1501,13,0),0)</f>
        <v>0</v>
      </c>
      <c r="CZ812">
        <f>SUM(Tabla5[[#This Row],[VENTA MABE 2 SEMANA NOV]:[VENTAS OTROS 2 SEMANA NOV]])</f>
        <v>0</v>
      </c>
      <c r="DA812" s="46">
        <v>7.3344730233262494</v>
      </c>
    </row>
    <row r="813" spans="1:105" hidden="1" x14ac:dyDescent="0.3">
      <c r="A813" t="str">
        <f>CONCATENATE(Tabla5[[#This Row],[TIENDA HMPV]],Tabla5[[#This Row],[LINEA]])</f>
        <v>156 - POINT CAYAMBEGLOBALES</v>
      </c>
      <c r="B813" t="s">
        <v>138</v>
      </c>
      <c r="C813" s="55" t="s">
        <v>139</v>
      </c>
      <c r="D813" s="55" t="s">
        <v>77</v>
      </c>
      <c r="E813" s="55" t="s">
        <v>148</v>
      </c>
      <c r="F813" s="55" t="s">
        <v>1724</v>
      </c>
      <c r="G813" t="s">
        <v>27</v>
      </c>
      <c r="H813" s="42">
        <f>IFERROR(Tabla5[[#This Row],[VENTAS MABE]]/Tabla5[[#This Row],[CUOTA]],0)</f>
        <v>0</v>
      </c>
      <c r="I813">
        <v>0</v>
      </c>
      <c r="J813">
        <v>1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V813" s="42">
        <v>0.33333333333333331</v>
      </c>
      <c r="W813" s="42">
        <f>IFERROR(Tabla5[[#This Row],[TOTAL VENTA 38 SEMANA]]/Tabla5[[#This Row],[VENTA ACUM 38]],0)</f>
        <v>0.33333333333333331</v>
      </c>
      <c r="X813" s="42" t="e">
        <f>VLOOKUP(Tabla5[[#This Row],[CLAVE]],[1]!QMI_5_SEMANA_SEP_22[[CLAVE]:[SHARE CADENA S2]],21,0)</f>
        <v>#REF!</v>
      </c>
      <c r="Y813" s="55" t="s">
        <v>724</v>
      </c>
      <c r="Z813" s="46">
        <f>+Tabla5[[#This Row],[VENTA ACUM 38]]+Tabla5[[#This Row],[venta total 39 acum]]</f>
        <v>3</v>
      </c>
      <c r="AA813" s="46">
        <v>0</v>
      </c>
      <c r="AB813" s="46">
        <v>1</v>
      </c>
      <c r="AC813" s="46">
        <v>3</v>
      </c>
      <c r="AD813" s="46">
        <v>0</v>
      </c>
      <c r="AE813" s="46">
        <v>0</v>
      </c>
      <c r="AF813" s="46">
        <v>0</v>
      </c>
      <c r="AG813" s="46">
        <v>0</v>
      </c>
      <c r="AH813" s="42">
        <f>IFERROR(Tabla5[[#This Row],[VENTAS MABE]]/Tabla5[[#This Row],[VENTAS INDURAMA]],0)</f>
        <v>0.5</v>
      </c>
      <c r="AI813" t="s">
        <v>1676</v>
      </c>
      <c r="AK813" s="42"/>
      <c r="AL813" t="s">
        <v>727</v>
      </c>
      <c r="AM813" s="55" t="s">
        <v>832</v>
      </c>
      <c r="AO813" s="55" t="s">
        <v>460</v>
      </c>
      <c r="AP813">
        <v>0</v>
      </c>
      <c r="AQ813" s="55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f>SUM(Tabla5[[#This Row],[VENTA MABE 1 SEMANA OCT]:[VENTAS OTROS 1 SEMANA OCT]])</f>
        <v>0</v>
      </c>
      <c r="AY813" s="46">
        <v>0</v>
      </c>
      <c r="AZ813" s="55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f>SUM(Tabla5[[#This Row],[VENTA MABE 2 SEMANA OCT]:[VENTAS OTROS 2 SEMANA OCT]])</f>
        <v>0</v>
      </c>
      <c r="BH813" t="s">
        <v>731</v>
      </c>
      <c r="BI813" s="55" t="s">
        <v>139</v>
      </c>
      <c r="BJ813">
        <v>1.9999999999999982</v>
      </c>
      <c r="BK813" s="55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f>SUM(Tabla5[[#This Row],[VENTA MABE 3 SEMANA OCT]:[VENTAS OTROS 3 SEMANA OCT]])</f>
        <v>0</v>
      </c>
      <c r="BS813" s="42">
        <v>0</v>
      </c>
      <c r="BT813" s="55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f>SUM(Tabla5[[#This Row],[VENTA MABE 4 SEMANA OCT]:[VENTAS OTROS 4 SEMANA OCT]])</f>
        <v>0</v>
      </c>
      <c r="CI8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13" s="66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SUM(Tabla5[[#This Row],[VENTA MABE 1 SEMANA NOV]:[VENTAS OTROS 1 SEMANA NOV]])</f>
        <v>0</v>
      </c>
      <c r="CS813">
        <f>IFERROR(VLOOKUP(Tabla5[[#This Row],[CLAVE]],[2]VENTAS!$F$2:$L$1501,2,0),0)</f>
        <v>0</v>
      </c>
      <c r="CT813">
        <f>IFERROR(VLOOKUP(Tabla5[[#This Row],[CLAVE]],[2]VENTAS!$F$2:$L$1501,3,0),0)</f>
        <v>0</v>
      </c>
      <c r="CU813">
        <f>IFERROR(VLOOKUP(Tabla5[[#This Row],[CLAVE]],[2]VENTAS!$F$2:$L$1501,4,0),0)</f>
        <v>0</v>
      </c>
      <c r="CV813">
        <f>IFERROR(VLOOKUP(Tabla5[[#This Row],[CLAVE]],[2]VENTAS!$F$2:$L$1501,5,0),0)</f>
        <v>0</v>
      </c>
      <c r="CW813">
        <f>IFERROR(VLOOKUP(Tabla5[[#This Row],[CLAVE]],[2]VENTAS!$F$2:$L$1501,6,0),0)</f>
        <v>0</v>
      </c>
      <c r="CX813">
        <f>IFERROR(VLOOKUP(Tabla5[[#This Row],[CLAVE]],[2]VENTAS!$F$2:$L$1501,7,0),0)</f>
        <v>0</v>
      </c>
      <c r="CY813">
        <f>IFERROR(VLOOKUP(Tabla5[[#This Row],[CLAVE]],[2]VENTAS!$F$2:$R$1501,13,0),0)</f>
        <v>0</v>
      </c>
      <c r="CZ813">
        <f>SUM(Tabla5[[#This Row],[VENTA MABE 2 SEMANA NOV]:[VENTAS OTROS 2 SEMANA NOV]])</f>
        <v>0</v>
      </c>
      <c r="DA813" s="46">
        <v>0</v>
      </c>
    </row>
    <row r="814" spans="1:105" hidden="1" x14ac:dyDescent="0.3">
      <c r="A814" t="str">
        <f>CONCATENATE(Tabla5[[#This Row],[TIENDA HMPV]],Tabla5[[#This Row],[LINEA]])</f>
        <v>156 - POINT CAYAMBELAVADO</v>
      </c>
      <c r="B814" t="s">
        <v>138</v>
      </c>
      <c r="C814" s="55" t="s">
        <v>139</v>
      </c>
      <c r="D814" s="55" t="s">
        <v>77</v>
      </c>
      <c r="E814" s="55" t="s">
        <v>148</v>
      </c>
      <c r="F814" s="55" t="s">
        <v>1724</v>
      </c>
      <c r="G814" t="s">
        <v>28</v>
      </c>
      <c r="H814" s="42">
        <f>IFERROR(Tabla5[[#This Row],[VENTAS MABE]]/Tabla5[[#This Row],[CUOTA]],0)</f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V814" s="42">
        <v>0</v>
      </c>
      <c r="W814" s="42">
        <f>IFERROR(Tabla5[[#This Row],[TOTAL VENTA 38 SEMANA]]/Tabla5[[#This Row],[VENTA ACUM 38]],0)</f>
        <v>0</v>
      </c>
      <c r="X814" s="42" t="e">
        <f>VLOOKUP(Tabla5[[#This Row],[CLAVE]],[1]!QMI_5_SEMANA_SEP_22[[CLAVE]:[SHARE CADENA S2]],21,0)</f>
        <v>#REF!</v>
      </c>
      <c r="Y814" s="55" t="s">
        <v>724</v>
      </c>
      <c r="Z814" s="46">
        <f>+Tabla5[[#This Row],[VENTA ACUM 38]]+Tabla5[[#This Row],[venta total 39 acum]]</f>
        <v>2</v>
      </c>
      <c r="AA814" s="46">
        <v>0</v>
      </c>
      <c r="AB814" s="46">
        <v>0</v>
      </c>
      <c r="AC814" s="46">
        <v>1</v>
      </c>
      <c r="AD814" s="46">
        <v>1</v>
      </c>
      <c r="AE814" s="46">
        <v>1</v>
      </c>
      <c r="AF814" s="46">
        <v>1</v>
      </c>
      <c r="AG814" s="46">
        <v>1</v>
      </c>
      <c r="AH814" s="42">
        <f>IFERROR(Tabla5[[#This Row],[VENTAS MABE]]/Tabla5[[#This Row],[VENTAS INDURAMA]],0)</f>
        <v>0</v>
      </c>
      <c r="AI814" t="s">
        <v>1676</v>
      </c>
      <c r="AK814" s="42"/>
      <c r="AL814" t="s">
        <v>727</v>
      </c>
      <c r="AM814" s="55" t="s">
        <v>832</v>
      </c>
      <c r="AO814" s="55" t="s">
        <v>460</v>
      </c>
      <c r="AP814">
        <v>0</v>
      </c>
      <c r="AQ814" s="55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f>SUM(Tabla5[[#This Row],[VENTA MABE 1 SEMANA OCT]:[VENTAS OTROS 1 SEMANA OCT]])</f>
        <v>1</v>
      </c>
      <c r="AY814" s="46">
        <v>0</v>
      </c>
      <c r="AZ814" s="55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f>SUM(Tabla5[[#This Row],[VENTA MABE 2 SEMANA OCT]:[VENTAS OTROS 2 SEMANA OCT]])</f>
        <v>1</v>
      </c>
      <c r="BH814" t="s">
        <v>731</v>
      </c>
      <c r="BI814" s="55" t="s">
        <v>139</v>
      </c>
      <c r="BJ814">
        <v>1.9999999999999982</v>
      </c>
      <c r="BK814" s="55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f>SUM(Tabla5[[#This Row],[VENTA MABE 3 SEMANA OCT]:[VENTAS OTROS 3 SEMANA OCT]])</f>
        <v>1</v>
      </c>
      <c r="BS814" s="42">
        <v>0.3</v>
      </c>
      <c r="BT814" s="55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f>SUM(Tabla5[[#This Row],[VENTA MABE 4 SEMANA OCT]:[VENTAS OTROS 4 SEMANA OCT]])</f>
        <v>0</v>
      </c>
      <c r="CI8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14" t="s">
        <v>1703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SUM(Tabla5[[#This Row],[VENTA MABE 1 SEMANA NOV]:[VENTAS OTROS 1 SEMANA NOV]])</f>
        <v>0</v>
      </c>
      <c r="CS814">
        <f>IFERROR(VLOOKUP(Tabla5[[#This Row],[CLAVE]],[2]VENTAS!$F$2:$L$1501,2,0),0)</f>
        <v>0</v>
      </c>
      <c r="CT814">
        <f>IFERROR(VLOOKUP(Tabla5[[#This Row],[CLAVE]],[2]VENTAS!$F$2:$L$1501,3,0),0)</f>
        <v>0</v>
      </c>
      <c r="CU814">
        <f>IFERROR(VLOOKUP(Tabla5[[#This Row],[CLAVE]],[2]VENTAS!$F$2:$L$1501,4,0),0)</f>
        <v>0</v>
      </c>
      <c r="CV814">
        <f>IFERROR(VLOOKUP(Tabla5[[#This Row],[CLAVE]],[2]VENTAS!$F$2:$L$1501,5,0),0)</f>
        <v>0</v>
      </c>
      <c r="CW814">
        <f>IFERROR(VLOOKUP(Tabla5[[#This Row],[CLAVE]],[2]VENTAS!$F$2:$L$1501,6,0),0)</f>
        <v>0</v>
      </c>
      <c r="CX814">
        <f>IFERROR(VLOOKUP(Tabla5[[#This Row],[CLAVE]],[2]VENTAS!$F$2:$L$1501,7,0),0)</f>
        <v>0</v>
      </c>
      <c r="CY814">
        <f>IFERROR(VLOOKUP(Tabla5[[#This Row],[CLAVE]],[2]VENTAS!$F$2:$R$1501,13,0),0)</f>
        <v>0</v>
      </c>
      <c r="CZ814">
        <f>SUM(Tabla5[[#This Row],[VENTA MABE 2 SEMANA NOV]:[VENTAS OTROS 2 SEMANA NOV]])</f>
        <v>0</v>
      </c>
      <c r="DA814" s="46">
        <v>0.64552913949084789</v>
      </c>
    </row>
    <row r="815" spans="1:105" hidden="1" x14ac:dyDescent="0.3">
      <c r="A815" t="str">
        <f>CONCATENATE(Tabla5[[#This Row],[TIENDA HMPV]],Tabla5[[#This Row],[LINEA]])</f>
        <v>156 - POINT CAYAMBEREFRIGERACIÓN</v>
      </c>
      <c r="B815" t="s">
        <v>138</v>
      </c>
      <c r="C815" s="55" t="s">
        <v>139</v>
      </c>
      <c r="D815" s="55" t="s">
        <v>77</v>
      </c>
      <c r="E815" s="55" t="s">
        <v>148</v>
      </c>
      <c r="F815" s="55" t="s">
        <v>1724</v>
      </c>
      <c r="G815" t="s">
        <v>29</v>
      </c>
      <c r="H815" s="42">
        <f>IFERROR(Tabla5[[#This Row],[VENTAS MABE]]/Tabla5[[#This Row],[CUOTA]],0)</f>
        <v>1</v>
      </c>
      <c r="I815">
        <v>2</v>
      </c>
      <c r="J815">
        <v>2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V815" s="42">
        <v>0.4</v>
      </c>
      <c r="W815" s="42">
        <f>IFERROR(Tabla5[[#This Row],[TOTAL VENTA 38 SEMANA]]/Tabla5[[#This Row],[VENTA ACUM 38]],0)</f>
        <v>0.4</v>
      </c>
      <c r="X815" s="42" t="e">
        <f>VLOOKUP(Tabla5[[#This Row],[CLAVE]],[1]!QMI_5_SEMANA_SEP_22[[CLAVE]:[SHARE CADENA S2]],21,0)</f>
        <v>#REF!</v>
      </c>
      <c r="Y815" s="55" t="s">
        <v>724</v>
      </c>
      <c r="Z815" s="46">
        <f>+Tabla5[[#This Row],[VENTA ACUM 38]]+Tabla5[[#This Row],[venta total 39 acum]]</f>
        <v>5</v>
      </c>
      <c r="AA815" s="46">
        <v>0</v>
      </c>
      <c r="AB815" s="46">
        <v>2</v>
      </c>
      <c r="AC815" s="46">
        <v>5</v>
      </c>
      <c r="AD815" s="46">
        <v>0</v>
      </c>
      <c r="AE815" s="46">
        <v>0</v>
      </c>
      <c r="AF815" s="46">
        <v>0</v>
      </c>
      <c r="AG815" s="46">
        <v>0</v>
      </c>
      <c r="AH815" s="42">
        <f>IFERROR(Tabla5[[#This Row],[VENTAS MABE]]/Tabla5[[#This Row],[VENTAS INDURAMA]],0)</f>
        <v>0.66666666666666663</v>
      </c>
      <c r="AI815" t="s">
        <v>1676</v>
      </c>
      <c r="AK815" s="42"/>
      <c r="AL815" t="s">
        <v>727</v>
      </c>
      <c r="AM815" s="55" t="s">
        <v>832</v>
      </c>
      <c r="AO815" s="55" t="s">
        <v>460</v>
      </c>
      <c r="AP815">
        <v>0</v>
      </c>
      <c r="AQ815" s="5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f>SUM(Tabla5[[#This Row],[VENTA MABE 1 SEMANA OCT]:[VENTAS OTROS 1 SEMANA OCT]])</f>
        <v>0</v>
      </c>
      <c r="AY815" s="46">
        <v>2.6590198361067356</v>
      </c>
      <c r="AZ815" s="5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f>SUM(Tabla5[[#This Row],[VENTA MABE 2 SEMANA OCT]:[VENTAS OTROS 2 SEMANA OCT]])</f>
        <v>0</v>
      </c>
      <c r="BH815" t="s">
        <v>731</v>
      </c>
      <c r="BI815" s="55" t="s">
        <v>139</v>
      </c>
      <c r="BJ815">
        <v>1.9999999999999982</v>
      </c>
      <c r="BK815" s="5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f>SUM(Tabla5[[#This Row],[VENTA MABE 3 SEMANA OCT]:[VENTAS OTROS 3 SEMANA OCT]])</f>
        <v>1</v>
      </c>
      <c r="BS815" s="42">
        <v>0.4</v>
      </c>
      <c r="BT815" s="5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f>SUM(Tabla5[[#This Row],[VENTA MABE 4 SEMANA OCT]:[VENTAS OTROS 4 SEMANA OCT]])</f>
        <v>0</v>
      </c>
      <c r="CI8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15" t="s">
        <v>1703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SUM(Tabla5[[#This Row],[VENTA MABE 1 SEMANA NOV]:[VENTAS OTROS 1 SEMANA NOV]])</f>
        <v>0</v>
      </c>
      <c r="CS815">
        <f>IFERROR(VLOOKUP(Tabla5[[#This Row],[CLAVE]],[2]VENTAS!$F$2:$L$1501,2,0),0)</f>
        <v>0</v>
      </c>
      <c r="CT815">
        <f>IFERROR(VLOOKUP(Tabla5[[#This Row],[CLAVE]],[2]VENTAS!$F$2:$L$1501,3,0),0)</f>
        <v>0</v>
      </c>
      <c r="CU815">
        <f>IFERROR(VLOOKUP(Tabla5[[#This Row],[CLAVE]],[2]VENTAS!$F$2:$L$1501,4,0),0)</f>
        <v>0</v>
      </c>
      <c r="CV815">
        <f>IFERROR(VLOOKUP(Tabla5[[#This Row],[CLAVE]],[2]VENTAS!$F$2:$L$1501,5,0),0)</f>
        <v>0</v>
      </c>
      <c r="CW815">
        <f>IFERROR(VLOOKUP(Tabla5[[#This Row],[CLAVE]],[2]VENTAS!$F$2:$L$1501,6,0),0)</f>
        <v>0</v>
      </c>
      <c r="CX815">
        <f>IFERROR(VLOOKUP(Tabla5[[#This Row],[CLAVE]],[2]VENTAS!$F$2:$L$1501,7,0),0)</f>
        <v>0</v>
      </c>
      <c r="CY815">
        <f>IFERROR(VLOOKUP(Tabla5[[#This Row],[CLAVE]],[2]VENTAS!$F$2:$R$1501,13,0),0)</f>
        <v>0</v>
      </c>
      <c r="CZ815">
        <f>SUM(Tabla5[[#This Row],[VENTA MABE 2 SEMANA NOV]:[VENTAS OTROS 2 SEMANA NOV]])</f>
        <v>0</v>
      </c>
      <c r="DA815" s="46">
        <v>7</v>
      </c>
    </row>
    <row r="816" spans="1:105" hidden="1" x14ac:dyDescent="0.3">
      <c r="A816" t="str">
        <f>CONCATENATE(Tabla5[[#This Row],[TIENDA HMPV]],Tabla5[[#This Row],[LINEA]])</f>
        <v>382 - POINT OTAVALOCOCINAS</v>
      </c>
      <c r="B816" t="s">
        <v>138</v>
      </c>
      <c r="C816" s="55" t="s">
        <v>139</v>
      </c>
      <c r="D816" s="55" t="s">
        <v>77</v>
      </c>
      <c r="E816" s="55" t="s">
        <v>149</v>
      </c>
      <c r="F816" s="55" t="s">
        <v>1724</v>
      </c>
      <c r="G816" t="s">
        <v>26</v>
      </c>
      <c r="H816" s="42">
        <f>IFERROR(Tabla5[[#This Row],[VENTAS MABE]]/Tabla5[[#This Row],[CUOTA]],0)</f>
        <v>0</v>
      </c>
      <c r="I816">
        <v>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V816" s="42">
        <v>0</v>
      </c>
      <c r="W816" s="42">
        <f>IFERROR(Tabla5[[#This Row],[TOTAL VENTA 38 SEMANA]]/Tabla5[[#This Row],[VENTA ACUM 38]],0)</f>
        <v>0</v>
      </c>
      <c r="X816" s="42" t="e">
        <f>VLOOKUP(Tabla5[[#This Row],[CLAVE]],[1]!QMI_5_SEMANA_SEP_22[[CLAVE]:[SHARE CADENA S2]],21,0)</f>
        <v>#REF!</v>
      </c>
      <c r="Y816" s="55" t="s">
        <v>724</v>
      </c>
      <c r="Z816" s="46">
        <f>+Tabla5[[#This Row],[VENTA ACUM 38]]+Tabla5[[#This Row],[venta total 39 acum]]</f>
        <v>0</v>
      </c>
      <c r="AA816" s="46">
        <v>0</v>
      </c>
      <c r="AB816" s="46">
        <v>0</v>
      </c>
      <c r="AC816" s="46">
        <v>0</v>
      </c>
      <c r="AD816" s="46">
        <v>0</v>
      </c>
      <c r="AE816" s="46">
        <v>0</v>
      </c>
      <c r="AF816" s="46">
        <v>0</v>
      </c>
      <c r="AG816" s="46">
        <v>0</v>
      </c>
      <c r="AH816" s="42">
        <f>IFERROR(Tabla5[[#This Row],[VENTAS MABE]]/Tabla5[[#This Row],[VENTAS INDURAMA]],0)</f>
        <v>0</v>
      </c>
      <c r="AI816" t="s">
        <v>1676</v>
      </c>
      <c r="AK816" s="42"/>
      <c r="AL816" t="s">
        <v>727</v>
      </c>
      <c r="AM816" s="55" t="s">
        <v>1032</v>
      </c>
      <c r="AO816" s="55" t="s">
        <v>460</v>
      </c>
      <c r="AP816">
        <v>0</v>
      </c>
      <c r="AQ816" s="55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f>SUM(Tabla5[[#This Row],[VENTA MABE 1 SEMANA OCT]:[VENTAS OTROS 1 SEMANA OCT]])</f>
        <v>0</v>
      </c>
      <c r="AY816" s="46">
        <v>8.6763243497448954</v>
      </c>
      <c r="AZ816" s="55">
        <v>3</v>
      </c>
      <c r="BA816">
        <v>2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f>SUM(Tabla5[[#This Row],[VENTA MABE 2 SEMANA OCT]:[VENTAS OTROS 2 SEMANA OCT]])</f>
        <v>5</v>
      </c>
      <c r="BH816" t="s">
        <v>1029</v>
      </c>
      <c r="BI816" s="55" t="s">
        <v>139</v>
      </c>
      <c r="BJ816">
        <v>5.9999999999999973</v>
      </c>
      <c r="BK816" s="55">
        <v>2</v>
      </c>
      <c r="BL816">
        <v>2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f>SUM(Tabla5[[#This Row],[VENTA MABE 3 SEMANA OCT]:[VENTAS OTROS 3 SEMANA OCT]])</f>
        <v>4</v>
      </c>
      <c r="BS816" s="42">
        <v>0.5</v>
      </c>
      <c r="BT816" s="55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f>SUM(Tabla5[[#This Row],[VENTA MABE 4 SEMANA OCT]:[VENTAS OTROS 4 SEMANA OCT]])</f>
        <v>0</v>
      </c>
      <c r="CI8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0.55555555555555558</v>
      </c>
      <c r="CJ816" t="s">
        <v>1703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SUM(Tabla5[[#This Row],[VENTA MABE 1 SEMANA NOV]:[VENTAS OTROS 1 SEMANA NOV]])</f>
        <v>0</v>
      </c>
      <c r="CS816">
        <f>IFERROR(VLOOKUP(Tabla5[[#This Row],[CLAVE]],[2]VENTAS!$F$2:$L$1501,2,0),0)</f>
        <v>0</v>
      </c>
      <c r="CT816">
        <f>IFERROR(VLOOKUP(Tabla5[[#This Row],[CLAVE]],[2]VENTAS!$F$2:$L$1501,3,0),0)</f>
        <v>0</v>
      </c>
      <c r="CU816">
        <f>IFERROR(VLOOKUP(Tabla5[[#This Row],[CLAVE]],[2]VENTAS!$F$2:$L$1501,4,0),0)</f>
        <v>0</v>
      </c>
      <c r="CV816">
        <f>IFERROR(VLOOKUP(Tabla5[[#This Row],[CLAVE]],[2]VENTAS!$F$2:$L$1501,5,0),0)</f>
        <v>0</v>
      </c>
      <c r="CW816">
        <f>IFERROR(VLOOKUP(Tabla5[[#This Row],[CLAVE]],[2]VENTAS!$F$2:$L$1501,6,0),0)</f>
        <v>0</v>
      </c>
      <c r="CX816">
        <f>IFERROR(VLOOKUP(Tabla5[[#This Row],[CLAVE]],[2]VENTAS!$F$2:$L$1501,7,0),0)</f>
        <v>0</v>
      </c>
      <c r="CY816">
        <f>IFERROR(VLOOKUP(Tabla5[[#This Row],[CLAVE]],[2]VENTAS!$F$2:$R$1501,13,0),0)</f>
        <v>0</v>
      </c>
      <c r="CZ816">
        <f>SUM(Tabla5[[#This Row],[VENTA MABE 2 SEMANA NOV]:[VENTAS OTROS 2 SEMANA NOV]])</f>
        <v>0</v>
      </c>
      <c r="DA816" s="46">
        <v>11.851281086894346</v>
      </c>
    </row>
    <row r="817" spans="1:105" hidden="1" x14ac:dyDescent="0.3">
      <c r="A817" t="str">
        <f>CONCATENATE(Tabla5[[#This Row],[TIENDA HMPV]],Tabla5[[#This Row],[LINEA]])</f>
        <v>382 - POINT OTAVALOGLOBALES</v>
      </c>
      <c r="B817" t="s">
        <v>138</v>
      </c>
      <c r="C817" s="55" t="s">
        <v>139</v>
      </c>
      <c r="D817" s="55" t="s">
        <v>77</v>
      </c>
      <c r="E817" s="55" t="s">
        <v>149</v>
      </c>
      <c r="F817" s="55" t="s">
        <v>1724</v>
      </c>
      <c r="G817" t="s">
        <v>27</v>
      </c>
      <c r="H817" s="42">
        <f>IFERROR(Tabla5[[#This Row],[VENTAS MABE]]/Tabla5[[#This Row],[CUOTA]],0)</f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V817" s="42">
        <v>0</v>
      </c>
      <c r="W817" s="42">
        <f>IFERROR(Tabla5[[#This Row],[TOTAL VENTA 38 SEMANA]]/Tabla5[[#This Row],[VENTA ACUM 38]],0)</f>
        <v>0</v>
      </c>
      <c r="X817" s="42" t="e">
        <f>VLOOKUP(Tabla5[[#This Row],[CLAVE]],[1]!QMI_5_SEMANA_SEP_22[[CLAVE]:[SHARE CADENA S2]],21,0)</f>
        <v>#REF!</v>
      </c>
      <c r="Y817" s="55" t="s">
        <v>724</v>
      </c>
      <c r="Z817" s="46">
        <f>+Tabla5[[#This Row],[VENTA ACUM 38]]+Tabla5[[#This Row],[venta total 39 acum]]</f>
        <v>0</v>
      </c>
      <c r="AA817" s="46">
        <v>0</v>
      </c>
      <c r="AB817" s="46">
        <v>0</v>
      </c>
      <c r="AC817" s="46">
        <v>0</v>
      </c>
      <c r="AD817" s="46">
        <v>0</v>
      </c>
      <c r="AE817" s="46">
        <v>0</v>
      </c>
      <c r="AF817" s="46">
        <v>0</v>
      </c>
      <c r="AG817" s="46">
        <v>0</v>
      </c>
      <c r="AH817" s="42">
        <f>IFERROR(Tabla5[[#This Row],[VENTAS MABE]]/Tabla5[[#This Row],[VENTAS INDURAMA]],0)</f>
        <v>0</v>
      </c>
      <c r="AI817" t="s">
        <v>1676</v>
      </c>
      <c r="AK817" s="42"/>
      <c r="AL817" t="s">
        <v>727</v>
      </c>
      <c r="AM817" s="55" t="s">
        <v>1032</v>
      </c>
      <c r="AO817" s="55" t="s">
        <v>460</v>
      </c>
      <c r="AP817">
        <v>0</v>
      </c>
      <c r="AQ817" s="55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f>SUM(Tabla5[[#This Row],[VENTA MABE 1 SEMANA OCT]:[VENTAS OTROS 1 SEMANA OCT]])</f>
        <v>0</v>
      </c>
      <c r="AY817" s="46">
        <v>0</v>
      </c>
      <c r="AZ817" s="55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f>SUM(Tabla5[[#This Row],[VENTA MABE 2 SEMANA OCT]:[VENTAS OTROS 2 SEMANA OCT]])</f>
        <v>0</v>
      </c>
      <c r="BH817" t="s">
        <v>1029</v>
      </c>
      <c r="BI817" s="55" t="s">
        <v>139</v>
      </c>
      <c r="BJ817">
        <v>5.9999999999999973</v>
      </c>
      <c r="BK817" s="55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f>SUM(Tabla5[[#This Row],[VENTA MABE 3 SEMANA OCT]:[VENTAS OTROS 3 SEMANA OCT]])</f>
        <v>0</v>
      </c>
      <c r="BS817" s="42">
        <v>0</v>
      </c>
      <c r="BT817" s="55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f>SUM(Tabla5[[#This Row],[VENTA MABE 4 SEMANA OCT]:[VENTAS OTROS 4 SEMANA OCT]])</f>
        <v>0</v>
      </c>
      <c r="CI8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17" s="66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SUM(Tabla5[[#This Row],[VENTA MABE 1 SEMANA NOV]:[VENTAS OTROS 1 SEMANA NOV]])</f>
        <v>0</v>
      </c>
      <c r="CS817">
        <f>IFERROR(VLOOKUP(Tabla5[[#This Row],[CLAVE]],[2]VENTAS!$F$2:$L$1501,2,0),0)</f>
        <v>0</v>
      </c>
      <c r="CT817">
        <f>IFERROR(VLOOKUP(Tabla5[[#This Row],[CLAVE]],[2]VENTAS!$F$2:$L$1501,3,0),0)</f>
        <v>0</v>
      </c>
      <c r="CU817">
        <f>IFERROR(VLOOKUP(Tabla5[[#This Row],[CLAVE]],[2]VENTAS!$F$2:$L$1501,4,0),0)</f>
        <v>0</v>
      </c>
      <c r="CV817">
        <f>IFERROR(VLOOKUP(Tabla5[[#This Row],[CLAVE]],[2]VENTAS!$F$2:$L$1501,5,0),0)</f>
        <v>0</v>
      </c>
      <c r="CW817">
        <f>IFERROR(VLOOKUP(Tabla5[[#This Row],[CLAVE]],[2]VENTAS!$F$2:$L$1501,6,0),0)</f>
        <v>0</v>
      </c>
      <c r="CX817">
        <f>IFERROR(VLOOKUP(Tabla5[[#This Row],[CLAVE]],[2]VENTAS!$F$2:$L$1501,7,0),0)</f>
        <v>0</v>
      </c>
      <c r="CY817">
        <f>IFERROR(VLOOKUP(Tabla5[[#This Row],[CLAVE]],[2]VENTAS!$F$2:$R$1501,13,0),0)</f>
        <v>0</v>
      </c>
      <c r="CZ817">
        <f>SUM(Tabla5[[#This Row],[VENTA MABE 2 SEMANA NOV]:[VENTAS OTROS 2 SEMANA NOV]])</f>
        <v>0</v>
      </c>
      <c r="DA817" s="46">
        <v>0</v>
      </c>
    </row>
    <row r="818" spans="1:105" hidden="1" x14ac:dyDescent="0.3">
      <c r="A818" t="str">
        <f>CONCATENATE(Tabla5[[#This Row],[TIENDA HMPV]],Tabla5[[#This Row],[LINEA]])</f>
        <v>382 - POINT OTAVALOLAVADO</v>
      </c>
      <c r="B818" t="s">
        <v>138</v>
      </c>
      <c r="C818" s="55" t="s">
        <v>139</v>
      </c>
      <c r="D818" s="55" t="s">
        <v>77</v>
      </c>
      <c r="E818" s="55" t="s">
        <v>149</v>
      </c>
      <c r="F818" s="55" t="s">
        <v>1724</v>
      </c>
      <c r="G818" t="s">
        <v>28</v>
      </c>
      <c r="H818" s="42">
        <f>IFERROR(Tabla5[[#This Row],[VENTAS MABE]]/Tabla5[[#This Row],[CUOTA]],0)</f>
        <v>4</v>
      </c>
      <c r="I818">
        <v>1</v>
      </c>
      <c r="J818">
        <v>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V818" s="42">
        <v>1</v>
      </c>
      <c r="W818" s="42">
        <f>IFERROR(Tabla5[[#This Row],[TOTAL VENTA 38 SEMANA]]/Tabla5[[#This Row],[VENTA ACUM 38]],0)</f>
        <v>1</v>
      </c>
      <c r="X818" s="42" t="e">
        <f>VLOOKUP(Tabla5[[#This Row],[CLAVE]],[1]!QMI_5_SEMANA_SEP_22[[CLAVE]:[SHARE CADENA S2]],21,0)</f>
        <v>#REF!</v>
      </c>
      <c r="Y818" s="55" t="s">
        <v>724</v>
      </c>
      <c r="Z818" s="46">
        <f>+Tabla5[[#This Row],[VENTA ACUM 38]]+Tabla5[[#This Row],[venta total 39 acum]]</f>
        <v>4</v>
      </c>
      <c r="AA818" s="46">
        <v>0</v>
      </c>
      <c r="AB818" s="46">
        <v>4</v>
      </c>
      <c r="AC818" s="46">
        <v>4</v>
      </c>
      <c r="AD818" s="46">
        <v>0</v>
      </c>
      <c r="AE818" s="46">
        <v>0</v>
      </c>
      <c r="AF818" s="46">
        <v>0</v>
      </c>
      <c r="AG818" s="46">
        <v>0</v>
      </c>
      <c r="AH818" s="42">
        <f>IFERROR(Tabla5[[#This Row],[VENTAS MABE]]/Tabla5[[#This Row],[VENTAS INDURAMA]],0)</f>
        <v>0</v>
      </c>
      <c r="AI818" t="s">
        <v>1676</v>
      </c>
      <c r="AK818" s="42"/>
      <c r="AL818" t="s">
        <v>727</v>
      </c>
      <c r="AM818" s="55" t="s">
        <v>1032</v>
      </c>
      <c r="AO818" s="55" t="s">
        <v>460</v>
      </c>
      <c r="AP818">
        <v>0</v>
      </c>
      <c r="AQ818" s="55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f>SUM(Tabla5[[#This Row],[VENTA MABE 1 SEMANA OCT]:[VENTAS OTROS 1 SEMANA OCT]])</f>
        <v>0</v>
      </c>
      <c r="AY818" s="46">
        <v>1</v>
      </c>
      <c r="AZ818" s="55">
        <v>1</v>
      </c>
      <c r="BA818">
        <v>2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f>SUM(Tabla5[[#This Row],[VENTA MABE 2 SEMANA OCT]:[VENTAS OTROS 2 SEMANA OCT]])</f>
        <v>3</v>
      </c>
      <c r="BH818" t="s">
        <v>1029</v>
      </c>
      <c r="BI818" s="55" t="s">
        <v>139</v>
      </c>
      <c r="BJ818">
        <v>5.9999999999999973</v>
      </c>
      <c r="BK818" s="55">
        <v>1</v>
      </c>
      <c r="BL818">
        <v>2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f>SUM(Tabla5[[#This Row],[VENTA MABE 3 SEMANA OCT]:[VENTAS OTROS 3 SEMANA OCT]])</f>
        <v>3</v>
      </c>
      <c r="BS818" s="42">
        <v>0.3</v>
      </c>
      <c r="BT818" s="55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f>SUM(Tabla5[[#This Row],[VENTA MABE 4 SEMANA OCT]:[VENTAS OTROS 4 SEMANA OCT]])</f>
        <v>0</v>
      </c>
      <c r="CI8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818" t="s">
        <v>1702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SUM(Tabla5[[#This Row],[VENTA MABE 1 SEMANA NOV]:[VENTAS OTROS 1 SEMANA NOV]])</f>
        <v>0</v>
      </c>
      <c r="CS818">
        <f>IFERROR(VLOOKUP(Tabla5[[#This Row],[CLAVE]],[2]VENTAS!$F$2:$L$1501,2,0),0)</f>
        <v>0</v>
      </c>
      <c r="CT818">
        <f>IFERROR(VLOOKUP(Tabla5[[#This Row],[CLAVE]],[2]VENTAS!$F$2:$L$1501,3,0),0)</f>
        <v>0</v>
      </c>
      <c r="CU818">
        <f>IFERROR(VLOOKUP(Tabla5[[#This Row],[CLAVE]],[2]VENTAS!$F$2:$L$1501,4,0),0)</f>
        <v>0</v>
      </c>
      <c r="CV818">
        <f>IFERROR(VLOOKUP(Tabla5[[#This Row],[CLAVE]],[2]VENTAS!$F$2:$L$1501,5,0),0)</f>
        <v>0</v>
      </c>
      <c r="CW818">
        <f>IFERROR(VLOOKUP(Tabla5[[#This Row],[CLAVE]],[2]VENTAS!$F$2:$L$1501,6,0),0)</f>
        <v>0</v>
      </c>
      <c r="CX818">
        <f>IFERROR(VLOOKUP(Tabla5[[#This Row],[CLAVE]],[2]VENTAS!$F$2:$L$1501,7,0),0)</f>
        <v>0</v>
      </c>
      <c r="CY818">
        <f>IFERROR(VLOOKUP(Tabla5[[#This Row],[CLAVE]],[2]VENTAS!$F$2:$R$1501,13,0),0)</f>
        <v>0</v>
      </c>
      <c r="CZ818">
        <f>SUM(Tabla5[[#This Row],[VENTA MABE 2 SEMANA NOV]:[VENTAS OTROS 2 SEMANA NOV]])</f>
        <v>0</v>
      </c>
      <c r="DA818" s="46">
        <v>1.2876078266358091</v>
      </c>
    </row>
    <row r="819" spans="1:105" hidden="1" x14ac:dyDescent="0.3">
      <c r="A819" t="str">
        <f>CONCATENATE(Tabla5[[#This Row],[TIENDA HMPV]],Tabla5[[#This Row],[LINEA]])</f>
        <v>382 - POINT OTAVALOREFRIGERACIÓN</v>
      </c>
      <c r="B819" t="s">
        <v>138</v>
      </c>
      <c r="C819" s="55" t="s">
        <v>139</v>
      </c>
      <c r="D819" s="55" t="s">
        <v>77</v>
      </c>
      <c r="E819" s="55" t="s">
        <v>149</v>
      </c>
      <c r="F819" s="55" t="s">
        <v>1724</v>
      </c>
      <c r="G819" t="s">
        <v>29</v>
      </c>
      <c r="H819" s="42">
        <f>IFERROR(Tabla5[[#This Row],[VENTAS MABE]]/Tabla5[[#This Row],[CUOTA]],0)</f>
        <v>0</v>
      </c>
      <c r="I819">
        <v>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V819" s="42">
        <v>0</v>
      </c>
      <c r="W819" s="42">
        <f>IFERROR(Tabla5[[#This Row],[TOTAL VENTA 38 SEMANA]]/Tabla5[[#This Row],[VENTA ACUM 38]],0)</f>
        <v>0</v>
      </c>
      <c r="X819" s="42" t="e">
        <f>VLOOKUP(Tabla5[[#This Row],[CLAVE]],[1]!QMI_5_SEMANA_SEP_22[[CLAVE]:[SHARE CADENA S2]],21,0)</f>
        <v>#REF!</v>
      </c>
      <c r="Y819" s="55" t="s">
        <v>724</v>
      </c>
      <c r="Z819" s="46">
        <f>+Tabla5[[#This Row],[VENTA ACUM 38]]+Tabla5[[#This Row],[venta total 39 acum]]</f>
        <v>0</v>
      </c>
      <c r="AA819" s="46">
        <v>0</v>
      </c>
      <c r="AB819" s="46">
        <v>0</v>
      </c>
      <c r="AC819" s="46">
        <v>0</v>
      </c>
      <c r="AD819" s="46">
        <v>0</v>
      </c>
      <c r="AE819" s="46">
        <v>0</v>
      </c>
      <c r="AF819" s="46">
        <v>0</v>
      </c>
      <c r="AG819" s="46">
        <v>0</v>
      </c>
      <c r="AH819" s="42">
        <f>IFERROR(Tabla5[[#This Row],[VENTAS MABE]]/Tabla5[[#This Row],[VENTAS INDURAMA]],0)</f>
        <v>0</v>
      </c>
      <c r="AI819" t="s">
        <v>1676</v>
      </c>
      <c r="AK819" s="42"/>
      <c r="AL819" t="s">
        <v>727</v>
      </c>
      <c r="AM819" s="55" t="s">
        <v>1032</v>
      </c>
      <c r="AO819" s="55" t="s">
        <v>460</v>
      </c>
      <c r="AP819">
        <v>0</v>
      </c>
      <c r="AQ819" s="55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f>SUM(Tabla5[[#This Row],[VENTA MABE 1 SEMANA OCT]:[VENTAS OTROS 1 SEMANA OCT]])</f>
        <v>0</v>
      </c>
      <c r="AY819" s="46">
        <v>3.2120264481423142</v>
      </c>
      <c r="AZ819" s="55">
        <v>3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f>SUM(Tabla5[[#This Row],[VENTA MABE 2 SEMANA OCT]:[VENTAS OTROS 2 SEMANA OCT]])</f>
        <v>4</v>
      </c>
      <c r="BH819" t="s">
        <v>1029</v>
      </c>
      <c r="BI819" s="55" t="s">
        <v>139</v>
      </c>
      <c r="BJ819">
        <v>5.9999999999999973</v>
      </c>
      <c r="BK819" s="55">
        <v>2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f>SUM(Tabla5[[#This Row],[VENTA MABE 3 SEMANA OCT]:[VENTAS OTROS 3 SEMANA OCT]])</f>
        <v>3</v>
      </c>
      <c r="BS819" s="42">
        <v>0.4</v>
      </c>
      <c r="BT819" s="55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f>SUM(Tabla5[[#This Row],[VENTA MABE 4 SEMANA OCT]:[VENTAS OTROS 4 SEMANA OCT]])</f>
        <v>0</v>
      </c>
      <c r="CI8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819" t="s">
        <v>1703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SUM(Tabla5[[#This Row],[VENTA MABE 1 SEMANA NOV]:[VENTAS OTROS 1 SEMANA NOV]])</f>
        <v>0</v>
      </c>
      <c r="CS819">
        <f>IFERROR(VLOOKUP(Tabla5[[#This Row],[CLAVE]],[2]VENTAS!$F$2:$L$1501,2,0),0)</f>
        <v>0</v>
      </c>
      <c r="CT819">
        <f>IFERROR(VLOOKUP(Tabla5[[#This Row],[CLAVE]],[2]VENTAS!$F$2:$L$1501,3,0),0)</f>
        <v>0</v>
      </c>
      <c r="CU819">
        <f>IFERROR(VLOOKUP(Tabla5[[#This Row],[CLAVE]],[2]VENTAS!$F$2:$L$1501,4,0),0)</f>
        <v>0</v>
      </c>
      <c r="CV819">
        <f>IFERROR(VLOOKUP(Tabla5[[#This Row],[CLAVE]],[2]VENTAS!$F$2:$L$1501,5,0),0)</f>
        <v>0</v>
      </c>
      <c r="CW819">
        <f>IFERROR(VLOOKUP(Tabla5[[#This Row],[CLAVE]],[2]VENTAS!$F$2:$L$1501,6,0),0)</f>
        <v>0</v>
      </c>
      <c r="CX819">
        <f>IFERROR(VLOOKUP(Tabla5[[#This Row],[CLAVE]],[2]VENTAS!$F$2:$L$1501,7,0),0)</f>
        <v>0</v>
      </c>
      <c r="CY819">
        <f>IFERROR(VLOOKUP(Tabla5[[#This Row],[CLAVE]],[2]VENTAS!$F$2:$R$1501,13,0),0)</f>
        <v>0</v>
      </c>
      <c r="CZ819">
        <f>SUM(Tabla5[[#This Row],[VENTA MABE 2 SEMANA NOV]:[VENTAS OTROS 2 SEMANA NOV]])</f>
        <v>0</v>
      </c>
      <c r="DA819" s="46">
        <v>7</v>
      </c>
    </row>
    <row r="820" spans="1:105" hidden="1" x14ac:dyDescent="0.3">
      <c r="A820" t="str">
        <f>CONCATENATE(Tabla5[[#This Row],[TIENDA HMPV]],Tabla5[[#This Row],[LINEA]])</f>
        <v>776 - ALM. ESPAÑA SANGURIMACOCINAS</v>
      </c>
      <c r="B820" t="s">
        <v>189</v>
      </c>
      <c r="C820" s="55" t="s">
        <v>113</v>
      </c>
      <c r="D820" s="55" t="s">
        <v>49</v>
      </c>
      <c r="E820" s="55" t="s">
        <v>115</v>
      </c>
      <c r="F820" s="55" t="s">
        <v>1724</v>
      </c>
      <c r="G820" t="s">
        <v>26</v>
      </c>
      <c r="H820" s="42">
        <f>IFERROR(Tabla5[[#This Row],[VENTAS MABE]]/Tabla5[[#This Row],[CUOTA]],0)</f>
        <v>0</v>
      </c>
      <c r="I820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V820" s="42">
        <v>0</v>
      </c>
      <c r="W820" s="42">
        <f>IFERROR(Tabla5[[#This Row],[TOTAL VENTA 38 SEMANA]]/Tabla5[[#This Row],[VENTA ACUM 38]],0)</f>
        <v>0</v>
      </c>
      <c r="X820" s="42" t="e">
        <f>VLOOKUP(Tabla5[[#This Row],[CLAVE]],[1]!QMI_5_SEMANA_SEP_22[[CLAVE]:[SHARE CADENA S2]],21,0)</f>
        <v>#REF!</v>
      </c>
      <c r="Y820" s="55" t="s">
        <v>757</v>
      </c>
      <c r="Z820" s="46">
        <f>+Tabla5[[#This Row],[VENTA ACUM 38]]+Tabla5[[#This Row],[venta total 39 acum]]</f>
        <v>3</v>
      </c>
      <c r="AA820" s="46">
        <v>0</v>
      </c>
      <c r="AB820" s="46">
        <v>0</v>
      </c>
      <c r="AC820" s="46">
        <v>0</v>
      </c>
      <c r="AD820" s="46">
        <v>3</v>
      </c>
      <c r="AE820" s="46">
        <v>3</v>
      </c>
      <c r="AF820" s="46">
        <v>3</v>
      </c>
      <c r="AG820" s="46">
        <v>3</v>
      </c>
      <c r="AH820" s="42">
        <f>IFERROR(Tabla5[[#This Row],[VENTAS MABE]]/Tabla5[[#This Row],[VENTAS INDURAMA]],0)</f>
        <v>0</v>
      </c>
      <c r="AI820" t="s">
        <v>1675</v>
      </c>
      <c r="AK820" s="42"/>
      <c r="AL820" t="s">
        <v>727</v>
      </c>
      <c r="AM820" s="55" t="s">
        <v>887</v>
      </c>
      <c r="AO820" s="55" t="s">
        <v>460</v>
      </c>
      <c r="AP820">
        <v>0</v>
      </c>
      <c r="AQ820" s="55">
        <v>2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f>SUM(Tabla5[[#This Row],[VENTA MABE 1 SEMANA OCT]:[VENTAS OTROS 1 SEMANA OCT]])</f>
        <v>2</v>
      </c>
      <c r="AY820" s="46">
        <v>3</v>
      </c>
      <c r="AZ820" s="55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f>SUM(Tabla5[[#This Row],[VENTA MABE 2 SEMANA OCT]:[VENTAS OTROS 2 SEMANA OCT]])</f>
        <v>0</v>
      </c>
      <c r="BH820" t="s">
        <v>1029</v>
      </c>
      <c r="BI820" s="55" t="s">
        <v>99</v>
      </c>
      <c r="BJ820">
        <v>6.9999999999999982</v>
      </c>
      <c r="BK820" s="55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f>SUM(Tabla5[[#This Row],[VENTA MABE 3 SEMANA OCT]:[VENTAS OTROS 3 SEMANA OCT]])</f>
        <v>1</v>
      </c>
      <c r="BS820" s="42">
        <v>0.5</v>
      </c>
      <c r="BT820" s="55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f>SUM(Tabla5[[#This Row],[VENTA MABE 4 SEMANA OCT]:[VENTAS OTROS 4 SEMANA OCT]])</f>
        <v>0</v>
      </c>
      <c r="CI8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20" t="s">
        <v>1703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SUM(Tabla5[[#This Row],[VENTA MABE 1 SEMANA NOV]:[VENTAS OTROS 1 SEMANA NOV]])</f>
        <v>1</v>
      </c>
      <c r="CS820">
        <f>IFERROR(VLOOKUP(Tabla5[[#This Row],[CLAVE]],[2]VENTAS!$F$2:$L$1501,2,0),0)</f>
        <v>0</v>
      </c>
      <c r="CT820">
        <f>IFERROR(VLOOKUP(Tabla5[[#This Row],[CLAVE]],[2]VENTAS!$F$2:$L$1501,3,0),0)</f>
        <v>0</v>
      </c>
      <c r="CU820">
        <f>IFERROR(VLOOKUP(Tabla5[[#This Row],[CLAVE]],[2]VENTAS!$F$2:$L$1501,4,0),0)</f>
        <v>0</v>
      </c>
      <c r="CV820">
        <f>IFERROR(VLOOKUP(Tabla5[[#This Row],[CLAVE]],[2]VENTAS!$F$2:$L$1501,5,0),0)</f>
        <v>0</v>
      </c>
      <c r="CW820">
        <f>IFERROR(VLOOKUP(Tabla5[[#This Row],[CLAVE]],[2]VENTAS!$F$2:$L$1501,6,0),0)</f>
        <v>0</v>
      </c>
      <c r="CX820">
        <f>IFERROR(VLOOKUP(Tabla5[[#This Row],[CLAVE]],[2]VENTAS!$F$2:$L$1501,7,0),0)</f>
        <v>0</v>
      </c>
      <c r="CY820">
        <f>IFERROR(VLOOKUP(Tabla5[[#This Row],[CLAVE]],[2]VENTAS!$F$2:$R$1501,13,0),0)</f>
        <v>0</v>
      </c>
      <c r="CZ820">
        <f>SUM(Tabla5[[#This Row],[VENTA MABE 2 SEMANA NOV]:[VENTAS OTROS 2 SEMANA NOV]])</f>
        <v>0</v>
      </c>
      <c r="DA820" s="46">
        <v>4.5945699013806074</v>
      </c>
    </row>
    <row r="821" spans="1:105" hidden="1" x14ac:dyDescent="0.3">
      <c r="A821" t="str">
        <f>CONCATENATE(Tabla5[[#This Row],[TIENDA HMPV]],Tabla5[[#This Row],[LINEA]])</f>
        <v>776 - ALM. ESPAÑA SANGURIMAGLOBALES</v>
      </c>
      <c r="B821" t="s">
        <v>189</v>
      </c>
      <c r="C821" s="55" t="s">
        <v>113</v>
      </c>
      <c r="D821" s="55" t="s">
        <v>49</v>
      </c>
      <c r="E821" s="55" t="s">
        <v>115</v>
      </c>
      <c r="F821" s="55" t="s">
        <v>1724</v>
      </c>
      <c r="G821" t="s">
        <v>27</v>
      </c>
      <c r="H821" s="42">
        <f>IFERROR(Tabla5[[#This Row],[VENTAS MABE]]/Tabla5[[#This Row],[CUOTA]],0)</f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V821" s="42">
        <v>0</v>
      </c>
      <c r="W821" s="42">
        <f>IFERROR(Tabla5[[#This Row],[TOTAL VENTA 38 SEMANA]]/Tabla5[[#This Row],[VENTA ACUM 38]],0)</f>
        <v>0</v>
      </c>
      <c r="X821" s="42" t="e">
        <f>VLOOKUP(Tabla5[[#This Row],[CLAVE]],[1]!QMI_5_SEMANA_SEP_22[[CLAVE]:[SHARE CADENA S2]],21,0)</f>
        <v>#REF!</v>
      </c>
      <c r="Y821" s="55" t="s">
        <v>757</v>
      </c>
      <c r="Z821" s="46">
        <f>+Tabla5[[#This Row],[VENTA ACUM 38]]+Tabla5[[#This Row],[venta total 39 acum]]</f>
        <v>0</v>
      </c>
      <c r="AA821" s="46">
        <v>0</v>
      </c>
      <c r="AB821" s="46">
        <v>0</v>
      </c>
      <c r="AC821" s="46">
        <v>0</v>
      </c>
      <c r="AD821" s="46">
        <v>0</v>
      </c>
      <c r="AE821" s="46">
        <v>0</v>
      </c>
      <c r="AF821" s="46">
        <v>0</v>
      </c>
      <c r="AG821" s="46">
        <v>0</v>
      </c>
      <c r="AH821" s="42">
        <f>IFERROR(Tabla5[[#This Row],[VENTAS MABE]]/Tabla5[[#This Row],[VENTAS INDURAMA]],0)</f>
        <v>0</v>
      </c>
      <c r="AI821" t="s">
        <v>1675</v>
      </c>
      <c r="AK821" s="42"/>
      <c r="AL821" t="s">
        <v>727</v>
      </c>
      <c r="AM821" s="55" t="s">
        <v>887</v>
      </c>
      <c r="AO821" s="55" t="s">
        <v>460</v>
      </c>
      <c r="AP821">
        <v>0</v>
      </c>
      <c r="AQ821" s="55">
        <v>2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f>SUM(Tabla5[[#This Row],[VENTA MABE 1 SEMANA OCT]:[VENTAS OTROS 1 SEMANA OCT]])</f>
        <v>2</v>
      </c>
      <c r="AY821" s="46">
        <v>0</v>
      </c>
      <c r="AZ821" s="55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f>SUM(Tabla5[[#This Row],[VENTA MABE 2 SEMANA OCT]:[VENTAS OTROS 2 SEMANA OCT]])</f>
        <v>0</v>
      </c>
      <c r="BH821" t="s">
        <v>1029</v>
      </c>
      <c r="BI821" s="55" t="s">
        <v>99</v>
      </c>
      <c r="BJ821">
        <v>6.9999999999999982</v>
      </c>
      <c r="BK821" s="55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f>SUM(Tabla5[[#This Row],[VENTA MABE 3 SEMANA OCT]:[VENTAS OTROS 3 SEMANA OCT]])</f>
        <v>0</v>
      </c>
      <c r="BS821" s="42">
        <v>0</v>
      </c>
      <c r="BT821" s="55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f>SUM(Tabla5[[#This Row],[VENTA MABE 4 SEMANA OCT]:[VENTAS OTROS 4 SEMANA OCT]])</f>
        <v>1</v>
      </c>
      <c r="CI8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21" t="s">
        <v>1703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SUM(Tabla5[[#This Row],[VENTA MABE 1 SEMANA NOV]:[VENTAS OTROS 1 SEMANA NOV]])</f>
        <v>0</v>
      </c>
      <c r="CS821">
        <f>IFERROR(VLOOKUP(Tabla5[[#This Row],[CLAVE]],[2]VENTAS!$F$2:$L$1501,2,0),0)</f>
        <v>0</v>
      </c>
      <c r="CT821">
        <f>IFERROR(VLOOKUP(Tabla5[[#This Row],[CLAVE]],[2]VENTAS!$F$2:$L$1501,3,0),0)</f>
        <v>0</v>
      </c>
      <c r="CU821">
        <f>IFERROR(VLOOKUP(Tabla5[[#This Row],[CLAVE]],[2]VENTAS!$F$2:$L$1501,4,0),0)</f>
        <v>0</v>
      </c>
      <c r="CV821">
        <f>IFERROR(VLOOKUP(Tabla5[[#This Row],[CLAVE]],[2]VENTAS!$F$2:$L$1501,5,0),0)</f>
        <v>0</v>
      </c>
      <c r="CW821">
        <f>IFERROR(VLOOKUP(Tabla5[[#This Row],[CLAVE]],[2]VENTAS!$F$2:$L$1501,6,0),0)</f>
        <v>0</v>
      </c>
      <c r="CX821">
        <f>IFERROR(VLOOKUP(Tabla5[[#This Row],[CLAVE]],[2]VENTAS!$F$2:$L$1501,7,0),0)</f>
        <v>0</v>
      </c>
      <c r="CY821">
        <f>IFERROR(VLOOKUP(Tabla5[[#This Row],[CLAVE]],[2]VENTAS!$F$2:$R$1501,13,0),0)</f>
        <v>0</v>
      </c>
      <c r="CZ821">
        <f>SUM(Tabla5[[#This Row],[VENTA MABE 2 SEMANA NOV]:[VENTAS OTROS 2 SEMANA NOV]])</f>
        <v>0</v>
      </c>
      <c r="DA821" s="46">
        <v>0</v>
      </c>
    </row>
    <row r="822" spans="1:105" hidden="1" x14ac:dyDescent="0.3">
      <c r="A822" t="str">
        <f>CONCATENATE(Tabla5[[#This Row],[TIENDA HMPV]],Tabla5[[#This Row],[LINEA]])</f>
        <v>776 - ALM. ESPAÑA SANGURIMAREFRIGERACIÓN</v>
      </c>
      <c r="B822" t="s">
        <v>189</v>
      </c>
      <c r="C822" s="55" t="s">
        <v>113</v>
      </c>
      <c r="D822" s="55" t="s">
        <v>49</v>
      </c>
      <c r="E822" s="55" t="s">
        <v>115</v>
      </c>
      <c r="F822" s="55" t="s">
        <v>1724</v>
      </c>
      <c r="G822" t="s">
        <v>29</v>
      </c>
      <c r="H822" s="42">
        <f>IFERROR(Tabla5[[#This Row],[VENTAS MABE]]/Tabla5[[#This Row],[CUOTA]],0)</f>
        <v>0.33333333333333331</v>
      </c>
      <c r="I822">
        <v>3</v>
      </c>
      <c r="J822">
        <v>1</v>
      </c>
      <c r="K822">
        <v>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V822" s="42">
        <v>0.25</v>
      </c>
      <c r="W822" s="42">
        <f>IFERROR(Tabla5[[#This Row],[TOTAL VENTA 38 SEMANA]]/Tabla5[[#This Row],[VENTA ACUM 38]],0)</f>
        <v>0.25</v>
      </c>
      <c r="X822" s="42" t="e">
        <f>VLOOKUP(Tabla5[[#This Row],[CLAVE]],[1]!QMI_5_SEMANA_SEP_22[[CLAVE]:[SHARE CADENA S2]],21,0)</f>
        <v>#REF!</v>
      </c>
      <c r="Y822" s="55" t="s">
        <v>757</v>
      </c>
      <c r="Z822" s="46">
        <f>+Tabla5[[#This Row],[VENTA ACUM 38]]+Tabla5[[#This Row],[venta total 39 acum]]</f>
        <v>8</v>
      </c>
      <c r="AA822" s="46">
        <v>0</v>
      </c>
      <c r="AB822" s="46">
        <v>1</v>
      </c>
      <c r="AC822" s="46">
        <v>4</v>
      </c>
      <c r="AD822" s="46">
        <v>4</v>
      </c>
      <c r="AE822" s="46">
        <v>1</v>
      </c>
      <c r="AF822" s="46">
        <v>4</v>
      </c>
      <c r="AG822" s="46">
        <v>1</v>
      </c>
      <c r="AH822" s="42">
        <f>IFERROR(Tabla5[[#This Row],[VENTAS MABE]]/Tabla5[[#This Row],[VENTAS INDURAMA]],0)</f>
        <v>0.16666666666666666</v>
      </c>
      <c r="AI822" t="s">
        <v>1675</v>
      </c>
      <c r="AK822" s="42"/>
      <c r="AL822" t="s">
        <v>727</v>
      </c>
      <c r="AM822" s="55" t="s">
        <v>887</v>
      </c>
      <c r="AO822" s="55" t="s">
        <v>460</v>
      </c>
      <c r="AP822">
        <v>0</v>
      </c>
      <c r="AQ822" s="55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f>SUM(Tabla5[[#This Row],[VENTA MABE 1 SEMANA OCT]:[VENTAS OTROS 1 SEMANA OCT]])</f>
        <v>1</v>
      </c>
      <c r="AY822" s="46">
        <v>3.778499461377606</v>
      </c>
      <c r="AZ822" s="55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f>SUM(Tabla5[[#This Row],[VENTA MABE 2 SEMANA OCT]:[VENTAS OTROS 2 SEMANA OCT]])</f>
        <v>0</v>
      </c>
      <c r="BH822" t="s">
        <v>1029</v>
      </c>
      <c r="BI822" s="55" t="s">
        <v>99</v>
      </c>
      <c r="BJ822">
        <v>6.9999999999999982</v>
      </c>
      <c r="BK822" s="55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f>SUM(Tabla5[[#This Row],[VENTA MABE 3 SEMANA OCT]:[VENTAS OTROS 3 SEMANA OCT]])</f>
        <v>1</v>
      </c>
      <c r="BS822" s="42">
        <v>0.5</v>
      </c>
      <c r="BT822" s="55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f>SUM(Tabla5[[#This Row],[VENTA MABE 4 SEMANA OCT]:[VENTAS OTROS 4 SEMANA OCT]])</f>
        <v>0</v>
      </c>
      <c r="CI8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22" t="s">
        <v>1703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SUM(Tabla5[[#This Row],[VENTA MABE 1 SEMANA NOV]:[VENTAS OTROS 1 SEMANA NOV]])</f>
        <v>0</v>
      </c>
      <c r="CS822">
        <f>IFERROR(VLOOKUP(Tabla5[[#This Row],[CLAVE]],[2]VENTAS!$F$2:$L$1501,2,0),0)</f>
        <v>0</v>
      </c>
      <c r="CT822">
        <f>IFERROR(VLOOKUP(Tabla5[[#This Row],[CLAVE]],[2]VENTAS!$F$2:$L$1501,3,0),0)</f>
        <v>0</v>
      </c>
      <c r="CU822">
        <f>IFERROR(VLOOKUP(Tabla5[[#This Row],[CLAVE]],[2]VENTAS!$F$2:$L$1501,4,0),0)</f>
        <v>0</v>
      </c>
      <c r="CV822">
        <f>IFERROR(VLOOKUP(Tabla5[[#This Row],[CLAVE]],[2]VENTAS!$F$2:$L$1501,5,0),0)</f>
        <v>0</v>
      </c>
      <c r="CW822">
        <f>IFERROR(VLOOKUP(Tabla5[[#This Row],[CLAVE]],[2]VENTAS!$F$2:$L$1501,6,0),0)</f>
        <v>0</v>
      </c>
      <c r="CX822">
        <f>IFERROR(VLOOKUP(Tabla5[[#This Row],[CLAVE]],[2]VENTAS!$F$2:$L$1501,7,0),0)</f>
        <v>0</v>
      </c>
      <c r="CY822">
        <f>IFERROR(VLOOKUP(Tabla5[[#This Row],[CLAVE]],[2]VENTAS!$F$2:$R$1501,13,0),0)</f>
        <v>0</v>
      </c>
      <c r="CZ822">
        <f>SUM(Tabla5[[#This Row],[VENTA MABE 2 SEMANA NOV]:[VENTAS OTROS 2 SEMANA NOV]])</f>
        <v>0</v>
      </c>
      <c r="DA822" s="46">
        <v>5</v>
      </c>
    </row>
    <row r="823" spans="1:105" hidden="1" x14ac:dyDescent="0.3">
      <c r="A823" t="str">
        <f>CONCATENATE(Tabla5[[#This Row],[TIENDA HMPV]],Tabla5[[#This Row],[LINEA]])</f>
        <v>781 - ALMA. ESPAÑA ARENALCOCINAS</v>
      </c>
      <c r="B823" t="s">
        <v>189</v>
      </c>
      <c r="C823" s="55" t="s">
        <v>113</v>
      </c>
      <c r="D823" s="55" t="s">
        <v>49</v>
      </c>
      <c r="E823" s="55" t="s">
        <v>114</v>
      </c>
      <c r="F823" s="55" t="s">
        <v>1724</v>
      </c>
      <c r="G823" t="s">
        <v>26</v>
      </c>
      <c r="H823" s="42">
        <f>IFERROR(Tabla5[[#This Row],[VENTAS MABE]]/Tabla5[[#This Row],[CUOTA]],0)</f>
        <v>0.125</v>
      </c>
      <c r="I823">
        <v>8</v>
      </c>
      <c r="J823">
        <v>1</v>
      </c>
      <c r="K823">
        <v>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V823" s="42">
        <v>0.2</v>
      </c>
      <c r="W823" s="42">
        <f>IFERROR(Tabla5[[#This Row],[TOTAL VENTA 38 SEMANA]]/Tabla5[[#This Row],[VENTA ACUM 38]],0)</f>
        <v>0.2</v>
      </c>
      <c r="X823" s="42" t="e">
        <f>VLOOKUP(Tabla5[[#This Row],[CLAVE]],[1]!QMI_5_SEMANA_SEP_22[[CLAVE]:[SHARE CADENA S2]],21,0)</f>
        <v>#REF!</v>
      </c>
      <c r="Y823" s="55" t="s">
        <v>724</v>
      </c>
      <c r="Z823" s="46">
        <f>+Tabla5[[#This Row],[VENTA ACUM 38]]+Tabla5[[#This Row],[venta total 39 acum]]</f>
        <v>12</v>
      </c>
      <c r="AA823" s="46">
        <v>0</v>
      </c>
      <c r="AB823" s="46">
        <v>1</v>
      </c>
      <c r="AC823" s="46">
        <v>5</v>
      </c>
      <c r="AD823" s="46">
        <v>7</v>
      </c>
      <c r="AE823" s="46">
        <v>2</v>
      </c>
      <c r="AF823" s="46">
        <v>7</v>
      </c>
      <c r="AG823" s="46">
        <v>2</v>
      </c>
      <c r="AH823" s="42">
        <f>IFERROR(Tabla5[[#This Row],[VENTAS MABE]]/Tabla5[[#This Row],[VENTAS INDURAMA]],0)</f>
        <v>0.1111111111111111</v>
      </c>
      <c r="AI823" t="s">
        <v>1677</v>
      </c>
      <c r="AK823" s="42"/>
      <c r="AL823" t="s">
        <v>727</v>
      </c>
      <c r="AM823" s="55" t="s">
        <v>879</v>
      </c>
      <c r="AO823" s="55" t="s">
        <v>460</v>
      </c>
      <c r="AP823">
        <v>2</v>
      </c>
      <c r="AQ823" s="55">
        <v>2</v>
      </c>
      <c r="AR823">
        <v>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f>SUM(Tabla5[[#This Row],[VENTA MABE 1 SEMANA OCT]:[VENTAS OTROS 1 SEMANA OCT]])</f>
        <v>5</v>
      </c>
      <c r="AY823" s="46">
        <v>9.150968896199986</v>
      </c>
      <c r="AZ823" s="55">
        <v>5</v>
      </c>
      <c r="BA823">
        <v>4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f>SUM(Tabla5[[#This Row],[VENTA MABE 2 SEMANA OCT]:[VENTAS OTROS 2 SEMANA OCT]])</f>
        <v>9</v>
      </c>
      <c r="BH823" t="s">
        <v>798</v>
      </c>
      <c r="BI823" s="55" t="s">
        <v>1665</v>
      </c>
      <c r="BJ823">
        <v>20</v>
      </c>
      <c r="BK823" s="55">
        <v>7</v>
      </c>
      <c r="BL823">
        <v>5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f>SUM(Tabla5[[#This Row],[VENTA MABE 3 SEMANA OCT]:[VENTAS OTROS 3 SEMANA OCT]])</f>
        <v>12</v>
      </c>
      <c r="BS823" s="42">
        <v>0.5</v>
      </c>
      <c r="BT823" s="55">
        <v>7</v>
      </c>
      <c r="BU823">
        <v>6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f>SUM(Tabla5[[#This Row],[VENTA MABE 4 SEMANA OCT]:[VENTAS OTROS 4 SEMANA OCT]])</f>
        <v>13</v>
      </c>
      <c r="CI8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0.53846153846153844</v>
      </c>
      <c r="CJ823" t="s">
        <v>1703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SUM(Tabla5[[#This Row],[VENTA MABE 1 SEMANA NOV]:[VENTAS OTROS 1 SEMANA NOV]])</f>
        <v>1</v>
      </c>
      <c r="CS823">
        <f>IFERROR(VLOOKUP(Tabla5[[#This Row],[CLAVE]],[2]VENTAS!$F$2:$L$1501,2,0),0)</f>
        <v>2</v>
      </c>
      <c r="CT823">
        <f>IFERROR(VLOOKUP(Tabla5[[#This Row],[CLAVE]],[2]VENTAS!$F$2:$L$1501,3,0),0)</f>
        <v>3</v>
      </c>
      <c r="CU823">
        <f>IFERROR(VLOOKUP(Tabla5[[#This Row],[CLAVE]],[2]VENTAS!$F$2:$L$1501,4,0),0)</f>
        <v>0</v>
      </c>
      <c r="CV823">
        <f>IFERROR(VLOOKUP(Tabla5[[#This Row],[CLAVE]],[2]VENTAS!$F$2:$L$1501,5,0),0)</f>
        <v>0</v>
      </c>
      <c r="CW823">
        <f>IFERROR(VLOOKUP(Tabla5[[#This Row],[CLAVE]],[2]VENTAS!$F$2:$L$1501,6,0),0)</f>
        <v>0</v>
      </c>
      <c r="CX823">
        <f>IFERROR(VLOOKUP(Tabla5[[#This Row],[CLAVE]],[2]VENTAS!$F$2:$L$1501,7,0),0)</f>
        <v>0</v>
      </c>
      <c r="CY823">
        <f>IFERROR(VLOOKUP(Tabla5[[#This Row],[CLAVE]],[2]VENTAS!$F$2:$R$1501,13,0),0)</f>
        <v>0</v>
      </c>
      <c r="CZ823">
        <f>SUM(Tabla5[[#This Row],[VENTA MABE 2 SEMANA NOV]:[VENTAS OTROS 2 SEMANA NOV]])</f>
        <v>5</v>
      </c>
      <c r="DA823" s="46">
        <v>15.742401778422145</v>
      </c>
    </row>
    <row r="824" spans="1:105" hidden="1" x14ac:dyDescent="0.3">
      <c r="A824" t="str">
        <f>CONCATENATE(Tabla5[[#This Row],[TIENDA HMPV]],Tabla5[[#This Row],[LINEA]])</f>
        <v>781 - ALMA. ESPAÑA ARENALGLOBALES</v>
      </c>
      <c r="B824" t="s">
        <v>189</v>
      </c>
      <c r="C824" s="55" t="s">
        <v>113</v>
      </c>
      <c r="D824" s="55" t="s">
        <v>49</v>
      </c>
      <c r="E824" s="55" t="s">
        <v>114</v>
      </c>
      <c r="F824" s="55" t="s">
        <v>1724</v>
      </c>
      <c r="G824" t="s">
        <v>27</v>
      </c>
      <c r="H824" s="42">
        <f>IFERROR(Tabla5[[#This Row],[VENTAS MABE]]/Tabla5[[#This Row],[CUOTA]],0)</f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V824" s="42">
        <v>0</v>
      </c>
      <c r="W824" s="42">
        <f>IFERROR(Tabla5[[#This Row],[TOTAL VENTA 38 SEMANA]]/Tabla5[[#This Row],[VENTA ACUM 38]],0)</f>
        <v>0</v>
      </c>
      <c r="X824" s="42" t="e">
        <f>VLOOKUP(Tabla5[[#This Row],[CLAVE]],[1]!QMI_5_SEMANA_SEP_22[[CLAVE]:[SHARE CADENA S2]],21,0)</f>
        <v>#REF!</v>
      </c>
      <c r="Y824" s="55" t="s">
        <v>724</v>
      </c>
      <c r="Z824" s="46">
        <f>+Tabla5[[#This Row],[VENTA ACUM 38]]+Tabla5[[#This Row],[venta total 39 acum]]</f>
        <v>0</v>
      </c>
      <c r="AA824" s="46">
        <v>0</v>
      </c>
      <c r="AB824" s="46">
        <v>0</v>
      </c>
      <c r="AC824" s="46">
        <v>0</v>
      </c>
      <c r="AD824" s="46">
        <v>0</v>
      </c>
      <c r="AE824" s="46">
        <v>0</v>
      </c>
      <c r="AF824" s="46">
        <v>0</v>
      </c>
      <c r="AG824" s="46">
        <v>0</v>
      </c>
      <c r="AH824" s="42">
        <f>IFERROR(Tabla5[[#This Row],[VENTAS MABE]]/Tabla5[[#This Row],[VENTAS INDURAMA]],0)</f>
        <v>0</v>
      </c>
      <c r="AI824" t="s">
        <v>1677</v>
      </c>
      <c r="AK824" s="42"/>
      <c r="AL824" t="s">
        <v>727</v>
      </c>
      <c r="AM824" s="55" t="s">
        <v>879</v>
      </c>
      <c r="AO824" s="55" t="s">
        <v>460</v>
      </c>
      <c r="AP824">
        <v>0</v>
      </c>
      <c r="AQ824" s="55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f>SUM(Tabla5[[#This Row],[VENTA MABE 1 SEMANA OCT]:[VENTAS OTROS 1 SEMANA OCT]])</f>
        <v>0</v>
      </c>
      <c r="AY824" s="46">
        <v>0</v>
      </c>
      <c r="AZ824" s="55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f>SUM(Tabla5[[#This Row],[VENTA MABE 2 SEMANA OCT]:[VENTAS OTROS 2 SEMANA OCT]])</f>
        <v>0</v>
      </c>
      <c r="BH824" t="s">
        <v>798</v>
      </c>
      <c r="BI824" s="55" t="s">
        <v>1665</v>
      </c>
      <c r="BJ824">
        <v>20</v>
      </c>
      <c r="BK824" s="55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f>SUM(Tabla5[[#This Row],[VENTA MABE 3 SEMANA OCT]:[VENTAS OTROS 3 SEMANA OCT]])</f>
        <v>0</v>
      </c>
      <c r="BS824" s="42">
        <v>0</v>
      </c>
      <c r="BT824" s="55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f>SUM(Tabla5[[#This Row],[VENTA MABE 4 SEMANA OCT]:[VENTAS OTROS 4 SEMANA OCT]])</f>
        <v>0</v>
      </c>
      <c r="CI8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24" s="66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SUM(Tabla5[[#This Row],[VENTA MABE 1 SEMANA NOV]:[VENTAS OTROS 1 SEMANA NOV]])</f>
        <v>0</v>
      </c>
      <c r="CS824">
        <f>IFERROR(VLOOKUP(Tabla5[[#This Row],[CLAVE]],[2]VENTAS!$F$2:$L$1501,2,0),0)</f>
        <v>0</v>
      </c>
      <c r="CT824">
        <f>IFERROR(VLOOKUP(Tabla5[[#This Row],[CLAVE]],[2]VENTAS!$F$2:$L$1501,3,0),0)</f>
        <v>0</v>
      </c>
      <c r="CU824">
        <f>IFERROR(VLOOKUP(Tabla5[[#This Row],[CLAVE]],[2]VENTAS!$F$2:$L$1501,4,0),0)</f>
        <v>0</v>
      </c>
      <c r="CV824">
        <f>IFERROR(VLOOKUP(Tabla5[[#This Row],[CLAVE]],[2]VENTAS!$F$2:$L$1501,5,0),0)</f>
        <v>0</v>
      </c>
      <c r="CW824">
        <f>IFERROR(VLOOKUP(Tabla5[[#This Row],[CLAVE]],[2]VENTAS!$F$2:$L$1501,6,0),0)</f>
        <v>0</v>
      </c>
      <c r="CX824">
        <f>IFERROR(VLOOKUP(Tabla5[[#This Row],[CLAVE]],[2]VENTAS!$F$2:$L$1501,7,0),0)</f>
        <v>0</v>
      </c>
      <c r="CY824">
        <f>IFERROR(VLOOKUP(Tabla5[[#This Row],[CLAVE]],[2]VENTAS!$F$2:$R$1501,13,0),0)</f>
        <v>0</v>
      </c>
      <c r="CZ824">
        <f>SUM(Tabla5[[#This Row],[VENTA MABE 2 SEMANA NOV]:[VENTAS OTROS 2 SEMANA NOV]])</f>
        <v>0</v>
      </c>
      <c r="DA824" s="46">
        <v>0</v>
      </c>
    </row>
    <row r="825" spans="1:105" hidden="1" x14ac:dyDescent="0.3">
      <c r="A825" t="str">
        <f>CONCATENATE(Tabla5[[#This Row],[TIENDA HMPV]],Tabla5[[#This Row],[LINEA]])</f>
        <v>781 - ALMA. ESPAÑA ARENALLAVADO</v>
      </c>
      <c r="B825" t="s">
        <v>189</v>
      </c>
      <c r="C825" s="55" t="s">
        <v>113</v>
      </c>
      <c r="D825" s="55" t="s">
        <v>49</v>
      </c>
      <c r="E825" s="55" t="s">
        <v>114</v>
      </c>
      <c r="F825" s="55" t="s">
        <v>1724</v>
      </c>
      <c r="G825" t="s">
        <v>28</v>
      </c>
      <c r="H825" s="42">
        <f>IFERROR(Tabla5[[#This Row],[VENTAS MABE]]/Tabla5[[#This Row],[CUOTA]],0)</f>
        <v>0.25</v>
      </c>
      <c r="I825">
        <v>4</v>
      </c>
      <c r="J825">
        <v>1</v>
      </c>
      <c r="K825">
        <v>0</v>
      </c>
      <c r="L825">
        <v>0</v>
      </c>
      <c r="M825">
        <v>7</v>
      </c>
      <c r="N825">
        <v>8</v>
      </c>
      <c r="O825">
        <v>4</v>
      </c>
      <c r="P825">
        <v>0</v>
      </c>
      <c r="Q825">
        <v>0</v>
      </c>
      <c r="R825">
        <v>0</v>
      </c>
      <c r="S825">
        <v>0</v>
      </c>
      <c r="T825">
        <v>0</v>
      </c>
      <c r="V825" s="42">
        <v>0.1</v>
      </c>
      <c r="W825" s="42">
        <f>IFERROR(Tabla5[[#This Row],[TOTAL VENTA 38 SEMANA]]/Tabla5[[#This Row],[VENTA ACUM 38]],0)</f>
        <v>0.1</v>
      </c>
      <c r="X825" s="42" t="e">
        <f>VLOOKUP(Tabla5[[#This Row],[CLAVE]],[1]!QMI_5_SEMANA_SEP_22[[CLAVE]:[SHARE CADENA S2]],21,0)</f>
        <v>#REF!</v>
      </c>
      <c r="Y825" s="55" t="s">
        <v>724</v>
      </c>
      <c r="Z825" s="46">
        <f>+Tabla5[[#This Row],[VENTA ACUM 38]]+Tabla5[[#This Row],[venta total 39 acum]]</f>
        <v>21</v>
      </c>
      <c r="AA825" s="46">
        <v>1</v>
      </c>
      <c r="AB825" s="46">
        <v>1</v>
      </c>
      <c r="AC825" s="46">
        <v>10</v>
      </c>
      <c r="AD825" s="46">
        <v>11</v>
      </c>
      <c r="AE825" s="46">
        <v>1</v>
      </c>
      <c r="AF825" s="46">
        <v>11</v>
      </c>
      <c r="AG825" s="46">
        <v>2</v>
      </c>
      <c r="AH825" s="42">
        <f>IFERROR(Tabla5[[#This Row],[VENTAS MABE]]/Tabla5[[#This Row],[VENTAS INDURAMA]],0)</f>
        <v>0</v>
      </c>
      <c r="AI825" t="s">
        <v>1677</v>
      </c>
      <c r="AK825" s="42"/>
      <c r="AL825" t="s">
        <v>727</v>
      </c>
      <c r="AM825" s="55" t="s">
        <v>879</v>
      </c>
      <c r="AO825" s="55" t="s">
        <v>460</v>
      </c>
      <c r="AP825">
        <v>4</v>
      </c>
      <c r="AQ825" s="55">
        <v>0</v>
      </c>
      <c r="AR825">
        <v>0</v>
      </c>
      <c r="AS825">
        <v>0</v>
      </c>
      <c r="AT825">
        <v>1</v>
      </c>
      <c r="AU825">
        <v>2</v>
      </c>
      <c r="AV825">
        <v>0</v>
      </c>
      <c r="AW825">
        <v>0</v>
      </c>
      <c r="AX825">
        <f>SUM(Tabla5[[#This Row],[VENTA MABE 1 SEMANA OCT]:[VENTAS OTROS 1 SEMANA OCT]])</f>
        <v>3</v>
      </c>
      <c r="AY825" s="46">
        <v>6.0851192658531641</v>
      </c>
      <c r="AZ825" s="55">
        <v>1</v>
      </c>
      <c r="BA825">
        <v>0</v>
      </c>
      <c r="BB825">
        <v>0</v>
      </c>
      <c r="BC825">
        <v>3</v>
      </c>
      <c r="BD825">
        <v>2</v>
      </c>
      <c r="BE825">
        <v>0</v>
      </c>
      <c r="BF825">
        <v>0</v>
      </c>
      <c r="BG825">
        <f>SUM(Tabla5[[#This Row],[VENTA MABE 2 SEMANA OCT]:[VENTAS OTROS 2 SEMANA OCT]])</f>
        <v>6</v>
      </c>
      <c r="BH825" t="s">
        <v>798</v>
      </c>
      <c r="BI825" s="55" t="s">
        <v>1665</v>
      </c>
      <c r="BJ825">
        <v>20</v>
      </c>
      <c r="BK825" s="55">
        <v>2</v>
      </c>
      <c r="BL825">
        <v>0</v>
      </c>
      <c r="BM825">
        <v>1</v>
      </c>
      <c r="BN825">
        <v>3</v>
      </c>
      <c r="BO825">
        <v>3</v>
      </c>
      <c r="BP825">
        <v>0</v>
      </c>
      <c r="BQ825">
        <v>0</v>
      </c>
      <c r="BR825">
        <f>SUM(Tabla5[[#This Row],[VENTA MABE 3 SEMANA OCT]:[VENTAS OTROS 3 SEMANA OCT]])</f>
        <v>9</v>
      </c>
      <c r="BS825" s="42">
        <v>0.35</v>
      </c>
      <c r="BT825" s="55">
        <v>2</v>
      </c>
      <c r="BU825">
        <v>0</v>
      </c>
      <c r="BV825">
        <v>2</v>
      </c>
      <c r="BW825">
        <v>4</v>
      </c>
      <c r="BX825">
        <v>4</v>
      </c>
      <c r="BY825">
        <v>0</v>
      </c>
      <c r="BZ825">
        <v>0</v>
      </c>
      <c r="CA825">
        <f>SUM(Tabla5[[#This Row],[VENTA MABE 4 SEMANA OCT]:[VENTAS OTROS 4 SEMANA OCT]])</f>
        <v>12</v>
      </c>
      <c r="CG825" t="s">
        <v>1695</v>
      </c>
      <c r="CI82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825" t="s">
        <v>1701</v>
      </c>
      <c r="CK825">
        <v>0</v>
      </c>
      <c r="CL825">
        <v>0</v>
      </c>
      <c r="CM825">
        <v>0</v>
      </c>
      <c r="CN825">
        <v>1</v>
      </c>
      <c r="CO825">
        <v>1</v>
      </c>
      <c r="CP825">
        <v>0</v>
      </c>
      <c r="CQ825">
        <v>0</v>
      </c>
      <c r="CR825">
        <f>SUM(Tabla5[[#This Row],[VENTA MABE 1 SEMANA NOV]:[VENTAS OTROS 1 SEMANA NOV]])</f>
        <v>2</v>
      </c>
      <c r="CS825">
        <f>IFERROR(VLOOKUP(Tabla5[[#This Row],[CLAVE]],[2]VENTAS!$F$2:$L$1501,2,0),0)</f>
        <v>2</v>
      </c>
      <c r="CT825">
        <f>IFERROR(VLOOKUP(Tabla5[[#This Row],[CLAVE]],[2]VENTAS!$F$2:$L$1501,3,0),0)</f>
        <v>0</v>
      </c>
      <c r="CU825">
        <f>IFERROR(VLOOKUP(Tabla5[[#This Row],[CLAVE]],[2]VENTAS!$F$2:$L$1501,4,0),0)</f>
        <v>0</v>
      </c>
      <c r="CV825">
        <f>IFERROR(VLOOKUP(Tabla5[[#This Row],[CLAVE]],[2]VENTAS!$F$2:$L$1501,5,0),0)</f>
        <v>2</v>
      </c>
      <c r="CW825">
        <f>IFERROR(VLOOKUP(Tabla5[[#This Row],[CLAVE]],[2]VENTAS!$F$2:$L$1501,6,0),0)</f>
        <v>2</v>
      </c>
      <c r="CX825">
        <f>IFERROR(VLOOKUP(Tabla5[[#This Row],[CLAVE]],[2]VENTAS!$F$2:$L$1501,7,0),0)</f>
        <v>0</v>
      </c>
      <c r="CY825">
        <f>IFERROR(VLOOKUP(Tabla5[[#This Row],[CLAVE]],[2]VENTAS!$F$2:$R$1501,13,0),0)</f>
        <v>0</v>
      </c>
      <c r="CZ825">
        <f>SUM(Tabla5[[#This Row],[VENTA MABE 2 SEMANA NOV]:[VENTAS OTROS 2 SEMANA NOV]])</f>
        <v>6</v>
      </c>
      <c r="DA825" s="46">
        <v>6.7612436287257385</v>
      </c>
    </row>
    <row r="826" spans="1:105" hidden="1" x14ac:dyDescent="0.3">
      <c r="A826" t="str">
        <f>CONCATENATE(Tabla5[[#This Row],[TIENDA HMPV]],Tabla5[[#This Row],[LINEA]])</f>
        <v>781 - ALMA. ESPAÑA ARENALREFRIGERACIÓN</v>
      </c>
      <c r="B826" t="s">
        <v>189</v>
      </c>
      <c r="C826" s="55" t="s">
        <v>113</v>
      </c>
      <c r="D826" s="55" t="s">
        <v>49</v>
      </c>
      <c r="E826" s="55" t="s">
        <v>114</v>
      </c>
      <c r="F826" s="55" t="s">
        <v>1724</v>
      </c>
      <c r="G826" t="s">
        <v>29</v>
      </c>
      <c r="H826" s="42">
        <f>IFERROR(Tabla5[[#This Row],[VENTAS MABE]]/Tabla5[[#This Row],[CUOTA]],0)</f>
        <v>0.6</v>
      </c>
      <c r="I826">
        <v>5</v>
      </c>
      <c r="J826">
        <v>3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V826" s="42">
        <v>0.375</v>
      </c>
      <c r="W826" s="42">
        <f>IFERROR(Tabla5[[#This Row],[TOTAL VENTA 38 SEMANA]]/Tabla5[[#This Row],[VENTA ACUM 38]],0)</f>
        <v>0.375</v>
      </c>
      <c r="X826" s="42" t="e">
        <f>VLOOKUP(Tabla5[[#This Row],[CLAVE]],[1]!QMI_5_SEMANA_SEP_22[[CLAVE]:[SHARE CADENA S2]],21,0)</f>
        <v>#REF!</v>
      </c>
      <c r="Y826" s="55" t="s">
        <v>724</v>
      </c>
      <c r="Z826" s="46">
        <f>+Tabla5[[#This Row],[VENTA ACUM 38]]+Tabla5[[#This Row],[venta total 39 acum]]</f>
        <v>17</v>
      </c>
      <c r="AA826" s="46">
        <v>2</v>
      </c>
      <c r="AB826" s="46">
        <v>3</v>
      </c>
      <c r="AC826" s="46">
        <v>8</v>
      </c>
      <c r="AD826" s="46">
        <v>9</v>
      </c>
      <c r="AE826" s="46">
        <v>4</v>
      </c>
      <c r="AF826" s="46">
        <v>9</v>
      </c>
      <c r="AG826" s="46">
        <v>6</v>
      </c>
      <c r="AH826" s="42">
        <f>IFERROR(Tabla5[[#This Row],[VENTAS MABE]]/Tabla5[[#This Row],[VENTAS INDURAMA]],0)</f>
        <v>0.3</v>
      </c>
      <c r="AI826" t="s">
        <v>1677</v>
      </c>
      <c r="AK826" s="42"/>
      <c r="AL826" t="s">
        <v>727</v>
      </c>
      <c r="AM826" s="55" t="s">
        <v>879</v>
      </c>
      <c r="AO826" s="55" t="s">
        <v>460</v>
      </c>
      <c r="AP826">
        <v>5</v>
      </c>
      <c r="AQ826" s="55">
        <v>2</v>
      </c>
      <c r="AR826">
        <v>4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f>SUM(Tabla5[[#This Row],[VENTA MABE 1 SEMANA OCT]:[VENTAS OTROS 1 SEMANA OCT]])</f>
        <v>6</v>
      </c>
      <c r="AY826" s="46">
        <v>4.4615376918946499</v>
      </c>
      <c r="AZ826" s="55">
        <v>3</v>
      </c>
      <c r="BA826">
        <v>5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f>SUM(Tabla5[[#This Row],[VENTA MABE 2 SEMANA OCT]:[VENTAS OTROS 2 SEMANA OCT]])</f>
        <v>8</v>
      </c>
      <c r="BH826" t="s">
        <v>798</v>
      </c>
      <c r="BI826" s="55" t="s">
        <v>1665</v>
      </c>
      <c r="BJ826">
        <v>20</v>
      </c>
      <c r="BK826" s="55">
        <v>3</v>
      </c>
      <c r="BL826">
        <v>6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f>SUM(Tabla5[[#This Row],[VENTA MABE 3 SEMANA OCT]:[VENTAS OTROS 3 SEMANA OCT]])</f>
        <v>9</v>
      </c>
      <c r="BS826" s="42">
        <v>0.5</v>
      </c>
      <c r="BT826" s="55">
        <v>3</v>
      </c>
      <c r="BU826">
        <v>7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f>SUM(Tabla5[[#This Row],[VENTA MABE 4 SEMANA OCT]:[VENTAS OTROS 4 SEMANA OCT]])</f>
        <v>10</v>
      </c>
      <c r="CI8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826" t="s">
        <v>1702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SUM(Tabla5[[#This Row],[VENTA MABE 1 SEMANA NOV]:[VENTAS OTROS 1 SEMANA NOV]])</f>
        <v>0</v>
      </c>
      <c r="CS826">
        <f>IFERROR(VLOOKUP(Tabla5[[#This Row],[CLAVE]],[2]VENTAS!$F$2:$L$1501,2,0),0)</f>
        <v>2</v>
      </c>
      <c r="CT826">
        <f>IFERROR(VLOOKUP(Tabla5[[#This Row],[CLAVE]],[2]VENTAS!$F$2:$L$1501,3,0),0)</f>
        <v>3</v>
      </c>
      <c r="CU826">
        <f>IFERROR(VLOOKUP(Tabla5[[#This Row],[CLAVE]],[2]VENTAS!$F$2:$L$1501,4,0),0)</f>
        <v>0</v>
      </c>
      <c r="CV826">
        <f>IFERROR(VLOOKUP(Tabla5[[#This Row],[CLAVE]],[2]VENTAS!$F$2:$L$1501,5,0),0)</f>
        <v>0</v>
      </c>
      <c r="CW826">
        <f>IFERROR(VLOOKUP(Tabla5[[#This Row],[CLAVE]],[2]VENTAS!$F$2:$L$1501,6,0),0)</f>
        <v>0</v>
      </c>
      <c r="CX826">
        <f>IFERROR(VLOOKUP(Tabla5[[#This Row],[CLAVE]],[2]VENTAS!$F$2:$L$1501,7,0),0)</f>
        <v>0</v>
      </c>
      <c r="CY826">
        <f>IFERROR(VLOOKUP(Tabla5[[#This Row],[CLAVE]],[2]VENTAS!$F$2:$R$1501,13,0),0)</f>
        <v>0</v>
      </c>
      <c r="CZ826">
        <f>SUM(Tabla5[[#This Row],[VENTA MABE 2 SEMANA NOV]:[VENTAS OTROS 2 SEMANA NOV]])</f>
        <v>5</v>
      </c>
      <c r="DA826" s="46">
        <v>6.7119472002820384</v>
      </c>
    </row>
    <row r="827" spans="1:105" hidden="1" x14ac:dyDescent="0.3">
      <c r="A827" t="str">
        <f>CONCATENATE(Tabla5[[#This Row],[TIENDA HMPV]],Tabla5[[#This Row],[LINEA]])</f>
        <v>420 - TIENDA CUENCA 122COCINAS</v>
      </c>
      <c r="B827" t="s">
        <v>189</v>
      </c>
      <c r="C827" s="55" t="s">
        <v>113</v>
      </c>
      <c r="D827" s="55" t="s">
        <v>39</v>
      </c>
      <c r="E827" s="55" t="s">
        <v>116</v>
      </c>
      <c r="F827" s="55" t="s">
        <v>1724</v>
      </c>
      <c r="G827" t="s">
        <v>26</v>
      </c>
      <c r="H827" s="42">
        <f>IFERROR(Tabla5[[#This Row],[VENTAS MABE]]/Tabla5[[#This Row],[CUOTA]],0)</f>
        <v>2</v>
      </c>
      <c r="I827">
        <v>1</v>
      </c>
      <c r="J827">
        <v>2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V827" s="42">
        <v>0.2857142857142857</v>
      </c>
      <c r="W827" s="42">
        <f>IFERROR(Tabla5[[#This Row],[TOTAL VENTA 38 SEMANA]]/Tabla5[[#This Row],[VENTA ACUM 38]],0)</f>
        <v>0.2857142857142857</v>
      </c>
      <c r="X827" s="42" t="e">
        <f>VLOOKUP(Tabla5[[#This Row],[CLAVE]],[1]!QMI_5_SEMANA_SEP_22[[CLAVE]:[SHARE CADENA S2]],21,0)</f>
        <v>#REF!</v>
      </c>
      <c r="Y827" s="55" t="s">
        <v>734</v>
      </c>
      <c r="Z827" s="46">
        <f>+Tabla5[[#This Row],[VENTA ACUM 38]]+Tabla5[[#This Row],[venta total 39 acum]]</f>
        <v>14</v>
      </c>
      <c r="AA827" s="46">
        <v>2</v>
      </c>
      <c r="AB827" s="46">
        <v>2</v>
      </c>
      <c r="AC827" s="46">
        <v>7</v>
      </c>
      <c r="AD827" s="46">
        <v>7</v>
      </c>
      <c r="AE827" s="46">
        <v>2</v>
      </c>
      <c r="AF827" s="46">
        <v>7</v>
      </c>
      <c r="AG827" s="46">
        <v>4</v>
      </c>
      <c r="AH827" s="42">
        <f>IFERROR(Tabla5[[#This Row],[VENTAS MABE]]/Tabla5[[#This Row],[VENTAS INDURAMA]],0)</f>
        <v>0.2</v>
      </c>
      <c r="AI827" t="s">
        <v>1677</v>
      </c>
      <c r="AK827" s="42"/>
      <c r="AL827" t="s">
        <v>727</v>
      </c>
      <c r="AM827" s="55" t="s">
        <v>891</v>
      </c>
      <c r="AO827" s="55" t="s">
        <v>460</v>
      </c>
      <c r="AP827">
        <v>5</v>
      </c>
      <c r="AQ827" s="55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f>SUM(Tabla5[[#This Row],[VENTA MABE 1 SEMANA OCT]:[VENTAS OTROS 1 SEMANA OCT]])</f>
        <v>1</v>
      </c>
      <c r="AY827" s="46">
        <v>3</v>
      </c>
      <c r="AZ827" s="55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f>SUM(Tabla5[[#This Row],[VENTA MABE 2 SEMANA OCT]:[VENTAS OTROS 2 SEMANA OCT]])</f>
        <v>1</v>
      </c>
      <c r="BH827" t="s">
        <v>798</v>
      </c>
      <c r="BI827" s="55" t="s">
        <v>1665</v>
      </c>
      <c r="BJ827">
        <v>11.999999999999998</v>
      </c>
      <c r="BK827" s="55">
        <v>2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f>SUM(Tabla5[[#This Row],[VENTA MABE 3 SEMANA OCT]:[VENTAS OTROS 3 SEMANA OCT]])</f>
        <v>2</v>
      </c>
      <c r="BS827" s="42">
        <v>0.4</v>
      </c>
      <c r="BT827" s="55">
        <v>0</v>
      </c>
      <c r="BU827">
        <v>1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f>SUM(Tabla5[[#This Row],[VENTA MABE 4 SEMANA OCT]:[VENTAS OTROS 4 SEMANA OCT]])</f>
        <v>1</v>
      </c>
      <c r="CD827" t="s">
        <v>1698</v>
      </c>
      <c r="CI82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827" t="s">
        <v>1701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SUM(Tabla5[[#This Row],[VENTA MABE 1 SEMANA NOV]:[VENTAS OTROS 1 SEMANA NOV]])</f>
        <v>0</v>
      </c>
      <c r="CS827">
        <f>IFERROR(VLOOKUP(Tabla5[[#This Row],[CLAVE]],[2]VENTAS!$F$2:$L$1501,2,0),0)</f>
        <v>0</v>
      </c>
      <c r="CT827">
        <f>IFERROR(VLOOKUP(Tabla5[[#This Row],[CLAVE]],[2]VENTAS!$F$2:$L$1501,3,0),0)</f>
        <v>2</v>
      </c>
      <c r="CU827">
        <f>IFERROR(VLOOKUP(Tabla5[[#This Row],[CLAVE]],[2]VENTAS!$F$2:$L$1501,4,0),0)</f>
        <v>0</v>
      </c>
      <c r="CV827">
        <f>IFERROR(VLOOKUP(Tabla5[[#This Row],[CLAVE]],[2]VENTAS!$F$2:$L$1501,5,0),0)</f>
        <v>0</v>
      </c>
      <c r="CW827">
        <f>IFERROR(VLOOKUP(Tabla5[[#This Row],[CLAVE]],[2]VENTAS!$F$2:$L$1501,6,0),0)</f>
        <v>0</v>
      </c>
      <c r="CX827">
        <f>IFERROR(VLOOKUP(Tabla5[[#This Row],[CLAVE]],[2]VENTAS!$F$2:$L$1501,7,0),0)</f>
        <v>0</v>
      </c>
      <c r="CY827">
        <f>IFERROR(VLOOKUP(Tabla5[[#This Row],[CLAVE]],[2]VENTAS!$F$2:$R$1501,13,0),0)</f>
        <v>0</v>
      </c>
      <c r="CZ827">
        <f>SUM(Tabla5[[#This Row],[VENTA MABE 2 SEMANA NOV]:[VENTAS OTROS 2 SEMANA NOV]])</f>
        <v>2</v>
      </c>
      <c r="DA827" s="46">
        <v>2.2283110336790131</v>
      </c>
    </row>
    <row r="828" spans="1:105" hidden="1" x14ac:dyDescent="0.3">
      <c r="A828" t="str">
        <f>CONCATENATE(Tabla5[[#This Row],[TIENDA HMPV]],Tabla5[[#This Row],[LINEA]])</f>
        <v>420 - TIENDA CUENCA 122EMPOTRE</v>
      </c>
      <c r="B828" t="s">
        <v>189</v>
      </c>
      <c r="C828" s="55" t="s">
        <v>113</v>
      </c>
      <c r="D828" s="55" t="s">
        <v>39</v>
      </c>
      <c r="E828" s="55" t="s">
        <v>116</v>
      </c>
      <c r="F828" s="55" t="s">
        <v>1724</v>
      </c>
      <c r="G828" t="s">
        <v>32</v>
      </c>
      <c r="H828" s="42">
        <f>IFERROR(Tabla5[[#This Row],[VENTAS MABE]]/Tabla5[[#This Row],[CUOTA]],0)</f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V828" s="42">
        <v>0</v>
      </c>
      <c r="W828" s="42">
        <f>IFERROR(Tabla5[[#This Row],[TOTAL VENTA 38 SEMANA]]/Tabla5[[#This Row],[VENTA ACUM 38]],0)</f>
        <v>0</v>
      </c>
      <c r="X828" s="42" t="e">
        <f>VLOOKUP(Tabla5[[#This Row],[CLAVE]],[1]!QMI_5_SEMANA_SEP_22[[CLAVE]:[SHARE CADENA S2]],21,0)</f>
        <v>#REF!</v>
      </c>
      <c r="Y828" s="55" t="s">
        <v>734</v>
      </c>
      <c r="Z828" s="46">
        <f>+Tabla5[[#This Row],[VENTA ACUM 38]]+Tabla5[[#This Row],[venta total 39 acum]]</f>
        <v>0</v>
      </c>
      <c r="AA828" s="46">
        <v>0</v>
      </c>
      <c r="AB828" s="46">
        <v>0</v>
      </c>
      <c r="AC828" s="46">
        <v>0</v>
      </c>
      <c r="AD828" s="46">
        <v>0</v>
      </c>
      <c r="AE828" s="46">
        <v>0</v>
      </c>
      <c r="AF828" s="46">
        <v>0</v>
      </c>
      <c r="AG828" s="46">
        <v>0</v>
      </c>
      <c r="AH828" s="42">
        <f>IFERROR(Tabla5[[#This Row],[VENTAS MABE]]/Tabla5[[#This Row],[VENTAS INDURAMA]],0)</f>
        <v>0</v>
      </c>
      <c r="AI828" t="s">
        <v>1677</v>
      </c>
      <c r="AK828" s="42"/>
      <c r="AL828" t="s">
        <v>727</v>
      </c>
      <c r="AM828" s="55" t="s">
        <v>891</v>
      </c>
      <c r="AO828" s="55" t="s">
        <v>460</v>
      </c>
      <c r="AP828">
        <v>0</v>
      </c>
      <c r="AQ828" s="55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f>SUM(Tabla5[[#This Row],[VENTA MABE 1 SEMANA OCT]:[VENTAS OTROS 1 SEMANA OCT]])</f>
        <v>0</v>
      </c>
      <c r="AY828" s="46">
        <v>0</v>
      </c>
      <c r="AZ828" s="55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f>SUM(Tabla5[[#This Row],[VENTA MABE 2 SEMANA OCT]:[VENTAS OTROS 2 SEMANA OCT]])</f>
        <v>0</v>
      </c>
      <c r="BH828" t="s">
        <v>798</v>
      </c>
      <c r="BI828" s="55" t="s">
        <v>1665</v>
      </c>
      <c r="BJ828">
        <v>11.999999999999998</v>
      </c>
      <c r="BK828" s="55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f>SUM(Tabla5[[#This Row],[VENTA MABE 3 SEMANA OCT]:[VENTAS OTROS 3 SEMANA OCT]])</f>
        <v>0</v>
      </c>
      <c r="BS828" s="42">
        <v>0</v>
      </c>
      <c r="BT828" s="55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f>SUM(Tabla5[[#This Row],[VENTA MABE 4 SEMANA OCT]:[VENTAS OTROS 4 SEMANA OCT]])</f>
        <v>0</v>
      </c>
      <c r="CI82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28" s="66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SUM(Tabla5[[#This Row],[VENTA MABE 1 SEMANA NOV]:[VENTAS OTROS 1 SEMANA NOV]])</f>
        <v>0</v>
      </c>
      <c r="CS828">
        <f>IFERROR(VLOOKUP(Tabla5[[#This Row],[CLAVE]],[2]VENTAS!$F$2:$L$1501,2,0),0)</f>
        <v>0</v>
      </c>
      <c r="CT828">
        <f>IFERROR(VLOOKUP(Tabla5[[#This Row],[CLAVE]],[2]VENTAS!$F$2:$L$1501,3,0),0)</f>
        <v>0</v>
      </c>
      <c r="CU828">
        <f>IFERROR(VLOOKUP(Tabla5[[#This Row],[CLAVE]],[2]VENTAS!$F$2:$L$1501,4,0),0)</f>
        <v>0</v>
      </c>
      <c r="CV828">
        <f>IFERROR(VLOOKUP(Tabla5[[#This Row],[CLAVE]],[2]VENTAS!$F$2:$L$1501,5,0),0)</f>
        <v>0</v>
      </c>
      <c r="CW828">
        <f>IFERROR(VLOOKUP(Tabla5[[#This Row],[CLAVE]],[2]VENTAS!$F$2:$L$1501,6,0),0)</f>
        <v>0</v>
      </c>
      <c r="CX828">
        <f>IFERROR(VLOOKUP(Tabla5[[#This Row],[CLAVE]],[2]VENTAS!$F$2:$L$1501,7,0),0)</f>
        <v>0</v>
      </c>
      <c r="CY828">
        <f>IFERROR(VLOOKUP(Tabla5[[#This Row],[CLAVE]],[2]VENTAS!$F$2:$R$1501,13,0),0)</f>
        <v>0</v>
      </c>
      <c r="CZ828">
        <f>SUM(Tabla5[[#This Row],[VENTA MABE 2 SEMANA NOV]:[VENTAS OTROS 2 SEMANA NOV]])</f>
        <v>0</v>
      </c>
      <c r="DA828" s="46">
        <v>0</v>
      </c>
    </row>
    <row r="829" spans="1:105" hidden="1" x14ac:dyDescent="0.3">
      <c r="A829" t="str">
        <f>CONCATENATE(Tabla5[[#This Row],[TIENDA HMPV]],Tabla5[[#This Row],[LINEA]])</f>
        <v>420 - TIENDA CUENCA 122GLOBALES</v>
      </c>
      <c r="B829" t="s">
        <v>189</v>
      </c>
      <c r="C829" s="55" t="s">
        <v>113</v>
      </c>
      <c r="D829" s="55" t="s">
        <v>39</v>
      </c>
      <c r="E829" s="55" t="s">
        <v>116</v>
      </c>
      <c r="F829" s="55" t="s">
        <v>1724</v>
      </c>
      <c r="G829" t="s">
        <v>27</v>
      </c>
      <c r="H829" s="42">
        <f>IFERROR(Tabla5[[#This Row],[VENTAS MABE]]/Tabla5[[#This Row],[CUOTA]],0)</f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V829" s="42">
        <v>0</v>
      </c>
      <c r="W829" s="42">
        <f>IFERROR(Tabla5[[#This Row],[TOTAL VENTA 38 SEMANA]]/Tabla5[[#This Row],[VENTA ACUM 38]],0)</f>
        <v>0</v>
      </c>
      <c r="X829" s="42" t="e">
        <f>VLOOKUP(Tabla5[[#This Row],[CLAVE]],[1]!QMI_5_SEMANA_SEP_22[[CLAVE]:[SHARE CADENA S2]],21,0)</f>
        <v>#REF!</v>
      </c>
      <c r="Y829" s="55" t="s">
        <v>734</v>
      </c>
      <c r="Z829" s="46">
        <f>+Tabla5[[#This Row],[VENTA ACUM 38]]+Tabla5[[#This Row],[venta total 39 acum]]</f>
        <v>0</v>
      </c>
      <c r="AA829" s="46">
        <v>0</v>
      </c>
      <c r="AB829" s="46">
        <v>0</v>
      </c>
      <c r="AC829" s="46">
        <v>0</v>
      </c>
      <c r="AD829" s="46">
        <v>0</v>
      </c>
      <c r="AE829" s="46">
        <v>0</v>
      </c>
      <c r="AF829" s="46">
        <v>0</v>
      </c>
      <c r="AG829" s="46">
        <v>0</v>
      </c>
      <c r="AH829" s="42">
        <f>IFERROR(Tabla5[[#This Row],[VENTAS MABE]]/Tabla5[[#This Row],[VENTAS INDURAMA]],0)</f>
        <v>0</v>
      </c>
      <c r="AI829" t="s">
        <v>1677</v>
      </c>
      <c r="AK829" s="42"/>
      <c r="AL829" t="s">
        <v>727</v>
      </c>
      <c r="AM829" s="55" t="s">
        <v>891</v>
      </c>
      <c r="AO829" s="55" t="s">
        <v>460</v>
      </c>
      <c r="AP829">
        <v>0</v>
      </c>
      <c r="AQ829" s="55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f>SUM(Tabla5[[#This Row],[VENTA MABE 1 SEMANA OCT]:[VENTAS OTROS 1 SEMANA OCT]])</f>
        <v>0</v>
      </c>
      <c r="AY829" s="46">
        <v>0</v>
      </c>
      <c r="AZ829" s="55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f>SUM(Tabla5[[#This Row],[VENTA MABE 2 SEMANA OCT]:[VENTAS OTROS 2 SEMANA OCT]])</f>
        <v>0</v>
      </c>
      <c r="BH829" t="s">
        <v>798</v>
      </c>
      <c r="BI829" s="55" t="s">
        <v>1665</v>
      </c>
      <c r="BJ829">
        <v>11.999999999999998</v>
      </c>
      <c r="BK829" s="55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f>SUM(Tabla5[[#This Row],[VENTA MABE 3 SEMANA OCT]:[VENTAS OTROS 3 SEMANA OCT]])</f>
        <v>0</v>
      </c>
      <c r="BS829" s="42">
        <v>0</v>
      </c>
      <c r="BT829" s="55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f>SUM(Tabla5[[#This Row],[VENTA MABE 4 SEMANA OCT]:[VENTAS OTROS 4 SEMANA OCT]])</f>
        <v>0</v>
      </c>
      <c r="CI8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29" s="66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SUM(Tabla5[[#This Row],[VENTA MABE 1 SEMANA NOV]:[VENTAS OTROS 1 SEMANA NOV]])</f>
        <v>0</v>
      </c>
      <c r="CS829">
        <f>IFERROR(VLOOKUP(Tabla5[[#This Row],[CLAVE]],[2]VENTAS!$F$2:$L$1501,2,0),0)</f>
        <v>0</v>
      </c>
      <c r="CT829">
        <f>IFERROR(VLOOKUP(Tabla5[[#This Row],[CLAVE]],[2]VENTAS!$F$2:$L$1501,3,0),0)</f>
        <v>0</v>
      </c>
      <c r="CU829">
        <f>IFERROR(VLOOKUP(Tabla5[[#This Row],[CLAVE]],[2]VENTAS!$F$2:$L$1501,4,0),0)</f>
        <v>0</v>
      </c>
      <c r="CV829">
        <f>IFERROR(VLOOKUP(Tabla5[[#This Row],[CLAVE]],[2]VENTAS!$F$2:$L$1501,5,0),0)</f>
        <v>0</v>
      </c>
      <c r="CW829">
        <f>IFERROR(VLOOKUP(Tabla5[[#This Row],[CLAVE]],[2]VENTAS!$F$2:$L$1501,6,0),0)</f>
        <v>0</v>
      </c>
      <c r="CX829">
        <f>IFERROR(VLOOKUP(Tabla5[[#This Row],[CLAVE]],[2]VENTAS!$F$2:$L$1501,7,0),0)</f>
        <v>0</v>
      </c>
      <c r="CY829">
        <f>IFERROR(VLOOKUP(Tabla5[[#This Row],[CLAVE]],[2]VENTAS!$F$2:$R$1501,13,0),0)</f>
        <v>0</v>
      </c>
      <c r="CZ829">
        <f>SUM(Tabla5[[#This Row],[VENTA MABE 2 SEMANA NOV]:[VENTAS OTROS 2 SEMANA NOV]])</f>
        <v>0</v>
      </c>
      <c r="DA829" s="46">
        <v>0</v>
      </c>
    </row>
    <row r="830" spans="1:105" hidden="1" x14ac:dyDescent="0.3">
      <c r="A830" t="str">
        <f>CONCATENATE(Tabla5[[#This Row],[TIENDA HMPV]],Tabla5[[#This Row],[LINEA]])</f>
        <v>420 - TIENDA CUENCA 122REFRIGERACIÓN</v>
      </c>
      <c r="B830" t="s">
        <v>189</v>
      </c>
      <c r="C830" s="55" t="s">
        <v>113</v>
      </c>
      <c r="D830" s="55" t="s">
        <v>39</v>
      </c>
      <c r="E830" s="55" t="s">
        <v>116</v>
      </c>
      <c r="F830" s="55" t="s">
        <v>1724</v>
      </c>
      <c r="G830" t="s">
        <v>29</v>
      </c>
      <c r="H830" s="42">
        <f>IFERROR(Tabla5[[#This Row],[VENTAS MABE]]/Tabla5[[#This Row],[CUOTA]],0)</f>
        <v>0</v>
      </c>
      <c r="I830">
        <v>2</v>
      </c>
      <c r="J830">
        <v>0</v>
      </c>
      <c r="K830">
        <v>10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V830" s="42">
        <v>0</v>
      </c>
      <c r="W830" s="42">
        <f>IFERROR(Tabla5[[#This Row],[TOTAL VENTA 38 SEMANA]]/Tabla5[[#This Row],[VENTA ACUM 38]],0)</f>
        <v>0</v>
      </c>
      <c r="X830" s="42" t="e">
        <f>VLOOKUP(Tabla5[[#This Row],[CLAVE]],[1]!QMI_5_SEMANA_SEP_22[[CLAVE]:[SHARE CADENA S2]],21,0)</f>
        <v>#REF!</v>
      </c>
      <c r="Y830" s="55" t="s">
        <v>734</v>
      </c>
      <c r="Z830" s="46">
        <f>+Tabla5[[#This Row],[VENTA ACUM 38]]+Tabla5[[#This Row],[venta total 39 acum]]</f>
        <v>12</v>
      </c>
      <c r="AA830" s="46">
        <v>0</v>
      </c>
      <c r="AB830" s="46">
        <v>0</v>
      </c>
      <c r="AC830" s="46">
        <v>6</v>
      </c>
      <c r="AD830" s="46">
        <v>6</v>
      </c>
      <c r="AE830" s="46">
        <v>0</v>
      </c>
      <c r="AF830" s="46">
        <v>6</v>
      </c>
      <c r="AG830" s="46">
        <v>0</v>
      </c>
      <c r="AH830" s="42">
        <f>IFERROR(Tabla5[[#This Row],[VENTAS MABE]]/Tabla5[[#This Row],[VENTAS INDURAMA]],0)</f>
        <v>0</v>
      </c>
      <c r="AI830" t="s">
        <v>1677</v>
      </c>
      <c r="AK830" s="42"/>
      <c r="AL830" t="s">
        <v>727</v>
      </c>
      <c r="AM830" s="55" t="s">
        <v>891</v>
      </c>
      <c r="AO830" s="55" t="s">
        <v>460</v>
      </c>
      <c r="AP830">
        <v>4</v>
      </c>
      <c r="AQ830" s="55">
        <v>1</v>
      </c>
      <c r="AR830">
        <v>1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f>SUM(Tabla5[[#This Row],[VENTA MABE 1 SEMANA OCT]:[VENTAS OTROS 1 SEMANA OCT]])</f>
        <v>4</v>
      </c>
      <c r="AY830" s="46">
        <v>2</v>
      </c>
      <c r="AZ830" s="55">
        <v>0</v>
      </c>
      <c r="BA830">
        <v>1</v>
      </c>
      <c r="BB830">
        <v>0</v>
      </c>
      <c r="BC830">
        <v>0</v>
      </c>
      <c r="BD830">
        <v>2</v>
      </c>
      <c r="BE830">
        <v>0</v>
      </c>
      <c r="BF830">
        <v>0</v>
      </c>
      <c r="BG830">
        <f>SUM(Tabla5[[#This Row],[VENTA MABE 2 SEMANA OCT]:[VENTAS OTROS 2 SEMANA OCT]])</f>
        <v>3</v>
      </c>
      <c r="BH830" t="s">
        <v>798</v>
      </c>
      <c r="BI830" s="55" t="s">
        <v>1665</v>
      </c>
      <c r="BJ830">
        <v>11.999999999999998</v>
      </c>
      <c r="BK830" s="55">
        <v>0</v>
      </c>
      <c r="BL830">
        <v>0</v>
      </c>
      <c r="BM830">
        <v>0</v>
      </c>
      <c r="BN830">
        <v>0</v>
      </c>
      <c r="BO830">
        <v>2</v>
      </c>
      <c r="BP830">
        <v>1</v>
      </c>
      <c r="BQ830">
        <v>0</v>
      </c>
      <c r="BR830">
        <f>SUM(Tabla5[[#This Row],[VENTA MABE 3 SEMANA OCT]:[VENTAS OTROS 3 SEMANA OCT]])</f>
        <v>3</v>
      </c>
      <c r="BS830" s="42">
        <v>0.2</v>
      </c>
      <c r="BT830" s="55">
        <v>0</v>
      </c>
      <c r="BU830">
        <v>0</v>
      </c>
      <c r="BV830">
        <v>0</v>
      </c>
      <c r="BW830">
        <v>0</v>
      </c>
      <c r="BX830">
        <v>2</v>
      </c>
      <c r="BY830">
        <v>2</v>
      </c>
      <c r="BZ830">
        <v>0</v>
      </c>
      <c r="CA830">
        <f>SUM(Tabla5[[#This Row],[VENTA MABE 4 SEMANA OCT]:[VENTAS OTROS 4 SEMANA OCT]])</f>
        <v>4</v>
      </c>
      <c r="CD830" t="s">
        <v>1698</v>
      </c>
      <c r="CI83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7.1428571428571425E-2</v>
      </c>
      <c r="CJ830" t="s">
        <v>1701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SUM(Tabla5[[#This Row],[VENTA MABE 1 SEMANA NOV]:[VENTAS OTROS 1 SEMANA NOV]])</f>
        <v>1</v>
      </c>
      <c r="CS830">
        <f>IFERROR(VLOOKUP(Tabla5[[#This Row],[CLAVE]],[2]VENTAS!$F$2:$L$1501,2,0),0)</f>
        <v>0</v>
      </c>
      <c r="CT830">
        <f>IFERROR(VLOOKUP(Tabla5[[#This Row],[CLAVE]],[2]VENTAS!$F$2:$L$1501,3,0),0)</f>
        <v>2</v>
      </c>
      <c r="CU830">
        <f>IFERROR(VLOOKUP(Tabla5[[#This Row],[CLAVE]],[2]VENTAS!$F$2:$L$1501,4,0),0)</f>
        <v>0</v>
      </c>
      <c r="CV830">
        <f>IFERROR(VLOOKUP(Tabla5[[#This Row],[CLAVE]],[2]VENTAS!$F$2:$L$1501,5,0),0)</f>
        <v>0</v>
      </c>
      <c r="CW830">
        <f>IFERROR(VLOOKUP(Tabla5[[#This Row],[CLAVE]],[2]VENTAS!$F$2:$L$1501,6,0),0)</f>
        <v>0</v>
      </c>
      <c r="CX830">
        <f>IFERROR(VLOOKUP(Tabla5[[#This Row],[CLAVE]],[2]VENTAS!$F$2:$L$1501,7,0),0)</f>
        <v>0</v>
      </c>
      <c r="CY830">
        <f>IFERROR(VLOOKUP(Tabla5[[#This Row],[CLAVE]],[2]VENTAS!$F$2:$R$1501,13,0),0)</f>
        <v>0</v>
      </c>
      <c r="CZ830">
        <f>SUM(Tabla5[[#This Row],[VENTA MABE 2 SEMANA NOV]:[VENTAS OTROS 2 SEMANA NOV]])</f>
        <v>2</v>
      </c>
      <c r="DA830" s="46">
        <v>2.7503629596388883</v>
      </c>
    </row>
    <row r="831" spans="1:105" hidden="1" x14ac:dyDescent="0.3">
      <c r="A831" t="str">
        <f>CONCATENATE(Tabla5[[#This Row],[TIENDA HMPV]],Tabla5[[#This Row],[LINEA]])</f>
        <v>602 - CUE.EL ARENALCOCINAS</v>
      </c>
      <c r="B831" t="s">
        <v>189</v>
      </c>
      <c r="C831" s="55" t="s">
        <v>113</v>
      </c>
      <c r="D831" s="55" t="s">
        <v>51</v>
      </c>
      <c r="E831" s="55" t="s">
        <v>117</v>
      </c>
      <c r="F831" s="55" t="s">
        <v>1724</v>
      </c>
      <c r="G831" t="s">
        <v>26</v>
      </c>
      <c r="H831" s="42">
        <f>IFERROR(Tabla5[[#This Row],[VENTAS MABE]]/Tabla5[[#This Row],[CUOTA]],0)</f>
        <v>0.75</v>
      </c>
      <c r="I831">
        <v>4</v>
      </c>
      <c r="J831">
        <v>3</v>
      </c>
      <c r="K831">
        <v>6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V831" s="42">
        <v>0.5</v>
      </c>
      <c r="W831" s="42">
        <f>IFERROR(Tabla5[[#This Row],[TOTAL VENTA 38 SEMANA]]/Tabla5[[#This Row],[VENTA ACUM 38]],0)</f>
        <v>0.5</v>
      </c>
      <c r="X831" s="42" t="e">
        <f>VLOOKUP(Tabla5[[#This Row],[CLAVE]],[1]!QMI_5_SEMANA_SEP_22[[CLAVE]:[SHARE CADENA S2]],21,0)</f>
        <v>#REF!</v>
      </c>
      <c r="Y831" s="55" t="s">
        <v>734</v>
      </c>
      <c r="Z831" s="46">
        <f>+Tabla5[[#This Row],[VENTA ACUM 38]]+Tabla5[[#This Row],[venta total 39 acum]]</f>
        <v>12</v>
      </c>
      <c r="AA831" s="46">
        <v>3</v>
      </c>
      <c r="AB831" s="46">
        <v>3</v>
      </c>
      <c r="AC831" s="46">
        <v>6</v>
      </c>
      <c r="AD831" s="46">
        <v>6</v>
      </c>
      <c r="AE831" s="46">
        <v>3</v>
      </c>
      <c r="AF831" s="46">
        <v>6</v>
      </c>
      <c r="AG831" s="46">
        <v>6</v>
      </c>
      <c r="AH831" s="42">
        <f>IFERROR(Tabla5[[#This Row],[VENTAS MABE]]/Tabla5[[#This Row],[VENTAS INDURAMA]],0)</f>
        <v>0.5</v>
      </c>
      <c r="AI831" t="s">
        <v>1677</v>
      </c>
      <c r="AK831" s="42"/>
      <c r="AL831" t="s">
        <v>727</v>
      </c>
      <c r="AM831" s="55" t="s">
        <v>889</v>
      </c>
      <c r="AO831" s="55" t="s">
        <v>460</v>
      </c>
      <c r="AP831">
        <v>5</v>
      </c>
      <c r="AQ831" s="55">
        <v>1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f>SUM(Tabla5[[#This Row],[VENTA MABE 1 SEMANA OCT]:[VENTAS OTROS 1 SEMANA OCT]])</f>
        <v>2</v>
      </c>
      <c r="AY831" s="46">
        <v>5.3870538831314736</v>
      </c>
      <c r="AZ831" s="55">
        <v>3</v>
      </c>
      <c r="BA831">
        <v>3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f>SUM(Tabla5[[#This Row],[VENTA MABE 2 SEMANA OCT]:[VENTAS OTROS 2 SEMANA OCT]])</f>
        <v>6</v>
      </c>
      <c r="BH831" t="s">
        <v>885</v>
      </c>
      <c r="BI831" s="55" t="s">
        <v>1665</v>
      </c>
      <c r="BJ831">
        <v>1.9999999999999982</v>
      </c>
      <c r="BK831" s="55">
        <v>3</v>
      </c>
      <c r="BL831">
        <v>4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f>SUM(Tabla5[[#This Row],[VENTA MABE 3 SEMANA OCT]:[VENTAS OTROS 3 SEMANA OCT]])</f>
        <v>7</v>
      </c>
      <c r="BS831" s="42">
        <v>0.42</v>
      </c>
      <c r="BT831" s="55">
        <v>5</v>
      </c>
      <c r="BU831">
        <v>4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f>SUM(Tabla5[[#This Row],[VENTA MABE 4 SEMANA OCT]:[VENTAS OTROS 4 SEMANA OCT]])</f>
        <v>9</v>
      </c>
      <c r="CI8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831" t="s">
        <v>1703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SUM(Tabla5[[#This Row],[VENTA MABE 1 SEMANA NOV]:[VENTAS OTROS 1 SEMANA NOV]])</f>
        <v>1</v>
      </c>
      <c r="CS831">
        <f>IFERROR(VLOOKUP(Tabla5[[#This Row],[CLAVE]],[2]VENTAS!$F$2:$L$1501,2,0),0)</f>
        <v>0</v>
      </c>
      <c r="CT831">
        <f>IFERROR(VLOOKUP(Tabla5[[#This Row],[CLAVE]],[2]VENTAS!$F$2:$L$1501,3,0),0)</f>
        <v>1</v>
      </c>
      <c r="CU831">
        <f>IFERROR(VLOOKUP(Tabla5[[#This Row],[CLAVE]],[2]VENTAS!$F$2:$L$1501,4,0),0)</f>
        <v>0</v>
      </c>
      <c r="CV831">
        <f>IFERROR(VLOOKUP(Tabla5[[#This Row],[CLAVE]],[2]VENTAS!$F$2:$L$1501,5,0),0)</f>
        <v>0</v>
      </c>
      <c r="CW831">
        <f>IFERROR(VLOOKUP(Tabla5[[#This Row],[CLAVE]],[2]VENTAS!$F$2:$L$1501,6,0),0)</f>
        <v>0</v>
      </c>
      <c r="CX831">
        <f>IFERROR(VLOOKUP(Tabla5[[#This Row],[CLAVE]],[2]VENTAS!$F$2:$L$1501,7,0),0)</f>
        <v>0</v>
      </c>
      <c r="CY831">
        <f>IFERROR(VLOOKUP(Tabla5[[#This Row],[CLAVE]],[2]VENTAS!$F$2:$R$1501,13,0),0)</f>
        <v>0</v>
      </c>
      <c r="CZ831">
        <f>SUM(Tabla5[[#This Row],[VENTA MABE 2 SEMANA NOV]:[VENTAS OTROS 2 SEMANA NOV]])</f>
        <v>1</v>
      </c>
      <c r="DA831" s="46">
        <v>3.3870538831314736</v>
      </c>
    </row>
    <row r="832" spans="1:105" hidden="1" x14ac:dyDescent="0.3">
      <c r="A832" t="str">
        <f>CONCATENATE(Tabla5[[#This Row],[TIENDA HMPV]],Tabla5[[#This Row],[LINEA]])</f>
        <v>602 - CUE.EL ARENALGLOBALES</v>
      </c>
      <c r="B832" t="s">
        <v>189</v>
      </c>
      <c r="C832" s="55" t="s">
        <v>113</v>
      </c>
      <c r="D832" s="55" t="s">
        <v>51</v>
      </c>
      <c r="E832" s="55" t="s">
        <v>117</v>
      </c>
      <c r="F832" s="55" t="s">
        <v>1724</v>
      </c>
      <c r="G832" t="s">
        <v>27</v>
      </c>
      <c r="H832" s="42">
        <f>IFERROR(Tabla5[[#This Row],[VENTAS MABE]]/Tabla5[[#This Row],[CUOTA]],0)</f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V832" s="42">
        <v>0</v>
      </c>
      <c r="W832" s="42">
        <f>IFERROR(Tabla5[[#This Row],[TOTAL VENTA 38 SEMANA]]/Tabla5[[#This Row],[VENTA ACUM 38]],0)</f>
        <v>0</v>
      </c>
      <c r="X832" s="42" t="e">
        <f>VLOOKUP(Tabla5[[#This Row],[CLAVE]],[1]!QMI_5_SEMANA_SEP_22[[CLAVE]:[SHARE CADENA S2]],21,0)</f>
        <v>#REF!</v>
      </c>
      <c r="Y832" s="55" t="s">
        <v>734</v>
      </c>
      <c r="Z832" s="46">
        <f>+Tabla5[[#This Row],[VENTA ACUM 38]]+Tabla5[[#This Row],[venta total 39 acum]]</f>
        <v>0</v>
      </c>
      <c r="AA832" s="46">
        <v>0</v>
      </c>
      <c r="AB832" s="46">
        <v>0</v>
      </c>
      <c r="AC832" s="46">
        <v>0</v>
      </c>
      <c r="AD832" s="46">
        <v>0</v>
      </c>
      <c r="AE832" s="46">
        <v>0</v>
      </c>
      <c r="AF832" s="46">
        <v>0</v>
      </c>
      <c r="AG832" s="46">
        <v>0</v>
      </c>
      <c r="AH832" s="42">
        <f>IFERROR(Tabla5[[#This Row],[VENTAS MABE]]/Tabla5[[#This Row],[VENTAS INDURAMA]],0)</f>
        <v>0</v>
      </c>
      <c r="AI832" t="s">
        <v>1677</v>
      </c>
      <c r="AK832" s="42"/>
      <c r="AL832" t="s">
        <v>727</v>
      </c>
      <c r="AM832" s="55" t="s">
        <v>889</v>
      </c>
      <c r="AO832" s="55" t="s">
        <v>460</v>
      </c>
      <c r="AP832">
        <v>0</v>
      </c>
      <c r="AQ832" s="55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f>SUM(Tabla5[[#This Row],[VENTA MABE 1 SEMANA OCT]:[VENTAS OTROS 1 SEMANA OCT]])</f>
        <v>0</v>
      </c>
      <c r="AY832" s="46">
        <v>0</v>
      </c>
      <c r="AZ832" s="55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f>SUM(Tabla5[[#This Row],[VENTA MABE 2 SEMANA OCT]:[VENTAS OTROS 2 SEMANA OCT]])</f>
        <v>0</v>
      </c>
      <c r="BH832" t="s">
        <v>885</v>
      </c>
      <c r="BI832" s="55" t="s">
        <v>1665</v>
      </c>
      <c r="BJ832">
        <v>1.9999999999999982</v>
      </c>
      <c r="BK832" s="55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f>SUM(Tabla5[[#This Row],[VENTA MABE 3 SEMANA OCT]:[VENTAS OTROS 3 SEMANA OCT]])</f>
        <v>0</v>
      </c>
      <c r="BS832" s="42">
        <v>0</v>
      </c>
      <c r="BT832" s="55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f>SUM(Tabla5[[#This Row],[VENTA MABE 4 SEMANA OCT]:[VENTAS OTROS 4 SEMANA OCT]])</f>
        <v>0</v>
      </c>
      <c r="CI8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32" s="66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SUM(Tabla5[[#This Row],[VENTA MABE 1 SEMANA NOV]:[VENTAS OTROS 1 SEMANA NOV]])</f>
        <v>0</v>
      </c>
      <c r="CS832">
        <f>IFERROR(VLOOKUP(Tabla5[[#This Row],[CLAVE]],[2]VENTAS!$F$2:$L$1501,2,0),0)</f>
        <v>0</v>
      </c>
      <c r="CT832">
        <f>IFERROR(VLOOKUP(Tabla5[[#This Row],[CLAVE]],[2]VENTAS!$F$2:$L$1501,3,0),0)</f>
        <v>0</v>
      </c>
      <c r="CU832">
        <f>IFERROR(VLOOKUP(Tabla5[[#This Row],[CLAVE]],[2]VENTAS!$F$2:$L$1501,4,0),0)</f>
        <v>0</v>
      </c>
      <c r="CV832">
        <f>IFERROR(VLOOKUP(Tabla5[[#This Row],[CLAVE]],[2]VENTAS!$F$2:$L$1501,5,0),0)</f>
        <v>0</v>
      </c>
      <c r="CW832">
        <f>IFERROR(VLOOKUP(Tabla5[[#This Row],[CLAVE]],[2]VENTAS!$F$2:$L$1501,6,0),0)</f>
        <v>0</v>
      </c>
      <c r="CX832">
        <f>IFERROR(VLOOKUP(Tabla5[[#This Row],[CLAVE]],[2]VENTAS!$F$2:$L$1501,7,0),0)</f>
        <v>0</v>
      </c>
      <c r="CY832">
        <f>IFERROR(VLOOKUP(Tabla5[[#This Row],[CLAVE]],[2]VENTAS!$F$2:$R$1501,13,0),0)</f>
        <v>0</v>
      </c>
      <c r="CZ832">
        <f>SUM(Tabla5[[#This Row],[VENTA MABE 2 SEMANA NOV]:[VENTAS OTROS 2 SEMANA NOV]])</f>
        <v>0</v>
      </c>
      <c r="DA832" s="46">
        <v>0</v>
      </c>
    </row>
    <row r="833" spans="1:105" hidden="1" x14ac:dyDescent="0.3">
      <c r="A833" t="str">
        <f>CONCATENATE(Tabla5[[#This Row],[TIENDA HMPV]],Tabla5[[#This Row],[LINEA]])</f>
        <v>602 - CUE.EL ARENALREFRIGERACIÓN</v>
      </c>
      <c r="B833" t="s">
        <v>189</v>
      </c>
      <c r="C833" s="55" t="s">
        <v>113</v>
      </c>
      <c r="D833" s="55" t="s">
        <v>51</v>
      </c>
      <c r="E833" s="55" t="s">
        <v>117</v>
      </c>
      <c r="F833" s="55" t="s">
        <v>1724</v>
      </c>
      <c r="G833" t="s">
        <v>29</v>
      </c>
      <c r="H833" s="42">
        <f>IFERROR(Tabla5[[#This Row],[VENTAS MABE]]/Tabla5[[#This Row],[CUOTA]],0)</f>
        <v>2</v>
      </c>
      <c r="I833">
        <v>2</v>
      </c>
      <c r="J833">
        <v>4</v>
      </c>
      <c r="K833">
        <v>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V833" s="42">
        <v>0.5714285714285714</v>
      </c>
      <c r="W833" s="42">
        <f>IFERROR(Tabla5[[#This Row],[TOTAL VENTA 38 SEMANA]]/Tabla5[[#This Row],[VENTA ACUM 38]],0)</f>
        <v>0.5714285714285714</v>
      </c>
      <c r="X833" s="42" t="e">
        <f>VLOOKUP(Tabla5[[#This Row],[CLAVE]],[1]!QMI_5_SEMANA_SEP_22[[CLAVE]:[SHARE CADENA S2]],21,0)</f>
        <v>#REF!</v>
      </c>
      <c r="Y833" s="55" t="s">
        <v>734</v>
      </c>
      <c r="Z833" s="46">
        <f>+Tabla5[[#This Row],[VENTA ACUM 38]]+Tabla5[[#This Row],[venta total 39 acum]]</f>
        <v>14</v>
      </c>
      <c r="AA833" s="46">
        <v>3</v>
      </c>
      <c r="AB833" s="46">
        <v>4</v>
      </c>
      <c r="AC833" s="46">
        <v>7</v>
      </c>
      <c r="AD833" s="46">
        <v>7</v>
      </c>
      <c r="AE833" s="46">
        <v>4</v>
      </c>
      <c r="AF833" s="46">
        <v>7</v>
      </c>
      <c r="AG833" s="46">
        <v>7</v>
      </c>
      <c r="AH833" s="42">
        <f>IFERROR(Tabla5[[#This Row],[VENTAS MABE]]/Tabla5[[#This Row],[VENTAS INDURAMA]],0)</f>
        <v>0.66666666666666663</v>
      </c>
      <c r="AI833" t="s">
        <v>1677</v>
      </c>
      <c r="AK833" s="42"/>
      <c r="AL833" t="s">
        <v>727</v>
      </c>
      <c r="AM833" s="55" t="s">
        <v>889</v>
      </c>
      <c r="AO833" s="55" t="s">
        <v>460</v>
      </c>
      <c r="AP833">
        <v>5</v>
      </c>
      <c r="AQ833" s="55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f>SUM(Tabla5[[#This Row],[VENTA MABE 1 SEMANA OCT]:[VENTAS OTROS 1 SEMANA OCT]])</f>
        <v>0</v>
      </c>
      <c r="AY833" s="46">
        <v>4</v>
      </c>
      <c r="AZ833" s="55">
        <v>2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f>SUM(Tabla5[[#This Row],[VENTA MABE 2 SEMANA OCT]:[VENTAS OTROS 2 SEMANA OCT]])</f>
        <v>3</v>
      </c>
      <c r="BH833" t="s">
        <v>885</v>
      </c>
      <c r="BI833" s="55" t="s">
        <v>1665</v>
      </c>
      <c r="BJ833">
        <v>1.9999999999999982</v>
      </c>
      <c r="BK833" s="55">
        <v>2</v>
      </c>
      <c r="BL833">
        <v>3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f>SUM(Tabla5[[#This Row],[VENTA MABE 3 SEMANA OCT]:[VENTAS OTROS 3 SEMANA OCT]])</f>
        <v>5</v>
      </c>
      <c r="BS833" s="42">
        <v>0.35</v>
      </c>
      <c r="BT833" s="55">
        <v>3</v>
      </c>
      <c r="BU833">
        <v>3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f>SUM(Tabla5[[#This Row],[VENTA MABE 4 SEMANA OCT]:[VENTAS OTROS 4 SEMANA OCT]])</f>
        <v>6</v>
      </c>
      <c r="CI8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833" t="s">
        <v>1703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SUM(Tabla5[[#This Row],[VENTA MABE 1 SEMANA NOV]:[VENTAS OTROS 1 SEMANA NOV]])</f>
        <v>0</v>
      </c>
      <c r="CS833">
        <f>IFERROR(VLOOKUP(Tabla5[[#This Row],[CLAVE]],[2]VENTAS!$F$2:$L$1501,2,0),0)</f>
        <v>1</v>
      </c>
      <c r="CT833">
        <f>IFERROR(VLOOKUP(Tabla5[[#This Row],[CLAVE]],[2]VENTAS!$F$2:$L$1501,3,0),0)</f>
        <v>1</v>
      </c>
      <c r="CU833">
        <f>IFERROR(VLOOKUP(Tabla5[[#This Row],[CLAVE]],[2]VENTAS!$F$2:$L$1501,4,0),0)</f>
        <v>0</v>
      </c>
      <c r="CV833">
        <f>IFERROR(VLOOKUP(Tabla5[[#This Row],[CLAVE]],[2]VENTAS!$F$2:$L$1501,5,0),0)</f>
        <v>0</v>
      </c>
      <c r="CW833">
        <f>IFERROR(VLOOKUP(Tabla5[[#This Row],[CLAVE]],[2]VENTAS!$F$2:$L$1501,6,0),0)</f>
        <v>0</v>
      </c>
      <c r="CX833">
        <f>IFERROR(VLOOKUP(Tabla5[[#This Row],[CLAVE]],[2]VENTAS!$F$2:$L$1501,7,0),0)</f>
        <v>0</v>
      </c>
      <c r="CY833">
        <f>IFERROR(VLOOKUP(Tabla5[[#This Row],[CLAVE]],[2]VENTAS!$F$2:$R$1501,13,0),0)</f>
        <v>0</v>
      </c>
      <c r="CZ833">
        <f>SUM(Tabla5[[#This Row],[VENTA MABE 2 SEMANA NOV]:[VENTAS OTROS 2 SEMANA NOV]])</f>
        <v>2</v>
      </c>
      <c r="DA833" s="46">
        <v>4</v>
      </c>
    </row>
    <row r="834" spans="1:105" hidden="1" x14ac:dyDescent="0.3">
      <c r="A834" t="str">
        <f>CONCATENATE(Tabla5[[#This Row],[TIENDA HMPV]],Tabla5[[#This Row],[LINEA]])</f>
        <v>603 - CUE.EL ARENAL 2COCINAS</v>
      </c>
      <c r="B834" t="s">
        <v>189</v>
      </c>
      <c r="C834" s="55" t="s">
        <v>113</v>
      </c>
      <c r="D834" s="55" t="s">
        <v>51</v>
      </c>
      <c r="E834" s="55" t="s">
        <v>118</v>
      </c>
      <c r="F834" s="55" t="s">
        <v>1724</v>
      </c>
      <c r="G834" t="s">
        <v>26</v>
      </c>
      <c r="H834" s="42">
        <f>IFERROR(Tabla5[[#This Row],[VENTAS MABE]]/Tabla5[[#This Row],[CUOTA]],0)</f>
        <v>1</v>
      </c>
      <c r="I834">
        <v>4</v>
      </c>
      <c r="J834">
        <v>4</v>
      </c>
      <c r="K834">
        <v>8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V834" s="42">
        <v>0.5</v>
      </c>
      <c r="W834" s="42">
        <f>IFERROR(Tabla5[[#This Row],[TOTAL VENTA 38 SEMANA]]/Tabla5[[#This Row],[VENTA ACUM 38]],0)</f>
        <v>0.5</v>
      </c>
      <c r="X834" s="42" t="e">
        <f>VLOOKUP(Tabla5[[#This Row],[CLAVE]],[1]!QMI_5_SEMANA_SEP_22[[CLAVE]:[SHARE CADENA S2]],21,0)</f>
        <v>#REF!</v>
      </c>
      <c r="Y834" s="55" t="s">
        <v>734</v>
      </c>
      <c r="Z834" s="46">
        <f>+Tabla5[[#This Row],[VENTA ACUM 38]]+Tabla5[[#This Row],[venta total 39 acum]]</f>
        <v>16</v>
      </c>
      <c r="AA834" s="46">
        <v>2</v>
      </c>
      <c r="AB834" s="46">
        <v>4</v>
      </c>
      <c r="AC834" s="46">
        <v>8</v>
      </c>
      <c r="AD834" s="46">
        <v>8</v>
      </c>
      <c r="AE834" s="46">
        <v>4</v>
      </c>
      <c r="AF834" s="46">
        <v>8</v>
      </c>
      <c r="AG834" s="46">
        <v>6</v>
      </c>
      <c r="AH834" s="42">
        <f>IFERROR(Tabla5[[#This Row],[VENTAS MABE]]/Tabla5[[#This Row],[VENTAS INDURAMA]],0)</f>
        <v>0.5</v>
      </c>
      <c r="AI834" t="s">
        <v>1677</v>
      </c>
      <c r="AK834" s="42"/>
      <c r="AL834" t="s">
        <v>727</v>
      </c>
      <c r="AM834" s="55" t="s">
        <v>886</v>
      </c>
      <c r="AO834" s="55" t="s">
        <v>460</v>
      </c>
      <c r="AP834">
        <v>4</v>
      </c>
      <c r="AQ834" s="55">
        <v>3</v>
      </c>
      <c r="AR834">
        <v>2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f>SUM(Tabla5[[#This Row],[VENTA MABE 1 SEMANA OCT]:[VENTAS OTROS 1 SEMANA OCT]])</f>
        <v>5</v>
      </c>
      <c r="AY834" s="46">
        <v>6</v>
      </c>
      <c r="AZ834" s="55">
        <v>4</v>
      </c>
      <c r="BA834">
        <v>3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f>SUM(Tabla5[[#This Row],[VENTA MABE 2 SEMANA OCT]:[VENTAS OTROS 2 SEMANA OCT]])</f>
        <v>8</v>
      </c>
      <c r="BH834" t="s">
        <v>1643</v>
      </c>
      <c r="BI834" s="55" t="s">
        <v>1665</v>
      </c>
      <c r="BJ834">
        <v>6</v>
      </c>
      <c r="BK834" s="55">
        <v>5</v>
      </c>
      <c r="BL834">
        <v>4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f>SUM(Tabla5[[#This Row],[VENTA MABE 3 SEMANA OCT]:[VENTAS OTROS 3 SEMANA OCT]])</f>
        <v>10</v>
      </c>
      <c r="BS834" s="42">
        <v>0.42</v>
      </c>
      <c r="BT834" s="55">
        <v>6</v>
      </c>
      <c r="BU834">
        <v>5</v>
      </c>
      <c r="BV834">
        <v>0</v>
      </c>
      <c r="BW834">
        <v>0</v>
      </c>
      <c r="BX834">
        <v>0</v>
      </c>
      <c r="BY834">
        <v>0</v>
      </c>
      <c r="BZ834">
        <v>1</v>
      </c>
      <c r="CA834">
        <f>SUM(Tabla5[[#This Row],[VENTA MABE 4 SEMANA OCT]:[VENTAS OTROS 4 SEMANA OCT]])</f>
        <v>12</v>
      </c>
      <c r="CI8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0.51428571428571423</v>
      </c>
      <c r="CJ834" t="s">
        <v>1703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SUM(Tabla5[[#This Row],[VENTA MABE 1 SEMANA NOV]:[VENTAS OTROS 1 SEMANA NOV]])</f>
        <v>1</v>
      </c>
      <c r="CS834">
        <f>IFERROR(VLOOKUP(Tabla5[[#This Row],[CLAVE]],[2]VENTAS!$F$2:$L$1501,2,0),0)</f>
        <v>0</v>
      </c>
      <c r="CT834">
        <f>IFERROR(VLOOKUP(Tabla5[[#This Row],[CLAVE]],[2]VENTAS!$F$2:$L$1501,3,0),0)</f>
        <v>0</v>
      </c>
      <c r="CU834">
        <f>IFERROR(VLOOKUP(Tabla5[[#This Row],[CLAVE]],[2]VENTAS!$F$2:$L$1501,4,0),0)</f>
        <v>0</v>
      </c>
      <c r="CV834">
        <f>IFERROR(VLOOKUP(Tabla5[[#This Row],[CLAVE]],[2]VENTAS!$F$2:$L$1501,5,0),0)</f>
        <v>0</v>
      </c>
      <c r="CW834">
        <f>IFERROR(VLOOKUP(Tabla5[[#This Row],[CLAVE]],[2]VENTAS!$F$2:$L$1501,6,0),0)</f>
        <v>0</v>
      </c>
      <c r="CX834">
        <f>IFERROR(VLOOKUP(Tabla5[[#This Row],[CLAVE]],[2]VENTAS!$F$2:$L$1501,7,0),0)</f>
        <v>0</v>
      </c>
      <c r="CY834">
        <f>IFERROR(VLOOKUP(Tabla5[[#This Row],[CLAVE]],[2]VENTAS!$F$2:$R$1501,13,0),0)</f>
        <v>0</v>
      </c>
      <c r="CZ834">
        <f>SUM(Tabla5[[#This Row],[VENTA MABE 2 SEMANA NOV]:[VENTAS OTROS 2 SEMANA NOV]])</f>
        <v>0</v>
      </c>
      <c r="DA834" s="46">
        <v>3.3515955978834455</v>
      </c>
    </row>
    <row r="835" spans="1:105" hidden="1" x14ac:dyDescent="0.3">
      <c r="A835" t="str">
        <f>CONCATENATE(Tabla5[[#This Row],[TIENDA HMPV]],Tabla5[[#This Row],[LINEA]])</f>
        <v>603 - CUE.EL ARENAL 2GLOBALES</v>
      </c>
      <c r="B835" t="s">
        <v>189</v>
      </c>
      <c r="C835" s="55" t="s">
        <v>113</v>
      </c>
      <c r="D835" s="55" t="s">
        <v>51</v>
      </c>
      <c r="E835" s="55" t="s">
        <v>118</v>
      </c>
      <c r="F835" s="55" t="s">
        <v>1724</v>
      </c>
      <c r="G835" t="s">
        <v>27</v>
      </c>
      <c r="H835" s="42">
        <f>IFERROR(Tabla5[[#This Row],[VENTAS MABE]]/Tabla5[[#This Row],[CUOTA]],0)</f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V835" s="42">
        <v>0</v>
      </c>
      <c r="W835" s="42">
        <f>IFERROR(Tabla5[[#This Row],[TOTAL VENTA 38 SEMANA]]/Tabla5[[#This Row],[VENTA ACUM 38]],0)</f>
        <v>0</v>
      </c>
      <c r="X835" s="42" t="e">
        <f>VLOOKUP(Tabla5[[#This Row],[CLAVE]],[1]!QMI_5_SEMANA_SEP_22[[CLAVE]:[SHARE CADENA S2]],21,0)</f>
        <v>#REF!</v>
      </c>
      <c r="Y835" s="55" t="s">
        <v>734</v>
      </c>
      <c r="Z835" s="46">
        <f>+Tabla5[[#This Row],[VENTA ACUM 38]]+Tabla5[[#This Row],[venta total 39 acum]]</f>
        <v>0</v>
      </c>
      <c r="AA835" s="46">
        <v>0</v>
      </c>
      <c r="AB835" s="46">
        <v>0</v>
      </c>
      <c r="AC835" s="46">
        <v>0</v>
      </c>
      <c r="AD835" s="46">
        <v>0</v>
      </c>
      <c r="AE835" s="46">
        <v>0</v>
      </c>
      <c r="AF835" s="46">
        <v>0</v>
      </c>
      <c r="AG835" s="46">
        <v>0</v>
      </c>
      <c r="AH835" s="42">
        <f>IFERROR(Tabla5[[#This Row],[VENTAS MABE]]/Tabla5[[#This Row],[VENTAS INDURAMA]],0)</f>
        <v>0</v>
      </c>
      <c r="AI835" t="s">
        <v>1677</v>
      </c>
      <c r="AK835" s="42"/>
      <c r="AL835" t="s">
        <v>727</v>
      </c>
      <c r="AM835" s="55" t="s">
        <v>886</v>
      </c>
      <c r="AO835" s="55" t="s">
        <v>460</v>
      </c>
      <c r="AP835">
        <v>0</v>
      </c>
      <c r="AQ835" s="5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f>SUM(Tabla5[[#This Row],[VENTA MABE 1 SEMANA OCT]:[VENTAS OTROS 1 SEMANA OCT]])</f>
        <v>0</v>
      </c>
      <c r="AY835" s="46">
        <v>0</v>
      </c>
      <c r="AZ835" s="5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f>SUM(Tabla5[[#This Row],[VENTA MABE 2 SEMANA OCT]:[VENTAS OTROS 2 SEMANA OCT]])</f>
        <v>0</v>
      </c>
      <c r="BH835" t="s">
        <v>1643</v>
      </c>
      <c r="BI835" s="55" t="s">
        <v>1665</v>
      </c>
      <c r="BJ835">
        <v>6</v>
      </c>
      <c r="BK835" s="5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f>SUM(Tabla5[[#This Row],[VENTA MABE 3 SEMANA OCT]:[VENTAS OTROS 3 SEMANA OCT]])</f>
        <v>0</v>
      </c>
      <c r="BS835" s="42">
        <v>0</v>
      </c>
      <c r="BT835" s="5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f>SUM(Tabla5[[#This Row],[VENTA MABE 4 SEMANA OCT]:[VENTAS OTROS 4 SEMANA OCT]])</f>
        <v>0</v>
      </c>
      <c r="CI8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35" s="66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SUM(Tabla5[[#This Row],[VENTA MABE 1 SEMANA NOV]:[VENTAS OTROS 1 SEMANA NOV]])</f>
        <v>0</v>
      </c>
      <c r="CS835">
        <f>IFERROR(VLOOKUP(Tabla5[[#This Row],[CLAVE]],[2]VENTAS!$F$2:$L$1501,2,0),0)</f>
        <v>0</v>
      </c>
      <c r="CT835">
        <f>IFERROR(VLOOKUP(Tabla5[[#This Row],[CLAVE]],[2]VENTAS!$F$2:$L$1501,3,0),0)</f>
        <v>0</v>
      </c>
      <c r="CU835">
        <f>IFERROR(VLOOKUP(Tabla5[[#This Row],[CLAVE]],[2]VENTAS!$F$2:$L$1501,4,0),0)</f>
        <v>0</v>
      </c>
      <c r="CV835">
        <f>IFERROR(VLOOKUP(Tabla5[[#This Row],[CLAVE]],[2]VENTAS!$F$2:$L$1501,5,0),0)</f>
        <v>0</v>
      </c>
      <c r="CW835">
        <f>IFERROR(VLOOKUP(Tabla5[[#This Row],[CLAVE]],[2]VENTAS!$F$2:$L$1501,6,0),0)</f>
        <v>0</v>
      </c>
      <c r="CX835">
        <f>IFERROR(VLOOKUP(Tabla5[[#This Row],[CLAVE]],[2]VENTAS!$F$2:$L$1501,7,0),0)</f>
        <v>0</v>
      </c>
      <c r="CY835">
        <f>IFERROR(VLOOKUP(Tabla5[[#This Row],[CLAVE]],[2]VENTAS!$F$2:$R$1501,13,0),0)</f>
        <v>0</v>
      </c>
      <c r="CZ835">
        <f>SUM(Tabla5[[#This Row],[VENTA MABE 2 SEMANA NOV]:[VENTAS OTROS 2 SEMANA NOV]])</f>
        <v>0</v>
      </c>
      <c r="DA835" s="46">
        <v>0</v>
      </c>
    </row>
    <row r="836" spans="1:105" hidden="1" x14ac:dyDescent="0.3">
      <c r="A836" t="str">
        <f>CONCATENATE(Tabla5[[#This Row],[TIENDA HMPV]],Tabla5[[#This Row],[LINEA]])</f>
        <v>603 - CUE.EL ARENAL 2REFRIGERACIÓN</v>
      </c>
      <c r="B836" t="s">
        <v>189</v>
      </c>
      <c r="C836" s="55" t="s">
        <v>113</v>
      </c>
      <c r="D836" s="55" t="s">
        <v>51</v>
      </c>
      <c r="E836" s="55" t="s">
        <v>118</v>
      </c>
      <c r="F836" s="55" t="s">
        <v>1724</v>
      </c>
      <c r="G836" t="s">
        <v>29</v>
      </c>
      <c r="H836" s="42">
        <f>IFERROR(Tabla5[[#This Row],[VENTAS MABE]]/Tabla5[[#This Row],[CUOTA]],0)</f>
        <v>2</v>
      </c>
      <c r="I836">
        <v>1</v>
      </c>
      <c r="J836">
        <v>2</v>
      </c>
      <c r="K836">
        <v>7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V836" s="42">
        <v>0.4</v>
      </c>
      <c r="W836" s="42">
        <f>IFERROR(Tabla5[[#This Row],[TOTAL VENTA 38 SEMANA]]/Tabla5[[#This Row],[VENTA ACUM 38]],0)</f>
        <v>0.4</v>
      </c>
      <c r="X836" s="42" t="e">
        <f>VLOOKUP(Tabla5[[#This Row],[CLAVE]],[1]!QMI_5_SEMANA_SEP_22[[CLAVE]:[SHARE CADENA S2]],21,0)</f>
        <v>#REF!</v>
      </c>
      <c r="Y836" s="55" t="s">
        <v>734</v>
      </c>
      <c r="Z836" s="46">
        <f>+Tabla5[[#This Row],[VENTA ACUM 38]]+Tabla5[[#This Row],[venta total 39 acum]]</f>
        <v>12</v>
      </c>
      <c r="AA836" s="46">
        <v>0</v>
      </c>
      <c r="AB836" s="46">
        <v>2</v>
      </c>
      <c r="AC836" s="46">
        <v>5</v>
      </c>
      <c r="AD836" s="46">
        <v>7</v>
      </c>
      <c r="AE836" s="46">
        <v>3</v>
      </c>
      <c r="AF836" s="46">
        <v>7</v>
      </c>
      <c r="AG836" s="46">
        <v>3</v>
      </c>
      <c r="AH836" s="42">
        <f>IFERROR(Tabla5[[#This Row],[VENTAS MABE]]/Tabla5[[#This Row],[VENTAS INDURAMA]],0)</f>
        <v>0.2857142857142857</v>
      </c>
      <c r="AI836" t="s">
        <v>1677</v>
      </c>
      <c r="AK836" s="42"/>
      <c r="AL836" t="s">
        <v>727</v>
      </c>
      <c r="AM836" s="55" t="s">
        <v>886</v>
      </c>
      <c r="AO836" s="55" t="s">
        <v>460</v>
      </c>
      <c r="AP836">
        <v>1</v>
      </c>
      <c r="AQ836" s="55">
        <v>4</v>
      </c>
      <c r="AR836">
        <v>2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f>SUM(Tabla5[[#This Row],[VENTA MABE 1 SEMANA OCT]:[VENTAS OTROS 1 SEMANA OCT]])</f>
        <v>6</v>
      </c>
      <c r="AY836" s="46">
        <v>4</v>
      </c>
      <c r="AZ836" s="55">
        <v>4</v>
      </c>
      <c r="BA836">
        <v>3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f>SUM(Tabla5[[#This Row],[VENTA MABE 2 SEMANA OCT]:[VENTAS OTROS 2 SEMANA OCT]])</f>
        <v>7</v>
      </c>
      <c r="BH836" t="s">
        <v>1643</v>
      </c>
      <c r="BI836" s="55" t="s">
        <v>1665</v>
      </c>
      <c r="BJ836">
        <v>6</v>
      </c>
      <c r="BK836" s="55">
        <v>7</v>
      </c>
      <c r="BL836">
        <v>5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f>SUM(Tabla5[[#This Row],[VENTA MABE 3 SEMANA OCT]:[VENTAS OTROS 3 SEMANA OCT]])</f>
        <v>12</v>
      </c>
      <c r="BS836" s="42">
        <v>0.35</v>
      </c>
      <c r="BT836" s="55">
        <v>8</v>
      </c>
      <c r="BU836">
        <v>5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f>SUM(Tabla5[[#This Row],[VENTA MABE 4 SEMANA OCT]:[VENTAS OTROS 4 SEMANA OCT]])</f>
        <v>13</v>
      </c>
      <c r="CI8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0.60526315789473684</v>
      </c>
      <c r="CJ836" t="s">
        <v>1703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SUM(Tabla5[[#This Row],[VENTA MABE 1 SEMANA NOV]:[VENTAS OTROS 1 SEMANA NOV]])</f>
        <v>0</v>
      </c>
      <c r="CS836">
        <f>IFERROR(VLOOKUP(Tabla5[[#This Row],[CLAVE]],[2]VENTAS!$F$2:$L$1501,2,0),0)</f>
        <v>2</v>
      </c>
      <c r="CT836">
        <f>IFERROR(VLOOKUP(Tabla5[[#This Row],[CLAVE]],[2]VENTAS!$F$2:$L$1501,3,0),0)</f>
        <v>0</v>
      </c>
      <c r="CU836">
        <f>IFERROR(VLOOKUP(Tabla5[[#This Row],[CLAVE]],[2]VENTAS!$F$2:$L$1501,4,0),0)</f>
        <v>0</v>
      </c>
      <c r="CV836">
        <f>IFERROR(VLOOKUP(Tabla5[[#This Row],[CLAVE]],[2]VENTAS!$F$2:$L$1501,5,0),0)</f>
        <v>0</v>
      </c>
      <c r="CW836">
        <f>IFERROR(VLOOKUP(Tabla5[[#This Row],[CLAVE]],[2]VENTAS!$F$2:$L$1501,6,0),0)</f>
        <v>0</v>
      </c>
      <c r="CX836">
        <f>IFERROR(VLOOKUP(Tabla5[[#This Row],[CLAVE]],[2]VENTAS!$F$2:$L$1501,7,0),0)</f>
        <v>0</v>
      </c>
      <c r="CY836">
        <f>IFERROR(VLOOKUP(Tabla5[[#This Row],[CLAVE]],[2]VENTAS!$F$2:$R$1501,13,0),0)</f>
        <v>0</v>
      </c>
      <c r="CZ836">
        <f>SUM(Tabla5[[#This Row],[VENTA MABE 2 SEMANA NOV]:[VENTAS OTROS 2 SEMANA NOV]])</f>
        <v>2</v>
      </c>
      <c r="DA836" s="46">
        <v>4</v>
      </c>
    </row>
    <row r="837" spans="1:105" hidden="1" x14ac:dyDescent="0.3">
      <c r="A837" t="str">
        <f>CONCATENATE(Tabla5[[#This Row],[TIENDA HMPV]],Tabla5[[#This Row],[LINEA]])</f>
        <v>330 - VEGA BOSQUECOCINAS</v>
      </c>
      <c r="B837" t="s">
        <v>190</v>
      </c>
      <c r="C837" s="55" t="s">
        <v>191</v>
      </c>
      <c r="D837" s="55" t="s">
        <v>192</v>
      </c>
      <c r="E837" s="55" t="s">
        <v>193</v>
      </c>
      <c r="F837" s="55" t="s">
        <v>1724</v>
      </c>
      <c r="G837" t="s">
        <v>26</v>
      </c>
      <c r="H837" s="42">
        <f>IFERROR(Tabla5[[#This Row],[VENTAS MABE]]/Tabla5[[#This Row],[CUOTA]],0)</f>
        <v>0.5</v>
      </c>
      <c r="I837">
        <v>2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V837" s="42">
        <v>0.5</v>
      </c>
      <c r="W837" s="42">
        <f>IFERROR(Tabla5[[#This Row],[TOTAL VENTA 38 SEMANA]]/Tabla5[[#This Row],[VENTA ACUM 38]],0)</f>
        <v>0.5</v>
      </c>
      <c r="X837" s="42" t="e">
        <f>VLOOKUP(Tabla5[[#This Row],[CLAVE]],[1]!QMI_5_SEMANA_SEP_22[[CLAVE]:[SHARE CADENA S2]],21,0)</f>
        <v>#REF!</v>
      </c>
      <c r="Y837" s="55" t="s">
        <v>724</v>
      </c>
      <c r="Z837" s="46">
        <f>+Tabla5[[#This Row],[VENTA ACUM 38]]+Tabla5[[#This Row],[venta total 39 acum]]</f>
        <v>2</v>
      </c>
      <c r="AA837" s="46">
        <v>0</v>
      </c>
      <c r="AB837" s="46">
        <v>1</v>
      </c>
      <c r="AC837" s="46">
        <v>2</v>
      </c>
      <c r="AD837" s="46">
        <v>0</v>
      </c>
      <c r="AE837" s="46">
        <v>0</v>
      </c>
      <c r="AF837" s="46">
        <v>0</v>
      </c>
      <c r="AG837" s="46">
        <v>0</v>
      </c>
      <c r="AH837" s="42">
        <f>IFERROR(Tabla5[[#This Row],[VENTAS MABE]]/Tabla5[[#This Row],[VENTAS INDURAMA]],0)</f>
        <v>1</v>
      </c>
      <c r="AI837" t="s">
        <v>1675</v>
      </c>
      <c r="AK837" s="42"/>
      <c r="AL837" t="s">
        <v>845</v>
      </c>
      <c r="AM837" s="55" t="s">
        <v>913</v>
      </c>
      <c r="AO837" s="55" t="s">
        <v>460</v>
      </c>
      <c r="AP837">
        <v>0</v>
      </c>
      <c r="AQ837" s="55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f>SUM(Tabla5[[#This Row],[VENTA MABE 1 SEMANA OCT]:[VENTAS OTROS 1 SEMANA OCT]])</f>
        <v>0</v>
      </c>
      <c r="AY837" s="46">
        <v>0</v>
      </c>
      <c r="AZ837" s="55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f>SUM(Tabla5[[#This Row],[VENTA MABE 2 SEMANA OCT]:[VENTAS OTROS 2 SEMANA OCT]])</f>
        <v>0</v>
      </c>
      <c r="BH837" t="s">
        <v>798</v>
      </c>
      <c r="BI837" s="55" t="s">
        <v>191</v>
      </c>
      <c r="BJ837">
        <v>40</v>
      </c>
      <c r="BK837" s="55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f>SUM(Tabla5[[#This Row],[VENTA MABE 3 SEMANA OCT]:[VENTAS OTROS 3 SEMANA OCT]])</f>
        <v>0</v>
      </c>
      <c r="BS837" s="42">
        <v>0.2</v>
      </c>
      <c r="BT837" s="55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f>SUM(Tabla5[[#This Row],[VENTA MABE 4 SEMANA OCT]:[VENTAS OTROS 4 SEMANA OCT]])</f>
        <v>0</v>
      </c>
      <c r="CI8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37" s="66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SUM(Tabla5[[#This Row],[VENTA MABE 1 SEMANA NOV]:[VENTAS OTROS 1 SEMANA NOV]])</f>
        <v>0</v>
      </c>
      <c r="CS837">
        <f>IFERROR(VLOOKUP(Tabla5[[#This Row],[CLAVE]],[2]VENTAS!$F$2:$L$1501,2,0),0)</f>
        <v>0</v>
      </c>
      <c r="CT837">
        <f>IFERROR(VLOOKUP(Tabla5[[#This Row],[CLAVE]],[2]VENTAS!$F$2:$L$1501,3,0),0)</f>
        <v>0</v>
      </c>
      <c r="CU837">
        <f>IFERROR(VLOOKUP(Tabla5[[#This Row],[CLAVE]],[2]VENTAS!$F$2:$L$1501,4,0),0)</f>
        <v>0</v>
      </c>
      <c r="CV837">
        <f>IFERROR(VLOOKUP(Tabla5[[#This Row],[CLAVE]],[2]VENTAS!$F$2:$L$1501,5,0),0)</f>
        <v>0</v>
      </c>
      <c r="CW837">
        <f>IFERROR(VLOOKUP(Tabla5[[#This Row],[CLAVE]],[2]VENTAS!$F$2:$L$1501,6,0),0)</f>
        <v>0</v>
      </c>
      <c r="CX837">
        <f>IFERROR(VLOOKUP(Tabla5[[#This Row],[CLAVE]],[2]VENTAS!$F$2:$L$1501,7,0),0)</f>
        <v>0</v>
      </c>
      <c r="CY837">
        <f>IFERROR(VLOOKUP(Tabla5[[#This Row],[CLAVE]],[2]VENTAS!$F$2:$R$1501,13,0),0)</f>
        <v>0</v>
      </c>
      <c r="CZ837">
        <f>SUM(Tabla5[[#This Row],[VENTA MABE 2 SEMANA NOV]:[VENTAS OTROS 2 SEMANA NOV]])</f>
        <v>0</v>
      </c>
      <c r="DA837" s="46">
        <v>0</v>
      </c>
    </row>
    <row r="838" spans="1:105" hidden="1" x14ac:dyDescent="0.3">
      <c r="A838" t="str">
        <f>CONCATENATE(Tabla5[[#This Row],[TIENDA HMPV]],Tabla5[[#This Row],[LINEA]])</f>
        <v>330 - VEGA BOSQUEEMPOTRE</v>
      </c>
      <c r="B838" t="s">
        <v>190</v>
      </c>
      <c r="C838" s="55" t="s">
        <v>191</v>
      </c>
      <c r="D838" s="55" t="s">
        <v>192</v>
      </c>
      <c r="E838" s="55" t="s">
        <v>193</v>
      </c>
      <c r="F838" s="55" t="s">
        <v>1724</v>
      </c>
      <c r="G838" t="s">
        <v>32</v>
      </c>
      <c r="H838" s="42">
        <f>IFERROR(Tabla5[[#This Row],[VENTAS MABE]]/Tabla5[[#This Row],[CUOTA]],0)</f>
        <v>0.65217391304347827</v>
      </c>
      <c r="I838">
        <v>23</v>
      </c>
      <c r="J838">
        <v>15</v>
      </c>
      <c r="K838">
        <v>18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5</v>
      </c>
      <c r="R838">
        <v>3</v>
      </c>
      <c r="S838">
        <v>0</v>
      </c>
      <c r="T838">
        <v>0</v>
      </c>
      <c r="V838" s="42">
        <v>0.38461538461538464</v>
      </c>
      <c r="W838" s="42">
        <f>IFERROR(Tabla5[[#This Row],[TOTAL VENTA 38 SEMANA]]/Tabla5[[#This Row],[VENTA ACUM 38]],0)</f>
        <v>0.38461538461538464</v>
      </c>
      <c r="X838" s="42" t="e">
        <f>VLOOKUP(Tabla5[[#This Row],[CLAVE]],[1]!QMI_5_SEMANA_SEP_22[[CLAVE]:[SHARE CADENA S2]],21,0)</f>
        <v>#REF!</v>
      </c>
      <c r="Y838" s="55" t="s">
        <v>724</v>
      </c>
      <c r="Z838" s="46">
        <f>+Tabla5[[#This Row],[VENTA ACUM 38]]+Tabla5[[#This Row],[venta total 39 acum]]</f>
        <v>41</v>
      </c>
      <c r="AA838" s="46">
        <v>15</v>
      </c>
      <c r="AB838" s="46">
        <v>15</v>
      </c>
      <c r="AC838" s="46">
        <v>39</v>
      </c>
      <c r="AD838" s="46">
        <v>2</v>
      </c>
      <c r="AE838" s="46">
        <v>0</v>
      </c>
      <c r="AF838" s="46">
        <v>2</v>
      </c>
      <c r="AG838" s="46">
        <v>31</v>
      </c>
      <c r="AH838" s="42">
        <f>IFERROR(Tabla5[[#This Row],[VENTAS MABE]]/Tabla5[[#This Row],[VENTAS INDURAMA]],0)</f>
        <v>0.83333333333333337</v>
      </c>
      <c r="AI838" t="s">
        <v>1675</v>
      </c>
      <c r="AK838" s="42"/>
      <c r="AL838" t="s">
        <v>845</v>
      </c>
      <c r="AM838" s="55" t="s">
        <v>913</v>
      </c>
      <c r="AO838" s="55" t="s">
        <v>460</v>
      </c>
      <c r="AP838">
        <v>39</v>
      </c>
      <c r="AQ838" s="55">
        <v>1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3</v>
      </c>
      <c r="AX838">
        <f>SUM(Tabla5[[#This Row],[VENTA MABE 1 SEMANA OCT]:[VENTAS OTROS 1 SEMANA OCT]])</f>
        <v>5</v>
      </c>
      <c r="AY838" s="46">
        <v>19.162576687116562</v>
      </c>
      <c r="AZ838" s="55">
        <v>8</v>
      </c>
      <c r="BA838">
        <v>2</v>
      </c>
      <c r="BB838">
        <v>0</v>
      </c>
      <c r="BC838">
        <v>0</v>
      </c>
      <c r="BD838">
        <v>0</v>
      </c>
      <c r="BE838">
        <v>0</v>
      </c>
      <c r="BF838">
        <v>3</v>
      </c>
      <c r="BG838">
        <f>SUM(Tabla5[[#This Row],[VENTA MABE 2 SEMANA OCT]:[VENTAS OTROS 2 SEMANA OCT]])</f>
        <v>13</v>
      </c>
      <c r="BH838" t="s">
        <v>798</v>
      </c>
      <c r="BI838" s="55" t="s">
        <v>191</v>
      </c>
      <c r="BJ838">
        <v>40</v>
      </c>
      <c r="BK838" s="55">
        <v>3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f>SUM(Tabla5[[#This Row],[VENTA MABE 3 SEMANA OCT]:[VENTAS OTROS 3 SEMANA OCT]])</f>
        <v>3</v>
      </c>
      <c r="BS838" s="42">
        <v>0.35</v>
      </c>
      <c r="BT838" s="55">
        <v>5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f>SUM(Tabla5[[#This Row],[VENTA MABE 4 SEMANA OCT]:[VENTAS OTROS 4 SEMANA OCT]])</f>
        <v>5</v>
      </c>
      <c r="CI8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0.65384615384615385</v>
      </c>
      <c r="CJ838" t="s">
        <v>1703</v>
      </c>
      <c r="CK838">
        <v>2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2</v>
      </c>
      <c r="CR838">
        <f>SUM(Tabla5[[#This Row],[VENTA MABE 1 SEMANA NOV]:[VENTAS OTROS 1 SEMANA NOV]])</f>
        <v>4</v>
      </c>
      <c r="CS838">
        <f>IFERROR(VLOOKUP(Tabla5[[#This Row],[CLAVE]],[2]VENTAS!$F$2:$L$1501,2,0),0)</f>
        <v>10</v>
      </c>
      <c r="CT838">
        <f>IFERROR(VLOOKUP(Tabla5[[#This Row],[CLAVE]],[2]VENTAS!$F$2:$L$1501,3,0),0)</f>
        <v>1</v>
      </c>
      <c r="CU838">
        <f>IFERROR(VLOOKUP(Tabla5[[#This Row],[CLAVE]],[2]VENTAS!$F$2:$L$1501,4,0),0)</f>
        <v>0</v>
      </c>
      <c r="CV838">
        <f>IFERROR(VLOOKUP(Tabla5[[#This Row],[CLAVE]],[2]VENTAS!$F$2:$L$1501,5,0),0)</f>
        <v>0</v>
      </c>
      <c r="CW838">
        <f>IFERROR(VLOOKUP(Tabla5[[#This Row],[CLAVE]],[2]VENTAS!$F$2:$L$1501,6,0),0)</f>
        <v>0</v>
      </c>
      <c r="CX838">
        <f>IFERROR(VLOOKUP(Tabla5[[#This Row],[CLAVE]],[2]VENTAS!$F$2:$L$1501,7,0),0)</f>
        <v>0</v>
      </c>
      <c r="CY838">
        <f>IFERROR(VLOOKUP(Tabla5[[#This Row],[CLAVE]],[2]VENTAS!$F$2:$R$1501,13,0),0)</f>
        <v>7</v>
      </c>
      <c r="CZ838">
        <f>SUM(Tabla5[[#This Row],[VENTA MABE 2 SEMANA NOV]:[VENTAS OTROS 2 SEMANA NOV]])</f>
        <v>18</v>
      </c>
      <c r="DA838" s="46">
        <v>67.266822029734243</v>
      </c>
    </row>
    <row r="839" spans="1:105" hidden="1" x14ac:dyDescent="0.3">
      <c r="A839" t="str">
        <f>CONCATENATE(Tabla5[[#This Row],[TIENDA HMPV]],Tabla5[[#This Row],[LINEA]])</f>
        <v>330 - VEGA BOSQUEGLOBALES</v>
      </c>
      <c r="B839" t="s">
        <v>190</v>
      </c>
      <c r="C839" s="55" t="s">
        <v>191</v>
      </c>
      <c r="D839" s="55" t="s">
        <v>192</v>
      </c>
      <c r="E839" s="55" t="s">
        <v>193</v>
      </c>
      <c r="F839" s="55" t="s">
        <v>1724</v>
      </c>
      <c r="G839" t="s">
        <v>27</v>
      </c>
      <c r="H839" s="42">
        <f>IFERROR(Tabla5[[#This Row],[VENTAS MABE]]/Tabla5[[#This Row],[CUOTA]],0)</f>
        <v>6.25E-2</v>
      </c>
      <c r="I839">
        <v>16</v>
      </c>
      <c r="J839">
        <v>1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V839" s="42">
        <v>1</v>
      </c>
      <c r="W839" s="42">
        <f>IFERROR(Tabla5[[#This Row],[TOTAL VENTA 38 SEMANA]]/Tabla5[[#This Row],[VENTA ACUM 38]],0)</f>
        <v>1</v>
      </c>
      <c r="X839" s="42" t="e">
        <f>VLOOKUP(Tabla5[[#This Row],[CLAVE]],[1]!QMI_5_SEMANA_SEP_22[[CLAVE]:[SHARE CADENA S2]],21,0)</f>
        <v>#REF!</v>
      </c>
      <c r="Y839" s="55" t="s">
        <v>724</v>
      </c>
      <c r="Z839" s="46">
        <f>+Tabla5[[#This Row],[VENTA ACUM 38]]+Tabla5[[#This Row],[venta total 39 acum]]</f>
        <v>15</v>
      </c>
      <c r="AA839" s="46">
        <v>0</v>
      </c>
      <c r="AB839" s="46">
        <v>1</v>
      </c>
      <c r="AC839" s="46">
        <v>1</v>
      </c>
      <c r="AD839" s="46">
        <v>14</v>
      </c>
      <c r="AE839" s="46">
        <v>12</v>
      </c>
      <c r="AF839" s="46">
        <v>14</v>
      </c>
      <c r="AG839" s="46">
        <v>12</v>
      </c>
      <c r="AH839" s="42">
        <f>IFERROR(Tabla5[[#This Row],[VENTAS MABE]]/Tabla5[[#This Row],[VENTAS INDURAMA]],0)</f>
        <v>0.5</v>
      </c>
      <c r="AI839" t="s">
        <v>1675</v>
      </c>
      <c r="AK839" s="42"/>
      <c r="AL839" t="s">
        <v>845</v>
      </c>
      <c r="AM839" s="55" t="s">
        <v>913</v>
      </c>
      <c r="AO839" s="55" t="s">
        <v>460</v>
      </c>
      <c r="AP839">
        <v>0</v>
      </c>
      <c r="AQ839" s="55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f>SUM(Tabla5[[#This Row],[VENTA MABE 1 SEMANA OCT]:[VENTAS OTROS 1 SEMANA OCT]])</f>
        <v>0</v>
      </c>
      <c r="AY839" s="46">
        <v>18.552631578947366</v>
      </c>
      <c r="AZ839" s="55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f>SUM(Tabla5[[#This Row],[VENTA MABE 2 SEMANA OCT]:[VENTAS OTROS 2 SEMANA OCT]])</f>
        <v>0</v>
      </c>
      <c r="BH839" t="s">
        <v>798</v>
      </c>
      <c r="BI839" s="55" t="s">
        <v>191</v>
      </c>
      <c r="BJ839">
        <v>40</v>
      </c>
      <c r="BK839" s="55">
        <v>2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f>SUM(Tabla5[[#This Row],[VENTA MABE 3 SEMANA OCT]:[VENTAS OTROS 3 SEMANA OCT]])</f>
        <v>2</v>
      </c>
      <c r="BS839" s="42">
        <v>0</v>
      </c>
      <c r="BT839" s="55">
        <v>2</v>
      </c>
      <c r="BU839">
        <v>2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f>SUM(Tabla5[[#This Row],[VENTA MABE 4 SEMANA OCT]:[VENTAS OTROS 4 SEMANA OCT]])</f>
        <v>4</v>
      </c>
      <c r="CI8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839" t="s">
        <v>1703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SUM(Tabla5[[#This Row],[VENTA MABE 1 SEMANA NOV]:[VENTAS OTROS 1 SEMANA NOV]])</f>
        <v>0</v>
      </c>
      <c r="CS839">
        <f>IFERROR(VLOOKUP(Tabla5[[#This Row],[CLAVE]],[2]VENTAS!$F$2:$L$1501,2,0),0)</f>
        <v>0</v>
      </c>
      <c r="CT839">
        <f>IFERROR(VLOOKUP(Tabla5[[#This Row],[CLAVE]],[2]VENTAS!$F$2:$L$1501,3,0),0)</f>
        <v>0</v>
      </c>
      <c r="CU839">
        <f>IFERROR(VLOOKUP(Tabla5[[#This Row],[CLAVE]],[2]VENTAS!$F$2:$L$1501,4,0),0)</f>
        <v>0</v>
      </c>
      <c r="CV839">
        <f>IFERROR(VLOOKUP(Tabla5[[#This Row],[CLAVE]],[2]VENTAS!$F$2:$L$1501,5,0),0)</f>
        <v>0</v>
      </c>
      <c r="CW839">
        <f>IFERROR(VLOOKUP(Tabla5[[#This Row],[CLAVE]],[2]VENTAS!$F$2:$L$1501,6,0),0)</f>
        <v>0</v>
      </c>
      <c r="CX839">
        <f>IFERROR(VLOOKUP(Tabla5[[#This Row],[CLAVE]],[2]VENTAS!$F$2:$L$1501,7,0),0)</f>
        <v>0</v>
      </c>
      <c r="CY839">
        <f>IFERROR(VLOOKUP(Tabla5[[#This Row],[CLAVE]],[2]VENTAS!$F$2:$R$1501,13,0),0)</f>
        <v>0</v>
      </c>
      <c r="CZ839">
        <f>SUM(Tabla5[[#This Row],[VENTA MABE 2 SEMANA NOV]:[VENTAS OTROS 2 SEMANA NOV]])</f>
        <v>0</v>
      </c>
      <c r="DA839" s="46">
        <v>29.15789473684211</v>
      </c>
    </row>
    <row r="840" spans="1:105" hidden="1" x14ac:dyDescent="0.3">
      <c r="A840" t="str">
        <f>CONCATENATE(Tabla5[[#This Row],[TIENDA HMPV]],Tabla5[[#This Row],[LINEA]])</f>
        <v>330 - VEGA BOSQUELAVADO</v>
      </c>
      <c r="B840" t="s">
        <v>190</v>
      </c>
      <c r="C840" s="55" t="s">
        <v>191</v>
      </c>
      <c r="D840" s="55" t="s">
        <v>192</v>
      </c>
      <c r="E840" s="55" t="s">
        <v>193</v>
      </c>
      <c r="F840" s="55" t="s">
        <v>1724</v>
      </c>
      <c r="G840" t="s">
        <v>28</v>
      </c>
      <c r="H840" s="42">
        <f>IFERROR(Tabla5[[#This Row],[VENTAS MABE]]/Tabla5[[#This Row],[CUOTA]],0)</f>
        <v>0.36666666666666664</v>
      </c>
      <c r="I840">
        <v>30</v>
      </c>
      <c r="J840">
        <v>11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V840" s="42">
        <v>1</v>
      </c>
      <c r="W840" s="42">
        <f>IFERROR(Tabla5[[#This Row],[TOTAL VENTA 38 SEMANA]]/Tabla5[[#This Row],[VENTA ACUM 38]],0)</f>
        <v>1</v>
      </c>
      <c r="X840" s="42" t="e">
        <f>VLOOKUP(Tabla5[[#This Row],[CLAVE]],[1]!QMI_5_SEMANA_SEP_22[[CLAVE]:[SHARE CADENA S2]],21,0)</f>
        <v>#REF!</v>
      </c>
      <c r="Y840" s="55" t="s">
        <v>724</v>
      </c>
      <c r="Z840" s="46">
        <f>+Tabla5[[#This Row],[VENTA ACUM 38]]+Tabla5[[#This Row],[venta total 39 acum]]</f>
        <v>17</v>
      </c>
      <c r="AA840" s="46">
        <v>11</v>
      </c>
      <c r="AB840" s="46">
        <v>11</v>
      </c>
      <c r="AC840" s="46">
        <v>11</v>
      </c>
      <c r="AD840" s="46">
        <v>6</v>
      </c>
      <c r="AE840" s="46">
        <v>6</v>
      </c>
      <c r="AF840" s="46">
        <v>6</v>
      </c>
      <c r="AG840" s="46">
        <v>20</v>
      </c>
      <c r="AH840" s="42">
        <f>IFERROR(Tabla5[[#This Row],[VENTAS MABE]]/Tabla5[[#This Row],[VENTAS INDURAMA]],0)</f>
        <v>0</v>
      </c>
      <c r="AI840" t="s">
        <v>1675</v>
      </c>
      <c r="AK840" s="42"/>
      <c r="AL840" t="s">
        <v>845</v>
      </c>
      <c r="AM840" s="55" t="s">
        <v>913</v>
      </c>
      <c r="AO840" s="55" t="s">
        <v>460</v>
      </c>
      <c r="AP840">
        <v>11</v>
      </c>
      <c r="AQ840" s="55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f>SUM(Tabla5[[#This Row],[VENTA MABE 1 SEMANA OCT]:[VENTAS OTROS 1 SEMANA OCT]])</f>
        <v>0</v>
      </c>
      <c r="AY840" s="46">
        <v>23.037974683544306</v>
      </c>
      <c r="AZ840" s="55">
        <v>3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f>SUM(Tabla5[[#This Row],[VENTA MABE 2 SEMANA OCT]:[VENTAS OTROS 2 SEMANA OCT]])</f>
        <v>3</v>
      </c>
      <c r="BH840" t="s">
        <v>798</v>
      </c>
      <c r="BI840" s="55" t="s">
        <v>191</v>
      </c>
      <c r="BJ840">
        <v>40</v>
      </c>
      <c r="BK840" s="55">
        <v>2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f>SUM(Tabla5[[#This Row],[VENTA MABE 3 SEMANA OCT]:[VENTAS OTROS 3 SEMANA OCT]])</f>
        <v>2</v>
      </c>
      <c r="BS840" s="42">
        <v>0.3</v>
      </c>
      <c r="BT840" s="55">
        <v>3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f>SUM(Tabla5[[#This Row],[VENTA MABE 4 SEMANA OCT]:[VENTAS OTROS 4 SEMANA OCT]])</f>
        <v>3</v>
      </c>
      <c r="CI8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40" t="s">
        <v>1703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SUM(Tabla5[[#This Row],[VENTA MABE 1 SEMANA NOV]:[VENTAS OTROS 1 SEMANA NOV]])</f>
        <v>0</v>
      </c>
      <c r="CS840">
        <f>IFERROR(VLOOKUP(Tabla5[[#This Row],[CLAVE]],[2]VENTAS!$F$2:$L$1501,2,0),0)</f>
        <v>0</v>
      </c>
      <c r="CT840">
        <f>IFERROR(VLOOKUP(Tabla5[[#This Row],[CLAVE]],[2]VENTAS!$F$2:$L$1501,3,0),0)</f>
        <v>0</v>
      </c>
      <c r="CU840">
        <f>IFERROR(VLOOKUP(Tabla5[[#This Row],[CLAVE]],[2]VENTAS!$F$2:$L$1501,4,0),0)</f>
        <v>0</v>
      </c>
      <c r="CV840">
        <f>IFERROR(VLOOKUP(Tabla5[[#This Row],[CLAVE]],[2]VENTAS!$F$2:$L$1501,5,0),0)</f>
        <v>0</v>
      </c>
      <c r="CW840">
        <f>IFERROR(VLOOKUP(Tabla5[[#This Row],[CLAVE]],[2]VENTAS!$F$2:$L$1501,6,0),0)</f>
        <v>0</v>
      </c>
      <c r="CX840">
        <f>IFERROR(VLOOKUP(Tabla5[[#This Row],[CLAVE]],[2]VENTAS!$F$2:$L$1501,7,0),0)</f>
        <v>0</v>
      </c>
      <c r="CY840">
        <f>IFERROR(VLOOKUP(Tabla5[[#This Row],[CLAVE]],[2]VENTAS!$F$2:$R$1501,13,0),0)</f>
        <v>0</v>
      </c>
      <c r="CZ840">
        <f>SUM(Tabla5[[#This Row],[VENTA MABE 2 SEMANA NOV]:[VENTAS OTROS 2 SEMANA NOV]])</f>
        <v>0</v>
      </c>
      <c r="DA840" s="46">
        <v>23.037974683544306</v>
      </c>
    </row>
    <row r="841" spans="1:105" hidden="1" x14ac:dyDescent="0.3">
      <c r="A841" t="str">
        <f>CONCATENATE(Tabla5[[#This Row],[TIENDA HMPV]],Tabla5[[#This Row],[LINEA]])</f>
        <v>330 - VEGA BOSQUEREFRIGERACIÓN</v>
      </c>
      <c r="B841" t="s">
        <v>190</v>
      </c>
      <c r="C841" s="55" t="s">
        <v>191</v>
      </c>
      <c r="D841" s="55" t="s">
        <v>192</v>
      </c>
      <c r="E841" s="55" t="s">
        <v>193</v>
      </c>
      <c r="F841" s="55" t="s">
        <v>1724</v>
      </c>
      <c r="G841" t="s">
        <v>29</v>
      </c>
      <c r="H841" s="42">
        <f>IFERROR(Tabla5[[#This Row],[VENTAS MABE]]/Tabla5[[#This Row],[CUOTA]],0)</f>
        <v>0.31818181818181818</v>
      </c>
      <c r="I841">
        <v>22</v>
      </c>
      <c r="J841">
        <v>7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V841" s="42">
        <v>0.7</v>
      </c>
      <c r="W841" s="42">
        <f>IFERROR(Tabla5[[#This Row],[TOTAL VENTA 38 SEMANA]]/Tabla5[[#This Row],[VENTA ACUM 38]],0)</f>
        <v>0.7</v>
      </c>
      <c r="X841" s="42" t="e">
        <f>VLOOKUP(Tabla5[[#This Row],[CLAVE]],[1]!QMI_5_SEMANA_SEP_22[[CLAVE]:[SHARE CADENA S2]],21,0)</f>
        <v>#REF!</v>
      </c>
      <c r="Y841" s="55" t="s">
        <v>724</v>
      </c>
      <c r="Z841" s="46">
        <f>+Tabla5[[#This Row],[VENTA ACUM 38]]+Tabla5[[#This Row],[venta total 39 acum]]</f>
        <v>13</v>
      </c>
      <c r="AA841" s="46">
        <v>7</v>
      </c>
      <c r="AB841" s="46">
        <v>7</v>
      </c>
      <c r="AC841" s="46">
        <v>10</v>
      </c>
      <c r="AD841" s="46">
        <v>3</v>
      </c>
      <c r="AE841" s="46">
        <v>2</v>
      </c>
      <c r="AF841" s="46">
        <v>3</v>
      </c>
      <c r="AG841" s="46">
        <v>13</v>
      </c>
      <c r="AH841" s="42">
        <f>IFERROR(Tabla5[[#This Row],[VENTAS MABE]]/Tabla5[[#This Row],[VENTAS INDURAMA]],0)</f>
        <v>1.75</v>
      </c>
      <c r="AI841" t="s">
        <v>1675</v>
      </c>
      <c r="AK841" s="42"/>
      <c r="AL841" t="s">
        <v>845</v>
      </c>
      <c r="AM841" s="55" t="s">
        <v>913</v>
      </c>
      <c r="AO841" s="55" t="s">
        <v>460</v>
      </c>
      <c r="AP841">
        <v>10</v>
      </c>
      <c r="AQ841" s="55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f>SUM(Tabla5[[#This Row],[VENTA MABE 1 SEMANA OCT]:[VENTAS OTROS 1 SEMANA OCT]])</f>
        <v>0</v>
      </c>
      <c r="AY841" s="46">
        <v>9.4747899159663866</v>
      </c>
      <c r="AZ841" s="55">
        <v>3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f>SUM(Tabla5[[#This Row],[VENTA MABE 2 SEMANA OCT]:[VENTAS OTROS 2 SEMANA OCT]])</f>
        <v>3</v>
      </c>
      <c r="BH841" t="s">
        <v>798</v>
      </c>
      <c r="BI841" s="55" t="s">
        <v>191</v>
      </c>
      <c r="BJ841">
        <v>40</v>
      </c>
      <c r="BK841" s="55">
        <v>2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f>SUM(Tabla5[[#This Row],[VENTA MABE 3 SEMANA OCT]:[VENTAS OTROS 3 SEMANA OCT]])</f>
        <v>2</v>
      </c>
      <c r="BS841" s="42">
        <v>0.4</v>
      </c>
      <c r="BT841" s="55">
        <v>3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f>SUM(Tabla5[[#This Row],[VENTA MABE 4 SEMANA OCT]:[VENTAS OTROS 4 SEMANA OCT]])</f>
        <v>4</v>
      </c>
      <c r="CI8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0.88888888888888884</v>
      </c>
      <c r="CJ841" t="s">
        <v>1703</v>
      </c>
      <c r="CK841">
        <v>2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SUM(Tabla5[[#This Row],[VENTA MABE 1 SEMANA NOV]:[VENTAS OTROS 1 SEMANA NOV]])</f>
        <v>2</v>
      </c>
      <c r="CS841">
        <f>IFERROR(VLOOKUP(Tabla5[[#This Row],[CLAVE]],[2]VENTAS!$F$2:$L$1501,2,0),0)</f>
        <v>9</v>
      </c>
      <c r="CT841">
        <f>IFERROR(VLOOKUP(Tabla5[[#This Row],[CLAVE]],[2]VENTAS!$F$2:$L$1501,3,0),0)</f>
        <v>1</v>
      </c>
      <c r="CU841">
        <f>IFERROR(VLOOKUP(Tabla5[[#This Row],[CLAVE]],[2]VENTAS!$F$2:$L$1501,4,0),0)</f>
        <v>0</v>
      </c>
      <c r="CV841">
        <f>IFERROR(VLOOKUP(Tabla5[[#This Row],[CLAVE]],[2]VENTAS!$F$2:$L$1501,5,0),0)</f>
        <v>0</v>
      </c>
      <c r="CW841">
        <f>IFERROR(VLOOKUP(Tabla5[[#This Row],[CLAVE]],[2]VENTAS!$F$2:$L$1501,6,0),0)</f>
        <v>0</v>
      </c>
      <c r="CX841">
        <f>IFERROR(VLOOKUP(Tabla5[[#This Row],[CLAVE]],[2]VENTAS!$F$2:$L$1501,7,0),0)</f>
        <v>0</v>
      </c>
      <c r="CY841">
        <f>IFERROR(VLOOKUP(Tabla5[[#This Row],[CLAVE]],[2]VENTAS!$F$2:$R$1501,13,0),0)</f>
        <v>0</v>
      </c>
      <c r="CZ841">
        <f>SUM(Tabla5[[#This Row],[VENTA MABE 2 SEMANA NOV]:[VENTAS OTROS 2 SEMANA NOV]])</f>
        <v>10</v>
      </c>
      <c r="DA841" s="46">
        <v>27.449579831932773</v>
      </c>
    </row>
    <row r="842" spans="1:105" hidden="1" x14ac:dyDescent="0.3">
      <c r="A842" t="str">
        <f>CONCATENATE(Tabla5[[#This Row],[TIENDA HMPV]],Tabla5[[#This Row],[LINEA]])</f>
        <v>810 - ALMACENES ESPAÑA GRAN COLOMBIACOCINAS</v>
      </c>
      <c r="B842" t="s">
        <v>194</v>
      </c>
      <c r="C842" s="55" t="s">
        <v>195</v>
      </c>
      <c r="D842" s="55" t="s">
        <v>49</v>
      </c>
      <c r="E842" s="55" t="s">
        <v>875</v>
      </c>
      <c r="F842" s="55" t="s">
        <v>1724</v>
      </c>
      <c r="G842" t="s">
        <v>26</v>
      </c>
      <c r="H842" s="42">
        <f>IFERROR(Tabla5[[#This Row],[VENTAS MABE]]/Tabla5[[#This Row],[CUOTA]],0)</f>
        <v>0.5</v>
      </c>
      <c r="I842">
        <v>10</v>
      </c>
      <c r="J842">
        <v>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V842" s="42">
        <v>0.45454545454545453</v>
      </c>
      <c r="W842" s="42">
        <f>IFERROR(Tabla5[[#This Row],[TOTAL VENTA 38 SEMANA]]/Tabla5[[#This Row],[VENTA ACUM 38]],0)</f>
        <v>0.45454545454545453</v>
      </c>
      <c r="X842" s="42">
        <v>0</v>
      </c>
      <c r="Y842" s="55" t="s">
        <v>724</v>
      </c>
      <c r="Z842" s="46">
        <f>+Tabla5[[#This Row],[VENTA ACUM 38]]+Tabla5[[#This Row],[venta total 39 acum]]</f>
        <v>11</v>
      </c>
      <c r="AA842" s="46">
        <v>4</v>
      </c>
      <c r="AB842" s="46">
        <v>5</v>
      </c>
      <c r="AC842" s="46">
        <v>11</v>
      </c>
      <c r="AD842" s="46"/>
      <c r="AE842" s="46"/>
      <c r="AF842" s="46"/>
      <c r="AG842" s="46">
        <v>4</v>
      </c>
      <c r="AH842" s="42">
        <f>IFERROR(Tabla5[[#This Row],[VENTAS MABE]]/Tabla5[[#This Row],[VENTAS INDURAMA]],0)</f>
        <v>0</v>
      </c>
      <c r="AI842" t="s">
        <v>1675</v>
      </c>
      <c r="AK842" s="42"/>
      <c r="AL842" t="s">
        <v>727</v>
      </c>
      <c r="AM842" s="55" t="s">
        <v>874</v>
      </c>
      <c r="AO842" s="55" t="s">
        <v>460</v>
      </c>
      <c r="AP842">
        <v>10</v>
      </c>
      <c r="AQ842" s="55">
        <v>1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f>SUM(Tabla5[[#This Row],[VENTA MABE 1 SEMANA OCT]:[VENTAS OTROS 1 SEMANA OCT]])</f>
        <v>2</v>
      </c>
      <c r="AY842" s="46">
        <v>11.880978492015787</v>
      </c>
      <c r="AZ842" s="55">
        <v>3</v>
      </c>
      <c r="BA842">
        <v>4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f>SUM(Tabla5[[#This Row],[VENTA MABE 2 SEMANA OCT]:[VENTAS OTROS 2 SEMANA OCT]])</f>
        <v>7</v>
      </c>
      <c r="BH842" t="s">
        <v>798</v>
      </c>
      <c r="BI842" s="55" t="s">
        <v>195</v>
      </c>
      <c r="BJ842">
        <v>17.999999999999996</v>
      </c>
      <c r="BK842" s="55">
        <v>2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f>SUM(Tabla5[[#This Row],[VENTA MABE 3 SEMANA OCT]:[VENTAS OTROS 3 SEMANA OCT]])</f>
        <v>2</v>
      </c>
      <c r="BS842" s="42">
        <v>0.5</v>
      </c>
      <c r="BT842" s="55">
        <v>3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f>SUM(Tabla5[[#This Row],[VENTA MABE 4 SEMANA OCT]:[VENTAS OTROS 4 SEMANA OCT]])</f>
        <v>3</v>
      </c>
      <c r="CI8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0.6428571428571429</v>
      </c>
      <c r="CJ842" t="s">
        <v>1703</v>
      </c>
      <c r="CK842">
        <v>1</v>
      </c>
      <c r="CL842">
        <v>2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SUM(Tabla5[[#This Row],[VENTA MABE 1 SEMANA NOV]:[VENTAS OTROS 1 SEMANA NOV]])</f>
        <v>3</v>
      </c>
      <c r="CS842">
        <f>IFERROR(VLOOKUP(Tabla5[[#This Row],[CLAVE]],[2]VENTAS!$F$2:$L$1501,2,0),0)</f>
        <v>2</v>
      </c>
      <c r="CT842">
        <f>IFERROR(VLOOKUP(Tabla5[[#This Row],[CLAVE]],[2]VENTAS!$F$2:$L$1501,3,0),0)</f>
        <v>1</v>
      </c>
      <c r="CU842">
        <f>IFERROR(VLOOKUP(Tabla5[[#This Row],[CLAVE]],[2]VENTAS!$F$2:$L$1501,4,0),0)</f>
        <v>0</v>
      </c>
      <c r="CV842">
        <f>IFERROR(VLOOKUP(Tabla5[[#This Row],[CLAVE]],[2]VENTAS!$F$2:$L$1501,5,0),0)</f>
        <v>0</v>
      </c>
      <c r="CW842">
        <f>IFERROR(VLOOKUP(Tabla5[[#This Row],[CLAVE]],[2]VENTAS!$F$2:$L$1501,6,0),0)</f>
        <v>0</v>
      </c>
      <c r="CX842">
        <f>IFERROR(VLOOKUP(Tabla5[[#This Row],[CLAVE]],[2]VENTAS!$F$2:$L$1501,7,0),0)</f>
        <v>0</v>
      </c>
      <c r="CY842">
        <f>IFERROR(VLOOKUP(Tabla5[[#This Row],[CLAVE]],[2]VENTAS!$F$2:$R$1501,13,0),0)</f>
        <v>0</v>
      </c>
      <c r="CZ842">
        <f>SUM(Tabla5[[#This Row],[VENTA MABE 2 SEMANA NOV]:[VENTAS OTROS 2 SEMANA NOV]])</f>
        <v>3</v>
      </c>
      <c r="DA842" s="46">
        <v>20.617418913807505</v>
      </c>
    </row>
    <row r="843" spans="1:105" hidden="1" x14ac:dyDescent="0.3">
      <c r="A843" t="str">
        <f>CONCATENATE(Tabla5[[#This Row],[TIENDA HMPV]],Tabla5[[#This Row],[LINEA]])</f>
        <v>810 - ALMACENES ESPAÑA GRAN COLOMBIAEMPOTRE</v>
      </c>
      <c r="B843" t="s">
        <v>194</v>
      </c>
      <c r="C843" s="55" t="s">
        <v>195</v>
      </c>
      <c r="D843" s="55" t="s">
        <v>49</v>
      </c>
      <c r="E843" s="55" t="s">
        <v>875</v>
      </c>
      <c r="F843" s="55" t="s">
        <v>1724</v>
      </c>
      <c r="G843" t="s">
        <v>32</v>
      </c>
      <c r="H843" s="42">
        <f>IFERROR(Tabla5[[#This Row],[VENTAS MABE]]/Tabla5[[#This Row],[CUOTA]],0)</f>
        <v>0.66666666666666663</v>
      </c>
      <c r="I843">
        <v>3</v>
      </c>
      <c r="J843">
        <v>2</v>
      </c>
      <c r="L843">
        <v>1</v>
      </c>
      <c r="M843">
        <v>1</v>
      </c>
      <c r="N843">
        <v>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V843" s="42">
        <v>0.25</v>
      </c>
      <c r="W843" s="42">
        <f>IFERROR(Tabla5[[#This Row],[TOTAL VENTA 38 SEMANA]]/Tabla5[[#This Row],[VENTA ACUM 38]],0)</f>
        <v>0.25</v>
      </c>
      <c r="X843" s="42">
        <v>0</v>
      </c>
      <c r="Y843" s="55" t="s">
        <v>724</v>
      </c>
      <c r="Z843" s="46">
        <f>+Tabla5[[#This Row],[VENTA ACUM 38]]+Tabla5[[#This Row],[venta total 39 acum]]</f>
        <v>8</v>
      </c>
      <c r="AA843" s="46">
        <v>0</v>
      </c>
      <c r="AB843" s="46">
        <v>2</v>
      </c>
      <c r="AC843" s="46">
        <v>8</v>
      </c>
      <c r="AD843" s="46"/>
      <c r="AE843" s="46"/>
      <c r="AF843" s="46"/>
      <c r="AG843" s="46">
        <v>0</v>
      </c>
      <c r="AH843" s="42">
        <f>IFERROR(Tabla5[[#This Row],[VENTAS MABE]]/Tabla5[[#This Row],[VENTAS INDURAMA]],0)</f>
        <v>0</v>
      </c>
      <c r="AI843" t="s">
        <v>1675</v>
      </c>
      <c r="AK843" s="42"/>
      <c r="AL843" t="s">
        <v>727</v>
      </c>
      <c r="AM843" s="55" t="s">
        <v>874</v>
      </c>
      <c r="AO843" s="55" t="s">
        <v>460</v>
      </c>
      <c r="AP843">
        <v>0</v>
      </c>
      <c r="AQ843" s="55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f>SUM(Tabla5[[#This Row],[VENTA MABE 1 SEMANA OCT]:[VENTAS OTROS 1 SEMANA OCT]])</f>
        <v>0</v>
      </c>
      <c r="AY843" s="46">
        <v>0</v>
      </c>
      <c r="AZ843" s="55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f>SUM(Tabla5[[#This Row],[VENTA MABE 2 SEMANA OCT]:[VENTAS OTROS 2 SEMANA OCT]])</f>
        <v>0</v>
      </c>
      <c r="BH843" t="s">
        <v>798</v>
      </c>
      <c r="BI843" s="55" t="s">
        <v>195</v>
      </c>
      <c r="BJ843">
        <v>17.999999999999996</v>
      </c>
      <c r="BK843" s="55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f>SUM(Tabla5[[#This Row],[VENTA MABE 3 SEMANA OCT]:[VENTAS OTROS 3 SEMANA OCT]])</f>
        <v>0</v>
      </c>
      <c r="BS843" s="42">
        <v>0.35</v>
      </c>
      <c r="BT843" s="55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f>SUM(Tabla5[[#This Row],[VENTA MABE 4 SEMANA OCT]:[VENTAS OTROS 4 SEMANA OCT]])</f>
        <v>0</v>
      </c>
      <c r="CI8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43" s="66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SUM(Tabla5[[#This Row],[VENTA MABE 1 SEMANA NOV]:[VENTAS OTROS 1 SEMANA NOV]])</f>
        <v>0</v>
      </c>
      <c r="CS843">
        <f>IFERROR(VLOOKUP(Tabla5[[#This Row],[CLAVE]],[2]VENTAS!$F$2:$L$1501,2,0),0)</f>
        <v>1</v>
      </c>
      <c r="CT843">
        <f>IFERROR(VLOOKUP(Tabla5[[#This Row],[CLAVE]],[2]VENTAS!$F$2:$L$1501,3,0),0)</f>
        <v>0</v>
      </c>
      <c r="CU843">
        <f>IFERROR(VLOOKUP(Tabla5[[#This Row],[CLAVE]],[2]VENTAS!$F$2:$L$1501,4,0),0)</f>
        <v>0</v>
      </c>
      <c r="CV843">
        <f>IFERROR(VLOOKUP(Tabla5[[#This Row],[CLAVE]],[2]VENTAS!$F$2:$L$1501,5,0),0)</f>
        <v>0</v>
      </c>
      <c r="CW843">
        <f>IFERROR(VLOOKUP(Tabla5[[#This Row],[CLAVE]],[2]VENTAS!$F$2:$L$1501,6,0),0)</f>
        <v>0</v>
      </c>
      <c r="CX843">
        <f>IFERROR(VLOOKUP(Tabla5[[#This Row],[CLAVE]],[2]VENTAS!$F$2:$L$1501,7,0),0)</f>
        <v>0</v>
      </c>
      <c r="CY843">
        <f>IFERROR(VLOOKUP(Tabla5[[#This Row],[CLAVE]],[2]VENTAS!$F$2:$R$1501,13,0),0)</f>
        <v>0</v>
      </c>
      <c r="CZ843">
        <f>SUM(Tabla5[[#This Row],[VENTA MABE 2 SEMANA NOV]:[VENTAS OTROS 2 SEMANA NOV]])</f>
        <v>1</v>
      </c>
      <c r="DA843" s="46">
        <v>0</v>
      </c>
    </row>
    <row r="844" spans="1:105" hidden="1" x14ac:dyDescent="0.3">
      <c r="A844" t="str">
        <f>CONCATENATE(Tabla5[[#This Row],[TIENDA HMPV]],Tabla5[[#This Row],[LINEA]])</f>
        <v>810 - ALMACENES ESPAÑA GRAN COLOMBIAGLOBALES</v>
      </c>
      <c r="B844" t="s">
        <v>194</v>
      </c>
      <c r="C844" s="55" t="s">
        <v>195</v>
      </c>
      <c r="D844" s="55" t="s">
        <v>49</v>
      </c>
      <c r="E844" s="55" t="s">
        <v>875</v>
      </c>
      <c r="F844" s="55" t="s">
        <v>1724</v>
      </c>
      <c r="G844" t="s">
        <v>27</v>
      </c>
      <c r="H844" s="42">
        <f>IFERROR(Tabla5[[#This Row],[VENTAS MABE]]/Tabla5[[#This Row],[CUOTA]],0)</f>
        <v>1.3333333333333333</v>
      </c>
      <c r="I844">
        <v>6</v>
      </c>
      <c r="J844">
        <v>8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V844" s="42">
        <v>1</v>
      </c>
      <c r="W844" s="42">
        <f>IFERROR(Tabla5[[#This Row],[TOTAL VENTA 38 SEMANA]]/Tabla5[[#This Row],[VENTA ACUM 38]],0)</f>
        <v>1</v>
      </c>
      <c r="X844" s="42">
        <v>0</v>
      </c>
      <c r="Y844" s="55" t="s">
        <v>724</v>
      </c>
      <c r="Z844" s="46">
        <f>+Tabla5[[#This Row],[VENTA ACUM 38]]+Tabla5[[#This Row],[venta total 39 acum]]</f>
        <v>8</v>
      </c>
      <c r="AA844" s="46">
        <v>5</v>
      </c>
      <c r="AB844" s="46">
        <v>8</v>
      </c>
      <c r="AC844" s="46">
        <v>8</v>
      </c>
      <c r="AD844" s="46"/>
      <c r="AE844" s="46"/>
      <c r="AF844" s="46"/>
      <c r="AG844" s="46">
        <v>5</v>
      </c>
      <c r="AH844" s="42">
        <f>IFERROR(Tabla5[[#This Row],[VENTAS MABE]]/Tabla5[[#This Row],[VENTAS INDURAMA]],0)</f>
        <v>0</v>
      </c>
      <c r="AI844" t="s">
        <v>1675</v>
      </c>
      <c r="AK844" s="42"/>
      <c r="AL844" t="s">
        <v>727</v>
      </c>
      <c r="AM844" s="55" t="s">
        <v>874</v>
      </c>
      <c r="AO844" s="55" t="s">
        <v>460</v>
      </c>
      <c r="AP844">
        <v>5</v>
      </c>
      <c r="AQ844" s="55">
        <v>3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f>SUM(Tabla5[[#This Row],[VENTA MABE 1 SEMANA OCT]:[VENTAS OTROS 1 SEMANA OCT]])</f>
        <v>3</v>
      </c>
      <c r="AY844" s="46">
        <v>2.8669181034482758</v>
      </c>
      <c r="AZ844" s="55">
        <v>3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f>SUM(Tabla5[[#This Row],[VENTA MABE 2 SEMANA OCT]:[VENTAS OTROS 2 SEMANA OCT]])</f>
        <v>3</v>
      </c>
      <c r="BH844" t="s">
        <v>798</v>
      </c>
      <c r="BI844" s="55" t="s">
        <v>195</v>
      </c>
      <c r="BJ844">
        <v>17.999999999999996</v>
      </c>
      <c r="BK844" s="55">
        <v>2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f>SUM(Tabla5[[#This Row],[VENTA MABE 3 SEMANA OCT]:[VENTAS OTROS 3 SEMANA OCT]])</f>
        <v>2</v>
      </c>
      <c r="BS844" s="42">
        <v>0</v>
      </c>
      <c r="BT844" s="55">
        <v>2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f>SUM(Tabla5[[#This Row],[VENTA MABE 4 SEMANA OCT]:[VENTAS OTROS 4 SEMANA OCT]])</f>
        <v>2</v>
      </c>
      <c r="CI8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44" t="s">
        <v>1703</v>
      </c>
      <c r="CK844">
        <v>3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SUM(Tabla5[[#This Row],[VENTA MABE 1 SEMANA NOV]:[VENTAS OTROS 1 SEMANA NOV]])</f>
        <v>3</v>
      </c>
      <c r="CS844">
        <f>IFERROR(VLOOKUP(Tabla5[[#This Row],[CLAVE]],[2]VENTAS!$F$2:$L$1501,2,0),0)</f>
        <v>1</v>
      </c>
      <c r="CT844">
        <f>IFERROR(VLOOKUP(Tabla5[[#This Row],[CLAVE]],[2]VENTAS!$F$2:$L$1501,3,0),0)</f>
        <v>0</v>
      </c>
      <c r="CU844">
        <f>IFERROR(VLOOKUP(Tabla5[[#This Row],[CLAVE]],[2]VENTAS!$F$2:$L$1501,4,0),0)</f>
        <v>0</v>
      </c>
      <c r="CV844">
        <f>IFERROR(VLOOKUP(Tabla5[[#This Row],[CLAVE]],[2]VENTAS!$F$2:$L$1501,5,0),0)</f>
        <v>0</v>
      </c>
      <c r="CW844">
        <f>IFERROR(VLOOKUP(Tabla5[[#This Row],[CLAVE]],[2]VENTAS!$F$2:$L$1501,6,0),0)</f>
        <v>0</v>
      </c>
      <c r="CX844">
        <f>IFERROR(VLOOKUP(Tabla5[[#This Row],[CLAVE]],[2]VENTAS!$F$2:$L$1501,7,0),0)</f>
        <v>0</v>
      </c>
      <c r="CY844">
        <f>IFERROR(VLOOKUP(Tabla5[[#This Row],[CLAVE]],[2]VENTAS!$F$2:$R$1501,13,0),0)</f>
        <v>0</v>
      </c>
      <c r="CZ844">
        <f>SUM(Tabla5[[#This Row],[VENTA MABE 2 SEMANA NOV]:[VENTAS OTROS 2 SEMANA NOV]])</f>
        <v>1</v>
      </c>
      <c r="DA844" s="46">
        <v>3.1890334880636604</v>
      </c>
    </row>
    <row r="845" spans="1:105" hidden="1" x14ac:dyDescent="0.3">
      <c r="A845" t="str">
        <f>CONCATENATE(Tabla5[[#This Row],[TIENDA HMPV]],Tabla5[[#This Row],[LINEA]])</f>
        <v>810 - ALMACENES ESPAÑA GRAN COLOMBIALAVADO</v>
      </c>
      <c r="B845" t="s">
        <v>194</v>
      </c>
      <c r="C845" s="55" t="s">
        <v>195</v>
      </c>
      <c r="D845" s="55" t="s">
        <v>49</v>
      </c>
      <c r="E845" s="55" t="s">
        <v>875</v>
      </c>
      <c r="F845" s="55" t="s">
        <v>1724</v>
      </c>
      <c r="G845" t="s">
        <v>28</v>
      </c>
      <c r="H845" s="42">
        <f>IFERROR(Tabla5[[#This Row],[VENTAS MABE]]/Tabla5[[#This Row],[CUOTA]],0)</f>
        <v>0.44444444444444442</v>
      </c>
      <c r="I845">
        <v>9</v>
      </c>
      <c r="J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V845" s="42">
        <v>1</v>
      </c>
      <c r="W845" s="42">
        <f>IFERROR(Tabla5[[#This Row],[TOTAL VENTA 38 SEMANA]]/Tabla5[[#This Row],[VENTA ACUM 38]],0)</f>
        <v>1</v>
      </c>
      <c r="X845" s="42">
        <v>0</v>
      </c>
      <c r="Y845" s="55" t="s">
        <v>724</v>
      </c>
      <c r="Z845" s="46">
        <f>+Tabla5[[#This Row],[VENTA ACUM 38]]+Tabla5[[#This Row],[venta total 39 acum]]</f>
        <v>4</v>
      </c>
      <c r="AA845" s="46">
        <v>3</v>
      </c>
      <c r="AB845" s="46">
        <v>4</v>
      </c>
      <c r="AC845" s="46">
        <v>4</v>
      </c>
      <c r="AD845" s="46"/>
      <c r="AE845" s="46"/>
      <c r="AF845" s="46"/>
      <c r="AG845" s="46">
        <v>3</v>
      </c>
      <c r="AH845" s="42">
        <f>IFERROR(Tabla5[[#This Row],[VENTAS MABE]]/Tabla5[[#This Row],[VENTAS INDURAMA]],0)</f>
        <v>0</v>
      </c>
      <c r="AI845" t="s">
        <v>1675</v>
      </c>
      <c r="AK845" s="42"/>
      <c r="AL845" t="s">
        <v>727</v>
      </c>
      <c r="AM845" s="55" t="s">
        <v>874</v>
      </c>
      <c r="AO845" s="55" t="s">
        <v>460</v>
      </c>
      <c r="AP845">
        <v>3</v>
      </c>
      <c r="AQ845" s="55">
        <v>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f>SUM(Tabla5[[#This Row],[VENTA MABE 1 SEMANA OCT]:[VENTAS OTROS 1 SEMANA OCT]])</f>
        <v>3</v>
      </c>
      <c r="AY845" s="46">
        <v>13.596544347902009</v>
      </c>
      <c r="AZ845" s="5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f>SUM(Tabla5[[#This Row],[VENTA MABE 2 SEMANA OCT]:[VENTAS OTROS 2 SEMANA OCT]])</f>
        <v>1</v>
      </c>
      <c r="BH845" t="s">
        <v>798</v>
      </c>
      <c r="BI845" s="55" t="s">
        <v>195</v>
      </c>
      <c r="BJ845">
        <v>17.999999999999996</v>
      </c>
      <c r="BK845" s="55">
        <v>2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f>SUM(Tabla5[[#This Row],[VENTA MABE 3 SEMANA OCT]:[VENTAS OTROS 3 SEMANA OCT]])</f>
        <v>2</v>
      </c>
      <c r="BS845" s="42">
        <v>0.35</v>
      </c>
      <c r="BT845" s="5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f>SUM(Tabla5[[#This Row],[VENTA MABE 4 SEMANA OCT]:[VENTAS OTROS 4 SEMANA OCT]])</f>
        <v>0</v>
      </c>
      <c r="CI8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45" t="s">
        <v>1703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SUM(Tabla5[[#This Row],[VENTA MABE 1 SEMANA NOV]:[VENTAS OTROS 1 SEMANA NOV]])</f>
        <v>0</v>
      </c>
      <c r="CS845">
        <f>IFERROR(VLOOKUP(Tabla5[[#This Row],[CLAVE]],[2]VENTAS!$F$2:$L$1501,2,0),0)</f>
        <v>0</v>
      </c>
      <c r="CT845">
        <f>IFERROR(VLOOKUP(Tabla5[[#This Row],[CLAVE]],[2]VENTAS!$F$2:$L$1501,3,0),0)</f>
        <v>0</v>
      </c>
      <c r="CU845">
        <f>IFERROR(VLOOKUP(Tabla5[[#This Row],[CLAVE]],[2]VENTAS!$F$2:$L$1501,4,0),0)</f>
        <v>0</v>
      </c>
      <c r="CV845">
        <f>IFERROR(VLOOKUP(Tabla5[[#This Row],[CLAVE]],[2]VENTAS!$F$2:$L$1501,5,0),0)</f>
        <v>0</v>
      </c>
      <c r="CW845">
        <f>IFERROR(VLOOKUP(Tabla5[[#This Row],[CLAVE]],[2]VENTAS!$F$2:$L$1501,6,0),0)</f>
        <v>0</v>
      </c>
      <c r="CX845">
        <f>IFERROR(VLOOKUP(Tabla5[[#This Row],[CLAVE]],[2]VENTAS!$F$2:$L$1501,7,0),0)</f>
        <v>0</v>
      </c>
      <c r="CY845">
        <f>IFERROR(VLOOKUP(Tabla5[[#This Row],[CLAVE]],[2]VENTAS!$F$2:$R$1501,13,0),0)</f>
        <v>0</v>
      </c>
      <c r="CZ845">
        <f>SUM(Tabla5[[#This Row],[VENTA MABE 2 SEMANA NOV]:[VENTAS OTROS 2 SEMANA NOV]])</f>
        <v>0</v>
      </c>
      <c r="DA845" s="46">
        <v>16.366362451830469</v>
      </c>
    </row>
    <row r="846" spans="1:105" hidden="1" x14ac:dyDescent="0.3">
      <c r="A846" t="str">
        <f>CONCATENATE(Tabla5[[#This Row],[TIENDA HMPV]],Tabla5[[#This Row],[LINEA]])</f>
        <v>810 - ALMACENES ESPAÑA GRAN COLOMBIAREFRIGERACIÓN</v>
      </c>
      <c r="B846" t="s">
        <v>194</v>
      </c>
      <c r="C846" s="55" t="s">
        <v>195</v>
      </c>
      <c r="D846" s="55" t="s">
        <v>49</v>
      </c>
      <c r="E846" s="55" t="s">
        <v>875</v>
      </c>
      <c r="F846" s="55" t="s">
        <v>1724</v>
      </c>
      <c r="G846" t="s">
        <v>29</v>
      </c>
      <c r="H846" s="42">
        <f>IFERROR(Tabla5[[#This Row],[VENTAS MABE]]/Tabla5[[#This Row],[CUOTA]],0)</f>
        <v>0.77777777777777779</v>
      </c>
      <c r="I846">
        <v>9</v>
      </c>
      <c r="J846">
        <v>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V846" s="42">
        <v>0.41176470588235292</v>
      </c>
      <c r="W846" s="42">
        <f>IFERROR(Tabla5[[#This Row],[TOTAL VENTA 38 SEMANA]]/Tabla5[[#This Row],[VENTA ACUM 38]],0)</f>
        <v>0.41176470588235292</v>
      </c>
      <c r="X846" s="42">
        <v>0</v>
      </c>
      <c r="Y846" s="55" t="s">
        <v>724</v>
      </c>
      <c r="Z846" s="46">
        <f>+Tabla5[[#This Row],[VENTA ACUM 38]]+Tabla5[[#This Row],[venta total 39 acum]]</f>
        <v>17</v>
      </c>
      <c r="AA846" s="46">
        <v>5</v>
      </c>
      <c r="AB846" s="46">
        <v>7</v>
      </c>
      <c r="AC846" s="46">
        <v>17</v>
      </c>
      <c r="AD846" s="46"/>
      <c r="AE846" s="46"/>
      <c r="AF846" s="46"/>
      <c r="AG846" s="46">
        <v>5</v>
      </c>
      <c r="AH846" s="42">
        <f>IFERROR(Tabla5[[#This Row],[VENTAS MABE]]/Tabla5[[#This Row],[VENTAS INDURAMA]],0)</f>
        <v>0</v>
      </c>
      <c r="AI846" t="s">
        <v>1675</v>
      </c>
      <c r="AK846" s="42"/>
      <c r="AL846" t="s">
        <v>727</v>
      </c>
      <c r="AM846" s="55" t="s">
        <v>874</v>
      </c>
      <c r="AO846" s="55" t="s">
        <v>460</v>
      </c>
      <c r="AP846">
        <v>15</v>
      </c>
      <c r="AQ846" s="55">
        <v>5</v>
      </c>
      <c r="AR846">
        <v>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f>SUM(Tabla5[[#This Row],[VENTA MABE 1 SEMANA OCT]:[VENTAS OTROS 1 SEMANA OCT]])</f>
        <v>7</v>
      </c>
      <c r="AY846" s="46">
        <v>8.7876315980633173</v>
      </c>
      <c r="AZ846" s="55">
        <v>8</v>
      </c>
      <c r="BA846">
        <v>2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f>SUM(Tabla5[[#This Row],[VENTA MABE 2 SEMANA OCT]:[VENTAS OTROS 2 SEMANA OCT]])</f>
        <v>10</v>
      </c>
      <c r="BH846" t="s">
        <v>798</v>
      </c>
      <c r="BI846" s="55" t="s">
        <v>195</v>
      </c>
      <c r="BJ846">
        <v>17.999999999999996</v>
      </c>
      <c r="BK846" s="55">
        <v>0</v>
      </c>
      <c r="BL846">
        <v>2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f>SUM(Tabla5[[#This Row],[VENTA MABE 3 SEMANA OCT]:[VENTAS OTROS 3 SEMANA OCT]])</f>
        <v>2</v>
      </c>
      <c r="BS846" s="42">
        <v>0.5</v>
      </c>
      <c r="BT846" s="55">
        <v>0</v>
      </c>
      <c r="BU846">
        <v>2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f>SUM(Tabla5[[#This Row],[VENTA MABE 4 SEMANA OCT]:[VENTAS OTROS 4 SEMANA OCT]])</f>
        <v>2</v>
      </c>
      <c r="CI8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0.61904761904761907</v>
      </c>
      <c r="CJ846" t="s">
        <v>1703</v>
      </c>
      <c r="CK846">
        <v>3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SUM(Tabla5[[#This Row],[VENTA MABE 1 SEMANA NOV]:[VENTAS OTROS 1 SEMANA NOV]])</f>
        <v>4</v>
      </c>
      <c r="CS846">
        <f>IFERROR(VLOOKUP(Tabla5[[#This Row],[CLAVE]],[2]VENTAS!$F$2:$L$1501,2,0),0)</f>
        <v>2</v>
      </c>
      <c r="CT846">
        <f>IFERROR(VLOOKUP(Tabla5[[#This Row],[CLAVE]],[2]VENTAS!$F$2:$L$1501,3,0),0)</f>
        <v>2</v>
      </c>
      <c r="CU846">
        <f>IFERROR(VLOOKUP(Tabla5[[#This Row],[CLAVE]],[2]VENTAS!$F$2:$L$1501,4,0),0)</f>
        <v>0</v>
      </c>
      <c r="CV846">
        <f>IFERROR(VLOOKUP(Tabla5[[#This Row],[CLAVE]],[2]VENTAS!$F$2:$L$1501,5,0),0)</f>
        <v>0</v>
      </c>
      <c r="CW846">
        <f>IFERROR(VLOOKUP(Tabla5[[#This Row],[CLAVE]],[2]VENTAS!$F$2:$L$1501,6,0),0)</f>
        <v>0</v>
      </c>
      <c r="CX846">
        <f>IFERROR(VLOOKUP(Tabla5[[#This Row],[CLAVE]],[2]VENTAS!$F$2:$L$1501,7,0),0)</f>
        <v>0</v>
      </c>
      <c r="CY846">
        <f>IFERROR(VLOOKUP(Tabla5[[#This Row],[CLAVE]],[2]VENTAS!$F$2:$R$1501,13,0),0)</f>
        <v>0</v>
      </c>
      <c r="CZ846">
        <f>SUM(Tabla5[[#This Row],[VENTA MABE 2 SEMANA NOV]:[VENTAS OTROS 2 SEMANA NOV]])</f>
        <v>4</v>
      </c>
      <c r="DA846" s="46">
        <v>16.82614474646109</v>
      </c>
    </row>
    <row r="847" spans="1:105" hidden="1" x14ac:dyDescent="0.3">
      <c r="A847" t="str">
        <f>CONCATENATE(Tabla5[[#This Row],[TIENDA HMPV]],Tabla5[[#This Row],[LINEA]])</f>
        <v>529 - CREDITOS GRAN COLOMBIACOCINAS</v>
      </c>
      <c r="B847" t="s">
        <v>194</v>
      </c>
      <c r="C847" s="55" t="s">
        <v>195</v>
      </c>
      <c r="D847" s="55" t="s">
        <v>23</v>
      </c>
      <c r="E847" s="55" t="s">
        <v>894</v>
      </c>
      <c r="F847" s="55" t="s">
        <v>1724</v>
      </c>
      <c r="G847" t="s">
        <v>26</v>
      </c>
      <c r="H847" s="42">
        <f>IFERROR(Tabla5[[#This Row],[VENTAS MABE]]/Tabla5[[#This Row],[CUOTA]],0)</f>
        <v>0.33333333333333331</v>
      </c>
      <c r="I847">
        <v>6</v>
      </c>
      <c r="J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V847" s="42">
        <v>1</v>
      </c>
      <c r="W847" s="42">
        <f>IFERROR(Tabla5[[#This Row],[TOTAL VENTA 38 SEMANA]]/Tabla5[[#This Row],[VENTA ACUM 38]],0)</f>
        <v>1</v>
      </c>
      <c r="X847" s="42">
        <v>0</v>
      </c>
      <c r="Y847" s="55" t="s">
        <v>757</v>
      </c>
      <c r="Z847" s="46">
        <f>+Tabla5[[#This Row],[VENTA ACUM 38]]+Tabla5[[#This Row],[venta total 39 acum]]</f>
        <v>2</v>
      </c>
      <c r="AA847" s="46">
        <v>1</v>
      </c>
      <c r="AB847" s="46">
        <v>2</v>
      </c>
      <c r="AC847" s="46">
        <v>2</v>
      </c>
      <c r="AD847" s="46"/>
      <c r="AE847" s="46"/>
      <c r="AF847" s="46"/>
      <c r="AG847" s="46">
        <v>2</v>
      </c>
      <c r="AH847" s="42">
        <f>IFERROR(Tabla5[[#This Row],[VENTAS MABE]]/Tabla5[[#This Row],[VENTAS INDURAMA]],0)</f>
        <v>0</v>
      </c>
      <c r="AI847" t="s">
        <v>1675</v>
      </c>
      <c r="AK847" s="42">
        <v>0.2</v>
      </c>
      <c r="AL847" t="s">
        <v>727</v>
      </c>
      <c r="AM847" s="55" t="s">
        <v>893</v>
      </c>
      <c r="AO847" s="55" t="s">
        <v>460</v>
      </c>
      <c r="AP847">
        <v>1</v>
      </c>
      <c r="AQ847" s="55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f>SUM(Tabla5[[#This Row],[VENTA MABE 1 SEMANA OCT]:[VENTAS OTROS 1 SEMANA OCT]])</f>
        <v>0</v>
      </c>
      <c r="AY847" s="46">
        <v>6.5958962748436765</v>
      </c>
      <c r="AZ847" s="55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f>SUM(Tabla5[[#This Row],[VENTA MABE 2 SEMANA OCT]:[VENTAS OTROS 2 SEMANA OCT]])</f>
        <v>1</v>
      </c>
      <c r="BH847" t="s">
        <v>798</v>
      </c>
      <c r="BI847" s="55" t="s">
        <v>195</v>
      </c>
      <c r="BJ847">
        <v>9.9999999999999982</v>
      </c>
      <c r="BK847" s="55">
        <v>1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f>SUM(Tabla5[[#This Row],[VENTA MABE 3 SEMANA OCT]:[VENTAS OTROS 3 SEMANA OCT]])</f>
        <v>2</v>
      </c>
      <c r="BS847" s="42">
        <v>0.45</v>
      </c>
      <c r="BT847" s="55">
        <v>2</v>
      </c>
      <c r="BU847">
        <v>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f>SUM(Tabla5[[#This Row],[VENTA MABE 4 SEMANA OCT]:[VENTAS OTROS 4 SEMANA OCT]])</f>
        <v>3</v>
      </c>
      <c r="CI8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847" t="s">
        <v>1703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SUM(Tabla5[[#This Row],[VENTA MABE 1 SEMANA NOV]:[VENTAS OTROS 1 SEMANA NOV]])</f>
        <v>0</v>
      </c>
      <c r="CS847">
        <f>IFERROR(VLOOKUP(Tabla5[[#This Row],[CLAVE]],[2]VENTAS!$F$2:$L$1501,2,0),0)</f>
        <v>1</v>
      </c>
      <c r="CT847">
        <f>IFERROR(VLOOKUP(Tabla5[[#This Row],[CLAVE]],[2]VENTAS!$F$2:$L$1501,3,0),0)</f>
        <v>0</v>
      </c>
      <c r="CU847">
        <f>IFERROR(VLOOKUP(Tabla5[[#This Row],[CLAVE]],[2]VENTAS!$F$2:$L$1501,4,0),0)</f>
        <v>0</v>
      </c>
      <c r="CV847">
        <f>IFERROR(VLOOKUP(Tabla5[[#This Row],[CLAVE]],[2]VENTAS!$F$2:$L$1501,5,0),0)</f>
        <v>0</v>
      </c>
      <c r="CW847">
        <f>IFERROR(VLOOKUP(Tabla5[[#This Row],[CLAVE]],[2]VENTAS!$F$2:$L$1501,6,0),0)</f>
        <v>0</v>
      </c>
      <c r="CX847">
        <f>IFERROR(VLOOKUP(Tabla5[[#This Row],[CLAVE]],[2]VENTAS!$F$2:$L$1501,7,0),0)</f>
        <v>0</v>
      </c>
      <c r="CY847">
        <f>IFERROR(VLOOKUP(Tabla5[[#This Row],[CLAVE]],[2]VENTAS!$F$2:$R$1501,13,0),0)</f>
        <v>0</v>
      </c>
      <c r="CZ847">
        <f>SUM(Tabla5[[#This Row],[VENTA MABE 2 SEMANA NOV]:[VENTAS OTROS 2 SEMANA NOV]])</f>
        <v>1</v>
      </c>
      <c r="DA847" s="46">
        <v>14</v>
      </c>
    </row>
    <row r="848" spans="1:105" hidden="1" x14ac:dyDescent="0.3">
      <c r="A848" t="str">
        <f>CONCATENATE(Tabla5[[#This Row],[TIENDA HMPV]],Tabla5[[#This Row],[LINEA]])</f>
        <v>529 - CREDITOS GRAN COLOMBIALAVADO</v>
      </c>
      <c r="B848" t="s">
        <v>194</v>
      </c>
      <c r="C848" s="55" t="s">
        <v>195</v>
      </c>
      <c r="D848" s="55" t="s">
        <v>23</v>
      </c>
      <c r="E848" s="55" t="s">
        <v>894</v>
      </c>
      <c r="F848" s="55" t="s">
        <v>1724</v>
      </c>
      <c r="G848" t="s">
        <v>28</v>
      </c>
      <c r="H848" s="42">
        <f>IFERROR(Tabla5[[#This Row],[VENTAS MABE]]/Tabla5[[#This Row],[CUOTA]],0)</f>
        <v>1</v>
      </c>
      <c r="I848">
        <v>1</v>
      </c>
      <c r="J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V848" s="42">
        <v>1</v>
      </c>
      <c r="W848" s="42">
        <f>IFERROR(Tabla5[[#This Row],[TOTAL VENTA 38 SEMANA]]/Tabla5[[#This Row],[VENTA ACUM 38]],0)</f>
        <v>1</v>
      </c>
      <c r="X848" s="42">
        <v>0</v>
      </c>
      <c r="Y848" s="55" t="s">
        <v>757</v>
      </c>
      <c r="Z848" s="46">
        <f>+Tabla5[[#This Row],[VENTA ACUM 38]]+Tabla5[[#This Row],[venta total 39 acum]]</f>
        <v>1</v>
      </c>
      <c r="AA848" s="46">
        <v>1</v>
      </c>
      <c r="AB848" s="46">
        <v>1</v>
      </c>
      <c r="AC848" s="46">
        <v>1</v>
      </c>
      <c r="AD848" s="46"/>
      <c r="AE848" s="46"/>
      <c r="AF848" s="46"/>
      <c r="AG848" s="46">
        <v>2</v>
      </c>
      <c r="AH848" s="42">
        <f>IFERROR(Tabla5[[#This Row],[VENTAS MABE]]/Tabla5[[#This Row],[VENTAS INDURAMA]],0)</f>
        <v>0</v>
      </c>
      <c r="AI848" t="s">
        <v>1675</v>
      </c>
      <c r="AK848" s="42"/>
      <c r="AL848" t="s">
        <v>727</v>
      </c>
      <c r="AM848" s="55" t="s">
        <v>893</v>
      </c>
      <c r="AO848" s="55" t="s">
        <v>460</v>
      </c>
      <c r="AP848">
        <v>1</v>
      </c>
      <c r="AQ848" s="55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f>SUM(Tabla5[[#This Row],[VENTA MABE 1 SEMANA OCT]:[VENTAS OTROS 1 SEMANA OCT]])</f>
        <v>0</v>
      </c>
      <c r="AY848" s="46">
        <v>0</v>
      </c>
      <c r="AZ848" s="55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f>SUM(Tabla5[[#This Row],[VENTA MABE 2 SEMANA OCT]:[VENTAS OTROS 2 SEMANA OCT]])</f>
        <v>0</v>
      </c>
      <c r="BH848" t="s">
        <v>798</v>
      </c>
      <c r="BI848" s="55" t="s">
        <v>195</v>
      </c>
      <c r="BJ848">
        <v>9.9999999999999982</v>
      </c>
      <c r="BK848" s="55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f>SUM(Tabla5[[#This Row],[VENTA MABE 3 SEMANA OCT]:[VENTAS OTROS 3 SEMANA OCT]])</f>
        <v>0</v>
      </c>
      <c r="BS848" s="42">
        <v>7.0000000000000007E-2</v>
      </c>
      <c r="BT848" s="55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f>SUM(Tabla5[[#This Row],[VENTA MABE 4 SEMANA OCT]:[VENTAS OTROS 4 SEMANA OCT]])</f>
        <v>0</v>
      </c>
      <c r="CI8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48" s="66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SUM(Tabla5[[#This Row],[VENTA MABE 1 SEMANA NOV]:[VENTAS OTROS 1 SEMANA NOV]])</f>
        <v>0</v>
      </c>
      <c r="CS848">
        <f>IFERROR(VLOOKUP(Tabla5[[#This Row],[CLAVE]],[2]VENTAS!$F$2:$L$1501,2,0),0)</f>
        <v>0</v>
      </c>
      <c r="CT848">
        <f>IFERROR(VLOOKUP(Tabla5[[#This Row],[CLAVE]],[2]VENTAS!$F$2:$L$1501,3,0),0)</f>
        <v>0</v>
      </c>
      <c r="CU848">
        <f>IFERROR(VLOOKUP(Tabla5[[#This Row],[CLAVE]],[2]VENTAS!$F$2:$L$1501,4,0),0)</f>
        <v>0</v>
      </c>
      <c r="CV848">
        <f>IFERROR(VLOOKUP(Tabla5[[#This Row],[CLAVE]],[2]VENTAS!$F$2:$L$1501,5,0),0)</f>
        <v>0</v>
      </c>
      <c r="CW848">
        <f>IFERROR(VLOOKUP(Tabla5[[#This Row],[CLAVE]],[2]VENTAS!$F$2:$L$1501,6,0),0)</f>
        <v>0</v>
      </c>
      <c r="CX848">
        <f>IFERROR(VLOOKUP(Tabla5[[#This Row],[CLAVE]],[2]VENTAS!$F$2:$L$1501,7,0),0)</f>
        <v>0</v>
      </c>
      <c r="CY848">
        <f>IFERROR(VLOOKUP(Tabla5[[#This Row],[CLAVE]],[2]VENTAS!$F$2:$R$1501,13,0),0)</f>
        <v>0</v>
      </c>
      <c r="CZ848">
        <f>SUM(Tabla5[[#This Row],[VENTA MABE 2 SEMANA NOV]:[VENTAS OTROS 2 SEMANA NOV]])</f>
        <v>0</v>
      </c>
      <c r="DA848" s="46">
        <v>2</v>
      </c>
    </row>
    <row r="849" spans="1:105" hidden="1" x14ac:dyDescent="0.3">
      <c r="A849" t="str">
        <f>CONCATENATE(Tabla5[[#This Row],[TIENDA HMPV]],Tabla5[[#This Row],[LINEA]])</f>
        <v>529 - CREDITOS GRAN COLOMBIAREFRIGERACIÓN</v>
      </c>
      <c r="B849" t="s">
        <v>194</v>
      </c>
      <c r="C849" s="55" t="s">
        <v>195</v>
      </c>
      <c r="D849" s="55" t="s">
        <v>23</v>
      </c>
      <c r="E849" s="55" t="s">
        <v>894</v>
      </c>
      <c r="F849" s="55" t="s">
        <v>1724</v>
      </c>
      <c r="G849" t="s">
        <v>29</v>
      </c>
      <c r="H849" s="42">
        <f>IFERROR(Tabla5[[#This Row],[VENTAS MABE]]/Tabla5[[#This Row],[CUOTA]],0)</f>
        <v>0.2</v>
      </c>
      <c r="I849">
        <v>5</v>
      </c>
      <c r="J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V849" s="42">
        <v>1</v>
      </c>
      <c r="W849" s="42">
        <f>IFERROR(Tabla5[[#This Row],[TOTAL VENTA 38 SEMANA]]/Tabla5[[#This Row],[VENTA ACUM 38]],0)</f>
        <v>1</v>
      </c>
      <c r="X849" s="42">
        <v>0</v>
      </c>
      <c r="Y849" s="55" t="s">
        <v>757</v>
      </c>
      <c r="Z849" s="46">
        <f>+Tabla5[[#This Row],[VENTA ACUM 38]]+Tabla5[[#This Row],[venta total 39 acum]]</f>
        <v>1</v>
      </c>
      <c r="AA849" s="46">
        <v>1</v>
      </c>
      <c r="AB849" s="46">
        <v>1</v>
      </c>
      <c r="AC849" s="46">
        <v>1</v>
      </c>
      <c r="AD849" s="46"/>
      <c r="AE849" s="46"/>
      <c r="AF849" s="46"/>
      <c r="AG849" s="46">
        <v>2</v>
      </c>
      <c r="AH849" s="42">
        <f>IFERROR(Tabla5[[#This Row],[VENTAS MABE]]/Tabla5[[#This Row],[VENTAS INDURAMA]],0)</f>
        <v>0</v>
      </c>
      <c r="AI849" t="s">
        <v>1675</v>
      </c>
      <c r="AK849" s="42">
        <v>0.4</v>
      </c>
      <c r="AL849" t="s">
        <v>727</v>
      </c>
      <c r="AM849" s="55" t="s">
        <v>893</v>
      </c>
      <c r="AO849" s="55" t="s">
        <v>460</v>
      </c>
      <c r="AP849">
        <v>1</v>
      </c>
      <c r="AQ849" s="55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f>SUM(Tabla5[[#This Row],[VENTA MABE 1 SEMANA OCT]:[VENTAS OTROS 1 SEMANA OCT]])</f>
        <v>1</v>
      </c>
      <c r="AY849" s="46">
        <v>5.2223291248806101</v>
      </c>
      <c r="AZ849" s="55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f>SUM(Tabla5[[#This Row],[VENTA MABE 2 SEMANA OCT]:[VENTAS OTROS 2 SEMANA OCT]])</f>
        <v>1</v>
      </c>
      <c r="BH849" t="s">
        <v>798</v>
      </c>
      <c r="BI849" s="55" t="s">
        <v>195</v>
      </c>
      <c r="BJ849">
        <v>9.9999999999999982</v>
      </c>
      <c r="BK849" s="55">
        <v>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f>SUM(Tabla5[[#This Row],[VENTA MABE 3 SEMANA OCT]:[VENTAS OTROS 3 SEMANA OCT]])</f>
        <v>1</v>
      </c>
      <c r="BS849" s="42">
        <v>0.4</v>
      </c>
      <c r="BT849" s="55">
        <v>1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f>SUM(Tabla5[[#This Row],[VENTA MABE 4 SEMANA OCT]:[VENTAS OTROS 4 SEMANA OCT]])</f>
        <v>2</v>
      </c>
      <c r="CI8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849" s="66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SUM(Tabla5[[#This Row],[VENTA MABE 1 SEMANA NOV]:[VENTAS OTROS 1 SEMANA NOV]])</f>
        <v>0</v>
      </c>
      <c r="CS849">
        <f>IFERROR(VLOOKUP(Tabla5[[#This Row],[CLAVE]],[2]VENTAS!$F$2:$L$1501,2,0),0)</f>
        <v>1</v>
      </c>
      <c r="CT849">
        <f>IFERROR(VLOOKUP(Tabla5[[#This Row],[CLAVE]],[2]VENTAS!$F$2:$L$1501,3,0),0)</f>
        <v>0</v>
      </c>
      <c r="CU849">
        <f>IFERROR(VLOOKUP(Tabla5[[#This Row],[CLAVE]],[2]VENTAS!$F$2:$L$1501,4,0),0)</f>
        <v>0</v>
      </c>
      <c r="CV849">
        <f>IFERROR(VLOOKUP(Tabla5[[#This Row],[CLAVE]],[2]VENTAS!$F$2:$L$1501,5,0),0)</f>
        <v>0</v>
      </c>
      <c r="CW849">
        <f>IFERROR(VLOOKUP(Tabla5[[#This Row],[CLAVE]],[2]VENTAS!$F$2:$L$1501,6,0),0)</f>
        <v>0</v>
      </c>
      <c r="CX849">
        <f>IFERROR(VLOOKUP(Tabla5[[#This Row],[CLAVE]],[2]VENTAS!$F$2:$L$1501,7,0),0)</f>
        <v>0</v>
      </c>
      <c r="CY849">
        <f>IFERROR(VLOOKUP(Tabla5[[#This Row],[CLAVE]],[2]VENTAS!$F$2:$R$1501,13,0),0)</f>
        <v>0</v>
      </c>
      <c r="CZ849">
        <f>SUM(Tabla5[[#This Row],[VENTA MABE 2 SEMANA NOV]:[VENTAS OTROS 2 SEMANA NOV]])</f>
        <v>1</v>
      </c>
      <c r="DA849" s="46">
        <v>10</v>
      </c>
    </row>
    <row r="850" spans="1:105" hidden="1" x14ac:dyDescent="0.3">
      <c r="A850" t="str">
        <f>CONCATENATE(Tabla5[[#This Row],[TIENDA HMPV]],Tabla5[[#This Row],[LINEA]])</f>
        <v>604 - CUE.LUIS CORDEROCOCINAS</v>
      </c>
      <c r="B850" t="s">
        <v>194</v>
      </c>
      <c r="C850" s="55" t="s">
        <v>195</v>
      </c>
      <c r="D850" s="55" t="s">
        <v>51</v>
      </c>
      <c r="E850" s="55" t="s">
        <v>196</v>
      </c>
      <c r="F850" s="55" t="s">
        <v>1724</v>
      </c>
      <c r="G850" t="s">
        <v>26</v>
      </c>
      <c r="H850" s="42">
        <f>IFERROR(Tabla5[[#This Row],[VENTAS MABE]]/Tabla5[[#This Row],[CUOTA]],0)</f>
        <v>0</v>
      </c>
      <c r="I850">
        <v>4</v>
      </c>
      <c r="J850">
        <v>0</v>
      </c>
      <c r="K850">
        <v>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V850" s="42">
        <v>0</v>
      </c>
      <c r="W850" s="42">
        <f>IFERROR(Tabla5[[#This Row],[TOTAL VENTA 38 SEMANA]]/Tabla5[[#This Row],[VENTA ACUM 38]],0)</f>
        <v>0</v>
      </c>
      <c r="X850" s="42" t="e">
        <f>VLOOKUP(Tabla5[[#This Row],[CLAVE]],[1]!QMI_5_SEMANA_SEP_22[[CLAVE]:[SHARE CADENA S2]],21,0)</f>
        <v>#REF!</v>
      </c>
      <c r="Y850" s="55" t="s">
        <v>734</v>
      </c>
      <c r="Z850" s="46">
        <f>+Tabla5[[#This Row],[VENTA ACUM 38]]+Tabla5[[#This Row],[venta total 39 acum]]</f>
        <v>4</v>
      </c>
      <c r="AA850" s="46">
        <v>0</v>
      </c>
      <c r="AB850" s="46">
        <v>0</v>
      </c>
      <c r="AC850" s="46">
        <v>2</v>
      </c>
      <c r="AD850" s="46">
        <v>2</v>
      </c>
      <c r="AE850" s="46">
        <v>0</v>
      </c>
      <c r="AF850" s="46">
        <v>2</v>
      </c>
      <c r="AG850" s="46">
        <v>2</v>
      </c>
      <c r="AH850" s="42">
        <f>IFERROR(Tabla5[[#This Row],[VENTAS MABE]]/Tabla5[[#This Row],[VENTAS INDURAMA]],0)</f>
        <v>0</v>
      </c>
      <c r="AI850" t="s">
        <v>1675</v>
      </c>
      <c r="AK850" s="42"/>
      <c r="AL850" t="s">
        <v>727</v>
      </c>
      <c r="AM850" s="55" t="s">
        <v>884</v>
      </c>
      <c r="AO850" s="55" t="s">
        <v>460</v>
      </c>
      <c r="AP850">
        <v>2</v>
      </c>
      <c r="AQ850" s="55">
        <v>1</v>
      </c>
      <c r="AR850">
        <v>2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f>SUM(Tabla5[[#This Row],[VENTA MABE 1 SEMANA OCT]:[VENTAS OTROS 1 SEMANA OCT]])</f>
        <v>3</v>
      </c>
      <c r="AY850" s="46">
        <v>6.8442064919564967</v>
      </c>
      <c r="AZ850" s="55">
        <v>1</v>
      </c>
      <c r="BA850">
        <v>3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f>SUM(Tabla5[[#This Row],[VENTA MABE 2 SEMANA OCT]:[VENTAS OTROS 2 SEMANA OCT]])</f>
        <v>4</v>
      </c>
      <c r="BH850" t="s">
        <v>798</v>
      </c>
      <c r="BI850" s="55" t="s">
        <v>195</v>
      </c>
      <c r="BJ850">
        <v>9.9999999999999982</v>
      </c>
      <c r="BK850" s="55">
        <v>1</v>
      </c>
      <c r="BL850">
        <v>3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f>SUM(Tabla5[[#This Row],[VENTA MABE 3 SEMANA OCT]:[VENTAS OTROS 3 SEMANA OCT]])</f>
        <v>4</v>
      </c>
      <c r="BS850" s="42">
        <v>0.42</v>
      </c>
      <c r="BT850" s="55">
        <v>0</v>
      </c>
      <c r="BU850">
        <v>3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f>SUM(Tabla5[[#This Row],[VENTA MABE 4 SEMANA OCT]:[VENTAS OTROS 4 SEMANA OCT]])</f>
        <v>3</v>
      </c>
      <c r="CI8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0.21428571428571427</v>
      </c>
      <c r="CJ850" t="s">
        <v>1703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SUM(Tabla5[[#This Row],[VENTA MABE 1 SEMANA NOV]:[VENTAS OTROS 1 SEMANA NOV]])</f>
        <v>1</v>
      </c>
      <c r="CS850">
        <f>IFERROR(VLOOKUP(Tabla5[[#This Row],[CLAVE]],[2]VENTAS!$F$2:$L$1501,2,0),0)</f>
        <v>0</v>
      </c>
      <c r="CT850">
        <f>IFERROR(VLOOKUP(Tabla5[[#This Row],[CLAVE]],[2]VENTAS!$F$2:$L$1501,3,0),0)</f>
        <v>0</v>
      </c>
      <c r="CU850">
        <f>IFERROR(VLOOKUP(Tabla5[[#This Row],[CLAVE]],[2]VENTAS!$F$2:$L$1501,4,0),0)</f>
        <v>0</v>
      </c>
      <c r="CV850">
        <f>IFERROR(VLOOKUP(Tabla5[[#This Row],[CLAVE]],[2]VENTAS!$F$2:$L$1501,5,0),0)</f>
        <v>0</v>
      </c>
      <c r="CW850">
        <f>IFERROR(VLOOKUP(Tabla5[[#This Row],[CLAVE]],[2]VENTAS!$F$2:$L$1501,6,0),0)</f>
        <v>0</v>
      </c>
      <c r="CX850">
        <f>IFERROR(VLOOKUP(Tabla5[[#This Row],[CLAVE]],[2]VENTAS!$F$2:$L$1501,7,0),0)</f>
        <v>0</v>
      </c>
      <c r="CY850">
        <f>IFERROR(VLOOKUP(Tabla5[[#This Row],[CLAVE]],[2]VENTAS!$F$2:$R$1501,13,0),0)</f>
        <v>0</v>
      </c>
      <c r="CZ850">
        <f>SUM(Tabla5[[#This Row],[VENTA MABE 2 SEMANA NOV]:[VENTAS OTROS 2 SEMANA NOV]])</f>
        <v>0</v>
      </c>
      <c r="DA850" s="46">
        <v>4.9462403427957664</v>
      </c>
    </row>
    <row r="851" spans="1:105" hidden="1" x14ac:dyDescent="0.3">
      <c r="A851" t="str">
        <f>CONCATENATE(Tabla5[[#This Row],[TIENDA HMPV]],Tabla5[[#This Row],[LINEA]])</f>
        <v>604 - CUE.LUIS CORDEROLAVADO</v>
      </c>
      <c r="B851" t="s">
        <v>194</v>
      </c>
      <c r="C851" s="55" t="s">
        <v>195</v>
      </c>
      <c r="D851" s="55" t="s">
        <v>51</v>
      </c>
      <c r="E851" s="55" t="s">
        <v>196</v>
      </c>
      <c r="F851" s="55" t="s">
        <v>1724</v>
      </c>
      <c r="G851" t="s">
        <v>28</v>
      </c>
      <c r="H851" s="42">
        <f>IFERROR(Tabla5[[#This Row],[VENTAS MABE]]/Tabla5[[#This Row],[CUOTA]],0)</f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V851" s="42">
        <v>1</v>
      </c>
      <c r="W851" s="42">
        <f>IFERROR(Tabla5[[#This Row],[TOTAL VENTA 38 SEMANA]]/Tabla5[[#This Row],[VENTA ACUM 38]],0)</f>
        <v>1</v>
      </c>
      <c r="X851" s="42" t="e">
        <f>VLOOKUP(Tabla5[[#This Row],[CLAVE]],[1]!QMI_5_SEMANA_SEP_22[[CLAVE]:[SHARE CADENA S2]],21,0)</f>
        <v>#REF!</v>
      </c>
      <c r="Y851" s="55" t="s">
        <v>734</v>
      </c>
      <c r="Z851" s="46">
        <f>+Tabla5[[#This Row],[VENTA ACUM 38]]+Tabla5[[#This Row],[venta total 39 acum]]</f>
        <v>1</v>
      </c>
      <c r="AA851" s="46">
        <v>0</v>
      </c>
      <c r="AB851" s="46">
        <v>1</v>
      </c>
      <c r="AC851" s="46">
        <v>1</v>
      </c>
      <c r="AD851" s="46">
        <v>0</v>
      </c>
      <c r="AE851" s="46">
        <v>0</v>
      </c>
      <c r="AF851" s="46">
        <v>0</v>
      </c>
      <c r="AG851" s="46">
        <v>0</v>
      </c>
      <c r="AH851" s="42">
        <f>IFERROR(Tabla5[[#This Row],[VENTAS MABE]]/Tabla5[[#This Row],[VENTAS INDURAMA]],0)</f>
        <v>0</v>
      </c>
      <c r="AI851" t="s">
        <v>1675</v>
      </c>
      <c r="AK851" s="42"/>
      <c r="AL851" t="s">
        <v>727</v>
      </c>
      <c r="AM851" s="55" t="s">
        <v>884</v>
      </c>
      <c r="AO851" s="55" t="s">
        <v>460</v>
      </c>
      <c r="AP851">
        <v>0</v>
      </c>
      <c r="AQ851" s="55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f>SUM(Tabla5[[#This Row],[VENTA MABE 1 SEMANA OCT]:[VENTAS OTROS 1 SEMANA OCT]])</f>
        <v>0</v>
      </c>
      <c r="AY851" s="46">
        <v>0</v>
      </c>
      <c r="AZ851" s="55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f>SUM(Tabla5[[#This Row],[VENTA MABE 2 SEMANA OCT]:[VENTAS OTROS 2 SEMANA OCT]])</f>
        <v>0</v>
      </c>
      <c r="BH851" t="s">
        <v>798</v>
      </c>
      <c r="BI851" s="55" t="s">
        <v>195</v>
      </c>
      <c r="BJ851">
        <v>9.9999999999999982</v>
      </c>
      <c r="BK851" s="55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f>SUM(Tabla5[[#This Row],[VENTA MABE 3 SEMANA OCT]:[VENTAS OTROS 3 SEMANA OCT]])</f>
        <v>0</v>
      </c>
      <c r="BS851" s="42">
        <v>0.25</v>
      </c>
      <c r="BT851" s="55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f>SUM(Tabla5[[#This Row],[VENTA MABE 4 SEMANA OCT]:[VENTAS OTROS 4 SEMANA OCT]])</f>
        <v>0</v>
      </c>
      <c r="CI8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51" s="66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SUM(Tabla5[[#This Row],[VENTA MABE 1 SEMANA NOV]:[VENTAS OTROS 1 SEMANA NOV]])</f>
        <v>0</v>
      </c>
      <c r="CS851">
        <f>IFERROR(VLOOKUP(Tabla5[[#This Row],[CLAVE]],[2]VENTAS!$F$2:$L$1501,2,0),0)</f>
        <v>0</v>
      </c>
      <c r="CT851">
        <f>IFERROR(VLOOKUP(Tabla5[[#This Row],[CLAVE]],[2]VENTAS!$F$2:$L$1501,3,0),0)</f>
        <v>0</v>
      </c>
      <c r="CU851">
        <f>IFERROR(VLOOKUP(Tabla5[[#This Row],[CLAVE]],[2]VENTAS!$F$2:$L$1501,4,0),0)</f>
        <v>0</v>
      </c>
      <c r="CV851">
        <f>IFERROR(VLOOKUP(Tabla5[[#This Row],[CLAVE]],[2]VENTAS!$F$2:$L$1501,5,0),0)</f>
        <v>0</v>
      </c>
      <c r="CW851">
        <f>IFERROR(VLOOKUP(Tabla5[[#This Row],[CLAVE]],[2]VENTAS!$F$2:$L$1501,6,0),0)</f>
        <v>0</v>
      </c>
      <c r="CX851">
        <f>IFERROR(VLOOKUP(Tabla5[[#This Row],[CLAVE]],[2]VENTAS!$F$2:$L$1501,7,0),0)</f>
        <v>0</v>
      </c>
      <c r="CY851">
        <f>IFERROR(VLOOKUP(Tabla5[[#This Row],[CLAVE]],[2]VENTAS!$F$2:$R$1501,13,0),0)</f>
        <v>0</v>
      </c>
      <c r="CZ851">
        <f>SUM(Tabla5[[#This Row],[VENTA MABE 2 SEMANA NOV]:[VENTAS OTROS 2 SEMANA NOV]])</f>
        <v>0</v>
      </c>
      <c r="DA851" s="46">
        <v>0</v>
      </c>
    </row>
    <row r="852" spans="1:105" hidden="1" x14ac:dyDescent="0.3">
      <c r="A852" t="str">
        <f>CONCATENATE(Tabla5[[#This Row],[TIENDA HMPV]],Tabla5[[#This Row],[LINEA]])</f>
        <v>604 - CUE.LUIS CORDEROREFRIGERACIÓN</v>
      </c>
      <c r="B852" t="s">
        <v>194</v>
      </c>
      <c r="C852" s="55" t="s">
        <v>195</v>
      </c>
      <c r="D852" s="55" t="s">
        <v>51</v>
      </c>
      <c r="E852" s="55" t="s">
        <v>196</v>
      </c>
      <c r="F852" s="55" t="s">
        <v>1724</v>
      </c>
      <c r="G852" t="s">
        <v>29</v>
      </c>
      <c r="H852" s="42">
        <f>IFERROR(Tabla5[[#This Row],[VENTAS MABE]]/Tabla5[[#This Row],[CUOTA]],0)</f>
        <v>1.3333333333333333</v>
      </c>
      <c r="I852">
        <v>3</v>
      </c>
      <c r="J852">
        <v>4</v>
      </c>
      <c r="K852">
        <v>12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V852" s="42">
        <v>0.36363636363636365</v>
      </c>
      <c r="W852" s="42">
        <f>IFERROR(Tabla5[[#This Row],[TOTAL VENTA 38 SEMANA]]/Tabla5[[#This Row],[VENTA ACUM 38]],0)</f>
        <v>0.36363636363636365</v>
      </c>
      <c r="X852" s="42" t="e">
        <f>VLOOKUP(Tabla5[[#This Row],[CLAVE]],[1]!QMI_5_SEMANA_SEP_22[[CLAVE]:[SHARE CADENA S2]],21,0)</f>
        <v>#REF!</v>
      </c>
      <c r="Y852" s="55" t="s">
        <v>734</v>
      </c>
      <c r="Z852" s="46">
        <f>+Tabla5[[#This Row],[VENTA ACUM 38]]+Tabla5[[#This Row],[venta total 39 acum]]</f>
        <v>17</v>
      </c>
      <c r="AA852" s="46">
        <v>1</v>
      </c>
      <c r="AB852" s="46">
        <v>4</v>
      </c>
      <c r="AC852" s="46">
        <v>11</v>
      </c>
      <c r="AD852" s="46">
        <v>6</v>
      </c>
      <c r="AE852" s="46">
        <v>1</v>
      </c>
      <c r="AF852" s="46">
        <v>6</v>
      </c>
      <c r="AG852" s="46">
        <v>8</v>
      </c>
      <c r="AH852" s="42">
        <f>IFERROR(Tabla5[[#This Row],[VENTAS MABE]]/Tabla5[[#This Row],[VENTAS INDURAMA]],0)</f>
        <v>0.33333333333333331</v>
      </c>
      <c r="AI852" t="s">
        <v>1675</v>
      </c>
      <c r="AK852" s="42"/>
      <c r="AL852" t="s">
        <v>727</v>
      </c>
      <c r="AM852" s="55" t="s">
        <v>884</v>
      </c>
      <c r="AO852" s="55" t="s">
        <v>460</v>
      </c>
      <c r="AP852">
        <v>6</v>
      </c>
      <c r="AQ852" s="55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f>SUM(Tabla5[[#This Row],[VENTA MABE 1 SEMANA OCT]:[VENTAS OTROS 1 SEMANA OCT]])</f>
        <v>1</v>
      </c>
      <c r="AY852" s="46">
        <v>4</v>
      </c>
      <c r="AZ852" s="55">
        <v>2</v>
      </c>
      <c r="BA852">
        <v>2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f>SUM(Tabla5[[#This Row],[VENTA MABE 2 SEMANA OCT]:[VENTAS OTROS 2 SEMANA OCT]])</f>
        <v>4</v>
      </c>
      <c r="BH852" t="s">
        <v>798</v>
      </c>
      <c r="BI852" s="55" t="s">
        <v>195</v>
      </c>
      <c r="BJ852">
        <v>9.9999999999999982</v>
      </c>
      <c r="BK852" s="55">
        <v>2</v>
      </c>
      <c r="BL852">
        <v>2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f>SUM(Tabla5[[#This Row],[VENTA MABE 3 SEMANA OCT]:[VENTAS OTROS 3 SEMANA OCT]])</f>
        <v>4</v>
      </c>
      <c r="BS852" s="42">
        <v>0.35</v>
      </c>
      <c r="BT852" s="55">
        <v>0</v>
      </c>
      <c r="BU852">
        <v>2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f>SUM(Tabla5[[#This Row],[VENTA MABE 4 SEMANA OCT]:[VENTAS OTROS 4 SEMANA OCT]])</f>
        <v>2</v>
      </c>
      <c r="CI8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0.45454545454545453</v>
      </c>
      <c r="CJ852" t="s">
        <v>1703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SUM(Tabla5[[#This Row],[VENTA MABE 1 SEMANA NOV]:[VENTAS OTROS 1 SEMANA NOV]])</f>
        <v>0</v>
      </c>
      <c r="CS852">
        <f>IFERROR(VLOOKUP(Tabla5[[#This Row],[CLAVE]],[2]VENTAS!$F$2:$L$1501,2,0),0)</f>
        <v>1</v>
      </c>
      <c r="CT852">
        <f>IFERROR(VLOOKUP(Tabla5[[#This Row],[CLAVE]],[2]VENTAS!$F$2:$L$1501,3,0),0)</f>
        <v>0</v>
      </c>
      <c r="CU852">
        <f>IFERROR(VLOOKUP(Tabla5[[#This Row],[CLAVE]],[2]VENTAS!$F$2:$L$1501,4,0),0)</f>
        <v>0</v>
      </c>
      <c r="CV852">
        <f>IFERROR(VLOOKUP(Tabla5[[#This Row],[CLAVE]],[2]VENTAS!$F$2:$L$1501,5,0),0)</f>
        <v>0</v>
      </c>
      <c r="CW852">
        <f>IFERROR(VLOOKUP(Tabla5[[#This Row],[CLAVE]],[2]VENTAS!$F$2:$L$1501,6,0),0)</f>
        <v>0</v>
      </c>
      <c r="CX852">
        <f>IFERROR(VLOOKUP(Tabla5[[#This Row],[CLAVE]],[2]VENTAS!$F$2:$L$1501,7,0),0)</f>
        <v>0</v>
      </c>
      <c r="CY852">
        <f>IFERROR(VLOOKUP(Tabla5[[#This Row],[CLAVE]],[2]VENTAS!$F$2:$R$1501,13,0),0)</f>
        <v>0</v>
      </c>
      <c r="CZ852">
        <f>SUM(Tabla5[[#This Row],[VENTA MABE 2 SEMANA NOV]:[VENTAS OTROS 2 SEMANA NOV]])</f>
        <v>1</v>
      </c>
      <c r="DA852" s="46">
        <v>6</v>
      </c>
    </row>
    <row r="853" spans="1:105" hidden="1" x14ac:dyDescent="0.3">
      <c r="A853" t="str">
        <f>CONCATENATE(Tabla5[[#This Row],[TIENDA HMPV]],Tabla5[[#This Row],[LINEA]])</f>
        <v>872 - ALMACENES ESPAÑA GYE 9 DE OCTUBREAIRES</v>
      </c>
      <c r="B853" t="s">
        <v>1559</v>
      </c>
      <c r="C853" s="55" t="s">
        <v>639</v>
      </c>
      <c r="D853" s="55" t="s">
        <v>49</v>
      </c>
      <c r="E853" s="55" t="s">
        <v>737</v>
      </c>
      <c r="F853" s="55" t="s">
        <v>1724</v>
      </c>
      <c r="G853" t="s">
        <v>25</v>
      </c>
      <c r="H853" s="42">
        <f>IFERROR(Tabla5[[#This Row],[VENTAS MABE]]/Tabla5[[#This Row],[CUOTA]],0)</f>
        <v>1</v>
      </c>
      <c r="I853">
        <v>3</v>
      </c>
      <c r="J853">
        <v>3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V853" s="42">
        <v>0.6</v>
      </c>
      <c r="W853" s="42">
        <f>IFERROR(Tabla5[[#This Row],[TOTAL VENTA 38 SEMANA]]/Tabla5[[#This Row],[VENTA ACUM 38]],0)</f>
        <v>0.6</v>
      </c>
      <c r="X853" s="42" t="e">
        <f>VLOOKUP(Tabla5[[#This Row],[CLAVE]],[1]!QMI_5_SEMANA_SEP_22[[CLAVE]:[SHARE CADENA S2]],21,0)</f>
        <v>#REF!</v>
      </c>
      <c r="Y853" s="55" t="s">
        <v>724</v>
      </c>
      <c r="Z853" s="46">
        <f>+Tabla5[[#This Row],[VENTA ACUM 38]]+Tabla5[[#This Row],[venta total 39 acum]]</f>
        <v>9</v>
      </c>
      <c r="AA853" s="46">
        <v>2</v>
      </c>
      <c r="AB853" s="46">
        <v>3</v>
      </c>
      <c r="AC853" s="46">
        <v>5</v>
      </c>
      <c r="AD853" s="46">
        <v>4</v>
      </c>
      <c r="AE853" s="46">
        <v>4</v>
      </c>
      <c r="AF853" s="46">
        <v>4</v>
      </c>
      <c r="AG853" s="46">
        <v>8</v>
      </c>
      <c r="AH853" s="42">
        <f>IFERROR(Tabla5[[#This Row],[VENTAS MABE]]/Tabla5[[#This Row],[VENTAS INDURAMA]],0)</f>
        <v>1.5</v>
      </c>
      <c r="AI853" t="s">
        <v>1675</v>
      </c>
      <c r="AK853" s="42"/>
      <c r="AL853" t="s">
        <v>727</v>
      </c>
      <c r="AM853" s="55" t="s">
        <v>736</v>
      </c>
      <c r="AO853" s="55" t="s">
        <v>400</v>
      </c>
      <c r="AP853">
        <v>2</v>
      </c>
      <c r="AQ853" s="55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f>SUM(Tabla5[[#This Row],[VENTA MABE 1 SEMANA OCT]:[VENTAS OTROS 1 SEMANA OCT]])</f>
        <v>0</v>
      </c>
      <c r="AY853" s="46">
        <v>5.2941176470588225</v>
      </c>
      <c r="AZ853" s="55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</v>
      </c>
      <c r="BG853">
        <f>SUM(Tabla5[[#This Row],[VENTA MABE 2 SEMANA OCT]:[VENTAS OTROS 2 SEMANA OCT]])</f>
        <v>3</v>
      </c>
      <c r="BH853" t="s">
        <v>798</v>
      </c>
      <c r="BI853" s="55" t="s">
        <v>639</v>
      </c>
      <c r="BJ853">
        <v>15.999999999999996</v>
      </c>
      <c r="BK853" s="55">
        <v>2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f>SUM(Tabla5[[#This Row],[VENTA MABE 3 SEMANA OCT]:[VENTAS OTROS 3 SEMANA OCT]])</f>
        <v>2</v>
      </c>
      <c r="BS853" s="42">
        <v>0.35</v>
      </c>
      <c r="BT853" s="55">
        <v>2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f>SUM(Tabla5[[#This Row],[VENTA MABE 4 SEMANA OCT]:[VENTAS OTROS 4 SEMANA OCT]])</f>
        <v>2</v>
      </c>
      <c r="CI8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853" t="s">
        <v>1703</v>
      </c>
      <c r="CK853">
        <v>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SUM(Tabla5[[#This Row],[VENTA MABE 1 SEMANA NOV]:[VENTAS OTROS 1 SEMANA NOV]])</f>
        <v>1</v>
      </c>
      <c r="CS853">
        <f>IFERROR(VLOOKUP(Tabla5[[#This Row],[CLAVE]],[2]VENTAS!$F$2:$L$1501,2,0),0)</f>
        <v>3</v>
      </c>
      <c r="CT853">
        <f>IFERROR(VLOOKUP(Tabla5[[#This Row],[CLAVE]],[2]VENTAS!$F$2:$L$1501,3,0),0)</f>
        <v>0</v>
      </c>
      <c r="CU853">
        <f>IFERROR(VLOOKUP(Tabla5[[#This Row],[CLAVE]],[2]VENTAS!$F$2:$L$1501,4,0),0)</f>
        <v>0</v>
      </c>
      <c r="CV853">
        <f>IFERROR(VLOOKUP(Tabla5[[#This Row],[CLAVE]],[2]VENTAS!$F$2:$L$1501,5,0),0)</f>
        <v>0</v>
      </c>
      <c r="CW853">
        <f>IFERROR(VLOOKUP(Tabla5[[#This Row],[CLAVE]],[2]VENTAS!$F$2:$L$1501,6,0),0)</f>
        <v>0</v>
      </c>
      <c r="CX853">
        <f>IFERROR(VLOOKUP(Tabla5[[#This Row],[CLAVE]],[2]VENTAS!$F$2:$L$1501,7,0),0)</f>
        <v>0</v>
      </c>
      <c r="CY853">
        <f>IFERROR(VLOOKUP(Tabla5[[#This Row],[CLAVE]],[2]VENTAS!$F$2:$R$1501,13,0),0)</f>
        <v>0</v>
      </c>
      <c r="CZ853">
        <f>SUM(Tabla5[[#This Row],[VENTA MABE 2 SEMANA NOV]:[VENTAS OTROS 2 SEMANA NOV]])</f>
        <v>3</v>
      </c>
      <c r="DA853" s="46">
        <v>5.2941176470588225</v>
      </c>
    </row>
    <row r="854" spans="1:105" hidden="1" x14ac:dyDescent="0.3">
      <c r="A854" t="str">
        <f>CONCATENATE(Tabla5[[#This Row],[TIENDA HMPV]],Tabla5[[#This Row],[LINEA]])</f>
        <v>872 - ALMACENES ESPAÑA GYE 9 DE OCTUBRECOCINAS</v>
      </c>
      <c r="B854" t="s">
        <v>1559</v>
      </c>
      <c r="C854" s="55" t="s">
        <v>639</v>
      </c>
      <c r="D854" s="55" t="s">
        <v>49</v>
      </c>
      <c r="E854" s="55" t="s">
        <v>737</v>
      </c>
      <c r="F854" s="55" t="s">
        <v>1724</v>
      </c>
      <c r="G854" t="s">
        <v>26</v>
      </c>
      <c r="H854" s="42">
        <f>IFERROR(Tabla5[[#This Row],[VENTAS MABE]]/Tabla5[[#This Row],[CUOTA]],0)</f>
        <v>0.66666666666666663</v>
      </c>
      <c r="I854">
        <v>15</v>
      </c>
      <c r="J854">
        <v>10</v>
      </c>
      <c r="K854">
        <v>8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V854" s="42">
        <v>0.76923076923076927</v>
      </c>
      <c r="W854" s="42">
        <f>IFERROR(Tabla5[[#This Row],[TOTAL VENTA 38 SEMANA]]/Tabla5[[#This Row],[VENTA ACUM 38]],0)</f>
        <v>0.76923076923076927</v>
      </c>
      <c r="X854" s="42" t="e">
        <f>VLOOKUP(Tabla5[[#This Row],[CLAVE]],[1]!QMI_5_SEMANA_SEP_22[[CLAVE]:[SHARE CADENA S2]],21,0)</f>
        <v>#REF!</v>
      </c>
      <c r="Y854" s="55" t="s">
        <v>724</v>
      </c>
      <c r="Z854" s="46">
        <f>+Tabla5[[#This Row],[VENTA ACUM 38]]+Tabla5[[#This Row],[venta total 39 acum]]</f>
        <v>17</v>
      </c>
      <c r="AA854" s="46">
        <v>9</v>
      </c>
      <c r="AB854" s="46">
        <v>10</v>
      </c>
      <c r="AC854" s="46">
        <v>13</v>
      </c>
      <c r="AD854" s="46">
        <v>4</v>
      </c>
      <c r="AE854" s="46">
        <v>2</v>
      </c>
      <c r="AF854" s="46">
        <v>4</v>
      </c>
      <c r="AG854" s="46">
        <v>11</v>
      </c>
      <c r="AH854" s="42">
        <f>IFERROR(Tabla5[[#This Row],[VENTAS MABE]]/Tabla5[[#This Row],[VENTAS INDURAMA]],0)</f>
        <v>1.25</v>
      </c>
      <c r="AI854" t="s">
        <v>1675</v>
      </c>
      <c r="AK854" s="42"/>
      <c r="AL854" t="s">
        <v>727</v>
      </c>
      <c r="AM854" s="55" t="s">
        <v>736</v>
      </c>
      <c r="AO854" s="55" t="s">
        <v>400</v>
      </c>
      <c r="AP854">
        <v>12</v>
      </c>
      <c r="AQ854" s="55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f>SUM(Tabla5[[#This Row],[VENTA MABE 1 SEMANA OCT]:[VENTAS OTROS 1 SEMANA OCT]])</f>
        <v>0</v>
      </c>
      <c r="AY854" s="46">
        <v>17.044236281906446</v>
      </c>
      <c r="AZ854" s="55">
        <v>4</v>
      </c>
      <c r="BA854">
        <v>5</v>
      </c>
      <c r="BB854">
        <v>0</v>
      </c>
      <c r="BC854">
        <v>0</v>
      </c>
      <c r="BD854">
        <v>0</v>
      </c>
      <c r="BE854">
        <v>0</v>
      </c>
      <c r="BF854">
        <v>2</v>
      </c>
      <c r="BG854">
        <f>SUM(Tabla5[[#This Row],[VENTA MABE 2 SEMANA OCT]:[VENTAS OTROS 2 SEMANA OCT]])</f>
        <v>11</v>
      </c>
      <c r="BH854" t="s">
        <v>798</v>
      </c>
      <c r="BI854" s="55" t="s">
        <v>639</v>
      </c>
      <c r="BJ854">
        <v>15.999999999999996</v>
      </c>
      <c r="BK854" s="55">
        <v>4</v>
      </c>
      <c r="BL854">
        <v>5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f>SUM(Tabla5[[#This Row],[VENTA MABE 3 SEMANA OCT]:[VENTAS OTROS 3 SEMANA OCT]])</f>
        <v>9</v>
      </c>
      <c r="BS854" s="42">
        <v>0.5</v>
      </c>
      <c r="BT854" s="55">
        <v>6</v>
      </c>
      <c r="BU854">
        <v>6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f>SUM(Tabla5[[#This Row],[VENTA MABE 4 SEMANA OCT]:[VENTAS OTROS 4 SEMANA OCT]])</f>
        <v>12</v>
      </c>
      <c r="CI8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0.4375</v>
      </c>
      <c r="CJ854" t="s">
        <v>1702</v>
      </c>
      <c r="CK854">
        <v>2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SUM(Tabla5[[#This Row],[VENTA MABE 1 SEMANA NOV]:[VENTAS OTROS 1 SEMANA NOV]])</f>
        <v>3</v>
      </c>
      <c r="CS854">
        <f>IFERROR(VLOOKUP(Tabla5[[#This Row],[CLAVE]],[2]VENTAS!$F$2:$L$1501,2,0),0)</f>
        <v>6</v>
      </c>
      <c r="CT854">
        <f>IFERROR(VLOOKUP(Tabla5[[#This Row],[CLAVE]],[2]VENTAS!$F$2:$L$1501,3,0),0)</f>
        <v>2</v>
      </c>
      <c r="CU854">
        <f>IFERROR(VLOOKUP(Tabla5[[#This Row],[CLAVE]],[2]VENTAS!$F$2:$L$1501,4,0),0)</f>
        <v>0</v>
      </c>
      <c r="CV854">
        <f>IFERROR(VLOOKUP(Tabla5[[#This Row],[CLAVE]],[2]VENTAS!$F$2:$L$1501,5,0),0)</f>
        <v>0</v>
      </c>
      <c r="CW854">
        <f>IFERROR(VLOOKUP(Tabla5[[#This Row],[CLAVE]],[2]VENTAS!$F$2:$L$1501,6,0),0)</f>
        <v>0</v>
      </c>
      <c r="CX854">
        <f>IFERROR(VLOOKUP(Tabla5[[#This Row],[CLAVE]],[2]VENTAS!$F$2:$L$1501,7,0),0)</f>
        <v>0</v>
      </c>
      <c r="CY854">
        <f>IFERROR(VLOOKUP(Tabla5[[#This Row],[CLAVE]],[2]VENTAS!$F$2:$R$1501,13,0),0)</f>
        <v>0</v>
      </c>
      <c r="CZ854">
        <f>SUM(Tabla5[[#This Row],[VENTA MABE 2 SEMANA NOV]:[VENTAS OTROS 2 SEMANA NOV]])</f>
        <v>8</v>
      </c>
      <c r="DA854" s="46">
        <v>30.436136217690084</v>
      </c>
    </row>
    <row r="855" spans="1:105" hidden="1" x14ac:dyDescent="0.3">
      <c r="A855" t="str">
        <f>CONCATENATE(Tabla5[[#This Row],[TIENDA HMPV]],Tabla5[[#This Row],[LINEA]])</f>
        <v>872 - ALMACENES ESPAÑA GYE 9 DE OCTUBREGLOBALES</v>
      </c>
      <c r="B855" t="s">
        <v>1559</v>
      </c>
      <c r="C855" s="55" t="s">
        <v>639</v>
      </c>
      <c r="D855" s="55" t="s">
        <v>49</v>
      </c>
      <c r="E855" s="55" t="s">
        <v>737</v>
      </c>
      <c r="F855" s="55" t="s">
        <v>1724</v>
      </c>
      <c r="G855" t="s">
        <v>27</v>
      </c>
      <c r="H855" s="42">
        <f>IFERROR(Tabla5[[#This Row],[VENTAS MABE]]/Tabla5[[#This Row],[CUOTA]],0)</f>
        <v>0.2857142857142857</v>
      </c>
      <c r="I855">
        <v>7</v>
      </c>
      <c r="J855">
        <v>2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V855" s="42">
        <v>0.33333333333333331</v>
      </c>
      <c r="W855" s="42">
        <f>IFERROR(Tabla5[[#This Row],[TOTAL VENTA 38 SEMANA]]/Tabla5[[#This Row],[VENTA ACUM 38]],0)</f>
        <v>0.33333333333333331</v>
      </c>
      <c r="X855" s="42" t="e">
        <f>VLOOKUP(Tabla5[[#This Row],[CLAVE]],[1]!QMI_5_SEMANA_SEP_22[[CLAVE]:[SHARE CADENA S2]],21,0)</f>
        <v>#REF!</v>
      </c>
      <c r="Y855" s="55" t="s">
        <v>724</v>
      </c>
      <c r="Z855" s="46">
        <f>+Tabla5[[#This Row],[VENTA ACUM 38]]+Tabla5[[#This Row],[venta total 39 acum]]</f>
        <v>10</v>
      </c>
      <c r="AA855" s="46">
        <v>2</v>
      </c>
      <c r="AB855" s="46">
        <v>2</v>
      </c>
      <c r="AC855" s="46">
        <v>6</v>
      </c>
      <c r="AD855" s="46">
        <v>4</v>
      </c>
      <c r="AE855" s="46">
        <v>3</v>
      </c>
      <c r="AF855" s="46">
        <v>4</v>
      </c>
      <c r="AG855" s="46">
        <v>8</v>
      </c>
      <c r="AH855" s="42">
        <f>IFERROR(Tabla5[[#This Row],[VENTAS MABE]]/Tabla5[[#This Row],[VENTAS INDURAMA]],0)</f>
        <v>0.4</v>
      </c>
      <c r="AI855" t="s">
        <v>1675</v>
      </c>
      <c r="AK855" s="42"/>
      <c r="AL855" t="s">
        <v>727</v>
      </c>
      <c r="AM855" s="55" t="s">
        <v>736</v>
      </c>
      <c r="AO855" s="55" t="s">
        <v>400</v>
      </c>
      <c r="AP855">
        <v>3</v>
      </c>
      <c r="AQ855" s="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f>SUM(Tabla5[[#This Row],[VENTA MABE 1 SEMANA OCT]:[VENTAS OTROS 1 SEMANA OCT]])</f>
        <v>0</v>
      </c>
      <c r="AY855" s="46">
        <v>4.7710129310344831</v>
      </c>
      <c r="AZ855" s="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f>SUM(Tabla5[[#This Row],[VENTA MABE 2 SEMANA OCT]:[VENTAS OTROS 2 SEMANA OCT]])</f>
        <v>0</v>
      </c>
      <c r="BH855" t="s">
        <v>798</v>
      </c>
      <c r="BI855" s="55" t="s">
        <v>639</v>
      </c>
      <c r="BJ855">
        <v>15.999999999999996</v>
      </c>
      <c r="BK855" s="55">
        <v>1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f>SUM(Tabla5[[#This Row],[VENTA MABE 3 SEMANA OCT]:[VENTAS OTROS 3 SEMANA OCT]])</f>
        <v>1</v>
      </c>
      <c r="BS855" s="42">
        <v>0</v>
      </c>
      <c r="BT855" s="55">
        <v>3</v>
      </c>
      <c r="BU855">
        <v>1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f>SUM(Tabla5[[#This Row],[VENTA MABE 4 SEMANA OCT]:[VENTAS OTROS 4 SEMANA OCT]])</f>
        <v>4</v>
      </c>
      <c r="CI8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855" t="s">
        <v>1703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SUM(Tabla5[[#This Row],[VENTA MABE 1 SEMANA NOV]:[VENTAS OTROS 1 SEMANA NOV]])</f>
        <v>0</v>
      </c>
      <c r="CS855">
        <f>IFERROR(VLOOKUP(Tabla5[[#This Row],[CLAVE]],[2]VENTAS!$F$2:$L$1501,2,0),0)</f>
        <v>1</v>
      </c>
      <c r="CT855">
        <f>IFERROR(VLOOKUP(Tabla5[[#This Row],[CLAVE]],[2]VENTAS!$F$2:$L$1501,3,0),0)</f>
        <v>0</v>
      </c>
      <c r="CU855">
        <f>IFERROR(VLOOKUP(Tabla5[[#This Row],[CLAVE]],[2]VENTAS!$F$2:$L$1501,4,0),0)</f>
        <v>0</v>
      </c>
      <c r="CV855">
        <f>IFERROR(VLOOKUP(Tabla5[[#This Row],[CLAVE]],[2]VENTAS!$F$2:$L$1501,5,0),0)</f>
        <v>0</v>
      </c>
      <c r="CW855">
        <f>IFERROR(VLOOKUP(Tabla5[[#This Row],[CLAVE]],[2]VENTAS!$F$2:$L$1501,6,0),0)</f>
        <v>0</v>
      </c>
      <c r="CX855">
        <f>IFERROR(VLOOKUP(Tabla5[[#This Row],[CLAVE]],[2]VENTAS!$F$2:$L$1501,7,0),0)</f>
        <v>0</v>
      </c>
      <c r="CY855">
        <f>IFERROR(VLOOKUP(Tabla5[[#This Row],[CLAVE]],[2]VENTAS!$F$2:$R$1501,13,0),0)</f>
        <v>0</v>
      </c>
      <c r="CZ855">
        <f>SUM(Tabla5[[#This Row],[VENTA MABE 2 SEMANA NOV]:[VENTAS OTROS 2 SEMANA NOV]])</f>
        <v>1</v>
      </c>
      <c r="DA855" s="46">
        <v>4.7710129310344831</v>
      </c>
    </row>
    <row r="856" spans="1:105" hidden="1" x14ac:dyDescent="0.3">
      <c r="A856" t="str">
        <f>CONCATENATE(Tabla5[[#This Row],[TIENDA HMPV]],Tabla5[[#This Row],[LINEA]])</f>
        <v>872 - ALMACENES ESPAÑA GYE 9 DE OCTUBRELAVADO</v>
      </c>
      <c r="B856" t="s">
        <v>1559</v>
      </c>
      <c r="C856" s="55" t="s">
        <v>639</v>
      </c>
      <c r="D856" s="55" t="s">
        <v>49</v>
      </c>
      <c r="E856" s="55" t="s">
        <v>737</v>
      </c>
      <c r="F856" s="55" t="s">
        <v>1724</v>
      </c>
      <c r="G856" t="s">
        <v>28</v>
      </c>
      <c r="H856" s="42">
        <f>IFERROR(Tabla5[[#This Row],[VENTAS MABE]]/Tabla5[[#This Row],[CUOTA]],0)</f>
        <v>1.1666666666666667</v>
      </c>
      <c r="I856">
        <v>6</v>
      </c>
      <c r="J856">
        <v>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V856" s="42">
        <v>1</v>
      </c>
      <c r="W856" s="42">
        <f>IFERROR(Tabla5[[#This Row],[TOTAL VENTA 38 SEMANA]]/Tabla5[[#This Row],[VENTA ACUM 38]],0)</f>
        <v>1</v>
      </c>
      <c r="X856" s="42" t="e">
        <f>VLOOKUP(Tabla5[[#This Row],[CLAVE]],[1]!QMI_5_SEMANA_SEP_22[[CLAVE]:[SHARE CADENA S2]],21,0)</f>
        <v>#REF!</v>
      </c>
      <c r="Y856" s="55" t="s">
        <v>724</v>
      </c>
      <c r="Z856" s="46">
        <f>+Tabla5[[#This Row],[VENTA ACUM 38]]+Tabla5[[#This Row],[venta total 39 acum]]</f>
        <v>15</v>
      </c>
      <c r="AA856" s="46">
        <v>5</v>
      </c>
      <c r="AB856" s="46">
        <v>7</v>
      </c>
      <c r="AC856" s="46">
        <v>7</v>
      </c>
      <c r="AD856" s="46">
        <v>8</v>
      </c>
      <c r="AE856" s="46">
        <v>8</v>
      </c>
      <c r="AF856" s="46">
        <v>8</v>
      </c>
      <c r="AG856" s="46">
        <v>13</v>
      </c>
      <c r="AH856" s="42">
        <f>IFERROR(Tabla5[[#This Row],[VENTAS MABE]]/Tabla5[[#This Row],[VENTAS INDURAMA]],0)</f>
        <v>0</v>
      </c>
      <c r="AI856" t="s">
        <v>1675</v>
      </c>
      <c r="AK856" s="42"/>
      <c r="AL856" t="s">
        <v>727</v>
      </c>
      <c r="AM856" s="55" t="s">
        <v>736</v>
      </c>
      <c r="AO856" s="55" t="s">
        <v>400</v>
      </c>
      <c r="AP856">
        <v>5</v>
      </c>
      <c r="AQ856" s="55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f>SUM(Tabla5[[#This Row],[VENTA MABE 1 SEMANA OCT]:[VENTAS OTROS 1 SEMANA OCT]])</f>
        <v>0</v>
      </c>
      <c r="AY856" s="46">
        <v>9.00466034556087</v>
      </c>
      <c r="AZ856" s="55">
        <v>2</v>
      </c>
      <c r="BA856">
        <v>0</v>
      </c>
      <c r="BB856">
        <v>0</v>
      </c>
      <c r="BC856">
        <v>0</v>
      </c>
      <c r="BD856">
        <v>1</v>
      </c>
      <c r="BE856">
        <v>3</v>
      </c>
      <c r="BF856">
        <v>0</v>
      </c>
      <c r="BG856">
        <f>SUM(Tabla5[[#This Row],[VENTA MABE 2 SEMANA OCT]:[VENTAS OTROS 2 SEMANA OCT]])</f>
        <v>6</v>
      </c>
      <c r="BH856" t="s">
        <v>798</v>
      </c>
      <c r="BI856" s="55" t="s">
        <v>639</v>
      </c>
      <c r="BJ856">
        <v>15.999999999999996</v>
      </c>
      <c r="BK856" s="55">
        <v>2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f>SUM(Tabla5[[#This Row],[VENTA MABE 3 SEMANA OCT]:[VENTAS OTROS 3 SEMANA OCT]])</f>
        <v>2</v>
      </c>
      <c r="BS856" s="42">
        <v>0.35</v>
      </c>
      <c r="BT856" s="55">
        <v>3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f>SUM(Tabla5[[#This Row],[VENTA MABE 4 SEMANA OCT]:[VENTAS OTROS 4 SEMANA OCT]])</f>
        <v>3</v>
      </c>
      <c r="CI8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0.63636363636363635</v>
      </c>
      <c r="CJ856" t="s">
        <v>1703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SUM(Tabla5[[#This Row],[VENTA MABE 1 SEMANA NOV]:[VENTAS OTROS 1 SEMANA NOV]])</f>
        <v>1</v>
      </c>
      <c r="CS856">
        <f>IFERROR(VLOOKUP(Tabla5[[#This Row],[CLAVE]],[2]VENTAS!$F$2:$L$1501,2,0),0)</f>
        <v>4</v>
      </c>
      <c r="CT856">
        <f>IFERROR(VLOOKUP(Tabla5[[#This Row],[CLAVE]],[2]VENTAS!$F$2:$L$1501,3,0),0)</f>
        <v>0</v>
      </c>
      <c r="CU856">
        <f>IFERROR(VLOOKUP(Tabla5[[#This Row],[CLAVE]],[2]VENTAS!$F$2:$L$1501,4,0),0)</f>
        <v>0</v>
      </c>
      <c r="CV856">
        <f>IFERROR(VLOOKUP(Tabla5[[#This Row],[CLAVE]],[2]VENTAS!$F$2:$L$1501,5,0),0)</f>
        <v>0</v>
      </c>
      <c r="CW856">
        <f>IFERROR(VLOOKUP(Tabla5[[#This Row],[CLAVE]],[2]VENTAS!$F$2:$L$1501,6,0),0)</f>
        <v>0</v>
      </c>
      <c r="CX856">
        <f>IFERROR(VLOOKUP(Tabla5[[#This Row],[CLAVE]],[2]VENTAS!$F$2:$L$1501,7,0),0)</f>
        <v>0</v>
      </c>
      <c r="CY856">
        <f>IFERROR(VLOOKUP(Tabla5[[#This Row],[CLAVE]],[2]VENTAS!$F$2:$R$1501,13,0),0)</f>
        <v>0</v>
      </c>
      <c r="CZ856">
        <f>SUM(Tabla5[[#This Row],[VENTA MABE 2 SEMANA NOV]:[VENTAS OTROS 2 SEMANA NOV]])</f>
        <v>4</v>
      </c>
      <c r="DA856" s="46">
        <v>10.0051781617343</v>
      </c>
    </row>
    <row r="857" spans="1:105" hidden="1" x14ac:dyDescent="0.3">
      <c r="A857" t="str">
        <f>CONCATENATE(Tabla5[[#This Row],[TIENDA HMPV]],Tabla5[[#This Row],[LINEA]])</f>
        <v>872 - ALMACENES ESPAÑA GYE 9 DE OCTUBREREFRIGERACIÓN</v>
      </c>
      <c r="B857" t="s">
        <v>1559</v>
      </c>
      <c r="C857" s="55" t="s">
        <v>639</v>
      </c>
      <c r="D857" s="55" t="s">
        <v>49</v>
      </c>
      <c r="E857" s="55" t="s">
        <v>737</v>
      </c>
      <c r="F857" s="55" t="s">
        <v>1724</v>
      </c>
      <c r="G857" t="s">
        <v>29</v>
      </c>
      <c r="H857" s="42">
        <f>IFERROR(Tabla5[[#This Row],[VENTAS MABE]]/Tabla5[[#This Row],[CUOTA]],0)</f>
        <v>0.66666666666666663</v>
      </c>
      <c r="I857">
        <v>18</v>
      </c>
      <c r="J857">
        <v>12</v>
      </c>
      <c r="K857">
        <v>9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V857" s="42">
        <v>0.75</v>
      </c>
      <c r="W857" s="42">
        <f>IFERROR(Tabla5[[#This Row],[TOTAL VENTA 38 SEMANA]]/Tabla5[[#This Row],[VENTA ACUM 38]],0)</f>
        <v>0.75</v>
      </c>
      <c r="X857" s="42" t="e">
        <f>VLOOKUP(Tabla5[[#This Row],[CLAVE]],[1]!QMI_5_SEMANA_SEP_22[[CLAVE]:[SHARE CADENA S2]],21,0)</f>
        <v>#REF!</v>
      </c>
      <c r="Y857" s="55" t="s">
        <v>724</v>
      </c>
      <c r="Z857" s="46">
        <f>+Tabla5[[#This Row],[VENTA ACUM 38]]+Tabla5[[#This Row],[venta total 39 acum]]</f>
        <v>19</v>
      </c>
      <c r="AA857" s="46">
        <v>12</v>
      </c>
      <c r="AB857" s="46">
        <v>12</v>
      </c>
      <c r="AC857" s="46">
        <v>16</v>
      </c>
      <c r="AD857" s="46">
        <v>3</v>
      </c>
      <c r="AE857" s="46">
        <v>2</v>
      </c>
      <c r="AF857" s="46">
        <v>3</v>
      </c>
      <c r="AG857" s="46">
        <v>30</v>
      </c>
      <c r="AH857" s="42">
        <f>IFERROR(Tabla5[[#This Row],[VENTAS MABE]]/Tabla5[[#This Row],[VENTAS INDURAMA]],0)</f>
        <v>1.3333333333333333</v>
      </c>
      <c r="AI857" t="s">
        <v>1675</v>
      </c>
      <c r="AK857" s="42"/>
      <c r="AL857" t="s">
        <v>727</v>
      </c>
      <c r="AM857" s="55" t="s">
        <v>736</v>
      </c>
      <c r="AO857" s="55" t="s">
        <v>400</v>
      </c>
      <c r="AP857">
        <v>16</v>
      </c>
      <c r="AQ857" s="55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f>SUM(Tabla5[[#This Row],[VENTA MABE 1 SEMANA OCT]:[VENTAS OTROS 1 SEMANA OCT]])</f>
        <v>0</v>
      </c>
      <c r="AY857" s="46">
        <v>17.009977468395846</v>
      </c>
      <c r="AZ857" s="55">
        <v>5</v>
      </c>
      <c r="BA857">
        <v>5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f>SUM(Tabla5[[#This Row],[VENTA MABE 2 SEMANA OCT]:[VENTAS OTROS 2 SEMANA OCT]])</f>
        <v>11</v>
      </c>
      <c r="BH857" t="s">
        <v>798</v>
      </c>
      <c r="BI857" s="55" t="s">
        <v>639</v>
      </c>
      <c r="BJ857">
        <v>15.999999999999996</v>
      </c>
      <c r="BK857" s="55">
        <v>5</v>
      </c>
      <c r="BL857">
        <v>2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f>SUM(Tabla5[[#This Row],[VENTA MABE 3 SEMANA OCT]:[VENTAS OTROS 3 SEMANA OCT]])</f>
        <v>7</v>
      </c>
      <c r="BS857" s="42">
        <v>0.5</v>
      </c>
      <c r="BT857" s="55">
        <v>8</v>
      </c>
      <c r="BU857">
        <v>4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f>SUM(Tabla5[[#This Row],[VENTA MABE 4 SEMANA OCT]:[VENTAS OTROS 4 SEMANA OCT]])</f>
        <v>12</v>
      </c>
      <c r="CI8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857" t="s">
        <v>1703</v>
      </c>
      <c r="CK857">
        <v>2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SUM(Tabla5[[#This Row],[VENTA MABE 1 SEMANA NOV]:[VENTAS OTROS 1 SEMANA NOV]])</f>
        <v>2</v>
      </c>
      <c r="CS857">
        <f>IFERROR(VLOOKUP(Tabla5[[#This Row],[CLAVE]],[2]VENTAS!$F$2:$L$1501,2,0),0)</f>
        <v>6</v>
      </c>
      <c r="CT857">
        <f>IFERROR(VLOOKUP(Tabla5[[#This Row],[CLAVE]],[2]VENTAS!$F$2:$L$1501,3,0),0)</f>
        <v>2</v>
      </c>
      <c r="CU857">
        <f>IFERROR(VLOOKUP(Tabla5[[#This Row],[CLAVE]],[2]VENTAS!$F$2:$L$1501,4,0),0)</f>
        <v>0</v>
      </c>
      <c r="CV857">
        <f>IFERROR(VLOOKUP(Tabla5[[#This Row],[CLAVE]],[2]VENTAS!$F$2:$L$1501,5,0),0)</f>
        <v>0</v>
      </c>
      <c r="CW857">
        <f>IFERROR(VLOOKUP(Tabla5[[#This Row],[CLAVE]],[2]VENTAS!$F$2:$L$1501,6,0),0)</f>
        <v>0</v>
      </c>
      <c r="CX857">
        <f>IFERROR(VLOOKUP(Tabla5[[#This Row],[CLAVE]],[2]VENTAS!$F$2:$L$1501,7,0),0)</f>
        <v>0</v>
      </c>
      <c r="CY857">
        <f>IFERROR(VLOOKUP(Tabla5[[#This Row],[CLAVE]],[2]VENTAS!$F$2:$R$1501,13,0),0)</f>
        <v>0</v>
      </c>
      <c r="CZ857">
        <f>SUM(Tabla5[[#This Row],[VENTA MABE 2 SEMANA NOV]:[VENTAS OTROS 2 SEMANA NOV]])</f>
        <v>8</v>
      </c>
      <c r="DA857" s="46">
        <v>23.195423820539787</v>
      </c>
    </row>
    <row r="858" spans="1:105" hidden="1" x14ac:dyDescent="0.3">
      <c r="A858" t="str">
        <f>CONCATENATE(Tabla5[[#This Row],[TIENDA HMPV]],Tabla5[[#This Row],[LINEA]])</f>
        <v>961 - ALMACENES ESPAÑA BOYACAAIRES</v>
      </c>
      <c r="B858" t="s">
        <v>1559</v>
      </c>
      <c r="C858" s="55" t="s">
        <v>639</v>
      </c>
      <c r="D858" s="55" t="s">
        <v>49</v>
      </c>
      <c r="E858" s="55" t="s">
        <v>723</v>
      </c>
      <c r="F858" s="55" t="s">
        <v>1724</v>
      </c>
      <c r="G858" t="s">
        <v>25</v>
      </c>
      <c r="H858" s="42">
        <f>IFERROR(Tabla5[[#This Row],[VENTAS MABE]]/Tabla5[[#This Row],[CUOTA]],0)</f>
        <v>0.5</v>
      </c>
      <c r="I858">
        <v>8</v>
      </c>
      <c r="J858">
        <v>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V858" s="42">
        <v>1</v>
      </c>
      <c r="W858" s="42">
        <f>IFERROR(Tabla5[[#This Row],[TOTAL VENTA 38 SEMANA]]/Tabla5[[#This Row],[VENTA ACUM 38]],0)</f>
        <v>1</v>
      </c>
      <c r="X858" s="42" t="e">
        <f>VLOOKUP(Tabla5[[#This Row],[CLAVE]],[1]!QMI_5_SEMANA_SEP_22[[CLAVE]:[SHARE CADENA S2]],21,0)</f>
        <v>#REF!</v>
      </c>
      <c r="Y858" s="55" t="s">
        <v>724</v>
      </c>
      <c r="Z858" s="46">
        <f>+Tabla5[[#This Row],[VENTA ACUM 38]]+Tabla5[[#This Row],[venta total 39 acum]]</f>
        <v>10</v>
      </c>
      <c r="AA858" s="46">
        <v>3</v>
      </c>
      <c r="AB858" s="46">
        <v>4</v>
      </c>
      <c r="AC858" s="46">
        <v>4</v>
      </c>
      <c r="AD858" s="46">
        <v>6</v>
      </c>
      <c r="AE858" s="46">
        <v>6</v>
      </c>
      <c r="AF858" s="46">
        <v>6</v>
      </c>
      <c r="AG858" s="46">
        <v>9</v>
      </c>
      <c r="AH858" s="42">
        <f>IFERROR(Tabla5[[#This Row],[VENTAS MABE]]/Tabla5[[#This Row],[VENTAS INDURAMA]],0)</f>
        <v>0</v>
      </c>
      <c r="AI858" t="s">
        <v>1675</v>
      </c>
      <c r="AK858" s="42"/>
      <c r="AL858" t="s">
        <v>727</v>
      </c>
      <c r="AM858" s="55" t="s">
        <v>722</v>
      </c>
      <c r="AO858" s="55" t="s">
        <v>400</v>
      </c>
      <c r="AP858">
        <v>3</v>
      </c>
      <c r="AQ858" s="55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f>SUM(Tabla5[[#This Row],[VENTA MABE 1 SEMANA OCT]:[VENTAS OTROS 1 SEMANA OCT]])</f>
        <v>0</v>
      </c>
      <c r="AY858" s="46">
        <v>14</v>
      </c>
      <c r="AZ858" s="55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f>SUM(Tabla5[[#This Row],[VENTA MABE 2 SEMANA OCT]:[VENTAS OTROS 2 SEMANA OCT]])</f>
        <v>1</v>
      </c>
      <c r="BH858" t="s">
        <v>798</v>
      </c>
      <c r="BI858" s="55" t="s">
        <v>639</v>
      </c>
      <c r="BJ858">
        <v>23.999999999999993</v>
      </c>
      <c r="BK858" s="55">
        <v>7</v>
      </c>
      <c r="BL858">
        <v>2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f>SUM(Tabla5[[#This Row],[VENTA MABE 3 SEMANA OCT]:[VENTAS OTROS 3 SEMANA OCT]])</f>
        <v>9</v>
      </c>
      <c r="BS858" s="42">
        <v>0.35</v>
      </c>
      <c r="BT858" s="55">
        <v>8</v>
      </c>
      <c r="BU858">
        <v>2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f>SUM(Tabla5[[#This Row],[VENTA MABE 4 SEMANA OCT]:[VENTAS OTROS 4 SEMANA OCT]])</f>
        <v>10</v>
      </c>
      <c r="CI8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858" t="s">
        <v>1703</v>
      </c>
      <c r="CK858">
        <v>0</v>
      </c>
      <c r="CL858">
        <v>2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SUM(Tabla5[[#This Row],[VENTA MABE 1 SEMANA NOV]:[VENTAS OTROS 1 SEMANA NOV]])</f>
        <v>2</v>
      </c>
      <c r="CS858">
        <f>IFERROR(VLOOKUP(Tabla5[[#This Row],[CLAVE]],[2]VENTAS!$F$2:$L$1501,2,0),0)</f>
        <v>1</v>
      </c>
      <c r="CT858">
        <f>IFERROR(VLOOKUP(Tabla5[[#This Row],[CLAVE]],[2]VENTAS!$F$2:$L$1501,3,0),0)</f>
        <v>2</v>
      </c>
      <c r="CU858">
        <f>IFERROR(VLOOKUP(Tabla5[[#This Row],[CLAVE]],[2]VENTAS!$F$2:$L$1501,4,0),0)</f>
        <v>0</v>
      </c>
      <c r="CV858">
        <f>IFERROR(VLOOKUP(Tabla5[[#This Row],[CLAVE]],[2]VENTAS!$F$2:$L$1501,5,0),0)</f>
        <v>0</v>
      </c>
      <c r="CW858">
        <f>IFERROR(VLOOKUP(Tabla5[[#This Row],[CLAVE]],[2]VENTAS!$F$2:$L$1501,6,0),0)</f>
        <v>0</v>
      </c>
      <c r="CX858">
        <f>IFERROR(VLOOKUP(Tabla5[[#This Row],[CLAVE]],[2]VENTAS!$F$2:$L$1501,7,0),0)</f>
        <v>0</v>
      </c>
      <c r="CY858">
        <f>IFERROR(VLOOKUP(Tabla5[[#This Row],[CLAVE]],[2]VENTAS!$F$2:$R$1501,13,0),0)</f>
        <v>0</v>
      </c>
      <c r="CZ858">
        <f>SUM(Tabla5[[#This Row],[VENTA MABE 2 SEMANA NOV]:[VENTAS OTROS 2 SEMANA NOV]])</f>
        <v>3</v>
      </c>
      <c r="DA858" s="46">
        <v>14.999999999999998</v>
      </c>
    </row>
    <row r="859" spans="1:105" hidden="1" x14ac:dyDescent="0.3">
      <c r="A859" t="str">
        <f>CONCATENATE(Tabla5[[#This Row],[TIENDA HMPV]],Tabla5[[#This Row],[LINEA]])</f>
        <v>961 - ALMACENES ESPAÑA BOYACACOCINAS</v>
      </c>
      <c r="B859" t="s">
        <v>1559</v>
      </c>
      <c r="C859" s="55" t="s">
        <v>639</v>
      </c>
      <c r="D859" s="55" t="s">
        <v>49</v>
      </c>
      <c r="E859" s="55" t="s">
        <v>723</v>
      </c>
      <c r="F859" s="55" t="s">
        <v>1724</v>
      </c>
      <c r="G859" t="s">
        <v>26</v>
      </c>
      <c r="H859" s="42">
        <f>IFERROR(Tabla5[[#This Row],[VENTAS MABE]]/Tabla5[[#This Row],[CUOTA]],0)</f>
        <v>0.75</v>
      </c>
      <c r="I859">
        <v>20</v>
      </c>
      <c r="J859">
        <v>15</v>
      </c>
      <c r="K859">
        <v>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V859" s="42">
        <v>0.65217391304347827</v>
      </c>
      <c r="W859" s="42">
        <f>IFERROR(Tabla5[[#This Row],[TOTAL VENTA 38 SEMANA]]/Tabla5[[#This Row],[VENTA ACUM 38]],0)</f>
        <v>0.65217391304347827</v>
      </c>
      <c r="X859" s="42" t="e">
        <f>VLOOKUP(Tabla5[[#This Row],[CLAVE]],[1]!QMI_5_SEMANA_SEP_22[[CLAVE]:[SHARE CADENA S2]],21,0)</f>
        <v>#REF!</v>
      </c>
      <c r="Y859" s="55" t="s">
        <v>724</v>
      </c>
      <c r="Z859" s="46">
        <f>+Tabla5[[#This Row],[VENTA ACUM 38]]+Tabla5[[#This Row],[venta total 39 acum]]</f>
        <v>26</v>
      </c>
      <c r="AA859" s="46">
        <v>15</v>
      </c>
      <c r="AB859" s="46">
        <v>15</v>
      </c>
      <c r="AC859" s="46">
        <v>23</v>
      </c>
      <c r="AD859" s="46">
        <v>3</v>
      </c>
      <c r="AE859" s="46">
        <v>2</v>
      </c>
      <c r="AF859" s="46">
        <v>3</v>
      </c>
      <c r="AG859" s="46">
        <v>17</v>
      </c>
      <c r="AH859" s="42">
        <f>IFERROR(Tabla5[[#This Row],[VENTAS MABE]]/Tabla5[[#This Row],[VENTAS INDURAMA]],0)</f>
        <v>1.6666666666666667</v>
      </c>
      <c r="AI859" t="s">
        <v>1675</v>
      </c>
      <c r="AK859" s="42"/>
      <c r="AL859" t="s">
        <v>727</v>
      </c>
      <c r="AM859" s="55" t="s">
        <v>722</v>
      </c>
      <c r="AO859" s="55" t="s">
        <v>400</v>
      </c>
      <c r="AP859">
        <v>22</v>
      </c>
      <c r="AQ859" s="55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f>SUM(Tabla5[[#This Row],[VENTA MABE 1 SEMANA OCT]:[VENTAS OTROS 1 SEMANA OCT]])</f>
        <v>0</v>
      </c>
      <c r="AY859" s="46">
        <v>22.106157353863985</v>
      </c>
      <c r="AZ859" s="55">
        <v>4</v>
      </c>
      <c r="BA859">
        <v>4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f>SUM(Tabla5[[#This Row],[VENTA MABE 2 SEMANA OCT]:[VENTAS OTROS 2 SEMANA OCT]])</f>
        <v>8</v>
      </c>
      <c r="BH859" t="s">
        <v>798</v>
      </c>
      <c r="BI859" s="55" t="s">
        <v>639</v>
      </c>
      <c r="BJ859">
        <v>23.999999999999993</v>
      </c>
      <c r="BK859" s="55">
        <v>10</v>
      </c>
      <c r="BL859">
        <v>5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f>SUM(Tabla5[[#This Row],[VENTA MABE 3 SEMANA OCT]:[VENTAS OTROS 3 SEMANA OCT]])</f>
        <v>15</v>
      </c>
      <c r="BS859" s="42">
        <v>0.5</v>
      </c>
      <c r="BT859" s="55">
        <v>15</v>
      </c>
      <c r="BU859">
        <v>11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f>SUM(Tabla5[[#This Row],[VENTA MABE 4 SEMANA OCT]:[VENTAS OTROS 4 SEMANA OCT]])</f>
        <v>26</v>
      </c>
      <c r="CI8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0.59183673469387754</v>
      </c>
      <c r="CJ859" t="s">
        <v>1703</v>
      </c>
      <c r="CK859">
        <v>5</v>
      </c>
      <c r="CL859">
        <v>2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SUM(Tabla5[[#This Row],[VENTA MABE 1 SEMANA NOV]:[VENTAS OTROS 1 SEMANA NOV]])</f>
        <v>7</v>
      </c>
      <c r="CS859">
        <f>IFERROR(VLOOKUP(Tabla5[[#This Row],[CLAVE]],[2]VENTAS!$F$2:$L$1501,2,0),0)</f>
        <v>8</v>
      </c>
      <c r="CT859">
        <f>IFERROR(VLOOKUP(Tabla5[[#This Row],[CLAVE]],[2]VENTAS!$F$2:$L$1501,3,0),0)</f>
        <v>8</v>
      </c>
      <c r="CU859">
        <f>IFERROR(VLOOKUP(Tabla5[[#This Row],[CLAVE]],[2]VENTAS!$F$2:$L$1501,4,0),0)</f>
        <v>0</v>
      </c>
      <c r="CV859">
        <f>IFERROR(VLOOKUP(Tabla5[[#This Row],[CLAVE]],[2]VENTAS!$F$2:$L$1501,5,0),0)</f>
        <v>0</v>
      </c>
      <c r="CW859">
        <f>IFERROR(VLOOKUP(Tabla5[[#This Row],[CLAVE]],[2]VENTAS!$F$2:$L$1501,6,0),0)</f>
        <v>0</v>
      </c>
      <c r="CX859">
        <f>IFERROR(VLOOKUP(Tabla5[[#This Row],[CLAVE]],[2]VENTAS!$F$2:$L$1501,7,0),0)</f>
        <v>0</v>
      </c>
      <c r="CY859">
        <f>IFERROR(VLOOKUP(Tabla5[[#This Row],[CLAVE]],[2]VENTAS!$F$2:$R$1501,13,0),0)</f>
        <v>0</v>
      </c>
      <c r="CZ859">
        <f>SUM(Tabla5[[#This Row],[VENTA MABE 2 SEMANA NOV]:[VENTAS OTROS 2 SEMANA NOV]])</f>
        <v>16</v>
      </c>
      <c r="DA859" s="46">
        <v>39.47528098904283</v>
      </c>
    </row>
    <row r="860" spans="1:105" hidden="1" x14ac:dyDescent="0.3">
      <c r="A860" t="str">
        <f>CONCATENATE(Tabla5[[#This Row],[TIENDA HMPV]],Tabla5[[#This Row],[LINEA]])</f>
        <v>961 - ALMACENES ESPAÑA BOYACAGLOBALES</v>
      </c>
      <c r="B860" t="s">
        <v>1559</v>
      </c>
      <c r="C860" s="55" t="s">
        <v>639</v>
      </c>
      <c r="D860" s="55" t="s">
        <v>49</v>
      </c>
      <c r="E860" s="55" t="s">
        <v>723</v>
      </c>
      <c r="F860" s="55" t="s">
        <v>1724</v>
      </c>
      <c r="G860" t="s">
        <v>27</v>
      </c>
      <c r="H860" s="42">
        <f>IFERROR(Tabla5[[#This Row],[VENTAS MABE]]/Tabla5[[#This Row],[CUOTA]],0)</f>
        <v>0.5714285714285714</v>
      </c>
      <c r="I860">
        <v>7</v>
      </c>
      <c r="J860">
        <v>4</v>
      </c>
      <c r="K860">
        <v>15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V860" s="42">
        <v>0.33333333333333331</v>
      </c>
      <c r="W860" s="42">
        <f>IFERROR(Tabla5[[#This Row],[TOTAL VENTA 38 SEMANA]]/Tabla5[[#This Row],[VENTA ACUM 38]],0)</f>
        <v>0.33333333333333331</v>
      </c>
      <c r="X860" s="42" t="e">
        <f>VLOOKUP(Tabla5[[#This Row],[CLAVE]],[1]!QMI_5_SEMANA_SEP_22[[CLAVE]:[SHARE CADENA S2]],21,0)</f>
        <v>#REF!</v>
      </c>
      <c r="Y860" s="55" t="s">
        <v>724</v>
      </c>
      <c r="Z860" s="46">
        <f>+Tabla5[[#This Row],[VENTA ACUM 38]]+Tabla5[[#This Row],[venta total 39 acum]]</f>
        <v>23</v>
      </c>
      <c r="AA860" s="46">
        <v>4</v>
      </c>
      <c r="AB860" s="46">
        <v>4</v>
      </c>
      <c r="AC860" s="46">
        <v>12</v>
      </c>
      <c r="AD860" s="46">
        <v>11</v>
      </c>
      <c r="AE860" s="46">
        <v>4</v>
      </c>
      <c r="AF860" s="46">
        <v>11</v>
      </c>
      <c r="AG860" s="46">
        <v>19</v>
      </c>
      <c r="AH860" s="42">
        <f>IFERROR(Tabla5[[#This Row],[VENTAS MABE]]/Tabla5[[#This Row],[VENTAS INDURAMA]],0)</f>
        <v>0.26666666666666666</v>
      </c>
      <c r="AI860" t="s">
        <v>1675</v>
      </c>
      <c r="AK860" s="42"/>
      <c r="AL860" t="s">
        <v>727</v>
      </c>
      <c r="AM860" s="55" t="s">
        <v>722</v>
      </c>
      <c r="AO860" s="55" t="s">
        <v>400</v>
      </c>
      <c r="AP860">
        <v>11</v>
      </c>
      <c r="AQ860" s="55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f>SUM(Tabla5[[#This Row],[VENTA MABE 1 SEMANA OCT]:[VENTAS OTROS 1 SEMANA OCT]])</f>
        <v>0</v>
      </c>
      <c r="AY860" s="46">
        <v>4.5635775862068959</v>
      </c>
      <c r="AZ860" s="55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f>SUM(Tabla5[[#This Row],[VENTA MABE 2 SEMANA OCT]:[VENTAS OTROS 2 SEMANA OCT]])</f>
        <v>1</v>
      </c>
      <c r="BH860" t="s">
        <v>798</v>
      </c>
      <c r="BI860" s="55" t="s">
        <v>639</v>
      </c>
      <c r="BJ860">
        <v>23.999999999999993</v>
      </c>
      <c r="BK860" s="55">
        <v>4</v>
      </c>
      <c r="BL860">
        <v>4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f>SUM(Tabla5[[#This Row],[VENTA MABE 3 SEMANA OCT]:[VENTAS OTROS 3 SEMANA OCT]])</f>
        <v>8</v>
      </c>
      <c r="BS860" s="42">
        <v>0</v>
      </c>
      <c r="BT860" s="55">
        <v>8</v>
      </c>
      <c r="BU860">
        <v>8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f>SUM(Tabla5[[#This Row],[VENTA MABE 4 SEMANA OCT]:[VENTAS OTROS 4 SEMANA OCT]])</f>
        <v>16</v>
      </c>
      <c r="CI8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0.52</v>
      </c>
      <c r="CJ860" t="s">
        <v>1703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SUM(Tabla5[[#This Row],[VENTA MABE 1 SEMANA NOV]:[VENTAS OTROS 1 SEMANA NOV]])</f>
        <v>1</v>
      </c>
      <c r="CS860">
        <f>IFERROR(VLOOKUP(Tabla5[[#This Row],[CLAVE]],[2]VENTAS!$F$2:$L$1501,2,0),0)</f>
        <v>2</v>
      </c>
      <c r="CT860">
        <f>IFERROR(VLOOKUP(Tabla5[[#This Row],[CLAVE]],[2]VENTAS!$F$2:$L$1501,3,0),0)</f>
        <v>0</v>
      </c>
      <c r="CU860">
        <f>IFERROR(VLOOKUP(Tabla5[[#This Row],[CLAVE]],[2]VENTAS!$F$2:$L$1501,4,0),0)</f>
        <v>0</v>
      </c>
      <c r="CV860">
        <f>IFERROR(VLOOKUP(Tabla5[[#This Row],[CLAVE]],[2]VENTAS!$F$2:$L$1501,5,0),0)</f>
        <v>0</v>
      </c>
      <c r="CW860">
        <f>IFERROR(VLOOKUP(Tabla5[[#This Row],[CLAVE]],[2]VENTAS!$F$2:$L$1501,6,0),0)</f>
        <v>0</v>
      </c>
      <c r="CX860">
        <f>IFERROR(VLOOKUP(Tabla5[[#This Row],[CLAVE]],[2]VENTAS!$F$2:$L$1501,7,0),0)</f>
        <v>0</v>
      </c>
      <c r="CY860">
        <f>IFERROR(VLOOKUP(Tabla5[[#This Row],[CLAVE]],[2]VENTAS!$F$2:$R$1501,13,0),0)</f>
        <v>0</v>
      </c>
      <c r="CZ860">
        <f>SUM(Tabla5[[#This Row],[VENTA MABE 2 SEMANA NOV]:[VENTAS OTROS 2 SEMANA NOV]])</f>
        <v>2</v>
      </c>
      <c r="DA860" s="46">
        <v>4.5635775862068959</v>
      </c>
    </row>
    <row r="861" spans="1:105" hidden="1" x14ac:dyDescent="0.3">
      <c r="A861" t="str">
        <f>CONCATENATE(Tabla5[[#This Row],[TIENDA HMPV]],Tabla5[[#This Row],[LINEA]])</f>
        <v>961 - ALMACENES ESPAÑA BOYACALAVADO</v>
      </c>
      <c r="B861" t="s">
        <v>1559</v>
      </c>
      <c r="C861" s="55" t="s">
        <v>639</v>
      </c>
      <c r="D861" s="55" t="s">
        <v>49</v>
      </c>
      <c r="E861" s="55" t="s">
        <v>723</v>
      </c>
      <c r="F861" s="55" t="s">
        <v>1724</v>
      </c>
      <c r="G861" t="s">
        <v>28</v>
      </c>
      <c r="H861" s="42">
        <f>IFERROR(Tabla5[[#This Row],[VENTAS MABE]]/Tabla5[[#This Row],[CUOTA]],0)</f>
        <v>1.3636363636363635</v>
      </c>
      <c r="I861">
        <v>11</v>
      </c>
      <c r="J861">
        <v>15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V861" s="42">
        <v>0.9375</v>
      </c>
      <c r="W861" s="42">
        <f>IFERROR(Tabla5[[#This Row],[TOTAL VENTA 38 SEMANA]]/Tabla5[[#This Row],[VENTA ACUM 38]],0)</f>
        <v>0.9375</v>
      </c>
      <c r="X861" s="42" t="e">
        <f>VLOOKUP(Tabla5[[#This Row],[CLAVE]],[1]!QMI_5_SEMANA_SEP_22[[CLAVE]:[SHARE CADENA S2]],21,0)</f>
        <v>#REF!</v>
      </c>
      <c r="Y861" s="55" t="s">
        <v>724</v>
      </c>
      <c r="Z861" s="46">
        <f>+Tabla5[[#This Row],[VENTA ACUM 38]]+Tabla5[[#This Row],[venta total 39 acum]]</f>
        <v>21</v>
      </c>
      <c r="AA861" s="46">
        <v>15</v>
      </c>
      <c r="AB861" s="46">
        <v>15</v>
      </c>
      <c r="AC861" s="46">
        <v>16</v>
      </c>
      <c r="AD861" s="46">
        <v>5</v>
      </c>
      <c r="AE861" s="46">
        <v>4</v>
      </c>
      <c r="AF861" s="46">
        <v>5</v>
      </c>
      <c r="AG861" s="46">
        <v>35</v>
      </c>
      <c r="AH861" s="42">
        <f>IFERROR(Tabla5[[#This Row],[VENTAS MABE]]/Tabla5[[#This Row],[VENTAS INDURAMA]],0)</f>
        <v>5</v>
      </c>
      <c r="AI861" t="s">
        <v>1675</v>
      </c>
      <c r="AK861" s="42"/>
      <c r="AL861" t="s">
        <v>727</v>
      </c>
      <c r="AM861" s="55" t="s">
        <v>722</v>
      </c>
      <c r="AO861" s="55" t="s">
        <v>400</v>
      </c>
      <c r="AP861">
        <v>16</v>
      </c>
      <c r="AQ861" s="55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f>SUM(Tabla5[[#This Row],[VENTA MABE 1 SEMANA OCT]:[VENTAS OTROS 1 SEMANA OCT]])</f>
        <v>0</v>
      </c>
      <c r="AY861" s="46">
        <v>15.85349065377728</v>
      </c>
      <c r="AZ861" s="55">
        <v>2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f>SUM(Tabla5[[#This Row],[VENTA MABE 2 SEMANA OCT]:[VENTAS OTROS 2 SEMANA OCT]])</f>
        <v>2</v>
      </c>
      <c r="BH861" t="s">
        <v>798</v>
      </c>
      <c r="BI861" s="55" t="s">
        <v>639</v>
      </c>
      <c r="BJ861">
        <v>23.999999999999993</v>
      </c>
      <c r="BK861" s="55">
        <v>13</v>
      </c>
      <c r="BL861">
        <v>5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f>SUM(Tabla5[[#This Row],[VENTA MABE 3 SEMANA OCT]:[VENTAS OTROS 3 SEMANA OCT]])</f>
        <v>18</v>
      </c>
      <c r="BS861" s="42">
        <v>0.35</v>
      </c>
      <c r="BT861" s="55">
        <v>14</v>
      </c>
      <c r="BU861">
        <v>7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f>SUM(Tabla5[[#This Row],[VENTA MABE 4 SEMANA OCT]:[VENTAS OTROS 4 SEMANA OCT]])</f>
        <v>21</v>
      </c>
      <c r="CI8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0.70731707317073167</v>
      </c>
      <c r="CJ861" t="s">
        <v>1703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SUM(Tabla5[[#This Row],[VENTA MABE 1 SEMANA NOV]:[VENTAS OTROS 1 SEMANA NOV]])</f>
        <v>1</v>
      </c>
      <c r="CS861">
        <f>IFERROR(VLOOKUP(Tabla5[[#This Row],[CLAVE]],[2]VENTAS!$F$2:$L$1501,2,0),0)</f>
        <v>2</v>
      </c>
      <c r="CT861">
        <f>IFERROR(VLOOKUP(Tabla5[[#This Row],[CLAVE]],[2]VENTAS!$F$2:$L$1501,3,0),0)</f>
        <v>1</v>
      </c>
      <c r="CU861">
        <f>IFERROR(VLOOKUP(Tabla5[[#This Row],[CLAVE]],[2]VENTAS!$F$2:$L$1501,4,0),0)</f>
        <v>0</v>
      </c>
      <c r="CV861">
        <f>IFERROR(VLOOKUP(Tabla5[[#This Row],[CLAVE]],[2]VENTAS!$F$2:$L$1501,5,0),0)</f>
        <v>0</v>
      </c>
      <c r="CW861">
        <f>IFERROR(VLOOKUP(Tabla5[[#This Row],[CLAVE]],[2]VENTAS!$F$2:$L$1501,6,0),0)</f>
        <v>0</v>
      </c>
      <c r="CX861">
        <f>IFERROR(VLOOKUP(Tabla5[[#This Row],[CLAVE]],[2]VENTAS!$F$2:$L$1501,7,0),0)</f>
        <v>0</v>
      </c>
      <c r="CY861">
        <f>IFERROR(VLOOKUP(Tabla5[[#This Row],[CLAVE]],[2]VENTAS!$F$2:$R$1501,13,0),0)</f>
        <v>0</v>
      </c>
      <c r="CZ861">
        <f>SUM(Tabla5[[#This Row],[VENTA MABE 2 SEMANA NOV]:[VENTAS OTROS 2 SEMANA NOV]])</f>
        <v>3</v>
      </c>
      <c r="DA861" s="46">
        <v>17.61498961530809</v>
      </c>
    </row>
    <row r="862" spans="1:105" hidden="1" x14ac:dyDescent="0.3">
      <c r="A862" t="str">
        <f>CONCATENATE(Tabla5[[#This Row],[TIENDA HMPV]],Tabla5[[#This Row],[LINEA]])</f>
        <v>961 - ALMACENES ESPAÑA BOYACAREFRIGERACIÓN</v>
      </c>
      <c r="B862" t="s">
        <v>1559</v>
      </c>
      <c r="C862" s="55" t="s">
        <v>639</v>
      </c>
      <c r="D862" s="55" t="s">
        <v>49</v>
      </c>
      <c r="E862" s="55" t="s">
        <v>723</v>
      </c>
      <c r="F862" s="55" t="s">
        <v>1724</v>
      </c>
      <c r="G862" t="s">
        <v>29</v>
      </c>
      <c r="H862" s="42">
        <f>IFERROR(Tabla5[[#This Row],[VENTAS MABE]]/Tabla5[[#This Row],[CUOTA]],0)</f>
        <v>0.54545454545454541</v>
      </c>
      <c r="I862">
        <v>22</v>
      </c>
      <c r="J862">
        <v>12</v>
      </c>
      <c r="K862">
        <v>10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V862" s="42">
        <v>0.75</v>
      </c>
      <c r="W862" s="42">
        <f>IFERROR(Tabla5[[#This Row],[TOTAL VENTA 38 SEMANA]]/Tabla5[[#This Row],[VENTA ACUM 38]],0)</f>
        <v>0.75</v>
      </c>
      <c r="X862" s="42" t="e">
        <f>VLOOKUP(Tabla5[[#This Row],[CLAVE]],[1]!QMI_5_SEMANA_SEP_22[[CLAVE]:[SHARE CADENA S2]],21,0)</f>
        <v>#REF!</v>
      </c>
      <c r="Y862" s="55" t="s">
        <v>724</v>
      </c>
      <c r="Z862" s="46">
        <f>+Tabla5[[#This Row],[VENTA ACUM 38]]+Tabla5[[#This Row],[venta total 39 acum]]</f>
        <v>22</v>
      </c>
      <c r="AA862" s="46">
        <v>10</v>
      </c>
      <c r="AB862" s="46">
        <v>12</v>
      </c>
      <c r="AC862" s="46">
        <v>16</v>
      </c>
      <c r="AD862" s="46">
        <v>6</v>
      </c>
      <c r="AE862" s="46">
        <v>4</v>
      </c>
      <c r="AF862" s="46">
        <v>6</v>
      </c>
      <c r="AG862" s="46">
        <v>14</v>
      </c>
      <c r="AH862" s="42">
        <f>IFERROR(Tabla5[[#This Row],[VENTAS MABE]]/Tabla5[[#This Row],[VENTAS INDURAMA]],0)</f>
        <v>1.2</v>
      </c>
      <c r="AI862" t="s">
        <v>1675</v>
      </c>
      <c r="AK862" s="42"/>
      <c r="AL862" t="s">
        <v>727</v>
      </c>
      <c r="AM862" s="55" t="s">
        <v>722</v>
      </c>
      <c r="AO862" s="55" t="s">
        <v>400</v>
      </c>
      <c r="AP862">
        <v>13</v>
      </c>
      <c r="AQ862" s="55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f>SUM(Tabla5[[#This Row],[VENTA MABE 1 SEMANA OCT]:[VENTAS OTROS 1 SEMANA OCT]])</f>
        <v>0</v>
      </c>
      <c r="AY862" s="46">
        <v>19.800912058577129</v>
      </c>
      <c r="AZ862" s="55">
        <v>3</v>
      </c>
      <c r="BA862">
        <v>2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f>SUM(Tabla5[[#This Row],[VENTA MABE 2 SEMANA OCT]:[VENTAS OTROS 2 SEMANA OCT]])</f>
        <v>5</v>
      </c>
      <c r="BH862" t="s">
        <v>798</v>
      </c>
      <c r="BI862" s="55" t="s">
        <v>639</v>
      </c>
      <c r="BJ862">
        <v>23.999999999999993</v>
      </c>
      <c r="BK862" s="55">
        <v>15</v>
      </c>
      <c r="BL862">
        <v>7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f>SUM(Tabla5[[#This Row],[VENTA MABE 3 SEMANA OCT]:[VENTAS OTROS 3 SEMANA OCT]])</f>
        <v>22</v>
      </c>
      <c r="BS862" s="42">
        <v>0.5</v>
      </c>
      <c r="BT862" s="55">
        <v>23</v>
      </c>
      <c r="BU862">
        <v>9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f>SUM(Tabla5[[#This Row],[VENTA MABE 4 SEMANA OCT]:[VENTAS OTROS 4 SEMANA OCT]])</f>
        <v>32</v>
      </c>
      <c r="CI8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0.69491525423728817</v>
      </c>
      <c r="CJ862" t="s">
        <v>1703</v>
      </c>
      <c r="CK862">
        <v>5</v>
      </c>
      <c r="CL862">
        <v>4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SUM(Tabla5[[#This Row],[VENTA MABE 1 SEMANA NOV]:[VENTAS OTROS 1 SEMANA NOV]])</f>
        <v>9</v>
      </c>
      <c r="CS862">
        <f>IFERROR(VLOOKUP(Tabla5[[#This Row],[CLAVE]],[2]VENTAS!$F$2:$L$1501,2,0),0)</f>
        <v>11</v>
      </c>
      <c r="CT862">
        <f>IFERROR(VLOOKUP(Tabla5[[#This Row],[CLAVE]],[2]VENTAS!$F$2:$L$1501,3,0),0)</f>
        <v>7</v>
      </c>
      <c r="CU862">
        <f>IFERROR(VLOOKUP(Tabla5[[#This Row],[CLAVE]],[2]VENTAS!$F$2:$L$1501,4,0),0)</f>
        <v>0</v>
      </c>
      <c r="CV862">
        <f>IFERROR(VLOOKUP(Tabla5[[#This Row],[CLAVE]],[2]VENTAS!$F$2:$L$1501,5,0),0)</f>
        <v>0</v>
      </c>
      <c r="CW862">
        <f>IFERROR(VLOOKUP(Tabla5[[#This Row],[CLAVE]],[2]VENTAS!$F$2:$L$1501,6,0),0)</f>
        <v>0</v>
      </c>
      <c r="CX862">
        <f>IFERROR(VLOOKUP(Tabla5[[#This Row],[CLAVE]],[2]VENTAS!$F$2:$L$1501,7,0),0)</f>
        <v>0</v>
      </c>
      <c r="CY862">
        <f>IFERROR(VLOOKUP(Tabla5[[#This Row],[CLAVE]],[2]VENTAS!$F$2:$R$1501,13,0),0)</f>
        <v>0</v>
      </c>
      <c r="CZ862">
        <f>SUM(Tabla5[[#This Row],[VENTA MABE 2 SEMANA NOV]:[VENTAS OTROS 2 SEMANA NOV]])</f>
        <v>18</v>
      </c>
      <c r="DA862" s="46">
        <v>27.00124371624154</v>
      </c>
    </row>
    <row r="863" spans="1:105" hidden="1" x14ac:dyDescent="0.3">
      <c r="A863" t="str">
        <f>CONCATENATE(Tabla5[[#This Row],[TIENDA HMPV]],Tabla5[[#This Row],[LINEA]])</f>
        <v>513 - PORTETEAIRES</v>
      </c>
      <c r="B863" t="s">
        <v>333</v>
      </c>
      <c r="C863" s="55" t="s">
        <v>331</v>
      </c>
      <c r="D863" s="55" t="s">
        <v>30</v>
      </c>
      <c r="E863" s="55" t="s">
        <v>332</v>
      </c>
      <c r="F863" s="55" t="s">
        <v>1724</v>
      </c>
      <c r="G863" t="s">
        <v>25</v>
      </c>
      <c r="H863" s="42">
        <f>IFERROR(Tabla5[[#This Row],[VENTAS MABE]]/Tabla5[[#This Row],[CUOTA]],0)</f>
        <v>0.5</v>
      </c>
      <c r="I863">
        <v>2</v>
      </c>
      <c r="J863">
        <v>1</v>
      </c>
      <c r="K863">
        <v>4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V863" s="42">
        <v>0.16666666666666666</v>
      </c>
      <c r="W863" s="42">
        <f>IFERROR(Tabla5[[#This Row],[TOTAL VENTA 38 SEMANA]]/Tabla5[[#This Row],[VENTA ACUM 38]],0)</f>
        <v>0.16666666666666666</v>
      </c>
      <c r="X863" s="42" t="e">
        <f>VLOOKUP(Tabla5[[#This Row],[CLAVE]],[1]!QMI_5_SEMANA_SEP_22[[CLAVE]:[SHARE CADENA S2]],21,0)</f>
        <v>#REF!</v>
      </c>
      <c r="Y863" s="55" t="s">
        <v>724</v>
      </c>
      <c r="Z863" s="46">
        <f>+Tabla5[[#This Row],[VENTA ACUM 38]]+Tabla5[[#This Row],[venta total 39 acum]]</f>
        <v>6</v>
      </c>
      <c r="AA863" s="46">
        <v>1</v>
      </c>
      <c r="AB863" s="46">
        <v>1</v>
      </c>
      <c r="AC863" s="46">
        <v>6</v>
      </c>
      <c r="AD863" s="46">
        <v>0</v>
      </c>
      <c r="AE863" s="46">
        <v>0</v>
      </c>
      <c r="AF863" s="46">
        <v>0</v>
      </c>
      <c r="AG863" s="46">
        <v>1</v>
      </c>
      <c r="AH863" s="42">
        <f>IFERROR(Tabla5[[#This Row],[VENTAS MABE]]/Tabla5[[#This Row],[VENTAS INDURAMA]],0)</f>
        <v>0.25</v>
      </c>
      <c r="AI863" t="s">
        <v>1675</v>
      </c>
      <c r="AK863" s="42"/>
      <c r="AL863" t="s">
        <v>727</v>
      </c>
      <c r="AM863" s="55" t="s">
        <v>1054</v>
      </c>
      <c r="AO863" s="55" t="s">
        <v>400</v>
      </c>
      <c r="AP863">
        <v>5</v>
      </c>
      <c r="AQ863" s="55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f>SUM(Tabla5[[#This Row],[VENTA MABE 1 SEMANA OCT]:[VENTAS OTROS 1 SEMANA OCT]])</f>
        <v>1</v>
      </c>
      <c r="AY863" s="46">
        <v>2.3059866962305975</v>
      </c>
      <c r="AZ863" s="55">
        <v>0</v>
      </c>
      <c r="BA863">
        <v>0</v>
      </c>
      <c r="BB863">
        <v>1</v>
      </c>
      <c r="BC863">
        <v>2</v>
      </c>
      <c r="BD863">
        <v>0</v>
      </c>
      <c r="BE863">
        <v>0</v>
      </c>
      <c r="BF863">
        <v>0</v>
      </c>
      <c r="BG863">
        <f>SUM(Tabla5[[#This Row],[VENTA MABE 2 SEMANA OCT]:[VENTAS OTROS 2 SEMANA OCT]])</f>
        <v>3</v>
      </c>
      <c r="BH863" t="s">
        <v>798</v>
      </c>
      <c r="BI863" s="55" t="s">
        <v>331</v>
      </c>
      <c r="BJ863">
        <v>35.999999999999993</v>
      </c>
      <c r="BK863" s="55">
        <v>0</v>
      </c>
      <c r="BL863">
        <v>0</v>
      </c>
      <c r="BM863">
        <v>1</v>
      </c>
      <c r="BN863">
        <v>2</v>
      </c>
      <c r="BO863">
        <v>0</v>
      </c>
      <c r="BP863">
        <v>0</v>
      </c>
      <c r="BQ863">
        <v>0</v>
      </c>
      <c r="BR863">
        <f>SUM(Tabla5[[#This Row],[VENTA MABE 3 SEMANA OCT]:[VENTAS OTROS 3 SEMANA OCT]])</f>
        <v>3</v>
      </c>
      <c r="BS863" s="42">
        <v>0.17</v>
      </c>
      <c r="BT863" s="55">
        <v>0</v>
      </c>
      <c r="BU863">
        <v>1</v>
      </c>
      <c r="BV863">
        <v>1</v>
      </c>
      <c r="BW863">
        <v>2</v>
      </c>
      <c r="BX863">
        <v>0</v>
      </c>
      <c r="BY863">
        <v>0</v>
      </c>
      <c r="BZ863">
        <v>0</v>
      </c>
      <c r="CA863">
        <f>SUM(Tabla5[[#This Row],[VENTA MABE 4 SEMANA OCT]:[VENTAS OTROS 4 SEMANA OCT]])</f>
        <v>4</v>
      </c>
      <c r="CI8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63" s="66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SUM(Tabla5[[#This Row],[VENTA MABE 1 SEMANA NOV]:[VENTAS OTROS 1 SEMANA NOV]])</f>
        <v>0</v>
      </c>
      <c r="CS863">
        <f>IFERROR(VLOOKUP(Tabla5[[#This Row],[CLAVE]],[2]VENTAS!$F$2:$L$1501,2,0),0)</f>
        <v>0</v>
      </c>
      <c r="CT863">
        <f>IFERROR(VLOOKUP(Tabla5[[#This Row],[CLAVE]],[2]VENTAS!$F$2:$L$1501,3,0),0)</f>
        <v>0</v>
      </c>
      <c r="CU863">
        <f>IFERROR(VLOOKUP(Tabla5[[#This Row],[CLAVE]],[2]VENTAS!$F$2:$L$1501,4,0),0)</f>
        <v>0</v>
      </c>
      <c r="CV863">
        <f>IFERROR(VLOOKUP(Tabla5[[#This Row],[CLAVE]],[2]VENTAS!$F$2:$L$1501,5,0),0)</f>
        <v>0</v>
      </c>
      <c r="CW863">
        <f>IFERROR(VLOOKUP(Tabla5[[#This Row],[CLAVE]],[2]VENTAS!$F$2:$L$1501,6,0),0)</f>
        <v>0</v>
      </c>
      <c r="CX863">
        <f>IFERROR(VLOOKUP(Tabla5[[#This Row],[CLAVE]],[2]VENTAS!$F$2:$L$1501,7,0),0)</f>
        <v>0</v>
      </c>
      <c r="CY863">
        <f>IFERROR(VLOOKUP(Tabla5[[#This Row],[CLAVE]],[2]VENTAS!$F$2:$R$1501,13,0),0)</f>
        <v>0</v>
      </c>
      <c r="CZ863">
        <f>SUM(Tabla5[[#This Row],[VENTA MABE 2 SEMANA NOV]:[VENTAS OTROS 2 SEMANA NOV]])</f>
        <v>0</v>
      </c>
      <c r="DA863" s="46">
        <v>4.3237250554323703</v>
      </c>
    </row>
    <row r="864" spans="1:105" hidden="1" x14ac:dyDescent="0.3">
      <c r="A864" t="str">
        <f>CONCATENATE(Tabla5[[#This Row],[TIENDA HMPV]],Tabla5[[#This Row],[LINEA]])</f>
        <v>513 - PORTETECOCINAS</v>
      </c>
      <c r="B864" t="s">
        <v>333</v>
      </c>
      <c r="C864" s="55" t="s">
        <v>331</v>
      </c>
      <c r="D864" s="55" t="s">
        <v>30</v>
      </c>
      <c r="E864" s="55" t="s">
        <v>332</v>
      </c>
      <c r="F864" s="55" t="s">
        <v>1724</v>
      </c>
      <c r="G864" t="s">
        <v>26</v>
      </c>
      <c r="H864" s="42">
        <f>IFERROR(Tabla5[[#This Row],[VENTAS MABE]]/Tabla5[[#This Row],[CUOTA]],0)</f>
        <v>0.5</v>
      </c>
      <c r="I864">
        <v>18</v>
      </c>
      <c r="J864">
        <v>9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V864" s="42">
        <v>0.6428571428571429</v>
      </c>
      <c r="W864" s="42">
        <f>IFERROR(Tabla5[[#This Row],[TOTAL VENTA 38 SEMANA]]/Tabla5[[#This Row],[VENTA ACUM 38]],0)</f>
        <v>0.6428571428571429</v>
      </c>
      <c r="X864" s="42" t="e">
        <f>VLOOKUP(Tabla5[[#This Row],[CLAVE]],[1]!QMI_5_SEMANA_SEP_22[[CLAVE]:[SHARE CADENA S2]],21,0)</f>
        <v>#REF!</v>
      </c>
      <c r="Y864" s="55" t="s">
        <v>724</v>
      </c>
      <c r="Z864" s="46">
        <f>+Tabla5[[#This Row],[VENTA ACUM 38]]+Tabla5[[#This Row],[venta total 39 acum]]</f>
        <v>15</v>
      </c>
      <c r="AA864" s="46">
        <v>7</v>
      </c>
      <c r="AB864" s="46">
        <v>9</v>
      </c>
      <c r="AC864" s="46">
        <v>14</v>
      </c>
      <c r="AD864" s="46">
        <v>1</v>
      </c>
      <c r="AE864" s="46">
        <v>1</v>
      </c>
      <c r="AF864" s="46">
        <v>1</v>
      </c>
      <c r="AG864" s="46">
        <v>8</v>
      </c>
      <c r="AH864" s="42">
        <f>IFERROR(Tabla5[[#This Row],[VENTAS MABE]]/Tabla5[[#This Row],[VENTAS INDURAMA]],0)</f>
        <v>1.8</v>
      </c>
      <c r="AI864" t="s">
        <v>1675</v>
      </c>
      <c r="AK864" s="42"/>
      <c r="AL864" t="s">
        <v>727</v>
      </c>
      <c r="AM864" s="55" t="s">
        <v>1054</v>
      </c>
      <c r="AO864" s="55" t="s">
        <v>400</v>
      </c>
      <c r="AP864">
        <v>10</v>
      </c>
      <c r="AQ864" s="55">
        <v>3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f>SUM(Tabla5[[#This Row],[VENTA MABE 1 SEMANA OCT]:[VENTAS OTROS 1 SEMANA OCT]])</f>
        <v>4</v>
      </c>
      <c r="AY864" s="46">
        <v>16.158018975718949</v>
      </c>
      <c r="AZ864" s="55">
        <v>5</v>
      </c>
      <c r="BA864">
        <v>3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f>SUM(Tabla5[[#This Row],[VENTA MABE 2 SEMANA OCT]:[VENTAS OTROS 2 SEMANA OCT]])</f>
        <v>8</v>
      </c>
      <c r="BH864" t="s">
        <v>798</v>
      </c>
      <c r="BI864" s="55" t="s">
        <v>331</v>
      </c>
      <c r="BJ864">
        <v>35.999999999999993</v>
      </c>
      <c r="BK864" s="55">
        <v>7</v>
      </c>
      <c r="BL864">
        <v>4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f>SUM(Tabla5[[#This Row],[VENTA MABE 3 SEMANA OCT]:[VENTAS OTROS 3 SEMANA OCT]])</f>
        <v>11</v>
      </c>
      <c r="BS864" s="42">
        <v>0.4</v>
      </c>
      <c r="BT864" s="55">
        <v>8</v>
      </c>
      <c r="BU864">
        <v>4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f>SUM(Tabla5[[#This Row],[VENTA MABE 4 SEMANA OCT]:[VENTAS OTROS 4 SEMANA OCT]])</f>
        <v>12</v>
      </c>
      <c r="CI8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0.65714285714285714</v>
      </c>
      <c r="CJ864" t="s">
        <v>1703</v>
      </c>
      <c r="CK864">
        <v>2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SUM(Tabla5[[#This Row],[VENTA MABE 1 SEMANA NOV]:[VENTAS OTROS 1 SEMANA NOV]])</f>
        <v>2</v>
      </c>
      <c r="CS864">
        <f>IFERROR(VLOOKUP(Tabla5[[#This Row],[CLAVE]],[2]VENTAS!$F$2:$L$1501,2,0),0)</f>
        <v>9</v>
      </c>
      <c r="CT864">
        <f>IFERROR(VLOOKUP(Tabla5[[#This Row],[CLAVE]],[2]VENTAS!$F$2:$L$1501,3,0),0)</f>
        <v>2</v>
      </c>
      <c r="CU864">
        <f>IFERROR(VLOOKUP(Tabla5[[#This Row],[CLAVE]],[2]VENTAS!$F$2:$L$1501,4,0),0)</f>
        <v>0</v>
      </c>
      <c r="CV864">
        <f>IFERROR(VLOOKUP(Tabla5[[#This Row],[CLAVE]],[2]VENTAS!$F$2:$L$1501,5,0),0)</f>
        <v>0</v>
      </c>
      <c r="CW864">
        <f>IFERROR(VLOOKUP(Tabla5[[#This Row],[CLAVE]],[2]VENTAS!$F$2:$L$1501,6,0),0)</f>
        <v>0</v>
      </c>
      <c r="CX864">
        <f>IFERROR(VLOOKUP(Tabla5[[#This Row],[CLAVE]],[2]VENTAS!$F$2:$L$1501,7,0),0)</f>
        <v>0</v>
      </c>
      <c r="CY864">
        <f>IFERROR(VLOOKUP(Tabla5[[#This Row],[CLAVE]],[2]VENTAS!$F$2:$R$1501,13,0),0)</f>
        <v>0</v>
      </c>
      <c r="CZ864">
        <f>SUM(Tabla5[[#This Row],[VENTA MABE 2 SEMANA NOV]:[VENTAS OTROS 2 SEMANA NOV]])</f>
        <v>11</v>
      </c>
      <c r="DA864" s="46">
        <v>29.572967608709302</v>
      </c>
    </row>
    <row r="865" spans="1:105" hidden="1" x14ac:dyDescent="0.3">
      <c r="A865" t="str">
        <f>CONCATENATE(Tabla5[[#This Row],[TIENDA HMPV]],Tabla5[[#This Row],[LINEA]])</f>
        <v>513 - PORTETEEMPOTRE</v>
      </c>
      <c r="B865" t="s">
        <v>333</v>
      </c>
      <c r="C865" s="55" t="s">
        <v>331</v>
      </c>
      <c r="D865" s="55" t="s">
        <v>30</v>
      </c>
      <c r="E865" s="55" t="s">
        <v>332</v>
      </c>
      <c r="F865" s="55" t="s">
        <v>1724</v>
      </c>
      <c r="G865" t="s">
        <v>32</v>
      </c>
      <c r="H865" s="42">
        <f>IFERROR(Tabla5[[#This Row],[VENTAS MABE]]/Tabla5[[#This Row],[CUOTA]],0)</f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V865" s="42">
        <v>0</v>
      </c>
      <c r="W865" s="42">
        <f>IFERROR(Tabla5[[#This Row],[TOTAL VENTA 38 SEMANA]]/Tabla5[[#This Row],[VENTA ACUM 38]],0)</f>
        <v>0</v>
      </c>
      <c r="X865" s="42" t="e">
        <f>VLOOKUP(Tabla5[[#This Row],[CLAVE]],[1]!QMI_5_SEMANA_SEP_22[[CLAVE]:[SHARE CADENA S2]],21,0)</f>
        <v>#REF!</v>
      </c>
      <c r="Y865" s="55" t="s">
        <v>724</v>
      </c>
      <c r="Z865" s="46">
        <f>+Tabla5[[#This Row],[VENTA ACUM 38]]+Tabla5[[#This Row],[venta total 39 acum]]</f>
        <v>0</v>
      </c>
      <c r="AA865" s="46">
        <v>0</v>
      </c>
      <c r="AB865" s="46">
        <v>0</v>
      </c>
      <c r="AC865" s="46">
        <v>0</v>
      </c>
      <c r="AD865" s="46">
        <v>0</v>
      </c>
      <c r="AE865" s="46">
        <v>0</v>
      </c>
      <c r="AF865" s="46">
        <v>0</v>
      </c>
      <c r="AG865" s="46">
        <v>0</v>
      </c>
      <c r="AH865" s="42">
        <f>IFERROR(Tabla5[[#This Row],[VENTAS MABE]]/Tabla5[[#This Row],[VENTAS INDURAMA]],0)</f>
        <v>0</v>
      </c>
      <c r="AI865" t="s">
        <v>1675</v>
      </c>
      <c r="AK865" s="42"/>
      <c r="AL865" t="s">
        <v>727</v>
      </c>
      <c r="AM865" s="55" t="s">
        <v>1054</v>
      </c>
      <c r="AO865" s="55" t="s">
        <v>400</v>
      </c>
      <c r="AP865">
        <v>0</v>
      </c>
      <c r="AQ865" s="5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f>SUM(Tabla5[[#This Row],[VENTA MABE 1 SEMANA OCT]:[VENTAS OTROS 1 SEMANA OCT]])</f>
        <v>0</v>
      </c>
      <c r="AY865" s="46">
        <v>0</v>
      </c>
      <c r="AZ865" s="5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f>SUM(Tabla5[[#This Row],[VENTA MABE 2 SEMANA OCT]:[VENTAS OTROS 2 SEMANA OCT]])</f>
        <v>0</v>
      </c>
      <c r="BH865" t="s">
        <v>798</v>
      </c>
      <c r="BI865" s="55" t="s">
        <v>331</v>
      </c>
      <c r="BJ865">
        <v>35.999999999999993</v>
      </c>
      <c r="BK865" s="5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f>SUM(Tabla5[[#This Row],[VENTA MABE 3 SEMANA OCT]:[VENTAS OTROS 3 SEMANA OCT]])</f>
        <v>0</v>
      </c>
      <c r="BS865" s="42">
        <v>0</v>
      </c>
      <c r="BT865" s="5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f>SUM(Tabla5[[#This Row],[VENTA MABE 4 SEMANA OCT]:[VENTAS OTROS 4 SEMANA OCT]])</f>
        <v>0</v>
      </c>
      <c r="CI8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65" s="66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SUM(Tabla5[[#This Row],[VENTA MABE 1 SEMANA NOV]:[VENTAS OTROS 1 SEMANA NOV]])</f>
        <v>0</v>
      </c>
      <c r="CS865">
        <f>IFERROR(VLOOKUP(Tabla5[[#This Row],[CLAVE]],[2]VENTAS!$F$2:$L$1501,2,0),0)</f>
        <v>0</v>
      </c>
      <c r="CT865">
        <f>IFERROR(VLOOKUP(Tabla5[[#This Row],[CLAVE]],[2]VENTAS!$F$2:$L$1501,3,0),0)</f>
        <v>0</v>
      </c>
      <c r="CU865">
        <f>IFERROR(VLOOKUP(Tabla5[[#This Row],[CLAVE]],[2]VENTAS!$F$2:$L$1501,4,0),0)</f>
        <v>0</v>
      </c>
      <c r="CV865">
        <f>IFERROR(VLOOKUP(Tabla5[[#This Row],[CLAVE]],[2]VENTAS!$F$2:$L$1501,5,0),0)</f>
        <v>0</v>
      </c>
      <c r="CW865">
        <f>IFERROR(VLOOKUP(Tabla5[[#This Row],[CLAVE]],[2]VENTAS!$F$2:$L$1501,6,0),0)</f>
        <v>0</v>
      </c>
      <c r="CX865">
        <f>IFERROR(VLOOKUP(Tabla5[[#This Row],[CLAVE]],[2]VENTAS!$F$2:$L$1501,7,0),0)</f>
        <v>0</v>
      </c>
      <c r="CY865">
        <f>IFERROR(VLOOKUP(Tabla5[[#This Row],[CLAVE]],[2]VENTAS!$F$2:$R$1501,13,0),0)</f>
        <v>0</v>
      </c>
      <c r="CZ865">
        <f>SUM(Tabla5[[#This Row],[VENTA MABE 2 SEMANA NOV]:[VENTAS OTROS 2 SEMANA NOV]])</f>
        <v>0</v>
      </c>
      <c r="DA865" s="46">
        <v>0</v>
      </c>
    </row>
    <row r="866" spans="1:105" hidden="1" x14ac:dyDescent="0.3">
      <c r="A866" t="str">
        <f>CONCATENATE(Tabla5[[#This Row],[TIENDA HMPV]],Tabla5[[#This Row],[LINEA]])</f>
        <v>513 - PORTETEGLOBALES</v>
      </c>
      <c r="B866" t="s">
        <v>333</v>
      </c>
      <c r="C866" s="55" t="s">
        <v>331</v>
      </c>
      <c r="D866" s="55" t="s">
        <v>30</v>
      </c>
      <c r="E866" s="55" t="s">
        <v>332</v>
      </c>
      <c r="F866" s="55" t="s">
        <v>1724</v>
      </c>
      <c r="G866" t="s">
        <v>27</v>
      </c>
      <c r="H866" s="42">
        <f>IFERROR(Tabla5[[#This Row],[VENTAS MABE]]/Tabla5[[#This Row],[CUOTA]],0)</f>
        <v>1</v>
      </c>
      <c r="I866">
        <v>3</v>
      </c>
      <c r="J866">
        <v>3</v>
      </c>
      <c r="K866">
        <v>2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V866" s="42">
        <v>0.6</v>
      </c>
      <c r="W866" s="42">
        <f>IFERROR(Tabla5[[#This Row],[TOTAL VENTA 38 SEMANA]]/Tabla5[[#This Row],[VENTA ACUM 38]],0)</f>
        <v>0.6</v>
      </c>
      <c r="X866" s="42" t="e">
        <f>VLOOKUP(Tabla5[[#This Row],[CLAVE]],[1]!QMI_5_SEMANA_SEP_22[[CLAVE]:[SHARE CADENA S2]],21,0)</f>
        <v>#REF!</v>
      </c>
      <c r="Y866" s="55" t="s">
        <v>724</v>
      </c>
      <c r="Z866" s="46">
        <f>+Tabla5[[#This Row],[VENTA ACUM 38]]+Tabla5[[#This Row],[venta total 39 acum]]</f>
        <v>7</v>
      </c>
      <c r="AA866" s="46">
        <v>2</v>
      </c>
      <c r="AB866" s="46">
        <v>3</v>
      </c>
      <c r="AC866" s="46">
        <v>5</v>
      </c>
      <c r="AD866" s="46">
        <v>2</v>
      </c>
      <c r="AE866" s="46">
        <v>1</v>
      </c>
      <c r="AF866" s="46">
        <v>2</v>
      </c>
      <c r="AG866" s="46">
        <v>7</v>
      </c>
      <c r="AH866" s="42">
        <f>IFERROR(Tabla5[[#This Row],[VENTAS MABE]]/Tabla5[[#This Row],[VENTAS INDURAMA]],0)</f>
        <v>1.5</v>
      </c>
      <c r="AI866" t="s">
        <v>1675</v>
      </c>
      <c r="AK866" s="42"/>
      <c r="AL866" t="s">
        <v>727</v>
      </c>
      <c r="AM866" s="55" t="s">
        <v>1054</v>
      </c>
      <c r="AO866" s="55" t="s">
        <v>400</v>
      </c>
      <c r="AP866">
        <v>4</v>
      </c>
      <c r="AQ866" s="55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f>SUM(Tabla5[[#This Row],[VENTA MABE 1 SEMANA OCT]:[VENTAS OTROS 1 SEMANA OCT]])</f>
        <v>1</v>
      </c>
      <c r="AY866" s="46">
        <v>2.9062193137753827</v>
      </c>
      <c r="AZ866" s="55">
        <v>7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f>SUM(Tabla5[[#This Row],[VENTA MABE 2 SEMANA OCT]:[VENTAS OTROS 2 SEMANA OCT]])</f>
        <v>7</v>
      </c>
      <c r="BH866" t="s">
        <v>798</v>
      </c>
      <c r="BI866" s="55" t="s">
        <v>331</v>
      </c>
      <c r="BJ866">
        <v>35.999999999999993</v>
      </c>
      <c r="BK866" s="55">
        <v>9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f>SUM(Tabla5[[#This Row],[VENTA MABE 3 SEMANA OCT]:[VENTAS OTROS 3 SEMANA OCT]])</f>
        <v>10</v>
      </c>
      <c r="BS866" s="42">
        <v>0</v>
      </c>
      <c r="BT866" s="55">
        <v>7</v>
      </c>
      <c r="BU866">
        <v>4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f>SUM(Tabla5[[#This Row],[VENTA MABE 4 SEMANA OCT]:[VENTAS OTROS 4 SEMANA OCT]])</f>
        <v>11</v>
      </c>
      <c r="CI8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0.82758620689655171</v>
      </c>
      <c r="CJ866" t="s">
        <v>1703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SUM(Tabla5[[#This Row],[VENTA MABE 1 SEMANA NOV]:[VENTAS OTROS 1 SEMANA NOV]])</f>
        <v>1</v>
      </c>
      <c r="CS866">
        <f>IFERROR(VLOOKUP(Tabla5[[#This Row],[CLAVE]],[2]VENTAS!$F$2:$L$1501,2,0),0)</f>
        <v>3</v>
      </c>
      <c r="CT866">
        <f>IFERROR(VLOOKUP(Tabla5[[#This Row],[CLAVE]],[2]VENTAS!$F$2:$L$1501,3,0),0)</f>
        <v>0</v>
      </c>
      <c r="CU866">
        <f>IFERROR(VLOOKUP(Tabla5[[#This Row],[CLAVE]],[2]VENTAS!$F$2:$L$1501,4,0),0)</f>
        <v>0</v>
      </c>
      <c r="CV866">
        <f>IFERROR(VLOOKUP(Tabla5[[#This Row],[CLAVE]],[2]VENTAS!$F$2:$L$1501,5,0),0)</f>
        <v>0</v>
      </c>
      <c r="CW866">
        <f>IFERROR(VLOOKUP(Tabla5[[#This Row],[CLAVE]],[2]VENTAS!$F$2:$L$1501,6,0),0)</f>
        <v>0</v>
      </c>
      <c r="CX866">
        <f>IFERROR(VLOOKUP(Tabla5[[#This Row],[CLAVE]],[2]VENTAS!$F$2:$L$1501,7,0),0)</f>
        <v>0</v>
      </c>
      <c r="CY866">
        <f>IFERROR(VLOOKUP(Tabla5[[#This Row],[CLAVE]],[2]VENTAS!$F$2:$R$1501,13,0),0)</f>
        <v>0</v>
      </c>
      <c r="CZ866">
        <f>SUM(Tabla5[[#This Row],[VENTA MABE 2 SEMANA NOV]:[VENTAS OTROS 2 SEMANA NOV]])</f>
        <v>3</v>
      </c>
      <c r="DA866" s="46">
        <v>1.34013351194212</v>
      </c>
    </row>
    <row r="867" spans="1:105" hidden="1" x14ac:dyDescent="0.3">
      <c r="A867" t="str">
        <f>CONCATENATE(Tabla5[[#This Row],[TIENDA HMPV]],Tabla5[[#This Row],[LINEA]])</f>
        <v>513 - PORTETELAVADO</v>
      </c>
      <c r="B867" t="s">
        <v>333</v>
      </c>
      <c r="C867" s="55" t="s">
        <v>331</v>
      </c>
      <c r="D867" s="55" t="s">
        <v>30</v>
      </c>
      <c r="E867" s="55" t="s">
        <v>332</v>
      </c>
      <c r="F867" s="55" t="s">
        <v>1724</v>
      </c>
      <c r="G867" t="s">
        <v>28</v>
      </c>
      <c r="H867" s="42">
        <f>IFERROR(Tabla5[[#This Row],[VENTAS MABE]]/Tabla5[[#This Row],[CUOTA]],0)</f>
        <v>0.4</v>
      </c>
      <c r="I867">
        <v>5</v>
      </c>
      <c r="J867">
        <v>2</v>
      </c>
      <c r="K867">
        <v>1</v>
      </c>
      <c r="L867">
        <v>0</v>
      </c>
      <c r="M867">
        <v>5</v>
      </c>
      <c r="N867">
        <v>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V867" s="42">
        <v>0.25</v>
      </c>
      <c r="W867" s="42">
        <f>IFERROR(Tabla5[[#This Row],[TOTAL VENTA 38 SEMANA]]/Tabla5[[#This Row],[VENTA ACUM 38]],0)</f>
        <v>0.25</v>
      </c>
      <c r="X867" s="42" t="e">
        <f>VLOOKUP(Tabla5[[#This Row],[CLAVE]],[1]!QMI_5_SEMANA_SEP_22[[CLAVE]:[SHARE CADENA S2]],21,0)</f>
        <v>#REF!</v>
      </c>
      <c r="Y867" s="55" t="s">
        <v>724</v>
      </c>
      <c r="Z867" s="46">
        <f>+Tabla5[[#This Row],[VENTA ACUM 38]]+Tabla5[[#This Row],[venta total 39 acum]]</f>
        <v>11</v>
      </c>
      <c r="AA867" s="46">
        <v>2</v>
      </c>
      <c r="AB867" s="46">
        <v>2</v>
      </c>
      <c r="AC867" s="46">
        <v>8</v>
      </c>
      <c r="AD867" s="46">
        <v>3</v>
      </c>
      <c r="AE867" s="46">
        <v>1</v>
      </c>
      <c r="AF867" s="46">
        <v>3</v>
      </c>
      <c r="AG867" s="46">
        <v>3</v>
      </c>
      <c r="AH867" s="42">
        <f>IFERROR(Tabla5[[#This Row],[VENTAS MABE]]/Tabla5[[#This Row],[VENTAS INDURAMA]],0)</f>
        <v>2</v>
      </c>
      <c r="AI867" t="s">
        <v>1675</v>
      </c>
      <c r="AK867" s="42"/>
      <c r="AL867" t="s">
        <v>727</v>
      </c>
      <c r="AM867" s="55" t="s">
        <v>1054</v>
      </c>
      <c r="AO867" s="55" t="s">
        <v>400</v>
      </c>
      <c r="AP867">
        <v>7</v>
      </c>
      <c r="AQ867" s="55">
        <v>2</v>
      </c>
      <c r="AR867">
        <v>1</v>
      </c>
      <c r="AS867">
        <v>1</v>
      </c>
      <c r="AT867">
        <v>2</v>
      </c>
      <c r="AU867">
        <v>1</v>
      </c>
      <c r="AV867">
        <v>0</v>
      </c>
      <c r="AW867">
        <v>0</v>
      </c>
      <c r="AX867">
        <f>SUM(Tabla5[[#This Row],[VENTA MABE 1 SEMANA OCT]:[VENTAS OTROS 1 SEMANA OCT]])</f>
        <v>7</v>
      </c>
      <c r="AY867" s="46">
        <v>6.620835712925949</v>
      </c>
      <c r="AZ867" s="55">
        <v>4</v>
      </c>
      <c r="BA867">
        <v>1</v>
      </c>
      <c r="BB867">
        <v>1</v>
      </c>
      <c r="BC867">
        <v>3</v>
      </c>
      <c r="BD867">
        <v>1</v>
      </c>
      <c r="BE867">
        <v>0</v>
      </c>
      <c r="BF867">
        <v>0</v>
      </c>
      <c r="BG867">
        <f>SUM(Tabla5[[#This Row],[VENTA MABE 2 SEMANA OCT]:[VENTAS OTROS 2 SEMANA OCT]])</f>
        <v>10</v>
      </c>
      <c r="BH867" t="s">
        <v>798</v>
      </c>
      <c r="BI867" s="55" t="s">
        <v>331</v>
      </c>
      <c r="BJ867">
        <v>35.999999999999993</v>
      </c>
      <c r="BK867" s="55">
        <v>6</v>
      </c>
      <c r="BL867">
        <v>1</v>
      </c>
      <c r="BM867">
        <v>2</v>
      </c>
      <c r="BN867">
        <v>6</v>
      </c>
      <c r="BO867">
        <v>1</v>
      </c>
      <c r="BP867">
        <v>0</v>
      </c>
      <c r="BQ867">
        <v>0</v>
      </c>
      <c r="BR867">
        <f>SUM(Tabla5[[#This Row],[VENTA MABE 3 SEMANA OCT]:[VENTAS OTROS 3 SEMANA OCT]])</f>
        <v>16</v>
      </c>
      <c r="BS867" s="42">
        <v>0.05</v>
      </c>
      <c r="BT867" s="55">
        <v>6</v>
      </c>
      <c r="BU867">
        <v>1</v>
      </c>
      <c r="BV867">
        <v>3</v>
      </c>
      <c r="BW867">
        <v>7</v>
      </c>
      <c r="BX867">
        <v>1</v>
      </c>
      <c r="BY867">
        <v>0</v>
      </c>
      <c r="BZ867">
        <v>0</v>
      </c>
      <c r="CA867">
        <f>SUM(Tabla5[[#This Row],[VENTA MABE 4 SEMANA OCT]:[VENTAS OTROS 4 SEMANA OCT]])</f>
        <v>18</v>
      </c>
      <c r="CI8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0.35294117647058826</v>
      </c>
      <c r="CJ867" t="s">
        <v>1702</v>
      </c>
      <c r="CK867">
        <v>0</v>
      </c>
      <c r="CL867">
        <v>1</v>
      </c>
      <c r="CM867">
        <v>0</v>
      </c>
      <c r="CN867">
        <v>2</v>
      </c>
      <c r="CO867">
        <v>1</v>
      </c>
      <c r="CP867">
        <v>0</v>
      </c>
      <c r="CQ867">
        <v>0</v>
      </c>
      <c r="CR867">
        <f>SUM(Tabla5[[#This Row],[VENTA MABE 1 SEMANA NOV]:[VENTAS OTROS 1 SEMANA NOV]])</f>
        <v>4</v>
      </c>
      <c r="CS867">
        <f>IFERROR(VLOOKUP(Tabla5[[#This Row],[CLAVE]],[2]VENTAS!$F$2:$L$1501,2,0),0)</f>
        <v>0</v>
      </c>
      <c r="CT867">
        <f>IFERROR(VLOOKUP(Tabla5[[#This Row],[CLAVE]],[2]VENTAS!$F$2:$L$1501,3,0),0)</f>
        <v>2</v>
      </c>
      <c r="CU867">
        <f>IFERROR(VLOOKUP(Tabla5[[#This Row],[CLAVE]],[2]VENTAS!$F$2:$L$1501,4,0),0)</f>
        <v>2</v>
      </c>
      <c r="CV867">
        <f>IFERROR(VLOOKUP(Tabla5[[#This Row],[CLAVE]],[2]VENTAS!$F$2:$L$1501,5,0),0)</f>
        <v>2</v>
      </c>
      <c r="CW867">
        <f>IFERROR(VLOOKUP(Tabla5[[#This Row],[CLAVE]],[2]VENTAS!$F$2:$L$1501,6,0),0)</f>
        <v>0</v>
      </c>
      <c r="CX867">
        <f>IFERROR(VLOOKUP(Tabla5[[#This Row],[CLAVE]],[2]VENTAS!$F$2:$L$1501,7,0),0)</f>
        <v>0</v>
      </c>
      <c r="CY867">
        <f>IFERROR(VLOOKUP(Tabla5[[#This Row],[CLAVE]],[2]VENTAS!$F$2:$R$1501,13,0),0)</f>
        <v>0</v>
      </c>
      <c r="CZ867">
        <f>SUM(Tabla5[[#This Row],[VENTA MABE 2 SEMANA NOV]:[VENTAS OTROS 2 SEMANA NOV]])</f>
        <v>6</v>
      </c>
      <c r="DA867" s="46">
        <v>6.8480239779441012</v>
      </c>
    </row>
    <row r="868" spans="1:105" hidden="1" x14ac:dyDescent="0.3">
      <c r="A868" t="str">
        <f>CONCATENATE(Tabla5[[#This Row],[TIENDA HMPV]],Tabla5[[#This Row],[LINEA]])</f>
        <v>513 - PORTETEREFRIGERACIÓN</v>
      </c>
      <c r="B868" t="s">
        <v>333</v>
      </c>
      <c r="C868" s="55" t="s">
        <v>331</v>
      </c>
      <c r="D868" s="55" t="s">
        <v>30</v>
      </c>
      <c r="E868" s="55" t="s">
        <v>332</v>
      </c>
      <c r="F868" s="55" t="s">
        <v>1724</v>
      </c>
      <c r="G868" t="s">
        <v>29</v>
      </c>
      <c r="H868" s="42">
        <f>IFERROR(Tabla5[[#This Row],[VENTAS MABE]]/Tabla5[[#This Row],[CUOTA]],0)</f>
        <v>0.61111111111111116</v>
      </c>
      <c r="I868">
        <v>18</v>
      </c>
      <c r="J868">
        <v>11</v>
      </c>
      <c r="K868">
        <v>9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V868" s="42">
        <v>0.52380952380952384</v>
      </c>
      <c r="W868" s="42">
        <f>IFERROR(Tabla5[[#This Row],[TOTAL VENTA 38 SEMANA]]/Tabla5[[#This Row],[VENTA ACUM 38]],0)</f>
        <v>0.52380952380952384</v>
      </c>
      <c r="X868" s="42" t="e">
        <f>VLOOKUP(Tabla5[[#This Row],[CLAVE]],[1]!QMI_5_SEMANA_SEP_22[[CLAVE]:[SHARE CADENA S2]],21,0)</f>
        <v>#REF!</v>
      </c>
      <c r="Y868" s="55" t="s">
        <v>724</v>
      </c>
      <c r="Z868" s="46">
        <f>+Tabla5[[#This Row],[VENTA ACUM 38]]+Tabla5[[#This Row],[venta total 39 acum]]</f>
        <v>21</v>
      </c>
      <c r="AA868" s="46">
        <v>8</v>
      </c>
      <c r="AB868" s="46">
        <v>11</v>
      </c>
      <c r="AC868" s="46">
        <v>21</v>
      </c>
      <c r="AD868" s="46">
        <v>0</v>
      </c>
      <c r="AE868" s="46">
        <v>0</v>
      </c>
      <c r="AF868" s="46">
        <v>0</v>
      </c>
      <c r="AG868" s="46">
        <v>8</v>
      </c>
      <c r="AH868" s="42">
        <f>IFERROR(Tabla5[[#This Row],[VENTAS MABE]]/Tabla5[[#This Row],[VENTAS INDURAMA]],0)</f>
        <v>1.2222222222222223</v>
      </c>
      <c r="AI868" t="s">
        <v>1675</v>
      </c>
      <c r="AK868" s="42"/>
      <c r="AL868" t="s">
        <v>727</v>
      </c>
      <c r="AM868" s="55" t="s">
        <v>1054</v>
      </c>
      <c r="AO868" s="55" t="s">
        <v>400</v>
      </c>
      <c r="AP868">
        <v>16</v>
      </c>
      <c r="AQ868" s="55">
        <v>2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f>SUM(Tabla5[[#This Row],[VENTA MABE 1 SEMANA OCT]:[VENTAS OTROS 1 SEMANA OCT]])</f>
        <v>2</v>
      </c>
      <c r="AY868" s="46">
        <v>17.32105834586638</v>
      </c>
      <c r="AZ868" s="55">
        <v>4</v>
      </c>
      <c r="BA868">
        <v>1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f>SUM(Tabla5[[#This Row],[VENTA MABE 2 SEMANA OCT]:[VENTAS OTROS 2 SEMANA OCT]])</f>
        <v>6</v>
      </c>
      <c r="BH868" t="s">
        <v>798</v>
      </c>
      <c r="BI868" s="55" t="s">
        <v>331</v>
      </c>
      <c r="BJ868">
        <v>35.999999999999993</v>
      </c>
      <c r="BK868" s="55">
        <v>8</v>
      </c>
      <c r="BL868">
        <v>1</v>
      </c>
      <c r="BM868">
        <v>0</v>
      </c>
      <c r="BN868">
        <v>1</v>
      </c>
      <c r="BO868">
        <v>0</v>
      </c>
      <c r="BP868">
        <v>0</v>
      </c>
      <c r="BQ868">
        <v>0</v>
      </c>
      <c r="BR868">
        <f>SUM(Tabla5[[#This Row],[VENTA MABE 3 SEMANA OCT]:[VENTAS OTROS 3 SEMANA OCT]])</f>
        <v>10</v>
      </c>
      <c r="BS868" s="42">
        <v>0.28000000000000003</v>
      </c>
      <c r="BT868" s="55">
        <v>9</v>
      </c>
      <c r="BU868">
        <v>1</v>
      </c>
      <c r="BV868">
        <v>0</v>
      </c>
      <c r="BW868">
        <v>1</v>
      </c>
      <c r="BX868">
        <v>0</v>
      </c>
      <c r="BY868">
        <v>0</v>
      </c>
      <c r="BZ868">
        <v>0</v>
      </c>
      <c r="CA868">
        <f>SUM(Tabla5[[#This Row],[VENTA MABE 4 SEMANA OCT]:[VENTAS OTROS 4 SEMANA OCT]])</f>
        <v>11</v>
      </c>
      <c r="CI8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0.7931034482758621</v>
      </c>
      <c r="CJ868" t="s">
        <v>1703</v>
      </c>
      <c r="CK868">
        <v>3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SUM(Tabla5[[#This Row],[VENTA MABE 1 SEMANA NOV]:[VENTAS OTROS 1 SEMANA NOV]])</f>
        <v>3</v>
      </c>
      <c r="CS868">
        <f>IFERROR(VLOOKUP(Tabla5[[#This Row],[CLAVE]],[2]VENTAS!$F$2:$L$1501,2,0),0)</f>
        <v>8</v>
      </c>
      <c r="CT868">
        <f>IFERROR(VLOOKUP(Tabla5[[#This Row],[CLAVE]],[2]VENTAS!$F$2:$L$1501,3,0),0)</f>
        <v>1</v>
      </c>
      <c r="CU868">
        <f>IFERROR(VLOOKUP(Tabla5[[#This Row],[CLAVE]],[2]VENTAS!$F$2:$L$1501,4,0),0)</f>
        <v>2</v>
      </c>
      <c r="CV868">
        <f>IFERROR(VLOOKUP(Tabla5[[#This Row],[CLAVE]],[2]VENTAS!$F$2:$L$1501,5,0),0)</f>
        <v>0</v>
      </c>
      <c r="CW868">
        <f>IFERROR(VLOOKUP(Tabla5[[#This Row],[CLAVE]],[2]VENTAS!$F$2:$L$1501,6,0),0)</f>
        <v>0</v>
      </c>
      <c r="CX868">
        <f>IFERROR(VLOOKUP(Tabla5[[#This Row],[CLAVE]],[2]VENTAS!$F$2:$L$1501,7,0),0)</f>
        <v>0</v>
      </c>
      <c r="CY868">
        <f>IFERROR(VLOOKUP(Tabla5[[#This Row],[CLAVE]],[2]VENTAS!$F$2:$R$1501,13,0),0)</f>
        <v>0</v>
      </c>
      <c r="CZ868">
        <f>SUM(Tabla5[[#This Row],[VENTA MABE 2 SEMANA NOV]:[VENTAS OTROS 2 SEMANA NOV]])</f>
        <v>11</v>
      </c>
      <c r="DA868" s="46">
        <v>28.06237430617006</v>
      </c>
    </row>
    <row r="869" spans="1:105" hidden="1" x14ac:dyDescent="0.3">
      <c r="A869" t="str">
        <f>CONCATENATE(Tabla5[[#This Row],[TIENDA HMPV]],Tabla5[[#This Row],[LINEA]])</f>
        <v>295 - JAPON LATACUNGACOCINAS</v>
      </c>
      <c r="B869" t="s">
        <v>197</v>
      </c>
      <c r="C869" s="55" t="s">
        <v>198</v>
      </c>
      <c r="D869" s="55" t="s">
        <v>41</v>
      </c>
      <c r="E869" s="55" t="s">
        <v>210</v>
      </c>
      <c r="F869" s="55" t="s">
        <v>1724</v>
      </c>
      <c r="G869" t="s">
        <v>26</v>
      </c>
      <c r="H869" s="42">
        <f>IFERROR(Tabla5[[#This Row],[VENTAS MABE]]/Tabla5[[#This Row],[CUOTA]],0)</f>
        <v>1</v>
      </c>
      <c r="I869">
        <v>1</v>
      </c>
      <c r="J869">
        <v>1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V869" s="42">
        <v>0.33333333333333331</v>
      </c>
      <c r="W869" s="42">
        <f>IFERROR(Tabla5[[#This Row],[TOTAL VENTA 38 SEMANA]]/Tabla5[[#This Row],[VENTA ACUM 38]],0)</f>
        <v>0.33333333333333331</v>
      </c>
      <c r="X869" s="42" t="e">
        <f>VLOOKUP(Tabla5[[#This Row],[CLAVE]],[1]!QMI_5_SEMANA_SEP_22[[CLAVE]:[SHARE CADENA S2]],21,0)</f>
        <v>#REF!</v>
      </c>
      <c r="Y869" s="55" t="s">
        <v>769</v>
      </c>
      <c r="Z869" s="46">
        <f>+Tabla5[[#This Row],[VENTA ACUM 38]]+Tabla5[[#This Row],[venta total 39 acum]]</f>
        <v>3</v>
      </c>
      <c r="AA869" s="46">
        <v>0</v>
      </c>
      <c r="AB869" s="46">
        <v>1</v>
      </c>
      <c r="AC869" s="46">
        <v>3</v>
      </c>
      <c r="AD869" s="46">
        <v>0</v>
      </c>
      <c r="AE869" s="46">
        <v>0</v>
      </c>
      <c r="AF869" s="46">
        <v>0</v>
      </c>
      <c r="AG869" s="46">
        <v>0</v>
      </c>
      <c r="AH869" s="42">
        <f>IFERROR(Tabla5[[#This Row],[VENTAS MABE]]/Tabla5[[#This Row],[VENTAS INDURAMA]],0)</f>
        <v>0.5</v>
      </c>
      <c r="AI869" t="s">
        <v>1676</v>
      </c>
      <c r="AK869" s="42"/>
      <c r="AL869" t="s">
        <v>727</v>
      </c>
      <c r="AM869" s="55" t="s">
        <v>1161</v>
      </c>
      <c r="AO869" s="55" t="s">
        <v>429</v>
      </c>
      <c r="AP869">
        <v>0</v>
      </c>
      <c r="AQ869" s="55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f>SUM(Tabla5[[#This Row],[VENTA MABE 1 SEMANA OCT]:[VENTAS OTROS 1 SEMANA OCT]])</f>
        <v>1</v>
      </c>
      <c r="AY869" s="46">
        <v>1</v>
      </c>
      <c r="AZ869" s="55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f>SUM(Tabla5[[#This Row],[VENTA MABE 2 SEMANA OCT]:[VENTAS OTROS 2 SEMANA OCT]])</f>
        <v>1</v>
      </c>
      <c r="BH869" t="s">
        <v>885</v>
      </c>
      <c r="BI869" s="55" t="s">
        <v>198</v>
      </c>
      <c r="BJ869">
        <v>0.49999999999999956</v>
      </c>
      <c r="BK869" s="55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f>SUM(Tabla5[[#This Row],[VENTA MABE 3 SEMANA OCT]:[VENTAS OTROS 3 SEMANA OCT]])</f>
        <v>0</v>
      </c>
      <c r="BS869" s="42">
        <v>0.5</v>
      </c>
      <c r="BT869" s="55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f>SUM(Tabla5[[#This Row],[VENTA MABE 4 SEMANA OCT]:[VENTAS OTROS 4 SEMANA OCT]])</f>
        <v>1</v>
      </c>
      <c r="CB869" t="s">
        <v>1679</v>
      </c>
      <c r="CC869" t="s">
        <v>1679</v>
      </c>
      <c r="CD869" t="s">
        <v>1679</v>
      </c>
      <c r="CE869" t="s">
        <v>1679</v>
      </c>
      <c r="CF869" t="s">
        <v>1679</v>
      </c>
      <c r="CG869" t="s">
        <v>1679</v>
      </c>
      <c r="CH869" t="s">
        <v>1679</v>
      </c>
      <c r="CI8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69" t="s">
        <v>1703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SUM(Tabla5[[#This Row],[VENTA MABE 1 SEMANA NOV]:[VENTAS OTROS 1 SEMANA NOV]])</f>
        <v>1</v>
      </c>
      <c r="CS869">
        <f>IFERROR(VLOOKUP(Tabla5[[#This Row],[CLAVE]],[2]VENTAS!$F$2:$L$1501,2,0),0)</f>
        <v>0</v>
      </c>
      <c r="CT869">
        <f>IFERROR(VLOOKUP(Tabla5[[#This Row],[CLAVE]],[2]VENTAS!$F$2:$L$1501,3,0),0)</f>
        <v>0</v>
      </c>
      <c r="CU869">
        <f>IFERROR(VLOOKUP(Tabla5[[#This Row],[CLAVE]],[2]VENTAS!$F$2:$L$1501,4,0),0)</f>
        <v>0</v>
      </c>
      <c r="CV869">
        <f>IFERROR(VLOOKUP(Tabla5[[#This Row],[CLAVE]],[2]VENTAS!$F$2:$L$1501,5,0),0)</f>
        <v>0</v>
      </c>
      <c r="CW869">
        <f>IFERROR(VLOOKUP(Tabla5[[#This Row],[CLAVE]],[2]VENTAS!$F$2:$L$1501,6,0),0)</f>
        <v>0</v>
      </c>
      <c r="CX869">
        <f>IFERROR(VLOOKUP(Tabla5[[#This Row],[CLAVE]],[2]VENTAS!$F$2:$L$1501,7,0),0)</f>
        <v>0</v>
      </c>
      <c r="CY869">
        <f>IFERROR(VLOOKUP(Tabla5[[#This Row],[CLAVE]],[2]VENTAS!$F$2:$R$1501,13,0),0)</f>
        <v>0</v>
      </c>
      <c r="CZ869">
        <f>SUM(Tabla5[[#This Row],[VENTA MABE 2 SEMANA NOV]:[VENTAS OTROS 2 SEMANA NOV]])</f>
        <v>0</v>
      </c>
      <c r="DA869" s="46">
        <v>2</v>
      </c>
    </row>
    <row r="870" spans="1:105" hidden="1" x14ac:dyDescent="0.3">
      <c r="A870" t="str">
        <f>CONCATENATE(Tabla5[[#This Row],[TIENDA HMPV]],Tabla5[[#This Row],[LINEA]])</f>
        <v>295 - JAPON LATACUNGAREFRIGERACIÓN</v>
      </c>
      <c r="B870" t="s">
        <v>197</v>
      </c>
      <c r="C870" s="55" t="s">
        <v>198</v>
      </c>
      <c r="D870" s="55" t="s">
        <v>41</v>
      </c>
      <c r="E870" s="55" t="s">
        <v>210</v>
      </c>
      <c r="F870" s="55" t="s">
        <v>1724</v>
      </c>
      <c r="G870" t="s">
        <v>29</v>
      </c>
      <c r="H870" s="42">
        <f>IFERROR(Tabla5[[#This Row],[VENTAS MABE]]/Tabla5[[#This Row],[CUOTA]],0)</f>
        <v>1</v>
      </c>
      <c r="I870">
        <v>1</v>
      </c>
      <c r="J870">
        <v>1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V870" s="42">
        <v>0.33333333333333331</v>
      </c>
      <c r="W870" s="42">
        <f>IFERROR(Tabla5[[#This Row],[TOTAL VENTA 38 SEMANA]]/Tabla5[[#This Row],[VENTA ACUM 38]],0)</f>
        <v>0.33333333333333331</v>
      </c>
      <c r="X870" s="42" t="e">
        <f>VLOOKUP(Tabla5[[#This Row],[CLAVE]],[1]!QMI_5_SEMANA_SEP_22[[CLAVE]:[SHARE CADENA S2]],21,0)</f>
        <v>#REF!</v>
      </c>
      <c r="Y870" s="55" t="s">
        <v>769</v>
      </c>
      <c r="Z870" s="46">
        <f>+Tabla5[[#This Row],[VENTA ACUM 38]]+Tabla5[[#This Row],[venta total 39 acum]]</f>
        <v>3</v>
      </c>
      <c r="AA870" s="46">
        <v>0</v>
      </c>
      <c r="AB870" s="46">
        <v>1</v>
      </c>
      <c r="AC870" s="46">
        <v>3</v>
      </c>
      <c r="AD870" s="46">
        <v>0</v>
      </c>
      <c r="AE870" s="46">
        <v>0</v>
      </c>
      <c r="AF870" s="46">
        <v>0</v>
      </c>
      <c r="AG870" s="46">
        <v>0</v>
      </c>
      <c r="AH870" s="42">
        <f>IFERROR(Tabla5[[#This Row],[VENTAS MABE]]/Tabla5[[#This Row],[VENTAS INDURAMA]],0)</f>
        <v>0.5</v>
      </c>
      <c r="AI870" t="s">
        <v>1676</v>
      </c>
      <c r="AK870" s="42"/>
      <c r="AL870" t="s">
        <v>727</v>
      </c>
      <c r="AM870" s="55" t="s">
        <v>1161</v>
      </c>
      <c r="AO870" s="55" t="s">
        <v>429</v>
      </c>
      <c r="AP870">
        <v>0</v>
      </c>
      <c r="AQ870" s="55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f>SUM(Tabla5[[#This Row],[VENTA MABE 1 SEMANA OCT]:[VENTAS OTROS 1 SEMANA OCT]])</f>
        <v>0</v>
      </c>
      <c r="AY870" s="46">
        <v>1</v>
      </c>
      <c r="AZ870" s="55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f>SUM(Tabla5[[#This Row],[VENTA MABE 2 SEMANA OCT]:[VENTAS OTROS 2 SEMANA OCT]])</f>
        <v>0</v>
      </c>
      <c r="BH870" t="s">
        <v>885</v>
      </c>
      <c r="BI870" s="55" t="s">
        <v>198</v>
      </c>
      <c r="BJ870">
        <v>0.49999999999999956</v>
      </c>
      <c r="BK870" s="55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f>SUM(Tabla5[[#This Row],[VENTA MABE 3 SEMANA OCT]:[VENTAS OTROS 3 SEMANA OCT]])</f>
        <v>1</v>
      </c>
      <c r="BS870" s="42">
        <v>0.4</v>
      </c>
      <c r="BT870" s="55">
        <v>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f>SUM(Tabla5[[#This Row],[VENTA MABE 4 SEMANA OCT]:[VENTAS OTROS 4 SEMANA OCT]])</f>
        <v>1</v>
      </c>
      <c r="CB870" t="s">
        <v>1679</v>
      </c>
      <c r="CC870" t="s">
        <v>1679</v>
      </c>
      <c r="CD870" t="s">
        <v>1679</v>
      </c>
      <c r="CE870" t="s">
        <v>1679</v>
      </c>
      <c r="CF870" t="s">
        <v>1679</v>
      </c>
      <c r="CG870" t="s">
        <v>1679</v>
      </c>
      <c r="CH870" t="s">
        <v>1679</v>
      </c>
      <c r="CI8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70" t="s">
        <v>1703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SUM(Tabla5[[#This Row],[VENTA MABE 1 SEMANA NOV]:[VENTAS OTROS 1 SEMANA NOV]])</f>
        <v>1</v>
      </c>
      <c r="CS870">
        <f>IFERROR(VLOOKUP(Tabla5[[#This Row],[CLAVE]],[2]VENTAS!$F$2:$L$1501,2,0),0)</f>
        <v>0</v>
      </c>
      <c r="CT870">
        <f>IFERROR(VLOOKUP(Tabla5[[#This Row],[CLAVE]],[2]VENTAS!$F$2:$L$1501,3,0),0)</f>
        <v>0</v>
      </c>
      <c r="CU870">
        <f>IFERROR(VLOOKUP(Tabla5[[#This Row],[CLAVE]],[2]VENTAS!$F$2:$L$1501,4,0),0)</f>
        <v>0</v>
      </c>
      <c r="CV870">
        <f>IFERROR(VLOOKUP(Tabla5[[#This Row],[CLAVE]],[2]VENTAS!$F$2:$L$1501,5,0),0)</f>
        <v>0</v>
      </c>
      <c r="CW870">
        <f>IFERROR(VLOOKUP(Tabla5[[#This Row],[CLAVE]],[2]VENTAS!$F$2:$L$1501,6,0),0)</f>
        <v>0</v>
      </c>
      <c r="CX870">
        <f>IFERROR(VLOOKUP(Tabla5[[#This Row],[CLAVE]],[2]VENTAS!$F$2:$L$1501,7,0),0)</f>
        <v>0</v>
      </c>
      <c r="CY870">
        <f>IFERROR(VLOOKUP(Tabla5[[#This Row],[CLAVE]],[2]VENTAS!$F$2:$R$1501,13,0),0)</f>
        <v>0</v>
      </c>
      <c r="CZ870">
        <f>SUM(Tabla5[[#This Row],[VENTA MABE 2 SEMANA NOV]:[VENTAS OTROS 2 SEMANA NOV]])</f>
        <v>0</v>
      </c>
      <c r="DA870" s="46">
        <v>3</v>
      </c>
    </row>
    <row r="871" spans="1:105" hidden="1" x14ac:dyDescent="0.3">
      <c r="A871" t="str">
        <f>CONCATENATE(Tabla5[[#This Row],[TIENDA HMPV]],Tabla5[[#This Row],[LINEA]])</f>
        <v>186 - 1811-TIENDA AMBATO 1811COCINAS</v>
      </c>
      <c r="B871" t="s">
        <v>197</v>
      </c>
      <c r="C871" s="55" t="s">
        <v>198</v>
      </c>
      <c r="D871" s="55" t="s">
        <v>39</v>
      </c>
      <c r="E871" s="55" t="s">
        <v>199</v>
      </c>
      <c r="F871" s="55" t="s">
        <v>1724</v>
      </c>
      <c r="G871" t="s">
        <v>26</v>
      </c>
      <c r="H871" s="42">
        <f>IFERROR(Tabla5[[#This Row],[VENTAS MABE]]/Tabla5[[#This Row],[CUOTA]],0)</f>
        <v>0.5</v>
      </c>
      <c r="I871">
        <v>2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V871" s="42">
        <v>0.5</v>
      </c>
      <c r="W871" s="42">
        <f>IFERROR(Tabla5[[#This Row],[TOTAL VENTA 38 SEMANA]]/Tabla5[[#This Row],[VENTA ACUM 38]],0)</f>
        <v>0.5</v>
      </c>
      <c r="X871" s="42" t="e">
        <f>VLOOKUP(Tabla5[[#This Row],[CLAVE]],[1]!QMI_5_SEMANA_SEP_22[[CLAVE]:[SHARE CADENA S2]],21,0)</f>
        <v>#REF!</v>
      </c>
      <c r="Y871" s="55" t="s">
        <v>769</v>
      </c>
      <c r="Z871" s="46">
        <f>+Tabla5[[#This Row],[VENTA ACUM 38]]+Tabla5[[#This Row],[venta total 39 acum]]</f>
        <v>3</v>
      </c>
      <c r="AA871" s="46">
        <v>0</v>
      </c>
      <c r="AB871" s="46">
        <v>1</v>
      </c>
      <c r="AC871" s="46">
        <v>2</v>
      </c>
      <c r="AD871" s="46">
        <v>1</v>
      </c>
      <c r="AE871" s="46">
        <v>1</v>
      </c>
      <c r="AF871" s="46">
        <v>1</v>
      </c>
      <c r="AG871" s="46">
        <v>2</v>
      </c>
      <c r="AH871" s="42">
        <f>IFERROR(Tabla5[[#This Row],[VENTAS MABE]]/Tabla5[[#This Row],[VENTAS INDURAMA]],0)</f>
        <v>1</v>
      </c>
      <c r="AI871" t="s">
        <v>1676</v>
      </c>
      <c r="AK871" s="42"/>
      <c r="AL871" t="s">
        <v>727</v>
      </c>
      <c r="AM871" s="55" t="s">
        <v>790</v>
      </c>
      <c r="AO871" s="55" t="s">
        <v>429</v>
      </c>
      <c r="AP871">
        <v>1</v>
      </c>
      <c r="AQ871" s="55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f>SUM(Tabla5[[#This Row],[VENTA MABE 1 SEMANA OCT]:[VENTAS OTROS 1 SEMANA OCT]])</f>
        <v>0</v>
      </c>
      <c r="AY871" s="46">
        <v>3</v>
      </c>
      <c r="AZ871" s="55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f>SUM(Tabla5[[#This Row],[VENTA MABE 2 SEMANA OCT]:[VENTAS OTROS 2 SEMANA OCT]])</f>
        <v>0</v>
      </c>
      <c r="BH871" t="s">
        <v>785</v>
      </c>
      <c r="BI871" s="55" t="s">
        <v>198</v>
      </c>
      <c r="BJ871">
        <v>8</v>
      </c>
      <c r="BK871" s="55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f>SUM(Tabla5[[#This Row],[VENTA MABE 3 SEMANA OCT]:[VENTAS OTROS 3 SEMANA OCT]])</f>
        <v>0</v>
      </c>
      <c r="BS871" s="42">
        <v>0.4</v>
      </c>
      <c r="BT871" s="55">
        <v>0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f>SUM(Tabla5[[#This Row],[VENTA MABE 4 SEMANA OCT]:[VENTAS OTROS 4 SEMANA OCT]])</f>
        <v>1</v>
      </c>
      <c r="CB871" t="s">
        <v>1679</v>
      </c>
      <c r="CC871" t="s">
        <v>1679</v>
      </c>
      <c r="CD871" t="s">
        <v>1679</v>
      </c>
      <c r="CE871" t="s">
        <v>1679</v>
      </c>
      <c r="CF871" t="s">
        <v>1679</v>
      </c>
      <c r="CG871" t="s">
        <v>1679</v>
      </c>
      <c r="CH871" t="s">
        <v>1679</v>
      </c>
      <c r="CI8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71" s="66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SUM(Tabla5[[#This Row],[VENTA MABE 1 SEMANA NOV]:[VENTAS OTROS 1 SEMANA NOV]])</f>
        <v>0</v>
      </c>
      <c r="CS871">
        <f>IFERROR(VLOOKUP(Tabla5[[#This Row],[CLAVE]],[2]VENTAS!$F$2:$L$1501,2,0),0)</f>
        <v>1</v>
      </c>
      <c r="CT871">
        <f>IFERROR(VLOOKUP(Tabla5[[#This Row],[CLAVE]],[2]VENTAS!$F$2:$L$1501,3,0),0)</f>
        <v>1</v>
      </c>
      <c r="CU871">
        <f>IFERROR(VLOOKUP(Tabla5[[#This Row],[CLAVE]],[2]VENTAS!$F$2:$L$1501,4,0),0)</f>
        <v>0</v>
      </c>
      <c r="CV871">
        <f>IFERROR(VLOOKUP(Tabla5[[#This Row],[CLAVE]],[2]VENTAS!$F$2:$L$1501,5,0),0)</f>
        <v>0</v>
      </c>
      <c r="CW871">
        <f>IFERROR(VLOOKUP(Tabla5[[#This Row],[CLAVE]],[2]VENTAS!$F$2:$L$1501,6,0),0)</f>
        <v>0</v>
      </c>
      <c r="CX871">
        <f>IFERROR(VLOOKUP(Tabla5[[#This Row],[CLAVE]],[2]VENTAS!$F$2:$L$1501,7,0),0)</f>
        <v>0</v>
      </c>
      <c r="CY871">
        <f>IFERROR(VLOOKUP(Tabla5[[#This Row],[CLAVE]],[2]VENTAS!$F$2:$R$1501,13,0),0)</f>
        <v>0</v>
      </c>
      <c r="CZ871">
        <f>SUM(Tabla5[[#This Row],[VENTA MABE 2 SEMANA NOV]:[VENTAS OTROS 2 SEMANA NOV]])</f>
        <v>2</v>
      </c>
      <c r="DA871" s="46">
        <v>5.5571781048890596</v>
      </c>
    </row>
    <row r="872" spans="1:105" hidden="1" x14ac:dyDescent="0.3">
      <c r="A872" t="str">
        <f>CONCATENATE(Tabla5[[#This Row],[TIENDA HMPV]],Tabla5[[#This Row],[LINEA]])</f>
        <v>186 - 1811-TIENDA AMBATO 1811GLOBALES</v>
      </c>
      <c r="B872" t="s">
        <v>197</v>
      </c>
      <c r="C872" s="55" t="s">
        <v>198</v>
      </c>
      <c r="D872" s="55" t="s">
        <v>39</v>
      </c>
      <c r="E872" s="55" t="s">
        <v>199</v>
      </c>
      <c r="F872" s="55" t="s">
        <v>1724</v>
      </c>
      <c r="G872" t="s">
        <v>27</v>
      </c>
      <c r="H872" s="42">
        <f>IFERROR(Tabla5[[#This Row],[VENTAS MABE]]/Tabla5[[#This Row],[CUOTA]],0)</f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V872" s="42">
        <v>1</v>
      </c>
      <c r="W872" s="42">
        <f>IFERROR(Tabla5[[#This Row],[TOTAL VENTA 38 SEMANA]]/Tabla5[[#This Row],[VENTA ACUM 38]],0)</f>
        <v>1</v>
      </c>
      <c r="X872" s="42" t="e">
        <f>VLOOKUP(Tabla5[[#This Row],[CLAVE]],[1]!QMI_5_SEMANA_SEP_22[[CLAVE]:[SHARE CADENA S2]],21,0)</f>
        <v>#REF!</v>
      </c>
      <c r="Y872" s="55" t="s">
        <v>769</v>
      </c>
      <c r="Z872" s="46">
        <f>+Tabla5[[#This Row],[VENTA ACUM 38]]+Tabla5[[#This Row],[venta total 39 acum]]</f>
        <v>1</v>
      </c>
      <c r="AA872" s="46">
        <v>0</v>
      </c>
      <c r="AB872" s="46">
        <v>1</v>
      </c>
      <c r="AC872" s="46">
        <v>1</v>
      </c>
      <c r="AD872" s="46">
        <v>0</v>
      </c>
      <c r="AE872" s="46">
        <v>0</v>
      </c>
      <c r="AF872" s="46">
        <v>0</v>
      </c>
      <c r="AG872" s="46">
        <v>0</v>
      </c>
      <c r="AH872" s="42">
        <f>IFERROR(Tabla5[[#This Row],[VENTAS MABE]]/Tabla5[[#This Row],[VENTAS INDURAMA]],0)</f>
        <v>0</v>
      </c>
      <c r="AI872" t="s">
        <v>1676</v>
      </c>
      <c r="AK872" s="42"/>
      <c r="AL872" t="s">
        <v>727</v>
      </c>
      <c r="AM872" s="55" t="s">
        <v>790</v>
      </c>
      <c r="AO872" s="55" t="s">
        <v>429</v>
      </c>
      <c r="AP872">
        <v>0</v>
      </c>
      <c r="AQ872" s="55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f>SUM(Tabla5[[#This Row],[VENTA MABE 1 SEMANA OCT]:[VENTAS OTROS 1 SEMANA OCT]])</f>
        <v>0</v>
      </c>
      <c r="AY872" s="46">
        <v>2</v>
      </c>
      <c r="AZ872" s="55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f>SUM(Tabla5[[#This Row],[VENTA MABE 2 SEMANA OCT]:[VENTAS OTROS 2 SEMANA OCT]])</f>
        <v>0</v>
      </c>
      <c r="BH872" t="s">
        <v>785</v>
      </c>
      <c r="BI872" s="55" t="s">
        <v>198</v>
      </c>
      <c r="BJ872">
        <v>8</v>
      </c>
      <c r="BK872" s="55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f>SUM(Tabla5[[#This Row],[VENTA MABE 3 SEMANA OCT]:[VENTAS OTROS 3 SEMANA OCT]])</f>
        <v>0</v>
      </c>
      <c r="BS872" s="42">
        <v>0</v>
      </c>
      <c r="BT872" s="55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f>SUM(Tabla5[[#This Row],[VENTA MABE 4 SEMANA OCT]:[VENTAS OTROS 4 SEMANA OCT]])</f>
        <v>0</v>
      </c>
      <c r="CB872" t="s">
        <v>1679</v>
      </c>
      <c r="CC872" t="s">
        <v>1679</v>
      </c>
      <c r="CD872" t="s">
        <v>1679</v>
      </c>
      <c r="CE872" t="s">
        <v>1679</v>
      </c>
      <c r="CF872" t="s">
        <v>1679</v>
      </c>
      <c r="CG872" t="s">
        <v>1679</v>
      </c>
      <c r="CH872" t="s">
        <v>1679</v>
      </c>
      <c r="CI8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72" s="66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SUM(Tabla5[[#This Row],[VENTA MABE 1 SEMANA NOV]:[VENTAS OTROS 1 SEMANA NOV]])</f>
        <v>0</v>
      </c>
      <c r="CS872">
        <f>IFERROR(VLOOKUP(Tabla5[[#This Row],[CLAVE]],[2]VENTAS!$F$2:$L$1501,2,0),0)</f>
        <v>0</v>
      </c>
      <c r="CT872">
        <f>IFERROR(VLOOKUP(Tabla5[[#This Row],[CLAVE]],[2]VENTAS!$F$2:$L$1501,3,0),0)</f>
        <v>0</v>
      </c>
      <c r="CU872">
        <f>IFERROR(VLOOKUP(Tabla5[[#This Row],[CLAVE]],[2]VENTAS!$F$2:$L$1501,4,0),0)</f>
        <v>0</v>
      </c>
      <c r="CV872">
        <f>IFERROR(VLOOKUP(Tabla5[[#This Row],[CLAVE]],[2]VENTAS!$F$2:$L$1501,5,0),0)</f>
        <v>0</v>
      </c>
      <c r="CW872">
        <f>IFERROR(VLOOKUP(Tabla5[[#This Row],[CLAVE]],[2]VENTAS!$F$2:$L$1501,6,0),0)</f>
        <v>0</v>
      </c>
      <c r="CX872">
        <f>IFERROR(VLOOKUP(Tabla5[[#This Row],[CLAVE]],[2]VENTAS!$F$2:$L$1501,7,0),0)</f>
        <v>0</v>
      </c>
      <c r="CY872">
        <f>IFERROR(VLOOKUP(Tabla5[[#This Row],[CLAVE]],[2]VENTAS!$F$2:$R$1501,13,0),0)</f>
        <v>0</v>
      </c>
      <c r="CZ872">
        <f>SUM(Tabla5[[#This Row],[VENTA MABE 2 SEMANA NOV]:[VENTAS OTROS 2 SEMANA NOV]])</f>
        <v>0</v>
      </c>
      <c r="DA872" s="46">
        <v>2</v>
      </c>
    </row>
    <row r="873" spans="1:105" hidden="1" x14ac:dyDescent="0.3">
      <c r="A873" t="str">
        <f>CONCATENATE(Tabla5[[#This Row],[TIENDA HMPV]],Tabla5[[#This Row],[LINEA]])</f>
        <v>186 - 1811-TIENDA AMBATO 1811LAVADO</v>
      </c>
      <c r="B873" t="s">
        <v>197</v>
      </c>
      <c r="C873" s="55" t="s">
        <v>198</v>
      </c>
      <c r="D873" s="55" t="s">
        <v>39</v>
      </c>
      <c r="E873" s="55" t="s">
        <v>199</v>
      </c>
      <c r="F873" s="55" t="s">
        <v>1724</v>
      </c>
      <c r="G873" t="s">
        <v>28</v>
      </c>
      <c r="H873" s="42">
        <f>IFERROR(Tabla5[[#This Row],[VENTAS MABE]]/Tabla5[[#This Row],[CUOTA]],0)</f>
        <v>0</v>
      </c>
      <c r="I873">
        <v>0</v>
      </c>
      <c r="J873">
        <v>4</v>
      </c>
      <c r="K873">
        <v>1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V873" s="42">
        <v>0.5714285714285714</v>
      </c>
      <c r="W873" s="42">
        <f>IFERROR(Tabla5[[#This Row],[TOTAL VENTA 38 SEMANA]]/Tabla5[[#This Row],[VENTA ACUM 38]],0)</f>
        <v>0.5714285714285714</v>
      </c>
      <c r="X873" s="42" t="e">
        <f>VLOOKUP(Tabla5[[#This Row],[CLAVE]],[1]!QMI_5_SEMANA_SEP_22[[CLAVE]:[SHARE CADENA S2]],21,0)</f>
        <v>#REF!</v>
      </c>
      <c r="Y873" s="55" t="s">
        <v>769</v>
      </c>
      <c r="Z873" s="46">
        <f>+Tabla5[[#This Row],[VENTA ACUM 38]]+Tabla5[[#This Row],[venta total 39 acum]]</f>
        <v>7</v>
      </c>
      <c r="AA873" s="46">
        <v>0</v>
      </c>
      <c r="AB873" s="46">
        <v>4</v>
      </c>
      <c r="AC873" s="46">
        <v>7</v>
      </c>
      <c r="AD873" s="46">
        <v>0</v>
      </c>
      <c r="AE873" s="46">
        <v>0</v>
      </c>
      <c r="AF873" s="46">
        <v>0</v>
      </c>
      <c r="AG873" s="46">
        <v>2</v>
      </c>
      <c r="AH873" s="42">
        <f>IFERROR(Tabla5[[#This Row],[VENTAS MABE]]/Tabla5[[#This Row],[VENTAS INDURAMA]],0)</f>
        <v>4</v>
      </c>
      <c r="AI873" t="s">
        <v>1676</v>
      </c>
      <c r="AK873" s="42"/>
      <c r="AL873" t="s">
        <v>727</v>
      </c>
      <c r="AM873" s="55" t="s">
        <v>790</v>
      </c>
      <c r="AO873" s="55" t="s">
        <v>429</v>
      </c>
      <c r="AP873">
        <v>2</v>
      </c>
      <c r="AQ873" s="55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f>SUM(Tabla5[[#This Row],[VENTA MABE 1 SEMANA OCT]:[VENTAS OTROS 1 SEMANA OCT]])</f>
        <v>0</v>
      </c>
      <c r="AY873" s="46">
        <v>0</v>
      </c>
      <c r="AZ873" s="55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f>SUM(Tabla5[[#This Row],[VENTA MABE 2 SEMANA OCT]:[VENTAS OTROS 2 SEMANA OCT]])</f>
        <v>0</v>
      </c>
      <c r="BH873" t="s">
        <v>785</v>
      </c>
      <c r="BI873" s="55" t="s">
        <v>198</v>
      </c>
      <c r="BJ873">
        <v>8</v>
      </c>
      <c r="BK873" s="55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f>SUM(Tabla5[[#This Row],[VENTA MABE 3 SEMANA OCT]:[VENTAS OTROS 3 SEMANA OCT]])</f>
        <v>0</v>
      </c>
      <c r="BS873" s="42">
        <v>0.12</v>
      </c>
      <c r="BT873" s="55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f>SUM(Tabla5[[#This Row],[VENTA MABE 4 SEMANA OCT]:[VENTAS OTROS 4 SEMANA OCT]])</f>
        <v>0</v>
      </c>
      <c r="CB873" t="s">
        <v>1679</v>
      </c>
      <c r="CC873" t="s">
        <v>1679</v>
      </c>
      <c r="CD873" t="s">
        <v>1679</v>
      </c>
      <c r="CE873" t="s">
        <v>1679</v>
      </c>
      <c r="CF873" t="s">
        <v>1679</v>
      </c>
      <c r="CG873" t="s">
        <v>1679</v>
      </c>
      <c r="CH873" t="s">
        <v>1679</v>
      </c>
      <c r="CI8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73" s="66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SUM(Tabla5[[#This Row],[VENTA MABE 1 SEMANA NOV]:[VENTAS OTROS 1 SEMANA NOV]])</f>
        <v>0</v>
      </c>
      <c r="CS873">
        <f>IFERROR(VLOOKUP(Tabla5[[#This Row],[CLAVE]],[2]VENTAS!$F$2:$L$1501,2,0),0)</f>
        <v>0</v>
      </c>
      <c r="CT873">
        <f>IFERROR(VLOOKUP(Tabla5[[#This Row],[CLAVE]],[2]VENTAS!$F$2:$L$1501,3,0),0)</f>
        <v>0</v>
      </c>
      <c r="CU873">
        <f>IFERROR(VLOOKUP(Tabla5[[#This Row],[CLAVE]],[2]VENTAS!$F$2:$L$1501,4,0),0)</f>
        <v>0</v>
      </c>
      <c r="CV873">
        <f>IFERROR(VLOOKUP(Tabla5[[#This Row],[CLAVE]],[2]VENTAS!$F$2:$L$1501,5,0),0)</f>
        <v>0</v>
      </c>
      <c r="CW873">
        <f>IFERROR(VLOOKUP(Tabla5[[#This Row],[CLAVE]],[2]VENTAS!$F$2:$L$1501,6,0),0)</f>
        <v>0</v>
      </c>
      <c r="CX873">
        <f>IFERROR(VLOOKUP(Tabla5[[#This Row],[CLAVE]],[2]VENTAS!$F$2:$L$1501,7,0),0)</f>
        <v>0</v>
      </c>
      <c r="CY873">
        <f>IFERROR(VLOOKUP(Tabla5[[#This Row],[CLAVE]],[2]VENTAS!$F$2:$R$1501,13,0),0)</f>
        <v>0</v>
      </c>
      <c r="CZ873">
        <f>SUM(Tabla5[[#This Row],[VENTA MABE 2 SEMANA NOV]:[VENTAS OTROS 2 SEMANA NOV]])</f>
        <v>0</v>
      </c>
      <c r="DA873" s="46">
        <v>2</v>
      </c>
    </row>
    <row r="874" spans="1:105" hidden="1" x14ac:dyDescent="0.3">
      <c r="A874" t="str">
        <f>CONCATENATE(Tabla5[[#This Row],[TIENDA HMPV]],Tabla5[[#This Row],[LINEA]])</f>
        <v>186 - 1811-TIENDA AMBATO 1811REFRIGERACIÓN</v>
      </c>
      <c r="B874" t="s">
        <v>197</v>
      </c>
      <c r="C874" s="55" t="s">
        <v>198</v>
      </c>
      <c r="D874" s="55" t="s">
        <v>39</v>
      </c>
      <c r="E874" s="55" t="s">
        <v>199</v>
      </c>
      <c r="F874" s="55" t="s">
        <v>1724</v>
      </c>
      <c r="G874" t="s">
        <v>29</v>
      </c>
      <c r="H874" s="42">
        <f>IFERROR(Tabla5[[#This Row],[VENTAS MABE]]/Tabla5[[#This Row],[CUOTA]],0)</f>
        <v>1.5</v>
      </c>
      <c r="I874">
        <v>2</v>
      </c>
      <c r="J874">
        <v>3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V874" s="42">
        <v>0.75</v>
      </c>
      <c r="W874" s="42">
        <f>IFERROR(Tabla5[[#This Row],[TOTAL VENTA 38 SEMANA]]/Tabla5[[#This Row],[VENTA ACUM 38]],0)</f>
        <v>0.75</v>
      </c>
      <c r="X874" s="42" t="e">
        <f>VLOOKUP(Tabla5[[#This Row],[CLAVE]],[1]!QMI_5_SEMANA_SEP_22[[CLAVE]:[SHARE CADENA S2]],21,0)</f>
        <v>#REF!</v>
      </c>
      <c r="Y874" s="55" t="s">
        <v>769</v>
      </c>
      <c r="Z874" s="46">
        <f>+Tabla5[[#This Row],[VENTA ACUM 38]]+Tabla5[[#This Row],[venta total 39 acum]]</f>
        <v>5</v>
      </c>
      <c r="AA874" s="46">
        <v>0</v>
      </c>
      <c r="AB874" s="46">
        <v>3</v>
      </c>
      <c r="AC874" s="46">
        <v>4</v>
      </c>
      <c r="AD874" s="46">
        <v>1</v>
      </c>
      <c r="AE874" s="46">
        <v>0</v>
      </c>
      <c r="AF874" s="46">
        <v>1</v>
      </c>
      <c r="AG874" s="46">
        <v>0</v>
      </c>
      <c r="AH874" s="42">
        <f>IFERROR(Tabla5[[#This Row],[VENTAS MABE]]/Tabla5[[#This Row],[VENTAS INDURAMA]],0)</f>
        <v>3</v>
      </c>
      <c r="AI874" t="s">
        <v>1676</v>
      </c>
      <c r="AK874" s="42"/>
      <c r="AL874" t="s">
        <v>727</v>
      </c>
      <c r="AM874" s="55" t="s">
        <v>790</v>
      </c>
      <c r="AO874" s="55" t="s">
        <v>429</v>
      </c>
      <c r="AP874">
        <v>0</v>
      </c>
      <c r="AQ874" s="55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f>SUM(Tabla5[[#This Row],[VENTA MABE 1 SEMANA OCT]:[VENTAS OTROS 1 SEMANA OCT]])</f>
        <v>0</v>
      </c>
      <c r="AY874" s="46">
        <v>1</v>
      </c>
      <c r="AZ874" s="55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f>SUM(Tabla5[[#This Row],[VENTA MABE 2 SEMANA OCT]:[VENTAS OTROS 2 SEMANA OCT]])</f>
        <v>0</v>
      </c>
      <c r="BH874" t="s">
        <v>785</v>
      </c>
      <c r="BI874" s="55" t="s">
        <v>198</v>
      </c>
      <c r="BJ874">
        <v>8</v>
      </c>
      <c r="BK874" s="55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f>SUM(Tabla5[[#This Row],[VENTA MABE 3 SEMANA OCT]:[VENTAS OTROS 3 SEMANA OCT]])</f>
        <v>0</v>
      </c>
      <c r="BS874" s="42">
        <v>0.2</v>
      </c>
      <c r="BT874" s="55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f>SUM(Tabla5[[#This Row],[VENTA MABE 4 SEMANA OCT]:[VENTAS OTROS 4 SEMANA OCT]])</f>
        <v>0</v>
      </c>
      <c r="CB874" t="s">
        <v>1679</v>
      </c>
      <c r="CC874" t="s">
        <v>1679</v>
      </c>
      <c r="CD874" t="s">
        <v>1679</v>
      </c>
      <c r="CE874" t="s">
        <v>1679</v>
      </c>
      <c r="CF874" t="s">
        <v>1679</v>
      </c>
      <c r="CG874" t="s">
        <v>1679</v>
      </c>
      <c r="CH874" t="s">
        <v>1679</v>
      </c>
      <c r="CI8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74" s="66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SUM(Tabla5[[#This Row],[VENTA MABE 1 SEMANA NOV]:[VENTAS OTROS 1 SEMANA NOV]])</f>
        <v>0</v>
      </c>
      <c r="CS874">
        <f>IFERROR(VLOOKUP(Tabla5[[#This Row],[CLAVE]],[2]VENTAS!$F$2:$L$1501,2,0),0)</f>
        <v>0</v>
      </c>
      <c r="CT874">
        <f>IFERROR(VLOOKUP(Tabla5[[#This Row],[CLAVE]],[2]VENTAS!$F$2:$L$1501,3,0),0)</f>
        <v>0</v>
      </c>
      <c r="CU874">
        <f>IFERROR(VLOOKUP(Tabla5[[#This Row],[CLAVE]],[2]VENTAS!$F$2:$L$1501,4,0),0)</f>
        <v>0</v>
      </c>
      <c r="CV874">
        <f>IFERROR(VLOOKUP(Tabla5[[#This Row],[CLAVE]],[2]VENTAS!$F$2:$L$1501,5,0),0)</f>
        <v>0</v>
      </c>
      <c r="CW874">
        <f>IFERROR(VLOOKUP(Tabla5[[#This Row],[CLAVE]],[2]VENTAS!$F$2:$L$1501,6,0),0)</f>
        <v>0</v>
      </c>
      <c r="CX874">
        <f>IFERROR(VLOOKUP(Tabla5[[#This Row],[CLAVE]],[2]VENTAS!$F$2:$L$1501,7,0),0)</f>
        <v>0</v>
      </c>
      <c r="CY874">
        <f>IFERROR(VLOOKUP(Tabla5[[#This Row],[CLAVE]],[2]VENTAS!$F$2:$R$1501,13,0),0)</f>
        <v>0</v>
      </c>
      <c r="CZ874">
        <f>SUM(Tabla5[[#This Row],[VENTA MABE 2 SEMANA NOV]:[VENTAS OTROS 2 SEMANA NOV]])</f>
        <v>0</v>
      </c>
      <c r="DA874" s="46">
        <v>5</v>
      </c>
    </row>
    <row r="875" spans="1:105" hidden="1" x14ac:dyDescent="0.3">
      <c r="A875" t="str">
        <f>CONCATENATE(Tabla5[[#This Row],[TIENDA HMPV]],Tabla5[[#This Row],[LINEA]])</f>
        <v>187 - 1818-TIENDA AMBATO NORTE 1818COCINAS</v>
      </c>
      <c r="B875" t="s">
        <v>197</v>
      </c>
      <c r="C875" s="55" t="s">
        <v>198</v>
      </c>
      <c r="D875" s="55" t="s">
        <v>39</v>
      </c>
      <c r="E875" s="55" t="s">
        <v>201</v>
      </c>
      <c r="F875" s="55" t="s">
        <v>1724</v>
      </c>
      <c r="G875" t="s">
        <v>26</v>
      </c>
      <c r="H875" s="42">
        <f>IFERROR(Tabla5[[#This Row],[VENTAS MABE]]/Tabla5[[#This Row],[CUOTA]],0)</f>
        <v>0.66666666666666663</v>
      </c>
      <c r="I875">
        <v>6</v>
      </c>
      <c r="J875">
        <v>4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2</v>
      </c>
      <c r="Q875">
        <v>0</v>
      </c>
      <c r="R875">
        <v>0</v>
      </c>
      <c r="S875">
        <v>0</v>
      </c>
      <c r="T875">
        <v>0</v>
      </c>
      <c r="V875" s="42">
        <v>0.4</v>
      </c>
      <c r="W875" s="42">
        <f>IFERROR(Tabla5[[#This Row],[TOTAL VENTA 38 SEMANA]]/Tabla5[[#This Row],[VENTA ACUM 38]],0)</f>
        <v>0.4</v>
      </c>
      <c r="X875" s="42" t="e">
        <f>VLOOKUP(Tabla5[[#This Row],[CLAVE]],[1]!QMI_5_SEMANA_SEP_22[[CLAVE]:[SHARE CADENA S2]],21,0)</f>
        <v>#REF!</v>
      </c>
      <c r="Y875" s="55" t="s">
        <v>757</v>
      </c>
      <c r="Z875" s="46">
        <f>+Tabla5[[#This Row],[VENTA ACUM 38]]+Tabla5[[#This Row],[venta total 39 acum]]</f>
        <v>13</v>
      </c>
      <c r="AA875" s="46">
        <v>3</v>
      </c>
      <c r="AB875" s="46">
        <v>4</v>
      </c>
      <c r="AC875" s="46">
        <v>10</v>
      </c>
      <c r="AD875" s="46">
        <v>3</v>
      </c>
      <c r="AE875" s="46">
        <v>1</v>
      </c>
      <c r="AF875" s="46">
        <v>3</v>
      </c>
      <c r="AG875" s="46">
        <v>12</v>
      </c>
      <c r="AH875" s="42">
        <f>IFERROR(Tabla5[[#This Row],[VENTAS MABE]]/Tabla5[[#This Row],[VENTAS INDURAMA]],0)</f>
        <v>0.8</v>
      </c>
      <c r="AI875" t="s">
        <v>1676</v>
      </c>
      <c r="AK875" s="42"/>
      <c r="AL875" t="s">
        <v>727</v>
      </c>
      <c r="AM875" s="55" t="s">
        <v>789</v>
      </c>
      <c r="AO875" s="55" t="s">
        <v>429</v>
      </c>
      <c r="AP875">
        <v>8</v>
      </c>
      <c r="AQ875" s="55">
        <v>1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f>SUM(Tabla5[[#This Row],[VENTA MABE 1 SEMANA OCT]:[VENTAS OTROS 1 SEMANA OCT]])</f>
        <v>2</v>
      </c>
      <c r="AY875" s="46">
        <v>2</v>
      </c>
      <c r="AZ875" s="5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f>SUM(Tabla5[[#This Row],[VENTA MABE 2 SEMANA OCT]:[VENTAS OTROS 2 SEMANA OCT]])</f>
        <v>1</v>
      </c>
      <c r="BH875" t="s">
        <v>788</v>
      </c>
      <c r="BI875" s="55" t="s">
        <v>198</v>
      </c>
      <c r="BJ875">
        <v>5.9999999999999973</v>
      </c>
      <c r="BK875" s="55">
        <v>2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f>SUM(Tabla5[[#This Row],[VENTA MABE 3 SEMANA OCT]:[VENTAS OTROS 3 SEMANA OCT]])</f>
        <v>2</v>
      </c>
      <c r="BS875" s="42">
        <v>0.4</v>
      </c>
      <c r="BT875" s="55">
        <v>2</v>
      </c>
      <c r="BU875">
        <v>1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f>SUM(Tabla5[[#This Row],[VENTA MABE 4 SEMANA OCT]:[VENTAS OTROS 4 SEMANA OCT]])</f>
        <v>3</v>
      </c>
      <c r="CB875" t="s">
        <v>1679</v>
      </c>
      <c r="CC875" t="s">
        <v>1679</v>
      </c>
      <c r="CD875" t="s">
        <v>1679</v>
      </c>
      <c r="CE875" t="s">
        <v>1679</v>
      </c>
      <c r="CF875" t="s">
        <v>1679</v>
      </c>
      <c r="CG875" t="s">
        <v>1679</v>
      </c>
      <c r="CH875" t="s">
        <v>1679</v>
      </c>
      <c r="CI8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875" t="s">
        <v>1703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SUM(Tabla5[[#This Row],[VENTA MABE 1 SEMANA NOV]:[VENTAS OTROS 1 SEMANA NOV]])</f>
        <v>1</v>
      </c>
      <c r="CS875">
        <f>IFERROR(VLOOKUP(Tabla5[[#This Row],[CLAVE]],[2]VENTAS!$F$2:$L$1501,2,0),0)</f>
        <v>1</v>
      </c>
      <c r="CT875">
        <f>IFERROR(VLOOKUP(Tabla5[[#This Row],[CLAVE]],[2]VENTAS!$F$2:$L$1501,3,0),0)</f>
        <v>1</v>
      </c>
      <c r="CU875">
        <f>IFERROR(VLOOKUP(Tabla5[[#This Row],[CLAVE]],[2]VENTAS!$F$2:$L$1501,4,0),0)</f>
        <v>0</v>
      </c>
      <c r="CV875">
        <f>IFERROR(VLOOKUP(Tabla5[[#This Row],[CLAVE]],[2]VENTAS!$F$2:$L$1501,5,0),0)</f>
        <v>0</v>
      </c>
      <c r="CW875">
        <f>IFERROR(VLOOKUP(Tabla5[[#This Row],[CLAVE]],[2]VENTAS!$F$2:$L$1501,6,0),0)</f>
        <v>0</v>
      </c>
      <c r="CX875">
        <f>IFERROR(VLOOKUP(Tabla5[[#This Row],[CLAVE]],[2]VENTAS!$F$2:$L$1501,7,0),0)</f>
        <v>0</v>
      </c>
      <c r="CY875">
        <f>IFERROR(VLOOKUP(Tabla5[[#This Row],[CLAVE]],[2]VENTAS!$F$2:$R$1501,13,0),0)</f>
        <v>0</v>
      </c>
      <c r="CZ875">
        <f>SUM(Tabla5[[#This Row],[VENTA MABE 2 SEMANA NOV]:[VENTAS OTROS 2 SEMANA NOV]])</f>
        <v>2</v>
      </c>
      <c r="DA875" s="46">
        <v>10</v>
      </c>
    </row>
    <row r="876" spans="1:105" hidden="1" x14ac:dyDescent="0.3">
      <c r="A876" t="str">
        <f>CONCATENATE(Tabla5[[#This Row],[TIENDA HMPV]],Tabla5[[#This Row],[LINEA]])</f>
        <v>187 - 1818-TIENDA AMBATO NORTE 1818EMPOTRE</v>
      </c>
      <c r="B876" t="s">
        <v>197</v>
      </c>
      <c r="C876" s="55" t="s">
        <v>198</v>
      </c>
      <c r="D876" s="55" t="s">
        <v>39</v>
      </c>
      <c r="E876" s="55" t="s">
        <v>201</v>
      </c>
      <c r="F876" s="55" t="s">
        <v>1724</v>
      </c>
      <c r="G876" t="s">
        <v>32</v>
      </c>
      <c r="H876" s="42">
        <f>IFERROR(Tabla5[[#This Row],[VENTAS MABE]]/Tabla5[[#This Row],[CUOTA]],0)</f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V876" s="42">
        <v>1</v>
      </c>
      <c r="W876" s="42">
        <f>IFERROR(Tabla5[[#This Row],[TOTAL VENTA 38 SEMANA]]/Tabla5[[#This Row],[VENTA ACUM 38]],0)</f>
        <v>1</v>
      </c>
      <c r="X876" s="42" t="e">
        <f>VLOOKUP(Tabla5[[#This Row],[CLAVE]],[1]!QMI_5_SEMANA_SEP_22[[CLAVE]:[SHARE CADENA S2]],21,0)</f>
        <v>#REF!</v>
      </c>
      <c r="Y876" s="55" t="s">
        <v>757</v>
      </c>
      <c r="Z876" s="46">
        <f>+Tabla5[[#This Row],[VENTA ACUM 38]]+Tabla5[[#This Row],[venta total 39 acum]]</f>
        <v>1</v>
      </c>
      <c r="AA876" s="46">
        <v>0</v>
      </c>
      <c r="AB876" s="46">
        <v>1</v>
      </c>
      <c r="AC876" s="46">
        <v>1</v>
      </c>
      <c r="AD876" s="46">
        <v>0</v>
      </c>
      <c r="AE876" s="46">
        <v>0</v>
      </c>
      <c r="AF876" s="46">
        <v>0</v>
      </c>
      <c r="AG876" s="46">
        <v>0</v>
      </c>
      <c r="AH876" s="42">
        <f>IFERROR(Tabla5[[#This Row],[VENTAS MABE]]/Tabla5[[#This Row],[VENTAS INDURAMA]],0)</f>
        <v>0</v>
      </c>
      <c r="AI876" t="s">
        <v>1676</v>
      </c>
      <c r="AK876" s="42"/>
      <c r="AL876" t="s">
        <v>727</v>
      </c>
      <c r="AM876" s="55" t="s">
        <v>789</v>
      </c>
      <c r="AO876" s="55" t="s">
        <v>429</v>
      </c>
      <c r="AP876">
        <v>0</v>
      </c>
      <c r="AQ876" s="55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f>SUM(Tabla5[[#This Row],[VENTA MABE 1 SEMANA OCT]:[VENTAS OTROS 1 SEMANA OCT]])</f>
        <v>0</v>
      </c>
      <c r="AY876" s="46">
        <v>0</v>
      </c>
      <c r="AZ876" s="55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f>SUM(Tabla5[[#This Row],[VENTA MABE 2 SEMANA OCT]:[VENTAS OTROS 2 SEMANA OCT]])</f>
        <v>0</v>
      </c>
      <c r="BH876" t="s">
        <v>788</v>
      </c>
      <c r="BI876" s="55" t="s">
        <v>198</v>
      </c>
      <c r="BJ876">
        <v>5.9999999999999973</v>
      </c>
      <c r="BK876" s="55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f>SUM(Tabla5[[#This Row],[VENTA MABE 3 SEMANA OCT]:[VENTAS OTROS 3 SEMANA OCT]])</f>
        <v>0</v>
      </c>
      <c r="BS876" s="42">
        <v>0</v>
      </c>
      <c r="BT876" s="55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f>SUM(Tabla5[[#This Row],[VENTA MABE 4 SEMANA OCT]:[VENTAS OTROS 4 SEMANA OCT]])</f>
        <v>0</v>
      </c>
      <c r="CB876" t="s">
        <v>1679</v>
      </c>
      <c r="CC876" t="s">
        <v>1679</v>
      </c>
      <c r="CD876" t="s">
        <v>1679</v>
      </c>
      <c r="CE876" t="s">
        <v>1679</v>
      </c>
      <c r="CF876" t="s">
        <v>1679</v>
      </c>
      <c r="CG876" t="s">
        <v>1679</v>
      </c>
      <c r="CH876" t="s">
        <v>1679</v>
      </c>
      <c r="CI8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76" s="6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SUM(Tabla5[[#This Row],[VENTA MABE 1 SEMANA NOV]:[VENTAS OTROS 1 SEMANA NOV]])</f>
        <v>0</v>
      </c>
      <c r="CS876">
        <f>IFERROR(VLOOKUP(Tabla5[[#This Row],[CLAVE]],[2]VENTAS!$F$2:$L$1501,2,0),0)</f>
        <v>0</v>
      </c>
      <c r="CT876">
        <f>IFERROR(VLOOKUP(Tabla5[[#This Row],[CLAVE]],[2]VENTAS!$F$2:$L$1501,3,0),0)</f>
        <v>0</v>
      </c>
      <c r="CU876">
        <f>IFERROR(VLOOKUP(Tabla5[[#This Row],[CLAVE]],[2]VENTAS!$F$2:$L$1501,4,0),0)</f>
        <v>0</v>
      </c>
      <c r="CV876">
        <f>IFERROR(VLOOKUP(Tabla5[[#This Row],[CLAVE]],[2]VENTAS!$F$2:$L$1501,5,0),0)</f>
        <v>0</v>
      </c>
      <c r="CW876">
        <f>IFERROR(VLOOKUP(Tabla5[[#This Row],[CLAVE]],[2]VENTAS!$F$2:$L$1501,6,0),0)</f>
        <v>0</v>
      </c>
      <c r="CX876">
        <f>IFERROR(VLOOKUP(Tabla5[[#This Row],[CLAVE]],[2]VENTAS!$F$2:$L$1501,7,0),0)</f>
        <v>0</v>
      </c>
      <c r="CY876">
        <f>IFERROR(VLOOKUP(Tabla5[[#This Row],[CLAVE]],[2]VENTAS!$F$2:$R$1501,13,0),0)</f>
        <v>0</v>
      </c>
      <c r="CZ876">
        <f>SUM(Tabla5[[#This Row],[VENTA MABE 2 SEMANA NOV]:[VENTAS OTROS 2 SEMANA NOV]])</f>
        <v>0</v>
      </c>
      <c r="DA876" s="46">
        <v>0</v>
      </c>
    </row>
    <row r="877" spans="1:105" hidden="1" x14ac:dyDescent="0.3">
      <c r="A877" t="str">
        <f>CONCATENATE(Tabla5[[#This Row],[TIENDA HMPV]],Tabla5[[#This Row],[LINEA]])</f>
        <v>187 - 1818-TIENDA AMBATO NORTE 1818GLOBALES</v>
      </c>
      <c r="B877" t="s">
        <v>197</v>
      </c>
      <c r="C877" s="55" t="s">
        <v>198</v>
      </c>
      <c r="D877" s="55" t="s">
        <v>39</v>
      </c>
      <c r="E877" s="55" t="s">
        <v>201</v>
      </c>
      <c r="F877" s="55" t="s">
        <v>1724</v>
      </c>
      <c r="G877" t="s">
        <v>27</v>
      </c>
      <c r="H877" s="42">
        <f>IFERROR(Tabla5[[#This Row],[VENTAS MABE]]/Tabla5[[#This Row],[CUOTA]],0)</f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2</v>
      </c>
      <c r="V877" s="42">
        <v>0.25</v>
      </c>
      <c r="W877" s="42">
        <f>IFERROR(Tabla5[[#This Row],[TOTAL VENTA 38 SEMANA]]/Tabla5[[#This Row],[VENTA ACUM 38]],0)</f>
        <v>0.25</v>
      </c>
      <c r="X877" s="42" t="e">
        <f>VLOOKUP(Tabla5[[#This Row],[CLAVE]],[1]!QMI_5_SEMANA_SEP_22[[CLAVE]:[SHARE CADENA S2]],21,0)</f>
        <v>#REF!</v>
      </c>
      <c r="Y877" s="55" t="s">
        <v>757</v>
      </c>
      <c r="Z877" s="46">
        <f>+Tabla5[[#This Row],[VENTA ACUM 38]]+Tabla5[[#This Row],[venta total 39 acum]]</f>
        <v>7</v>
      </c>
      <c r="AA877" s="46">
        <v>1</v>
      </c>
      <c r="AB877" s="46">
        <v>1</v>
      </c>
      <c r="AC877" s="46">
        <v>4</v>
      </c>
      <c r="AD877" s="46">
        <v>3</v>
      </c>
      <c r="AE877" s="46">
        <v>0</v>
      </c>
      <c r="AF877" s="46">
        <v>3</v>
      </c>
      <c r="AG877" s="46">
        <v>5</v>
      </c>
      <c r="AH877" s="42">
        <f>IFERROR(Tabla5[[#This Row],[VENTAS MABE]]/Tabla5[[#This Row],[VENTAS INDURAMA]],0)</f>
        <v>0</v>
      </c>
      <c r="AI877" t="s">
        <v>1676</v>
      </c>
      <c r="AK877" s="42"/>
      <c r="AL877" t="s">
        <v>727</v>
      </c>
      <c r="AM877" s="55" t="s">
        <v>789</v>
      </c>
      <c r="AO877" s="55" t="s">
        <v>429</v>
      </c>
      <c r="AP877">
        <v>4</v>
      </c>
      <c r="AQ877" s="55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2</v>
      </c>
      <c r="AX877">
        <f>SUM(Tabla5[[#This Row],[VENTA MABE 1 SEMANA OCT]:[VENTAS OTROS 1 SEMANA OCT]])</f>
        <v>2</v>
      </c>
      <c r="AY877" s="46">
        <v>1</v>
      </c>
      <c r="AZ877" s="55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</v>
      </c>
      <c r="BG877">
        <f>SUM(Tabla5[[#This Row],[VENTA MABE 2 SEMANA OCT]:[VENTAS OTROS 2 SEMANA OCT]])</f>
        <v>3</v>
      </c>
      <c r="BH877" t="s">
        <v>788</v>
      </c>
      <c r="BI877" s="55" t="s">
        <v>198</v>
      </c>
      <c r="BJ877">
        <v>5.9999999999999973</v>
      </c>
      <c r="BK877" s="55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2</v>
      </c>
      <c r="BR877">
        <f>SUM(Tabla5[[#This Row],[VENTA MABE 3 SEMANA OCT]:[VENTAS OTROS 3 SEMANA OCT]])</f>
        <v>2</v>
      </c>
      <c r="BS877" s="42">
        <v>0</v>
      </c>
      <c r="BT877" s="55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2</v>
      </c>
      <c r="CA877">
        <f>SUM(Tabla5[[#This Row],[VENTA MABE 4 SEMANA OCT]:[VENTAS OTROS 4 SEMANA OCT]])</f>
        <v>3</v>
      </c>
      <c r="CI87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</v>
      </c>
      <c r="CJ877" s="66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3</v>
      </c>
      <c r="CR877">
        <f>SUM(Tabla5[[#This Row],[VENTA MABE 1 SEMANA NOV]:[VENTAS OTROS 1 SEMANA NOV]])</f>
        <v>3</v>
      </c>
      <c r="CS877">
        <f>IFERROR(VLOOKUP(Tabla5[[#This Row],[CLAVE]],[2]VENTAS!$F$2:$L$1501,2,0),0)</f>
        <v>0</v>
      </c>
      <c r="CT877">
        <f>IFERROR(VLOOKUP(Tabla5[[#This Row],[CLAVE]],[2]VENTAS!$F$2:$L$1501,3,0),0)</f>
        <v>0</v>
      </c>
      <c r="CU877">
        <f>IFERROR(VLOOKUP(Tabla5[[#This Row],[CLAVE]],[2]VENTAS!$F$2:$L$1501,4,0),0)</f>
        <v>0</v>
      </c>
      <c r="CV877">
        <f>IFERROR(VLOOKUP(Tabla5[[#This Row],[CLAVE]],[2]VENTAS!$F$2:$L$1501,5,0),0)</f>
        <v>0</v>
      </c>
      <c r="CW877">
        <f>IFERROR(VLOOKUP(Tabla5[[#This Row],[CLAVE]],[2]VENTAS!$F$2:$L$1501,6,0),0)</f>
        <v>0</v>
      </c>
      <c r="CX877">
        <f>IFERROR(VLOOKUP(Tabla5[[#This Row],[CLAVE]],[2]VENTAS!$F$2:$L$1501,7,0),0)</f>
        <v>0</v>
      </c>
      <c r="CY877">
        <f>IFERROR(VLOOKUP(Tabla5[[#This Row],[CLAVE]],[2]VENTAS!$F$2:$R$1501,13,0),0)</f>
        <v>1</v>
      </c>
      <c r="CZ877">
        <f>SUM(Tabla5[[#This Row],[VENTA MABE 2 SEMANA NOV]:[VENTAS OTROS 2 SEMANA NOV]])</f>
        <v>1</v>
      </c>
      <c r="DA877" s="46">
        <v>2.429681294758133</v>
      </c>
    </row>
    <row r="878" spans="1:105" hidden="1" x14ac:dyDescent="0.3">
      <c r="A878" t="str">
        <f>CONCATENATE(Tabla5[[#This Row],[TIENDA HMPV]],Tabla5[[#This Row],[LINEA]])</f>
        <v>187 - 1818-TIENDA AMBATO NORTE 1818LAVADO</v>
      </c>
      <c r="B878" t="s">
        <v>197</v>
      </c>
      <c r="C878" s="55" t="s">
        <v>198</v>
      </c>
      <c r="D878" s="55" t="s">
        <v>39</v>
      </c>
      <c r="E878" s="55" t="s">
        <v>201</v>
      </c>
      <c r="F878" s="55" t="s">
        <v>1724</v>
      </c>
      <c r="G878" t="s">
        <v>28</v>
      </c>
      <c r="H878" s="42">
        <f>IFERROR(Tabla5[[#This Row],[VENTAS MABE]]/Tabla5[[#This Row],[CUOTA]],0)</f>
        <v>0</v>
      </c>
      <c r="I878">
        <v>1</v>
      </c>
      <c r="J878">
        <v>0</v>
      </c>
      <c r="K878">
        <v>0</v>
      </c>
      <c r="L878">
        <v>1</v>
      </c>
      <c r="M878">
        <v>3</v>
      </c>
      <c r="N878">
        <v>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V878" s="42">
        <v>0</v>
      </c>
      <c r="W878" s="42">
        <f>IFERROR(Tabla5[[#This Row],[TOTAL VENTA 38 SEMANA]]/Tabla5[[#This Row],[VENTA ACUM 38]],0)</f>
        <v>0</v>
      </c>
      <c r="X878" s="42" t="e">
        <f>VLOOKUP(Tabla5[[#This Row],[CLAVE]],[1]!QMI_5_SEMANA_SEP_22[[CLAVE]:[SHARE CADENA S2]],21,0)</f>
        <v>#REF!</v>
      </c>
      <c r="Y878" s="55" t="s">
        <v>757</v>
      </c>
      <c r="Z878" s="46">
        <f>+Tabla5[[#This Row],[VENTA ACUM 38]]+Tabla5[[#This Row],[venta total 39 acum]]</f>
        <v>7</v>
      </c>
      <c r="AA878" s="46">
        <v>0</v>
      </c>
      <c r="AB878" s="46">
        <v>0</v>
      </c>
      <c r="AC878" s="46">
        <v>3</v>
      </c>
      <c r="AD878" s="46">
        <v>4</v>
      </c>
      <c r="AE878" s="46">
        <v>0</v>
      </c>
      <c r="AF878" s="46">
        <v>4</v>
      </c>
      <c r="AG878" s="46">
        <v>0</v>
      </c>
      <c r="AH878" s="42">
        <f>IFERROR(Tabla5[[#This Row],[VENTAS MABE]]/Tabla5[[#This Row],[VENTAS INDURAMA]],0)</f>
        <v>0</v>
      </c>
      <c r="AI878" t="s">
        <v>1676</v>
      </c>
      <c r="AK878" s="42"/>
      <c r="AL878" t="s">
        <v>727</v>
      </c>
      <c r="AM878" s="55" t="s">
        <v>789</v>
      </c>
      <c r="AO878" s="55" t="s">
        <v>429</v>
      </c>
      <c r="AP878">
        <v>2</v>
      </c>
      <c r="AQ878" s="55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f>SUM(Tabla5[[#This Row],[VENTA MABE 1 SEMANA OCT]:[VENTAS OTROS 1 SEMANA OCT]])</f>
        <v>1</v>
      </c>
      <c r="AY878" s="46">
        <v>0</v>
      </c>
      <c r="AZ878" s="55">
        <v>0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f>SUM(Tabla5[[#This Row],[VENTA MABE 2 SEMANA OCT]:[VENTAS OTROS 2 SEMANA OCT]])</f>
        <v>1</v>
      </c>
      <c r="BH878" t="s">
        <v>788</v>
      </c>
      <c r="BI878" s="55" t="s">
        <v>198</v>
      </c>
      <c r="BJ878">
        <v>5.9999999999999973</v>
      </c>
      <c r="BK878" s="55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f>SUM(Tabla5[[#This Row],[VENTA MABE 3 SEMANA OCT]:[VENTAS OTROS 3 SEMANA OCT]])</f>
        <v>0</v>
      </c>
      <c r="BS878" s="42">
        <v>0.12</v>
      </c>
      <c r="BT878" s="55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f>SUM(Tabla5[[#This Row],[VENTA MABE 4 SEMANA OCT]:[VENTAS OTROS 4 SEMANA OCT]])</f>
        <v>0</v>
      </c>
      <c r="CB878" t="s">
        <v>1679</v>
      </c>
      <c r="CC878" t="s">
        <v>1679</v>
      </c>
      <c r="CD878" t="s">
        <v>1679</v>
      </c>
      <c r="CE878" t="s">
        <v>1679</v>
      </c>
      <c r="CF878" t="s">
        <v>1679</v>
      </c>
      <c r="CG878" t="s">
        <v>1679</v>
      </c>
      <c r="CH878" t="s">
        <v>1679</v>
      </c>
      <c r="CI8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78" s="66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SUM(Tabla5[[#This Row],[VENTA MABE 1 SEMANA NOV]:[VENTAS OTROS 1 SEMANA NOV]])</f>
        <v>1</v>
      </c>
      <c r="CS878">
        <f>IFERROR(VLOOKUP(Tabla5[[#This Row],[CLAVE]],[2]VENTAS!$F$2:$L$1501,2,0),0)</f>
        <v>0</v>
      </c>
      <c r="CT878">
        <f>IFERROR(VLOOKUP(Tabla5[[#This Row],[CLAVE]],[2]VENTAS!$F$2:$L$1501,3,0),0)</f>
        <v>0</v>
      </c>
      <c r="CU878">
        <f>IFERROR(VLOOKUP(Tabla5[[#This Row],[CLAVE]],[2]VENTAS!$F$2:$L$1501,4,0),0)</f>
        <v>0</v>
      </c>
      <c r="CV878">
        <f>IFERROR(VLOOKUP(Tabla5[[#This Row],[CLAVE]],[2]VENTAS!$F$2:$L$1501,5,0),0)</f>
        <v>0</v>
      </c>
      <c r="CW878">
        <f>IFERROR(VLOOKUP(Tabla5[[#This Row],[CLAVE]],[2]VENTAS!$F$2:$L$1501,6,0),0)</f>
        <v>2</v>
      </c>
      <c r="CX878">
        <f>IFERROR(VLOOKUP(Tabla5[[#This Row],[CLAVE]],[2]VENTAS!$F$2:$L$1501,7,0),0)</f>
        <v>0</v>
      </c>
      <c r="CY878">
        <f>IFERROR(VLOOKUP(Tabla5[[#This Row],[CLAVE]],[2]VENTAS!$F$2:$R$1501,13,0),0)</f>
        <v>0</v>
      </c>
      <c r="CZ878">
        <f>SUM(Tabla5[[#This Row],[VENTA MABE 2 SEMANA NOV]:[VENTAS OTROS 2 SEMANA NOV]])</f>
        <v>2</v>
      </c>
      <c r="DA878" s="46">
        <v>2.5010809190681775</v>
      </c>
    </row>
    <row r="879" spans="1:105" hidden="1" x14ac:dyDescent="0.3">
      <c r="A879" t="str">
        <f>CONCATENATE(Tabla5[[#This Row],[TIENDA HMPV]],Tabla5[[#This Row],[LINEA]])</f>
        <v>187 - 1818-TIENDA AMBATO NORTE 1818REFRIGERACIÓN</v>
      </c>
      <c r="B879" t="s">
        <v>197</v>
      </c>
      <c r="C879" s="55" t="s">
        <v>198</v>
      </c>
      <c r="D879" s="55" t="s">
        <v>39</v>
      </c>
      <c r="E879" s="55" t="s">
        <v>201</v>
      </c>
      <c r="F879" s="55" t="s">
        <v>1724</v>
      </c>
      <c r="G879" t="s">
        <v>29</v>
      </c>
      <c r="H879" s="42">
        <f>IFERROR(Tabla5[[#This Row],[VENTAS MABE]]/Tabla5[[#This Row],[CUOTA]],0)</f>
        <v>0.4</v>
      </c>
      <c r="I879">
        <v>5</v>
      </c>
      <c r="J879">
        <v>2</v>
      </c>
      <c r="K879">
        <v>3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V879" s="42">
        <v>0.33333333333333331</v>
      </c>
      <c r="W879" s="42">
        <f>IFERROR(Tabla5[[#This Row],[TOTAL VENTA 38 SEMANA]]/Tabla5[[#This Row],[VENTA ACUM 38]],0)</f>
        <v>0.33333333333333331</v>
      </c>
      <c r="X879" s="42" t="e">
        <f>VLOOKUP(Tabla5[[#This Row],[CLAVE]],[1]!QMI_5_SEMANA_SEP_22[[CLAVE]:[SHARE CADENA S2]],21,0)</f>
        <v>#REF!</v>
      </c>
      <c r="Y879" s="55" t="s">
        <v>757</v>
      </c>
      <c r="Z879" s="46">
        <f>+Tabla5[[#This Row],[VENTA ACUM 38]]+Tabla5[[#This Row],[venta total 39 acum]]</f>
        <v>7</v>
      </c>
      <c r="AA879" s="46">
        <v>2</v>
      </c>
      <c r="AB879" s="46">
        <v>2</v>
      </c>
      <c r="AC879" s="46">
        <v>6</v>
      </c>
      <c r="AD879" s="46">
        <v>1</v>
      </c>
      <c r="AE879" s="46">
        <v>0</v>
      </c>
      <c r="AF879" s="46">
        <v>1</v>
      </c>
      <c r="AG879" s="46">
        <v>2</v>
      </c>
      <c r="AH879" s="42">
        <f>IFERROR(Tabla5[[#This Row],[VENTAS MABE]]/Tabla5[[#This Row],[VENTAS INDURAMA]],0)</f>
        <v>0.66666666666666663</v>
      </c>
      <c r="AI879" t="s">
        <v>1676</v>
      </c>
      <c r="AK879" s="42"/>
      <c r="AL879" t="s">
        <v>727</v>
      </c>
      <c r="AM879" s="55" t="s">
        <v>789</v>
      </c>
      <c r="AO879" s="55" t="s">
        <v>429</v>
      </c>
      <c r="AP879">
        <v>4</v>
      </c>
      <c r="AQ879" s="55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f>SUM(Tabla5[[#This Row],[VENTA MABE 1 SEMANA OCT]:[VENTAS OTROS 1 SEMANA OCT]])</f>
        <v>0</v>
      </c>
      <c r="AY879" s="46">
        <v>1</v>
      </c>
      <c r="AZ879" s="55">
        <v>0</v>
      </c>
      <c r="BA879">
        <v>0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f>SUM(Tabla5[[#This Row],[VENTA MABE 2 SEMANA OCT]:[VENTAS OTROS 2 SEMANA OCT]])</f>
        <v>1</v>
      </c>
      <c r="BH879" t="s">
        <v>788</v>
      </c>
      <c r="BI879" s="55" t="s">
        <v>198</v>
      </c>
      <c r="BJ879">
        <v>5.9999999999999973</v>
      </c>
      <c r="BK879" s="55">
        <v>3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f>SUM(Tabla5[[#This Row],[VENTA MABE 3 SEMANA OCT]:[VENTAS OTROS 3 SEMANA OCT]])</f>
        <v>4</v>
      </c>
      <c r="BS879" s="42">
        <v>0.2</v>
      </c>
      <c r="BT879" s="55">
        <v>0</v>
      </c>
      <c r="BU879">
        <v>1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f>SUM(Tabla5[[#This Row],[VENTA MABE 4 SEMANA OCT]:[VENTAS OTROS 4 SEMANA OCT]])</f>
        <v>2</v>
      </c>
      <c r="CB879" t="s">
        <v>1679</v>
      </c>
      <c r="CC879" t="s">
        <v>1679</v>
      </c>
      <c r="CD879" t="s">
        <v>1679</v>
      </c>
      <c r="CE879" t="s">
        <v>1679</v>
      </c>
      <c r="CF879" t="s">
        <v>1679</v>
      </c>
      <c r="CG879" t="s">
        <v>1679</v>
      </c>
      <c r="CH879" t="s">
        <v>1679</v>
      </c>
      <c r="CI8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879" t="s">
        <v>1703</v>
      </c>
      <c r="CK879">
        <v>0</v>
      </c>
      <c r="CL879">
        <v>2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SUM(Tabla5[[#This Row],[VENTA MABE 1 SEMANA NOV]:[VENTAS OTROS 1 SEMANA NOV]])</f>
        <v>2</v>
      </c>
      <c r="CS879">
        <f>IFERROR(VLOOKUP(Tabla5[[#This Row],[CLAVE]],[2]VENTAS!$F$2:$L$1501,2,0),0)</f>
        <v>1</v>
      </c>
      <c r="CT879">
        <f>IFERROR(VLOOKUP(Tabla5[[#This Row],[CLAVE]],[2]VENTAS!$F$2:$L$1501,3,0),0)</f>
        <v>1</v>
      </c>
      <c r="CU879">
        <f>IFERROR(VLOOKUP(Tabla5[[#This Row],[CLAVE]],[2]VENTAS!$F$2:$L$1501,4,0),0)</f>
        <v>0</v>
      </c>
      <c r="CV879">
        <f>IFERROR(VLOOKUP(Tabla5[[#This Row],[CLAVE]],[2]VENTAS!$F$2:$L$1501,5,0),0)</f>
        <v>0</v>
      </c>
      <c r="CW879">
        <f>IFERROR(VLOOKUP(Tabla5[[#This Row],[CLAVE]],[2]VENTAS!$F$2:$L$1501,6,0),0)</f>
        <v>0</v>
      </c>
      <c r="CX879">
        <f>IFERROR(VLOOKUP(Tabla5[[#This Row],[CLAVE]],[2]VENTAS!$F$2:$L$1501,7,0),0)</f>
        <v>0</v>
      </c>
      <c r="CY879">
        <f>IFERROR(VLOOKUP(Tabla5[[#This Row],[CLAVE]],[2]VENTAS!$F$2:$R$1501,13,0),0)</f>
        <v>0</v>
      </c>
      <c r="CZ879">
        <f>SUM(Tabla5[[#This Row],[VENTA MABE 2 SEMANA NOV]:[VENTAS OTROS 2 SEMANA NOV]])</f>
        <v>2</v>
      </c>
      <c r="DA879" s="46">
        <v>5</v>
      </c>
    </row>
    <row r="880" spans="1:105" hidden="1" x14ac:dyDescent="0.3">
      <c r="A880" t="str">
        <f>CONCATENATE(Tabla5[[#This Row],[TIENDA HMPV]],Tabla5[[#This Row],[LINEA]])</f>
        <v>188 - 1819-TIENDA AMBATO 1819COCINAS</v>
      </c>
      <c r="B880" t="s">
        <v>197</v>
      </c>
      <c r="C880" s="55" t="s">
        <v>198</v>
      </c>
      <c r="D880" s="55" t="s">
        <v>39</v>
      </c>
      <c r="E880" s="55" t="s">
        <v>200</v>
      </c>
      <c r="F880" s="55" t="s">
        <v>1724</v>
      </c>
      <c r="G880" t="s">
        <v>26</v>
      </c>
      <c r="H880" s="42">
        <f>IFERROR(Tabla5[[#This Row],[VENTAS MABE]]/Tabla5[[#This Row],[CUOTA]],0)</f>
        <v>2</v>
      </c>
      <c r="I880">
        <v>1</v>
      </c>
      <c r="J880">
        <v>2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V880" s="42">
        <v>0.66666666666666663</v>
      </c>
      <c r="W880" s="42">
        <f>IFERROR(Tabla5[[#This Row],[TOTAL VENTA 38 SEMANA]]/Tabla5[[#This Row],[VENTA ACUM 38]],0)</f>
        <v>0.66666666666666663</v>
      </c>
      <c r="X880" s="42" t="e">
        <f>VLOOKUP(Tabla5[[#This Row],[CLAVE]],[1]!QMI_5_SEMANA_SEP_22[[CLAVE]:[SHARE CADENA S2]],21,0)</f>
        <v>#REF!</v>
      </c>
      <c r="Y880" s="55" t="s">
        <v>769</v>
      </c>
      <c r="Z880" s="46">
        <f>+Tabla5[[#This Row],[VENTA ACUM 38]]+Tabla5[[#This Row],[venta total 39 acum]]</f>
        <v>5</v>
      </c>
      <c r="AA880" s="46">
        <v>1</v>
      </c>
      <c r="AB880" s="46">
        <v>2</v>
      </c>
      <c r="AC880" s="46">
        <v>3</v>
      </c>
      <c r="AD880" s="46">
        <v>2</v>
      </c>
      <c r="AE880" s="46">
        <v>2</v>
      </c>
      <c r="AF880" s="46">
        <v>2</v>
      </c>
      <c r="AG880" s="46">
        <v>3</v>
      </c>
      <c r="AH880" s="42">
        <f>IFERROR(Tabla5[[#This Row],[VENTAS MABE]]/Tabla5[[#This Row],[VENTAS INDURAMA]],0)</f>
        <v>0</v>
      </c>
      <c r="AI880" t="s">
        <v>1676</v>
      </c>
      <c r="AK880" s="42"/>
      <c r="AL880" t="s">
        <v>727</v>
      </c>
      <c r="AM880" s="55" t="s">
        <v>792</v>
      </c>
      <c r="AO880" s="55" t="s">
        <v>429</v>
      </c>
      <c r="AP880">
        <v>2</v>
      </c>
      <c r="AQ880" s="55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f>SUM(Tabla5[[#This Row],[VENTA MABE 1 SEMANA OCT]:[VENTAS OTROS 1 SEMANA OCT]])</f>
        <v>1</v>
      </c>
      <c r="AY880" s="46">
        <v>1</v>
      </c>
      <c r="AZ880" s="55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f>SUM(Tabla5[[#This Row],[VENTA MABE 2 SEMANA OCT]:[VENTAS OTROS 2 SEMANA OCT]])</f>
        <v>0</v>
      </c>
      <c r="BH880" t="s">
        <v>791</v>
      </c>
      <c r="BI880" s="55" t="s">
        <v>198</v>
      </c>
      <c r="BJ880">
        <v>5.9999999999999982</v>
      </c>
      <c r="BK880" s="55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f>SUM(Tabla5[[#This Row],[VENTA MABE 3 SEMANA OCT]:[VENTAS OTROS 3 SEMANA OCT]])</f>
        <v>0</v>
      </c>
      <c r="BS880" s="42">
        <v>0.4</v>
      </c>
      <c r="BT880" s="55">
        <v>3</v>
      </c>
      <c r="BU880">
        <v>1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f>SUM(Tabla5[[#This Row],[VENTA MABE 4 SEMANA OCT]:[VENTAS OTROS 4 SEMANA OCT]])</f>
        <v>4</v>
      </c>
      <c r="CB880" t="s">
        <v>1679</v>
      </c>
      <c r="CC880" t="s">
        <v>1679</v>
      </c>
      <c r="CD880" t="s">
        <v>1679</v>
      </c>
      <c r="CE880" t="s">
        <v>1679</v>
      </c>
      <c r="CF880" t="s">
        <v>1679</v>
      </c>
      <c r="CG880" t="s">
        <v>1679</v>
      </c>
      <c r="CH880" t="s">
        <v>1679</v>
      </c>
      <c r="CI8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880" t="s">
        <v>1703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SUM(Tabla5[[#This Row],[VENTA MABE 1 SEMANA NOV]:[VENTAS OTROS 1 SEMANA NOV]])</f>
        <v>1</v>
      </c>
      <c r="CS880">
        <f>IFERROR(VLOOKUP(Tabla5[[#This Row],[CLAVE]],[2]VENTAS!$F$2:$L$1501,2,0),0)</f>
        <v>2</v>
      </c>
      <c r="CT880">
        <f>IFERROR(VLOOKUP(Tabla5[[#This Row],[CLAVE]],[2]VENTAS!$F$2:$L$1501,3,0),0)</f>
        <v>0</v>
      </c>
      <c r="CU880">
        <f>IFERROR(VLOOKUP(Tabla5[[#This Row],[CLAVE]],[2]VENTAS!$F$2:$L$1501,4,0),0)</f>
        <v>0</v>
      </c>
      <c r="CV880">
        <f>IFERROR(VLOOKUP(Tabla5[[#This Row],[CLAVE]],[2]VENTAS!$F$2:$L$1501,5,0),0)</f>
        <v>0</v>
      </c>
      <c r="CW880">
        <f>IFERROR(VLOOKUP(Tabla5[[#This Row],[CLAVE]],[2]VENTAS!$F$2:$L$1501,6,0),0)</f>
        <v>0</v>
      </c>
      <c r="CX880">
        <f>IFERROR(VLOOKUP(Tabla5[[#This Row],[CLAVE]],[2]VENTAS!$F$2:$L$1501,7,0),0)</f>
        <v>0</v>
      </c>
      <c r="CY880">
        <f>IFERROR(VLOOKUP(Tabla5[[#This Row],[CLAVE]],[2]VENTAS!$F$2:$R$1501,13,0),0)</f>
        <v>1</v>
      </c>
      <c r="CZ880">
        <f>SUM(Tabla5[[#This Row],[VENTA MABE 2 SEMANA NOV]:[VENTAS OTROS 2 SEMANA NOV]])</f>
        <v>3</v>
      </c>
      <c r="DA880" s="46">
        <v>4.6830082942399773</v>
      </c>
    </row>
    <row r="881" spans="1:105" hidden="1" x14ac:dyDescent="0.3">
      <c r="A881" t="str">
        <f>CONCATENATE(Tabla5[[#This Row],[TIENDA HMPV]],Tabla5[[#This Row],[LINEA]])</f>
        <v>188 - 1819-TIENDA AMBATO 1819GLOBALES</v>
      </c>
      <c r="B881" t="s">
        <v>197</v>
      </c>
      <c r="C881" s="55" t="s">
        <v>198</v>
      </c>
      <c r="D881" s="55" t="s">
        <v>39</v>
      </c>
      <c r="E881" s="55" t="s">
        <v>200</v>
      </c>
      <c r="F881" s="55" t="s">
        <v>1724</v>
      </c>
      <c r="G881" t="s">
        <v>27</v>
      </c>
      <c r="H881" s="42">
        <f>IFERROR(Tabla5[[#This Row],[VENTAS MABE]]/Tabla5[[#This Row],[CUOTA]],0)</f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V881" s="42">
        <v>0.5</v>
      </c>
      <c r="W881" s="42">
        <f>IFERROR(Tabla5[[#This Row],[TOTAL VENTA 38 SEMANA]]/Tabla5[[#This Row],[VENTA ACUM 38]],0)</f>
        <v>0.5</v>
      </c>
      <c r="X881" s="42" t="e">
        <f>VLOOKUP(Tabla5[[#This Row],[CLAVE]],[1]!QMI_5_SEMANA_SEP_22[[CLAVE]:[SHARE CADENA S2]],21,0)</f>
        <v>#REF!</v>
      </c>
      <c r="Y881" s="55" t="s">
        <v>769</v>
      </c>
      <c r="Z881" s="46">
        <f>+Tabla5[[#This Row],[VENTA ACUM 38]]+Tabla5[[#This Row],[venta total 39 acum]]</f>
        <v>3</v>
      </c>
      <c r="AA881" s="46">
        <v>0</v>
      </c>
      <c r="AB881" s="46">
        <v>1</v>
      </c>
      <c r="AC881" s="46">
        <v>2</v>
      </c>
      <c r="AD881" s="46">
        <v>1</v>
      </c>
      <c r="AE881" s="46">
        <v>1</v>
      </c>
      <c r="AF881" s="46">
        <v>1</v>
      </c>
      <c r="AG881" s="46">
        <v>1</v>
      </c>
      <c r="AH881" s="42">
        <f>IFERROR(Tabla5[[#This Row],[VENTAS MABE]]/Tabla5[[#This Row],[VENTAS INDURAMA]],0)</f>
        <v>0</v>
      </c>
      <c r="AI881" t="s">
        <v>1676</v>
      </c>
      <c r="AK881" s="42"/>
      <c r="AL881" t="s">
        <v>727</v>
      </c>
      <c r="AM881" s="55" t="s">
        <v>792</v>
      </c>
      <c r="AO881" s="55" t="s">
        <v>429</v>
      </c>
      <c r="AP881">
        <v>1</v>
      </c>
      <c r="AQ881" s="55">
        <v>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f>SUM(Tabla5[[#This Row],[VENTA MABE 1 SEMANA OCT]:[VENTAS OTROS 1 SEMANA OCT]])</f>
        <v>2</v>
      </c>
      <c r="AY881" s="46">
        <v>0</v>
      </c>
      <c r="AZ881" s="55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f>SUM(Tabla5[[#This Row],[VENTA MABE 2 SEMANA OCT]:[VENTAS OTROS 2 SEMANA OCT]])</f>
        <v>0</v>
      </c>
      <c r="BH881" t="s">
        <v>791</v>
      </c>
      <c r="BI881" s="55" t="s">
        <v>198</v>
      </c>
      <c r="BJ881">
        <v>5.9999999999999982</v>
      </c>
      <c r="BK881" s="55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f>SUM(Tabla5[[#This Row],[VENTA MABE 3 SEMANA OCT]:[VENTAS OTROS 3 SEMANA OCT]])</f>
        <v>0</v>
      </c>
      <c r="BS881" s="42">
        <v>0</v>
      </c>
      <c r="BT881" s="55">
        <v>1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f>SUM(Tabla5[[#This Row],[VENTA MABE 4 SEMANA OCT]:[VENTAS OTROS 4 SEMANA OCT]])</f>
        <v>1</v>
      </c>
      <c r="CB881" t="s">
        <v>1679</v>
      </c>
      <c r="CC881" t="s">
        <v>1679</v>
      </c>
      <c r="CD881" t="s">
        <v>1679</v>
      </c>
      <c r="CE881" t="s">
        <v>1679</v>
      </c>
      <c r="CF881" t="s">
        <v>1679</v>
      </c>
      <c r="CG881" t="s">
        <v>1679</v>
      </c>
      <c r="CH881" t="s">
        <v>1679</v>
      </c>
      <c r="CI8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881" t="s">
        <v>1703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SUM(Tabla5[[#This Row],[VENTA MABE 1 SEMANA NOV]:[VENTAS OTROS 1 SEMANA NOV]])</f>
        <v>0</v>
      </c>
      <c r="CS881">
        <f>IFERROR(VLOOKUP(Tabla5[[#This Row],[CLAVE]],[2]VENTAS!$F$2:$L$1501,2,0),0)</f>
        <v>0</v>
      </c>
      <c r="CT881">
        <f>IFERROR(VLOOKUP(Tabla5[[#This Row],[CLAVE]],[2]VENTAS!$F$2:$L$1501,3,0),0)</f>
        <v>0</v>
      </c>
      <c r="CU881">
        <f>IFERROR(VLOOKUP(Tabla5[[#This Row],[CLAVE]],[2]VENTAS!$F$2:$L$1501,4,0),0)</f>
        <v>0</v>
      </c>
      <c r="CV881">
        <f>IFERROR(VLOOKUP(Tabla5[[#This Row],[CLAVE]],[2]VENTAS!$F$2:$L$1501,5,0),0)</f>
        <v>0</v>
      </c>
      <c r="CW881">
        <f>IFERROR(VLOOKUP(Tabla5[[#This Row],[CLAVE]],[2]VENTAS!$F$2:$L$1501,6,0),0)</f>
        <v>0</v>
      </c>
      <c r="CX881">
        <f>IFERROR(VLOOKUP(Tabla5[[#This Row],[CLAVE]],[2]VENTAS!$F$2:$L$1501,7,0),0)</f>
        <v>0</v>
      </c>
      <c r="CY881">
        <f>IFERROR(VLOOKUP(Tabla5[[#This Row],[CLAVE]],[2]VENTAS!$F$2:$R$1501,13,0),0)</f>
        <v>0</v>
      </c>
      <c r="CZ881">
        <f>SUM(Tabla5[[#This Row],[VENTA MABE 2 SEMANA NOV]:[VENTAS OTROS 2 SEMANA NOV]])</f>
        <v>0</v>
      </c>
      <c r="DA881" s="46">
        <v>0</v>
      </c>
    </row>
    <row r="882" spans="1:105" hidden="1" x14ac:dyDescent="0.3">
      <c r="A882" t="str">
        <f>CONCATENATE(Tabla5[[#This Row],[TIENDA HMPV]],Tabla5[[#This Row],[LINEA]])</f>
        <v>188 - 1819-TIENDA AMBATO 1819REFRIGERACIÓN</v>
      </c>
      <c r="B882" t="s">
        <v>197</v>
      </c>
      <c r="C882" s="55" t="s">
        <v>198</v>
      </c>
      <c r="D882" s="55" t="s">
        <v>39</v>
      </c>
      <c r="E882" s="55" t="s">
        <v>200</v>
      </c>
      <c r="F882" s="55" t="s">
        <v>1724</v>
      </c>
      <c r="G882" t="s">
        <v>29</v>
      </c>
      <c r="H882" s="42">
        <f>IFERROR(Tabla5[[#This Row],[VENTAS MABE]]/Tabla5[[#This Row],[CUOTA]],0)</f>
        <v>0</v>
      </c>
      <c r="I882">
        <v>2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V882" s="42">
        <v>0</v>
      </c>
      <c r="W882" s="42">
        <f>IFERROR(Tabla5[[#This Row],[TOTAL VENTA 38 SEMANA]]/Tabla5[[#This Row],[VENTA ACUM 38]],0)</f>
        <v>0</v>
      </c>
      <c r="X882" s="42" t="e">
        <f>VLOOKUP(Tabla5[[#This Row],[CLAVE]],[1]!QMI_5_SEMANA_SEP_22[[CLAVE]:[SHARE CADENA S2]],21,0)</f>
        <v>#REF!</v>
      </c>
      <c r="Y882" s="55" t="s">
        <v>769</v>
      </c>
      <c r="Z882" s="46">
        <f>+Tabla5[[#This Row],[VENTA ACUM 38]]+Tabla5[[#This Row],[venta total 39 acum]]</f>
        <v>3</v>
      </c>
      <c r="AA882" s="46">
        <v>0</v>
      </c>
      <c r="AB882" s="46">
        <v>0</v>
      </c>
      <c r="AC882" s="46">
        <v>1</v>
      </c>
      <c r="AD882" s="46">
        <v>2</v>
      </c>
      <c r="AE882" s="46">
        <v>2</v>
      </c>
      <c r="AF882" s="46">
        <v>2</v>
      </c>
      <c r="AG882" s="46">
        <v>2</v>
      </c>
      <c r="AH882" s="42">
        <f>IFERROR(Tabla5[[#This Row],[VENTAS MABE]]/Tabla5[[#This Row],[VENTAS INDURAMA]],0)</f>
        <v>0</v>
      </c>
      <c r="AI882" t="s">
        <v>1676</v>
      </c>
      <c r="AK882" s="42"/>
      <c r="AL882" t="s">
        <v>727</v>
      </c>
      <c r="AM882" s="55" t="s">
        <v>792</v>
      </c>
      <c r="AO882" s="55" t="s">
        <v>429</v>
      </c>
      <c r="AP882">
        <v>0</v>
      </c>
      <c r="AQ882" s="55">
        <v>1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f>SUM(Tabla5[[#This Row],[VENTA MABE 1 SEMANA OCT]:[VENTAS OTROS 1 SEMANA OCT]])</f>
        <v>2</v>
      </c>
      <c r="AY882" s="46">
        <v>2</v>
      </c>
      <c r="AZ882" s="55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f>SUM(Tabla5[[#This Row],[VENTA MABE 2 SEMANA OCT]:[VENTAS OTROS 2 SEMANA OCT]])</f>
        <v>1</v>
      </c>
      <c r="BH882" t="s">
        <v>791</v>
      </c>
      <c r="BI882" s="55" t="s">
        <v>198</v>
      </c>
      <c r="BJ882">
        <v>5.9999999999999982</v>
      </c>
      <c r="BK882" s="55">
        <v>1</v>
      </c>
      <c r="BL882">
        <v>1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f>SUM(Tabla5[[#This Row],[VENTA MABE 3 SEMANA OCT]:[VENTAS OTROS 3 SEMANA OCT]])</f>
        <v>2</v>
      </c>
      <c r="BS882" s="42">
        <v>0.2</v>
      </c>
      <c r="BT882" s="55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f>SUM(Tabla5[[#This Row],[VENTA MABE 4 SEMANA OCT]:[VENTAS OTROS 4 SEMANA OCT]])</f>
        <v>0</v>
      </c>
      <c r="CB882" t="s">
        <v>1679</v>
      </c>
      <c r="CC882" t="s">
        <v>1679</v>
      </c>
      <c r="CD882" t="s">
        <v>1679</v>
      </c>
      <c r="CE882" t="s">
        <v>1679</v>
      </c>
      <c r="CF882" t="s">
        <v>1679</v>
      </c>
      <c r="CG882" t="s">
        <v>1679</v>
      </c>
      <c r="CH882" t="s">
        <v>1679</v>
      </c>
      <c r="CI8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882" t="s">
        <v>1703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SUM(Tabla5[[#This Row],[VENTA MABE 1 SEMANA NOV]:[VENTAS OTROS 1 SEMANA NOV]])</f>
        <v>0</v>
      </c>
      <c r="CS882">
        <f>IFERROR(VLOOKUP(Tabla5[[#This Row],[CLAVE]],[2]VENTAS!$F$2:$L$1501,2,0),0)</f>
        <v>0</v>
      </c>
      <c r="CT882">
        <f>IFERROR(VLOOKUP(Tabla5[[#This Row],[CLAVE]],[2]VENTAS!$F$2:$L$1501,3,0),0)</f>
        <v>0</v>
      </c>
      <c r="CU882">
        <f>IFERROR(VLOOKUP(Tabla5[[#This Row],[CLAVE]],[2]VENTAS!$F$2:$L$1501,4,0),0)</f>
        <v>0</v>
      </c>
      <c r="CV882">
        <f>IFERROR(VLOOKUP(Tabla5[[#This Row],[CLAVE]],[2]VENTAS!$F$2:$L$1501,5,0),0)</f>
        <v>0</v>
      </c>
      <c r="CW882">
        <f>IFERROR(VLOOKUP(Tabla5[[#This Row],[CLAVE]],[2]VENTAS!$F$2:$L$1501,6,0),0)</f>
        <v>0</v>
      </c>
      <c r="CX882">
        <f>IFERROR(VLOOKUP(Tabla5[[#This Row],[CLAVE]],[2]VENTAS!$F$2:$L$1501,7,0),0)</f>
        <v>0</v>
      </c>
      <c r="CY882">
        <f>IFERROR(VLOOKUP(Tabla5[[#This Row],[CLAVE]],[2]VENTAS!$F$2:$R$1501,13,0),0)</f>
        <v>0</v>
      </c>
      <c r="CZ882">
        <f>SUM(Tabla5[[#This Row],[VENTA MABE 2 SEMANA NOV]:[VENTAS OTROS 2 SEMANA NOV]])</f>
        <v>0</v>
      </c>
      <c r="DA882" s="46">
        <v>4.8356080950139804</v>
      </c>
    </row>
    <row r="883" spans="1:105" hidden="1" x14ac:dyDescent="0.3">
      <c r="A883" t="str">
        <f>CONCATENATE(Tabla5[[#This Row],[TIENDA HMPV]],Tabla5[[#This Row],[LINEA]])</f>
        <v>193 - 501-TIENDA LATACUNGA 501COCINAS</v>
      </c>
      <c r="B883" t="s">
        <v>197</v>
      </c>
      <c r="C883" s="55" t="s">
        <v>198</v>
      </c>
      <c r="D883" s="55" t="s">
        <v>39</v>
      </c>
      <c r="E883" s="55" t="s">
        <v>202</v>
      </c>
      <c r="F883" s="55" t="s">
        <v>1724</v>
      </c>
      <c r="G883" t="s">
        <v>26</v>
      </c>
      <c r="H883" s="42">
        <f>IFERROR(Tabla5[[#This Row],[VENTAS MABE]]/Tabla5[[#This Row],[CUOTA]],0)</f>
        <v>1</v>
      </c>
      <c r="I883">
        <v>2</v>
      </c>
      <c r="J883">
        <v>2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V883" s="42">
        <v>0.5</v>
      </c>
      <c r="W883" s="42">
        <f>IFERROR(Tabla5[[#This Row],[TOTAL VENTA 38 SEMANA]]/Tabla5[[#This Row],[VENTA ACUM 38]],0)</f>
        <v>0.5</v>
      </c>
      <c r="X883" s="42" t="e">
        <f>VLOOKUP(Tabla5[[#This Row],[CLAVE]],[1]!QMI_5_SEMANA_SEP_22[[CLAVE]:[SHARE CADENA S2]],21,0)</f>
        <v>#REF!</v>
      </c>
      <c r="Y883" s="55" t="s">
        <v>769</v>
      </c>
      <c r="Z883" s="46">
        <f>+Tabla5[[#This Row],[VENTA ACUM 38]]+Tabla5[[#This Row],[venta total 39 acum]]</f>
        <v>4</v>
      </c>
      <c r="AA883" s="46">
        <v>0</v>
      </c>
      <c r="AB883" s="46">
        <v>2</v>
      </c>
      <c r="AC883" s="46">
        <v>4</v>
      </c>
      <c r="AD883" s="46">
        <v>0</v>
      </c>
      <c r="AE883" s="46">
        <v>0</v>
      </c>
      <c r="AF883" s="46">
        <v>0</v>
      </c>
      <c r="AG883" s="46">
        <v>0</v>
      </c>
      <c r="AH883" s="42">
        <f>IFERROR(Tabla5[[#This Row],[VENTAS MABE]]/Tabla5[[#This Row],[VENTAS INDURAMA]],0)</f>
        <v>1</v>
      </c>
      <c r="AI883" t="s">
        <v>1676</v>
      </c>
      <c r="AK883" s="42"/>
      <c r="AL883" t="s">
        <v>727</v>
      </c>
      <c r="AM883" s="55" t="s">
        <v>1155</v>
      </c>
      <c r="AO883" s="55" t="s">
        <v>429</v>
      </c>
      <c r="AP883">
        <v>0</v>
      </c>
      <c r="AQ883" s="55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f>SUM(Tabla5[[#This Row],[VENTA MABE 1 SEMANA OCT]:[VENTAS OTROS 1 SEMANA OCT]])</f>
        <v>0</v>
      </c>
      <c r="AY883" s="46">
        <v>1</v>
      </c>
      <c r="AZ883" s="55">
        <v>2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f>SUM(Tabla5[[#This Row],[VENTA MABE 2 SEMANA OCT]:[VENTAS OTROS 2 SEMANA OCT]])</f>
        <v>3</v>
      </c>
      <c r="BH883" t="s">
        <v>885</v>
      </c>
      <c r="BI883" s="55" t="s">
        <v>198</v>
      </c>
      <c r="BJ883">
        <v>0.50000000000000089</v>
      </c>
      <c r="BK883" s="55">
        <v>0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f>SUM(Tabla5[[#This Row],[VENTA MABE 3 SEMANA OCT]:[VENTAS OTROS 3 SEMANA OCT]])</f>
        <v>1</v>
      </c>
      <c r="BS883" s="42">
        <v>0.4</v>
      </c>
      <c r="BT883" s="55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f>SUM(Tabla5[[#This Row],[VENTA MABE 4 SEMANA OCT]:[VENTAS OTROS 4 SEMANA OCT]])</f>
        <v>0</v>
      </c>
      <c r="CB883" t="s">
        <v>1679</v>
      </c>
      <c r="CC883" t="s">
        <v>1679</v>
      </c>
      <c r="CD883" t="s">
        <v>1679</v>
      </c>
      <c r="CE883" t="s">
        <v>1679</v>
      </c>
      <c r="CF883" t="s">
        <v>1679</v>
      </c>
      <c r="CG883" t="s">
        <v>1679</v>
      </c>
      <c r="CH883" t="s">
        <v>1679</v>
      </c>
      <c r="CI8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883" t="s">
        <v>1703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SUM(Tabla5[[#This Row],[VENTA MABE 1 SEMANA NOV]:[VENTAS OTROS 1 SEMANA NOV]])</f>
        <v>0</v>
      </c>
      <c r="CS883">
        <f>IFERROR(VLOOKUP(Tabla5[[#This Row],[CLAVE]],[2]VENTAS!$F$2:$L$1501,2,0),0)</f>
        <v>1</v>
      </c>
      <c r="CT883">
        <f>IFERROR(VLOOKUP(Tabla5[[#This Row],[CLAVE]],[2]VENTAS!$F$2:$L$1501,3,0),0)</f>
        <v>1</v>
      </c>
      <c r="CU883">
        <f>IFERROR(VLOOKUP(Tabla5[[#This Row],[CLAVE]],[2]VENTAS!$F$2:$L$1501,4,0),0)</f>
        <v>0</v>
      </c>
      <c r="CV883">
        <f>IFERROR(VLOOKUP(Tabla5[[#This Row],[CLAVE]],[2]VENTAS!$F$2:$L$1501,5,0),0)</f>
        <v>0</v>
      </c>
      <c r="CW883">
        <f>IFERROR(VLOOKUP(Tabla5[[#This Row],[CLAVE]],[2]VENTAS!$F$2:$L$1501,6,0),0)</f>
        <v>0</v>
      </c>
      <c r="CX883">
        <f>IFERROR(VLOOKUP(Tabla5[[#This Row],[CLAVE]],[2]VENTAS!$F$2:$L$1501,7,0),0)</f>
        <v>0</v>
      </c>
      <c r="CY883">
        <f>IFERROR(VLOOKUP(Tabla5[[#This Row],[CLAVE]],[2]VENTAS!$F$2:$R$1501,13,0),0)</f>
        <v>0</v>
      </c>
      <c r="CZ883">
        <f>SUM(Tabla5[[#This Row],[VENTA MABE 2 SEMANA NOV]:[VENTAS OTROS 2 SEMANA NOV]])</f>
        <v>2</v>
      </c>
      <c r="DA883" s="46">
        <v>6</v>
      </c>
    </row>
    <row r="884" spans="1:105" hidden="1" x14ac:dyDescent="0.3">
      <c r="A884" t="str">
        <f>CONCATENATE(Tabla5[[#This Row],[TIENDA HMPV]],Tabla5[[#This Row],[LINEA]])</f>
        <v>193 - 501-TIENDA LATACUNGA 501GLOBALES</v>
      </c>
      <c r="B884" t="s">
        <v>197</v>
      </c>
      <c r="C884" s="55" t="s">
        <v>198</v>
      </c>
      <c r="D884" s="55" t="s">
        <v>39</v>
      </c>
      <c r="E884" s="55" t="s">
        <v>202</v>
      </c>
      <c r="F884" s="55" t="s">
        <v>1724</v>
      </c>
      <c r="G884" t="s">
        <v>27</v>
      </c>
      <c r="H884" s="42">
        <f>IFERROR(Tabla5[[#This Row],[VENTAS MABE]]/Tabla5[[#This Row],[CUOTA]],0)</f>
        <v>2</v>
      </c>
      <c r="I884">
        <v>1</v>
      </c>
      <c r="J884">
        <v>2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V884" s="42">
        <v>0.5</v>
      </c>
      <c r="W884" s="42">
        <f>IFERROR(Tabla5[[#This Row],[TOTAL VENTA 38 SEMANA]]/Tabla5[[#This Row],[VENTA ACUM 38]],0)</f>
        <v>0.5</v>
      </c>
      <c r="X884" s="42" t="e">
        <f>VLOOKUP(Tabla5[[#This Row],[CLAVE]],[1]!QMI_5_SEMANA_SEP_22[[CLAVE]:[SHARE CADENA S2]],21,0)</f>
        <v>#REF!</v>
      </c>
      <c r="Y884" s="55" t="s">
        <v>769</v>
      </c>
      <c r="Z884" s="46">
        <f>+Tabla5[[#This Row],[VENTA ACUM 38]]+Tabla5[[#This Row],[venta total 39 acum]]</f>
        <v>4</v>
      </c>
      <c r="AA884" s="46">
        <v>0</v>
      </c>
      <c r="AB884" s="46">
        <v>2</v>
      </c>
      <c r="AC884" s="46">
        <v>4</v>
      </c>
      <c r="AD884" s="46">
        <v>0</v>
      </c>
      <c r="AE884" s="46">
        <v>0</v>
      </c>
      <c r="AF884" s="46">
        <v>0</v>
      </c>
      <c r="AG884" s="46">
        <v>0</v>
      </c>
      <c r="AH884" s="42">
        <f>IFERROR(Tabla5[[#This Row],[VENTAS MABE]]/Tabla5[[#This Row],[VENTAS INDURAMA]],0)</f>
        <v>2</v>
      </c>
      <c r="AI884" t="s">
        <v>1676</v>
      </c>
      <c r="AK884" s="42"/>
      <c r="AL884" t="s">
        <v>727</v>
      </c>
      <c r="AM884" s="55" t="s">
        <v>1155</v>
      </c>
      <c r="AO884" s="55" t="s">
        <v>429</v>
      </c>
      <c r="AP884">
        <v>0</v>
      </c>
      <c r="AQ884" s="55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f>SUM(Tabla5[[#This Row],[VENTA MABE 1 SEMANA OCT]:[VENTAS OTROS 1 SEMANA OCT]])</f>
        <v>0</v>
      </c>
      <c r="AY884" s="46">
        <v>1</v>
      </c>
      <c r="AZ884" s="55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f>SUM(Tabla5[[#This Row],[VENTA MABE 2 SEMANA OCT]:[VENTAS OTROS 2 SEMANA OCT]])</f>
        <v>0</v>
      </c>
      <c r="BH884" t="s">
        <v>885</v>
      </c>
      <c r="BI884" s="55" t="s">
        <v>198</v>
      </c>
      <c r="BJ884">
        <v>0.50000000000000089</v>
      </c>
      <c r="BK884" s="55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f>SUM(Tabla5[[#This Row],[VENTA MABE 3 SEMANA OCT]:[VENTAS OTROS 3 SEMANA OCT]])</f>
        <v>0</v>
      </c>
      <c r="BS884" s="42">
        <v>0</v>
      </c>
      <c r="BT884" s="55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f>SUM(Tabla5[[#This Row],[VENTA MABE 4 SEMANA OCT]:[VENTAS OTROS 4 SEMANA OCT]])</f>
        <v>0</v>
      </c>
      <c r="CB884" t="s">
        <v>1679</v>
      </c>
      <c r="CC884" t="s">
        <v>1679</v>
      </c>
      <c r="CD884" t="s">
        <v>1679</v>
      </c>
      <c r="CE884" t="s">
        <v>1679</v>
      </c>
      <c r="CF884" t="s">
        <v>1679</v>
      </c>
      <c r="CG884" t="s">
        <v>1679</v>
      </c>
      <c r="CH884" t="s">
        <v>1679</v>
      </c>
      <c r="CI8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84" s="66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SUM(Tabla5[[#This Row],[VENTA MABE 1 SEMANA NOV]:[VENTAS OTROS 1 SEMANA NOV]])</f>
        <v>0</v>
      </c>
      <c r="CS884">
        <f>IFERROR(VLOOKUP(Tabla5[[#This Row],[CLAVE]],[2]VENTAS!$F$2:$L$1501,2,0),0)</f>
        <v>0</v>
      </c>
      <c r="CT884">
        <f>IFERROR(VLOOKUP(Tabla5[[#This Row],[CLAVE]],[2]VENTAS!$F$2:$L$1501,3,0),0)</f>
        <v>0</v>
      </c>
      <c r="CU884">
        <f>IFERROR(VLOOKUP(Tabla5[[#This Row],[CLAVE]],[2]VENTAS!$F$2:$L$1501,4,0),0)</f>
        <v>0</v>
      </c>
      <c r="CV884">
        <f>IFERROR(VLOOKUP(Tabla5[[#This Row],[CLAVE]],[2]VENTAS!$F$2:$L$1501,5,0),0)</f>
        <v>0</v>
      </c>
      <c r="CW884">
        <f>IFERROR(VLOOKUP(Tabla5[[#This Row],[CLAVE]],[2]VENTAS!$F$2:$L$1501,6,0),0)</f>
        <v>0</v>
      </c>
      <c r="CX884">
        <f>IFERROR(VLOOKUP(Tabla5[[#This Row],[CLAVE]],[2]VENTAS!$F$2:$L$1501,7,0),0)</f>
        <v>0</v>
      </c>
      <c r="CY884">
        <f>IFERROR(VLOOKUP(Tabla5[[#This Row],[CLAVE]],[2]VENTAS!$F$2:$R$1501,13,0),0)</f>
        <v>0</v>
      </c>
      <c r="CZ884">
        <f>SUM(Tabla5[[#This Row],[VENTA MABE 2 SEMANA NOV]:[VENTAS OTROS 2 SEMANA NOV]])</f>
        <v>0</v>
      </c>
      <c r="DA884" s="46">
        <v>1.2092534174553098</v>
      </c>
    </row>
    <row r="885" spans="1:105" hidden="1" x14ac:dyDescent="0.3">
      <c r="A885" t="str">
        <f>CONCATENATE(Tabla5[[#This Row],[TIENDA HMPV]],Tabla5[[#This Row],[LINEA]])</f>
        <v>193 - 501-TIENDA LATACUNGA 501LAVADO</v>
      </c>
      <c r="B885" t="s">
        <v>197</v>
      </c>
      <c r="C885" s="55" t="s">
        <v>198</v>
      </c>
      <c r="D885" s="55" t="s">
        <v>39</v>
      </c>
      <c r="E885" s="55" t="s">
        <v>202</v>
      </c>
      <c r="F885" s="55" t="s">
        <v>1724</v>
      </c>
      <c r="G885" t="s">
        <v>28</v>
      </c>
      <c r="H885" s="42">
        <f>IFERROR(Tabla5[[#This Row],[VENTAS MABE]]/Tabla5[[#This Row],[CUOTA]],0)</f>
        <v>0</v>
      </c>
      <c r="I885">
        <v>0</v>
      </c>
      <c r="J885">
        <v>0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V885" s="42">
        <v>0</v>
      </c>
      <c r="W885" s="42">
        <f>IFERROR(Tabla5[[#This Row],[TOTAL VENTA 38 SEMANA]]/Tabla5[[#This Row],[VENTA ACUM 38]],0)</f>
        <v>0</v>
      </c>
      <c r="X885" s="42" t="e">
        <f>VLOOKUP(Tabla5[[#This Row],[CLAVE]],[1]!QMI_5_SEMANA_SEP_22[[CLAVE]:[SHARE CADENA S2]],21,0)</f>
        <v>#REF!</v>
      </c>
      <c r="Y885" s="55" t="s">
        <v>769</v>
      </c>
      <c r="Z885" s="46">
        <f>+Tabla5[[#This Row],[VENTA ACUM 38]]+Tabla5[[#This Row],[venta total 39 acum]]</f>
        <v>2</v>
      </c>
      <c r="AA885" s="46">
        <v>0</v>
      </c>
      <c r="AB885" s="46">
        <v>0</v>
      </c>
      <c r="AC885" s="46">
        <v>2</v>
      </c>
      <c r="AD885" s="46">
        <v>0</v>
      </c>
      <c r="AE885" s="46">
        <v>0</v>
      </c>
      <c r="AF885" s="46">
        <v>0</v>
      </c>
      <c r="AG885" s="46">
        <v>0</v>
      </c>
      <c r="AH885" s="42">
        <f>IFERROR(Tabla5[[#This Row],[VENTAS MABE]]/Tabla5[[#This Row],[VENTAS INDURAMA]],0)</f>
        <v>0</v>
      </c>
      <c r="AI885" t="s">
        <v>1676</v>
      </c>
      <c r="AK885" s="42"/>
      <c r="AL885" t="s">
        <v>727</v>
      </c>
      <c r="AM885" s="55" t="s">
        <v>1155</v>
      </c>
      <c r="AO885" s="55" t="s">
        <v>429</v>
      </c>
      <c r="AP885">
        <v>0</v>
      </c>
      <c r="AQ885" s="5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f>SUM(Tabla5[[#This Row],[VENTA MABE 1 SEMANA OCT]:[VENTAS OTROS 1 SEMANA OCT]])</f>
        <v>0</v>
      </c>
      <c r="AY885" s="46">
        <v>0</v>
      </c>
      <c r="AZ885" s="5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f>SUM(Tabla5[[#This Row],[VENTA MABE 2 SEMANA OCT]:[VENTAS OTROS 2 SEMANA OCT]])</f>
        <v>1</v>
      </c>
      <c r="BH885" t="s">
        <v>885</v>
      </c>
      <c r="BI885" s="55" t="s">
        <v>198</v>
      </c>
      <c r="BJ885">
        <v>0.50000000000000089</v>
      </c>
      <c r="BK885" s="5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f>SUM(Tabla5[[#This Row],[VENTA MABE 3 SEMANA OCT]:[VENTAS OTROS 3 SEMANA OCT]])</f>
        <v>1</v>
      </c>
      <c r="BS885" s="42">
        <v>0.12</v>
      </c>
      <c r="BT885" s="5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f>SUM(Tabla5[[#This Row],[VENTA MABE 4 SEMANA OCT]:[VENTAS OTROS 4 SEMANA OCT]])</f>
        <v>0</v>
      </c>
      <c r="CB885" t="s">
        <v>1679</v>
      </c>
      <c r="CC885" t="s">
        <v>1679</v>
      </c>
      <c r="CD885" t="s">
        <v>1679</v>
      </c>
      <c r="CE885" t="s">
        <v>1679</v>
      </c>
      <c r="CF885" t="s">
        <v>1679</v>
      </c>
      <c r="CG885" t="s">
        <v>1679</v>
      </c>
      <c r="CH885" t="s">
        <v>1679</v>
      </c>
      <c r="CI8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885" s="66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SUM(Tabla5[[#This Row],[VENTA MABE 1 SEMANA NOV]:[VENTAS OTROS 1 SEMANA NOV]])</f>
        <v>0</v>
      </c>
      <c r="CS885">
        <f>IFERROR(VLOOKUP(Tabla5[[#This Row],[CLAVE]],[2]VENTAS!$F$2:$L$1501,2,0),0)</f>
        <v>1</v>
      </c>
      <c r="CT885">
        <f>IFERROR(VLOOKUP(Tabla5[[#This Row],[CLAVE]],[2]VENTAS!$F$2:$L$1501,3,0),0)</f>
        <v>0</v>
      </c>
      <c r="CU885">
        <f>IFERROR(VLOOKUP(Tabla5[[#This Row],[CLAVE]],[2]VENTAS!$F$2:$L$1501,4,0),0)</f>
        <v>0</v>
      </c>
      <c r="CV885">
        <f>IFERROR(VLOOKUP(Tabla5[[#This Row],[CLAVE]],[2]VENTAS!$F$2:$L$1501,5,0),0)</f>
        <v>0</v>
      </c>
      <c r="CW885">
        <f>IFERROR(VLOOKUP(Tabla5[[#This Row],[CLAVE]],[2]VENTAS!$F$2:$L$1501,6,0),0)</f>
        <v>1</v>
      </c>
      <c r="CX885">
        <f>IFERROR(VLOOKUP(Tabla5[[#This Row],[CLAVE]],[2]VENTAS!$F$2:$L$1501,7,0),0)</f>
        <v>0</v>
      </c>
      <c r="CY885">
        <f>IFERROR(VLOOKUP(Tabla5[[#This Row],[CLAVE]],[2]VENTAS!$F$2:$R$1501,13,0),0)</f>
        <v>0</v>
      </c>
      <c r="CZ885">
        <f>SUM(Tabla5[[#This Row],[VENTA MABE 2 SEMANA NOV]:[VENTAS OTROS 2 SEMANA NOV]])</f>
        <v>2</v>
      </c>
      <c r="DA885" s="46">
        <v>1</v>
      </c>
    </row>
    <row r="886" spans="1:105" hidden="1" x14ac:dyDescent="0.3">
      <c r="A886" t="str">
        <f>CONCATENATE(Tabla5[[#This Row],[TIENDA HMPV]],Tabla5[[#This Row],[LINEA]])</f>
        <v>193 - 501-TIENDA LATACUNGA 501REFRIGERACIÓN</v>
      </c>
      <c r="B886" t="s">
        <v>197</v>
      </c>
      <c r="C886" s="55" t="s">
        <v>198</v>
      </c>
      <c r="D886" s="55" t="s">
        <v>39</v>
      </c>
      <c r="E886" s="55" t="s">
        <v>202</v>
      </c>
      <c r="F886" s="55" t="s">
        <v>1724</v>
      </c>
      <c r="G886" t="s">
        <v>29</v>
      </c>
      <c r="H886" s="42">
        <f>IFERROR(Tabla5[[#This Row],[VENTAS MABE]]/Tabla5[[#This Row],[CUOTA]],0)</f>
        <v>0.5</v>
      </c>
      <c r="I886">
        <v>2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V886" s="42">
        <v>0.5</v>
      </c>
      <c r="W886" s="42">
        <f>IFERROR(Tabla5[[#This Row],[TOTAL VENTA 38 SEMANA]]/Tabla5[[#This Row],[VENTA ACUM 38]],0)</f>
        <v>0.5</v>
      </c>
      <c r="X886" s="42" t="e">
        <f>VLOOKUP(Tabla5[[#This Row],[CLAVE]],[1]!QMI_5_SEMANA_SEP_22[[CLAVE]:[SHARE CADENA S2]],21,0)</f>
        <v>#REF!</v>
      </c>
      <c r="Y886" s="55" t="s">
        <v>769</v>
      </c>
      <c r="Z886" s="46">
        <f>+Tabla5[[#This Row],[VENTA ACUM 38]]+Tabla5[[#This Row],[venta total 39 acum]]</f>
        <v>2</v>
      </c>
      <c r="AA886" s="46">
        <v>0</v>
      </c>
      <c r="AB886" s="46">
        <v>1</v>
      </c>
      <c r="AC886" s="46">
        <v>2</v>
      </c>
      <c r="AD886" s="46">
        <v>0</v>
      </c>
      <c r="AE886" s="46">
        <v>0</v>
      </c>
      <c r="AF886" s="46">
        <v>0</v>
      </c>
      <c r="AG886" s="46">
        <v>0</v>
      </c>
      <c r="AH886" s="42">
        <f>IFERROR(Tabla5[[#This Row],[VENTAS MABE]]/Tabla5[[#This Row],[VENTAS INDURAMA]],0)</f>
        <v>1</v>
      </c>
      <c r="AI886" t="s">
        <v>1676</v>
      </c>
      <c r="AK886" s="42"/>
      <c r="AL886" t="s">
        <v>727</v>
      </c>
      <c r="AM886" s="55" t="s">
        <v>1155</v>
      </c>
      <c r="AO886" s="55" t="s">
        <v>429</v>
      </c>
      <c r="AP886">
        <v>0</v>
      </c>
      <c r="AQ886" s="55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f>SUM(Tabla5[[#This Row],[VENTA MABE 1 SEMANA OCT]:[VENTAS OTROS 1 SEMANA OCT]])</f>
        <v>0</v>
      </c>
      <c r="AY886" s="46">
        <v>1</v>
      </c>
      <c r="AZ886" s="55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f>SUM(Tabla5[[#This Row],[VENTA MABE 2 SEMANA OCT]:[VENTAS OTROS 2 SEMANA OCT]])</f>
        <v>0</v>
      </c>
      <c r="BH886" t="s">
        <v>885</v>
      </c>
      <c r="BI886" s="55" t="s">
        <v>198</v>
      </c>
      <c r="BJ886">
        <v>0.50000000000000089</v>
      </c>
      <c r="BK886" s="55">
        <v>2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f>SUM(Tabla5[[#This Row],[VENTA MABE 3 SEMANA OCT]:[VENTAS OTROS 3 SEMANA OCT]])</f>
        <v>2</v>
      </c>
      <c r="BS886" s="42">
        <v>0.2</v>
      </c>
      <c r="BT886" s="55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f>SUM(Tabla5[[#This Row],[VENTA MABE 4 SEMANA OCT]:[VENTAS OTROS 4 SEMANA OCT]])</f>
        <v>0</v>
      </c>
      <c r="CB886" t="s">
        <v>1679</v>
      </c>
      <c r="CC886" t="s">
        <v>1679</v>
      </c>
      <c r="CD886" t="s">
        <v>1679</v>
      </c>
      <c r="CE886" t="s">
        <v>1679</v>
      </c>
      <c r="CF886" t="s">
        <v>1679</v>
      </c>
      <c r="CG886" t="s">
        <v>1679</v>
      </c>
      <c r="CH886" t="s">
        <v>1679</v>
      </c>
      <c r="CI8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886" s="6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SUM(Tabla5[[#This Row],[VENTA MABE 1 SEMANA NOV]:[VENTAS OTROS 1 SEMANA NOV]])</f>
        <v>0</v>
      </c>
      <c r="CS886">
        <f>IFERROR(VLOOKUP(Tabla5[[#This Row],[CLAVE]],[2]VENTAS!$F$2:$L$1501,2,0),0)</f>
        <v>0</v>
      </c>
      <c r="CT886">
        <f>IFERROR(VLOOKUP(Tabla5[[#This Row],[CLAVE]],[2]VENTAS!$F$2:$L$1501,3,0),0)</f>
        <v>1</v>
      </c>
      <c r="CU886">
        <f>IFERROR(VLOOKUP(Tabla5[[#This Row],[CLAVE]],[2]VENTAS!$F$2:$L$1501,4,0),0)</f>
        <v>0</v>
      </c>
      <c r="CV886">
        <f>IFERROR(VLOOKUP(Tabla5[[#This Row],[CLAVE]],[2]VENTAS!$F$2:$L$1501,5,0),0)</f>
        <v>0</v>
      </c>
      <c r="CW886">
        <f>IFERROR(VLOOKUP(Tabla5[[#This Row],[CLAVE]],[2]VENTAS!$F$2:$L$1501,6,0),0)</f>
        <v>0</v>
      </c>
      <c r="CX886">
        <f>IFERROR(VLOOKUP(Tabla5[[#This Row],[CLAVE]],[2]VENTAS!$F$2:$L$1501,7,0),0)</f>
        <v>0</v>
      </c>
      <c r="CY886">
        <f>IFERROR(VLOOKUP(Tabla5[[#This Row],[CLAVE]],[2]VENTAS!$F$2:$R$1501,13,0),0)</f>
        <v>0</v>
      </c>
      <c r="CZ886">
        <f>SUM(Tabla5[[#This Row],[VENTA MABE 2 SEMANA NOV]:[VENTAS OTROS 2 SEMANA NOV]])</f>
        <v>1</v>
      </c>
      <c r="DA886" s="46">
        <v>4</v>
      </c>
    </row>
    <row r="887" spans="1:105" hidden="1" x14ac:dyDescent="0.3">
      <c r="A887" t="str">
        <f>CONCATENATE(Tabla5[[#This Row],[TIENDA HMPV]],Tabla5[[#This Row],[LINEA]])</f>
        <v>194 - 504-TIENDA LATACUNGA 504COCINAS</v>
      </c>
      <c r="B887" t="s">
        <v>197</v>
      </c>
      <c r="C887" s="55" t="s">
        <v>198</v>
      </c>
      <c r="D887" s="55" t="s">
        <v>39</v>
      </c>
      <c r="E887" s="55" t="s">
        <v>203</v>
      </c>
      <c r="F887" s="55" t="s">
        <v>1724</v>
      </c>
      <c r="G887" t="s">
        <v>26</v>
      </c>
      <c r="H887" s="42">
        <f>IFERROR(Tabla5[[#This Row],[VENTAS MABE]]/Tabla5[[#This Row],[CUOTA]],0)</f>
        <v>0</v>
      </c>
      <c r="I887">
        <v>2</v>
      </c>
      <c r="J887">
        <v>0</v>
      </c>
      <c r="K887">
        <v>0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V887" s="42">
        <v>0</v>
      </c>
      <c r="W887" s="42">
        <f>IFERROR(Tabla5[[#This Row],[TOTAL VENTA 38 SEMANA]]/Tabla5[[#This Row],[VENTA ACUM 38]],0)</f>
        <v>0</v>
      </c>
      <c r="X887" s="42" t="e">
        <f>VLOOKUP(Tabla5[[#This Row],[CLAVE]],[1]!QMI_5_SEMANA_SEP_22[[CLAVE]:[SHARE CADENA S2]],21,0)</f>
        <v>#REF!</v>
      </c>
      <c r="Y887" s="55" t="s">
        <v>769</v>
      </c>
      <c r="Z887" s="46">
        <f>+Tabla5[[#This Row],[VENTA ACUM 38]]+Tabla5[[#This Row],[venta total 39 acum]]</f>
        <v>3</v>
      </c>
      <c r="AA887" s="46">
        <v>0</v>
      </c>
      <c r="AB887" s="46">
        <v>0</v>
      </c>
      <c r="AC887" s="46">
        <v>3</v>
      </c>
      <c r="AD887" s="46">
        <v>0</v>
      </c>
      <c r="AE887" s="46">
        <v>0</v>
      </c>
      <c r="AF887" s="46">
        <v>0</v>
      </c>
      <c r="AG887" s="46">
        <v>0</v>
      </c>
      <c r="AH887" s="42">
        <f>IFERROR(Tabla5[[#This Row],[VENTAS MABE]]/Tabla5[[#This Row],[VENTAS INDURAMA]],0)</f>
        <v>0</v>
      </c>
      <c r="AI887" t="s">
        <v>1676</v>
      </c>
      <c r="AK887" s="42"/>
      <c r="AL887" t="s">
        <v>727</v>
      </c>
      <c r="AM887" s="55" t="s">
        <v>1158</v>
      </c>
      <c r="AO887" s="55" t="s">
        <v>429</v>
      </c>
      <c r="AP887">
        <v>0</v>
      </c>
      <c r="AQ887" s="55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f>SUM(Tabla5[[#This Row],[VENTA MABE 1 SEMANA OCT]:[VENTAS OTROS 1 SEMANA OCT]])</f>
        <v>0</v>
      </c>
      <c r="AY887" s="46">
        <v>3</v>
      </c>
      <c r="AZ887" s="55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4</v>
      </c>
      <c r="BG887">
        <f>SUM(Tabla5[[#This Row],[VENTA MABE 2 SEMANA OCT]:[VENTAS OTROS 2 SEMANA OCT]])</f>
        <v>5</v>
      </c>
      <c r="BH887" t="s">
        <v>885</v>
      </c>
      <c r="BI887" s="55" t="s">
        <v>198</v>
      </c>
      <c r="BJ887">
        <v>1.5</v>
      </c>
      <c r="BK887" s="55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f>SUM(Tabla5[[#This Row],[VENTA MABE 3 SEMANA OCT]:[VENTAS OTROS 3 SEMANA OCT]])</f>
        <v>0</v>
      </c>
      <c r="BS887" s="42">
        <v>0.4</v>
      </c>
      <c r="BT887" s="55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f>SUM(Tabla5[[#This Row],[VENTA MABE 4 SEMANA OCT]:[VENTAS OTROS 4 SEMANA OCT]])</f>
        <v>0</v>
      </c>
      <c r="CB887" t="s">
        <v>1679</v>
      </c>
      <c r="CC887" t="s">
        <v>1679</v>
      </c>
      <c r="CD887" t="s">
        <v>1679</v>
      </c>
      <c r="CE887" t="s">
        <v>1679</v>
      </c>
      <c r="CF887" t="s">
        <v>1679</v>
      </c>
      <c r="CG887" t="s">
        <v>1679</v>
      </c>
      <c r="CH887" t="s">
        <v>1679</v>
      </c>
      <c r="CI8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87" t="s">
        <v>1702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SUM(Tabla5[[#This Row],[VENTA MABE 1 SEMANA NOV]:[VENTAS OTROS 1 SEMANA NOV]])</f>
        <v>0</v>
      </c>
      <c r="CS887">
        <f>IFERROR(VLOOKUP(Tabla5[[#This Row],[CLAVE]],[2]VENTAS!$F$2:$L$1501,2,0),0)</f>
        <v>0</v>
      </c>
      <c r="CT887">
        <f>IFERROR(VLOOKUP(Tabla5[[#This Row],[CLAVE]],[2]VENTAS!$F$2:$L$1501,3,0),0)</f>
        <v>0</v>
      </c>
      <c r="CU887">
        <f>IFERROR(VLOOKUP(Tabla5[[#This Row],[CLAVE]],[2]VENTAS!$F$2:$L$1501,4,0),0)</f>
        <v>0</v>
      </c>
      <c r="CV887">
        <f>IFERROR(VLOOKUP(Tabla5[[#This Row],[CLAVE]],[2]VENTAS!$F$2:$L$1501,5,0),0)</f>
        <v>0</v>
      </c>
      <c r="CW887">
        <f>IFERROR(VLOOKUP(Tabla5[[#This Row],[CLAVE]],[2]VENTAS!$F$2:$L$1501,6,0),0)</f>
        <v>0</v>
      </c>
      <c r="CX887">
        <f>IFERROR(VLOOKUP(Tabla5[[#This Row],[CLAVE]],[2]VENTAS!$F$2:$L$1501,7,0),0)</f>
        <v>0</v>
      </c>
      <c r="CY887">
        <f>IFERROR(VLOOKUP(Tabla5[[#This Row],[CLAVE]],[2]VENTAS!$F$2:$R$1501,13,0),0)</f>
        <v>0</v>
      </c>
      <c r="CZ887">
        <f>SUM(Tabla5[[#This Row],[VENTA MABE 2 SEMANA NOV]:[VENTAS OTROS 2 SEMANA NOV]])</f>
        <v>0</v>
      </c>
      <c r="DA887" s="46">
        <v>3</v>
      </c>
    </row>
    <row r="888" spans="1:105" hidden="1" x14ac:dyDescent="0.3">
      <c r="A888" t="str">
        <f>CONCATENATE(Tabla5[[#This Row],[TIENDA HMPV]],Tabla5[[#This Row],[LINEA]])</f>
        <v>194 - 504-TIENDA LATACUNGA 504GLOBALES</v>
      </c>
      <c r="B888" t="s">
        <v>197</v>
      </c>
      <c r="C888" s="55" t="s">
        <v>198</v>
      </c>
      <c r="D888" s="55" t="s">
        <v>39</v>
      </c>
      <c r="E888" s="55" t="s">
        <v>203</v>
      </c>
      <c r="F888" s="55" t="s">
        <v>1724</v>
      </c>
      <c r="G888" t="s">
        <v>27</v>
      </c>
      <c r="H888" s="42">
        <f>IFERROR(Tabla5[[#This Row],[VENTAS MABE]]/Tabla5[[#This Row],[CUOTA]],0)</f>
        <v>0</v>
      </c>
      <c r="I888">
        <v>0</v>
      </c>
      <c r="J888">
        <v>2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V888" s="42">
        <v>0.5</v>
      </c>
      <c r="W888" s="42">
        <f>IFERROR(Tabla5[[#This Row],[TOTAL VENTA 38 SEMANA]]/Tabla5[[#This Row],[VENTA ACUM 38]],0)</f>
        <v>0.5</v>
      </c>
      <c r="X888" s="42" t="e">
        <f>VLOOKUP(Tabla5[[#This Row],[CLAVE]],[1]!QMI_5_SEMANA_SEP_22[[CLAVE]:[SHARE CADENA S2]],21,0)</f>
        <v>#REF!</v>
      </c>
      <c r="Y888" s="55" t="s">
        <v>769</v>
      </c>
      <c r="Z888" s="46">
        <f>+Tabla5[[#This Row],[VENTA ACUM 38]]+Tabla5[[#This Row],[venta total 39 acum]]</f>
        <v>4</v>
      </c>
      <c r="AA888" s="46">
        <v>0</v>
      </c>
      <c r="AB888" s="46">
        <v>2</v>
      </c>
      <c r="AC888" s="46">
        <v>4</v>
      </c>
      <c r="AD888" s="46">
        <v>0</v>
      </c>
      <c r="AE888" s="46">
        <v>0</v>
      </c>
      <c r="AF888" s="46">
        <v>0</v>
      </c>
      <c r="AG888" s="46">
        <v>0</v>
      </c>
      <c r="AH888" s="42">
        <f>IFERROR(Tabla5[[#This Row],[VENTAS MABE]]/Tabla5[[#This Row],[VENTAS INDURAMA]],0)</f>
        <v>0</v>
      </c>
      <c r="AI888" t="s">
        <v>1676</v>
      </c>
      <c r="AK888" s="42"/>
      <c r="AL888" t="s">
        <v>727</v>
      </c>
      <c r="AM888" s="55" t="s">
        <v>1158</v>
      </c>
      <c r="AO888" s="55" t="s">
        <v>429</v>
      </c>
      <c r="AP888">
        <v>0</v>
      </c>
      <c r="AQ888" s="55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f>SUM(Tabla5[[#This Row],[VENTA MABE 1 SEMANA OCT]:[VENTAS OTROS 1 SEMANA OCT]])</f>
        <v>0</v>
      </c>
      <c r="AY888" s="46">
        <v>0</v>
      </c>
      <c r="AZ888" s="55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f>SUM(Tabla5[[#This Row],[VENTA MABE 2 SEMANA OCT]:[VENTAS OTROS 2 SEMANA OCT]])</f>
        <v>0</v>
      </c>
      <c r="BH888" t="s">
        <v>885</v>
      </c>
      <c r="BI888" s="55" t="s">
        <v>198</v>
      </c>
      <c r="BJ888">
        <v>1.5</v>
      </c>
      <c r="BK888" s="55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f>SUM(Tabla5[[#This Row],[VENTA MABE 3 SEMANA OCT]:[VENTAS OTROS 3 SEMANA OCT]])</f>
        <v>0</v>
      </c>
      <c r="BS888" s="42">
        <v>0</v>
      </c>
      <c r="BT888" s="55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f>SUM(Tabla5[[#This Row],[VENTA MABE 4 SEMANA OCT]:[VENTAS OTROS 4 SEMANA OCT]])</f>
        <v>0</v>
      </c>
      <c r="CB888" t="s">
        <v>1679</v>
      </c>
      <c r="CC888" t="s">
        <v>1679</v>
      </c>
      <c r="CD888" t="s">
        <v>1679</v>
      </c>
      <c r="CE888" t="s">
        <v>1679</v>
      </c>
      <c r="CF888" t="s">
        <v>1679</v>
      </c>
      <c r="CG888" t="s">
        <v>1679</v>
      </c>
      <c r="CH888" t="s">
        <v>1679</v>
      </c>
      <c r="CI8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88" s="66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SUM(Tabla5[[#This Row],[VENTA MABE 1 SEMANA NOV]:[VENTAS OTROS 1 SEMANA NOV]])</f>
        <v>0</v>
      </c>
      <c r="CS888">
        <f>IFERROR(VLOOKUP(Tabla5[[#This Row],[CLAVE]],[2]VENTAS!$F$2:$L$1501,2,0),0)</f>
        <v>0</v>
      </c>
      <c r="CT888">
        <f>IFERROR(VLOOKUP(Tabla5[[#This Row],[CLAVE]],[2]VENTAS!$F$2:$L$1501,3,0),0)</f>
        <v>0</v>
      </c>
      <c r="CU888">
        <f>IFERROR(VLOOKUP(Tabla5[[#This Row],[CLAVE]],[2]VENTAS!$F$2:$L$1501,4,0),0)</f>
        <v>0</v>
      </c>
      <c r="CV888">
        <f>IFERROR(VLOOKUP(Tabla5[[#This Row],[CLAVE]],[2]VENTAS!$F$2:$L$1501,5,0),0)</f>
        <v>0</v>
      </c>
      <c r="CW888">
        <f>IFERROR(VLOOKUP(Tabla5[[#This Row],[CLAVE]],[2]VENTAS!$F$2:$L$1501,6,0),0)</f>
        <v>0</v>
      </c>
      <c r="CX888">
        <f>IFERROR(VLOOKUP(Tabla5[[#This Row],[CLAVE]],[2]VENTAS!$F$2:$L$1501,7,0),0)</f>
        <v>0</v>
      </c>
      <c r="CY888">
        <f>IFERROR(VLOOKUP(Tabla5[[#This Row],[CLAVE]],[2]VENTAS!$F$2:$R$1501,13,0),0)</f>
        <v>0</v>
      </c>
      <c r="CZ888">
        <f>SUM(Tabla5[[#This Row],[VENTA MABE 2 SEMANA NOV]:[VENTAS OTROS 2 SEMANA NOV]])</f>
        <v>0</v>
      </c>
      <c r="DA888" s="46">
        <v>0</v>
      </c>
    </row>
    <row r="889" spans="1:105" hidden="1" x14ac:dyDescent="0.3">
      <c r="A889" t="str">
        <f>CONCATENATE(Tabla5[[#This Row],[TIENDA HMPV]],Tabla5[[#This Row],[LINEA]])</f>
        <v>194 - 504-TIENDA LATACUNGA 504REFRIGERACIÓN</v>
      </c>
      <c r="B889" t="s">
        <v>197</v>
      </c>
      <c r="C889" s="55" t="s">
        <v>198</v>
      </c>
      <c r="D889" s="55" t="s">
        <v>39</v>
      </c>
      <c r="E889" s="55" t="s">
        <v>203</v>
      </c>
      <c r="F889" s="55" t="s">
        <v>1724</v>
      </c>
      <c r="G889" t="s">
        <v>29</v>
      </c>
      <c r="H889" s="42">
        <f>IFERROR(Tabla5[[#This Row],[VENTAS MABE]]/Tabla5[[#This Row],[CUOTA]],0)</f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V889" s="42">
        <v>0</v>
      </c>
      <c r="W889" s="42">
        <f>IFERROR(Tabla5[[#This Row],[TOTAL VENTA 38 SEMANA]]/Tabla5[[#This Row],[VENTA ACUM 38]],0)</f>
        <v>0</v>
      </c>
      <c r="X889" s="42" t="e">
        <f>VLOOKUP(Tabla5[[#This Row],[CLAVE]],[1]!QMI_5_SEMANA_SEP_22[[CLAVE]:[SHARE CADENA S2]],21,0)</f>
        <v>#REF!</v>
      </c>
      <c r="Y889" s="55" t="s">
        <v>769</v>
      </c>
      <c r="Z889" s="46">
        <f>+Tabla5[[#This Row],[VENTA ACUM 38]]+Tabla5[[#This Row],[venta total 39 acum]]</f>
        <v>0</v>
      </c>
      <c r="AA889" s="46">
        <v>0</v>
      </c>
      <c r="AB889" s="46">
        <v>0</v>
      </c>
      <c r="AC889" s="46">
        <v>0</v>
      </c>
      <c r="AD889" s="46">
        <v>0</v>
      </c>
      <c r="AE889" s="46">
        <v>0</v>
      </c>
      <c r="AF889" s="46">
        <v>0</v>
      </c>
      <c r="AG889" s="46">
        <v>0</v>
      </c>
      <c r="AH889" s="42">
        <f>IFERROR(Tabla5[[#This Row],[VENTAS MABE]]/Tabla5[[#This Row],[VENTAS INDURAMA]],0)</f>
        <v>0</v>
      </c>
      <c r="AI889" t="s">
        <v>1676</v>
      </c>
      <c r="AK889" s="42"/>
      <c r="AL889" t="s">
        <v>727</v>
      </c>
      <c r="AM889" s="55" t="s">
        <v>1158</v>
      </c>
      <c r="AO889" s="55" t="s">
        <v>429</v>
      </c>
      <c r="AP889">
        <v>0</v>
      </c>
      <c r="AQ889" s="55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f>SUM(Tabla5[[#This Row],[VENTA MABE 1 SEMANA OCT]:[VENTAS OTROS 1 SEMANA OCT]])</f>
        <v>0</v>
      </c>
      <c r="AY889" s="46">
        <v>2</v>
      </c>
      <c r="AZ889" s="55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3</v>
      </c>
      <c r="BG889">
        <f>SUM(Tabla5[[#This Row],[VENTA MABE 2 SEMANA OCT]:[VENTAS OTROS 2 SEMANA OCT]])</f>
        <v>3</v>
      </c>
      <c r="BH889" t="s">
        <v>885</v>
      </c>
      <c r="BI889" s="55" t="s">
        <v>198</v>
      </c>
      <c r="BJ889">
        <v>1.5</v>
      </c>
      <c r="BK889" s="55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f>SUM(Tabla5[[#This Row],[VENTA MABE 3 SEMANA OCT]:[VENTAS OTROS 3 SEMANA OCT]])</f>
        <v>0</v>
      </c>
      <c r="BS889" s="42">
        <v>0.2</v>
      </c>
      <c r="BT889" s="55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f>SUM(Tabla5[[#This Row],[VENTA MABE 4 SEMANA OCT]:[VENTAS OTROS 4 SEMANA OCT]])</f>
        <v>0</v>
      </c>
      <c r="CB889" t="s">
        <v>1679</v>
      </c>
      <c r="CC889" t="s">
        <v>1679</v>
      </c>
      <c r="CD889" t="s">
        <v>1679</v>
      </c>
      <c r="CE889" t="s">
        <v>1679</v>
      </c>
      <c r="CF889" t="s">
        <v>1679</v>
      </c>
      <c r="CG889" t="s">
        <v>1679</v>
      </c>
      <c r="CH889" t="s">
        <v>1679</v>
      </c>
      <c r="CI8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89" t="s">
        <v>1702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SUM(Tabla5[[#This Row],[VENTA MABE 1 SEMANA NOV]:[VENTAS OTROS 1 SEMANA NOV]])</f>
        <v>0</v>
      </c>
      <c r="CS889">
        <f>IFERROR(VLOOKUP(Tabla5[[#This Row],[CLAVE]],[2]VENTAS!$F$2:$L$1501,2,0),0)</f>
        <v>0</v>
      </c>
      <c r="CT889">
        <f>IFERROR(VLOOKUP(Tabla5[[#This Row],[CLAVE]],[2]VENTAS!$F$2:$L$1501,3,0),0)</f>
        <v>1</v>
      </c>
      <c r="CU889">
        <f>IFERROR(VLOOKUP(Tabla5[[#This Row],[CLAVE]],[2]VENTAS!$F$2:$L$1501,4,0),0)</f>
        <v>0</v>
      </c>
      <c r="CV889">
        <f>IFERROR(VLOOKUP(Tabla5[[#This Row],[CLAVE]],[2]VENTAS!$F$2:$L$1501,5,0),0)</f>
        <v>0</v>
      </c>
      <c r="CW889">
        <f>IFERROR(VLOOKUP(Tabla5[[#This Row],[CLAVE]],[2]VENTAS!$F$2:$L$1501,6,0),0)</f>
        <v>0</v>
      </c>
      <c r="CX889">
        <f>IFERROR(VLOOKUP(Tabla5[[#This Row],[CLAVE]],[2]VENTAS!$F$2:$L$1501,7,0),0)</f>
        <v>0</v>
      </c>
      <c r="CY889">
        <f>IFERROR(VLOOKUP(Tabla5[[#This Row],[CLAVE]],[2]VENTAS!$F$2:$R$1501,13,0),0)</f>
        <v>0</v>
      </c>
      <c r="CZ889">
        <f>SUM(Tabla5[[#This Row],[VENTA MABE 2 SEMANA NOV]:[VENTAS OTROS 2 SEMANA NOV]])</f>
        <v>1</v>
      </c>
      <c r="DA889" s="46">
        <v>3</v>
      </c>
    </row>
    <row r="890" spans="1:105" hidden="1" x14ac:dyDescent="0.3">
      <c r="A890" t="str">
        <f>CONCATENATE(Tabla5[[#This Row],[TIENDA HMPV]],Tabla5[[#This Row],[LINEA]])</f>
        <v>COCINAS</v>
      </c>
      <c r="B890" t="s">
        <v>197</v>
      </c>
      <c r="C890" t="s">
        <v>198</v>
      </c>
      <c r="D890" t="s">
        <v>23</v>
      </c>
      <c r="G890" t="s">
        <v>26</v>
      </c>
      <c r="H890" s="42">
        <f>IFERROR(Tabla5[[#This Row],[VENTAS MABE]]/Tabla5[[#This Row],[CUOTA]],0)</f>
        <v>0</v>
      </c>
      <c r="I890">
        <v>0</v>
      </c>
      <c r="J890">
        <v>2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V890" s="42">
        <v>0.5</v>
      </c>
      <c r="W890" s="42">
        <f>IFERROR(Tabla5[[#This Row],[TOTAL VENTA 38 SEMANA]]/Tabla5[[#This Row],[VENTA ACUM 38]],0)</f>
        <v>0.5</v>
      </c>
      <c r="X890" s="42" t="e">
        <f>VLOOKUP(Tabla5[[#This Row],[CLAVE]],[1]!QMI_5_SEMANA_SEP_22[[CLAVE]:[SHARE CADENA S2]],21,0)</f>
        <v>#REF!</v>
      </c>
      <c r="Y890" t="e">
        <v>#N/A</v>
      </c>
      <c r="Z890" s="46">
        <f>+Tabla5[[#This Row],[VENTA ACUM 38]]+Tabla5[[#This Row],[venta total 39 acum]]</f>
        <v>4</v>
      </c>
      <c r="AA890" s="46">
        <v>0</v>
      </c>
      <c r="AB890" s="46">
        <v>2</v>
      </c>
      <c r="AC890" s="46">
        <v>4</v>
      </c>
      <c r="AD890" s="46">
        <v>0</v>
      </c>
      <c r="AE890" s="46">
        <v>0</v>
      </c>
      <c r="AF890" s="46">
        <v>0</v>
      </c>
      <c r="AG890" s="46">
        <v>0</v>
      </c>
      <c r="AH890" s="42">
        <f>IFERROR(Tabla5[[#This Row],[VENTAS MABE]]/Tabla5[[#This Row],[VENTAS INDURAMA]],0)</f>
        <v>1</v>
      </c>
      <c r="AI890">
        <v>0</v>
      </c>
      <c r="AK890" s="42" t="e">
        <v>#N/A</v>
      </c>
      <c r="AL890">
        <v>0</v>
      </c>
      <c r="AM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f>SUM(Tabla5[[#This Row],[VENTA MABE 1 SEMANA OCT]:[VENTAS OTROS 1 SEMANA OCT]])</f>
        <v>0</v>
      </c>
      <c r="AY890" s="46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f>SUM(Tabla5[[#This Row],[VENTA MABE 2 SEMANA OCT]:[VENTAS OTROS 2 SEMANA OCT]])</f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f>SUM(Tabla5[[#This Row],[VENTA MABE 3 SEMANA OCT]:[VENTAS OTROS 3 SEMANA OCT]])</f>
        <v>0</v>
      </c>
      <c r="BS890" s="42">
        <v>0.45</v>
      </c>
      <c r="BT890" s="55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f>SUM(Tabla5[[#This Row],[VENTA MABE 4 SEMANA OCT]:[VENTAS OTROS 4 SEMANA OCT]])</f>
        <v>0</v>
      </c>
      <c r="CI8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90" s="66">
        <v>0</v>
      </c>
      <c r="CK890">
        <v>1</v>
      </c>
      <c r="CL890">
        <v>2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SUM(Tabla5[[#This Row],[VENTA MABE 1 SEMANA NOV]:[VENTAS OTROS 1 SEMANA NOV]])</f>
        <v>3</v>
      </c>
      <c r="CS890">
        <f>IFERROR(VLOOKUP(Tabla5[[#This Row],[CLAVE]],[2]VENTAS!$F$2:$L$1501,2,0),0)</f>
        <v>0</v>
      </c>
      <c r="CT890">
        <f>IFERROR(VLOOKUP(Tabla5[[#This Row],[CLAVE]],[2]VENTAS!$F$2:$L$1501,3,0),0)</f>
        <v>0</v>
      </c>
      <c r="CU890">
        <f>IFERROR(VLOOKUP(Tabla5[[#This Row],[CLAVE]],[2]VENTAS!$F$2:$L$1501,4,0),0)</f>
        <v>0</v>
      </c>
      <c r="CV890">
        <f>IFERROR(VLOOKUP(Tabla5[[#This Row],[CLAVE]],[2]VENTAS!$F$2:$L$1501,5,0),0)</f>
        <v>0</v>
      </c>
      <c r="CW890">
        <f>IFERROR(VLOOKUP(Tabla5[[#This Row],[CLAVE]],[2]VENTAS!$F$2:$L$1501,6,0),0)</f>
        <v>0</v>
      </c>
      <c r="CX890">
        <f>IFERROR(VLOOKUP(Tabla5[[#This Row],[CLAVE]],[2]VENTAS!$F$2:$L$1501,7,0),0)</f>
        <v>0</v>
      </c>
      <c r="CY890">
        <f>IFERROR(VLOOKUP(Tabla5[[#This Row],[CLAVE]],[2]VENTAS!$F$2:$R$1501,13,0),0)</f>
        <v>0</v>
      </c>
      <c r="CZ890">
        <f>SUM(Tabla5[[#This Row],[VENTA MABE 2 SEMANA NOV]:[VENTAS OTROS 2 SEMANA NOV]])</f>
        <v>0</v>
      </c>
      <c r="DA890" s="46">
        <v>0</v>
      </c>
    </row>
    <row r="891" spans="1:105" hidden="1" x14ac:dyDescent="0.3">
      <c r="A891" t="str">
        <f>CONCATENATE(Tabla5[[#This Row],[TIENDA HMPV]],Tabla5[[#This Row],[LINEA]])</f>
        <v>GLOBALES</v>
      </c>
      <c r="B891" t="s">
        <v>197</v>
      </c>
      <c r="C891" t="s">
        <v>198</v>
      </c>
      <c r="D891" t="s">
        <v>23</v>
      </c>
      <c r="G891" t="s">
        <v>27</v>
      </c>
      <c r="H891" s="42">
        <f>IFERROR(Tabla5[[#This Row],[VENTAS MABE]]/Tabla5[[#This Row],[CUOTA]],0)</f>
        <v>0</v>
      </c>
      <c r="I891">
        <v>0</v>
      </c>
      <c r="J891">
        <v>2</v>
      </c>
      <c r="K891">
        <v>1</v>
      </c>
      <c r="L891">
        <v>3</v>
      </c>
      <c r="M891">
        <v>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V891" s="42">
        <v>0.25</v>
      </c>
      <c r="W891" s="42">
        <f>IFERROR(Tabla5[[#This Row],[TOTAL VENTA 38 SEMANA]]/Tabla5[[#This Row],[VENTA ACUM 38]],0)</f>
        <v>0</v>
      </c>
      <c r="X891" s="42" t="e">
        <f>VLOOKUP(Tabla5[[#This Row],[CLAVE]],[1]!QMI_5_SEMANA_SEP_22[[CLAVE]:[SHARE CADENA S2]],21,0)</f>
        <v>#REF!</v>
      </c>
      <c r="Y891" t="e">
        <v>#N/A</v>
      </c>
      <c r="Z891" s="46">
        <f>+Tabla5[[#This Row],[VENTA ACUM 38]]+Tabla5[[#This Row],[venta total 39 acum]]</f>
        <v>0</v>
      </c>
      <c r="AA891" s="46">
        <v>0</v>
      </c>
      <c r="AB891" s="46">
        <v>0</v>
      </c>
      <c r="AC891" s="46">
        <v>0</v>
      </c>
      <c r="AD891" s="46">
        <v>0</v>
      </c>
      <c r="AE891" s="46">
        <v>0</v>
      </c>
      <c r="AF891" s="46">
        <v>0</v>
      </c>
      <c r="AG891" s="46">
        <v>0</v>
      </c>
      <c r="AH891" s="42">
        <f>IFERROR(Tabla5[[#This Row],[VENTAS MABE]]/Tabla5[[#This Row],[VENTAS INDURAMA]],0)</f>
        <v>2</v>
      </c>
      <c r="AI891">
        <v>0</v>
      </c>
      <c r="AK891" s="42"/>
      <c r="AL891">
        <v>0</v>
      </c>
      <c r="AM891">
        <v>0</v>
      </c>
      <c r="AO891">
        <v>0</v>
      </c>
      <c r="AP891">
        <v>5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f>SUM(Tabla5[[#This Row],[VENTA MABE 1 SEMANA OCT]:[VENTAS OTROS 1 SEMANA OCT]])</f>
        <v>0</v>
      </c>
      <c r="AY891" s="46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f>SUM(Tabla5[[#This Row],[VENTA MABE 2 SEMANA OCT]:[VENTAS OTROS 2 SEMANA OCT]])</f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f>SUM(Tabla5[[#This Row],[VENTA MABE 3 SEMANA OCT]:[VENTAS OTROS 3 SEMANA OCT]])</f>
        <v>0</v>
      </c>
      <c r="BS891" s="42">
        <v>0</v>
      </c>
      <c r="BT891" s="55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f>SUM(Tabla5[[#This Row],[VENTA MABE 4 SEMANA OCT]:[VENTAS OTROS 4 SEMANA OCT]])</f>
        <v>0</v>
      </c>
      <c r="CI8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91" s="66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SUM(Tabla5[[#This Row],[VENTA MABE 1 SEMANA NOV]:[VENTAS OTROS 1 SEMANA NOV]])</f>
        <v>0</v>
      </c>
      <c r="CS891">
        <f>IFERROR(VLOOKUP(Tabla5[[#This Row],[CLAVE]],[2]VENTAS!$F$2:$L$1501,2,0),0)</f>
        <v>0</v>
      </c>
      <c r="CT891">
        <f>IFERROR(VLOOKUP(Tabla5[[#This Row],[CLAVE]],[2]VENTAS!$F$2:$L$1501,3,0),0)</f>
        <v>0</v>
      </c>
      <c r="CU891">
        <f>IFERROR(VLOOKUP(Tabla5[[#This Row],[CLAVE]],[2]VENTAS!$F$2:$L$1501,4,0),0)</f>
        <v>0</v>
      </c>
      <c r="CV891">
        <f>IFERROR(VLOOKUP(Tabla5[[#This Row],[CLAVE]],[2]VENTAS!$F$2:$L$1501,5,0),0)</f>
        <v>0</v>
      </c>
      <c r="CW891">
        <f>IFERROR(VLOOKUP(Tabla5[[#This Row],[CLAVE]],[2]VENTAS!$F$2:$L$1501,6,0),0)</f>
        <v>0</v>
      </c>
      <c r="CX891">
        <f>IFERROR(VLOOKUP(Tabla5[[#This Row],[CLAVE]],[2]VENTAS!$F$2:$L$1501,7,0),0)</f>
        <v>0</v>
      </c>
      <c r="CY891">
        <f>IFERROR(VLOOKUP(Tabla5[[#This Row],[CLAVE]],[2]VENTAS!$F$2:$R$1501,13,0),0)</f>
        <v>0</v>
      </c>
      <c r="CZ891">
        <f>SUM(Tabla5[[#This Row],[VENTA MABE 2 SEMANA NOV]:[VENTAS OTROS 2 SEMANA NOV]])</f>
        <v>0</v>
      </c>
      <c r="DA891" s="46">
        <v>0</v>
      </c>
    </row>
    <row r="892" spans="1:105" hidden="1" x14ac:dyDescent="0.3">
      <c r="A892" t="str">
        <f>CONCATENATE(Tabla5[[#This Row],[TIENDA HMPV]],Tabla5[[#This Row],[LINEA]])</f>
        <v>REFRIGERACIÓN</v>
      </c>
      <c r="B892" t="s">
        <v>197</v>
      </c>
      <c r="C892" t="s">
        <v>198</v>
      </c>
      <c r="D892" t="s">
        <v>23</v>
      </c>
      <c r="G892" t="s">
        <v>29</v>
      </c>
      <c r="H892" s="42">
        <f>IFERROR(Tabla5[[#This Row],[VENTAS MABE]]/Tabla5[[#This Row],[CUOTA]],0)</f>
        <v>2</v>
      </c>
      <c r="I892">
        <v>1</v>
      </c>
      <c r="J892">
        <v>2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V892" s="42">
        <v>0.5</v>
      </c>
      <c r="W892" s="42">
        <f>IFERROR(Tabla5[[#This Row],[TOTAL VENTA 38 SEMANA]]/Tabla5[[#This Row],[VENTA ACUM 38]],0)</f>
        <v>0.5</v>
      </c>
      <c r="X892" s="42" t="e">
        <f>VLOOKUP(Tabla5[[#This Row],[CLAVE]],[1]!QMI_5_SEMANA_SEP_22[[CLAVE]:[SHARE CADENA S2]],21,0)</f>
        <v>#REF!</v>
      </c>
      <c r="Y892" t="e">
        <v>#N/A</v>
      </c>
      <c r="Z892" s="46">
        <f>+Tabla5[[#This Row],[VENTA ACUM 38]]+Tabla5[[#This Row],[venta total 39 acum]]</f>
        <v>4</v>
      </c>
      <c r="AA892" s="46">
        <v>0</v>
      </c>
      <c r="AB892" s="46">
        <v>2</v>
      </c>
      <c r="AC892" s="46">
        <v>4</v>
      </c>
      <c r="AD892" s="46">
        <v>0</v>
      </c>
      <c r="AE892" s="46">
        <v>0</v>
      </c>
      <c r="AF892" s="46">
        <v>0</v>
      </c>
      <c r="AG892" s="46">
        <v>0</v>
      </c>
      <c r="AH892" s="42">
        <f>IFERROR(Tabla5[[#This Row],[VENTAS MABE]]/Tabla5[[#This Row],[VENTAS INDURAMA]],0)</f>
        <v>1</v>
      </c>
      <c r="AI892">
        <v>0</v>
      </c>
      <c r="AK892" s="42" t="e">
        <v>#N/A</v>
      </c>
      <c r="AL892">
        <v>0</v>
      </c>
      <c r="AM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f>SUM(Tabla5[[#This Row],[VENTA MABE 1 SEMANA OCT]:[VENTAS OTROS 1 SEMANA OCT]])</f>
        <v>0</v>
      </c>
      <c r="AY892" s="46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f>SUM(Tabla5[[#This Row],[VENTA MABE 2 SEMANA OCT]:[VENTAS OTROS 2 SEMANA OCT]])</f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f>SUM(Tabla5[[#This Row],[VENTA MABE 3 SEMANA OCT]:[VENTAS OTROS 3 SEMANA OCT]])</f>
        <v>0</v>
      </c>
      <c r="BS892" s="42">
        <v>0.4</v>
      </c>
      <c r="BT892" s="55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f>SUM(Tabla5[[#This Row],[VENTA MABE 4 SEMANA OCT]:[VENTAS OTROS 4 SEMANA OCT]])</f>
        <v>0</v>
      </c>
      <c r="CI8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92" s="66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SUM(Tabla5[[#This Row],[VENTA MABE 1 SEMANA NOV]:[VENTAS OTROS 1 SEMANA NOV]])</f>
        <v>1</v>
      </c>
      <c r="CS892">
        <f>IFERROR(VLOOKUP(Tabla5[[#This Row],[CLAVE]],[2]VENTAS!$F$2:$L$1501,2,0),0)</f>
        <v>0</v>
      </c>
      <c r="CT892">
        <f>IFERROR(VLOOKUP(Tabla5[[#This Row],[CLAVE]],[2]VENTAS!$F$2:$L$1501,3,0),0)</f>
        <v>0</v>
      </c>
      <c r="CU892">
        <f>IFERROR(VLOOKUP(Tabla5[[#This Row],[CLAVE]],[2]VENTAS!$F$2:$L$1501,4,0),0)</f>
        <v>0</v>
      </c>
      <c r="CV892">
        <f>IFERROR(VLOOKUP(Tabla5[[#This Row],[CLAVE]],[2]VENTAS!$F$2:$L$1501,5,0),0)</f>
        <v>0</v>
      </c>
      <c r="CW892">
        <f>IFERROR(VLOOKUP(Tabla5[[#This Row],[CLAVE]],[2]VENTAS!$F$2:$L$1501,6,0),0)</f>
        <v>0</v>
      </c>
      <c r="CX892">
        <f>IFERROR(VLOOKUP(Tabla5[[#This Row],[CLAVE]],[2]VENTAS!$F$2:$L$1501,7,0),0)</f>
        <v>0</v>
      </c>
      <c r="CY892">
        <f>IFERROR(VLOOKUP(Tabla5[[#This Row],[CLAVE]],[2]VENTAS!$F$2:$R$1501,13,0),0)</f>
        <v>0</v>
      </c>
      <c r="CZ892">
        <f>SUM(Tabla5[[#This Row],[VENTA MABE 2 SEMANA NOV]:[VENTAS OTROS 2 SEMANA NOV]])</f>
        <v>0</v>
      </c>
      <c r="DA892" s="46">
        <v>0</v>
      </c>
    </row>
    <row r="893" spans="1:105" hidden="1" x14ac:dyDescent="0.3">
      <c r="A893" t="str">
        <f>CONCATENATE(Tabla5[[#This Row],[TIENDA HMPV]],Tabla5[[#This Row],[LINEA]])</f>
        <v>263 - LAT. LATACUNGA IICOCINAS</v>
      </c>
      <c r="B893" t="s">
        <v>197</v>
      </c>
      <c r="C893" s="55" t="s">
        <v>198</v>
      </c>
      <c r="D893" s="55" t="s">
        <v>51</v>
      </c>
      <c r="E893" s="55" t="s">
        <v>209</v>
      </c>
      <c r="F893" s="55" t="s">
        <v>1724</v>
      </c>
      <c r="G893" t="s">
        <v>26</v>
      </c>
      <c r="H893" s="42">
        <f>IFERROR(Tabla5[[#This Row],[VENTAS MABE]]/Tabla5[[#This Row],[CUOTA]],0)</f>
        <v>1</v>
      </c>
      <c r="I893">
        <v>2</v>
      </c>
      <c r="J893">
        <v>2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V893" s="42">
        <v>0.5</v>
      </c>
      <c r="W893" s="42">
        <f>IFERROR(Tabla5[[#This Row],[TOTAL VENTA 38 SEMANA]]/Tabla5[[#This Row],[VENTA ACUM 38]],0)</f>
        <v>0.5</v>
      </c>
      <c r="X893" s="42" t="e">
        <f>VLOOKUP(Tabla5[[#This Row],[CLAVE]],[1]!QMI_5_SEMANA_SEP_22[[CLAVE]:[SHARE CADENA S2]],21,0)</f>
        <v>#REF!</v>
      </c>
      <c r="Y893" s="55" t="s">
        <v>769</v>
      </c>
      <c r="Z893" s="46">
        <f>+Tabla5[[#This Row],[VENTA ACUM 38]]+Tabla5[[#This Row],[venta total 39 acum]]</f>
        <v>4</v>
      </c>
      <c r="AA893" s="46">
        <v>0</v>
      </c>
      <c r="AB893" s="46">
        <v>2</v>
      </c>
      <c r="AC893" s="46">
        <v>4</v>
      </c>
      <c r="AD893" s="46">
        <v>0</v>
      </c>
      <c r="AE893" s="46">
        <v>0</v>
      </c>
      <c r="AF893" s="46">
        <v>0</v>
      </c>
      <c r="AG893" s="46">
        <v>0</v>
      </c>
      <c r="AH893" s="42">
        <f>IFERROR(Tabla5[[#This Row],[VENTAS MABE]]/Tabla5[[#This Row],[VENTAS INDURAMA]],0)</f>
        <v>1</v>
      </c>
      <c r="AI893" t="s">
        <v>1676</v>
      </c>
      <c r="AK893" s="42"/>
      <c r="AL893" t="s">
        <v>727</v>
      </c>
      <c r="AM893" s="55" t="s">
        <v>1163</v>
      </c>
      <c r="AO893" s="55" t="s">
        <v>429</v>
      </c>
      <c r="AP893">
        <v>0</v>
      </c>
      <c r="AQ893" s="55">
        <v>1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f>SUM(Tabla5[[#This Row],[VENTA MABE 1 SEMANA OCT]:[VENTAS OTROS 1 SEMANA OCT]])</f>
        <v>2</v>
      </c>
      <c r="AY893" s="46">
        <v>5.8839886904539132</v>
      </c>
      <c r="AZ893" s="55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f>SUM(Tabla5[[#This Row],[VENTA MABE 2 SEMANA OCT]:[VENTAS OTROS 2 SEMANA OCT]])</f>
        <v>0</v>
      </c>
      <c r="BH893" t="s">
        <v>885</v>
      </c>
      <c r="BI893" s="55" t="s">
        <v>198</v>
      </c>
      <c r="BJ893">
        <v>0.49999999999999956</v>
      </c>
      <c r="BK893" s="55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f>SUM(Tabla5[[#This Row],[VENTA MABE 3 SEMANA OCT]:[VENTAS OTROS 3 SEMANA OCT]])</f>
        <v>0</v>
      </c>
      <c r="BS893" s="42">
        <v>0.42</v>
      </c>
      <c r="BT893" s="55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f>SUM(Tabla5[[#This Row],[VENTA MABE 4 SEMANA OCT]:[VENTAS OTROS 4 SEMANA OCT]])</f>
        <v>0</v>
      </c>
      <c r="CB893" t="s">
        <v>1679</v>
      </c>
      <c r="CC893" t="s">
        <v>1679</v>
      </c>
      <c r="CD893" t="s">
        <v>1679</v>
      </c>
      <c r="CE893" t="s">
        <v>1679</v>
      </c>
      <c r="CF893" t="s">
        <v>1679</v>
      </c>
      <c r="CG893" t="s">
        <v>1679</v>
      </c>
      <c r="CH893" t="s">
        <v>1679</v>
      </c>
      <c r="CI8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893" t="s">
        <v>1703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SUM(Tabla5[[#This Row],[VENTA MABE 1 SEMANA NOV]:[VENTAS OTROS 1 SEMANA NOV]])</f>
        <v>0</v>
      </c>
      <c r="CS893">
        <f>IFERROR(VLOOKUP(Tabla5[[#This Row],[CLAVE]],[2]VENTAS!$F$2:$L$1501,2,0),0)</f>
        <v>0</v>
      </c>
      <c r="CT893">
        <f>IFERROR(VLOOKUP(Tabla5[[#This Row],[CLAVE]],[2]VENTAS!$F$2:$L$1501,3,0),0)</f>
        <v>1</v>
      </c>
      <c r="CU893">
        <f>IFERROR(VLOOKUP(Tabla5[[#This Row],[CLAVE]],[2]VENTAS!$F$2:$L$1501,4,0),0)</f>
        <v>0</v>
      </c>
      <c r="CV893">
        <f>IFERROR(VLOOKUP(Tabla5[[#This Row],[CLAVE]],[2]VENTAS!$F$2:$L$1501,5,0),0)</f>
        <v>0</v>
      </c>
      <c r="CW893">
        <f>IFERROR(VLOOKUP(Tabla5[[#This Row],[CLAVE]],[2]VENTAS!$F$2:$L$1501,6,0),0)</f>
        <v>0</v>
      </c>
      <c r="CX893">
        <f>IFERROR(VLOOKUP(Tabla5[[#This Row],[CLAVE]],[2]VENTAS!$F$2:$L$1501,7,0),0)</f>
        <v>0</v>
      </c>
      <c r="CY893">
        <f>IFERROR(VLOOKUP(Tabla5[[#This Row],[CLAVE]],[2]VENTAS!$F$2:$R$1501,13,0),0)</f>
        <v>0</v>
      </c>
      <c r="CZ893">
        <f>SUM(Tabla5[[#This Row],[VENTA MABE 2 SEMANA NOV]:[VENTAS OTROS 2 SEMANA NOV]])</f>
        <v>1</v>
      </c>
      <c r="DA893" s="46">
        <v>4.8839886904539132</v>
      </c>
    </row>
    <row r="894" spans="1:105" hidden="1" x14ac:dyDescent="0.3">
      <c r="A894" t="str">
        <f>CONCATENATE(Tabla5[[#This Row],[TIENDA HMPV]],Tabla5[[#This Row],[LINEA]])</f>
        <v>263 - LAT. LATACUNGA IILAVADO</v>
      </c>
      <c r="B894" t="s">
        <v>197</v>
      </c>
      <c r="C894" s="55" t="s">
        <v>198</v>
      </c>
      <c r="D894" s="55" t="s">
        <v>51</v>
      </c>
      <c r="E894" s="55" t="s">
        <v>209</v>
      </c>
      <c r="F894" s="55" t="s">
        <v>1724</v>
      </c>
      <c r="G894" t="s">
        <v>28</v>
      </c>
      <c r="H894" s="42">
        <f>IFERROR(Tabla5[[#This Row],[VENTAS MABE]]/Tabla5[[#This Row],[CUOTA]],0)</f>
        <v>0</v>
      </c>
      <c r="I894">
        <v>0</v>
      </c>
      <c r="J894">
        <v>0</v>
      </c>
      <c r="K894">
        <v>0</v>
      </c>
      <c r="L894">
        <v>2</v>
      </c>
      <c r="M894">
        <v>2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V894" s="42">
        <v>0</v>
      </c>
      <c r="W894" s="42">
        <f>IFERROR(Tabla5[[#This Row],[TOTAL VENTA 38 SEMANA]]/Tabla5[[#This Row],[VENTA ACUM 38]],0)</f>
        <v>0</v>
      </c>
      <c r="X894" s="42" t="e">
        <f>VLOOKUP(Tabla5[[#This Row],[CLAVE]],[1]!QMI_5_SEMANA_SEP_22[[CLAVE]:[SHARE CADENA S2]],21,0)</f>
        <v>#REF!</v>
      </c>
      <c r="Y894" s="55" t="s">
        <v>769</v>
      </c>
      <c r="Z894" s="46">
        <f>+Tabla5[[#This Row],[VENTA ACUM 38]]+Tabla5[[#This Row],[venta total 39 acum]]</f>
        <v>5</v>
      </c>
      <c r="AA894" s="46">
        <v>0</v>
      </c>
      <c r="AB894" s="46">
        <v>0</v>
      </c>
      <c r="AC894" s="46">
        <v>5</v>
      </c>
      <c r="AD894" s="46">
        <v>0</v>
      </c>
      <c r="AE894" s="46">
        <v>0</v>
      </c>
      <c r="AF894" s="46">
        <v>0</v>
      </c>
      <c r="AG894" s="46">
        <v>0</v>
      </c>
      <c r="AH894" s="42">
        <f>IFERROR(Tabla5[[#This Row],[VENTAS MABE]]/Tabla5[[#This Row],[VENTAS INDURAMA]],0)</f>
        <v>0</v>
      </c>
      <c r="AI894" t="s">
        <v>1676</v>
      </c>
      <c r="AK894" s="42"/>
      <c r="AL894" t="s">
        <v>727</v>
      </c>
      <c r="AM894" s="55" t="s">
        <v>1163</v>
      </c>
      <c r="AO894" s="55" t="s">
        <v>429</v>
      </c>
      <c r="AP894">
        <v>0</v>
      </c>
      <c r="AQ894" s="55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f>SUM(Tabla5[[#This Row],[VENTA MABE 1 SEMANA OCT]:[VENTAS OTROS 1 SEMANA OCT]])</f>
        <v>0</v>
      </c>
      <c r="AY894" s="46">
        <v>0</v>
      </c>
      <c r="AZ894" s="55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f>SUM(Tabla5[[#This Row],[VENTA MABE 2 SEMANA OCT]:[VENTAS OTROS 2 SEMANA OCT]])</f>
        <v>0</v>
      </c>
      <c r="BH894" t="s">
        <v>885</v>
      </c>
      <c r="BI894" s="55" t="s">
        <v>198</v>
      </c>
      <c r="BJ894">
        <v>0.49999999999999956</v>
      </c>
      <c r="BK894" s="55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f>SUM(Tabla5[[#This Row],[VENTA MABE 3 SEMANA OCT]:[VENTAS OTROS 3 SEMANA OCT]])</f>
        <v>0</v>
      </c>
      <c r="BS894" s="42">
        <v>0.25</v>
      </c>
      <c r="BT894" s="55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f>SUM(Tabla5[[#This Row],[VENTA MABE 4 SEMANA OCT]:[VENTAS OTROS 4 SEMANA OCT]])</f>
        <v>0</v>
      </c>
      <c r="CB894" t="s">
        <v>1679</v>
      </c>
      <c r="CC894" t="s">
        <v>1679</v>
      </c>
      <c r="CD894" t="s">
        <v>1679</v>
      </c>
      <c r="CE894" t="s">
        <v>1679</v>
      </c>
      <c r="CF894" t="s">
        <v>1679</v>
      </c>
      <c r="CG894" t="s">
        <v>1679</v>
      </c>
      <c r="CH894" t="s">
        <v>1679</v>
      </c>
      <c r="CI8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894" s="66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SUM(Tabla5[[#This Row],[VENTA MABE 1 SEMANA NOV]:[VENTAS OTROS 1 SEMANA NOV]])</f>
        <v>0</v>
      </c>
      <c r="CS894">
        <f>IFERROR(VLOOKUP(Tabla5[[#This Row],[CLAVE]],[2]VENTAS!$F$2:$L$1501,2,0),0)</f>
        <v>0</v>
      </c>
      <c r="CT894">
        <f>IFERROR(VLOOKUP(Tabla5[[#This Row],[CLAVE]],[2]VENTAS!$F$2:$L$1501,3,0),0)</f>
        <v>0</v>
      </c>
      <c r="CU894">
        <f>IFERROR(VLOOKUP(Tabla5[[#This Row],[CLAVE]],[2]VENTAS!$F$2:$L$1501,4,0),0)</f>
        <v>0</v>
      </c>
      <c r="CV894">
        <f>IFERROR(VLOOKUP(Tabla5[[#This Row],[CLAVE]],[2]VENTAS!$F$2:$L$1501,5,0),0)</f>
        <v>1</v>
      </c>
      <c r="CW894">
        <f>IFERROR(VLOOKUP(Tabla5[[#This Row],[CLAVE]],[2]VENTAS!$F$2:$L$1501,6,0),0)</f>
        <v>0</v>
      </c>
      <c r="CX894">
        <f>IFERROR(VLOOKUP(Tabla5[[#This Row],[CLAVE]],[2]VENTAS!$F$2:$L$1501,7,0),0)</f>
        <v>0</v>
      </c>
      <c r="CY894">
        <f>IFERROR(VLOOKUP(Tabla5[[#This Row],[CLAVE]],[2]VENTAS!$F$2:$R$1501,13,0),0)</f>
        <v>0</v>
      </c>
      <c r="CZ894">
        <f>SUM(Tabla5[[#This Row],[VENTA MABE 2 SEMANA NOV]:[VENTAS OTROS 2 SEMANA NOV]])</f>
        <v>1</v>
      </c>
      <c r="DA894" s="46">
        <v>0</v>
      </c>
    </row>
    <row r="895" spans="1:105" hidden="1" x14ac:dyDescent="0.3">
      <c r="A895" t="str">
        <f>CONCATENATE(Tabla5[[#This Row],[TIENDA HMPV]],Tabla5[[#This Row],[LINEA]])</f>
        <v>263 - LAT. LATACUNGA IIREFRIGERACIÓN</v>
      </c>
      <c r="B895" t="s">
        <v>197</v>
      </c>
      <c r="C895" s="55" t="s">
        <v>198</v>
      </c>
      <c r="D895" s="55" t="s">
        <v>51</v>
      </c>
      <c r="E895" s="55" t="s">
        <v>209</v>
      </c>
      <c r="F895" s="55" t="s">
        <v>1724</v>
      </c>
      <c r="G895" t="s">
        <v>29</v>
      </c>
      <c r="H895" s="42">
        <f>IFERROR(Tabla5[[#This Row],[VENTAS MABE]]/Tabla5[[#This Row],[CUOTA]],0)</f>
        <v>0.66666666666666663</v>
      </c>
      <c r="I895">
        <v>3</v>
      </c>
      <c r="J895">
        <v>2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V895" s="42">
        <v>0.5</v>
      </c>
      <c r="W895" s="42">
        <f>IFERROR(Tabla5[[#This Row],[TOTAL VENTA 38 SEMANA]]/Tabla5[[#This Row],[VENTA ACUM 38]],0)</f>
        <v>0.5</v>
      </c>
      <c r="X895" s="42" t="e">
        <f>VLOOKUP(Tabla5[[#This Row],[CLAVE]],[1]!QMI_5_SEMANA_SEP_22[[CLAVE]:[SHARE CADENA S2]],21,0)</f>
        <v>#REF!</v>
      </c>
      <c r="Y895" s="55" t="s">
        <v>769</v>
      </c>
      <c r="Z895" s="46">
        <f>+Tabla5[[#This Row],[VENTA ACUM 38]]+Tabla5[[#This Row],[venta total 39 acum]]</f>
        <v>8</v>
      </c>
      <c r="AA895" s="46">
        <v>0</v>
      </c>
      <c r="AB895" s="46">
        <v>2</v>
      </c>
      <c r="AC895" s="46">
        <v>4</v>
      </c>
      <c r="AD895" s="46">
        <v>4</v>
      </c>
      <c r="AE895" s="46">
        <v>2</v>
      </c>
      <c r="AF895" s="46">
        <v>4</v>
      </c>
      <c r="AG895" s="46">
        <v>2</v>
      </c>
      <c r="AH895" s="42">
        <f>IFERROR(Tabla5[[#This Row],[VENTAS MABE]]/Tabla5[[#This Row],[VENTAS INDURAMA]],0)</f>
        <v>0.5</v>
      </c>
      <c r="AI895" t="s">
        <v>1676</v>
      </c>
      <c r="AK895" s="42"/>
      <c r="AL895" t="s">
        <v>727</v>
      </c>
      <c r="AM895" s="55" t="s">
        <v>1163</v>
      </c>
      <c r="AO895" s="55" t="s">
        <v>429</v>
      </c>
      <c r="AP895">
        <v>0</v>
      </c>
      <c r="AQ895" s="55">
        <v>1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f>SUM(Tabla5[[#This Row],[VENTA MABE 1 SEMANA OCT]:[VENTAS OTROS 1 SEMANA OCT]])</f>
        <v>2</v>
      </c>
      <c r="AY895" s="46">
        <v>3.6653771047492723</v>
      </c>
      <c r="AZ895" s="55">
        <v>1</v>
      </c>
      <c r="BA895">
        <v>2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f>SUM(Tabla5[[#This Row],[VENTA MABE 2 SEMANA OCT]:[VENTAS OTROS 2 SEMANA OCT]])</f>
        <v>3</v>
      </c>
      <c r="BH895" t="s">
        <v>885</v>
      </c>
      <c r="BI895" s="55" t="s">
        <v>198</v>
      </c>
      <c r="BJ895">
        <v>0.49999999999999956</v>
      </c>
      <c r="BK895" s="55">
        <v>1</v>
      </c>
      <c r="BL895">
        <v>2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f>SUM(Tabla5[[#This Row],[VENTA MABE 3 SEMANA OCT]:[VENTAS OTROS 3 SEMANA OCT]])</f>
        <v>3</v>
      </c>
      <c r="BS895" s="42">
        <v>0.35</v>
      </c>
      <c r="BT895" s="55">
        <v>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f>SUM(Tabla5[[#This Row],[VENTA MABE 4 SEMANA OCT]:[VENTAS OTROS 4 SEMANA OCT]])</f>
        <v>1</v>
      </c>
      <c r="CB895" t="s">
        <v>1679</v>
      </c>
      <c r="CC895" t="s">
        <v>1679</v>
      </c>
      <c r="CD895" t="s">
        <v>1679</v>
      </c>
      <c r="CE895" t="s">
        <v>1679</v>
      </c>
      <c r="CF895" t="s">
        <v>1679</v>
      </c>
      <c r="CG895" t="s">
        <v>1679</v>
      </c>
      <c r="CH895" t="s">
        <v>1679</v>
      </c>
      <c r="CI8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0.44444444444444442</v>
      </c>
      <c r="CJ895" t="s">
        <v>1702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SUM(Tabla5[[#This Row],[VENTA MABE 1 SEMANA NOV]:[VENTAS OTROS 1 SEMANA NOV]])</f>
        <v>0</v>
      </c>
      <c r="CS895">
        <f>IFERROR(VLOOKUP(Tabla5[[#This Row],[CLAVE]],[2]VENTAS!$F$2:$L$1501,2,0),0)</f>
        <v>0</v>
      </c>
      <c r="CT895">
        <f>IFERROR(VLOOKUP(Tabla5[[#This Row],[CLAVE]],[2]VENTAS!$F$2:$L$1501,3,0),0)</f>
        <v>0</v>
      </c>
      <c r="CU895">
        <f>IFERROR(VLOOKUP(Tabla5[[#This Row],[CLAVE]],[2]VENTAS!$F$2:$L$1501,4,0),0)</f>
        <v>0</v>
      </c>
      <c r="CV895">
        <f>IFERROR(VLOOKUP(Tabla5[[#This Row],[CLAVE]],[2]VENTAS!$F$2:$L$1501,5,0),0)</f>
        <v>0</v>
      </c>
      <c r="CW895">
        <f>IFERROR(VLOOKUP(Tabla5[[#This Row],[CLAVE]],[2]VENTAS!$F$2:$L$1501,6,0),0)</f>
        <v>0</v>
      </c>
      <c r="CX895">
        <f>IFERROR(VLOOKUP(Tabla5[[#This Row],[CLAVE]],[2]VENTAS!$F$2:$L$1501,7,0),0)</f>
        <v>0</v>
      </c>
      <c r="CY895">
        <f>IFERROR(VLOOKUP(Tabla5[[#This Row],[CLAVE]],[2]VENTAS!$F$2:$R$1501,13,0),0)</f>
        <v>0</v>
      </c>
      <c r="CZ895">
        <f>SUM(Tabla5[[#This Row],[VENTA MABE 2 SEMANA NOV]:[VENTAS OTROS 2 SEMANA NOV]])</f>
        <v>0</v>
      </c>
      <c r="DA895" s="46">
        <v>3.5976657049467295</v>
      </c>
    </row>
    <row r="896" spans="1:105" hidden="1" x14ac:dyDescent="0.3">
      <c r="A896" t="str">
        <f>CONCATENATE(Tabla5[[#This Row],[TIENDA HMPV]],Tabla5[[#This Row],[LINEA]])</f>
        <v>205 - AMBATO 1COCINAS</v>
      </c>
      <c r="B896" t="s">
        <v>197</v>
      </c>
      <c r="C896" s="55" t="s">
        <v>198</v>
      </c>
      <c r="D896" s="55" t="s">
        <v>30</v>
      </c>
      <c r="E896" s="55" t="s">
        <v>205</v>
      </c>
      <c r="F896" s="55" t="s">
        <v>1724</v>
      </c>
      <c r="G896" t="s">
        <v>26</v>
      </c>
      <c r="H896" s="42">
        <f>IFERROR(Tabla5[[#This Row],[VENTAS MABE]]/Tabla5[[#This Row],[CUOTA]],0)</f>
        <v>1.6666666666666667</v>
      </c>
      <c r="I896">
        <v>6</v>
      </c>
      <c r="J896">
        <v>10</v>
      </c>
      <c r="K896">
        <v>6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V896" s="42">
        <v>0.66666666666666663</v>
      </c>
      <c r="W896" s="42">
        <f>IFERROR(Tabla5[[#This Row],[TOTAL VENTA 38 SEMANA]]/Tabla5[[#This Row],[VENTA ACUM 38]],0)</f>
        <v>0.66666666666666663</v>
      </c>
      <c r="X896" s="42" t="e">
        <f>VLOOKUP(Tabla5[[#This Row],[CLAVE]],[1]!QMI_5_SEMANA_SEP_22[[CLAVE]:[SHARE CADENA S2]],21,0)</f>
        <v>#REF!</v>
      </c>
      <c r="Y896" s="55" t="s">
        <v>757</v>
      </c>
      <c r="Z896" s="46">
        <f>+Tabla5[[#This Row],[VENTA ACUM 38]]+Tabla5[[#This Row],[venta total 39 acum]]</f>
        <v>16</v>
      </c>
      <c r="AA896" s="46">
        <v>9</v>
      </c>
      <c r="AB896" s="46">
        <v>10</v>
      </c>
      <c r="AC896" s="46">
        <v>15</v>
      </c>
      <c r="AD896" s="46">
        <v>1</v>
      </c>
      <c r="AE896" s="46">
        <v>0</v>
      </c>
      <c r="AF896" s="46">
        <v>1</v>
      </c>
      <c r="AG896" s="46">
        <v>9</v>
      </c>
      <c r="AH896" s="42">
        <f>IFERROR(Tabla5[[#This Row],[VENTAS MABE]]/Tabla5[[#This Row],[VENTAS INDURAMA]],0)</f>
        <v>1.6666666666666667</v>
      </c>
      <c r="AI896" t="s">
        <v>1676</v>
      </c>
      <c r="AK896" s="42"/>
      <c r="AL896" t="s">
        <v>727</v>
      </c>
      <c r="AM896" s="55" t="s">
        <v>786</v>
      </c>
      <c r="AO896" s="55" t="s">
        <v>429</v>
      </c>
      <c r="AP896">
        <v>13</v>
      </c>
      <c r="AQ896" s="55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f>SUM(Tabla5[[#This Row],[VENTA MABE 1 SEMANA OCT]:[VENTAS OTROS 1 SEMANA OCT]])</f>
        <v>0</v>
      </c>
      <c r="AY896" s="46">
        <v>7.0512806552729828</v>
      </c>
      <c r="AZ896" s="55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f>SUM(Tabla5[[#This Row],[VENTA MABE 2 SEMANA OCT]:[VENTAS OTROS 2 SEMANA OCT]])</f>
        <v>0</v>
      </c>
      <c r="BH896" t="s">
        <v>785</v>
      </c>
      <c r="BI896" s="55" t="s">
        <v>198</v>
      </c>
      <c r="BJ896">
        <v>8</v>
      </c>
      <c r="BK896" s="55">
        <v>2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f>SUM(Tabla5[[#This Row],[VENTA MABE 3 SEMANA OCT]:[VENTAS OTROS 3 SEMANA OCT]])</f>
        <v>3</v>
      </c>
      <c r="BS896" s="42">
        <v>0.4</v>
      </c>
      <c r="BT896" s="55">
        <v>2</v>
      </c>
      <c r="BU896">
        <v>3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f>SUM(Tabla5[[#This Row],[VENTA MABE 4 SEMANA OCT]:[VENTAS OTROS 4 SEMANA OCT]])</f>
        <v>5</v>
      </c>
      <c r="CB896" t="s">
        <v>1679</v>
      </c>
      <c r="CC896" t="s">
        <v>1679</v>
      </c>
      <c r="CD896" t="s">
        <v>1679</v>
      </c>
      <c r="CE896" t="s">
        <v>1679</v>
      </c>
      <c r="CF896" t="s">
        <v>1679</v>
      </c>
      <c r="CG896" t="s">
        <v>1679</v>
      </c>
      <c r="CH896" t="s">
        <v>1679</v>
      </c>
      <c r="CI8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896" t="s">
        <v>1703</v>
      </c>
      <c r="CK896">
        <v>2</v>
      </c>
      <c r="CL896">
        <v>3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SUM(Tabla5[[#This Row],[VENTA MABE 1 SEMANA NOV]:[VENTAS OTROS 1 SEMANA NOV]])</f>
        <v>5</v>
      </c>
      <c r="CS896">
        <f>IFERROR(VLOOKUP(Tabla5[[#This Row],[CLAVE]],[2]VENTAS!$F$2:$L$1501,2,0),0)</f>
        <v>1</v>
      </c>
      <c r="CT896">
        <f>IFERROR(VLOOKUP(Tabla5[[#This Row],[CLAVE]],[2]VENTAS!$F$2:$L$1501,3,0),0)</f>
        <v>1</v>
      </c>
      <c r="CU896">
        <f>IFERROR(VLOOKUP(Tabla5[[#This Row],[CLAVE]],[2]VENTAS!$F$2:$L$1501,4,0),0)</f>
        <v>0</v>
      </c>
      <c r="CV896">
        <f>IFERROR(VLOOKUP(Tabla5[[#This Row],[CLAVE]],[2]VENTAS!$F$2:$L$1501,5,0),0)</f>
        <v>0</v>
      </c>
      <c r="CW896">
        <f>IFERROR(VLOOKUP(Tabla5[[#This Row],[CLAVE]],[2]VENTAS!$F$2:$L$1501,6,0),0)</f>
        <v>0</v>
      </c>
      <c r="CX896">
        <f>IFERROR(VLOOKUP(Tabla5[[#This Row],[CLAVE]],[2]VENTAS!$F$2:$L$1501,7,0),0)</f>
        <v>0</v>
      </c>
      <c r="CY896">
        <f>IFERROR(VLOOKUP(Tabla5[[#This Row],[CLAVE]],[2]VENTAS!$F$2:$R$1501,13,0),0)</f>
        <v>0</v>
      </c>
      <c r="CZ896">
        <f>SUM(Tabla5[[#This Row],[VENTA MABE 2 SEMANA NOV]:[VENTAS OTROS 2 SEMANA NOV]])</f>
        <v>2</v>
      </c>
      <c r="DA896" s="46">
        <v>16.355790091366281</v>
      </c>
    </row>
    <row r="897" spans="1:105" hidden="1" x14ac:dyDescent="0.3">
      <c r="A897" t="str">
        <f>CONCATENATE(Tabla5[[#This Row],[TIENDA HMPV]],Tabla5[[#This Row],[LINEA]])</f>
        <v>205 - AMBATO 1GLOBALES</v>
      </c>
      <c r="B897" t="s">
        <v>197</v>
      </c>
      <c r="C897" s="55" t="s">
        <v>198</v>
      </c>
      <c r="D897" s="55" t="s">
        <v>30</v>
      </c>
      <c r="E897" s="55" t="s">
        <v>205</v>
      </c>
      <c r="F897" s="55" t="s">
        <v>1724</v>
      </c>
      <c r="G897" t="s">
        <v>27</v>
      </c>
      <c r="H897" s="42">
        <f>IFERROR(Tabla5[[#This Row],[VENTAS MABE]]/Tabla5[[#This Row],[CUOTA]],0)</f>
        <v>1.3333333333333333</v>
      </c>
      <c r="I897">
        <v>3</v>
      </c>
      <c r="J897">
        <v>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V897" s="42">
        <v>1</v>
      </c>
      <c r="W897" s="42">
        <f>IFERROR(Tabla5[[#This Row],[TOTAL VENTA 38 SEMANA]]/Tabla5[[#This Row],[VENTA ACUM 38]],0)</f>
        <v>1</v>
      </c>
      <c r="X897" s="42" t="e">
        <f>VLOOKUP(Tabla5[[#This Row],[CLAVE]],[1]!QMI_5_SEMANA_SEP_22[[CLAVE]:[SHARE CADENA S2]],21,0)</f>
        <v>#REF!</v>
      </c>
      <c r="Y897" s="55" t="s">
        <v>757</v>
      </c>
      <c r="Z897" s="46">
        <f>+Tabla5[[#This Row],[VENTA ACUM 38]]+Tabla5[[#This Row],[venta total 39 acum]]</f>
        <v>5</v>
      </c>
      <c r="AA897" s="46">
        <v>1</v>
      </c>
      <c r="AB897" s="46">
        <v>4</v>
      </c>
      <c r="AC897" s="46">
        <v>4</v>
      </c>
      <c r="AD897" s="46">
        <v>1</v>
      </c>
      <c r="AE897" s="46">
        <v>1</v>
      </c>
      <c r="AF897" s="46">
        <v>1</v>
      </c>
      <c r="AG897" s="46">
        <v>2</v>
      </c>
      <c r="AH897" s="42">
        <f>IFERROR(Tabla5[[#This Row],[VENTAS MABE]]/Tabla5[[#This Row],[VENTAS INDURAMA]],0)</f>
        <v>0</v>
      </c>
      <c r="AI897" t="s">
        <v>1676</v>
      </c>
      <c r="AK897" s="42"/>
      <c r="AL897" t="s">
        <v>727</v>
      </c>
      <c r="AM897" s="55" t="s">
        <v>786</v>
      </c>
      <c r="AO897" s="55" t="s">
        <v>429</v>
      </c>
      <c r="AP897">
        <v>1</v>
      </c>
      <c r="AQ897" s="55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f>SUM(Tabla5[[#This Row],[VENTA MABE 1 SEMANA OCT]:[VENTAS OTROS 1 SEMANA OCT]])</f>
        <v>0</v>
      </c>
      <c r="AY897" s="46">
        <v>2</v>
      </c>
      <c r="AZ897" s="55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f>SUM(Tabla5[[#This Row],[VENTA MABE 2 SEMANA OCT]:[VENTAS OTROS 2 SEMANA OCT]])</f>
        <v>1</v>
      </c>
      <c r="BH897" t="s">
        <v>785</v>
      </c>
      <c r="BI897" s="55" t="s">
        <v>198</v>
      </c>
      <c r="BJ897">
        <v>8</v>
      </c>
      <c r="BK897" s="55">
        <v>2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f>SUM(Tabla5[[#This Row],[VENTA MABE 3 SEMANA OCT]:[VENTAS OTROS 3 SEMANA OCT]])</f>
        <v>2</v>
      </c>
      <c r="BS897" s="42">
        <v>0</v>
      </c>
      <c r="BT897" s="55">
        <v>2</v>
      </c>
      <c r="BU897">
        <v>0</v>
      </c>
      <c r="BV897">
        <v>2</v>
      </c>
      <c r="BW897">
        <v>0</v>
      </c>
      <c r="BX897">
        <v>0</v>
      </c>
      <c r="BY897">
        <v>0</v>
      </c>
      <c r="BZ897">
        <v>0</v>
      </c>
      <c r="CA897">
        <f>SUM(Tabla5[[#This Row],[VENTA MABE 4 SEMANA OCT]:[VENTAS OTROS 4 SEMANA OCT]])</f>
        <v>4</v>
      </c>
      <c r="CB897" t="s">
        <v>1679</v>
      </c>
      <c r="CC897" t="s">
        <v>1679</v>
      </c>
      <c r="CD897" t="s">
        <v>1679</v>
      </c>
      <c r="CE897" t="s">
        <v>1679</v>
      </c>
      <c r="CF897" t="s">
        <v>1679</v>
      </c>
      <c r="CG897" t="s">
        <v>1679</v>
      </c>
      <c r="CH897" t="s">
        <v>1679</v>
      </c>
      <c r="CI8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897" t="s">
        <v>1703</v>
      </c>
      <c r="CK897">
        <v>1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SUM(Tabla5[[#This Row],[VENTA MABE 1 SEMANA NOV]:[VENTAS OTROS 1 SEMANA NOV]])</f>
        <v>2</v>
      </c>
      <c r="CS897">
        <f>IFERROR(VLOOKUP(Tabla5[[#This Row],[CLAVE]],[2]VENTAS!$F$2:$L$1501,2,0),0)</f>
        <v>0</v>
      </c>
      <c r="CT897">
        <f>IFERROR(VLOOKUP(Tabla5[[#This Row],[CLAVE]],[2]VENTAS!$F$2:$L$1501,3,0),0)</f>
        <v>1</v>
      </c>
      <c r="CU897">
        <f>IFERROR(VLOOKUP(Tabla5[[#This Row],[CLAVE]],[2]VENTAS!$F$2:$L$1501,4,0),0)</f>
        <v>0</v>
      </c>
      <c r="CV897">
        <f>IFERROR(VLOOKUP(Tabla5[[#This Row],[CLAVE]],[2]VENTAS!$F$2:$L$1501,5,0),0)</f>
        <v>1</v>
      </c>
      <c r="CW897">
        <f>IFERROR(VLOOKUP(Tabla5[[#This Row],[CLAVE]],[2]VENTAS!$F$2:$L$1501,6,0),0)</f>
        <v>0</v>
      </c>
      <c r="CX897">
        <f>IFERROR(VLOOKUP(Tabla5[[#This Row],[CLAVE]],[2]VENTAS!$F$2:$L$1501,7,0),0)</f>
        <v>0</v>
      </c>
      <c r="CY897">
        <f>IFERROR(VLOOKUP(Tabla5[[#This Row],[CLAVE]],[2]VENTAS!$F$2:$R$1501,13,0),0)</f>
        <v>0</v>
      </c>
      <c r="CZ897">
        <f>SUM(Tabla5[[#This Row],[VENTA MABE 2 SEMANA NOV]:[VENTAS OTROS 2 SEMANA NOV]])</f>
        <v>2</v>
      </c>
      <c r="DA897" s="46">
        <v>1.3233255243850479</v>
      </c>
    </row>
    <row r="898" spans="1:105" hidden="1" x14ac:dyDescent="0.3">
      <c r="A898" t="str">
        <f>CONCATENATE(Tabla5[[#This Row],[TIENDA HMPV]],Tabla5[[#This Row],[LINEA]])</f>
        <v>205 - AMBATO 1LAVADO</v>
      </c>
      <c r="B898" t="s">
        <v>197</v>
      </c>
      <c r="C898" s="55" t="s">
        <v>198</v>
      </c>
      <c r="D898" s="55" t="s">
        <v>30</v>
      </c>
      <c r="E898" s="55" t="s">
        <v>205</v>
      </c>
      <c r="F898" s="55" t="s">
        <v>1724</v>
      </c>
      <c r="G898" t="s">
        <v>28</v>
      </c>
      <c r="H898" s="42">
        <f>IFERROR(Tabla5[[#This Row],[VENTAS MABE]]/Tabla5[[#This Row],[CUOTA]],0)</f>
        <v>0</v>
      </c>
      <c r="I898">
        <v>2</v>
      </c>
      <c r="J898">
        <v>0</v>
      </c>
      <c r="K898">
        <v>0</v>
      </c>
      <c r="L898">
        <v>8</v>
      </c>
      <c r="M898">
        <v>2</v>
      </c>
      <c r="N898">
        <v>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V898" s="42">
        <v>0</v>
      </c>
      <c r="W898" s="42">
        <f>IFERROR(Tabla5[[#This Row],[TOTAL VENTA 38 SEMANA]]/Tabla5[[#This Row],[VENTA ACUM 38]],0)</f>
        <v>0</v>
      </c>
      <c r="X898" s="42" t="e">
        <f>VLOOKUP(Tabla5[[#This Row],[CLAVE]],[1]!QMI_5_SEMANA_SEP_22[[CLAVE]:[SHARE CADENA S2]],21,0)</f>
        <v>#REF!</v>
      </c>
      <c r="Y898" s="55" t="s">
        <v>757</v>
      </c>
      <c r="Z898" s="46">
        <f>+Tabla5[[#This Row],[VENTA ACUM 38]]+Tabla5[[#This Row],[venta total 39 acum]]</f>
        <v>14</v>
      </c>
      <c r="AA898" s="46">
        <v>0</v>
      </c>
      <c r="AB898" s="46">
        <v>0</v>
      </c>
      <c r="AC898" s="46">
        <v>11</v>
      </c>
      <c r="AD898" s="46">
        <v>3</v>
      </c>
      <c r="AE898" s="46">
        <v>0</v>
      </c>
      <c r="AF898" s="46">
        <v>3</v>
      </c>
      <c r="AG898" s="46">
        <v>0</v>
      </c>
      <c r="AH898" s="42">
        <f>IFERROR(Tabla5[[#This Row],[VENTAS MABE]]/Tabla5[[#This Row],[VENTAS INDURAMA]],0)</f>
        <v>0</v>
      </c>
      <c r="AI898" t="s">
        <v>1676</v>
      </c>
      <c r="AK898" s="42"/>
      <c r="AL898" t="s">
        <v>727</v>
      </c>
      <c r="AM898" s="55" t="s">
        <v>786</v>
      </c>
      <c r="AO898" s="55" t="s">
        <v>429</v>
      </c>
      <c r="AP898">
        <v>9</v>
      </c>
      <c r="AQ898" s="55">
        <v>1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f>SUM(Tabla5[[#This Row],[VENTA MABE 1 SEMANA OCT]:[VENTAS OTROS 1 SEMANA OCT]])</f>
        <v>2</v>
      </c>
      <c r="AY898" s="46">
        <v>0</v>
      </c>
      <c r="AZ898" s="55">
        <v>0</v>
      </c>
      <c r="BA898">
        <v>0</v>
      </c>
      <c r="BB898">
        <v>0</v>
      </c>
      <c r="BC898">
        <v>0</v>
      </c>
      <c r="BD898">
        <v>2</v>
      </c>
      <c r="BE898">
        <v>0</v>
      </c>
      <c r="BF898">
        <v>0</v>
      </c>
      <c r="BG898">
        <f>SUM(Tabla5[[#This Row],[VENTA MABE 2 SEMANA OCT]:[VENTAS OTROS 2 SEMANA OCT]])</f>
        <v>2</v>
      </c>
      <c r="BH898" t="s">
        <v>785</v>
      </c>
      <c r="BI898" s="55" t="s">
        <v>198</v>
      </c>
      <c r="BJ898">
        <v>8</v>
      </c>
      <c r="BK898" s="55">
        <v>1</v>
      </c>
      <c r="BL898">
        <v>0</v>
      </c>
      <c r="BM898">
        <v>1</v>
      </c>
      <c r="BN898">
        <v>1</v>
      </c>
      <c r="BO898">
        <v>1</v>
      </c>
      <c r="BP898">
        <v>0</v>
      </c>
      <c r="BQ898">
        <v>0</v>
      </c>
      <c r="BR898">
        <f>SUM(Tabla5[[#This Row],[VENTA MABE 3 SEMANA OCT]:[VENTAS OTROS 3 SEMANA OCT]])</f>
        <v>4</v>
      </c>
      <c r="BS898" s="42">
        <v>0.05</v>
      </c>
      <c r="BT898" s="55">
        <v>0</v>
      </c>
      <c r="BU898">
        <v>0</v>
      </c>
      <c r="BV898">
        <v>3</v>
      </c>
      <c r="BW898">
        <v>1</v>
      </c>
      <c r="BX898">
        <v>1</v>
      </c>
      <c r="BY898">
        <v>0</v>
      </c>
      <c r="BZ898">
        <v>0</v>
      </c>
      <c r="CA898">
        <f>SUM(Tabla5[[#This Row],[VENTA MABE 4 SEMANA OCT]:[VENTAS OTROS 4 SEMANA OCT]])</f>
        <v>5</v>
      </c>
      <c r="CD898" t="s">
        <v>1695</v>
      </c>
      <c r="CI89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0.15384615384615385</v>
      </c>
      <c r="CJ898" t="s">
        <v>1701</v>
      </c>
      <c r="CK898">
        <v>0</v>
      </c>
      <c r="CL898">
        <v>0</v>
      </c>
      <c r="CM898">
        <v>2</v>
      </c>
      <c r="CN898">
        <v>1</v>
      </c>
      <c r="CO898">
        <v>1</v>
      </c>
      <c r="CP898">
        <v>0</v>
      </c>
      <c r="CQ898">
        <v>0</v>
      </c>
      <c r="CR898">
        <f>SUM(Tabla5[[#This Row],[VENTA MABE 1 SEMANA NOV]:[VENTAS OTROS 1 SEMANA NOV]])</f>
        <v>4</v>
      </c>
      <c r="CS898">
        <f>IFERROR(VLOOKUP(Tabla5[[#This Row],[CLAVE]],[2]VENTAS!$F$2:$L$1501,2,0),0)</f>
        <v>0</v>
      </c>
      <c r="CT898">
        <f>IFERROR(VLOOKUP(Tabla5[[#This Row],[CLAVE]],[2]VENTAS!$F$2:$L$1501,3,0),0)</f>
        <v>0</v>
      </c>
      <c r="CU898">
        <f>IFERROR(VLOOKUP(Tabla5[[#This Row],[CLAVE]],[2]VENTAS!$F$2:$L$1501,4,0),0)</f>
        <v>2</v>
      </c>
      <c r="CV898">
        <f>IFERROR(VLOOKUP(Tabla5[[#This Row],[CLAVE]],[2]VENTAS!$F$2:$L$1501,5,0),0)</f>
        <v>0</v>
      </c>
      <c r="CW898">
        <f>IFERROR(VLOOKUP(Tabla5[[#This Row],[CLAVE]],[2]VENTAS!$F$2:$L$1501,6,0),0)</f>
        <v>3</v>
      </c>
      <c r="CX898">
        <f>IFERROR(VLOOKUP(Tabla5[[#This Row],[CLAVE]],[2]VENTAS!$F$2:$L$1501,7,0),0)</f>
        <v>0</v>
      </c>
      <c r="CY898">
        <f>IFERROR(VLOOKUP(Tabla5[[#This Row],[CLAVE]],[2]VENTAS!$F$2:$R$1501,13,0),0)</f>
        <v>0</v>
      </c>
      <c r="CZ898">
        <f>SUM(Tabla5[[#This Row],[VENTA MABE 2 SEMANA NOV]:[VENTAS OTROS 2 SEMANA NOV]])</f>
        <v>5</v>
      </c>
      <c r="DA898" s="46">
        <v>0</v>
      </c>
    </row>
    <row r="899" spans="1:105" hidden="1" x14ac:dyDescent="0.3">
      <c r="A899" t="str">
        <f>CONCATENATE(Tabla5[[#This Row],[TIENDA HMPV]],Tabla5[[#This Row],[LINEA]])</f>
        <v>205 - AMBATO 1REFRIGERACIÓN</v>
      </c>
      <c r="B899" t="s">
        <v>197</v>
      </c>
      <c r="C899" s="55" t="s">
        <v>198</v>
      </c>
      <c r="D899" s="55" t="s">
        <v>30</v>
      </c>
      <c r="E899" s="55" t="s">
        <v>205</v>
      </c>
      <c r="F899" s="55" t="s">
        <v>1724</v>
      </c>
      <c r="G899" t="s">
        <v>29</v>
      </c>
      <c r="H899" s="42">
        <f>IFERROR(Tabla5[[#This Row],[VENTAS MABE]]/Tabla5[[#This Row],[CUOTA]],0)</f>
        <v>0.25</v>
      </c>
      <c r="I899">
        <v>4</v>
      </c>
      <c r="J899">
        <v>1</v>
      </c>
      <c r="K899">
        <v>4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V899" s="42">
        <v>0.2</v>
      </c>
      <c r="W899" s="42">
        <f>IFERROR(Tabla5[[#This Row],[TOTAL VENTA 38 SEMANA]]/Tabla5[[#This Row],[VENTA ACUM 38]],0)</f>
        <v>0.2</v>
      </c>
      <c r="X899" s="42" t="e">
        <f>VLOOKUP(Tabla5[[#This Row],[CLAVE]],[1]!QMI_5_SEMANA_SEP_22[[CLAVE]:[SHARE CADENA S2]],21,0)</f>
        <v>#REF!</v>
      </c>
      <c r="Y899" s="55" t="s">
        <v>757</v>
      </c>
      <c r="Z899" s="46">
        <f>+Tabla5[[#This Row],[VENTA ACUM 38]]+Tabla5[[#This Row],[venta total 39 acum]]</f>
        <v>7</v>
      </c>
      <c r="AA899" s="46">
        <v>1</v>
      </c>
      <c r="AB899" s="46">
        <v>1</v>
      </c>
      <c r="AC899" s="46">
        <v>5</v>
      </c>
      <c r="AD899" s="46">
        <v>2</v>
      </c>
      <c r="AE899" s="46">
        <v>0</v>
      </c>
      <c r="AF899" s="46">
        <v>2</v>
      </c>
      <c r="AG899" s="46">
        <v>1</v>
      </c>
      <c r="AH899" s="42">
        <f>IFERROR(Tabla5[[#This Row],[VENTAS MABE]]/Tabla5[[#This Row],[VENTAS INDURAMA]],0)</f>
        <v>0.25</v>
      </c>
      <c r="AI899" t="s">
        <v>1676</v>
      </c>
      <c r="AK899" s="42"/>
      <c r="AL899" t="s">
        <v>727</v>
      </c>
      <c r="AM899" s="55" t="s">
        <v>786</v>
      </c>
      <c r="AO899" s="55" t="s">
        <v>429</v>
      </c>
      <c r="AP899">
        <v>4</v>
      </c>
      <c r="AQ899" s="55">
        <v>1</v>
      </c>
      <c r="AR899">
        <v>3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f>SUM(Tabla5[[#This Row],[VENTA MABE 1 SEMANA OCT]:[VENTAS OTROS 1 SEMANA OCT]])</f>
        <v>4</v>
      </c>
      <c r="AY899" s="46">
        <v>2</v>
      </c>
      <c r="AZ899" s="55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f>SUM(Tabla5[[#This Row],[VENTA MABE 2 SEMANA OCT]:[VENTAS OTROS 2 SEMANA OCT]])</f>
        <v>1</v>
      </c>
      <c r="BH899" t="s">
        <v>785</v>
      </c>
      <c r="BI899" s="55" t="s">
        <v>198</v>
      </c>
      <c r="BJ899">
        <v>8</v>
      </c>
      <c r="BK899" s="55">
        <v>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f>SUM(Tabla5[[#This Row],[VENTA MABE 3 SEMANA OCT]:[VENTAS OTROS 3 SEMANA OCT]])</f>
        <v>1</v>
      </c>
      <c r="BS899" s="42">
        <v>0.28000000000000003</v>
      </c>
      <c r="BT899" s="55">
        <v>1</v>
      </c>
      <c r="BU899">
        <v>1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f>SUM(Tabla5[[#This Row],[VENTA MABE 4 SEMANA OCT]:[VENTAS OTROS 4 SEMANA OCT]])</f>
        <v>2</v>
      </c>
      <c r="CB899" t="s">
        <v>1679</v>
      </c>
      <c r="CC899" t="s">
        <v>1679</v>
      </c>
      <c r="CD899" t="s">
        <v>1679</v>
      </c>
      <c r="CE899" t="s">
        <v>1679</v>
      </c>
      <c r="CF899" t="s">
        <v>1679</v>
      </c>
      <c r="CG899" t="s">
        <v>1679</v>
      </c>
      <c r="CH899" t="s">
        <v>1679</v>
      </c>
      <c r="CI89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899" t="s">
        <v>1703</v>
      </c>
      <c r="CK899">
        <v>1</v>
      </c>
      <c r="CL899">
        <v>2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SUM(Tabla5[[#This Row],[VENTA MABE 1 SEMANA NOV]:[VENTAS OTROS 1 SEMANA NOV]])</f>
        <v>3</v>
      </c>
      <c r="CS899">
        <f>IFERROR(VLOOKUP(Tabla5[[#This Row],[CLAVE]],[2]VENTAS!$F$2:$L$1501,2,0),0)</f>
        <v>0</v>
      </c>
      <c r="CT899">
        <f>IFERROR(VLOOKUP(Tabla5[[#This Row],[CLAVE]],[2]VENTAS!$F$2:$L$1501,3,0),0)</f>
        <v>0</v>
      </c>
      <c r="CU899">
        <f>IFERROR(VLOOKUP(Tabla5[[#This Row],[CLAVE]],[2]VENTAS!$F$2:$L$1501,4,0),0)</f>
        <v>0</v>
      </c>
      <c r="CV899">
        <f>IFERROR(VLOOKUP(Tabla5[[#This Row],[CLAVE]],[2]VENTAS!$F$2:$L$1501,5,0),0)</f>
        <v>0</v>
      </c>
      <c r="CW899">
        <f>IFERROR(VLOOKUP(Tabla5[[#This Row],[CLAVE]],[2]VENTAS!$F$2:$L$1501,6,0),0)</f>
        <v>0</v>
      </c>
      <c r="CX899">
        <f>IFERROR(VLOOKUP(Tabla5[[#This Row],[CLAVE]],[2]VENTAS!$F$2:$L$1501,7,0),0)</f>
        <v>0</v>
      </c>
      <c r="CY899">
        <f>IFERROR(VLOOKUP(Tabla5[[#This Row],[CLAVE]],[2]VENTAS!$F$2:$R$1501,13,0),0)</f>
        <v>0</v>
      </c>
      <c r="CZ899">
        <f>SUM(Tabla5[[#This Row],[VENTA MABE 2 SEMANA NOV]:[VENTAS OTROS 2 SEMANA NOV]])</f>
        <v>0</v>
      </c>
      <c r="DA899" s="46">
        <v>5.9646020136254974</v>
      </c>
    </row>
    <row r="900" spans="1:105" hidden="1" x14ac:dyDescent="0.3">
      <c r="A900" t="str">
        <f>CONCATENATE(Tabla5[[#This Row],[TIENDA HMPV]],Tabla5[[#This Row],[LINEA]])</f>
        <v>209 - LATACUNGACOCINAS</v>
      </c>
      <c r="B900" t="s">
        <v>197</v>
      </c>
      <c r="C900" s="55" t="s">
        <v>198</v>
      </c>
      <c r="D900" s="55" t="s">
        <v>30</v>
      </c>
      <c r="E900" s="55" t="s">
        <v>206</v>
      </c>
      <c r="F900" s="55" t="s">
        <v>1724</v>
      </c>
      <c r="G900" t="s">
        <v>26</v>
      </c>
      <c r="H900" s="42">
        <f>IFERROR(Tabla5[[#This Row],[VENTAS MABE]]/Tabla5[[#This Row],[CUOTA]],0)</f>
        <v>0.4</v>
      </c>
      <c r="I900">
        <v>5</v>
      </c>
      <c r="J900">
        <v>2</v>
      </c>
      <c r="K900">
        <v>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V900" s="42">
        <v>0.4</v>
      </c>
      <c r="W900" s="42">
        <f>IFERROR(Tabla5[[#This Row],[TOTAL VENTA 38 SEMANA]]/Tabla5[[#This Row],[VENTA ACUM 38]],0)</f>
        <v>0.4</v>
      </c>
      <c r="X900" s="42" t="e">
        <f>VLOOKUP(Tabla5[[#This Row],[CLAVE]],[1]!QMI_5_SEMANA_SEP_22[[CLAVE]:[SHARE CADENA S2]],21,0)</f>
        <v>#REF!</v>
      </c>
      <c r="Y900" s="55" t="s">
        <v>769</v>
      </c>
      <c r="Z900" s="46">
        <f>+Tabla5[[#This Row],[VENTA ACUM 38]]+Tabla5[[#This Row],[venta total 39 acum]]</f>
        <v>5</v>
      </c>
      <c r="AA900" s="46">
        <v>0</v>
      </c>
      <c r="AB900" s="46">
        <v>2</v>
      </c>
      <c r="AC900" s="46">
        <v>5</v>
      </c>
      <c r="AD900" s="46">
        <v>0</v>
      </c>
      <c r="AE900" s="46">
        <v>0</v>
      </c>
      <c r="AF900" s="46">
        <v>0</v>
      </c>
      <c r="AG900" s="46">
        <v>0</v>
      </c>
      <c r="AH900" s="42">
        <f>IFERROR(Tabla5[[#This Row],[VENTAS MABE]]/Tabla5[[#This Row],[VENTAS INDURAMA]],0)</f>
        <v>0.66666666666666663</v>
      </c>
      <c r="AI900" t="s">
        <v>1676</v>
      </c>
      <c r="AK900" s="42"/>
      <c r="AL900" t="s">
        <v>727</v>
      </c>
      <c r="AM900" s="55" t="s">
        <v>1164</v>
      </c>
      <c r="AO900" s="55" t="s">
        <v>429</v>
      </c>
      <c r="AP900">
        <v>0</v>
      </c>
      <c r="AQ900" s="55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f>SUM(Tabla5[[#This Row],[VENTA MABE 1 SEMANA OCT]:[VENTAS OTROS 1 SEMANA OCT]])</f>
        <v>1</v>
      </c>
      <c r="AY900" s="46">
        <v>4.9747861287856878</v>
      </c>
      <c r="AZ900" s="55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f>SUM(Tabla5[[#This Row],[VENTA MABE 2 SEMANA OCT]:[VENTAS OTROS 2 SEMANA OCT]])</f>
        <v>0</v>
      </c>
      <c r="BH900" t="s">
        <v>885</v>
      </c>
      <c r="BI900" s="55" t="s">
        <v>198</v>
      </c>
      <c r="BJ900">
        <v>0.49999999999999956</v>
      </c>
      <c r="BK900" s="55">
        <v>2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f>SUM(Tabla5[[#This Row],[VENTA MABE 3 SEMANA OCT]:[VENTAS OTROS 3 SEMANA OCT]])</f>
        <v>3</v>
      </c>
      <c r="BS900" s="42">
        <v>0.4</v>
      </c>
      <c r="BT900" s="55">
        <v>0</v>
      </c>
      <c r="BU900">
        <v>1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f>SUM(Tabla5[[#This Row],[VENTA MABE 4 SEMANA OCT]:[VENTAS OTROS 4 SEMANA OCT]])</f>
        <v>1</v>
      </c>
      <c r="CB900" t="s">
        <v>1679</v>
      </c>
      <c r="CC900" t="s">
        <v>1679</v>
      </c>
      <c r="CD900" t="s">
        <v>1679</v>
      </c>
      <c r="CE900" t="s">
        <v>1679</v>
      </c>
      <c r="CF900" t="s">
        <v>1679</v>
      </c>
      <c r="CG900" t="s">
        <v>1679</v>
      </c>
      <c r="CH900" t="s">
        <v>1679</v>
      </c>
      <c r="CI9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900" t="s">
        <v>1703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SUM(Tabla5[[#This Row],[VENTA MABE 1 SEMANA NOV]:[VENTAS OTROS 1 SEMANA NOV]])</f>
        <v>1</v>
      </c>
      <c r="CS900">
        <f>IFERROR(VLOOKUP(Tabla5[[#This Row],[CLAVE]],[2]VENTAS!$F$2:$L$1501,2,0),0)</f>
        <v>0</v>
      </c>
      <c r="CT900">
        <f>IFERROR(VLOOKUP(Tabla5[[#This Row],[CLAVE]],[2]VENTAS!$F$2:$L$1501,3,0),0)</f>
        <v>1</v>
      </c>
      <c r="CU900">
        <f>IFERROR(VLOOKUP(Tabla5[[#This Row],[CLAVE]],[2]VENTAS!$F$2:$L$1501,4,0),0)</f>
        <v>0</v>
      </c>
      <c r="CV900">
        <f>IFERROR(VLOOKUP(Tabla5[[#This Row],[CLAVE]],[2]VENTAS!$F$2:$L$1501,5,0),0)</f>
        <v>0</v>
      </c>
      <c r="CW900">
        <f>IFERROR(VLOOKUP(Tabla5[[#This Row],[CLAVE]],[2]VENTAS!$F$2:$L$1501,6,0),0)</f>
        <v>0</v>
      </c>
      <c r="CX900">
        <f>IFERROR(VLOOKUP(Tabla5[[#This Row],[CLAVE]],[2]VENTAS!$F$2:$L$1501,7,0),0)</f>
        <v>0</v>
      </c>
      <c r="CY900">
        <f>IFERROR(VLOOKUP(Tabla5[[#This Row],[CLAVE]],[2]VENTAS!$F$2:$R$1501,13,0),0)</f>
        <v>0</v>
      </c>
      <c r="CZ900">
        <f>SUM(Tabla5[[#This Row],[VENTA MABE 2 SEMANA NOV]:[VENTAS OTROS 2 SEMANA NOV]])</f>
        <v>1</v>
      </c>
      <c r="DA900" s="46">
        <v>12.219710682183344</v>
      </c>
    </row>
    <row r="901" spans="1:105" hidden="1" x14ac:dyDescent="0.3">
      <c r="A901" t="str">
        <f>CONCATENATE(Tabla5[[#This Row],[TIENDA HMPV]],Tabla5[[#This Row],[LINEA]])</f>
        <v>209 - LATACUNGAGLOBALES</v>
      </c>
      <c r="B901" t="s">
        <v>197</v>
      </c>
      <c r="C901" s="55" t="s">
        <v>198</v>
      </c>
      <c r="D901" s="55" t="s">
        <v>30</v>
      </c>
      <c r="E901" s="55" t="s">
        <v>206</v>
      </c>
      <c r="F901" s="55" t="s">
        <v>1724</v>
      </c>
      <c r="G901" t="s">
        <v>27</v>
      </c>
      <c r="H901" s="42">
        <f>IFERROR(Tabla5[[#This Row],[VENTAS MABE]]/Tabla5[[#This Row],[CUOTA]],0)</f>
        <v>0.5</v>
      </c>
      <c r="I901">
        <v>4</v>
      </c>
      <c r="J901">
        <v>2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V901" s="42">
        <v>1</v>
      </c>
      <c r="W901" s="42">
        <f>IFERROR(Tabla5[[#This Row],[TOTAL VENTA 38 SEMANA]]/Tabla5[[#This Row],[VENTA ACUM 38]],0)</f>
        <v>1</v>
      </c>
      <c r="X901" s="42" t="e">
        <f>VLOOKUP(Tabla5[[#This Row],[CLAVE]],[1]!QMI_5_SEMANA_SEP_22[[CLAVE]:[SHARE CADENA S2]],21,0)</f>
        <v>#REF!</v>
      </c>
      <c r="Y901" s="55" t="s">
        <v>769</v>
      </c>
      <c r="Z901" s="46">
        <f>+Tabla5[[#This Row],[VENTA ACUM 38]]+Tabla5[[#This Row],[venta total 39 acum]]</f>
        <v>2</v>
      </c>
      <c r="AA901" s="46">
        <v>0</v>
      </c>
      <c r="AB901" s="46">
        <v>2</v>
      </c>
      <c r="AC901" s="46">
        <v>2</v>
      </c>
      <c r="AD901" s="46">
        <v>0</v>
      </c>
      <c r="AE901" s="46">
        <v>0</v>
      </c>
      <c r="AF901" s="46">
        <v>0</v>
      </c>
      <c r="AG901" s="46">
        <v>0</v>
      </c>
      <c r="AH901" s="42">
        <f>IFERROR(Tabla5[[#This Row],[VENTAS MABE]]/Tabla5[[#This Row],[VENTAS INDURAMA]],0)</f>
        <v>0</v>
      </c>
      <c r="AI901" t="s">
        <v>1676</v>
      </c>
      <c r="AK901" s="42"/>
      <c r="AL901" t="s">
        <v>727</v>
      </c>
      <c r="AM901" s="55" t="s">
        <v>1164</v>
      </c>
      <c r="AO901" s="55" t="s">
        <v>429</v>
      </c>
      <c r="AP901">
        <v>0</v>
      </c>
      <c r="AQ901" s="55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f>SUM(Tabla5[[#This Row],[VENTA MABE 1 SEMANA OCT]:[VENTAS OTROS 1 SEMANA OCT]])</f>
        <v>0</v>
      </c>
      <c r="AY901" s="46">
        <v>2</v>
      </c>
      <c r="AZ901" s="55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f>SUM(Tabla5[[#This Row],[VENTA MABE 2 SEMANA OCT]:[VENTAS OTROS 2 SEMANA OCT]])</f>
        <v>0</v>
      </c>
      <c r="BH901" t="s">
        <v>885</v>
      </c>
      <c r="BI901" s="55" t="s">
        <v>198</v>
      </c>
      <c r="BJ901">
        <v>0.49999999999999956</v>
      </c>
      <c r="BK901" s="55">
        <v>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f>SUM(Tabla5[[#This Row],[VENTA MABE 3 SEMANA OCT]:[VENTAS OTROS 3 SEMANA OCT]])</f>
        <v>2</v>
      </c>
      <c r="BS901" s="42">
        <v>0</v>
      </c>
      <c r="BT901" s="55">
        <v>2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f>SUM(Tabla5[[#This Row],[VENTA MABE 4 SEMANA OCT]:[VENTAS OTROS 4 SEMANA OCT]])</f>
        <v>2</v>
      </c>
      <c r="CB901" t="s">
        <v>1679</v>
      </c>
      <c r="CC901" t="s">
        <v>1679</v>
      </c>
      <c r="CD901" t="s">
        <v>1679</v>
      </c>
      <c r="CE901" t="s">
        <v>1679</v>
      </c>
      <c r="CF901" t="s">
        <v>1679</v>
      </c>
      <c r="CG901" t="s">
        <v>1679</v>
      </c>
      <c r="CH901" t="s">
        <v>1679</v>
      </c>
      <c r="CI9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01" t="s">
        <v>1703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SUM(Tabla5[[#This Row],[VENTA MABE 1 SEMANA NOV]:[VENTAS OTROS 1 SEMANA NOV]])</f>
        <v>0</v>
      </c>
      <c r="CS901">
        <f>IFERROR(VLOOKUP(Tabla5[[#This Row],[CLAVE]],[2]VENTAS!$F$2:$L$1501,2,0),0)</f>
        <v>0</v>
      </c>
      <c r="CT901">
        <f>IFERROR(VLOOKUP(Tabla5[[#This Row],[CLAVE]],[2]VENTAS!$F$2:$L$1501,3,0),0)</f>
        <v>0</v>
      </c>
      <c r="CU901">
        <f>IFERROR(VLOOKUP(Tabla5[[#This Row],[CLAVE]],[2]VENTAS!$F$2:$L$1501,4,0),0)</f>
        <v>0</v>
      </c>
      <c r="CV901">
        <f>IFERROR(VLOOKUP(Tabla5[[#This Row],[CLAVE]],[2]VENTAS!$F$2:$L$1501,5,0),0)</f>
        <v>0</v>
      </c>
      <c r="CW901">
        <f>IFERROR(VLOOKUP(Tabla5[[#This Row],[CLAVE]],[2]VENTAS!$F$2:$L$1501,6,0),0)</f>
        <v>0</v>
      </c>
      <c r="CX901">
        <f>IFERROR(VLOOKUP(Tabla5[[#This Row],[CLAVE]],[2]VENTAS!$F$2:$L$1501,7,0),0)</f>
        <v>0</v>
      </c>
      <c r="CY901">
        <f>IFERROR(VLOOKUP(Tabla5[[#This Row],[CLAVE]],[2]VENTAS!$F$2:$R$1501,13,0),0)</f>
        <v>0</v>
      </c>
      <c r="CZ901">
        <f>SUM(Tabla5[[#This Row],[VENTA MABE 2 SEMANA NOV]:[VENTAS OTROS 2 SEMANA NOV]])</f>
        <v>0</v>
      </c>
      <c r="DA901" s="46">
        <v>1.4185992572578994</v>
      </c>
    </row>
    <row r="902" spans="1:105" hidden="1" x14ac:dyDescent="0.3">
      <c r="A902" t="str">
        <f>CONCATENATE(Tabla5[[#This Row],[TIENDA HMPV]],Tabla5[[#This Row],[LINEA]])</f>
        <v>209 - LATACUNGALAVADO</v>
      </c>
      <c r="B902" t="s">
        <v>197</v>
      </c>
      <c r="C902" s="55" t="s">
        <v>198</v>
      </c>
      <c r="D902" s="55" t="s">
        <v>30</v>
      </c>
      <c r="E902" s="55" t="s">
        <v>206</v>
      </c>
      <c r="F902" s="55" t="s">
        <v>1724</v>
      </c>
      <c r="G902" t="s">
        <v>28</v>
      </c>
      <c r="H902" s="42">
        <f>IFERROR(Tabla5[[#This Row],[VENTAS MABE]]/Tabla5[[#This Row],[CUOTA]],0)</f>
        <v>1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V902" s="42">
        <v>1</v>
      </c>
      <c r="W902" s="42">
        <f>IFERROR(Tabla5[[#This Row],[TOTAL VENTA 38 SEMANA]]/Tabla5[[#This Row],[VENTA ACUM 38]],0)</f>
        <v>1</v>
      </c>
      <c r="X902" s="42" t="e">
        <f>VLOOKUP(Tabla5[[#This Row],[CLAVE]],[1]!QMI_5_SEMANA_SEP_22[[CLAVE]:[SHARE CADENA S2]],21,0)</f>
        <v>#REF!</v>
      </c>
      <c r="Y902" s="55" t="s">
        <v>769</v>
      </c>
      <c r="Z902" s="46">
        <f>+Tabla5[[#This Row],[VENTA ACUM 38]]+Tabla5[[#This Row],[venta total 39 acum]]</f>
        <v>1</v>
      </c>
      <c r="AA902" s="46">
        <v>0</v>
      </c>
      <c r="AB902" s="46">
        <v>1</v>
      </c>
      <c r="AC902" s="46">
        <v>1</v>
      </c>
      <c r="AD902" s="46">
        <v>0</v>
      </c>
      <c r="AE902" s="46">
        <v>0</v>
      </c>
      <c r="AF902" s="46">
        <v>0</v>
      </c>
      <c r="AG902" s="46">
        <v>0</v>
      </c>
      <c r="AH902" s="42">
        <f>IFERROR(Tabla5[[#This Row],[VENTAS MABE]]/Tabla5[[#This Row],[VENTAS INDURAMA]],0)</f>
        <v>0</v>
      </c>
      <c r="AI902" t="s">
        <v>1676</v>
      </c>
      <c r="AK902" s="42"/>
      <c r="AL902" t="s">
        <v>727</v>
      </c>
      <c r="AM902" s="55" t="s">
        <v>1164</v>
      </c>
      <c r="AO902" s="55" t="s">
        <v>429</v>
      </c>
      <c r="AP902">
        <v>0</v>
      </c>
      <c r="AQ902" s="55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f>SUM(Tabla5[[#This Row],[VENTA MABE 1 SEMANA OCT]:[VENTAS OTROS 1 SEMANA OCT]])</f>
        <v>0</v>
      </c>
      <c r="AY902" s="46">
        <v>0</v>
      </c>
      <c r="AZ902" s="55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f>SUM(Tabla5[[#This Row],[VENTA MABE 2 SEMANA OCT]:[VENTAS OTROS 2 SEMANA OCT]])</f>
        <v>0</v>
      </c>
      <c r="BH902" t="s">
        <v>885</v>
      </c>
      <c r="BI902" s="55" t="s">
        <v>198</v>
      </c>
      <c r="BJ902">
        <v>0.49999999999999956</v>
      </c>
      <c r="BK902" s="55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f>SUM(Tabla5[[#This Row],[VENTA MABE 3 SEMANA OCT]:[VENTAS OTROS 3 SEMANA OCT]])</f>
        <v>0</v>
      </c>
      <c r="BS902" s="42">
        <v>0.05</v>
      </c>
      <c r="BT902" s="55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f>SUM(Tabla5[[#This Row],[VENTA MABE 4 SEMANA OCT]:[VENTAS OTROS 4 SEMANA OCT]])</f>
        <v>0</v>
      </c>
      <c r="CB902" t="s">
        <v>1679</v>
      </c>
      <c r="CC902" t="s">
        <v>1679</v>
      </c>
      <c r="CD902" t="s">
        <v>1679</v>
      </c>
      <c r="CE902" t="s">
        <v>1679</v>
      </c>
      <c r="CF902" t="s">
        <v>1679</v>
      </c>
      <c r="CG902" t="s">
        <v>1679</v>
      </c>
      <c r="CH902" t="s">
        <v>1679</v>
      </c>
      <c r="CI9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02" s="66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SUM(Tabla5[[#This Row],[VENTA MABE 1 SEMANA NOV]:[VENTAS OTROS 1 SEMANA NOV]])</f>
        <v>0</v>
      </c>
      <c r="CS902">
        <f>IFERROR(VLOOKUP(Tabla5[[#This Row],[CLAVE]],[2]VENTAS!$F$2:$L$1501,2,0),0)</f>
        <v>0</v>
      </c>
      <c r="CT902">
        <f>IFERROR(VLOOKUP(Tabla5[[#This Row],[CLAVE]],[2]VENTAS!$F$2:$L$1501,3,0),0)</f>
        <v>0</v>
      </c>
      <c r="CU902">
        <f>IFERROR(VLOOKUP(Tabla5[[#This Row],[CLAVE]],[2]VENTAS!$F$2:$L$1501,4,0),0)</f>
        <v>0</v>
      </c>
      <c r="CV902">
        <f>IFERROR(VLOOKUP(Tabla5[[#This Row],[CLAVE]],[2]VENTAS!$F$2:$L$1501,5,0),0)</f>
        <v>0</v>
      </c>
      <c r="CW902">
        <f>IFERROR(VLOOKUP(Tabla5[[#This Row],[CLAVE]],[2]VENTAS!$F$2:$L$1501,6,0),0)</f>
        <v>0</v>
      </c>
      <c r="CX902">
        <f>IFERROR(VLOOKUP(Tabla5[[#This Row],[CLAVE]],[2]VENTAS!$F$2:$L$1501,7,0),0)</f>
        <v>0</v>
      </c>
      <c r="CY902">
        <f>IFERROR(VLOOKUP(Tabla5[[#This Row],[CLAVE]],[2]VENTAS!$F$2:$R$1501,13,0),0)</f>
        <v>0</v>
      </c>
      <c r="CZ902">
        <f>SUM(Tabla5[[#This Row],[VENTA MABE 2 SEMANA NOV]:[VENTAS OTROS 2 SEMANA NOV]])</f>
        <v>0</v>
      </c>
      <c r="DA902" s="46">
        <v>0</v>
      </c>
    </row>
    <row r="903" spans="1:105" hidden="1" x14ac:dyDescent="0.3">
      <c r="A903" t="str">
        <f>CONCATENATE(Tabla5[[#This Row],[TIENDA HMPV]],Tabla5[[#This Row],[LINEA]])</f>
        <v>209 - LATACUNGAREFRIGERACIÓN</v>
      </c>
      <c r="B903" t="s">
        <v>197</v>
      </c>
      <c r="C903" s="55" t="s">
        <v>198</v>
      </c>
      <c r="D903" s="55" t="s">
        <v>30</v>
      </c>
      <c r="E903" s="55" t="s">
        <v>206</v>
      </c>
      <c r="F903" s="55" t="s">
        <v>1724</v>
      </c>
      <c r="G903" t="s">
        <v>29</v>
      </c>
      <c r="H903" s="42">
        <f>IFERROR(Tabla5[[#This Row],[VENTAS MABE]]/Tabla5[[#This Row],[CUOTA]],0)</f>
        <v>0.66666666666666663</v>
      </c>
      <c r="I903">
        <v>3</v>
      </c>
      <c r="J903">
        <v>2</v>
      </c>
      <c r="K903">
        <v>6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V903" s="42">
        <v>0.4</v>
      </c>
      <c r="W903" s="42">
        <f>IFERROR(Tabla5[[#This Row],[TOTAL VENTA 38 SEMANA]]/Tabla5[[#This Row],[VENTA ACUM 38]],0)</f>
        <v>0.4</v>
      </c>
      <c r="X903" s="42" t="e">
        <f>VLOOKUP(Tabla5[[#This Row],[CLAVE]],[1]!QMI_5_SEMANA_SEP_22[[CLAVE]:[SHARE CADENA S2]],21,0)</f>
        <v>#REF!</v>
      </c>
      <c r="Y903" s="55" t="s">
        <v>769</v>
      </c>
      <c r="Z903" s="46">
        <f>+Tabla5[[#This Row],[VENTA ACUM 38]]+Tabla5[[#This Row],[venta total 39 acum]]</f>
        <v>10</v>
      </c>
      <c r="AA903" s="46">
        <v>0</v>
      </c>
      <c r="AB903" s="46">
        <v>2</v>
      </c>
      <c r="AC903" s="46">
        <v>5</v>
      </c>
      <c r="AD903" s="46">
        <v>5</v>
      </c>
      <c r="AE903" s="46">
        <v>2</v>
      </c>
      <c r="AF903" s="46">
        <v>5</v>
      </c>
      <c r="AG903" s="46">
        <v>2</v>
      </c>
      <c r="AH903" s="42">
        <f>IFERROR(Tabla5[[#This Row],[VENTAS MABE]]/Tabla5[[#This Row],[VENTAS INDURAMA]],0)</f>
        <v>0.33333333333333331</v>
      </c>
      <c r="AI903" t="s">
        <v>1676</v>
      </c>
      <c r="AK903" s="42"/>
      <c r="AL903" t="s">
        <v>727</v>
      </c>
      <c r="AM903" s="55" t="s">
        <v>1164</v>
      </c>
      <c r="AO903" s="55" t="s">
        <v>429</v>
      </c>
      <c r="AP903">
        <v>0</v>
      </c>
      <c r="AQ903" s="55">
        <v>1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f>SUM(Tabla5[[#This Row],[VENTA MABE 1 SEMANA OCT]:[VENTAS OTROS 1 SEMANA OCT]])</f>
        <v>2</v>
      </c>
      <c r="AY903" s="46">
        <v>2</v>
      </c>
      <c r="AZ903" s="55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f>SUM(Tabla5[[#This Row],[VENTA MABE 2 SEMANA OCT]:[VENTAS OTROS 2 SEMANA OCT]])</f>
        <v>0</v>
      </c>
      <c r="BH903" t="s">
        <v>885</v>
      </c>
      <c r="BI903" s="55" t="s">
        <v>198</v>
      </c>
      <c r="BJ903">
        <v>0.49999999999999956</v>
      </c>
      <c r="BK903" s="55">
        <v>1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f>SUM(Tabla5[[#This Row],[VENTA MABE 3 SEMANA OCT]:[VENTAS OTROS 3 SEMANA OCT]])</f>
        <v>2</v>
      </c>
      <c r="BS903" s="42">
        <v>0.28000000000000003</v>
      </c>
      <c r="BT903" s="55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f>SUM(Tabla5[[#This Row],[VENTA MABE 4 SEMANA OCT]:[VENTAS OTROS 4 SEMANA OCT]])</f>
        <v>0</v>
      </c>
      <c r="CB903" t="s">
        <v>1679</v>
      </c>
      <c r="CC903" t="s">
        <v>1679</v>
      </c>
      <c r="CD903" t="s">
        <v>1679</v>
      </c>
      <c r="CE903" t="s">
        <v>1679</v>
      </c>
      <c r="CF903" t="s">
        <v>1679</v>
      </c>
      <c r="CG903" t="s">
        <v>1679</v>
      </c>
      <c r="CH903" t="s">
        <v>1679</v>
      </c>
      <c r="CI9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903" t="s">
        <v>1703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SUM(Tabla5[[#This Row],[VENTA MABE 1 SEMANA NOV]:[VENTAS OTROS 1 SEMANA NOV]])</f>
        <v>0</v>
      </c>
      <c r="CS903">
        <f>IFERROR(VLOOKUP(Tabla5[[#This Row],[CLAVE]],[2]VENTAS!$F$2:$L$1501,2,0),0)</f>
        <v>1</v>
      </c>
      <c r="CT903">
        <f>IFERROR(VLOOKUP(Tabla5[[#This Row],[CLAVE]],[2]VENTAS!$F$2:$L$1501,3,0),0)</f>
        <v>1</v>
      </c>
      <c r="CU903">
        <f>IFERROR(VLOOKUP(Tabla5[[#This Row],[CLAVE]],[2]VENTAS!$F$2:$L$1501,4,0),0)</f>
        <v>0</v>
      </c>
      <c r="CV903">
        <f>IFERROR(VLOOKUP(Tabla5[[#This Row],[CLAVE]],[2]VENTAS!$F$2:$L$1501,5,0),0)</f>
        <v>0</v>
      </c>
      <c r="CW903">
        <f>IFERROR(VLOOKUP(Tabla5[[#This Row],[CLAVE]],[2]VENTAS!$F$2:$L$1501,6,0),0)</f>
        <v>0</v>
      </c>
      <c r="CX903">
        <f>IFERROR(VLOOKUP(Tabla5[[#This Row],[CLAVE]],[2]VENTAS!$F$2:$L$1501,7,0),0)</f>
        <v>0</v>
      </c>
      <c r="CY903">
        <f>IFERROR(VLOOKUP(Tabla5[[#This Row],[CLAVE]],[2]VENTAS!$F$2:$R$1501,13,0),0)</f>
        <v>0</v>
      </c>
      <c r="CZ903">
        <f>SUM(Tabla5[[#This Row],[VENTA MABE 2 SEMANA NOV]:[VENTAS OTROS 2 SEMANA NOV]])</f>
        <v>2</v>
      </c>
      <c r="DA903" s="46">
        <v>3.560022428144562</v>
      </c>
    </row>
    <row r="904" spans="1:105" hidden="1" x14ac:dyDescent="0.3">
      <c r="A904" t="str">
        <f>CONCATENATE(Tabla5[[#This Row],[TIENDA HMPV]],Tabla5[[#This Row],[LINEA]])</f>
        <v>241 - LATACUNGA 3COCINAS</v>
      </c>
      <c r="B904" t="s">
        <v>197</v>
      </c>
      <c r="C904" s="55" t="s">
        <v>198</v>
      </c>
      <c r="D904" s="55" t="s">
        <v>30</v>
      </c>
      <c r="E904" s="55" t="s">
        <v>208</v>
      </c>
      <c r="F904" s="55" t="s">
        <v>1724</v>
      </c>
      <c r="G904" t="s">
        <v>26</v>
      </c>
      <c r="H904" s="42">
        <f>IFERROR(Tabla5[[#This Row],[VENTAS MABE]]/Tabla5[[#This Row],[CUOTA]],0)</f>
        <v>1</v>
      </c>
      <c r="I904">
        <v>2</v>
      </c>
      <c r="J904">
        <v>2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V904" s="42">
        <v>0.2857142857142857</v>
      </c>
      <c r="W904" s="42">
        <f>IFERROR(Tabla5[[#This Row],[TOTAL VENTA 38 SEMANA]]/Tabla5[[#This Row],[VENTA ACUM 38]],0)</f>
        <v>0.2857142857142857</v>
      </c>
      <c r="X904" s="42" t="e">
        <f>VLOOKUP(Tabla5[[#This Row],[CLAVE]],[1]!QMI_5_SEMANA_SEP_22[[CLAVE]:[SHARE CADENA S2]],21,0)</f>
        <v>#REF!</v>
      </c>
      <c r="Y904" s="55" t="s">
        <v>769</v>
      </c>
      <c r="Z904" s="46">
        <f>+Tabla5[[#This Row],[VENTA ACUM 38]]+Tabla5[[#This Row],[venta total 39 acum]]</f>
        <v>7</v>
      </c>
      <c r="AA904" s="46">
        <v>0</v>
      </c>
      <c r="AB904" s="46">
        <v>2</v>
      </c>
      <c r="AC904" s="46">
        <v>7</v>
      </c>
      <c r="AD904" s="46">
        <v>0</v>
      </c>
      <c r="AE904" s="46">
        <v>0</v>
      </c>
      <c r="AF904" s="46">
        <v>0</v>
      </c>
      <c r="AG904" s="46">
        <v>0</v>
      </c>
      <c r="AH904" s="42">
        <f>IFERROR(Tabla5[[#This Row],[VENTAS MABE]]/Tabla5[[#This Row],[VENTAS INDURAMA]],0)</f>
        <v>0.4</v>
      </c>
      <c r="AI904" t="s">
        <v>1676</v>
      </c>
      <c r="AK904" s="42"/>
      <c r="AL904" t="s">
        <v>727</v>
      </c>
      <c r="AM904" s="55" t="s">
        <v>1166</v>
      </c>
      <c r="AO904" s="55" t="s">
        <v>429</v>
      </c>
      <c r="AP904">
        <v>0</v>
      </c>
      <c r="AQ904" s="55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f>SUM(Tabla5[[#This Row],[VENTA MABE 1 SEMANA OCT]:[VENTAS OTROS 1 SEMANA OCT]])</f>
        <v>0</v>
      </c>
      <c r="AY904" s="46">
        <v>2</v>
      </c>
      <c r="AZ904" s="55">
        <v>2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f>SUM(Tabla5[[#This Row],[VENTA MABE 2 SEMANA OCT]:[VENTAS OTROS 2 SEMANA OCT]])</f>
        <v>3</v>
      </c>
      <c r="BH904" t="s">
        <v>885</v>
      </c>
      <c r="BI904" s="55" t="s">
        <v>198</v>
      </c>
      <c r="BJ904">
        <v>0.99999999999999978</v>
      </c>
      <c r="BK904" s="55">
        <v>2</v>
      </c>
      <c r="BL904">
        <v>1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f>SUM(Tabla5[[#This Row],[VENTA MABE 3 SEMANA OCT]:[VENTAS OTROS 3 SEMANA OCT]])</f>
        <v>3</v>
      </c>
      <c r="BS904" s="42">
        <v>0.4</v>
      </c>
      <c r="BT904" s="55">
        <v>2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f>SUM(Tabla5[[#This Row],[VENTA MABE 4 SEMANA OCT]:[VENTAS OTROS 4 SEMANA OCT]])</f>
        <v>3</v>
      </c>
      <c r="CB904" t="s">
        <v>1679</v>
      </c>
      <c r="CC904" t="s">
        <v>1679</v>
      </c>
      <c r="CD904" t="s">
        <v>1679</v>
      </c>
      <c r="CE904" t="s">
        <v>1679</v>
      </c>
      <c r="CF904" t="s">
        <v>1679</v>
      </c>
      <c r="CG904" t="s">
        <v>1679</v>
      </c>
      <c r="CH904" t="s">
        <v>1679</v>
      </c>
      <c r="CI9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904" t="s">
        <v>1703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SUM(Tabla5[[#This Row],[VENTA MABE 1 SEMANA NOV]:[VENTAS OTROS 1 SEMANA NOV]])</f>
        <v>0</v>
      </c>
      <c r="CS904">
        <f>IFERROR(VLOOKUP(Tabla5[[#This Row],[CLAVE]],[2]VENTAS!$F$2:$L$1501,2,0),0)</f>
        <v>0</v>
      </c>
      <c r="CT904">
        <f>IFERROR(VLOOKUP(Tabla5[[#This Row],[CLAVE]],[2]VENTAS!$F$2:$L$1501,3,0),0)</f>
        <v>0</v>
      </c>
      <c r="CU904">
        <f>IFERROR(VLOOKUP(Tabla5[[#This Row],[CLAVE]],[2]VENTAS!$F$2:$L$1501,4,0),0)</f>
        <v>0</v>
      </c>
      <c r="CV904">
        <f>IFERROR(VLOOKUP(Tabla5[[#This Row],[CLAVE]],[2]VENTAS!$F$2:$L$1501,5,0),0)</f>
        <v>0</v>
      </c>
      <c r="CW904">
        <f>IFERROR(VLOOKUP(Tabla5[[#This Row],[CLAVE]],[2]VENTAS!$F$2:$L$1501,6,0),0)</f>
        <v>0</v>
      </c>
      <c r="CX904">
        <f>IFERROR(VLOOKUP(Tabla5[[#This Row],[CLAVE]],[2]VENTAS!$F$2:$L$1501,7,0),0)</f>
        <v>0</v>
      </c>
      <c r="CY904">
        <f>IFERROR(VLOOKUP(Tabla5[[#This Row],[CLAVE]],[2]VENTAS!$F$2:$R$1501,13,0),0)</f>
        <v>0</v>
      </c>
      <c r="CZ904">
        <f>SUM(Tabla5[[#This Row],[VENTA MABE 2 SEMANA NOV]:[VENTAS OTROS 2 SEMANA NOV]])</f>
        <v>0</v>
      </c>
      <c r="DA904" s="46">
        <v>5.0821895418048939</v>
      </c>
    </row>
    <row r="905" spans="1:105" hidden="1" x14ac:dyDescent="0.3">
      <c r="A905" t="str">
        <f>CONCATENATE(Tabla5[[#This Row],[TIENDA HMPV]],Tabla5[[#This Row],[LINEA]])</f>
        <v>241 - LATACUNGA 3GLOBALES</v>
      </c>
      <c r="B905" t="s">
        <v>197</v>
      </c>
      <c r="C905" s="55" t="s">
        <v>198</v>
      </c>
      <c r="D905" s="55" t="s">
        <v>30</v>
      </c>
      <c r="E905" s="55" t="s">
        <v>208</v>
      </c>
      <c r="F905" s="55" t="s">
        <v>1724</v>
      </c>
      <c r="G905" t="s">
        <v>27</v>
      </c>
      <c r="H905" s="42">
        <f>IFERROR(Tabla5[[#This Row],[VENTAS MABE]]/Tabla5[[#This Row],[CUOTA]],0)</f>
        <v>1</v>
      </c>
      <c r="I905">
        <v>3</v>
      </c>
      <c r="J905">
        <v>3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V905" s="42">
        <v>0.6</v>
      </c>
      <c r="W905" s="42">
        <f>IFERROR(Tabla5[[#This Row],[TOTAL VENTA 38 SEMANA]]/Tabla5[[#This Row],[VENTA ACUM 38]],0)</f>
        <v>0.6</v>
      </c>
      <c r="X905" s="42" t="e">
        <f>VLOOKUP(Tabla5[[#This Row],[CLAVE]],[1]!QMI_5_SEMANA_SEP_22[[CLAVE]:[SHARE CADENA S2]],21,0)</f>
        <v>#REF!</v>
      </c>
      <c r="Y905" s="55" t="s">
        <v>769</v>
      </c>
      <c r="Z905" s="46">
        <f>+Tabla5[[#This Row],[VENTA ACUM 38]]+Tabla5[[#This Row],[venta total 39 acum]]</f>
        <v>5</v>
      </c>
      <c r="AA905" s="46">
        <v>0</v>
      </c>
      <c r="AB905" s="46">
        <v>3</v>
      </c>
      <c r="AC905" s="46">
        <v>5</v>
      </c>
      <c r="AD905" s="46">
        <v>0</v>
      </c>
      <c r="AE905" s="46">
        <v>0</v>
      </c>
      <c r="AF905" s="46">
        <v>0</v>
      </c>
      <c r="AG905" s="46">
        <v>0</v>
      </c>
      <c r="AH905" s="42">
        <f>IFERROR(Tabla5[[#This Row],[VENTAS MABE]]/Tabla5[[#This Row],[VENTAS INDURAMA]],0)</f>
        <v>1.5</v>
      </c>
      <c r="AI905" t="s">
        <v>1676</v>
      </c>
      <c r="AK905" s="42"/>
      <c r="AL905" t="s">
        <v>727</v>
      </c>
      <c r="AM905" s="55" t="s">
        <v>1166</v>
      </c>
      <c r="AO905" s="55" t="s">
        <v>429</v>
      </c>
      <c r="AP905">
        <v>0</v>
      </c>
      <c r="AQ905" s="5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f>SUM(Tabla5[[#This Row],[VENTA MABE 1 SEMANA OCT]:[VENTAS OTROS 1 SEMANA OCT]])</f>
        <v>0</v>
      </c>
      <c r="AY905" s="46">
        <v>1</v>
      </c>
      <c r="AZ905" s="5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f>SUM(Tabla5[[#This Row],[VENTA MABE 2 SEMANA OCT]:[VENTAS OTROS 2 SEMANA OCT]])</f>
        <v>1</v>
      </c>
      <c r="BH905" t="s">
        <v>885</v>
      </c>
      <c r="BI905" s="55" t="s">
        <v>198</v>
      </c>
      <c r="BJ905">
        <v>0.99999999999999978</v>
      </c>
      <c r="BK905" s="5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f>SUM(Tabla5[[#This Row],[VENTA MABE 3 SEMANA OCT]:[VENTAS OTROS 3 SEMANA OCT]])</f>
        <v>1</v>
      </c>
      <c r="BS905" s="42">
        <v>0</v>
      </c>
      <c r="BT905" s="5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f>SUM(Tabla5[[#This Row],[VENTA MABE 4 SEMANA OCT]:[VENTAS OTROS 4 SEMANA OCT]])</f>
        <v>1</v>
      </c>
      <c r="CB905" t="s">
        <v>1679</v>
      </c>
      <c r="CC905" t="s">
        <v>1679</v>
      </c>
      <c r="CD905" t="s">
        <v>1679</v>
      </c>
      <c r="CE905" t="s">
        <v>1679</v>
      </c>
      <c r="CF905" t="s">
        <v>1679</v>
      </c>
      <c r="CG905" t="s">
        <v>1679</v>
      </c>
      <c r="CH905" t="s">
        <v>1679</v>
      </c>
      <c r="CI9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05" t="s">
        <v>1703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SUM(Tabla5[[#This Row],[VENTA MABE 1 SEMANA NOV]:[VENTAS OTROS 1 SEMANA NOV]])</f>
        <v>0</v>
      </c>
      <c r="CS905">
        <f>IFERROR(VLOOKUP(Tabla5[[#This Row],[CLAVE]],[2]VENTAS!$F$2:$L$1501,2,0),0)</f>
        <v>0</v>
      </c>
      <c r="CT905">
        <f>IFERROR(VLOOKUP(Tabla5[[#This Row],[CLAVE]],[2]VENTAS!$F$2:$L$1501,3,0),0)</f>
        <v>0</v>
      </c>
      <c r="CU905">
        <f>IFERROR(VLOOKUP(Tabla5[[#This Row],[CLAVE]],[2]VENTAS!$F$2:$L$1501,4,0),0)</f>
        <v>0</v>
      </c>
      <c r="CV905">
        <f>IFERROR(VLOOKUP(Tabla5[[#This Row],[CLAVE]],[2]VENTAS!$F$2:$L$1501,5,0),0)</f>
        <v>0</v>
      </c>
      <c r="CW905">
        <f>IFERROR(VLOOKUP(Tabla5[[#This Row],[CLAVE]],[2]VENTAS!$F$2:$L$1501,6,0),0)</f>
        <v>0</v>
      </c>
      <c r="CX905">
        <f>IFERROR(VLOOKUP(Tabla5[[#This Row],[CLAVE]],[2]VENTAS!$F$2:$L$1501,7,0),0)</f>
        <v>0</v>
      </c>
      <c r="CY905">
        <f>IFERROR(VLOOKUP(Tabla5[[#This Row],[CLAVE]],[2]VENTAS!$F$2:$R$1501,13,0),0)</f>
        <v>0</v>
      </c>
      <c r="CZ905">
        <f>SUM(Tabla5[[#This Row],[VENTA MABE 2 SEMANA NOV]:[VENTAS OTROS 2 SEMANA NOV]])</f>
        <v>0</v>
      </c>
      <c r="DA905" s="46">
        <v>0.78319281933277185</v>
      </c>
    </row>
    <row r="906" spans="1:105" hidden="1" x14ac:dyDescent="0.3">
      <c r="A906" t="str">
        <f>CONCATENATE(Tabla5[[#This Row],[TIENDA HMPV]],Tabla5[[#This Row],[LINEA]])</f>
        <v>241 - LATACUNGA 3REFRIGERACIÓN</v>
      </c>
      <c r="B906" t="s">
        <v>197</v>
      </c>
      <c r="C906" s="55" t="s">
        <v>198</v>
      </c>
      <c r="D906" s="55" t="s">
        <v>30</v>
      </c>
      <c r="E906" s="55" t="s">
        <v>208</v>
      </c>
      <c r="F906" s="55" t="s">
        <v>1724</v>
      </c>
      <c r="G906" t="s">
        <v>29</v>
      </c>
      <c r="H906" s="42">
        <f>IFERROR(Tabla5[[#This Row],[VENTAS MABE]]/Tabla5[[#This Row],[CUOTA]],0)</f>
        <v>2</v>
      </c>
      <c r="I906">
        <v>1</v>
      </c>
      <c r="J906">
        <v>2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V906" s="42">
        <v>0.2857142857142857</v>
      </c>
      <c r="W906" s="42">
        <f>IFERROR(Tabla5[[#This Row],[TOTAL VENTA 38 SEMANA]]/Tabla5[[#This Row],[VENTA ACUM 38]],0)</f>
        <v>0.2857142857142857</v>
      </c>
      <c r="X906" s="42" t="e">
        <f>VLOOKUP(Tabla5[[#This Row],[CLAVE]],[1]!QMI_5_SEMANA_SEP_22[[CLAVE]:[SHARE CADENA S2]],21,0)</f>
        <v>#REF!</v>
      </c>
      <c r="Y906" s="55" t="s">
        <v>769</v>
      </c>
      <c r="Z906" s="46">
        <f>+Tabla5[[#This Row],[VENTA ACUM 38]]+Tabla5[[#This Row],[venta total 39 acum]]</f>
        <v>7</v>
      </c>
      <c r="AA906" s="46">
        <v>0</v>
      </c>
      <c r="AB906" s="46">
        <v>2</v>
      </c>
      <c r="AC906" s="46">
        <v>7</v>
      </c>
      <c r="AD906" s="46">
        <v>0</v>
      </c>
      <c r="AE906" s="46">
        <v>0</v>
      </c>
      <c r="AF906" s="46">
        <v>0</v>
      </c>
      <c r="AG906" s="46">
        <v>0</v>
      </c>
      <c r="AH906" s="42">
        <f>IFERROR(Tabla5[[#This Row],[VENTAS MABE]]/Tabla5[[#This Row],[VENTAS INDURAMA]],0)</f>
        <v>0.4</v>
      </c>
      <c r="AI906" t="s">
        <v>1676</v>
      </c>
      <c r="AK906" s="42"/>
      <c r="AL906" t="s">
        <v>727</v>
      </c>
      <c r="AM906" s="55" t="s">
        <v>1166</v>
      </c>
      <c r="AO906" s="55" t="s">
        <v>429</v>
      </c>
      <c r="AP906">
        <v>0</v>
      </c>
      <c r="AQ906" s="55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f>SUM(Tabla5[[#This Row],[VENTA MABE 1 SEMANA OCT]:[VENTAS OTROS 1 SEMANA OCT]])</f>
        <v>0</v>
      </c>
      <c r="AY906" s="46">
        <v>2</v>
      </c>
      <c r="AZ906" s="55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f>SUM(Tabla5[[#This Row],[VENTA MABE 2 SEMANA OCT]:[VENTAS OTROS 2 SEMANA OCT]])</f>
        <v>1</v>
      </c>
      <c r="BH906" t="s">
        <v>885</v>
      </c>
      <c r="BI906" s="55" t="s">
        <v>198</v>
      </c>
      <c r="BJ906">
        <v>0.99999999999999978</v>
      </c>
      <c r="BK906" s="55">
        <v>1</v>
      </c>
      <c r="BL906">
        <v>1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f>SUM(Tabla5[[#This Row],[VENTA MABE 3 SEMANA OCT]:[VENTAS OTROS 3 SEMANA OCT]])</f>
        <v>2</v>
      </c>
      <c r="BS906" s="42">
        <v>0.28000000000000003</v>
      </c>
      <c r="BT906" s="55">
        <v>0</v>
      </c>
      <c r="BU906">
        <v>1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f>SUM(Tabla5[[#This Row],[VENTA MABE 4 SEMANA OCT]:[VENTAS OTROS 4 SEMANA OCT]])</f>
        <v>1</v>
      </c>
      <c r="CC906" t="s">
        <v>1695</v>
      </c>
      <c r="CE906" t="s">
        <v>1695</v>
      </c>
      <c r="CF906" t="s">
        <v>1695</v>
      </c>
      <c r="CI90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906" t="s">
        <v>1702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SUM(Tabla5[[#This Row],[VENTA MABE 1 SEMANA NOV]:[VENTAS OTROS 1 SEMANA NOV]])</f>
        <v>1</v>
      </c>
      <c r="CS906">
        <f>IFERROR(VLOOKUP(Tabla5[[#This Row],[CLAVE]],[2]VENTAS!$F$2:$L$1501,2,0),0)</f>
        <v>1</v>
      </c>
      <c r="CT906">
        <f>IFERROR(VLOOKUP(Tabla5[[#This Row],[CLAVE]],[2]VENTAS!$F$2:$L$1501,3,0),0)</f>
        <v>1</v>
      </c>
      <c r="CU906">
        <f>IFERROR(VLOOKUP(Tabla5[[#This Row],[CLAVE]],[2]VENTAS!$F$2:$L$1501,4,0),0)</f>
        <v>0</v>
      </c>
      <c r="CV906">
        <f>IFERROR(VLOOKUP(Tabla5[[#This Row],[CLAVE]],[2]VENTAS!$F$2:$L$1501,5,0),0)</f>
        <v>0</v>
      </c>
      <c r="CW906">
        <f>IFERROR(VLOOKUP(Tabla5[[#This Row],[CLAVE]],[2]VENTAS!$F$2:$L$1501,6,0),0)</f>
        <v>0</v>
      </c>
      <c r="CX906">
        <f>IFERROR(VLOOKUP(Tabla5[[#This Row],[CLAVE]],[2]VENTAS!$F$2:$L$1501,7,0),0)</f>
        <v>0</v>
      </c>
      <c r="CY906">
        <f>IFERROR(VLOOKUP(Tabla5[[#This Row],[CLAVE]],[2]VENTAS!$F$2:$R$1501,13,0),0)</f>
        <v>0</v>
      </c>
      <c r="CZ906">
        <f>SUM(Tabla5[[#This Row],[VENTA MABE 2 SEMANA NOV]:[VENTAS OTROS 2 SEMANA NOV]])</f>
        <v>2</v>
      </c>
      <c r="DA906" s="46">
        <v>2.2821492536746488</v>
      </c>
    </row>
    <row r="907" spans="1:105" hidden="1" x14ac:dyDescent="0.3">
      <c r="A907" t="str">
        <f>CONCATENATE(Tabla5[[#This Row],[TIENDA HMPV]],Tabla5[[#This Row],[LINEA]])</f>
        <v>248 - LATACUNGA 2COCINAS</v>
      </c>
      <c r="B907" t="s">
        <v>197</v>
      </c>
      <c r="C907" s="55" t="s">
        <v>198</v>
      </c>
      <c r="D907" s="55" t="s">
        <v>30</v>
      </c>
      <c r="E907" s="55" t="s">
        <v>207</v>
      </c>
      <c r="F907" s="55" t="s">
        <v>1724</v>
      </c>
      <c r="G907" t="s">
        <v>26</v>
      </c>
      <c r="H907" s="42">
        <f>IFERROR(Tabla5[[#This Row],[VENTAS MABE]]/Tabla5[[#This Row],[CUOTA]],0)</f>
        <v>0</v>
      </c>
      <c r="I907">
        <v>3</v>
      </c>
      <c r="J907">
        <v>0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V907" s="42">
        <v>0</v>
      </c>
      <c r="W907" s="42">
        <f>IFERROR(Tabla5[[#This Row],[TOTAL VENTA 38 SEMANA]]/Tabla5[[#This Row],[VENTA ACUM 38]],0)</f>
        <v>0</v>
      </c>
      <c r="X907" s="42" t="e">
        <f>VLOOKUP(Tabla5[[#This Row],[CLAVE]],[1]!QMI_5_SEMANA_SEP_22[[CLAVE]:[SHARE CADENA S2]],21,0)</f>
        <v>#REF!</v>
      </c>
      <c r="Y907" s="55" t="s">
        <v>769</v>
      </c>
      <c r="Z907" s="46">
        <f>+Tabla5[[#This Row],[VENTA ACUM 38]]+Tabla5[[#This Row],[venta total 39 acum]]</f>
        <v>10</v>
      </c>
      <c r="AA907" s="46">
        <v>0</v>
      </c>
      <c r="AB907" s="46">
        <v>0</v>
      </c>
      <c r="AC907" s="46">
        <v>10</v>
      </c>
      <c r="AD907" s="46">
        <v>0</v>
      </c>
      <c r="AE907" s="46">
        <v>0</v>
      </c>
      <c r="AF907" s="46">
        <v>0</v>
      </c>
      <c r="AG907" s="46">
        <v>0</v>
      </c>
      <c r="AH907" s="42">
        <f>IFERROR(Tabla5[[#This Row],[VENTAS MABE]]/Tabla5[[#This Row],[VENTAS INDURAMA]],0)</f>
        <v>0</v>
      </c>
      <c r="AI907" t="s">
        <v>1676</v>
      </c>
      <c r="AK907" s="42"/>
      <c r="AL907" t="s">
        <v>727</v>
      </c>
      <c r="AM907" s="55" t="s">
        <v>1165</v>
      </c>
      <c r="AO907" s="55" t="s">
        <v>429</v>
      </c>
      <c r="AP907">
        <v>0</v>
      </c>
      <c r="AQ907" s="55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f>SUM(Tabla5[[#This Row],[VENTA MABE 1 SEMANA OCT]:[VENTAS OTROS 1 SEMANA OCT]])</f>
        <v>1</v>
      </c>
      <c r="AY907" s="46">
        <v>2.5386571595147553</v>
      </c>
      <c r="AZ907" s="55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f>SUM(Tabla5[[#This Row],[VENTA MABE 2 SEMANA OCT]:[VENTAS OTROS 2 SEMANA OCT]])</f>
        <v>0</v>
      </c>
      <c r="BH907" t="s">
        <v>885</v>
      </c>
      <c r="BI907" s="55" t="s">
        <v>198</v>
      </c>
      <c r="BJ907">
        <v>0.49999999999999956</v>
      </c>
      <c r="BK907" s="55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f>SUM(Tabla5[[#This Row],[VENTA MABE 3 SEMANA OCT]:[VENTAS OTROS 3 SEMANA OCT]])</f>
        <v>0</v>
      </c>
      <c r="BS907" s="42">
        <v>0.4</v>
      </c>
      <c r="BT907" s="55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f>SUM(Tabla5[[#This Row],[VENTA MABE 4 SEMANA OCT]:[VENTAS OTROS 4 SEMANA OCT]])</f>
        <v>0</v>
      </c>
      <c r="CB907" t="s">
        <v>1679</v>
      </c>
      <c r="CC907" t="s">
        <v>1679</v>
      </c>
      <c r="CD907" t="s">
        <v>1679</v>
      </c>
      <c r="CE907" t="s">
        <v>1679</v>
      </c>
      <c r="CF907" t="s">
        <v>1679</v>
      </c>
      <c r="CG907" t="s">
        <v>1679</v>
      </c>
      <c r="CH907" t="s">
        <v>1679</v>
      </c>
      <c r="CI9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07" s="66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SUM(Tabla5[[#This Row],[VENTA MABE 1 SEMANA NOV]:[VENTAS OTROS 1 SEMANA NOV]])</f>
        <v>0</v>
      </c>
      <c r="CS907">
        <f>IFERROR(VLOOKUP(Tabla5[[#This Row],[CLAVE]],[2]VENTAS!$F$2:$L$1501,2,0),0)</f>
        <v>0</v>
      </c>
      <c r="CT907">
        <f>IFERROR(VLOOKUP(Tabla5[[#This Row],[CLAVE]],[2]VENTAS!$F$2:$L$1501,3,0),0)</f>
        <v>0</v>
      </c>
      <c r="CU907">
        <f>IFERROR(VLOOKUP(Tabla5[[#This Row],[CLAVE]],[2]VENTAS!$F$2:$L$1501,4,0),0)</f>
        <v>0</v>
      </c>
      <c r="CV907">
        <f>IFERROR(VLOOKUP(Tabla5[[#This Row],[CLAVE]],[2]VENTAS!$F$2:$L$1501,5,0),0)</f>
        <v>0</v>
      </c>
      <c r="CW907">
        <f>IFERROR(VLOOKUP(Tabla5[[#This Row],[CLAVE]],[2]VENTAS!$F$2:$L$1501,6,0),0)</f>
        <v>0</v>
      </c>
      <c r="CX907">
        <f>IFERROR(VLOOKUP(Tabla5[[#This Row],[CLAVE]],[2]VENTAS!$F$2:$L$1501,7,0),0)</f>
        <v>0</v>
      </c>
      <c r="CY907">
        <f>IFERROR(VLOOKUP(Tabla5[[#This Row],[CLAVE]],[2]VENTAS!$F$2:$R$1501,13,0),0)</f>
        <v>0</v>
      </c>
      <c r="CZ907">
        <f>SUM(Tabla5[[#This Row],[VENTA MABE 2 SEMANA NOV]:[VENTAS OTROS 2 SEMANA NOV]])</f>
        <v>0</v>
      </c>
      <c r="DA907" s="46">
        <v>8.0768179531586259</v>
      </c>
    </row>
    <row r="908" spans="1:105" hidden="1" x14ac:dyDescent="0.3">
      <c r="A908" t="str">
        <f>CONCATENATE(Tabla5[[#This Row],[TIENDA HMPV]],Tabla5[[#This Row],[LINEA]])</f>
        <v>248 - LATACUNGA 2GLOBALES</v>
      </c>
      <c r="B908" t="s">
        <v>197</v>
      </c>
      <c r="C908" s="55" t="s">
        <v>198</v>
      </c>
      <c r="D908" s="55" t="s">
        <v>30</v>
      </c>
      <c r="E908" s="55" t="s">
        <v>207</v>
      </c>
      <c r="F908" s="55" t="s">
        <v>1724</v>
      </c>
      <c r="G908" t="s">
        <v>27</v>
      </c>
      <c r="H908" s="42">
        <f>IFERROR(Tabla5[[#This Row],[VENTAS MABE]]/Tabla5[[#This Row],[CUOTA]],0)</f>
        <v>1</v>
      </c>
      <c r="I908">
        <v>2</v>
      </c>
      <c r="J908">
        <v>2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V908" s="42">
        <v>0.5</v>
      </c>
      <c r="W908" s="42">
        <f>IFERROR(Tabla5[[#This Row],[TOTAL VENTA 38 SEMANA]]/Tabla5[[#This Row],[VENTA ACUM 38]],0)</f>
        <v>0.5</v>
      </c>
      <c r="X908" s="42" t="e">
        <f>VLOOKUP(Tabla5[[#This Row],[CLAVE]],[1]!QMI_5_SEMANA_SEP_22[[CLAVE]:[SHARE CADENA S2]],21,0)</f>
        <v>#REF!</v>
      </c>
      <c r="Y908" s="55" t="s">
        <v>769</v>
      </c>
      <c r="Z908" s="46">
        <f>+Tabla5[[#This Row],[VENTA ACUM 38]]+Tabla5[[#This Row],[venta total 39 acum]]</f>
        <v>4</v>
      </c>
      <c r="AA908" s="46">
        <v>0</v>
      </c>
      <c r="AB908" s="46">
        <v>2</v>
      </c>
      <c r="AC908" s="46">
        <v>4</v>
      </c>
      <c r="AD908" s="46">
        <v>0</v>
      </c>
      <c r="AE908" s="46">
        <v>0</v>
      </c>
      <c r="AF908" s="46">
        <v>0</v>
      </c>
      <c r="AG908" s="46">
        <v>0</v>
      </c>
      <c r="AH908" s="42">
        <f>IFERROR(Tabla5[[#This Row],[VENTAS MABE]]/Tabla5[[#This Row],[VENTAS INDURAMA]],0)</f>
        <v>1</v>
      </c>
      <c r="AI908" t="s">
        <v>1676</v>
      </c>
      <c r="AK908" s="42"/>
      <c r="AL908" t="s">
        <v>727</v>
      </c>
      <c r="AM908" s="55" t="s">
        <v>1165</v>
      </c>
      <c r="AO908" s="55" t="s">
        <v>429</v>
      </c>
      <c r="AP908">
        <v>0</v>
      </c>
      <c r="AQ908" s="55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f>SUM(Tabla5[[#This Row],[VENTA MABE 1 SEMANA OCT]:[VENTAS OTROS 1 SEMANA OCT]])</f>
        <v>0</v>
      </c>
      <c r="AY908" s="46">
        <v>2</v>
      </c>
      <c r="AZ908" s="55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f>SUM(Tabla5[[#This Row],[VENTA MABE 2 SEMANA OCT]:[VENTAS OTROS 2 SEMANA OCT]])</f>
        <v>0</v>
      </c>
      <c r="BH908" t="s">
        <v>885</v>
      </c>
      <c r="BI908" s="55" t="s">
        <v>198</v>
      </c>
      <c r="BJ908">
        <v>0.49999999999999956</v>
      </c>
      <c r="BK908" s="55">
        <v>1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f>SUM(Tabla5[[#This Row],[VENTA MABE 3 SEMANA OCT]:[VENTAS OTROS 3 SEMANA OCT]])</f>
        <v>1</v>
      </c>
      <c r="BS908" s="42">
        <v>0</v>
      </c>
      <c r="BT908" s="55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f>SUM(Tabla5[[#This Row],[VENTA MABE 4 SEMANA OCT]:[VENTAS OTROS 4 SEMANA OCT]])</f>
        <v>0</v>
      </c>
      <c r="CB908" t="s">
        <v>1679</v>
      </c>
      <c r="CC908" t="s">
        <v>1679</v>
      </c>
      <c r="CD908" t="s">
        <v>1679</v>
      </c>
      <c r="CE908" t="s">
        <v>1679</v>
      </c>
      <c r="CF908" t="s">
        <v>1679</v>
      </c>
      <c r="CG908" t="s">
        <v>1679</v>
      </c>
      <c r="CH908" t="s">
        <v>1679</v>
      </c>
      <c r="CI9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08" t="s">
        <v>1703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SUM(Tabla5[[#This Row],[VENTA MABE 1 SEMANA NOV]:[VENTAS OTROS 1 SEMANA NOV]])</f>
        <v>0</v>
      </c>
      <c r="CS908">
        <f>IFERROR(VLOOKUP(Tabla5[[#This Row],[CLAVE]],[2]VENTAS!$F$2:$L$1501,2,0),0)</f>
        <v>0</v>
      </c>
      <c r="CT908">
        <f>IFERROR(VLOOKUP(Tabla5[[#This Row],[CLAVE]],[2]VENTAS!$F$2:$L$1501,3,0),0)</f>
        <v>0</v>
      </c>
      <c r="CU908">
        <f>IFERROR(VLOOKUP(Tabla5[[#This Row],[CLAVE]],[2]VENTAS!$F$2:$L$1501,4,0),0)</f>
        <v>0</v>
      </c>
      <c r="CV908">
        <f>IFERROR(VLOOKUP(Tabla5[[#This Row],[CLAVE]],[2]VENTAS!$F$2:$L$1501,5,0),0)</f>
        <v>0</v>
      </c>
      <c r="CW908">
        <f>IFERROR(VLOOKUP(Tabla5[[#This Row],[CLAVE]],[2]VENTAS!$F$2:$L$1501,6,0),0)</f>
        <v>0</v>
      </c>
      <c r="CX908">
        <f>IFERROR(VLOOKUP(Tabla5[[#This Row],[CLAVE]],[2]VENTAS!$F$2:$L$1501,7,0),0)</f>
        <v>0</v>
      </c>
      <c r="CY908">
        <f>IFERROR(VLOOKUP(Tabla5[[#This Row],[CLAVE]],[2]VENTAS!$F$2:$R$1501,13,0),0)</f>
        <v>0</v>
      </c>
      <c r="CZ908">
        <f>SUM(Tabla5[[#This Row],[VENTA MABE 2 SEMANA NOV]:[VENTAS OTROS 2 SEMANA NOV]])</f>
        <v>0</v>
      </c>
      <c r="DA908" s="46">
        <v>0.8106281470045138</v>
      </c>
    </row>
    <row r="909" spans="1:105" hidden="1" x14ac:dyDescent="0.3">
      <c r="A909" t="str">
        <f>CONCATENATE(Tabla5[[#This Row],[TIENDA HMPV]],Tabla5[[#This Row],[LINEA]])</f>
        <v>248 - LATACUNGA 2LAVADO</v>
      </c>
      <c r="B909" t="s">
        <v>197</v>
      </c>
      <c r="C909" s="55" t="s">
        <v>198</v>
      </c>
      <c r="D909" s="55" t="s">
        <v>30</v>
      </c>
      <c r="E909" s="55" t="s">
        <v>207</v>
      </c>
      <c r="F909" s="55" t="s">
        <v>1724</v>
      </c>
      <c r="G909" t="s">
        <v>28</v>
      </c>
      <c r="H909" s="42">
        <f>IFERROR(Tabla5[[#This Row],[VENTAS MABE]]/Tabla5[[#This Row],[CUOTA]],0)</f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V909" s="42">
        <v>1</v>
      </c>
      <c r="W909" s="42">
        <f>IFERROR(Tabla5[[#This Row],[TOTAL VENTA 38 SEMANA]]/Tabla5[[#This Row],[VENTA ACUM 38]],0)</f>
        <v>1</v>
      </c>
      <c r="X909" s="42" t="e">
        <f>VLOOKUP(Tabla5[[#This Row],[CLAVE]],[1]!QMI_5_SEMANA_SEP_22[[CLAVE]:[SHARE CADENA S2]],21,0)</f>
        <v>#REF!</v>
      </c>
      <c r="Y909" s="55" t="s">
        <v>769</v>
      </c>
      <c r="Z909" s="46">
        <f>+Tabla5[[#This Row],[VENTA ACUM 38]]+Tabla5[[#This Row],[venta total 39 acum]]</f>
        <v>2</v>
      </c>
      <c r="AA909" s="46">
        <v>0</v>
      </c>
      <c r="AB909" s="46">
        <v>1</v>
      </c>
      <c r="AC909" s="46">
        <v>1</v>
      </c>
      <c r="AD909" s="46">
        <v>1</v>
      </c>
      <c r="AE909" s="46">
        <v>1</v>
      </c>
      <c r="AF909" s="46">
        <v>1</v>
      </c>
      <c r="AG909" s="46">
        <v>1</v>
      </c>
      <c r="AH909" s="42">
        <f>IFERROR(Tabla5[[#This Row],[VENTAS MABE]]/Tabla5[[#This Row],[VENTAS INDURAMA]],0)</f>
        <v>0</v>
      </c>
      <c r="AI909" t="s">
        <v>1676</v>
      </c>
      <c r="AK909" s="42"/>
      <c r="AL909" t="s">
        <v>727</v>
      </c>
      <c r="AM909" s="55" t="s">
        <v>1165</v>
      </c>
      <c r="AO909" s="55" t="s">
        <v>429</v>
      </c>
      <c r="AP909">
        <v>0</v>
      </c>
      <c r="AQ909" s="55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f>SUM(Tabla5[[#This Row],[VENTA MABE 1 SEMANA OCT]:[VENTAS OTROS 1 SEMANA OCT]])</f>
        <v>0</v>
      </c>
      <c r="AY909" s="46">
        <v>2.3127600554785017</v>
      </c>
      <c r="AZ909" s="55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f>SUM(Tabla5[[#This Row],[VENTA MABE 2 SEMANA OCT]:[VENTAS OTROS 2 SEMANA OCT]])</f>
        <v>0</v>
      </c>
      <c r="BH909" t="s">
        <v>885</v>
      </c>
      <c r="BI909" s="55" t="s">
        <v>198</v>
      </c>
      <c r="BJ909">
        <v>0.49999999999999956</v>
      </c>
      <c r="BK909" s="55">
        <v>1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f>SUM(Tabla5[[#This Row],[VENTA MABE 3 SEMANA OCT]:[VENTAS OTROS 3 SEMANA OCT]])</f>
        <v>1</v>
      </c>
      <c r="BS909" s="42">
        <v>0.05</v>
      </c>
      <c r="BT909" s="55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f>SUM(Tabla5[[#This Row],[VENTA MABE 4 SEMANA OCT]:[VENTAS OTROS 4 SEMANA OCT]])</f>
        <v>0</v>
      </c>
      <c r="CB909" t="s">
        <v>1679</v>
      </c>
      <c r="CC909" t="s">
        <v>1679</v>
      </c>
      <c r="CD909" t="s">
        <v>1679</v>
      </c>
      <c r="CE909" t="s">
        <v>1679</v>
      </c>
      <c r="CF909" t="s">
        <v>1679</v>
      </c>
      <c r="CG909" t="s">
        <v>1679</v>
      </c>
      <c r="CH909" t="s">
        <v>1679</v>
      </c>
      <c r="CI9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09" t="s">
        <v>1703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SUM(Tabla5[[#This Row],[VENTA MABE 1 SEMANA NOV]:[VENTAS OTROS 1 SEMANA NOV]])</f>
        <v>0</v>
      </c>
      <c r="CS909">
        <f>IFERROR(VLOOKUP(Tabla5[[#This Row],[CLAVE]],[2]VENTAS!$F$2:$L$1501,2,0),0)</f>
        <v>0</v>
      </c>
      <c r="CT909">
        <f>IFERROR(VLOOKUP(Tabla5[[#This Row],[CLAVE]],[2]VENTAS!$F$2:$L$1501,3,0),0)</f>
        <v>0</v>
      </c>
      <c r="CU909">
        <f>IFERROR(VLOOKUP(Tabla5[[#This Row],[CLAVE]],[2]VENTAS!$F$2:$L$1501,4,0),0)</f>
        <v>0</v>
      </c>
      <c r="CV909">
        <f>IFERROR(VLOOKUP(Tabla5[[#This Row],[CLAVE]],[2]VENTAS!$F$2:$L$1501,5,0),0)</f>
        <v>0</v>
      </c>
      <c r="CW909">
        <f>IFERROR(VLOOKUP(Tabla5[[#This Row],[CLAVE]],[2]VENTAS!$F$2:$L$1501,6,0),0)</f>
        <v>0</v>
      </c>
      <c r="CX909">
        <f>IFERROR(VLOOKUP(Tabla5[[#This Row],[CLAVE]],[2]VENTAS!$F$2:$L$1501,7,0),0)</f>
        <v>0</v>
      </c>
      <c r="CY909">
        <f>IFERROR(VLOOKUP(Tabla5[[#This Row],[CLAVE]],[2]VENTAS!$F$2:$R$1501,13,0),0)</f>
        <v>0</v>
      </c>
      <c r="CZ909">
        <f>SUM(Tabla5[[#This Row],[VENTA MABE 2 SEMANA NOV]:[VENTAS OTROS 2 SEMANA NOV]])</f>
        <v>0</v>
      </c>
      <c r="DA909" s="46">
        <v>2.3462783171521031</v>
      </c>
    </row>
    <row r="910" spans="1:105" hidden="1" x14ac:dyDescent="0.3">
      <c r="A910" t="str">
        <f>CONCATENATE(Tabla5[[#This Row],[TIENDA HMPV]],Tabla5[[#This Row],[LINEA]])</f>
        <v>248 - LATACUNGA 2REFRIGERACIÓN</v>
      </c>
      <c r="B910" t="s">
        <v>197</v>
      </c>
      <c r="C910" s="55" t="s">
        <v>198</v>
      </c>
      <c r="D910" s="55" t="s">
        <v>30</v>
      </c>
      <c r="E910" s="55" t="s">
        <v>207</v>
      </c>
      <c r="F910" s="55" t="s">
        <v>1724</v>
      </c>
      <c r="G910" t="s">
        <v>29</v>
      </c>
      <c r="H910" s="42">
        <f>IFERROR(Tabla5[[#This Row],[VENTAS MABE]]/Tabla5[[#This Row],[CUOTA]],0)</f>
        <v>0</v>
      </c>
      <c r="I910">
        <v>3</v>
      </c>
      <c r="J910">
        <v>0</v>
      </c>
      <c r="K910">
        <v>11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V910" s="42">
        <v>0</v>
      </c>
      <c r="W910" s="42">
        <f>IFERROR(Tabla5[[#This Row],[TOTAL VENTA 38 SEMANA]]/Tabla5[[#This Row],[VENTA ACUM 38]],0)</f>
        <v>0</v>
      </c>
      <c r="X910" s="42" t="e">
        <f>VLOOKUP(Tabla5[[#This Row],[CLAVE]],[1]!QMI_5_SEMANA_SEP_22[[CLAVE]:[SHARE CADENA S2]],21,0)</f>
        <v>#REF!</v>
      </c>
      <c r="Y910" s="55" t="s">
        <v>769</v>
      </c>
      <c r="Z910" s="46">
        <f>+Tabla5[[#This Row],[VENTA ACUM 38]]+Tabla5[[#This Row],[venta total 39 acum]]</f>
        <v>11</v>
      </c>
      <c r="AA910" s="46">
        <v>0</v>
      </c>
      <c r="AB910" s="46">
        <v>0</v>
      </c>
      <c r="AC910" s="46">
        <v>11</v>
      </c>
      <c r="AD910" s="46">
        <v>0</v>
      </c>
      <c r="AE910" s="46">
        <v>0</v>
      </c>
      <c r="AF910" s="46">
        <v>0</v>
      </c>
      <c r="AG910" s="46">
        <v>0</v>
      </c>
      <c r="AH910" s="42">
        <f>IFERROR(Tabla5[[#This Row],[VENTAS MABE]]/Tabla5[[#This Row],[VENTAS INDURAMA]],0)</f>
        <v>0</v>
      </c>
      <c r="AI910" t="s">
        <v>1676</v>
      </c>
      <c r="AK910" s="42"/>
      <c r="AL910" t="s">
        <v>727</v>
      </c>
      <c r="AM910" s="55" t="s">
        <v>1165</v>
      </c>
      <c r="AO910" s="55" t="s">
        <v>429</v>
      </c>
      <c r="AP910">
        <v>0</v>
      </c>
      <c r="AQ910" s="55">
        <v>1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f>SUM(Tabla5[[#This Row],[VENTA MABE 1 SEMANA OCT]:[VENTAS OTROS 1 SEMANA OCT]])</f>
        <v>2</v>
      </c>
      <c r="AY910" s="46">
        <v>2</v>
      </c>
      <c r="AZ910" s="55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f>SUM(Tabla5[[#This Row],[VENTA MABE 2 SEMANA OCT]:[VENTAS OTROS 2 SEMANA OCT]])</f>
        <v>0</v>
      </c>
      <c r="BH910" t="s">
        <v>885</v>
      </c>
      <c r="BI910" s="55" t="s">
        <v>198</v>
      </c>
      <c r="BJ910">
        <v>0.49999999999999956</v>
      </c>
      <c r="BK910" s="55">
        <v>0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f>SUM(Tabla5[[#This Row],[VENTA MABE 3 SEMANA OCT]:[VENTAS OTROS 3 SEMANA OCT]])</f>
        <v>1</v>
      </c>
      <c r="BS910" s="42">
        <v>0.28000000000000003</v>
      </c>
      <c r="BT910" s="55">
        <v>0</v>
      </c>
      <c r="BU910">
        <v>1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f>SUM(Tabla5[[#This Row],[VENTA MABE 4 SEMANA OCT]:[VENTAS OTROS 4 SEMANA OCT]])</f>
        <v>1</v>
      </c>
      <c r="CC910" t="s">
        <v>1695</v>
      </c>
      <c r="CE910" t="s">
        <v>1695</v>
      </c>
      <c r="CF910" t="s">
        <v>1695</v>
      </c>
      <c r="CI91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910" t="s">
        <v>1702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SUM(Tabla5[[#This Row],[VENTA MABE 1 SEMANA NOV]:[VENTAS OTROS 1 SEMANA NOV]])</f>
        <v>1</v>
      </c>
      <c r="CS910">
        <f>IFERROR(VLOOKUP(Tabla5[[#This Row],[CLAVE]],[2]VENTAS!$F$2:$L$1501,2,0),0)</f>
        <v>1</v>
      </c>
      <c r="CT910">
        <f>IFERROR(VLOOKUP(Tabla5[[#This Row],[CLAVE]],[2]VENTAS!$F$2:$L$1501,3,0),0)</f>
        <v>1</v>
      </c>
      <c r="CU910">
        <f>IFERROR(VLOOKUP(Tabla5[[#This Row],[CLAVE]],[2]VENTAS!$F$2:$L$1501,4,0),0)</f>
        <v>0</v>
      </c>
      <c r="CV910">
        <f>IFERROR(VLOOKUP(Tabla5[[#This Row],[CLAVE]],[2]VENTAS!$F$2:$L$1501,5,0),0)</f>
        <v>0</v>
      </c>
      <c r="CW910">
        <f>IFERROR(VLOOKUP(Tabla5[[#This Row],[CLAVE]],[2]VENTAS!$F$2:$L$1501,6,0),0)</f>
        <v>0</v>
      </c>
      <c r="CX910">
        <f>IFERROR(VLOOKUP(Tabla5[[#This Row],[CLAVE]],[2]VENTAS!$F$2:$L$1501,7,0),0)</f>
        <v>0</v>
      </c>
      <c r="CY910">
        <f>IFERROR(VLOOKUP(Tabla5[[#This Row],[CLAVE]],[2]VENTAS!$F$2:$R$1501,13,0),0)</f>
        <v>0</v>
      </c>
      <c r="CZ910">
        <f>SUM(Tabla5[[#This Row],[VENTA MABE 2 SEMANA NOV]:[VENTAS OTROS 2 SEMANA NOV]])</f>
        <v>2</v>
      </c>
      <c r="DA910" s="46">
        <v>2.8554275962796751</v>
      </c>
    </row>
    <row r="911" spans="1:105" hidden="1" x14ac:dyDescent="0.3">
      <c r="A911" t="str">
        <f>CONCATENATE(Tabla5[[#This Row],[TIENDA HMPV]],Tabla5[[#This Row],[LINEA]])</f>
        <v>250 - MIN AMBATO CEVALLOS - BODEGA.COCINAS</v>
      </c>
      <c r="B911" t="s">
        <v>197</v>
      </c>
      <c r="C911" s="55" t="s">
        <v>198</v>
      </c>
      <c r="D911" s="55" t="s">
        <v>64</v>
      </c>
      <c r="E911" s="55" t="s">
        <v>211</v>
      </c>
      <c r="F911" s="55" t="s">
        <v>1724</v>
      </c>
      <c r="G911" t="s">
        <v>26</v>
      </c>
      <c r="H911" s="42">
        <f>IFERROR(Tabla5[[#This Row],[VENTAS MABE]]/Tabla5[[#This Row],[CUOTA]],0)</f>
        <v>1</v>
      </c>
      <c r="I911">
        <v>2</v>
      </c>
      <c r="J911">
        <v>2</v>
      </c>
      <c r="K911">
        <v>6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V911" s="42">
        <v>0.25</v>
      </c>
      <c r="W911" s="42">
        <f>IFERROR(Tabla5[[#This Row],[TOTAL VENTA 38 SEMANA]]/Tabla5[[#This Row],[VENTA ACUM 38]],0)</f>
        <v>0.25</v>
      </c>
      <c r="X911" s="42" t="e">
        <f>VLOOKUP(Tabla5[[#This Row],[CLAVE]],[1]!QMI_5_SEMANA_SEP_22[[CLAVE]:[SHARE CADENA S2]],21,0)</f>
        <v>#REF!</v>
      </c>
      <c r="Y911" s="55" t="s">
        <v>734</v>
      </c>
      <c r="Z911" s="46">
        <f>+Tabla5[[#This Row],[VENTA ACUM 38]]+Tabla5[[#This Row],[venta total 39 acum]]</f>
        <v>8</v>
      </c>
      <c r="AA911" s="46">
        <v>0</v>
      </c>
      <c r="AB911" s="46">
        <v>2</v>
      </c>
      <c r="AC911" s="46">
        <v>8</v>
      </c>
      <c r="AD911" s="46">
        <v>0</v>
      </c>
      <c r="AE911" s="46">
        <v>0</v>
      </c>
      <c r="AF911" s="46">
        <v>0</v>
      </c>
      <c r="AG911" s="46">
        <v>0</v>
      </c>
      <c r="AH911" s="42">
        <f>IFERROR(Tabla5[[#This Row],[VENTAS MABE]]/Tabla5[[#This Row],[VENTAS INDURAMA]],0)</f>
        <v>0.33333333333333331</v>
      </c>
      <c r="AI911" t="s">
        <v>1676</v>
      </c>
      <c r="AK911" s="42"/>
      <c r="AL911" t="s">
        <v>727</v>
      </c>
      <c r="AM911" s="55" t="s">
        <v>797</v>
      </c>
      <c r="AO911" s="55" t="s">
        <v>429</v>
      </c>
      <c r="AP911">
        <v>0</v>
      </c>
      <c r="AQ911" s="55">
        <v>2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f>SUM(Tabla5[[#This Row],[VENTA MABE 1 SEMANA OCT]:[VENTAS OTROS 1 SEMANA OCT]])</f>
        <v>3</v>
      </c>
      <c r="AY911" s="46">
        <v>4.3522522522522529</v>
      </c>
      <c r="AZ911" s="55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f>SUM(Tabla5[[#This Row],[VENTA MABE 2 SEMANA OCT]:[VENTAS OTROS 2 SEMANA OCT]])</f>
        <v>1</v>
      </c>
      <c r="BH911" t="s">
        <v>796</v>
      </c>
      <c r="BI911" s="55" t="s">
        <v>198</v>
      </c>
      <c r="BJ911">
        <v>0.99999999999999911</v>
      </c>
      <c r="BK911" s="55">
        <v>0</v>
      </c>
      <c r="BL911">
        <v>1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f>SUM(Tabla5[[#This Row],[VENTA MABE 3 SEMANA OCT]:[VENTAS OTROS 3 SEMANA OCT]])</f>
        <v>1</v>
      </c>
      <c r="BS911" s="42">
        <v>0.15</v>
      </c>
      <c r="BT911" s="55">
        <v>0</v>
      </c>
      <c r="BU911">
        <v>1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f>SUM(Tabla5[[#This Row],[VENTA MABE 4 SEMANA OCT]:[VENTAS OTROS 4 SEMANA OCT]])</f>
        <v>1</v>
      </c>
      <c r="CB911" t="s">
        <v>1679</v>
      </c>
      <c r="CC911" t="s">
        <v>1679</v>
      </c>
      <c r="CD911" t="s">
        <v>1679</v>
      </c>
      <c r="CE911" t="s">
        <v>1679</v>
      </c>
      <c r="CF911" t="s">
        <v>1679</v>
      </c>
      <c r="CG911" t="s">
        <v>1679</v>
      </c>
      <c r="CH911" t="s">
        <v>1679</v>
      </c>
      <c r="CI9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911" t="s">
        <v>1702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SUM(Tabla5[[#This Row],[VENTA MABE 1 SEMANA NOV]:[VENTAS OTROS 1 SEMANA NOV]])</f>
        <v>1</v>
      </c>
      <c r="CS911">
        <f>IFERROR(VLOOKUP(Tabla5[[#This Row],[CLAVE]],[2]VENTAS!$F$2:$L$1501,2,0),0)</f>
        <v>0</v>
      </c>
      <c r="CT911">
        <f>IFERROR(VLOOKUP(Tabla5[[#This Row],[CLAVE]],[2]VENTAS!$F$2:$L$1501,3,0),0)</f>
        <v>2</v>
      </c>
      <c r="CU911">
        <f>IFERROR(VLOOKUP(Tabla5[[#This Row],[CLAVE]],[2]VENTAS!$F$2:$L$1501,4,0),0)</f>
        <v>0</v>
      </c>
      <c r="CV911">
        <f>IFERROR(VLOOKUP(Tabla5[[#This Row],[CLAVE]],[2]VENTAS!$F$2:$L$1501,5,0),0)</f>
        <v>0</v>
      </c>
      <c r="CW911">
        <f>IFERROR(VLOOKUP(Tabla5[[#This Row],[CLAVE]],[2]VENTAS!$F$2:$L$1501,6,0),0)</f>
        <v>0</v>
      </c>
      <c r="CX911">
        <f>IFERROR(VLOOKUP(Tabla5[[#This Row],[CLAVE]],[2]VENTAS!$F$2:$L$1501,7,0),0)</f>
        <v>0</v>
      </c>
      <c r="CY911">
        <f>IFERROR(VLOOKUP(Tabla5[[#This Row],[CLAVE]],[2]VENTAS!$F$2:$R$1501,13,0),0)</f>
        <v>0</v>
      </c>
      <c r="CZ911">
        <f>SUM(Tabla5[[#This Row],[VENTA MABE 2 SEMANA NOV]:[VENTAS OTROS 2 SEMANA NOV]])</f>
        <v>2</v>
      </c>
      <c r="DA911" s="46">
        <v>5</v>
      </c>
    </row>
    <row r="912" spans="1:105" hidden="1" x14ac:dyDescent="0.3">
      <c r="A912" t="str">
        <f>CONCATENATE(Tabla5[[#This Row],[TIENDA HMPV]],Tabla5[[#This Row],[LINEA]])</f>
        <v>250 - MIN AMBATO CEVALLOS - BODEGA.REFRIGERACIÓN</v>
      </c>
      <c r="B912" t="s">
        <v>197</v>
      </c>
      <c r="C912" s="55" t="s">
        <v>198</v>
      </c>
      <c r="D912" s="55" t="s">
        <v>64</v>
      </c>
      <c r="E912" s="55" t="s">
        <v>211</v>
      </c>
      <c r="F912" s="55" t="s">
        <v>1724</v>
      </c>
      <c r="G912" t="s">
        <v>29</v>
      </c>
      <c r="H912" s="42">
        <f>IFERROR(Tabla5[[#This Row],[VENTAS MABE]]/Tabla5[[#This Row],[CUOTA]],0)</f>
        <v>2</v>
      </c>
      <c r="I912">
        <v>1</v>
      </c>
      <c r="J912">
        <v>2</v>
      </c>
      <c r="K912">
        <v>7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V912" s="42">
        <v>0.25</v>
      </c>
      <c r="W912" s="42">
        <f>IFERROR(Tabla5[[#This Row],[TOTAL VENTA 38 SEMANA]]/Tabla5[[#This Row],[VENTA ACUM 38]],0)</f>
        <v>0.25</v>
      </c>
      <c r="X912" s="42" t="e">
        <f>VLOOKUP(Tabla5[[#This Row],[CLAVE]],[1]!QMI_5_SEMANA_SEP_22[[CLAVE]:[SHARE CADENA S2]],21,0)</f>
        <v>#REF!</v>
      </c>
      <c r="Y912" s="55" t="s">
        <v>734</v>
      </c>
      <c r="Z912" s="46">
        <f>+Tabla5[[#This Row],[VENTA ACUM 38]]+Tabla5[[#This Row],[venta total 39 acum]]</f>
        <v>9</v>
      </c>
      <c r="AA912" s="46">
        <v>0</v>
      </c>
      <c r="AB912" s="46">
        <v>2</v>
      </c>
      <c r="AC912" s="46">
        <v>8</v>
      </c>
      <c r="AD912" s="46">
        <v>1</v>
      </c>
      <c r="AE912" s="46">
        <v>0</v>
      </c>
      <c r="AF912" s="46">
        <v>1</v>
      </c>
      <c r="AG912" s="46">
        <v>0</v>
      </c>
      <c r="AH912" s="42">
        <f>IFERROR(Tabla5[[#This Row],[VENTAS MABE]]/Tabla5[[#This Row],[VENTAS INDURAMA]],0)</f>
        <v>0.2857142857142857</v>
      </c>
      <c r="AI912" t="s">
        <v>1676</v>
      </c>
      <c r="AK912" s="42"/>
      <c r="AL912" t="s">
        <v>727</v>
      </c>
      <c r="AM912" s="55" t="s">
        <v>797</v>
      </c>
      <c r="AO912" s="55" t="s">
        <v>429</v>
      </c>
      <c r="AP912">
        <v>0</v>
      </c>
      <c r="AQ912" s="55">
        <v>1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f>SUM(Tabla5[[#This Row],[VENTA MABE 1 SEMANA OCT]:[VENTAS OTROS 1 SEMANA OCT]])</f>
        <v>2</v>
      </c>
      <c r="AY912" s="46">
        <v>4</v>
      </c>
      <c r="AZ912" s="55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f>SUM(Tabla5[[#This Row],[VENTA MABE 2 SEMANA OCT]:[VENTAS OTROS 2 SEMANA OCT]])</f>
        <v>1</v>
      </c>
      <c r="BH912" t="s">
        <v>796</v>
      </c>
      <c r="BI912" s="55" t="s">
        <v>198</v>
      </c>
      <c r="BJ912">
        <v>0.99999999999999911</v>
      </c>
      <c r="BK912" s="55">
        <v>1</v>
      </c>
      <c r="BL912">
        <v>1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f>SUM(Tabla5[[#This Row],[VENTA MABE 3 SEMANA OCT]:[VENTAS OTROS 3 SEMANA OCT]])</f>
        <v>2</v>
      </c>
      <c r="BS912" s="42">
        <v>0.15</v>
      </c>
      <c r="BT912" s="55">
        <v>1</v>
      </c>
      <c r="BU912">
        <v>1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f>SUM(Tabla5[[#This Row],[VENTA MABE 4 SEMANA OCT]:[VENTAS OTROS 4 SEMANA OCT]])</f>
        <v>2</v>
      </c>
      <c r="CB912" t="s">
        <v>1679</v>
      </c>
      <c r="CC912" t="s">
        <v>1679</v>
      </c>
      <c r="CD912" t="s">
        <v>1679</v>
      </c>
      <c r="CE912" t="s">
        <v>1679</v>
      </c>
      <c r="CF912" t="s">
        <v>1679</v>
      </c>
      <c r="CG912" t="s">
        <v>1679</v>
      </c>
      <c r="CH912" t="s">
        <v>1679</v>
      </c>
      <c r="CI9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912" t="s">
        <v>1702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SUM(Tabla5[[#This Row],[VENTA MABE 1 SEMANA NOV]:[VENTAS OTROS 1 SEMANA NOV]])</f>
        <v>0</v>
      </c>
      <c r="CS912">
        <f>IFERROR(VLOOKUP(Tabla5[[#This Row],[CLAVE]],[2]VENTAS!$F$2:$L$1501,2,0),0)</f>
        <v>1</v>
      </c>
      <c r="CT912">
        <f>IFERROR(VLOOKUP(Tabla5[[#This Row],[CLAVE]],[2]VENTAS!$F$2:$L$1501,3,0),0)</f>
        <v>3</v>
      </c>
      <c r="CU912">
        <f>IFERROR(VLOOKUP(Tabla5[[#This Row],[CLAVE]],[2]VENTAS!$F$2:$L$1501,4,0),0)</f>
        <v>0</v>
      </c>
      <c r="CV912">
        <f>IFERROR(VLOOKUP(Tabla5[[#This Row],[CLAVE]],[2]VENTAS!$F$2:$L$1501,5,0),0)</f>
        <v>0</v>
      </c>
      <c r="CW912">
        <f>IFERROR(VLOOKUP(Tabla5[[#This Row],[CLAVE]],[2]VENTAS!$F$2:$L$1501,6,0),0)</f>
        <v>0</v>
      </c>
      <c r="CX912">
        <f>IFERROR(VLOOKUP(Tabla5[[#This Row],[CLAVE]],[2]VENTAS!$F$2:$L$1501,7,0),0)</f>
        <v>0</v>
      </c>
      <c r="CY912">
        <f>IFERROR(VLOOKUP(Tabla5[[#This Row],[CLAVE]],[2]VENTAS!$F$2:$R$1501,13,0),0)</f>
        <v>0</v>
      </c>
      <c r="CZ912">
        <f>SUM(Tabla5[[#This Row],[VENTA MABE 2 SEMANA NOV]:[VENTAS OTROS 2 SEMANA NOV]])</f>
        <v>4</v>
      </c>
      <c r="DA912" s="46">
        <v>5</v>
      </c>
    </row>
    <row r="913" spans="1:105" hidden="1" x14ac:dyDescent="0.3">
      <c r="A913" t="str">
        <f>CONCATENATE(Tabla5[[#This Row],[TIENDA HMPV]],Tabla5[[#This Row],[LINEA]])</f>
        <v>253 - MIN LATACUNGA 1- BODEGACOCINAS</v>
      </c>
      <c r="B913" t="s">
        <v>197</v>
      </c>
      <c r="C913" s="55" t="s">
        <v>198</v>
      </c>
      <c r="D913" s="55" t="s">
        <v>64</v>
      </c>
      <c r="E913" s="55" t="s">
        <v>212</v>
      </c>
      <c r="F913" s="55" t="s">
        <v>1724</v>
      </c>
      <c r="G913" t="s">
        <v>26</v>
      </c>
      <c r="H913" s="42">
        <f>IFERROR(Tabla5[[#This Row],[VENTAS MABE]]/Tabla5[[#This Row],[CUOTA]],0)</f>
        <v>1</v>
      </c>
      <c r="I913">
        <v>2</v>
      </c>
      <c r="J913">
        <v>2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V913" s="42">
        <v>0.2857142857142857</v>
      </c>
      <c r="W913" s="42">
        <f>IFERROR(Tabla5[[#This Row],[TOTAL VENTA 38 SEMANA]]/Tabla5[[#This Row],[VENTA ACUM 38]],0)</f>
        <v>0.2857142857142857</v>
      </c>
      <c r="X913" s="42" t="e">
        <f>VLOOKUP(Tabla5[[#This Row],[CLAVE]],[1]!QMI_5_SEMANA_SEP_22[[CLAVE]:[SHARE CADENA S2]],21,0)</f>
        <v>#REF!</v>
      </c>
      <c r="Y913" s="55" t="s">
        <v>734</v>
      </c>
      <c r="Z913" s="46">
        <f>+Tabla5[[#This Row],[VENTA ACUM 38]]+Tabla5[[#This Row],[venta total 39 acum]]</f>
        <v>7</v>
      </c>
      <c r="AA913" s="46">
        <v>0</v>
      </c>
      <c r="AB913" s="46">
        <v>2</v>
      </c>
      <c r="AC913" s="46">
        <v>7</v>
      </c>
      <c r="AD913" s="46">
        <v>0</v>
      </c>
      <c r="AE913" s="46">
        <v>0</v>
      </c>
      <c r="AF913" s="46">
        <v>0</v>
      </c>
      <c r="AG913" s="46">
        <v>0</v>
      </c>
      <c r="AH913" s="42">
        <f>IFERROR(Tabla5[[#This Row],[VENTAS MABE]]/Tabla5[[#This Row],[VENTAS INDURAMA]],0)</f>
        <v>0.4</v>
      </c>
      <c r="AI913" t="s">
        <v>1676</v>
      </c>
      <c r="AK913" s="42"/>
      <c r="AL913" t="s">
        <v>727</v>
      </c>
      <c r="AM913" s="55" t="s">
        <v>1167</v>
      </c>
      <c r="AO913" s="55" t="s">
        <v>429</v>
      </c>
      <c r="AP913">
        <v>0</v>
      </c>
      <c r="AQ913" s="55">
        <v>1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f>SUM(Tabla5[[#This Row],[VENTA MABE 1 SEMANA OCT]:[VENTAS OTROS 1 SEMANA OCT]])</f>
        <v>2</v>
      </c>
      <c r="AY913" s="46">
        <v>3.8129944070464523</v>
      </c>
      <c r="AZ913" s="55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f>SUM(Tabla5[[#This Row],[VENTA MABE 2 SEMANA OCT]:[VENTAS OTROS 2 SEMANA OCT]])</f>
        <v>1</v>
      </c>
      <c r="BH913" t="s">
        <v>885</v>
      </c>
      <c r="BI913" s="55" t="s">
        <v>198</v>
      </c>
      <c r="BJ913">
        <v>0.49999999999999956</v>
      </c>
      <c r="BK913" s="55">
        <v>0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f>SUM(Tabla5[[#This Row],[VENTA MABE 3 SEMANA OCT]:[VENTAS OTROS 3 SEMANA OCT]])</f>
        <v>1</v>
      </c>
      <c r="BS913" s="42">
        <v>0.15</v>
      </c>
      <c r="BT913" s="55">
        <v>1</v>
      </c>
      <c r="BU913">
        <v>1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f>SUM(Tabla5[[#This Row],[VENTA MABE 4 SEMANA OCT]:[VENTAS OTROS 4 SEMANA OCT]])</f>
        <v>2</v>
      </c>
      <c r="CC913" t="s">
        <v>1695</v>
      </c>
      <c r="CD913" t="s">
        <v>1695</v>
      </c>
      <c r="CI9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913" t="s">
        <v>1701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SUM(Tabla5[[#This Row],[VENTA MABE 1 SEMANA NOV]:[VENTAS OTROS 1 SEMANA NOV]])</f>
        <v>1</v>
      </c>
      <c r="CS913">
        <f>IFERROR(VLOOKUP(Tabla5[[#This Row],[CLAVE]],[2]VENTAS!$F$2:$L$1501,2,0),0)</f>
        <v>0</v>
      </c>
      <c r="CT913">
        <f>IFERROR(VLOOKUP(Tabla5[[#This Row],[CLAVE]],[2]VENTAS!$F$2:$L$1501,3,0),0)</f>
        <v>1</v>
      </c>
      <c r="CU913">
        <f>IFERROR(VLOOKUP(Tabla5[[#This Row],[CLAVE]],[2]VENTAS!$F$2:$L$1501,4,0),0)</f>
        <v>0</v>
      </c>
      <c r="CV913">
        <f>IFERROR(VLOOKUP(Tabla5[[#This Row],[CLAVE]],[2]VENTAS!$F$2:$L$1501,5,0),0)</f>
        <v>0</v>
      </c>
      <c r="CW913">
        <f>IFERROR(VLOOKUP(Tabla5[[#This Row],[CLAVE]],[2]VENTAS!$F$2:$L$1501,6,0),0)</f>
        <v>0</v>
      </c>
      <c r="CX913">
        <f>IFERROR(VLOOKUP(Tabla5[[#This Row],[CLAVE]],[2]VENTAS!$F$2:$L$1501,7,0),0)</f>
        <v>0</v>
      </c>
      <c r="CY913">
        <f>IFERROR(VLOOKUP(Tabla5[[#This Row],[CLAVE]],[2]VENTAS!$F$2:$R$1501,13,0),0)</f>
        <v>0</v>
      </c>
      <c r="CZ913">
        <f>SUM(Tabla5[[#This Row],[VENTA MABE 2 SEMANA NOV]:[VENTAS OTROS 2 SEMANA NOV]])</f>
        <v>1</v>
      </c>
      <c r="DA913" s="46">
        <v>6</v>
      </c>
    </row>
    <row r="914" spans="1:105" hidden="1" x14ac:dyDescent="0.3">
      <c r="A914" t="str">
        <f>CONCATENATE(Tabla5[[#This Row],[TIENDA HMPV]],Tabla5[[#This Row],[LINEA]])</f>
        <v>253 - MIN LATACUNGA 1- BODEGAREFRIGERACIÓN</v>
      </c>
      <c r="B914" t="s">
        <v>197</v>
      </c>
      <c r="C914" s="55" t="s">
        <v>198</v>
      </c>
      <c r="D914" s="55" t="s">
        <v>64</v>
      </c>
      <c r="E914" s="55" t="s">
        <v>212</v>
      </c>
      <c r="F914" s="55" t="s">
        <v>1724</v>
      </c>
      <c r="G914" t="s">
        <v>29</v>
      </c>
      <c r="H914" s="42">
        <f>IFERROR(Tabla5[[#This Row],[VENTAS MABE]]/Tabla5[[#This Row],[CUOTA]],0)</f>
        <v>2</v>
      </c>
      <c r="I914">
        <v>1</v>
      </c>
      <c r="J914">
        <v>2</v>
      </c>
      <c r="K914">
        <v>6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V914" s="42">
        <v>0.25</v>
      </c>
      <c r="W914" s="42">
        <f>IFERROR(Tabla5[[#This Row],[TOTAL VENTA 38 SEMANA]]/Tabla5[[#This Row],[VENTA ACUM 38]],0)</f>
        <v>0.25</v>
      </c>
      <c r="X914" s="42" t="e">
        <f>VLOOKUP(Tabla5[[#This Row],[CLAVE]],[1]!QMI_5_SEMANA_SEP_22[[CLAVE]:[SHARE CADENA S2]],21,0)</f>
        <v>#REF!</v>
      </c>
      <c r="Y914" s="55" t="s">
        <v>734</v>
      </c>
      <c r="Z914" s="46">
        <f>+Tabla5[[#This Row],[VENTA ACUM 38]]+Tabla5[[#This Row],[venta total 39 acum]]</f>
        <v>8</v>
      </c>
      <c r="AA914" s="46">
        <v>0</v>
      </c>
      <c r="AB914" s="46">
        <v>2</v>
      </c>
      <c r="AC914" s="46">
        <v>8</v>
      </c>
      <c r="AD914" s="46">
        <v>0</v>
      </c>
      <c r="AE914" s="46">
        <v>0</v>
      </c>
      <c r="AF914" s="46">
        <v>0</v>
      </c>
      <c r="AG914" s="46">
        <v>0</v>
      </c>
      <c r="AH914" s="42">
        <f>IFERROR(Tabla5[[#This Row],[VENTAS MABE]]/Tabla5[[#This Row],[VENTAS INDURAMA]],0)</f>
        <v>0.33333333333333331</v>
      </c>
      <c r="AI914" t="s">
        <v>1676</v>
      </c>
      <c r="AK914" s="42"/>
      <c r="AL914" t="s">
        <v>727</v>
      </c>
      <c r="AM914" s="55" t="s">
        <v>1167</v>
      </c>
      <c r="AO914" s="55" t="s">
        <v>429</v>
      </c>
      <c r="AP914">
        <v>0</v>
      </c>
      <c r="AQ914" s="55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f>SUM(Tabla5[[#This Row],[VENTA MABE 1 SEMANA OCT]:[VENTAS OTROS 1 SEMANA OCT]])</f>
        <v>1</v>
      </c>
      <c r="AY914" s="46">
        <v>4</v>
      </c>
      <c r="AZ914" s="55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f>SUM(Tabla5[[#This Row],[VENTA MABE 2 SEMANA OCT]:[VENTAS OTROS 2 SEMANA OCT]])</f>
        <v>1</v>
      </c>
      <c r="BH914" t="s">
        <v>885</v>
      </c>
      <c r="BI914" s="55" t="s">
        <v>198</v>
      </c>
      <c r="BJ914">
        <v>0.49999999999999956</v>
      </c>
      <c r="BK914" s="55">
        <v>0</v>
      </c>
      <c r="BL914">
        <v>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f>SUM(Tabla5[[#This Row],[VENTA MABE 3 SEMANA OCT]:[VENTAS OTROS 3 SEMANA OCT]])</f>
        <v>1</v>
      </c>
      <c r="BS914" s="42">
        <v>0.15</v>
      </c>
      <c r="BT914" s="55">
        <v>0</v>
      </c>
      <c r="BU914">
        <v>1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f>SUM(Tabla5[[#This Row],[VENTA MABE 4 SEMANA OCT]:[VENTAS OTROS 4 SEMANA OCT]])</f>
        <v>1</v>
      </c>
      <c r="CB914" t="s">
        <v>1679</v>
      </c>
      <c r="CC914" t="s">
        <v>1679</v>
      </c>
      <c r="CD914" t="s">
        <v>1679</v>
      </c>
      <c r="CE914" t="s">
        <v>1679</v>
      </c>
      <c r="CF914" t="s">
        <v>1679</v>
      </c>
      <c r="CG914" t="s">
        <v>1679</v>
      </c>
      <c r="CH914" t="s">
        <v>1679</v>
      </c>
      <c r="CI9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14" s="66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SUM(Tabla5[[#This Row],[VENTA MABE 1 SEMANA NOV]:[VENTAS OTROS 1 SEMANA NOV]])</f>
        <v>0</v>
      </c>
      <c r="CS914">
        <f>IFERROR(VLOOKUP(Tabla5[[#This Row],[CLAVE]],[2]VENTAS!$F$2:$L$1501,2,0),0)</f>
        <v>0</v>
      </c>
      <c r="CT914">
        <f>IFERROR(VLOOKUP(Tabla5[[#This Row],[CLAVE]],[2]VENTAS!$F$2:$L$1501,3,0),0)</f>
        <v>0</v>
      </c>
      <c r="CU914">
        <f>IFERROR(VLOOKUP(Tabla5[[#This Row],[CLAVE]],[2]VENTAS!$F$2:$L$1501,4,0),0)</f>
        <v>0</v>
      </c>
      <c r="CV914">
        <f>IFERROR(VLOOKUP(Tabla5[[#This Row],[CLAVE]],[2]VENTAS!$F$2:$L$1501,5,0),0)</f>
        <v>0</v>
      </c>
      <c r="CW914">
        <f>IFERROR(VLOOKUP(Tabla5[[#This Row],[CLAVE]],[2]VENTAS!$F$2:$L$1501,6,0),0)</f>
        <v>0</v>
      </c>
      <c r="CX914">
        <f>IFERROR(VLOOKUP(Tabla5[[#This Row],[CLAVE]],[2]VENTAS!$F$2:$L$1501,7,0),0)</f>
        <v>0</v>
      </c>
      <c r="CY914">
        <f>IFERROR(VLOOKUP(Tabla5[[#This Row],[CLAVE]],[2]VENTAS!$F$2:$R$1501,13,0),0)</f>
        <v>0</v>
      </c>
      <c r="CZ914">
        <f>SUM(Tabla5[[#This Row],[VENTA MABE 2 SEMANA NOV]:[VENTAS OTROS 2 SEMANA NOV]])</f>
        <v>0</v>
      </c>
      <c r="DA914" s="46">
        <v>4</v>
      </c>
    </row>
    <row r="915" spans="1:105" hidden="1" x14ac:dyDescent="0.3">
      <c r="A915" t="str">
        <f>CONCATENATE(Tabla5[[#This Row],[TIENDA HMPV]],Tabla5[[#This Row],[LINEA]])</f>
        <v>957 - ORVE HOGAR LATACUNGA IICOCINAS</v>
      </c>
      <c r="B915" t="s">
        <v>197</v>
      </c>
      <c r="C915" s="55" t="s">
        <v>198</v>
      </c>
      <c r="D915" s="55" t="s">
        <v>86</v>
      </c>
      <c r="E915" s="55" t="s">
        <v>213</v>
      </c>
      <c r="F915" s="55" t="s">
        <v>1724</v>
      </c>
      <c r="G915" t="s">
        <v>26</v>
      </c>
      <c r="H915" s="42">
        <f>IFERROR(Tabla5[[#This Row],[VENTAS MABE]]/Tabla5[[#This Row],[CUOTA]],0)</f>
        <v>2</v>
      </c>
      <c r="I915">
        <v>1</v>
      </c>
      <c r="J915">
        <v>2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V915" s="42">
        <v>0.5</v>
      </c>
      <c r="W915" s="42">
        <f>IFERROR(Tabla5[[#This Row],[TOTAL VENTA 38 SEMANA]]/Tabla5[[#This Row],[VENTA ACUM 38]],0)</f>
        <v>0.5</v>
      </c>
      <c r="X915" s="42" t="e">
        <f>VLOOKUP(Tabla5[[#This Row],[CLAVE]],[1]!QMI_5_SEMANA_SEP_22[[CLAVE]:[SHARE CADENA S2]],21,0)</f>
        <v>#REF!</v>
      </c>
      <c r="Y915" s="55" t="s">
        <v>769</v>
      </c>
      <c r="Z915" s="46">
        <f>+Tabla5[[#This Row],[VENTA ACUM 38]]+Tabla5[[#This Row],[venta total 39 acum]]</f>
        <v>4</v>
      </c>
      <c r="AA915" s="46">
        <v>0</v>
      </c>
      <c r="AB915" s="46">
        <v>2</v>
      </c>
      <c r="AC915" s="46">
        <v>4</v>
      </c>
      <c r="AD915" s="46">
        <v>0</v>
      </c>
      <c r="AE915" s="46">
        <v>0</v>
      </c>
      <c r="AF915" s="46">
        <v>0</v>
      </c>
      <c r="AG915" s="46">
        <v>0</v>
      </c>
      <c r="AH915" s="42">
        <f>IFERROR(Tabla5[[#This Row],[VENTAS MABE]]/Tabla5[[#This Row],[VENTAS INDURAMA]],0)</f>
        <v>1</v>
      </c>
      <c r="AI915" t="s">
        <v>1676</v>
      </c>
      <c r="AK915" s="42"/>
      <c r="AL915" t="s">
        <v>727</v>
      </c>
      <c r="AM915" s="55" t="s">
        <v>1162</v>
      </c>
      <c r="AO915" s="55" t="s">
        <v>429</v>
      </c>
      <c r="AP915">
        <v>0</v>
      </c>
      <c r="AQ915" s="5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f>SUM(Tabla5[[#This Row],[VENTA MABE 1 SEMANA OCT]:[VENTAS OTROS 1 SEMANA OCT]])</f>
        <v>0</v>
      </c>
      <c r="AY915" s="46">
        <v>1</v>
      </c>
      <c r="AZ915" s="5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f>SUM(Tabla5[[#This Row],[VENTA MABE 2 SEMANA OCT]:[VENTAS OTROS 2 SEMANA OCT]])</f>
        <v>0</v>
      </c>
      <c r="BH915" t="s">
        <v>885</v>
      </c>
      <c r="BI915" s="55" t="s">
        <v>198</v>
      </c>
      <c r="BJ915">
        <v>0.50000000000000022</v>
      </c>
      <c r="BK915" s="5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f>SUM(Tabla5[[#This Row],[VENTA MABE 3 SEMANA OCT]:[VENTAS OTROS 3 SEMANA OCT]])</f>
        <v>0</v>
      </c>
      <c r="BS915" s="42">
        <v>0.5</v>
      </c>
      <c r="BT915" s="5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f>SUM(Tabla5[[#This Row],[VENTA MABE 4 SEMANA OCT]:[VENTAS OTROS 4 SEMANA OCT]])</f>
        <v>0</v>
      </c>
      <c r="CB915" t="s">
        <v>1679</v>
      </c>
      <c r="CC915" t="s">
        <v>1679</v>
      </c>
      <c r="CD915" t="s">
        <v>1679</v>
      </c>
      <c r="CE915" t="s">
        <v>1679</v>
      </c>
      <c r="CF915" t="s">
        <v>1679</v>
      </c>
      <c r="CG915" t="s">
        <v>1679</v>
      </c>
      <c r="CH915" t="s">
        <v>1679</v>
      </c>
      <c r="CI9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15" s="66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SUM(Tabla5[[#This Row],[VENTA MABE 1 SEMANA NOV]:[VENTAS OTROS 1 SEMANA NOV]])</f>
        <v>0</v>
      </c>
      <c r="CS915">
        <f>IFERROR(VLOOKUP(Tabla5[[#This Row],[CLAVE]],[2]VENTAS!$F$2:$L$1501,2,0),0)</f>
        <v>0</v>
      </c>
      <c r="CT915">
        <f>IFERROR(VLOOKUP(Tabla5[[#This Row],[CLAVE]],[2]VENTAS!$F$2:$L$1501,3,0),0)</f>
        <v>0</v>
      </c>
      <c r="CU915">
        <f>IFERROR(VLOOKUP(Tabla5[[#This Row],[CLAVE]],[2]VENTAS!$F$2:$L$1501,4,0),0)</f>
        <v>0</v>
      </c>
      <c r="CV915">
        <f>IFERROR(VLOOKUP(Tabla5[[#This Row],[CLAVE]],[2]VENTAS!$F$2:$L$1501,5,0),0)</f>
        <v>0</v>
      </c>
      <c r="CW915">
        <f>IFERROR(VLOOKUP(Tabla5[[#This Row],[CLAVE]],[2]VENTAS!$F$2:$L$1501,6,0),0)</f>
        <v>0</v>
      </c>
      <c r="CX915">
        <f>IFERROR(VLOOKUP(Tabla5[[#This Row],[CLAVE]],[2]VENTAS!$F$2:$L$1501,7,0),0)</f>
        <v>0</v>
      </c>
      <c r="CY915">
        <f>IFERROR(VLOOKUP(Tabla5[[#This Row],[CLAVE]],[2]VENTAS!$F$2:$R$1501,13,0),0)</f>
        <v>0</v>
      </c>
      <c r="CZ915">
        <f>SUM(Tabla5[[#This Row],[VENTA MABE 2 SEMANA NOV]:[VENTAS OTROS 2 SEMANA NOV]])</f>
        <v>0</v>
      </c>
      <c r="DA915" s="46">
        <v>2</v>
      </c>
    </row>
    <row r="916" spans="1:105" hidden="1" x14ac:dyDescent="0.3">
      <c r="A916" t="str">
        <f>CONCATENATE(Tabla5[[#This Row],[TIENDA HMPV]],Tabla5[[#This Row],[LINEA]])</f>
        <v>957 - ORVE HOGAR LATACUNGA IIREFRIGERACIÓN</v>
      </c>
      <c r="B916" t="s">
        <v>197</v>
      </c>
      <c r="C916" s="55" t="s">
        <v>198</v>
      </c>
      <c r="D916" s="55" t="s">
        <v>86</v>
      </c>
      <c r="E916" s="55" t="s">
        <v>213</v>
      </c>
      <c r="F916" s="55" t="s">
        <v>1724</v>
      </c>
      <c r="G916" t="s">
        <v>29</v>
      </c>
      <c r="H916" s="42">
        <f>IFERROR(Tabla5[[#This Row],[VENTAS MABE]]/Tabla5[[#This Row],[CUOTA]],0)</f>
        <v>1</v>
      </c>
      <c r="I916">
        <v>2</v>
      </c>
      <c r="J916">
        <v>2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V916" s="42">
        <v>0.5</v>
      </c>
      <c r="W916" s="42">
        <f>IFERROR(Tabla5[[#This Row],[TOTAL VENTA 38 SEMANA]]/Tabla5[[#This Row],[VENTA ACUM 38]],0)</f>
        <v>0.5</v>
      </c>
      <c r="X916" s="42" t="e">
        <f>VLOOKUP(Tabla5[[#This Row],[CLAVE]],[1]!QMI_5_SEMANA_SEP_22[[CLAVE]:[SHARE CADENA S2]],21,0)</f>
        <v>#REF!</v>
      </c>
      <c r="Y916" s="55" t="s">
        <v>769</v>
      </c>
      <c r="Z916" s="46">
        <f>+Tabla5[[#This Row],[VENTA ACUM 38]]+Tabla5[[#This Row],[venta total 39 acum]]</f>
        <v>4</v>
      </c>
      <c r="AA916" s="46">
        <v>0</v>
      </c>
      <c r="AB916" s="46">
        <v>2</v>
      </c>
      <c r="AC916" s="46">
        <v>4</v>
      </c>
      <c r="AD916" s="46">
        <v>0</v>
      </c>
      <c r="AE916" s="46">
        <v>0</v>
      </c>
      <c r="AF916" s="46">
        <v>0</v>
      </c>
      <c r="AG916" s="46">
        <v>0</v>
      </c>
      <c r="AH916" s="42">
        <f>IFERROR(Tabla5[[#This Row],[VENTAS MABE]]/Tabla5[[#This Row],[VENTAS INDURAMA]],0)</f>
        <v>1</v>
      </c>
      <c r="AI916" t="s">
        <v>1676</v>
      </c>
      <c r="AK916" s="42"/>
      <c r="AL916" t="s">
        <v>727</v>
      </c>
      <c r="AM916" s="55" t="s">
        <v>1162</v>
      </c>
      <c r="AO916" s="55" t="s">
        <v>429</v>
      </c>
      <c r="AP916">
        <v>0</v>
      </c>
      <c r="AQ916" s="55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f>SUM(Tabla5[[#This Row],[VENTA MABE 1 SEMANA OCT]:[VENTAS OTROS 1 SEMANA OCT]])</f>
        <v>0</v>
      </c>
      <c r="AY916" s="46">
        <v>2.6658787510411734</v>
      </c>
      <c r="AZ916" s="55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f>SUM(Tabla5[[#This Row],[VENTA MABE 2 SEMANA OCT]:[VENTAS OTROS 2 SEMANA OCT]])</f>
        <v>1</v>
      </c>
      <c r="BH916" t="s">
        <v>885</v>
      </c>
      <c r="BI916" s="55" t="s">
        <v>198</v>
      </c>
      <c r="BJ916">
        <v>0.50000000000000022</v>
      </c>
      <c r="BK916" s="55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f>SUM(Tabla5[[#This Row],[VENTA MABE 3 SEMANA OCT]:[VENTAS OTROS 3 SEMANA OCT]])</f>
        <v>0</v>
      </c>
      <c r="BS916" s="42">
        <v>0.4</v>
      </c>
      <c r="BT916" s="55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f>SUM(Tabla5[[#This Row],[VENTA MABE 4 SEMANA OCT]:[VENTAS OTROS 4 SEMANA OCT]])</f>
        <v>0</v>
      </c>
      <c r="CB916" t="s">
        <v>1679</v>
      </c>
      <c r="CC916" t="s">
        <v>1679</v>
      </c>
      <c r="CD916" t="s">
        <v>1679</v>
      </c>
      <c r="CE916" t="s">
        <v>1679</v>
      </c>
      <c r="CF916" t="s">
        <v>1679</v>
      </c>
      <c r="CG916" t="s">
        <v>1679</v>
      </c>
      <c r="CH916" t="s">
        <v>1679</v>
      </c>
      <c r="CI9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16" t="s">
        <v>1703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SUM(Tabla5[[#This Row],[VENTA MABE 1 SEMANA NOV]:[VENTAS OTROS 1 SEMANA NOV]])</f>
        <v>0</v>
      </c>
      <c r="CS916">
        <f>IFERROR(VLOOKUP(Tabla5[[#This Row],[CLAVE]],[2]VENTAS!$F$2:$L$1501,2,0),0)</f>
        <v>0</v>
      </c>
      <c r="CT916">
        <f>IFERROR(VLOOKUP(Tabla5[[#This Row],[CLAVE]],[2]VENTAS!$F$2:$L$1501,3,0),0)</f>
        <v>0</v>
      </c>
      <c r="CU916">
        <f>IFERROR(VLOOKUP(Tabla5[[#This Row],[CLAVE]],[2]VENTAS!$F$2:$L$1501,4,0),0)</f>
        <v>0</v>
      </c>
      <c r="CV916">
        <f>IFERROR(VLOOKUP(Tabla5[[#This Row],[CLAVE]],[2]VENTAS!$F$2:$L$1501,5,0),0)</f>
        <v>0</v>
      </c>
      <c r="CW916">
        <f>IFERROR(VLOOKUP(Tabla5[[#This Row],[CLAVE]],[2]VENTAS!$F$2:$L$1501,6,0),0)</f>
        <v>0</v>
      </c>
      <c r="CX916">
        <f>IFERROR(VLOOKUP(Tabla5[[#This Row],[CLAVE]],[2]VENTAS!$F$2:$L$1501,7,0),0)</f>
        <v>0</v>
      </c>
      <c r="CY916">
        <f>IFERROR(VLOOKUP(Tabla5[[#This Row],[CLAVE]],[2]VENTAS!$F$2:$R$1501,13,0),0)</f>
        <v>0</v>
      </c>
      <c r="CZ916">
        <f>SUM(Tabla5[[#This Row],[VENTA MABE 2 SEMANA NOV]:[VENTAS OTROS 2 SEMANA NOV]])</f>
        <v>0</v>
      </c>
      <c r="DA916" s="46">
        <v>4</v>
      </c>
    </row>
    <row r="917" spans="1:105" hidden="1" x14ac:dyDescent="0.3">
      <c r="A917" t="str">
        <f>CONCATENATE(Tabla5[[#This Row],[TIENDA HMPV]],Tabla5[[#This Row],[LINEA]])</f>
        <v>392 - POINT AMBATO 3COCINAS</v>
      </c>
      <c r="B917" t="s">
        <v>197</v>
      </c>
      <c r="C917" s="55" t="s">
        <v>198</v>
      </c>
      <c r="D917" s="55" t="s">
        <v>77</v>
      </c>
      <c r="E917" s="55" t="s">
        <v>214</v>
      </c>
      <c r="F917" s="55" t="s">
        <v>1724</v>
      </c>
      <c r="G917" t="s">
        <v>26</v>
      </c>
      <c r="H917" s="42">
        <f>IFERROR(Tabla5[[#This Row],[VENTAS MABE]]/Tabla5[[#This Row],[CUOTA]],0)</f>
        <v>0.83333333333333337</v>
      </c>
      <c r="I917">
        <v>6</v>
      </c>
      <c r="J917">
        <v>5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V917" s="42">
        <v>0.83333333333333337</v>
      </c>
      <c r="W917" s="42">
        <f>IFERROR(Tabla5[[#This Row],[TOTAL VENTA 38 SEMANA]]/Tabla5[[#This Row],[VENTA ACUM 38]],0)</f>
        <v>0.83333333333333337</v>
      </c>
      <c r="X917" s="42" t="e">
        <f>VLOOKUP(Tabla5[[#This Row],[CLAVE]],[1]!QMI_5_SEMANA_SEP_22[[CLAVE]:[SHARE CADENA S2]],21,0)</f>
        <v>#REF!</v>
      </c>
      <c r="Y917" s="55" t="s">
        <v>734</v>
      </c>
      <c r="Z917" s="46">
        <f>+Tabla5[[#This Row],[VENTA ACUM 38]]+Tabla5[[#This Row],[venta total 39 acum]]</f>
        <v>9</v>
      </c>
      <c r="AA917" s="46">
        <v>3</v>
      </c>
      <c r="AB917" s="46">
        <v>5</v>
      </c>
      <c r="AC917" s="46">
        <v>6</v>
      </c>
      <c r="AD917" s="46">
        <v>3</v>
      </c>
      <c r="AE917" s="46">
        <v>2</v>
      </c>
      <c r="AF917" s="46">
        <v>3</v>
      </c>
      <c r="AG917" s="46">
        <v>5</v>
      </c>
      <c r="AH917" s="42">
        <f>IFERROR(Tabla5[[#This Row],[VENTAS MABE]]/Tabla5[[#This Row],[VENTAS INDURAMA]],0)</f>
        <v>2.5</v>
      </c>
      <c r="AI917" t="s">
        <v>1676</v>
      </c>
      <c r="AK917" s="42"/>
      <c r="AL917" t="s">
        <v>727</v>
      </c>
      <c r="AM917" s="55" t="s">
        <v>774</v>
      </c>
      <c r="AO917" s="55" t="s">
        <v>429</v>
      </c>
      <c r="AP917">
        <v>4</v>
      </c>
      <c r="AQ917" s="55">
        <v>3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f>SUM(Tabla5[[#This Row],[VENTA MABE 1 SEMANA OCT]:[VENTAS OTROS 1 SEMANA OCT]])</f>
        <v>4</v>
      </c>
      <c r="AY917" s="46">
        <v>5.4570109943301626</v>
      </c>
      <c r="AZ917" s="55">
        <v>3</v>
      </c>
      <c r="BA917">
        <v>2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f>SUM(Tabla5[[#This Row],[VENTA MABE 2 SEMANA OCT]:[VENTAS OTROS 2 SEMANA OCT]])</f>
        <v>5</v>
      </c>
      <c r="BH917" t="s">
        <v>773</v>
      </c>
      <c r="BI917" s="55" t="s">
        <v>198</v>
      </c>
      <c r="BJ917">
        <v>3.0000000000000013</v>
      </c>
      <c r="BK917" s="55">
        <v>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f>SUM(Tabla5[[#This Row],[VENTA MABE 3 SEMANA OCT]:[VENTAS OTROS 3 SEMANA OCT]])</f>
        <v>1</v>
      </c>
      <c r="BS917" s="42">
        <v>0.5</v>
      </c>
      <c r="BT917" s="55">
        <v>2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f>SUM(Tabla5[[#This Row],[VENTA MABE 4 SEMANA OCT]:[VENTAS OTROS 4 SEMANA OCT]])</f>
        <v>2</v>
      </c>
      <c r="CB917" t="s">
        <v>1679</v>
      </c>
      <c r="CC917" t="s">
        <v>1679</v>
      </c>
      <c r="CD917" t="s">
        <v>1679</v>
      </c>
      <c r="CE917" t="s">
        <v>1679</v>
      </c>
      <c r="CF917" t="s">
        <v>1679</v>
      </c>
      <c r="CG917" t="s">
        <v>1679</v>
      </c>
      <c r="CH917" t="s">
        <v>1679</v>
      </c>
      <c r="CI9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917" t="s">
        <v>1703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SUM(Tabla5[[#This Row],[VENTA MABE 1 SEMANA NOV]:[VENTAS OTROS 1 SEMANA NOV]])</f>
        <v>1</v>
      </c>
      <c r="CS917">
        <f>IFERROR(VLOOKUP(Tabla5[[#This Row],[CLAVE]],[2]VENTAS!$F$2:$L$1501,2,0),0)</f>
        <v>0</v>
      </c>
      <c r="CT917">
        <f>IFERROR(VLOOKUP(Tabla5[[#This Row],[CLAVE]],[2]VENTAS!$F$2:$L$1501,3,0),0)</f>
        <v>3</v>
      </c>
      <c r="CU917">
        <f>IFERROR(VLOOKUP(Tabla5[[#This Row],[CLAVE]],[2]VENTAS!$F$2:$L$1501,4,0),0)</f>
        <v>0</v>
      </c>
      <c r="CV917">
        <f>IFERROR(VLOOKUP(Tabla5[[#This Row],[CLAVE]],[2]VENTAS!$F$2:$L$1501,5,0),0)</f>
        <v>0</v>
      </c>
      <c r="CW917">
        <f>IFERROR(VLOOKUP(Tabla5[[#This Row],[CLAVE]],[2]VENTAS!$F$2:$L$1501,6,0),0)</f>
        <v>0</v>
      </c>
      <c r="CX917">
        <f>IFERROR(VLOOKUP(Tabla5[[#This Row],[CLAVE]],[2]VENTAS!$F$2:$L$1501,7,0),0)</f>
        <v>0</v>
      </c>
      <c r="CY917">
        <f>IFERROR(VLOOKUP(Tabla5[[#This Row],[CLAVE]],[2]VENTAS!$F$2:$R$1501,13,0),0)</f>
        <v>0</v>
      </c>
      <c r="CZ917">
        <f>SUM(Tabla5[[#This Row],[VENTA MABE 2 SEMANA NOV]:[VENTAS OTROS 2 SEMANA NOV]])</f>
        <v>3</v>
      </c>
      <c r="DA917" s="46">
        <v>7.5351825220775153</v>
      </c>
    </row>
    <row r="918" spans="1:105" hidden="1" x14ac:dyDescent="0.3">
      <c r="A918" t="str">
        <f>CONCATENATE(Tabla5[[#This Row],[TIENDA HMPV]],Tabla5[[#This Row],[LINEA]])</f>
        <v>392 - POINT AMBATO 3GLOBALES</v>
      </c>
      <c r="B918" t="s">
        <v>197</v>
      </c>
      <c r="C918" s="55" t="s">
        <v>198</v>
      </c>
      <c r="D918" s="55" t="s">
        <v>77</v>
      </c>
      <c r="E918" s="55" t="s">
        <v>214</v>
      </c>
      <c r="F918" s="55" t="s">
        <v>1724</v>
      </c>
      <c r="G918" t="s">
        <v>27</v>
      </c>
      <c r="H918" s="42">
        <f>IFERROR(Tabla5[[#This Row],[VENTAS MABE]]/Tabla5[[#This Row],[CUOTA]],0)</f>
        <v>0</v>
      </c>
      <c r="I918">
        <v>0</v>
      </c>
      <c r="J918">
        <v>0</v>
      </c>
      <c r="K918">
        <v>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V918" s="42">
        <v>0</v>
      </c>
      <c r="W918" s="42">
        <f>IFERROR(Tabla5[[#This Row],[TOTAL VENTA 38 SEMANA]]/Tabla5[[#This Row],[VENTA ACUM 38]],0)</f>
        <v>0</v>
      </c>
      <c r="X918" s="42" t="e">
        <f>VLOOKUP(Tabla5[[#This Row],[CLAVE]],[1]!QMI_5_SEMANA_SEP_22[[CLAVE]:[SHARE CADENA S2]],21,0)</f>
        <v>#REF!</v>
      </c>
      <c r="Y918" s="55" t="s">
        <v>734</v>
      </c>
      <c r="Z918" s="46">
        <f>+Tabla5[[#This Row],[VENTA ACUM 38]]+Tabla5[[#This Row],[venta total 39 acum]]</f>
        <v>3</v>
      </c>
      <c r="AA918" s="46">
        <v>0</v>
      </c>
      <c r="AB918" s="46">
        <v>0</v>
      </c>
      <c r="AC918" s="46">
        <v>2</v>
      </c>
      <c r="AD918" s="46">
        <v>1</v>
      </c>
      <c r="AE918" s="46">
        <v>0</v>
      </c>
      <c r="AF918" s="46">
        <v>1</v>
      </c>
      <c r="AG918" s="46">
        <v>0</v>
      </c>
      <c r="AH918" s="42">
        <f>IFERROR(Tabla5[[#This Row],[VENTAS MABE]]/Tabla5[[#This Row],[VENTAS INDURAMA]],0)</f>
        <v>0</v>
      </c>
      <c r="AI918" t="s">
        <v>1676</v>
      </c>
      <c r="AK918" s="42"/>
      <c r="AL918" t="s">
        <v>727</v>
      </c>
      <c r="AM918" s="55" t="s">
        <v>774</v>
      </c>
      <c r="AO918" s="55" t="s">
        <v>429</v>
      </c>
      <c r="AP918">
        <v>1</v>
      </c>
      <c r="AQ918" s="55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f>SUM(Tabla5[[#This Row],[VENTA MABE 1 SEMANA OCT]:[VENTAS OTROS 1 SEMANA OCT]])</f>
        <v>1</v>
      </c>
      <c r="AY918" s="46">
        <v>0</v>
      </c>
      <c r="AZ918" s="55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f>SUM(Tabla5[[#This Row],[VENTA MABE 2 SEMANA OCT]:[VENTAS OTROS 2 SEMANA OCT]])</f>
        <v>1</v>
      </c>
      <c r="BH918" t="s">
        <v>773</v>
      </c>
      <c r="BI918" s="55" t="s">
        <v>198</v>
      </c>
      <c r="BJ918">
        <v>3.0000000000000013</v>
      </c>
      <c r="BK918" s="55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f>SUM(Tabla5[[#This Row],[VENTA MABE 3 SEMANA OCT]:[VENTAS OTROS 3 SEMANA OCT]])</f>
        <v>0</v>
      </c>
      <c r="BS918" s="42">
        <v>0</v>
      </c>
      <c r="BT918" s="55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f>SUM(Tabla5[[#This Row],[VENTA MABE 4 SEMANA OCT]:[VENTAS OTROS 4 SEMANA OCT]])</f>
        <v>0</v>
      </c>
      <c r="CB918" t="s">
        <v>1679</v>
      </c>
      <c r="CC918" t="s">
        <v>1679</v>
      </c>
      <c r="CD918" t="s">
        <v>1679</v>
      </c>
      <c r="CE918" t="s">
        <v>1679</v>
      </c>
      <c r="CF918" t="s">
        <v>1679</v>
      </c>
      <c r="CG918" t="s">
        <v>1679</v>
      </c>
      <c r="CH918" t="s">
        <v>1679</v>
      </c>
      <c r="CI9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18" s="66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SUM(Tabla5[[#This Row],[VENTA MABE 1 SEMANA NOV]:[VENTAS OTROS 1 SEMANA NOV]])</f>
        <v>0</v>
      </c>
      <c r="CS918">
        <f>IFERROR(VLOOKUP(Tabla5[[#This Row],[CLAVE]],[2]VENTAS!$F$2:$L$1501,2,0),0)</f>
        <v>0</v>
      </c>
      <c r="CT918">
        <f>IFERROR(VLOOKUP(Tabla5[[#This Row],[CLAVE]],[2]VENTAS!$F$2:$L$1501,3,0),0)</f>
        <v>1</v>
      </c>
      <c r="CU918">
        <f>IFERROR(VLOOKUP(Tabla5[[#This Row],[CLAVE]],[2]VENTAS!$F$2:$L$1501,4,0),0)</f>
        <v>0</v>
      </c>
      <c r="CV918">
        <f>IFERROR(VLOOKUP(Tabla5[[#This Row],[CLAVE]],[2]VENTAS!$F$2:$L$1501,5,0),0)</f>
        <v>0</v>
      </c>
      <c r="CW918">
        <f>IFERROR(VLOOKUP(Tabla5[[#This Row],[CLAVE]],[2]VENTAS!$F$2:$L$1501,6,0),0)</f>
        <v>0</v>
      </c>
      <c r="CX918">
        <f>IFERROR(VLOOKUP(Tabla5[[#This Row],[CLAVE]],[2]VENTAS!$F$2:$L$1501,7,0),0)</f>
        <v>0</v>
      </c>
      <c r="CY918">
        <f>IFERROR(VLOOKUP(Tabla5[[#This Row],[CLAVE]],[2]VENTAS!$F$2:$R$1501,13,0),0)</f>
        <v>0</v>
      </c>
      <c r="CZ918">
        <f>SUM(Tabla5[[#This Row],[VENTA MABE 2 SEMANA NOV]:[VENTAS OTROS 2 SEMANA NOV]])</f>
        <v>1</v>
      </c>
      <c r="DA918" s="46">
        <v>0</v>
      </c>
    </row>
    <row r="919" spans="1:105" hidden="1" x14ac:dyDescent="0.3">
      <c r="A919" t="str">
        <f>CONCATENATE(Tabla5[[#This Row],[TIENDA HMPV]],Tabla5[[#This Row],[LINEA]])</f>
        <v>392 - POINT AMBATO 3LAVADO</v>
      </c>
      <c r="B919" t="s">
        <v>197</v>
      </c>
      <c r="C919" s="55" t="s">
        <v>198</v>
      </c>
      <c r="D919" s="55" t="s">
        <v>77</v>
      </c>
      <c r="E919" s="55" t="s">
        <v>214</v>
      </c>
      <c r="F919" s="55" t="s">
        <v>1724</v>
      </c>
      <c r="G919" t="s">
        <v>28</v>
      </c>
      <c r="H919" s="42">
        <f>IFERROR(Tabla5[[#This Row],[VENTAS MABE]]/Tabla5[[#This Row],[CUOTA]],0)</f>
        <v>0</v>
      </c>
      <c r="I919">
        <v>2</v>
      </c>
      <c r="J919">
        <v>0</v>
      </c>
      <c r="K919">
        <v>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V919" s="42">
        <v>0</v>
      </c>
      <c r="W919" s="42">
        <f>IFERROR(Tabla5[[#This Row],[TOTAL VENTA 38 SEMANA]]/Tabla5[[#This Row],[VENTA ACUM 38]],0)</f>
        <v>0</v>
      </c>
      <c r="X919" s="42" t="e">
        <f>VLOOKUP(Tabla5[[#This Row],[CLAVE]],[1]!QMI_5_SEMANA_SEP_22[[CLAVE]:[SHARE CADENA S2]],21,0)</f>
        <v>#REF!</v>
      </c>
      <c r="Y919" s="55" t="s">
        <v>734</v>
      </c>
      <c r="Z919" s="46">
        <f>+Tabla5[[#This Row],[VENTA ACUM 38]]+Tabla5[[#This Row],[venta total 39 acum]]</f>
        <v>6</v>
      </c>
      <c r="AA919" s="46">
        <v>0</v>
      </c>
      <c r="AB919" s="46">
        <v>0</v>
      </c>
      <c r="AC919" s="46">
        <v>3</v>
      </c>
      <c r="AD919" s="46">
        <v>3</v>
      </c>
      <c r="AE919" s="46">
        <v>0</v>
      </c>
      <c r="AF919" s="46">
        <v>3</v>
      </c>
      <c r="AG919" s="46">
        <v>3</v>
      </c>
      <c r="AH919" s="42">
        <f>IFERROR(Tabla5[[#This Row],[VENTAS MABE]]/Tabla5[[#This Row],[VENTAS INDURAMA]],0)</f>
        <v>0</v>
      </c>
      <c r="AI919" t="s">
        <v>1676</v>
      </c>
      <c r="AK919" s="42"/>
      <c r="AL919" t="s">
        <v>727</v>
      </c>
      <c r="AM919" s="55" t="s">
        <v>774</v>
      </c>
      <c r="AO919" s="55" t="s">
        <v>429</v>
      </c>
      <c r="AP919">
        <v>3</v>
      </c>
      <c r="AQ919" s="55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f>SUM(Tabla5[[#This Row],[VENTA MABE 1 SEMANA OCT]:[VENTAS OTROS 1 SEMANA OCT]])</f>
        <v>1</v>
      </c>
      <c r="AY919" s="46">
        <v>1.5022091310751109</v>
      </c>
      <c r="AZ919" s="55">
        <v>0</v>
      </c>
      <c r="BA919">
        <v>3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f>SUM(Tabla5[[#This Row],[VENTA MABE 2 SEMANA OCT]:[VENTAS OTROS 2 SEMANA OCT]])</f>
        <v>3</v>
      </c>
      <c r="BH919" t="s">
        <v>773</v>
      </c>
      <c r="BI919" s="55" t="s">
        <v>198</v>
      </c>
      <c r="BJ919">
        <v>3.0000000000000013</v>
      </c>
      <c r="BK919" s="55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f>SUM(Tabla5[[#This Row],[VENTA MABE 3 SEMANA OCT]:[VENTAS OTROS 3 SEMANA OCT]])</f>
        <v>0</v>
      </c>
      <c r="BS919" s="42">
        <v>0.3</v>
      </c>
      <c r="BT919" s="55">
        <v>0</v>
      </c>
      <c r="BU919">
        <v>1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f>SUM(Tabla5[[#This Row],[VENTA MABE 4 SEMANA OCT]:[VENTAS OTROS 4 SEMANA OCT]])</f>
        <v>2</v>
      </c>
      <c r="CB919" t="s">
        <v>1679</v>
      </c>
      <c r="CC919" t="s">
        <v>1679</v>
      </c>
      <c r="CD919" t="s">
        <v>1679</v>
      </c>
      <c r="CE919" t="s">
        <v>1679</v>
      </c>
      <c r="CF919" t="s">
        <v>1679</v>
      </c>
      <c r="CG919" t="s">
        <v>1679</v>
      </c>
      <c r="CH919" t="s">
        <v>1679</v>
      </c>
      <c r="CI9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19" s="66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SUM(Tabla5[[#This Row],[VENTA MABE 1 SEMANA NOV]:[VENTAS OTROS 1 SEMANA NOV]])</f>
        <v>0</v>
      </c>
      <c r="CS919">
        <f>IFERROR(VLOOKUP(Tabla5[[#This Row],[CLAVE]],[2]VENTAS!$F$2:$L$1501,2,0),0)</f>
        <v>0</v>
      </c>
      <c r="CT919">
        <f>IFERROR(VLOOKUP(Tabla5[[#This Row],[CLAVE]],[2]VENTAS!$F$2:$L$1501,3,0),0)</f>
        <v>1</v>
      </c>
      <c r="CU919">
        <f>IFERROR(VLOOKUP(Tabla5[[#This Row],[CLAVE]],[2]VENTAS!$F$2:$L$1501,4,0),0)</f>
        <v>1</v>
      </c>
      <c r="CV919">
        <f>IFERROR(VLOOKUP(Tabla5[[#This Row],[CLAVE]],[2]VENTAS!$F$2:$L$1501,5,0),0)</f>
        <v>0</v>
      </c>
      <c r="CW919">
        <f>IFERROR(VLOOKUP(Tabla5[[#This Row],[CLAVE]],[2]VENTAS!$F$2:$L$1501,6,0),0)</f>
        <v>0</v>
      </c>
      <c r="CX919">
        <f>IFERROR(VLOOKUP(Tabla5[[#This Row],[CLAVE]],[2]VENTAS!$F$2:$L$1501,7,0),0)</f>
        <v>0</v>
      </c>
      <c r="CY919">
        <f>IFERROR(VLOOKUP(Tabla5[[#This Row],[CLAVE]],[2]VENTAS!$F$2:$R$1501,13,0),0)</f>
        <v>0</v>
      </c>
      <c r="CZ919">
        <f>SUM(Tabla5[[#This Row],[VENTA MABE 2 SEMANA NOV]:[VENTAS OTROS 2 SEMANA NOV]])</f>
        <v>2</v>
      </c>
      <c r="DA919" s="46">
        <v>6</v>
      </c>
    </row>
    <row r="920" spans="1:105" hidden="1" x14ac:dyDescent="0.3">
      <c r="A920" t="str">
        <f>CONCATENATE(Tabla5[[#This Row],[TIENDA HMPV]],Tabla5[[#This Row],[LINEA]])</f>
        <v>392 - POINT AMBATO 3REFRIGERACIÓN</v>
      </c>
      <c r="B920" t="s">
        <v>197</v>
      </c>
      <c r="C920" s="55" t="s">
        <v>198</v>
      </c>
      <c r="D920" s="55" t="s">
        <v>77</v>
      </c>
      <c r="E920" s="55" t="s">
        <v>214</v>
      </c>
      <c r="F920" s="55" t="s">
        <v>1724</v>
      </c>
      <c r="G920" t="s">
        <v>29</v>
      </c>
      <c r="H920" s="42">
        <f>IFERROR(Tabla5[[#This Row],[VENTAS MABE]]/Tabla5[[#This Row],[CUOTA]],0)</f>
        <v>1</v>
      </c>
      <c r="I920">
        <v>3</v>
      </c>
      <c r="J920">
        <v>3</v>
      </c>
      <c r="K920">
        <v>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V920" s="42">
        <v>0.6</v>
      </c>
      <c r="W920" s="42">
        <f>IFERROR(Tabla5[[#This Row],[TOTAL VENTA 38 SEMANA]]/Tabla5[[#This Row],[VENTA ACUM 38]],0)</f>
        <v>0.6</v>
      </c>
      <c r="X920" s="42" t="e">
        <f>VLOOKUP(Tabla5[[#This Row],[CLAVE]],[1]!QMI_5_SEMANA_SEP_22[[CLAVE]:[SHARE CADENA S2]],21,0)</f>
        <v>#REF!</v>
      </c>
      <c r="Y920" s="55" t="s">
        <v>734</v>
      </c>
      <c r="Z920" s="46">
        <f>+Tabla5[[#This Row],[VENTA ACUM 38]]+Tabla5[[#This Row],[venta total 39 acum]]</f>
        <v>7</v>
      </c>
      <c r="AA920" s="46">
        <v>2</v>
      </c>
      <c r="AB920" s="46">
        <v>3</v>
      </c>
      <c r="AC920" s="46">
        <v>5</v>
      </c>
      <c r="AD920" s="46">
        <v>2</v>
      </c>
      <c r="AE920" s="46">
        <v>0</v>
      </c>
      <c r="AF920" s="46">
        <v>2</v>
      </c>
      <c r="AG920" s="46">
        <v>2</v>
      </c>
      <c r="AH920" s="42">
        <f>IFERROR(Tabla5[[#This Row],[VENTAS MABE]]/Tabla5[[#This Row],[VENTAS INDURAMA]],0)</f>
        <v>0.75</v>
      </c>
      <c r="AI920" t="s">
        <v>1676</v>
      </c>
      <c r="AK920" s="42"/>
      <c r="AL920" t="s">
        <v>727</v>
      </c>
      <c r="AM920" s="55" t="s">
        <v>774</v>
      </c>
      <c r="AO920" s="55" t="s">
        <v>429</v>
      </c>
      <c r="AP920">
        <v>4</v>
      </c>
      <c r="AQ920" s="55">
        <v>2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f>SUM(Tabla5[[#This Row],[VENTA MABE 1 SEMANA OCT]:[VENTAS OTROS 1 SEMANA OCT]])</f>
        <v>3</v>
      </c>
      <c r="AY920" s="46">
        <v>4.1230696464090686</v>
      </c>
      <c r="AZ920" s="55">
        <v>1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f>SUM(Tabla5[[#This Row],[VENTA MABE 2 SEMANA OCT]:[VENTAS OTROS 2 SEMANA OCT]])</f>
        <v>2</v>
      </c>
      <c r="BH920" t="s">
        <v>773</v>
      </c>
      <c r="BI920" s="55" t="s">
        <v>198</v>
      </c>
      <c r="BJ920">
        <v>3.0000000000000013</v>
      </c>
      <c r="BK920" s="55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f>SUM(Tabla5[[#This Row],[VENTA MABE 3 SEMANA OCT]:[VENTAS OTROS 3 SEMANA OCT]])</f>
        <v>0</v>
      </c>
      <c r="BS920" s="42">
        <v>0.4</v>
      </c>
      <c r="BT920" s="55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f>SUM(Tabla5[[#This Row],[VENTA MABE 4 SEMANA OCT]:[VENTAS OTROS 4 SEMANA OCT]])</f>
        <v>0</v>
      </c>
      <c r="CB920" t="s">
        <v>1679</v>
      </c>
      <c r="CC920" t="s">
        <v>1679</v>
      </c>
      <c r="CD920" t="s">
        <v>1679</v>
      </c>
      <c r="CE920" t="s">
        <v>1679</v>
      </c>
      <c r="CF920" t="s">
        <v>1679</v>
      </c>
      <c r="CG920" t="s">
        <v>1679</v>
      </c>
      <c r="CH920" t="s">
        <v>1679</v>
      </c>
      <c r="CI9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920" t="s">
        <v>1703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SUM(Tabla5[[#This Row],[VENTA MABE 1 SEMANA NOV]:[VENTAS OTROS 1 SEMANA NOV]])</f>
        <v>1</v>
      </c>
      <c r="CS920">
        <f>IFERROR(VLOOKUP(Tabla5[[#This Row],[CLAVE]],[2]VENTAS!$F$2:$L$1501,2,0),0)</f>
        <v>0</v>
      </c>
      <c r="CT920">
        <f>IFERROR(VLOOKUP(Tabla5[[#This Row],[CLAVE]],[2]VENTAS!$F$2:$L$1501,3,0),0)</f>
        <v>6</v>
      </c>
      <c r="CU920">
        <f>IFERROR(VLOOKUP(Tabla5[[#This Row],[CLAVE]],[2]VENTAS!$F$2:$L$1501,4,0),0)</f>
        <v>0</v>
      </c>
      <c r="CV920">
        <f>IFERROR(VLOOKUP(Tabla5[[#This Row],[CLAVE]],[2]VENTAS!$F$2:$L$1501,5,0),0)</f>
        <v>0</v>
      </c>
      <c r="CW920">
        <f>IFERROR(VLOOKUP(Tabla5[[#This Row],[CLAVE]],[2]VENTAS!$F$2:$L$1501,6,0),0)</f>
        <v>0</v>
      </c>
      <c r="CX920">
        <f>IFERROR(VLOOKUP(Tabla5[[#This Row],[CLAVE]],[2]VENTAS!$F$2:$L$1501,7,0),0)</f>
        <v>0</v>
      </c>
      <c r="CY920">
        <f>IFERROR(VLOOKUP(Tabla5[[#This Row],[CLAVE]],[2]VENTAS!$F$2:$R$1501,13,0),0)</f>
        <v>0</v>
      </c>
      <c r="CZ920">
        <f>SUM(Tabla5[[#This Row],[VENTA MABE 2 SEMANA NOV]:[VENTAS OTROS 2 SEMANA NOV]])</f>
        <v>6</v>
      </c>
      <c r="DA920" s="46">
        <v>6</v>
      </c>
    </row>
    <row r="921" spans="1:105" hidden="1" x14ac:dyDescent="0.3">
      <c r="A921" t="str">
        <f>CONCATENATE(Tabla5[[#This Row],[TIENDA HMPV]],Tabla5[[#This Row],[LINEA]])</f>
        <v>288 - JAPON EL RECREO ICOCINAS</v>
      </c>
      <c r="B921" t="s">
        <v>172</v>
      </c>
      <c r="C921" s="55" t="s">
        <v>173</v>
      </c>
      <c r="D921" s="55" t="s">
        <v>41</v>
      </c>
      <c r="E921" s="55" t="s">
        <v>174</v>
      </c>
      <c r="F921" s="55" t="s">
        <v>1724</v>
      </c>
      <c r="G921" t="s">
        <v>26</v>
      </c>
      <c r="H921" s="42">
        <f>IFERROR(Tabla5[[#This Row],[VENTAS MABE]]/Tabla5[[#This Row],[CUOTA]],0)</f>
        <v>0.88888888888888884</v>
      </c>
      <c r="I921">
        <v>9</v>
      </c>
      <c r="J921">
        <v>8</v>
      </c>
      <c r="K921">
        <v>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V921" s="42">
        <v>0.53333333333333333</v>
      </c>
      <c r="W921" s="42">
        <f>IFERROR(Tabla5[[#This Row],[TOTAL VENTA 38 SEMANA]]/Tabla5[[#This Row],[VENTA ACUM 38]],0)</f>
        <v>0.53333333333333333</v>
      </c>
      <c r="X921" s="42" t="e">
        <f>VLOOKUP(Tabla5[[#This Row],[CLAVE]],[1]!QMI_5_SEMANA_SEP_22[[CLAVE]:[SHARE CADENA S2]],21,0)</f>
        <v>#REF!</v>
      </c>
      <c r="Y921" s="55" t="s">
        <v>769</v>
      </c>
      <c r="Z921" s="46">
        <f>+Tabla5[[#This Row],[VENTA ACUM 38]]+Tabla5[[#This Row],[venta total 39 acum]]</f>
        <v>16</v>
      </c>
      <c r="AA921" s="46">
        <v>8</v>
      </c>
      <c r="AB921" s="46">
        <v>8</v>
      </c>
      <c r="AC921" s="46">
        <v>15</v>
      </c>
      <c r="AD921" s="46">
        <v>1</v>
      </c>
      <c r="AE921" s="46">
        <v>0</v>
      </c>
      <c r="AF921" s="46">
        <v>1</v>
      </c>
      <c r="AG921" s="46">
        <v>8</v>
      </c>
      <c r="AH921" s="42">
        <f>IFERROR(Tabla5[[#This Row],[VENTAS MABE]]/Tabla5[[#This Row],[VENTAS INDURAMA]],0)</f>
        <v>1.3333333333333333</v>
      </c>
      <c r="AI921" t="s">
        <v>1675</v>
      </c>
      <c r="AK921" s="42"/>
      <c r="AL921" t="s">
        <v>727</v>
      </c>
      <c r="AM921" s="55" t="s">
        <v>1096</v>
      </c>
      <c r="AO921" s="55" t="s">
        <v>429</v>
      </c>
      <c r="AP921">
        <v>13</v>
      </c>
      <c r="AQ921" s="55">
        <v>3</v>
      </c>
      <c r="AR921">
        <v>3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f>SUM(Tabla5[[#This Row],[VENTA MABE 1 SEMANA OCT]:[VENTAS OTROS 1 SEMANA OCT]])</f>
        <v>7</v>
      </c>
      <c r="AY921" s="46">
        <v>6.0120396082031</v>
      </c>
      <c r="AZ921" s="55">
        <v>5</v>
      </c>
      <c r="BA921">
        <v>3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f>SUM(Tabla5[[#This Row],[VENTA MABE 2 SEMANA OCT]:[VENTAS OTROS 2 SEMANA OCT]])</f>
        <v>8</v>
      </c>
      <c r="BH921" t="s">
        <v>798</v>
      </c>
      <c r="BI921" s="55" t="s">
        <v>173</v>
      </c>
      <c r="BJ921">
        <v>10.000000000000004</v>
      </c>
      <c r="BK921" s="55">
        <v>4</v>
      </c>
      <c r="BL921">
        <v>4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f>SUM(Tabla5[[#This Row],[VENTA MABE 3 SEMANA OCT]:[VENTAS OTROS 3 SEMANA OCT]])</f>
        <v>8</v>
      </c>
      <c r="BS921" s="42">
        <v>0.5</v>
      </c>
      <c r="BT921" s="55">
        <v>0</v>
      </c>
      <c r="BU921">
        <v>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f>SUM(Tabla5[[#This Row],[VENTA MABE 4 SEMANA OCT]:[VENTAS OTROS 4 SEMANA OCT]])</f>
        <v>1</v>
      </c>
      <c r="CB921" t="s">
        <v>1679</v>
      </c>
      <c r="CC921" t="s">
        <v>1679</v>
      </c>
      <c r="CD921" t="s">
        <v>1679</v>
      </c>
      <c r="CE921" t="s">
        <v>1679</v>
      </c>
      <c r="CF921" t="s">
        <v>1679</v>
      </c>
      <c r="CG921" t="s">
        <v>1679</v>
      </c>
      <c r="CH921" t="s">
        <v>1679</v>
      </c>
      <c r="CI9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921" t="s">
        <v>1703</v>
      </c>
      <c r="CK921">
        <v>2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SUM(Tabla5[[#This Row],[VENTA MABE 1 SEMANA NOV]:[VENTAS OTROS 1 SEMANA NOV]])</f>
        <v>2</v>
      </c>
      <c r="CS921">
        <f>IFERROR(VLOOKUP(Tabla5[[#This Row],[CLAVE]],[2]VENTAS!$F$2:$L$1501,2,0),0)</f>
        <v>3</v>
      </c>
      <c r="CT921">
        <f>IFERROR(VLOOKUP(Tabla5[[#This Row],[CLAVE]],[2]VENTAS!$F$2:$L$1501,3,0),0)</f>
        <v>5</v>
      </c>
      <c r="CU921">
        <f>IFERROR(VLOOKUP(Tabla5[[#This Row],[CLAVE]],[2]VENTAS!$F$2:$L$1501,4,0),0)</f>
        <v>0</v>
      </c>
      <c r="CV921">
        <f>IFERROR(VLOOKUP(Tabla5[[#This Row],[CLAVE]],[2]VENTAS!$F$2:$L$1501,5,0),0)</f>
        <v>0</v>
      </c>
      <c r="CW921">
        <f>IFERROR(VLOOKUP(Tabla5[[#This Row],[CLAVE]],[2]VENTAS!$F$2:$L$1501,6,0),0)</f>
        <v>0</v>
      </c>
      <c r="CX921">
        <f>IFERROR(VLOOKUP(Tabla5[[#This Row],[CLAVE]],[2]VENTAS!$F$2:$L$1501,7,0),0)</f>
        <v>0</v>
      </c>
      <c r="CY921">
        <f>IFERROR(VLOOKUP(Tabla5[[#This Row],[CLAVE]],[2]VENTAS!$F$2:$R$1501,13,0),0)</f>
        <v>0</v>
      </c>
      <c r="CZ921">
        <f>SUM(Tabla5[[#This Row],[VENTA MABE 2 SEMANA NOV]:[VENTAS OTROS 2 SEMANA NOV]])</f>
        <v>8</v>
      </c>
      <c r="DA921" s="46">
        <v>15.533564814814813</v>
      </c>
    </row>
    <row r="922" spans="1:105" hidden="1" x14ac:dyDescent="0.3">
      <c r="A922" t="str">
        <f>CONCATENATE(Tabla5[[#This Row],[TIENDA HMPV]],Tabla5[[#This Row],[LINEA]])</f>
        <v>288 - JAPON EL RECREO IGLOBALES</v>
      </c>
      <c r="B922" t="s">
        <v>172</v>
      </c>
      <c r="C922" s="55" t="s">
        <v>173</v>
      </c>
      <c r="D922" s="55" t="s">
        <v>41</v>
      </c>
      <c r="E922" s="55" t="s">
        <v>174</v>
      </c>
      <c r="F922" s="55" t="s">
        <v>1724</v>
      </c>
      <c r="G922" t="s">
        <v>27</v>
      </c>
      <c r="H922" s="42">
        <f>IFERROR(Tabla5[[#This Row],[VENTAS MABE]]/Tabla5[[#This Row],[CUOTA]],0)</f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V922" s="42">
        <v>0</v>
      </c>
      <c r="W922" s="42">
        <f>IFERROR(Tabla5[[#This Row],[TOTAL VENTA 38 SEMANA]]/Tabla5[[#This Row],[VENTA ACUM 38]],0)</f>
        <v>0</v>
      </c>
      <c r="X922" s="42" t="e">
        <f>VLOOKUP(Tabla5[[#This Row],[CLAVE]],[1]!QMI_5_SEMANA_SEP_22[[CLAVE]:[SHARE CADENA S2]],21,0)</f>
        <v>#REF!</v>
      </c>
      <c r="Y922" s="55" t="s">
        <v>769</v>
      </c>
      <c r="Z922" s="46">
        <f>+Tabla5[[#This Row],[VENTA ACUM 38]]+Tabla5[[#This Row],[venta total 39 acum]]</f>
        <v>0</v>
      </c>
      <c r="AA922" s="46">
        <v>0</v>
      </c>
      <c r="AB922" s="46">
        <v>0</v>
      </c>
      <c r="AC922" s="46">
        <v>0</v>
      </c>
      <c r="AD922" s="46">
        <v>0</v>
      </c>
      <c r="AE922" s="46">
        <v>0</v>
      </c>
      <c r="AF922" s="46">
        <v>0</v>
      </c>
      <c r="AG922" s="46">
        <v>0</v>
      </c>
      <c r="AH922" s="42">
        <f>IFERROR(Tabla5[[#This Row],[VENTAS MABE]]/Tabla5[[#This Row],[VENTAS INDURAMA]],0)</f>
        <v>0</v>
      </c>
      <c r="AI922" t="s">
        <v>1675</v>
      </c>
      <c r="AK922" s="42"/>
      <c r="AL922" t="s">
        <v>727</v>
      </c>
      <c r="AM922" s="55" t="s">
        <v>1096</v>
      </c>
      <c r="AO922" s="55" t="s">
        <v>429</v>
      </c>
      <c r="AP922">
        <v>0</v>
      </c>
      <c r="AQ922" s="55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f>SUM(Tabla5[[#This Row],[VENTA MABE 1 SEMANA OCT]:[VENTAS OTROS 1 SEMANA OCT]])</f>
        <v>0</v>
      </c>
      <c r="AY922" s="46">
        <v>0</v>
      </c>
      <c r="AZ922" s="55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f>SUM(Tabla5[[#This Row],[VENTA MABE 2 SEMANA OCT]:[VENTAS OTROS 2 SEMANA OCT]])</f>
        <v>0</v>
      </c>
      <c r="BH922" t="s">
        <v>798</v>
      </c>
      <c r="BI922" s="55" t="s">
        <v>173</v>
      </c>
      <c r="BJ922">
        <v>10.000000000000004</v>
      </c>
      <c r="BK922" s="55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f>SUM(Tabla5[[#This Row],[VENTA MABE 3 SEMANA OCT]:[VENTAS OTROS 3 SEMANA OCT]])</f>
        <v>0</v>
      </c>
      <c r="BS922" s="42">
        <v>0</v>
      </c>
      <c r="BT922" s="55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f>SUM(Tabla5[[#This Row],[VENTA MABE 4 SEMANA OCT]:[VENTAS OTROS 4 SEMANA OCT]])</f>
        <v>0</v>
      </c>
      <c r="CB922" t="s">
        <v>1679</v>
      </c>
      <c r="CC922" t="s">
        <v>1679</v>
      </c>
      <c r="CD922" t="s">
        <v>1679</v>
      </c>
      <c r="CE922" t="s">
        <v>1679</v>
      </c>
      <c r="CF922" t="s">
        <v>1679</v>
      </c>
      <c r="CG922" t="s">
        <v>1679</v>
      </c>
      <c r="CH922" t="s">
        <v>1679</v>
      </c>
      <c r="CI9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22" s="66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SUM(Tabla5[[#This Row],[VENTA MABE 1 SEMANA NOV]:[VENTAS OTROS 1 SEMANA NOV]])</f>
        <v>0</v>
      </c>
      <c r="CS922">
        <f>IFERROR(VLOOKUP(Tabla5[[#This Row],[CLAVE]],[2]VENTAS!$F$2:$L$1501,2,0),0)</f>
        <v>0</v>
      </c>
      <c r="CT922">
        <f>IFERROR(VLOOKUP(Tabla5[[#This Row],[CLAVE]],[2]VENTAS!$F$2:$L$1501,3,0),0)</f>
        <v>0</v>
      </c>
      <c r="CU922">
        <f>IFERROR(VLOOKUP(Tabla5[[#This Row],[CLAVE]],[2]VENTAS!$F$2:$L$1501,4,0),0)</f>
        <v>0</v>
      </c>
      <c r="CV922">
        <f>IFERROR(VLOOKUP(Tabla5[[#This Row],[CLAVE]],[2]VENTAS!$F$2:$L$1501,5,0),0)</f>
        <v>0</v>
      </c>
      <c r="CW922">
        <f>IFERROR(VLOOKUP(Tabla5[[#This Row],[CLAVE]],[2]VENTAS!$F$2:$L$1501,6,0),0)</f>
        <v>0</v>
      </c>
      <c r="CX922">
        <f>IFERROR(VLOOKUP(Tabla5[[#This Row],[CLAVE]],[2]VENTAS!$F$2:$L$1501,7,0),0)</f>
        <v>0</v>
      </c>
      <c r="CY922">
        <f>IFERROR(VLOOKUP(Tabla5[[#This Row],[CLAVE]],[2]VENTAS!$F$2:$R$1501,13,0),0)</f>
        <v>0</v>
      </c>
      <c r="CZ922">
        <f>SUM(Tabla5[[#This Row],[VENTA MABE 2 SEMANA NOV]:[VENTAS OTROS 2 SEMANA NOV]])</f>
        <v>0</v>
      </c>
      <c r="DA922" s="46">
        <v>0</v>
      </c>
    </row>
    <row r="923" spans="1:105" hidden="1" x14ac:dyDescent="0.3">
      <c r="A923" t="str">
        <f>CONCATENATE(Tabla5[[#This Row],[TIENDA HMPV]],Tabla5[[#This Row],[LINEA]])</f>
        <v>288 - JAPON EL RECREO ILAVADO</v>
      </c>
      <c r="B923" t="s">
        <v>172</v>
      </c>
      <c r="C923" s="55" t="s">
        <v>173</v>
      </c>
      <c r="D923" s="55" t="s">
        <v>41</v>
      </c>
      <c r="E923" s="55" t="s">
        <v>174</v>
      </c>
      <c r="F923" s="55" t="s">
        <v>1724</v>
      </c>
      <c r="G923" t="s">
        <v>28</v>
      </c>
      <c r="H923" s="42">
        <f>IFERROR(Tabla5[[#This Row],[VENTAS MABE]]/Tabla5[[#This Row],[CUOTA]],0)</f>
        <v>0</v>
      </c>
      <c r="I923">
        <v>0</v>
      </c>
      <c r="J923">
        <v>0</v>
      </c>
      <c r="K923">
        <v>0</v>
      </c>
      <c r="L923">
        <v>0</v>
      </c>
      <c r="M923">
        <v>16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V923" s="42">
        <v>0</v>
      </c>
      <c r="W923" s="42">
        <f>IFERROR(Tabla5[[#This Row],[TOTAL VENTA 38 SEMANA]]/Tabla5[[#This Row],[VENTA ACUM 38]],0)</f>
        <v>0</v>
      </c>
      <c r="X923" s="42" t="e">
        <f>VLOOKUP(Tabla5[[#This Row],[CLAVE]],[1]!QMI_5_SEMANA_SEP_22[[CLAVE]:[SHARE CADENA S2]],21,0)</f>
        <v>#REF!</v>
      </c>
      <c r="Y923" s="55" t="s">
        <v>769</v>
      </c>
      <c r="Z923" s="46">
        <f>+Tabla5[[#This Row],[VENTA ACUM 38]]+Tabla5[[#This Row],[venta total 39 acum]]</f>
        <v>18</v>
      </c>
      <c r="AA923" s="46">
        <v>0</v>
      </c>
      <c r="AB923" s="46">
        <v>0</v>
      </c>
      <c r="AC923" s="46">
        <v>16</v>
      </c>
      <c r="AD923" s="46">
        <v>2</v>
      </c>
      <c r="AE923" s="46">
        <v>0</v>
      </c>
      <c r="AF923" s="46">
        <v>2</v>
      </c>
      <c r="AG923" s="46">
        <v>0</v>
      </c>
      <c r="AH923" s="42">
        <f>IFERROR(Tabla5[[#This Row],[VENTAS MABE]]/Tabla5[[#This Row],[VENTAS INDURAMA]],0)</f>
        <v>0</v>
      </c>
      <c r="AI923" t="s">
        <v>1675</v>
      </c>
      <c r="AK923" s="42"/>
      <c r="AL923" t="s">
        <v>727</v>
      </c>
      <c r="AM923" s="55" t="s">
        <v>1096</v>
      </c>
      <c r="AO923" s="55" t="s">
        <v>429</v>
      </c>
      <c r="AP923">
        <v>13</v>
      </c>
      <c r="AQ923" s="55">
        <v>0</v>
      </c>
      <c r="AR923">
        <v>0</v>
      </c>
      <c r="AS923">
        <v>0</v>
      </c>
      <c r="AT923">
        <v>5</v>
      </c>
      <c r="AU923">
        <v>3</v>
      </c>
      <c r="AV923">
        <v>0</v>
      </c>
      <c r="AW923">
        <v>0</v>
      </c>
      <c r="AX923">
        <f>SUM(Tabla5[[#This Row],[VENTA MABE 1 SEMANA OCT]:[VENTAS OTROS 1 SEMANA OCT]])</f>
        <v>8</v>
      </c>
      <c r="AY923" s="46">
        <v>0</v>
      </c>
      <c r="AZ923" s="55">
        <v>0</v>
      </c>
      <c r="BA923">
        <v>0</v>
      </c>
      <c r="BB923">
        <v>1</v>
      </c>
      <c r="BC923">
        <v>3</v>
      </c>
      <c r="BD923">
        <v>0</v>
      </c>
      <c r="BE923">
        <v>0</v>
      </c>
      <c r="BF923">
        <v>0</v>
      </c>
      <c r="BG923">
        <f>SUM(Tabla5[[#This Row],[VENTA MABE 2 SEMANA OCT]:[VENTAS OTROS 2 SEMANA OCT]])</f>
        <v>4</v>
      </c>
      <c r="BH923" t="s">
        <v>798</v>
      </c>
      <c r="BI923" s="55" t="s">
        <v>173</v>
      </c>
      <c r="BJ923">
        <v>10.000000000000004</v>
      </c>
      <c r="BK923" s="55">
        <v>0</v>
      </c>
      <c r="BL923">
        <v>0</v>
      </c>
      <c r="BM923">
        <v>0</v>
      </c>
      <c r="BN923">
        <v>3</v>
      </c>
      <c r="BO923">
        <v>1</v>
      </c>
      <c r="BP923">
        <v>0</v>
      </c>
      <c r="BQ923">
        <v>0</v>
      </c>
      <c r="BR923">
        <f>SUM(Tabla5[[#This Row],[VENTA MABE 3 SEMANA OCT]:[VENTAS OTROS 3 SEMANA OCT]])</f>
        <v>4</v>
      </c>
      <c r="BS923" s="42">
        <v>0</v>
      </c>
      <c r="BT923" s="55">
        <v>0</v>
      </c>
      <c r="BU923">
        <v>0</v>
      </c>
      <c r="BV923">
        <v>2</v>
      </c>
      <c r="BW923">
        <v>4</v>
      </c>
      <c r="BX923">
        <v>0</v>
      </c>
      <c r="BY923">
        <v>0</v>
      </c>
      <c r="BZ923">
        <v>0</v>
      </c>
      <c r="CA923">
        <f>SUM(Tabla5[[#This Row],[VENTA MABE 4 SEMANA OCT]:[VENTAS OTROS 4 SEMANA OCT]])</f>
        <v>6</v>
      </c>
      <c r="CB923" t="s">
        <v>1679</v>
      </c>
      <c r="CC923" t="s">
        <v>1679</v>
      </c>
      <c r="CD923" t="s">
        <v>1679</v>
      </c>
      <c r="CE923" t="s">
        <v>1679</v>
      </c>
      <c r="CF923" t="s">
        <v>1679</v>
      </c>
      <c r="CG923" t="s">
        <v>1679</v>
      </c>
      <c r="CH923" t="s">
        <v>1679</v>
      </c>
      <c r="CI9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23" s="66">
        <v>0</v>
      </c>
      <c r="CK923">
        <v>0</v>
      </c>
      <c r="CL923">
        <v>0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f>SUM(Tabla5[[#This Row],[VENTA MABE 1 SEMANA NOV]:[VENTAS OTROS 1 SEMANA NOV]])</f>
        <v>2</v>
      </c>
      <c r="CS923">
        <f>IFERROR(VLOOKUP(Tabla5[[#This Row],[CLAVE]],[2]VENTAS!$F$2:$L$1501,2,0),0)</f>
        <v>0</v>
      </c>
      <c r="CT923">
        <f>IFERROR(VLOOKUP(Tabla5[[#This Row],[CLAVE]],[2]VENTAS!$F$2:$L$1501,3,0),0)</f>
        <v>0</v>
      </c>
      <c r="CU923">
        <f>IFERROR(VLOOKUP(Tabla5[[#This Row],[CLAVE]],[2]VENTAS!$F$2:$L$1501,4,0),0)</f>
        <v>0</v>
      </c>
      <c r="CV923">
        <f>IFERROR(VLOOKUP(Tabla5[[#This Row],[CLAVE]],[2]VENTAS!$F$2:$L$1501,5,0),0)</f>
        <v>10</v>
      </c>
      <c r="CW923">
        <f>IFERROR(VLOOKUP(Tabla5[[#This Row],[CLAVE]],[2]VENTAS!$F$2:$L$1501,6,0),0)</f>
        <v>3</v>
      </c>
      <c r="CX923">
        <f>IFERROR(VLOOKUP(Tabla5[[#This Row],[CLAVE]],[2]VENTAS!$F$2:$L$1501,7,0),0)</f>
        <v>1</v>
      </c>
      <c r="CY923">
        <f>IFERROR(VLOOKUP(Tabla5[[#This Row],[CLAVE]],[2]VENTAS!$F$2:$R$1501,13,0),0)</f>
        <v>0</v>
      </c>
      <c r="CZ923">
        <f>SUM(Tabla5[[#This Row],[VENTA MABE 2 SEMANA NOV]:[VENTAS OTROS 2 SEMANA NOV]])</f>
        <v>14</v>
      </c>
      <c r="DA923" s="46">
        <v>0</v>
      </c>
    </row>
    <row r="924" spans="1:105" hidden="1" x14ac:dyDescent="0.3">
      <c r="A924" t="str">
        <f>CONCATENATE(Tabla5[[#This Row],[TIENDA HMPV]],Tabla5[[#This Row],[LINEA]])</f>
        <v>288 - JAPON EL RECREO IREFRIGERACIÓN</v>
      </c>
      <c r="B924" t="s">
        <v>172</v>
      </c>
      <c r="C924" s="55" t="s">
        <v>173</v>
      </c>
      <c r="D924" s="55" t="s">
        <v>41</v>
      </c>
      <c r="E924" s="55" t="s">
        <v>174</v>
      </c>
      <c r="F924" s="55" t="s">
        <v>1724</v>
      </c>
      <c r="G924" t="s">
        <v>29</v>
      </c>
      <c r="H924" s="42">
        <f>IFERROR(Tabla5[[#This Row],[VENTAS MABE]]/Tabla5[[#This Row],[CUOTA]],0)</f>
        <v>0.36363636363636365</v>
      </c>
      <c r="I924">
        <v>11</v>
      </c>
      <c r="J924">
        <v>4</v>
      </c>
      <c r="K924">
        <v>9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V924" s="42">
        <v>0.30769230769230771</v>
      </c>
      <c r="W924" s="42">
        <f>IFERROR(Tabla5[[#This Row],[TOTAL VENTA 38 SEMANA]]/Tabla5[[#This Row],[VENTA ACUM 38]],0)</f>
        <v>0.30769230769230771</v>
      </c>
      <c r="X924" s="42" t="e">
        <f>VLOOKUP(Tabla5[[#This Row],[CLAVE]],[1]!QMI_5_SEMANA_SEP_22[[CLAVE]:[SHARE CADENA S2]],21,0)</f>
        <v>#REF!</v>
      </c>
      <c r="Y924" s="55" t="s">
        <v>769</v>
      </c>
      <c r="Z924" s="46">
        <f>+Tabla5[[#This Row],[VENTA ACUM 38]]+Tabla5[[#This Row],[venta total 39 acum]]</f>
        <v>14</v>
      </c>
      <c r="AA924" s="46">
        <v>2</v>
      </c>
      <c r="AB924" s="46">
        <v>4</v>
      </c>
      <c r="AC924" s="46">
        <v>13</v>
      </c>
      <c r="AD924" s="46">
        <v>1</v>
      </c>
      <c r="AE924" s="46">
        <v>1</v>
      </c>
      <c r="AF924" s="46">
        <v>1</v>
      </c>
      <c r="AG924" s="46">
        <v>3</v>
      </c>
      <c r="AH924" s="42">
        <f>IFERROR(Tabla5[[#This Row],[VENTAS MABE]]/Tabla5[[#This Row],[VENTAS INDURAMA]],0)</f>
        <v>0.44444444444444442</v>
      </c>
      <c r="AI924" t="s">
        <v>1675</v>
      </c>
      <c r="AK924" s="42"/>
      <c r="AL924" t="s">
        <v>727</v>
      </c>
      <c r="AM924" s="55" t="s">
        <v>1096</v>
      </c>
      <c r="AO924" s="55" t="s">
        <v>429</v>
      </c>
      <c r="AP924">
        <v>8</v>
      </c>
      <c r="AQ924" s="55">
        <v>1</v>
      </c>
      <c r="AR924">
        <v>2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f>SUM(Tabla5[[#This Row],[VENTA MABE 1 SEMANA OCT]:[VENTAS OTROS 1 SEMANA OCT]])</f>
        <v>4</v>
      </c>
      <c r="AY924" s="46">
        <v>6.9790293454687191</v>
      </c>
      <c r="AZ924" s="55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5</v>
      </c>
      <c r="BG924">
        <f>SUM(Tabla5[[#This Row],[VENTA MABE 2 SEMANA OCT]:[VENTAS OTROS 2 SEMANA OCT]])</f>
        <v>5</v>
      </c>
      <c r="BH924" t="s">
        <v>798</v>
      </c>
      <c r="BI924" s="55" t="s">
        <v>173</v>
      </c>
      <c r="BJ924">
        <v>10.000000000000004</v>
      </c>
      <c r="BK924" s="55">
        <v>0</v>
      </c>
      <c r="BL924">
        <v>2</v>
      </c>
      <c r="BM924">
        <v>0</v>
      </c>
      <c r="BN924">
        <v>0</v>
      </c>
      <c r="BO924">
        <v>0</v>
      </c>
      <c r="BP924">
        <v>0</v>
      </c>
      <c r="BQ924">
        <v>3</v>
      </c>
      <c r="BR924">
        <f>SUM(Tabla5[[#This Row],[VENTA MABE 3 SEMANA OCT]:[VENTAS OTROS 3 SEMANA OCT]])</f>
        <v>5</v>
      </c>
      <c r="BS924" s="42">
        <v>0.4</v>
      </c>
      <c r="BT924" s="55">
        <v>0</v>
      </c>
      <c r="BU924">
        <v>1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f>SUM(Tabla5[[#This Row],[VENTA MABE 4 SEMANA OCT]:[VENTAS OTROS 4 SEMANA OCT]])</f>
        <v>1</v>
      </c>
      <c r="CC924" t="s">
        <v>1695</v>
      </c>
      <c r="CD924" t="s">
        <v>1695</v>
      </c>
      <c r="CI92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6.6666666666666666E-2</v>
      </c>
      <c r="CJ924" t="s">
        <v>1701</v>
      </c>
      <c r="CK924">
        <v>2</v>
      </c>
      <c r="CL924">
        <v>2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SUM(Tabla5[[#This Row],[VENTA MABE 1 SEMANA NOV]:[VENTAS OTROS 1 SEMANA NOV]])</f>
        <v>4</v>
      </c>
      <c r="CS924">
        <f>IFERROR(VLOOKUP(Tabla5[[#This Row],[CLAVE]],[2]VENTAS!$F$2:$L$1501,2,0),0)</f>
        <v>6</v>
      </c>
      <c r="CT924">
        <f>IFERROR(VLOOKUP(Tabla5[[#This Row],[CLAVE]],[2]VENTAS!$F$2:$L$1501,3,0),0)</f>
        <v>1</v>
      </c>
      <c r="CU924">
        <f>IFERROR(VLOOKUP(Tabla5[[#This Row],[CLAVE]],[2]VENTAS!$F$2:$L$1501,4,0),0)</f>
        <v>0</v>
      </c>
      <c r="CV924">
        <f>IFERROR(VLOOKUP(Tabla5[[#This Row],[CLAVE]],[2]VENTAS!$F$2:$L$1501,5,0),0)</f>
        <v>0</v>
      </c>
      <c r="CW924">
        <f>IFERROR(VLOOKUP(Tabla5[[#This Row],[CLAVE]],[2]VENTAS!$F$2:$L$1501,6,0),0)</f>
        <v>0</v>
      </c>
      <c r="CX924">
        <f>IFERROR(VLOOKUP(Tabla5[[#This Row],[CLAVE]],[2]VENTAS!$F$2:$L$1501,7,0),0)</f>
        <v>1</v>
      </c>
      <c r="CY924">
        <f>IFERROR(VLOOKUP(Tabla5[[#This Row],[CLAVE]],[2]VENTAS!$F$2:$R$1501,13,0),0)</f>
        <v>1</v>
      </c>
      <c r="CZ924">
        <f>SUM(Tabla5[[#This Row],[VENTA MABE 2 SEMANA NOV]:[VENTAS OTROS 2 SEMANA NOV]])</f>
        <v>9</v>
      </c>
      <c r="DA924" s="46">
        <v>14</v>
      </c>
    </row>
    <row r="925" spans="1:105" hidden="1" x14ac:dyDescent="0.3">
      <c r="A925" t="str">
        <f>CONCATENATE(Tabla5[[#This Row],[TIENDA HMPV]],Tabla5[[#This Row],[LINEA]])</f>
        <v>281 - ORVE EL RECREO IIICOCINAS</v>
      </c>
      <c r="B925" t="s">
        <v>172</v>
      </c>
      <c r="C925" s="55" t="s">
        <v>173</v>
      </c>
      <c r="D925" s="55" t="s">
        <v>86</v>
      </c>
      <c r="E925" s="55" t="s">
        <v>175</v>
      </c>
      <c r="F925" s="55" t="s">
        <v>1724</v>
      </c>
      <c r="G925" t="s">
        <v>26</v>
      </c>
      <c r="H925" s="42">
        <f>IFERROR(Tabla5[[#This Row],[VENTAS MABE]]/Tabla5[[#This Row],[CUOTA]],0)</f>
        <v>0.66666666666666663</v>
      </c>
      <c r="I925">
        <v>6</v>
      </c>
      <c r="J925">
        <v>4</v>
      </c>
      <c r="K925">
        <v>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V925" s="42">
        <v>0.4</v>
      </c>
      <c r="W925" s="42">
        <f>IFERROR(Tabla5[[#This Row],[TOTAL VENTA 38 SEMANA]]/Tabla5[[#This Row],[VENTA ACUM 38]],0)</f>
        <v>0.4</v>
      </c>
      <c r="X925" s="42" t="e">
        <f>VLOOKUP(Tabla5[[#This Row],[CLAVE]],[1]!QMI_5_SEMANA_SEP_22[[CLAVE]:[SHARE CADENA S2]],21,0)</f>
        <v>#REF!</v>
      </c>
      <c r="Y925" s="55" t="s">
        <v>769</v>
      </c>
      <c r="Z925" s="46">
        <f>+Tabla5[[#This Row],[VENTA ACUM 38]]+Tabla5[[#This Row],[venta total 39 acum]]</f>
        <v>14</v>
      </c>
      <c r="AA925" s="46">
        <v>4</v>
      </c>
      <c r="AB925" s="46">
        <v>4</v>
      </c>
      <c r="AC925" s="46">
        <v>10</v>
      </c>
      <c r="AD925" s="46">
        <v>4</v>
      </c>
      <c r="AE925" s="46">
        <v>2</v>
      </c>
      <c r="AF925" s="46">
        <v>4</v>
      </c>
      <c r="AG925" s="46">
        <v>6</v>
      </c>
      <c r="AH925" s="42">
        <f>IFERROR(Tabla5[[#This Row],[VENTAS MABE]]/Tabla5[[#This Row],[VENTAS INDURAMA]],0)</f>
        <v>0.66666666666666663</v>
      </c>
      <c r="AI925" t="s">
        <v>1675</v>
      </c>
      <c r="AK925" s="42"/>
      <c r="AL925" t="s">
        <v>727</v>
      </c>
      <c r="AM925" s="55" t="s">
        <v>1098</v>
      </c>
      <c r="AO925" s="55" t="s">
        <v>429</v>
      </c>
      <c r="AP925">
        <v>9</v>
      </c>
      <c r="AQ925" s="5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f>SUM(Tabla5[[#This Row],[VENTA MABE 1 SEMANA OCT]:[VENTAS OTROS 1 SEMANA OCT]])</f>
        <v>2</v>
      </c>
      <c r="AY925" s="46">
        <v>9.3715030014724192</v>
      </c>
      <c r="AZ925" s="55">
        <v>3</v>
      </c>
      <c r="BA925">
        <v>4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f>SUM(Tabla5[[#This Row],[VENTA MABE 2 SEMANA OCT]:[VENTAS OTROS 2 SEMANA OCT]])</f>
        <v>7</v>
      </c>
      <c r="BH925" t="s">
        <v>798</v>
      </c>
      <c r="BI925" s="55" t="s">
        <v>173</v>
      </c>
      <c r="BJ925">
        <v>9.9999999999999982</v>
      </c>
      <c r="BK925" s="55">
        <v>0</v>
      </c>
      <c r="BL925">
        <v>1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f>SUM(Tabla5[[#This Row],[VENTA MABE 3 SEMANA OCT]:[VENTAS OTROS 3 SEMANA OCT]])</f>
        <v>1</v>
      </c>
      <c r="BS925" s="42">
        <v>0.5</v>
      </c>
      <c r="BT925" s="55">
        <v>0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f>SUM(Tabla5[[#This Row],[VENTA MABE 4 SEMANA OCT]:[VENTAS OTROS 4 SEMANA OCT]])</f>
        <v>1</v>
      </c>
      <c r="CC925" t="s">
        <v>1695</v>
      </c>
      <c r="CD925" t="s">
        <v>1695</v>
      </c>
      <c r="CI92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0.27272727272727271</v>
      </c>
      <c r="CJ925" t="s">
        <v>1701</v>
      </c>
      <c r="CK925">
        <v>2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SUM(Tabla5[[#This Row],[VENTA MABE 1 SEMANA NOV]:[VENTAS OTROS 1 SEMANA NOV]])</f>
        <v>2</v>
      </c>
      <c r="CS925">
        <f>IFERROR(VLOOKUP(Tabla5[[#This Row],[CLAVE]],[2]VENTAS!$F$2:$L$1501,2,0),0)</f>
        <v>1</v>
      </c>
      <c r="CT925">
        <f>IFERROR(VLOOKUP(Tabla5[[#This Row],[CLAVE]],[2]VENTAS!$F$2:$L$1501,3,0),0)</f>
        <v>2</v>
      </c>
      <c r="CU925">
        <f>IFERROR(VLOOKUP(Tabla5[[#This Row],[CLAVE]],[2]VENTAS!$F$2:$L$1501,4,0),0)</f>
        <v>0</v>
      </c>
      <c r="CV925">
        <f>IFERROR(VLOOKUP(Tabla5[[#This Row],[CLAVE]],[2]VENTAS!$F$2:$L$1501,5,0),0)</f>
        <v>0</v>
      </c>
      <c r="CW925">
        <f>IFERROR(VLOOKUP(Tabla5[[#This Row],[CLAVE]],[2]VENTAS!$F$2:$L$1501,6,0),0)</f>
        <v>0</v>
      </c>
      <c r="CX925">
        <f>IFERROR(VLOOKUP(Tabla5[[#This Row],[CLAVE]],[2]VENTAS!$F$2:$L$1501,7,0),0)</f>
        <v>0</v>
      </c>
      <c r="CY925">
        <f>IFERROR(VLOOKUP(Tabla5[[#This Row],[CLAVE]],[2]VENTAS!$F$2:$R$1501,13,0),0)</f>
        <v>0</v>
      </c>
      <c r="CZ925">
        <f>SUM(Tabla5[[#This Row],[VENTA MABE 2 SEMANA NOV]:[VENTAS OTROS 2 SEMANA NOV]])</f>
        <v>3</v>
      </c>
      <c r="DA925" s="46">
        <v>17.111882716049379</v>
      </c>
    </row>
    <row r="926" spans="1:105" hidden="1" x14ac:dyDescent="0.3">
      <c r="A926" t="str">
        <f>CONCATENATE(Tabla5[[#This Row],[TIENDA HMPV]],Tabla5[[#This Row],[LINEA]])</f>
        <v>281 - ORVE EL RECREO IIIGLOBALES</v>
      </c>
      <c r="B926" t="s">
        <v>172</v>
      </c>
      <c r="C926" s="55" t="s">
        <v>173</v>
      </c>
      <c r="D926" s="55" t="s">
        <v>86</v>
      </c>
      <c r="E926" s="55" t="s">
        <v>175</v>
      </c>
      <c r="F926" s="55" t="s">
        <v>1724</v>
      </c>
      <c r="G926" t="s">
        <v>27</v>
      </c>
      <c r="H926" s="42">
        <f>IFERROR(Tabla5[[#This Row],[VENTAS MABE]]/Tabla5[[#This Row],[CUOTA]],0)</f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V926" s="42">
        <v>0</v>
      </c>
      <c r="W926" s="42">
        <f>IFERROR(Tabla5[[#This Row],[TOTAL VENTA 38 SEMANA]]/Tabla5[[#This Row],[VENTA ACUM 38]],0)</f>
        <v>0</v>
      </c>
      <c r="X926" s="42" t="e">
        <f>VLOOKUP(Tabla5[[#This Row],[CLAVE]],[1]!QMI_5_SEMANA_SEP_22[[CLAVE]:[SHARE CADENA S2]],21,0)</f>
        <v>#REF!</v>
      </c>
      <c r="Y926" s="55" t="s">
        <v>769</v>
      </c>
      <c r="Z926" s="46">
        <f>+Tabla5[[#This Row],[VENTA ACUM 38]]+Tabla5[[#This Row],[venta total 39 acum]]</f>
        <v>0</v>
      </c>
      <c r="AA926" s="46">
        <v>0</v>
      </c>
      <c r="AB926" s="46">
        <v>0</v>
      </c>
      <c r="AC926" s="46">
        <v>0</v>
      </c>
      <c r="AD926" s="46">
        <v>0</v>
      </c>
      <c r="AE926" s="46">
        <v>0</v>
      </c>
      <c r="AF926" s="46">
        <v>0</v>
      </c>
      <c r="AG926" s="46">
        <v>0</v>
      </c>
      <c r="AH926" s="42">
        <f>IFERROR(Tabla5[[#This Row],[VENTAS MABE]]/Tabla5[[#This Row],[VENTAS INDURAMA]],0)</f>
        <v>0</v>
      </c>
      <c r="AI926" t="s">
        <v>1675</v>
      </c>
      <c r="AK926" s="42"/>
      <c r="AL926" t="s">
        <v>727</v>
      </c>
      <c r="AM926" s="55" t="s">
        <v>1098</v>
      </c>
      <c r="AO926" s="55" t="s">
        <v>429</v>
      </c>
      <c r="AP926">
        <v>0</v>
      </c>
      <c r="AQ926" s="55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f>SUM(Tabla5[[#This Row],[VENTA MABE 1 SEMANA OCT]:[VENTAS OTROS 1 SEMANA OCT]])</f>
        <v>0</v>
      </c>
      <c r="AY926" s="46">
        <v>0</v>
      </c>
      <c r="AZ926" s="55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f>SUM(Tabla5[[#This Row],[VENTA MABE 2 SEMANA OCT]:[VENTAS OTROS 2 SEMANA OCT]])</f>
        <v>0</v>
      </c>
      <c r="BH926" t="s">
        <v>798</v>
      </c>
      <c r="BI926" s="55" t="s">
        <v>173</v>
      </c>
      <c r="BJ926">
        <v>9.9999999999999982</v>
      </c>
      <c r="BK926" s="55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f>SUM(Tabla5[[#This Row],[VENTA MABE 3 SEMANA OCT]:[VENTAS OTROS 3 SEMANA OCT]])</f>
        <v>0</v>
      </c>
      <c r="BS926" s="42">
        <v>0</v>
      </c>
      <c r="BT926" s="55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f>SUM(Tabla5[[#This Row],[VENTA MABE 4 SEMANA OCT]:[VENTAS OTROS 4 SEMANA OCT]])</f>
        <v>0</v>
      </c>
      <c r="CB926" t="s">
        <v>1679</v>
      </c>
      <c r="CC926" t="s">
        <v>1679</v>
      </c>
      <c r="CD926" t="s">
        <v>1679</v>
      </c>
      <c r="CE926" t="s">
        <v>1679</v>
      </c>
      <c r="CF926" t="s">
        <v>1679</v>
      </c>
      <c r="CG926" t="s">
        <v>1679</v>
      </c>
      <c r="CH926" t="s">
        <v>1679</v>
      </c>
      <c r="CI9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26" s="6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SUM(Tabla5[[#This Row],[VENTA MABE 1 SEMANA NOV]:[VENTAS OTROS 1 SEMANA NOV]])</f>
        <v>0</v>
      </c>
      <c r="CS926">
        <f>IFERROR(VLOOKUP(Tabla5[[#This Row],[CLAVE]],[2]VENTAS!$F$2:$L$1501,2,0),0)</f>
        <v>0</v>
      </c>
      <c r="CT926">
        <f>IFERROR(VLOOKUP(Tabla5[[#This Row],[CLAVE]],[2]VENTAS!$F$2:$L$1501,3,0),0)</f>
        <v>0</v>
      </c>
      <c r="CU926">
        <f>IFERROR(VLOOKUP(Tabla5[[#This Row],[CLAVE]],[2]VENTAS!$F$2:$L$1501,4,0),0)</f>
        <v>0</v>
      </c>
      <c r="CV926">
        <f>IFERROR(VLOOKUP(Tabla5[[#This Row],[CLAVE]],[2]VENTAS!$F$2:$L$1501,5,0),0)</f>
        <v>0</v>
      </c>
      <c r="CW926">
        <f>IFERROR(VLOOKUP(Tabla5[[#This Row],[CLAVE]],[2]VENTAS!$F$2:$L$1501,6,0),0)</f>
        <v>0</v>
      </c>
      <c r="CX926">
        <f>IFERROR(VLOOKUP(Tabla5[[#This Row],[CLAVE]],[2]VENTAS!$F$2:$L$1501,7,0),0)</f>
        <v>0</v>
      </c>
      <c r="CY926">
        <f>IFERROR(VLOOKUP(Tabla5[[#This Row],[CLAVE]],[2]VENTAS!$F$2:$R$1501,13,0),0)</f>
        <v>0</v>
      </c>
      <c r="CZ926">
        <f>SUM(Tabla5[[#This Row],[VENTA MABE 2 SEMANA NOV]:[VENTAS OTROS 2 SEMANA NOV]])</f>
        <v>0</v>
      </c>
      <c r="DA926" s="46">
        <v>0</v>
      </c>
    </row>
    <row r="927" spans="1:105" hidden="1" x14ac:dyDescent="0.3">
      <c r="A927" t="str">
        <f>CONCATENATE(Tabla5[[#This Row],[TIENDA HMPV]],Tabla5[[#This Row],[LINEA]])</f>
        <v>281 - ORVE EL RECREO IIILAVADO</v>
      </c>
      <c r="B927" t="s">
        <v>172</v>
      </c>
      <c r="C927" s="55" t="s">
        <v>173</v>
      </c>
      <c r="D927" s="55" t="s">
        <v>86</v>
      </c>
      <c r="E927" s="55" t="s">
        <v>175</v>
      </c>
      <c r="F927" s="55" t="s">
        <v>1724</v>
      </c>
      <c r="G927" t="s">
        <v>28</v>
      </c>
      <c r="H927" s="42">
        <f>IFERROR(Tabla5[[#This Row],[VENTAS MABE]]/Tabla5[[#This Row],[CUOTA]],0)</f>
        <v>0</v>
      </c>
      <c r="I927">
        <v>0</v>
      </c>
      <c r="J927">
        <v>0</v>
      </c>
      <c r="K927">
        <v>0</v>
      </c>
      <c r="L927">
        <v>0</v>
      </c>
      <c r="M927">
        <v>8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V927" s="42">
        <v>0</v>
      </c>
      <c r="W927" s="42">
        <f>IFERROR(Tabla5[[#This Row],[TOTAL VENTA 38 SEMANA]]/Tabla5[[#This Row],[VENTA ACUM 38]],0)</f>
        <v>0</v>
      </c>
      <c r="X927" s="42" t="e">
        <f>VLOOKUP(Tabla5[[#This Row],[CLAVE]],[1]!QMI_5_SEMANA_SEP_22[[CLAVE]:[SHARE CADENA S2]],21,0)</f>
        <v>#REF!</v>
      </c>
      <c r="Y927" s="55" t="s">
        <v>769</v>
      </c>
      <c r="Z927" s="46">
        <f>+Tabla5[[#This Row],[VENTA ACUM 38]]+Tabla5[[#This Row],[venta total 39 acum]]</f>
        <v>9</v>
      </c>
      <c r="AA927" s="46">
        <v>0</v>
      </c>
      <c r="AB927" s="46">
        <v>0</v>
      </c>
      <c r="AC927" s="46">
        <v>8</v>
      </c>
      <c r="AD927" s="46">
        <v>1</v>
      </c>
      <c r="AE927" s="46">
        <v>0</v>
      </c>
      <c r="AF927" s="46">
        <v>1</v>
      </c>
      <c r="AG927" s="46">
        <v>0</v>
      </c>
      <c r="AH927" s="42">
        <f>IFERROR(Tabla5[[#This Row],[VENTAS MABE]]/Tabla5[[#This Row],[VENTAS INDURAMA]],0)</f>
        <v>0</v>
      </c>
      <c r="AI927" t="s">
        <v>1675</v>
      </c>
      <c r="AK927" s="42"/>
      <c r="AL927" t="s">
        <v>727</v>
      </c>
      <c r="AM927" s="55" t="s">
        <v>1098</v>
      </c>
      <c r="AO927" s="55" t="s">
        <v>429</v>
      </c>
      <c r="AP927">
        <v>4</v>
      </c>
      <c r="AQ927" s="55">
        <v>0</v>
      </c>
      <c r="AR927">
        <v>0</v>
      </c>
      <c r="AS927">
        <v>1</v>
      </c>
      <c r="AT927">
        <v>3</v>
      </c>
      <c r="AU927">
        <v>0</v>
      </c>
      <c r="AV927">
        <v>0</v>
      </c>
      <c r="AW927">
        <v>0</v>
      </c>
      <c r="AX927">
        <f>SUM(Tabla5[[#This Row],[VENTA MABE 1 SEMANA OCT]:[VENTAS OTROS 1 SEMANA OCT]])</f>
        <v>4</v>
      </c>
      <c r="AY927" s="46">
        <v>0</v>
      </c>
      <c r="AZ927" s="55">
        <v>0</v>
      </c>
      <c r="BA927">
        <v>0</v>
      </c>
      <c r="BB927">
        <v>1</v>
      </c>
      <c r="BC927">
        <v>2</v>
      </c>
      <c r="BD927">
        <v>1</v>
      </c>
      <c r="BE927">
        <v>0</v>
      </c>
      <c r="BF927">
        <v>0</v>
      </c>
      <c r="BG927">
        <f>SUM(Tabla5[[#This Row],[VENTA MABE 2 SEMANA OCT]:[VENTAS OTROS 2 SEMANA OCT]])</f>
        <v>4</v>
      </c>
      <c r="BH927" t="s">
        <v>798</v>
      </c>
      <c r="BI927" s="55" t="s">
        <v>173</v>
      </c>
      <c r="BJ927">
        <v>9.9999999999999982</v>
      </c>
      <c r="BK927" s="55">
        <v>0</v>
      </c>
      <c r="BL927">
        <v>0</v>
      </c>
      <c r="BM927">
        <v>0</v>
      </c>
      <c r="BN927">
        <v>1</v>
      </c>
      <c r="BO927">
        <v>0</v>
      </c>
      <c r="BP927">
        <v>0</v>
      </c>
      <c r="BQ927">
        <v>0</v>
      </c>
      <c r="BR927">
        <f>SUM(Tabla5[[#This Row],[VENTA MABE 3 SEMANA OCT]:[VENTAS OTROS 3 SEMANA OCT]])</f>
        <v>1</v>
      </c>
      <c r="BS927" s="42">
        <v>0</v>
      </c>
      <c r="BT927" s="55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f>SUM(Tabla5[[#This Row],[VENTA MABE 4 SEMANA OCT]:[VENTAS OTROS 4 SEMANA OCT]])</f>
        <v>0</v>
      </c>
      <c r="CB927" t="s">
        <v>1679</v>
      </c>
      <c r="CC927" t="s">
        <v>1679</v>
      </c>
      <c r="CD927" t="s">
        <v>1679</v>
      </c>
      <c r="CE927" t="s">
        <v>1679</v>
      </c>
      <c r="CF927" t="s">
        <v>1679</v>
      </c>
      <c r="CG927" t="s">
        <v>1679</v>
      </c>
      <c r="CH927" t="s">
        <v>1679</v>
      </c>
      <c r="CI9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27" s="66">
        <v>0</v>
      </c>
      <c r="CK927">
        <v>0</v>
      </c>
      <c r="CL927">
        <v>0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f>SUM(Tabla5[[#This Row],[VENTA MABE 1 SEMANA NOV]:[VENTAS OTROS 1 SEMANA NOV]])</f>
        <v>2</v>
      </c>
      <c r="CS927">
        <f>IFERROR(VLOOKUP(Tabla5[[#This Row],[CLAVE]],[2]VENTAS!$F$2:$L$1501,2,0),0)</f>
        <v>0</v>
      </c>
      <c r="CT927">
        <f>IFERROR(VLOOKUP(Tabla5[[#This Row],[CLAVE]],[2]VENTAS!$F$2:$L$1501,3,0),0)</f>
        <v>1</v>
      </c>
      <c r="CU927">
        <f>IFERROR(VLOOKUP(Tabla5[[#This Row],[CLAVE]],[2]VENTAS!$F$2:$L$1501,4,0),0)</f>
        <v>0</v>
      </c>
      <c r="CV927">
        <f>IFERROR(VLOOKUP(Tabla5[[#This Row],[CLAVE]],[2]VENTAS!$F$2:$L$1501,5,0),0)</f>
        <v>3</v>
      </c>
      <c r="CW927">
        <f>IFERROR(VLOOKUP(Tabla5[[#This Row],[CLAVE]],[2]VENTAS!$F$2:$L$1501,6,0),0)</f>
        <v>1</v>
      </c>
      <c r="CX927">
        <f>IFERROR(VLOOKUP(Tabla5[[#This Row],[CLAVE]],[2]VENTAS!$F$2:$L$1501,7,0),0)</f>
        <v>1</v>
      </c>
      <c r="CY927">
        <f>IFERROR(VLOOKUP(Tabla5[[#This Row],[CLAVE]],[2]VENTAS!$F$2:$R$1501,13,0),0)</f>
        <v>0</v>
      </c>
      <c r="CZ927">
        <f>SUM(Tabla5[[#This Row],[VENTA MABE 2 SEMANA NOV]:[VENTAS OTROS 2 SEMANA NOV]])</f>
        <v>6</v>
      </c>
      <c r="DA927" s="46">
        <v>0</v>
      </c>
    </row>
    <row r="928" spans="1:105" hidden="1" x14ac:dyDescent="0.3">
      <c r="A928" t="str">
        <f>CONCATENATE(Tabla5[[#This Row],[TIENDA HMPV]],Tabla5[[#This Row],[LINEA]])</f>
        <v>281 - ORVE EL RECREO IIIREFRIGERACIÓN</v>
      </c>
      <c r="B928" t="s">
        <v>172</v>
      </c>
      <c r="C928" s="55" t="s">
        <v>173</v>
      </c>
      <c r="D928" s="55" t="s">
        <v>86</v>
      </c>
      <c r="E928" s="55" t="s">
        <v>175</v>
      </c>
      <c r="F928" s="55" t="s">
        <v>1724</v>
      </c>
      <c r="G928" t="s">
        <v>29</v>
      </c>
      <c r="H928" s="42">
        <f>IFERROR(Tabla5[[#This Row],[VENTAS MABE]]/Tabla5[[#This Row],[CUOTA]],0)</f>
        <v>1</v>
      </c>
      <c r="I928">
        <v>3</v>
      </c>
      <c r="J928">
        <v>3</v>
      </c>
      <c r="K928">
        <v>5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V928" s="42">
        <v>0.33333333333333331</v>
      </c>
      <c r="W928" s="42">
        <f>IFERROR(Tabla5[[#This Row],[TOTAL VENTA 38 SEMANA]]/Tabla5[[#This Row],[VENTA ACUM 38]],0)</f>
        <v>0.33333333333333331</v>
      </c>
      <c r="X928" s="42" t="e">
        <f>VLOOKUP(Tabla5[[#This Row],[CLAVE]],[1]!QMI_5_SEMANA_SEP_22[[CLAVE]:[SHARE CADENA S2]],21,0)</f>
        <v>#REF!</v>
      </c>
      <c r="Y928" s="55" t="s">
        <v>769</v>
      </c>
      <c r="Z928" s="46">
        <f>+Tabla5[[#This Row],[VENTA ACUM 38]]+Tabla5[[#This Row],[venta total 39 acum]]</f>
        <v>9</v>
      </c>
      <c r="AA928" s="46">
        <v>3</v>
      </c>
      <c r="AB928" s="46">
        <v>3</v>
      </c>
      <c r="AC928" s="46">
        <v>9</v>
      </c>
      <c r="AD928" s="46">
        <v>0</v>
      </c>
      <c r="AE928" s="46">
        <v>0</v>
      </c>
      <c r="AF928" s="46">
        <v>0</v>
      </c>
      <c r="AG928" s="46">
        <v>12</v>
      </c>
      <c r="AH928" s="42">
        <f>IFERROR(Tabla5[[#This Row],[VENTAS MABE]]/Tabla5[[#This Row],[VENTAS INDURAMA]],0)</f>
        <v>0.6</v>
      </c>
      <c r="AI928" t="s">
        <v>1675</v>
      </c>
      <c r="AK928" s="42"/>
      <c r="AL928" t="s">
        <v>727</v>
      </c>
      <c r="AM928" s="55" t="s">
        <v>1098</v>
      </c>
      <c r="AO928" s="55" t="s">
        <v>429</v>
      </c>
      <c r="AP928">
        <v>9</v>
      </c>
      <c r="AQ928" s="55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f>SUM(Tabla5[[#This Row],[VENTA MABE 1 SEMANA OCT]:[VENTAS OTROS 1 SEMANA OCT]])</f>
        <v>1</v>
      </c>
      <c r="AY928" s="46">
        <v>5.6649332522905818</v>
      </c>
      <c r="AZ928" s="55">
        <v>1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2</v>
      </c>
      <c r="BG928">
        <f>SUM(Tabla5[[#This Row],[VENTA MABE 2 SEMANA OCT]:[VENTAS OTROS 2 SEMANA OCT]])</f>
        <v>4</v>
      </c>
      <c r="BH928" t="s">
        <v>798</v>
      </c>
      <c r="BI928" s="55" t="s">
        <v>173</v>
      </c>
      <c r="BJ928">
        <v>9.9999999999999982</v>
      </c>
      <c r="BK928" s="55">
        <v>0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1</v>
      </c>
      <c r="BR928">
        <f>SUM(Tabla5[[#This Row],[VENTA MABE 3 SEMANA OCT]:[VENTAS OTROS 3 SEMANA OCT]])</f>
        <v>2</v>
      </c>
      <c r="BS928" s="42">
        <v>0.4</v>
      </c>
      <c r="BT928" s="55">
        <v>0</v>
      </c>
      <c r="BU928">
        <v>2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f>SUM(Tabla5[[#This Row],[VENTA MABE 4 SEMANA OCT]:[VENTAS OTROS 4 SEMANA OCT]])</f>
        <v>2</v>
      </c>
      <c r="CC928" t="s">
        <v>1695</v>
      </c>
      <c r="CD928" t="s">
        <v>1695</v>
      </c>
      <c r="CE928" t="s">
        <v>1695</v>
      </c>
      <c r="CI92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0.1111111111111111</v>
      </c>
      <c r="CJ928" t="s">
        <v>1701</v>
      </c>
      <c r="CK928">
        <v>2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SUM(Tabla5[[#This Row],[VENTA MABE 1 SEMANA NOV]:[VENTAS OTROS 1 SEMANA NOV]])</f>
        <v>2</v>
      </c>
      <c r="CS928">
        <f>IFERROR(VLOOKUP(Tabla5[[#This Row],[CLAVE]],[2]VENTAS!$F$2:$L$1501,2,0),0)</f>
        <v>1</v>
      </c>
      <c r="CT928">
        <f>IFERROR(VLOOKUP(Tabla5[[#This Row],[CLAVE]],[2]VENTAS!$F$2:$L$1501,3,0),0)</f>
        <v>0</v>
      </c>
      <c r="CU928">
        <f>IFERROR(VLOOKUP(Tabla5[[#This Row],[CLAVE]],[2]VENTAS!$F$2:$L$1501,4,0),0)</f>
        <v>0</v>
      </c>
      <c r="CV928">
        <f>IFERROR(VLOOKUP(Tabla5[[#This Row],[CLAVE]],[2]VENTAS!$F$2:$L$1501,5,0),0)</f>
        <v>0</v>
      </c>
      <c r="CW928">
        <f>IFERROR(VLOOKUP(Tabla5[[#This Row],[CLAVE]],[2]VENTAS!$F$2:$L$1501,6,0),0)</f>
        <v>0</v>
      </c>
      <c r="CX928">
        <f>IFERROR(VLOOKUP(Tabla5[[#This Row],[CLAVE]],[2]VENTAS!$F$2:$L$1501,7,0),0)</f>
        <v>0</v>
      </c>
      <c r="CY928">
        <f>IFERROR(VLOOKUP(Tabla5[[#This Row],[CLAVE]],[2]VENTAS!$F$2:$R$1501,13,0),0)</f>
        <v>0</v>
      </c>
      <c r="CZ928">
        <f>SUM(Tabla5[[#This Row],[VENTA MABE 2 SEMANA NOV]:[VENTAS OTROS 2 SEMANA NOV]])</f>
        <v>1</v>
      </c>
      <c r="DA928" s="46">
        <v>7.5507862766908751</v>
      </c>
    </row>
    <row r="929" spans="1:105" hidden="1" x14ac:dyDescent="0.3">
      <c r="A929" t="str">
        <f>CONCATENATE(Tabla5[[#This Row],[TIENDA HMPV]],Tabla5[[#This Row],[LINEA]])</f>
        <v>391 - POINT RECREO 4COCINAS</v>
      </c>
      <c r="B929" t="s">
        <v>172</v>
      </c>
      <c r="C929" s="55" t="s">
        <v>173</v>
      </c>
      <c r="D929" s="55" t="s">
        <v>77</v>
      </c>
      <c r="E929" s="55" t="s">
        <v>176</v>
      </c>
      <c r="F929" s="55" t="s">
        <v>1724</v>
      </c>
      <c r="G929" t="s">
        <v>26</v>
      </c>
      <c r="H929" s="42">
        <f>IFERROR(Tabla5[[#This Row],[VENTAS MABE]]/Tabla5[[#This Row],[CUOTA]],0)</f>
        <v>0.93333333333333335</v>
      </c>
      <c r="I929">
        <v>15</v>
      </c>
      <c r="J929">
        <v>14</v>
      </c>
      <c r="K929">
        <v>6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</v>
      </c>
      <c r="V929" s="42">
        <v>0.66666666666666663</v>
      </c>
      <c r="W929" s="42">
        <f>IFERROR(Tabla5[[#This Row],[TOTAL VENTA 38 SEMANA]]/Tabla5[[#This Row],[VENTA ACUM 38]],0)</f>
        <v>0.66666666666666663</v>
      </c>
      <c r="X929" s="42" t="e">
        <f>VLOOKUP(Tabla5[[#This Row],[CLAVE]],[1]!QMI_5_SEMANA_SEP_22[[CLAVE]:[SHARE CADENA S2]],21,0)</f>
        <v>#REF!</v>
      </c>
      <c r="Y929" s="55" t="s">
        <v>724</v>
      </c>
      <c r="Z929" s="46">
        <f>+Tabla5[[#This Row],[VENTA ACUM 38]]+Tabla5[[#This Row],[venta total 39 acum]]</f>
        <v>26</v>
      </c>
      <c r="AA929" s="46">
        <v>11</v>
      </c>
      <c r="AB929" s="46">
        <v>14</v>
      </c>
      <c r="AC929" s="46">
        <v>21</v>
      </c>
      <c r="AD929" s="46">
        <v>5</v>
      </c>
      <c r="AE929" s="46">
        <v>2</v>
      </c>
      <c r="AF929" s="46">
        <v>5</v>
      </c>
      <c r="AG929" s="46">
        <v>13</v>
      </c>
      <c r="AH929" s="42">
        <f>IFERROR(Tabla5[[#This Row],[VENTAS MABE]]/Tabla5[[#This Row],[VENTAS INDURAMA]],0)</f>
        <v>2.3333333333333335</v>
      </c>
      <c r="AI929" t="s">
        <v>1675</v>
      </c>
      <c r="AK929" s="42"/>
      <c r="AL929" t="s">
        <v>727</v>
      </c>
      <c r="AM929" s="55" t="s">
        <v>1093</v>
      </c>
      <c r="AO929" s="55" t="s">
        <v>429</v>
      </c>
      <c r="AP929">
        <v>16</v>
      </c>
      <c r="AQ929" s="55">
        <v>3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</v>
      </c>
      <c r="AX929">
        <f>SUM(Tabla5[[#This Row],[VENTA MABE 1 SEMANA OCT]:[VENTAS OTROS 1 SEMANA OCT]])</f>
        <v>5</v>
      </c>
      <c r="AY929" s="46">
        <v>13.795467772288305</v>
      </c>
      <c r="AZ929" s="55">
        <v>5</v>
      </c>
      <c r="BA929">
        <v>3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f>SUM(Tabla5[[#This Row],[VENTA MABE 2 SEMANA OCT]:[VENTAS OTROS 2 SEMANA OCT]])</f>
        <v>8</v>
      </c>
      <c r="BH929" t="s">
        <v>798</v>
      </c>
      <c r="BI929" s="55" t="s">
        <v>173</v>
      </c>
      <c r="BJ929">
        <v>19.999999999999996</v>
      </c>
      <c r="BK929" s="55">
        <v>4</v>
      </c>
      <c r="BL929">
        <v>2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f>SUM(Tabla5[[#This Row],[VENTA MABE 3 SEMANA OCT]:[VENTAS OTROS 3 SEMANA OCT]])</f>
        <v>6</v>
      </c>
      <c r="BS929" s="42">
        <v>0.5</v>
      </c>
      <c r="BT929" s="55">
        <v>2</v>
      </c>
      <c r="BU929">
        <v>1</v>
      </c>
      <c r="BV929">
        <v>0</v>
      </c>
      <c r="BW929">
        <v>1</v>
      </c>
      <c r="BX929">
        <v>0</v>
      </c>
      <c r="BY929">
        <v>0</v>
      </c>
      <c r="BZ929">
        <v>0</v>
      </c>
      <c r="CA929">
        <f>SUM(Tabla5[[#This Row],[VENTA MABE 4 SEMANA OCT]:[VENTAS OTROS 4 SEMANA OCT]])</f>
        <v>4</v>
      </c>
      <c r="CB929" t="s">
        <v>1679</v>
      </c>
      <c r="CC929" t="s">
        <v>1679</v>
      </c>
      <c r="CD929" t="s">
        <v>1679</v>
      </c>
      <c r="CE929" t="s">
        <v>1679</v>
      </c>
      <c r="CF929" t="s">
        <v>1679</v>
      </c>
      <c r="CG929" t="s">
        <v>1679</v>
      </c>
      <c r="CH929" t="s">
        <v>1679</v>
      </c>
      <c r="CI9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0.60869565217391308</v>
      </c>
      <c r="CJ929" t="s">
        <v>1703</v>
      </c>
      <c r="CK929">
        <v>1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SUM(Tabla5[[#This Row],[VENTA MABE 1 SEMANA NOV]:[VENTAS OTROS 1 SEMANA NOV]])</f>
        <v>1</v>
      </c>
      <c r="CS929">
        <f>IFERROR(VLOOKUP(Tabla5[[#This Row],[CLAVE]],[2]VENTAS!$F$2:$L$1501,2,0),0)</f>
        <v>2</v>
      </c>
      <c r="CT929">
        <f>IFERROR(VLOOKUP(Tabla5[[#This Row],[CLAVE]],[2]VENTAS!$F$2:$L$1501,3,0),0)</f>
        <v>3</v>
      </c>
      <c r="CU929">
        <f>IFERROR(VLOOKUP(Tabla5[[#This Row],[CLAVE]],[2]VENTAS!$F$2:$L$1501,4,0),0)</f>
        <v>0</v>
      </c>
      <c r="CV929">
        <f>IFERROR(VLOOKUP(Tabla5[[#This Row],[CLAVE]],[2]VENTAS!$F$2:$L$1501,5,0),0)</f>
        <v>0</v>
      </c>
      <c r="CW929">
        <f>IFERROR(VLOOKUP(Tabla5[[#This Row],[CLAVE]],[2]VENTAS!$F$2:$L$1501,6,0),0)</f>
        <v>0</v>
      </c>
      <c r="CX929">
        <f>IFERROR(VLOOKUP(Tabla5[[#This Row],[CLAVE]],[2]VENTAS!$F$2:$L$1501,7,0),0)</f>
        <v>0</v>
      </c>
      <c r="CY929">
        <f>IFERROR(VLOOKUP(Tabla5[[#This Row],[CLAVE]],[2]VENTAS!$F$2:$R$1501,13,0),0)</f>
        <v>0</v>
      </c>
      <c r="CZ929">
        <f>SUM(Tabla5[[#This Row],[VENTA MABE 2 SEMANA NOV]:[VENTAS OTROS 2 SEMANA NOV]])</f>
        <v>5</v>
      </c>
      <c r="DA929" s="46">
        <v>19.74104003016501</v>
      </c>
    </row>
    <row r="930" spans="1:105" hidden="1" x14ac:dyDescent="0.3">
      <c r="A930" t="str">
        <f>CONCATENATE(Tabla5[[#This Row],[TIENDA HMPV]],Tabla5[[#This Row],[LINEA]])</f>
        <v>391 - POINT RECREO 4GLOBALES</v>
      </c>
      <c r="B930" t="s">
        <v>172</v>
      </c>
      <c r="C930" s="55" t="s">
        <v>173</v>
      </c>
      <c r="D930" s="55" t="s">
        <v>77</v>
      </c>
      <c r="E930" s="55" t="s">
        <v>176</v>
      </c>
      <c r="F930" s="55" t="s">
        <v>1724</v>
      </c>
      <c r="G930" t="s">
        <v>27</v>
      </c>
      <c r="H930" s="42">
        <f>IFERROR(Tabla5[[#This Row],[VENTAS MABE]]/Tabla5[[#This Row],[CUOTA]],0)</f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V930" s="42">
        <v>0</v>
      </c>
      <c r="W930" s="42">
        <f>IFERROR(Tabla5[[#This Row],[TOTAL VENTA 38 SEMANA]]/Tabla5[[#This Row],[VENTA ACUM 38]],0)</f>
        <v>0</v>
      </c>
      <c r="X930" s="42" t="e">
        <f>VLOOKUP(Tabla5[[#This Row],[CLAVE]],[1]!QMI_5_SEMANA_SEP_22[[CLAVE]:[SHARE CADENA S2]],21,0)</f>
        <v>#REF!</v>
      </c>
      <c r="Y930" s="55" t="s">
        <v>724</v>
      </c>
      <c r="Z930" s="46">
        <f>+Tabla5[[#This Row],[VENTA ACUM 38]]+Tabla5[[#This Row],[venta total 39 acum]]</f>
        <v>0</v>
      </c>
      <c r="AA930" s="46">
        <v>0</v>
      </c>
      <c r="AB930" s="46">
        <v>0</v>
      </c>
      <c r="AC930" s="46">
        <v>0</v>
      </c>
      <c r="AD930" s="46">
        <v>0</v>
      </c>
      <c r="AE930" s="46">
        <v>0</v>
      </c>
      <c r="AF930" s="46">
        <v>0</v>
      </c>
      <c r="AG930" s="46">
        <v>0</v>
      </c>
      <c r="AH930" s="42">
        <f>IFERROR(Tabla5[[#This Row],[VENTAS MABE]]/Tabla5[[#This Row],[VENTAS INDURAMA]],0)</f>
        <v>0</v>
      </c>
      <c r="AI930" t="s">
        <v>1675</v>
      </c>
      <c r="AK930" s="42"/>
      <c r="AL930" t="s">
        <v>727</v>
      </c>
      <c r="AM930" s="55" t="s">
        <v>1093</v>
      </c>
      <c r="AO930" s="55" t="s">
        <v>429</v>
      </c>
      <c r="AP930">
        <v>0</v>
      </c>
      <c r="AQ930" s="55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f>SUM(Tabla5[[#This Row],[VENTA MABE 1 SEMANA OCT]:[VENTAS OTROS 1 SEMANA OCT]])</f>
        <v>1</v>
      </c>
      <c r="AY930" s="46">
        <v>0</v>
      </c>
      <c r="AZ930" s="55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f>SUM(Tabla5[[#This Row],[VENTA MABE 2 SEMANA OCT]:[VENTAS OTROS 2 SEMANA OCT]])</f>
        <v>0</v>
      </c>
      <c r="BH930" t="s">
        <v>798</v>
      </c>
      <c r="BI930" s="55" t="s">
        <v>173</v>
      </c>
      <c r="BJ930">
        <v>19.999999999999996</v>
      </c>
      <c r="BK930" s="55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f>SUM(Tabla5[[#This Row],[VENTA MABE 3 SEMANA OCT]:[VENTAS OTROS 3 SEMANA OCT]])</f>
        <v>0</v>
      </c>
      <c r="BS930" s="42">
        <v>0</v>
      </c>
      <c r="BT930" s="55">
        <v>0</v>
      </c>
      <c r="BU930">
        <v>2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f>SUM(Tabla5[[#This Row],[VENTA MABE 4 SEMANA OCT]:[VENTAS OTROS 4 SEMANA OCT]])</f>
        <v>2</v>
      </c>
      <c r="CB930" t="s">
        <v>1679</v>
      </c>
      <c r="CC930" t="s">
        <v>1679</v>
      </c>
      <c r="CD930" t="s">
        <v>1679</v>
      </c>
      <c r="CE930" t="s">
        <v>1679</v>
      </c>
      <c r="CF930" t="s">
        <v>1679</v>
      </c>
      <c r="CG930" t="s">
        <v>1679</v>
      </c>
      <c r="CH930" t="s">
        <v>1679</v>
      </c>
      <c r="CI9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30" s="66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SUM(Tabla5[[#This Row],[VENTA MABE 1 SEMANA NOV]:[VENTAS OTROS 1 SEMANA NOV]])</f>
        <v>0</v>
      </c>
      <c r="CS930">
        <f>IFERROR(VLOOKUP(Tabla5[[#This Row],[CLAVE]],[2]VENTAS!$F$2:$L$1501,2,0),0)</f>
        <v>0</v>
      </c>
      <c r="CT930">
        <f>IFERROR(VLOOKUP(Tabla5[[#This Row],[CLAVE]],[2]VENTAS!$F$2:$L$1501,3,0),0)</f>
        <v>0</v>
      </c>
      <c r="CU930">
        <f>IFERROR(VLOOKUP(Tabla5[[#This Row],[CLAVE]],[2]VENTAS!$F$2:$L$1501,4,0),0)</f>
        <v>0</v>
      </c>
      <c r="CV930">
        <f>IFERROR(VLOOKUP(Tabla5[[#This Row],[CLAVE]],[2]VENTAS!$F$2:$L$1501,5,0),0)</f>
        <v>0</v>
      </c>
      <c r="CW930">
        <f>IFERROR(VLOOKUP(Tabla5[[#This Row],[CLAVE]],[2]VENTAS!$F$2:$L$1501,6,0),0)</f>
        <v>0</v>
      </c>
      <c r="CX930">
        <f>IFERROR(VLOOKUP(Tabla5[[#This Row],[CLAVE]],[2]VENTAS!$F$2:$L$1501,7,0),0)</f>
        <v>0</v>
      </c>
      <c r="CY930">
        <f>IFERROR(VLOOKUP(Tabla5[[#This Row],[CLAVE]],[2]VENTAS!$F$2:$R$1501,13,0),0)</f>
        <v>0</v>
      </c>
      <c r="CZ930">
        <f>SUM(Tabla5[[#This Row],[VENTA MABE 2 SEMANA NOV]:[VENTAS OTROS 2 SEMANA NOV]])</f>
        <v>0</v>
      </c>
      <c r="DA930" s="46">
        <v>0</v>
      </c>
    </row>
    <row r="931" spans="1:105" hidden="1" x14ac:dyDescent="0.3">
      <c r="A931" t="str">
        <f>CONCATENATE(Tabla5[[#This Row],[TIENDA HMPV]],Tabla5[[#This Row],[LINEA]])</f>
        <v>391 - POINT RECREO 4LAVADO</v>
      </c>
      <c r="B931" t="s">
        <v>172</v>
      </c>
      <c r="C931" s="55" t="s">
        <v>173</v>
      </c>
      <c r="D931" s="55" t="s">
        <v>77</v>
      </c>
      <c r="E931" s="55" t="s">
        <v>176</v>
      </c>
      <c r="F931" s="55" t="s">
        <v>1724</v>
      </c>
      <c r="G931" t="s">
        <v>28</v>
      </c>
      <c r="H931" s="42">
        <f>IFERROR(Tabla5[[#This Row],[VENTAS MABE]]/Tabla5[[#This Row],[CUOTA]],0)</f>
        <v>0.5714285714285714</v>
      </c>
      <c r="I931">
        <v>7</v>
      </c>
      <c r="J931">
        <v>4</v>
      </c>
      <c r="K931">
        <v>4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V931" s="42">
        <v>0.5</v>
      </c>
      <c r="W931" s="42">
        <f>IFERROR(Tabla5[[#This Row],[TOTAL VENTA 38 SEMANA]]/Tabla5[[#This Row],[VENTA ACUM 38]],0)</f>
        <v>0.5</v>
      </c>
      <c r="X931" s="42" t="e">
        <f>VLOOKUP(Tabla5[[#This Row],[CLAVE]],[1]!QMI_5_SEMANA_SEP_22[[CLAVE]:[SHARE CADENA S2]],21,0)</f>
        <v>#REF!</v>
      </c>
      <c r="Y931" s="55" t="s">
        <v>724</v>
      </c>
      <c r="Z931" s="46">
        <f>+Tabla5[[#This Row],[VENTA ACUM 38]]+Tabla5[[#This Row],[venta total 39 acum]]</f>
        <v>9</v>
      </c>
      <c r="AA931" s="46">
        <v>4</v>
      </c>
      <c r="AB931" s="46">
        <v>4</v>
      </c>
      <c r="AC931" s="46">
        <v>8</v>
      </c>
      <c r="AD931" s="46">
        <v>1</v>
      </c>
      <c r="AE931" s="46">
        <v>1</v>
      </c>
      <c r="AF931" s="46">
        <v>1</v>
      </c>
      <c r="AG931" s="46">
        <v>5</v>
      </c>
      <c r="AH931" s="42">
        <f>IFERROR(Tabla5[[#This Row],[VENTAS MABE]]/Tabla5[[#This Row],[VENTAS INDURAMA]],0)</f>
        <v>1</v>
      </c>
      <c r="AI931" t="s">
        <v>1675</v>
      </c>
      <c r="AK931" s="42"/>
      <c r="AL931" t="s">
        <v>727</v>
      </c>
      <c r="AM931" s="55" t="s">
        <v>1093</v>
      </c>
      <c r="AO931" s="55" t="s">
        <v>429</v>
      </c>
      <c r="AP931">
        <v>7</v>
      </c>
      <c r="AQ931" s="55">
        <v>1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f>SUM(Tabla5[[#This Row],[VENTA MABE 1 SEMANA OCT]:[VENTAS OTROS 1 SEMANA OCT]])</f>
        <v>2</v>
      </c>
      <c r="AY931" s="46">
        <v>7.1146223437828748</v>
      </c>
      <c r="AZ931" s="55">
        <v>1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f>SUM(Tabla5[[#This Row],[VENTA MABE 2 SEMANA OCT]:[VENTAS OTROS 2 SEMANA OCT]])</f>
        <v>2</v>
      </c>
      <c r="BH931" t="s">
        <v>798</v>
      </c>
      <c r="BI931" s="55" t="s">
        <v>173</v>
      </c>
      <c r="BJ931">
        <v>19.999999999999996</v>
      </c>
      <c r="BK931" s="55">
        <v>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f>SUM(Tabla5[[#This Row],[VENTA MABE 3 SEMANA OCT]:[VENTAS OTROS 3 SEMANA OCT]])</f>
        <v>1</v>
      </c>
      <c r="BS931" s="42">
        <v>0.3</v>
      </c>
      <c r="BT931" s="55">
        <v>2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f>SUM(Tabla5[[#This Row],[VENTA MABE 4 SEMANA OCT]:[VENTAS OTROS 4 SEMANA OCT]])</f>
        <v>2</v>
      </c>
      <c r="CB931" t="s">
        <v>1679</v>
      </c>
      <c r="CC931" t="s">
        <v>1679</v>
      </c>
      <c r="CD931" t="s">
        <v>1679</v>
      </c>
      <c r="CE931" t="s">
        <v>1679</v>
      </c>
      <c r="CF931" t="s">
        <v>1679</v>
      </c>
      <c r="CG931" t="s">
        <v>1679</v>
      </c>
      <c r="CH931" t="s">
        <v>1679</v>
      </c>
      <c r="CI9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931" t="s">
        <v>1703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SUM(Tabla5[[#This Row],[VENTA MABE 1 SEMANA NOV]:[VENTAS OTROS 1 SEMANA NOV]])</f>
        <v>1</v>
      </c>
      <c r="CS931">
        <f>IFERROR(VLOOKUP(Tabla5[[#This Row],[CLAVE]],[2]VENTAS!$F$2:$L$1501,2,0),0)</f>
        <v>5</v>
      </c>
      <c r="CT931">
        <f>IFERROR(VLOOKUP(Tabla5[[#This Row],[CLAVE]],[2]VENTAS!$F$2:$L$1501,3,0),0)</f>
        <v>1</v>
      </c>
      <c r="CU931">
        <f>IFERROR(VLOOKUP(Tabla5[[#This Row],[CLAVE]],[2]VENTAS!$F$2:$L$1501,4,0),0)</f>
        <v>0</v>
      </c>
      <c r="CV931">
        <f>IFERROR(VLOOKUP(Tabla5[[#This Row],[CLAVE]],[2]VENTAS!$F$2:$L$1501,5,0),0)</f>
        <v>0</v>
      </c>
      <c r="CW931">
        <f>IFERROR(VLOOKUP(Tabla5[[#This Row],[CLAVE]],[2]VENTAS!$F$2:$L$1501,6,0),0)</f>
        <v>1</v>
      </c>
      <c r="CX931">
        <f>IFERROR(VLOOKUP(Tabla5[[#This Row],[CLAVE]],[2]VENTAS!$F$2:$L$1501,7,0),0)</f>
        <v>0</v>
      </c>
      <c r="CY931">
        <f>IFERROR(VLOOKUP(Tabla5[[#This Row],[CLAVE]],[2]VENTAS!$F$2:$R$1501,13,0),0)</f>
        <v>0</v>
      </c>
      <c r="CZ931">
        <f>SUM(Tabla5[[#This Row],[VENTA MABE 2 SEMANA NOV]:[VENTAS OTROS 2 SEMANA NOV]])</f>
        <v>7</v>
      </c>
      <c r="DA931" s="46">
        <v>8.1517212945784365</v>
      </c>
    </row>
    <row r="932" spans="1:105" hidden="1" x14ac:dyDescent="0.3">
      <c r="A932" t="str">
        <f>CONCATENATE(Tabla5[[#This Row],[TIENDA HMPV]],Tabla5[[#This Row],[LINEA]])</f>
        <v>391 - POINT RECREO 4REFRIGERACIÓN</v>
      </c>
      <c r="B932" t="s">
        <v>172</v>
      </c>
      <c r="C932" s="55" t="s">
        <v>173</v>
      </c>
      <c r="D932" s="55" t="s">
        <v>77</v>
      </c>
      <c r="E932" s="55" t="s">
        <v>176</v>
      </c>
      <c r="F932" s="55" t="s">
        <v>1724</v>
      </c>
      <c r="G932" t="s">
        <v>29</v>
      </c>
      <c r="H932" s="42">
        <f>IFERROR(Tabla5[[#This Row],[VENTAS MABE]]/Tabla5[[#This Row],[CUOTA]],0)</f>
        <v>1.1000000000000001</v>
      </c>
      <c r="I932">
        <v>10</v>
      </c>
      <c r="J932">
        <v>11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V932" s="42">
        <v>0.6875</v>
      </c>
      <c r="W932" s="42">
        <f>IFERROR(Tabla5[[#This Row],[TOTAL VENTA 38 SEMANA]]/Tabla5[[#This Row],[VENTA ACUM 38]],0)</f>
        <v>0.6875</v>
      </c>
      <c r="X932" s="42" t="e">
        <f>VLOOKUP(Tabla5[[#This Row],[CLAVE]],[1]!QMI_5_SEMANA_SEP_22[[CLAVE]:[SHARE CADENA S2]],21,0)</f>
        <v>#REF!</v>
      </c>
      <c r="Y932" s="55" t="s">
        <v>724</v>
      </c>
      <c r="Z932" s="46">
        <f>+Tabla5[[#This Row],[VENTA ACUM 38]]+Tabla5[[#This Row],[venta total 39 acum]]</f>
        <v>19</v>
      </c>
      <c r="AA932" s="46">
        <v>7</v>
      </c>
      <c r="AB932" s="46">
        <v>11</v>
      </c>
      <c r="AC932" s="46">
        <v>16</v>
      </c>
      <c r="AD932" s="46">
        <v>3</v>
      </c>
      <c r="AE932" s="46">
        <v>3</v>
      </c>
      <c r="AF932" s="46">
        <v>3</v>
      </c>
      <c r="AG932" s="46">
        <v>10</v>
      </c>
      <c r="AH932" s="42">
        <f>IFERROR(Tabla5[[#This Row],[VENTAS MABE]]/Tabla5[[#This Row],[VENTAS INDURAMA]],0)</f>
        <v>2.2000000000000002</v>
      </c>
      <c r="AI932" t="s">
        <v>1675</v>
      </c>
      <c r="AK932" s="42"/>
      <c r="AL932" t="s">
        <v>727</v>
      </c>
      <c r="AM932" s="55" t="s">
        <v>1093</v>
      </c>
      <c r="AO932" s="55" t="s">
        <v>429</v>
      </c>
      <c r="AP932">
        <v>11</v>
      </c>
      <c r="AQ932" s="55">
        <v>2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f>SUM(Tabla5[[#This Row],[VENTA MABE 1 SEMANA OCT]:[VENTAS OTROS 1 SEMANA OCT]])</f>
        <v>2</v>
      </c>
      <c r="AY932" s="46">
        <v>13.719085544172456</v>
      </c>
      <c r="AZ932" s="55">
        <v>1</v>
      </c>
      <c r="BA932">
        <v>3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f>SUM(Tabla5[[#This Row],[VENTA MABE 2 SEMANA OCT]:[VENTAS OTROS 2 SEMANA OCT]])</f>
        <v>4</v>
      </c>
      <c r="BH932" t="s">
        <v>798</v>
      </c>
      <c r="BI932" s="55" t="s">
        <v>173</v>
      </c>
      <c r="BJ932">
        <v>19.999999999999996</v>
      </c>
      <c r="BK932" s="55">
        <v>2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f>SUM(Tabla5[[#This Row],[VENTA MABE 3 SEMANA OCT]:[VENTAS OTROS 3 SEMANA OCT]])</f>
        <v>3</v>
      </c>
      <c r="BS932" s="42">
        <v>0.4</v>
      </c>
      <c r="BT932" s="55">
        <v>2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f>SUM(Tabla5[[#This Row],[VENTA MABE 4 SEMANA OCT]:[VENTAS OTROS 4 SEMANA OCT]])</f>
        <v>2</v>
      </c>
      <c r="CB932" t="s">
        <v>1679</v>
      </c>
      <c r="CC932" t="s">
        <v>1679</v>
      </c>
      <c r="CD932" t="s">
        <v>1679</v>
      </c>
      <c r="CE932" t="s">
        <v>1679</v>
      </c>
      <c r="CF932" t="s">
        <v>1679</v>
      </c>
      <c r="CG932" t="s">
        <v>1679</v>
      </c>
      <c r="CH932" t="s">
        <v>1679</v>
      </c>
      <c r="CI9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0.63636363636363635</v>
      </c>
      <c r="CJ932" t="s">
        <v>1703</v>
      </c>
      <c r="CK932">
        <v>2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SUM(Tabla5[[#This Row],[VENTA MABE 1 SEMANA NOV]:[VENTAS OTROS 1 SEMANA NOV]])</f>
        <v>3</v>
      </c>
      <c r="CS932">
        <f>IFERROR(VLOOKUP(Tabla5[[#This Row],[CLAVE]],[2]VENTAS!$F$2:$L$1501,2,0),0)</f>
        <v>3</v>
      </c>
      <c r="CT932">
        <f>IFERROR(VLOOKUP(Tabla5[[#This Row],[CLAVE]],[2]VENTAS!$F$2:$L$1501,3,0),0)</f>
        <v>2</v>
      </c>
      <c r="CU932">
        <f>IFERROR(VLOOKUP(Tabla5[[#This Row],[CLAVE]],[2]VENTAS!$F$2:$L$1501,4,0),0)</f>
        <v>0</v>
      </c>
      <c r="CV932">
        <f>IFERROR(VLOOKUP(Tabla5[[#This Row],[CLAVE]],[2]VENTAS!$F$2:$L$1501,5,0),0)</f>
        <v>0</v>
      </c>
      <c r="CW932">
        <f>IFERROR(VLOOKUP(Tabla5[[#This Row],[CLAVE]],[2]VENTAS!$F$2:$L$1501,6,0),0)</f>
        <v>0</v>
      </c>
      <c r="CX932">
        <f>IFERROR(VLOOKUP(Tabla5[[#This Row],[CLAVE]],[2]VENTAS!$F$2:$L$1501,7,0),0)</f>
        <v>0</v>
      </c>
      <c r="CY932">
        <f>IFERROR(VLOOKUP(Tabla5[[#This Row],[CLAVE]],[2]VENTAS!$F$2:$R$1501,13,0),0)</f>
        <v>0</v>
      </c>
      <c r="CZ932">
        <f>SUM(Tabla5[[#This Row],[VENTA MABE 2 SEMANA NOV]:[VENTAS OTROS 2 SEMANA NOV]])</f>
        <v>5</v>
      </c>
      <c r="DA932" s="46">
        <v>17.000242530073727</v>
      </c>
    </row>
    <row r="933" spans="1:105" hidden="1" x14ac:dyDescent="0.3">
      <c r="A933" t="str">
        <f>CONCATENATE(Tabla5[[#This Row],[TIENDA HMPV]],Tabla5[[#This Row],[LINEA]])</f>
        <v>962 - ALMACENES ESPAÑA LIBERTADAIRES</v>
      </c>
      <c r="B933" t="s">
        <v>129</v>
      </c>
      <c r="C933" s="55" t="s">
        <v>130</v>
      </c>
      <c r="D933" s="55" t="s">
        <v>49</v>
      </c>
      <c r="E933" s="55" t="s">
        <v>131</v>
      </c>
      <c r="F933" s="55" t="s">
        <v>1724</v>
      </c>
      <c r="G933" t="s">
        <v>25</v>
      </c>
      <c r="H933" s="42">
        <f>IFERROR(Tabla5[[#This Row],[VENTAS MABE]]/Tabla5[[#This Row],[CUOTA]],0)</f>
        <v>1.25</v>
      </c>
      <c r="I933">
        <v>4</v>
      </c>
      <c r="J933">
        <v>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V933" s="42">
        <v>1</v>
      </c>
      <c r="W933" s="42">
        <f>IFERROR(Tabla5[[#This Row],[TOTAL VENTA 38 SEMANA]]/Tabla5[[#This Row],[VENTA ACUM 38]],0)</f>
        <v>1</v>
      </c>
      <c r="X933" s="42" t="e">
        <f>VLOOKUP(Tabla5[[#This Row],[CLAVE]],[1]!QMI_5_SEMANA_SEP_22[[CLAVE]:[SHARE CADENA S2]],21,0)</f>
        <v>#REF!</v>
      </c>
      <c r="Y933" s="55" t="s">
        <v>724</v>
      </c>
      <c r="Z933" s="46">
        <f>+Tabla5[[#This Row],[VENTA ACUM 38]]+Tabla5[[#This Row],[venta total 39 acum]]</f>
        <v>5</v>
      </c>
      <c r="AA933" s="46">
        <v>4</v>
      </c>
      <c r="AB933" s="46">
        <v>5</v>
      </c>
      <c r="AC933" s="46">
        <v>5</v>
      </c>
      <c r="AD933" s="46">
        <v>0</v>
      </c>
      <c r="AE933" s="46">
        <v>0</v>
      </c>
      <c r="AF933" s="46">
        <v>0</v>
      </c>
      <c r="AG933" s="46">
        <v>4</v>
      </c>
      <c r="AH933" s="42">
        <f>IFERROR(Tabla5[[#This Row],[VENTAS MABE]]/Tabla5[[#This Row],[VENTAS INDURAMA]],0)</f>
        <v>0</v>
      </c>
      <c r="AI933" t="s">
        <v>1675</v>
      </c>
      <c r="AK933" s="42"/>
      <c r="AL933" t="s">
        <v>727</v>
      </c>
      <c r="AM933" s="55" t="s">
        <v>949</v>
      </c>
      <c r="AO933" s="55" t="s">
        <v>400</v>
      </c>
      <c r="AP933">
        <v>4</v>
      </c>
      <c r="AQ933" s="55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f>SUM(Tabla5[[#This Row],[VENTA MABE 1 SEMANA OCT]:[VENTAS OTROS 1 SEMANA OCT]])</f>
        <v>0</v>
      </c>
      <c r="AY933" s="46">
        <v>7.6470588235294104</v>
      </c>
      <c r="AZ933" s="55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f>SUM(Tabla5[[#This Row],[VENTA MABE 2 SEMANA OCT]:[VENTAS OTROS 2 SEMANA OCT]])</f>
        <v>0</v>
      </c>
      <c r="BH933" t="s">
        <v>819</v>
      </c>
      <c r="BI933" s="55" t="s">
        <v>130</v>
      </c>
      <c r="BJ933">
        <v>6.0000000000000018</v>
      </c>
      <c r="BK933" s="55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f>SUM(Tabla5[[#This Row],[VENTA MABE 3 SEMANA OCT]:[VENTAS OTROS 3 SEMANA OCT]])</f>
        <v>1</v>
      </c>
      <c r="BS933" s="42">
        <v>0.35</v>
      </c>
      <c r="BT933" s="55">
        <v>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f>SUM(Tabla5[[#This Row],[VENTA MABE 4 SEMANA OCT]:[VENTAS OTROS 4 SEMANA OCT]])</f>
        <v>1</v>
      </c>
      <c r="CI9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33" t="s">
        <v>1703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SUM(Tabla5[[#This Row],[VENTA MABE 1 SEMANA NOV]:[VENTAS OTROS 1 SEMANA NOV]])</f>
        <v>0</v>
      </c>
      <c r="CS933">
        <f>IFERROR(VLOOKUP(Tabla5[[#This Row],[CLAVE]],[2]VENTAS!$F$2:$L$1501,2,0),0)</f>
        <v>0</v>
      </c>
      <c r="CT933">
        <f>IFERROR(VLOOKUP(Tabla5[[#This Row],[CLAVE]],[2]VENTAS!$F$2:$L$1501,3,0),0)</f>
        <v>0</v>
      </c>
      <c r="CU933">
        <f>IFERROR(VLOOKUP(Tabla5[[#This Row],[CLAVE]],[2]VENTAS!$F$2:$L$1501,4,0),0)</f>
        <v>0</v>
      </c>
      <c r="CV933">
        <f>IFERROR(VLOOKUP(Tabla5[[#This Row],[CLAVE]],[2]VENTAS!$F$2:$L$1501,5,0),0)</f>
        <v>0</v>
      </c>
      <c r="CW933">
        <f>IFERROR(VLOOKUP(Tabla5[[#This Row],[CLAVE]],[2]VENTAS!$F$2:$L$1501,6,0),0)</f>
        <v>0</v>
      </c>
      <c r="CX933">
        <f>IFERROR(VLOOKUP(Tabla5[[#This Row],[CLAVE]],[2]VENTAS!$F$2:$L$1501,7,0),0)</f>
        <v>0</v>
      </c>
      <c r="CY933">
        <f>IFERROR(VLOOKUP(Tabla5[[#This Row],[CLAVE]],[2]VENTAS!$F$2:$R$1501,13,0),0)</f>
        <v>0</v>
      </c>
      <c r="CZ933">
        <f>SUM(Tabla5[[#This Row],[VENTA MABE 2 SEMANA NOV]:[VENTAS OTROS 2 SEMANA NOV]])</f>
        <v>0</v>
      </c>
      <c r="DA933" s="46">
        <v>7.6470588235294104</v>
      </c>
    </row>
    <row r="934" spans="1:105" hidden="1" x14ac:dyDescent="0.3">
      <c r="A934" t="str">
        <f>CONCATENATE(Tabla5[[#This Row],[TIENDA HMPV]],Tabla5[[#This Row],[LINEA]])</f>
        <v>962 - ALMACENES ESPAÑA LIBERTADCOCINAS</v>
      </c>
      <c r="B934" t="s">
        <v>129</v>
      </c>
      <c r="C934" s="55" t="s">
        <v>130</v>
      </c>
      <c r="D934" s="55" t="s">
        <v>49</v>
      </c>
      <c r="E934" s="55" t="s">
        <v>131</v>
      </c>
      <c r="F934" s="55" t="s">
        <v>1724</v>
      </c>
      <c r="G934" t="s">
        <v>26</v>
      </c>
      <c r="H934" s="42">
        <f>IFERROR(Tabla5[[#This Row],[VENTAS MABE]]/Tabla5[[#This Row],[CUOTA]],0)</f>
        <v>1.25</v>
      </c>
      <c r="I934">
        <v>8</v>
      </c>
      <c r="J934">
        <v>10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V934" s="42">
        <v>0.7142857142857143</v>
      </c>
      <c r="W934" s="42">
        <f>IFERROR(Tabla5[[#This Row],[TOTAL VENTA 38 SEMANA]]/Tabla5[[#This Row],[VENTA ACUM 38]],0)</f>
        <v>0.7142857142857143</v>
      </c>
      <c r="X934" s="42" t="e">
        <f>VLOOKUP(Tabla5[[#This Row],[CLAVE]],[1]!QMI_5_SEMANA_SEP_22[[CLAVE]:[SHARE CADENA S2]],21,0)</f>
        <v>#REF!</v>
      </c>
      <c r="Y934" s="55" t="s">
        <v>724</v>
      </c>
      <c r="Z934" s="46">
        <f>+Tabla5[[#This Row],[VENTA ACUM 38]]+Tabla5[[#This Row],[venta total 39 acum]]</f>
        <v>16</v>
      </c>
      <c r="AA934" s="46">
        <v>10</v>
      </c>
      <c r="AB934" s="46">
        <v>10</v>
      </c>
      <c r="AC934" s="46">
        <v>14</v>
      </c>
      <c r="AD934" s="46">
        <v>2</v>
      </c>
      <c r="AE934" s="46">
        <v>1</v>
      </c>
      <c r="AF934" s="46">
        <v>2</v>
      </c>
      <c r="AG934" s="46">
        <v>25</v>
      </c>
      <c r="AH934" s="42">
        <f>IFERROR(Tabla5[[#This Row],[VENTAS MABE]]/Tabla5[[#This Row],[VENTAS INDURAMA]],0)</f>
        <v>2</v>
      </c>
      <c r="AI934" t="s">
        <v>1675</v>
      </c>
      <c r="AK934" s="42"/>
      <c r="AL934" t="s">
        <v>727</v>
      </c>
      <c r="AM934" s="55" t="s">
        <v>949</v>
      </c>
      <c r="AO934" s="55" t="s">
        <v>400</v>
      </c>
      <c r="AP934">
        <v>14</v>
      </c>
      <c r="AQ934" s="55">
        <v>3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f>SUM(Tabla5[[#This Row],[VENTA MABE 1 SEMANA OCT]:[VENTAS OTROS 1 SEMANA OCT]])</f>
        <v>4</v>
      </c>
      <c r="AY934" s="46">
        <v>8.4024190964062235</v>
      </c>
      <c r="AZ934" s="55">
        <v>5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f>SUM(Tabla5[[#This Row],[VENTA MABE 2 SEMANA OCT]:[VENTAS OTROS 2 SEMANA OCT]])</f>
        <v>6</v>
      </c>
      <c r="BH934" t="s">
        <v>819</v>
      </c>
      <c r="BI934" s="55" t="s">
        <v>130</v>
      </c>
      <c r="BJ934">
        <v>6.0000000000000018</v>
      </c>
      <c r="BK934" s="55">
        <v>7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f>SUM(Tabla5[[#This Row],[VENTA MABE 3 SEMANA OCT]:[VENTAS OTROS 3 SEMANA OCT]])</f>
        <v>8</v>
      </c>
      <c r="BS934" s="42">
        <v>0.5</v>
      </c>
      <c r="BT934" s="55">
        <v>9</v>
      </c>
      <c r="BU934">
        <v>1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f>SUM(Tabla5[[#This Row],[VENTA MABE 4 SEMANA OCT]:[VENTAS OTROS 4 SEMANA OCT]])</f>
        <v>10</v>
      </c>
      <c r="CI9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0.8571428571428571</v>
      </c>
      <c r="CJ934" t="s">
        <v>1703</v>
      </c>
      <c r="CK934">
        <v>2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SUM(Tabla5[[#This Row],[VENTA MABE 1 SEMANA NOV]:[VENTAS OTROS 1 SEMANA NOV]])</f>
        <v>2</v>
      </c>
      <c r="CS934">
        <f>IFERROR(VLOOKUP(Tabla5[[#This Row],[CLAVE]],[2]VENTAS!$F$2:$L$1501,2,0),0)</f>
        <v>3</v>
      </c>
      <c r="CT934">
        <f>IFERROR(VLOOKUP(Tabla5[[#This Row],[CLAVE]],[2]VENTAS!$F$2:$L$1501,3,0),0)</f>
        <v>0</v>
      </c>
      <c r="CU934">
        <f>IFERROR(VLOOKUP(Tabla5[[#This Row],[CLAVE]],[2]VENTAS!$F$2:$L$1501,4,0),0)</f>
        <v>0</v>
      </c>
      <c r="CV934">
        <f>IFERROR(VLOOKUP(Tabla5[[#This Row],[CLAVE]],[2]VENTAS!$F$2:$L$1501,5,0),0)</f>
        <v>0</v>
      </c>
      <c r="CW934">
        <f>IFERROR(VLOOKUP(Tabla5[[#This Row],[CLAVE]],[2]VENTAS!$F$2:$L$1501,6,0),0)</f>
        <v>0</v>
      </c>
      <c r="CX934">
        <f>IFERROR(VLOOKUP(Tabla5[[#This Row],[CLAVE]],[2]VENTAS!$F$2:$L$1501,7,0),0)</f>
        <v>0</v>
      </c>
      <c r="CY934">
        <f>IFERROR(VLOOKUP(Tabla5[[#This Row],[CLAVE]],[2]VENTAS!$F$2:$R$1501,13,0),0)</f>
        <v>0</v>
      </c>
      <c r="CZ934">
        <f>SUM(Tabla5[[#This Row],[VENTA MABE 2 SEMANA NOV]:[VENTAS OTROS 2 SEMANA NOV]])</f>
        <v>3</v>
      </c>
      <c r="DA934" s="46">
        <v>15.004319815011117</v>
      </c>
    </row>
    <row r="935" spans="1:105" hidden="1" x14ac:dyDescent="0.3">
      <c r="A935" t="str">
        <f>CONCATENATE(Tabla5[[#This Row],[TIENDA HMPV]],Tabla5[[#This Row],[LINEA]])</f>
        <v>962 - ALMACENES ESPAÑA LIBERTADGLOBALES</v>
      </c>
      <c r="B935" t="s">
        <v>129</v>
      </c>
      <c r="C935" s="55" t="s">
        <v>130</v>
      </c>
      <c r="D935" s="55" t="s">
        <v>49</v>
      </c>
      <c r="E935" s="55" t="s">
        <v>131</v>
      </c>
      <c r="F935" s="55" t="s">
        <v>1724</v>
      </c>
      <c r="G935" t="s">
        <v>27</v>
      </c>
      <c r="H935" s="42">
        <f>IFERROR(Tabla5[[#This Row],[VENTAS MABE]]/Tabla5[[#This Row],[CUOTA]],0)</f>
        <v>1.625</v>
      </c>
      <c r="I935">
        <v>8</v>
      </c>
      <c r="J935">
        <v>13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V935" s="42">
        <v>0.8666666666666667</v>
      </c>
      <c r="W935" s="42">
        <f>IFERROR(Tabla5[[#This Row],[TOTAL VENTA 38 SEMANA]]/Tabla5[[#This Row],[VENTA ACUM 38]],0)</f>
        <v>0.8666666666666667</v>
      </c>
      <c r="X935" s="42" t="e">
        <f>VLOOKUP(Tabla5[[#This Row],[CLAVE]],[1]!QMI_5_SEMANA_SEP_22[[CLAVE]:[SHARE CADENA S2]],21,0)</f>
        <v>#REF!</v>
      </c>
      <c r="Y935" s="55" t="s">
        <v>724</v>
      </c>
      <c r="Z935" s="46">
        <f>+Tabla5[[#This Row],[VENTA ACUM 38]]+Tabla5[[#This Row],[venta total 39 acum]]</f>
        <v>15</v>
      </c>
      <c r="AA935" s="46">
        <v>13</v>
      </c>
      <c r="AB935" s="46">
        <v>13</v>
      </c>
      <c r="AC935" s="46">
        <v>15</v>
      </c>
      <c r="AD935" s="46">
        <v>0</v>
      </c>
      <c r="AE935" s="46">
        <v>0</v>
      </c>
      <c r="AF935" s="46">
        <v>0</v>
      </c>
      <c r="AG935" s="46">
        <v>28</v>
      </c>
      <c r="AH935" s="42">
        <f>IFERROR(Tabla5[[#This Row],[VENTAS MABE]]/Tabla5[[#This Row],[VENTAS INDURAMA]],0)</f>
        <v>6.5</v>
      </c>
      <c r="AI935" t="s">
        <v>1675</v>
      </c>
      <c r="AK935" s="42"/>
      <c r="AL935" t="s">
        <v>727</v>
      </c>
      <c r="AM935" s="55" t="s">
        <v>949</v>
      </c>
      <c r="AO935" s="55" t="s">
        <v>400</v>
      </c>
      <c r="AP935">
        <v>15</v>
      </c>
      <c r="AQ935" s="55">
        <v>2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f>SUM(Tabla5[[#This Row],[VENTA MABE 1 SEMANA OCT]:[VENTAS OTROS 1 SEMANA OCT]])</f>
        <v>2</v>
      </c>
      <c r="AY935" s="46">
        <v>5.3933189655172411</v>
      </c>
      <c r="AZ935" s="55">
        <v>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f>SUM(Tabla5[[#This Row],[VENTA MABE 2 SEMANA OCT]:[VENTAS OTROS 2 SEMANA OCT]])</f>
        <v>2</v>
      </c>
      <c r="BH935" t="s">
        <v>819</v>
      </c>
      <c r="BI935" s="55" t="s">
        <v>130</v>
      </c>
      <c r="BJ935">
        <v>6.0000000000000018</v>
      </c>
      <c r="BK935" s="5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f>SUM(Tabla5[[#This Row],[VENTA MABE 3 SEMANA OCT]:[VENTAS OTROS 3 SEMANA OCT]])</f>
        <v>1</v>
      </c>
      <c r="BS935" s="42">
        <v>0</v>
      </c>
      <c r="BT935" s="55">
        <v>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f>SUM(Tabla5[[#This Row],[VENTA MABE 4 SEMANA OCT]:[VENTAS OTROS 4 SEMANA OCT]])</f>
        <v>1</v>
      </c>
      <c r="CI9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35" t="s">
        <v>1703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SUM(Tabla5[[#This Row],[VENTA MABE 1 SEMANA NOV]:[VENTAS OTROS 1 SEMANA NOV]])</f>
        <v>1</v>
      </c>
      <c r="CS935">
        <f>IFERROR(VLOOKUP(Tabla5[[#This Row],[CLAVE]],[2]VENTAS!$F$2:$L$1501,2,0),0)</f>
        <v>2</v>
      </c>
      <c r="CT935">
        <f>IFERROR(VLOOKUP(Tabla5[[#This Row],[CLAVE]],[2]VENTAS!$F$2:$L$1501,3,0),0)</f>
        <v>0</v>
      </c>
      <c r="CU935">
        <f>IFERROR(VLOOKUP(Tabla5[[#This Row],[CLAVE]],[2]VENTAS!$F$2:$L$1501,4,0),0)</f>
        <v>0</v>
      </c>
      <c r="CV935">
        <f>IFERROR(VLOOKUP(Tabla5[[#This Row],[CLAVE]],[2]VENTAS!$F$2:$L$1501,5,0),0)</f>
        <v>0</v>
      </c>
      <c r="CW935">
        <f>IFERROR(VLOOKUP(Tabla5[[#This Row],[CLAVE]],[2]VENTAS!$F$2:$L$1501,6,0),0)</f>
        <v>0</v>
      </c>
      <c r="CX935">
        <f>IFERROR(VLOOKUP(Tabla5[[#This Row],[CLAVE]],[2]VENTAS!$F$2:$L$1501,7,0),0)</f>
        <v>0</v>
      </c>
      <c r="CY935">
        <f>IFERROR(VLOOKUP(Tabla5[[#This Row],[CLAVE]],[2]VENTAS!$F$2:$R$1501,13,0),0)</f>
        <v>0</v>
      </c>
      <c r="CZ935">
        <f>SUM(Tabla5[[#This Row],[VENTA MABE 2 SEMANA NOV]:[VENTAS OTROS 2 SEMANA NOV]])</f>
        <v>2</v>
      </c>
      <c r="DA935" s="46">
        <v>5.5783518602540836</v>
      </c>
    </row>
    <row r="936" spans="1:105" hidden="1" x14ac:dyDescent="0.3">
      <c r="A936" t="str">
        <f>CONCATENATE(Tabla5[[#This Row],[TIENDA HMPV]],Tabla5[[#This Row],[LINEA]])</f>
        <v>962 - ALMACENES ESPAÑA LIBERTADLAVADO</v>
      </c>
      <c r="B936" t="s">
        <v>129</v>
      </c>
      <c r="C936" s="55" t="s">
        <v>130</v>
      </c>
      <c r="D936" s="55" t="s">
        <v>49</v>
      </c>
      <c r="E936" s="55" t="s">
        <v>131</v>
      </c>
      <c r="F936" s="55" t="s">
        <v>1724</v>
      </c>
      <c r="G936" t="s">
        <v>28</v>
      </c>
      <c r="H936" s="42">
        <f>IFERROR(Tabla5[[#This Row],[VENTAS MABE]]/Tabla5[[#This Row],[CUOTA]],0)</f>
        <v>1</v>
      </c>
      <c r="I936">
        <v>3</v>
      </c>
      <c r="J936">
        <v>3</v>
      </c>
      <c r="K936">
        <v>0</v>
      </c>
      <c r="L936">
        <v>1</v>
      </c>
      <c r="M936">
        <v>4</v>
      </c>
      <c r="N936">
        <v>1</v>
      </c>
      <c r="O936">
        <v>6</v>
      </c>
      <c r="P936">
        <v>0</v>
      </c>
      <c r="Q936">
        <v>0</v>
      </c>
      <c r="R936">
        <v>0</v>
      </c>
      <c r="S936">
        <v>0</v>
      </c>
      <c r="T936">
        <v>0</v>
      </c>
      <c r="V936" s="42">
        <v>0.27272727272727271</v>
      </c>
      <c r="W936" s="42">
        <f>IFERROR(Tabla5[[#This Row],[TOTAL VENTA 38 SEMANA]]/Tabla5[[#This Row],[VENTA ACUM 38]],0)</f>
        <v>0.27272727272727271</v>
      </c>
      <c r="X936" s="42" t="e">
        <f>VLOOKUP(Tabla5[[#This Row],[CLAVE]],[1]!QMI_5_SEMANA_SEP_22[[CLAVE]:[SHARE CADENA S2]],21,0)</f>
        <v>#REF!</v>
      </c>
      <c r="Y936" s="55" t="s">
        <v>724</v>
      </c>
      <c r="Z936" s="46">
        <f>+Tabla5[[#This Row],[VENTA ACUM 38]]+Tabla5[[#This Row],[venta total 39 acum]]</f>
        <v>16</v>
      </c>
      <c r="AA936" s="46">
        <v>3</v>
      </c>
      <c r="AB936" s="46">
        <v>3</v>
      </c>
      <c r="AC936" s="46">
        <v>11</v>
      </c>
      <c r="AD936" s="46">
        <v>5</v>
      </c>
      <c r="AE936" s="46">
        <v>1</v>
      </c>
      <c r="AF936" s="46">
        <v>5</v>
      </c>
      <c r="AG936" s="46">
        <v>15</v>
      </c>
      <c r="AH936" s="42">
        <f>IFERROR(Tabla5[[#This Row],[VENTAS MABE]]/Tabla5[[#This Row],[VENTAS INDURAMA]],0)</f>
        <v>0</v>
      </c>
      <c r="AI936" t="s">
        <v>1675</v>
      </c>
      <c r="AK936" s="42"/>
      <c r="AL936" t="s">
        <v>727</v>
      </c>
      <c r="AM936" s="55" t="s">
        <v>949</v>
      </c>
      <c r="AO936" s="55" t="s">
        <v>400</v>
      </c>
      <c r="AP936">
        <v>11</v>
      </c>
      <c r="AQ936" s="55">
        <v>0</v>
      </c>
      <c r="AR936">
        <v>0</v>
      </c>
      <c r="AS936">
        <v>0</v>
      </c>
      <c r="AT936">
        <v>1</v>
      </c>
      <c r="AU936">
        <v>0</v>
      </c>
      <c r="AV936">
        <v>3</v>
      </c>
      <c r="AW936">
        <v>0</v>
      </c>
      <c r="AX936">
        <f>SUM(Tabla5[[#This Row],[VENTA MABE 1 SEMANA OCT]:[VENTAS OTROS 1 SEMANA OCT]])</f>
        <v>4</v>
      </c>
      <c r="AY936" s="46">
        <v>4.564022174793311</v>
      </c>
      <c r="AZ936" s="55">
        <v>0</v>
      </c>
      <c r="BA936">
        <v>0</v>
      </c>
      <c r="BB936">
        <v>0</v>
      </c>
      <c r="BC936">
        <v>1</v>
      </c>
      <c r="BD936">
        <v>0</v>
      </c>
      <c r="BE936">
        <v>3</v>
      </c>
      <c r="BF936">
        <v>0</v>
      </c>
      <c r="BG936">
        <f>SUM(Tabla5[[#This Row],[VENTA MABE 2 SEMANA OCT]:[VENTAS OTROS 2 SEMANA OCT]])</f>
        <v>4</v>
      </c>
      <c r="BH936" t="s">
        <v>819</v>
      </c>
      <c r="BI936" s="55" t="s">
        <v>130</v>
      </c>
      <c r="BJ936">
        <v>6.0000000000000018</v>
      </c>
      <c r="BK936" s="55">
        <v>2</v>
      </c>
      <c r="BL936">
        <v>0</v>
      </c>
      <c r="BM936">
        <v>0</v>
      </c>
      <c r="BN936">
        <v>1</v>
      </c>
      <c r="BO936">
        <v>0</v>
      </c>
      <c r="BP936">
        <v>3</v>
      </c>
      <c r="BQ936">
        <v>0</v>
      </c>
      <c r="BR936">
        <f>SUM(Tabla5[[#This Row],[VENTA MABE 3 SEMANA OCT]:[VENTAS OTROS 3 SEMANA OCT]])</f>
        <v>6</v>
      </c>
      <c r="BS936" s="42">
        <v>0.35</v>
      </c>
      <c r="BT936" s="55">
        <v>4</v>
      </c>
      <c r="BU936">
        <v>0</v>
      </c>
      <c r="BV936">
        <v>0</v>
      </c>
      <c r="BW936">
        <v>1</v>
      </c>
      <c r="BX936">
        <v>0</v>
      </c>
      <c r="BY936">
        <v>3</v>
      </c>
      <c r="BZ936">
        <v>0</v>
      </c>
      <c r="CA936">
        <f>SUM(Tabla5[[#This Row],[VENTA MABE 4 SEMANA OCT]:[VENTAS OTROS 4 SEMANA OCT]])</f>
        <v>8</v>
      </c>
      <c r="CI93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0.27272727272727271</v>
      </c>
      <c r="CJ936" t="s">
        <v>1701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SUM(Tabla5[[#This Row],[VENTA MABE 1 SEMANA NOV]:[VENTAS OTROS 1 SEMANA NOV]])</f>
        <v>0</v>
      </c>
      <c r="CS936">
        <f>IFERROR(VLOOKUP(Tabla5[[#This Row],[CLAVE]],[2]VENTAS!$F$2:$L$1501,2,0),0)</f>
        <v>2</v>
      </c>
      <c r="CT936">
        <f>IFERROR(VLOOKUP(Tabla5[[#This Row],[CLAVE]],[2]VENTAS!$F$2:$L$1501,3,0),0)</f>
        <v>0</v>
      </c>
      <c r="CU936">
        <f>IFERROR(VLOOKUP(Tabla5[[#This Row],[CLAVE]],[2]VENTAS!$F$2:$L$1501,4,0),0)</f>
        <v>0</v>
      </c>
      <c r="CV936">
        <f>IFERROR(VLOOKUP(Tabla5[[#This Row],[CLAVE]],[2]VENTAS!$F$2:$L$1501,5,0),0)</f>
        <v>0</v>
      </c>
      <c r="CW936">
        <f>IFERROR(VLOOKUP(Tabla5[[#This Row],[CLAVE]],[2]VENTAS!$F$2:$L$1501,6,0),0)</f>
        <v>0</v>
      </c>
      <c r="CX936">
        <f>IFERROR(VLOOKUP(Tabla5[[#This Row],[CLAVE]],[2]VENTAS!$F$2:$L$1501,7,0),0)</f>
        <v>0</v>
      </c>
      <c r="CY936">
        <f>IFERROR(VLOOKUP(Tabla5[[#This Row],[CLAVE]],[2]VENTAS!$F$2:$R$1501,13,0),0)</f>
        <v>0</v>
      </c>
      <c r="CZ936">
        <f>SUM(Tabla5[[#This Row],[VENTA MABE 2 SEMANA NOV]:[VENTAS OTROS 2 SEMANA NOV]])</f>
        <v>2</v>
      </c>
      <c r="DA936" s="46">
        <v>5.5454520744647855</v>
      </c>
    </row>
    <row r="937" spans="1:105" hidden="1" x14ac:dyDescent="0.3">
      <c r="A937" t="str">
        <f>CONCATENATE(Tabla5[[#This Row],[TIENDA HMPV]],Tabla5[[#This Row],[LINEA]])</f>
        <v>962 - ALMACENES ESPAÑA LIBERTADREFRIGERACIÓN</v>
      </c>
      <c r="B937" t="s">
        <v>129</v>
      </c>
      <c r="C937" s="55" t="s">
        <v>130</v>
      </c>
      <c r="D937" s="55" t="s">
        <v>49</v>
      </c>
      <c r="E937" s="55" t="s">
        <v>131</v>
      </c>
      <c r="F937" s="55" t="s">
        <v>1724</v>
      </c>
      <c r="G937" t="s">
        <v>29</v>
      </c>
      <c r="H937" s="42">
        <f>IFERROR(Tabla5[[#This Row],[VENTAS MABE]]/Tabla5[[#This Row],[CUOTA]],0)</f>
        <v>0.66666666666666663</v>
      </c>
      <c r="I937">
        <v>6</v>
      </c>
      <c r="J937">
        <v>4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V937" s="42">
        <v>0.8</v>
      </c>
      <c r="W937" s="42">
        <f>IFERROR(Tabla5[[#This Row],[TOTAL VENTA 38 SEMANA]]/Tabla5[[#This Row],[VENTA ACUM 38]],0)</f>
        <v>0.8</v>
      </c>
      <c r="X937" s="42" t="e">
        <f>VLOOKUP(Tabla5[[#This Row],[CLAVE]],[1]!QMI_5_SEMANA_SEP_22[[CLAVE]:[SHARE CADENA S2]],21,0)</f>
        <v>#REF!</v>
      </c>
      <c r="Y937" s="55" t="s">
        <v>724</v>
      </c>
      <c r="Z937" s="46">
        <f>+Tabla5[[#This Row],[VENTA ACUM 38]]+Tabla5[[#This Row],[venta total 39 acum]]</f>
        <v>7</v>
      </c>
      <c r="AA937" s="46">
        <v>3</v>
      </c>
      <c r="AB937" s="46">
        <v>4</v>
      </c>
      <c r="AC937" s="46">
        <v>5</v>
      </c>
      <c r="AD937" s="46">
        <v>2</v>
      </c>
      <c r="AE937" s="46">
        <v>1</v>
      </c>
      <c r="AF937" s="46">
        <v>2</v>
      </c>
      <c r="AG937" s="46">
        <v>4</v>
      </c>
      <c r="AH937" s="42">
        <f>IFERROR(Tabla5[[#This Row],[VENTAS MABE]]/Tabla5[[#This Row],[VENTAS INDURAMA]],0)</f>
        <v>2</v>
      </c>
      <c r="AI937" t="s">
        <v>1675</v>
      </c>
      <c r="AK937" s="42"/>
      <c r="AL937" t="s">
        <v>727</v>
      </c>
      <c r="AM937" s="55" t="s">
        <v>949</v>
      </c>
      <c r="AO937" s="55" t="s">
        <v>400</v>
      </c>
      <c r="AP937">
        <v>4</v>
      </c>
      <c r="AQ937" s="55">
        <v>3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f>SUM(Tabla5[[#This Row],[VENTA MABE 1 SEMANA OCT]:[VENTAS OTROS 1 SEMANA OCT]])</f>
        <v>4</v>
      </c>
      <c r="AY937" s="46">
        <v>5.5294591430734492</v>
      </c>
      <c r="AZ937" s="55">
        <v>4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f>SUM(Tabla5[[#This Row],[VENTA MABE 2 SEMANA OCT]:[VENTAS OTROS 2 SEMANA OCT]])</f>
        <v>5</v>
      </c>
      <c r="BH937" t="s">
        <v>819</v>
      </c>
      <c r="BI937" s="55" t="s">
        <v>130</v>
      </c>
      <c r="BJ937">
        <v>6.0000000000000018</v>
      </c>
      <c r="BK937" s="55">
        <v>5</v>
      </c>
      <c r="BL937">
        <v>2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f>SUM(Tabla5[[#This Row],[VENTA MABE 3 SEMANA OCT]:[VENTAS OTROS 3 SEMANA OCT]])</f>
        <v>7</v>
      </c>
      <c r="BS937" s="42">
        <v>0.5</v>
      </c>
      <c r="BT937" s="55">
        <v>6</v>
      </c>
      <c r="BU937">
        <v>2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f>SUM(Tabla5[[#This Row],[VENTA MABE 4 SEMANA OCT]:[VENTAS OTROS 4 SEMANA OCT]])</f>
        <v>8</v>
      </c>
      <c r="CI9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937" t="s">
        <v>1703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SUM(Tabla5[[#This Row],[VENTA MABE 1 SEMANA NOV]:[VENTAS OTROS 1 SEMANA NOV]])</f>
        <v>1</v>
      </c>
      <c r="CS937">
        <f>IFERROR(VLOOKUP(Tabla5[[#This Row],[CLAVE]],[2]VENTAS!$F$2:$L$1501,2,0),0)</f>
        <v>2</v>
      </c>
      <c r="CT937">
        <f>IFERROR(VLOOKUP(Tabla5[[#This Row],[CLAVE]],[2]VENTAS!$F$2:$L$1501,3,0),0)</f>
        <v>0</v>
      </c>
      <c r="CU937">
        <f>IFERROR(VLOOKUP(Tabla5[[#This Row],[CLAVE]],[2]VENTAS!$F$2:$L$1501,4,0),0)</f>
        <v>0</v>
      </c>
      <c r="CV937">
        <f>IFERROR(VLOOKUP(Tabla5[[#This Row],[CLAVE]],[2]VENTAS!$F$2:$L$1501,5,0),0)</f>
        <v>0</v>
      </c>
      <c r="CW937">
        <f>IFERROR(VLOOKUP(Tabla5[[#This Row],[CLAVE]],[2]VENTAS!$F$2:$L$1501,6,0),0)</f>
        <v>0</v>
      </c>
      <c r="CX937">
        <f>IFERROR(VLOOKUP(Tabla5[[#This Row],[CLAVE]],[2]VENTAS!$F$2:$L$1501,7,0),0)</f>
        <v>0</v>
      </c>
      <c r="CY937">
        <f>IFERROR(VLOOKUP(Tabla5[[#This Row],[CLAVE]],[2]VENTAS!$F$2:$R$1501,13,0),0)</f>
        <v>0</v>
      </c>
      <c r="CZ937">
        <f>SUM(Tabla5[[#This Row],[VENTA MABE 2 SEMANA NOV]:[VENTAS OTROS 2 SEMANA NOV]])</f>
        <v>2</v>
      </c>
      <c r="DA937" s="46">
        <v>7.5401715587365228</v>
      </c>
    </row>
    <row r="938" spans="1:105" hidden="1" x14ac:dyDescent="0.3">
      <c r="A938" t="str">
        <f>CONCATENATE(Tabla5[[#This Row],[TIENDA HMPV]],Tabla5[[#This Row],[LINEA]])</f>
        <v>472 - TIENDA LIBERTAD 940AIRES</v>
      </c>
      <c r="B938" t="s">
        <v>129</v>
      </c>
      <c r="C938" s="55" t="s">
        <v>130</v>
      </c>
      <c r="D938" s="55" t="s">
        <v>39</v>
      </c>
      <c r="E938" s="55" t="s">
        <v>132</v>
      </c>
      <c r="F938" s="55" t="s">
        <v>1724</v>
      </c>
      <c r="G938" t="s">
        <v>25</v>
      </c>
      <c r="H938" s="42">
        <f>IFERROR(Tabla5[[#This Row],[VENTAS MABE]]/Tabla5[[#This Row],[CUOTA]],0)</f>
        <v>0.2</v>
      </c>
      <c r="I938">
        <v>5</v>
      </c>
      <c r="J938">
        <v>1</v>
      </c>
      <c r="K938">
        <v>0</v>
      </c>
      <c r="L938">
        <v>0</v>
      </c>
      <c r="M938">
        <v>0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V938" s="42">
        <v>0.5</v>
      </c>
      <c r="W938" s="42">
        <f>IFERROR(Tabla5[[#This Row],[TOTAL VENTA 38 SEMANA]]/Tabla5[[#This Row],[VENTA ACUM 38]],0)</f>
        <v>0.5</v>
      </c>
      <c r="X938" s="42" t="e">
        <f>VLOOKUP(Tabla5[[#This Row],[CLAVE]],[1]!QMI_5_SEMANA_SEP_22[[CLAVE]:[SHARE CADENA S2]],21,0)</f>
        <v>#REF!</v>
      </c>
      <c r="Y938" s="55" t="s">
        <v>724</v>
      </c>
      <c r="Z938" s="46">
        <f>+Tabla5[[#This Row],[VENTA ACUM 38]]+Tabla5[[#This Row],[venta total 39 acum]]</f>
        <v>3</v>
      </c>
      <c r="AA938" s="46">
        <v>0</v>
      </c>
      <c r="AB938" s="46">
        <v>1</v>
      </c>
      <c r="AC938" s="46">
        <v>2</v>
      </c>
      <c r="AD938" s="46">
        <v>1</v>
      </c>
      <c r="AE938" s="46">
        <v>0</v>
      </c>
      <c r="AF938" s="46">
        <v>1</v>
      </c>
      <c r="AG938" s="46">
        <v>1</v>
      </c>
      <c r="AH938" s="42">
        <f>IFERROR(Tabla5[[#This Row],[VENTAS MABE]]/Tabla5[[#This Row],[VENTAS INDURAMA]],0)</f>
        <v>0</v>
      </c>
      <c r="AI938" t="s">
        <v>1675</v>
      </c>
      <c r="AK938" s="42"/>
      <c r="AL938" t="s">
        <v>727</v>
      </c>
      <c r="AM938" s="55" t="s">
        <v>959</v>
      </c>
      <c r="AO938" s="55" t="s">
        <v>400</v>
      </c>
      <c r="AP938">
        <v>1</v>
      </c>
      <c r="AQ938" s="55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f>SUM(Tabla5[[#This Row],[VENTA MABE 1 SEMANA OCT]:[VENTAS OTROS 1 SEMANA OCT]])</f>
        <v>1</v>
      </c>
      <c r="AY938" s="46">
        <v>6.7545638945233293</v>
      </c>
      <c r="AZ938" s="55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f>SUM(Tabla5[[#This Row],[VENTA MABE 2 SEMANA OCT]:[VENTAS OTROS 2 SEMANA OCT]])</f>
        <v>1</v>
      </c>
      <c r="BH938" t="s">
        <v>798</v>
      </c>
      <c r="BI938" s="55" t="s">
        <v>130</v>
      </c>
      <c r="BJ938">
        <v>30</v>
      </c>
      <c r="BK938" s="55">
        <v>0</v>
      </c>
      <c r="BL938">
        <v>0</v>
      </c>
      <c r="BM938">
        <v>0</v>
      </c>
      <c r="BN938">
        <v>0</v>
      </c>
      <c r="BO938">
        <v>1</v>
      </c>
      <c r="BP938">
        <v>0</v>
      </c>
      <c r="BQ938">
        <v>0</v>
      </c>
      <c r="BR938">
        <f>SUM(Tabla5[[#This Row],[VENTA MABE 3 SEMANA OCT]:[VENTAS OTROS 3 SEMANA OCT]])</f>
        <v>1</v>
      </c>
      <c r="BS938" s="42">
        <v>0.15</v>
      </c>
      <c r="BT938" s="55">
        <v>0</v>
      </c>
      <c r="BU938">
        <v>0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f>SUM(Tabla5[[#This Row],[VENTA MABE 4 SEMANA OCT]:[VENTAS OTROS 4 SEMANA OCT]])</f>
        <v>1</v>
      </c>
      <c r="CI9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38" s="66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SUM(Tabla5[[#This Row],[VENTA MABE 1 SEMANA NOV]:[VENTAS OTROS 1 SEMANA NOV]])</f>
        <v>0</v>
      </c>
      <c r="CS938">
        <f>IFERROR(VLOOKUP(Tabla5[[#This Row],[CLAVE]],[2]VENTAS!$F$2:$L$1501,2,0),0)</f>
        <v>0</v>
      </c>
      <c r="CT938">
        <f>IFERROR(VLOOKUP(Tabla5[[#This Row],[CLAVE]],[2]VENTAS!$F$2:$L$1501,3,0),0)</f>
        <v>0</v>
      </c>
      <c r="CU938">
        <f>IFERROR(VLOOKUP(Tabla5[[#This Row],[CLAVE]],[2]VENTAS!$F$2:$L$1501,4,0),0)</f>
        <v>0</v>
      </c>
      <c r="CV938">
        <f>IFERROR(VLOOKUP(Tabla5[[#This Row],[CLAVE]],[2]VENTAS!$F$2:$L$1501,5,0),0)</f>
        <v>0</v>
      </c>
      <c r="CW938">
        <f>IFERROR(VLOOKUP(Tabla5[[#This Row],[CLAVE]],[2]VENTAS!$F$2:$L$1501,6,0),0)</f>
        <v>0</v>
      </c>
      <c r="CX938">
        <f>IFERROR(VLOOKUP(Tabla5[[#This Row],[CLAVE]],[2]VENTAS!$F$2:$L$1501,7,0),0)</f>
        <v>0</v>
      </c>
      <c r="CY938">
        <f>IFERROR(VLOOKUP(Tabla5[[#This Row],[CLAVE]],[2]VENTAS!$F$2:$R$1501,13,0),0)</f>
        <v>0</v>
      </c>
      <c r="CZ938">
        <f>SUM(Tabla5[[#This Row],[VENTA MABE 2 SEMANA NOV]:[VENTAS OTROS 2 SEMANA NOV]])</f>
        <v>0</v>
      </c>
      <c r="DA938" s="46">
        <v>7.5050709939148099</v>
      </c>
    </row>
    <row r="939" spans="1:105" hidden="1" x14ac:dyDescent="0.3">
      <c r="A939" t="str">
        <f>CONCATENATE(Tabla5[[#This Row],[TIENDA HMPV]],Tabla5[[#This Row],[LINEA]])</f>
        <v>472 - TIENDA LIBERTAD 940COCINAS</v>
      </c>
      <c r="B939" t="s">
        <v>129</v>
      </c>
      <c r="C939" s="55" t="s">
        <v>130</v>
      </c>
      <c r="D939" s="55" t="s">
        <v>39</v>
      </c>
      <c r="E939" s="55" t="s">
        <v>132</v>
      </c>
      <c r="F939" s="55" t="s">
        <v>1724</v>
      </c>
      <c r="G939" t="s">
        <v>26</v>
      </c>
      <c r="H939" s="42">
        <f>IFERROR(Tabla5[[#This Row],[VENTAS MABE]]/Tabla5[[#This Row],[CUOTA]],0)</f>
        <v>0.40625</v>
      </c>
      <c r="I939">
        <v>32</v>
      </c>
      <c r="J939">
        <v>13</v>
      </c>
      <c r="K939">
        <v>8</v>
      </c>
      <c r="L939">
        <v>0</v>
      </c>
      <c r="M939">
        <v>0</v>
      </c>
      <c r="N939">
        <v>0</v>
      </c>
      <c r="O939">
        <v>0</v>
      </c>
      <c r="P939">
        <v>2</v>
      </c>
      <c r="Q939">
        <v>0</v>
      </c>
      <c r="R939">
        <v>0</v>
      </c>
      <c r="S939">
        <v>0</v>
      </c>
      <c r="T939">
        <v>0</v>
      </c>
      <c r="V939" s="42">
        <v>0.61904761904761907</v>
      </c>
      <c r="W939" s="42">
        <f>IFERROR(Tabla5[[#This Row],[TOTAL VENTA 38 SEMANA]]/Tabla5[[#This Row],[VENTA ACUM 38]],0)</f>
        <v>0.61904761904761907</v>
      </c>
      <c r="X939" s="42" t="e">
        <f>VLOOKUP(Tabla5[[#This Row],[CLAVE]],[1]!QMI_5_SEMANA_SEP_22[[CLAVE]:[SHARE CADENA S2]],21,0)</f>
        <v>#REF!</v>
      </c>
      <c r="Y939" s="55" t="s">
        <v>724</v>
      </c>
      <c r="Z939" s="46">
        <f>+Tabla5[[#This Row],[VENTA ACUM 38]]+Tabla5[[#This Row],[venta total 39 acum]]</f>
        <v>29</v>
      </c>
      <c r="AA939" s="46">
        <v>11</v>
      </c>
      <c r="AB939" s="46">
        <v>13</v>
      </c>
      <c r="AC939" s="46">
        <v>21</v>
      </c>
      <c r="AD939" s="46">
        <v>8</v>
      </c>
      <c r="AE939" s="46">
        <v>4</v>
      </c>
      <c r="AF939" s="46">
        <v>8</v>
      </c>
      <c r="AG939" s="46">
        <v>15</v>
      </c>
      <c r="AH939" s="42">
        <f>IFERROR(Tabla5[[#This Row],[VENTAS MABE]]/Tabla5[[#This Row],[VENTAS INDURAMA]],0)</f>
        <v>1.625</v>
      </c>
      <c r="AI939" t="s">
        <v>1675</v>
      </c>
      <c r="AK939" s="42"/>
      <c r="AL939" t="s">
        <v>727</v>
      </c>
      <c r="AM939" s="55" t="s">
        <v>959</v>
      </c>
      <c r="AO939" s="55" t="s">
        <v>400</v>
      </c>
      <c r="AP939">
        <v>19</v>
      </c>
      <c r="AQ939" s="55">
        <v>2</v>
      </c>
      <c r="AR939">
        <v>2</v>
      </c>
      <c r="AS939">
        <v>0</v>
      </c>
      <c r="AT939">
        <v>0</v>
      </c>
      <c r="AU939">
        <v>0</v>
      </c>
      <c r="AV939">
        <v>0</v>
      </c>
      <c r="AW939">
        <v>2</v>
      </c>
      <c r="AX939">
        <f>SUM(Tabla5[[#This Row],[VENTA MABE 1 SEMANA OCT]:[VENTAS OTROS 1 SEMANA OCT]])</f>
        <v>6</v>
      </c>
      <c r="AY939" s="46">
        <v>32.327133198060146</v>
      </c>
      <c r="AZ939" s="55">
        <v>0</v>
      </c>
      <c r="BA939">
        <v>2</v>
      </c>
      <c r="BB939">
        <v>0</v>
      </c>
      <c r="BC939">
        <v>0</v>
      </c>
      <c r="BD939">
        <v>0</v>
      </c>
      <c r="BE939">
        <v>0</v>
      </c>
      <c r="BF939">
        <v>2</v>
      </c>
      <c r="BG939">
        <f>SUM(Tabla5[[#This Row],[VENTA MABE 2 SEMANA OCT]:[VENTAS OTROS 2 SEMANA OCT]])</f>
        <v>4</v>
      </c>
      <c r="BH939" t="s">
        <v>798</v>
      </c>
      <c r="BI939" s="55" t="s">
        <v>130</v>
      </c>
      <c r="BJ939">
        <v>30</v>
      </c>
      <c r="BK939" s="55">
        <v>4</v>
      </c>
      <c r="BL939">
        <v>4</v>
      </c>
      <c r="BM939">
        <v>0</v>
      </c>
      <c r="BN939">
        <v>0</v>
      </c>
      <c r="BO939">
        <v>0</v>
      </c>
      <c r="BP939">
        <v>0</v>
      </c>
      <c r="BQ939">
        <v>2</v>
      </c>
      <c r="BR939">
        <f>SUM(Tabla5[[#This Row],[VENTA MABE 3 SEMANA OCT]:[VENTAS OTROS 3 SEMANA OCT]])</f>
        <v>10</v>
      </c>
      <c r="BS939" s="42">
        <v>0.4</v>
      </c>
      <c r="BT939" s="55">
        <v>2</v>
      </c>
      <c r="BU939">
        <v>4</v>
      </c>
      <c r="BV939">
        <v>0</v>
      </c>
      <c r="BW939">
        <v>0</v>
      </c>
      <c r="BX939">
        <v>0</v>
      </c>
      <c r="BY939">
        <v>0</v>
      </c>
      <c r="BZ939">
        <v>2</v>
      </c>
      <c r="CA939">
        <f>SUM(Tabla5[[#This Row],[VENTA MABE 4 SEMANA OCT]:[VENTAS OTROS 4 SEMANA OCT]])</f>
        <v>8</v>
      </c>
      <c r="CI9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939" t="s">
        <v>1703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SUM(Tabla5[[#This Row],[VENTA MABE 1 SEMANA NOV]:[VENTAS OTROS 1 SEMANA NOV]])</f>
        <v>0</v>
      </c>
      <c r="CS939">
        <f>IFERROR(VLOOKUP(Tabla5[[#This Row],[CLAVE]],[2]VENTAS!$F$2:$L$1501,2,0),0)</f>
        <v>4</v>
      </c>
      <c r="CT939">
        <f>IFERROR(VLOOKUP(Tabla5[[#This Row],[CLAVE]],[2]VENTAS!$F$2:$L$1501,3,0),0)</f>
        <v>2</v>
      </c>
      <c r="CU939">
        <f>IFERROR(VLOOKUP(Tabla5[[#This Row],[CLAVE]],[2]VENTAS!$F$2:$L$1501,4,0),0)</f>
        <v>0</v>
      </c>
      <c r="CV939">
        <f>IFERROR(VLOOKUP(Tabla5[[#This Row],[CLAVE]],[2]VENTAS!$F$2:$L$1501,5,0),0)</f>
        <v>0</v>
      </c>
      <c r="CW939">
        <f>IFERROR(VLOOKUP(Tabla5[[#This Row],[CLAVE]],[2]VENTAS!$F$2:$L$1501,6,0),0)</f>
        <v>0</v>
      </c>
      <c r="CX939">
        <f>IFERROR(VLOOKUP(Tabla5[[#This Row],[CLAVE]],[2]VENTAS!$F$2:$L$1501,7,0),0)</f>
        <v>0</v>
      </c>
      <c r="CY939">
        <f>IFERROR(VLOOKUP(Tabla5[[#This Row],[CLAVE]],[2]VENTAS!$F$2:$R$1501,13,0),0)</f>
        <v>0</v>
      </c>
      <c r="CZ939">
        <f>SUM(Tabla5[[#This Row],[VENTA MABE 2 SEMANA NOV]:[VENTAS OTROS 2 SEMANA NOV]])</f>
        <v>6</v>
      </c>
      <c r="DA939" s="46">
        <v>77.585119675344345</v>
      </c>
    </row>
    <row r="940" spans="1:105" hidden="1" x14ac:dyDescent="0.3">
      <c r="A940" t="str">
        <f>CONCATENATE(Tabla5[[#This Row],[TIENDA HMPV]],Tabla5[[#This Row],[LINEA]])</f>
        <v>472 - TIENDA LIBERTAD 940EMPOTRE</v>
      </c>
      <c r="B940" t="s">
        <v>129</v>
      </c>
      <c r="C940" s="55" t="s">
        <v>130</v>
      </c>
      <c r="D940" s="55" t="s">
        <v>39</v>
      </c>
      <c r="E940" s="55" t="s">
        <v>132</v>
      </c>
      <c r="F940" s="55" t="s">
        <v>1724</v>
      </c>
      <c r="G940" t="s">
        <v>32</v>
      </c>
      <c r="H940" s="42">
        <f>IFERROR(Tabla5[[#This Row],[VENTAS MABE]]/Tabla5[[#This Row],[CUOTA]],0)</f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V940" s="42">
        <v>1</v>
      </c>
      <c r="W940" s="42">
        <f>IFERROR(Tabla5[[#This Row],[TOTAL VENTA 38 SEMANA]]/Tabla5[[#This Row],[VENTA ACUM 38]],0)</f>
        <v>1</v>
      </c>
      <c r="X940" s="42" t="e">
        <f>VLOOKUP(Tabla5[[#This Row],[CLAVE]],[1]!QMI_5_SEMANA_SEP_22[[CLAVE]:[SHARE CADENA S2]],21,0)</f>
        <v>#REF!</v>
      </c>
      <c r="Y940" s="55" t="s">
        <v>724</v>
      </c>
      <c r="Z940" s="46">
        <f>+Tabla5[[#This Row],[VENTA ACUM 38]]+Tabla5[[#This Row],[venta total 39 acum]]</f>
        <v>1</v>
      </c>
      <c r="AA940" s="46">
        <v>1</v>
      </c>
      <c r="AB940" s="46">
        <v>1</v>
      </c>
      <c r="AC940" s="46">
        <v>1</v>
      </c>
      <c r="AD940" s="46">
        <v>0</v>
      </c>
      <c r="AE940" s="46">
        <v>0</v>
      </c>
      <c r="AF940" s="46">
        <v>0</v>
      </c>
      <c r="AG940" s="46">
        <v>2</v>
      </c>
      <c r="AH940" s="42">
        <f>IFERROR(Tabla5[[#This Row],[VENTAS MABE]]/Tabla5[[#This Row],[VENTAS INDURAMA]],0)</f>
        <v>0</v>
      </c>
      <c r="AI940" t="s">
        <v>1675</v>
      </c>
      <c r="AK940" s="42"/>
      <c r="AL940" t="s">
        <v>727</v>
      </c>
      <c r="AM940" s="55" t="s">
        <v>959</v>
      </c>
      <c r="AO940" s="55" t="s">
        <v>400</v>
      </c>
      <c r="AP940">
        <v>1</v>
      </c>
      <c r="AQ940" s="55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f>SUM(Tabla5[[#This Row],[VENTA MABE 1 SEMANA OCT]:[VENTAS OTROS 1 SEMANA OCT]])</f>
        <v>0</v>
      </c>
      <c r="AY940" s="46">
        <v>0</v>
      </c>
      <c r="AZ940" s="55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f>SUM(Tabla5[[#This Row],[VENTA MABE 2 SEMANA OCT]:[VENTAS OTROS 2 SEMANA OCT]])</f>
        <v>0</v>
      </c>
      <c r="BH940" t="s">
        <v>798</v>
      </c>
      <c r="BI940" s="55" t="s">
        <v>130</v>
      </c>
      <c r="BJ940">
        <v>30</v>
      </c>
      <c r="BK940" s="55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f>SUM(Tabla5[[#This Row],[VENTA MABE 3 SEMANA OCT]:[VENTAS OTROS 3 SEMANA OCT]])</f>
        <v>0</v>
      </c>
      <c r="BS940" s="42">
        <v>0</v>
      </c>
      <c r="BT940" s="55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f>SUM(Tabla5[[#This Row],[VENTA MABE 4 SEMANA OCT]:[VENTAS OTROS 4 SEMANA OCT]])</f>
        <v>0</v>
      </c>
      <c r="CI9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40" s="66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SUM(Tabla5[[#This Row],[VENTA MABE 1 SEMANA NOV]:[VENTAS OTROS 1 SEMANA NOV]])</f>
        <v>0</v>
      </c>
      <c r="CS940">
        <f>IFERROR(VLOOKUP(Tabla5[[#This Row],[CLAVE]],[2]VENTAS!$F$2:$L$1501,2,0),0)</f>
        <v>0</v>
      </c>
      <c r="CT940">
        <f>IFERROR(VLOOKUP(Tabla5[[#This Row],[CLAVE]],[2]VENTAS!$F$2:$L$1501,3,0),0)</f>
        <v>0</v>
      </c>
      <c r="CU940">
        <f>IFERROR(VLOOKUP(Tabla5[[#This Row],[CLAVE]],[2]VENTAS!$F$2:$L$1501,4,0),0)</f>
        <v>0</v>
      </c>
      <c r="CV940">
        <f>IFERROR(VLOOKUP(Tabla5[[#This Row],[CLAVE]],[2]VENTAS!$F$2:$L$1501,5,0),0)</f>
        <v>0</v>
      </c>
      <c r="CW940">
        <f>IFERROR(VLOOKUP(Tabla5[[#This Row],[CLAVE]],[2]VENTAS!$F$2:$L$1501,6,0),0)</f>
        <v>0</v>
      </c>
      <c r="CX940">
        <f>IFERROR(VLOOKUP(Tabla5[[#This Row],[CLAVE]],[2]VENTAS!$F$2:$L$1501,7,0),0)</f>
        <v>0</v>
      </c>
      <c r="CY940">
        <f>IFERROR(VLOOKUP(Tabla5[[#This Row],[CLAVE]],[2]VENTAS!$F$2:$R$1501,13,0),0)</f>
        <v>0</v>
      </c>
      <c r="CZ940">
        <f>SUM(Tabla5[[#This Row],[VENTA MABE 2 SEMANA NOV]:[VENTAS OTROS 2 SEMANA NOV]])</f>
        <v>0</v>
      </c>
      <c r="DA940" s="46">
        <v>0</v>
      </c>
    </row>
    <row r="941" spans="1:105" hidden="1" x14ac:dyDescent="0.3">
      <c r="A941" t="str">
        <f>CONCATENATE(Tabla5[[#This Row],[TIENDA HMPV]],Tabla5[[#This Row],[LINEA]])</f>
        <v>472 - TIENDA LIBERTAD 940GLOBALES</v>
      </c>
      <c r="B941" t="s">
        <v>129</v>
      </c>
      <c r="C941" s="55" t="s">
        <v>130</v>
      </c>
      <c r="D941" s="55" t="s">
        <v>39</v>
      </c>
      <c r="E941" s="55" t="s">
        <v>132</v>
      </c>
      <c r="F941" s="55" t="s">
        <v>1724</v>
      </c>
      <c r="G941" t="s">
        <v>27</v>
      </c>
      <c r="H941" s="42">
        <f>IFERROR(Tabla5[[#This Row],[VENTAS MABE]]/Tabla5[[#This Row],[CUOTA]],0)</f>
        <v>0.8571428571428571</v>
      </c>
      <c r="I941">
        <v>7</v>
      </c>
      <c r="J941">
        <v>6</v>
      </c>
      <c r="K941">
        <v>2</v>
      </c>
      <c r="L941">
        <v>0</v>
      </c>
      <c r="M941">
        <v>0</v>
      </c>
      <c r="N941">
        <v>0</v>
      </c>
      <c r="O941">
        <v>2</v>
      </c>
      <c r="P941">
        <v>2</v>
      </c>
      <c r="Q941">
        <v>0</v>
      </c>
      <c r="R941">
        <v>0</v>
      </c>
      <c r="S941">
        <v>0</v>
      </c>
      <c r="T941">
        <v>0</v>
      </c>
      <c r="V941" s="42">
        <v>0.5</v>
      </c>
      <c r="W941" s="42">
        <f>IFERROR(Tabla5[[#This Row],[TOTAL VENTA 38 SEMANA]]/Tabla5[[#This Row],[VENTA ACUM 38]],0)</f>
        <v>0.5</v>
      </c>
      <c r="X941" s="42" t="e">
        <f>VLOOKUP(Tabla5[[#This Row],[CLAVE]],[1]!QMI_5_SEMANA_SEP_22[[CLAVE]:[SHARE CADENA S2]],21,0)</f>
        <v>#REF!</v>
      </c>
      <c r="Y941" s="55" t="s">
        <v>724</v>
      </c>
      <c r="Z941" s="46">
        <f>+Tabla5[[#This Row],[VENTA ACUM 38]]+Tabla5[[#This Row],[venta total 39 acum]]</f>
        <v>13</v>
      </c>
      <c r="AA941" s="46">
        <v>4</v>
      </c>
      <c r="AB941" s="46">
        <v>6</v>
      </c>
      <c r="AC941" s="46">
        <v>12</v>
      </c>
      <c r="AD941" s="46">
        <v>1</v>
      </c>
      <c r="AE941" s="46">
        <v>1</v>
      </c>
      <c r="AF941" s="46">
        <v>1</v>
      </c>
      <c r="AG941" s="46">
        <v>5</v>
      </c>
      <c r="AH941" s="42">
        <f>IFERROR(Tabla5[[#This Row],[VENTAS MABE]]/Tabla5[[#This Row],[VENTAS INDURAMA]],0)</f>
        <v>3</v>
      </c>
      <c r="AI941" t="s">
        <v>1675</v>
      </c>
      <c r="AK941" s="42"/>
      <c r="AL941" t="s">
        <v>727</v>
      </c>
      <c r="AM941" s="55" t="s">
        <v>959</v>
      </c>
      <c r="AO941" s="55" t="s">
        <v>400</v>
      </c>
      <c r="AP941">
        <v>10</v>
      </c>
      <c r="AQ941" s="55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f>SUM(Tabla5[[#This Row],[VENTA MABE 1 SEMANA OCT]:[VENTAS OTROS 1 SEMANA OCT]])</f>
        <v>0</v>
      </c>
      <c r="AY941" s="46">
        <v>6.6219919176060396</v>
      </c>
      <c r="AZ941" s="55">
        <v>2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f>SUM(Tabla5[[#This Row],[VENTA MABE 2 SEMANA OCT]:[VENTAS OTROS 2 SEMANA OCT]])</f>
        <v>2</v>
      </c>
      <c r="BH941" t="s">
        <v>798</v>
      </c>
      <c r="BI941" s="55" t="s">
        <v>130</v>
      </c>
      <c r="BJ941">
        <v>30</v>
      </c>
      <c r="BK941" s="55">
        <v>2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f>SUM(Tabla5[[#This Row],[VENTA MABE 3 SEMANA OCT]:[VENTAS OTROS 3 SEMANA OCT]])</f>
        <v>2</v>
      </c>
      <c r="BS941" s="42">
        <v>0</v>
      </c>
      <c r="BT941" s="55">
        <v>2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f>SUM(Tabla5[[#This Row],[VENTA MABE 4 SEMANA OCT]:[VENTAS OTROS 4 SEMANA OCT]])</f>
        <v>2</v>
      </c>
      <c r="CI9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41" t="s">
        <v>1703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SUM(Tabla5[[#This Row],[VENTA MABE 1 SEMANA NOV]:[VENTAS OTROS 1 SEMANA NOV]])</f>
        <v>0</v>
      </c>
      <c r="CS941">
        <f>IFERROR(VLOOKUP(Tabla5[[#This Row],[CLAVE]],[2]VENTAS!$F$2:$L$1501,2,0),0)</f>
        <v>0</v>
      </c>
      <c r="CT941">
        <f>IFERROR(VLOOKUP(Tabla5[[#This Row],[CLAVE]],[2]VENTAS!$F$2:$L$1501,3,0),0)</f>
        <v>0</v>
      </c>
      <c r="CU941">
        <f>IFERROR(VLOOKUP(Tabla5[[#This Row],[CLAVE]],[2]VENTAS!$F$2:$L$1501,4,0),0)</f>
        <v>0</v>
      </c>
      <c r="CV941">
        <f>IFERROR(VLOOKUP(Tabla5[[#This Row],[CLAVE]],[2]VENTAS!$F$2:$L$1501,5,0),0)</f>
        <v>0</v>
      </c>
      <c r="CW941">
        <f>IFERROR(VLOOKUP(Tabla5[[#This Row],[CLAVE]],[2]VENTAS!$F$2:$L$1501,6,0),0)</f>
        <v>0</v>
      </c>
      <c r="CX941">
        <f>IFERROR(VLOOKUP(Tabla5[[#This Row],[CLAVE]],[2]VENTAS!$F$2:$L$1501,7,0),0)</f>
        <v>0</v>
      </c>
      <c r="CY941">
        <f>IFERROR(VLOOKUP(Tabla5[[#This Row],[CLAVE]],[2]VENTAS!$F$2:$R$1501,13,0),0)</f>
        <v>0</v>
      </c>
      <c r="CZ941">
        <f>SUM(Tabla5[[#This Row],[VENTA MABE 2 SEMANA NOV]:[VENTAS OTROS 2 SEMANA NOV]])</f>
        <v>0</v>
      </c>
      <c r="DA941" s="46">
        <v>13.243983835212079</v>
      </c>
    </row>
    <row r="942" spans="1:105" hidden="1" x14ac:dyDescent="0.3">
      <c r="A942" t="str">
        <f>CONCATENATE(Tabla5[[#This Row],[TIENDA HMPV]],Tabla5[[#This Row],[LINEA]])</f>
        <v>472 - TIENDA LIBERTAD 940LAVADO</v>
      </c>
      <c r="B942" t="s">
        <v>129</v>
      </c>
      <c r="C942" s="55" t="s">
        <v>130</v>
      </c>
      <c r="D942" s="55" t="s">
        <v>39</v>
      </c>
      <c r="E942" s="55" t="s">
        <v>132</v>
      </c>
      <c r="F942" s="55" t="s">
        <v>1724</v>
      </c>
      <c r="G942" t="s">
        <v>28</v>
      </c>
      <c r="H942" s="42">
        <f>IFERROR(Tabla5[[#This Row],[VENTAS MABE]]/Tabla5[[#This Row],[CUOTA]],0)</f>
        <v>0.66666666666666663</v>
      </c>
      <c r="I942">
        <v>6</v>
      </c>
      <c r="J942">
        <v>4</v>
      </c>
      <c r="K942">
        <v>2</v>
      </c>
      <c r="L942">
        <v>5</v>
      </c>
      <c r="M942">
        <v>2</v>
      </c>
      <c r="N942">
        <v>2</v>
      </c>
      <c r="O942">
        <v>4</v>
      </c>
      <c r="P942">
        <v>4</v>
      </c>
      <c r="Q942">
        <v>0</v>
      </c>
      <c r="R942">
        <v>0</v>
      </c>
      <c r="S942">
        <v>0</v>
      </c>
      <c r="T942">
        <v>0</v>
      </c>
      <c r="V942" s="42">
        <v>0.2</v>
      </c>
      <c r="W942" s="42">
        <f>IFERROR(Tabla5[[#This Row],[TOTAL VENTA 38 SEMANA]]/Tabla5[[#This Row],[VENTA ACUM 38]],0)</f>
        <v>0.2</v>
      </c>
      <c r="X942" s="42" t="e">
        <f>VLOOKUP(Tabla5[[#This Row],[CLAVE]],[1]!QMI_5_SEMANA_SEP_22[[CLAVE]:[SHARE CADENA S2]],21,0)</f>
        <v>#REF!</v>
      </c>
      <c r="Y942" s="55" t="s">
        <v>724</v>
      </c>
      <c r="Z942" s="46">
        <f>+Tabla5[[#This Row],[VENTA ACUM 38]]+Tabla5[[#This Row],[venta total 39 acum]]</f>
        <v>24</v>
      </c>
      <c r="AA942" s="46">
        <v>2</v>
      </c>
      <c r="AB942" s="46">
        <v>4</v>
      </c>
      <c r="AC942" s="46">
        <v>20</v>
      </c>
      <c r="AD942" s="46">
        <v>4</v>
      </c>
      <c r="AE942" s="46">
        <v>0</v>
      </c>
      <c r="AF942" s="46">
        <v>4</v>
      </c>
      <c r="AG942" s="46">
        <v>18</v>
      </c>
      <c r="AH942" s="42">
        <f>IFERROR(Tabla5[[#This Row],[VENTAS MABE]]/Tabla5[[#This Row],[VENTAS INDURAMA]],0)</f>
        <v>2</v>
      </c>
      <c r="AI942" t="s">
        <v>1675</v>
      </c>
      <c r="AK942" s="42"/>
      <c r="AL942" t="s">
        <v>727</v>
      </c>
      <c r="AM942" s="55" t="s">
        <v>959</v>
      </c>
      <c r="AO942" s="55" t="s">
        <v>400</v>
      </c>
      <c r="AP942">
        <v>16</v>
      </c>
      <c r="AQ942" s="55">
        <v>0</v>
      </c>
      <c r="AR942">
        <v>0</v>
      </c>
      <c r="AS942">
        <v>1</v>
      </c>
      <c r="AT942">
        <v>3</v>
      </c>
      <c r="AU942">
        <v>1</v>
      </c>
      <c r="AV942">
        <v>3</v>
      </c>
      <c r="AW942">
        <v>4</v>
      </c>
      <c r="AX942">
        <f>SUM(Tabla5[[#This Row],[VENTA MABE 1 SEMANA OCT]:[VENTAS OTROS 1 SEMANA OCT]])</f>
        <v>12</v>
      </c>
      <c r="AY942" s="46">
        <v>5.6804051855549496</v>
      </c>
      <c r="AZ942" s="55">
        <v>2</v>
      </c>
      <c r="BA942">
        <v>0</v>
      </c>
      <c r="BB942">
        <v>1</v>
      </c>
      <c r="BC942">
        <v>3</v>
      </c>
      <c r="BD942">
        <v>1</v>
      </c>
      <c r="BE942">
        <v>3</v>
      </c>
      <c r="BF942">
        <v>4</v>
      </c>
      <c r="BG942">
        <f>SUM(Tabla5[[#This Row],[VENTA MABE 2 SEMANA OCT]:[VENTAS OTROS 2 SEMANA OCT]])</f>
        <v>14</v>
      </c>
      <c r="BH942" t="s">
        <v>798</v>
      </c>
      <c r="BI942" s="55" t="s">
        <v>130</v>
      </c>
      <c r="BJ942">
        <v>30</v>
      </c>
      <c r="BK942" s="55">
        <v>1</v>
      </c>
      <c r="BL942">
        <v>0</v>
      </c>
      <c r="BM942">
        <v>1</v>
      </c>
      <c r="BN942">
        <v>3</v>
      </c>
      <c r="BO942">
        <v>1</v>
      </c>
      <c r="BP942">
        <v>3</v>
      </c>
      <c r="BQ942">
        <v>4</v>
      </c>
      <c r="BR942">
        <f>SUM(Tabla5[[#This Row],[VENTA MABE 3 SEMANA OCT]:[VENTAS OTROS 3 SEMANA OCT]])</f>
        <v>13</v>
      </c>
      <c r="BS942" s="42">
        <v>0.12</v>
      </c>
      <c r="BT942" s="55">
        <v>0</v>
      </c>
      <c r="BU942">
        <v>0</v>
      </c>
      <c r="BV942">
        <v>1</v>
      </c>
      <c r="BW942">
        <v>3</v>
      </c>
      <c r="BX942">
        <v>1</v>
      </c>
      <c r="BY942">
        <v>3</v>
      </c>
      <c r="BZ942">
        <v>4</v>
      </c>
      <c r="CA942">
        <f>SUM(Tabla5[[#This Row],[VENTA MABE 4 SEMANA OCT]:[VENTAS OTROS 4 SEMANA OCT]])</f>
        <v>12</v>
      </c>
      <c r="CI94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5.8823529411764705E-2</v>
      </c>
      <c r="CJ942" t="s">
        <v>1701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SUM(Tabla5[[#This Row],[VENTA MABE 1 SEMANA NOV]:[VENTAS OTROS 1 SEMANA NOV]])</f>
        <v>0</v>
      </c>
      <c r="CS942">
        <f>IFERROR(VLOOKUP(Tabla5[[#This Row],[CLAVE]],[2]VENTAS!$F$2:$L$1501,2,0),0)</f>
        <v>0</v>
      </c>
      <c r="CT942">
        <f>IFERROR(VLOOKUP(Tabla5[[#This Row],[CLAVE]],[2]VENTAS!$F$2:$L$1501,3,0),0)</f>
        <v>0</v>
      </c>
      <c r="CU942">
        <f>IFERROR(VLOOKUP(Tabla5[[#This Row],[CLAVE]],[2]VENTAS!$F$2:$L$1501,4,0),0)</f>
        <v>0</v>
      </c>
      <c r="CV942">
        <f>IFERROR(VLOOKUP(Tabla5[[#This Row],[CLAVE]],[2]VENTAS!$F$2:$L$1501,5,0),0)</f>
        <v>0</v>
      </c>
      <c r="CW942">
        <f>IFERROR(VLOOKUP(Tabla5[[#This Row],[CLAVE]],[2]VENTAS!$F$2:$L$1501,6,0),0)</f>
        <v>0</v>
      </c>
      <c r="CX942">
        <f>IFERROR(VLOOKUP(Tabla5[[#This Row],[CLAVE]],[2]VENTAS!$F$2:$L$1501,7,0),0)</f>
        <v>0</v>
      </c>
      <c r="CY942">
        <f>IFERROR(VLOOKUP(Tabla5[[#This Row],[CLAVE]],[2]VENTAS!$F$2:$R$1501,13,0),0)</f>
        <v>0</v>
      </c>
      <c r="CZ942">
        <f>SUM(Tabla5[[#This Row],[VENTA MABE 2 SEMANA NOV]:[VENTAS OTROS 2 SEMANA NOV]])</f>
        <v>0</v>
      </c>
      <c r="DA942" s="46">
        <v>13.511221101184493</v>
      </c>
    </row>
    <row r="943" spans="1:105" hidden="1" x14ac:dyDescent="0.3">
      <c r="A943" t="str">
        <f>CONCATENATE(Tabla5[[#This Row],[TIENDA HMPV]],Tabla5[[#This Row],[LINEA]])</f>
        <v>472 - TIENDA LIBERTAD 940REFRIGERACIÓN</v>
      </c>
      <c r="B943" t="s">
        <v>129</v>
      </c>
      <c r="C943" s="55" t="s">
        <v>130</v>
      </c>
      <c r="D943" s="55" t="s">
        <v>39</v>
      </c>
      <c r="E943" s="55" t="s">
        <v>132</v>
      </c>
      <c r="F943" s="55" t="s">
        <v>1724</v>
      </c>
      <c r="G943" t="s">
        <v>29</v>
      </c>
      <c r="H943" s="42">
        <f>IFERROR(Tabla5[[#This Row],[VENTAS MABE]]/Tabla5[[#This Row],[CUOTA]],0)</f>
        <v>0.3</v>
      </c>
      <c r="I943">
        <v>20</v>
      </c>
      <c r="J943">
        <v>6</v>
      </c>
      <c r="K943">
        <v>6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V943" s="42">
        <v>0.54545454545454541</v>
      </c>
      <c r="W943" s="42">
        <f>IFERROR(Tabla5[[#This Row],[TOTAL VENTA 38 SEMANA]]/Tabla5[[#This Row],[VENTA ACUM 38]],0)</f>
        <v>0.54545454545454541</v>
      </c>
      <c r="X943" s="42" t="e">
        <f>VLOOKUP(Tabla5[[#This Row],[CLAVE]],[1]!QMI_5_SEMANA_SEP_22[[CLAVE]:[SHARE CADENA S2]],21,0)</f>
        <v>#REF!</v>
      </c>
      <c r="Y943" s="55" t="s">
        <v>724</v>
      </c>
      <c r="Z943" s="46">
        <f>+Tabla5[[#This Row],[VENTA ACUM 38]]+Tabla5[[#This Row],[venta total 39 acum]]</f>
        <v>17</v>
      </c>
      <c r="AA943" s="46">
        <v>5</v>
      </c>
      <c r="AB943" s="46">
        <v>6</v>
      </c>
      <c r="AC943" s="46">
        <v>11</v>
      </c>
      <c r="AD943" s="46">
        <v>6</v>
      </c>
      <c r="AE943" s="46">
        <v>3</v>
      </c>
      <c r="AF943" s="46">
        <v>6</v>
      </c>
      <c r="AG943" s="46">
        <v>8</v>
      </c>
      <c r="AH943" s="42">
        <f>IFERROR(Tabla5[[#This Row],[VENTAS MABE]]/Tabla5[[#This Row],[VENTAS INDURAMA]],0)</f>
        <v>1</v>
      </c>
      <c r="AI943" t="s">
        <v>1675</v>
      </c>
      <c r="AK943" s="42"/>
      <c r="AL943" t="s">
        <v>727</v>
      </c>
      <c r="AM943" s="55" t="s">
        <v>959</v>
      </c>
      <c r="AO943" s="55" t="s">
        <v>400</v>
      </c>
      <c r="AP943">
        <v>10</v>
      </c>
      <c r="AQ943" s="55">
        <v>2</v>
      </c>
      <c r="AR943">
        <v>3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f>SUM(Tabla5[[#This Row],[VENTA MABE 1 SEMANA OCT]:[VENTAS OTROS 1 SEMANA OCT]])</f>
        <v>5</v>
      </c>
      <c r="AY943" s="46">
        <v>15.511381095764982</v>
      </c>
      <c r="AZ943" s="55">
        <v>1</v>
      </c>
      <c r="BA943">
        <v>5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f>SUM(Tabla5[[#This Row],[VENTA MABE 2 SEMANA OCT]:[VENTAS OTROS 2 SEMANA OCT]])</f>
        <v>6</v>
      </c>
      <c r="BH943" t="s">
        <v>798</v>
      </c>
      <c r="BI943" s="55" t="s">
        <v>130</v>
      </c>
      <c r="BJ943">
        <v>30</v>
      </c>
      <c r="BK943" s="55">
        <v>3</v>
      </c>
      <c r="BL943">
        <v>6</v>
      </c>
      <c r="BM943">
        <v>0</v>
      </c>
      <c r="BN943">
        <v>0</v>
      </c>
      <c r="BO943">
        <v>3</v>
      </c>
      <c r="BP943">
        <v>0</v>
      </c>
      <c r="BQ943">
        <v>0</v>
      </c>
      <c r="BR943">
        <f>SUM(Tabla5[[#This Row],[VENTA MABE 3 SEMANA OCT]:[VENTAS OTROS 3 SEMANA OCT]])</f>
        <v>12</v>
      </c>
      <c r="BS943" s="42">
        <v>0.2</v>
      </c>
      <c r="BT943" s="55">
        <v>1</v>
      </c>
      <c r="BU943">
        <v>10</v>
      </c>
      <c r="BV943">
        <v>0</v>
      </c>
      <c r="BW943">
        <v>0</v>
      </c>
      <c r="BX943">
        <v>3</v>
      </c>
      <c r="BY943">
        <v>0</v>
      </c>
      <c r="BZ943">
        <v>0</v>
      </c>
      <c r="CA943">
        <f>SUM(Tabla5[[#This Row],[VENTA MABE 4 SEMANA OCT]:[VENTAS OTROS 4 SEMANA OCT]])</f>
        <v>14</v>
      </c>
      <c r="CI94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0.1891891891891892</v>
      </c>
      <c r="CJ943" t="s">
        <v>1702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SUM(Tabla5[[#This Row],[VENTA MABE 1 SEMANA NOV]:[VENTAS OTROS 1 SEMANA NOV]])</f>
        <v>0</v>
      </c>
      <c r="CS943">
        <f>IFERROR(VLOOKUP(Tabla5[[#This Row],[CLAVE]],[2]VENTAS!$F$2:$L$1501,2,0),0)</f>
        <v>2</v>
      </c>
      <c r="CT943">
        <f>IFERROR(VLOOKUP(Tabla5[[#This Row],[CLAVE]],[2]VENTAS!$F$2:$L$1501,3,0),0)</f>
        <v>1</v>
      </c>
      <c r="CU943">
        <f>IFERROR(VLOOKUP(Tabla5[[#This Row],[CLAVE]],[2]VENTAS!$F$2:$L$1501,4,0),0)</f>
        <v>0</v>
      </c>
      <c r="CV943">
        <f>IFERROR(VLOOKUP(Tabla5[[#This Row],[CLAVE]],[2]VENTAS!$F$2:$L$1501,5,0),0)</f>
        <v>0</v>
      </c>
      <c r="CW943">
        <f>IFERROR(VLOOKUP(Tabla5[[#This Row],[CLAVE]],[2]VENTAS!$F$2:$L$1501,6,0),0)</f>
        <v>0</v>
      </c>
      <c r="CX943">
        <f>IFERROR(VLOOKUP(Tabla5[[#This Row],[CLAVE]],[2]VENTAS!$F$2:$L$1501,7,0),0)</f>
        <v>0</v>
      </c>
      <c r="CY943">
        <f>IFERROR(VLOOKUP(Tabla5[[#This Row],[CLAVE]],[2]VENTAS!$F$2:$R$1501,13,0),0)</f>
        <v>0</v>
      </c>
      <c r="CZ943">
        <f>SUM(Tabla5[[#This Row],[VENTA MABE 2 SEMANA NOV]:[VENTAS OTROS 2 SEMANA NOV]])</f>
        <v>3</v>
      </c>
      <c r="DA943" s="46">
        <v>36.400040971395157</v>
      </c>
    </row>
    <row r="944" spans="1:105" hidden="1" x14ac:dyDescent="0.3">
      <c r="A944" t="str">
        <f>CONCATENATE(Tabla5[[#This Row],[TIENDA HMPV]],Tabla5[[#This Row],[LINEA]])</f>
        <v>278 - ORVE CONDADOCOCINAS</v>
      </c>
      <c r="B944" t="s">
        <v>361</v>
      </c>
      <c r="C944" s="55" t="s">
        <v>362</v>
      </c>
      <c r="D944" s="55" t="s">
        <v>86</v>
      </c>
      <c r="E944" s="55" t="s">
        <v>363</v>
      </c>
      <c r="F944" s="55" t="s">
        <v>1724</v>
      </c>
      <c r="G944" t="s">
        <v>26</v>
      </c>
      <c r="H944" s="42">
        <f>IFERROR(Tabla5[[#This Row],[VENTAS MABE]]/Tabla5[[#This Row],[CUOTA]],0)</f>
        <v>0.875</v>
      </c>
      <c r="I944">
        <v>8</v>
      </c>
      <c r="J944">
        <v>7</v>
      </c>
      <c r="K944">
        <v>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V944" s="42">
        <v>0.875</v>
      </c>
      <c r="W944" s="42">
        <f>IFERROR(Tabla5[[#This Row],[TOTAL VENTA 38 SEMANA]]/Tabla5[[#This Row],[VENTA ACUM 38]],0)</f>
        <v>0.875</v>
      </c>
      <c r="X944" s="42" t="e">
        <f>VLOOKUP(Tabla5[[#This Row],[CLAVE]],[1]!QMI_5_SEMANA_SEP_22[[CLAVE]:[SHARE CADENA S2]],21,0)</f>
        <v>#REF!</v>
      </c>
      <c r="Y944" s="55" t="s">
        <v>734</v>
      </c>
      <c r="Z944" s="46">
        <f>+Tabla5[[#This Row],[VENTA ACUM 38]]+Tabla5[[#This Row],[venta total 39 acum]]</f>
        <v>18</v>
      </c>
      <c r="AA944" s="46">
        <v>5</v>
      </c>
      <c r="AB944" s="46">
        <v>7</v>
      </c>
      <c r="AC944" s="46">
        <v>8</v>
      </c>
      <c r="AD944" s="46">
        <v>10</v>
      </c>
      <c r="AE944" s="46">
        <v>7</v>
      </c>
      <c r="AF944" s="46">
        <v>10</v>
      </c>
      <c r="AG944" s="46">
        <v>12</v>
      </c>
      <c r="AH944" s="42">
        <f>IFERROR(Tabla5[[#This Row],[VENTAS MABE]]/Tabla5[[#This Row],[VENTAS INDURAMA]],0)</f>
        <v>1.75</v>
      </c>
      <c r="AI944" t="s">
        <v>1675</v>
      </c>
      <c r="AK944" s="42"/>
      <c r="AL944" t="s">
        <v>727</v>
      </c>
      <c r="AM944" s="55" t="s">
        <v>858</v>
      </c>
      <c r="AO944" s="55" t="s">
        <v>429</v>
      </c>
      <c r="AP944">
        <v>6</v>
      </c>
      <c r="AQ944" s="55">
        <v>3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f>SUM(Tabla5[[#This Row],[VENTA MABE 1 SEMANA OCT]:[VENTAS OTROS 1 SEMANA OCT]])</f>
        <v>4</v>
      </c>
      <c r="AY944" s="46">
        <v>12.82126156396885</v>
      </c>
      <c r="AZ944" s="55">
        <v>3</v>
      </c>
      <c r="BA944">
        <v>3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f>SUM(Tabla5[[#This Row],[VENTA MABE 2 SEMANA OCT]:[VENTAS OTROS 2 SEMANA OCT]])</f>
        <v>6</v>
      </c>
      <c r="BH944" t="s">
        <v>798</v>
      </c>
      <c r="BI944" s="55" t="s">
        <v>362</v>
      </c>
      <c r="BJ944">
        <v>14.999999999999995</v>
      </c>
      <c r="BK944" s="55">
        <v>3</v>
      </c>
      <c r="BL944">
        <v>4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f>SUM(Tabla5[[#This Row],[VENTA MABE 3 SEMANA OCT]:[VENTAS OTROS 3 SEMANA OCT]])</f>
        <v>7</v>
      </c>
      <c r="BS944" s="42">
        <v>0.5</v>
      </c>
      <c r="BT944" s="55">
        <v>1</v>
      </c>
      <c r="BU944">
        <v>2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f>SUM(Tabla5[[#This Row],[VENTA MABE 4 SEMANA OCT]:[VENTAS OTROS 4 SEMANA OCT]])</f>
        <v>3</v>
      </c>
      <c r="CB944" t="s">
        <v>1679</v>
      </c>
      <c r="CC944" t="s">
        <v>1679</v>
      </c>
      <c r="CD944" t="s">
        <v>1679</v>
      </c>
      <c r="CE944" t="s">
        <v>1679</v>
      </c>
      <c r="CF944" t="s">
        <v>1679</v>
      </c>
      <c r="CG944" t="s">
        <v>1679</v>
      </c>
      <c r="CH944" t="s">
        <v>1679</v>
      </c>
      <c r="CI9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944" t="s">
        <v>1703</v>
      </c>
      <c r="CK944">
        <v>0</v>
      </c>
      <c r="CL944">
        <v>3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SUM(Tabla5[[#This Row],[VENTA MABE 1 SEMANA NOV]:[VENTAS OTROS 1 SEMANA NOV]])</f>
        <v>3</v>
      </c>
      <c r="CS944">
        <f>IFERROR(VLOOKUP(Tabla5[[#This Row],[CLAVE]],[2]VENTAS!$F$2:$L$1501,2,0),0)</f>
        <v>1</v>
      </c>
      <c r="CT944">
        <f>IFERROR(VLOOKUP(Tabla5[[#This Row],[CLAVE]],[2]VENTAS!$F$2:$L$1501,3,0),0)</f>
        <v>1</v>
      </c>
      <c r="CU944">
        <f>IFERROR(VLOOKUP(Tabla5[[#This Row],[CLAVE]],[2]VENTAS!$F$2:$L$1501,4,0),0)</f>
        <v>0</v>
      </c>
      <c r="CV944">
        <f>IFERROR(VLOOKUP(Tabla5[[#This Row],[CLAVE]],[2]VENTAS!$F$2:$L$1501,5,0),0)</f>
        <v>0</v>
      </c>
      <c r="CW944">
        <f>IFERROR(VLOOKUP(Tabla5[[#This Row],[CLAVE]],[2]VENTAS!$F$2:$L$1501,6,0),0)</f>
        <v>0</v>
      </c>
      <c r="CX944">
        <f>IFERROR(VLOOKUP(Tabla5[[#This Row],[CLAVE]],[2]VENTAS!$F$2:$L$1501,7,0),0)</f>
        <v>0</v>
      </c>
      <c r="CY944">
        <f>IFERROR(VLOOKUP(Tabla5[[#This Row],[CLAVE]],[2]VENTAS!$F$2:$R$1501,13,0),0)</f>
        <v>0</v>
      </c>
      <c r="CZ944">
        <f>SUM(Tabla5[[#This Row],[VENTA MABE 2 SEMANA NOV]:[VENTAS OTROS 2 SEMANA NOV]])</f>
        <v>2</v>
      </c>
      <c r="DA944" s="46">
        <v>11</v>
      </c>
    </row>
    <row r="945" spans="1:105" hidden="1" x14ac:dyDescent="0.3">
      <c r="A945" t="str">
        <f>CONCATENATE(Tabla5[[#This Row],[TIENDA HMPV]],Tabla5[[#This Row],[LINEA]])</f>
        <v>278 - ORVE CONDADOGLOBALES</v>
      </c>
      <c r="B945" t="s">
        <v>361</v>
      </c>
      <c r="C945" s="55" t="s">
        <v>362</v>
      </c>
      <c r="D945" s="55" t="s">
        <v>86</v>
      </c>
      <c r="E945" s="55" t="s">
        <v>363</v>
      </c>
      <c r="F945" s="55" t="s">
        <v>1724</v>
      </c>
      <c r="G945" t="s">
        <v>27</v>
      </c>
      <c r="H945" s="42">
        <f>IFERROR(Tabla5[[#This Row],[VENTAS MABE]]/Tabla5[[#This Row],[CUOTA]],0)</f>
        <v>0</v>
      </c>
      <c r="I945">
        <v>0</v>
      </c>
      <c r="J945">
        <v>0</v>
      </c>
      <c r="K945">
        <v>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V945" s="42">
        <v>0</v>
      </c>
      <c r="W945" s="42">
        <f>IFERROR(Tabla5[[#This Row],[TOTAL VENTA 38 SEMANA]]/Tabla5[[#This Row],[VENTA ACUM 38]],0)</f>
        <v>0</v>
      </c>
      <c r="X945" s="42" t="e">
        <f>VLOOKUP(Tabla5[[#This Row],[CLAVE]],[1]!QMI_5_SEMANA_SEP_22[[CLAVE]:[SHARE CADENA S2]],21,0)</f>
        <v>#REF!</v>
      </c>
      <c r="Y945" s="55" t="s">
        <v>734</v>
      </c>
      <c r="Z945" s="46">
        <f>+Tabla5[[#This Row],[VENTA ACUM 38]]+Tabla5[[#This Row],[venta total 39 acum]]</f>
        <v>4</v>
      </c>
      <c r="AA945" s="46">
        <v>0</v>
      </c>
      <c r="AB945" s="46">
        <v>0</v>
      </c>
      <c r="AC945" s="46">
        <v>1</v>
      </c>
      <c r="AD945" s="46">
        <v>3</v>
      </c>
      <c r="AE945" s="46">
        <v>0</v>
      </c>
      <c r="AF945" s="46">
        <v>3</v>
      </c>
      <c r="AG945" s="46">
        <v>0</v>
      </c>
      <c r="AH945" s="42">
        <f>IFERROR(Tabla5[[#This Row],[VENTAS MABE]]/Tabla5[[#This Row],[VENTAS INDURAMA]],0)</f>
        <v>0</v>
      </c>
      <c r="AI945" t="s">
        <v>1675</v>
      </c>
      <c r="AK945" s="42"/>
      <c r="AL945" t="s">
        <v>727</v>
      </c>
      <c r="AM945" s="55" t="s">
        <v>858</v>
      </c>
      <c r="AO945" s="55" t="s">
        <v>429</v>
      </c>
      <c r="AP945">
        <v>0</v>
      </c>
      <c r="AQ945" s="5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f>SUM(Tabla5[[#This Row],[VENTA MABE 1 SEMANA OCT]:[VENTAS OTROS 1 SEMANA OCT]])</f>
        <v>0</v>
      </c>
      <c r="AY945" s="46">
        <v>0</v>
      </c>
      <c r="AZ945" s="5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f>SUM(Tabla5[[#This Row],[VENTA MABE 2 SEMANA OCT]:[VENTAS OTROS 2 SEMANA OCT]])</f>
        <v>0</v>
      </c>
      <c r="BH945" t="s">
        <v>798</v>
      </c>
      <c r="BI945" s="55" t="s">
        <v>362</v>
      </c>
      <c r="BJ945">
        <v>14.999999999999995</v>
      </c>
      <c r="BK945" s="5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f>SUM(Tabla5[[#This Row],[VENTA MABE 3 SEMANA OCT]:[VENTAS OTROS 3 SEMANA OCT]])</f>
        <v>0</v>
      </c>
      <c r="BS945" s="42">
        <v>0</v>
      </c>
      <c r="BT945" s="5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f>SUM(Tabla5[[#This Row],[VENTA MABE 4 SEMANA OCT]:[VENTAS OTROS 4 SEMANA OCT]])</f>
        <v>0</v>
      </c>
      <c r="CB945" t="s">
        <v>1679</v>
      </c>
      <c r="CC945" t="s">
        <v>1679</v>
      </c>
      <c r="CD945" t="s">
        <v>1679</v>
      </c>
      <c r="CE945" t="s">
        <v>1679</v>
      </c>
      <c r="CF945" t="s">
        <v>1679</v>
      </c>
      <c r="CG945" t="s">
        <v>1679</v>
      </c>
      <c r="CH945" t="s">
        <v>1679</v>
      </c>
      <c r="CI9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45" s="66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SUM(Tabla5[[#This Row],[VENTA MABE 1 SEMANA NOV]:[VENTAS OTROS 1 SEMANA NOV]])</f>
        <v>0</v>
      </c>
      <c r="CS945">
        <f>IFERROR(VLOOKUP(Tabla5[[#This Row],[CLAVE]],[2]VENTAS!$F$2:$L$1501,2,0),0)</f>
        <v>0</v>
      </c>
      <c r="CT945">
        <f>IFERROR(VLOOKUP(Tabla5[[#This Row],[CLAVE]],[2]VENTAS!$F$2:$L$1501,3,0),0)</f>
        <v>0</v>
      </c>
      <c r="CU945">
        <f>IFERROR(VLOOKUP(Tabla5[[#This Row],[CLAVE]],[2]VENTAS!$F$2:$L$1501,4,0),0)</f>
        <v>0</v>
      </c>
      <c r="CV945">
        <f>IFERROR(VLOOKUP(Tabla5[[#This Row],[CLAVE]],[2]VENTAS!$F$2:$L$1501,5,0),0)</f>
        <v>0</v>
      </c>
      <c r="CW945">
        <f>IFERROR(VLOOKUP(Tabla5[[#This Row],[CLAVE]],[2]VENTAS!$F$2:$L$1501,6,0),0)</f>
        <v>0</v>
      </c>
      <c r="CX945">
        <f>IFERROR(VLOOKUP(Tabla5[[#This Row],[CLAVE]],[2]VENTAS!$F$2:$L$1501,7,0),0)</f>
        <v>0</v>
      </c>
      <c r="CY945">
        <f>IFERROR(VLOOKUP(Tabla5[[#This Row],[CLAVE]],[2]VENTAS!$F$2:$R$1501,13,0),0)</f>
        <v>0</v>
      </c>
      <c r="CZ945">
        <f>SUM(Tabla5[[#This Row],[VENTA MABE 2 SEMANA NOV]:[VENTAS OTROS 2 SEMANA NOV]])</f>
        <v>0</v>
      </c>
      <c r="DA945" s="46">
        <v>0</v>
      </c>
    </row>
    <row r="946" spans="1:105" hidden="1" x14ac:dyDescent="0.3">
      <c r="A946" t="str">
        <f>CONCATENATE(Tabla5[[#This Row],[TIENDA HMPV]],Tabla5[[#This Row],[LINEA]])</f>
        <v>278 - ORVE CONDADOLAVADO</v>
      </c>
      <c r="B946" t="s">
        <v>361</v>
      </c>
      <c r="C946" s="55" t="s">
        <v>362</v>
      </c>
      <c r="D946" s="55" t="s">
        <v>86</v>
      </c>
      <c r="E946" s="55" t="s">
        <v>363</v>
      </c>
      <c r="F946" s="55" t="s">
        <v>1724</v>
      </c>
      <c r="G946" t="s">
        <v>28</v>
      </c>
      <c r="H946" s="42">
        <f>IFERROR(Tabla5[[#This Row],[VENTAS MABE]]/Tabla5[[#This Row],[CUOTA]],0)</f>
        <v>0</v>
      </c>
      <c r="I946">
        <v>0</v>
      </c>
      <c r="J946">
        <v>0</v>
      </c>
      <c r="K946">
        <v>0</v>
      </c>
      <c r="L946">
        <v>7</v>
      </c>
      <c r="M946">
        <v>7</v>
      </c>
      <c r="N946">
        <v>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V946" s="42">
        <v>0</v>
      </c>
      <c r="W946" s="42">
        <f>IFERROR(Tabla5[[#This Row],[TOTAL VENTA 38 SEMANA]]/Tabla5[[#This Row],[VENTA ACUM 38]],0)</f>
        <v>0</v>
      </c>
      <c r="X946" s="42" t="e">
        <f>VLOOKUP(Tabla5[[#This Row],[CLAVE]],[1]!QMI_5_SEMANA_SEP_22[[CLAVE]:[SHARE CADENA S2]],21,0)</f>
        <v>#REF!</v>
      </c>
      <c r="Y946" s="55" t="s">
        <v>734</v>
      </c>
      <c r="Z946" s="46">
        <f>+Tabla5[[#This Row],[VENTA ACUM 38]]+Tabla5[[#This Row],[venta total 39 acum]]</f>
        <v>15</v>
      </c>
      <c r="AA946" s="46">
        <v>0</v>
      </c>
      <c r="AB946" s="46">
        <v>0</v>
      </c>
      <c r="AC946" s="46">
        <v>13</v>
      </c>
      <c r="AD946" s="46">
        <v>2</v>
      </c>
      <c r="AE946" s="46">
        <v>0</v>
      </c>
      <c r="AF946" s="46">
        <v>2</v>
      </c>
      <c r="AG946" s="46">
        <v>0</v>
      </c>
      <c r="AH946" s="42">
        <f>IFERROR(Tabla5[[#This Row],[VENTAS MABE]]/Tabla5[[#This Row],[VENTAS INDURAMA]],0)</f>
        <v>0</v>
      </c>
      <c r="AI946" t="s">
        <v>1675</v>
      </c>
      <c r="AK946" s="42"/>
      <c r="AL946" t="s">
        <v>727</v>
      </c>
      <c r="AM946" s="55" t="s">
        <v>858</v>
      </c>
      <c r="AO946" s="55" t="s">
        <v>429</v>
      </c>
      <c r="AP946">
        <v>0</v>
      </c>
      <c r="AQ946" s="55">
        <v>0</v>
      </c>
      <c r="AR946">
        <v>1</v>
      </c>
      <c r="AS946">
        <v>0</v>
      </c>
      <c r="AT946">
        <v>1</v>
      </c>
      <c r="AU946">
        <v>0</v>
      </c>
      <c r="AV946">
        <v>3</v>
      </c>
      <c r="AW946">
        <v>0</v>
      </c>
      <c r="AX946">
        <f>SUM(Tabla5[[#This Row],[VENTA MABE 1 SEMANA OCT]:[VENTAS OTROS 1 SEMANA OCT]])</f>
        <v>5</v>
      </c>
      <c r="AY946" s="46">
        <v>0</v>
      </c>
      <c r="AZ946" s="55">
        <v>0</v>
      </c>
      <c r="BA946">
        <v>0</v>
      </c>
      <c r="BB946">
        <v>1</v>
      </c>
      <c r="BC946">
        <v>6</v>
      </c>
      <c r="BD946">
        <v>0</v>
      </c>
      <c r="BE946">
        <v>0</v>
      </c>
      <c r="BF946">
        <v>0</v>
      </c>
      <c r="BG946">
        <f>SUM(Tabla5[[#This Row],[VENTA MABE 2 SEMANA OCT]:[VENTAS OTROS 2 SEMANA OCT]])</f>
        <v>7</v>
      </c>
      <c r="BH946" t="s">
        <v>798</v>
      </c>
      <c r="BI946" s="55" t="s">
        <v>362</v>
      </c>
      <c r="BJ946">
        <v>14.999999999999995</v>
      </c>
      <c r="BK946" s="55">
        <v>0</v>
      </c>
      <c r="BL946">
        <v>0</v>
      </c>
      <c r="BM946">
        <v>0</v>
      </c>
      <c r="BN946">
        <v>1</v>
      </c>
      <c r="BO946">
        <v>0</v>
      </c>
      <c r="BP946">
        <v>0</v>
      </c>
      <c r="BQ946">
        <v>0</v>
      </c>
      <c r="BR946">
        <f>SUM(Tabla5[[#This Row],[VENTA MABE 3 SEMANA OCT]:[VENTAS OTROS 3 SEMANA OCT]])</f>
        <v>1</v>
      </c>
      <c r="BS946" s="42">
        <v>0</v>
      </c>
      <c r="BT946" s="55">
        <v>0</v>
      </c>
      <c r="BU946">
        <v>0</v>
      </c>
      <c r="BV946">
        <v>0</v>
      </c>
      <c r="BW946">
        <v>2</v>
      </c>
      <c r="BX946">
        <v>0</v>
      </c>
      <c r="BY946">
        <v>0</v>
      </c>
      <c r="BZ946">
        <v>0</v>
      </c>
      <c r="CA946">
        <f>SUM(Tabla5[[#This Row],[VENTA MABE 4 SEMANA OCT]:[VENTAS OTROS 4 SEMANA OCT]])</f>
        <v>2</v>
      </c>
      <c r="CB946" t="s">
        <v>1679</v>
      </c>
      <c r="CC946" t="s">
        <v>1679</v>
      </c>
      <c r="CD946" t="s">
        <v>1679</v>
      </c>
      <c r="CE946" t="s">
        <v>1679</v>
      </c>
      <c r="CF946" t="s">
        <v>1679</v>
      </c>
      <c r="CG946" t="s">
        <v>1679</v>
      </c>
      <c r="CH946" t="s">
        <v>1679</v>
      </c>
      <c r="CI9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46" s="66">
        <v>0</v>
      </c>
      <c r="CK946">
        <v>0</v>
      </c>
      <c r="CL946">
        <v>0</v>
      </c>
      <c r="CM946">
        <v>4</v>
      </c>
      <c r="CN946">
        <v>2</v>
      </c>
      <c r="CO946">
        <v>0</v>
      </c>
      <c r="CP946">
        <v>0</v>
      </c>
      <c r="CQ946">
        <v>0</v>
      </c>
      <c r="CR946">
        <f>SUM(Tabla5[[#This Row],[VENTA MABE 1 SEMANA NOV]:[VENTAS OTROS 1 SEMANA NOV]])</f>
        <v>6</v>
      </c>
      <c r="CS946">
        <f>IFERROR(VLOOKUP(Tabla5[[#This Row],[CLAVE]],[2]VENTAS!$F$2:$L$1501,2,0),0)</f>
        <v>0</v>
      </c>
      <c r="CT946">
        <f>IFERROR(VLOOKUP(Tabla5[[#This Row],[CLAVE]],[2]VENTAS!$F$2:$L$1501,3,0),0)</f>
        <v>0</v>
      </c>
      <c r="CU946">
        <f>IFERROR(VLOOKUP(Tabla5[[#This Row],[CLAVE]],[2]VENTAS!$F$2:$L$1501,4,0),0)</f>
        <v>3</v>
      </c>
      <c r="CV946">
        <f>IFERROR(VLOOKUP(Tabla5[[#This Row],[CLAVE]],[2]VENTAS!$F$2:$L$1501,5,0),0)</f>
        <v>2</v>
      </c>
      <c r="CW946">
        <f>IFERROR(VLOOKUP(Tabla5[[#This Row],[CLAVE]],[2]VENTAS!$F$2:$L$1501,6,0),0)</f>
        <v>0</v>
      </c>
      <c r="CX946">
        <f>IFERROR(VLOOKUP(Tabla5[[#This Row],[CLAVE]],[2]VENTAS!$F$2:$L$1501,7,0),0)</f>
        <v>0</v>
      </c>
      <c r="CY946">
        <f>IFERROR(VLOOKUP(Tabla5[[#This Row],[CLAVE]],[2]VENTAS!$F$2:$R$1501,13,0),0)</f>
        <v>0</v>
      </c>
      <c r="CZ946">
        <f>SUM(Tabla5[[#This Row],[VENTA MABE 2 SEMANA NOV]:[VENTAS OTROS 2 SEMANA NOV]])</f>
        <v>5</v>
      </c>
      <c r="DA946" s="46">
        <v>0</v>
      </c>
    </row>
    <row r="947" spans="1:105" hidden="1" x14ac:dyDescent="0.3">
      <c r="A947" t="str">
        <f>CONCATENATE(Tabla5[[#This Row],[TIENDA HMPV]],Tabla5[[#This Row],[LINEA]])</f>
        <v>278 - ORVE CONDADOREFRIGERACIÓN</v>
      </c>
      <c r="B947" t="s">
        <v>361</v>
      </c>
      <c r="C947" s="55" t="s">
        <v>362</v>
      </c>
      <c r="D947" s="55" t="s">
        <v>86</v>
      </c>
      <c r="E947" s="55" t="s">
        <v>363</v>
      </c>
      <c r="F947" s="55" t="s">
        <v>1724</v>
      </c>
      <c r="G947" t="s">
        <v>29</v>
      </c>
      <c r="H947" s="42">
        <f>IFERROR(Tabla5[[#This Row],[VENTAS MABE]]/Tabla5[[#This Row],[CUOTA]],0)</f>
        <v>0.75</v>
      </c>
      <c r="I947">
        <v>4</v>
      </c>
      <c r="J947">
        <v>3</v>
      </c>
      <c r="K947">
        <v>12</v>
      </c>
      <c r="L947">
        <v>0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V947" s="42">
        <v>0.3</v>
      </c>
      <c r="W947" s="42">
        <f>IFERROR(Tabla5[[#This Row],[TOTAL VENTA 38 SEMANA]]/Tabla5[[#This Row],[VENTA ACUM 38]],0)</f>
        <v>0.3</v>
      </c>
      <c r="X947" s="42" t="e">
        <f>VLOOKUP(Tabla5[[#This Row],[CLAVE]],[1]!QMI_5_SEMANA_SEP_22[[CLAVE]:[SHARE CADENA S2]],21,0)</f>
        <v>#REF!</v>
      </c>
      <c r="Y947" s="55" t="s">
        <v>734</v>
      </c>
      <c r="Z947" s="46">
        <f>+Tabla5[[#This Row],[VENTA ACUM 38]]+Tabla5[[#This Row],[venta total 39 acum]]</f>
        <v>21</v>
      </c>
      <c r="AA947" s="46">
        <v>3</v>
      </c>
      <c r="AB947" s="46">
        <v>3</v>
      </c>
      <c r="AC947" s="46">
        <v>10</v>
      </c>
      <c r="AD947" s="46">
        <v>11</v>
      </c>
      <c r="AE947" s="46">
        <v>3</v>
      </c>
      <c r="AF947" s="46">
        <v>11</v>
      </c>
      <c r="AG947" s="46">
        <v>6</v>
      </c>
      <c r="AH947" s="42">
        <f>IFERROR(Tabla5[[#This Row],[VENTAS MABE]]/Tabla5[[#This Row],[VENTAS INDURAMA]],0)</f>
        <v>0.25</v>
      </c>
      <c r="AI947" t="s">
        <v>1675</v>
      </c>
      <c r="AK947" s="42"/>
      <c r="AL947" t="s">
        <v>727</v>
      </c>
      <c r="AM947" s="55" t="s">
        <v>858</v>
      </c>
      <c r="AO947" s="55" t="s">
        <v>429</v>
      </c>
      <c r="AP947">
        <v>9</v>
      </c>
      <c r="AQ947" s="55">
        <v>2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f>SUM(Tabla5[[#This Row],[VENTA MABE 1 SEMANA OCT]:[VENTAS OTROS 1 SEMANA OCT]])</f>
        <v>4</v>
      </c>
      <c r="AY947" s="46">
        <v>7.3308120033317543</v>
      </c>
      <c r="AZ947" s="55">
        <v>2</v>
      </c>
      <c r="BA947">
        <v>3</v>
      </c>
      <c r="BB947">
        <v>0</v>
      </c>
      <c r="BC947">
        <v>0</v>
      </c>
      <c r="BD947">
        <v>0</v>
      </c>
      <c r="BE947">
        <v>0</v>
      </c>
      <c r="BF947">
        <v>10</v>
      </c>
      <c r="BG947">
        <f>SUM(Tabla5[[#This Row],[VENTA MABE 2 SEMANA OCT]:[VENTAS OTROS 2 SEMANA OCT]])</f>
        <v>15</v>
      </c>
      <c r="BH947" t="s">
        <v>798</v>
      </c>
      <c r="BI947" s="55" t="s">
        <v>362</v>
      </c>
      <c r="BJ947">
        <v>14.999999999999995</v>
      </c>
      <c r="BK947" s="55">
        <v>1</v>
      </c>
      <c r="BL947">
        <v>2</v>
      </c>
      <c r="BM947">
        <v>0</v>
      </c>
      <c r="BN947">
        <v>0</v>
      </c>
      <c r="BO947">
        <v>0</v>
      </c>
      <c r="BP947">
        <v>0</v>
      </c>
      <c r="BQ947">
        <v>2</v>
      </c>
      <c r="BR947">
        <f>SUM(Tabla5[[#This Row],[VENTA MABE 3 SEMANA OCT]:[VENTAS OTROS 3 SEMANA OCT]])</f>
        <v>5</v>
      </c>
      <c r="BS947" s="42">
        <v>0.4</v>
      </c>
      <c r="BT947" s="55">
        <v>0</v>
      </c>
      <c r="BU947">
        <v>2</v>
      </c>
      <c r="BV947">
        <v>0</v>
      </c>
      <c r="BW947">
        <v>0</v>
      </c>
      <c r="BX947">
        <v>0</v>
      </c>
      <c r="BY947">
        <v>0</v>
      </c>
      <c r="BZ947">
        <v>2</v>
      </c>
      <c r="CA947">
        <f>SUM(Tabla5[[#This Row],[VENTA MABE 4 SEMANA OCT]:[VENTAS OTROS 4 SEMANA OCT]])</f>
        <v>4</v>
      </c>
      <c r="CC947" t="s">
        <v>1695</v>
      </c>
      <c r="CD947" t="s">
        <v>1695</v>
      </c>
      <c r="CI94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0.17857142857142858</v>
      </c>
      <c r="CJ947" t="s">
        <v>1701</v>
      </c>
      <c r="CK947">
        <v>2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SUM(Tabla5[[#This Row],[VENTA MABE 1 SEMANA NOV]:[VENTAS OTROS 1 SEMANA NOV]])</f>
        <v>2</v>
      </c>
      <c r="CS947">
        <f>IFERROR(VLOOKUP(Tabla5[[#This Row],[CLAVE]],[2]VENTAS!$F$2:$L$1501,2,0),0)</f>
        <v>1</v>
      </c>
      <c r="CT947">
        <f>IFERROR(VLOOKUP(Tabla5[[#This Row],[CLAVE]],[2]VENTAS!$F$2:$L$1501,3,0),0)</f>
        <v>2</v>
      </c>
      <c r="CU947">
        <f>IFERROR(VLOOKUP(Tabla5[[#This Row],[CLAVE]],[2]VENTAS!$F$2:$L$1501,4,0),0)</f>
        <v>0</v>
      </c>
      <c r="CV947">
        <f>IFERROR(VLOOKUP(Tabla5[[#This Row],[CLAVE]],[2]VENTAS!$F$2:$L$1501,5,0),0)</f>
        <v>0</v>
      </c>
      <c r="CW947">
        <f>IFERROR(VLOOKUP(Tabla5[[#This Row],[CLAVE]],[2]VENTAS!$F$2:$L$1501,6,0),0)</f>
        <v>0</v>
      </c>
      <c r="CX947">
        <f>IFERROR(VLOOKUP(Tabla5[[#This Row],[CLAVE]],[2]VENTAS!$F$2:$L$1501,7,0),0)</f>
        <v>0</v>
      </c>
      <c r="CY947">
        <f>IFERROR(VLOOKUP(Tabla5[[#This Row],[CLAVE]],[2]VENTAS!$F$2:$R$1501,13,0),0)</f>
        <v>0</v>
      </c>
      <c r="CZ947">
        <f>SUM(Tabla5[[#This Row],[VENTA MABE 2 SEMANA NOV]:[VENTAS OTROS 2 SEMANA NOV]])</f>
        <v>3</v>
      </c>
      <c r="DA947" s="46">
        <v>9</v>
      </c>
    </row>
    <row r="948" spans="1:105" hidden="1" x14ac:dyDescent="0.3">
      <c r="A948" t="str">
        <f>CONCATENATE(Tabla5[[#This Row],[TIENDA HMPV]],Tabla5[[#This Row],[LINEA]])</f>
        <v>270 - C.C.CONDADOCOCINAS</v>
      </c>
      <c r="B948" t="s">
        <v>361</v>
      </c>
      <c r="C948" s="55" t="s">
        <v>362</v>
      </c>
      <c r="D948" s="55" t="s">
        <v>79</v>
      </c>
      <c r="E948" s="55" t="s">
        <v>364</v>
      </c>
      <c r="F948" s="55" t="s">
        <v>1724</v>
      </c>
      <c r="G948" t="s">
        <v>26</v>
      </c>
      <c r="H948" s="42">
        <f>IFERROR(Tabla5[[#This Row],[VENTAS MABE]]/Tabla5[[#This Row],[CUOTA]],0)</f>
        <v>0.63636363636363635</v>
      </c>
      <c r="I948">
        <v>11</v>
      </c>
      <c r="J948">
        <v>7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V948" s="42">
        <v>0.77777777777777779</v>
      </c>
      <c r="W948" s="42">
        <f>IFERROR(Tabla5[[#This Row],[TOTAL VENTA 38 SEMANA]]/Tabla5[[#This Row],[VENTA ACUM 38]],0)</f>
        <v>0.77777777777777779</v>
      </c>
      <c r="X948" s="42" t="e">
        <f>VLOOKUP(Tabla5[[#This Row],[CLAVE]],[1]!QMI_5_SEMANA_SEP_22[[CLAVE]:[SHARE CADENA S2]],21,0)</f>
        <v>#REF!</v>
      </c>
      <c r="Y948" s="55" t="s">
        <v>724</v>
      </c>
      <c r="Z948" s="46">
        <f>+Tabla5[[#This Row],[VENTA ACUM 38]]+Tabla5[[#This Row],[venta total 39 acum]]</f>
        <v>18</v>
      </c>
      <c r="AA948" s="46">
        <v>1</v>
      </c>
      <c r="AB948" s="46">
        <v>7</v>
      </c>
      <c r="AC948" s="46">
        <v>9</v>
      </c>
      <c r="AD948" s="46">
        <v>9</v>
      </c>
      <c r="AE948" s="46">
        <v>7</v>
      </c>
      <c r="AF948" s="46">
        <v>9</v>
      </c>
      <c r="AG948">
        <v>7</v>
      </c>
      <c r="AH948" s="42">
        <f>IFERROR(Tabla5[[#This Row],[VENTAS MABE]]/Tabla5[[#This Row],[VENTAS INDURAMA]],0)</f>
        <v>3.5</v>
      </c>
      <c r="AI948" t="s">
        <v>1675</v>
      </c>
      <c r="AK948" s="42"/>
      <c r="AL948" t="s">
        <v>845</v>
      </c>
      <c r="AM948" s="55" t="s">
        <v>861</v>
      </c>
      <c r="AO948" s="55" t="s">
        <v>429</v>
      </c>
      <c r="AP948">
        <v>1</v>
      </c>
      <c r="AQ948" s="55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f>SUM(Tabla5[[#This Row],[VENTA MABE 1 SEMANA OCT]:[VENTAS OTROS 1 SEMANA OCT]])</f>
        <v>1</v>
      </c>
      <c r="AY948" s="46">
        <v>12.772727272727272</v>
      </c>
      <c r="AZ948" s="55">
        <v>2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f>SUM(Tabla5[[#This Row],[VENTA MABE 2 SEMANA OCT]:[VENTAS OTROS 2 SEMANA OCT]])</f>
        <v>3</v>
      </c>
      <c r="BH948" t="s">
        <v>798</v>
      </c>
      <c r="BI948" s="55" t="s">
        <v>362</v>
      </c>
      <c r="BJ948">
        <v>23.999999999999993</v>
      </c>
      <c r="BK948" s="55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f>SUM(Tabla5[[#This Row],[VENTA MABE 3 SEMANA OCT]:[VENTAS OTROS 3 SEMANA OCT]])</f>
        <v>0</v>
      </c>
      <c r="BS948" s="42">
        <v>0.5</v>
      </c>
      <c r="BT948" s="55">
        <v>2</v>
      </c>
      <c r="BU948">
        <v>1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f>SUM(Tabla5[[#This Row],[VENTA MABE 4 SEMANA OCT]:[VENTAS OTROS 4 SEMANA OCT]])</f>
        <v>3</v>
      </c>
      <c r="CB948" t="s">
        <v>1679</v>
      </c>
      <c r="CC948" t="s">
        <v>1679</v>
      </c>
      <c r="CD948" t="s">
        <v>1679</v>
      </c>
      <c r="CE948" t="s">
        <v>1679</v>
      </c>
      <c r="CF948" t="s">
        <v>1679</v>
      </c>
      <c r="CG948" t="s">
        <v>1679</v>
      </c>
      <c r="CH948" t="s">
        <v>1679</v>
      </c>
      <c r="CI9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948" t="s">
        <v>1703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SUM(Tabla5[[#This Row],[VENTA MABE 1 SEMANA NOV]:[VENTAS OTROS 1 SEMANA NOV]])</f>
        <v>0</v>
      </c>
      <c r="CS948">
        <f>IFERROR(VLOOKUP(Tabla5[[#This Row],[CLAVE]],[2]VENTAS!$F$2:$L$1501,2,0),0)</f>
        <v>1</v>
      </c>
      <c r="CT948">
        <f>IFERROR(VLOOKUP(Tabla5[[#This Row],[CLAVE]],[2]VENTAS!$F$2:$L$1501,3,0),0)</f>
        <v>1</v>
      </c>
      <c r="CU948">
        <f>IFERROR(VLOOKUP(Tabla5[[#This Row],[CLAVE]],[2]VENTAS!$F$2:$L$1501,4,0),0)</f>
        <v>0</v>
      </c>
      <c r="CV948">
        <f>IFERROR(VLOOKUP(Tabla5[[#This Row],[CLAVE]],[2]VENTAS!$F$2:$L$1501,5,0),0)</f>
        <v>0</v>
      </c>
      <c r="CW948">
        <f>IFERROR(VLOOKUP(Tabla5[[#This Row],[CLAVE]],[2]VENTAS!$F$2:$L$1501,6,0),0)</f>
        <v>0</v>
      </c>
      <c r="CX948">
        <f>IFERROR(VLOOKUP(Tabla5[[#This Row],[CLAVE]],[2]VENTAS!$F$2:$L$1501,7,0),0)</f>
        <v>0</v>
      </c>
      <c r="CY948">
        <f>IFERROR(VLOOKUP(Tabla5[[#This Row],[CLAVE]],[2]VENTAS!$F$2:$R$1501,13,0),0)</f>
        <v>0</v>
      </c>
      <c r="CZ948">
        <f>SUM(Tabla5[[#This Row],[VENTA MABE 2 SEMANA NOV]:[VENTAS OTROS 2 SEMANA NOV]])</f>
        <v>2</v>
      </c>
      <c r="DA948" s="46">
        <v>14.272727272727273</v>
      </c>
    </row>
    <row r="949" spans="1:105" hidden="1" x14ac:dyDescent="0.3">
      <c r="A949" t="str">
        <f>CONCATENATE(Tabla5[[#This Row],[TIENDA HMPV]],Tabla5[[#This Row],[LINEA]])</f>
        <v>270 - C.C.CONDADOEMPOTRE</v>
      </c>
      <c r="B949" t="s">
        <v>361</v>
      </c>
      <c r="C949" s="55" t="s">
        <v>362</v>
      </c>
      <c r="D949" s="55" t="s">
        <v>79</v>
      </c>
      <c r="E949" s="55" t="s">
        <v>364</v>
      </c>
      <c r="F949" s="55" t="s">
        <v>1724</v>
      </c>
      <c r="G949" t="s">
        <v>32</v>
      </c>
      <c r="H949" s="42">
        <f>IFERROR(Tabla5[[#This Row],[VENTAS MABE]]/Tabla5[[#This Row],[CUOTA]],0)</f>
        <v>0</v>
      </c>
      <c r="I949">
        <v>2</v>
      </c>
      <c r="J949">
        <v>0</v>
      </c>
      <c r="K949">
        <v>8</v>
      </c>
      <c r="L949">
        <v>0</v>
      </c>
      <c r="M949">
        <v>0</v>
      </c>
      <c r="N949">
        <v>0</v>
      </c>
      <c r="O949">
        <v>2</v>
      </c>
      <c r="P949">
        <v>0</v>
      </c>
      <c r="Q949">
        <v>0</v>
      </c>
      <c r="R949">
        <v>1</v>
      </c>
      <c r="S949">
        <v>0</v>
      </c>
      <c r="T949">
        <v>1</v>
      </c>
      <c r="V949" s="42">
        <v>0</v>
      </c>
      <c r="W949" s="42">
        <f>IFERROR(Tabla5[[#This Row],[TOTAL VENTA 38 SEMANA]]/Tabla5[[#This Row],[VENTA ACUM 38]],0)</f>
        <v>0</v>
      </c>
      <c r="X949" s="42" t="e">
        <f>VLOOKUP(Tabla5[[#This Row],[CLAVE]],[1]!QMI_5_SEMANA_SEP_22[[CLAVE]:[SHARE CADENA S2]],21,0)</f>
        <v>#REF!</v>
      </c>
      <c r="Y949" s="55" t="s">
        <v>724</v>
      </c>
      <c r="Z949" s="46">
        <f>+Tabla5[[#This Row],[VENTA ACUM 38]]+Tabla5[[#This Row],[venta total 39 acum]]</f>
        <v>20</v>
      </c>
      <c r="AA949" s="46">
        <v>0</v>
      </c>
      <c r="AB949" s="46">
        <v>0</v>
      </c>
      <c r="AC949" s="46">
        <v>9</v>
      </c>
      <c r="AD949" s="46">
        <v>11</v>
      </c>
      <c r="AE949" s="46">
        <v>0</v>
      </c>
      <c r="AF949" s="46">
        <v>11</v>
      </c>
      <c r="AG949">
        <v>0</v>
      </c>
      <c r="AH949" s="42">
        <f>IFERROR(Tabla5[[#This Row],[VENTAS MABE]]/Tabla5[[#This Row],[VENTAS INDURAMA]],0)</f>
        <v>0</v>
      </c>
      <c r="AI949" t="s">
        <v>1675</v>
      </c>
      <c r="AK949" s="42"/>
      <c r="AL949" t="s">
        <v>845</v>
      </c>
      <c r="AM949" s="55" t="s">
        <v>861</v>
      </c>
      <c r="AO949" s="55" t="s">
        <v>429</v>
      </c>
      <c r="AP949">
        <v>3</v>
      </c>
      <c r="AQ949" s="55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f>SUM(Tabla5[[#This Row],[VENTA MABE 1 SEMANA OCT]:[VENTAS OTROS 1 SEMANA OCT]])</f>
        <v>1</v>
      </c>
      <c r="AY949" s="46">
        <v>3</v>
      </c>
      <c r="AZ949" s="55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f>SUM(Tabla5[[#This Row],[VENTA MABE 2 SEMANA OCT]:[VENTAS OTROS 2 SEMANA OCT]])</f>
        <v>1</v>
      </c>
      <c r="BH949" t="s">
        <v>798</v>
      </c>
      <c r="BI949" s="55" t="s">
        <v>362</v>
      </c>
      <c r="BJ949">
        <v>23.999999999999993</v>
      </c>
      <c r="BK949" s="55">
        <v>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f>SUM(Tabla5[[#This Row],[VENTA MABE 3 SEMANA OCT]:[VENTAS OTROS 3 SEMANA OCT]])</f>
        <v>1</v>
      </c>
      <c r="BS949" s="42">
        <v>0.3</v>
      </c>
      <c r="BT949" s="55">
        <v>1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f>SUM(Tabla5[[#This Row],[VENTA MABE 4 SEMANA OCT]:[VENTAS OTROS 4 SEMANA OCT]])</f>
        <v>1</v>
      </c>
      <c r="CB949" t="s">
        <v>1679</v>
      </c>
      <c r="CC949" t="s">
        <v>1679</v>
      </c>
      <c r="CD949" t="s">
        <v>1679</v>
      </c>
      <c r="CE949" t="s">
        <v>1679</v>
      </c>
      <c r="CF949" t="s">
        <v>1679</v>
      </c>
      <c r="CG949" t="s">
        <v>1679</v>
      </c>
      <c r="CH949" t="s">
        <v>1679</v>
      </c>
      <c r="CI9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949" t="s">
        <v>1703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SUM(Tabla5[[#This Row],[VENTA MABE 1 SEMANA NOV]:[VENTAS OTROS 1 SEMANA NOV]])</f>
        <v>0</v>
      </c>
      <c r="CS949">
        <f>IFERROR(VLOOKUP(Tabla5[[#This Row],[CLAVE]],[2]VENTAS!$F$2:$L$1501,2,0),0)</f>
        <v>1</v>
      </c>
      <c r="CT949">
        <f>IFERROR(VLOOKUP(Tabla5[[#This Row],[CLAVE]],[2]VENTAS!$F$2:$L$1501,3,0),0)</f>
        <v>2</v>
      </c>
      <c r="CU949">
        <f>IFERROR(VLOOKUP(Tabla5[[#This Row],[CLAVE]],[2]VENTAS!$F$2:$L$1501,4,0),0)</f>
        <v>0</v>
      </c>
      <c r="CV949">
        <f>IFERROR(VLOOKUP(Tabla5[[#This Row],[CLAVE]],[2]VENTAS!$F$2:$L$1501,5,0),0)</f>
        <v>0</v>
      </c>
      <c r="CW949">
        <f>IFERROR(VLOOKUP(Tabla5[[#This Row],[CLAVE]],[2]VENTAS!$F$2:$L$1501,6,0),0)</f>
        <v>0</v>
      </c>
      <c r="CX949">
        <f>IFERROR(VLOOKUP(Tabla5[[#This Row],[CLAVE]],[2]VENTAS!$F$2:$L$1501,7,0),0)</f>
        <v>0</v>
      </c>
      <c r="CY949">
        <f>IFERROR(VLOOKUP(Tabla5[[#This Row],[CLAVE]],[2]VENTAS!$F$2:$R$1501,13,0),0)</f>
        <v>1</v>
      </c>
      <c r="CZ949">
        <f>SUM(Tabla5[[#This Row],[VENTA MABE 2 SEMANA NOV]:[VENTAS OTROS 2 SEMANA NOV]])</f>
        <v>4</v>
      </c>
      <c r="DA949" s="46">
        <v>2.2992700729927007</v>
      </c>
    </row>
    <row r="950" spans="1:105" hidden="1" x14ac:dyDescent="0.3">
      <c r="A950" t="str">
        <f>CONCATENATE(Tabla5[[#This Row],[TIENDA HMPV]],Tabla5[[#This Row],[LINEA]])</f>
        <v>270 - C.C.CONDADOGLOBALES</v>
      </c>
      <c r="B950" t="s">
        <v>361</v>
      </c>
      <c r="C950" s="55" t="s">
        <v>362</v>
      </c>
      <c r="D950" s="55" t="s">
        <v>79</v>
      </c>
      <c r="E950" s="55" t="s">
        <v>364</v>
      </c>
      <c r="F950" s="55" t="s">
        <v>1724</v>
      </c>
      <c r="G950" t="s">
        <v>27</v>
      </c>
      <c r="H950" s="42">
        <f>IFERROR(Tabla5[[#This Row],[VENTAS MABE]]/Tabla5[[#This Row],[CUOTA]],0)</f>
        <v>0.75</v>
      </c>
      <c r="I950">
        <v>8</v>
      </c>
      <c r="J950">
        <v>6</v>
      </c>
      <c r="K950">
        <v>1</v>
      </c>
      <c r="L950">
        <v>2</v>
      </c>
      <c r="M950">
        <v>0</v>
      </c>
      <c r="N950">
        <v>0</v>
      </c>
      <c r="O950">
        <v>4</v>
      </c>
      <c r="P950">
        <v>0</v>
      </c>
      <c r="Q950">
        <v>0</v>
      </c>
      <c r="R950">
        <v>0</v>
      </c>
      <c r="S950">
        <v>0</v>
      </c>
      <c r="T950">
        <v>1</v>
      </c>
      <c r="V950" s="42">
        <v>0.54545454545454541</v>
      </c>
      <c r="W950" s="42">
        <f>IFERROR(Tabla5[[#This Row],[TOTAL VENTA 38 SEMANA]]/Tabla5[[#This Row],[VENTA ACUM 38]],0)</f>
        <v>0.54545454545454541</v>
      </c>
      <c r="X950" s="42" t="e">
        <f>VLOOKUP(Tabla5[[#This Row],[CLAVE]],[1]!QMI_5_SEMANA_SEP_22[[CLAVE]:[SHARE CADENA S2]],21,0)</f>
        <v>#REF!</v>
      </c>
      <c r="Y950" s="55" t="s">
        <v>724</v>
      </c>
      <c r="Z950" s="46">
        <f>+Tabla5[[#This Row],[VENTA ACUM 38]]+Tabla5[[#This Row],[venta total 39 acum]]</f>
        <v>22</v>
      </c>
      <c r="AA950" s="46">
        <v>3</v>
      </c>
      <c r="AB950" s="46">
        <v>6</v>
      </c>
      <c r="AC950" s="46">
        <v>11</v>
      </c>
      <c r="AD950" s="46">
        <v>11</v>
      </c>
      <c r="AE950" s="46">
        <v>6</v>
      </c>
      <c r="AF950" s="46">
        <v>11</v>
      </c>
      <c r="AG950">
        <v>6</v>
      </c>
      <c r="AH950" s="42">
        <f>IFERROR(Tabla5[[#This Row],[VENTAS MABE]]/Tabla5[[#This Row],[VENTAS INDURAMA]],0)</f>
        <v>6</v>
      </c>
      <c r="AI950" t="s">
        <v>1675</v>
      </c>
      <c r="AK950" s="42"/>
      <c r="AL950" t="s">
        <v>845</v>
      </c>
      <c r="AM950" s="55" t="s">
        <v>861</v>
      </c>
      <c r="AO950" s="55" t="s">
        <v>429</v>
      </c>
      <c r="AP950">
        <v>3</v>
      </c>
      <c r="AQ950" s="55">
        <v>2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f>SUM(Tabla5[[#This Row],[VENTA MABE 1 SEMANA OCT]:[VENTAS OTROS 1 SEMANA OCT]])</f>
        <v>2</v>
      </c>
      <c r="AY950" s="46">
        <v>6.6787003610108293</v>
      </c>
      <c r="AZ950" s="55">
        <v>3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f>SUM(Tabla5[[#This Row],[VENTA MABE 2 SEMANA OCT]:[VENTAS OTROS 2 SEMANA OCT]])</f>
        <v>3</v>
      </c>
      <c r="BH950" t="s">
        <v>798</v>
      </c>
      <c r="BI950" s="55" t="s">
        <v>362</v>
      </c>
      <c r="BJ950">
        <v>23.999999999999993</v>
      </c>
      <c r="BK950" s="55">
        <v>3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f>SUM(Tabla5[[#This Row],[VENTA MABE 3 SEMANA OCT]:[VENTAS OTROS 3 SEMANA OCT]])</f>
        <v>3</v>
      </c>
      <c r="BS950" s="42">
        <v>0</v>
      </c>
      <c r="BT950" s="55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f>SUM(Tabla5[[#This Row],[VENTA MABE 4 SEMANA OCT]:[VENTAS OTROS 4 SEMANA OCT]])</f>
        <v>0</v>
      </c>
      <c r="CB950" t="s">
        <v>1679</v>
      </c>
      <c r="CC950" t="s">
        <v>1679</v>
      </c>
      <c r="CD950" t="s">
        <v>1679</v>
      </c>
      <c r="CE950" t="s">
        <v>1679</v>
      </c>
      <c r="CF950" t="s">
        <v>1679</v>
      </c>
      <c r="CG950" t="s">
        <v>1679</v>
      </c>
      <c r="CH950" t="s">
        <v>1679</v>
      </c>
      <c r="CI9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50" t="s">
        <v>1703</v>
      </c>
      <c r="CK950">
        <v>1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SUM(Tabla5[[#This Row],[VENTA MABE 1 SEMANA NOV]:[VENTAS OTROS 1 SEMANA NOV]])</f>
        <v>2</v>
      </c>
      <c r="CS950">
        <f>IFERROR(VLOOKUP(Tabla5[[#This Row],[CLAVE]],[2]VENTAS!$F$2:$L$1501,2,0),0)</f>
        <v>0</v>
      </c>
      <c r="CT950">
        <f>IFERROR(VLOOKUP(Tabla5[[#This Row],[CLAVE]],[2]VENTAS!$F$2:$L$1501,3,0),0)</f>
        <v>0</v>
      </c>
      <c r="CU950">
        <f>IFERROR(VLOOKUP(Tabla5[[#This Row],[CLAVE]],[2]VENTAS!$F$2:$L$1501,4,0),0)</f>
        <v>0</v>
      </c>
      <c r="CV950">
        <f>IFERROR(VLOOKUP(Tabla5[[#This Row],[CLAVE]],[2]VENTAS!$F$2:$L$1501,5,0),0)</f>
        <v>0</v>
      </c>
      <c r="CW950">
        <f>IFERROR(VLOOKUP(Tabla5[[#This Row],[CLAVE]],[2]VENTAS!$F$2:$L$1501,6,0),0)</f>
        <v>0</v>
      </c>
      <c r="CX950">
        <f>IFERROR(VLOOKUP(Tabla5[[#This Row],[CLAVE]],[2]VENTAS!$F$2:$L$1501,7,0),0)</f>
        <v>1</v>
      </c>
      <c r="CY950">
        <f>IFERROR(VLOOKUP(Tabla5[[#This Row],[CLAVE]],[2]VENTAS!$F$2:$R$1501,13,0),0)</f>
        <v>0</v>
      </c>
      <c r="CZ950">
        <f>SUM(Tabla5[[#This Row],[VENTA MABE 2 SEMANA NOV]:[VENTAS OTROS 2 SEMANA NOV]])</f>
        <v>1</v>
      </c>
      <c r="DA950" s="46">
        <v>7.7027376654632969</v>
      </c>
    </row>
    <row r="951" spans="1:105" hidden="1" x14ac:dyDescent="0.3">
      <c r="A951" t="str">
        <f>CONCATENATE(Tabla5[[#This Row],[TIENDA HMPV]],Tabla5[[#This Row],[LINEA]])</f>
        <v>270 - C.C.CONDADOLAVADO</v>
      </c>
      <c r="B951" t="s">
        <v>361</v>
      </c>
      <c r="C951" s="55" t="s">
        <v>362</v>
      </c>
      <c r="D951" s="55" t="s">
        <v>79</v>
      </c>
      <c r="E951" s="55" t="s">
        <v>364</v>
      </c>
      <c r="F951" s="55" t="s">
        <v>1724</v>
      </c>
      <c r="G951" t="s">
        <v>28</v>
      </c>
      <c r="H951" s="42">
        <f>IFERROR(Tabla5[[#This Row],[VENTAS MABE]]/Tabla5[[#This Row],[CUOTA]],0)</f>
        <v>0.2857142857142857</v>
      </c>
      <c r="I951">
        <v>28</v>
      </c>
      <c r="J951">
        <v>8</v>
      </c>
      <c r="K951">
        <v>0</v>
      </c>
      <c r="L951">
        <v>2</v>
      </c>
      <c r="M951">
        <v>6</v>
      </c>
      <c r="N951">
        <v>6</v>
      </c>
      <c r="O951">
        <v>4</v>
      </c>
      <c r="P951">
        <v>0</v>
      </c>
      <c r="Q951">
        <v>0</v>
      </c>
      <c r="R951">
        <v>0</v>
      </c>
      <c r="S951">
        <v>0</v>
      </c>
      <c r="T951">
        <v>1</v>
      </c>
      <c r="V951" s="42">
        <v>0.3888888888888889</v>
      </c>
      <c r="W951" s="42">
        <f>IFERROR(Tabla5[[#This Row],[TOTAL VENTA 38 SEMANA]]/Tabla5[[#This Row],[VENTA ACUM 38]],0)</f>
        <v>0.3888888888888889</v>
      </c>
      <c r="X951" s="42" t="e">
        <f>VLOOKUP(Tabla5[[#This Row],[CLAVE]],[1]!QMI_5_SEMANA_SEP_22[[CLAVE]:[SHARE CADENA S2]],21,0)</f>
        <v>#REF!</v>
      </c>
      <c r="Y951" s="55" t="s">
        <v>724</v>
      </c>
      <c r="Z951" s="46">
        <f>+Tabla5[[#This Row],[VENTA ACUM 38]]+Tabla5[[#This Row],[venta total 39 acum]]</f>
        <v>21</v>
      </c>
      <c r="AA951" s="46">
        <v>3</v>
      </c>
      <c r="AB951" s="46">
        <v>7</v>
      </c>
      <c r="AC951" s="46">
        <v>18</v>
      </c>
      <c r="AD951" s="46">
        <v>3</v>
      </c>
      <c r="AE951" s="46">
        <v>8</v>
      </c>
      <c r="AF951" s="46">
        <v>3</v>
      </c>
      <c r="AG951">
        <v>8</v>
      </c>
      <c r="AH951" s="42">
        <f>IFERROR(Tabla5[[#This Row],[VENTAS MABE]]/Tabla5[[#This Row],[VENTAS INDURAMA]],0)</f>
        <v>0</v>
      </c>
      <c r="AI951" t="s">
        <v>1675</v>
      </c>
      <c r="AK951" s="42"/>
      <c r="AL951" t="s">
        <v>845</v>
      </c>
      <c r="AM951" s="55" t="s">
        <v>861</v>
      </c>
      <c r="AO951" s="55" t="s">
        <v>429</v>
      </c>
      <c r="AP951">
        <v>8</v>
      </c>
      <c r="AQ951" s="55">
        <v>2</v>
      </c>
      <c r="AR951">
        <v>0</v>
      </c>
      <c r="AS951">
        <v>0</v>
      </c>
      <c r="AT951">
        <v>2</v>
      </c>
      <c r="AU951">
        <v>0</v>
      </c>
      <c r="AV951">
        <v>0</v>
      </c>
      <c r="AW951">
        <v>0</v>
      </c>
      <c r="AX951">
        <f>SUM(Tabla5[[#This Row],[VENTA MABE 1 SEMANA OCT]:[VENTAS OTROS 1 SEMANA OCT]])</f>
        <v>4</v>
      </c>
      <c r="AY951" s="46">
        <v>22.08</v>
      </c>
      <c r="AZ951" s="55">
        <v>1</v>
      </c>
      <c r="BA951">
        <v>0</v>
      </c>
      <c r="BB951">
        <v>0</v>
      </c>
      <c r="BC951">
        <v>2</v>
      </c>
      <c r="BD951">
        <v>0</v>
      </c>
      <c r="BE951">
        <v>1</v>
      </c>
      <c r="BF951">
        <v>0</v>
      </c>
      <c r="BG951">
        <f>SUM(Tabla5[[#This Row],[VENTA MABE 2 SEMANA OCT]:[VENTAS OTROS 2 SEMANA OCT]])</f>
        <v>4</v>
      </c>
      <c r="BH951" t="s">
        <v>798</v>
      </c>
      <c r="BI951" s="55" t="s">
        <v>362</v>
      </c>
      <c r="BJ951">
        <v>23.999999999999993</v>
      </c>
      <c r="BK951" s="55">
        <v>1</v>
      </c>
      <c r="BL951">
        <v>0</v>
      </c>
      <c r="BM951">
        <v>6</v>
      </c>
      <c r="BN951">
        <v>3</v>
      </c>
      <c r="BO951">
        <v>0</v>
      </c>
      <c r="BP951">
        <v>0</v>
      </c>
      <c r="BQ951">
        <v>0</v>
      </c>
      <c r="BR951">
        <f>SUM(Tabla5[[#This Row],[VENTA MABE 3 SEMANA OCT]:[VENTAS OTROS 3 SEMANA OCT]])</f>
        <v>10</v>
      </c>
      <c r="BS951" s="42">
        <v>0.25</v>
      </c>
      <c r="BT951" s="55">
        <v>1</v>
      </c>
      <c r="BU951">
        <v>0</v>
      </c>
      <c r="BV951">
        <v>0</v>
      </c>
      <c r="BW951">
        <v>3</v>
      </c>
      <c r="BX951">
        <v>0</v>
      </c>
      <c r="BY951">
        <v>0</v>
      </c>
      <c r="BZ951">
        <v>0</v>
      </c>
      <c r="CA951">
        <f>SUM(Tabla5[[#This Row],[VENTA MABE 4 SEMANA OCT]:[VENTAS OTROS 4 SEMANA OCT]])</f>
        <v>4</v>
      </c>
      <c r="CC951" t="s">
        <v>1695</v>
      </c>
      <c r="CD951" t="s">
        <v>1695</v>
      </c>
      <c r="CI95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0.22727272727272727</v>
      </c>
      <c r="CJ951" t="s">
        <v>1701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2</v>
      </c>
      <c r="CQ951">
        <v>0</v>
      </c>
      <c r="CR951">
        <f>SUM(Tabla5[[#This Row],[VENTA MABE 1 SEMANA NOV]:[VENTAS OTROS 1 SEMANA NOV]])</f>
        <v>3</v>
      </c>
      <c r="CS951">
        <f>IFERROR(VLOOKUP(Tabla5[[#This Row],[CLAVE]],[2]VENTAS!$F$2:$L$1501,2,0),0)</f>
        <v>1</v>
      </c>
      <c r="CT951">
        <f>IFERROR(VLOOKUP(Tabla5[[#This Row],[CLAVE]],[2]VENTAS!$F$2:$L$1501,3,0),0)</f>
        <v>0</v>
      </c>
      <c r="CU951">
        <f>IFERROR(VLOOKUP(Tabla5[[#This Row],[CLAVE]],[2]VENTAS!$F$2:$L$1501,4,0),0)</f>
        <v>0</v>
      </c>
      <c r="CV951">
        <f>IFERROR(VLOOKUP(Tabla5[[#This Row],[CLAVE]],[2]VENTAS!$F$2:$L$1501,5,0),0)</f>
        <v>1</v>
      </c>
      <c r="CW951">
        <f>IFERROR(VLOOKUP(Tabla5[[#This Row],[CLAVE]],[2]VENTAS!$F$2:$L$1501,6,0),0)</f>
        <v>1</v>
      </c>
      <c r="CX951">
        <f>IFERROR(VLOOKUP(Tabla5[[#This Row],[CLAVE]],[2]VENTAS!$F$2:$L$1501,7,0),0)</f>
        <v>0</v>
      </c>
      <c r="CY951">
        <f>IFERROR(VLOOKUP(Tabla5[[#This Row],[CLAVE]],[2]VENTAS!$F$2:$R$1501,13,0),0)</f>
        <v>0</v>
      </c>
      <c r="CZ951">
        <f>SUM(Tabla5[[#This Row],[VENTA MABE 2 SEMANA NOV]:[VENTAS OTROS 2 SEMANA NOV]])</f>
        <v>3</v>
      </c>
      <c r="DA951" s="46">
        <v>32</v>
      </c>
    </row>
    <row r="952" spans="1:105" hidden="1" x14ac:dyDescent="0.3">
      <c r="A952" t="str">
        <f>CONCATENATE(Tabla5[[#This Row],[TIENDA HMPV]],Tabla5[[#This Row],[LINEA]])</f>
        <v>270 - C.C.CONDADOREFRIGERACIÓN</v>
      </c>
      <c r="B952" t="s">
        <v>361</v>
      </c>
      <c r="C952" s="55" t="s">
        <v>362</v>
      </c>
      <c r="D952" s="55" t="s">
        <v>79</v>
      </c>
      <c r="E952" s="55" t="s">
        <v>364</v>
      </c>
      <c r="F952" s="55" t="s">
        <v>1724</v>
      </c>
      <c r="G952" t="s">
        <v>29</v>
      </c>
      <c r="H952" s="42">
        <f>IFERROR(Tabla5[[#This Row],[VENTAS MABE]]/Tabla5[[#This Row],[CUOTA]],0)</f>
        <v>0.58333333333333337</v>
      </c>
      <c r="I952">
        <v>12</v>
      </c>
      <c r="J952">
        <v>7</v>
      </c>
      <c r="K952">
        <v>5</v>
      </c>
      <c r="L952">
        <v>2</v>
      </c>
      <c r="M952">
        <v>2</v>
      </c>
      <c r="N952">
        <v>0</v>
      </c>
      <c r="O952">
        <v>2</v>
      </c>
      <c r="P952">
        <v>0</v>
      </c>
      <c r="Q952">
        <v>0</v>
      </c>
      <c r="R952">
        <v>0</v>
      </c>
      <c r="S952">
        <v>0</v>
      </c>
      <c r="T952">
        <v>0</v>
      </c>
      <c r="V952" s="42">
        <v>0.46666666666666667</v>
      </c>
      <c r="W952" s="42">
        <f>IFERROR(Tabla5[[#This Row],[TOTAL VENTA 38 SEMANA]]/Tabla5[[#This Row],[VENTA ACUM 38]],0)</f>
        <v>0.46666666666666667</v>
      </c>
      <c r="X952" s="42" t="e">
        <f>VLOOKUP(Tabla5[[#This Row],[CLAVE]],[1]!QMI_5_SEMANA_SEP_22[[CLAVE]:[SHARE CADENA S2]],21,0)</f>
        <v>#REF!</v>
      </c>
      <c r="Y952" s="55" t="s">
        <v>724</v>
      </c>
      <c r="Z952" s="46">
        <f>+Tabla5[[#This Row],[VENTA ACUM 38]]+Tabla5[[#This Row],[venta total 39 acum]]</f>
        <v>15</v>
      </c>
      <c r="AA952" s="46">
        <v>4</v>
      </c>
      <c r="AB952" s="46">
        <v>7</v>
      </c>
      <c r="AC952" s="46">
        <v>15</v>
      </c>
      <c r="AD952" s="46">
        <v>0</v>
      </c>
      <c r="AE952" s="46">
        <v>7</v>
      </c>
      <c r="AF952" s="46">
        <v>0</v>
      </c>
      <c r="AG952">
        <v>7</v>
      </c>
      <c r="AH952" s="42">
        <f>IFERROR(Tabla5[[#This Row],[VENTAS MABE]]/Tabla5[[#This Row],[VENTAS INDURAMA]],0)</f>
        <v>1.4</v>
      </c>
      <c r="AI952" t="s">
        <v>1675</v>
      </c>
      <c r="AK952" s="42"/>
      <c r="AL952" t="s">
        <v>845</v>
      </c>
      <c r="AM952" s="55" t="s">
        <v>861</v>
      </c>
      <c r="AO952" s="55" t="s">
        <v>429</v>
      </c>
      <c r="AP952">
        <v>5</v>
      </c>
      <c r="AQ952" s="55">
        <v>0</v>
      </c>
      <c r="AR952">
        <v>0</v>
      </c>
      <c r="AS952">
        <v>0</v>
      </c>
      <c r="AT952">
        <v>1</v>
      </c>
      <c r="AU952">
        <v>0</v>
      </c>
      <c r="AV952">
        <v>1</v>
      </c>
      <c r="AW952">
        <v>0</v>
      </c>
      <c r="AX952">
        <f>SUM(Tabla5[[#This Row],[VENTA MABE 1 SEMANA OCT]:[VENTAS OTROS 1 SEMANA OCT]])</f>
        <v>2</v>
      </c>
      <c r="AY952" s="46">
        <v>9.29192546583851</v>
      </c>
      <c r="AZ952" s="55">
        <v>0</v>
      </c>
      <c r="BA952">
        <v>1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f>SUM(Tabla5[[#This Row],[VENTA MABE 2 SEMANA OCT]:[VENTAS OTROS 2 SEMANA OCT]])</f>
        <v>2</v>
      </c>
      <c r="BH952" t="s">
        <v>798</v>
      </c>
      <c r="BI952" s="55" t="s">
        <v>362</v>
      </c>
      <c r="BJ952">
        <v>23.999999999999993</v>
      </c>
      <c r="BK952" s="55">
        <v>0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f>SUM(Tabla5[[#This Row],[VENTA MABE 3 SEMANA OCT]:[VENTAS OTROS 3 SEMANA OCT]])</f>
        <v>1</v>
      </c>
      <c r="BS952" s="42">
        <v>0.4</v>
      </c>
      <c r="BT952" s="55">
        <v>3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f>SUM(Tabla5[[#This Row],[VENTA MABE 4 SEMANA OCT]:[VENTAS OTROS 4 SEMANA OCT]])</f>
        <v>3</v>
      </c>
      <c r="CB952" t="s">
        <v>1679</v>
      </c>
      <c r="CC952" t="s">
        <v>1679</v>
      </c>
      <c r="CD952" t="s">
        <v>1679</v>
      </c>
      <c r="CE952" t="s">
        <v>1679</v>
      </c>
      <c r="CF952" t="s">
        <v>1679</v>
      </c>
      <c r="CG952" t="s">
        <v>1679</v>
      </c>
      <c r="CH952" t="s">
        <v>1679</v>
      </c>
      <c r="CI9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952" s="66">
        <v>0</v>
      </c>
      <c r="CK952">
        <v>0</v>
      </c>
      <c r="CL952">
        <v>1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f>SUM(Tabla5[[#This Row],[VENTA MABE 1 SEMANA NOV]:[VENTAS OTROS 1 SEMANA NOV]])</f>
        <v>2</v>
      </c>
      <c r="CS952">
        <f>IFERROR(VLOOKUP(Tabla5[[#This Row],[CLAVE]],[2]VENTAS!$F$2:$L$1501,2,0),0)</f>
        <v>1</v>
      </c>
      <c r="CT952">
        <f>IFERROR(VLOOKUP(Tabla5[[#This Row],[CLAVE]],[2]VENTAS!$F$2:$L$1501,3,0),0)</f>
        <v>0</v>
      </c>
      <c r="CU952">
        <f>IFERROR(VLOOKUP(Tabla5[[#This Row],[CLAVE]],[2]VENTAS!$F$2:$L$1501,4,0),0)</f>
        <v>1</v>
      </c>
      <c r="CV952">
        <f>IFERROR(VLOOKUP(Tabla5[[#This Row],[CLAVE]],[2]VENTAS!$F$2:$L$1501,5,0),0)</f>
        <v>0</v>
      </c>
      <c r="CW952">
        <f>IFERROR(VLOOKUP(Tabla5[[#This Row],[CLAVE]],[2]VENTAS!$F$2:$L$1501,6,0),0)</f>
        <v>0</v>
      </c>
      <c r="CX952">
        <f>IFERROR(VLOOKUP(Tabla5[[#This Row],[CLAVE]],[2]VENTAS!$F$2:$L$1501,7,0),0)</f>
        <v>1</v>
      </c>
      <c r="CY952">
        <f>IFERROR(VLOOKUP(Tabla5[[#This Row],[CLAVE]],[2]VENTAS!$F$2:$R$1501,13,0),0)</f>
        <v>0</v>
      </c>
      <c r="CZ952">
        <f>SUM(Tabla5[[#This Row],[VENTA MABE 2 SEMANA NOV]:[VENTAS OTROS 2 SEMANA NOV]])</f>
        <v>3</v>
      </c>
      <c r="DA952" s="46">
        <v>9.7185519794215462</v>
      </c>
    </row>
    <row r="953" spans="1:105" hidden="1" x14ac:dyDescent="0.3">
      <c r="A953" t="str">
        <f>CONCATENATE(Tabla5[[#This Row],[TIENDA HMPV]],Tabla5[[#This Row],[LINEA]])</f>
        <v>422 - TIENDA PORTOVIEJO 1311AIRES</v>
      </c>
      <c r="B953" t="s">
        <v>224</v>
      </c>
      <c r="C953" s="55" t="s">
        <v>225</v>
      </c>
      <c r="D953" s="55" t="s">
        <v>39</v>
      </c>
      <c r="E953" s="55" t="s">
        <v>226</v>
      </c>
      <c r="F953" s="55" t="s">
        <v>1724</v>
      </c>
      <c r="G953" t="s">
        <v>25</v>
      </c>
      <c r="H953" s="42">
        <f>IFERROR(Tabla5[[#This Row],[VENTAS MABE]]/Tabla5[[#This Row],[CUOTA]],0)</f>
        <v>3</v>
      </c>
      <c r="I953">
        <v>1</v>
      </c>
      <c r="J953">
        <v>3</v>
      </c>
      <c r="K953">
        <v>0</v>
      </c>
      <c r="L953">
        <v>0</v>
      </c>
      <c r="M953">
        <v>0</v>
      </c>
      <c r="N953">
        <v>0</v>
      </c>
      <c r="O953">
        <v>0</v>
      </c>
      <c r="V953" s="42">
        <v>1</v>
      </c>
      <c r="W953" s="42">
        <f>IFERROR(Tabla5[[#This Row],[TOTAL VENTA 38 SEMANA]]/Tabla5[[#This Row],[VENTA ACUM 38]],0)</f>
        <v>1</v>
      </c>
      <c r="X953" s="42" t="e">
        <f>VLOOKUP(Tabla5[[#This Row],[CLAVE]],[1]!QMI_5_SEMANA_SEP_22[[CLAVE]:[SHARE CADENA S2]],21,0)</f>
        <v>#REF!</v>
      </c>
      <c r="Y953" s="55" t="s">
        <v>769</v>
      </c>
      <c r="Z953" s="46">
        <f>+Tabla5[[#This Row],[VENTA ACUM 38]]+Tabla5[[#This Row],[venta total 39 acum]]</f>
        <v>6</v>
      </c>
      <c r="AA953" s="46">
        <v>3</v>
      </c>
      <c r="AB953" s="46">
        <v>3</v>
      </c>
      <c r="AC953" s="46">
        <v>3</v>
      </c>
      <c r="AD953" s="46">
        <v>3</v>
      </c>
      <c r="AE953" s="46">
        <v>3</v>
      </c>
      <c r="AF953" s="46">
        <v>3</v>
      </c>
      <c r="AG953" s="46">
        <v>6</v>
      </c>
      <c r="AH953" s="42">
        <f>IFERROR(Tabla5[[#This Row],[VENTAS MABE]]/Tabla5[[#This Row],[VENTAS INDURAMA]],0)</f>
        <v>0</v>
      </c>
      <c r="AI953" t="s">
        <v>1676</v>
      </c>
      <c r="AK953" s="42"/>
      <c r="AL953" t="s">
        <v>727</v>
      </c>
      <c r="AM953" s="55" t="s">
        <v>1069</v>
      </c>
      <c r="AO953" s="55" t="s">
        <v>419</v>
      </c>
      <c r="AP953">
        <v>3</v>
      </c>
      <c r="AQ953" s="55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f>SUM(Tabla5[[#This Row],[VENTA MABE 1 SEMANA OCT]:[VENTAS OTROS 1 SEMANA OCT]])</f>
        <v>0</v>
      </c>
      <c r="AY953" s="46">
        <v>1</v>
      </c>
      <c r="AZ953" s="55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f>SUM(Tabla5[[#This Row],[VENTA MABE 2 SEMANA OCT]:[VENTAS OTROS 2 SEMANA OCT]])</f>
        <v>0</v>
      </c>
      <c r="BH953" t="s">
        <v>781</v>
      </c>
      <c r="BI953" s="55" t="s">
        <v>225</v>
      </c>
      <c r="BJ953">
        <v>4.0000000000000018</v>
      </c>
      <c r="BK953" s="55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f>SUM(Tabla5[[#This Row],[VENTA MABE 3 SEMANA OCT]:[VENTAS OTROS 3 SEMANA OCT]])</f>
        <v>0</v>
      </c>
      <c r="BS953" s="42">
        <v>0.15</v>
      </c>
      <c r="BT953" s="55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f>SUM(Tabla5[[#This Row],[VENTA MABE 4 SEMANA OCT]:[VENTAS OTROS 4 SEMANA OCT]])</f>
        <v>0</v>
      </c>
      <c r="CB953" t="s">
        <v>1679</v>
      </c>
      <c r="CC953" t="s">
        <v>1679</v>
      </c>
      <c r="CD953" t="s">
        <v>1679</v>
      </c>
      <c r="CE953" t="s">
        <v>1679</v>
      </c>
      <c r="CF953" t="s">
        <v>1679</v>
      </c>
      <c r="CG953" t="s">
        <v>1679</v>
      </c>
      <c r="CH953" t="s">
        <v>1679</v>
      </c>
      <c r="CI9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53" s="66">
        <v>0</v>
      </c>
      <c r="CK953">
        <v>0</v>
      </c>
      <c r="CL953">
        <v>0</v>
      </c>
      <c r="CM953" t="s">
        <v>1679</v>
      </c>
      <c r="CN953">
        <v>0</v>
      </c>
      <c r="CO953">
        <v>0</v>
      </c>
      <c r="CP953">
        <v>0</v>
      </c>
      <c r="CQ953">
        <v>0</v>
      </c>
      <c r="CR953">
        <f>SUM(Tabla5[[#This Row],[VENTA MABE 1 SEMANA NOV]:[VENTAS OTROS 1 SEMANA NOV]])</f>
        <v>0</v>
      </c>
      <c r="CS953">
        <f>IFERROR(VLOOKUP(Tabla5[[#This Row],[CLAVE]],[2]VENTAS!$F$2:$L$1501,2,0),0)</f>
        <v>0</v>
      </c>
      <c r="CT953">
        <f>IFERROR(VLOOKUP(Tabla5[[#This Row],[CLAVE]],[2]VENTAS!$F$2:$L$1501,3,0),0)</f>
        <v>0</v>
      </c>
      <c r="CU953">
        <f>IFERROR(VLOOKUP(Tabla5[[#This Row],[CLAVE]],[2]VENTAS!$F$2:$L$1501,4,0),0)</f>
        <v>0</v>
      </c>
      <c r="CV953">
        <f>IFERROR(VLOOKUP(Tabla5[[#This Row],[CLAVE]],[2]VENTAS!$F$2:$L$1501,5,0),0)</f>
        <v>0</v>
      </c>
      <c r="CW953">
        <f>IFERROR(VLOOKUP(Tabla5[[#This Row],[CLAVE]],[2]VENTAS!$F$2:$L$1501,6,0),0)</f>
        <v>0</v>
      </c>
      <c r="CX953">
        <f>IFERROR(VLOOKUP(Tabla5[[#This Row],[CLAVE]],[2]VENTAS!$F$2:$L$1501,7,0),0)</f>
        <v>0</v>
      </c>
      <c r="CY953">
        <f>IFERROR(VLOOKUP(Tabla5[[#This Row],[CLAVE]],[2]VENTAS!$F$2:$R$1501,13,0),0)</f>
        <v>0</v>
      </c>
      <c r="CZ953">
        <f>SUM(Tabla5[[#This Row],[VENTA MABE 2 SEMANA NOV]:[VENTAS OTROS 2 SEMANA NOV]])</f>
        <v>0</v>
      </c>
      <c r="DA953" s="46">
        <v>1.4198782961460452</v>
      </c>
    </row>
    <row r="954" spans="1:105" hidden="1" x14ac:dyDescent="0.3">
      <c r="A954" t="str">
        <f>CONCATENATE(Tabla5[[#This Row],[TIENDA HMPV]],Tabla5[[#This Row],[LINEA]])</f>
        <v>422 - TIENDA PORTOVIEJO 1311COCINAS</v>
      </c>
      <c r="B954" t="s">
        <v>224</v>
      </c>
      <c r="C954" s="55" t="s">
        <v>225</v>
      </c>
      <c r="D954" s="55" t="s">
        <v>39</v>
      </c>
      <c r="E954" s="55" t="s">
        <v>226</v>
      </c>
      <c r="F954" s="55" t="s">
        <v>1724</v>
      </c>
      <c r="G954" t="s">
        <v>26</v>
      </c>
      <c r="H954" s="42">
        <f>IFERROR(Tabla5[[#This Row],[VENTAS MABE]]/Tabla5[[#This Row],[CUOTA]],0)</f>
        <v>0</v>
      </c>
      <c r="I954">
        <v>5</v>
      </c>
      <c r="K954">
        <v>0</v>
      </c>
      <c r="L954">
        <v>0</v>
      </c>
      <c r="M954">
        <v>0</v>
      </c>
      <c r="N954">
        <v>0</v>
      </c>
      <c r="O954">
        <v>0</v>
      </c>
      <c r="V954" s="42">
        <v>0</v>
      </c>
      <c r="W954" s="42">
        <f>IFERROR(Tabla5[[#This Row],[TOTAL VENTA 38 SEMANA]]/Tabla5[[#This Row],[VENTA ACUM 38]],0)</f>
        <v>0</v>
      </c>
      <c r="X954" s="42" t="e">
        <f>VLOOKUP(Tabla5[[#This Row],[CLAVE]],[1]!QMI_5_SEMANA_SEP_22[[CLAVE]:[SHARE CADENA S2]],21,0)</f>
        <v>#REF!</v>
      </c>
      <c r="Y954" s="55" t="s">
        <v>769</v>
      </c>
      <c r="Z954" s="46">
        <f>+Tabla5[[#This Row],[VENTA ACUM 38]]+Tabla5[[#This Row],[venta total 39 acum]]</f>
        <v>0</v>
      </c>
      <c r="AA954" s="46">
        <v>0</v>
      </c>
      <c r="AB954" s="46">
        <v>0</v>
      </c>
      <c r="AC954" s="46">
        <v>0</v>
      </c>
      <c r="AD954" s="46">
        <v>0</v>
      </c>
      <c r="AE954" s="46">
        <v>0</v>
      </c>
      <c r="AF954" s="46">
        <v>0</v>
      </c>
      <c r="AG954" s="46">
        <v>0</v>
      </c>
      <c r="AH954" s="42">
        <f>IFERROR(Tabla5[[#This Row],[VENTAS MABE]]/Tabla5[[#This Row],[VENTAS INDURAMA]],0)</f>
        <v>0</v>
      </c>
      <c r="AI954" t="s">
        <v>1676</v>
      </c>
      <c r="AK954" s="42"/>
      <c r="AL954" t="s">
        <v>727</v>
      </c>
      <c r="AM954" s="55" t="s">
        <v>1069</v>
      </c>
      <c r="AO954" s="55" t="s">
        <v>419</v>
      </c>
      <c r="AP954">
        <v>0</v>
      </c>
      <c r="AQ954" s="55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f>SUM(Tabla5[[#This Row],[VENTA MABE 1 SEMANA OCT]:[VENTAS OTROS 1 SEMANA OCT]])</f>
        <v>0</v>
      </c>
      <c r="AY954" s="46">
        <v>5.3604602637194008</v>
      </c>
      <c r="AZ954" s="55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f>SUM(Tabla5[[#This Row],[VENTA MABE 2 SEMANA OCT]:[VENTAS OTROS 2 SEMANA OCT]])</f>
        <v>0</v>
      </c>
      <c r="BH954" t="s">
        <v>781</v>
      </c>
      <c r="BI954" s="55" t="s">
        <v>225</v>
      </c>
      <c r="BJ954">
        <v>4.0000000000000018</v>
      </c>
      <c r="BK954" s="55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f>SUM(Tabla5[[#This Row],[VENTA MABE 3 SEMANA OCT]:[VENTAS OTROS 3 SEMANA OCT]])</f>
        <v>0</v>
      </c>
      <c r="BS954" s="42">
        <v>0.4</v>
      </c>
      <c r="BT954" s="55">
        <v>2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f>SUM(Tabla5[[#This Row],[VENTA MABE 4 SEMANA OCT]:[VENTAS OTROS 4 SEMANA OCT]])</f>
        <v>2</v>
      </c>
      <c r="CB954" t="s">
        <v>1679</v>
      </c>
      <c r="CC954" t="s">
        <v>1679</v>
      </c>
      <c r="CD954" t="s">
        <v>1679</v>
      </c>
      <c r="CE954" t="s">
        <v>1679</v>
      </c>
      <c r="CF954" t="s">
        <v>1679</v>
      </c>
      <c r="CG954" t="s">
        <v>1679</v>
      </c>
      <c r="CH954" t="s">
        <v>1679</v>
      </c>
      <c r="CI9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54" s="66">
        <v>0</v>
      </c>
      <c r="CK954">
        <v>0</v>
      </c>
      <c r="CL954">
        <v>0</v>
      </c>
      <c r="CM954" t="s">
        <v>1679</v>
      </c>
      <c r="CN954">
        <v>0</v>
      </c>
      <c r="CO954">
        <v>0</v>
      </c>
      <c r="CP954">
        <v>0</v>
      </c>
      <c r="CQ954">
        <v>0</v>
      </c>
      <c r="CR954">
        <f>SUM(Tabla5[[#This Row],[VENTA MABE 1 SEMANA NOV]:[VENTAS OTROS 1 SEMANA NOV]])</f>
        <v>0</v>
      </c>
      <c r="CS954">
        <f>IFERROR(VLOOKUP(Tabla5[[#This Row],[CLAVE]],[2]VENTAS!$F$2:$L$1501,2,0),0)</f>
        <v>0</v>
      </c>
      <c r="CT954">
        <f>IFERROR(VLOOKUP(Tabla5[[#This Row],[CLAVE]],[2]VENTAS!$F$2:$L$1501,3,0),0)</f>
        <v>2</v>
      </c>
      <c r="CU954">
        <f>IFERROR(VLOOKUP(Tabla5[[#This Row],[CLAVE]],[2]VENTAS!$F$2:$L$1501,4,0),0)</f>
        <v>0</v>
      </c>
      <c r="CV954">
        <f>IFERROR(VLOOKUP(Tabla5[[#This Row],[CLAVE]],[2]VENTAS!$F$2:$L$1501,5,0),0)</f>
        <v>0</v>
      </c>
      <c r="CW954">
        <f>IFERROR(VLOOKUP(Tabla5[[#This Row],[CLAVE]],[2]VENTAS!$F$2:$L$1501,6,0),0)</f>
        <v>0</v>
      </c>
      <c r="CX954">
        <f>IFERROR(VLOOKUP(Tabla5[[#This Row],[CLAVE]],[2]VENTAS!$F$2:$L$1501,7,0),0)</f>
        <v>0</v>
      </c>
      <c r="CY954">
        <f>IFERROR(VLOOKUP(Tabla5[[#This Row],[CLAVE]],[2]VENTAS!$F$2:$R$1501,13,0),0)</f>
        <v>0</v>
      </c>
      <c r="CZ954">
        <f>SUM(Tabla5[[#This Row],[VENTA MABE 2 SEMANA NOV]:[VENTAS OTROS 2 SEMANA NOV]])</f>
        <v>2</v>
      </c>
      <c r="DA954" s="46">
        <v>12.86510463292656</v>
      </c>
    </row>
    <row r="955" spans="1:105" hidden="1" x14ac:dyDescent="0.3">
      <c r="A955" t="str">
        <f>CONCATENATE(Tabla5[[#This Row],[TIENDA HMPV]],Tabla5[[#This Row],[LINEA]])</f>
        <v>422 - TIENDA PORTOVIEJO 1311EMPOTRE</v>
      </c>
      <c r="B955" t="s">
        <v>224</v>
      </c>
      <c r="C955" s="55" t="s">
        <v>225</v>
      </c>
      <c r="D955" s="55" t="s">
        <v>39</v>
      </c>
      <c r="E955" s="55" t="s">
        <v>226</v>
      </c>
      <c r="F955" s="55" t="s">
        <v>1724</v>
      </c>
      <c r="G955" t="s">
        <v>32</v>
      </c>
      <c r="H955" s="42">
        <f>IFERROR(Tabla5[[#This Row],[VENTAS MABE]]/Tabla5[[#This Row],[CUOTA]],0)</f>
        <v>0</v>
      </c>
      <c r="I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V955" s="42">
        <v>0</v>
      </c>
      <c r="W955" s="42">
        <f>IFERROR(Tabla5[[#This Row],[TOTAL VENTA 38 SEMANA]]/Tabla5[[#This Row],[VENTA ACUM 38]],0)</f>
        <v>0</v>
      </c>
      <c r="X955" s="42" t="e">
        <f>VLOOKUP(Tabla5[[#This Row],[CLAVE]],[1]!QMI_5_SEMANA_SEP_22[[CLAVE]:[SHARE CADENA S2]],21,0)</f>
        <v>#REF!</v>
      </c>
      <c r="Y955" s="55" t="s">
        <v>769</v>
      </c>
      <c r="Z955" s="46">
        <f>+Tabla5[[#This Row],[VENTA ACUM 38]]+Tabla5[[#This Row],[venta total 39 acum]]</f>
        <v>0</v>
      </c>
      <c r="AA955" s="46">
        <v>0</v>
      </c>
      <c r="AB955" s="46">
        <v>0</v>
      </c>
      <c r="AC955" s="46">
        <v>0</v>
      </c>
      <c r="AD955" s="46">
        <v>0</v>
      </c>
      <c r="AE955" s="46">
        <v>0</v>
      </c>
      <c r="AF955" s="46">
        <v>0</v>
      </c>
      <c r="AG955" s="46">
        <v>0</v>
      </c>
      <c r="AH955" s="42">
        <f>IFERROR(Tabla5[[#This Row],[VENTAS MABE]]/Tabla5[[#This Row],[VENTAS INDURAMA]],0)</f>
        <v>0</v>
      </c>
      <c r="AI955" t="s">
        <v>1676</v>
      </c>
      <c r="AK955" s="42"/>
      <c r="AL955" t="s">
        <v>727</v>
      </c>
      <c r="AM955" s="55" t="s">
        <v>1069</v>
      </c>
      <c r="AO955" s="55" t="s">
        <v>419</v>
      </c>
      <c r="AP955">
        <v>0</v>
      </c>
      <c r="AQ955" s="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f>SUM(Tabla5[[#This Row],[VENTA MABE 1 SEMANA OCT]:[VENTAS OTROS 1 SEMANA OCT]])</f>
        <v>0</v>
      </c>
      <c r="AY955" s="46">
        <v>0</v>
      </c>
      <c r="AZ955" s="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f>SUM(Tabla5[[#This Row],[VENTA MABE 2 SEMANA OCT]:[VENTAS OTROS 2 SEMANA OCT]])</f>
        <v>0</v>
      </c>
      <c r="BH955" t="s">
        <v>781</v>
      </c>
      <c r="BI955" s="55" t="s">
        <v>225</v>
      </c>
      <c r="BJ955">
        <v>4.0000000000000018</v>
      </c>
      <c r="BK955" s="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f>SUM(Tabla5[[#This Row],[VENTA MABE 3 SEMANA OCT]:[VENTAS OTROS 3 SEMANA OCT]])</f>
        <v>0</v>
      </c>
      <c r="BS955" s="42">
        <v>0</v>
      </c>
      <c r="BT955" s="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f>SUM(Tabla5[[#This Row],[VENTA MABE 4 SEMANA OCT]:[VENTAS OTROS 4 SEMANA OCT]])</f>
        <v>0</v>
      </c>
      <c r="CB955" t="s">
        <v>1679</v>
      </c>
      <c r="CC955" t="s">
        <v>1679</v>
      </c>
      <c r="CD955" t="s">
        <v>1679</v>
      </c>
      <c r="CE955" t="s">
        <v>1679</v>
      </c>
      <c r="CF955" t="s">
        <v>1679</v>
      </c>
      <c r="CG955" t="s">
        <v>1679</v>
      </c>
      <c r="CH955" t="s">
        <v>1679</v>
      </c>
      <c r="CI9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55" s="66">
        <v>0</v>
      </c>
      <c r="CK955">
        <v>0</v>
      </c>
      <c r="CL955">
        <v>0</v>
      </c>
      <c r="CM955" t="s">
        <v>1679</v>
      </c>
      <c r="CN955">
        <v>0</v>
      </c>
      <c r="CO955">
        <v>0</v>
      </c>
      <c r="CP955">
        <v>0</v>
      </c>
      <c r="CQ955">
        <v>0</v>
      </c>
      <c r="CR955">
        <f>SUM(Tabla5[[#This Row],[VENTA MABE 1 SEMANA NOV]:[VENTAS OTROS 1 SEMANA NOV]])</f>
        <v>0</v>
      </c>
      <c r="CS955">
        <f>IFERROR(VLOOKUP(Tabla5[[#This Row],[CLAVE]],[2]VENTAS!$F$2:$L$1501,2,0),0)</f>
        <v>0</v>
      </c>
      <c r="CT955">
        <f>IFERROR(VLOOKUP(Tabla5[[#This Row],[CLAVE]],[2]VENTAS!$F$2:$L$1501,3,0),0)</f>
        <v>0</v>
      </c>
      <c r="CU955">
        <f>IFERROR(VLOOKUP(Tabla5[[#This Row],[CLAVE]],[2]VENTAS!$F$2:$L$1501,4,0),0)</f>
        <v>0</v>
      </c>
      <c r="CV955">
        <f>IFERROR(VLOOKUP(Tabla5[[#This Row],[CLAVE]],[2]VENTAS!$F$2:$L$1501,5,0),0)</f>
        <v>0</v>
      </c>
      <c r="CW955">
        <f>IFERROR(VLOOKUP(Tabla5[[#This Row],[CLAVE]],[2]VENTAS!$F$2:$L$1501,6,0),0)</f>
        <v>0</v>
      </c>
      <c r="CX955">
        <f>IFERROR(VLOOKUP(Tabla5[[#This Row],[CLAVE]],[2]VENTAS!$F$2:$L$1501,7,0),0)</f>
        <v>0</v>
      </c>
      <c r="CY955">
        <f>IFERROR(VLOOKUP(Tabla5[[#This Row],[CLAVE]],[2]VENTAS!$F$2:$R$1501,13,0),0)</f>
        <v>0</v>
      </c>
      <c r="CZ955">
        <f>SUM(Tabla5[[#This Row],[VENTA MABE 2 SEMANA NOV]:[VENTAS OTROS 2 SEMANA NOV]])</f>
        <v>0</v>
      </c>
      <c r="DA955" s="46">
        <v>0</v>
      </c>
    </row>
    <row r="956" spans="1:105" hidden="1" x14ac:dyDescent="0.3">
      <c r="A956" t="str">
        <f>CONCATENATE(Tabla5[[#This Row],[TIENDA HMPV]],Tabla5[[#This Row],[LINEA]])</f>
        <v>422 - TIENDA PORTOVIEJO 1311GLOBALES</v>
      </c>
      <c r="B956" t="s">
        <v>224</v>
      </c>
      <c r="C956" s="55" t="s">
        <v>225</v>
      </c>
      <c r="D956" s="55" t="s">
        <v>39</v>
      </c>
      <c r="E956" s="55" t="s">
        <v>226</v>
      </c>
      <c r="F956" s="55" t="s">
        <v>1724</v>
      </c>
      <c r="G956" t="s">
        <v>27</v>
      </c>
      <c r="H956" s="42">
        <f>IFERROR(Tabla5[[#This Row],[VENTAS MABE]]/Tabla5[[#This Row],[CUOTA]],0)</f>
        <v>0</v>
      </c>
      <c r="I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V956" s="42">
        <v>0</v>
      </c>
      <c r="W956" s="42">
        <f>IFERROR(Tabla5[[#This Row],[TOTAL VENTA 38 SEMANA]]/Tabla5[[#This Row],[VENTA ACUM 38]],0)</f>
        <v>0</v>
      </c>
      <c r="X956" s="42" t="e">
        <f>VLOOKUP(Tabla5[[#This Row],[CLAVE]],[1]!QMI_5_SEMANA_SEP_22[[CLAVE]:[SHARE CADENA S2]],21,0)</f>
        <v>#REF!</v>
      </c>
      <c r="Y956" s="55" t="s">
        <v>769</v>
      </c>
      <c r="Z956" s="46">
        <f>+Tabla5[[#This Row],[VENTA ACUM 38]]+Tabla5[[#This Row],[venta total 39 acum]]</f>
        <v>1</v>
      </c>
      <c r="AA956" s="46">
        <v>0</v>
      </c>
      <c r="AB956" s="46">
        <v>0</v>
      </c>
      <c r="AC956" s="46">
        <v>0</v>
      </c>
      <c r="AD956" s="46">
        <v>1</v>
      </c>
      <c r="AE956" s="46">
        <v>1</v>
      </c>
      <c r="AF956" s="46">
        <v>1</v>
      </c>
      <c r="AG956" s="46">
        <v>1</v>
      </c>
      <c r="AH956" s="42">
        <f>IFERROR(Tabla5[[#This Row],[VENTAS MABE]]/Tabla5[[#This Row],[VENTAS INDURAMA]],0)</f>
        <v>0</v>
      </c>
      <c r="AI956" t="s">
        <v>1676</v>
      </c>
      <c r="AK956" s="42"/>
      <c r="AL956" t="s">
        <v>727</v>
      </c>
      <c r="AM956" s="55" t="s">
        <v>1069</v>
      </c>
      <c r="AO956" s="55" t="s">
        <v>419</v>
      </c>
      <c r="AP956">
        <v>0</v>
      </c>
      <c r="AQ956" s="55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f>SUM(Tabla5[[#This Row],[VENTA MABE 1 SEMANA OCT]:[VENTAS OTROS 1 SEMANA OCT]])</f>
        <v>0</v>
      </c>
      <c r="AY956" s="46">
        <v>0</v>
      </c>
      <c r="AZ956" s="55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f>SUM(Tabla5[[#This Row],[VENTA MABE 2 SEMANA OCT]:[VENTAS OTROS 2 SEMANA OCT]])</f>
        <v>0</v>
      </c>
      <c r="BH956" t="s">
        <v>781</v>
      </c>
      <c r="BI956" s="55" t="s">
        <v>225</v>
      </c>
      <c r="BJ956">
        <v>4.0000000000000018</v>
      </c>
      <c r="BK956" s="55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f>SUM(Tabla5[[#This Row],[VENTA MABE 3 SEMANA OCT]:[VENTAS OTROS 3 SEMANA OCT]])</f>
        <v>0</v>
      </c>
      <c r="BS956" s="42">
        <v>0</v>
      </c>
      <c r="BT956" s="55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f>SUM(Tabla5[[#This Row],[VENTA MABE 4 SEMANA OCT]:[VENTAS OTROS 4 SEMANA OCT]])</f>
        <v>0</v>
      </c>
      <c r="CB956" t="s">
        <v>1679</v>
      </c>
      <c r="CC956" t="s">
        <v>1679</v>
      </c>
      <c r="CD956" t="s">
        <v>1679</v>
      </c>
      <c r="CE956" t="s">
        <v>1679</v>
      </c>
      <c r="CF956" t="s">
        <v>1679</v>
      </c>
      <c r="CG956" t="s">
        <v>1679</v>
      </c>
      <c r="CH956" t="s">
        <v>1679</v>
      </c>
      <c r="CI9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56" s="66">
        <v>0</v>
      </c>
      <c r="CK956">
        <v>0</v>
      </c>
      <c r="CL956">
        <v>0</v>
      </c>
      <c r="CM956" t="s">
        <v>1679</v>
      </c>
      <c r="CN956">
        <v>0</v>
      </c>
      <c r="CO956">
        <v>0</v>
      </c>
      <c r="CP956">
        <v>0</v>
      </c>
      <c r="CQ956">
        <v>0</v>
      </c>
      <c r="CR956">
        <f>SUM(Tabla5[[#This Row],[VENTA MABE 1 SEMANA NOV]:[VENTAS OTROS 1 SEMANA NOV]])</f>
        <v>0</v>
      </c>
      <c r="CS956">
        <f>IFERROR(VLOOKUP(Tabla5[[#This Row],[CLAVE]],[2]VENTAS!$F$2:$L$1501,2,0),0)</f>
        <v>0</v>
      </c>
      <c r="CT956">
        <f>IFERROR(VLOOKUP(Tabla5[[#This Row],[CLAVE]],[2]VENTAS!$F$2:$L$1501,3,0),0)</f>
        <v>0</v>
      </c>
      <c r="CU956">
        <f>IFERROR(VLOOKUP(Tabla5[[#This Row],[CLAVE]],[2]VENTAS!$F$2:$L$1501,4,0),0)</f>
        <v>0</v>
      </c>
      <c r="CV956">
        <f>IFERROR(VLOOKUP(Tabla5[[#This Row],[CLAVE]],[2]VENTAS!$F$2:$L$1501,5,0),0)</f>
        <v>0</v>
      </c>
      <c r="CW956">
        <f>IFERROR(VLOOKUP(Tabla5[[#This Row],[CLAVE]],[2]VENTAS!$F$2:$L$1501,6,0),0)</f>
        <v>0</v>
      </c>
      <c r="CX956">
        <f>IFERROR(VLOOKUP(Tabla5[[#This Row],[CLAVE]],[2]VENTAS!$F$2:$L$1501,7,0),0)</f>
        <v>0</v>
      </c>
      <c r="CY956">
        <f>IFERROR(VLOOKUP(Tabla5[[#This Row],[CLAVE]],[2]VENTAS!$F$2:$R$1501,13,0),0)</f>
        <v>0</v>
      </c>
      <c r="CZ956">
        <f>SUM(Tabla5[[#This Row],[VENTA MABE 2 SEMANA NOV]:[VENTAS OTROS 2 SEMANA NOV]])</f>
        <v>0</v>
      </c>
      <c r="DA956" s="46">
        <v>0.61863896197873991</v>
      </c>
    </row>
    <row r="957" spans="1:105" hidden="1" x14ac:dyDescent="0.3">
      <c r="A957" t="str">
        <f>CONCATENATE(Tabla5[[#This Row],[TIENDA HMPV]],Tabla5[[#This Row],[LINEA]])</f>
        <v>422 - TIENDA PORTOVIEJO 1311LAVADO</v>
      </c>
      <c r="B957" t="s">
        <v>224</v>
      </c>
      <c r="C957" s="55" t="s">
        <v>225</v>
      </c>
      <c r="D957" s="55" t="s">
        <v>39</v>
      </c>
      <c r="E957" s="55" t="s">
        <v>226</v>
      </c>
      <c r="F957" s="55" t="s">
        <v>1724</v>
      </c>
      <c r="G957" t="s">
        <v>28</v>
      </c>
      <c r="H957" s="42">
        <f>IFERROR(Tabla5[[#This Row],[VENTAS MABE]]/Tabla5[[#This Row],[CUOTA]],0)</f>
        <v>0</v>
      </c>
      <c r="I957">
        <v>5</v>
      </c>
      <c r="K957">
        <v>0</v>
      </c>
      <c r="L957">
        <v>0</v>
      </c>
      <c r="M957">
        <v>0</v>
      </c>
      <c r="N957">
        <v>2</v>
      </c>
      <c r="O957">
        <v>0</v>
      </c>
      <c r="V957" s="42">
        <v>0</v>
      </c>
      <c r="W957" s="42">
        <f>IFERROR(Tabla5[[#This Row],[TOTAL VENTA 38 SEMANA]]/Tabla5[[#This Row],[VENTA ACUM 38]],0)</f>
        <v>0</v>
      </c>
      <c r="X957" s="42" t="e">
        <f>VLOOKUP(Tabla5[[#This Row],[CLAVE]],[1]!QMI_5_SEMANA_SEP_22[[CLAVE]:[SHARE CADENA S2]],21,0)</f>
        <v>#REF!</v>
      </c>
      <c r="Y957" s="55" t="s">
        <v>769</v>
      </c>
      <c r="Z957" s="46">
        <f>+Tabla5[[#This Row],[VENTA ACUM 38]]+Tabla5[[#This Row],[venta total 39 acum]]</f>
        <v>3</v>
      </c>
      <c r="AA957" s="46">
        <v>0</v>
      </c>
      <c r="AB957" s="46">
        <v>0</v>
      </c>
      <c r="AC957" s="46">
        <v>0</v>
      </c>
      <c r="AD957" s="46">
        <v>3</v>
      </c>
      <c r="AE957" s="46">
        <v>1</v>
      </c>
      <c r="AF957" s="46">
        <v>3</v>
      </c>
      <c r="AG957" s="46">
        <v>1</v>
      </c>
      <c r="AH957" s="42">
        <f>IFERROR(Tabla5[[#This Row],[VENTAS MABE]]/Tabla5[[#This Row],[VENTAS INDURAMA]],0)</f>
        <v>0</v>
      </c>
      <c r="AI957" t="s">
        <v>1676</v>
      </c>
      <c r="AK957" s="42"/>
      <c r="AL957" t="s">
        <v>727</v>
      </c>
      <c r="AM957" s="55" t="s">
        <v>1069</v>
      </c>
      <c r="AO957" s="55" t="s">
        <v>419</v>
      </c>
      <c r="AP957">
        <v>0</v>
      </c>
      <c r="AQ957" s="55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f>SUM(Tabla5[[#This Row],[VENTA MABE 1 SEMANA OCT]:[VENTAS OTROS 1 SEMANA OCT]])</f>
        <v>0</v>
      </c>
      <c r="AY957" s="46">
        <v>5.2539309921149187</v>
      </c>
      <c r="AZ957" s="55">
        <v>1</v>
      </c>
      <c r="BA957">
        <v>0</v>
      </c>
      <c r="BB957">
        <v>0</v>
      </c>
      <c r="BC957">
        <v>0</v>
      </c>
      <c r="BD957">
        <v>2</v>
      </c>
      <c r="BE957">
        <v>0</v>
      </c>
      <c r="BF957">
        <v>0</v>
      </c>
      <c r="BG957">
        <f>SUM(Tabla5[[#This Row],[VENTA MABE 2 SEMANA OCT]:[VENTAS OTROS 2 SEMANA OCT]])</f>
        <v>3</v>
      </c>
      <c r="BH957" t="s">
        <v>781</v>
      </c>
      <c r="BI957" s="55" t="s">
        <v>225</v>
      </c>
      <c r="BJ957">
        <v>4.0000000000000018</v>
      </c>
      <c r="BK957" s="55">
        <v>0</v>
      </c>
      <c r="BL957">
        <v>0</v>
      </c>
      <c r="BM957">
        <v>0</v>
      </c>
      <c r="BN957">
        <v>0</v>
      </c>
      <c r="BO957">
        <v>2</v>
      </c>
      <c r="BP957">
        <v>0</v>
      </c>
      <c r="BQ957">
        <v>0</v>
      </c>
      <c r="BR957">
        <f>SUM(Tabla5[[#This Row],[VENTA MABE 3 SEMANA OCT]:[VENTAS OTROS 3 SEMANA OCT]])</f>
        <v>2</v>
      </c>
      <c r="BS957" s="42">
        <v>0.12</v>
      </c>
      <c r="BT957" s="55">
        <v>0</v>
      </c>
      <c r="BU957">
        <v>0</v>
      </c>
      <c r="BV957">
        <v>0</v>
      </c>
      <c r="BW957">
        <v>0</v>
      </c>
      <c r="BX957">
        <v>2</v>
      </c>
      <c r="BY957">
        <v>0</v>
      </c>
      <c r="BZ957">
        <v>0</v>
      </c>
      <c r="CA957">
        <f>SUM(Tabla5[[#This Row],[VENTA MABE 4 SEMANA OCT]:[VENTAS OTROS 4 SEMANA OCT]])</f>
        <v>2</v>
      </c>
      <c r="CH957" t="s">
        <v>1695</v>
      </c>
      <c r="CI95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0.14285714285714285</v>
      </c>
      <c r="CJ957" t="s">
        <v>1701</v>
      </c>
      <c r="CK957">
        <v>0</v>
      </c>
      <c r="CL957">
        <v>0</v>
      </c>
      <c r="CM957" t="s">
        <v>1679</v>
      </c>
      <c r="CN957">
        <v>0</v>
      </c>
      <c r="CO957">
        <v>0</v>
      </c>
      <c r="CP957">
        <v>0</v>
      </c>
      <c r="CQ957">
        <v>0</v>
      </c>
      <c r="CR957">
        <f>SUM(Tabla5[[#This Row],[VENTA MABE 1 SEMANA NOV]:[VENTAS OTROS 1 SEMANA NOV]])</f>
        <v>0</v>
      </c>
      <c r="CS957">
        <f>IFERROR(VLOOKUP(Tabla5[[#This Row],[CLAVE]],[2]VENTAS!$F$2:$L$1501,2,0),0)</f>
        <v>0</v>
      </c>
      <c r="CT957">
        <f>IFERROR(VLOOKUP(Tabla5[[#This Row],[CLAVE]],[2]VENTAS!$F$2:$L$1501,3,0),0)</f>
        <v>0</v>
      </c>
      <c r="CU957">
        <f>IFERROR(VLOOKUP(Tabla5[[#This Row],[CLAVE]],[2]VENTAS!$F$2:$L$1501,4,0),0)</f>
        <v>0</v>
      </c>
      <c r="CV957">
        <f>IFERROR(VLOOKUP(Tabla5[[#This Row],[CLAVE]],[2]VENTAS!$F$2:$L$1501,5,0),0)</f>
        <v>0</v>
      </c>
      <c r="CW957">
        <f>IFERROR(VLOOKUP(Tabla5[[#This Row],[CLAVE]],[2]VENTAS!$F$2:$L$1501,6,0),0)</f>
        <v>1</v>
      </c>
      <c r="CX957">
        <f>IFERROR(VLOOKUP(Tabla5[[#This Row],[CLAVE]],[2]VENTAS!$F$2:$L$1501,7,0),0)</f>
        <v>2</v>
      </c>
      <c r="CY957">
        <f>IFERROR(VLOOKUP(Tabla5[[#This Row],[CLAVE]],[2]VENTAS!$F$2:$R$1501,13,0),0)</f>
        <v>0</v>
      </c>
      <c r="CZ957">
        <f>SUM(Tabla5[[#This Row],[VENTA MABE 2 SEMANA NOV]:[VENTAS OTROS 2 SEMANA NOV]])</f>
        <v>3</v>
      </c>
      <c r="DA957" s="46">
        <v>11.422250805295421</v>
      </c>
    </row>
    <row r="958" spans="1:105" hidden="1" x14ac:dyDescent="0.3">
      <c r="A958" t="str">
        <f>CONCATENATE(Tabla5[[#This Row],[TIENDA HMPV]],Tabla5[[#This Row],[LINEA]])</f>
        <v>422 - TIENDA PORTOVIEJO 1311REFRIGERACIÓN</v>
      </c>
      <c r="B958" t="s">
        <v>224</v>
      </c>
      <c r="C958" s="55" t="s">
        <v>225</v>
      </c>
      <c r="D958" s="55" t="s">
        <v>39</v>
      </c>
      <c r="E958" s="55" t="s">
        <v>226</v>
      </c>
      <c r="F958" s="55" t="s">
        <v>1724</v>
      </c>
      <c r="G958" t="s">
        <v>29</v>
      </c>
      <c r="H958" s="42">
        <f>IFERROR(Tabla5[[#This Row],[VENTAS MABE]]/Tabla5[[#This Row],[CUOTA]],0)</f>
        <v>0</v>
      </c>
      <c r="I958">
        <v>2</v>
      </c>
      <c r="K958">
        <v>0</v>
      </c>
      <c r="L958">
        <v>0</v>
      </c>
      <c r="M958">
        <v>0</v>
      </c>
      <c r="N958">
        <v>0</v>
      </c>
      <c r="O958">
        <v>0</v>
      </c>
      <c r="V958" s="42">
        <v>0</v>
      </c>
      <c r="W958" s="42">
        <f>IFERROR(Tabla5[[#This Row],[TOTAL VENTA 38 SEMANA]]/Tabla5[[#This Row],[VENTA ACUM 38]],0)</f>
        <v>0</v>
      </c>
      <c r="X958" s="42" t="e">
        <f>VLOOKUP(Tabla5[[#This Row],[CLAVE]],[1]!QMI_5_SEMANA_SEP_22[[CLAVE]:[SHARE CADENA S2]],21,0)</f>
        <v>#REF!</v>
      </c>
      <c r="Y958" s="55" t="s">
        <v>769</v>
      </c>
      <c r="Z958" s="46">
        <f>+Tabla5[[#This Row],[VENTA ACUM 38]]+Tabla5[[#This Row],[venta total 39 acum]]</f>
        <v>0</v>
      </c>
      <c r="AA958" s="46">
        <v>0</v>
      </c>
      <c r="AB958" s="46">
        <v>0</v>
      </c>
      <c r="AC958" s="46">
        <v>0</v>
      </c>
      <c r="AD958" s="46">
        <v>0</v>
      </c>
      <c r="AE958" s="46">
        <v>0</v>
      </c>
      <c r="AF958" s="46">
        <v>0</v>
      </c>
      <c r="AG958" s="46">
        <v>0</v>
      </c>
      <c r="AH958" s="42">
        <f>IFERROR(Tabla5[[#This Row],[VENTAS MABE]]/Tabla5[[#This Row],[VENTAS INDURAMA]],0)</f>
        <v>0</v>
      </c>
      <c r="AI958" t="s">
        <v>1676</v>
      </c>
      <c r="AK958" s="42"/>
      <c r="AL958" t="s">
        <v>727</v>
      </c>
      <c r="AM958" s="55" t="s">
        <v>1069</v>
      </c>
      <c r="AO958" s="55" t="s">
        <v>419</v>
      </c>
      <c r="AP958">
        <v>0</v>
      </c>
      <c r="AQ958" s="55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f>SUM(Tabla5[[#This Row],[VENTA MABE 1 SEMANA OCT]:[VENTAS OTROS 1 SEMANA OCT]])</f>
        <v>0</v>
      </c>
      <c r="AY958" s="46">
        <v>2</v>
      </c>
      <c r="AZ958" s="55">
        <v>1</v>
      </c>
      <c r="BA958">
        <v>2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f>SUM(Tabla5[[#This Row],[VENTA MABE 2 SEMANA OCT]:[VENTAS OTROS 2 SEMANA OCT]])</f>
        <v>3</v>
      </c>
      <c r="BH958" t="s">
        <v>781</v>
      </c>
      <c r="BI958" s="55" t="s">
        <v>225</v>
      </c>
      <c r="BJ958">
        <v>4.0000000000000018</v>
      </c>
      <c r="BK958" s="55">
        <v>0</v>
      </c>
      <c r="BL958">
        <v>2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f>SUM(Tabla5[[#This Row],[VENTA MABE 3 SEMANA OCT]:[VENTAS OTROS 3 SEMANA OCT]])</f>
        <v>2</v>
      </c>
      <c r="BS958" s="42">
        <v>0.2</v>
      </c>
      <c r="BT958" s="55">
        <v>0</v>
      </c>
      <c r="BU958">
        <v>1</v>
      </c>
      <c r="BV958">
        <v>0</v>
      </c>
      <c r="BW958">
        <v>0</v>
      </c>
      <c r="BX958">
        <v>1</v>
      </c>
      <c r="BY958">
        <v>1</v>
      </c>
      <c r="BZ958">
        <v>0</v>
      </c>
      <c r="CA958">
        <f>SUM(Tabla5[[#This Row],[VENTA MABE 4 SEMANA OCT]:[VENTAS OTROS 4 SEMANA OCT]])</f>
        <v>3</v>
      </c>
      <c r="CH958" t="s">
        <v>1695</v>
      </c>
      <c r="CI95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0.125</v>
      </c>
      <c r="CJ958" t="s">
        <v>1701</v>
      </c>
      <c r="CK958">
        <v>0</v>
      </c>
      <c r="CL958">
        <v>1</v>
      </c>
      <c r="CM958" t="s">
        <v>1679</v>
      </c>
      <c r="CN958">
        <v>0</v>
      </c>
      <c r="CO958">
        <v>1</v>
      </c>
      <c r="CP958">
        <v>0</v>
      </c>
      <c r="CQ958">
        <v>0</v>
      </c>
      <c r="CR958">
        <f>SUM(Tabla5[[#This Row],[VENTA MABE 1 SEMANA NOV]:[VENTAS OTROS 1 SEMANA NOV]])</f>
        <v>2</v>
      </c>
      <c r="CS958">
        <f>IFERROR(VLOOKUP(Tabla5[[#This Row],[CLAVE]],[2]VENTAS!$F$2:$L$1501,2,0),0)</f>
        <v>0</v>
      </c>
      <c r="CT958">
        <f>IFERROR(VLOOKUP(Tabla5[[#This Row],[CLAVE]],[2]VENTAS!$F$2:$L$1501,3,0),0)</f>
        <v>1</v>
      </c>
      <c r="CU958">
        <f>IFERROR(VLOOKUP(Tabla5[[#This Row],[CLAVE]],[2]VENTAS!$F$2:$L$1501,4,0),0)</f>
        <v>0</v>
      </c>
      <c r="CV958">
        <f>IFERROR(VLOOKUP(Tabla5[[#This Row],[CLAVE]],[2]VENTAS!$F$2:$L$1501,5,0),0)</f>
        <v>0</v>
      </c>
      <c r="CW958">
        <f>IFERROR(VLOOKUP(Tabla5[[#This Row],[CLAVE]],[2]VENTAS!$F$2:$L$1501,6,0),0)</f>
        <v>1</v>
      </c>
      <c r="CX958">
        <f>IFERROR(VLOOKUP(Tabla5[[#This Row],[CLAVE]],[2]VENTAS!$F$2:$L$1501,7,0),0)</f>
        <v>0</v>
      </c>
      <c r="CY958">
        <f>IFERROR(VLOOKUP(Tabla5[[#This Row],[CLAVE]],[2]VENTAS!$F$2:$R$1501,13,0),0)</f>
        <v>0</v>
      </c>
      <c r="CZ958">
        <f>SUM(Tabla5[[#This Row],[VENTA MABE 2 SEMANA NOV]:[VENTAS OTROS 2 SEMANA NOV]])</f>
        <v>2</v>
      </c>
      <c r="DA958" s="46">
        <v>4.1528998545046445</v>
      </c>
    </row>
    <row r="959" spans="1:105" hidden="1" x14ac:dyDescent="0.3">
      <c r="A959" t="str">
        <f>CONCATENATE(Tabla5[[#This Row],[TIENDA HMPV]],Tabla5[[#This Row],[LINEA]])</f>
        <v>425 - TIENDA PORTOVIEJO 1318AIRES</v>
      </c>
      <c r="B959" t="s">
        <v>224</v>
      </c>
      <c r="C959" s="55" t="s">
        <v>225</v>
      </c>
      <c r="D959" s="55" t="s">
        <v>39</v>
      </c>
      <c r="E959" s="55" t="s">
        <v>227</v>
      </c>
      <c r="F959" s="55" t="s">
        <v>1724</v>
      </c>
      <c r="G959" t="s">
        <v>25</v>
      </c>
      <c r="H959" s="42">
        <f>IFERROR(Tabla5[[#This Row],[VENTAS MABE]]/Tabla5[[#This Row],[CUOTA]],0)</f>
        <v>0</v>
      </c>
      <c r="I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V959" s="42">
        <v>0</v>
      </c>
      <c r="W959" s="42">
        <f>IFERROR(Tabla5[[#This Row],[TOTAL VENTA 38 SEMANA]]/Tabla5[[#This Row],[VENTA ACUM 38]],0)</f>
        <v>0</v>
      </c>
      <c r="X959" s="42" t="e">
        <f>VLOOKUP(Tabla5[[#This Row],[CLAVE]],[1]!QMI_5_SEMANA_SEP_22[[CLAVE]:[SHARE CADENA S2]],21,0)</f>
        <v>#REF!</v>
      </c>
      <c r="Y959" s="55" t="s">
        <v>769</v>
      </c>
      <c r="Z959" s="46">
        <f>+Tabla5[[#This Row],[VENTA ACUM 38]]+Tabla5[[#This Row],[venta total 39 acum]]</f>
        <v>1</v>
      </c>
      <c r="AA959" s="46">
        <v>0</v>
      </c>
      <c r="AB959" s="46">
        <v>0</v>
      </c>
      <c r="AC959" s="46">
        <v>0</v>
      </c>
      <c r="AD959" s="46">
        <v>1</v>
      </c>
      <c r="AE959" s="46">
        <v>1</v>
      </c>
      <c r="AF959" s="46">
        <v>1</v>
      </c>
      <c r="AG959" s="46">
        <v>1</v>
      </c>
      <c r="AH959" s="42">
        <f>IFERROR(Tabla5[[#This Row],[VENTAS MABE]]/Tabla5[[#This Row],[VENTAS INDURAMA]],0)</f>
        <v>0</v>
      </c>
      <c r="AI959" t="s">
        <v>1676</v>
      </c>
      <c r="AK959" s="42"/>
      <c r="AL959" t="s">
        <v>727</v>
      </c>
      <c r="AM959" s="55" t="s">
        <v>1070</v>
      </c>
      <c r="AO959" s="55" t="s">
        <v>419</v>
      </c>
      <c r="AP959">
        <v>0</v>
      </c>
      <c r="AQ959" s="55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f>SUM(Tabla5[[#This Row],[VENTA MABE 1 SEMANA OCT]:[VENTAS OTROS 1 SEMANA OCT]])</f>
        <v>0</v>
      </c>
      <c r="AY959" s="46">
        <v>0</v>
      </c>
      <c r="AZ959" s="55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f>SUM(Tabla5[[#This Row],[VENTA MABE 2 SEMANA OCT]:[VENTAS OTROS 2 SEMANA OCT]])</f>
        <v>0</v>
      </c>
      <c r="BH959" t="s">
        <v>885</v>
      </c>
      <c r="BI959" s="55" t="s">
        <v>225</v>
      </c>
      <c r="BJ959">
        <v>1.9999999999999982</v>
      </c>
      <c r="BK959" s="55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f>SUM(Tabla5[[#This Row],[VENTA MABE 3 SEMANA OCT]:[VENTAS OTROS 3 SEMANA OCT]])</f>
        <v>0</v>
      </c>
      <c r="BS959" s="42">
        <v>0.15</v>
      </c>
      <c r="BT959" s="55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f>SUM(Tabla5[[#This Row],[VENTA MABE 4 SEMANA OCT]:[VENTAS OTROS 4 SEMANA OCT]])</f>
        <v>1</v>
      </c>
      <c r="CB959" t="s">
        <v>1679</v>
      </c>
      <c r="CC959" t="s">
        <v>1679</v>
      </c>
      <c r="CD959" t="s">
        <v>1679</v>
      </c>
      <c r="CE959" t="s">
        <v>1679</v>
      </c>
      <c r="CF959" t="s">
        <v>1679</v>
      </c>
      <c r="CG959" t="s">
        <v>1679</v>
      </c>
      <c r="CH959" t="s">
        <v>1679</v>
      </c>
      <c r="CI9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59" s="66">
        <v>0</v>
      </c>
      <c r="CK959">
        <v>0</v>
      </c>
      <c r="CL959">
        <v>0</v>
      </c>
      <c r="CM959" t="s">
        <v>1679</v>
      </c>
      <c r="CN959">
        <v>0</v>
      </c>
      <c r="CO959">
        <v>0</v>
      </c>
      <c r="CP959">
        <v>0</v>
      </c>
      <c r="CQ959">
        <v>0</v>
      </c>
      <c r="CR959">
        <f>SUM(Tabla5[[#This Row],[VENTA MABE 1 SEMANA NOV]:[VENTAS OTROS 1 SEMANA NOV]])</f>
        <v>0</v>
      </c>
      <c r="CS959">
        <f>IFERROR(VLOOKUP(Tabla5[[#This Row],[CLAVE]],[2]VENTAS!$F$2:$L$1501,2,0),0)</f>
        <v>0</v>
      </c>
      <c r="CT959">
        <f>IFERROR(VLOOKUP(Tabla5[[#This Row],[CLAVE]],[2]VENTAS!$F$2:$L$1501,3,0),0)</f>
        <v>2</v>
      </c>
      <c r="CU959">
        <f>IFERROR(VLOOKUP(Tabla5[[#This Row],[CLAVE]],[2]VENTAS!$F$2:$L$1501,4,0),0)</f>
        <v>0</v>
      </c>
      <c r="CV959">
        <f>IFERROR(VLOOKUP(Tabla5[[#This Row],[CLAVE]],[2]VENTAS!$F$2:$L$1501,5,0),0)</f>
        <v>0</v>
      </c>
      <c r="CW959">
        <f>IFERROR(VLOOKUP(Tabla5[[#This Row],[CLAVE]],[2]VENTAS!$F$2:$L$1501,6,0),0)</f>
        <v>0</v>
      </c>
      <c r="CX959">
        <f>IFERROR(VLOOKUP(Tabla5[[#This Row],[CLAVE]],[2]VENTAS!$F$2:$L$1501,7,0),0)</f>
        <v>0</v>
      </c>
      <c r="CY959">
        <f>IFERROR(VLOOKUP(Tabla5[[#This Row],[CLAVE]],[2]VENTAS!$F$2:$R$1501,13,0),0)</f>
        <v>0</v>
      </c>
      <c r="CZ959">
        <f>SUM(Tabla5[[#This Row],[VENTA MABE 2 SEMANA NOV]:[VENTAS OTROS 2 SEMANA NOV]])</f>
        <v>2</v>
      </c>
      <c r="DA959" s="46">
        <v>0</v>
      </c>
    </row>
    <row r="960" spans="1:105" hidden="1" x14ac:dyDescent="0.3">
      <c r="A960" t="str">
        <f>CONCATENATE(Tabla5[[#This Row],[TIENDA HMPV]],Tabla5[[#This Row],[LINEA]])</f>
        <v>425 - TIENDA PORTOVIEJO 1318COCINAS</v>
      </c>
      <c r="B960" t="s">
        <v>224</v>
      </c>
      <c r="C960" s="55" t="s">
        <v>225</v>
      </c>
      <c r="D960" s="55" t="s">
        <v>39</v>
      </c>
      <c r="E960" s="55" t="s">
        <v>227</v>
      </c>
      <c r="F960" s="55" t="s">
        <v>1724</v>
      </c>
      <c r="G960" t="s">
        <v>26</v>
      </c>
      <c r="H960" s="42">
        <f>IFERROR(Tabla5[[#This Row],[VENTAS MABE]]/Tabla5[[#This Row],[CUOTA]],0)</f>
        <v>0</v>
      </c>
      <c r="I960">
        <v>2</v>
      </c>
      <c r="K960">
        <v>0</v>
      </c>
      <c r="L960">
        <v>0</v>
      </c>
      <c r="M960">
        <v>0</v>
      </c>
      <c r="N960">
        <v>0</v>
      </c>
      <c r="O960">
        <v>0</v>
      </c>
      <c r="V960" s="42">
        <v>0</v>
      </c>
      <c r="W960" s="42">
        <f>IFERROR(Tabla5[[#This Row],[TOTAL VENTA 38 SEMANA]]/Tabla5[[#This Row],[VENTA ACUM 38]],0)</f>
        <v>0</v>
      </c>
      <c r="X960" s="42" t="e">
        <f>VLOOKUP(Tabla5[[#This Row],[CLAVE]],[1]!QMI_5_SEMANA_SEP_22[[CLAVE]:[SHARE CADENA S2]],21,0)</f>
        <v>#REF!</v>
      </c>
      <c r="Y960" s="55" t="s">
        <v>769</v>
      </c>
      <c r="Z960" s="46">
        <f>+Tabla5[[#This Row],[VENTA ACUM 38]]+Tabla5[[#This Row],[venta total 39 acum]]</f>
        <v>0</v>
      </c>
      <c r="AA960" s="46">
        <v>0</v>
      </c>
      <c r="AB960" s="46">
        <v>0</v>
      </c>
      <c r="AC960" s="46">
        <v>0</v>
      </c>
      <c r="AD960" s="46">
        <v>0</v>
      </c>
      <c r="AE960" s="46">
        <v>0</v>
      </c>
      <c r="AF960" s="46">
        <v>0</v>
      </c>
      <c r="AG960" s="46">
        <v>0</v>
      </c>
      <c r="AH960" s="42">
        <f>IFERROR(Tabla5[[#This Row],[VENTAS MABE]]/Tabla5[[#This Row],[VENTAS INDURAMA]],0)</f>
        <v>0</v>
      </c>
      <c r="AI960" t="s">
        <v>1676</v>
      </c>
      <c r="AK960" s="42"/>
      <c r="AL960" t="s">
        <v>727</v>
      </c>
      <c r="AM960" s="55" t="s">
        <v>1070</v>
      </c>
      <c r="AO960" s="55" t="s">
        <v>419</v>
      </c>
      <c r="AP960">
        <v>0</v>
      </c>
      <c r="AQ960" s="55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f>SUM(Tabla5[[#This Row],[VENTA MABE 1 SEMANA OCT]:[VENTAS OTROS 1 SEMANA OCT]])</f>
        <v>0</v>
      </c>
      <c r="AY960" s="46">
        <v>1</v>
      </c>
      <c r="AZ960" s="55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f>SUM(Tabla5[[#This Row],[VENTA MABE 2 SEMANA OCT]:[VENTAS OTROS 2 SEMANA OCT]])</f>
        <v>1</v>
      </c>
      <c r="BH960" t="s">
        <v>885</v>
      </c>
      <c r="BI960" s="55" t="s">
        <v>225</v>
      </c>
      <c r="BJ960">
        <v>1.9999999999999982</v>
      </c>
      <c r="BK960" s="55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f>SUM(Tabla5[[#This Row],[VENTA MABE 3 SEMANA OCT]:[VENTAS OTROS 3 SEMANA OCT]])</f>
        <v>1</v>
      </c>
      <c r="BS960" s="42">
        <v>0.4</v>
      </c>
      <c r="BT960" s="55">
        <v>0</v>
      </c>
      <c r="BU960">
        <v>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f>SUM(Tabla5[[#This Row],[VENTA MABE 4 SEMANA OCT]:[VENTAS OTROS 4 SEMANA OCT]])</f>
        <v>1</v>
      </c>
      <c r="CB960" t="s">
        <v>1679</v>
      </c>
      <c r="CC960" t="s">
        <v>1679</v>
      </c>
      <c r="CD960" t="s">
        <v>1679</v>
      </c>
      <c r="CE960" t="s">
        <v>1679</v>
      </c>
      <c r="CF960" t="s">
        <v>1679</v>
      </c>
      <c r="CG960" t="s">
        <v>1679</v>
      </c>
      <c r="CH960" t="s">
        <v>1679</v>
      </c>
      <c r="CI9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60" s="66">
        <v>0</v>
      </c>
      <c r="CK960">
        <v>0</v>
      </c>
      <c r="CL960">
        <v>1</v>
      </c>
      <c r="CM960" t="s">
        <v>1679</v>
      </c>
      <c r="CN960">
        <v>0</v>
      </c>
      <c r="CO960">
        <v>0</v>
      </c>
      <c r="CP960">
        <v>0</v>
      </c>
      <c r="CQ960">
        <v>0</v>
      </c>
      <c r="CR960">
        <f>SUM(Tabla5[[#This Row],[VENTA MABE 1 SEMANA NOV]:[VENTAS OTROS 1 SEMANA NOV]])</f>
        <v>1</v>
      </c>
      <c r="CS960">
        <f>IFERROR(VLOOKUP(Tabla5[[#This Row],[CLAVE]],[2]VENTAS!$F$2:$L$1501,2,0),0)</f>
        <v>0</v>
      </c>
      <c r="CT960">
        <f>IFERROR(VLOOKUP(Tabla5[[#This Row],[CLAVE]],[2]VENTAS!$F$2:$L$1501,3,0),0)</f>
        <v>1</v>
      </c>
      <c r="CU960">
        <f>IFERROR(VLOOKUP(Tabla5[[#This Row],[CLAVE]],[2]VENTAS!$F$2:$L$1501,4,0),0)</f>
        <v>0</v>
      </c>
      <c r="CV960">
        <f>IFERROR(VLOOKUP(Tabla5[[#This Row],[CLAVE]],[2]VENTAS!$F$2:$L$1501,5,0),0)</f>
        <v>0</v>
      </c>
      <c r="CW960">
        <f>IFERROR(VLOOKUP(Tabla5[[#This Row],[CLAVE]],[2]VENTAS!$F$2:$L$1501,6,0),0)</f>
        <v>0</v>
      </c>
      <c r="CX960">
        <f>IFERROR(VLOOKUP(Tabla5[[#This Row],[CLAVE]],[2]VENTAS!$F$2:$L$1501,7,0),0)</f>
        <v>0</v>
      </c>
      <c r="CY960">
        <f>IFERROR(VLOOKUP(Tabla5[[#This Row],[CLAVE]],[2]VENTAS!$F$2:$R$1501,13,0),0)</f>
        <v>0</v>
      </c>
      <c r="CZ960">
        <f>SUM(Tabla5[[#This Row],[VENTA MABE 2 SEMANA NOV]:[VENTAS OTROS 2 SEMANA NOV]])</f>
        <v>1</v>
      </c>
      <c r="DA960" s="46">
        <v>5.2561445341159221</v>
      </c>
    </row>
    <row r="961" spans="1:105" hidden="1" x14ac:dyDescent="0.3">
      <c r="A961" t="str">
        <f>CONCATENATE(Tabla5[[#This Row],[TIENDA HMPV]],Tabla5[[#This Row],[LINEA]])</f>
        <v>425 - TIENDA PORTOVIEJO 1318EMPOTRE</v>
      </c>
      <c r="B961" t="s">
        <v>224</v>
      </c>
      <c r="C961" s="55" t="s">
        <v>225</v>
      </c>
      <c r="D961" s="55" t="s">
        <v>39</v>
      </c>
      <c r="E961" s="55" t="s">
        <v>227</v>
      </c>
      <c r="F961" s="55" t="s">
        <v>1724</v>
      </c>
      <c r="G961" t="s">
        <v>32</v>
      </c>
      <c r="H961" s="42">
        <f>IFERROR(Tabla5[[#This Row],[VENTAS MABE]]/Tabla5[[#This Row],[CUOTA]],0)</f>
        <v>0</v>
      </c>
      <c r="I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V961" s="42">
        <v>0</v>
      </c>
      <c r="W961" s="42">
        <f>IFERROR(Tabla5[[#This Row],[TOTAL VENTA 38 SEMANA]]/Tabla5[[#This Row],[VENTA ACUM 38]],0)</f>
        <v>0</v>
      </c>
      <c r="X961" s="42" t="e">
        <f>VLOOKUP(Tabla5[[#This Row],[CLAVE]],[1]!QMI_5_SEMANA_SEP_22[[CLAVE]:[SHARE CADENA S2]],21,0)</f>
        <v>#REF!</v>
      </c>
      <c r="Y961" s="55" t="s">
        <v>769</v>
      </c>
      <c r="Z961" s="46">
        <f>+Tabla5[[#This Row],[VENTA ACUM 38]]+Tabla5[[#This Row],[venta total 39 acum]]</f>
        <v>0</v>
      </c>
      <c r="AA961" s="46">
        <v>0</v>
      </c>
      <c r="AB961" s="46">
        <v>0</v>
      </c>
      <c r="AC961" s="46">
        <v>0</v>
      </c>
      <c r="AD961" s="46">
        <v>0</v>
      </c>
      <c r="AE961" s="46">
        <v>0</v>
      </c>
      <c r="AF961" s="46">
        <v>0</v>
      </c>
      <c r="AG961" s="46">
        <v>0</v>
      </c>
      <c r="AH961" s="42">
        <f>IFERROR(Tabla5[[#This Row],[VENTAS MABE]]/Tabla5[[#This Row],[VENTAS INDURAMA]],0)</f>
        <v>0</v>
      </c>
      <c r="AI961" t="s">
        <v>1676</v>
      </c>
      <c r="AK961" s="42"/>
      <c r="AL961" t="s">
        <v>727</v>
      </c>
      <c r="AM961" s="55" t="s">
        <v>1070</v>
      </c>
      <c r="AO961" s="55" t="s">
        <v>419</v>
      </c>
      <c r="AP961">
        <v>0</v>
      </c>
      <c r="AQ961" s="55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f>SUM(Tabla5[[#This Row],[VENTA MABE 1 SEMANA OCT]:[VENTAS OTROS 1 SEMANA OCT]])</f>
        <v>0</v>
      </c>
      <c r="AY961" s="46">
        <v>0</v>
      </c>
      <c r="AZ961" s="55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f>SUM(Tabla5[[#This Row],[VENTA MABE 2 SEMANA OCT]:[VENTAS OTROS 2 SEMANA OCT]])</f>
        <v>0</v>
      </c>
      <c r="BH961" t="s">
        <v>885</v>
      </c>
      <c r="BI961" s="55" t="s">
        <v>225</v>
      </c>
      <c r="BJ961">
        <v>1.9999999999999982</v>
      </c>
      <c r="BK961" s="55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f>SUM(Tabla5[[#This Row],[VENTA MABE 3 SEMANA OCT]:[VENTAS OTROS 3 SEMANA OCT]])</f>
        <v>0</v>
      </c>
      <c r="BS961" s="42">
        <v>0</v>
      </c>
      <c r="BT961" s="55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f>SUM(Tabla5[[#This Row],[VENTA MABE 4 SEMANA OCT]:[VENTAS OTROS 4 SEMANA OCT]])</f>
        <v>0</v>
      </c>
      <c r="CB961" t="s">
        <v>1679</v>
      </c>
      <c r="CC961" t="s">
        <v>1679</v>
      </c>
      <c r="CD961" t="s">
        <v>1679</v>
      </c>
      <c r="CE961" t="s">
        <v>1679</v>
      </c>
      <c r="CF961" t="s">
        <v>1679</v>
      </c>
      <c r="CG961" t="s">
        <v>1679</v>
      </c>
      <c r="CH961" t="s">
        <v>1679</v>
      </c>
      <c r="CI9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61" s="66">
        <v>0</v>
      </c>
      <c r="CK961">
        <v>0</v>
      </c>
      <c r="CL961">
        <v>0</v>
      </c>
      <c r="CM961" t="s">
        <v>1679</v>
      </c>
      <c r="CN961">
        <v>0</v>
      </c>
      <c r="CO961">
        <v>0</v>
      </c>
      <c r="CP961">
        <v>0</v>
      </c>
      <c r="CQ961">
        <v>0</v>
      </c>
      <c r="CR961">
        <f>SUM(Tabla5[[#This Row],[VENTA MABE 1 SEMANA NOV]:[VENTAS OTROS 1 SEMANA NOV]])</f>
        <v>0</v>
      </c>
      <c r="CS961">
        <f>IFERROR(VLOOKUP(Tabla5[[#This Row],[CLAVE]],[2]VENTAS!$F$2:$L$1501,2,0),0)</f>
        <v>0</v>
      </c>
      <c r="CT961">
        <f>IFERROR(VLOOKUP(Tabla5[[#This Row],[CLAVE]],[2]VENTAS!$F$2:$L$1501,3,0),0)</f>
        <v>0</v>
      </c>
      <c r="CU961">
        <f>IFERROR(VLOOKUP(Tabla5[[#This Row],[CLAVE]],[2]VENTAS!$F$2:$L$1501,4,0),0)</f>
        <v>0</v>
      </c>
      <c r="CV961">
        <f>IFERROR(VLOOKUP(Tabla5[[#This Row],[CLAVE]],[2]VENTAS!$F$2:$L$1501,5,0),0)</f>
        <v>0</v>
      </c>
      <c r="CW961">
        <f>IFERROR(VLOOKUP(Tabla5[[#This Row],[CLAVE]],[2]VENTAS!$F$2:$L$1501,6,0),0)</f>
        <v>0</v>
      </c>
      <c r="CX961">
        <f>IFERROR(VLOOKUP(Tabla5[[#This Row],[CLAVE]],[2]VENTAS!$F$2:$L$1501,7,0),0)</f>
        <v>0</v>
      </c>
      <c r="CY961">
        <f>IFERROR(VLOOKUP(Tabla5[[#This Row],[CLAVE]],[2]VENTAS!$F$2:$R$1501,13,0),0)</f>
        <v>0</v>
      </c>
      <c r="CZ961">
        <f>SUM(Tabla5[[#This Row],[VENTA MABE 2 SEMANA NOV]:[VENTAS OTROS 2 SEMANA NOV]])</f>
        <v>0</v>
      </c>
      <c r="DA961" s="46">
        <v>0</v>
      </c>
    </row>
    <row r="962" spans="1:105" hidden="1" x14ac:dyDescent="0.3">
      <c r="A962" t="str">
        <f>CONCATENATE(Tabla5[[#This Row],[TIENDA HMPV]],Tabla5[[#This Row],[LINEA]])</f>
        <v>425 - TIENDA PORTOVIEJO 1318GLOBALES</v>
      </c>
      <c r="B962" t="s">
        <v>224</v>
      </c>
      <c r="C962" s="55" t="s">
        <v>225</v>
      </c>
      <c r="D962" s="55" t="s">
        <v>39</v>
      </c>
      <c r="E962" s="55" t="s">
        <v>227</v>
      </c>
      <c r="F962" s="55" t="s">
        <v>1724</v>
      </c>
      <c r="G962" t="s">
        <v>27</v>
      </c>
      <c r="H962" s="42">
        <f>IFERROR(Tabla5[[#This Row],[VENTAS MABE]]/Tabla5[[#This Row],[CUOTA]],0)</f>
        <v>0</v>
      </c>
      <c r="I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V962" s="42">
        <v>0</v>
      </c>
      <c r="W962" s="42">
        <f>IFERROR(Tabla5[[#This Row],[TOTAL VENTA 38 SEMANA]]/Tabla5[[#This Row],[VENTA ACUM 38]],0)</f>
        <v>0</v>
      </c>
      <c r="X962" s="42" t="e">
        <f>VLOOKUP(Tabla5[[#This Row],[CLAVE]],[1]!QMI_5_SEMANA_SEP_22[[CLAVE]:[SHARE CADENA S2]],21,0)</f>
        <v>#REF!</v>
      </c>
      <c r="Y962" s="55" t="s">
        <v>769</v>
      </c>
      <c r="Z962" s="46">
        <f>+Tabla5[[#This Row],[VENTA ACUM 38]]+Tabla5[[#This Row],[venta total 39 acum]]</f>
        <v>0</v>
      </c>
      <c r="AA962" s="46">
        <v>0</v>
      </c>
      <c r="AB962" s="46">
        <v>0</v>
      </c>
      <c r="AC962" s="46">
        <v>0</v>
      </c>
      <c r="AD962" s="46">
        <v>0</v>
      </c>
      <c r="AE962" s="46">
        <v>0</v>
      </c>
      <c r="AF962" s="46">
        <v>0</v>
      </c>
      <c r="AG962" s="46">
        <v>0</v>
      </c>
      <c r="AH962" s="42">
        <f>IFERROR(Tabla5[[#This Row],[VENTAS MABE]]/Tabla5[[#This Row],[VENTAS INDURAMA]],0)</f>
        <v>0</v>
      </c>
      <c r="AI962" t="s">
        <v>1676</v>
      </c>
      <c r="AK962" s="42"/>
      <c r="AL962" t="s">
        <v>727</v>
      </c>
      <c r="AM962" s="55" t="s">
        <v>1070</v>
      </c>
      <c r="AO962" s="55" t="s">
        <v>419</v>
      </c>
      <c r="AP962">
        <v>0</v>
      </c>
      <c r="AQ962" s="55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f>SUM(Tabla5[[#This Row],[VENTA MABE 1 SEMANA OCT]:[VENTAS OTROS 1 SEMANA OCT]])</f>
        <v>0</v>
      </c>
      <c r="AY962" s="46">
        <v>0</v>
      </c>
      <c r="AZ962" s="55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f>SUM(Tabla5[[#This Row],[VENTA MABE 2 SEMANA OCT]:[VENTAS OTROS 2 SEMANA OCT]])</f>
        <v>0</v>
      </c>
      <c r="BH962" t="s">
        <v>885</v>
      </c>
      <c r="BI962" s="55" t="s">
        <v>225</v>
      </c>
      <c r="BJ962">
        <v>1.9999999999999982</v>
      </c>
      <c r="BK962" s="55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f>SUM(Tabla5[[#This Row],[VENTA MABE 3 SEMANA OCT]:[VENTAS OTROS 3 SEMANA OCT]])</f>
        <v>0</v>
      </c>
      <c r="BS962" s="42">
        <v>0</v>
      </c>
      <c r="BT962" s="55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f>SUM(Tabla5[[#This Row],[VENTA MABE 4 SEMANA OCT]:[VENTAS OTROS 4 SEMANA OCT]])</f>
        <v>0</v>
      </c>
      <c r="CB962" t="s">
        <v>1679</v>
      </c>
      <c r="CC962" t="s">
        <v>1679</v>
      </c>
      <c r="CD962" t="s">
        <v>1679</v>
      </c>
      <c r="CE962" t="s">
        <v>1679</v>
      </c>
      <c r="CF962" t="s">
        <v>1679</v>
      </c>
      <c r="CG962" t="s">
        <v>1679</v>
      </c>
      <c r="CH962" t="s">
        <v>1679</v>
      </c>
      <c r="CI9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62" s="66">
        <v>0</v>
      </c>
      <c r="CK962">
        <v>0</v>
      </c>
      <c r="CL962">
        <v>0</v>
      </c>
      <c r="CM962" t="s">
        <v>1679</v>
      </c>
      <c r="CN962">
        <v>0</v>
      </c>
      <c r="CO962">
        <v>0</v>
      </c>
      <c r="CP962">
        <v>0</v>
      </c>
      <c r="CQ962">
        <v>0</v>
      </c>
      <c r="CR962">
        <f>SUM(Tabla5[[#This Row],[VENTA MABE 1 SEMANA NOV]:[VENTAS OTROS 1 SEMANA NOV]])</f>
        <v>0</v>
      </c>
      <c r="CS962">
        <f>IFERROR(VLOOKUP(Tabla5[[#This Row],[CLAVE]],[2]VENTAS!$F$2:$L$1501,2,0),0)</f>
        <v>0</v>
      </c>
      <c r="CT962">
        <f>IFERROR(VLOOKUP(Tabla5[[#This Row],[CLAVE]],[2]VENTAS!$F$2:$L$1501,3,0),0)</f>
        <v>0</v>
      </c>
      <c r="CU962">
        <f>IFERROR(VLOOKUP(Tabla5[[#This Row],[CLAVE]],[2]VENTAS!$F$2:$L$1501,4,0),0)</f>
        <v>0</v>
      </c>
      <c r="CV962">
        <f>IFERROR(VLOOKUP(Tabla5[[#This Row],[CLAVE]],[2]VENTAS!$F$2:$L$1501,5,0),0)</f>
        <v>0</v>
      </c>
      <c r="CW962">
        <f>IFERROR(VLOOKUP(Tabla5[[#This Row],[CLAVE]],[2]VENTAS!$F$2:$L$1501,6,0),0)</f>
        <v>0</v>
      </c>
      <c r="CX962">
        <f>IFERROR(VLOOKUP(Tabla5[[#This Row],[CLAVE]],[2]VENTAS!$F$2:$L$1501,7,0),0)</f>
        <v>0</v>
      </c>
      <c r="CY962">
        <f>IFERROR(VLOOKUP(Tabla5[[#This Row],[CLAVE]],[2]VENTAS!$F$2:$R$1501,13,0),0)</f>
        <v>0</v>
      </c>
      <c r="CZ962">
        <f>SUM(Tabla5[[#This Row],[VENTA MABE 2 SEMANA NOV]:[VENTAS OTROS 2 SEMANA NOV]])</f>
        <v>0</v>
      </c>
      <c r="DA962" s="46">
        <v>0.60462670872765489</v>
      </c>
    </row>
    <row r="963" spans="1:105" hidden="1" x14ac:dyDescent="0.3">
      <c r="A963" t="str">
        <f>CONCATENATE(Tabla5[[#This Row],[TIENDA HMPV]],Tabla5[[#This Row],[LINEA]])</f>
        <v>425 - TIENDA PORTOVIEJO 1318LAVADO</v>
      </c>
      <c r="B963" t="s">
        <v>224</v>
      </c>
      <c r="C963" s="55" t="s">
        <v>225</v>
      </c>
      <c r="D963" s="55" t="s">
        <v>39</v>
      </c>
      <c r="E963" s="55" t="s">
        <v>227</v>
      </c>
      <c r="F963" s="55" t="s">
        <v>1724</v>
      </c>
      <c r="G963" t="s">
        <v>28</v>
      </c>
      <c r="H963" s="42">
        <f>IFERROR(Tabla5[[#This Row],[VENTAS MABE]]/Tabla5[[#This Row],[CUOTA]],0)</f>
        <v>0</v>
      </c>
      <c r="I963">
        <v>2</v>
      </c>
      <c r="K963">
        <v>0</v>
      </c>
      <c r="L963">
        <v>0</v>
      </c>
      <c r="M963">
        <v>0</v>
      </c>
      <c r="N963">
        <v>0</v>
      </c>
      <c r="O963">
        <v>0</v>
      </c>
      <c r="V963" s="42">
        <v>0</v>
      </c>
      <c r="W963" s="42">
        <f>IFERROR(Tabla5[[#This Row],[TOTAL VENTA 38 SEMANA]]/Tabla5[[#This Row],[VENTA ACUM 38]],0)</f>
        <v>0</v>
      </c>
      <c r="X963" s="42" t="e">
        <f>VLOOKUP(Tabla5[[#This Row],[CLAVE]],[1]!QMI_5_SEMANA_SEP_22[[CLAVE]:[SHARE CADENA S2]],21,0)</f>
        <v>#REF!</v>
      </c>
      <c r="Y963" s="55" t="s">
        <v>769</v>
      </c>
      <c r="Z963" s="46">
        <f>+Tabla5[[#This Row],[VENTA ACUM 38]]+Tabla5[[#This Row],[venta total 39 acum]]</f>
        <v>0</v>
      </c>
      <c r="AA963" s="46">
        <v>0</v>
      </c>
      <c r="AB963" s="46">
        <v>0</v>
      </c>
      <c r="AC963" s="46">
        <v>0</v>
      </c>
      <c r="AD963" s="46">
        <v>0</v>
      </c>
      <c r="AE963" s="46">
        <v>0</v>
      </c>
      <c r="AF963" s="46">
        <v>0</v>
      </c>
      <c r="AG963" s="46">
        <v>0</v>
      </c>
      <c r="AH963" s="42">
        <f>IFERROR(Tabla5[[#This Row],[VENTAS MABE]]/Tabla5[[#This Row],[VENTAS INDURAMA]],0)</f>
        <v>0</v>
      </c>
      <c r="AI963" t="s">
        <v>1676</v>
      </c>
      <c r="AK963" s="42"/>
      <c r="AL963" t="s">
        <v>727</v>
      </c>
      <c r="AM963" s="55" t="s">
        <v>1070</v>
      </c>
      <c r="AO963" s="55" t="s">
        <v>419</v>
      </c>
      <c r="AP963">
        <v>0</v>
      </c>
      <c r="AQ963" s="55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f>SUM(Tabla5[[#This Row],[VENTA MABE 1 SEMANA OCT]:[VENTAS OTROS 1 SEMANA OCT]])</f>
        <v>1</v>
      </c>
      <c r="AY963" s="46">
        <v>1.507465122995592</v>
      </c>
      <c r="AZ963" s="55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f>SUM(Tabla5[[#This Row],[VENTA MABE 2 SEMANA OCT]:[VENTAS OTROS 2 SEMANA OCT]])</f>
        <v>0</v>
      </c>
      <c r="BH963" t="s">
        <v>885</v>
      </c>
      <c r="BI963" s="55" t="s">
        <v>225</v>
      </c>
      <c r="BJ963">
        <v>1.9999999999999982</v>
      </c>
      <c r="BK963" s="55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f>SUM(Tabla5[[#This Row],[VENTA MABE 3 SEMANA OCT]:[VENTAS OTROS 3 SEMANA OCT]])</f>
        <v>0</v>
      </c>
      <c r="BS963" s="42">
        <v>0.12</v>
      </c>
      <c r="BT963" s="55">
        <v>0</v>
      </c>
      <c r="BU963">
        <v>0</v>
      </c>
      <c r="BV963">
        <v>0</v>
      </c>
      <c r="BW963">
        <v>0</v>
      </c>
      <c r="BX963">
        <v>1</v>
      </c>
      <c r="BY963">
        <v>1</v>
      </c>
      <c r="BZ963">
        <v>0</v>
      </c>
      <c r="CA963">
        <f>SUM(Tabla5[[#This Row],[VENTA MABE 4 SEMANA OCT]:[VENTAS OTROS 4 SEMANA OCT]])</f>
        <v>2</v>
      </c>
      <c r="CB963" t="s">
        <v>1679</v>
      </c>
      <c r="CC963" t="s">
        <v>1679</v>
      </c>
      <c r="CD963" t="s">
        <v>1679</v>
      </c>
      <c r="CE963" t="s">
        <v>1679</v>
      </c>
      <c r="CF963" t="s">
        <v>1679</v>
      </c>
      <c r="CG963" t="s">
        <v>1679</v>
      </c>
      <c r="CH963" t="s">
        <v>1679</v>
      </c>
      <c r="CI9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963" s="66">
        <v>0</v>
      </c>
      <c r="CK963">
        <v>0</v>
      </c>
      <c r="CL963">
        <v>0</v>
      </c>
      <c r="CM963" t="s">
        <v>1679</v>
      </c>
      <c r="CN963">
        <v>0</v>
      </c>
      <c r="CO963">
        <v>0</v>
      </c>
      <c r="CP963">
        <v>1</v>
      </c>
      <c r="CQ963">
        <v>0</v>
      </c>
      <c r="CR963">
        <f>SUM(Tabla5[[#This Row],[VENTA MABE 1 SEMANA NOV]:[VENTAS OTROS 1 SEMANA NOV]])</f>
        <v>1</v>
      </c>
      <c r="CS963">
        <f>IFERROR(VLOOKUP(Tabla5[[#This Row],[CLAVE]],[2]VENTAS!$F$2:$L$1501,2,0),0)</f>
        <v>0</v>
      </c>
      <c r="CT963">
        <f>IFERROR(VLOOKUP(Tabla5[[#This Row],[CLAVE]],[2]VENTAS!$F$2:$L$1501,3,0),0)</f>
        <v>0</v>
      </c>
      <c r="CU963">
        <f>IFERROR(VLOOKUP(Tabla5[[#This Row],[CLAVE]],[2]VENTAS!$F$2:$L$1501,4,0),0)</f>
        <v>0</v>
      </c>
      <c r="CV963">
        <f>IFERROR(VLOOKUP(Tabla5[[#This Row],[CLAVE]],[2]VENTAS!$F$2:$L$1501,5,0),0)</f>
        <v>0</v>
      </c>
      <c r="CW963">
        <f>IFERROR(VLOOKUP(Tabla5[[#This Row],[CLAVE]],[2]VENTAS!$F$2:$L$1501,6,0),0)</f>
        <v>0</v>
      </c>
      <c r="CX963">
        <f>IFERROR(VLOOKUP(Tabla5[[#This Row],[CLAVE]],[2]VENTAS!$F$2:$L$1501,7,0),0)</f>
        <v>1</v>
      </c>
      <c r="CY963">
        <f>IFERROR(VLOOKUP(Tabla5[[#This Row],[CLAVE]],[2]VENTAS!$F$2:$R$1501,13,0),0)</f>
        <v>0</v>
      </c>
      <c r="CZ963">
        <f>SUM(Tabla5[[#This Row],[VENTA MABE 2 SEMANA NOV]:[VENTAS OTROS 2 SEMANA NOV]])</f>
        <v>1</v>
      </c>
      <c r="DA963" s="46">
        <v>3.5174186203230478</v>
      </c>
    </row>
    <row r="964" spans="1:105" hidden="1" x14ac:dyDescent="0.3">
      <c r="A964" t="str">
        <f>CONCATENATE(Tabla5[[#This Row],[TIENDA HMPV]],Tabla5[[#This Row],[LINEA]])</f>
        <v>425 - TIENDA PORTOVIEJO 1318REFRIGERACIÓN</v>
      </c>
      <c r="B964" t="s">
        <v>224</v>
      </c>
      <c r="C964" s="55" t="s">
        <v>225</v>
      </c>
      <c r="D964" s="55" t="s">
        <v>39</v>
      </c>
      <c r="E964" s="55" t="s">
        <v>227</v>
      </c>
      <c r="F964" s="55" t="s">
        <v>1724</v>
      </c>
      <c r="G964" t="s">
        <v>29</v>
      </c>
      <c r="H964" s="42">
        <f>IFERROR(Tabla5[[#This Row],[VENTAS MABE]]/Tabla5[[#This Row],[CUOTA]],0)</f>
        <v>0</v>
      </c>
      <c r="I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V964" s="42">
        <v>0</v>
      </c>
      <c r="W964" s="42">
        <f>IFERROR(Tabla5[[#This Row],[TOTAL VENTA 38 SEMANA]]/Tabla5[[#This Row],[VENTA ACUM 38]],0)</f>
        <v>0</v>
      </c>
      <c r="X964" s="42" t="e">
        <f>VLOOKUP(Tabla5[[#This Row],[CLAVE]],[1]!QMI_5_SEMANA_SEP_22[[CLAVE]:[SHARE CADENA S2]],21,0)</f>
        <v>#REF!</v>
      </c>
      <c r="Y964" s="55" t="s">
        <v>769</v>
      </c>
      <c r="Z964" s="46">
        <f>+Tabla5[[#This Row],[VENTA ACUM 38]]+Tabla5[[#This Row],[venta total 39 acum]]</f>
        <v>0</v>
      </c>
      <c r="AA964" s="46">
        <v>0</v>
      </c>
      <c r="AB964" s="46">
        <v>0</v>
      </c>
      <c r="AC964" s="46">
        <v>0</v>
      </c>
      <c r="AD964" s="46">
        <v>0</v>
      </c>
      <c r="AE964" s="46">
        <v>0</v>
      </c>
      <c r="AF964" s="46">
        <v>0</v>
      </c>
      <c r="AG964" s="46">
        <v>0</v>
      </c>
      <c r="AH964" s="42">
        <f>IFERROR(Tabla5[[#This Row],[VENTAS MABE]]/Tabla5[[#This Row],[VENTAS INDURAMA]],0)</f>
        <v>0</v>
      </c>
      <c r="AI964" t="s">
        <v>1676</v>
      </c>
      <c r="AK964" s="42"/>
      <c r="AL964" t="s">
        <v>727</v>
      </c>
      <c r="AM964" s="55" t="s">
        <v>1070</v>
      </c>
      <c r="AO964" s="55" t="s">
        <v>419</v>
      </c>
      <c r="AP964">
        <v>0</v>
      </c>
      <c r="AQ964" s="55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f>SUM(Tabla5[[#This Row],[VENTA MABE 1 SEMANA OCT]:[VENTAS OTROS 1 SEMANA OCT]])</f>
        <v>0</v>
      </c>
      <c r="AY964" s="46">
        <v>1</v>
      </c>
      <c r="AZ964" s="55">
        <v>0</v>
      </c>
      <c r="BA964">
        <v>2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f>SUM(Tabla5[[#This Row],[VENTA MABE 2 SEMANA OCT]:[VENTAS OTROS 2 SEMANA OCT]])</f>
        <v>2</v>
      </c>
      <c r="BH964" t="s">
        <v>885</v>
      </c>
      <c r="BI964" s="55" t="s">
        <v>225</v>
      </c>
      <c r="BJ964">
        <v>1.9999999999999982</v>
      </c>
      <c r="BK964" s="55">
        <v>0</v>
      </c>
      <c r="BL964">
        <v>2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f>SUM(Tabla5[[#This Row],[VENTA MABE 3 SEMANA OCT]:[VENTAS OTROS 3 SEMANA OCT]])</f>
        <v>2</v>
      </c>
      <c r="BS964" s="42">
        <v>0.2</v>
      </c>
      <c r="BT964" s="55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f>SUM(Tabla5[[#This Row],[VENTA MABE 4 SEMANA OCT]:[VENTAS OTROS 4 SEMANA OCT]])</f>
        <v>0</v>
      </c>
      <c r="CB964" t="s">
        <v>1679</v>
      </c>
      <c r="CC964" t="s">
        <v>1679</v>
      </c>
      <c r="CD964" t="s">
        <v>1679</v>
      </c>
      <c r="CE964" t="s">
        <v>1679</v>
      </c>
      <c r="CF964" t="s">
        <v>1679</v>
      </c>
      <c r="CG964" t="s">
        <v>1679</v>
      </c>
      <c r="CH964" t="s">
        <v>1679</v>
      </c>
      <c r="CI9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64" s="66">
        <v>0</v>
      </c>
      <c r="CK964">
        <v>0</v>
      </c>
      <c r="CL964">
        <v>0</v>
      </c>
      <c r="CM964" t="s">
        <v>1679</v>
      </c>
      <c r="CN964">
        <v>0</v>
      </c>
      <c r="CO964">
        <v>0</v>
      </c>
      <c r="CP964">
        <v>0</v>
      </c>
      <c r="CQ964">
        <v>0</v>
      </c>
      <c r="CR964">
        <f>SUM(Tabla5[[#This Row],[VENTA MABE 1 SEMANA NOV]:[VENTAS OTROS 1 SEMANA NOV]])</f>
        <v>0</v>
      </c>
      <c r="CS964">
        <f>IFERROR(VLOOKUP(Tabla5[[#This Row],[CLAVE]],[2]VENTAS!$F$2:$L$1501,2,0),0)</f>
        <v>0</v>
      </c>
      <c r="CT964">
        <f>IFERROR(VLOOKUP(Tabla5[[#This Row],[CLAVE]],[2]VENTAS!$F$2:$L$1501,3,0),0)</f>
        <v>0</v>
      </c>
      <c r="CU964">
        <f>IFERROR(VLOOKUP(Tabla5[[#This Row],[CLAVE]],[2]VENTAS!$F$2:$L$1501,4,0),0)</f>
        <v>0</v>
      </c>
      <c r="CV964">
        <f>IFERROR(VLOOKUP(Tabla5[[#This Row],[CLAVE]],[2]VENTAS!$F$2:$L$1501,5,0),0)</f>
        <v>0</v>
      </c>
      <c r="CW964">
        <f>IFERROR(VLOOKUP(Tabla5[[#This Row],[CLAVE]],[2]VENTAS!$F$2:$L$1501,6,0),0)</f>
        <v>0</v>
      </c>
      <c r="CX964">
        <f>IFERROR(VLOOKUP(Tabla5[[#This Row],[CLAVE]],[2]VENTAS!$F$2:$L$1501,7,0),0)</f>
        <v>0</v>
      </c>
      <c r="CY964">
        <f>IFERROR(VLOOKUP(Tabla5[[#This Row],[CLAVE]],[2]VENTAS!$F$2:$R$1501,13,0),0)</f>
        <v>0</v>
      </c>
      <c r="CZ964">
        <f>SUM(Tabla5[[#This Row],[VENTA MABE 2 SEMANA NOV]:[VENTAS OTROS 2 SEMANA NOV]])</f>
        <v>0</v>
      </c>
      <c r="DA964" s="46">
        <v>2.8335753064259253</v>
      </c>
    </row>
    <row r="965" spans="1:105" hidden="1" x14ac:dyDescent="0.3">
      <c r="A965" t="str">
        <f>CONCATENATE(Tabla5[[#This Row],[TIENDA HMPV]],Tabla5[[#This Row],[LINEA]])</f>
        <v>431 - TIENDA BARATODO PORTOVIEJO 1327AIRES</v>
      </c>
      <c r="B965" t="s">
        <v>224</v>
      </c>
      <c r="C965" s="55" t="s">
        <v>225</v>
      </c>
      <c r="D965" s="55" t="s">
        <v>95</v>
      </c>
      <c r="E965" s="55" t="s">
        <v>229</v>
      </c>
      <c r="F965" s="55" t="s">
        <v>1724</v>
      </c>
      <c r="G965" t="s">
        <v>25</v>
      </c>
      <c r="H965" s="42">
        <f>IFERROR(Tabla5[[#This Row],[VENTAS MABE]]/Tabla5[[#This Row],[CUOTA]],0)</f>
        <v>0</v>
      </c>
      <c r="I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V965" s="42">
        <v>0</v>
      </c>
      <c r="W965" s="42">
        <f>IFERROR(Tabla5[[#This Row],[TOTAL VENTA 38 SEMANA]]/Tabla5[[#This Row],[VENTA ACUM 38]],0)</f>
        <v>0</v>
      </c>
      <c r="X965" s="42" t="e">
        <f>VLOOKUP(Tabla5[[#This Row],[CLAVE]],[1]!QMI_5_SEMANA_SEP_22[[CLAVE]:[SHARE CADENA S2]],21,0)</f>
        <v>#REF!</v>
      </c>
      <c r="Y965" s="55" t="s">
        <v>769</v>
      </c>
      <c r="Z965" s="46">
        <f>+Tabla5[[#This Row],[VENTA ACUM 38]]+Tabla5[[#This Row],[venta total 39 acum]]</f>
        <v>2</v>
      </c>
      <c r="AA965" s="46">
        <v>0</v>
      </c>
      <c r="AB965" s="46">
        <v>0</v>
      </c>
      <c r="AC965" s="46">
        <v>0</v>
      </c>
      <c r="AD965" s="46">
        <v>2</v>
      </c>
      <c r="AE965" s="46">
        <v>2</v>
      </c>
      <c r="AF965" s="46">
        <v>2</v>
      </c>
      <c r="AG965" s="46">
        <v>2</v>
      </c>
      <c r="AH965" s="42">
        <f>IFERROR(Tabla5[[#This Row],[VENTAS MABE]]/Tabla5[[#This Row],[VENTAS INDURAMA]],0)</f>
        <v>0</v>
      </c>
      <c r="AI965" t="s">
        <v>1676</v>
      </c>
      <c r="AK965" s="42"/>
      <c r="AL965" t="s">
        <v>727</v>
      </c>
      <c r="AM965" s="55" t="s">
        <v>1071</v>
      </c>
      <c r="AN965">
        <v>122</v>
      </c>
      <c r="AO965" s="55" t="s">
        <v>419</v>
      </c>
      <c r="AP965">
        <v>0</v>
      </c>
      <c r="AQ965" s="55">
        <v>2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f>SUM(Tabla5[[#This Row],[VENTA MABE 1 SEMANA OCT]:[VENTAS OTROS 1 SEMANA OCT]])</f>
        <v>2</v>
      </c>
      <c r="AY965" s="46">
        <v>1</v>
      </c>
      <c r="AZ965" s="5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f>SUM(Tabla5[[#This Row],[VENTA MABE 2 SEMANA OCT]:[VENTAS OTROS 2 SEMANA OCT]])</f>
        <v>0</v>
      </c>
      <c r="BH965" t="s">
        <v>1198</v>
      </c>
      <c r="BI965" s="55" t="s">
        <v>225</v>
      </c>
      <c r="BJ965">
        <v>1.9999999999999996</v>
      </c>
      <c r="BK965" s="5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f>SUM(Tabla5[[#This Row],[VENTA MABE 3 SEMANA OCT]:[VENTAS OTROS 3 SEMANA OCT]])</f>
        <v>0</v>
      </c>
      <c r="BS965" s="42">
        <v>0.15</v>
      </c>
      <c r="BT965" s="5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f>SUM(Tabla5[[#This Row],[VENTA MABE 4 SEMANA OCT]:[VENTAS OTROS 4 SEMANA OCT]])</f>
        <v>0</v>
      </c>
      <c r="CB965" t="s">
        <v>1679</v>
      </c>
      <c r="CC965" t="s">
        <v>1679</v>
      </c>
      <c r="CD965" t="s">
        <v>1679</v>
      </c>
      <c r="CE965" t="s">
        <v>1679</v>
      </c>
      <c r="CF965" t="s">
        <v>1679</v>
      </c>
      <c r="CG965" t="s">
        <v>1679</v>
      </c>
      <c r="CH965" t="s">
        <v>1679</v>
      </c>
      <c r="CI9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65" t="s">
        <v>1703</v>
      </c>
      <c r="CK965">
        <v>0</v>
      </c>
      <c r="CL965">
        <v>0</v>
      </c>
      <c r="CM965" t="s">
        <v>1679</v>
      </c>
      <c r="CN965">
        <v>0</v>
      </c>
      <c r="CO965">
        <v>0</v>
      </c>
      <c r="CP965">
        <v>0</v>
      </c>
      <c r="CQ965">
        <v>0</v>
      </c>
      <c r="CR965">
        <f>SUM(Tabla5[[#This Row],[VENTA MABE 1 SEMANA NOV]:[VENTAS OTROS 1 SEMANA NOV]])</f>
        <v>0</v>
      </c>
      <c r="CS965">
        <f>IFERROR(VLOOKUP(Tabla5[[#This Row],[CLAVE]],[2]VENTAS!$F$2:$L$1501,2,0),0)</f>
        <v>0</v>
      </c>
      <c r="CT965">
        <f>IFERROR(VLOOKUP(Tabla5[[#This Row],[CLAVE]],[2]VENTAS!$F$2:$L$1501,3,0),0)</f>
        <v>0</v>
      </c>
      <c r="CU965">
        <f>IFERROR(VLOOKUP(Tabla5[[#This Row],[CLAVE]],[2]VENTAS!$F$2:$L$1501,4,0),0)</f>
        <v>0</v>
      </c>
      <c r="CV965">
        <f>IFERROR(VLOOKUP(Tabla5[[#This Row],[CLAVE]],[2]VENTAS!$F$2:$L$1501,5,0),0)</f>
        <v>0</v>
      </c>
      <c r="CW965">
        <f>IFERROR(VLOOKUP(Tabla5[[#This Row],[CLAVE]],[2]VENTAS!$F$2:$L$1501,6,0),0)</f>
        <v>0</v>
      </c>
      <c r="CX965">
        <f>IFERROR(VLOOKUP(Tabla5[[#This Row],[CLAVE]],[2]VENTAS!$F$2:$L$1501,7,0),0)</f>
        <v>0</v>
      </c>
      <c r="CY965">
        <f>IFERROR(VLOOKUP(Tabla5[[#This Row],[CLAVE]],[2]VENTAS!$F$2:$R$1501,13,0),0)</f>
        <v>0</v>
      </c>
      <c r="CZ965">
        <f>SUM(Tabla5[[#This Row],[VENTA MABE 2 SEMANA NOV]:[VENTAS OTROS 2 SEMANA NOV]])</f>
        <v>0</v>
      </c>
      <c r="DA965" s="46">
        <v>1.4198782961460452</v>
      </c>
    </row>
    <row r="966" spans="1:105" hidden="1" x14ac:dyDescent="0.3">
      <c r="A966" t="str">
        <f>CONCATENATE(Tabla5[[#This Row],[TIENDA HMPV]],Tabla5[[#This Row],[LINEA]])</f>
        <v>431 - TIENDA BARATODO PORTOVIEJO 1327COCINAS</v>
      </c>
      <c r="B966" t="s">
        <v>224</v>
      </c>
      <c r="C966" s="55" t="s">
        <v>225</v>
      </c>
      <c r="D966" s="55" t="s">
        <v>95</v>
      </c>
      <c r="E966" s="55" t="s">
        <v>229</v>
      </c>
      <c r="F966" s="55" t="s">
        <v>1724</v>
      </c>
      <c r="G966" t="s">
        <v>26</v>
      </c>
      <c r="H966" s="42">
        <f>IFERROR(Tabla5[[#This Row],[VENTAS MABE]]/Tabla5[[#This Row],[CUOTA]],0)</f>
        <v>0</v>
      </c>
      <c r="I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V966" s="42">
        <v>0</v>
      </c>
      <c r="W966" s="42">
        <f>IFERROR(Tabla5[[#This Row],[TOTAL VENTA 38 SEMANA]]/Tabla5[[#This Row],[VENTA ACUM 38]],0)</f>
        <v>0</v>
      </c>
      <c r="X966" s="42" t="e">
        <f>VLOOKUP(Tabla5[[#This Row],[CLAVE]],[1]!QMI_5_SEMANA_SEP_22[[CLAVE]:[SHARE CADENA S2]],21,0)</f>
        <v>#REF!</v>
      </c>
      <c r="Y966" s="55" t="s">
        <v>769</v>
      </c>
      <c r="Z966" s="46">
        <f>+Tabla5[[#This Row],[VENTA ACUM 38]]+Tabla5[[#This Row],[venta total 39 acum]]</f>
        <v>0</v>
      </c>
      <c r="AA966" s="46">
        <v>0</v>
      </c>
      <c r="AB966" s="46">
        <v>0</v>
      </c>
      <c r="AC966" s="46">
        <v>0</v>
      </c>
      <c r="AD966" s="46">
        <v>0</v>
      </c>
      <c r="AE966" s="46">
        <v>0</v>
      </c>
      <c r="AF966" s="46">
        <v>0</v>
      </c>
      <c r="AG966" s="46">
        <v>0</v>
      </c>
      <c r="AH966" s="42">
        <f>IFERROR(Tabla5[[#This Row],[VENTAS MABE]]/Tabla5[[#This Row],[VENTAS INDURAMA]],0)</f>
        <v>0</v>
      </c>
      <c r="AI966" t="s">
        <v>1676</v>
      </c>
      <c r="AK966" s="42"/>
      <c r="AL966" t="s">
        <v>727</v>
      </c>
      <c r="AM966" s="55" t="s">
        <v>1071</v>
      </c>
      <c r="AN966">
        <v>122</v>
      </c>
      <c r="AO966" s="55" t="s">
        <v>419</v>
      </c>
      <c r="AP966">
        <v>0</v>
      </c>
      <c r="AQ966" s="55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f>SUM(Tabla5[[#This Row],[VENTA MABE 1 SEMANA OCT]:[VENTAS OTROS 1 SEMANA OCT]])</f>
        <v>0</v>
      </c>
      <c r="AY966" s="46">
        <v>1</v>
      </c>
      <c r="AZ966" s="55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f>SUM(Tabla5[[#This Row],[VENTA MABE 2 SEMANA OCT]:[VENTAS OTROS 2 SEMANA OCT]])</f>
        <v>0</v>
      </c>
      <c r="BH966" t="s">
        <v>1198</v>
      </c>
      <c r="BI966" s="55" t="s">
        <v>225</v>
      </c>
      <c r="BJ966">
        <v>1.9999999999999996</v>
      </c>
      <c r="BK966" s="55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f>SUM(Tabla5[[#This Row],[VENTA MABE 3 SEMANA OCT]:[VENTAS OTROS 3 SEMANA OCT]])</f>
        <v>0</v>
      </c>
      <c r="BS966" s="42">
        <v>0.4</v>
      </c>
      <c r="BT966" s="55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f>SUM(Tabla5[[#This Row],[VENTA MABE 4 SEMANA OCT]:[VENTAS OTROS 4 SEMANA OCT]])</f>
        <v>0</v>
      </c>
      <c r="CB966" t="s">
        <v>1679</v>
      </c>
      <c r="CC966" t="s">
        <v>1679</v>
      </c>
      <c r="CD966" t="s">
        <v>1679</v>
      </c>
      <c r="CE966" t="s">
        <v>1679</v>
      </c>
      <c r="CF966" t="s">
        <v>1679</v>
      </c>
      <c r="CG966" t="s">
        <v>1679</v>
      </c>
      <c r="CH966" t="s">
        <v>1679</v>
      </c>
      <c r="CI9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66" s="66">
        <v>0</v>
      </c>
      <c r="CK966">
        <v>0</v>
      </c>
      <c r="CL966">
        <v>0</v>
      </c>
      <c r="CM966" t="s">
        <v>1679</v>
      </c>
      <c r="CN966">
        <v>0</v>
      </c>
      <c r="CO966">
        <v>0</v>
      </c>
      <c r="CP966">
        <v>0</v>
      </c>
      <c r="CQ966">
        <v>0</v>
      </c>
      <c r="CR966">
        <f>SUM(Tabla5[[#This Row],[VENTA MABE 1 SEMANA NOV]:[VENTAS OTROS 1 SEMANA NOV]])</f>
        <v>0</v>
      </c>
      <c r="CS966">
        <f>IFERROR(VLOOKUP(Tabla5[[#This Row],[CLAVE]],[2]VENTAS!$F$2:$L$1501,2,0),0)</f>
        <v>1</v>
      </c>
      <c r="CT966">
        <f>IFERROR(VLOOKUP(Tabla5[[#This Row],[CLAVE]],[2]VENTAS!$F$2:$L$1501,3,0),0)</f>
        <v>0</v>
      </c>
      <c r="CU966">
        <f>IFERROR(VLOOKUP(Tabla5[[#This Row],[CLAVE]],[2]VENTAS!$F$2:$L$1501,4,0),0)</f>
        <v>0</v>
      </c>
      <c r="CV966">
        <f>IFERROR(VLOOKUP(Tabla5[[#This Row],[CLAVE]],[2]VENTAS!$F$2:$L$1501,5,0),0)</f>
        <v>0</v>
      </c>
      <c r="CW966">
        <f>IFERROR(VLOOKUP(Tabla5[[#This Row],[CLAVE]],[2]VENTAS!$F$2:$L$1501,6,0),0)</f>
        <v>0</v>
      </c>
      <c r="CX966">
        <f>IFERROR(VLOOKUP(Tabla5[[#This Row],[CLAVE]],[2]VENTAS!$F$2:$L$1501,7,0),0)</f>
        <v>0</v>
      </c>
      <c r="CY966">
        <f>IFERROR(VLOOKUP(Tabla5[[#This Row],[CLAVE]],[2]VENTAS!$F$2:$R$1501,13,0),0)</f>
        <v>0</v>
      </c>
      <c r="CZ966">
        <f>SUM(Tabla5[[#This Row],[VENTA MABE 2 SEMANA NOV]:[VENTAS OTROS 2 SEMANA NOV]])</f>
        <v>1</v>
      </c>
      <c r="DA966" s="46">
        <v>3.300403086422893</v>
      </c>
    </row>
    <row r="967" spans="1:105" hidden="1" x14ac:dyDescent="0.3">
      <c r="A967" t="str">
        <f>CONCATENATE(Tabla5[[#This Row],[TIENDA HMPV]],Tabla5[[#This Row],[LINEA]])</f>
        <v>431 - TIENDA BARATODO PORTOVIEJO 1327LAVADO</v>
      </c>
      <c r="B967" t="s">
        <v>224</v>
      </c>
      <c r="C967" s="55" t="s">
        <v>225</v>
      </c>
      <c r="D967" s="55" t="s">
        <v>95</v>
      </c>
      <c r="E967" s="55" t="s">
        <v>229</v>
      </c>
      <c r="F967" s="55" t="s">
        <v>1724</v>
      </c>
      <c r="G967" t="s">
        <v>28</v>
      </c>
      <c r="H967" s="42">
        <f>IFERROR(Tabla5[[#This Row],[VENTAS MABE]]/Tabla5[[#This Row],[CUOTA]],0)</f>
        <v>0</v>
      </c>
      <c r="I967">
        <v>2</v>
      </c>
      <c r="K967">
        <v>0</v>
      </c>
      <c r="L967">
        <v>2</v>
      </c>
      <c r="M967">
        <v>0</v>
      </c>
      <c r="N967">
        <v>0</v>
      </c>
      <c r="O967">
        <v>0</v>
      </c>
      <c r="V967" s="42">
        <v>0</v>
      </c>
      <c r="W967" s="42">
        <f>IFERROR(Tabla5[[#This Row],[TOTAL VENTA 38 SEMANA]]/Tabla5[[#This Row],[VENTA ACUM 38]],0)</f>
        <v>0</v>
      </c>
      <c r="X967" s="42" t="e">
        <f>VLOOKUP(Tabla5[[#This Row],[CLAVE]],[1]!QMI_5_SEMANA_SEP_22[[CLAVE]:[SHARE CADENA S2]],21,0)</f>
        <v>#REF!</v>
      </c>
      <c r="Y967" s="55" t="s">
        <v>769</v>
      </c>
      <c r="Z967" s="46">
        <f>+Tabla5[[#This Row],[VENTA ACUM 38]]+Tabla5[[#This Row],[venta total 39 acum]]</f>
        <v>2</v>
      </c>
      <c r="AA967" s="46">
        <v>0</v>
      </c>
      <c r="AB967" s="46">
        <v>0</v>
      </c>
      <c r="AC967" s="46">
        <v>0</v>
      </c>
      <c r="AD967" s="46">
        <v>2</v>
      </c>
      <c r="AE967" s="46">
        <v>0</v>
      </c>
      <c r="AF967" s="46">
        <v>2</v>
      </c>
      <c r="AG967" s="46">
        <v>0</v>
      </c>
      <c r="AH967" s="42">
        <f>IFERROR(Tabla5[[#This Row],[VENTAS MABE]]/Tabla5[[#This Row],[VENTAS INDURAMA]],0)</f>
        <v>0</v>
      </c>
      <c r="AI967" t="s">
        <v>1676</v>
      </c>
      <c r="AK967" s="42"/>
      <c r="AL967" t="s">
        <v>727</v>
      </c>
      <c r="AM967" s="55" t="s">
        <v>1071</v>
      </c>
      <c r="AN967">
        <v>122</v>
      </c>
      <c r="AO967" s="55" t="s">
        <v>419</v>
      </c>
      <c r="AP967">
        <v>0</v>
      </c>
      <c r="AQ967" s="55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f>SUM(Tabla5[[#This Row],[VENTA MABE 1 SEMANA OCT]:[VENTAS OTROS 1 SEMANA OCT]])</f>
        <v>0</v>
      </c>
      <c r="AY967" s="46">
        <v>1.507465122995592</v>
      </c>
      <c r="AZ967" s="55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f>SUM(Tabla5[[#This Row],[VENTA MABE 2 SEMANA OCT]:[VENTAS OTROS 2 SEMANA OCT]])</f>
        <v>0</v>
      </c>
      <c r="BH967" t="s">
        <v>1198</v>
      </c>
      <c r="BI967" s="55" t="s">
        <v>225</v>
      </c>
      <c r="BJ967">
        <v>1.9999999999999996</v>
      </c>
      <c r="BK967" s="55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f>SUM(Tabla5[[#This Row],[VENTA MABE 3 SEMANA OCT]:[VENTAS OTROS 3 SEMANA OCT]])</f>
        <v>0</v>
      </c>
      <c r="BS967" s="42">
        <v>0.12</v>
      </c>
      <c r="BT967" s="55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f>SUM(Tabla5[[#This Row],[VENTA MABE 4 SEMANA OCT]:[VENTAS OTROS 4 SEMANA OCT]])</f>
        <v>0</v>
      </c>
      <c r="CB967" t="s">
        <v>1679</v>
      </c>
      <c r="CC967" t="s">
        <v>1679</v>
      </c>
      <c r="CD967" t="s">
        <v>1679</v>
      </c>
      <c r="CE967" t="s">
        <v>1679</v>
      </c>
      <c r="CF967" t="s">
        <v>1679</v>
      </c>
      <c r="CG967" t="s">
        <v>1679</v>
      </c>
      <c r="CH967" t="s">
        <v>1679</v>
      </c>
      <c r="CI9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67" s="66">
        <v>0</v>
      </c>
      <c r="CK967">
        <v>0</v>
      </c>
      <c r="CL967">
        <v>0</v>
      </c>
      <c r="CM967" t="s">
        <v>1679</v>
      </c>
      <c r="CN967">
        <v>0</v>
      </c>
      <c r="CO967">
        <v>1</v>
      </c>
      <c r="CP967">
        <v>0</v>
      </c>
      <c r="CQ967">
        <v>0</v>
      </c>
      <c r="CR967">
        <f>SUM(Tabla5[[#This Row],[VENTA MABE 1 SEMANA NOV]:[VENTAS OTROS 1 SEMANA NOV]])</f>
        <v>1</v>
      </c>
      <c r="CS967">
        <f>IFERROR(VLOOKUP(Tabla5[[#This Row],[CLAVE]],[2]VENTAS!$F$2:$L$1501,2,0),0)</f>
        <v>0</v>
      </c>
      <c r="CT967">
        <f>IFERROR(VLOOKUP(Tabla5[[#This Row],[CLAVE]],[2]VENTAS!$F$2:$L$1501,3,0),0)</f>
        <v>0</v>
      </c>
      <c r="CU967">
        <f>IFERROR(VLOOKUP(Tabla5[[#This Row],[CLAVE]],[2]VENTAS!$F$2:$L$1501,4,0),0)</f>
        <v>0</v>
      </c>
      <c r="CV967">
        <f>IFERROR(VLOOKUP(Tabla5[[#This Row],[CLAVE]],[2]VENTAS!$F$2:$L$1501,5,0),0)</f>
        <v>0</v>
      </c>
      <c r="CW967">
        <f>IFERROR(VLOOKUP(Tabla5[[#This Row],[CLAVE]],[2]VENTAS!$F$2:$L$1501,6,0),0)</f>
        <v>1</v>
      </c>
      <c r="CX967">
        <f>IFERROR(VLOOKUP(Tabla5[[#This Row],[CLAVE]],[2]VENTAS!$F$2:$L$1501,7,0),0)</f>
        <v>0</v>
      </c>
      <c r="CY967">
        <f>IFERROR(VLOOKUP(Tabla5[[#This Row],[CLAVE]],[2]VENTAS!$F$2:$R$1501,13,0),0)</f>
        <v>0</v>
      </c>
      <c r="CZ967">
        <f>SUM(Tabla5[[#This Row],[VENTA MABE 2 SEMANA NOV]:[VENTAS OTROS 2 SEMANA NOV]])</f>
        <v>1</v>
      </c>
      <c r="DA967" s="46">
        <v>3.5174186203230478</v>
      </c>
    </row>
    <row r="968" spans="1:105" hidden="1" x14ac:dyDescent="0.3">
      <c r="A968" t="str">
        <f>CONCATENATE(Tabla5[[#This Row],[TIENDA HMPV]],Tabla5[[#This Row],[LINEA]])</f>
        <v>431 - TIENDA BARATODO PORTOVIEJO 1327REFRIGERACIÓN</v>
      </c>
      <c r="B968" t="s">
        <v>224</v>
      </c>
      <c r="C968" s="55" t="s">
        <v>225</v>
      </c>
      <c r="D968" s="55" t="s">
        <v>95</v>
      </c>
      <c r="E968" s="55" t="s">
        <v>229</v>
      </c>
      <c r="F968" s="55" t="s">
        <v>1724</v>
      </c>
      <c r="G968" t="s">
        <v>29</v>
      </c>
      <c r="H968" s="42">
        <f>IFERROR(Tabla5[[#This Row],[VENTAS MABE]]/Tabla5[[#This Row],[CUOTA]],0)</f>
        <v>0</v>
      </c>
      <c r="I968">
        <v>2</v>
      </c>
      <c r="K968">
        <v>0</v>
      </c>
      <c r="L968">
        <v>0</v>
      </c>
      <c r="M968">
        <v>0</v>
      </c>
      <c r="N968">
        <v>0</v>
      </c>
      <c r="O968">
        <v>0</v>
      </c>
      <c r="V968" s="42">
        <v>0</v>
      </c>
      <c r="W968" s="42">
        <f>IFERROR(Tabla5[[#This Row],[TOTAL VENTA 38 SEMANA]]/Tabla5[[#This Row],[VENTA ACUM 38]],0)</f>
        <v>0</v>
      </c>
      <c r="X968" s="42" t="e">
        <f>VLOOKUP(Tabla5[[#This Row],[CLAVE]],[1]!QMI_5_SEMANA_SEP_22[[CLAVE]:[SHARE CADENA S2]],21,0)</f>
        <v>#REF!</v>
      </c>
      <c r="Y968" s="55" t="s">
        <v>769</v>
      </c>
      <c r="Z968" s="46">
        <f>+Tabla5[[#This Row],[VENTA ACUM 38]]+Tabla5[[#This Row],[venta total 39 acum]]</f>
        <v>0</v>
      </c>
      <c r="AA968" s="46">
        <v>0</v>
      </c>
      <c r="AB968" s="46">
        <v>0</v>
      </c>
      <c r="AC968" s="46">
        <v>0</v>
      </c>
      <c r="AD968" s="46">
        <v>0</v>
      </c>
      <c r="AE968" s="46">
        <v>0</v>
      </c>
      <c r="AF968" s="46">
        <v>0</v>
      </c>
      <c r="AG968" s="46">
        <v>0</v>
      </c>
      <c r="AH968" s="42">
        <f>IFERROR(Tabla5[[#This Row],[VENTAS MABE]]/Tabla5[[#This Row],[VENTAS INDURAMA]],0)</f>
        <v>0</v>
      </c>
      <c r="AI968" t="s">
        <v>1676</v>
      </c>
      <c r="AK968" s="42"/>
      <c r="AL968" t="s">
        <v>727</v>
      </c>
      <c r="AM968" s="55" t="s">
        <v>1071</v>
      </c>
      <c r="AN968">
        <v>122</v>
      </c>
      <c r="AO968" s="55" t="s">
        <v>419</v>
      </c>
      <c r="AP968">
        <v>0</v>
      </c>
      <c r="AQ968" s="55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f>SUM(Tabla5[[#This Row],[VENTA MABE 1 SEMANA OCT]:[VENTAS OTROS 1 SEMANA OCT]])</f>
        <v>0</v>
      </c>
      <c r="AY968" s="46">
        <v>1</v>
      </c>
      <c r="AZ968" s="55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f>SUM(Tabla5[[#This Row],[VENTA MABE 2 SEMANA OCT]:[VENTAS OTROS 2 SEMANA OCT]])</f>
        <v>0</v>
      </c>
      <c r="BH968" t="s">
        <v>1198</v>
      </c>
      <c r="BI968" s="55" t="s">
        <v>225</v>
      </c>
      <c r="BJ968">
        <v>1.9999999999999996</v>
      </c>
      <c r="BK968" s="55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f>SUM(Tabla5[[#This Row],[VENTA MABE 3 SEMANA OCT]:[VENTAS OTROS 3 SEMANA OCT]])</f>
        <v>0</v>
      </c>
      <c r="BS968" s="42">
        <v>0.2</v>
      </c>
      <c r="BT968" s="55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f>SUM(Tabla5[[#This Row],[VENTA MABE 4 SEMANA OCT]:[VENTAS OTROS 4 SEMANA OCT]])</f>
        <v>0</v>
      </c>
      <c r="CB968" t="s">
        <v>1679</v>
      </c>
      <c r="CC968" t="s">
        <v>1679</v>
      </c>
      <c r="CD968" t="s">
        <v>1679</v>
      </c>
      <c r="CE968" t="s">
        <v>1679</v>
      </c>
      <c r="CF968" t="s">
        <v>1679</v>
      </c>
      <c r="CG968" t="s">
        <v>1679</v>
      </c>
      <c r="CH968" t="s">
        <v>1679</v>
      </c>
      <c r="CI9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68" s="66">
        <v>0</v>
      </c>
      <c r="CK968">
        <v>0</v>
      </c>
      <c r="CL968">
        <v>0</v>
      </c>
      <c r="CM968" t="s">
        <v>1679</v>
      </c>
      <c r="CN968">
        <v>0</v>
      </c>
      <c r="CO968">
        <v>0</v>
      </c>
      <c r="CP968">
        <v>0</v>
      </c>
      <c r="CQ968">
        <v>0</v>
      </c>
      <c r="CR968">
        <f>SUM(Tabla5[[#This Row],[VENTA MABE 1 SEMANA NOV]:[VENTAS OTROS 1 SEMANA NOV]])</f>
        <v>0</v>
      </c>
      <c r="CS968">
        <f>IFERROR(VLOOKUP(Tabla5[[#This Row],[CLAVE]],[2]VENTAS!$F$2:$L$1501,2,0),0)</f>
        <v>0</v>
      </c>
      <c r="CT968">
        <f>IFERROR(VLOOKUP(Tabla5[[#This Row],[CLAVE]],[2]VENTAS!$F$2:$L$1501,3,0),0)</f>
        <v>0</v>
      </c>
      <c r="CU968">
        <f>IFERROR(VLOOKUP(Tabla5[[#This Row],[CLAVE]],[2]VENTAS!$F$2:$L$1501,4,0),0)</f>
        <v>0</v>
      </c>
      <c r="CV968">
        <f>IFERROR(VLOOKUP(Tabla5[[#This Row],[CLAVE]],[2]VENTAS!$F$2:$L$1501,5,0),0)</f>
        <v>0</v>
      </c>
      <c r="CW968">
        <f>IFERROR(VLOOKUP(Tabla5[[#This Row],[CLAVE]],[2]VENTAS!$F$2:$L$1501,6,0),0)</f>
        <v>0</v>
      </c>
      <c r="CX968">
        <f>IFERROR(VLOOKUP(Tabla5[[#This Row],[CLAVE]],[2]VENTAS!$F$2:$L$1501,7,0),0)</f>
        <v>0</v>
      </c>
      <c r="CY968">
        <f>IFERROR(VLOOKUP(Tabla5[[#This Row],[CLAVE]],[2]VENTAS!$F$2:$R$1501,13,0),0)</f>
        <v>0</v>
      </c>
      <c r="CZ968">
        <f>SUM(Tabla5[[#This Row],[VENTA MABE 2 SEMANA NOV]:[VENTAS OTROS 2 SEMANA NOV]])</f>
        <v>0</v>
      </c>
      <c r="DA968" s="46">
        <v>1.851812249790133</v>
      </c>
    </row>
    <row r="969" spans="1:105" hidden="1" x14ac:dyDescent="0.3">
      <c r="A969" t="str">
        <f>CONCATENATE(Tabla5[[#This Row],[TIENDA HMPV]],Tabla5[[#This Row],[LINEA]])</f>
        <v>510 - PORTOVIEJO 2AIRES</v>
      </c>
      <c r="B969" t="s">
        <v>224</v>
      </c>
      <c r="C969" s="55" t="s">
        <v>225</v>
      </c>
      <c r="D969" s="55" t="s">
        <v>23</v>
      </c>
      <c r="E969" s="55" t="s">
        <v>228</v>
      </c>
      <c r="F969" s="55" t="s">
        <v>1724</v>
      </c>
      <c r="G969" t="s">
        <v>25</v>
      </c>
      <c r="H969" s="42">
        <f>IFERROR(Tabla5[[#This Row],[VENTAS MABE]]/Tabla5[[#This Row],[CUOTA]],0)</f>
        <v>0</v>
      </c>
      <c r="I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V969" s="42">
        <v>0</v>
      </c>
      <c r="W969" s="42">
        <f>IFERROR(Tabla5[[#This Row],[TOTAL VENTA 38 SEMANA]]/Tabla5[[#This Row],[VENTA ACUM 38]],0)</f>
        <v>0</v>
      </c>
      <c r="X969" s="42" t="e">
        <f>VLOOKUP(Tabla5[[#This Row],[CLAVE]],[1]!QMI_5_SEMANA_SEP_22[[CLAVE]:[SHARE CADENA S2]],21,0)</f>
        <v>#REF!</v>
      </c>
      <c r="Y969" s="55" t="s">
        <v>757</v>
      </c>
      <c r="Z969" s="46">
        <f>+Tabla5[[#This Row],[VENTA ACUM 38]]+Tabla5[[#This Row],[venta total 39 acum]]</f>
        <v>0</v>
      </c>
      <c r="AA969" s="46">
        <v>0</v>
      </c>
      <c r="AB969" s="46">
        <v>0</v>
      </c>
      <c r="AC969" s="46">
        <v>0</v>
      </c>
      <c r="AD969" s="46">
        <v>0</v>
      </c>
      <c r="AE969" s="46">
        <v>0</v>
      </c>
      <c r="AF969" s="46">
        <v>0</v>
      </c>
      <c r="AG969" s="46">
        <v>0</v>
      </c>
      <c r="AH969" s="42">
        <f>IFERROR(Tabla5[[#This Row],[VENTAS MABE]]/Tabla5[[#This Row],[VENTAS INDURAMA]],0)</f>
        <v>0</v>
      </c>
      <c r="AI969" t="s">
        <v>1676</v>
      </c>
      <c r="AK969" s="42"/>
      <c r="AL969" t="s">
        <v>727</v>
      </c>
      <c r="AM969" s="55" t="s">
        <v>1066</v>
      </c>
      <c r="AO969" s="55" t="s">
        <v>419</v>
      </c>
      <c r="AP969">
        <v>0</v>
      </c>
      <c r="AQ969" s="55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f>SUM(Tabla5[[#This Row],[VENTA MABE 1 SEMANA OCT]:[VENTAS OTROS 1 SEMANA OCT]])</f>
        <v>0</v>
      </c>
      <c r="AY969" s="46">
        <v>1.5555555555555558</v>
      </c>
      <c r="AZ969" s="55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f>SUM(Tabla5[[#This Row],[VENTA MABE 2 SEMANA OCT]:[VENTAS OTROS 2 SEMANA OCT]])</f>
        <v>0</v>
      </c>
      <c r="BH969" t="s">
        <v>781</v>
      </c>
      <c r="BI969" s="55" t="s">
        <v>225</v>
      </c>
      <c r="BJ969">
        <v>4.0000000000000018</v>
      </c>
      <c r="BK969" s="55">
        <v>2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f>SUM(Tabla5[[#This Row],[VENTA MABE 3 SEMANA OCT]:[VENTAS OTROS 3 SEMANA OCT]])</f>
        <v>2</v>
      </c>
      <c r="BS969" s="42">
        <v>0.22</v>
      </c>
      <c r="BT969" s="55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f>SUM(Tabla5[[#This Row],[VENTA MABE 4 SEMANA OCT]:[VENTAS OTROS 4 SEMANA OCT]])</f>
        <v>0</v>
      </c>
      <c r="CB969" t="s">
        <v>1679</v>
      </c>
      <c r="CC969" t="s">
        <v>1679</v>
      </c>
      <c r="CD969" t="s">
        <v>1679</v>
      </c>
      <c r="CE969" t="s">
        <v>1679</v>
      </c>
      <c r="CF969" t="s">
        <v>1679</v>
      </c>
      <c r="CG969" t="s">
        <v>1679</v>
      </c>
      <c r="CH969" t="s">
        <v>1679</v>
      </c>
      <c r="CI9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69" t="s">
        <v>1703</v>
      </c>
      <c r="CK969">
        <v>0</v>
      </c>
      <c r="CL969">
        <v>0</v>
      </c>
      <c r="CM969" t="s">
        <v>1679</v>
      </c>
      <c r="CN969">
        <v>0</v>
      </c>
      <c r="CO969">
        <v>0</v>
      </c>
      <c r="CP969">
        <v>0</v>
      </c>
      <c r="CQ969">
        <v>0</v>
      </c>
      <c r="CR969">
        <f>SUM(Tabla5[[#This Row],[VENTA MABE 1 SEMANA NOV]:[VENTAS OTROS 1 SEMANA NOV]])</f>
        <v>0</v>
      </c>
      <c r="CS969">
        <f>IFERROR(VLOOKUP(Tabla5[[#This Row],[CLAVE]],[2]VENTAS!$F$2:$L$1501,2,0),0)</f>
        <v>1</v>
      </c>
      <c r="CT969">
        <f>IFERROR(VLOOKUP(Tabla5[[#This Row],[CLAVE]],[2]VENTAS!$F$2:$L$1501,3,0),0)</f>
        <v>0</v>
      </c>
      <c r="CU969">
        <f>IFERROR(VLOOKUP(Tabla5[[#This Row],[CLAVE]],[2]VENTAS!$F$2:$L$1501,4,0),0)</f>
        <v>0</v>
      </c>
      <c r="CV969">
        <f>IFERROR(VLOOKUP(Tabla5[[#This Row],[CLAVE]],[2]VENTAS!$F$2:$L$1501,5,0),0)</f>
        <v>0</v>
      </c>
      <c r="CW969">
        <f>IFERROR(VLOOKUP(Tabla5[[#This Row],[CLAVE]],[2]VENTAS!$F$2:$L$1501,6,0),0)</f>
        <v>0</v>
      </c>
      <c r="CX969">
        <f>IFERROR(VLOOKUP(Tabla5[[#This Row],[CLAVE]],[2]VENTAS!$F$2:$L$1501,7,0),0)</f>
        <v>0</v>
      </c>
      <c r="CY969">
        <f>IFERROR(VLOOKUP(Tabla5[[#This Row],[CLAVE]],[2]VENTAS!$F$2:$R$1501,13,0),0)</f>
        <v>0</v>
      </c>
      <c r="CZ969">
        <f>SUM(Tabla5[[#This Row],[VENTA MABE 2 SEMANA NOV]:[VENTAS OTROS 2 SEMANA NOV]])</f>
        <v>1</v>
      </c>
      <c r="DA969" s="46">
        <v>2.592592592592593</v>
      </c>
    </row>
    <row r="970" spans="1:105" hidden="1" x14ac:dyDescent="0.3">
      <c r="A970" t="str">
        <f>CONCATENATE(Tabla5[[#This Row],[TIENDA HMPV]],Tabla5[[#This Row],[LINEA]])</f>
        <v>510 - PORTOVIEJO 2COCINAS</v>
      </c>
      <c r="B970" t="s">
        <v>224</v>
      </c>
      <c r="C970" s="55" t="s">
        <v>225</v>
      </c>
      <c r="D970" s="55" t="s">
        <v>23</v>
      </c>
      <c r="E970" s="55" t="s">
        <v>228</v>
      </c>
      <c r="F970" s="55" t="s">
        <v>1724</v>
      </c>
      <c r="G970" t="s">
        <v>26</v>
      </c>
      <c r="H970" s="42">
        <f>IFERROR(Tabla5[[#This Row],[VENTAS MABE]]/Tabla5[[#This Row],[CUOTA]],0)</f>
        <v>0.33333333333333331</v>
      </c>
      <c r="I970">
        <v>6</v>
      </c>
      <c r="J970">
        <v>2</v>
      </c>
      <c r="K970">
        <v>2</v>
      </c>
      <c r="L970">
        <v>0</v>
      </c>
      <c r="M970">
        <v>0</v>
      </c>
      <c r="N970">
        <v>0</v>
      </c>
      <c r="O970">
        <v>0</v>
      </c>
      <c r="V970" s="42">
        <v>1</v>
      </c>
      <c r="W970" s="42">
        <f>IFERROR(Tabla5[[#This Row],[TOTAL VENTA 38 SEMANA]]/Tabla5[[#This Row],[VENTA ACUM 38]],0)</f>
        <v>1</v>
      </c>
      <c r="X970" s="42" t="e">
        <f>VLOOKUP(Tabla5[[#This Row],[CLAVE]],[1]!QMI_5_SEMANA_SEP_22[[CLAVE]:[SHARE CADENA S2]],21,0)</f>
        <v>#REF!</v>
      </c>
      <c r="Y970" s="55" t="s">
        <v>757</v>
      </c>
      <c r="Z970" s="46">
        <f>+Tabla5[[#This Row],[VENTA ACUM 38]]+Tabla5[[#This Row],[venta total 39 acum]]</f>
        <v>9</v>
      </c>
      <c r="AA970" s="46">
        <v>2</v>
      </c>
      <c r="AB970" s="46">
        <v>2</v>
      </c>
      <c r="AC970" s="46">
        <v>2</v>
      </c>
      <c r="AD970" s="46">
        <v>7</v>
      </c>
      <c r="AE970" s="46">
        <v>5</v>
      </c>
      <c r="AF970" s="46">
        <v>7</v>
      </c>
      <c r="AG970" s="46">
        <v>7</v>
      </c>
      <c r="AH970" s="42">
        <f>IFERROR(Tabla5[[#This Row],[VENTAS MABE]]/Tabla5[[#This Row],[VENTAS INDURAMA]],0)</f>
        <v>1</v>
      </c>
      <c r="AI970" t="s">
        <v>1676</v>
      </c>
      <c r="AJ970">
        <v>0.6</v>
      </c>
      <c r="AK970" s="42">
        <v>0.71430000000000005</v>
      </c>
      <c r="AL970" t="s">
        <v>727</v>
      </c>
      <c r="AM970" s="55" t="s">
        <v>1066</v>
      </c>
      <c r="AO970" s="55" t="s">
        <v>419</v>
      </c>
      <c r="AP970">
        <v>2</v>
      </c>
      <c r="AQ970" s="55">
        <v>2</v>
      </c>
      <c r="AR970">
        <v>2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f>SUM(Tabla5[[#This Row],[VENTA MABE 1 SEMANA OCT]:[VENTAS OTROS 1 SEMANA OCT]])</f>
        <v>4</v>
      </c>
      <c r="AY970" s="46">
        <v>8.3886934359704846</v>
      </c>
      <c r="AZ970" s="55">
        <v>1</v>
      </c>
      <c r="BA970">
        <v>2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f>SUM(Tabla5[[#This Row],[VENTA MABE 2 SEMANA OCT]:[VENTAS OTROS 2 SEMANA OCT]])</f>
        <v>3</v>
      </c>
      <c r="BH970" t="s">
        <v>781</v>
      </c>
      <c r="BI970" s="55" t="s">
        <v>225</v>
      </c>
      <c r="BJ970">
        <v>4.0000000000000018</v>
      </c>
      <c r="BK970" s="55">
        <v>1</v>
      </c>
      <c r="BL970">
        <v>2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f>SUM(Tabla5[[#This Row],[VENTA MABE 3 SEMANA OCT]:[VENTAS OTROS 3 SEMANA OCT]])</f>
        <v>3</v>
      </c>
      <c r="BS970" s="42">
        <v>0.45</v>
      </c>
      <c r="BT970" s="55">
        <v>2</v>
      </c>
      <c r="BU970">
        <v>2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f>SUM(Tabla5[[#This Row],[VENTA MABE 4 SEMANA OCT]:[VENTAS OTROS 4 SEMANA OCT]])</f>
        <v>4</v>
      </c>
      <c r="CB970" t="s">
        <v>1679</v>
      </c>
      <c r="CC970" t="s">
        <v>1679</v>
      </c>
      <c r="CD970" t="s">
        <v>1679</v>
      </c>
      <c r="CE970" t="s">
        <v>1679</v>
      </c>
      <c r="CF970" t="s">
        <v>1679</v>
      </c>
      <c r="CG970" t="s">
        <v>1679</v>
      </c>
      <c r="CH970" t="s">
        <v>1679</v>
      </c>
      <c r="CI9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970" t="s">
        <v>1703</v>
      </c>
      <c r="CK970">
        <v>0</v>
      </c>
      <c r="CL970">
        <v>1</v>
      </c>
      <c r="CM970" t="s">
        <v>1679</v>
      </c>
      <c r="CN970">
        <v>0</v>
      </c>
      <c r="CO970">
        <v>0</v>
      </c>
      <c r="CP970">
        <v>0</v>
      </c>
      <c r="CQ970">
        <v>0</v>
      </c>
      <c r="CR970">
        <f>SUM(Tabla5[[#This Row],[VENTA MABE 1 SEMANA NOV]:[VENTAS OTROS 1 SEMANA NOV]])</f>
        <v>1</v>
      </c>
      <c r="CS970">
        <f>IFERROR(VLOOKUP(Tabla5[[#This Row],[CLAVE]],[2]VENTAS!$F$2:$L$1501,2,0),0)</f>
        <v>1</v>
      </c>
      <c r="CT970">
        <f>IFERROR(VLOOKUP(Tabla5[[#This Row],[CLAVE]],[2]VENTAS!$F$2:$L$1501,3,0),0)</f>
        <v>1</v>
      </c>
      <c r="CU970">
        <f>IFERROR(VLOOKUP(Tabla5[[#This Row],[CLAVE]],[2]VENTAS!$F$2:$L$1501,4,0),0)</f>
        <v>0</v>
      </c>
      <c r="CV970">
        <f>IFERROR(VLOOKUP(Tabla5[[#This Row],[CLAVE]],[2]VENTAS!$F$2:$L$1501,5,0),0)</f>
        <v>0</v>
      </c>
      <c r="CW970">
        <f>IFERROR(VLOOKUP(Tabla5[[#This Row],[CLAVE]],[2]VENTAS!$F$2:$L$1501,6,0),0)</f>
        <v>0</v>
      </c>
      <c r="CX970">
        <f>IFERROR(VLOOKUP(Tabla5[[#This Row],[CLAVE]],[2]VENTAS!$F$2:$L$1501,7,0),0)</f>
        <v>0</v>
      </c>
      <c r="CY970">
        <f>IFERROR(VLOOKUP(Tabla5[[#This Row],[CLAVE]],[2]VENTAS!$F$2:$R$1501,13,0),0)</f>
        <v>0</v>
      </c>
      <c r="CZ970">
        <f>SUM(Tabla5[[#This Row],[VENTA MABE 2 SEMANA NOV]:[VENTAS OTROS 2 SEMANA NOV]])</f>
        <v>2</v>
      </c>
      <c r="DA970" s="46">
        <v>21</v>
      </c>
    </row>
    <row r="971" spans="1:105" hidden="1" x14ac:dyDescent="0.3">
      <c r="A971" t="str">
        <f>CONCATENATE(Tabla5[[#This Row],[TIENDA HMPV]],Tabla5[[#This Row],[LINEA]])</f>
        <v>510 - PORTOVIEJO 2GLOBALES</v>
      </c>
      <c r="B971" t="s">
        <v>224</v>
      </c>
      <c r="C971" s="55" t="s">
        <v>225</v>
      </c>
      <c r="D971" s="55" t="s">
        <v>23</v>
      </c>
      <c r="E971" s="55" t="s">
        <v>228</v>
      </c>
      <c r="F971" s="55" t="s">
        <v>1724</v>
      </c>
      <c r="G971" t="s">
        <v>27</v>
      </c>
      <c r="H971" s="42">
        <f>IFERROR(Tabla5[[#This Row],[VENTAS MABE]]/Tabla5[[#This Row],[CUOTA]],0)</f>
        <v>0</v>
      </c>
      <c r="I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V971" s="42">
        <v>0</v>
      </c>
      <c r="W971" s="42">
        <f>IFERROR(Tabla5[[#This Row],[TOTAL VENTA 38 SEMANA]]/Tabla5[[#This Row],[VENTA ACUM 38]],0)</f>
        <v>0</v>
      </c>
      <c r="X971" s="42" t="e">
        <f>VLOOKUP(Tabla5[[#This Row],[CLAVE]],[1]!QMI_5_SEMANA_SEP_22[[CLAVE]:[SHARE CADENA S2]],21,0)</f>
        <v>#REF!</v>
      </c>
      <c r="Y971" s="55" t="s">
        <v>757</v>
      </c>
      <c r="Z971" s="46">
        <f>+Tabla5[[#This Row],[VENTA ACUM 38]]+Tabla5[[#This Row],[venta total 39 acum]]</f>
        <v>0</v>
      </c>
      <c r="AA971" s="46">
        <v>0</v>
      </c>
      <c r="AB971" s="46">
        <v>0</v>
      </c>
      <c r="AC971" s="46">
        <v>0</v>
      </c>
      <c r="AD971" s="46">
        <v>0</v>
      </c>
      <c r="AE971" s="46">
        <v>0</v>
      </c>
      <c r="AF971" s="46">
        <v>0</v>
      </c>
      <c r="AG971" s="46">
        <v>0</v>
      </c>
      <c r="AH971" s="42">
        <f>IFERROR(Tabla5[[#This Row],[VENTAS MABE]]/Tabla5[[#This Row],[VENTAS INDURAMA]],0)</f>
        <v>0</v>
      </c>
      <c r="AI971" t="s">
        <v>1676</v>
      </c>
      <c r="AK971" s="42"/>
      <c r="AL971" t="s">
        <v>727</v>
      </c>
      <c r="AM971" s="55" t="s">
        <v>1066</v>
      </c>
      <c r="AO971" s="55" t="s">
        <v>419</v>
      </c>
      <c r="AP971">
        <v>0</v>
      </c>
      <c r="AQ971" s="55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f>SUM(Tabla5[[#This Row],[VENTA MABE 1 SEMANA OCT]:[VENTAS OTROS 1 SEMANA OCT]])</f>
        <v>1</v>
      </c>
      <c r="AY971" s="46">
        <v>0</v>
      </c>
      <c r="AZ971" s="55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f>SUM(Tabla5[[#This Row],[VENTA MABE 2 SEMANA OCT]:[VENTAS OTROS 2 SEMANA OCT]])</f>
        <v>0</v>
      </c>
      <c r="BH971" t="s">
        <v>781</v>
      </c>
      <c r="BI971" s="55" t="s">
        <v>225</v>
      </c>
      <c r="BJ971">
        <v>4.0000000000000018</v>
      </c>
      <c r="BK971" s="55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f>SUM(Tabla5[[#This Row],[VENTA MABE 3 SEMANA OCT]:[VENTAS OTROS 3 SEMANA OCT]])</f>
        <v>0</v>
      </c>
      <c r="BS971" s="42">
        <v>0</v>
      </c>
      <c r="BT971" s="55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f>SUM(Tabla5[[#This Row],[VENTA MABE 4 SEMANA OCT]:[VENTAS OTROS 4 SEMANA OCT]])</f>
        <v>0</v>
      </c>
      <c r="CB971" t="s">
        <v>1679</v>
      </c>
      <c r="CC971" t="s">
        <v>1679</v>
      </c>
      <c r="CD971" t="s">
        <v>1679</v>
      </c>
      <c r="CE971" t="s">
        <v>1679</v>
      </c>
      <c r="CF971" t="s">
        <v>1679</v>
      </c>
      <c r="CG971" t="s">
        <v>1679</v>
      </c>
      <c r="CH971" t="s">
        <v>1679</v>
      </c>
      <c r="CI9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71" s="66">
        <v>0</v>
      </c>
      <c r="CK971">
        <v>0</v>
      </c>
      <c r="CL971">
        <v>0</v>
      </c>
      <c r="CM971" t="s">
        <v>1679</v>
      </c>
      <c r="CN971">
        <v>0</v>
      </c>
      <c r="CO971">
        <v>0</v>
      </c>
      <c r="CP971">
        <v>0</v>
      </c>
      <c r="CQ971">
        <v>0</v>
      </c>
      <c r="CR971">
        <f>SUM(Tabla5[[#This Row],[VENTA MABE 1 SEMANA NOV]:[VENTAS OTROS 1 SEMANA NOV]])</f>
        <v>0</v>
      </c>
      <c r="CS971">
        <f>IFERROR(VLOOKUP(Tabla5[[#This Row],[CLAVE]],[2]VENTAS!$F$2:$L$1501,2,0),0)</f>
        <v>0</v>
      </c>
      <c r="CT971">
        <f>IFERROR(VLOOKUP(Tabla5[[#This Row],[CLAVE]],[2]VENTAS!$F$2:$L$1501,3,0),0)</f>
        <v>0</v>
      </c>
      <c r="CU971">
        <f>IFERROR(VLOOKUP(Tabla5[[#This Row],[CLAVE]],[2]VENTAS!$F$2:$L$1501,4,0),0)</f>
        <v>0</v>
      </c>
      <c r="CV971">
        <f>IFERROR(VLOOKUP(Tabla5[[#This Row],[CLAVE]],[2]VENTAS!$F$2:$L$1501,5,0),0)</f>
        <v>0</v>
      </c>
      <c r="CW971">
        <f>IFERROR(VLOOKUP(Tabla5[[#This Row],[CLAVE]],[2]VENTAS!$F$2:$L$1501,6,0),0)</f>
        <v>0</v>
      </c>
      <c r="CX971">
        <f>IFERROR(VLOOKUP(Tabla5[[#This Row],[CLAVE]],[2]VENTAS!$F$2:$L$1501,7,0),0)</f>
        <v>0</v>
      </c>
      <c r="CY971">
        <f>IFERROR(VLOOKUP(Tabla5[[#This Row],[CLAVE]],[2]VENTAS!$F$2:$R$1501,13,0),0)</f>
        <v>0</v>
      </c>
      <c r="CZ971">
        <f>SUM(Tabla5[[#This Row],[VENTA MABE 2 SEMANA NOV]:[VENTAS OTROS 2 SEMANA NOV]])</f>
        <v>0</v>
      </c>
      <c r="DA971" s="46">
        <v>0</v>
      </c>
    </row>
    <row r="972" spans="1:105" hidden="1" x14ac:dyDescent="0.3">
      <c r="A972" t="str">
        <f>CONCATENATE(Tabla5[[#This Row],[TIENDA HMPV]],Tabla5[[#This Row],[LINEA]])</f>
        <v>510 - PORTOVIEJO 2LAVADO</v>
      </c>
      <c r="B972" t="s">
        <v>224</v>
      </c>
      <c r="C972" s="55" t="s">
        <v>225</v>
      </c>
      <c r="D972" s="55" t="s">
        <v>23</v>
      </c>
      <c r="E972" s="55" t="s">
        <v>228</v>
      </c>
      <c r="F972" s="55" t="s">
        <v>1724</v>
      </c>
      <c r="G972" t="s">
        <v>28</v>
      </c>
      <c r="H972" s="42">
        <f>IFERROR(Tabla5[[#This Row],[VENTAS MABE]]/Tabla5[[#This Row],[CUOTA]],0)</f>
        <v>0</v>
      </c>
      <c r="I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V972" s="42">
        <v>0</v>
      </c>
      <c r="W972" s="42">
        <f>IFERROR(Tabla5[[#This Row],[TOTAL VENTA 38 SEMANA]]/Tabla5[[#This Row],[VENTA ACUM 38]],0)</f>
        <v>0</v>
      </c>
      <c r="X972" s="42" t="e">
        <f>VLOOKUP(Tabla5[[#This Row],[CLAVE]],[1]!QMI_5_SEMANA_SEP_22[[CLAVE]:[SHARE CADENA S2]],21,0)</f>
        <v>#REF!</v>
      </c>
      <c r="Y972" s="55" t="s">
        <v>757</v>
      </c>
      <c r="Z972" s="46">
        <f>+Tabla5[[#This Row],[VENTA ACUM 38]]+Tabla5[[#This Row],[venta total 39 acum]]</f>
        <v>1</v>
      </c>
      <c r="AA972" s="46">
        <v>0</v>
      </c>
      <c r="AB972" s="46">
        <v>0</v>
      </c>
      <c r="AC972" s="46">
        <v>0</v>
      </c>
      <c r="AD972" s="46">
        <v>1</v>
      </c>
      <c r="AE972" s="46">
        <v>0</v>
      </c>
      <c r="AF972" s="46">
        <v>1</v>
      </c>
      <c r="AG972" s="46">
        <v>0</v>
      </c>
      <c r="AH972" s="42">
        <f>IFERROR(Tabla5[[#This Row],[VENTAS MABE]]/Tabla5[[#This Row],[VENTAS INDURAMA]],0)</f>
        <v>0</v>
      </c>
      <c r="AI972" t="s">
        <v>1676</v>
      </c>
      <c r="AK972" s="42"/>
      <c r="AL972" t="s">
        <v>727</v>
      </c>
      <c r="AM972" s="55" t="s">
        <v>1066</v>
      </c>
      <c r="AO972" s="55" t="s">
        <v>419</v>
      </c>
      <c r="AP972">
        <v>0</v>
      </c>
      <c r="AQ972" s="55">
        <v>1</v>
      </c>
      <c r="AR972">
        <v>1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f>SUM(Tabla5[[#This Row],[VENTA MABE 1 SEMANA OCT]:[VENTAS OTROS 1 SEMANA OCT]])</f>
        <v>3</v>
      </c>
      <c r="AY972" s="46">
        <v>1</v>
      </c>
      <c r="AZ972" s="55">
        <v>0</v>
      </c>
      <c r="BA972">
        <v>0</v>
      </c>
      <c r="BB972">
        <v>0</v>
      </c>
      <c r="BC972">
        <v>1</v>
      </c>
      <c r="BD972">
        <v>1</v>
      </c>
      <c r="BE972">
        <v>0</v>
      </c>
      <c r="BF972">
        <v>0</v>
      </c>
      <c r="BG972">
        <f>SUM(Tabla5[[#This Row],[VENTA MABE 2 SEMANA OCT]:[VENTAS OTROS 2 SEMANA OCT]])</f>
        <v>2</v>
      </c>
      <c r="BH972" t="s">
        <v>781</v>
      </c>
      <c r="BI972" s="55" t="s">
        <v>225</v>
      </c>
      <c r="BJ972">
        <v>4.0000000000000018</v>
      </c>
      <c r="BK972" s="55">
        <v>1</v>
      </c>
      <c r="BL972">
        <v>0</v>
      </c>
      <c r="BM972">
        <v>0</v>
      </c>
      <c r="BN972">
        <v>1</v>
      </c>
      <c r="BO972">
        <v>1</v>
      </c>
      <c r="BP972">
        <v>0</v>
      </c>
      <c r="BQ972">
        <v>0</v>
      </c>
      <c r="BR972">
        <f>SUM(Tabla5[[#This Row],[VENTA MABE 3 SEMANA OCT]:[VENTAS OTROS 3 SEMANA OCT]])</f>
        <v>3</v>
      </c>
      <c r="BS972" s="42">
        <v>7.0000000000000007E-2</v>
      </c>
      <c r="BT972" s="55">
        <v>0</v>
      </c>
      <c r="BU972">
        <v>0</v>
      </c>
      <c r="BV972">
        <v>0</v>
      </c>
      <c r="BW972">
        <v>1</v>
      </c>
      <c r="BX972">
        <v>1</v>
      </c>
      <c r="BY972">
        <v>0</v>
      </c>
      <c r="BZ972">
        <v>0</v>
      </c>
      <c r="CA972">
        <f>SUM(Tabla5[[#This Row],[VENTA MABE 4 SEMANA OCT]:[VENTAS OTROS 4 SEMANA OCT]])</f>
        <v>2</v>
      </c>
      <c r="CB972" t="s">
        <v>1679</v>
      </c>
      <c r="CC972" t="s">
        <v>1679</v>
      </c>
      <c r="CD972" t="s">
        <v>1679</v>
      </c>
      <c r="CE972" t="s">
        <v>1679</v>
      </c>
      <c r="CF972" t="s">
        <v>1679</v>
      </c>
      <c r="CG972" t="s">
        <v>1679</v>
      </c>
      <c r="CH972" t="s">
        <v>1679</v>
      </c>
      <c r="CI9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972" t="s">
        <v>1703</v>
      </c>
      <c r="CK972">
        <v>0</v>
      </c>
      <c r="CL972">
        <v>0</v>
      </c>
      <c r="CM972" t="s">
        <v>1679</v>
      </c>
      <c r="CN972">
        <v>0</v>
      </c>
      <c r="CO972">
        <v>0</v>
      </c>
      <c r="CP972">
        <v>0</v>
      </c>
      <c r="CQ972">
        <v>0</v>
      </c>
      <c r="CR972">
        <f>SUM(Tabla5[[#This Row],[VENTA MABE 1 SEMANA NOV]:[VENTAS OTROS 1 SEMANA NOV]])</f>
        <v>0</v>
      </c>
      <c r="CS972">
        <f>IFERROR(VLOOKUP(Tabla5[[#This Row],[CLAVE]],[2]VENTAS!$F$2:$L$1501,2,0),0)</f>
        <v>0</v>
      </c>
      <c r="CT972">
        <f>IFERROR(VLOOKUP(Tabla5[[#This Row],[CLAVE]],[2]VENTAS!$F$2:$L$1501,3,0),0)</f>
        <v>0</v>
      </c>
      <c r="CU972">
        <f>IFERROR(VLOOKUP(Tabla5[[#This Row],[CLAVE]],[2]VENTAS!$F$2:$L$1501,4,0),0)</f>
        <v>0</v>
      </c>
      <c r="CV972">
        <f>IFERROR(VLOOKUP(Tabla5[[#This Row],[CLAVE]],[2]VENTAS!$F$2:$L$1501,5,0),0)</f>
        <v>0</v>
      </c>
      <c r="CW972">
        <f>IFERROR(VLOOKUP(Tabla5[[#This Row],[CLAVE]],[2]VENTAS!$F$2:$L$1501,6,0),0)</f>
        <v>0</v>
      </c>
      <c r="CX972">
        <f>IFERROR(VLOOKUP(Tabla5[[#This Row],[CLAVE]],[2]VENTAS!$F$2:$L$1501,7,0),0)</f>
        <v>0</v>
      </c>
      <c r="CY972">
        <f>IFERROR(VLOOKUP(Tabla5[[#This Row],[CLAVE]],[2]VENTAS!$F$2:$R$1501,13,0),0)</f>
        <v>0</v>
      </c>
      <c r="CZ972">
        <f>SUM(Tabla5[[#This Row],[VENTA MABE 2 SEMANA NOV]:[VENTAS OTROS 2 SEMANA NOV]])</f>
        <v>0</v>
      </c>
      <c r="DA972" s="46">
        <v>1.284341913878835</v>
      </c>
    </row>
    <row r="973" spans="1:105" hidden="1" x14ac:dyDescent="0.3">
      <c r="A973" t="str">
        <f>CONCATENATE(Tabla5[[#This Row],[TIENDA HMPV]],Tabla5[[#This Row],[LINEA]])</f>
        <v>510 - PORTOVIEJO 2REFRIGERACIÓN</v>
      </c>
      <c r="B973" t="s">
        <v>224</v>
      </c>
      <c r="C973" s="55" t="s">
        <v>225</v>
      </c>
      <c r="D973" s="55" t="s">
        <v>23</v>
      </c>
      <c r="E973" s="55" t="s">
        <v>228</v>
      </c>
      <c r="F973" s="55" t="s">
        <v>1724</v>
      </c>
      <c r="G973" t="s">
        <v>29</v>
      </c>
      <c r="H973" s="42">
        <f>IFERROR(Tabla5[[#This Row],[VENTAS MABE]]/Tabla5[[#This Row],[CUOTA]],0)</f>
        <v>0.5714285714285714</v>
      </c>
      <c r="I973">
        <v>7</v>
      </c>
      <c r="J973">
        <v>4</v>
      </c>
      <c r="K973">
        <v>2</v>
      </c>
      <c r="L973">
        <v>0</v>
      </c>
      <c r="M973">
        <v>0</v>
      </c>
      <c r="N973">
        <v>2</v>
      </c>
      <c r="O973">
        <v>0</v>
      </c>
      <c r="V973" s="42">
        <v>1</v>
      </c>
      <c r="W973" s="42">
        <f>IFERROR(Tabla5[[#This Row],[TOTAL VENTA 38 SEMANA]]/Tabla5[[#This Row],[VENTA ACUM 38]],0)</f>
        <v>1</v>
      </c>
      <c r="X973" s="42" t="e">
        <f>VLOOKUP(Tabla5[[#This Row],[CLAVE]],[1]!QMI_5_SEMANA_SEP_22[[CLAVE]:[SHARE CADENA S2]],21,0)</f>
        <v>#REF!</v>
      </c>
      <c r="Y973" s="55" t="s">
        <v>757</v>
      </c>
      <c r="Z973" s="46">
        <f>+Tabla5[[#This Row],[VENTA ACUM 38]]+Tabla5[[#This Row],[venta total 39 acum]]</f>
        <v>14</v>
      </c>
      <c r="AA973" s="46">
        <v>4</v>
      </c>
      <c r="AB973" s="46">
        <v>4</v>
      </c>
      <c r="AC973" s="46">
        <v>4</v>
      </c>
      <c r="AD973" s="46">
        <v>10</v>
      </c>
      <c r="AE973" s="46">
        <v>6</v>
      </c>
      <c r="AF973" s="46">
        <v>10</v>
      </c>
      <c r="AG973" s="46">
        <v>10</v>
      </c>
      <c r="AH973" s="42">
        <f>IFERROR(Tabla5[[#This Row],[VENTAS MABE]]/Tabla5[[#This Row],[VENTAS INDURAMA]],0)</f>
        <v>2</v>
      </c>
      <c r="AI973" t="s">
        <v>1676</v>
      </c>
      <c r="AJ973">
        <v>0.625</v>
      </c>
      <c r="AK973" s="42">
        <v>0.54549999999999998</v>
      </c>
      <c r="AL973" t="s">
        <v>727</v>
      </c>
      <c r="AM973" s="55" t="s">
        <v>1066</v>
      </c>
      <c r="AO973" s="55" t="s">
        <v>419</v>
      </c>
      <c r="AP973">
        <v>4</v>
      </c>
      <c r="AQ973" s="55">
        <v>4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f>SUM(Tabla5[[#This Row],[VENTA MABE 1 SEMANA OCT]:[VENTAS OTROS 1 SEMANA OCT]])</f>
        <v>4</v>
      </c>
      <c r="AY973" s="46">
        <v>7.4711427199634421</v>
      </c>
      <c r="AZ973" s="55">
        <v>1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2</v>
      </c>
      <c r="BG973">
        <f>SUM(Tabla5[[#This Row],[VENTA MABE 2 SEMANA OCT]:[VENTAS OTROS 2 SEMANA OCT]])</f>
        <v>4</v>
      </c>
      <c r="BH973" t="s">
        <v>781</v>
      </c>
      <c r="BI973" s="55" t="s">
        <v>225</v>
      </c>
      <c r="BJ973">
        <v>4.0000000000000018</v>
      </c>
      <c r="BK973" s="55">
        <v>1</v>
      </c>
      <c r="BL973">
        <v>0</v>
      </c>
      <c r="BM973">
        <v>0</v>
      </c>
      <c r="BN973">
        <v>0</v>
      </c>
      <c r="BO973">
        <v>1</v>
      </c>
      <c r="BP973">
        <v>0</v>
      </c>
      <c r="BQ973">
        <v>2</v>
      </c>
      <c r="BR973">
        <f>SUM(Tabla5[[#This Row],[VENTA MABE 3 SEMANA OCT]:[VENTAS OTROS 3 SEMANA OCT]])</f>
        <v>4</v>
      </c>
      <c r="BS973" s="42">
        <v>0.4</v>
      </c>
      <c r="BT973" s="55">
        <v>1</v>
      </c>
      <c r="BU973">
        <v>0</v>
      </c>
      <c r="BV973">
        <v>0</v>
      </c>
      <c r="BW973">
        <v>0</v>
      </c>
      <c r="BX973">
        <v>1</v>
      </c>
      <c r="BY973">
        <v>0</v>
      </c>
      <c r="BZ973">
        <v>2</v>
      </c>
      <c r="CA973">
        <f>SUM(Tabla5[[#This Row],[VENTA MABE 4 SEMANA OCT]:[VENTAS OTROS 4 SEMANA OCT]])</f>
        <v>4</v>
      </c>
      <c r="CB973" t="s">
        <v>1679</v>
      </c>
      <c r="CC973" t="s">
        <v>1679</v>
      </c>
      <c r="CD973" t="s">
        <v>1679</v>
      </c>
      <c r="CE973" t="s">
        <v>1679</v>
      </c>
      <c r="CF973" t="s">
        <v>1679</v>
      </c>
      <c r="CG973" t="s">
        <v>1679</v>
      </c>
      <c r="CH973" t="s">
        <v>1679</v>
      </c>
      <c r="CI9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0.4375</v>
      </c>
      <c r="CJ973" t="s">
        <v>1703</v>
      </c>
      <c r="CK973">
        <v>0</v>
      </c>
      <c r="CL973">
        <v>0</v>
      </c>
      <c r="CM973" t="s">
        <v>1679</v>
      </c>
      <c r="CN973">
        <v>0</v>
      </c>
      <c r="CO973">
        <v>1</v>
      </c>
      <c r="CP973">
        <v>0</v>
      </c>
      <c r="CQ973">
        <v>0</v>
      </c>
      <c r="CR973">
        <f>SUM(Tabla5[[#This Row],[VENTA MABE 1 SEMANA NOV]:[VENTAS OTROS 1 SEMANA NOV]])</f>
        <v>1</v>
      </c>
      <c r="CS973">
        <f>IFERROR(VLOOKUP(Tabla5[[#This Row],[CLAVE]],[2]VENTAS!$F$2:$L$1501,2,0),0)</f>
        <v>0</v>
      </c>
      <c r="CT973">
        <f>IFERROR(VLOOKUP(Tabla5[[#This Row],[CLAVE]],[2]VENTAS!$F$2:$L$1501,3,0),0)</f>
        <v>0</v>
      </c>
      <c r="CU973">
        <f>IFERROR(VLOOKUP(Tabla5[[#This Row],[CLAVE]],[2]VENTAS!$F$2:$L$1501,4,0),0)</f>
        <v>0</v>
      </c>
      <c r="CV973">
        <f>IFERROR(VLOOKUP(Tabla5[[#This Row],[CLAVE]],[2]VENTAS!$F$2:$L$1501,5,0),0)</f>
        <v>0</v>
      </c>
      <c r="CW973">
        <f>IFERROR(VLOOKUP(Tabla5[[#This Row],[CLAVE]],[2]VENTAS!$F$2:$L$1501,6,0),0)</f>
        <v>1</v>
      </c>
      <c r="CX973">
        <f>IFERROR(VLOOKUP(Tabla5[[#This Row],[CLAVE]],[2]VENTAS!$F$2:$L$1501,7,0),0)</f>
        <v>0</v>
      </c>
      <c r="CY973">
        <f>IFERROR(VLOOKUP(Tabla5[[#This Row],[CLAVE]],[2]VENTAS!$F$2:$R$1501,13,0),0)</f>
        <v>0</v>
      </c>
      <c r="CZ973">
        <f>SUM(Tabla5[[#This Row],[VENTA MABE 2 SEMANA NOV]:[VENTAS OTROS 2 SEMANA NOV]])</f>
        <v>1</v>
      </c>
      <c r="DA973" s="46">
        <v>21</v>
      </c>
    </row>
    <row r="974" spans="1:105" hidden="1" x14ac:dyDescent="0.3">
      <c r="A974" t="str">
        <f>CONCATENATE(Tabla5[[#This Row],[TIENDA HMPV]],Tabla5[[#This Row],[LINEA]])</f>
        <v>1 - GANGA PORTOVIEJOAIRES</v>
      </c>
      <c r="B974" t="s">
        <v>224</v>
      </c>
      <c r="C974" s="55" t="s">
        <v>225</v>
      </c>
      <c r="D974" s="55" t="s">
        <v>30</v>
      </c>
      <c r="E974" s="55" t="s">
        <v>1068</v>
      </c>
      <c r="F974" s="55" t="s">
        <v>1724</v>
      </c>
      <c r="G974" t="s">
        <v>25</v>
      </c>
      <c r="H974" s="42">
        <f>IFERROR(Tabla5[[#This Row],[VENTAS MABE]]/Tabla5[[#This Row],[CUOTA]],0)</f>
        <v>1</v>
      </c>
      <c r="I974">
        <v>1</v>
      </c>
      <c r="J974">
        <v>1</v>
      </c>
      <c r="L974">
        <v>0</v>
      </c>
      <c r="M974">
        <v>0</v>
      </c>
      <c r="N974">
        <v>0</v>
      </c>
      <c r="O974">
        <v>0</v>
      </c>
      <c r="V974" s="42">
        <v>1</v>
      </c>
      <c r="W974" s="42">
        <f>IFERROR(Tabla5[[#This Row],[TOTAL VENTA 38 SEMANA]]/Tabla5[[#This Row],[VENTA ACUM 38]],0)</f>
        <v>1</v>
      </c>
      <c r="X974" s="42">
        <v>0</v>
      </c>
      <c r="Y974" s="55" t="s">
        <v>734</v>
      </c>
      <c r="Z974" s="46">
        <f>+Tabla5[[#This Row],[VENTA ACUM 38]]+Tabla5[[#This Row],[venta total 39 acum]]</f>
        <v>1</v>
      </c>
      <c r="AA974" s="46">
        <v>1</v>
      </c>
      <c r="AB974" s="46">
        <v>1</v>
      </c>
      <c r="AC974" s="46">
        <v>1</v>
      </c>
      <c r="AD974" s="46"/>
      <c r="AE974" s="46"/>
      <c r="AF974" s="46"/>
      <c r="AG974" s="46">
        <v>1</v>
      </c>
      <c r="AH974" s="42">
        <f>IFERROR(Tabla5[[#This Row],[VENTAS MABE]]/Tabla5[[#This Row],[VENTAS INDURAMA]],0)</f>
        <v>0</v>
      </c>
      <c r="AI974" t="s">
        <v>1676</v>
      </c>
      <c r="AK974" s="42"/>
      <c r="AL974" t="s">
        <v>727</v>
      </c>
      <c r="AM974" s="55" t="s">
        <v>1067</v>
      </c>
      <c r="AO974" s="55" t="s">
        <v>419</v>
      </c>
      <c r="AP974">
        <v>1</v>
      </c>
      <c r="AQ974" s="55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f>SUM(Tabla5[[#This Row],[VENTA MABE 1 SEMANA OCT]:[VENTAS OTROS 1 SEMANA OCT]])</f>
        <v>0</v>
      </c>
      <c r="AY974" s="46">
        <v>1</v>
      </c>
      <c r="AZ974" s="55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f>SUM(Tabla5[[#This Row],[VENTA MABE 2 SEMANA OCT]:[VENTAS OTROS 2 SEMANA OCT]])</f>
        <v>0</v>
      </c>
      <c r="BH974" t="s">
        <v>758</v>
      </c>
      <c r="BI974" s="55" t="s">
        <v>225</v>
      </c>
      <c r="BJ974">
        <v>10.999999999999998</v>
      </c>
      <c r="BK974" s="55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f>SUM(Tabla5[[#This Row],[VENTA MABE 3 SEMANA OCT]:[VENTAS OTROS 3 SEMANA OCT]])</f>
        <v>0</v>
      </c>
      <c r="BS974" s="42">
        <v>0.17</v>
      </c>
      <c r="BT974" s="55">
        <v>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f>SUM(Tabla5[[#This Row],[VENTA MABE 4 SEMANA OCT]:[VENTAS OTROS 4 SEMANA OCT]])</f>
        <v>1</v>
      </c>
      <c r="CB974" t="s">
        <v>1679</v>
      </c>
      <c r="CC974" t="s">
        <v>1679</v>
      </c>
      <c r="CD974" t="s">
        <v>1679</v>
      </c>
      <c r="CE974" t="s">
        <v>1679</v>
      </c>
      <c r="CF974" t="s">
        <v>1679</v>
      </c>
      <c r="CG974" t="s">
        <v>1679</v>
      </c>
      <c r="CH974" t="s">
        <v>1679</v>
      </c>
      <c r="CI9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74" s="66">
        <v>0</v>
      </c>
      <c r="CK974">
        <v>0</v>
      </c>
      <c r="CL974">
        <v>0</v>
      </c>
      <c r="CM974" t="s">
        <v>1679</v>
      </c>
      <c r="CN974">
        <v>0</v>
      </c>
      <c r="CO974">
        <v>0</v>
      </c>
      <c r="CP974">
        <v>0</v>
      </c>
      <c r="CQ974">
        <v>0</v>
      </c>
      <c r="CR974">
        <f>SUM(Tabla5[[#This Row],[VENTA MABE 1 SEMANA NOV]:[VENTAS OTROS 1 SEMANA NOV]])</f>
        <v>0</v>
      </c>
      <c r="CS974">
        <f>IFERROR(VLOOKUP(Tabla5[[#This Row],[CLAVE]],[2]VENTAS!$F$2:$L$1501,2,0),0)</f>
        <v>0</v>
      </c>
      <c r="CT974">
        <f>IFERROR(VLOOKUP(Tabla5[[#This Row],[CLAVE]],[2]VENTAS!$F$2:$L$1501,3,0),0)</f>
        <v>0</v>
      </c>
      <c r="CU974">
        <f>IFERROR(VLOOKUP(Tabla5[[#This Row],[CLAVE]],[2]VENTAS!$F$2:$L$1501,4,0),0)</f>
        <v>0</v>
      </c>
      <c r="CV974">
        <f>IFERROR(VLOOKUP(Tabla5[[#This Row],[CLAVE]],[2]VENTAS!$F$2:$L$1501,5,0),0)</f>
        <v>0</v>
      </c>
      <c r="CW974">
        <f>IFERROR(VLOOKUP(Tabla5[[#This Row],[CLAVE]],[2]VENTAS!$F$2:$L$1501,6,0),0)</f>
        <v>0</v>
      </c>
      <c r="CX974">
        <f>IFERROR(VLOOKUP(Tabla5[[#This Row],[CLAVE]],[2]VENTAS!$F$2:$L$1501,7,0),0)</f>
        <v>0</v>
      </c>
      <c r="CY974">
        <f>IFERROR(VLOOKUP(Tabla5[[#This Row],[CLAVE]],[2]VENTAS!$F$2:$R$1501,13,0),0)</f>
        <v>0</v>
      </c>
      <c r="CZ974">
        <f>SUM(Tabla5[[#This Row],[VENTA MABE 2 SEMANA NOV]:[VENTAS OTROS 2 SEMANA NOV]])</f>
        <v>0</v>
      </c>
      <c r="DA974" s="46">
        <v>1.9955654101995557</v>
      </c>
    </row>
    <row r="975" spans="1:105" hidden="1" x14ac:dyDescent="0.3">
      <c r="A975" t="str">
        <f>CONCATENATE(Tabla5[[#This Row],[TIENDA HMPV]],Tabla5[[#This Row],[LINEA]])</f>
        <v>1 - GANGA PORTOVIEJOCOCINAS</v>
      </c>
      <c r="B975" t="s">
        <v>224</v>
      </c>
      <c r="C975" s="55" t="s">
        <v>225</v>
      </c>
      <c r="D975" s="55" t="s">
        <v>30</v>
      </c>
      <c r="E975" s="55" t="s">
        <v>1068</v>
      </c>
      <c r="F975" s="55" t="s">
        <v>1724</v>
      </c>
      <c r="G975" t="s">
        <v>26</v>
      </c>
      <c r="H975" s="42">
        <f>IFERROR(Tabla5[[#This Row],[VENTAS MABE]]/Tabla5[[#This Row],[CUOTA]],0)</f>
        <v>0</v>
      </c>
      <c r="I975">
        <v>6</v>
      </c>
      <c r="L975">
        <v>0</v>
      </c>
      <c r="M975">
        <v>0</v>
      </c>
      <c r="N975">
        <v>0</v>
      </c>
      <c r="O975">
        <v>0</v>
      </c>
      <c r="V975" s="42">
        <v>0</v>
      </c>
      <c r="W975" s="42">
        <f>IFERROR(Tabla5[[#This Row],[TOTAL VENTA 38 SEMANA]]/Tabla5[[#This Row],[VENTA ACUM 38]],0)</f>
        <v>0</v>
      </c>
      <c r="X975" s="42">
        <v>0</v>
      </c>
      <c r="Y975" s="55" t="s">
        <v>734</v>
      </c>
      <c r="Z975" s="46">
        <f>+Tabla5[[#This Row],[VENTA ACUM 38]]+Tabla5[[#This Row],[venta total 39 acum]]</f>
        <v>0</v>
      </c>
      <c r="AA975" s="46">
        <v>0</v>
      </c>
      <c r="AB975" s="46">
        <v>0</v>
      </c>
      <c r="AC975" s="46">
        <v>0</v>
      </c>
      <c r="AD975" s="46"/>
      <c r="AE975" s="46"/>
      <c r="AF975" s="46"/>
      <c r="AG975" s="46">
        <v>0</v>
      </c>
      <c r="AH975" s="42">
        <f>IFERROR(Tabla5[[#This Row],[VENTAS MABE]]/Tabla5[[#This Row],[VENTAS INDURAMA]],0)</f>
        <v>0</v>
      </c>
      <c r="AI975" t="s">
        <v>1676</v>
      </c>
      <c r="AK975" s="42"/>
      <c r="AL975" t="s">
        <v>727</v>
      </c>
      <c r="AM975" s="55" t="s">
        <v>1067</v>
      </c>
      <c r="AO975" s="55" t="s">
        <v>419</v>
      </c>
      <c r="AP975">
        <v>0</v>
      </c>
      <c r="AQ975" s="5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f>SUM(Tabla5[[#This Row],[VENTA MABE 1 SEMANA OCT]:[VENTAS OTROS 1 SEMANA OCT]])</f>
        <v>1</v>
      </c>
      <c r="AY975" s="46">
        <v>5.8322272098396279</v>
      </c>
      <c r="AZ975" s="5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f>SUM(Tabla5[[#This Row],[VENTA MABE 2 SEMANA OCT]:[VENTAS OTROS 2 SEMANA OCT]])</f>
        <v>1</v>
      </c>
      <c r="BH975" t="s">
        <v>758</v>
      </c>
      <c r="BI975" s="55" t="s">
        <v>225</v>
      </c>
      <c r="BJ975">
        <v>10.999999999999998</v>
      </c>
      <c r="BK975" s="55">
        <v>0</v>
      </c>
      <c r="BL975">
        <v>1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f>SUM(Tabla5[[#This Row],[VENTA MABE 3 SEMANA OCT]:[VENTAS OTROS 3 SEMANA OCT]])</f>
        <v>1</v>
      </c>
      <c r="BS975" s="42">
        <v>0.4</v>
      </c>
      <c r="BT975" s="55">
        <v>2</v>
      </c>
      <c r="BU975">
        <v>3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f>SUM(Tabla5[[#This Row],[VENTA MABE 4 SEMANA OCT]:[VENTAS OTROS 4 SEMANA OCT]])</f>
        <v>5</v>
      </c>
      <c r="CB975" t="s">
        <v>1679</v>
      </c>
      <c r="CC975" t="s">
        <v>1679</v>
      </c>
      <c r="CD975" t="s">
        <v>1679</v>
      </c>
      <c r="CE975" t="s">
        <v>1679</v>
      </c>
      <c r="CF975" t="s">
        <v>1679</v>
      </c>
      <c r="CG975" t="s">
        <v>1679</v>
      </c>
      <c r="CH975" t="s">
        <v>1679</v>
      </c>
      <c r="CI9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975" t="s">
        <v>1702</v>
      </c>
      <c r="CK975">
        <v>1</v>
      </c>
      <c r="CL975">
        <v>2</v>
      </c>
      <c r="CM975" t="s">
        <v>1679</v>
      </c>
      <c r="CN975">
        <v>0</v>
      </c>
      <c r="CO975">
        <v>0</v>
      </c>
      <c r="CP975">
        <v>0</v>
      </c>
      <c r="CQ975">
        <v>0</v>
      </c>
      <c r="CR975">
        <f>SUM(Tabla5[[#This Row],[VENTA MABE 1 SEMANA NOV]:[VENTAS OTROS 1 SEMANA NOV]])</f>
        <v>3</v>
      </c>
      <c r="CS975">
        <f>IFERROR(VLOOKUP(Tabla5[[#This Row],[CLAVE]],[2]VENTAS!$F$2:$L$1501,2,0),0)</f>
        <v>1</v>
      </c>
      <c r="CT975">
        <f>IFERROR(VLOOKUP(Tabla5[[#This Row],[CLAVE]],[2]VENTAS!$F$2:$L$1501,3,0),0)</f>
        <v>2</v>
      </c>
      <c r="CU975">
        <f>IFERROR(VLOOKUP(Tabla5[[#This Row],[CLAVE]],[2]VENTAS!$F$2:$L$1501,4,0),0)</f>
        <v>0</v>
      </c>
      <c r="CV975">
        <f>IFERROR(VLOOKUP(Tabla5[[#This Row],[CLAVE]],[2]VENTAS!$F$2:$L$1501,5,0),0)</f>
        <v>0</v>
      </c>
      <c r="CW975">
        <f>IFERROR(VLOOKUP(Tabla5[[#This Row],[CLAVE]],[2]VENTAS!$F$2:$L$1501,6,0),0)</f>
        <v>0</v>
      </c>
      <c r="CX975">
        <f>IFERROR(VLOOKUP(Tabla5[[#This Row],[CLAVE]],[2]VENTAS!$F$2:$L$1501,7,0),0)</f>
        <v>0</v>
      </c>
      <c r="CY975">
        <f>IFERROR(VLOOKUP(Tabla5[[#This Row],[CLAVE]],[2]VENTAS!$F$2:$R$1501,13,0),0)</f>
        <v>0</v>
      </c>
      <c r="CZ975">
        <f>SUM(Tabla5[[#This Row],[VENTA MABE 2 SEMANA NOV]:[VENTAS OTROS 2 SEMANA NOV]])</f>
        <v>3</v>
      </c>
      <c r="DA975" s="46">
        <v>13.266961261670637</v>
      </c>
    </row>
    <row r="976" spans="1:105" hidden="1" x14ac:dyDescent="0.3">
      <c r="A976" t="str">
        <f>CONCATENATE(Tabla5[[#This Row],[TIENDA HMPV]],Tabla5[[#This Row],[LINEA]])</f>
        <v>1 - GANGA PORTOVIEJOGLOBALES</v>
      </c>
      <c r="B976" t="s">
        <v>224</v>
      </c>
      <c r="C976" s="55" t="s">
        <v>225</v>
      </c>
      <c r="D976" s="55" t="s">
        <v>30</v>
      </c>
      <c r="E976" s="55" t="s">
        <v>1068</v>
      </c>
      <c r="F976" s="55" t="s">
        <v>1724</v>
      </c>
      <c r="G976" t="s">
        <v>27</v>
      </c>
      <c r="H976" s="42">
        <f>IFERROR(Tabla5[[#This Row],[VENTAS MABE]]/Tabla5[[#This Row],[CUOTA]],0)</f>
        <v>1</v>
      </c>
      <c r="I976">
        <v>1</v>
      </c>
      <c r="J976">
        <v>1</v>
      </c>
      <c r="L976">
        <v>0</v>
      </c>
      <c r="M976">
        <v>0</v>
      </c>
      <c r="N976">
        <v>0</v>
      </c>
      <c r="O976">
        <v>0</v>
      </c>
      <c r="V976" s="42">
        <v>1</v>
      </c>
      <c r="W976" s="42">
        <f>IFERROR(Tabla5[[#This Row],[TOTAL VENTA 38 SEMANA]]/Tabla5[[#This Row],[VENTA ACUM 38]],0)</f>
        <v>1</v>
      </c>
      <c r="X976" s="42">
        <v>0</v>
      </c>
      <c r="Y976" s="55" t="s">
        <v>734</v>
      </c>
      <c r="Z976" s="46">
        <f>+Tabla5[[#This Row],[VENTA ACUM 38]]+Tabla5[[#This Row],[venta total 39 acum]]</f>
        <v>1</v>
      </c>
      <c r="AA976" s="46">
        <v>1</v>
      </c>
      <c r="AB976" s="46">
        <v>1</v>
      </c>
      <c r="AC976" s="46">
        <v>1</v>
      </c>
      <c r="AD976" s="46"/>
      <c r="AE976" s="46"/>
      <c r="AF976" s="46"/>
      <c r="AG976" s="46">
        <v>1</v>
      </c>
      <c r="AH976" s="42">
        <f>IFERROR(Tabla5[[#This Row],[VENTAS MABE]]/Tabla5[[#This Row],[VENTAS INDURAMA]],0)</f>
        <v>0</v>
      </c>
      <c r="AI976" t="s">
        <v>1676</v>
      </c>
      <c r="AK976" s="42"/>
      <c r="AL976" t="s">
        <v>727</v>
      </c>
      <c r="AM976" s="55" t="s">
        <v>1067</v>
      </c>
      <c r="AO976" s="55" t="s">
        <v>419</v>
      </c>
      <c r="AP976">
        <v>1</v>
      </c>
      <c r="AQ976" s="55">
        <v>2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f>SUM(Tabla5[[#This Row],[VENTA MABE 1 SEMANA OCT]:[VENTAS OTROS 1 SEMANA OCT]])</f>
        <v>2</v>
      </c>
      <c r="AY976" s="46">
        <v>1</v>
      </c>
      <c r="AZ976" s="55">
        <v>0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f>SUM(Tabla5[[#This Row],[VENTA MABE 2 SEMANA OCT]:[VENTAS OTROS 2 SEMANA OCT]])</f>
        <v>1</v>
      </c>
      <c r="BH976" t="s">
        <v>758</v>
      </c>
      <c r="BI976" s="55" t="s">
        <v>225</v>
      </c>
      <c r="BJ976">
        <v>10.999999999999998</v>
      </c>
      <c r="BK976" s="55">
        <v>0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f>SUM(Tabla5[[#This Row],[VENTA MABE 3 SEMANA OCT]:[VENTAS OTROS 3 SEMANA OCT]])</f>
        <v>1</v>
      </c>
      <c r="BS976" s="42">
        <v>0</v>
      </c>
      <c r="BT976" s="55">
        <v>0</v>
      </c>
      <c r="BU976">
        <v>1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f>SUM(Tabla5[[#This Row],[VENTA MABE 4 SEMANA OCT]:[VENTAS OTROS 4 SEMANA OCT]])</f>
        <v>1</v>
      </c>
      <c r="CB976" t="s">
        <v>1679</v>
      </c>
      <c r="CC976" t="s">
        <v>1679</v>
      </c>
      <c r="CD976" t="s">
        <v>1679</v>
      </c>
      <c r="CE976" t="s">
        <v>1679</v>
      </c>
      <c r="CF976" t="s">
        <v>1679</v>
      </c>
      <c r="CG976" t="s">
        <v>1679</v>
      </c>
      <c r="CH976" t="s">
        <v>1679</v>
      </c>
      <c r="CI9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976" t="s">
        <v>1703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f>SUM(Tabla5[[#This Row],[VENTA MABE 1 SEMANA NOV]:[VENTAS OTROS 1 SEMANA NOV]])</f>
        <v>1</v>
      </c>
      <c r="CS976">
        <f>IFERROR(VLOOKUP(Tabla5[[#This Row],[CLAVE]],[2]VENTAS!$F$2:$L$1501,2,0),0)</f>
        <v>1</v>
      </c>
      <c r="CT976">
        <f>IFERROR(VLOOKUP(Tabla5[[#This Row],[CLAVE]],[2]VENTAS!$F$2:$L$1501,3,0),0)</f>
        <v>0</v>
      </c>
      <c r="CU976">
        <f>IFERROR(VLOOKUP(Tabla5[[#This Row],[CLAVE]],[2]VENTAS!$F$2:$L$1501,4,0),0)</f>
        <v>1</v>
      </c>
      <c r="CV976">
        <f>IFERROR(VLOOKUP(Tabla5[[#This Row],[CLAVE]],[2]VENTAS!$F$2:$L$1501,5,0),0)</f>
        <v>0</v>
      </c>
      <c r="CW976">
        <f>IFERROR(VLOOKUP(Tabla5[[#This Row],[CLAVE]],[2]VENTAS!$F$2:$L$1501,6,0),0)</f>
        <v>0</v>
      </c>
      <c r="CX976">
        <f>IFERROR(VLOOKUP(Tabla5[[#This Row],[CLAVE]],[2]VENTAS!$F$2:$L$1501,7,0),0)</f>
        <v>0</v>
      </c>
      <c r="CY976">
        <f>IFERROR(VLOOKUP(Tabla5[[#This Row],[CLAVE]],[2]VENTAS!$F$2:$R$1501,13,0),0)</f>
        <v>0</v>
      </c>
      <c r="CZ976">
        <f>SUM(Tabla5[[#This Row],[VENTA MABE 2 SEMANA NOV]:[VENTAS OTROS 2 SEMANA NOV]])</f>
        <v>2</v>
      </c>
      <c r="DA976" s="46">
        <v>0.63540643792512752</v>
      </c>
    </row>
    <row r="977" spans="1:105" hidden="1" x14ac:dyDescent="0.3">
      <c r="A977" t="str">
        <f>CONCATENATE(Tabla5[[#This Row],[TIENDA HMPV]],Tabla5[[#This Row],[LINEA]])</f>
        <v>1 - GANGA PORTOVIEJOLAVADO</v>
      </c>
      <c r="B977" t="s">
        <v>224</v>
      </c>
      <c r="C977" s="55" t="s">
        <v>225</v>
      </c>
      <c r="D977" s="55" t="s">
        <v>30</v>
      </c>
      <c r="E977" s="55" t="s">
        <v>1068</v>
      </c>
      <c r="F977" s="55" t="s">
        <v>1724</v>
      </c>
      <c r="G977" t="s">
        <v>28</v>
      </c>
      <c r="H977" s="42">
        <f>IFERROR(Tabla5[[#This Row],[VENTAS MABE]]/Tabla5[[#This Row],[CUOTA]],0)</f>
        <v>0.16666666666666666</v>
      </c>
      <c r="I977">
        <v>6</v>
      </c>
      <c r="J977">
        <v>1</v>
      </c>
      <c r="L977">
        <v>0</v>
      </c>
      <c r="M977">
        <v>0</v>
      </c>
      <c r="N977">
        <v>0</v>
      </c>
      <c r="O977">
        <v>0</v>
      </c>
      <c r="V977" s="42">
        <v>1</v>
      </c>
      <c r="W977" s="42">
        <f>IFERROR(Tabla5[[#This Row],[TOTAL VENTA 38 SEMANA]]/Tabla5[[#This Row],[VENTA ACUM 38]],0)</f>
        <v>1</v>
      </c>
      <c r="X977" s="42">
        <v>0</v>
      </c>
      <c r="Y977" s="55" t="s">
        <v>734</v>
      </c>
      <c r="Z977" s="46">
        <f>+Tabla5[[#This Row],[VENTA ACUM 38]]+Tabla5[[#This Row],[venta total 39 acum]]</f>
        <v>1</v>
      </c>
      <c r="AA977" s="46">
        <v>1</v>
      </c>
      <c r="AB977" s="46">
        <v>1</v>
      </c>
      <c r="AC977" s="46">
        <v>1</v>
      </c>
      <c r="AD977" s="46"/>
      <c r="AE977" s="46"/>
      <c r="AF977" s="46"/>
      <c r="AG977" s="46">
        <v>1</v>
      </c>
      <c r="AH977" s="42">
        <f>IFERROR(Tabla5[[#This Row],[VENTAS MABE]]/Tabla5[[#This Row],[VENTAS INDURAMA]],0)</f>
        <v>0</v>
      </c>
      <c r="AI977" t="s">
        <v>1676</v>
      </c>
      <c r="AK977" s="42"/>
      <c r="AL977" t="s">
        <v>727</v>
      </c>
      <c r="AM977" s="55" t="s">
        <v>1067</v>
      </c>
      <c r="AO977" s="55" t="s">
        <v>419</v>
      </c>
      <c r="AP977">
        <v>1</v>
      </c>
      <c r="AQ977" s="55">
        <v>2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f>SUM(Tabla5[[#This Row],[VENTA MABE 1 SEMANA OCT]:[VENTAS OTROS 1 SEMANA OCT]])</f>
        <v>3</v>
      </c>
      <c r="AY977" s="46">
        <v>8.3170085228777264</v>
      </c>
      <c r="AZ977" s="55">
        <v>0</v>
      </c>
      <c r="BA977">
        <v>0</v>
      </c>
      <c r="BB977">
        <v>0</v>
      </c>
      <c r="BC977">
        <v>2</v>
      </c>
      <c r="BD977">
        <v>0</v>
      </c>
      <c r="BE977">
        <v>0</v>
      </c>
      <c r="BF977">
        <v>0</v>
      </c>
      <c r="BG977">
        <f>SUM(Tabla5[[#This Row],[VENTA MABE 2 SEMANA OCT]:[VENTAS OTROS 2 SEMANA OCT]])</f>
        <v>2</v>
      </c>
      <c r="BH977" t="s">
        <v>758</v>
      </c>
      <c r="BI977" s="55" t="s">
        <v>225</v>
      </c>
      <c r="BJ977">
        <v>10.999999999999998</v>
      </c>
      <c r="BK977" s="55">
        <v>0</v>
      </c>
      <c r="BL977">
        <v>0</v>
      </c>
      <c r="BM977">
        <v>0</v>
      </c>
      <c r="BN977">
        <v>2</v>
      </c>
      <c r="BO977">
        <v>0</v>
      </c>
      <c r="BP977">
        <v>0</v>
      </c>
      <c r="BQ977">
        <v>0</v>
      </c>
      <c r="BR977">
        <f>SUM(Tabla5[[#This Row],[VENTA MABE 3 SEMANA OCT]:[VENTAS OTROS 3 SEMANA OCT]])</f>
        <v>2</v>
      </c>
      <c r="BS977" s="42">
        <v>0.05</v>
      </c>
      <c r="BT977" s="55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f>SUM(Tabla5[[#This Row],[VENTA MABE 4 SEMANA OCT]:[VENTAS OTROS 4 SEMANA OCT]])</f>
        <v>0</v>
      </c>
      <c r="CH977" t="s">
        <v>1695</v>
      </c>
      <c r="CI97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977" t="s">
        <v>1701</v>
      </c>
      <c r="CK977">
        <v>1</v>
      </c>
      <c r="CL977">
        <v>0</v>
      </c>
      <c r="CM977" t="s">
        <v>1679</v>
      </c>
      <c r="CN977">
        <v>0</v>
      </c>
      <c r="CO977">
        <v>0</v>
      </c>
      <c r="CP977">
        <v>0</v>
      </c>
      <c r="CQ977">
        <v>0</v>
      </c>
      <c r="CR977">
        <f>SUM(Tabla5[[#This Row],[VENTA MABE 1 SEMANA NOV]:[VENTAS OTROS 1 SEMANA NOV]])</f>
        <v>1</v>
      </c>
      <c r="CS977">
        <f>IFERROR(VLOOKUP(Tabla5[[#This Row],[CLAVE]],[2]VENTAS!$F$2:$L$1501,2,0),0)</f>
        <v>2</v>
      </c>
      <c r="CT977">
        <f>IFERROR(VLOOKUP(Tabla5[[#This Row],[CLAVE]],[2]VENTAS!$F$2:$L$1501,3,0),0)</f>
        <v>0</v>
      </c>
      <c r="CU977">
        <f>IFERROR(VLOOKUP(Tabla5[[#This Row],[CLAVE]],[2]VENTAS!$F$2:$L$1501,4,0),0)</f>
        <v>0</v>
      </c>
      <c r="CV977">
        <f>IFERROR(VLOOKUP(Tabla5[[#This Row],[CLAVE]],[2]VENTAS!$F$2:$L$1501,5,0),0)</f>
        <v>0</v>
      </c>
      <c r="CW977">
        <f>IFERROR(VLOOKUP(Tabla5[[#This Row],[CLAVE]],[2]VENTAS!$F$2:$L$1501,6,0),0)</f>
        <v>1</v>
      </c>
      <c r="CX977">
        <f>IFERROR(VLOOKUP(Tabla5[[#This Row],[CLAVE]],[2]VENTAS!$F$2:$L$1501,7,0),0)</f>
        <v>0</v>
      </c>
      <c r="CY977">
        <f>IFERROR(VLOOKUP(Tabla5[[#This Row],[CLAVE]],[2]VENTAS!$F$2:$R$1501,13,0),0)</f>
        <v>0</v>
      </c>
      <c r="CZ977">
        <f>SUM(Tabla5[[#This Row],[VENTA MABE 2 SEMANA NOV]:[VENTAS OTROS 2 SEMANA NOV]])</f>
        <v>3</v>
      </c>
      <c r="DA977" s="46">
        <v>8.4375448782817521</v>
      </c>
    </row>
    <row r="978" spans="1:105" hidden="1" x14ac:dyDescent="0.3">
      <c r="A978" t="str">
        <f>CONCATENATE(Tabla5[[#This Row],[TIENDA HMPV]],Tabla5[[#This Row],[LINEA]])</f>
        <v>1 - GANGA PORTOVIEJOREFRIGERACIÓN</v>
      </c>
      <c r="B978" t="s">
        <v>224</v>
      </c>
      <c r="C978" s="55" t="s">
        <v>225</v>
      </c>
      <c r="D978" s="55" t="s">
        <v>30</v>
      </c>
      <c r="E978" s="55" t="s">
        <v>1068</v>
      </c>
      <c r="F978" s="55" t="s">
        <v>1724</v>
      </c>
      <c r="G978" t="s">
        <v>29</v>
      </c>
      <c r="H978" s="42">
        <f>IFERROR(Tabla5[[#This Row],[VENTAS MABE]]/Tabla5[[#This Row],[CUOTA]],0)</f>
        <v>0</v>
      </c>
      <c r="I978">
        <v>4</v>
      </c>
      <c r="L978">
        <v>0</v>
      </c>
      <c r="M978">
        <v>0</v>
      </c>
      <c r="N978">
        <v>0</v>
      </c>
      <c r="O978">
        <v>0</v>
      </c>
      <c r="V978" s="42">
        <v>0</v>
      </c>
      <c r="W978" s="42">
        <f>IFERROR(Tabla5[[#This Row],[TOTAL VENTA 38 SEMANA]]/Tabla5[[#This Row],[VENTA ACUM 38]],0)</f>
        <v>0</v>
      </c>
      <c r="X978" s="42">
        <v>0</v>
      </c>
      <c r="Y978" s="55" t="s">
        <v>734</v>
      </c>
      <c r="Z978" s="46">
        <f>+Tabla5[[#This Row],[VENTA ACUM 38]]+Tabla5[[#This Row],[venta total 39 acum]]</f>
        <v>0</v>
      </c>
      <c r="AA978" s="46">
        <v>0</v>
      </c>
      <c r="AB978" s="46">
        <v>0</v>
      </c>
      <c r="AC978" s="46">
        <v>0</v>
      </c>
      <c r="AD978" s="46"/>
      <c r="AE978" s="46"/>
      <c r="AF978" s="46"/>
      <c r="AG978" s="46">
        <v>0</v>
      </c>
      <c r="AH978" s="42">
        <f>IFERROR(Tabla5[[#This Row],[VENTAS MABE]]/Tabla5[[#This Row],[VENTAS INDURAMA]],0)</f>
        <v>0</v>
      </c>
      <c r="AI978" t="s">
        <v>1676</v>
      </c>
      <c r="AK978" s="42"/>
      <c r="AL978" t="s">
        <v>727</v>
      </c>
      <c r="AM978" s="55" t="s">
        <v>1067</v>
      </c>
      <c r="AO978" s="55" t="s">
        <v>419</v>
      </c>
      <c r="AP978">
        <v>0</v>
      </c>
      <c r="AQ978" s="55">
        <v>0</v>
      </c>
      <c r="AR978">
        <v>3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f>SUM(Tabla5[[#This Row],[VENTA MABE 1 SEMANA OCT]:[VENTAS OTROS 1 SEMANA OCT]])</f>
        <v>3</v>
      </c>
      <c r="AY978" s="46">
        <v>2</v>
      </c>
      <c r="AZ978" s="55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f>SUM(Tabla5[[#This Row],[VENTA MABE 2 SEMANA OCT]:[VENTAS OTROS 2 SEMANA OCT]])</f>
        <v>0</v>
      </c>
      <c r="BH978" t="s">
        <v>758</v>
      </c>
      <c r="BI978" s="55" t="s">
        <v>225</v>
      </c>
      <c r="BJ978">
        <v>10.999999999999998</v>
      </c>
      <c r="BK978" s="55">
        <v>3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f>SUM(Tabla5[[#This Row],[VENTA MABE 3 SEMANA OCT]:[VENTAS OTROS 3 SEMANA OCT]])</f>
        <v>3</v>
      </c>
      <c r="BS978" s="42">
        <v>0.28000000000000003</v>
      </c>
      <c r="BT978" s="55">
        <v>1</v>
      </c>
      <c r="BU978">
        <v>2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f>SUM(Tabla5[[#This Row],[VENTA MABE 4 SEMANA OCT]:[VENTAS OTROS 4 SEMANA OCT]])</f>
        <v>3</v>
      </c>
      <c r="CB978" t="s">
        <v>1679</v>
      </c>
      <c r="CC978" t="s">
        <v>1679</v>
      </c>
      <c r="CD978" t="s">
        <v>1679</v>
      </c>
      <c r="CE978" t="s">
        <v>1679</v>
      </c>
      <c r="CF978" t="s">
        <v>1679</v>
      </c>
      <c r="CG978" t="s">
        <v>1679</v>
      </c>
      <c r="CH978" t="s">
        <v>1679</v>
      </c>
      <c r="CI9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0.44444444444444442</v>
      </c>
      <c r="CJ978" t="s">
        <v>1703</v>
      </c>
      <c r="CK978">
        <v>1</v>
      </c>
      <c r="CL978">
        <v>2</v>
      </c>
      <c r="CM978" t="s">
        <v>1679</v>
      </c>
      <c r="CN978">
        <v>0</v>
      </c>
      <c r="CO978">
        <v>0</v>
      </c>
      <c r="CP978">
        <v>0</v>
      </c>
      <c r="CQ978">
        <v>0</v>
      </c>
      <c r="CR978">
        <f>SUM(Tabla5[[#This Row],[VENTA MABE 1 SEMANA NOV]:[VENTAS OTROS 1 SEMANA NOV]])</f>
        <v>3</v>
      </c>
      <c r="CS978">
        <f>IFERROR(VLOOKUP(Tabla5[[#This Row],[CLAVE]],[2]VENTAS!$F$2:$L$1501,2,0),0)</f>
        <v>1</v>
      </c>
      <c r="CT978">
        <f>IFERROR(VLOOKUP(Tabla5[[#This Row],[CLAVE]],[2]VENTAS!$F$2:$L$1501,3,0),0)</f>
        <v>2</v>
      </c>
      <c r="CU978">
        <f>IFERROR(VLOOKUP(Tabla5[[#This Row],[CLAVE]],[2]VENTAS!$F$2:$L$1501,4,0),0)</f>
        <v>0</v>
      </c>
      <c r="CV978">
        <f>IFERROR(VLOOKUP(Tabla5[[#This Row],[CLAVE]],[2]VENTAS!$F$2:$L$1501,5,0),0)</f>
        <v>0</v>
      </c>
      <c r="CW978">
        <f>IFERROR(VLOOKUP(Tabla5[[#This Row],[CLAVE]],[2]VENTAS!$F$2:$L$1501,6,0),0)</f>
        <v>0</v>
      </c>
      <c r="CX978">
        <f>IFERROR(VLOOKUP(Tabla5[[#This Row],[CLAVE]],[2]VENTAS!$F$2:$L$1501,7,0),0)</f>
        <v>0</v>
      </c>
      <c r="CY978">
        <f>IFERROR(VLOOKUP(Tabla5[[#This Row],[CLAVE]],[2]VENTAS!$F$2:$R$1501,13,0),0)</f>
        <v>0</v>
      </c>
      <c r="CZ978">
        <f>SUM(Tabla5[[#This Row],[VENTA MABE 2 SEMANA NOV]:[VENTAS OTROS 2 SEMANA NOV]])</f>
        <v>3</v>
      </c>
      <c r="DA978" s="46">
        <v>6.9594907223747171</v>
      </c>
    </row>
    <row r="979" spans="1:105" hidden="1" x14ac:dyDescent="0.3">
      <c r="A979" t="str">
        <f>CONCATENATE(Tabla5[[#This Row],[TIENDA HMPV]],Tabla5[[#This Row],[LINEA]])</f>
        <v>642 - TODOHOGAR PORTOVIEJOAIRES</v>
      </c>
      <c r="B979" t="s">
        <v>224</v>
      </c>
      <c r="C979" s="55" t="s">
        <v>225</v>
      </c>
      <c r="D979" s="55" t="s">
        <v>79</v>
      </c>
      <c r="E979" s="55" t="s">
        <v>230</v>
      </c>
      <c r="F979" s="55" t="s">
        <v>1724</v>
      </c>
      <c r="G979" t="s">
        <v>25</v>
      </c>
      <c r="H979" s="42">
        <f>IFERROR(Tabla5[[#This Row],[VENTAS MABE]]/Tabla5[[#This Row],[CUOTA]],0)</f>
        <v>0</v>
      </c>
      <c r="I979">
        <v>2</v>
      </c>
      <c r="K979">
        <v>0</v>
      </c>
      <c r="L979">
        <v>0</v>
      </c>
      <c r="M979">
        <v>0</v>
      </c>
      <c r="N979">
        <v>0</v>
      </c>
      <c r="O979">
        <v>0</v>
      </c>
      <c r="V979" s="42">
        <v>0</v>
      </c>
      <c r="W979" s="42">
        <f>IFERROR(Tabla5[[#This Row],[TOTAL VENTA 38 SEMANA]]/Tabla5[[#This Row],[VENTA ACUM 38]],0)</f>
        <v>0</v>
      </c>
      <c r="X979" s="42" t="e">
        <f>VLOOKUP(Tabla5[[#This Row],[CLAVE]],[1]!QMI_5_SEMANA_SEP_22[[CLAVE]:[SHARE CADENA S2]],21,0)</f>
        <v>#REF!</v>
      </c>
      <c r="Y979" s="55" t="s">
        <v>724</v>
      </c>
      <c r="Z979" s="46">
        <f>+Tabla5[[#This Row],[VENTA ACUM 38]]+Tabla5[[#This Row],[venta total 39 acum]]</f>
        <v>0</v>
      </c>
      <c r="AA979" s="46">
        <v>0</v>
      </c>
      <c r="AB979" s="46">
        <v>0</v>
      </c>
      <c r="AC979" s="46">
        <v>0</v>
      </c>
      <c r="AD979" s="46">
        <v>0</v>
      </c>
      <c r="AE979" s="46">
        <v>0</v>
      </c>
      <c r="AF979" s="46">
        <v>0</v>
      </c>
      <c r="AG979" s="46">
        <v>0</v>
      </c>
      <c r="AH979" s="42">
        <f>IFERROR(Tabla5[[#This Row],[VENTAS MABE]]/Tabla5[[#This Row],[VENTAS INDURAMA]],0)</f>
        <v>0</v>
      </c>
      <c r="AI979" t="s">
        <v>1676</v>
      </c>
      <c r="AK979" s="42"/>
      <c r="AL979" t="s">
        <v>845</v>
      </c>
      <c r="AM979" s="55" t="s">
        <v>1063</v>
      </c>
      <c r="AO979" s="55" t="s">
        <v>419</v>
      </c>
      <c r="AP979">
        <v>0</v>
      </c>
      <c r="AQ979" s="55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f>SUM(Tabla5[[#This Row],[VENTA MABE 1 SEMANA OCT]:[VENTAS OTROS 1 SEMANA OCT]])</f>
        <v>1</v>
      </c>
      <c r="AY979" s="46">
        <v>2.7272727272727275</v>
      </c>
      <c r="AZ979" s="55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f>SUM(Tabla5[[#This Row],[VENTA MABE 2 SEMANA OCT]:[VENTAS OTROS 2 SEMANA OCT]])</f>
        <v>0</v>
      </c>
      <c r="BH979" t="s">
        <v>1113</v>
      </c>
      <c r="BI979" s="55" t="s">
        <v>225</v>
      </c>
      <c r="BJ979">
        <v>8.9999999999999964</v>
      </c>
      <c r="BK979" s="55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f>SUM(Tabla5[[#This Row],[VENTA MABE 3 SEMANA OCT]:[VENTAS OTROS 3 SEMANA OCT]])</f>
        <v>0</v>
      </c>
      <c r="BS979" s="42">
        <v>0.2</v>
      </c>
      <c r="BT979" s="55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f>SUM(Tabla5[[#This Row],[VENTA MABE 4 SEMANA OCT]:[VENTAS OTROS 4 SEMANA OCT]])</f>
        <v>0</v>
      </c>
      <c r="CB979" t="s">
        <v>1679</v>
      </c>
      <c r="CC979" t="s">
        <v>1679</v>
      </c>
      <c r="CD979" t="s">
        <v>1679</v>
      </c>
      <c r="CE979" t="s">
        <v>1679</v>
      </c>
      <c r="CF979" t="s">
        <v>1679</v>
      </c>
      <c r="CG979" t="s">
        <v>1679</v>
      </c>
      <c r="CH979" t="s">
        <v>1679</v>
      </c>
      <c r="CI9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79" t="s">
        <v>1703</v>
      </c>
      <c r="CK979">
        <v>0</v>
      </c>
      <c r="CL979">
        <v>0</v>
      </c>
      <c r="CM979" t="s">
        <v>1679</v>
      </c>
      <c r="CN979">
        <v>0</v>
      </c>
      <c r="CO979">
        <v>0</v>
      </c>
      <c r="CP979">
        <v>0</v>
      </c>
      <c r="CQ979">
        <v>0</v>
      </c>
      <c r="CR979">
        <f>SUM(Tabla5[[#This Row],[VENTA MABE 1 SEMANA NOV]:[VENTAS OTROS 1 SEMANA NOV]])</f>
        <v>0</v>
      </c>
      <c r="CS979">
        <f>IFERROR(VLOOKUP(Tabla5[[#This Row],[CLAVE]],[2]VENTAS!$F$2:$L$1501,2,0),0)</f>
        <v>0</v>
      </c>
      <c r="CT979">
        <f>IFERROR(VLOOKUP(Tabla5[[#This Row],[CLAVE]],[2]VENTAS!$F$2:$L$1501,3,0),0)</f>
        <v>0</v>
      </c>
      <c r="CU979">
        <f>IFERROR(VLOOKUP(Tabla5[[#This Row],[CLAVE]],[2]VENTAS!$F$2:$L$1501,4,0),0)</f>
        <v>0</v>
      </c>
      <c r="CV979">
        <f>IFERROR(VLOOKUP(Tabla5[[#This Row],[CLAVE]],[2]VENTAS!$F$2:$L$1501,5,0),0)</f>
        <v>0</v>
      </c>
      <c r="CW979">
        <f>IFERROR(VLOOKUP(Tabla5[[#This Row],[CLAVE]],[2]VENTAS!$F$2:$L$1501,6,0),0)</f>
        <v>0</v>
      </c>
      <c r="CX979">
        <f>IFERROR(VLOOKUP(Tabla5[[#This Row],[CLAVE]],[2]VENTAS!$F$2:$L$1501,7,0),0)</f>
        <v>0</v>
      </c>
      <c r="CY979">
        <f>IFERROR(VLOOKUP(Tabla5[[#This Row],[CLAVE]],[2]VENTAS!$F$2:$R$1501,13,0),0)</f>
        <v>0</v>
      </c>
      <c r="CZ979">
        <f>SUM(Tabla5[[#This Row],[VENTA MABE 2 SEMANA NOV]:[VENTAS OTROS 2 SEMANA NOV]])</f>
        <v>0</v>
      </c>
      <c r="DA979" s="46">
        <v>2.7272727272727275</v>
      </c>
    </row>
    <row r="980" spans="1:105" hidden="1" x14ac:dyDescent="0.3">
      <c r="A980" t="str">
        <f>CONCATENATE(Tabla5[[#This Row],[TIENDA HMPV]],Tabla5[[#This Row],[LINEA]])</f>
        <v>642 - TODOHOGAR PORTOVIEJOCOCINAS</v>
      </c>
      <c r="B980" t="s">
        <v>224</v>
      </c>
      <c r="C980" s="55" t="s">
        <v>225</v>
      </c>
      <c r="D980" s="55" t="s">
        <v>79</v>
      </c>
      <c r="E980" s="55" t="s">
        <v>230</v>
      </c>
      <c r="F980" s="55" t="s">
        <v>1724</v>
      </c>
      <c r="G980" t="s">
        <v>26</v>
      </c>
      <c r="H980" s="42">
        <f>IFERROR(Tabla5[[#This Row],[VENTAS MABE]]/Tabla5[[#This Row],[CUOTA]],0)</f>
        <v>0</v>
      </c>
      <c r="I980">
        <v>9</v>
      </c>
      <c r="K980">
        <v>0</v>
      </c>
      <c r="L980">
        <v>0</v>
      </c>
      <c r="M980">
        <v>0</v>
      </c>
      <c r="N980">
        <v>0</v>
      </c>
      <c r="O980">
        <v>0</v>
      </c>
      <c r="V980" s="42">
        <v>0</v>
      </c>
      <c r="W980" s="42">
        <f>IFERROR(Tabla5[[#This Row],[TOTAL VENTA 38 SEMANA]]/Tabla5[[#This Row],[VENTA ACUM 38]],0)</f>
        <v>0</v>
      </c>
      <c r="X980" s="42" t="e">
        <f>VLOOKUP(Tabla5[[#This Row],[CLAVE]],[1]!QMI_5_SEMANA_SEP_22[[CLAVE]:[SHARE CADENA S2]],21,0)</f>
        <v>#REF!</v>
      </c>
      <c r="Y980" s="55" t="s">
        <v>724</v>
      </c>
      <c r="Z980" s="46">
        <f>+Tabla5[[#This Row],[VENTA ACUM 38]]+Tabla5[[#This Row],[venta total 39 acum]]</f>
        <v>8</v>
      </c>
      <c r="AA980" s="46">
        <v>0</v>
      </c>
      <c r="AB980" s="46">
        <v>0</v>
      </c>
      <c r="AC980" s="46">
        <v>0</v>
      </c>
      <c r="AD980" s="46">
        <v>8</v>
      </c>
      <c r="AE980" s="46">
        <v>8</v>
      </c>
      <c r="AF980" s="46">
        <v>8</v>
      </c>
      <c r="AG980" s="46">
        <v>8</v>
      </c>
      <c r="AH980" s="42">
        <f>IFERROR(Tabla5[[#This Row],[VENTAS MABE]]/Tabla5[[#This Row],[VENTAS INDURAMA]],0)</f>
        <v>0</v>
      </c>
      <c r="AI980" t="s">
        <v>1676</v>
      </c>
      <c r="AK980" s="42"/>
      <c r="AL980" t="s">
        <v>845</v>
      </c>
      <c r="AM980" s="55" t="s">
        <v>1063</v>
      </c>
      <c r="AO980" s="55" t="s">
        <v>419</v>
      </c>
      <c r="AP980">
        <v>0</v>
      </c>
      <c r="AQ980" s="55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f>SUM(Tabla5[[#This Row],[VENTA MABE 1 SEMANA OCT]:[VENTAS OTROS 1 SEMANA OCT]])</f>
        <v>1</v>
      </c>
      <c r="AY980" s="46">
        <v>8.2878787878787872</v>
      </c>
      <c r="AZ980" s="55">
        <v>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f>SUM(Tabla5[[#This Row],[VENTA MABE 2 SEMANA OCT]:[VENTAS OTROS 2 SEMANA OCT]])</f>
        <v>1</v>
      </c>
      <c r="BH980" t="s">
        <v>1113</v>
      </c>
      <c r="BI980" s="55" t="s">
        <v>225</v>
      </c>
      <c r="BJ980">
        <v>8.9999999999999964</v>
      </c>
      <c r="BK980" s="55">
        <v>2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f>SUM(Tabla5[[#This Row],[VENTA MABE 3 SEMANA OCT]:[VENTAS OTROS 3 SEMANA OCT]])</f>
        <v>2</v>
      </c>
      <c r="BS980" s="42">
        <v>0.5</v>
      </c>
      <c r="BT980" s="55">
        <v>2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f>SUM(Tabla5[[#This Row],[VENTA MABE 4 SEMANA OCT]:[VENTAS OTROS 4 SEMANA OCT]])</f>
        <v>2</v>
      </c>
      <c r="CB980" t="s">
        <v>1679</v>
      </c>
      <c r="CC980" t="s">
        <v>1679</v>
      </c>
      <c r="CD980" t="s">
        <v>1679</v>
      </c>
      <c r="CE980" t="s">
        <v>1679</v>
      </c>
      <c r="CF980" t="s">
        <v>1679</v>
      </c>
      <c r="CG980" t="s">
        <v>1679</v>
      </c>
      <c r="CH980" t="s">
        <v>1679</v>
      </c>
      <c r="CI9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80" t="s">
        <v>1703</v>
      </c>
      <c r="CK980">
        <v>1</v>
      </c>
      <c r="CL980">
        <v>0</v>
      </c>
      <c r="CM980" t="s">
        <v>1679</v>
      </c>
      <c r="CN980">
        <v>0</v>
      </c>
      <c r="CO980">
        <v>0</v>
      </c>
      <c r="CP980">
        <v>0</v>
      </c>
      <c r="CQ980">
        <v>0</v>
      </c>
      <c r="CR980">
        <f>SUM(Tabla5[[#This Row],[VENTA MABE 1 SEMANA NOV]:[VENTAS OTROS 1 SEMANA NOV]])</f>
        <v>1</v>
      </c>
      <c r="CS980">
        <f>IFERROR(VLOOKUP(Tabla5[[#This Row],[CLAVE]],[2]VENTAS!$F$2:$L$1501,2,0),0)</f>
        <v>2</v>
      </c>
      <c r="CT980">
        <f>IFERROR(VLOOKUP(Tabla5[[#This Row],[CLAVE]],[2]VENTAS!$F$2:$L$1501,3,0),0)</f>
        <v>0</v>
      </c>
      <c r="CU980">
        <f>IFERROR(VLOOKUP(Tabla5[[#This Row],[CLAVE]],[2]VENTAS!$F$2:$L$1501,4,0),0)</f>
        <v>0</v>
      </c>
      <c r="CV980">
        <f>IFERROR(VLOOKUP(Tabla5[[#This Row],[CLAVE]],[2]VENTAS!$F$2:$L$1501,5,0),0)</f>
        <v>0</v>
      </c>
      <c r="CW980">
        <f>IFERROR(VLOOKUP(Tabla5[[#This Row],[CLAVE]],[2]VENTAS!$F$2:$L$1501,6,0),0)</f>
        <v>0</v>
      </c>
      <c r="CX980">
        <f>IFERROR(VLOOKUP(Tabla5[[#This Row],[CLAVE]],[2]VENTAS!$F$2:$L$1501,7,0),0)</f>
        <v>0</v>
      </c>
      <c r="CY980">
        <f>IFERROR(VLOOKUP(Tabla5[[#This Row],[CLAVE]],[2]VENTAS!$F$2:$R$1501,13,0),0)</f>
        <v>0</v>
      </c>
      <c r="CZ980">
        <f>SUM(Tabla5[[#This Row],[VENTA MABE 2 SEMANA NOV]:[VENTAS OTROS 2 SEMANA NOV]])</f>
        <v>2</v>
      </c>
      <c r="DA980" s="46">
        <v>10.909090909090908</v>
      </c>
    </row>
    <row r="981" spans="1:105" hidden="1" x14ac:dyDescent="0.3">
      <c r="A981" t="str">
        <f>CONCATENATE(Tabla5[[#This Row],[TIENDA HMPV]],Tabla5[[#This Row],[LINEA]])</f>
        <v>642 - TODOHOGAR PORTOVIEJOEMPOTRE</v>
      </c>
      <c r="B981" t="s">
        <v>224</v>
      </c>
      <c r="C981" s="55" t="s">
        <v>225</v>
      </c>
      <c r="D981" s="55" t="s">
        <v>79</v>
      </c>
      <c r="E981" s="55" t="s">
        <v>230</v>
      </c>
      <c r="F981" s="55" t="s">
        <v>1724</v>
      </c>
      <c r="G981" t="s">
        <v>32</v>
      </c>
      <c r="H981" s="42">
        <f>IFERROR(Tabla5[[#This Row],[VENTAS MABE]]/Tabla5[[#This Row],[CUOTA]],0)</f>
        <v>0</v>
      </c>
      <c r="I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V981" s="42">
        <v>0</v>
      </c>
      <c r="W981" s="42">
        <f>IFERROR(Tabla5[[#This Row],[TOTAL VENTA 38 SEMANA]]/Tabla5[[#This Row],[VENTA ACUM 38]],0)</f>
        <v>0</v>
      </c>
      <c r="X981" s="42" t="e">
        <f>VLOOKUP(Tabla5[[#This Row],[CLAVE]],[1]!QMI_5_SEMANA_SEP_22[[CLAVE]:[SHARE CADENA S2]],21,0)</f>
        <v>#REF!</v>
      </c>
      <c r="Y981" s="55" t="s">
        <v>724</v>
      </c>
      <c r="Z981" s="46">
        <f>+Tabla5[[#This Row],[VENTA ACUM 38]]+Tabla5[[#This Row],[venta total 39 acum]]</f>
        <v>1</v>
      </c>
      <c r="AA981" s="46">
        <v>0</v>
      </c>
      <c r="AB981" s="46">
        <v>0</v>
      </c>
      <c r="AC981" s="46">
        <v>0</v>
      </c>
      <c r="AD981" s="46">
        <v>1</v>
      </c>
      <c r="AE981" s="46">
        <v>1</v>
      </c>
      <c r="AF981" s="46">
        <v>1</v>
      </c>
      <c r="AG981" s="46">
        <v>1</v>
      </c>
      <c r="AH981" s="42">
        <f>IFERROR(Tabla5[[#This Row],[VENTAS MABE]]/Tabla5[[#This Row],[VENTAS INDURAMA]],0)</f>
        <v>0</v>
      </c>
      <c r="AI981" t="s">
        <v>1676</v>
      </c>
      <c r="AK981" s="42"/>
      <c r="AL981" t="s">
        <v>845</v>
      </c>
      <c r="AM981" s="55" t="s">
        <v>1063</v>
      </c>
      <c r="AO981" s="55" t="s">
        <v>419</v>
      </c>
      <c r="AP981">
        <v>0</v>
      </c>
      <c r="AQ981" s="55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f>SUM(Tabla5[[#This Row],[VENTA MABE 1 SEMANA OCT]:[VENTAS OTROS 1 SEMANA OCT]])</f>
        <v>0</v>
      </c>
      <c r="AY981" s="46">
        <v>1</v>
      </c>
      <c r="AZ981" s="55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f>SUM(Tabla5[[#This Row],[VENTA MABE 2 SEMANA OCT]:[VENTAS OTROS 2 SEMANA OCT]])</f>
        <v>0</v>
      </c>
      <c r="BH981" t="s">
        <v>1113</v>
      </c>
      <c r="BI981" s="55" t="s">
        <v>225</v>
      </c>
      <c r="BJ981">
        <v>8.9999999999999964</v>
      </c>
      <c r="BK981" s="55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f>SUM(Tabla5[[#This Row],[VENTA MABE 3 SEMANA OCT]:[VENTAS OTROS 3 SEMANA OCT]])</f>
        <v>0</v>
      </c>
      <c r="BS981" s="42">
        <v>0.3</v>
      </c>
      <c r="BT981" s="55">
        <v>1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f>SUM(Tabla5[[#This Row],[VENTA MABE 4 SEMANA OCT]:[VENTAS OTROS 4 SEMANA OCT]])</f>
        <v>1</v>
      </c>
      <c r="CB981" t="s">
        <v>1679</v>
      </c>
      <c r="CC981" t="s">
        <v>1679</v>
      </c>
      <c r="CD981" t="s">
        <v>1679</v>
      </c>
      <c r="CE981" t="s">
        <v>1679</v>
      </c>
      <c r="CF981" t="s">
        <v>1679</v>
      </c>
      <c r="CG981" t="s">
        <v>1679</v>
      </c>
      <c r="CH981" t="s">
        <v>1679</v>
      </c>
      <c r="CI9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81" s="66">
        <v>0</v>
      </c>
      <c r="CK981">
        <v>0</v>
      </c>
      <c r="CL981">
        <v>0</v>
      </c>
      <c r="CM981" t="s">
        <v>1679</v>
      </c>
      <c r="CN981">
        <v>0</v>
      </c>
      <c r="CO981">
        <v>0</v>
      </c>
      <c r="CP981">
        <v>0</v>
      </c>
      <c r="CQ981">
        <v>0</v>
      </c>
      <c r="CR981">
        <f>SUM(Tabla5[[#This Row],[VENTA MABE 1 SEMANA NOV]:[VENTAS OTROS 1 SEMANA NOV]])</f>
        <v>0</v>
      </c>
      <c r="CS981">
        <f>IFERROR(VLOOKUP(Tabla5[[#This Row],[CLAVE]],[2]VENTAS!$F$2:$L$1501,2,0),0)</f>
        <v>0</v>
      </c>
      <c r="CT981">
        <f>IFERROR(VLOOKUP(Tabla5[[#This Row],[CLAVE]],[2]VENTAS!$F$2:$L$1501,3,0),0)</f>
        <v>0</v>
      </c>
      <c r="CU981">
        <f>IFERROR(VLOOKUP(Tabla5[[#This Row],[CLAVE]],[2]VENTAS!$F$2:$L$1501,4,0),0)</f>
        <v>0</v>
      </c>
      <c r="CV981">
        <f>IFERROR(VLOOKUP(Tabla5[[#This Row],[CLAVE]],[2]VENTAS!$F$2:$L$1501,5,0),0)</f>
        <v>0</v>
      </c>
      <c r="CW981">
        <f>IFERROR(VLOOKUP(Tabla5[[#This Row],[CLAVE]],[2]VENTAS!$F$2:$L$1501,6,0),0)</f>
        <v>0</v>
      </c>
      <c r="CX981">
        <f>IFERROR(VLOOKUP(Tabla5[[#This Row],[CLAVE]],[2]VENTAS!$F$2:$L$1501,7,0),0)</f>
        <v>0</v>
      </c>
      <c r="CY981">
        <f>IFERROR(VLOOKUP(Tabla5[[#This Row],[CLAVE]],[2]VENTAS!$F$2:$R$1501,13,0),0)</f>
        <v>0</v>
      </c>
      <c r="CZ981">
        <f>SUM(Tabla5[[#This Row],[VENTA MABE 2 SEMANA NOV]:[VENTAS OTROS 2 SEMANA NOV]])</f>
        <v>0</v>
      </c>
      <c r="DA981" s="46">
        <v>0.98540145985401462</v>
      </c>
    </row>
    <row r="982" spans="1:105" hidden="1" x14ac:dyDescent="0.3">
      <c r="A982" t="str">
        <f>CONCATENATE(Tabla5[[#This Row],[TIENDA HMPV]],Tabla5[[#This Row],[LINEA]])</f>
        <v>642 - TODOHOGAR PORTOVIEJOGLOBALES</v>
      </c>
      <c r="B982" t="s">
        <v>224</v>
      </c>
      <c r="C982" s="55" t="s">
        <v>225</v>
      </c>
      <c r="D982" s="55" t="s">
        <v>79</v>
      </c>
      <c r="E982" s="55" t="s">
        <v>230</v>
      </c>
      <c r="F982" s="55" t="s">
        <v>1724</v>
      </c>
      <c r="G982" t="s">
        <v>27</v>
      </c>
      <c r="H982" s="42">
        <f>IFERROR(Tabla5[[#This Row],[VENTAS MABE]]/Tabla5[[#This Row],[CUOTA]],0)</f>
        <v>0</v>
      </c>
      <c r="I982">
        <v>7</v>
      </c>
      <c r="K982">
        <v>0</v>
      </c>
      <c r="L982">
        <v>0</v>
      </c>
      <c r="M982">
        <v>0</v>
      </c>
      <c r="N982">
        <v>0</v>
      </c>
      <c r="O982">
        <v>0</v>
      </c>
      <c r="V982" s="42">
        <v>0</v>
      </c>
      <c r="W982" s="42">
        <f>IFERROR(Tabla5[[#This Row],[TOTAL VENTA 38 SEMANA]]/Tabla5[[#This Row],[VENTA ACUM 38]],0)</f>
        <v>0</v>
      </c>
      <c r="X982" s="42" t="e">
        <f>VLOOKUP(Tabla5[[#This Row],[CLAVE]],[1]!QMI_5_SEMANA_SEP_22[[CLAVE]:[SHARE CADENA S2]],21,0)</f>
        <v>#REF!</v>
      </c>
      <c r="Y982" s="55" t="s">
        <v>724</v>
      </c>
      <c r="Z982" s="46">
        <f>+Tabla5[[#This Row],[VENTA ACUM 38]]+Tabla5[[#This Row],[venta total 39 acum]]</f>
        <v>1</v>
      </c>
      <c r="AA982" s="46">
        <v>0</v>
      </c>
      <c r="AB982" s="46">
        <v>0</v>
      </c>
      <c r="AC982" s="46">
        <v>0</v>
      </c>
      <c r="AD982" s="46">
        <v>1</v>
      </c>
      <c r="AE982" s="46">
        <v>1</v>
      </c>
      <c r="AF982" s="46">
        <v>1</v>
      </c>
      <c r="AG982" s="46">
        <v>1</v>
      </c>
      <c r="AH982" s="42">
        <f>IFERROR(Tabla5[[#This Row],[VENTAS MABE]]/Tabla5[[#This Row],[VENTAS INDURAMA]],0)</f>
        <v>0</v>
      </c>
      <c r="AI982" t="s">
        <v>1676</v>
      </c>
      <c r="AK982" s="42"/>
      <c r="AL982" t="s">
        <v>845</v>
      </c>
      <c r="AM982" s="55" t="s">
        <v>1063</v>
      </c>
      <c r="AO982" s="55" t="s">
        <v>419</v>
      </c>
      <c r="AP982">
        <v>0</v>
      </c>
      <c r="AQ982" s="55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f>SUM(Tabla5[[#This Row],[VENTA MABE 1 SEMANA OCT]:[VENTAS OTROS 1 SEMANA OCT]])</f>
        <v>0</v>
      </c>
      <c r="AY982" s="46">
        <v>5.1741877256317688</v>
      </c>
      <c r="AZ982" s="55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f>SUM(Tabla5[[#This Row],[VENTA MABE 2 SEMANA OCT]:[VENTAS OTROS 2 SEMANA OCT]])</f>
        <v>0</v>
      </c>
      <c r="BH982" t="s">
        <v>1113</v>
      </c>
      <c r="BI982" s="55" t="s">
        <v>225</v>
      </c>
      <c r="BJ982">
        <v>8.9999999999999964</v>
      </c>
      <c r="BK982" s="55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f>SUM(Tabla5[[#This Row],[VENTA MABE 3 SEMANA OCT]:[VENTAS OTROS 3 SEMANA OCT]])</f>
        <v>0</v>
      </c>
      <c r="BS982" s="42">
        <v>0</v>
      </c>
      <c r="BT982" s="55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f>SUM(Tabla5[[#This Row],[VENTA MABE 4 SEMANA OCT]:[VENTAS OTROS 4 SEMANA OCT]])</f>
        <v>0</v>
      </c>
      <c r="CB982" t="s">
        <v>1679</v>
      </c>
      <c r="CC982" t="s">
        <v>1679</v>
      </c>
      <c r="CD982" t="s">
        <v>1679</v>
      </c>
      <c r="CE982" t="s">
        <v>1679</v>
      </c>
      <c r="CF982" t="s">
        <v>1679</v>
      </c>
      <c r="CG982" t="s">
        <v>1679</v>
      </c>
      <c r="CH982" t="s">
        <v>1679</v>
      </c>
      <c r="CI9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82" s="66">
        <v>0</v>
      </c>
      <c r="CK982">
        <v>0</v>
      </c>
      <c r="CL982">
        <v>0</v>
      </c>
      <c r="CM982" t="s">
        <v>1679</v>
      </c>
      <c r="CN982">
        <v>0</v>
      </c>
      <c r="CO982">
        <v>0</v>
      </c>
      <c r="CP982">
        <v>0</v>
      </c>
      <c r="CQ982">
        <v>0</v>
      </c>
      <c r="CR982">
        <f>SUM(Tabla5[[#This Row],[VENTA MABE 1 SEMANA NOV]:[VENTAS OTROS 1 SEMANA NOV]])</f>
        <v>0</v>
      </c>
      <c r="CS982">
        <f>IFERROR(VLOOKUP(Tabla5[[#This Row],[CLAVE]],[2]VENTAS!$F$2:$L$1501,2,0),0)</f>
        <v>0</v>
      </c>
      <c r="CT982">
        <f>IFERROR(VLOOKUP(Tabla5[[#This Row],[CLAVE]],[2]VENTAS!$F$2:$L$1501,3,0),0)</f>
        <v>0</v>
      </c>
      <c r="CU982">
        <f>IFERROR(VLOOKUP(Tabla5[[#This Row],[CLAVE]],[2]VENTAS!$F$2:$L$1501,4,0),0)</f>
        <v>0</v>
      </c>
      <c r="CV982">
        <f>IFERROR(VLOOKUP(Tabla5[[#This Row],[CLAVE]],[2]VENTAS!$F$2:$L$1501,5,0),0)</f>
        <v>0</v>
      </c>
      <c r="CW982">
        <f>IFERROR(VLOOKUP(Tabla5[[#This Row],[CLAVE]],[2]VENTAS!$F$2:$L$1501,6,0),0)</f>
        <v>0</v>
      </c>
      <c r="CX982">
        <f>IFERROR(VLOOKUP(Tabla5[[#This Row],[CLAVE]],[2]VENTAS!$F$2:$L$1501,7,0),0)</f>
        <v>0</v>
      </c>
      <c r="CY982">
        <f>IFERROR(VLOOKUP(Tabla5[[#This Row],[CLAVE]],[2]VENTAS!$F$2:$R$1501,13,0),0)</f>
        <v>0</v>
      </c>
      <c r="CZ982">
        <f>SUM(Tabla5[[#This Row],[VENTA MABE 2 SEMANA NOV]:[VENTAS OTROS 2 SEMANA NOV]])</f>
        <v>0</v>
      </c>
      <c r="DA982" s="46">
        <v>6.5803249097472918</v>
      </c>
    </row>
    <row r="983" spans="1:105" hidden="1" x14ac:dyDescent="0.3">
      <c r="A983" t="str">
        <f>CONCATENATE(Tabla5[[#This Row],[TIENDA HMPV]],Tabla5[[#This Row],[LINEA]])</f>
        <v>642 - TODOHOGAR PORTOVIEJOLAVADO</v>
      </c>
      <c r="B983" t="s">
        <v>224</v>
      </c>
      <c r="C983" s="55" t="s">
        <v>225</v>
      </c>
      <c r="D983" s="55" t="s">
        <v>79</v>
      </c>
      <c r="E983" s="55" t="s">
        <v>230</v>
      </c>
      <c r="F983" s="55" t="s">
        <v>1724</v>
      </c>
      <c r="G983" t="s">
        <v>28</v>
      </c>
      <c r="H983" s="42">
        <f>IFERROR(Tabla5[[#This Row],[VENTAS MABE]]/Tabla5[[#This Row],[CUOTA]],0)</f>
        <v>0</v>
      </c>
      <c r="I983">
        <v>20</v>
      </c>
      <c r="K983">
        <v>0</v>
      </c>
      <c r="L983">
        <v>0</v>
      </c>
      <c r="M983">
        <v>0</v>
      </c>
      <c r="N983">
        <v>0</v>
      </c>
      <c r="O983">
        <v>0</v>
      </c>
      <c r="V983" s="42">
        <v>0</v>
      </c>
      <c r="W983" s="42">
        <f>IFERROR(Tabla5[[#This Row],[TOTAL VENTA 38 SEMANA]]/Tabla5[[#This Row],[VENTA ACUM 38]],0)</f>
        <v>0</v>
      </c>
      <c r="X983" s="42" t="e">
        <f>VLOOKUP(Tabla5[[#This Row],[CLAVE]],[1]!QMI_5_SEMANA_SEP_22[[CLAVE]:[SHARE CADENA S2]],21,0)</f>
        <v>#REF!</v>
      </c>
      <c r="Y983" s="55" t="s">
        <v>724</v>
      </c>
      <c r="Z983" s="46">
        <f>+Tabla5[[#This Row],[VENTA ACUM 38]]+Tabla5[[#This Row],[venta total 39 acum]]</f>
        <v>8</v>
      </c>
      <c r="AA983" s="46">
        <v>0</v>
      </c>
      <c r="AB983" s="46">
        <v>0</v>
      </c>
      <c r="AC983" s="46">
        <v>0</v>
      </c>
      <c r="AD983" s="46">
        <v>8</v>
      </c>
      <c r="AE983" s="46">
        <v>8</v>
      </c>
      <c r="AF983" s="46">
        <v>8</v>
      </c>
      <c r="AG983" s="46">
        <v>8</v>
      </c>
      <c r="AH983" s="42">
        <f>IFERROR(Tabla5[[#This Row],[VENTAS MABE]]/Tabla5[[#This Row],[VENTAS INDURAMA]],0)</f>
        <v>0</v>
      </c>
      <c r="AI983" t="s">
        <v>1676</v>
      </c>
      <c r="AK983" s="42"/>
      <c r="AL983" t="s">
        <v>845</v>
      </c>
      <c r="AM983" s="55" t="s">
        <v>1063</v>
      </c>
      <c r="AO983" s="55" t="s">
        <v>419</v>
      </c>
      <c r="AP983">
        <v>0</v>
      </c>
      <c r="AQ983" s="55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f>SUM(Tabla5[[#This Row],[VENTA MABE 1 SEMANA OCT]:[VENTAS OTROS 1 SEMANA OCT]])</f>
        <v>0</v>
      </c>
      <c r="AY983" s="46">
        <v>12.224</v>
      </c>
      <c r="AZ983" s="55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f>SUM(Tabla5[[#This Row],[VENTA MABE 2 SEMANA OCT]:[VENTAS OTROS 2 SEMANA OCT]])</f>
        <v>1</v>
      </c>
      <c r="BH983" t="s">
        <v>1113</v>
      </c>
      <c r="BI983" s="55" t="s">
        <v>225</v>
      </c>
      <c r="BJ983">
        <v>8.9999999999999964</v>
      </c>
      <c r="BK983" s="55">
        <v>1</v>
      </c>
      <c r="BL983">
        <v>0</v>
      </c>
      <c r="BM983">
        <v>1</v>
      </c>
      <c r="BN983">
        <v>0</v>
      </c>
      <c r="BO983">
        <v>1</v>
      </c>
      <c r="BP983">
        <v>1</v>
      </c>
      <c r="BQ983">
        <v>0</v>
      </c>
      <c r="BR983">
        <f>SUM(Tabla5[[#This Row],[VENTA MABE 3 SEMANA OCT]:[VENTAS OTROS 3 SEMANA OCT]])</f>
        <v>4</v>
      </c>
      <c r="BS983" s="42">
        <v>0.25</v>
      </c>
      <c r="BT983" s="55">
        <v>1</v>
      </c>
      <c r="BU983">
        <v>0</v>
      </c>
      <c r="BV983">
        <v>1</v>
      </c>
      <c r="BW983">
        <v>2</v>
      </c>
      <c r="BX983">
        <v>1</v>
      </c>
      <c r="BY983">
        <v>2</v>
      </c>
      <c r="BZ983">
        <v>0</v>
      </c>
      <c r="CA983">
        <f>SUM(Tabla5[[#This Row],[VENTA MABE 4 SEMANA OCT]:[VENTAS OTROS 4 SEMANA OCT]])</f>
        <v>7</v>
      </c>
      <c r="CH983" t="s">
        <v>1699</v>
      </c>
      <c r="CI98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983" t="s">
        <v>1702</v>
      </c>
      <c r="CK983">
        <v>0</v>
      </c>
      <c r="CL983">
        <v>0</v>
      </c>
      <c r="CM983">
        <v>0</v>
      </c>
      <c r="CN983">
        <v>0</v>
      </c>
      <c r="CO983">
        <v>2</v>
      </c>
      <c r="CP983">
        <v>0</v>
      </c>
      <c r="CQ983">
        <v>0</v>
      </c>
      <c r="CR983">
        <f>SUM(Tabla5[[#This Row],[VENTA MABE 1 SEMANA NOV]:[VENTAS OTROS 1 SEMANA NOV]])</f>
        <v>2</v>
      </c>
      <c r="CS983">
        <f>IFERROR(VLOOKUP(Tabla5[[#This Row],[CLAVE]],[2]VENTAS!$F$2:$L$1501,2,0),0)</f>
        <v>0</v>
      </c>
      <c r="CT983">
        <f>IFERROR(VLOOKUP(Tabla5[[#This Row],[CLAVE]],[2]VENTAS!$F$2:$L$1501,3,0),0)</f>
        <v>0</v>
      </c>
      <c r="CU983">
        <f>IFERROR(VLOOKUP(Tabla5[[#This Row],[CLAVE]],[2]VENTAS!$F$2:$L$1501,4,0),0)</f>
        <v>0</v>
      </c>
      <c r="CV983">
        <f>IFERROR(VLOOKUP(Tabla5[[#This Row],[CLAVE]],[2]VENTAS!$F$2:$L$1501,5,0),0)</f>
        <v>0</v>
      </c>
      <c r="CW983">
        <f>IFERROR(VLOOKUP(Tabla5[[#This Row],[CLAVE]],[2]VENTAS!$F$2:$L$1501,6,0),0)</f>
        <v>2</v>
      </c>
      <c r="CX983">
        <f>IFERROR(VLOOKUP(Tabla5[[#This Row],[CLAVE]],[2]VENTAS!$F$2:$L$1501,7,0),0)</f>
        <v>0</v>
      </c>
      <c r="CY983">
        <f>IFERROR(VLOOKUP(Tabla5[[#This Row],[CLAVE]],[2]VENTAS!$F$2:$R$1501,13,0),0)</f>
        <v>0</v>
      </c>
      <c r="CZ983">
        <f>SUM(Tabla5[[#This Row],[VENTA MABE 2 SEMANA NOV]:[VENTAS OTROS 2 SEMANA NOV]])</f>
        <v>2</v>
      </c>
      <c r="DA983" s="46">
        <v>21.503999999999998</v>
      </c>
    </row>
    <row r="984" spans="1:105" hidden="1" x14ac:dyDescent="0.3">
      <c r="A984" t="str">
        <f>CONCATENATE(Tabla5[[#This Row],[TIENDA HMPV]],Tabla5[[#This Row],[LINEA]])</f>
        <v>642 - TODOHOGAR PORTOVIEJOREFRIGERACIÓN</v>
      </c>
      <c r="B984" t="s">
        <v>224</v>
      </c>
      <c r="C984" s="55" t="s">
        <v>225</v>
      </c>
      <c r="D984" s="55" t="s">
        <v>79</v>
      </c>
      <c r="E984" s="55" t="s">
        <v>230</v>
      </c>
      <c r="F984" s="55" t="s">
        <v>1724</v>
      </c>
      <c r="G984" t="s">
        <v>29</v>
      </c>
      <c r="H984" s="42">
        <f>IFERROR(Tabla5[[#This Row],[VENTAS MABE]]/Tabla5[[#This Row],[CUOTA]],0)</f>
        <v>0</v>
      </c>
      <c r="I984">
        <v>7</v>
      </c>
      <c r="K984">
        <v>0</v>
      </c>
      <c r="L984">
        <v>0</v>
      </c>
      <c r="M984">
        <v>0</v>
      </c>
      <c r="N984">
        <v>0</v>
      </c>
      <c r="O984">
        <v>0</v>
      </c>
      <c r="V984" s="42">
        <v>0</v>
      </c>
      <c r="W984" s="42">
        <f>IFERROR(Tabla5[[#This Row],[TOTAL VENTA 38 SEMANA]]/Tabla5[[#This Row],[VENTA ACUM 38]],0)</f>
        <v>0</v>
      </c>
      <c r="X984" s="42" t="e">
        <f>VLOOKUP(Tabla5[[#This Row],[CLAVE]],[1]!QMI_5_SEMANA_SEP_22[[CLAVE]:[SHARE CADENA S2]],21,0)</f>
        <v>#REF!</v>
      </c>
      <c r="Y984" s="55" t="s">
        <v>724</v>
      </c>
      <c r="Z984" s="46">
        <f>+Tabla5[[#This Row],[VENTA ACUM 38]]+Tabla5[[#This Row],[venta total 39 acum]]</f>
        <v>7</v>
      </c>
      <c r="AA984" s="46">
        <v>0</v>
      </c>
      <c r="AB984" s="46">
        <v>0</v>
      </c>
      <c r="AC984" s="46">
        <v>0</v>
      </c>
      <c r="AD984" s="46">
        <v>7</v>
      </c>
      <c r="AE984" s="46">
        <v>7</v>
      </c>
      <c r="AF984" s="46">
        <v>7</v>
      </c>
      <c r="AG984" s="46">
        <v>7</v>
      </c>
      <c r="AH984" s="42">
        <f>IFERROR(Tabla5[[#This Row],[VENTAS MABE]]/Tabla5[[#This Row],[VENTAS INDURAMA]],0)</f>
        <v>0</v>
      </c>
      <c r="AI984" t="s">
        <v>1676</v>
      </c>
      <c r="AK984" s="42"/>
      <c r="AL984" t="s">
        <v>845</v>
      </c>
      <c r="AM984" s="55" t="s">
        <v>1063</v>
      </c>
      <c r="AO984" s="55" t="s">
        <v>419</v>
      </c>
      <c r="AP984">
        <v>0</v>
      </c>
      <c r="AQ984" s="55">
        <v>2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f>SUM(Tabla5[[#This Row],[VENTA MABE 1 SEMANA OCT]:[VENTAS OTROS 1 SEMANA OCT]])</f>
        <v>2</v>
      </c>
      <c r="AY984" s="46">
        <v>4.645962732919255</v>
      </c>
      <c r="AZ984" s="55">
        <v>2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f>SUM(Tabla5[[#This Row],[VENTA MABE 2 SEMANA OCT]:[VENTAS OTROS 2 SEMANA OCT]])</f>
        <v>2</v>
      </c>
      <c r="BH984" t="s">
        <v>1113</v>
      </c>
      <c r="BI984" s="55" t="s">
        <v>225</v>
      </c>
      <c r="BJ984">
        <v>8.9999999999999964</v>
      </c>
      <c r="BK984" s="55">
        <v>2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f>SUM(Tabla5[[#This Row],[VENTA MABE 3 SEMANA OCT]:[VENTAS OTROS 3 SEMANA OCT]])</f>
        <v>2</v>
      </c>
      <c r="BS984" s="42">
        <v>0.4</v>
      </c>
      <c r="BT984" s="55">
        <v>2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f>SUM(Tabla5[[#This Row],[VENTA MABE 4 SEMANA OCT]:[VENTAS OTROS 4 SEMANA OCT]])</f>
        <v>2</v>
      </c>
      <c r="CB984" t="s">
        <v>1679</v>
      </c>
      <c r="CC984" t="s">
        <v>1679</v>
      </c>
      <c r="CD984" t="s">
        <v>1679</v>
      </c>
      <c r="CE984" t="s">
        <v>1679</v>
      </c>
      <c r="CF984" t="s">
        <v>1679</v>
      </c>
      <c r="CG984" t="s">
        <v>1679</v>
      </c>
      <c r="CH984" t="s">
        <v>1679</v>
      </c>
      <c r="CI9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984" t="s">
        <v>1703</v>
      </c>
      <c r="CK984">
        <v>0</v>
      </c>
      <c r="CL984">
        <v>0</v>
      </c>
      <c r="CM984" t="s">
        <v>1679</v>
      </c>
      <c r="CN984">
        <v>0</v>
      </c>
      <c r="CO984">
        <v>0</v>
      </c>
      <c r="CP984">
        <v>0</v>
      </c>
      <c r="CQ984">
        <v>0</v>
      </c>
      <c r="CR984">
        <f>SUM(Tabla5[[#This Row],[VENTA MABE 1 SEMANA NOV]:[VENTAS OTROS 1 SEMANA NOV]])</f>
        <v>0</v>
      </c>
      <c r="CS984">
        <f>IFERROR(VLOOKUP(Tabla5[[#This Row],[CLAVE]],[2]VENTAS!$F$2:$L$1501,2,0),0)</f>
        <v>2</v>
      </c>
      <c r="CT984">
        <f>IFERROR(VLOOKUP(Tabla5[[#This Row],[CLAVE]],[2]VENTAS!$F$2:$L$1501,3,0),0)</f>
        <v>0</v>
      </c>
      <c r="CU984">
        <f>IFERROR(VLOOKUP(Tabla5[[#This Row],[CLAVE]],[2]VENTAS!$F$2:$L$1501,4,0),0)</f>
        <v>0</v>
      </c>
      <c r="CV984">
        <f>IFERROR(VLOOKUP(Tabla5[[#This Row],[CLAVE]],[2]VENTAS!$F$2:$L$1501,5,0),0)</f>
        <v>0</v>
      </c>
      <c r="CW984">
        <f>IFERROR(VLOOKUP(Tabla5[[#This Row],[CLAVE]],[2]VENTAS!$F$2:$L$1501,6,0),0)</f>
        <v>0</v>
      </c>
      <c r="CX984">
        <f>IFERROR(VLOOKUP(Tabla5[[#This Row],[CLAVE]],[2]VENTAS!$F$2:$L$1501,7,0),0)</f>
        <v>0</v>
      </c>
      <c r="CY984">
        <f>IFERROR(VLOOKUP(Tabla5[[#This Row],[CLAVE]],[2]VENTAS!$F$2:$R$1501,13,0),0)</f>
        <v>0</v>
      </c>
      <c r="CZ984">
        <f>SUM(Tabla5[[#This Row],[VENTA MABE 2 SEMANA NOV]:[VENTAS OTROS 2 SEMANA NOV]])</f>
        <v>2</v>
      </c>
      <c r="DA984" s="46">
        <v>4.9565217391304355</v>
      </c>
    </row>
    <row r="985" spans="1:105" hidden="1" x14ac:dyDescent="0.3">
      <c r="A985" t="str">
        <f>CONCATENATE(Tabla5[[#This Row],[TIENDA HMPV]],Tabla5[[#This Row],[LINEA]])</f>
        <v>638 - SUKASA GUAYAQUILAIRES</v>
      </c>
      <c r="B985" t="s">
        <v>244</v>
      </c>
      <c r="C985" s="55" t="s">
        <v>245</v>
      </c>
      <c r="D985" s="55" t="s">
        <v>45</v>
      </c>
      <c r="E985" s="55" t="s">
        <v>246</v>
      </c>
      <c r="F985" s="55" t="s">
        <v>1724</v>
      </c>
      <c r="G985" t="s">
        <v>25</v>
      </c>
      <c r="H985" s="42">
        <f>IFERROR(Tabla5[[#This Row],[VENTAS MABE]]/Tabla5[[#This Row],[CUOTA]],0)</f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V985" s="42">
        <v>0</v>
      </c>
      <c r="W985" s="42">
        <f>IFERROR(Tabla5[[#This Row],[TOTAL VENTA 38 SEMANA]]/Tabla5[[#This Row],[VENTA ACUM 38]],0)</f>
        <v>0</v>
      </c>
      <c r="X985" s="42" t="e">
        <f>VLOOKUP(Tabla5[[#This Row],[CLAVE]],[1]!QMI_5_SEMANA_SEP_22[[CLAVE]:[SHARE CADENA S2]],21,0)</f>
        <v>#REF!</v>
      </c>
      <c r="Y985" s="55" t="s">
        <v>734</v>
      </c>
      <c r="Z985" s="46">
        <f>+Tabla5[[#This Row],[VENTA ACUM 38]]+Tabla5[[#This Row],[venta total 39 acum]]</f>
        <v>2</v>
      </c>
      <c r="AA985" s="46">
        <v>0</v>
      </c>
      <c r="AB985" s="46">
        <v>0</v>
      </c>
      <c r="AC985" s="46">
        <v>1</v>
      </c>
      <c r="AD985" s="46">
        <v>1</v>
      </c>
      <c r="AE985" s="46">
        <v>0</v>
      </c>
      <c r="AF985" s="46">
        <v>1</v>
      </c>
      <c r="AG985" s="46">
        <v>0</v>
      </c>
      <c r="AH985" s="42">
        <f>IFERROR(Tabla5[[#This Row],[VENTAS MABE]]/Tabla5[[#This Row],[VENTAS INDURAMA]],0)</f>
        <v>0</v>
      </c>
      <c r="AI985" t="s">
        <v>1675</v>
      </c>
      <c r="AK985" s="42"/>
      <c r="AL985" t="s">
        <v>845</v>
      </c>
      <c r="AM985" s="55" t="s">
        <v>971</v>
      </c>
      <c r="AO985" s="55" t="s">
        <v>419</v>
      </c>
      <c r="AP985">
        <v>0</v>
      </c>
      <c r="AQ985" s="5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f>SUM(Tabla5[[#This Row],[VENTA MABE 1 SEMANA OCT]:[VENTAS OTROS 1 SEMANA OCT]])</f>
        <v>0</v>
      </c>
      <c r="AY985" s="46">
        <v>2.0454545454545459</v>
      </c>
      <c r="AZ985" s="5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f>SUM(Tabla5[[#This Row],[VENTA MABE 2 SEMANA OCT]:[VENTAS OTROS 2 SEMANA OCT]])</f>
        <v>0</v>
      </c>
      <c r="BH985" t="s">
        <v>798</v>
      </c>
      <c r="BI985" s="55" t="s">
        <v>245</v>
      </c>
      <c r="BJ985">
        <v>32</v>
      </c>
      <c r="BK985" s="5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f>SUM(Tabla5[[#This Row],[VENTA MABE 3 SEMANA OCT]:[VENTAS OTROS 3 SEMANA OCT]])</f>
        <v>0</v>
      </c>
      <c r="BS985" s="42">
        <v>0.2</v>
      </c>
      <c r="BT985" s="5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f>SUM(Tabla5[[#This Row],[VENTA MABE 4 SEMANA OCT]:[VENTAS OTROS 4 SEMANA OCT]])</f>
        <v>0</v>
      </c>
      <c r="CB985" t="s">
        <v>1679</v>
      </c>
      <c r="CC985" t="s">
        <v>1679</v>
      </c>
      <c r="CD985" t="s">
        <v>1679</v>
      </c>
      <c r="CE985" t="s">
        <v>1679</v>
      </c>
      <c r="CF985" t="s">
        <v>1679</v>
      </c>
      <c r="CG985" t="s">
        <v>1679</v>
      </c>
      <c r="CH985" t="s">
        <v>1679</v>
      </c>
      <c r="CI9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85" s="66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f>SUM(Tabla5[[#This Row],[VENTA MABE 1 SEMANA NOV]:[VENTAS OTROS 1 SEMANA NOV]])</f>
        <v>1</v>
      </c>
      <c r="CS985">
        <f>IFERROR(VLOOKUP(Tabla5[[#This Row],[CLAVE]],[2]VENTAS!$F$2:$L$1501,2,0),0)</f>
        <v>0</v>
      </c>
      <c r="CT985">
        <f>IFERROR(VLOOKUP(Tabla5[[#This Row],[CLAVE]],[2]VENTAS!$F$2:$L$1501,3,0),0)</f>
        <v>0</v>
      </c>
      <c r="CU985">
        <f>IFERROR(VLOOKUP(Tabla5[[#This Row],[CLAVE]],[2]VENTAS!$F$2:$L$1501,4,0),0)</f>
        <v>0</v>
      </c>
      <c r="CV985">
        <f>IFERROR(VLOOKUP(Tabla5[[#This Row],[CLAVE]],[2]VENTAS!$F$2:$L$1501,5,0),0)</f>
        <v>0</v>
      </c>
      <c r="CW985">
        <f>IFERROR(VLOOKUP(Tabla5[[#This Row],[CLAVE]],[2]VENTAS!$F$2:$L$1501,6,0),0)</f>
        <v>0</v>
      </c>
      <c r="CX985">
        <f>IFERROR(VLOOKUP(Tabla5[[#This Row],[CLAVE]],[2]VENTAS!$F$2:$L$1501,7,0),0)</f>
        <v>0</v>
      </c>
      <c r="CY985">
        <f>IFERROR(VLOOKUP(Tabla5[[#This Row],[CLAVE]],[2]VENTAS!$F$2:$R$1501,13,0),0)</f>
        <v>0</v>
      </c>
      <c r="CZ985">
        <f>SUM(Tabla5[[#This Row],[VENTA MABE 2 SEMANA NOV]:[VENTAS OTROS 2 SEMANA NOV]])</f>
        <v>0</v>
      </c>
      <c r="DA985" s="46">
        <v>2.0454545454545459</v>
      </c>
    </row>
    <row r="986" spans="1:105" hidden="1" x14ac:dyDescent="0.3">
      <c r="A986" t="str">
        <f>CONCATENATE(Tabla5[[#This Row],[TIENDA HMPV]],Tabla5[[#This Row],[LINEA]])</f>
        <v>638 - SUKASA GUAYAQUILCOCINAS</v>
      </c>
      <c r="B986" t="s">
        <v>244</v>
      </c>
      <c r="C986" s="55" t="s">
        <v>245</v>
      </c>
      <c r="D986" s="55" t="s">
        <v>45</v>
      </c>
      <c r="E986" s="55" t="s">
        <v>246</v>
      </c>
      <c r="F986" s="55" t="s">
        <v>1724</v>
      </c>
      <c r="G986" t="s">
        <v>26</v>
      </c>
      <c r="H986" s="42">
        <f>IFERROR(Tabla5[[#This Row],[VENTAS MABE]]/Tabla5[[#This Row],[CUOTA]],0)</f>
        <v>0.75</v>
      </c>
      <c r="I986">
        <v>16</v>
      </c>
      <c r="J986">
        <v>12</v>
      </c>
      <c r="K986">
        <v>11</v>
      </c>
      <c r="L986">
        <v>0</v>
      </c>
      <c r="M986">
        <v>6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0</v>
      </c>
      <c r="T986">
        <v>0</v>
      </c>
      <c r="V986" s="42">
        <v>0.5</v>
      </c>
      <c r="W986" s="42">
        <f>IFERROR(Tabla5[[#This Row],[TOTAL VENTA 38 SEMANA]]/Tabla5[[#This Row],[VENTA ACUM 38]],0)</f>
        <v>0.5</v>
      </c>
      <c r="X986" s="42" t="e">
        <f>VLOOKUP(Tabla5[[#This Row],[CLAVE]],[1]!QMI_5_SEMANA_SEP_22[[CLAVE]:[SHARE CADENA S2]],21,0)</f>
        <v>#REF!</v>
      </c>
      <c r="Y986" s="55" t="s">
        <v>734</v>
      </c>
      <c r="Z986" s="46">
        <f>+Tabla5[[#This Row],[VENTA ACUM 38]]+Tabla5[[#This Row],[venta total 39 acum]]</f>
        <v>28</v>
      </c>
      <c r="AA986" s="46">
        <v>5</v>
      </c>
      <c r="AB986" s="46">
        <v>12</v>
      </c>
      <c r="AC986" s="46">
        <v>24</v>
      </c>
      <c r="AD986" s="46">
        <v>4</v>
      </c>
      <c r="AE986" s="46">
        <v>2</v>
      </c>
      <c r="AF986" s="46">
        <v>4</v>
      </c>
      <c r="AG986" s="46">
        <v>7</v>
      </c>
      <c r="AH986" s="42">
        <f>IFERROR(Tabla5[[#This Row],[VENTAS MABE]]/Tabla5[[#This Row],[VENTAS INDURAMA]],0)</f>
        <v>1.0909090909090908</v>
      </c>
      <c r="AI986" t="s">
        <v>1675</v>
      </c>
      <c r="AK986" s="42"/>
      <c r="AL986" t="s">
        <v>845</v>
      </c>
      <c r="AM986" s="55" t="s">
        <v>971</v>
      </c>
      <c r="AO986" s="55" t="s">
        <v>419</v>
      </c>
      <c r="AP986">
        <v>11</v>
      </c>
      <c r="AQ986" s="55">
        <v>2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f>SUM(Tabla5[[#This Row],[VENTA MABE 1 SEMANA OCT]:[VENTAS OTROS 1 SEMANA OCT]])</f>
        <v>2</v>
      </c>
      <c r="AY986" s="46">
        <v>13.643939393939394</v>
      </c>
      <c r="AZ986" s="55">
        <v>3</v>
      </c>
      <c r="BA986">
        <v>2</v>
      </c>
      <c r="BB986">
        <v>0</v>
      </c>
      <c r="BC986">
        <v>2</v>
      </c>
      <c r="BD986">
        <v>0</v>
      </c>
      <c r="BE986">
        <v>0</v>
      </c>
      <c r="BF986">
        <v>0</v>
      </c>
      <c r="BG986">
        <f>SUM(Tabla5[[#This Row],[VENTA MABE 2 SEMANA OCT]:[VENTAS OTROS 2 SEMANA OCT]])</f>
        <v>7</v>
      </c>
      <c r="BH986" t="s">
        <v>798</v>
      </c>
      <c r="BI986" s="55" t="s">
        <v>245</v>
      </c>
      <c r="BJ986">
        <v>32</v>
      </c>
      <c r="BK986" s="55">
        <v>2</v>
      </c>
      <c r="BL986">
        <v>1</v>
      </c>
      <c r="BM986">
        <v>0</v>
      </c>
      <c r="BN986">
        <v>1</v>
      </c>
      <c r="BO986">
        <v>0</v>
      </c>
      <c r="BP986">
        <v>0</v>
      </c>
      <c r="BQ986">
        <v>0</v>
      </c>
      <c r="BR986">
        <f>SUM(Tabla5[[#This Row],[VENTA MABE 3 SEMANA OCT]:[VENTAS OTROS 3 SEMANA OCT]])</f>
        <v>4</v>
      </c>
      <c r="BS986" s="42">
        <v>0.5</v>
      </c>
      <c r="BT986" s="55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f>SUM(Tabla5[[#This Row],[VENTA MABE 4 SEMANA OCT]:[VENTAS OTROS 4 SEMANA OCT]])</f>
        <v>0</v>
      </c>
      <c r="CB986" t="s">
        <v>1679</v>
      </c>
      <c r="CC986" t="s">
        <v>1679</v>
      </c>
      <c r="CD986" t="s">
        <v>1679</v>
      </c>
      <c r="CE986" t="s">
        <v>1679</v>
      </c>
      <c r="CF986" t="s">
        <v>1679</v>
      </c>
      <c r="CG986" t="s">
        <v>1679</v>
      </c>
      <c r="CH986" t="s">
        <v>1679</v>
      </c>
      <c r="CI9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0.53846153846153844</v>
      </c>
      <c r="CJ986" t="s">
        <v>1703</v>
      </c>
      <c r="CK986">
        <v>4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f>SUM(Tabla5[[#This Row],[VENTA MABE 1 SEMANA NOV]:[VENTAS OTROS 1 SEMANA NOV]])</f>
        <v>5</v>
      </c>
      <c r="CS986">
        <f>IFERROR(VLOOKUP(Tabla5[[#This Row],[CLAVE]],[2]VENTAS!$F$2:$L$1501,2,0),0)</f>
        <v>1</v>
      </c>
      <c r="CT986">
        <f>IFERROR(VLOOKUP(Tabla5[[#This Row],[CLAVE]],[2]VENTAS!$F$2:$L$1501,3,0),0)</f>
        <v>0</v>
      </c>
      <c r="CU986">
        <f>IFERROR(VLOOKUP(Tabla5[[#This Row],[CLAVE]],[2]VENTAS!$F$2:$L$1501,4,0),0)</f>
        <v>0</v>
      </c>
      <c r="CV986">
        <f>IFERROR(VLOOKUP(Tabla5[[#This Row],[CLAVE]],[2]VENTAS!$F$2:$L$1501,5,0),0)</f>
        <v>0</v>
      </c>
      <c r="CW986">
        <f>IFERROR(VLOOKUP(Tabla5[[#This Row],[CLAVE]],[2]VENTAS!$F$2:$L$1501,6,0),0)</f>
        <v>0</v>
      </c>
      <c r="CX986">
        <f>IFERROR(VLOOKUP(Tabla5[[#This Row],[CLAVE]],[2]VENTAS!$F$2:$L$1501,7,0),0)</f>
        <v>0</v>
      </c>
      <c r="CY986">
        <f>IFERROR(VLOOKUP(Tabla5[[#This Row],[CLAVE]],[2]VENTAS!$F$2:$R$1501,13,0),0)</f>
        <v>0</v>
      </c>
      <c r="CZ986">
        <f>SUM(Tabla5[[#This Row],[VENTA MABE 2 SEMANA NOV]:[VENTAS OTROS 2 SEMANA NOV]])</f>
        <v>1</v>
      </c>
      <c r="DA986" s="46">
        <v>14.727272727272727</v>
      </c>
    </row>
    <row r="987" spans="1:105" hidden="1" x14ac:dyDescent="0.3">
      <c r="A987" t="str">
        <f>CONCATENATE(Tabla5[[#This Row],[TIENDA HMPV]],Tabla5[[#This Row],[LINEA]])</f>
        <v>638 - SUKASA GUAYAQUILEMPOTRE</v>
      </c>
      <c r="B987" t="s">
        <v>244</v>
      </c>
      <c r="C987" s="55" t="s">
        <v>245</v>
      </c>
      <c r="D987" s="55" t="s">
        <v>45</v>
      </c>
      <c r="E987" s="55" t="s">
        <v>246</v>
      </c>
      <c r="F987" s="55" t="s">
        <v>1724</v>
      </c>
      <c r="G987" t="s">
        <v>32</v>
      </c>
      <c r="H987" s="42">
        <f>IFERROR(Tabla5[[#This Row],[VENTAS MABE]]/Tabla5[[#This Row],[CUOTA]],0)</f>
        <v>0.66666666666666663</v>
      </c>
      <c r="I987">
        <v>9</v>
      </c>
      <c r="J987">
        <v>6</v>
      </c>
      <c r="K987">
        <v>7</v>
      </c>
      <c r="L987">
        <v>4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13</v>
      </c>
      <c r="S987">
        <v>0</v>
      </c>
      <c r="T987">
        <v>0</v>
      </c>
      <c r="V987" s="42">
        <v>0.24</v>
      </c>
      <c r="W987" s="42">
        <f>IFERROR(Tabla5[[#This Row],[TOTAL VENTA 38 SEMANA]]/Tabla5[[#This Row],[VENTA ACUM 38]],0)</f>
        <v>0.24</v>
      </c>
      <c r="X987" s="42" t="e">
        <f>VLOOKUP(Tabla5[[#This Row],[CLAVE]],[1]!QMI_5_SEMANA_SEP_22[[CLAVE]:[SHARE CADENA S2]],21,0)</f>
        <v>#REF!</v>
      </c>
      <c r="Y987" s="55" t="s">
        <v>734</v>
      </c>
      <c r="Z987" s="46">
        <f>+Tabla5[[#This Row],[VENTA ACUM 38]]+Tabla5[[#This Row],[venta total 39 acum]]</f>
        <v>29</v>
      </c>
      <c r="AA987" s="46">
        <v>4</v>
      </c>
      <c r="AB987" s="46">
        <v>6</v>
      </c>
      <c r="AC987" s="46">
        <v>25</v>
      </c>
      <c r="AD987" s="46">
        <v>4</v>
      </c>
      <c r="AE987" s="46">
        <v>7</v>
      </c>
      <c r="AF987" s="46">
        <v>4</v>
      </c>
      <c r="AG987" s="46">
        <v>11</v>
      </c>
      <c r="AH987" s="42">
        <f>IFERROR(Tabla5[[#This Row],[VENTAS MABE]]/Tabla5[[#This Row],[VENTAS INDURAMA]],0)</f>
        <v>0.8571428571428571</v>
      </c>
      <c r="AI987" t="s">
        <v>1675</v>
      </c>
      <c r="AK987" s="42"/>
      <c r="AL987" t="s">
        <v>845</v>
      </c>
      <c r="AM987" s="55" t="s">
        <v>971</v>
      </c>
      <c r="AO987" s="55" t="s">
        <v>419</v>
      </c>
      <c r="AP987">
        <v>14</v>
      </c>
      <c r="AQ987" s="55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>
        <f>SUM(Tabla5[[#This Row],[VENTA MABE 1 SEMANA OCT]:[VENTAS OTROS 1 SEMANA OCT]])</f>
        <v>3</v>
      </c>
      <c r="AY987" s="46">
        <v>8.9845904298459018</v>
      </c>
      <c r="AZ987" s="55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</v>
      </c>
      <c r="BG987">
        <f>SUM(Tabla5[[#This Row],[VENTA MABE 2 SEMANA OCT]:[VENTAS OTROS 2 SEMANA OCT]])</f>
        <v>4</v>
      </c>
      <c r="BH987" t="s">
        <v>798</v>
      </c>
      <c r="BI987" s="55" t="s">
        <v>245</v>
      </c>
      <c r="BJ987">
        <v>32</v>
      </c>
      <c r="BK987" s="55">
        <v>2</v>
      </c>
      <c r="BL987">
        <v>1</v>
      </c>
      <c r="BM987">
        <v>1</v>
      </c>
      <c r="BN987">
        <v>0</v>
      </c>
      <c r="BO987">
        <v>0</v>
      </c>
      <c r="BP987">
        <v>0</v>
      </c>
      <c r="BQ987">
        <v>2</v>
      </c>
      <c r="BR987">
        <f>SUM(Tabla5[[#This Row],[VENTA MABE 3 SEMANA OCT]:[VENTAS OTROS 3 SEMANA OCT]])</f>
        <v>6</v>
      </c>
      <c r="BS987" s="42">
        <v>0.3</v>
      </c>
      <c r="BT987" s="55">
        <v>1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3</v>
      </c>
      <c r="CA987">
        <f>SUM(Tabla5[[#This Row],[VENTA MABE 4 SEMANA OCT]:[VENTAS OTROS 4 SEMANA OCT]])</f>
        <v>5</v>
      </c>
      <c r="CD987" t="s">
        <v>1695</v>
      </c>
      <c r="CI98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0.27777777777777779</v>
      </c>
      <c r="CJ987" t="s">
        <v>1702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>SUM(Tabla5[[#This Row],[VENTA MABE 1 SEMANA NOV]:[VENTAS OTROS 1 SEMANA NOV]])</f>
        <v>1</v>
      </c>
      <c r="CS987">
        <f>IFERROR(VLOOKUP(Tabla5[[#This Row],[CLAVE]],[2]VENTAS!$F$2:$L$1501,2,0),0)</f>
        <v>3</v>
      </c>
      <c r="CT987">
        <f>IFERROR(VLOOKUP(Tabla5[[#This Row],[CLAVE]],[2]VENTAS!$F$2:$L$1501,3,0),0)</f>
        <v>0</v>
      </c>
      <c r="CU987">
        <f>IFERROR(VLOOKUP(Tabla5[[#This Row],[CLAVE]],[2]VENTAS!$F$2:$L$1501,4,0),0)</f>
        <v>0</v>
      </c>
      <c r="CV987">
        <f>IFERROR(VLOOKUP(Tabla5[[#This Row],[CLAVE]],[2]VENTAS!$F$2:$L$1501,5,0),0)</f>
        <v>0</v>
      </c>
      <c r="CW987">
        <f>IFERROR(VLOOKUP(Tabla5[[#This Row],[CLAVE]],[2]VENTAS!$F$2:$L$1501,6,0),0)</f>
        <v>0</v>
      </c>
      <c r="CX987">
        <f>IFERROR(VLOOKUP(Tabla5[[#This Row],[CLAVE]],[2]VENTAS!$F$2:$L$1501,7,0),0)</f>
        <v>1</v>
      </c>
      <c r="CY987">
        <f>IFERROR(VLOOKUP(Tabla5[[#This Row],[CLAVE]],[2]VENTAS!$F$2:$R$1501,13,0),0)</f>
        <v>2</v>
      </c>
      <c r="CZ987">
        <f>SUM(Tabla5[[#This Row],[VENTA MABE 2 SEMANA NOV]:[VENTAS OTROS 2 SEMANA NOV]])</f>
        <v>6</v>
      </c>
      <c r="DA987" s="46">
        <v>12.893639207507823</v>
      </c>
    </row>
    <row r="988" spans="1:105" hidden="1" x14ac:dyDescent="0.3">
      <c r="A988" t="str">
        <f>CONCATENATE(Tabla5[[#This Row],[TIENDA HMPV]],Tabla5[[#This Row],[LINEA]])</f>
        <v>638 - SUKASA GUAYAQUILGLOBALES</v>
      </c>
      <c r="B988" t="s">
        <v>244</v>
      </c>
      <c r="C988" s="55" t="s">
        <v>245</v>
      </c>
      <c r="D988" s="55" t="s">
        <v>45</v>
      </c>
      <c r="E988" s="55" t="s">
        <v>246</v>
      </c>
      <c r="F988" s="55" t="s">
        <v>1724</v>
      </c>
      <c r="G988" t="s">
        <v>27</v>
      </c>
      <c r="H988" s="42">
        <f>IFERROR(Tabla5[[#This Row],[VENTAS MABE]]/Tabla5[[#This Row],[CUOTA]],0)</f>
        <v>0.61538461538461542</v>
      </c>
      <c r="I988">
        <v>13</v>
      </c>
      <c r="J988">
        <v>8</v>
      </c>
      <c r="K988">
        <v>13</v>
      </c>
      <c r="L988">
        <v>6</v>
      </c>
      <c r="M988">
        <v>0</v>
      </c>
      <c r="N988">
        <v>8</v>
      </c>
      <c r="O988">
        <v>8</v>
      </c>
      <c r="P988">
        <v>0</v>
      </c>
      <c r="Q988">
        <v>0</v>
      </c>
      <c r="R988">
        <v>10</v>
      </c>
      <c r="S988">
        <v>0</v>
      </c>
      <c r="T988">
        <v>0</v>
      </c>
      <c r="V988" s="42">
        <v>0.23529411764705882</v>
      </c>
      <c r="W988" s="42">
        <f>IFERROR(Tabla5[[#This Row],[TOTAL VENTA 38 SEMANA]]/Tabla5[[#This Row],[VENTA ACUM 38]],0)</f>
        <v>0.23529411764705882</v>
      </c>
      <c r="X988" s="42" t="e">
        <f>VLOOKUP(Tabla5[[#This Row],[CLAVE]],[1]!QMI_5_SEMANA_SEP_22[[CLAVE]:[SHARE CADENA S2]],21,0)</f>
        <v>#REF!</v>
      </c>
      <c r="Y988" s="55" t="s">
        <v>734</v>
      </c>
      <c r="Z988" s="46">
        <f>+Tabla5[[#This Row],[VENTA ACUM 38]]+Tabla5[[#This Row],[venta total 39 acum]]</f>
        <v>40</v>
      </c>
      <c r="AA988" s="46">
        <v>1</v>
      </c>
      <c r="AB988" s="46">
        <v>8</v>
      </c>
      <c r="AC988" s="46">
        <v>34</v>
      </c>
      <c r="AD988" s="46">
        <v>6</v>
      </c>
      <c r="AE988" s="46">
        <v>9</v>
      </c>
      <c r="AF988" s="46">
        <v>6</v>
      </c>
      <c r="AG988" s="46">
        <v>10</v>
      </c>
      <c r="AH988" s="42">
        <f>IFERROR(Tabla5[[#This Row],[VENTAS MABE]]/Tabla5[[#This Row],[VENTAS INDURAMA]],0)</f>
        <v>0.61538461538461542</v>
      </c>
      <c r="AI988" t="s">
        <v>1675</v>
      </c>
      <c r="AK988" s="42"/>
      <c r="AL988" t="s">
        <v>845</v>
      </c>
      <c r="AM988" s="55" t="s">
        <v>971</v>
      </c>
      <c r="AO988" s="55" t="s">
        <v>419</v>
      </c>
      <c r="AP988">
        <v>13</v>
      </c>
      <c r="AQ988" s="55">
        <v>2</v>
      </c>
      <c r="AR988">
        <v>1</v>
      </c>
      <c r="AS988">
        <v>0</v>
      </c>
      <c r="AT988">
        <v>1</v>
      </c>
      <c r="AU988">
        <v>0</v>
      </c>
      <c r="AV988">
        <v>0</v>
      </c>
      <c r="AW988">
        <v>2</v>
      </c>
      <c r="AX988">
        <f>SUM(Tabla5[[#This Row],[VENTA MABE 1 SEMANA OCT]:[VENTAS OTROS 1 SEMANA OCT]])</f>
        <v>6</v>
      </c>
      <c r="AY988" s="46">
        <v>12</v>
      </c>
      <c r="AZ988" s="55">
        <v>3</v>
      </c>
      <c r="BA988">
        <v>3</v>
      </c>
      <c r="BB988">
        <v>0</v>
      </c>
      <c r="BC988">
        <v>2</v>
      </c>
      <c r="BD988">
        <v>0</v>
      </c>
      <c r="BE988">
        <v>0</v>
      </c>
      <c r="BF988">
        <v>2</v>
      </c>
      <c r="BG988">
        <f>SUM(Tabla5[[#This Row],[VENTA MABE 2 SEMANA OCT]:[VENTAS OTROS 2 SEMANA OCT]])</f>
        <v>10</v>
      </c>
      <c r="BH988" t="s">
        <v>798</v>
      </c>
      <c r="BI988" s="55" t="s">
        <v>245</v>
      </c>
      <c r="BJ988">
        <v>32</v>
      </c>
      <c r="BK988" s="55">
        <v>3</v>
      </c>
      <c r="BL988">
        <v>2</v>
      </c>
      <c r="BM988">
        <v>0</v>
      </c>
      <c r="BN988">
        <v>2</v>
      </c>
      <c r="BO988">
        <v>0</v>
      </c>
      <c r="BP988">
        <v>1</v>
      </c>
      <c r="BQ988">
        <v>4</v>
      </c>
      <c r="BR988">
        <f>SUM(Tabla5[[#This Row],[VENTA MABE 3 SEMANA OCT]:[VENTAS OTROS 3 SEMANA OCT]])</f>
        <v>12</v>
      </c>
      <c r="BS988" s="42">
        <v>0</v>
      </c>
      <c r="BT988" s="55">
        <v>2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4</v>
      </c>
      <c r="CA988">
        <f>SUM(Tabla5[[#This Row],[VENTA MABE 4 SEMANA OCT]:[VENTAS OTROS 4 SEMANA OCT]])</f>
        <v>6</v>
      </c>
      <c r="CH988" t="s">
        <v>1695</v>
      </c>
      <c r="CI98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0.29411764705882354</v>
      </c>
      <c r="CJ988" t="s">
        <v>1701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f>SUM(Tabla5[[#This Row],[VENTA MABE 1 SEMANA NOV]:[VENTAS OTROS 1 SEMANA NOV]])</f>
        <v>3</v>
      </c>
      <c r="CS988">
        <f>IFERROR(VLOOKUP(Tabla5[[#This Row],[CLAVE]],[2]VENTAS!$F$2:$L$1501,2,0),0)</f>
        <v>0</v>
      </c>
      <c r="CT988">
        <f>IFERROR(VLOOKUP(Tabla5[[#This Row],[CLAVE]],[2]VENTAS!$F$2:$L$1501,3,0),0)</f>
        <v>2</v>
      </c>
      <c r="CU988">
        <f>IFERROR(VLOOKUP(Tabla5[[#This Row],[CLAVE]],[2]VENTAS!$F$2:$L$1501,4,0),0)</f>
        <v>1</v>
      </c>
      <c r="CV988">
        <f>IFERROR(VLOOKUP(Tabla5[[#This Row],[CLAVE]],[2]VENTAS!$F$2:$L$1501,5,0),0)</f>
        <v>0</v>
      </c>
      <c r="CW988">
        <f>IFERROR(VLOOKUP(Tabla5[[#This Row],[CLAVE]],[2]VENTAS!$F$2:$L$1501,6,0),0)</f>
        <v>0</v>
      </c>
      <c r="CX988">
        <f>IFERROR(VLOOKUP(Tabla5[[#This Row],[CLAVE]],[2]VENTAS!$F$2:$L$1501,7,0),0)</f>
        <v>0</v>
      </c>
      <c r="CY988">
        <f>IFERROR(VLOOKUP(Tabla5[[#This Row],[CLAVE]],[2]VENTAS!$F$2:$R$1501,13,0),0)</f>
        <v>0</v>
      </c>
      <c r="CZ988">
        <f>SUM(Tabla5[[#This Row],[VENTA MABE 2 SEMANA NOV]:[VENTAS OTROS 2 SEMANA NOV]])</f>
        <v>3</v>
      </c>
      <c r="DA988" s="46">
        <v>18.380580625752103</v>
      </c>
    </row>
    <row r="989" spans="1:105" hidden="1" x14ac:dyDescent="0.3">
      <c r="A989" t="str">
        <f>CONCATENATE(Tabla5[[#This Row],[TIENDA HMPV]],Tabla5[[#This Row],[LINEA]])</f>
        <v>638 - SUKASA GUAYAQUILLAVADO</v>
      </c>
      <c r="B989" t="s">
        <v>244</v>
      </c>
      <c r="C989" s="55" t="s">
        <v>245</v>
      </c>
      <c r="D989" s="55" t="s">
        <v>45</v>
      </c>
      <c r="E989" s="55" t="s">
        <v>246</v>
      </c>
      <c r="F989" s="55" t="s">
        <v>1724</v>
      </c>
      <c r="G989" t="s">
        <v>28</v>
      </c>
      <c r="H989" s="42">
        <f>IFERROR(Tabla5[[#This Row],[VENTAS MABE]]/Tabla5[[#This Row],[CUOTA]],0)</f>
        <v>0.625</v>
      </c>
      <c r="I989">
        <v>16</v>
      </c>
      <c r="J989">
        <v>10</v>
      </c>
      <c r="K989">
        <v>0</v>
      </c>
      <c r="L989" s="44">
        <v>15</v>
      </c>
      <c r="M989">
        <v>17</v>
      </c>
      <c r="N989">
        <v>12</v>
      </c>
      <c r="O989">
        <v>4</v>
      </c>
      <c r="P989">
        <v>0</v>
      </c>
      <c r="Q989">
        <v>0</v>
      </c>
      <c r="R989">
        <v>0</v>
      </c>
      <c r="S989">
        <v>0</v>
      </c>
      <c r="T989">
        <v>0</v>
      </c>
      <c r="V989" s="42">
        <v>0.21276595744680851</v>
      </c>
      <c r="W989" s="42">
        <f>IFERROR(Tabla5[[#This Row],[TOTAL VENTA 38 SEMANA]]/Tabla5[[#This Row],[VENTA ACUM 38]],0)</f>
        <v>0.21276595744680851</v>
      </c>
      <c r="X989" s="42" t="e">
        <f>VLOOKUP(Tabla5[[#This Row],[CLAVE]],[1]!QMI_5_SEMANA_SEP_22[[CLAVE]:[SHARE CADENA S2]],21,0)</f>
        <v>#REF!</v>
      </c>
      <c r="Y989" s="55" t="s">
        <v>734</v>
      </c>
      <c r="Z989" s="46">
        <f>+Tabla5[[#This Row],[VENTA ACUM 38]]+Tabla5[[#This Row],[venta total 39 acum]]</f>
        <v>58</v>
      </c>
      <c r="AA989" s="46">
        <v>3</v>
      </c>
      <c r="AB989" s="46">
        <v>10</v>
      </c>
      <c r="AC989" s="46">
        <v>47</v>
      </c>
      <c r="AD989" s="46">
        <v>11</v>
      </c>
      <c r="AE989" s="46">
        <v>2</v>
      </c>
      <c r="AF989" s="46">
        <v>11</v>
      </c>
      <c r="AG989" s="46">
        <v>5</v>
      </c>
      <c r="AH989" s="42">
        <f>IFERROR(Tabla5[[#This Row],[VENTAS MABE]]/Tabla5[[#This Row],[VENTAS INDURAMA]],0)</f>
        <v>0</v>
      </c>
      <c r="AI989" t="s">
        <v>1675</v>
      </c>
      <c r="AK989" s="42"/>
      <c r="AL989" t="s">
        <v>845</v>
      </c>
      <c r="AM989" s="55" t="s">
        <v>971</v>
      </c>
      <c r="AO989" s="55" t="s">
        <v>419</v>
      </c>
      <c r="AP989">
        <v>21</v>
      </c>
      <c r="AQ989" s="55">
        <v>1</v>
      </c>
      <c r="AR989">
        <v>0</v>
      </c>
      <c r="AS989">
        <v>2</v>
      </c>
      <c r="AT989">
        <v>2</v>
      </c>
      <c r="AU989">
        <v>2</v>
      </c>
      <c r="AV989">
        <v>0</v>
      </c>
      <c r="AW989">
        <v>0</v>
      </c>
      <c r="AX989">
        <f>SUM(Tabla5[[#This Row],[VENTA MABE 1 SEMANA OCT]:[VENTAS OTROS 1 SEMANA OCT]])</f>
        <v>7</v>
      </c>
      <c r="AY989" s="46">
        <v>12.327999999999999</v>
      </c>
      <c r="AZ989" s="55">
        <v>1</v>
      </c>
      <c r="BA989">
        <v>0</v>
      </c>
      <c r="BB989">
        <v>1</v>
      </c>
      <c r="BC989">
        <v>2</v>
      </c>
      <c r="BD989">
        <v>0</v>
      </c>
      <c r="BE989">
        <v>0</v>
      </c>
      <c r="BF989">
        <v>0</v>
      </c>
      <c r="BG989">
        <f>SUM(Tabla5[[#This Row],[VENTA MABE 2 SEMANA OCT]:[VENTAS OTROS 2 SEMANA OCT]])</f>
        <v>4</v>
      </c>
      <c r="BH989" t="s">
        <v>798</v>
      </c>
      <c r="BI989" s="55" t="s">
        <v>245</v>
      </c>
      <c r="BJ989">
        <v>32</v>
      </c>
      <c r="BK989" s="55">
        <v>2</v>
      </c>
      <c r="BL989">
        <v>0</v>
      </c>
      <c r="BM989">
        <v>3</v>
      </c>
      <c r="BN989">
        <v>2</v>
      </c>
      <c r="BO989">
        <v>1</v>
      </c>
      <c r="BP989">
        <v>0</v>
      </c>
      <c r="BQ989">
        <v>0</v>
      </c>
      <c r="BR989">
        <f>SUM(Tabla5[[#This Row],[VENTA MABE 3 SEMANA OCT]:[VENTAS OTROS 3 SEMANA OCT]])</f>
        <v>8</v>
      </c>
      <c r="BS989" s="42">
        <v>0.25</v>
      </c>
      <c r="BT989" s="55">
        <v>1</v>
      </c>
      <c r="BU989">
        <v>0</v>
      </c>
      <c r="BV989">
        <v>2</v>
      </c>
      <c r="BW989">
        <v>2</v>
      </c>
      <c r="BX989">
        <v>2</v>
      </c>
      <c r="BY989">
        <v>1</v>
      </c>
      <c r="BZ989">
        <v>0</v>
      </c>
      <c r="CA989">
        <f>SUM(Tabla5[[#This Row],[VENTA MABE 4 SEMANA OCT]:[VENTAS OTROS 4 SEMANA OCT]])</f>
        <v>8</v>
      </c>
      <c r="CE989" t="s">
        <v>1695</v>
      </c>
      <c r="CI98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0.18518518518518517</v>
      </c>
      <c r="CJ989" t="s">
        <v>1701</v>
      </c>
      <c r="CK989">
        <v>1</v>
      </c>
      <c r="CL989">
        <v>0</v>
      </c>
      <c r="CM989">
        <v>1</v>
      </c>
      <c r="CN989">
        <v>2</v>
      </c>
      <c r="CO989">
        <v>0</v>
      </c>
      <c r="CP989">
        <v>1</v>
      </c>
      <c r="CQ989">
        <v>0</v>
      </c>
      <c r="CR989">
        <f>SUM(Tabla5[[#This Row],[VENTA MABE 1 SEMANA NOV]:[VENTAS OTROS 1 SEMANA NOV]])</f>
        <v>5</v>
      </c>
      <c r="CS989">
        <f>IFERROR(VLOOKUP(Tabla5[[#This Row],[CLAVE]],[2]VENTAS!$F$2:$L$1501,2,0),0)</f>
        <v>3</v>
      </c>
      <c r="CT989">
        <f>IFERROR(VLOOKUP(Tabla5[[#This Row],[CLAVE]],[2]VENTAS!$F$2:$L$1501,3,0),0)</f>
        <v>0</v>
      </c>
      <c r="CU989">
        <f>IFERROR(VLOOKUP(Tabla5[[#This Row],[CLAVE]],[2]VENTAS!$F$2:$L$1501,4,0),0)</f>
        <v>4</v>
      </c>
      <c r="CV989">
        <f>IFERROR(VLOOKUP(Tabla5[[#This Row],[CLAVE]],[2]VENTAS!$F$2:$L$1501,5,0),0)</f>
        <v>2</v>
      </c>
      <c r="CW989">
        <f>IFERROR(VLOOKUP(Tabla5[[#This Row],[CLAVE]],[2]VENTAS!$F$2:$L$1501,6,0),0)</f>
        <v>1</v>
      </c>
      <c r="CX989">
        <f>IFERROR(VLOOKUP(Tabla5[[#This Row],[CLAVE]],[2]VENTAS!$F$2:$L$1501,7,0),0)</f>
        <v>0</v>
      </c>
      <c r="CY989">
        <f>IFERROR(VLOOKUP(Tabla5[[#This Row],[CLAVE]],[2]VENTAS!$F$2:$R$1501,13,0),0)</f>
        <v>0</v>
      </c>
      <c r="CZ989">
        <f>SUM(Tabla5[[#This Row],[VENTA MABE 2 SEMANA NOV]:[VENTAS OTROS 2 SEMANA NOV]])</f>
        <v>10</v>
      </c>
      <c r="DA989" s="46">
        <v>22.512</v>
      </c>
    </row>
    <row r="990" spans="1:105" hidden="1" x14ac:dyDescent="0.3">
      <c r="A990" t="str">
        <f>CONCATENATE(Tabla5[[#This Row],[TIENDA HMPV]],Tabla5[[#This Row],[LINEA]])</f>
        <v>638 - SUKASA GUAYAQUILREFRIGERACIÓN</v>
      </c>
      <c r="B990" t="s">
        <v>244</v>
      </c>
      <c r="C990" s="55" t="s">
        <v>245</v>
      </c>
      <c r="D990" s="55" t="s">
        <v>45</v>
      </c>
      <c r="E990" s="55" t="s">
        <v>246</v>
      </c>
      <c r="F990" s="55" t="s">
        <v>1724</v>
      </c>
      <c r="G990" t="s">
        <v>29</v>
      </c>
      <c r="H990" s="42">
        <f>IFERROR(Tabla5[[#This Row],[VENTAS MABE]]/Tabla5[[#This Row],[CUOTA]],0)</f>
        <v>0.47058823529411764</v>
      </c>
      <c r="I990">
        <v>17</v>
      </c>
      <c r="J990">
        <v>8</v>
      </c>
      <c r="K990">
        <v>4</v>
      </c>
      <c r="L990">
        <v>4</v>
      </c>
      <c r="M990">
        <v>13</v>
      </c>
      <c r="N990">
        <v>4</v>
      </c>
      <c r="O990">
        <v>5</v>
      </c>
      <c r="P990">
        <v>0</v>
      </c>
      <c r="Q990">
        <v>0</v>
      </c>
      <c r="R990">
        <v>3</v>
      </c>
      <c r="S990">
        <v>0</v>
      </c>
      <c r="T990">
        <v>0</v>
      </c>
      <c r="V990" s="42">
        <v>0.27586206896551724</v>
      </c>
      <c r="W990" s="42">
        <f>IFERROR(Tabla5[[#This Row],[TOTAL VENTA 38 SEMANA]]/Tabla5[[#This Row],[VENTA ACUM 38]],0)</f>
        <v>0.27586206896551724</v>
      </c>
      <c r="X990" s="42" t="e">
        <f>VLOOKUP(Tabla5[[#This Row],[CLAVE]],[1]!QMI_5_SEMANA_SEP_22[[CLAVE]:[SHARE CADENA S2]],21,0)</f>
        <v>#REF!</v>
      </c>
      <c r="Y990" s="55" t="s">
        <v>734</v>
      </c>
      <c r="Z990" s="46">
        <f>+Tabla5[[#This Row],[VENTA ACUM 38]]+Tabla5[[#This Row],[venta total 39 acum]]</f>
        <v>35</v>
      </c>
      <c r="AA990" s="46">
        <v>2</v>
      </c>
      <c r="AB990" s="46">
        <v>8</v>
      </c>
      <c r="AC990" s="46">
        <v>29</v>
      </c>
      <c r="AD990" s="46">
        <v>6</v>
      </c>
      <c r="AE990" s="46">
        <v>2</v>
      </c>
      <c r="AF990" s="46">
        <v>6</v>
      </c>
      <c r="AG990" s="46">
        <v>4</v>
      </c>
      <c r="AH990" s="42">
        <f>IFERROR(Tabla5[[#This Row],[VENTAS MABE]]/Tabla5[[#This Row],[VENTAS INDURAMA]],0)</f>
        <v>2</v>
      </c>
      <c r="AI990" t="s">
        <v>1675</v>
      </c>
      <c r="AK990" s="42"/>
      <c r="AL990" t="s">
        <v>845</v>
      </c>
      <c r="AM990" s="55" t="s">
        <v>971</v>
      </c>
      <c r="AO990" s="55" t="s">
        <v>419</v>
      </c>
      <c r="AP990">
        <v>5</v>
      </c>
      <c r="AQ990" s="55">
        <v>3</v>
      </c>
      <c r="AR990">
        <v>1</v>
      </c>
      <c r="AS990">
        <v>0</v>
      </c>
      <c r="AT990">
        <v>0</v>
      </c>
      <c r="AU990">
        <v>1</v>
      </c>
      <c r="AV990">
        <v>1</v>
      </c>
      <c r="AW990">
        <v>0</v>
      </c>
      <c r="AX990">
        <f>SUM(Tabla5[[#This Row],[VENTA MABE 1 SEMANA OCT]:[VENTAS OTROS 1 SEMANA OCT]])</f>
        <v>6</v>
      </c>
      <c r="AY990" s="46">
        <v>14.803940021331329</v>
      </c>
      <c r="AZ990" s="55">
        <v>2</v>
      </c>
      <c r="BA990">
        <v>0</v>
      </c>
      <c r="BB990">
        <v>0</v>
      </c>
      <c r="BC990">
        <v>3</v>
      </c>
      <c r="BD990">
        <v>2</v>
      </c>
      <c r="BE990">
        <v>1</v>
      </c>
      <c r="BF990">
        <v>0</v>
      </c>
      <c r="BG990">
        <f>SUM(Tabla5[[#This Row],[VENTA MABE 2 SEMANA OCT]:[VENTAS OTROS 2 SEMANA OCT]])</f>
        <v>8</v>
      </c>
      <c r="BH990" t="s">
        <v>798</v>
      </c>
      <c r="BI990" s="55" t="s">
        <v>245</v>
      </c>
      <c r="BJ990">
        <v>32</v>
      </c>
      <c r="BK990" s="55">
        <v>2</v>
      </c>
      <c r="BL990">
        <v>1</v>
      </c>
      <c r="BM990">
        <v>0</v>
      </c>
      <c r="BN990">
        <v>3</v>
      </c>
      <c r="BO990">
        <v>1</v>
      </c>
      <c r="BP990">
        <v>1</v>
      </c>
      <c r="BQ990">
        <v>0</v>
      </c>
      <c r="BR990">
        <f>SUM(Tabla5[[#This Row],[VENTA MABE 3 SEMANA OCT]:[VENTAS OTROS 3 SEMANA OCT]])</f>
        <v>8</v>
      </c>
      <c r="BS990" s="42">
        <v>0.4</v>
      </c>
      <c r="BT990" s="55">
        <v>1</v>
      </c>
      <c r="BU990">
        <v>0</v>
      </c>
      <c r="BV990">
        <v>0</v>
      </c>
      <c r="BW990">
        <v>3</v>
      </c>
      <c r="BX990">
        <v>0</v>
      </c>
      <c r="BY990">
        <v>0</v>
      </c>
      <c r="BZ990">
        <v>0</v>
      </c>
      <c r="CA990">
        <f>SUM(Tabla5[[#This Row],[VENTA MABE 4 SEMANA OCT]:[VENTAS OTROS 4 SEMANA OCT]])</f>
        <v>4</v>
      </c>
      <c r="CE990" t="s">
        <v>1695</v>
      </c>
      <c r="CI99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0.30769230769230771</v>
      </c>
      <c r="CJ990" t="s">
        <v>1701</v>
      </c>
      <c r="CK990">
        <v>2</v>
      </c>
      <c r="CL990">
        <v>1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f>SUM(Tabla5[[#This Row],[VENTA MABE 1 SEMANA NOV]:[VENTAS OTROS 1 SEMANA NOV]])</f>
        <v>4</v>
      </c>
      <c r="CS990">
        <f>IFERROR(VLOOKUP(Tabla5[[#This Row],[CLAVE]],[2]VENTAS!$F$2:$L$1501,2,0),0)</f>
        <v>0</v>
      </c>
      <c r="CT990">
        <f>IFERROR(VLOOKUP(Tabla5[[#This Row],[CLAVE]],[2]VENTAS!$F$2:$L$1501,3,0),0)</f>
        <v>0</v>
      </c>
      <c r="CU990">
        <f>IFERROR(VLOOKUP(Tabla5[[#This Row],[CLAVE]],[2]VENTAS!$F$2:$L$1501,4,0),0)</f>
        <v>0</v>
      </c>
      <c r="CV990">
        <f>IFERROR(VLOOKUP(Tabla5[[#This Row],[CLAVE]],[2]VENTAS!$F$2:$L$1501,5,0),0)</f>
        <v>1</v>
      </c>
      <c r="CW990">
        <f>IFERROR(VLOOKUP(Tabla5[[#This Row],[CLAVE]],[2]VENTAS!$F$2:$L$1501,6,0),0)</f>
        <v>0</v>
      </c>
      <c r="CX990">
        <f>IFERROR(VLOOKUP(Tabla5[[#This Row],[CLAVE]],[2]VENTAS!$F$2:$L$1501,7,0),0)</f>
        <v>1</v>
      </c>
      <c r="CY990">
        <f>IFERROR(VLOOKUP(Tabla5[[#This Row],[CLAVE]],[2]VENTAS!$F$2:$R$1501,13,0),0)</f>
        <v>0</v>
      </c>
      <c r="CZ990">
        <f>SUM(Tabla5[[#This Row],[VENTA MABE 2 SEMANA NOV]:[VENTAS OTROS 2 SEMANA NOV]])</f>
        <v>2</v>
      </c>
      <c r="DA990" s="46">
        <v>16.670807453416153</v>
      </c>
    </row>
    <row r="991" spans="1:105" hidden="1" x14ac:dyDescent="0.3">
      <c r="A991" t="str">
        <f>CONCATENATE(Tabla5[[#This Row],[TIENDA HMPV]],Tabla5[[#This Row],[LINEA]])</f>
        <v>296 - JAPON RIOBAMBACOCINAS</v>
      </c>
      <c r="B991" t="s">
        <v>247</v>
      </c>
      <c r="C991" s="55" t="s">
        <v>248</v>
      </c>
      <c r="D991" s="55" t="s">
        <v>41</v>
      </c>
      <c r="E991" s="55" t="s">
        <v>253</v>
      </c>
      <c r="F991" s="55" t="s">
        <v>1724</v>
      </c>
      <c r="G991" t="s">
        <v>26</v>
      </c>
      <c r="H991" s="42">
        <f>IFERROR(Tabla5[[#This Row],[VENTAS MABE]]/Tabla5[[#This Row],[CUOTA]],0)</f>
        <v>1</v>
      </c>
      <c r="I991">
        <v>2</v>
      </c>
      <c r="J991">
        <v>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V991" s="42">
        <v>1</v>
      </c>
      <c r="W991" s="42">
        <f>IFERROR(Tabla5[[#This Row],[TOTAL VENTA 38 SEMANA]]/Tabla5[[#This Row],[VENTA ACUM 38]],0)</f>
        <v>1</v>
      </c>
      <c r="X991" s="42" t="e">
        <f>VLOOKUP(Tabla5[[#This Row],[CLAVE]],[1]!QMI_5_SEMANA_SEP_22[[CLAVE]:[SHARE CADENA S2]],21,0)</f>
        <v>#REF!</v>
      </c>
      <c r="Y991" s="55" t="s">
        <v>769</v>
      </c>
      <c r="Z991" s="46">
        <f>+Tabla5[[#This Row],[VENTA ACUM 38]]+Tabla5[[#This Row],[venta total 39 acum]]</f>
        <v>2</v>
      </c>
      <c r="AA991" s="46">
        <v>1</v>
      </c>
      <c r="AB991" s="46">
        <v>2</v>
      </c>
      <c r="AC991" s="46">
        <v>2</v>
      </c>
      <c r="AD991" s="46">
        <v>0</v>
      </c>
      <c r="AE991" s="46">
        <v>0</v>
      </c>
      <c r="AF991" s="46">
        <v>0</v>
      </c>
      <c r="AG991" s="46">
        <v>1</v>
      </c>
      <c r="AH991" s="42">
        <f>IFERROR(Tabla5[[#This Row],[VENTAS MABE]]/Tabla5[[#This Row],[VENTAS INDURAMA]],0)</f>
        <v>0</v>
      </c>
      <c r="AI991" t="s">
        <v>1676</v>
      </c>
      <c r="AK991" s="42"/>
      <c r="AL991" t="s">
        <v>727</v>
      </c>
      <c r="AM991" s="55" t="s">
        <v>1447</v>
      </c>
      <c r="AO991" s="55" t="s">
        <v>429</v>
      </c>
      <c r="AP991">
        <v>1</v>
      </c>
      <c r="AQ991" s="55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f>SUM(Tabla5[[#This Row],[VENTA MABE 1 SEMANA OCT]:[VENTAS OTROS 1 SEMANA OCT]])</f>
        <v>0</v>
      </c>
      <c r="AY991" s="46">
        <v>1</v>
      </c>
      <c r="AZ991" s="55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f>SUM(Tabla5[[#This Row],[VENTA MABE 2 SEMANA OCT]:[VENTAS OTROS 2 SEMANA OCT]])</f>
        <v>1</v>
      </c>
      <c r="BH991" t="s">
        <v>781</v>
      </c>
      <c r="BI991" s="55" t="s">
        <v>248</v>
      </c>
      <c r="BJ991">
        <v>3.9999999999999964</v>
      </c>
      <c r="BK991" s="55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f>SUM(Tabla5[[#This Row],[VENTA MABE 3 SEMANA OCT]:[VENTAS OTROS 3 SEMANA OCT]])</f>
        <v>0</v>
      </c>
      <c r="BS991" s="42">
        <v>0.5</v>
      </c>
      <c r="BT991" s="55">
        <v>0</v>
      </c>
      <c r="BU991">
        <v>1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f>SUM(Tabla5[[#This Row],[VENTA MABE 4 SEMANA OCT]:[VENTAS OTROS 4 SEMANA OCT]])</f>
        <v>1</v>
      </c>
      <c r="CB991" t="s">
        <v>1679</v>
      </c>
      <c r="CC991" t="s">
        <v>1679</v>
      </c>
      <c r="CD991" t="s">
        <v>1679</v>
      </c>
      <c r="CE991" t="s">
        <v>1679</v>
      </c>
      <c r="CF991" t="s">
        <v>1679</v>
      </c>
      <c r="CG991" t="s">
        <v>1679</v>
      </c>
      <c r="CH991" t="s">
        <v>1679</v>
      </c>
      <c r="CI9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991" t="s">
        <v>1703</v>
      </c>
      <c r="CK991">
        <v>0</v>
      </c>
      <c r="CL991">
        <v>1</v>
      </c>
      <c r="CM991" t="s">
        <v>1679</v>
      </c>
      <c r="CN991">
        <v>0</v>
      </c>
      <c r="CO991">
        <v>0</v>
      </c>
      <c r="CP991">
        <v>0</v>
      </c>
      <c r="CQ991">
        <v>0</v>
      </c>
      <c r="CR991">
        <f>SUM(Tabla5[[#This Row],[VENTA MABE 1 SEMANA NOV]:[VENTAS OTROS 1 SEMANA NOV]])</f>
        <v>1</v>
      </c>
      <c r="CS991">
        <f>IFERROR(VLOOKUP(Tabla5[[#This Row],[CLAVE]],[2]VENTAS!$F$2:$L$1501,2,0),0)</f>
        <v>0</v>
      </c>
      <c r="CT991">
        <f>IFERROR(VLOOKUP(Tabla5[[#This Row],[CLAVE]],[2]VENTAS!$F$2:$L$1501,3,0),0)</f>
        <v>0</v>
      </c>
      <c r="CU991">
        <f>IFERROR(VLOOKUP(Tabla5[[#This Row],[CLAVE]],[2]VENTAS!$F$2:$L$1501,4,0),0)</f>
        <v>0</v>
      </c>
      <c r="CV991">
        <f>IFERROR(VLOOKUP(Tabla5[[#This Row],[CLAVE]],[2]VENTAS!$F$2:$L$1501,5,0),0)</f>
        <v>0</v>
      </c>
      <c r="CW991">
        <f>IFERROR(VLOOKUP(Tabla5[[#This Row],[CLAVE]],[2]VENTAS!$F$2:$L$1501,6,0),0)</f>
        <v>0</v>
      </c>
      <c r="CX991">
        <f>IFERROR(VLOOKUP(Tabla5[[#This Row],[CLAVE]],[2]VENTAS!$F$2:$L$1501,7,0),0)</f>
        <v>0</v>
      </c>
      <c r="CY991">
        <f>IFERROR(VLOOKUP(Tabla5[[#This Row],[CLAVE]],[2]VENTAS!$F$2:$R$1501,13,0),0)</f>
        <v>0</v>
      </c>
      <c r="CZ991">
        <f>SUM(Tabla5[[#This Row],[VENTA MABE 2 SEMANA NOV]:[VENTAS OTROS 2 SEMANA NOV]])</f>
        <v>0</v>
      </c>
      <c r="DA991" s="46">
        <v>2</v>
      </c>
    </row>
    <row r="992" spans="1:105" hidden="1" x14ac:dyDescent="0.3">
      <c r="A992" t="str">
        <f>CONCATENATE(Tabla5[[#This Row],[TIENDA HMPV]],Tabla5[[#This Row],[LINEA]])</f>
        <v>296 - JAPON RIOBAMBAREFRIGERACIÓN</v>
      </c>
      <c r="B992" t="s">
        <v>247</v>
      </c>
      <c r="C992" s="55" t="s">
        <v>248</v>
      </c>
      <c r="D992" s="55" t="s">
        <v>41</v>
      </c>
      <c r="E992" s="55" t="s">
        <v>253</v>
      </c>
      <c r="F992" s="55" t="s">
        <v>1724</v>
      </c>
      <c r="G992" t="s">
        <v>29</v>
      </c>
      <c r="H992" s="42">
        <f>IFERROR(Tabla5[[#This Row],[VENTAS MABE]]/Tabla5[[#This Row],[CUOTA]],0)</f>
        <v>2.5</v>
      </c>
      <c r="I992">
        <v>2</v>
      </c>
      <c r="J992">
        <v>5</v>
      </c>
      <c r="K992">
        <v>3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V992" s="42">
        <v>0.55555555555555558</v>
      </c>
      <c r="W992" s="42">
        <f>IFERROR(Tabla5[[#This Row],[TOTAL VENTA 38 SEMANA]]/Tabla5[[#This Row],[VENTA ACUM 38]],0)</f>
        <v>0.55555555555555558</v>
      </c>
      <c r="X992" s="42" t="e">
        <f>VLOOKUP(Tabla5[[#This Row],[CLAVE]],[1]!QMI_5_SEMANA_SEP_22[[CLAVE]:[SHARE CADENA S2]],21,0)</f>
        <v>#REF!</v>
      </c>
      <c r="Y992" s="55" t="s">
        <v>769</v>
      </c>
      <c r="Z992" s="46">
        <f>+Tabla5[[#This Row],[VENTA ACUM 38]]+Tabla5[[#This Row],[venta total 39 acum]]</f>
        <v>9</v>
      </c>
      <c r="AA992" s="46">
        <v>0</v>
      </c>
      <c r="AB992" s="46">
        <v>5</v>
      </c>
      <c r="AC992" s="46">
        <v>9</v>
      </c>
      <c r="AD992" s="46">
        <v>0</v>
      </c>
      <c r="AE992" s="46">
        <v>0</v>
      </c>
      <c r="AF992" s="46">
        <v>0</v>
      </c>
      <c r="AG992" s="46">
        <v>0</v>
      </c>
      <c r="AH992" s="42">
        <f>IFERROR(Tabla5[[#This Row],[VENTAS MABE]]/Tabla5[[#This Row],[VENTAS INDURAMA]],0)</f>
        <v>1.6666666666666667</v>
      </c>
      <c r="AI992" t="s">
        <v>1676</v>
      </c>
      <c r="AK992" s="42"/>
      <c r="AL992" t="s">
        <v>727</v>
      </c>
      <c r="AM992" s="55" t="s">
        <v>1447</v>
      </c>
      <c r="AO992" s="55" t="s">
        <v>429</v>
      </c>
      <c r="AP992">
        <v>0</v>
      </c>
      <c r="AQ992" s="55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f>SUM(Tabla5[[#This Row],[VENTA MABE 1 SEMANA OCT]:[VENTAS OTROS 1 SEMANA OCT]])</f>
        <v>1</v>
      </c>
      <c r="AY992" s="46">
        <v>2</v>
      </c>
      <c r="AZ992" s="55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f>SUM(Tabla5[[#This Row],[VENTA MABE 2 SEMANA OCT]:[VENTAS OTROS 2 SEMANA OCT]])</f>
        <v>0</v>
      </c>
      <c r="BH992" t="s">
        <v>781</v>
      </c>
      <c r="BI992" s="55" t="s">
        <v>248</v>
      </c>
      <c r="BJ992">
        <v>3.9999999999999964</v>
      </c>
      <c r="BK992" s="55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f>SUM(Tabla5[[#This Row],[VENTA MABE 3 SEMANA OCT]:[VENTAS OTROS 3 SEMANA OCT]])</f>
        <v>0</v>
      </c>
      <c r="BS992" s="42">
        <v>0.4</v>
      </c>
      <c r="BT992" s="55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f>SUM(Tabla5[[#This Row],[VENTA MABE 4 SEMANA OCT]:[VENTAS OTROS 4 SEMANA OCT]])</f>
        <v>0</v>
      </c>
      <c r="CB992" t="s">
        <v>1679</v>
      </c>
      <c r="CC992" t="s">
        <v>1679</v>
      </c>
      <c r="CD992" t="s">
        <v>1679</v>
      </c>
      <c r="CE992" t="s">
        <v>1679</v>
      </c>
      <c r="CF992" t="s">
        <v>1679</v>
      </c>
      <c r="CG992" t="s">
        <v>1679</v>
      </c>
      <c r="CH992" t="s">
        <v>1679</v>
      </c>
      <c r="CI9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92" s="66">
        <v>0</v>
      </c>
      <c r="CK992">
        <v>0</v>
      </c>
      <c r="CL992">
        <v>1</v>
      </c>
      <c r="CM992" t="s">
        <v>1679</v>
      </c>
      <c r="CN992">
        <v>0</v>
      </c>
      <c r="CO992">
        <v>0</v>
      </c>
      <c r="CP992">
        <v>0</v>
      </c>
      <c r="CQ992">
        <v>0</v>
      </c>
      <c r="CR992">
        <f>SUM(Tabla5[[#This Row],[VENTA MABE 1 SEMANA NOV]:[VENTAS OTROS 1 SEMANA NOV]])</f>
        <v>1</v>
      </c>
      <c r="CS992">
        <f>IFERROR(VLOOKUP(Tabla5[[#This Row],[CLAVE]],[2]VENTAS!$F$2:$L$1501,2,0),0)</f>
        <v>0</v>
      </c>
      <c r="CT992">
        <f>IFERROR(VLOOKUP(Tabla5[[#This Row],[CLAVE]],[2]VENTAS!$F$2:$L$1501,3,0),0)</f>
        <v>0</v>
      </c>
      <c r="CU992">
        <f>IFERROR(VLOOKUP(Tabla5[[#This Row],[CLAVE]],[2]VENTAS!$F$2:$L$1501,4,0),0)</f>
        <v>0</v>
      </c>
      <c r="CV992">
        <f>IFERROR(VLOOKUP(Tabla5[[#This Row],[CLAVE]],[2]VENTAS!$F$2:$L$1501,5,0),0)</f>
        <v>0</v>
      </c>
      <c r="CW992">
        <f>IFERROR(VLOOKUP(Tabla5[[#This Row],[CLAVE]],[2]VENTAS!$F$2:$L$1501,6,0),0)</f>
        <v>0</v>
      </c>
      <c r="CX992">
        <f>IFERROR(VLOOKUP(Tabla5[[#This Row],[CLAVE]],[2]VENTAS!$F$2:$L$1501,7,0),0)</f>
        <v>0</v>
      </c>
      <c r="CY992">
        <f>IFERROR(VLOOKUP(Tabla5[[#This Row],[CLAVE]],[2]VENTAS!$F$2:$R$1501,13,0),0)</f>
        <v>0</v>
      </c>
      <c r="CZ992">
        <f>SUM(Tabla5[[#This Row],[VENTA MABE 2 SEMANA NOV]:[VENTAS OTROS 2 SEMANA NOV]])</f>
        <v>0</v>
      </c>
      <c r="DA992" s="46">
        <v>3</v>
      </c>
    </row>
    <row r="993" spans="1:105" hidden="1" x14ac:dyDescent="0.3">
      <c r="A993" t="str">
        <f>CONCATENATE(Tabla5[[#This Row],[TIENDA HMPV]],Tabla5[[#This Row],[LINEA]])</f>
        <v>195 - 602-TIENDA RIOBAMBA 602COCINAS</v>
      </c>
      <c r="B993" t="s">
        <v>247</v>
      </c>
      <c r="C993" s="55" t="s">
        <v>248</v>
      </c>
      <c r="D993" s="55" t="s">
        <v>39</v>
      </c>
      <c r="E993" s="55" t="s">
        <v>249</v>
      </c>
      <c r="F993" s="55" t="s">
        <v>1724</v>
      </c>
      <c r="G993" t="s">
        <v>26</v>
      </c>
      <c r="H993" s="42">
        <f>IFERROR(Tabla5[[#This Row],[VENTAS MABE]]/Tabla5[[#This Row],[CUOTA]],0)</f>
        <v>0.33333333333333331</v>
      </c>
      <c r="I993">
        <v>6</v>
      </c>
      <c r="J993">
        <v>2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V993" s="42">
        <v>0.5</v>
      </c>
      <c r="W993" s="42">
        <f>IFERROR(Tabla5[[#This Row],[TOTAL VENTA 38 SEMANA]]/Tabla5[[#This Row],[VENTA ACUM 38]],0)</f>
        <v>0.5</v>
      </c>
      <c r="X993" s="42" t="e">
        <f>VLOOKUP(Tabla5[[#This Row],[CLAVE]],[1]!QMI_5_SEMANA_SEP_22[[CLAVE]:[SHARE CADENA S2]],21,0)</f>
        <v>#REF!</v>
      </c>
      <c r="Y993" s="55" t="s">
        <v>769</v>
      </c>
      <c r="Z993" s="46">
        <f>+Tabla5[[#This Row],[VENTA ACUM 38]]+Tabla5[[#This Row],[venta total 39 acum]]</f>
        <v>4</v>
      </c>
      <c r="AA993" s="46">
        <v>2</v>
      </c>
      <c r="AB993" s="46">
        <v>2</v>
      </c>
      <c r="AC993" s="46">
        <v>4</v>
      </c>
      <c r="AD993" s="46">
        <v>0</v>
      </c>
      <c r="AE993" s="46">
        <v>0</v>
      </c>
      <c r="AF993" s="46">
        <v>0</v>
      </c>
      <c r="AG993" s="46">
        <v>6</v>
      </c>
      <c r="AH993" s="42">
        <f>IFERROR(Tabla5[[#This Row],[VENTAS MABE]]/Tabla5[[#This Row],[VENTAS INDURAMA]],0)</f>
        <v>1</v>
      </c>
      <c r="AI993" t="s">
        <v>1676</v>
      </c>
      <c r="AK993" s="42"/>
      <c r="AL993" t="s">
        <v>727</v>
      </c>
      <c r="AM993" s="55" t="s">
        <v>1443</v>
      </c>
      <c r="AO993" s="55" t="s">
        <v>429</v>
      </c>
      <c r="AP993">
        <v>4</v>
      </c>
      <c r="AQ993" s="55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f>SUM(Tabla5[[#This Row],[VENTA MABE 1 SEMANA OCT]:[VENTAS OTROS 1 SEMANA OCT]])</f>
        <v>1</v>
      </c>
      <c r="AY993" s="46">
        <v>2</v>
      </c>
      <c r="AZ993" s="55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f>SUM(Tabla5[[#This Row],[VENTA MABE 2 SEMANA OCT]:[VENTAS OTROS 2 SEMANA OCT]])</f>
        <v>1</v>
      </c>
      <c r="BH993" t="s">
        <v>781</v>
      </c>
      <c r="BI993" s="55" t="s">
        <v>248</v>
      </c>
      <c r="BJ993">
        <v>4.0000000000000018</v>
      </c>
      <c r="BK993" s="55">
        <v>1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f>SUM(Tabla5[[#This Row],[VENTA MABE 3 SEMANA OCT]:[VENTAS OTROS 3 SEMANA OCT]])</f>
        <v>1</v>
      </c>
      <c r="BS993" s="42">
        <v>0.4</v>
      </c>
      <c r="BT993" s="55">
        <v>0</v>
      </c>
      <c r="BU993">
        <v>1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f>SUM(Tabla5[[#This Row],[VENTA MABE 4 SEMANA OCT]:[VENTAS OTROS 4 SEMANA OCT]])</f>
        <v>1</v>
      </c>
      <c r="CB993" t="s">
        <v>1679</v>
      </c>
      <c r="CC993" t="s">
        <v>1679</v>
      </c>
      <c r="CD993" t="s">
        <v>1679</v>
      </c>
      <c r="CE993" t="s">
        <v>1679</v>
      </c>
      <c r="CF993" t="s">
        <v>1679</v>
      </c>
      <c r="CG993" t="s">
        <v>1679</v>
      </c>
      <c r="CH993" t="s">
        <v>1679</v>
      </c>
      <c r="CI9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993" t="s">
        <v>1703</v>
      </c>
      <c r="CK993">
        <v>0</v>
      </c>
      <c r="CL993">
        <v>0</v>
      </c>
      <c r="CM993" t="s">
        <v>1679</v>
      </c>
      <c r="CN993">
        <v>0</v>
      </c>
      <c r="CO993">
        <v>0</v>
      </c>
      <c r="CP993">
        <v>0</v>
      </c>
      <c r="CQ993">
        <v>0</v>
      </c>
      <c r="CR993">
        <f>SUM(Tabla5[[#This Row],[VENTA MABE 1 SEMANA NOV]:[VENTAS OTROS 1 SEMANA NOV]])</f>
        <v>0</v>
      </c>
      <c r="CS993">
        <f>IFERROR(VLOOKUP(Tabla5[[#This Row],[CLAVE]],[2]VENTAS!$F$2:$L$1501,2,0),0)</f>
        <v>0</v>
      </c>
      <c r="CT993">
        <f>IFERROR(VLOOKUP(Tabla5[[#This Row],[CLAVE]],[2]VENTAS!$F$2:$L$1501,3,0),0)</f>
        <v>0</v>
      </c>
      <c r="CU993">
        <f>IFERROR(VLOOKUP(Tabla5[[#This Row],[CLAVE]],[2]VENTAS!$F$2:$L$1501,4,0),0)</f>
        <v>0</v>
      </c>
      <c r="CV993">
        <f>IFERROR(VLOOKUP(Tabla5[[#This Row],[CLAVE]],[2]VENTAS!$F$2:$L$1501,5,0),0)</f>
        <v>0</v>
      </c>
      <c r="CW993">
        <f>IFERROR(VLOOKUP(Tabla5[[#This Row],[CLAVE]],[2]VENTAS!$F$2:$L$1501,6,0),0)</f>
        <v>0</v>
      </c>
      <c r="CX993">
        <f>IFERROR(VLOOKUP(Tabla5[[#This Row],[CLAVE]],[2]VENTAS!$F$2:$L$1501,7,0),0)</f>
        <v>0</v>
      </c>
      <c r="CY993">
        <f>IFERROR(VLOOKUP(Tabla5[[#This Row],[CLAVE]],[2]VENTAS!$F$2:$R$1501,13,0),0)</f>
        <v>0</v>
      </c>
      <c r="CZ993">
        <f>SUM(Tabla5[[#This Row],[VENTA MABE 2 SEMANA NOV]:[VENTAS OTROS 2 SEMANA NOV]])</f>
        <v>0</v>
      </c>
      <c r="DA993" s="46">
        <v>7.3009964321999608</v>
      </c>
    </row>
    <row r="994" spans="1:105" hidden="1" x14ac:dyDescent="0.3">
      <c r="A994" t="str">
        <f>CONCATENATE(Tabla5[[#This Row],[TIENDA HMPV]],Tabla5[[#This Row],[LINEA]])</f>
        <v>195 - 602-TIENDA RIOBAMBA 602GLOBALES</v>
      </c>
      <c r="B994" t="s">
        <v>247</v>
      </c>
      <c r="C994" s="55" t="s">
        <v>248</v>
      </c>
      <c r="D994" s="55" t="s">
        <v>39</v>
      </c>
      <c r="E994" s="55" t="s">
        <v>249</v>
      </c>
      <c r="F994" s="55" t="s">
        <v>1724</v>
      </c>
      <c r="G994" t="s">
        <v>27</v>
      </c>
      <c r="H994" s="42">
        <f>IFERROR(Tabla5[[#This Row],[VENTAS MABE]]/Tabla5[[#This Row],[CUOTA]],0)</f>
        <v>1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V994" s="42">
        <v>1</v>
      </c>
      <c r="W994" s="42">
        <f>IFERROR(Tabla5[[#This Row],[TOTAL VENTA 38 SEMANA]]/Tabla5[[#This Row],[VENTA ACUM 38]],0)</f>
        <v>1</v>
      </c>
      <c r="X994" s="42" t="e">
        <f>VLOOKUP(Tabla5[[#This Row],[CLAVE]],[1]!QMI_5_SEMANA_SEP_22[[CLAVE]:[SHARE CADENA S2]],21,0)</f>
        <v>#REF!</v>
      </c>
      <c r="Y994" s="55" t="s">
        <v>769</v>
      </c>
      <c r="Z994" s="46">
        <f>+Tabla5[[#This Row],[VENTA ACUM 38]]+Tabla5[[#This Row],[venta total 39 acum]]</f>
        <v>1</v>
      </c>
      <c r="AA994" s="46">
        <v>1</v>
      </c>
      <c r="AB994" s="46">
        <v>1</v>
      </c>
      <c r="AC994" s="46">
        <v>1</v>
      </c>
      <c r="AD994" s="46">
        <v>0</v>
      </c>
      <c r="AE994" s="46">
        <v>0</v>
      </c>
      <c r="AF994" s="46">
        <v>0</v>
      </c>
      <c r="AG994" s="46">
        <v>2</v>
      </c>
      <c r="AH994" s="42">
        <f>IFERROR(Tabla5[[#This Row],[VENTAS MABE]]/Tabla5[[#This Row],[VENTAS INDURAMA]],0)</f>
        <v>0</v>
      </c>
      <c r="AI994" t="s">
        <v>1676</v>
      </c>
      <c r="AK994" s="42"/>
      <c r="AL994" t="s">
        <v>727</v>
      </c>
      <c r="AM994" s="55" t="s">
        <v>1443</v>
      </c>
      <c r="AO994" s="55" t="s">
        <v>429</v>
      </c>
      <c r="AP994">
        <v>1</v>
      </c>
      <c r="AQ994" s="55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f>SUM(Tabla5[[#This Row],[VENTA MABE 1 SEMANA OCT]:[VENTAS OTROS 1 SEMANA OCT]])</f>
        <v>0</v>
      </c>
      <c r="AY994" s="46">
        <v>1</v>
      </c>
      <c r="AZ994" s="55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f>SUM(Tabla5[[#This Row],[VENTA MABE 2 SEMANA OCT]:[VENTAS OTROS 2 SEMANA OCT]])</f>
        <v>0</v>
      </c>
      <c r="BH994" t="s">
        <v>781</v>
      </c>
      <c r="BI994" s="55" t="s">
        <v>248</v>
      </c>
      <c r="BJ994">
        <v>4.0000000000000018</v>
      </c>
      <c r="BK994" s="55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f>SUM(Tabla5[[#This Row],[VENTA MABE 3 SEMANA OCT]:[VENTAS OTROS 3 SEMANA OCT]])</f>
        <v>0</v>
      </c>
      <c r="BS994" s="42">
        <v>0</v>
      </c>
      <c r="BT994" s="55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f>SUM(Tabla5[[#This Row],[VENTA MABE 4 SEMANA OCT]:[VENTAS OTROS 4 SEMANA OCT]])</f>
        <v>0</v>
      </c>
      <c r="CB994" t="s">
        <v>1679</v>
      </c>
      <c r="CC994" t="s">
        <v>1679</v>
      </c>
      <c r="CD994" t="s">
        <v>1679</v>
      </c>
      <c r="CE994" t="s">
        <v>1679</v>
      </c>
      <c r="CF994" t="s">
        <v>1679</v>
      </c>
      <c r="CG994" t="s">
        <v>1679</v>
      </c>
      <c r="CH994" t="s">
        <v>1679</v>
      </c>
      <c r="CI9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94" s="66">
        <v>0</v>
      </c>
      <c r="CK994">
        <v>0</v>
      </c>
      <c r="CL994">
        <v>0</v>
      </c>
      <c r="CM994" t="s">
        <v>1679</v>
      </c>
      <c r="CN994">
        <v>0</v>
      </c>
      <c r="CO994">
        <v>0</v>
      </c>
      <c r="CP994">
        <v>0</v>
      </c>
      <c r="CQ994">
        <v>0</v>
      </c>
      <c r="CR994">
        <f>SUM(Tabla5[[#This Row],[VENTA MABE 1 SEMANA NOV]:[VENTAS OTROS 1 SEMANA NOV]])</f>
        <v>0</v>
      </c>
      <c r="CS994">
        <f>IFERROR(VLOOKUP(Tabla5[[#This Row],[CLAVE]],[2]VENTAS!$F$2:$L$1501,2,0),0)</f>
        <v>0</v>
      </c>
      <c r="CT994">
        <f>IFERROR(VLOOKUP(Tabla5[[#This Row],[CLAVE]],[2]VENTAS!$F$2:$L$1501,3,0),0)</f>
        <v>0</v>
      </c>
      <c r="CU994">
        <f>IFERROR(VLOOKUP(Tabla5[[#This Row],[CLAVE]],[2]VENTAS!$F$2:$L$1501,4,0),0)</f>
        <v>0</v>
      </c>
      <c r="CV994">
        <f>IFERROR(VLOOKUP(Tabla5[[#This Row],[CLAVE]],[2]VENTAS!$F$2:$L$1501,5,0),0)</f>
        <v>0</v>
      </c>
      <c r="CW994">
        <f>IFERROR(VLOOKUP(Tabla5[[#This Row],[CLAVE]],[2]VENTAS!$F$2:$L$1501,6,0),0)</f>
        <v>0</v>
      </c>
      <c r="CX994">
        <f>IFERROR(VLOOKUP(Tabla5[[#This Row],[CLAVE]],[2]VENTAS!$F$2:$L$1501,7,0),0)</f>
        <v>0</v>
      </c>
      <c r="CY994">
        <f>IFERROR(VLOOKUP(Tabla5[[#This Row],[CLAVE]],[2]VENTAS!$F$2:$R$1501,13,0),0)</f>
        <v>0</v>
      </c>
      <c r="CZ994">
        <f>SUM(Tabla5[[#This Row],[VENTA MABE 2 SEMANA NOV]:[VENTAS OTROS 2 SEMANA NOV]])</f>
        <v>0</v>
      </c>
      <c r="DA994" s="46">
        <v>1.2316023371503355</v>
      </c>
    </row>
    <row r="995" spans="1:105" hidden="1" x14ac:dyDescent="0.3">
      <c r="A995" t="str">
        <f>CONCATENATE(Tabla5[[#This Row],[TIENDA HMPV]],Tabla5[[#This Row],[LINEA]])</f>
        <v>195 - 602-TIENDA RIOBAMBA 602REFRIGERACIÓN</v>
      </c>
      <c r="B995" t="s">
        <v>247</v>
      </c>
      <c r="C995" s="55" t="s">
        <v>248</v>
      </c>
      <c r="D995" s="55" t="s">
        <v>39</v>
      </c>
      <c r="E995" s="55" t="s">
        <v>249</v>
      </c>
      <c r="F995" s="55" t="s">
        <v>1724</v>
      </c>
      <c r="G995" t="s">
        <v>29</v>
      </c>
      <c r="H995" s="42">
        <f>IFERROR(Tabla5[[#This Row],[VENTAS MABE]]/Tabla5[[#This Row],[CUOTA]],0)</f>
        <v>0.5</v>
      </c>
      <c r="I995">
        <v>2</v>
      </c>
      <c r="J995">
        <v>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V995" s="42">
        <v>0.5</v>
      </c>
      <c r="W995" s="42">
        <f>IFERROR(Tabla5[[#This Row],[TOTAL VENTA 38 SEMANA]]/Tabla5[[#This Row],[VENTA ACUM 38]],0)</f>
        <v>0.5</v>
      </c>
      <c r="X995" s="42" t="e">
        <f>VLOOKUP(Tabla5[[#This Row],[CLAVE]],[1]!QMI_5_SEMANA_SEP_22[[CLAVE]:[SHARE CADENA S2]],21,0)</f>
        <v>#REF!</v>
      </c>
      <c r="Y995" s="55" t="s">
        <v>769</v>
      </c>
      <c r="Z995" s="46">
        <f>+Tabla5[[#This Row],[VENTA ACUM 38]]+Tabla5[[#This Row],[venta total 39 acum]]</f>
        <v>2</v>
      </c>
      <c r="AA995" s="46">
        <v>0</v>
      </c>
      <c r="AB995" s="46">
        <v>1</v>
      </c>
      <c r="AC995" s="46">
        <v>2</v>
      </c>
      <c r="AD995" s="46">
        <v>0</v>
      </c>
      <c r="AE995" s="46">
        <v>0</v>
      </c>
      <c r="AF995" s="46">
        <v>0</v>
      </c>
      <c r="AG995" s="46">
        <v>1</v>
      </c>
      <c r="AH995" s="42">
        <f>IFERROR(Tabla5[[#This Row],[VENTAS MABE]]/Tabla5[[#This Row],[VENTAS INDURAMA]],0)</f>
        <v>0</v>
      </c>
      <c r="AI995" t="s">
        <v>1676</v>
      </c>
      <c r="AK995" s="42"/>
      <c r="AL995" t="s">
        <v>727</v>
      </c>
      <c r="AM995" s="55" t="s">
        <v>1443</v>
      </c>
      <c r="AO995" s="55" t="s">
        <v>429</v>
      </c>
      <c r="AP995">
        <v>1</v>
      </c>
      <c r="AQ995" s="55">
        <v>0</v>
      </c>
      <c r="AR995">
        <v>2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f>SUM(Tabla5[[#This Row],[VENTA MABE 1 SEMANA OCT]:[VENTAS OTROS 1 SEMANA OCT]])</f>
        <v>2</v>
      </c>
      <c r="AY995" s="46">
        <v>2</v>
      </c>
      <c r="AZ995" s="55">
        <v>0</v>
      </c>
      <c r="BA995">
        <v>2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f>SUM(Tabla5[[#This Row],[VENTA MABE 2 SEMANA OCT]:[VENTAS OTROS 2 SEMANA OCT]])</f>
        <v>2</v>
      </c>
      <c r="BH995" t="s">
        <v>781</v>
      </c>
      <c r="BI995" s="55" t="s">
        <v>248</v>
      </c>
      <c r="BJ995">
        <v>4.0000000000000018</v>
      </c>
      <c r="BK995" s="5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f>SUM(Tabla5[[#This Row],[VENTA MABE 3 SEMANA OCT]:[VENTAS OTROS 3 SEMANA OCT]])</f>
        <v>0</v>
      </c>
      <c r="BS995" s="42">
        <v>0.2</v>
      </c>
      <c r="BT995" s="5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f>SUM(Tabla5[[#This Row],[VENTA MABE 4 SEMANA OCT]:[VENTAS OTROS 4 SEMANA OCT]])</f>
        <v>0</v>
      </c>
      <c r="CB995" t="s">
        <v>1679</v>
      </c>
      <c r="CC995" t="s">
        <v>1679</v>
      </c>
      <c r="CD995" t="s">
        <v>1679</v>
      </c>
      <c r="CE995" t="s">
        <v>1679</v>
      </c>
      <c r="CF995" t="s">
        <v>1679</v>
      </c>
      <c r="CG995" t="s">
        <v>1679</v>
      </c>
      <c r="CH995" t="s">
        <v>1679</v>
      </c>
      <c r="CI9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95" s="66">
        <v>0</v>
      </c>
      <c r="CK995">
        <v>0</v>
      </c>
      <c r="CL995">
        <v>0</v>
      </c>
      <c r="CM995" t="s">
        <v>1679</v>
      </c>
      <c r="CN995">
        <v>0</v>
      </c>
      <c r="CO995">
        <v>0</v>
      </c>
      <c r="CP995">
        <v>0</v>
      </c>
      <c r="CQ995">
        <v>0</v>
      </c>
      <c r="CR995">
        <f>SUM(Tabla5[[#This Row],[VENTA MABE 1 SEMANA NOV]:[VENTAS OTROS 1 SEMANA NOV]])</f>
        <v>0</v>
      </c>
      <c r="CS995">
        <f>IFERROR(VLOOKUP(Tabla5[[#This Row],[CLAVE]],[2]VENTAS!$F$2:$L$1501,2,0),0)</f>
        <v>0</v>
      </c>
      <c r="CT995">
        <f>IFERROR(VLOOKUP(Tabla5[[#This Row],[CLAVE]],[2]VENTAS!$F$2:$L$1501,3,0),0)</f>
        <v>1</v>
      </c>
      <c r="CU995">
        <f>IFERROR(VLOOKUP(Tabla5[[#This Row],[CLAVE]],[2]VENTAS!$F$2:$L$1501,4,0),0)</f>
        <v>0</v>
      </c>
      <c r="CV995">
        <f>IFERROR(VLOOKUP(Tabla5[[#This Row],[CLAVE]],[2]VENTAS!$F$2:$L$1501,5,0),0)</f>
        <v>0</v>
      </c>
      <c r="CW995">
        <f>IFERROR(VLOOKUP(Tabla5[[#This Row],[CLAVE]],[2]VENTAS!$F$2:$L$1501,6,0),0)</f>
        <v>0</v>
      </c>
      <c r="CX995">
        <f>IFERROR(VLOOKUP(Tabla5[[#This Row],[CLAVE]],[2]VENTAS!$F$2:$L$1501,7,0),0)</f>
        <v>0</v>
      </c>
      <c r="CY995">
        <f>IFERROR(VLOOKUP(Tabla5[[#This Row],[CLAVE]],[2]VENTAS!$F$2:$R$1501,13,0),0)</f>
        <v>0</v>
      </c>
      <c r="CZ995">
        <f>SUM(Tabla5[[#This Row],[VENTA MABE 2 SEMANA NOV]:[VENTAS OTROS 2 SEMANA NOV]])</f>
        <v>1</v>
      </c>
      <c r="DA995" s="46">
        <v>6</v>
      </c>
    </row>
    <row r="996" spans="1:105" hidden="1" x14ac:dyDescent="0.3">
      <c r="A996" t="str">
        <f>CONCATENATE(Tabla5[[#This Row],[TIENDA HMPV]],Tabla5[[#This Row],[LINEA]])</f>
        <v>196 - 605-TIENDA RIOBAMBA 605COCINAS</v>
      </c>
      <c r="B996" t="s">
        <v>247</v>
      </c>
      <c r="C996" s="55" t="s">
        <v>248</v>
      </c>
      <c r="D996" s="55" t="s">
        <v>39</v>
      </c>
      <c r="E996" s="55" t="s">
        <v>250</v>
      </c>
      <c r="F996" s="55" t="s">
        <v>1724</v>
      </c>
      <c r="G996" t="s">
        <v>26</v>
      </c>
      <c r="H996" s="42">
        <f>IFERROR(Tabla5[[#This Row],[VENTAS MABE]]/Tabla5[[#This Row],[CUOTA]],0)</f>
        <v>1</v>
      </c>
      <c r="I996">
        <v>3</v>
      </c>
      <c r="J996">
        <v>3</v>
      </c>
      <c r="K996">
        <v>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V996" s="42">
        <v>0.5</v>
      </c>
      <c r="W996" s="42">
        <f>IFERROR(Tabla5[[#This Row],[TOTAL VENTA 38 SEMANA]]/Tabla5[[#This Row],[VENTA ACUM 38]],0)</f>
        <v>0.5</v>
      </c>
      <c r="X996" s="42" t="e">
        <f>VLOOKUP(Tabla5[[#This Row],[CLAVE]],[1]!QMI_5_SEMANA_SEP_22[[CLAVE]:[SHARE CADENA S2]],21,0)</f>
        <v>#REF!</v>
      </c>
      <c r="Y996" s="55" t="s">
        <v>769</v>
      </c>
      <c r="Z996" s="46">
        <f>+Tabla5[[#This Row],[VENTA ACUM 38]]+Tabla5[[#This Row],[venta total 39 acum]]</f>
        <v>7</v>
      </c>
      <c r="AA996" s="46">
        <v>3</v>
      </c>
      <c r="AB996" s="46">
        <v>3</v>
      </c>
      <c r="AC996" s="46">
        <v>6</v>
      </c>
      <c r="AD996" s="46">
        <v>1</v>
      </c>
      <c r="AE996" s="46">
        <v>0</v>
      </c>
      <c r="AF996" s="46">
        <v>1</v>
      </c>
      <c r="AG996" s="46">
        <v>9</v>
      </c>
      <c r="AH996" s="42">
        <f>IFERROR(Tabla5[[#This Row],[VENTAS MABE]]/Tabla5[[#This Row],[VENTAS INDURAMA]],0)</f>
        <v>0.75</v>
      </c>
      <c r="AI996" t="s">
        <v>1676</v>
      </c>
      <c r="AK996" s="42"/>
      <c r="AL996" t="s">
        <v>727</v>
      </c>
      <c r="AM996" s="55" t="s">
        <v>1446</v>
      </c>
      <c r="AO996" s="55" t="s">
        <v>429</v>
      </c>
      <c r="AP996">
        <v>6</v>
      </c>
      <c r="AQ996" s="55">
        <v>1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f>SUM(Tabla5[[#This Row],[VENTA MABE 1 SEMANA OCT]:[VENTAS OTROS 1 SEMANA OCT]])</f>
        <v>2</v>
      </c>
      <c r="AY996" s="46">
        <v>3</v>
      </c>
      <c r="AZ996" s="55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f>SUM(Tabla5[[#This Row],[VENTA MABE 2 SEMANA OCT]:[VENTAS OTROS 2 SEMANA OCT]])</f>
        <v>0</v>
      </c>
      <c r="BH996" t="s">
        <v>781</v>
      </c>
      <c r="BI996" s="55" t="s">
        <v>248</v>
      </c>
      <c r="BJ996">
        <v>4.0000000000000018</v>
      </c>
      <c r="BK996" s="55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f>SUM(Tabla5[[#This Row],[VENTA MABE 3 SEMANA OCT]:[VENTAS OTROS 3 SEMANA OCT]])</f>
        <v>0</v>
      </c>
      <c r="BS996" s="42">
        <v>0.4</v>
      </c>
      <c r="BT996" s="55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f>SUM(Tabla5[[#This Row],[VENTA MABE 4 SEMANA OCT]:[VENTAS OTROS 4 SEMANA OCT]])</f>
        <v>0</v>
      </c>
      <c r="CB996" t="s">
        <v>1679</v>
      </c>
      <c r="CC996" t="s">
        <v>1679</v>
      </c>
      <c r="CD996" t="s">
        <v>1679</v>
      </c>
      <c r="CE996" t="s">
        <v>1679</v>
      </c>
      <c r="CF996" t="s">
        <v>1679</v>
      </c>
      <c r="CG996" t="s">
        <v>1679</v>
      </c>
      <c r="CH996" t="s">
        <v>1679</v>
      </c>
      <c r="CI9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996" t="s">
        <v>1703</v>
      </c>
      <c r="CK996">
        <v>0</v>
      </c>
      <c r="CL996">
        <v>0</v>
      </c>
      <c r="CM996" t="s">
        <v>1679</v>
      </c>
      <c r="CN996">
        <v>0</v>
      </c>
      <c r="CO996">
        <v>0</v>
      </c>
      <c r="CP996">
        <v>0</v>
      </c>
      <c r="CQ996">
        <v>0</v>
      </c>
      <c r="CR996">
        <f>SUM(Tabla5[[#This Row],[VENTA MABE 1 SEMANA NOV]:[VENTAS OTROS 1 SEMANA NOV]])</f>
        <v>0</v>
      </c>
      <c r="CS996">
        <f>IFERROR(VLOOKUP(Tabla5[[#This Row],[CLAVE]],[2]VENTAS!$F$2:$L$1501,2,0),0)</f>
        <v>0</v>
      </c>
      <c r="CT996">
        <f>IFERROR(VLOOKUP(Tabla5[[#This Row],[CLAVE]],[2]VENTAS!$F$2:$L$1501,3,0),0)</f>
        <v>0</v>
      </c>
      <c r="CU996">
        <f>IFERROR(VLOOKUP(Tabla5[[#This Row],[CLAVE]],[2]VENTAS!$F$2:$L$1501,4,0),0)</f>
        <v>0</v>
      </c>
      <c r="CV996">
        <f>IFERROR(VLOOKUP(Tabla5[[#This Row],[CLAVE]],[2]VENTAS!$F$2:$L$1501,5,0),0)</f>
        <v>0</v>
      </c>
      <c r="CW996">
        <f>IFERROR(VLOOKUP(Tabla5[[#This Row],[CLAVE]],[2]VENTAS!$F$2:$L$1501,6,0),0)</f>
        <v>0</v>
      </c>
      <c r="CX996">
        <f>IFERROR(VLOOKUP(Tabla5[[#This Row],[CLAVE]],[2]VENTAS!$F$2:$L$1501,7,0),0)</f>
        <v>0</v>
      </c>
      <c r="CY996">
        <f>IFERROR(VLOOKUP(Tabla5[[#This Row],[CLAVE]],[2]VENTAS!$F$2:$R$1501,13,0),0)</f>
        <v>0</v>
      </c>
      <c r="CZ996">
        <f>SUM(Tabla5[[#This Row],[VENTA MABE 2 SEMANA NOV]:[VENTAS OTROS 2 SEMANA NOV]])</f>
        <v>0</v>
      </c>
      <c r="DA996" s="46">
        <v>6</v>
      </c>
    </row>
    <row r="997" spans="1:105" hidden="1" x14ac:dyDescent="0.3">
      <c r="A997" t="str">
        <f>CONCATENATE(Tabla5[[#This Row],[TIENDA HMPV]],Tabla5[[#This Row],[LINEA]])</f>
        <v>196 - 605-TIENDA RIOBAMBA 605EMPOTRE</v>
      </c>
      <c r="B997" t="s">
        <v>247</v>
      </c>
      <c r="C997" s="55" t="s">
        <v>248</v>
      </c>
      <c r="D997" s="55" t="s">
        <v>39</v>
      </c>
      <c r="E997" s="55" t="s">
        <v>250</v>
      </c>
      <c r="F997" s="55" t="s">
        <v>1724</v>
      </c>
      <c r="G997" t="s">
        <v>32</v>
      </c>
      <c r="H997" s="42">
        <f>IFERROR(Tabla5[[#This Row],[VENTAS MABE]]/Tabla5[[#This Row],[CUOTA]],0)</f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V997" s="42">
        <v>1</v>
      </c>
      <c r="W997" s="42">
        <f>IFERROR(Tabla5[[#This Row],[TOTAL VENTA 38 SEMANA]]/Tabla5[[#This Row],[VENTA ACUM 38]],0)</f>
        <v>1</v>
      </c>
      <c r="X997" s="42" t="e">
        <f>VLOOKUP(Tabla5[[#This Row],[CLAVE]],[1]!QMI_5_SEMANA_SEP_22[[CLAVE]:[SHARE CADENA S2]],21,0)</f>
        <v>#REF!</v>
      </c>
      <c r="Y997" s="55" t="s">
        <v>769</v>
      </c>
      <c r="Z997" s="46">
        <f>+Tabla5[[#This Row],[VENTA ACUM 38]]+Tabla5[[#This Row],[venta total 39 acum]]</f>
        <v>2</v>
      </c>
      <c r="AA997" s="46">
        <v>0</v>
      </c>
      <c r="AB997" s="46">
        <v>2</v>
      </c>
      <c r="AC997" s="46">
        <v>2</v>
      </c>
      <c r="AD997" s="46">
        <v>0</v>
      </c>
      <c r="AE997" s="46">
        <v>0</v>
      </c>
      <c r="AF997" s="46">
        <v>0</v>
      </c>
      <c r="AG997" s="46">
        <v>0</v>
      </c>
      <c r="AH997" s="42">
        <f>IFERROR(Tabla5[[#This Row],[VENTAS MABE]]/Tabla5[[#This Row],[VENTAS INDURAMA]],0)</f>
        <v>0</v>
      </c>
      <c r="AI997" t="s">
        <v>1676</v>
      </c>
      <c r="AK997" s="42"/>
      <c r="AL997" t="s">
        <v>727</v>
      </c>
      <c r="AM997" s="55" t="s">
        <v>1446</v>
      </c>
      <c r="AO997" s="55" t="s">
        <v>429</v>
      </c>
      <c r="AP997">
        <v>0</v>
      </c>
      <c r="AQ997" s="55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f>SUM(Tabla5[[#This Row],[VENTA MABE 1 SEMANA OCT]:[VENTAS OTROS 1 SEMANA OCT]])</f>
        <v>0</v>
      </c>
      <c r="AY997" s="46">
        <v>0</v>
      </c>
      <c r="AZ997" s="55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f>SUM(Tabla5[[#This Row],[VENTA MABE 2 SEMANA OCT]:[VENTAS OTROS 2 SEMANA OCT]])</f>
        <v>0</v>
      </c>
      <c r="BH997" t="s">
        <v>781</v>
      </c>
      <c r="BI997" s="55" t="s">
        <v>248</v>
      </c>
      <c r="BJ997">
        <v>4.0000000000000018</v>
      </c>
      <c r="BK997" s="55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f>SUM(Tabla5[[#This Row],[VENTA MABE 3 SEMANA OCT]:[VENTAS OTROS 3 SEMANA OCT]])</f>
        <v>0</v>
      </c>
      <c r="BS997" s="42">
        <v>0</v>
      </c>
      <c r="BT997" s="55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f>SUM(Tabla5[[#This Row],[VENTA MABE 4 SEMANA OCT]:[VENTAS OTROS 4 SEMANA OCT]])</f>
        <v>0</v>
      </c>
      <c r="CB997" t="s">
        <v>1679</v>
      </c>
      <c r="CC997" t="s">
        <v>1679</v>
      </c>
      <c r="CD997" t="s">
        <v>1679</v>
      </c>
      <c r="CE997" t="s">
        <v>1679</v>
      </c>
      <c r="CF997" t="s">
        <v>1679</v>
      </c>
      <c r="CG997" t="s">
        <v>1679</v>
      </c>
      <c r="CH997" t="s">
        <v>1679</v>
      </c>
      <c r="CI9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97" s="66">
        <v>0</v>
      </c>
      <c r="CK997">
        <v>0</v>
      </c>
      <c r="CL997">
        <v>0</v>
      </c>
      <c r="CM997" t="s">
        <v>1679</v>
      </c>
      <c r="CN997">
        <v>0</v>
      </c>
      <c r="CO997">
        <v>0</v>
      </c>
      <c r="CP997">
        <v>0</v>
      </c>
      <c r="CQ997">
        <v>0</v>
      </c>
      <c r="CR997">
        <f>SUM(Tabla5[[#This Row],[VENTA MABE 1 SEMANA NOV]:[VENTAS OTROS 1 SEMANA NOV]])</f>
        <v>0</v>
      </c>
      <c r="CS997">
        <f>IFERROR(VLOOKUP(Tabla5[[#This Row],[CLAVE]],[2]VENTAS!$F$2:$L$1501,2,0),0)</f>
        <v>0</v>
      </c>
      <c r="CT997">
        <f>IFERROR(VLOOKUP(Tabla5[[#This Row],[CLAVE]],[2]VENTAS!$F$2:$L$1501,3,0),0)</f>
        <v>0</v>
      </c>
      <c r="CU997">
        <f>IFERROR(VLOOKUP(Tabla5[[#This Row],[CLAVE]],[2]VENTAS!$F$2:$L$1501,4,0),0)</f>
        <v>0</v>
      </c>
      <c r="CV997">
        <f>IFERROR(VLOOKUP(Tabla5[[#This Row],[CLAVE]],[2]VENTAS!$F$2:$L$1501,5,0),0)</f>
        <v>0</v>
      </c>
      <c r="CW997">
        <f>IFERROR(VLOOKUP(Tabla5[[#This Row],[CLAVE]],[2]VENTAS!$F$2:$L$1501,6,0),0)</f>
        <v>0</v>
      </c>
      <c r="CX997">
        <f>IFERROR(VLOOKUP(Tabla5[[#This Row],[CLAVE]],[2]VENTAS!$F$2:$L$1501,7,0),0)</f>
        <v>0</v>
      </c>
      <c r="CY997">
        <f>IFERROR(VLOOKUP(Tabla5[[#This Row],[CLAVE]],[2]VENTAS!$F$2:$R$1501,13,0),0)</f>
        <v>0</v>
      </c>
      <c r="CZ997">
        <f>SUM(Tabla5[[#This Row],[VENTA MABE 2 SEMANA NOV]:[VENTAS OTROS 2 SEMANA NOV]])</f>
        <v>0</v>
      </c>
      <c r="DA997" s="46">
        <v>0</v>
      </c>
    </row>
    <row r="998" spans="1:105" hidden="1" x14ac:dyDescent="0.3">
      <c r="A998" t="str">
        <f>CONCATENATE(Tabla5[[#This Row],[TIENDA HMPV]],Tabla5[[#This Row],[LINEA]])</f>
        <v>196 - 605-TIENDA RIOBAMBA 605GLOBALES</v>
      </c>
      <c r="B998" t="s">
        <v>247</v>
      </c>
      <c r="C998" s="55" t="s">
        <v>248</v>
      </c>
      <c r="D998" s="55" t="s">
        <v>39</v>
      </c>
      <c r="E998" s="55" t="s">
        <v>250</v>
      </c>
      <c r="F998" s="55" t="s">
        <v>1724</v>
      </c>
      <c r="G998" t="s">
        <v>27</v>
      </c>
      <c r="H998" s="42">
        <f>IFERROR(Tabla5[[#This Row],[VENTAS MABE]]/Tabla5[[#This Row],[CUOTA]],0)</f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V998" s="42">
        <v>0.5</v>
      </c>
      <c r="W998" s="42">
        <f>IFERROR(Tabla5[[#This Row],[TOTAL VENTA 38 SEMANA]]/Tabla5[[#This Row],[VENTA ACUM 38]],0)</f>
        <v>0.5</v>
      </c>
      <c r="X998" s="42" t="e">
        <f>VLOOKUP(Tabla5[[#This Row],[CLAVE]],[1]!QMI_5_SEMANA_SEP_22[[CLAVE]:[SHARE CADENA S2]],21,0)</f>
        <v>#REF!</v>
      </c>
      <c r="Y998" s="55" t="s">
        <v>769</v>
      </c>
      <c r="Z998" s="46">
        <f>+Tabla5[[#This Row],[VENTA ACUM 38]]+Tabla5[[#This Row],[venta total 39 acum]]</f>
        <v>2</v>
      </c>
      <c r="AA998" s="46">
        <v>0</v>
      </c>
      <c r="AB998" s="46">
        <v>1</v>
      </c>
      <c r="AC998" s="46">
        <v>2</v>
      </c>
      <c r="AD998" s="46">
        <v>0</v>
      </c>
      <c r="AE998" s="46">
        <v>0</v>
      </c>
      <c r="AF998" s="46">
        <v>0</v>
      </c>
      <c r="AG998" s="46">
        <v>0</v>
      </c>
      <c r="AH998" s="42">
        <f>IFERROR(Tabla5[[#This Row],[VENTAS MABE]]/Tabla5[[#This Row],[VENTAS INDURAMA]],0)</f>
        <v>0</v>
      </c>
      <c r="AI998" t="s">
        <v>1676</v>
      </c>
      <c r="AK998" s="42"/>
      <c r="AL998" t="s">
        <v>727</v>
      </c>
      <c r="AM998" s="55" t="s">
        <v>1446</v>
      </c>
      <c r="AO998" s="55" t="s">
        <v>429</v>
      </c>
      <c r="AP998">
        <v>1</v>
      </c>
      <c r="AQ998" s="55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f>SUM(Tabla5[[#This Row],[VENTA MABE 1 SEMANA OCT]:[VENTAS OTROS 1 SEMANA OCT]])</f>
        <v>0</v>
      </c>
      <c r="AY998" s="46">
        <v>0</v>
      </c>
      <c r="AZ998" s="55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f>SUM(Tabla5[[#This Row],[VENTA MABE 2 SEMANA OCT]:[VENTAS OTROS 2 SEMANA OCT]])</f>
        <v>0</v>
      </c>
      <c r="BH998" t="s">
        <v>781</v>
      </c>
      <c r="BI998" s="55" t="s">
        <v>248</v>
      </c>
      <c r="BJ998">
        <v>4.0000000000000018</v>
      </c>
      <c r="BK998" s="55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f>SUM(Tabla5[[#This Row],[VENTA MABE 3 SEMANA OCT]:[VENTAS OTROS 3 SEMANA OCT]])</f>
        <v>0</v>
      </c>
      <c r="BS998" s="42">
        <v>0</v>
      </c>
      <c r="BT998" s="55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f>SUM(Tabla5[[#This Row],[VENTA MABE 4 SEMANA OCT]:[VENTAS OTROS 4 SEMANA OCT]])</f>
        <v>0</v>
      </c>
      <c r="CB998" t="s">
        <v>1679</v>
      </c>
      <c r="CC998" t="s">
        <v>1679</v>
      </c>
      <c r="CD998" t="s">
        <v>1679</v>
      </c>
      <c r="CE998" t="s">
        <v>1679</v>
      </c>
      <c r="CF998" t="s">
        <v>1679</v>
      </c>
      <c r="CG998" t="s">
        <v>1679</v>
      </c>
      <c r="CH998" t="s">
        <v>1679</v>
      </c>
      <c r="CI9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98" s="66">
        <v>0</v>
      </c>
      <c r="CK998">
        <v>0</v>
      </c>
      <c r="CL998">
        <v>0</v>
      </c>
      <c r="CM998" t="s">
        <v>1679</v>
      </c>
      <c r="CN998">
        <v>0</v>
      </c>
      <c r="CO998">
        <v>0</v>
      </c>
      <c r="CP998">
        <v>0</v>
      </c>
      <c r="CQ998">
        <v>0</v>
      </c>
      <c r="CR998">
        <f>SUM(Tabla5[[#This Row],[VENTA MABE 1 SEMANA NOV]:[VENTAS OTROS 1 SEMANA NOV]])</f>
        <v>0</v>
      </c>
      <c r="CS998">
        <f>IFERROR(VLOOKUP(Tabla5[[#This Row],[CLAVE]],[2]VENTAS!$F$2:$L$1501,2,0),0)</f>
        <v>0</v>
      </c>
      <c r="CT998">
        <f>IFERROR(VLOOKUP(Tabla5[[#This Row],[CLAVE]],[2]VENTAS!$F$2:$L$1501,3,0),0)</f>
        <v>0</v>
      </c>
      <c r="CU998">
        <f>IFERROR(VLOOKUP(Tabla5[[#This Row],[CLAVE]],[2]VENTAS!$F$2:$L$1501,4,0),0)</f>
        <v>0</v>
      </c>
      <c r="CV998">
        <f>IFERROR(VLOOKUP(Tabla5[[#This Row],[CLAVE]],[2]VENTAS!$F$2:$L$1501,5,0),0)</f>
        <v>0</v>
      </c>
      <c r="CW998">
        <f>IFERROR(VLOOKUP(Tabla5[[#This Row],[CLAVE]],[2]VENTAS!$F$2:$L$1501,6,0),0)</f>
        <v>0</v>
      </c>
      <c r="CX998">
        <f>IFERROR(VLOOKUP(Tabla5[[#This Row],[CLAVE]],[2]VENTAS!$F$2:$L$1501,7,0),0)</f>
        <v>0</v>
      </c>
      <c r="CY998">
        <f>IFERROR(VLOOKUP(Tabla5[[#This Row],[CLAVE]],[2]VENTAS!$F$2:$R$1501,13,0),0)</f>
        <v>0</v>
      </c>
      <c r="CZ998">
        <f>SUM(Tabla5[[#This Row],[VENTA MABE 2 SEMANA NOV]:[VENTAS OTROS 2 SEMANA NOV]])</f>
        <v>0</v>
      </c>
      <c r="DA998" s="46">
        <v>0</v>
      </c>
    </row>
    <row r="999" spans="1:105" hidden="1" x14ac:dyDescent="0.3">
      <c r="A999" t="str">
        <f>CONCATENATE(Tabla5[[#This Row],[TIENDA HMPV]],Tabla5[[#This Row],[LINEA]])</f>
        <v>196 - 605-TIENDA RIOBAMBA 605REFRIGERACIÓN</v>
      </c>
      <c r="B999" t="s">
        <v>247</v>
      </c>
      <c r="C999" s="55" t="s">
        <v>248</v>
      </c>
      <c r="D999" s="55" t="s">
        <v>39</v>
      </c>
      <c r="E999" s="55" t="s">
        <v>250</v>
      </c>
      <c r="F999" s="55" t="s">
        <v>1724</v>
      </c>
      <c r="G999" t="s">
        <v>29</v>
      </c>
      <c r="H999" s="42">
        <f>IFERROR(Tabla5[[#This Row],[VENTAS MABE]]/Tabla5[[#This Row],[CUOTA]],0)</f>
        <v>0</v>
      </c>
      <c r="I999">
        <v>2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V999" s="42">
        <v>0</v>
      </c>
      <c r="W999" s="42">
        <f>IFERROR(Tabla5[[#This Row],[TOTAL VENTA 38 SEMANA]]/Tabla5[[#This Row],[VENTA ACUM 38]],0)</f>
        <v>0</v>
      </c>
      <c r="X999" s="42" t="e">
        <f>VLOOKUP(Tabla5[[#This Row],[CLAVE]],[1]!QMI_5_SEMANA_SEP_22[[CLAVE]:[SHARE CADENA S2]],21,0)</f>
        <v>#REF!</v>
      </c>
      <c r="Y999" s="55" t="s">
        <v>769</v>
      </c>
      <c r="Z999" s="46">
        <f>+Tabla5[[#This Row],[VENTA ACUM 38]]+Tabla5[[#This Row],[venta total 39 acum]]</f>
        <v>2</v>
      </c>
      <c r="AA999" s="46">
        <v>0</v>
      </c>
      <c r="AB999" s="46">
        <v>0</v>
      </c>
      <c r="AC999" s="46">
        <v>2</v>
      </c>
      <c r="AD999" s="46">
        <v>0</v>
      </c>
      <c r="AE999" s="46">
        <v>0</v>
      </c>
      <c r="AF999" s="46">
        <v>0</v>
      </c>
      <c r="AG999" s="46">
        <v>2</v>
      </c>
      <c r="AH999" s="42">
        <f>IFERROR(Tabla5[[#This Row],[VENTAS MABE]]/Tabla5[[#This Row],[VENTAS INDURAMA]],0)</f>
        <v>0</v>
      </c>
      <c r="AI999" t="s">
        <v>1676</v>
      </c>
      <c r="AK999" s="42"/>
      <c r="AL999" t="s">
        <v>727</v>
      </c>
      <c r="AM999" s="55" t="s">
        <v>1446</v>
      </c>
      <c r="AO999" s="55" t="s">
        <v>429</v>
      </c>
      <c r="AP999">
        <v>2</v>
      </c>
      <c r="AQ999" s="55">
        <v>0</v>
      </c>
      <c r="AR999">
        <v>1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f>SUM(Tabla5[[#This Row],[VENTA MABE 1 SEMANA OCT]:[VENTAS OTROS 1 SEMANA OCT]])</f>
        <v>2</v>
      </c>
      <c r="AY999" s="46">
        <v>2</v>
      </c>
      <c r="AZ999" s="55">
        <v>0</v>
      </c>
      <c r="BA999">
        <v>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f>SUM(Tabla5[[#This Row],[VENTA MABE 2 SEMANA OCT]:[VENTAS OTROS 2 SEMANA OCT]])</f>
        <v>1</v>
      </c>
      <c r="BH999" t="s">
        <v>781</v>
      </c>
      <c r="BI999" s="55" t="s">
        <v>248</v>
      </c>
      <c r="BJ999">
        <v>4.0000000000000018</v>
      </c>
      <c r="BK999" s="55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f>SUM(Tabla5[[#This Row],[VENTA MABE 3 SEMANA OCT]:[VENTAS OTROS 3 SEMANA OCT]])</f>
        <v>0</v>
      </c>
      <c r="BS999" s="42">
        <v>0.2</v>
      </c>
      <c r="BT999" s="55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f>SUM(Tabla5[[#This Row],[VENTA MABE 4 SEMANA OCT]:[VENTAS OTROS 4 SEMANA OCT]])</f>
        <v>0</v>
      </c>
      <c r="CB999" t="s">
        <v>1679</v>
      </c>
      <c r="CC999" t="s">
        <v>1679</v>
      </c>
      <c r="CD999" t="s">
        <v>1679</v>
      </c>
      <c r="CE999" t="s">
        <v>1679</v>
      </c>
      <c r="CF999" t="s">
        <v>1679</v>
      </c>
      <c r="CG999" t="s">
        <v>1679</v>
      </c>
      <c r="CH999" t="s">
        <v>1679</v>
      </c>
      <c r="CI99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999" s="66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>SUM(Tabla5[[#This Row],[VENTA MABE 1 SEMANA NOV]:[VENTAS OTROS 1 SEMANA NOV]])</f>
        <v>0</v>
      </c>
      <c r="CS999">
        <f>IFERROR(VLOOKUP(Tabla5[[#This Row],[CLAVE]],[2]VENTAS!$F$2:$L$1501,2,0),0)</f>
        <v>0</v>
      </c>
      <c r="CT999">
        <f>IFERROR(VLOOKUP(Tabla5[[#This Row],[CLAVE]],[2]VENTAS!$F$2:$L$1501,3,0),0)</f>
        <v>0</v>
      </c>
      <c r="CU999">
        <f>IFERROR(VLOOKUP(Tabla5[[#This Row],[CLAVE]],[2]VENTAS!$F$2:$L$1501,4,0),0)</f>
        <v>0</v>
      </c>
      <c r="CV999">
        <f>IFERROR(VLOOKUP(Tabla5[[#This Row],[CLAVE]],[2]VENTAS!$F$2:$L$1501,5,0),0)</f>
        <v>0</v>
      </c>
      <c r="CW999">
        <f>IFERROR(VLOOKUP(Tabla5[[#This Row],[CLAVE]],[2]VENTAS!$F$2:$L$1501,6,0),0)</f>
        <v>0</v>
      </c>
      <c r="CX999">
        <f>IFERROR(VLOOKUP(Tabla5[[#This Row],[CLAVE]],[2]VENTAS!$F$2:$L$1501,7,0),0)</f>
        <v>0</v>
      </c>
      <c r="CY999">
        <f>IFERROR(VLOOKUP(Tabla5[[#This Row],[CLAVE]],[2]VENTAS!$F$2:$R$1501,13,0),0)</f>
        <v>0</v>
      </c>
      <c r="CZ999">
        <f>SUM(Tabla5[[#This Row],[VENTA MABE 2 SEMANA NOV]:[VENTAS OTROS 2 SEMANA NOV]])</f>
        <v>0</v>
      </c>
      <c r="DA999" s="46">
        <v>4</v>
      </c>
    </row>
    <row r="1000" spans="1:105" hidden="1" x14ac:dyDescent="0.3">
      <c r="A1000" t="str">
        <f>CONCATENATE(Tabla5[[#This Row],[TIENDA HMPV]],Tabla5[[#This Row],[LINEA]])</f>
        <v>207 - RIOBAMBACOCINAS</v>
      </c>
      <c r="B1000" t="s">
        <v>247</v>
      </c>
      <c r="C1000" s="55" t="s">
        <v>248</v>
      </c>
      <c r="D1000" s="55" t="s">
        <v>30</v>
      </c>
      <c r="E1000" s="55" t="s">
        <v>251</v>
      </c>
      <c r="F1000" s="55" t="s">
        <v>1724</v>
      </c>
      <c r="G1000" t="s">
        <v>26</v>
      </c>
      <c r="H1000" s="42">
        <f>IFERROR(Tabla5[[#This Row],[VENTAS MABE]]/Tabla5[[#This Row],[CUOTA]],0)</f>
        <v>0.66666666666666663</v>
      </c>
      <c r="I1000">
        <v>6</v>
      </c>
      <c r="J1000">
        <v>4</v>
      </c>
      <c r="K1000">
        <v>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V1000" s="42">
        <v>0.36363636363636365</v>
      </c>
      <c r="W1000" s="42">
        <f>IFERROR(Tabla5[[#This Row],[TOTAL VENTA 38 SEMANA]]/Tabla5[[#This Row],[VENTA ACUM 38]],0)</f>
        <v>0.36363636363636365</v>
      </c>
      <c r="X1000" s="42" t="e">
        <f>VLOOKUP(Tabla5[[#This Row],[CLAVE]],[1]!QMI_5_SEMANA_SEP_22[[CLAVE]:[SHARE CADENA S2]],21,0)</f>
        <v>#REF!</v>
      </c>
      <c r="Y1000" s="55" t="s">
        <v>769</v>
      </c>
      <c r="Z1000" s="46">
        <f>+Tabla5[[#This Row],[VENTA ACUM 38]]+Tabla5[[#This Row],[venta total 39 acum]]</f>
        <v>13</v>
      </c>
      <c r="AA1000" s="46">
        <v>3</v>
      </c>
      <c r="AB1000" s="46">
        <v>4</v>
      </c>
      <c r="AC1000" s="46">
        <v>11</v>
      </c>
      <c r="AD1000" s="46">
        <v>2</v>
      </c>
      <c r="AE1000" s="46">
        <v>1</v>
      </c>
      <c r="AF1000" s="46">
        <v>2</v>
      </c>
      <c r="AG1000" s="46">
        <v>4</v>
      </c>
      <c r="AH1000" s="42">
        <f>IFERROR(Tabla5[[#This Row],[VENTAS MABE]]/Tabla5[[#This Row],[VENTAS INDURAMA]],0)</f>
        <v>0.5</v>
      </c>
      <c r="AI1000" t="s">
        <v>1676</v>
      </c>
      <c r="AK1000" s="42"/>
      <c r="AL1000" t="s">
        <v>727</v>
      </c>
      <c r="AM1000" s="55" t="s">
        <v>1451</v>
      </c>
      <c r="AO1000" s="55" t="s">
        <v>429</v>
      </c>
      <c r="AP1000">
        <v>10</v>
      </c>
      <c r="AQ1000" s="55">
        <v>2</v>
      </c>
      <c r="AR1000">
        <v>2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f>SUM(Tabla5[[#This Row],[VENTA MABE 1 SEMANA OCT]:[VENTAS OTROS 1 SEMANA OCT]])</f>
        <v>4</v>
      </c>
      <c r="AY1000" s="46">
        <v>2.9782734908046855</v>
      </c>
      <c r="AZ1000" s="55">
        <v>2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f>SUM(Tabla5[[#This Row],[VENTA MABE 2 SEMANA OCT]:[VENTAS OTROS 2 SEMANA OCT]])</f>
        <v>2</v>
      </c>
      <c r="BH1000" t="s">
        <v>1113</v>
      </c>
      <c r="BI1000" s="55" t="s">
        <v>248</v>
      </c>
      <c r="BJ1000">
        <v>6.0000000000000027</v>
      </c>
      <c r="BK1000" s="55">
        <v>0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f>SUM(Tabla5[[#This Row],[VENTA MABE 3 SEMANA OCT]:[VENTAS OTROS 3 SEMANA OCT]])</f>
        <v>1</v>
      </c>
      <c r="BS1000" s="42">
        <v>0.4</v>
      </c>
      <c r="BT1000" s="55">
        <v>0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f>SUM(Tabla5[[#This Row],[VENTA MABE 4 SEMANA OCT]:[VENTAS OTROS 4 SEMANA OCT]])</f>
        <v>1</v>
      </c>
      <c r="CB1000" t="s">
        <v>1679</v>
      </c>
      <c r="CC1000" t="s">
        <v>1679</v>
      </c>
      <c r="CD1000" t="s">
        <v>1679</v>
      </c>
      <c r="CE1000" t="s">
        <v>1679</v>
      </c>
      <c r="CF1000" t="s">
        <v>1679</v>
      </c>
      <c r="CG1000" t="s">
        <v>1679</v>
      </c>
      <c r="CH1000" t="s">
        <v>1679</v>
      </c>
      <c r="CI10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000" t="s">
        <v>1703</v>
      </c>
      <c r="CK1000">
        <v>0</v>
      </c>
      <c r="CL1000">
        <v>1</v>
      </c>
      <c r="CM1000" t="s">
        <v>1679</v>
      </c>
      <c r="CN1000">
        <v>0</v>
      </c>
      <c r="CO1000">
        <v>0</v>
      </c>
      <c r="CP1000">
        <v>0</v>
      </c>
      <c r="CQ1000">
        <v>0</v>
      </c>
      <c r="CR1000">
        <f>SUM(Tabla5[[#This Row],[VENTA MABE 1 SEMANA NOV]:[VENTAS OTROS 1 SEMANA NOV]])</f>
        <v>1</v>
      </c>
      <c r="CS1000">
        <f>IFERROR(VLOOKUP(Tabla5[[#This Row],[CLAVE]],[2]VENTAS!$F$2:$L$1501,2,0),0)</f>
        <v>1</v>
      </c>
      <c r="CT1000">
        <f>IFERROR(VLOOKUP(Tabla5[[#This Row],[CLAVE]],[2]VENTAS!$F$2:$L$1501,3,0),0)</f>
        <v>1</v>
      </c>
      <c r="CU1000">
        <f>IFERROR(VLOOKUP(Tabla5[[#This Row],[CLAVE]],[2]VENTAS!$F$2:$L$1501,4,0),0)</f>
        <v>0</v>
      </c>
      <c r="CV1000">
        <f>IFERROR(VLOOKUP(Tabla5[[#This Row],[CLAVE]],[2]VENTAS!$F$2:$L$1501,5,0),0)</f>
        <v>0</v>
      </c>
      <c r="CW1000">
        <f>IFERROR(VLOOKUP(Tabla5[[#This Row],[CLAVE]],[2]VENTAS!$F$2:$L$1501,6,0),0)</f>
        <v>0</v>
      </c>
      <c r="CX1000">
        <f>IFERROR(VLOOKUP(Tabla5[[#This Row],[CLAVE]],[2]VENTAS!$F$2:$L$1501,7,0),0)</f>
        <v>0</v>
      </c>
      <c r="CY1000">
        <f>IFERROR(VLOOKUP(Tabla5[[#This Row],[CLAVE]],[2]VENTAS!$F$2:$R$1501,13,0),0)</f>
        <v>0</v>
      </c>
      <c r="CZ1000">
        <f>SUM(Tabla5[[#This Row],[VENTA MABE 2 SEMANA NOV]:[VENTAS OTROS 2 SEMANA NOV]])</f>
        <v>2</v>
      </c>
      <c r="DA1000" s="46">
        <v>8.6732206865177695</v>
      </c>
    </row>
    <row r="1001" spans="1:105" hidden="1" x14ac:dyDescent="0.3">
      <c r="A1001" t="str">
        <f>CONCATENATE(Tabla5[[#This Row],[TIENDA HMPV]],Tabla5[[#This Row],[LINEA]])</f>
        <v>207 - RIOBAMBAGLOBALES</v>
      </c>
      <c r="B1001" t="s">
        <v>247</v>
      </c>
      <c r="C1001" s="55" t="s">
        <v>248</v>
      </c>
      <c r="D1001" s="55" t="s">
        <v>30</v>
      </c>
      <c r="E1001" s="55" t="s">
        <v>251</v>
      </c>
      <c r="F1001" s="55" t="s">
        <v>1724</v>
      </c>
      <c r="G1001" t="s">
        <v>27</v>
      </c>
      <c r="H1001" s="42">
        <f>IFERROR(Tabla5[[#This Row],[VENTAS MABE]]/Tabla5[[#This Row],[CUOTA]],0)</f>
        <v>0.5</v>
      </c>
      <c r="I1001">
        <v>2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V1001" s="42">
        <v>1</v>
      </c>
      <c r="W1001" s="42">
        <f>IFERROR(Tabla5[[#This Row],[TOTAL VENTA 38 SEMANA]]/Tabla5[[#This Row],[VENTA ACUM 38]],0)</f>
        <v>1</v>
      </c>
      <c r="X1001" s="42" t="e">
        <f>VLOOKUP(Tabla5[[#This Row],[CLAVE]],[1]!QMI_5_SEMANA_SEP_22[[CLAVE]:[SHARE CADENA S2]],21,0)</f>
        <v>#REF!</v>
      </c>
      <c r="Y1001" s="55" t="s">
        <v>769</v>
      </c>
      <c r="Z1001" s="46">
        <f>+Tabla5[[#This Row],[VENTA ACUM 38]]+Tabla5[[#This Row],[venta total 39 acum]]</f>
        <v>2</v>
      </c>
      <c r="AA1001" s="46">
        <v>1</v>
      </c>
      <c r="AB1001" s="46">
        <v>1</v>
      </c>
      <c r="AC1001" s="46">
        <v>1</v>
      </c>
      <c r="AD1001" s="46">
        <v>1</v>
      </c>
      <c r="AE1001" s="46">
        <v>1</v>
      </c>
      <c r="AF1001" s="46">
        <v>1</v>
      </c>
      <c r="AG1001" s="46">
        <v>3</v>
      </c>
      <c r="AH1001" s="42">
        <f>IFERROR(Tabla5[[#This Row],[VENTAS MABE]]/Tabla5[[#This Row],[VENTAS INDURAMA]],0)</f>
        <v>0</v>
      </c>
      <c r="AI1001" t="s">
        <v>1676</v>
      </c>
      <c r="AK1001" s="42"/>
      <c r="AL1001" t="s">
        <v>727</v>
      </c>
      <c r="AM1001" s="55" t="s">
        <v>1451</v>
      </c>
      <c r="AO1001" s="55" t="s">
        <v>429</v>
      </c>
      <c r="AP1001">
        <v>1</v>
      </c>
      <c r="AQ1001" s="55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f>SUM(Tabla5[[#This Row],[VENTA MABE 1 SEMANA OCT]:[VENTAS OTROS 1 SEMANA OCT]])</f>
        <v>1</v>
      </c>
      <c r="AY1001" s="46">
        <v>1</v>
      </c>
      <c r="AZ1001" s="55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f>SUM(Tabla5[[#This Row],[VENTA MABE 2 SEMANA OCT]:[VENTAS OTROS 2 SEMANA OCT]])</f>
        <v>0</v>
      </c>
      <c r="BH1001" t="s">
        <v>1113</v>
      </c>
      <c r="BI1001" s="55" t="s">
        <v>248</v>
      </c>
      <c r="BJ1001">
        <v>6.0000000000000027</v>
      </c>
      <c r="BK1001" s="55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f>SUM(Tabla5[[#This Row],[VENTA MABE 3 SEMANA OCT]:[VENTAS OTROS 3 SEMANA OCT]])</f>
        <v>1</v>
      </c>
      <c r="BS1001" s="42">
        <v>0</v>
      </c>
      <c r="BT1001" s="55">
        <v>0</v>
      </c>
      <c r="BU1001">
        <v>1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f>SUM(Tabla5[[#This Row],[VENTA MABE 4 SEMANA OCT]:[VENTAS OTROS 4 SEMANA OCT]])</f>
        <v>1</v>
      </c>
      <c r="CB1001" t="s">
        <v>1679</v>
      </c>
      <c r="CC1001" t="s">
        <v>1679</v>
      </c>
      <c r="CD1001" t="s">
        <v>1679</v>
      </c>
      <c r="CE1001" t="s">
        <v>1679</v>
      </c>
      <c r="CF1001" t="s">
        <v>1679</v>
      </c>
      <c r="CG1001" t="s">
        <v>1679</v>
      </c>
      <c r="CH1001" t="s">
        <v>1679</v>
      </c>
      <c r="CI10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001" t="s">
        <v>1703</v>
      </c>
      <c r="CK1001">
        <v>1</v>
      </c>
      <c r="CL1001">
        <v>0</v>
      </c>
      <c r="CM1001" t="s">
        <v>1679</v>
      </c>
      <c r="CN1001">
        <v>0</v>
      </c>
      <c r="CO1001">
        <v>0</v>
      </c>
      <c r="CP1001">
        <v>0</v>
      </c>
      <c r="CQ1001">
        <v>0</v>
      </c>
      <c r="CR1001">
        <f>SUM(Tabla5[[#This Row],[VENTA MABE 1 SEMANA NOV]:[VENTAS OTROS 1 SEMANA NOV]])</f>
        <v>1</v>
      </c>
      <c r="CS1001">
        <f>IFERROR(VLOOKUP(Tabla5[[#This Row],[CLAVE]],[2]VENTAS!$F$2:$L$1501,2,0),0)</f>
        <v>0</v>
      </c>
      <c r="CT1001">
        <f>IFERROR(VLOOKUP(Tabla5[[#This Row],[CLAVE]],[2]VENTAS!$F$2:$L$1501,3,0),0)</f>
        <v>0</v>
      </c>
      <c r="CU1001">
        <f>IFERROR(VLOOKUP(Tabla5[[#This Row],[CLAVE]],[2]VENTAS!$F$2:$L$1501,4,0),0)</f>
        <v>0</v>
      </c>
      <c r="CV1001">
        <f>IFERROR(VLOOKUP(Tabla5[[#This Row],[CLAVE]],[2]VENTAS!$F$2:$L$1501,5,0),0)</f>
        <v>0</v>
      </c>
      <c r="CW1001">
        <f>IFERROR(VLOOKUP(Tabla5[[#This Row],[CLAVE]],[2]VENTAS!$F$2:$L$1501,6,0),0)</f>
        <v>0</v>
      </c>
      <c r="CX1001">
        <f>IFERROR(VLOOKUP(Tabla5[[#This Row],[CLAVE]],[2]VENTAS!$F$2:$L$1501,7,0),0)</f>
        <v>0</v>
      </c>
      <c r="CY1001">
        <f>IFERROR(VLOOKUP(Tabla5[[#This Row],[CLAVE]],[2]VENTAS!$F$2:$R$1501,13,0),0)</f>
        <v>0</v>
      </c>
      <c r="CZ1001">
        <f>SUM(Tabla5[[#This Row],[VENTA MABE 2 SEMANA NOV]:[VENTAS OTROS 2 SEMANA NOV]])</f>
        <v>0</v>
      </c>
      <c r="DA1001" s="46">
        <v>0.38702385505442882</v>
      </c>
    </row>
    <row r="1002" spans="1:105" hidden="1" x14ac:dyDescent="0.3">
      <c r="A1002" t="str">
        <f>CONCATENATE(Tabla5[[#This Row],[TIENDA HMPV]],Tabla5[[#This Row],[LINEA]])</f>
        <v>207 - RIOBAMBAREFRIGERACIÓN</v>
      </c>
      <c r="B1002" t="s">
        <v>247</v>
      </c>
      <c r="C1002" s="55" t="s">
        <v>248</v>
      </c>
      <c r="D1002" s="55" t="s">
        <v>30</v>
      </c>
      <c r="E1002" s="55" t="s">
        <v>251</v>
      </c>
      <c r="F1002" s="55" t="s">
        <v>1724</v>
      </c>
      <c r="G1002" t="s">
        <v>29</v>
      </c>
      <c r="H1002" s="42">
        <f>IFERROR(Tabla5[[#This Row],[VENTAS MABE]]/Tabla5[[#This Row],[CUOTA]],0)</f>
        <v>0.25</v>
      </c>
      <c r="I1002">
        <v>4</v>
      </c>
      <c r="J1002">
        <v>1</v>
      </c>
      <c r="K1002">
        <v>4</v>
      </c>
      <c r="L1002">
        <v>3</v>
      </c>
      <c r="M1002">
        <v>2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V1002" s="42">
        <v>9.0909090909090912E-2</v>
      </c>
      <c r="W1002" s="42">
        <f>IFERROR(Tabla5[[#This Row],[TOTAL VENTA 38 SEMANA]]/Tabla5[[#This Row],[VENTA ACUM 38]],0)</f>
        <v>9.0909090909090912E-2</v>
      </c>
      <c r="X1002" s="42" t="e">
        <f>VLOOKUP(Tabla5[[#This Row],[CLAVE]],[1]!QMI_5_SEMANA_SEP_22[[CLAVE]:[SHARE CADENA S2]],21,0)</f>
        <v>#REF!</v>
      </c>
      <c r="Y1002" s="55" t="s">
        <v>769</v>
      </c>
      <c r="Z1002" s="46">
        <f>+Tabla5[[#This Row],[VENTA ACUM 38]]+Tabla5[[#This Row],[venta total 39 acum]]</f>
        <v>11</v>
      </c>
      <c r="AA1002" s="46">
        <v>1</v>
      </c>
      <c r="AB1002" s="46">
        <v>1</v>
      </c>
      <c r="AC1002" s="46">
        <v>11</v>
      </c>
      <c r="AD1002" s="46">
        <v>0</v>
      </c>
      <c r="AE1002" s="46">
        <v>0</v>
      </c>
      <c r="AF1002" s="46">
        <v>0</v>
      </c>
      <c r="AG1002" s="46">
        <v>10</v>
      </c>
      <c r="AH1002" s="42">
        <f>IFERROR(Tabla5[[#This Row],[VENTAS MABE]]/Tabla5[[#This Row],[VENTAS INDURAMA]],0)</f>
        <v>0.25</v>
      </c>
      <c r="AI1002" t="s">
        <v>1676</v>
      </c>
      <c r="AK1002" s="42"/>
      <c r="AL1002" t="s">
        <v>727</v>
      </c>
      <c r="AM1002" s="55" t="s">
        <v>1451</v>
      </c>
      <c r="AO1002" s="55" t="s">
        <v>429</v>
      </c>
      <c r="AP1002">
        <v>9</v>
      </c>
      <c r="AQ1002" s="55">
        <v>1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f>SUM(Tabla5[[#This Row],[VENTA MABE 1 SEMANA OCT]:[VENTAS OTROS 1 SEMANA OCT]])</f>
        <v>2</v>
      </c>
      <c r="AY1002" s="46">
        <v>2</v>
      </c>
      <c r="AZ1002" s="55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f>SUM(Tabla5[[#This Row],[VENTA MABE 2 SEMANA OCT]:[VENTAS OTROS 2 SEMANA OCT]])</f>
        <v>0</v>
      </c>
      <c r="BH1002" t="s">
        <v>1113</v>
      </c>
      <c r="BI1002" s="55" t="s">
        <v>248</v>
      </c>
      <c r="BJ1002">
        <v>6.0000000000000027</v>
      </c>
      <c r="BK1002" s="55">
        <v>0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f>SUM(Tabla5[[#This Row],[VENTA MABE 3 SEMANA OCT]:[VENTAS OTROS 3 SEMANA OCT]])</f>
        <v>1</v>
      </c>
      <c r="BS1002" s="42">
        <v>0.28000000000000003</v>
      </c>
      <c r="BT1002" s="55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f>SUM(Tabla5[[#This Row],[VENTA MABE 4 SEMANA OCT]:[VENTAS OTROS 4 SEMANA OCT]])</f>
        <v>0</v>
      </c>
      <c r="CB1002" t="s">
        <v>1679</v>
      </c>
      <c r="CC1002" t="s">
        <v>1679</v>
      </c>
      <c r="CD1002" t="s">
        <v>1679</v>
      </c>
      <c r="CE1002" t="s">
        <v>1679</v>
      </c>
      <c r="CF1002" t="s">
        <v>1679</v>
      </c>
      <c r="CG1002" t="s">
        <v>1679</v>
      </c>
      <c r="CH1002" t="s">
        <v>1679</v>
      </c>
      <c r="CI10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002" t="s">
        <v>1702</v>
      </c>
      <c r="CK1002">
        <v>0</v>
      </c>
      <c r="CL1002">
        <v>0</v>
      </c>
      <c r="CM1002" t="s">
        <v>1679</v>
      </c>
      <c r="CN1002">
        <v>0</v>
      </c>
      <c r="CO1002">
        <v>0</v>
      </c>
      <c r="CP1002">
        <v>0</v>
      </c>
      <c r="CQ1002">
        <v>0</v>
      </c>
      <c r="CR1002">
        <f>SUM(Tabla5[[#This Row],[VENTA MABE 1 SEMANA NOV]:[VENTAS OTROS 1 SEMANA NOV]])</f>
        <v>0</v>
      </c>
      <c r="CS1002">
        <f>IFERROR(VLOOKUP(Tabla5[[#This Row],[CLAVE]],[2]VENTAS!$F$2:$L$1501,2,0),0)</f>
        <v>0</v>
      </c>
      <c r="CT1002">
        <f>IFERROR(VLOOKUP(Tabla5[[#This Row],[CLAVE]],[2]VENTAS!$F$2:$L$1501,3,0),0)</f>
        <v>1</v>
      </c>
      <c r="CU1002">
        <f>IFERROR(VLOOKUP(Tabla5[[#This Row],[CLAVE]],[2]VENTAS!$F$2:$L$1501,4,0),0)</f>
        <v>0</v>
      </c>
      <c r="CV1002">
        <f>IFERROR(VLOOKUP(Tabla5[[#This Row],[CLAVE]],[2]VENTAS!$F$2:$L$1501,5,0),0)</f>
        <v>1</v>
      </c>
      <c r="CW1002">
        <f>IFERROR(VLOOKUP(Tabla5[[#This Row],[CLAVE]],[2]VENTAS!$F$2:$L$1501,6,0),0)</f>
        <v>0</v>
      </c>
      <c r="CX1002">
        <f>IFERROR(VLOOKUP(Tabla5[[#This Row],[CLAVE]],[2]VENTAS!$F$2:$L$1501,7,0),0)</f>
        <v>0</v>
      </c>
      <c r="CY1002">
        <f>IFERROR(VLOOKUP(Tabla5[[#This Row],[CLAVE]],[2]VENTAS!$F$2:$R$1501,13,0),0)</f>
        <v>0</v>
      </c>
      <c r="CZ1002">
        <f>SUM(Tabla5[[#This Row],[VENTA MABE 2 SEMANA NOV]:[VENTAS OTROS 2 SEMANA NOV]])</f>
        <v>2</v>
      </c>
      <c r="DA1002" s="46">
        <v>1.9955100823721357</v>
      </c>
    </row>
    <row r="1003" spans="1:105" hidden="1" x14ac:dyDescent="0.3">
      <c r="A1003" t="str">
        <f>CONCATENATE(Tabla5[[#This Row],[TIENDA HMPV]],Tabla5[[#This Row],[LINEA]])</f>
        <v>233 - RIOBAMBA_2COCINAS</v>
      </c>
      <c r="B1003" t="s">
        <v>247</v>
      </c>
      <c r="C1003" s="55" t="s">
        <v>248</v>
      </c>
      <c r="D1003" s="55" t="s">
        <v>30</v>
      </c>
      <c r="E1003" s="55" t="s">
        <v>252</v>
      </c>
      <c r="F1003" s="55" t="s">
        <v>1724</v>
      </c>
      <c r="G1003" t="s">
        <v>26</v>
      </c>
      <c r="H1003" s="42">
        <f>IFERROR(Tabla5[[#This Row],[VENTAS MABE]]/Tabla5[[#This Row],[CUOTA]],0)</f>
        <v>1.3333333333333333</v>
      </c>
      <c r="I1003">
        <v>3</v>
      </c>
      <c r="J1003">
        <v>4</v>
      </c>
      <c r="K1003">
        <v>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V1003" s="42">
        <v>0.66666666666666663</v>
      </c>
      <c r="W1003" s="42">
        <f>IFERROR(Tabla5[[#This Row],[TOTAL VENTA 38 SEMANA]]/Tabla5[[#This Row],[VENTA ACUM 38]],0)</f>
        <v>0.66666666666666663</v>
      </c>
      <c r="X1003" s="42" t="e">
        <f>VLOOKUP(Tabla5[[#This Row],[CLAVE]],[1]!QMI_5_SEMANA_SEP_22[[CLAVE]:[SHARE CADENA S2]],21,0)</f>
        <v>#REF!</v>
      </c>
      <c r="Y1003" s="55" t="s">
        <v>769</v>
      </c>
      <c r="Z1003" s="46">
        <f>+Tabla5[[#This Row],[VENTA ACUM 38]]+Tabla5[[#This Row],[venta total 39 acum]]</f>
        <v>8</v>
      </c>
      <c r="AA1003" s="46">
        <v>2</v>
      </c>
      <c r="AB1003" s="46">
        <v>4</v>
      </c>
      <c r="AC1003" s="46">
        <v>6</v>
      </c>
      <c r="AD1003" s="46">
        <v>2</v>
      </c>
      <c r="AE1003" s="46">
        <v>1</v>
      </c>
      <c r="AF1003" s="46">
        <v>2</v>
      </c>
      <c r="AG1003" s="46">
        <v>7</v>
      </c>
      <c r="AH1003" s="42">
        <f>IFERROR(Tabla5[[#This Row],[VENTAS MABE]]/Tabla5[[#This Row],[VENTAS INDURAMA]],0)</f>
        <v>1.3333333333333333</v>
      </c>
      <c r="AI1003" t="s">
        <v>1676</v>
      </c>
      <c r="AK1003" s="42"/>
      <c r="AL1003" t="s">
        <v>727</v>
      </c>
      <c r="AM1003" s="55" t="s">
        <v>1452</v>
      </c>
      <c r="AO1003" s="55" t="s">
        <v>429</v>
      </c>
      <c r="AP1003">
        <v>4</v>
      </c>
      <c r="AQ1003" s="55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f>SUM(Tabla5[[#This Row],[VENTA MABE 1 SEMANA OCT]:[VENTAS OTROS 1 SEMANA OCT]])</f>
        <v>1</v>
      </c>
      <c r="AY1003" s="46">
        <v>2</v>
      </c>
      <c r="AZ1003" s="55">
        <v>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f>SUM(Tabla5[[#This Row],[VENTA MABE 2 SEMANA OCT]:[VENTAS OTROS 2 SEMANA OCT]])</f>
        <v>2</v>
      </c>
      <c r="BH1003" t="s">
        <v>1113</v>
      </c>
      <c r="BI1003" s="55" t="s">
        <v>248</v>
      </c>
      <c r="BJ1003">
        <v>6.0000000000000027</v>
      </c>
      <c r="BK1003" s="55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f>SUM(Tabla5[[#This Row],[VENTA MABE 3 SEMANA OCT]:[VENTAS OTROS 3 SEMANA OCT]])</f>
        <v>0</v>
      </c>
      <c r="BS1003" s="42">
        <v>0.4</v>
      </c>
      <c r="BT1003" s="55">
        <v>0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f>SUM(Tabla5[[#This Row],[VENTA MABE 4 SEMANA OCT]:[VENTAS OTROS 4 SEMANA OCT]])</f>
        <v>1</v>
      </c>
      <c r="CB1003" t="s">
        <v>1679</v>
      </c>
      <c r="CC1003" t="s">
        <v>1679</v>
      </c>
      <c r="CD1003" t="s">
        <v>1679</v>
      </c>
      <c r="CE1003" t="s">
        <v>1679</v>
      </c>
      <c r="CF1003" t="s">
        <v>1679</v>
      </c>
      <c r="CG1003" t="s">
        <v>1679</v>
      </c>
      <c r="CH1003" t="s">
        <v>1679</v>
      </c>
      <c r="CI10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003" t="s">
        <v>1703</v>
      </c>
      <c r="CK1003">
        <v>0</v>
      </c>
      <c r="CL1003">
        <v>2</v>
      </c>
      <c r="CM1003" t="s">
        <v>1679</v>
      </c>
      <c r="CN1003">
        <v>0</v>
      </c>
      <c r="CO1003">
        <v>0</v>
      </c>
      <c r="CP1003">
        <v>0</v>
      </c>
      <c r="CQ1003">
        <v>0</v>
      </c>
      <c r="CR1003">
        <f>SUM(Tabla5[[#This Row],[VENTA MABE 1 SEMANA NOV]:[VENTAS OTROS 1 SEMANA NOV]])</f>
        <v>2</v>
      </c>
      <c r="CS1003">
        <f>IFERROR(VLOOKUP(Tabla5[[#This Row],[CLAVE]],[2]VENTAS!$F$2:$L$1501,2,0),0)</f>
        <v>0</v>
      </c>
      <c r="CT1003">
        <f>IFERROR(VLOOKUP(Tabla5[[#This Row],[CLAVE]],[2]VENTAS!$F$2:$L$1501,3,0),0)</f>
        <v>2</v>
      </c>
      <c r="CU1003">
        <f>IFERROR(VLOOKUP(Tabla5[[#This Row],[CLAVE]],[2]VENTAS!$F$2:$L$1501,4,0),0)</f>
        <v>0</v>
      </c>
      <c r="CV1003">
        <f>IFERROR(VLOOKUP(Tabla5[[#This Row],[CLAVE]],[2]VENTAS!$F$2:$L$1501,5,0),0)</f>
        <v>0</v>
      </c>
      <c r="CW1003">
        <f>IFERROR(VLOOKUP(Tabla5[[#This Row],[CLAVE]],[2]VENTAS!$F$2:$L$1501,6,0),0)</f>
        <v>0</v>
      </c>
      <c r="CX1003">
        <f>IFERROR(VLOOKUP(Tabla5[[#This Row],[CLAVE]],[2]VENTAS!$F$2:$L$1501,7,0),0)</f>
        <v>0</v>
      </c>
      <c r="CY1003">
        <f>IFERROR(VLOOKUP(Tabla5[[#This Row],[CLAVE]],[2]VENTAS!$F$2:$R$1501,13,0),0)</f>
        <v>0</v>
      </c>
      <c r="CZ1003">
        <f>SUM(Tabla5[[#This Row],[VENTA MABE 2 SEMANA NOV]:[VENTAS OTROS 2 SEMANA NOV]])</f>
        <v>2</v>
      </c>
      <c r="DA1003" s="46">
        <v>9.02918704348372</v>
      </c>
    </row>
    <row r="1004" spans="1:105" hidden="1" x14ac:dyDescent="0.3">
      <c r="A1004" t="str">
        <f>CONCATENATE(Tabla5[[#This Row],[TIENDA HMPV]],Tabla5[[#This Row],[LINEA]])</f>
        <v>233 - RIOBAMBA_2GLOBALES</v>
      </c>
      <c r="B1004" t="s">
        <v>247</v>
      </c>
      <c r="C1004" s="55" t="s">
        <v>248</v>
      </c>
      <c r="D1004" s="55" t="s">
        <v>30</v>
      </c>
      <c r="E1004" s="55" t="s">
        <v>252</v>
      </c>
      <c r="F1004" s="55" t="s">
        <v>1724</v>
      </c>
      <c r="G1004" t="s">
        <v>27</v>
      </c>
      <c r="H1004" s="42">
        <f>IFERROR(Tabla5[[#This Row],[VENTAS MABE]]/Tabla5[[#This Row],[CUOTA]],0)</f>
        <v>5</v>
      </c>
      <c r="I1004">
        <v>2</v>
      </c>
      <c r="J1004">
        <v>10</v>
      </c>
      <c r="K1004">
        <v>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V1004" s="42">
        <v>0.625</v>
      </c>
      <c r="W1004" s="42">
        <f>IFERROR(Tabla5[[#This Row],[TOTAL VENTA 38 SEMANA]]/Tabla5[[#This Row],[VENTA ACUM 38]],0)</f>
        <v>0.625</v>
      </c>
      <c r="X1004" s="42" t="e">
        <f>VLOOKUP(Tabla5[[#This Row],[CLAVE]],[1]!QMI_5_SEMANA_SEP_22[[CLAVE]:[SHARE CADENA S2]],21,0)</f>
        <v>#REF!</v>
      </c>
      <c r="Y1004" s="55" t="s">
        <v>769</v>
      </c>
      <c r="Z1004" s="46">
        <f>+Tabla5[[#This Row],[VENTA ACUM 38]]+Tabla5[[#This Row],[venta total 39 acum]]</f>
        <v>16</v>
      </c>
      <c r="AA1004" s="46">
        <v>0</v>
      </c>
      <c r="AB1004" s="46">
        <v>10</v>
      </c>
      <c r="AC1004" s="46">
        <v>16</v>
      </c>
      <c r="AD1004" s="46">
        <v>0</v>
      </c>
      <c r="AE1004" s="46">
        <v>0</v>
      </c>
      <c r="AF1004" s="46">
        <v>0</v>
      </c>
      <c r="AG1004" s="46">
        <v>0</v>
      </c>
      <c r="AH1004" s="42">
        <f>IFERROR(Tabla5[[#This Row],[VENTAS MABE]]/Tabla5[[#This Row],[VENTAS INDURAMA]],0)</f>
        <v>1.6666666666666667</v>
      </c>
      <c r="AI1004" t="s">
        <v>1676</v>
      </c>
      <c r="AK1004" s="42"/>
      <c r="AL1004" t="s">
        <v>727</v>
      </c>
      <c r="AM1004" s="55" t="s">
        <v>1452</v>
      </c>
      <c r="AO1004" s="55" t="s">
        <v>429</v>
      </c>
      <c r="AP1004">
        <v>0</v>
      </c>
      <c r="AQ1004" s="55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f>SUM(Tabla5[[#This Row],[VENTA MABE 1 SEMANA OCT]:[VENTAS OTROS 1 SEMANA OCT]])</f>
        <v>0</v>
      </c>
      <c r="AY1004" s="46">
        <v>1</v>
      </c>
      <c r="AZ1004" s="55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f>SUM(Tabla5[[#This Row],[VENTA MABE 2 SEMANA OCT]:[VENTAS OTROS 2 SEMANA OCT]])</f>
        <v>1</v>
      </c>
      <c r="BH1004" t="s">
        <v>1113</v>
      </c>
      <c r="BI1004" s="55" t="s">
        <v>248</v>
      </c>
      <c r="BJ1004">
        <v>6.0000000000000027</v>
      </c>
      <c r="BK1004" s="55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f>SUM(Tabla5[[#This Row],[VENTA MABE 3 SEMANA OCT]:[VENTAS OTROS 3 SEMANA OCT]])</f>
        <v>0</v>
      </c>
      <c r="BS1004" s="42">
        <v>0</v>
      </c>
      <c r="BT1004" s="55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f>SUM(Tabla5[[#This Row],[VENTA MABE 4 SEMANA OCT]:[VENTAS OTROS 4 SEMANA OCT]])</f>
        <v>1</v>
      </c>
      <c r="CB1004" t="s">
        <v>1679</v>
      </c>
      <c r="CC1004" t="s">
        <v>1679</v>
      </c>
      <c r="CD1004" t="s">
        <v>1679</v>
      </c>
      <c r="CE1004" t="s">
        <v>1679</v>
      </c>
      <c r="CF1004" t="s">
        <v>1679</v>
      </c>
      <c r="CG1004" t="s">
        <v>1679</v>
      </c>
      <c r="CH1004" t="s">
        <v>1679</v>
      </c>
      <c r="CI10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04" t="s">
        <v>1703</v>
      </c>
      <c r="CK1004">
        <v>0</v>
      </c>
      <c r="CL1004">
        <v>0</v>
      </c>
      <c r="CM1004" t="s">
        <v>1679</v>
      </c>
      <c r="CN1004">
        <v>0</v>
      </c>
      <c r="CO1004">
        <v>0</v>
      </c>
      <c r="CP1004">
        <v>0</v>
      </c>
      <c r="CQ1004">
        <v>0</v>
      </c>
      <c r="CR1004">
        <f>SUM(Tabla5[[#This Row],[VENTA MABE 1 SEMANA NOV]:[VENTAS OTROS 1 SEMANA NOV]])</f>
        <v>0</v>
      </c>
      <c r="CS1004">
        <f>IFERROR(VLOOKUP(Tabla5[[#This Row],[CLAVE]],[2]VENTAS!$F$2:$L$1501,2,0),0)</f>
        <v>0</v>
      </c>
      <c r="CT1004">
        <f>IFERROR(VLOOKUP(Tabla5[[#This Row],[CLAVE]],[2]VENTAS!$F$2:$L$1501,3,0),0)</f>
        <v>0</v>
      </c>
      <c r="CU1004">
        <f>IFERROR(VLOOKUP(Tabla5[[#This Row],[CLAVE]],[2]VENTAS!$F$2:$L$1501,4,0),0)</f>
        <v>0</v>
      </c>
      <c r="CV1004">
        <f>IFERROR(VLOOKUP(Tabla5[[#This Row],[CLAVE]],[2]VENTAS!$F$2:$L$1501,5,0),0)</f>
        <v>0</v>
      </c>
      <c r="CW1004">
        <f>IFERROR(VLOOKUP(Tabla5[[#This Row],[CLAVE]],[2]VENTAS!$F$2:$L$1501,6,0),0)</f>
        <v>0</v>
      </c>
      <c r="CX1004">
        <f>IFERROR(VLOOKUP(Tabla5[[#This Row],[CLAVE]],[2]VENTAS!$F$2:$L$1501,7,0),0)</f>
        <v>0</v>
      </c>
      <c r="CY1004">
        <f>IFERROR(VLOOKUP(Tabla5[[#This Row],[CLAVE]],[2]VENTAS!$F$2:$R$1501,13,0),0)</f>
        <v>0</v>
      </c>
      <c r="CZ1004">
        <f>SUM(Tabla5[[#This Row],[VENTA MABE 2 SEMANA NOV]:[VENTAS OTROS 2 SEMANA NOV]])</f>
        <v>0</v>
      </c>
      <c r="DA1004" s="46">
        <v>0.55920306008108933</v>
      </c>
    </row>
    <row r="1005" spans="1:105" hidden="1" x14ac:dyDescent="0.3">
      <c r="A1005" t="str">
        <f>CONCATENATE(Tabla5[[#This Row],[TIENDA HMPV]],Tabla5[[#This Row],[LINEA]])</f>
        <v>233 - RIOBAMBA_2LAVADO</v>
      </c>
      <c r="B1005" t="s">
        <v>247</v>
      </c>
      <c r="C1005" s="55" t="s">
        <v>248</v>
      </c>
      <c r="D1005" s="55" t="s">
        <v>30</v>
      </c>
      <c r="E1005" s="55" t="s">
        <v>252</v>
      </c>
      <c r="F1005" s="55" t="s">
        <v>1724</v>
      </c>
      <c r="G1005" t="s">
        <v>28</v>
      </c>
      <c r="H1005" s="42">
        <f>IFERROR(Tabla5[[#This Row],[VENTAS MABE]]/Tabla5[[#This Row],[CUOTA]],0)</f>
        <v>0</v>
      </c>
      <c r="I1005">
        <v>1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V1005" s="42">
        <v>0</v>
      </c>
      <c r="W1005" s="42">
        <f>IFERROR(Tabla5[[#This Row],[TOTAL VENTA 38 SEMANA]]/Tabla5[[#This Row],[VENTA ACUM 38]],0)</f>
        <v>0</v>
      </c>
      <c r="X1005" s="42" t="e">
        <f>VLOOKUP(Tabla5[[#This Row],[CLAVE]],[1]!QMI_5_SEMANA_SEP_22[[CLAVE]:[SHARE CADENA S2]],21,0)</f>
        <v>#REF!</v>
      </c>
      <c r="Y1005" s="55" t="s">
        <v>769</v>
      </c>
      <c r="Z1005" s="46">
        <f>+Tabla5[[#This Row],[VENTA ACUM 38]]+Tabla5[[#This Row],[venta total 39 acum]]</f>
        <v>2</v>
      </c>
      <c r="AA1005" s="46">
        <v>0</v>
      </c>
      <c r="AB1005" s="46">
        <v>0</v>
      </c>
      <c r="AC1005" s="46">
        <v>2</v>
      </c>
      <c r="AD1005" s="46">
        <v>0</v>
      </c>
      <c r="AE1005" s="46">
        <v>0</v>
      </c>
      <c r="AF1005" s="46">
        <v>0</v>
      </c>
      <c r="AG1005" s="46">
        <v>2</v>
      </c>
      <c r="AH1005" s="42">
        <f>IFERROR(Tabla5[[#This Row],[VENTAS MABE]]/Tabla5[[#This Row],[VENTAS INDURAMA]],0)</f>
        <v>0</v>
      </c>
      <c r="AI1005" t="s">
        <v>1676</v>
      </c>
      <c r="AK1005" s="42"/>
      <c r="AL1005" t="s">
        <v>727</v>
      </c>
      <c r="AM1005" s="55" t="s">
        <v>1452</v>
      </c>
      <c r="AO1005" s="55" t="s">
        <v>429</v>
      </c>
      <c r="AP1005">
        <v>2</v>
      </c>
      <c r="AQ1005" s="5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f>SUM(Tabla5[[#This Row],[VENTA MABE 1 SEMANA OCT]:[VENTAS OTROS 1 SEMANA OCT]])</f>
        <v>0</v>
      </c>
      <c r="AY1005" s="46">
        <v>1</v>
      </c>
      <c r="AZ1005" s="5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f>SUM(Tabla5[[#This Row],[VENTA MABE 2 SEMANA OCT]:[VENTAS OTROS 2 SEMANA OCT]])</f>
        <v>1</v>
      </c>
      <c r="BH1005" t="s">
        <v>1113</v>
      </c>
      <c r="BI1005" s="55" t="s">
        <v>248</v>
      </c>
      <c r="BJ1005">
        <v>6.0000000000000027</v>
      </c>
      <c r="BK1005" s="5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f>SUM(Tabla5[[#This Row],[VENTA MABE 3 SEMANA OCT]:[VENTAS OTROS 3 SEMANA OCT]])</f>
        <v>0</v>
      </c>
      <c r="BS1005" s="42">
        <v>0.05</v>
      </c>
      <c r="BT1005" s="5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f>SUM(Tabla5[[#This Row],[VENTA MABE 4 SEMANA OCT]:[VENTAS OTROS 4 SEMANA OCT]])</f>
        <v>0</v>
      </c>
      <c r="CB1005" t="s">
        <v>1679</v>
      </c>
      <c r="CC1005" t="s">
        <v>1679</v>
      </c>
      <c r="CD1005" t="s">
        <v>1679</v>
      </c>
      <c r="CE1005" t="s">
        <v>1679</v>
      </c>
      <c r="CF1005" t="s">
        <v>1679</v>
      </c>
      <c r="CG1005" t="s">
        <v>1679</v>
      </c>
      <c r="CH1005" t="s">
        <v>1679</v>
      </c>
      <c r="CI10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05" t="s">
        <v>1703</v>
      </c>
      <c r="CK1005">
        <v>0</v>
      </c>
      <c r="CL1005">
        <v>0</v>
      </c>
      <c r="CM1005" t="s">
        <v>1679</v>
      </c>
      <c r="CN1005">
        <v>0</v>
      </c>
      <c r="CO1005">
        <v>0</v>
      </c>
      <c r="CP1005">
        <v>0</v>
      </c>
      <c r="CQ1005">
        <v>0</v>
      </c>
      <c r="CR1005">
        <f>SUM(Tabla5[[#This Row],[VENTA MABE 1 SEMANA NOV]:[VENTAS OTROS 1 SEMANA NOV]])</f>
        <v>0</v>
      </c>
      <c r="CS1005">
        <f>IFERROR(VLOOKUP(Tabla5[[#This Row],[CLAVE]],[2]VENTAS!$F$2:$L$1501,2,0),0)</f>
        <v>0</v>
      </c>
      <c r="CT1005">
        <f>IFERROR(VLOOKUP(Tabla5[[#This Row],[CLAVE]],[2]VENTAS!$F$2:$L$1501,3,0),0)</f>
        <v>0</v>
      </c>
      <c r="CU1005">
        <f>IFERROR(VLOOKUP(Tabla5[[#This Row],[CLAVE]],[2]VENTAS!$F$2:$L$1501,4,0),0)</f>
        <v>0</v>
      </c>
      <c r="CV1005">
        <f>IFERROR(VLOOKUP(Tabla5[[#This Row],[CLAVE]],[2]VENTAS!$F$2:$L$1501,5,0),0)</f>
        <v>0</v>
      </c>
      <c r="CW1005">
        <f>IFERROR(VLOOKUP(Tabla5[[#This Row],[CLAVE]],[2]VENTAS!$F$2:$L$1501,6,0),0)</f>
        <v>0</v>
      </c>
      <c r="CX1005">
        <f>IFERROR(VLOOKUP(Tabla5[[#This Row],[CLAVE]],[2]VENTAS!$F$2:$L$1501,7,0),0)</f>
        <v>0</v>
      </c>
      <c r="CY1005">
        <f>IFERROR(VLOOKUP(Tabla5[[#This Row],[CLAVE]],[2]VENTAS!$F$2:$R$1501,13,0),0)</f>
        <v>0</v>
      </c>
      <c r="CZ1005">
        <f>SUM(Tabla5[[#This Row],[VENTA MABE 2 SEMANA NOV]:[VENTAS OTROS 2 SEMANA NOV]])</f>
        <v>0</v>
      </c>
      <c r="DA1005" s="46">
        <v>1.1457268778742975</v>
      </c>
    </row>
    <row r="1006" spans="1:105" hidden="1" x14ac:dyDescent="0.3">
      <c r="A1006" t="str">
        <f>CONCATENATE(Tabla5[[#This Row],[TIENDA HMPV]],Tabla5[[#This Row],[LINEA]])</f>
        <v>233 - RIOBAMBA_2REFRIGERACIÓN</v>
      </c>
      <c r="B1006" t="s">
        <v>247</v>
      </c>
      <c r="C1006" s="55" t="s">
        <v>248</v>
      </c>
      <c r="D1006" s="55" t="s">
        <v>30</v>
      </c>
      <c r="E1006" s="55" t="s">
        <v>252</v>
      </c>
      <c r="F1006" s="55" t="s">
        <v>1724</v>
      </c>
      <c r="G1006" t="s">
        <v>29</v>
      </c>
      <c r="H1006" s="42">
        <f>IFERROR(Tabla5[[#This Row],[VENTAS MABE]]/Tabla5[[#This Row],[CUOTA]],0)</f>
        <v>0.5</v>
      </c>
      <c r="I1006">
        <v>2</v>
      </c>
      <c r="J1006">
        <v>1</v>
      </c>
      <c r="K1006">
        <v>4</v>
      </c>
      <c r="L1006">
        <v>4</v>
      </c>
      <c r="M1006">
        <v>8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V1006" s="42">
        <v>6.6666666666666666E-2</v>
      </c>
      <c r="W1006" s="42">
        <f>IFERROR(Tabla5[[#This Row],[TOTAL VENTA 38 SEMANA]]/Tabla5[[#This Row],[VENTA ACUM 38]],0)</f>
        <v>6.6666666666666666E-2</v>
      </c>
      <c r="X1006" s="42" t="e">
        <f>VLOOKUP(Tabla5[[#This Row],[CLAVE]],[1]!QMI_5_SEMANA_SEP_22[[CLAVE]:[SHARE CADENA S2]],21,0)</f>
        <v>#REF!</v>
      </c>
      <c r="Y1006" s="55" t="s">
        <v>769</v>
      </c>
      <c r="Z1006" s="46">
        <f>+Tabla5[[#This Row],[VENTA ACUM 38]]+Tabla5[[#This Row],[venta total 39 acum]]</f>
        <v>18</v>
      </c>
      <c r="AA1006" s="46">
        <v>0</v>
      </c>
      <c r="AB1006" s="46">
        <v>1</v>
      </c>
      <c r="AC1006" s="46">
        <v>15</v>
      </c>
      <c r="AD1006" s="46">
        <v>3</v>
      </c>
      <c r="AE1006" s="46">
        <v>0</v>
      </c>
      <c r="AF1006" s="46">
        <v>3</v>
      </c>
      <c r="AG1006" s="46">
        <v>3</v>
      </c>
      <c r="AH1006" s="42">
        <f>IFERROR(Tabla5[[#This Row],[VENTAS MABE]]/Tabla5[[#This Row],[VENTAS INDURAMA]],0)</f>
        <v>0.25</v>
      </c>
      <c r="AI1006" t="s">
        <v>1676</v>
      </c>
      <c r="AK1006" s="42"/>
      <c r="AL1006" t="s">
        <v>727</v>
      </c>
      <c r="AM1006" s="55" t="s">
        <v>1452</v>
      </c>
      <c r="AO1006" s="55" t="s">
        <v>429</v>
      </c>
      <c r="AP1006">
        <v>3</v>
      </c>
      <c r="AQ1006" s="55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f>SUM(Tabla5[[#This Row],[VENTA MABE 1 SEMANA OCT]:[VENTAS OTROS 1 SEMANA OCT]])</f>
        <v>0</v>
      </c>
      <c r="AY1006" s="46">
        <v>2</v>
      </c>
      <c r="AZ1006" s="55">
        <v>2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f>SUM(Tabla5[[#This Row],[VENTA MABE 2 SEMANA OCT]:[VENTAS OTROS 2 SEMANA OCT]])</f>
        <v>2</v>
      </c>
      <c r="BH1006" t="s">
        <v>1113</v>
      </c>
      <c r="BI1006" s="55" t="s">
        <v>248</v>
      </c>
      <c r="BJ1006">
        <v>6.0000000000000027</v>
      </c>
      <c r="BK1006" s="55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f>SUM(Tabla5[[#This Row],[VENTA MABE 3 SEMANA OCT]:[VENTAS OTROS 3 SEMANA OCT]])</f>
        <v>0</v>
      </c>
      <c r="BS1006" s="42">
        <v>0.28000000000000003</v>
      </c>
      <c r="BT1006" s="55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f>SUM(Tabla5[[#This Row],[VENTA MABE 4 SEMANA OCT]:[VENTAS OTROS 4 SEMANA OCT]])</f>
        <v>0</v>
      </c>
      <c r="CB1006" t="s">
        <v>1679</v>
      </c>
      <c r="CC1006" t="s">
        <v>1679</v>
      </c>
      <c r="CD1006" t="s">
        <v>1679</v>
      </c>
      <c r="CE1006" t="s">
        <v>1679</v>
      </c>
      <c r="CF1006" t="s">
        <v>1679</v>
      </c>
      <c r="CG1006" t="s">
        <v>1679</v>
      </c>
      <c r="CH1006" t="s">
        <v>1679</v>
      </c>
      <c r="CI10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06" t="s">
        <v>1703</v>
      </c>
      <c r="CK1006">
        <v>0</v>
      </c>
      <c r="CL1006">
        <v>1</v>
      </c>
      <c r="CM1006" t="s">
        <v>1679</v>
      </c>
      <c r="CN1006">
        <v>0</v>
      </c>
      <c r="CO1006">
        <v>0</v>
      </c>
      <c r="CP1006">
        <v>0</v>
      </c>
      <c r="CQ1006">
        <v>0</v>
      </c>
      <c r="CR1006">
        <f>SUM(Tabla5[[#This Row],[VENTA MABE 1 SEMANA NOV]:[VENTAS OTROS 1 SEMANA NOV]])</f>
        <v>1</v>
      </c>
      <c r="CS1006">
        <f>IFERROR(VLOOKUP(Tabla5[[#This Row],[CLAVE]],[2]VENTAS!$F$2:$L$1501,2,0),0)</f>
        <v>0</v>
      </c>
      <c r="CT1006">
        <f>IFERROR(VLOOKUP(Tabla5[[#This Row],[CLAVE]],[2]VENTAS!$F$2:$L$1501,3,0),0)</f>
        <v>0</v>
      </c>
      <c r="CU1006">
        <f>IFERROR(VLOOKUP(Tabla5[[#This Row],[CLAVE]],[2]VENTAS!$F$2:$L$1501,4,0),0)</f>
        <v>0</v>
      </c>
      <c r="CV1006">
        <f>IFERROR(VLOOKUP(Tabla5[[#This Row],[CLAVE]],[2]VENTAS!$F$2:$L$1501,5,0),0)</f>
        <v>0</v>
      </c>
      <c r="CW1006">
        <f>IFERROR(VLOOKUP(Tabla5[[#This Row],[CLAVE]],[2]VENTAS!$F$2:$L$1501,6,0),0)</f>
        <v>0</v>
      </c>
      <c r="CX1006">
        <f>IFERROR(VLOOKUP(Tabla5[[#This Row],[CLAVE]],[2]VENTAS!$F$2:$L$1501,7,0),0)</f>
        <v>0</v>
      </c>
      <c r="CY1006">
        <f>IFERROR(VLOOKUP(Tabla5[[#This Row],[CLAVE]],[2]VENTAS!$F$2:$R$1501,13,0),0)</f>
        <v>0</v>
      </c>
      <c r="CZ1006">
        <f>SUM(Tabla5[[#This Row],[VENTA MABE 2 SEMANA NOV]:[VENTAS OTROS 2 SEMANA NOV]])</f>
        <v>0</v>
      </c>
      <c r="DA1006" s="46">
        <v>5</v>
      </c>
    </row>
    <row r="1007" spans="1:105" hidden="1" x14ac:dyDescent="0.3">
      <c r="A1007" t="str">
        <f>CONCATENATE(Tabla5[[#This Row],[TIENDA HMPV]],Tabla5[[#This Row],[LINEA]])</f>
        <v>COCINAS</v>
      </c>
      <c r="B1007" t="s">
        <v>247</v>
      </c>
      <c r="C1007" t="s">
        <v>248</v>
      </c>
      <c r="D1007" t="s">
        <v>86</v>
      </c>
      <c r="G1007" t="s">
        <v>26</v>
      </c>
      <c r="H1007" s="42">
        <f>IFERROR(Tabla5[[#This Row],[VENTAS MABE]]/Tabla5[[#This Row],[CUOTA]],0)</f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V1007" s="42">
        <v>0.33333333333333331</v>
      </c>
      <c r="W1007" s="42">
        <f>IFERROR(Tabla5[[#This Row],[TOTAL VENTA 38 SEMANA]]/Tabla5[[#This Row],[VENTA ACUM 38]],0)</f>
        <v>0</v>
      </c>
      <c r="X1007" s="42" t="e">
        <f>VLOOKUP(Tabla5[[#This Row],[CLAVE]],[1]!QMI_5_SEMANA_SEP_22[[CLAVE]:[SHARE CADENA S2]],21,0)</f>
        <v>#REF!</v>
      </c>
      <c r="Y1007" t="e">
        <v>#N/A</v>
      </c>
      <c r="Z1007" s="46">
        <f>+Tabla5[[#This Row],[VENTA ACUM 38]]+Tabla5[[#This Row],[venta total 39 acum]]</f>
        <v>0</v>
      </c>
      <c r="AA1007" s="46">
        <v>1</v>
      </c>
      <c r="AB1007" s="46">
        <v>0</v>
      </c>
      <c r="AC1007" s="46">
        <v>0</v>
      </c>
      <c r="AD1007" s="46">
        <v>0</v>
      </c>
      <c r="AE1007" s="46">
        <v>0</v>
      </c>
      <c r="AF1007" s="46">
        <v>0</v>
      </c>
      <c r="AG1007" s="46">
        <v>2</v>
      </c>
      <c r="AH1007" s="42">
        <f>IFERROR(Tabla5[[#This Row],[VENTAS MABE]]/Tabla5[[#This Row],[VENTAS INDURAMA]],0)</f>
        <v>0</v>
      </c>
      <c r="AI1007">
        <v>0</v>
      </c>
      <c r="AK1007" s="42"/>
      <c r="AL1007">
        <v>0</v>
      </c>
      <c r="AM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f>SUM(Tabla5[[#This Row],[VENTA MABE 1 SEMANA OCT]:[VENTAS OTROS 1 SEMANA OCT]])</f>
        <v>0</v>
      </c>
      <c r="AY1007" s="46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f>SUM(Tabla5[[#This Row],[VENTA MABE 2 SEMANA OCT]:[VENTAS OTROS 2 SEMANA OCT]])</f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f>SUM(Tabla5[[#This Row],[VENTA MABE 3 SEMANA OCT]:[VENTAS OTROS 3 SEMANA OCT]])</f>
        <v>0</v>
      </c>
      <c r="BS1007" s="42">
        <v>0.5</v>
      </c>
      <c r="BT1007" s="55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f>SUM(Tabla5[[#This Row],[VENTA MABE 4 SEMANA OCT]:[VENTAS OTROS 4 SEMANA OCT]])</f>
        <v>0</v>
      </c>
      <c r="CI10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07" s="66">
        <v>0</v>
      </c>
      <c r="CK1007">
        <v>1</v>
      </c>
      <c r="CL1007">
        <v>2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>SUM(Tabla5[[#This Row],[VENTA MABE 1 SEMANA NOV]:[VENTAS OTROS 1 SEMANA NOV]])</f>
        <v>3</v>
      </c>
      <c r="CS1007">
        <f>IFERROR(VLOOKUP(Tabla5[[#This Row],[CLAVE]],[2]VENTAS!$F$2:$L$1501,2,0),0)</f>
        <v>0</v>
      </c>
      <c r="CT1007">
        <f>IFERROR(VLOOKUP(Tabla5[[#This Row],[CLAVE]],[2]VENTAS!$F$2:$L$1501,3,0),0)</f>
        <v>0</v>
      </c>
      <c r="CU1007">
        <f>IFERROR(VLOOKUP(Tabla5[[#This Row],[CLAVE]],[2]VENTAS!$F$2:$L$1501,4,0),0)</f>
        <v>0</v>
      </c>
      <c r="CV1007">
        <f>IFERROR(VLOOKUP(Tabla5[[#This Row],[CLAVE]],[2]VENTAS!$F$2:$L$1501,5,0),0)</f>
        <v>0</v>
      </c>
      <c r="CW1007">
        <f>IFERROR(VLOOKUP(Tabla5[[#This Row],[CLAVE]],[2]VENTAS!$F$2:$L$1501,6,0),0)</f>
        <v>0</v>
      </c>
      <c r="CX1007">
        <f>IFERROR(VLOOKUP(Tabla5[[#This Row],[CLAVE]],[2]VENTAS!$F$2:$L$1501,7,0),0)</f>
        <v>0</v>
      </c>
      <c r="CY1007">
        <f>IFERROR(VLOOKUP(Tabla5[[#This Row],[CLAVE]],[2]VENTAS!$F$2:$R$1501,13,0),0)</f>
        <v>0</v>
      </c>
      <c r="CZ1007">
        <f>SUM(Tabla5[[#This Row],[VENTA MABE 2 SEMANA NOV]:[VENTAS OTROS 2 SEMANA NOV]])</f>
        <v>0</v>
      </c>
      <c r="DA1007" s="46">
        <v>0</v>
      </c>
    </row>
    <row r="1008" spans="1:105" hidden="1" x14ac:dyDescent="0.3">
      <c r="A1008" t="str">
        <f>CONCATENATE(Tabla5[[#This Row],[TIENDA HMPV]],Tabla5[[#This Row],[LINEA]])</f>
        <v>LAVADO</v>
      </c>
      <c r="B1008" t="s">
        <v>247</v>
      </c>
      <c r="C1008" t="s">
        <v>248</v>
      </c>
      <c r="D1008" t="s">
        <v>86</v>
      </c>
      <c r="G1008" t="s">
        <v>28</v>
      </c>
      <c r="H1008" s="42">
        <f>IFERROR(Tabla5[[#This Row],[VENTAS MABE]]/Tabla5[[#This Row],[CUOTA]],0)</f>
        <v>0</v>
      </c>
      <c r="J1008">
        <v>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V1008" s="42">
        <v>1</v>
      </c>
      <c r="W1008" s="42">
        <f>IFERROR(Tabla5[[#This Row],[TOTAL VENTA 38 SEMANA]]/Tabla5[[#This Row],[VENTA ACUM 38]],0)</f>
        <v>0</v>
      </c>
      <c r="X1008" s="42" t="e">
        <f>VLOOKUP(Tabla5[[#This Row],[CLAVE]],[1]!QMI_5_SEMANA_SEP_22[[CLAVE]:[SHARE CADENA S2]],21,0)</f>
        <v>#REF!</v>
      </c>
      <c r="Y1008" t="e">
        <v>#N/A</v>
      </c>
      <c r="Z1008" s="46">
        <f>+Tabla5[[#This Row],[VENTA ACUM 38]]+Tabla5[[#This Row],[venta total 39 acum]]</f>
        <v>0</v>
      </c>
      <c r="AA1008" s="46">
        <v>0</v>
      </c>
      <c r="AB1008" s="46">
        <v>0</v>
      </c>
      <c r="AC1008" s="46">
        <v>0</v>
      </c>
      <c r="AD1008" s="46">
        <v>0</v>
      </c>
      <c r="AE1008" s="46">
        <v>0</v>
      </c>
      <c r="AF1008" s="46">
        <v>0</v>
      </c>
      <c r="AG1008" s="46">
        <v>0</v>
      </c>
      <c r="AH1008" s="42">
        <f>IFERROR(Tabla5[[#This Row],[VENTAS MABE]]/Tabla5[[#This Row],[VENTAS INDURAMA]],0)</f>
        <v>0</v>
      </c>
      <c r="AI1008">
        <v>0</v>
      </c>
      <c r="AK1008" s="42"/>
      <c r="AL1008">
        <v>0</v>
      </c>
      <c r="AM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f>SUM(Tabla5[[#This Row],[VENTA MABE 1 SEMANA OCT]:[VENTAS OTROS 1 SEMANA OCT]])</f>
        <v>0</v>
      </c>
      <c r="AY1008" s="46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f>SUM(Tabla5[[#This Row],[VENTA MABE 2 SEMANA OCT]:[VENTAS OTROS 2 SEMANA OCT]])</f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f>SUM(Tabla5[[#This Row],[VENTA MABE 3 SEMANA OCT]:[VENTAS OTROS 3 SEMANA OCT]])</f>
        <v>0</v>
      </c>
      <c r="BS1008" s="42">
        <v>0</v>
      </c>
      <c r="BT1008" s="55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f>SUM(Tabla5[[#This Row],[VENTA MABE 4 SEMANA OCT]:[VENTAS OTROS 4 SEMANA OCT]])</f>
        <v>0</v>
      </c>
      <c r="CI10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08" s="66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>SUM(Tabla5[[#This Row],[VENTA MABE 1 SEMANA NOV]:[VENTAS OTROS 1 SEMANA NOV]])</f>
        <v>0</v>
      </c>
      <c r="CS1008">
        <f>IFERROR(VLOOKUP(Tabla5[[#This Row],[CLAVE]],[2]VENTAS!$F$2:$L$1501,2,0),0)</f>
        <v>0</v>
      </c>
      <c r="CT1008">
        <f>IFERROR(VLOOKUP(Tabla5[[#This Row],[CLAVE]],[2]VENTAS!$F$2:$L$1501,3,0),0)</f>
        <v>0</v>
      </c>
      <c r="CU1008">
        <f>IFERROR(VLOOKUP(Tabla5[[#This Row],[CLAVE]],[2]VENTAS!$F$2:$L$1501,4,0),0)</f>
        <v>0</v>
      </c>
      <c r="CV1008">
        <f>IFERROR(VLOOKUP(Tabla5[[#This Row],[CLAVE]],[2]VENTAS!$F$2:$L$1501,5,0),0)</f>
        <v>0</v>
      </c>
      <c r="CW1008">
        <f>IFERROR(VLOOKUP(Tabla5[[#This Row],[CLAVE]],[2]VENTAS!$F$2:$L$1501,6,0),0)</f>
        <v>0</v>
      </c>
      <c r="CX1008">
        <f>IFERROR(VLOOKUP(Tabla5[[#This Row],[CLAVE]],[2]VENTAS!$F$2:$L$1501,7,0),0)</f>
        <v>0</v>
      </c>
      <c r="CY1008">
        <f>IFERROR(VLOOKUP(Tabla5[[#This Row],[CLAVE]],[2]VENTAS!$F$2:$R$1501,13,0),0)</f>
        <v>0</v>
      </c>
      <c r="CZ1008">
        <f>SUM(Tabla5[[#This Row],[VENTA MABE 2 SEMANA NOV]:[VENTAS OTROS 2 SEMANA NOV]])</f>
        <v>0</v>
      </c>
      <c r="DA1008" s="46">
        <v>0</v>
      </c>
    </row>
    <row r="1009" spans="1:105" hidden="1" x14ac:dyDescent="0.3">
      <c r="A1009" t="str">
        <f>CONCATENATE(Tabla5[[#This Row],[TIENDA HMPV]],Tabla5[[#This Row],[LINEA]])</f>
        <v>REFRIGERACIÓN</v>
      </c>
      <c r="B1009" t="s">
        <v>247</v>
      </c>
      <c r="C1009" t="s">
        <v>248</v>
      </c>
      <c r="D1009" t="s">
        <v>86</v>
      </c>
      <c r="G1009" t="s">
        <v>29</v>
      </c>
      <c r="H1009" s="42">
        <f>IFERROR(Tabla5[[#This Row],[VENTAS MABE]]/Tabla5[[#This Row],[CUOTA]],0)</f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V1009" s="42">
        <v>0.5</v>
      </c>
      <c r="W1009" s="42">
        <f>IFERROR(Tabla5[[#This Row],[TOTAL VENTA 38 SEMANA]]/Tabla5[[#This Row],[VENTA ACUM 38]],0)</f>
        <v>0</v>
      </c>
      <c r="X1009" s="42" t="e">
        <f>VLOOKUP(Tabla5[[#This Row],[CLAVE]],[1]!QMI_5_SEMANA_SEP_22[[CLAVE]:[SHARE CADENA S2]],21,0)</f>
        <v>#REF!</v>
      </c>
      <c r="Y1009" t="e">
        <v>#N/A</v>
      </c>
      <c r="Z1009" s="46">
        <f>+Tabla5[[#This Row],[VENTA ACUM 38]]+Tabla5[[#This Row],[venta total 39 acum]]</f>
        <v>0</v>
      </c>
      <c r="AA1009" s="46">
        <v>1</v>
      </c>
      <c r="AB1009" s="46">
        <v>0</v>
      </c>
      <c r="AC1009" s="46">
        <v>0</v>
      </c>
      <c r="AD1009" s="46">
        <v>0</v>
      </c>
      <c r="AE1009" s="46">
        <v>0</v>
      </c>
      <c r="AF1009" s="46">
        <v>0</v>
      </c>
      <c r="AG1009" s="46">
        <v>3</v>
      </c>
      <c r="AH1009" s="42">
        <f>IFERROR(Tabla5[[#This Row],[VENTAS MABE]]/Tabla5[[#This Row],[VENTAS INDURAMA]],0)</f>
        <v>1</v>
      </c>
      <c r="AI1009">
        <v>0</v>
      </c>
      <c r="AK1009" s="42"/>
      <c r="AL1009">
        <v>0</v>
      </c>
      <c r="AM1009">
        <v>0</v>
      </c>
      <c r="AO1009">
        <v>0</v>
      </c>
      <c r="AP1009">
        <v>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f>SUM(Tabla5[[#This Row],[VENTA MABE 1 SEMANA OCT]:[VENTAS OTROS 1 SEMANA OCT]])</f>
        <v>0</v>
      </c>
      <c r="AY1009" s="46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f>SUM(Tabla5[[#This Row],[VENTA MABE 2 SEMANA OCT]:[VENTAS OTROS 2 SEMANA OCT]])</f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f>SUM(Tabla5[[#This Row],[VENTA MABE 3 SEMANA OCT]:[VENTAS OTROS 3 SEMANA OCT]])</f>
        <v>0</v>
      </c>
      <c r="BS1009" s="42">
        <v>0.4</v>
      </c>
      <c r="BT1009" s="55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f>SUM(Tabla5[[#This Row],[VENTA MABE 4 SEMANA OCT]:[VENTAS OTROS 4 SEMANA OCT]])</f>
        <v>0</v>
      </c>
      <c r="CI10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09" s="66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>SUM(Tabla5[[#This Row],[VENTA MABE 1 SEMANA NOV]:[VENTAS OTROS 1 SEMANA NOV]])</f>
        <v>1</v>
      </c>
      <c r="CS1009">
        <f>IFERROR(VLOOKUP(Tabla5[[#This Row],[CLAVE]],[2]VENTAS!$F$2:$L$1501,2,0),0)</f>
        <v>0</v>
      </c>
      <c r="CT1009">
        <f>IFERROR(VLOOKUP(Tabla5[[#This Row],[CLAVE]],[2]VENTAS!$F$2:$L$1501,3,0),0)</f>
        <v>0</v>
      </c>
      <c r="CU1009">
        <f>IFERROR(VLOOKUP(Tabla5[[#This Row],[CLAVE]],[2]VENTAS!$F$2:$L$1501,4,0),0)</f>
        <v>0</v>
      </c>
      <c r="CV1009">
        <f>IFERROR(VLOOKUP(Tabla5[[#This Row],[CLAVE]],[2]VENTAS!$F$2:$L$1501,5,0),0)</f>
        <v>0</v>
      </c>
      <c r="CW1009">
        <f>IFERROR(VLOOKUP(Tabla5[[#This Row],[CLAVE]],[2]VENTAS!$F$2:$L$1501,6,0),0)</f>
        <v>0</v>
      </c>
      <c r="CX1009">
        <f>IFERROR(VLOOKUP(Tabla5[[#This Row],[CLAVE]],[2]VENTAS!$F$2:$L$1501,7,0),0)</f>
        <v>0</v>
      </c>
      <c r="CY1009">
        <f>IFERROR(VLOOKUP(Tabla5[[#This Row],[CLAVE]],[2]VENTAS!$F$2:$R$1501,13,0),0)</f>
        <v>0</v>
      </c>
      <c r="CZ1009">
        <f>SUM(Tabla5[[#This Row],[VENTA MABE 2 SEMANA NOV]:[VENTAS OTROS 2 SEMANA NOV]])</f>
        <v>0</v>
      </c>
      <c r="DA1009" s="46">
        <v>0</v>
      </c>
    </row>
    <row r="1010" spans="1:105" hidden="1" x14ac:dyDescent="0.3">
      <c r="A1010" t="str">
        <f>CONCATENATE(Tabla5[[#This Row],[TIENDA HMPV]],Tabla5[[#This Row],[LINEA]])</f>
        <v>274 - MULTIPLAZA RIOBAMBACOCINAS</v>
      </c>
      <c r="B1010" t="s">
        <v>247</v>
      </c>
      <c r="C1010" s="55" t="s">
        <v>248</v>
      </c>
      <c r="D1010" s="55" t="s">
        <v>79</v>
      </c>
      <c r="E1010" s="55" t="s">
        <v>254</v>
      </c>
      <c r="F1010" s="55" t="s">
        <v>1724</v>
      </c>
      <c r="G1010" t="s">
        <v>26</v>
      </c>
      <c r="H1010" s="42">
        <f>IFERROR(Tabla5[[#This Row],[VENTAS MABE]]/Tabla5[[#This Row],[CUOTA]],0)</f>
        <v>0.8</v>
      </c>
      <c r="I1010">
        <v>5</v>
      </c>
      <c r="J1010">
        <v>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V1010" s="42">
        <v>1</v>
      </c>
      <c r="W1010" s="42">
        <f>IFERROR(Tabla5[[#This Row],[TOTAL VENTA 38 SEMANA]]/Tabla5[[#This Row],[VENTA ACUM 38]],0)</f>
        <v>1</v>
      </c>
      <c r="X1010" s="42" t="e">
        <f>VLOOKUP(Tabla5[[#This Row],[CLAVE]],[1]!QMI_5_SEMANA_SEP_22[[CLAVE]:[SHARE CADENA S2]],21,0)</f>
        <v>#REF!</v>
      </c>
      <c r="Y1010" s="55" t="s">
        <v>734</v>
      </c>
      <c r="Z1010" s="46">
        <f>+Tabla5[[#This Row],[VENTA ACUM 38]]+Tabla5[[#This Row],[venta total 39 acum]]</f>
        <v>4</v>
      </c>
      <c r="AA1010" s="46">
        <v>3</v>
      </c>
      <c r="AB1010" s="46">
        <v>4</v>
      </c>
      <c r="AC1010" s="46">
        <v>4</v>
      </c>
      <c r="AD1010" s="46">
        <v>0</v>
      </c>
      <c r="AE1010" s="46">
        <v>0</v>
      </c>
      <c r="AF1010" s="46">
        <v>0</v>
      </c>
      <c r="AG1010">
        <v>4</v>
      </c>
      <c r="AH1010" s="42">
        <f>IFERROR(Tabla5[[#This Row],[VENTAS MABE]]/Tabla5[[#This Row],[VENTAS INDURAMA]],0)</f>
        <v>0</v>
      </c>
      <c r="AI1010" t="s">
        <v>1676</v>
      </c>
      <c r="AK1010" s="42"/>
      <c r="AL1010" t="s">
        <v>845</v>
      </c>
      <c r="AM1010" s="55" t="s">
        <v>1455</v>
      </c>
      <c r="AO1010" s="55" t="s">
        <v>429</v>
      </c>
      <c r="AP1010">
        <v>3</v>
      </c>
      <c r="AQ1010" s="55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f>SUM(Tabla5[[#This Row],[VENTA MABE 1 SEMANA OCT]:[VENTAS OTROS 1 SEMANA OCT]])</f>
        <v>0</v>
      </c>
      <c r="AY1010" s="46">
        <v>4.9242424242424248</v>
      </c>
      <c r="AZ1010" s="55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f>SUM(Tabla5[[#This Row],[VENTA MABE 2 SEMANA OCT]:[VENTAS OTROS 2 SEMANA OCT]])</f>
        <v>0</v>
      </c>
      <c r="BH1010" t="s">
        <v>1113</v>
      </c>
      <c r="BI1010" s="55" t="s">
        <v>248</v>
      </c>
      <c r="BJ1010">
        <v>5.9999999999999947</v>
      </c>
      <c r="BK1010" s="55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f>SUM(Tabla5[[#This Row],[VENTA MABE 3 SEMANA OCT]:[VENTAS OTROS 3 SEMANA OCT]])</f>
        <v>0</v>
      </c>
      <c r="BS1010" s="42">
        <v>0.5</v>
      </c>
      <c r="BT1010" s="55">
        <v>2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f>SUM(Tabla5[[#This Row],[VENTA MABE 4 SEMANA OCT]:[VENTAS OTROS 4 SEMANA OCT]])</f>
        <v>2</v>
      </c>
      <c r="CB1010" t="s">
        <v>1679</v>
      </c>
      <c r="CC1010" t="s">
        <v>1679</v>
      </c>
      <c r="CD1010" t="s">
        <v>1679</v>
      </c>
      <c r="CE1010" t="s">
        <v>1679</v>
      </c>
      <c r="CF1010" t="s">
        <v>1679</v>
      </c>
      <c r="CG1010" t="s">
        <v>1679</v>
      </c>
      <c r="CH1010" t="s">
        <v>1679</v>
      </c>
      <c r="CI10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10" s="66">
        <v>0</v>
      </c>
      <c r="CK1010">
        <v>0</v>
      </c>
      <c r="CL1010">
        <v>0</v>
      </c>
      <c r="CM1010" t="s">
        <v>1679</v>
      </c>
      <c r="CN1010">
        <v>0</v>
      </c>
      <c r="CO1010">
        <v>0</v>
      </c>
      <c r="CP1010">
        <v>0</v>
      </c>
      <c r="CQ1010">
        <v>0</v>
      </c>
      <c r="CR1010">
        <f>SUM(Tabla5[[#This Row],[VENTA MABE 1 SEMANA NOV]:[VENTAS OTROS 1 SEMANA NOV]])</f>
        <v>0</v>
      </c>
      <c r="CS1010">
        <f>IFERROR(VLOOKUP(Tabla5[[#This Row],[CLAVE]],[2]VENTAS!$F$2:$L$1501,2,0),0)</f>
        <v>1</v>
      </c>
      <c r="CT1010">
        <f>IFERROR(VLOOKUP(Tabla5[[#This Row],[CLAVE]],[2]VENTAS!$F$2:$L$1501,3,0),0)</f>
        <v>0</v>
      </c>
      <c r="CU1010">
        <f>IFERROR(VLOOKUP(Tabla5[[#This Row],[CLAVE]],[2]VENTAS!$F$2:$L$1501,4,0),0)</f>
        <v>0</v>
      </c>
      <c r="CV1010">
        <f>IFERROR(VLOOKUP(Tabla5[[#This Row],[CLAVE]],[2]VENTAS!$F$2:$L$1501,5,0),0)</f>
        <v>0</v>
      </c>
      <c r="CW1010">
        <f>IFERROR(VLOOKUP(Tabla5[[#This Row],[CLAVE]],[2]VENTAS!$F$2:$L$1501,6,0),0)</f>
        <v>0</v>
      </c>
      <c r="CX1010">
        <f>IFERROR(VLOOKUP(Tabla5[[#This Row],[CLAVE]],[2]VENTAS!$F$2:$L$1501,7,0),0)</f>
        <v>0</v>
      </c>
      <c r="CY1010">
        <f>IFERROR(VLOOKUP(Tabla5[[#This Row],[CLAVE]],[2]VENTAS!$F$2:$R$1501,13,0),0)</f>
        <v>0</v>
      </c>
      <c r="CZ1010">
        <f>SUM(Tabla5[[#This Row],[VENTA MABE 2 SEMANA NOV]:[VENTAS OTROS 2 SEMANA NOV]])</f>
        <v>1</v>
      </c>
      <c r="DA1010" s="46">
        <v>9</v>
      </c>
    </row>
    <row r="1011" spans="1:105" hidden="1" x14ac:dyDescent="0.3">
      <c r="A1011" t="str">
        <f>CONCATENATE(Tabla5[[#This Row],[TIENDA HMPV]],Tabla5[[#This Row],[LINEA]])</f>
        <v>274 - MULTIPLAZA RIOBAMBAEMPOTRE</v>
      </c>
      <c r="B1011" t="s">
        <v>247</v>
      </c>
      <c r="C1011" s="55" t="s">
        <v>248</v>
      </c>
      <c r="D1011" s="55" t="s">
        <v>79</v>
      </c>
      <c r="E1011" s="55" t="s">
        <v>254</v>
      </c>
      <c r="F1011" s="55" t="s">
        <v>1724</v>
      </c>
      <c r="G1011" t="s">
        <v>32</v>
      </c>
      <c r="H1011" s="42">
        <f>IFERROR(Tabla5[[#This Row],[VENTAS MABE]]/Tabla5[[#This Row],[CUOTA]],0)</f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V1011" s="42">
        <v>1</v>
      </c>
      <c r="W1011" s="42">
        <f>IFERROR(Tabla5[[#This Row],[TOTAL VENTA 38 SEMANA]]/Tabla5[[#This Row],[VENTA ACUM 38]],0)</f>
        <v>1</v>
      </c>
      <c r="X1011" s="42" t="e">
        <f>VLOOKUP(Tabla5[[#This Row],[CLAVE]],[1]!QMI_5_SEMANA_SEP_22[[CLAVE]:[SHARE CADENA S2]],21,0)</f>
        <v>#REF!</v>
      </c>
      <c r="Y1011" s="55" t="s">
        <v>734</v>
      </c>
      <c r="Z1011" s="46">
        <f>+Tabla5[[#This Row],[VENTA ACUM 38]]+Tabla5[[#This Row],[venta total 39 acum]]</f>
        <v>1</v>
      </c>
      <c r="AA1011" s="46">
        <v>0</v>
      </c>
      <c r="AB1011" s="46">
        <v>1</v>
      </c>
      <c r="AC1011" s="46">
        <v>1</v>
      </c>
      <c r="AD1011" s="46">
        <v>0</v>
      </c>
      <c r="AE1011" s="46">
        <v>0</v>
      </c>
      <c r="AF1011" s="46">
        <v>0</v>
      </c>
      <c r="AG1011">
        <v>0</v>
      </c>
      <c r="AH1011" s="42">
        <f>IFERROR(Tabla5[[#This Row],[VENTAS MABE]]/Tabla5[[#This Row],[VENTAS INDURAMA]],0)</f>
        <v>0</v>
      </c>
      <c r="AI1011" t="s">
        <v>1676</v>
      </c>
      <c r="AK1011" s="42"/>
      <c r="AL1011" t="s">
        <v>845</v>
      </c>
      <c r="AM1011" s="55" t="s">
        <v>1455</v>
      </c>
      <c r="AO1011" s="55" t="s">
        <v>429</v>
      </c>
      <c r="AP1011">
        <v>0</v>
      </c>
      <c r="AQ1011" s="55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f>SUM(Tabla5[[#This Row],[VENTA MABE 1 SEMANA OCT]:[VENTAS OTROS 1 SEMANA OCT]])</f>
        <v>0</v>
      </c>
      <c r="AY1011" s="46">
        <v>0</v>
      </c>
      <c r="AZ1011" s="55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f>SUM(Tabla5[[#This Row],[VENTA MABE 2 SEMANA OCT]:[VENTAS OTROS 2 SEMANA OCT]])</f>
        <v>0</v>
      </c>
      <c r="BH1011" t="s">
        <v>1113</v>
      </c>
      <c r="BI1011" s="55" t="s">
        <v>248</v>
      </c>
      <c r="BJ1011">
        <v>5.9999999999999947</v>
      </c>
      <c r="BK1011" s="55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f>SUM(Tabla5[[#This Row],[VENTA MABE 3 SEMANA OCT]:[VENTAS OTROS 3 SEMANA OCT]])</f>
        <v>0</v>
      </c>
      <c r="BS1011" s="42">
        <v>0.3</v>
      </c>
      <c r="BT1011" s="55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f>SUM(Tabla5[[#This Row],[VENTA MABE 4 SEMANA OCT]:[VENTAS OTROS 4 SEMANA OCT]])</f>
        <v>0</v>
      </c>
      <c r="CB1011" t="s">
        <v>1679</v>
      </c>
      <c r="CC1011" t="s">
        <v>1679</v>
      </c>
      <c r="CD1011" t="s">
        <v>1679</v>
      </c>
      <c r="CE1011" t="s">
        <v>1679</v>
      </c>
      <c r="CF1011" t="s">
        <v>1679</v>
      </c>
      <c r="CG1011" t="s">
        <v>1679</v>
      </c>
      <c r="CH1011" t="s">
        <v>1679</v>
      </c>
      <c r="CI10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11" s="66">
        <v>0</v>
      </c>
      <c r="CK1011">
        <v>1</v>
      </c>
      <c r="CL1011">
        <v>0</v>
      </c>
      <c r="CM1011" t="s">
        <v>1679</v>
      </c>
      <c r="CN1011">
        <v>0</v>
      </c>
      <c r="CO1011">
        <v>0</v>
      </c>
      <c r="CP1011">
        <v>0</v>
      </c>
      <c r="CQ1011">
        <v>0</v>
      </c>
      <c r="CR1011">
        <f>SUM(Tabla5[[#This Row],[VENTA MABE 1 SEMANA NOV]:[VENTAS OTROS 1 SEMANA NOV]])</f>
        <v>1</v>
      </c>
      <c r="CS1011">
        <f>IFERROR(VLOOKUP(Tabla5[[#This Row],[CLAVE]],[2]VENTAS!$F$2:$L$1501,2,0),0)</f>
        <v>0</v>
      </c>
      <c r="CT1011">
        <f>IFERROR(VLOOKUP(Tabla5[[#This Row],[CLAVE]],[2]VENTAS!$F$2:$L$1501,3,0),0)</f>
        <v>0</v>
      </c>
      <c r="CU1011">
        <f>IFERROR(VLOOKUP(Tabla5[[#This Row],[CLAVE]],[2]VENTAS!$F$2:$L$1501,4,0),0)</f>
        <v>0</v>
      </c>
      <c r="CV1011">
        <f>IFERROR(VLOOKUP(Tabla5[[#This Row],[CLAVE]],[2]VENTAS!$F$2:$L$1501,5,0),0)</f>
        <v>0</v>
      </c>
      <c r="CW1011">
        <f>IFERROR(VLOOKUP(Tabla5[[#This Row],[CLAVE]],[2]VENTAS!$F$2:$L$1501,6,0),0)</f>
        <v>0</v>
      </c>
      <c r="CX1011">
        <f>IFERROR(VLOOKUP(Tabla5[[#This Row],[CLAVE]],[2]VENTAS!$F$2:$L$1501,7,0),0)</f>
        <v>0</v>
      </c>
      <c r="CY1011">
        <f>IFERROR(VLOOKUP(Tabla5[[#This Row],[CLAVE]],[2]VENTAS!$F$2:$R$1501,13,0),0)</f>
        <v>0</v>
      </c>
      <c r="CZ1011">
        <f>SUM(Tabla5[[#This Row],[VENTA MABE 2 SEMANA NOV]:[VENTAS OTROS 2 SEMANA NOV]])</f>
        <v>0</v>
      </c>
      <c r="DA1011" s="46">
        <v>0.32846715328467152</v>
      </c>
    </row>
    <row r="1012" spans="1:105" hidden="1" x14ac:dyDescent="0.3">
      <c r="A1012" t="str">
        <f>CONCATENATE(Tabla5[[#This Row],[TIENDA HMPV]],Tabla5[[#This Row],[LINEA]])</f>
        <v>274 - MULTIPLAZA RIOBAMBAGLOBALES</v>
      </c>
      <c r="B1012" t="s">
        <v>247</v>
      </c>
      <c r="C1012" s="55" t="s">
        <v>248</v>
      </c>
      <c r="D1012" s="55" t="s">
        <v>79</v>
      </c>
      <c r="E1012" s="55" t="s">
        <v>254</v>
      </c>
      <c r="F1012" s="55" t="s">
        <v>1724</v>
      </c>
      <c r="G1012" t="s">
        <v>27</v>
      </c>
      <c r="H1012" s="42">
        <f>IFERROR(Tabla5[[#This Row],[VENTAS MABE]]/Tabla5[[#This Row],[CUOTA]],0)</f>
        <v>0.5714285714285714</v>
      </c>
      <c r="I1012">
        <v>7</v>
      </c>
      <c r="J1012">
        <v>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V1012" s="42">
        <v>1</v>
      </c>
      <c r="W1012" s="42">
        <f>IFERROR(Tabla5[[#This Row],[TOTAL VENTA 38 SEMANA]]/Tabla5[[#This Row],[VENTA ACUM 38]],0)</f>
        <v>1</v>
      </c>
      <c r="X1012" s="42" t="e">
        <f>VLOOKUP(Tabla5[[#This Row],[CLAVE]],[1]!QMI_5_SEMANA_SEP_22[[CLAVE]:[SHARE CADENA S2]],21,0)</f>
        <v>#REF!</v>
      </c>
      <c r="Y1012" s="55" t="s">
        <v>734</v>
      </c>
      <c r="Z1012" s="46">
        <f>+Tabla5[[#This Row],[VENTA ACUM 38]]+Tabla5[[#This Row],[venta total 39 acum]]</f>
        <v>4</v>
      </c>
      <c r="AA1012" s="46">
        <v>0</v>
      </c>
      <c r="AB1012" s="46">
        <v>2</v>
      </c>
      <c r="AC1012" s="46">
        <v>2</v>
      </c>
      <c r="AD1012" s="46">
        <v>2</v>
      </c>
      <c r="AE1012" s="46">
        <v>2</v>
      </c>
      <c r="AF1012" s="46">
        <v>2</v>
      </c>
      <c r="AG1012">
        <v>4</v>
      </c>
      <c r="AH1012" s="42">
        <f>IFERROR(Tabla5[[#This Row],[VENTAS MABE]]/Tabla5[[#This Row],[VENTAS INDURAMA]],0)</f>
        <v>0</v>
      </c>
      <c r="AI1012" t="s">
        <v>1676</v>
      </c>
      <c r="AK1012" s="42"/>
      <c r="AL1012" t="s">
        <v>845</v>
      </c>
      <c r="AM1012" s="55" t="s">
        <v>1455</v>
      </c>
      <c r="AO1012" s="55" t="s">
        <v>429</v>
      </c>
      <c r="AP1012">
        <v>0</v>
      </c>
      <c r="AQ1012" s="55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f>SUM(Tabla5[[#This Row],[VENTA MABE 1 SEMANA OCT]:[VENTAS OTROS 1 SEMANA OCT]])</f>
        <v>0</v>
      </c>
      <c r="AY1012" s="46">
        <v>6.5099277978339352</v>
      </c>
      <c r="AZ1012" s="55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f>SUM(Tabla5[[#This Row],[VENTA MABE 2 SEMANA OCT]:[VENTAS OTROS 2 SEMANA OCT]])</f>
        <v>0</v>
      </c>
      <c r="BH1012" t="s">
        <v>1113</v>
      </c>
      <c r="BI1012" s="55" t="s">
        <v>248</v>
      </c>
      <c r="BJ1012">
        <v>5.9999999999999947</v>
      </c>
      <c r="BK1012" s="55">
        <v>2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f>SUM(Tabla5[[#This Row],[VENTA MABE 3 SEMANA OCT]:[VENTAS OTROS 3 SEMANA OCT]])</f>
        <v>2</v>
      </c>
      <c r="BS1012" s="42">
        <v>0</v>
      </c>
      <c r="BT1012" s="55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f>SUM(Tabla5[[#This Row],[VENTA MABE 4 SEMANA OCT]:[VENTAS OTROS 4 SEMANA OCT]])</f>
        <v>1</v>
      </c>
      <c r="CB1012" t="s">
        <v>1679</v>
      </c>
      <c r="CC1012" t="s">
        <v>1679</v>
      </c>
      <c r="CD1012" t="s">
        <v>1679</v>
      </c>
      <c r="CE1012" t="s">
        <v>1679</v>
      </c>
      <c r="CF1012" t="s">
        <v>1679</v>
      </c>
      <c r="CG1012" t="s">
        <v>1679</v>
      </c>
      <c r="CH1012" t="s">
        <v>1679</v>
      </c>
      <c r="CI10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12" t="s">
        <v>1703</v>
      </c>
      <c r="CK1012">
        <v>1</v>
      </c>
      <c r="CL1012">
        <v>0</v>
      </c>
      <c r="CM1012" t="s">
        <v>1679</v>
      </c>
      <c r="CN1012">
        <v>0</v>
      </c>
      <c r="CO1012">
        <v>0</v>
      </c>
      <c r="CP1012">
        <v>1</v>
      </c>
      <c r="CQ1012">
        <v>0</v>
      </c>
      <c r="CR1012">
        <f>SUM(Tabla5[[#This Row],[VENTA MABE 1 SEMANA NOV]:[VENTAS OTROS 1 SEMANA NOV]])</f>
        <v>2</v>
      </c>
      <c r="CS1012">
        <f>IFERROR(VLOOKUP(Tabla5[[#This Row],[CLAVE]],[2]VENTAS!$F$2:$L$1501,2,0),0)</f>
        <v>0</v>
      </c>
      <c r="CT1012">
        <f>IFERROR(VLOOKUP(Tabla5[[#This Row],[CLAVE]],[2]VENTAS!$F$2:$L$1501,3,0),0)</f>
        <v>0</v>
      </c>
      <c r="CU1012">
        <f>IFERROR(VLOOKUP(Tabla5[[#This Row],[CLAVE]],[2]VENTAS!$F$2:$L$1501,4,0),0)</f>
        <v>1</v>
      </c>
      <c r="CV1012">
        <f>IFERROR(VLOOKUP(Tabla5[[#This Row],[CLAVE]],[2]VENTAS!$F$2:$L$1501,5,0),0)</f>
        <v>0</v>
      </c>
      <c r="CW1012">
        <f>IFERROR(VLOOKUP(Tabla5[[#This Row],[CLAVE]],[2]VENTAS!$F$2:$L$1501,6,0),0)</f>
        <v>0</v>
      </c>
      <c r="CX1012">
        <f>IFERROR(VLOOKUP(Tabla5[[#This Row],[CLAVE]],[2]VENTAS!$F$2:$L$1501,7,0),0)</f>
        <v>0</v>
      </c>
      <c r="CY1012">
        <f>IFERROR(VLOOKUP(Tabla5[[#This Row],[CLAVE]],[2]VENTAS!$F$2:$R$1501,13,0),0)</f>
        <v>0</v>
      </c>
      <c r="CZ1012">
        <f>SUM(Tabla5[[#This Row],[VENTA MABE 2 SEMANA NOV]:[VENTAS OTROS 2 SEMANA NOV]])</f>
        <v>1</v>
      </c>
      <c r="DA1012" s="46">
        <v>6.0460288808664258</v>
      </c>
    </row>
    <row r="1013" spans="1:105" hidden="1" x14ac:dyDescent="0.3">
      <c r="A1013" t="str">
        <f>CONCATENATE(Tabla5[[#This Row],[TIENDA HMPV]],Tabla5[[#This Row],[LINEA]])</f>
        <v>274 - MULTIPLAZA RIOBAMBALAVADO</v>
      </c>
      <c r="B1013" t="s">
        <v>247</v>
      </c>
      <c r="C1013" s="55" t="s">
        <v>248</v>
      </c>
      <c r="D1013" s="55" t="s">
        <v>79</v>
      </c>
      <c r="E1013" s="55" t="s">
        <v>254</v>
      </c>
      <c r="F1013" s="55" t="s">
        <v>1724</v>
      </c>
      <c r="G1013" t="s">
        <v>28</v>
      </c>
      <c r="H1013" s="42">
        <f>IFERROR(Tabla5[[#This Row],[VENTAS MABE]]/Tabla5[[#This Row],[CUOTA]],0)</f>
        <v>0.5</v>
      </c>
      <c r="I1013">
        <v>10</v>
      </c>
      <c r="J1013">
        <v>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V1013" s="42">
        <v>1</v>
      </c>
      <c r="W1013" s="42">
        <f>IFERROR(Tabla5[[#This Row],[TOTAL VENTA 38 SEMANA]]/Tabla5[[#This Row],[VENTA ACUM 38]],0)</f>
        <v>1</v>
      </c>
      <c r="X1013" s="42" t="e">
        <f>VLOOKUP(Tabla5[[#This Row],[CLAVE]],[1]!QMI_5_SEMANA_SEP_22[[CLAVE]:[SHARE CADENA S2]],21,0)</f>
        <v>#REF!</v>
      </c>
      <c r="Y1013" s="55" t="s">
        <v>734</v>
      </c>
      <c r="Z1013" s="46">
        <f>+Tabla5[[#This Row],[VENTA ACUM 38]]+Tabla5[[#This Row],[venta total 39 acum]]</f>
        <v>5</v>
      </c>
      <c r="AA1013" s="46">
        <v>1</v>
      </c>
      <c r="AB1013" s="46">
        <v>3</v>
      </c>
      <c r="AC1013" s="46">
        <v>3</v>
      </c>
      <c r="AD1013" s="46">
        <v>2</v>
      </c>
      <c r="AE1013" s="46">
        <v>2</v>
      </c>
      <c r="AF1013" s="46">
        <v>2</v>
      </c>
      <c r="AG1013">
        <v>5</v>
      </c>
      <c r="AH1013" s="42">
        <f>IFERROR(Tabla5[[#This Row],[VENTAS MABE]]/Tabla5[[#This Row],[VENTAS INDURAMA]],0)</f>
        <v>0</v>
      </c>
      <c r="AI1013" t="s">
        <v>1676</v>
      </c>
      <c r="AK1013" s="42"/>
      <c r="AL1013" t="s">
        <v>845</v>
      </c>
      <c r="AM1013" s="55" t="s">
        <v>1455</v>
      </c>
      <c r="AO1013" s="55" t="s">
        <v>429</v>
      </c>
      <c r="AP1013">
        <v>1</v>
      </c>
      <c r="AQ1013" s="55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f>SUM(Tabla5[[#This Row],[VENTA MABE 1 SEMANA OCT]:[VENTAS OTROS 1 SEMANA OCT]])</f>
        <v>1</v>
      </c>
      <c r="AY1013" s="46">
        <v>7.7279999999999998</v>
      </c>
      <c r="AZ1013" s="55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f>SUM(Tabla5[[#This Row],[VENTA MABE 2 SEMANA OCT]:[VENTAS OTROS 2 SEMANA OCT]])</f>
        <v>0</v>
      </c>
      <c r="BH1013" t="s">
        <v>1113</v>
      </c>
      <c r="BI1013" s="55" t="s">
        <v>248</v>
      </c>
      <c r="BJ1013">
        <v>5.9999999999999947</v>
      </c>
      <c r="BK1013" s="55">
        <v>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f>SUM(Tabla5[[#This Row],[VENTA MABE 3 SEMANA OCT]:[VENTAS OTROS 3 SEMANA OCT]])</f>
        <v>1</v>
      </c>
      <c r="BS1013" s="42">
        <v>0.25</v>
      </c>
      <c r="BT1013" s="55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f>SUM(Tabla5[[#This Row],[VENTA MABE 4 SEMANA OCT]:[VENTAS OTROS 4 SEMANA OCT]])</f>
        <v>0</v>
      </c>
      <c r="CB1013" t="s">
        <v>1679</v>
      </c>
      <c r="CC1013" t="s">
        <v>1679</v>
      </c>
      <c r="CD1013" t="s">
        <v>1679</v>
      </c>
      <c r="CE1013" t="s">
        <v>1679</v>
      </c>
      <c r="CF1013" t="s">
        <v>1679</v>
      </c>
      <c r="CG1013" t="s">
        <v>1679</v>
      </c>
      <c r="CH1013" t="s">
        <v>1679</v>
      </c>
      <c r="CI10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13" t="s">
        <v>1703</v>
      </c>
      <c r="CK1013">
        <v>1</v>
      </c>
      <c r="CL1013">
        <v>0</v>
      </c>
      <c r="CM1013" t="s">
        <v>1679</v>
      </c>
      <c r="CN1013">
        <v>1</v>
      </c>
      <c r="CO1013">
        <v>0</v>
      </c>
      <c r="CP1013">
        <v>1</v>
      </c>
      <c r="CQ1013">
        <v>0</v>
      </c>
      <c r="CR1013">
        <f>SUM(Tabla5[[#This Row],[VENTA MABE 1 SEMANA NOV]:[VENTAS OTROS 1 SEMANA NOV]])</f>
        <v>3</v>
      </c>
      <c r="CS1013">
        <f>IFERROR(VLOOKUP(Tabla5[[#This Row],[CLAVE]],[2]VENTAS!$F$2:$L$1501,2,0),0)</f>
        <v>1</v>
      </c>
      <c r="CT1013">
        <f>IFERROR(VLOOKUP(Tabla5[[#This Row],[CLAVE]],[2]VENTAS!$F$2:$L$1501,3,0),0)</f>
        <v>0</v>
      </c>
      <c r="CU1013">
        <f>IFERROR(VLOOKUP(Tabla5[[#This Row],[CLAVE]],[2]VENTAS!$F$2:$L$1501,4,0),0)</f>
        <v>0</v>
      </c>
      <c r="CV1013">
        <f>IFERROR(VLOOKUP(Tabla5[[#This Row],[CLAVE]],[2]VENTAS!$F$2:$L$1501,5,0),0)</f>
        <v>0</v>
      </c>
      <c r="CW1013">
        <f>IFERROR(VLOOKUP(Tabla5[[#This Row],[CLAVE]],[2]VENTAS!$F$2:$L$1501,6,0),0)</f>
        <v>0</v>
      </c>
      <c r="CX1013">
        <f>IFERROR(VLOOKUP(Tabla5[[#This Row],[CLAVE]],[2]VENTAS!$F$2:$L$1501,7,0),0)</f>
        <v>0</v>
      </c>
      <c r="CY1013">
        <f>IFERROR(VLOOKUP(Tabla5[[#This Row],[CLAVE]],[2]VENTAS!$F$2:$R$1501,13,0),0)</f>
        <v>0</v>
      </c>
      <c r="CZ1013">
        <f>SUM(Tabla5[[#This Row],[VENTA MABE 2 SEMANA NOV]:[VENTAS OTROS 2 SEMANA NOV]])</f>
        <v>1</v>
      </c>
      <c r="DA1013" s="46">
        <v>14.112000000000002</v>
      </c>
    </row>
    <row r="1014" spans="1:105" hidden="1" x14ac:dyDescent="0.3">
      <c r="A1014" t="str">
        <f>CONCATENATE(Tabla5[[#This Row],[TIENDA HMPV]],Tabla5[[#This Row],[LINEA]])</f>
        <v>274 - MULTIPLAZA RIOBAMBAREFRIGERACIÓN</v>
      </c>
      <c r="B1014" t="s">
        <v>247</v>
      </c>
      <c r="C1014" s="55" t="s">
        <v>248</v>
      </c>
      <c r="D1014" s="55" t="s">
        <v>79</v>
      </c>
      <c r="E1014" s="55" t="s">
        <v>254</v>
      </c>
      <c r="F1014" s="55" t="s">
        <v>1724</v>
      </c>
      <c r="G1014" t="s">
        <v>29</v>
      </c>
      <c r="H1014" s="42">
        <f>IFERROR(Tabla5[[#This Row],[VENTAS MABE]]/Tabla5[[#This Row],[CUOTA]],0)</f>
        <v>0.8</v>
      </c>
      <c r="I1014">
        <v>5</v>
      </c>
      <c r="J1014">
        <v>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V1014" s="42">
        <v>1</v>
      </c>
      <c r="W1014" s="42">
        <f>IFERROR(Tabla5[[#This Row],[TOTAL VENTA 38 SEMANA]]/Tabla5[[#This Row],[VENTA ACUM 38]],0)</f>
        <v>1</v>
      </c>
      <c r="X1014" s="42" t="e">
        <f>VLOOKUP(Tabla5[[#This Row],[CLAVE]],[1]!QMI_5_SEMANA_SEP_22[[CLAVE]:[SHARE CADENA S2]],21,0)</f>
        <v>#REF!</v>
      </c>
      <c r="Y1014" s="55" t="s">
        <v>734</v>
      </c>
      <c r="Z1014" s="46">
        <f>+Tabla5[[#This Row],[VENTA ACUM 38]]+Tabla5[[#This Row],[venta total 39 acum]]</f>
        <v>4</v>
      </c>
      <c r="AA1014" s="46">
        <v>1</v>
      </c>
      <c r="AB1014" s="46">
        <v>4</v>
      </c>
      <c r="AC1014" s="46">
        <v>4</v>
      </c>
      <c r="AD1014" s="46">
        <v>0</v>
      </c>
      <c r="AE1014" s="46">
        <v>0</v>
      </c>
      <c r="AF1014" s="46">
        <v>0</v>
      </c>
      <c r="AG1014">
        <v>4</v>
      </c>
      <c r="AH1014" s="42">
        <f>IFERROR(Tabla5[[#This Row],[VENTAS MABE]]/Tabla5[[#This Row],[VENTAS INDURAMA]],0)</f>
        <v>0</v>
      </c>
      <c r="AI1014" t="s">
        <v>1676</v>
      </c>
      <c r="AK1014" s="42"/>
      <c r="AL1014" t="s">
        <v>845</v>
      </c>
      <c r="AM1014" s="55" t="s">
        <v>1455</v>
      </c>
      <c r="AO1014" s="55" t="s">
        <v>429</v>
      </c>
      <c r="AP1014">
        <v>1</v>
      </c>
      <c r="AQ1014" s="55">
        <v>2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f>SUM(Tabla5[[#This Row],[VENTA MABE 1 SEMANA OCT]:[VENTAS OTROS 1 SEMANA OCT]])</f>
        <v>3</v>
      </c>
      <c r="AY1014" s="46">
        <v>3.9006211180124231</v>
      </c>
      <c r="AZ1014" s="55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f>SUM(Tabla5[[#This Row],[VENTA MABE 2 SEMANA OCT]:[VENTAS OTROS 2 SEMANA OCT]])</f>
        <v>1</v>
      </c>
      <c r="BH1014" t="s">
        <v>1113</v>
      </c>
      <c r="BI1014" s="55" t="s">
        <v>248</v>
      </c>
      <c r="BJ1014">
        <v>5.9999999999999947</v>
      </c>
      <c r="BK1014" s="55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f>SUM(Tabla5[[#This Row],[VENTA MABE 3 SEMANA OCT]:[VENTAS OTROS 3 SEMANA OCT]])</f>
        <v>0</v>
      </c>
      <c r="BS1014" s="42">
        <v>0.4</v>
      </c>
      <c r="BT1014" s="55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f>SUM(Tabla5[[#This Row],[VENTA MABE 4 SEMANA OCT]:[VENTAS OTROS 4 SEMANA OCT]])</f>
        <v>0</v>
      </c>
      <c r="CB1014" t="s">
        <v>1679</v>
      </c>
      <c r="CC1014" t="s">
        <v>1679</v>
      </c>
      <c r="CD1014" t="s">
        <v>1679</v>
      </c>
      <c r="CE1014" t="s">
        <v>1679</v>
      </c>
      <c r="CF1014" t="s">
        <v>1679</v>
      </c>
      <c r="CG1014" t="s">
        <v>1679</v>
      </c>
      <c r="CH1014" t="s">
        <v>1679</v>
      </c>
      <c r="CI10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1014" t="s">
        <v>1703</v>
      </c>
      <c r="CK1014">
        <v>1</v>
      </c>
      <c r="CL1014">
        <v>0</v>
      </c>
      <c r="CM1014" t="s">
        <v>1679</v>
      </c>
      <c r="CN1014">
        <v>0</v>
      </c>
      <c r="CO1014">
        <v>0</v>
      </c>
      <c r="CP1014">
        <v>0</v>
      </c>
      <c r="CQ1014">
        <v>0</v>
      </c>
      <c r="CR1014">
        <f>SUM(Tabla5[[#This Row],[VENTA MABE 1 SEMANA NOV]:[VENTAS OTROS 1 SEMANA NOV]])</f>
        <v>1</v>
      </c>
      <c r="CS1014">
        <f>IFERROR(VLOOKUP(Tabla5[[#This Row],[CLAVE]],[2]VENTAS!$F$2:$L$1501,2,0),0)</f>
        <v>2</v>
      </c>
      <c r="CT1014">
        <f>IFERROR(VLOOKUP(Tabla5[[#This Row],[CLAVE]],[2]VENTAS!$F$2:$L$1501,3,0),0)</f>
        <v>0</v>
      </c>
      <c r="CU1014">
        <f>IFERROR(VLOOKUP(Tabla5[[#This Row],[CLAVE]],[2]VENTAS!$F$2:$L$1501,4,0),0)</f>
        <v>0</v>
      </c>
      <c r="CV1014">
        <f>IFERROR(VLOOKUP(Tabla5[[#This Row],[CLAVE]],[2]VENTAS!$F$2:$L$1501,5,0),0)</f>
        <v>0</v>
      </c>
      <c r="CW1014">
        <f>IFERROR(VLOOKUP(Tabla5[[#This Row],[CLAVE]],[2]VENTAS!$F$2:$L$1501,6,0),0)</f>
        <v>0</v>
      </c>
      <c r="CX1014">
        <f>IFERROR(VLOOKUP(Tabla5[[#This Row],[CLAVE]],[2]VENTAS!$F$2:$L$1501,7,0),0)</f>
        <v>0</v>
      </c>
      <c r="CY1014">
        <f>IFERROR(VLOOKUP(Tabla5[[#This Row],[CLAVE]],[2]VENTAS!$F$2:$R$1501,13,0),0)</f>
        <v>0</v>
      </c>
      <c r="CZ1014">
        <f>SUM(Tabla5[[#This Row],[VENTA MABE 2 SEMANA NOV]:[VENTAS OTROS 2 SEMANA NOV]])</f>
        <v>2</v>
      </c>
      <c r="DA1014" s="46">
        <v>10.279879540749107</v>
      </c>
    </row>
    <row r="1015" spans="1:105" hidden="1" x14ac:dyDescent="0.3">
      <c r="A1015" t="str">
        <f>CONCATENATE(Tabla5[[#This Row],[TIENDA HMPV]],Tabla5[[#This Row],[LINEA]])</f>
        <v>662 - JAPON CITY MALLCOCINAS</v>
      </c>
      <c r="B1015" t="s">
        <v>263</v>
      </c>
      <c r="C1015" s="55" t="s">
        <v>264</v>
      </c>
      <c r="D1015" s="55" t="s">
        <v>41</v>
      </c>
      <c r="E1015" s="55" t="s">
        <v>266</v>
      </c>
      <c r="F1015" s="55" t="s">
        <v>1724</v>
      </c>
      <c r="G1015" t="s">
        <v>26</v>
      </c>
      <c r="H1015" s="42">
        <f>IFERROR(Tabla5[[#This Row],[VENTAS MABE]]/Tabla5[[#This Row],[CUOTA]],0)</f>
        <v>1</v>
      </c>
      <c r="I1015">
        <v>3</v>
      </c>
      <c r="J1015">
        <v>3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V1015" s="42">
        <v>1</v>
      </c>
      <c r="W1015" s="42">
        <f>IFERROR(Tabla5[[#This Row],[TOTAL VENTA 38 SEMANA]]/Tabla5[[#This Row],[VENTA ACUM 38]],0)</f>
        <v>1</v>
      </c>
      <c r="X1015" s="42" t="e">
        <f>VLOOKUP(Tabla5[[#This Row],[CLAVE]],[1]!QMI_5_SEMANA_SEP_22[[CLAVE]:[SHARE CADENA S2]],21,0)</f>
        <v>#REF!</v>
      </c>
      <c r="Y1015" s="55" t="s">
        <v>757</v>
      </c>
      <c r="Z1015" s="46">
        <f>+Tabla5[[#This Row],[VENTA ACUM 38]]+Tabla5[[#This Row],[venta total 39 acum]]</f>
        <v>7</v>
      </c>
      <c r="AA1015" s="46">
        <v>3</v>
      </c>
      <c r="AB1015" s="46">
        <v>3</v>
      </c>
      <c r="AC1015" s="46">
        <v>3</v>
      </c>
      <c r="AD1015" s="46">
        <v>4</v>
      </c>
      <c r="AE1015" s="46">
        <v>3</v>
      </c>
      <c r="AF1015" s="46">
        <v>4</v>
      </c>
      <c r="AG1015" s="46">
        <v>9</v>
      </c>
      <c r="AH1015" s="42">
        <f>IFERROR(Tabla5[[#This Row],[VENTAS MABE]]/Tabla5[[#This Row],[VENTAS INDURAMA]],0)</f>
        <v>3</v>
      </c>
      <c r="AI1015" t="s">
        <v>1675</v>
      </c>
      <c r="AK1015" s="42"/>
      <c r="AL1015" t="s">
        <v>727</v>
      </c>
      <c r="AM1015" s="55" t="s">
        <v>41</v>
      </c>
      <c r="AO1015" s="55" t="s">
        <v>419</v>
      </c>
      <c r="AP1015">
        <v>3</v>
      </c>
      <c r="AQ1015" s="55">
        <v>1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f>SUM(Tabla5[[#This Row],[VENTA MABE 1 SEMANA OCT]:[VENTAS OTROS 1 SEMANA OCT]])</f>
        <v>2</v>
      </c>
      <c r="AY1015" s="46">
        <v>3.790501000490806</v>
      </c>
      <c r="AZ1015" s="5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f>SUM(Tabla5[[#This Row],[VENTA MABE 2 SEMANA OCT]:[VENTAS OTROS 2 SEMANA OCT]])</f>
        <v>1</v>
      </c>
      <c r="BH1015" t="s">
        <v>731</v>
      </c>
      <c r="BI1015" s="55" t="s">
        <v>264</v>
      </c>
      <c r="BJ1015">
        <v>3.9999999999999991</v>
      </c>
      <c r="BK1015" s="55">
        <v>2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f>SUM(Tabla5[[#This Row],[VENTA MABE 3 SEMANA OCT]:[VENTAS OTROS 3 SEMANA OCT]])</f>
        <v>2</v>
      </c>
      <c r="BS1015" s="42">
        <v>0.5</v>
      </c>
      <c r="BT1015" s="5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f>SUM(Tabla5[[#This Row],[VENTA MABE 4 SEMANA OCT]:[VENTAS OTROS 4 SEMANA OCT]])</f>
        <v>0</v>
      </c>
      <c r="CB1015" t="s">
        <v>1679</v>
      </c>
      <c r="CC1015" t="s">
        <v>1679</v>
      </c>
      <c r="CD1015" t="s">
        <v>1679</v>
      </c>
      <c r="CE1015" t="s">
        <v>1679</v>
      </c>
      <c r="CF1015" t="s">
        <v>1679</v>
      </c>
      <c r="CG1015" t="s">
        <v>1679</v>
      </c>
      <c r="CH1015" t="s">
        <v>1679</v>
      </c>
      <c r="CI10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1015" t="s">
        <v>1703</v>
      </c>
      <c r="CK1015">
        <v>1</v>
      </c>
      <c r="CL1015">
        <v>0</v>
      </c>
      <c r="CM1015" t="s">
        <v>1679</v>
      </c>
      <c r="CN1015">
        <v>0</v>
      </c>
      <c r="CO1015">
        <v>0</v>
      </c>
      <c r="CP1015">
        <v>0</v>
      </c>
      <c r="CQ1015">
        <v>0</v>
      </c>
      <c r="CR1015">
        <f>SUM(Tabla5[[#This Row],[VENTA MABE 1 SEMANA NOV]:[VENTAS OTROS 1 SEMANA NOV]])</f>
        <v>1</v>
      </c>
      <c r="CS1015">
        <f>IFERROR(VLOOKUP(Tabla5[[#This Row],[CLAVE]],[2]VENTAS!$F$2:$L$1501,2,0),0)</f>
        <v>1</v>
      </c>
      <c r="CT1015">
        <f>IFERROR(VLOOKUP(Tabla5[[#This Row],[CLAVE]],[2]VENTAS!$F$2:$L$1501,3,0),0)</f>
        <v>1</v>
      </c>
      <c r="CU1015">
        <f>IFERROR(VLOOKUP(Tabla5[[#This Row],[CLAVE]],[2]VENTAS!$F$2:$L$1501,4,0),0)</f>
        <v>0</v>
      </c>
      <c r="CV1015">
        <f>IFERROR(VLOOKUP(Tabla5[[#This Row],[CLAVE]],[2]VENTAS!$F$2:$L$1501,5,0),0)</f>
        <v>0</v>
      </c>
      <c r="CW1015">
        <f>IFERROR(VLOOKUP(Tabla5[[#This Row],[CLAVE]],[2]VENTAS!$F$2:$L$1501,6,0),0)</f>
        <v>0</v>
      </c>
      <c r="CX1015">
        <f>IFERROR(VLOOKUP(Tabla5[[#This Row],[CLAVE]],[2]VENTAS!$F$2:$L$1501,7,0),0)</f>
        <v>0</v>
      </c>
      <c r="CY1015">
        <f>IFERROR(VLOOKUP(Tabla5[[#This Row],[CLAVE]],[2]VENTAS!$F$2:$R$1501,13,0),0)</f>
        <v>0</v>
      </c>
      <c r="CZ1015">
        <f>SUM(Tabla5[[#This Row],[VENTA MABE 2 SEMANA NOV]:[VENTAS OTROS 2 SEMANA NOV]])</f>
        <v>2</v>
      </c>
      <c r="DA1015" s="46">
        <v>5.7508589119190541</v>
      </c>
    </row>
    <row r="1016" spans="1:105" hidden="1" x14ac:dyDescent="0.3">
      <c r="A1016" t="str">
        <f>CONCATENATE(Tabla5[[#This Row],[TIENDA HMPV]],Tabla5[[#This Row],[LINEA]])</f>
        <v>662 - JAPON CITY MALLREFRIGERACIÓN</v>
      </c>
      <c r="B1016" t="s">
        <v>263</v>
      </c>
      <c r="C1016" s="55" t="s">
        <v>264</v>
      </c>
      <c r="D1016" s="55" t="s">
        <v>41</v>
      </c>
      <c r="E1016" s="55" t="s">
        <v>266</v>
      </c>
      <c r="F1016" s="55" t="s">
        <v>1724</v>
      </c>
      <c r="G1016" t="s">
        <v>29</v>
      </c>
      <c r="H1016" s="42">
        <f>IFERROR(Tabla5[[#This Row],[VENTAS MABE]]/Tabla5[[#This Row],[CUOTA]],0)</f>
        <v>0</v>
      </c>
      <c r="I1016">
        <v>4</v>
      </c>
      <c r="J1016">
        <v>0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V1016" s="42">
        <v>0</v>
      </c>
      <c r="W1016" s="42">
        <f>IFERROR(Tabla5[[#This Row],[TOTAL VENTA 38 SEMANA]]/Tabla5[[#This Row],[VENTA ACUM 38]],0)</f>
        <v>0</v>
      </c>
      <c r="X1016" s="42" t="e">
        <f>VLOOKUP(Tabla5[[#This Row],[CLAVE]],[1]!QMI_5_SEMANA_SEP_22[[CLAVE]:[SHARE CADENA S2]],21,0)</f>
        <v>#REF!</v>
      </c>
      <c r="Y1016" s="55" t="s">
        <v>757</v>
      </c>
      <c r="Z1016" s="46">
        <f>+Tabla5[[#This Row],[VENTA ACUM 38]]+Tabla5[[#This Row],[venta total 39 acum]]</f>
        <v>3</v>
      </c>
      <c r="AA1016" s="46">
        <v>0</v>
      </c>
      <c r="AB1016" s="46">
        <v>0</v>
      </c>
      <c r="AC1016" s="46">
        <v>1</v>
      </c>
      <c r="AD1016" s="46">
        <v>2</v>
      </c>
      <c r="AE1016" s="46">
        <v>1</v>
      </c>
      <c r="AF1016" s="46">
        <v>2</v>
      </c>
      <c r="AG1016" s="46">
        <v>2</v>
      </c>
      <c r="AH1016" s="42">
        <f>IFERROR(Tabla5[[#This Row],[VENTAS MABE]]/Tabla5[[#This Row],[VENTAS INDURAMA]],0)</f>
        <v>0</v>
      </c>
      <c r="AI1016" t="s">
        <v>1675</v>
      </c>
      <c r="AK1016" s="42"/>
      <c r="AL1016" t="s">
        <v>727</v>
      </c>
      <c r="AM1016" s="55" t="s">
        <v>41</v>
      </c>
      <c r="AO1016" s="55" t="s">
        <v>419</v>
      </c>
      <c r="AP1016">
        <v>1</v>
      </c>
      <c r="AQ1016" s="55">
        <v>1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f>SUM(Tabla5[[#This Row],[VENTA MABE 1 SEMANA OCT]:[VENTAS OTROS 1 SEMANA OCT]])</f>
        <v>2</v>
      </c>
      <c r="AY1016" s="46">
        <v>2.9797875097175432</v>
      </c>
      <c r="AZ1016" s="55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f>SUM(Tabla5[[#This Row],[VENTA MABE 2 SEMANA OCT]:[VENTAS OTROS 2 SEMANA OCT]])</f>
        <v>1</v>
      </c>
      <c r="BH1016" t="s">
        <v>731</v>
      </c>
      <c r="BI1016" s="55" t="s">
        <v>264</v>
      </c>
      <c r="BJ1016">
        <v>3.9999999999999991</v>
      </c>
      <c r="BK1016" s="55">
        <v>1</v>
      </c>
      <c r="BL1016">
        <v>2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f>SUM(Tabla5[[#This Row],[VENTA MABE 3 SEMANA OCT]:[VENTAS OTROS 3 SEMANA OCT]])</f>
        <v>3</v>
      </c>
      <c r="BS1016" s="42">
        <v>0.4</v>
      </c>
      <c r="BT1016" s="55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f>SUM(Tabla5[[#This Row],[VENTA MABE 4 SEMANA OCT]:[VENTAS OTROS 4 SEMANA OCT]])</f>
        <v>1</v>
      </c>
      <c r="CB1016" t="s">
        <v>1679</v>
      </c>
      <c r="CC1016" t="s">
        <v>1679</v>
      </c>
      <c r="CD1016" t="s">
        <v>1679</v>
      </c>
      <c r="CE1016" t="s">
        <v>1679</v>
      </c>
      <c r="CF1016" t="s">
        <v>1679</v>
      </c>
      <c r="CG1016" t="s">
        <v>1679</v>
      </c>
      <c r="CH1016" t="s">
        <v>1679</v>
      </c>
      <c r="CI10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1016" t="s">
        <v>1702</v>
      </c>
      <c r="CK1016">
        <v>0</v>
      </c>
      <c r="CL1016">
        <v>0</v>
      </c>
      <c r="CM1016" t="s">
        <v>1679</v>
      </c>
      <c r="CN1016">
        <v>0</v>
      </c>
      <c r="CO1016">
        <v>0</v>
      </c>
      <c r="CP1016">
        <v>0</v>
      </c>
      <c r="CQ1016">
        <v>0</v>
      </c>
      <c r="CR1016">
        <f>SUM(Tabla5[[#This Row],[VENTA MABE 1 SEMANA NOV]:[VENTAS OTROS 1 SEMANA NOV]])</f>
        <v>0</v>
      </c>
      <c r="CS1016">
        <f>IFERROR(VLOOKUP(Tabla5[[#This Row],[CLAVE]],[2]VENTAS!$F$2:$L$1501,2,0),0)</f>
        <v>1</v>
      </c>
      <c r="CT1016">
        <f>IFERROR(VLOOKUP(Tabla5[[#This Row],[CLAVE]],[2]VENTAS!$F$2:$L$1501,3,0),0)</f>
        <v>1</v>
      </c>
      <c r="CU1016">
        <f>IFERROR(VLOOKUP(Tabla5[[#This Row],[CLAVE]],[2]VENTAS!$F$2:$L$1501,4,0),0)</f>
        <v>0</v>
      </c>
      <c r="CV1016">
        <f>IFERROR(VLOOKUP(Tabla5[[#This Row],[CLAVE]],[2]VENTAS!$F$2:$L$1501,5,0),0)</f>
        <v>0</v>
      </c>
      <c r="CW1016">
        <f>IFERROR(VLOOKUP(Tabla5[[#This Row],[CLAVE]],[2]VENTAS!$F$2:$L$1501,6,0),0)</f>
        <v>0</v>
      </c>
      <c r="CX1016">
        <f>IFERROR(VLOOKUP(Tabla5[[#This Row],[CLAVE]],[2]VENTAS!$F$2:$L$1501,7,0),0)</f>
        <v>0</v>
      </c>
      <c r="CY1016">
        <f>IFERROR(VLOOKUP(Tabla5[[#This Row],[CLAVE]],[2]VENTAS!$F$2:$R$1501,13,0),0)</f>
        <v>0</v>
      </c>
      <c r="CZ1016">
        <f>SUM(Tabla5[[#This Row],[VENTA MABE 2 SEMANA NOV]:[VENTAS OTROS 2 SEMANA NOV]])</f>
        <v>2</v>
      </c>
      <c r="DA1016" s="46">
        <v>3.9797875097175432</v>
      </c>
    </row>
    <row r="1017" spans="1:105" hidden="1" x14ac:dyDescent="0.3">
      <c r="A1017" t="str">
        <f>CONCATENATE(Tabla5[[#This Row],[TIENDA HMPV]],Tabla5[[#This Row],[LINEA]])</f>
        <v>571 - CITY MALLAIRES</v>
      </c>
      <c r="B1017" t="s">
        <v>263</v>
      </c>
      <c r="C1017" s="55" t="s">
        <v>264</v>
      </c>
      <c r="D1017" s="55" t="s">
        <v>30</v>
      </c>
      <c r="E1017" s="55" t="s">
        <v>265</v>
      </c>
      <c r="F1017" s="55" t="s">
        <v>1724</v>
      </c>
      <c r="G1017" t="s">
        <v>25</v>
      </c>
      <c r="H1017" s="42">
        <f>IFERROR(Tabla5[[#This Row],[VENTAS MABE]]/Tabla5[[#This Row],[CUOTA]],0)</f>
        <v>0.42857142857142855</v>
      </c>
      <c r="I1017">
        <v>7</v>
      </c>
      <c r="J1017">
        <v>3</v>
      </c>
      <c r="K1017">
        <v>4</v>
      </c>
      <c r="L1017">
        <v>0</v>
      </c>
      <c r="M1017">
        <v>8</v>
      </c>
      <c r="N1017">
        <v>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V1017" s="42">
        <v>0.23076923076923078</v>
      </c>
      <c r="W1017" s="42">
        <f>IFERROR(Tabla5[[#This Row],[TOTAL VENTA 38 SEMANA]]/Tabla5[[#This Row],[VENTA ACUM 38]],0)</f>
        <v>0.23076923076923078</v>
      </c>
      <c r="X1017" s="42" t="e">
        <f>VLOOKUP(Tabla5[[#This Row],[CLAVE]],[1]!QMI_5_SEMANA_SEP_22[[CLAVE]:[SHARE CADENA S2]],21,0)</f>
        <v>#REF!</v>
      </c>
      <c r="Y1017" s="55" t="s">
        <v>724</v>
      </c>
      <c r="Z1017" s="46">
        <f>+Tabla5[[#This Row],[VENTA ACUM 38]]+Tabla5[[#This Row],[venta total 39 acum]]</f>
        <v>26</v>
      </c>
      <c r="AA1017" s="46">
        <v>1</v>
      </c>
      <c r="AB1017" s="46">
        <v>3</v>
      </c>
      <c r="AC1017" s="46">
        <v>13</v>
      </c>
      <c r="AD1017" s="46">
        <v>13</v>
      </c>
      <c r="AE1017" s="46">
        <v>3</v>
      </c>
      <c r="AF1017" s="46">
        <v>13</v>
      </c>
      <c r="AG1017" s="46">
        <v>4</v>
      </c>
      <c r="AH1017" s="42">
        <f>IFERROR(Tabla5[[#This Row],[VENTAS MABE]]/Tabla5[[#This Row],[VENTAS INDURAMA]],0)</f>
        <v>0.75</v>
      </c>
      <c r="AI1017" t="s">
        <v>1675</v>
      </c>
      <c r="AK1017" s="42"/>
      <c r="AL1017" t="s">
        <v>727</v>
      </c>
      <c r="AM1017" s="55" t="s">
        <v>852</v>
      </c>
      <c r="AO1017" s="55" t="s">
        <v>419</v>
      </c>
      <c r="AP1017">
        <v>10</v>
      </c>
      <c r="AQ1017" s="55">
        <v>0</v>
      </c>
      <c r="AR1017">
        <v>1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f>SUM(Tabla5[[#This Row],[VENTA MABE 1 SEMANA OCT]:[VENTAS OTROS 1 SEMANA OCT]])</f>
        <v>2</v>
      </c>
      <c r="AY1017" s="46">
        <v>7.9822616407982228</v>
      </c>
      <c r="AZ1017" s="55">
        <v>2</v>
      </c>
      <c r="BA1017">
        <v>0</v>
      </c>
      <c r="BB1017">
        <v>0</v>
      </c>
      <c r="BC1017">
        <v>7</v>
      </c>
      <c r="BD1017">
        <v>4</v>
      </c>
      <c r="BE1017">
        <v>0</v>
      </c>
      <c r="BF1017">
        <v>0</v>
      </c>
      <c r="BG1017">
        <f>SUM(Tabla5[[#This Row],[VENTA MABE 2 SEMANA OCT]:[VENTAS OTROS 2 SEMANA OCT]])</f>
        <v>13</v>
      </c>
      <c r="BH1017" t="s">
        <v>798</v>
      </c>
      <c r="BI1017" s="55" t="s">
        <v>264</v>
      </c>
      <c r="BJ1017">
        <v>35.999999999999993</v>
      </c>
      <c r="BK1017" s="55">
        <v>3</v>
      </c>
      <c r="BL1017">
        <v>1</v>
      </c>
      <c r="BM1017">
        <v>0</v>
      </c>
      <c r="BN1017">
        <v>7</v>
      </c>
      <c r="BO1017">
        <v>4</v>
      </c>
      <c r="BP1017">
        <v>0</v>
      </c>
      <c r="BQ1017">
        <v>0</v>
      </c>
      <c r="BR1017">
        <f>SUM(Tabla5[[#This Row],[VENTA MABE 3 SEMANA OCT]:[VENTAS OTROS 3 SEMANA OCT]])</f>
        <v>15</v>
      </c>
      <c r="BS1017" s="42">
        <v>0.17</v>
      </c>
      <c r="BT1017" s="55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f>SUM(Tabla5[[#This Row],[VENTA MABE 4 SEMANA OCT]:[VENTAS OTROS 4 SEMANA OCT]])</f>
        <v>0</v>
      </c>
      <c r="CB1017" t="s">
        <v>1695</v>
      </c>
      <c r="CI101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1017" t="s">
        <v>1701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f>SUM(Tabla5[[#This Row],[VENTA MABE 1 SEMANA NOV]:[VENTAS OTROS 1 SEMANA NOV]])</f>
        <v>1</v>
      </c>
      <c r="CS1017">
        <f>IFERROR(VLOOKUP(Tabla5[[#This Row],[CLAVE]],[2]VENTAS!$F$2:$L$1501,2,0),0)</f>
        <v>1</v>
      </c>
      <c r="CT1017">
        <f>IFERROR(VLOOKUP(Tabla5[[#This Row],[CLAVE]],[2]VENTAS!$F$2:$L$1501,3,0),0)</f>
        <v>0</v>
      </c>
      <c r="CU1017">
        <f>IFERROR(VLOOKUP(Tabla5[[#This Row],[CLAVE]],[2]VENTAS!$F$2:$L$1501,4,0),0)</f>
        <v>0</v>
      </c>
      <c r="CV1017">
        <f>IFERROR(VLOOKUP(Tabla5[[#This Row],[CLAVE]],[2]VENTAS!$F$2:$L$1501,5,0),0)</f>
        <v>0</v>
      </c>
      <c r="CW1017">
        <f>IFERROR(VLOOKUP(Tabla5[[#This Row],[CLAVE]],[2]VENTAS!$F$2:$L$1501,6,0),0)</f>
        <v>0</v>
      </c>
      <c r="CX1017">
        <f>IFERROR(VLOOKUP(Tabla5[[#This Row],[CLAVE]],[2]VENTAS!$F$2:$L$1501,7,0),0)</f>
        <v>0</v>
      </c>
      <c r="CY1017">
        <f>IFERROR(VLOOKUP(Tabla5[[#This Row],[CLAVE]],[2]VENTAS!$F$2:$R$1501,13,0),0)</f>
        <v>0</v>
      </c>
      <c r="CZ1017">
        <f>SUM(Tabla5[[#This Row],[VENTA MABE 2 SEMANA NOV]:[VENTAS OTROS 2 SEMANA NOV]])</f>
        <v>1</v>
      </c>
      <c r="DA1017" s="46">
        <v>14.966740576496667</v>
      </c>
    </row>
    <row r="1018" spans="1:105" hidden="1" x14ac:dyDescent="0.3">
      <c r="A1018" t="str">
        <f>CONCATENATE(Tabla5[[#This Row],[TIENDA HMPV]],Tabla5[[#This Row],[LINEA]])</f>
        <v>571 - CITY MALLCOCINAS</v>
      </c>
      <c r="B1018" t="s">
        <v>263</v>
      </c>
      <c r="C1018" s="55" t="s">
        <v>264</v>
      </c>
      <c r="D1018" s="55" t="s">
        <v>30</v>
      </c>
      <c r="E1018" s="55" t="s">
        <v>265</v>
      </c>
      <c r="F1018" s="55" t="s">
        <v>1724</v>
      </c>
      <c r="G1018" t="s">
        <v>26</v>
      </c>
      <c r="H1018" s="42">
        <f>IFERROR(Tabla5[[#This Row],[VENTAS MABE]]/Tabla5[[#This Row],[CUOTA]],0)</f>
        <v>0.5714285714285714</v>
      </c>
      <c r="I1018">
        <v>21</v>
      </c>
      <c r="J1018">
        <v>12</v>
      </c>
      <c r="K1018">
        <v>12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V1018" s="42">
        <v>0.54545454545454541</v>
      </c>
      <c r="W1018" s="42">
        <f>IFERROR(Tabla5[[#This Row],[TOTAL VENTA 38 SEMANA]]/Tabla5[[#This Row],[VENTA ACUM 38]],0)</f>
        <v>0.54545454545454541</v>
      </c>
      <c r="X1018" s="42" t="e">
        <f>VLOOKUP(Tabla5[[#This Row],[CLAVE]],[1]!QMI_5_SEMANA_SEP_22[[CLAVE]:[SHARE CADENA S2]],21,0)</f>
        <v>#REF!</v>
      </c>
      <c r="Y1018" s="55" t="s">
        <v>724</v>
      </c>
      <c r="Z1018" s="46">
        <f>+Tabla5[[#This Row],[VENTA ACUM 38]]+Tabla5[[#This Row],[venta total 39 acum]]</f>
        <v>27</v>
      </c>
      <c r="AA1018" s="46">
        <v>8</v>
      </c>
      <c r="AB1018" s="46">
        <v>12</v>
      </c>
      <c r="AC1018" s="46">
        <v>22</v>
      </c>
      <c r="AD1018" s="46">
        <v>5</v>
      </c>
      <c r="AE1018" s="46">
        <v>3</v>
      </c>
      <c r="AF1018" s="46">
        <v>5</v>
      </c>
      <c r="AG1018" s="46">
        <v>11</v>
      </c>
      <c r="AH1018" s="42">
        <f>IFERROR(Tabla5[[#This Row],[VENTAS MABE]]/Tabla5[[#This Row],[VENTAS INDURAMA]],0)</f>
        <v>1</v>
      </c>
      <c r="AI1018" t="s">
        <v>1675</v>
      </c>
      <c r="AK1018" s="42"/>
      <c r="AL1018" t="s">
        <v>727</v>
      </c>
      <c r="AM1018" s="55" t="s">
        <v>852</v>
      </c>
      <c r="AO1018" s="55" t="s">
        <v>419</v>
      </c>
      <c r="AP1018">
        <v>14</v>
      </c>
      <c r="AQ1018" s="55">
        <v>6</v>
      </c>
      <c r="AR1018">
        <v>4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f>SUM(Tabla5[[#This Row],[VENTA MABE 1 SEMANA OCT]:[VENTAS OTROS 1 SEMANA OCT]])</f>
        <v>10</v>
      </c>
      <c r="AY1018" s="46">
        <v>19.572694699975308</v>
      </c>
      <c r="AZ1018" s="55">
        <v>6</v>
      </c>
      <c r="BA1018">
        <v>3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f>SUM(Tabla5[[#This Row],[VENTA MABE 2 SEMANA OCT]:[VENTAS OTROS 2 SEMANA OCT]])</f>
        <v>9</v>
      </c>
      <c r="BH1018" t="s">
        <v>798</v>
      </c>
      <c r="BI1018" s="55" t="s">
        <v>264</v>
      </c>
      <c r="BJ1018">
        <v>35.999999999999993</v>
      </c>
      <c r="BK1018" s="55">
        <v>13</v>
      </c>
      <c r="BL1018">
        <v>10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f>SUM(Tabla5[[#This Row],[VENTA MABE 3 SEMANA OCT]:[VENTAS OTROS 3 SEMANA OCT]])</f>
        <v>23</v>
      </c>
      <c r="BS1018" s="42">
        <v>0.4</v>
      </c>
      <c r="BT1018" s="55">
        <v>2</v>
      </c>
      <c r="BU1018">
        <v>2</v>
      </c>
      <c r="BV1018">
        <v>0</v>
      </c>
      <c r="BW1018">
        <v>1</v>
      </c>
      <c r="BX1018">
        <v>0</v>
      </c>
      <c r="BY1018">
        <v>0</v>
      </c>
      <c r="BZ1018">
        <v>0</v>
      </c>
      <c r="CA1018">
        <f>SUM(Tabla5[[#This Row],[VENTA MABE 4 SEMANA OCT]:[VENTAS OTROS 4 SEMANA OCT]])</f>
        <v>5</v>
      </c>
      <c r="CB1018" t="s">
        <v>1679</v>
      </c>
      <c r="CC1018" t="s">
        <v>1679</v>
      </c>
      <c r="CD1018" t="s">
        <v>1679</v>
      </c>
      <c r="CE1018" t="s">
        <v>1679</v>
      </c>
      <c r="CF1018" t="s">
        <v>1679</v>
      </c>
      <c r="CG1018" t="s">
        <v>1679</v>
      </c>
      <c r="CH1018" t="s">
        <v>1679</v>
      </c>
      <c r="CI10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0.57446808510638303</v>
      </c>
      <c r="CJ1018" t="s">
        <v>1703</v>
      </c>
      <c r="CK1018">
        <v>5</v>
      </c>
      <c r="CL1018">
        <v>3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>SUM(Tabla5[[#This Row],[VENTA MABE 1 SEMANA NOV]:[VENTAS OTROS 1 SEMANA NOV]])</f>
        <v>8</v>
      </c>
      <c r="CS1018">
        <f>IFERROR(VLOOKUP(Tabla5[[#This Row],[CLAVE]],[2]VENTAS!$F$2:$L$1501,2,0),0)</f>
        <v>6</v>
      </c>
      <c r="CT1018">
        <f>IFERROR(VLOOKUP(Tabla5[[#This Row],[CLAVE]],[2]VENTAS!$F$2:$L$1501,3,0),0)</f>
        <v>2</v>
      </c>
      <c r="CU1018">
        <f>IFERROR(VLOOKUP(Tabla5[[#This Row],[CLAVE]],[2]VENTAS!$F$2:$L$1501,4,0),0)</f>
        <v>0</v>
      </c>
      <c r="CV1018">
        <f>IFERROR(VLOOKUP(Tabla5[[#This Row],[CLAVE]],[2]VENTAS!$F$2:$L$1501,5,0),0)</f>
        <v>0</v>
      </c>
      <c r="CW1018">
        <f>IFERROR(VLOOKUP(Tabla5[[#This Row],[CLAVE]],[2]VENTAS!$F$2:$L$1501,6,0),0)</f>
        <v>0</v>
      </c>
      <c r="CX1018">
        <f>IFERROR(VLOOKUP(Tabla5[[#This Row],[CLAVE]],[2]VENTAS!$F$2:$L$1501,7,0),0)</f>
        <v>0</v>
      </c>
      <c r="CY1018">
        <f>IFERROR(VLOOKUP(Tabla5[[#This Row],[CLAVE]],[2]VENTAS!$F$2:$R$1501,13,0),0)</f>
        <v>0</v>
      </c>
      <c r="CZ1018">
        <f>SUM(Tabla5[[#This Row],[VENTA MABE 2 SEMANA NOV]:[VENTAS OTROS 2 SEMANA NOV]])</f>
        <v>8</v>
      </c>
      <c r="DA1018" s="46">
        <v>45.39982191686002</v>
      </c>
    </row>
    <row r="1019" spans="1:105" hidden="1" x14ac:dyDescent="0.3">
      <c r="A1019" t="str">
        <f>CONCATENATE(Tabla5[[#This Row],[TIENDA HMPV]],Tabla5[[#This Row],[LINEA]])</f>
        <v>571 - CITY MALLEMPOTRE</v>
      </c>
      <c r="B1019" t="s">
        <v>263</v>
      </c>
      <c r="C1019" s="55" t="s">
        <v>264</v>
      </c>
      <c r="D1019" s="55" t="s">
        <v>30</v>
      </c>
      <c r="E1019" s="55" t="s">
        <v>265</v>
      </c>
      <c r="F1019" s="55" t="s">
        <v>1724</v>
      </c>
      <c r="G1019" t="s">
        <v>32</v>
      </c>
      <c r="H1019" s="42">
        <f>IFERROR(Tabla5[[#This Row],[VENTAS MABE]]/Tabla5[[#This Row],[CUOTA]],0)</f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V1019" s="42">
        <v>0</v>
      </c>
      <c r="W1019" s="42">
        <f>IFERROR(Tabla5[[#This Row],[TOTAL VENTA 38 SEMANA]]/Tabla5[[#This Row],[VENTA ACUM 38]],0)</f>
        <v>0</v>
      </c>
      <c r="X1019" s="42" t="e">
        <f>VLOOKUP(Tabla5[[#This Row],[CLAVE]],[1]!QMI_5_SEMANA_SEP_22[[CLAVE]:[SHARE CADENA S2]],21,0)</f>
        <v>#REF!</v>
      </c>
      <c r="Y1019" s="55" t="s">
        <v>724</v>
      </c>
      <c r="Z1019" s="46">
        <f>+Tabla5[[#This Row],[VENTA ACUM 38]]+Tabla5[[#This Row],[venta total 39 acum]]</f>
        <v>0</v>
      </c>
      <c r="AA1019" s="46">
        <v>0</v>
      </c>
      <c r="AB1019" s="46">
        <v>0</v>
      </c>
      <c r="AC1019" s="46">
        <v>0</v>
      </c>
      <c r="AD1019" s="46">
        <v>0</v>
      </c>
      <c r="AE1019" s="46">
        <v>0</v>
      </c>
      <c r="AF1019" s="46">
        <v>0</v>
      </c>
      <c r="AG1019" s="46">
        <v>0</v>
      </c>
      <c r="AH1019" s="42">
        <f>IFERROR(Tabla5[[#This Row],[VENTAS MABE]]/Tabla5[[#This Row],[VENTAS INDURAMA]],0)</f>
        <v>0</v>
      </c>
      <c r="AI1019" t="s">
        <v>1675</v>
      </c>
      <c r="AK1019" s="42"/>
      <c r="AL1019" t="s">
        <v>727</v>
      </c>
      <c r="AM1019" s="55" t="s">
        <v>852</v>
      </c>
      <c r="AO1019" s="55" t="s">
        <v>419</v>
      </c>
      <c r="AP1019">
        <v>0</v>
      </c>
      <c r="AQ1019" s="55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f>SUM(Tabla5[[#This Row],[VENTA MABE 1 SEMANA OCT]:[VENTAS OTROS 1 SEMANA OCT]])</f>
        <v>0</v>
      </c>
      <c r="AY1019" s="46">
        <v>0</v>
      </c>
      <c r="AZ1019" s="55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f>SUM(Tabla5[[#This Row],[VENTA MABE 2 SEMANA OCT]:[VENTAS OTROS 2 SEMANA OCT]])</f>
        <v>0</v>
      </c>
      <c r="BH1019" t="s">
        <v>798</v>
      </c>
      <c r="BI1019" s="55" t="s">
        <v>264</v>
      </c>
      <c r="BJ1019">
        <v>35.999999999999993</v>
      </c>
      <c r="BK1019" s="55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f>SUM(Tabla5[[#This Row],[VENTA MABE 3 SEMANA OCT]:[VENTAS OTROS 3 SEMANA OCT]])</f>
        <v>0</v>
      </c>
      <c r="BS1019" s="42">
        <v>0</v>
      </c>
      <c r="BT1019" s="55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f>SUM(Tabla5[[#This Row],[VENTA MABE 4 SEMANA OCT]:[VENTAS OTROS 4 SEMANA OCT]])</f>
        <v>0</v>
      </c>
      <c r="CB1019" t="s">
        <v>1679</v>
      </c>
      <c r="CC1019" t="s">
        <v>1679</v>
      </c>
      <c r="CD1019" t="s">
        <v>1679</v>
      </c>
      <c r="CE1019" t="s">
        <v>1679</v>
      </c>
      <c r="CF1019" t="s">
        <v>1679</v>
      </c>
      <c r="CG1019" t="s">
        <v>1679</v>
      </c>
      <c r="CH1019" t="s">
        <v>1679</v>
      </c>
      <c r="CI10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19" s="66">
        <v>0</v>
      </c>
      <c r="CK1019">
        <v>0</v>
      </c>
      <c r="CL1019">
        <v>0</v>
      </c>
      <c r="CM1019" t="s">
        <v>1679</v>
      </c>
      <c r="CN1019">
        <v>0</v>
      </c>
      <c r="CO1019">
        <v>0</v>
      </c>
      <c r="CP1019">
        <v>0</v>
      </c>
      <c r="CQ1019">
        <v>0</v>
      </c>
      <c r="CR1019">
        <f>SUM(Tabla5[[#This Row],[VENTA MABE 1 SEMANA NOV]:[VENTAS OTROS 1 SEMANA NOV]])</f>
        <v>0</v>
      </c>
      <c r="CS1019">
        <f>IFERROR(VLOOKUP(Tabla5[[#This Row],[CLAVE]],[2]VENTAS!$F$2:$L$1501,2,0),0)</f>
        <v>0</v>
      </c>
      <c r="CT1019">
        <f>IFERROR(VLOOKUP(Tabla5[[#This Row],[CLAVE]],[2]VENTAS!$F$2:$L$1501,3,0),0)</f>
        <v>0</v>
      </c>
      <c r="CU1019">
        <f>IFERROR(VLOOKUP(Tabla5[[#This Row],[CLAVE]],[2]VENTAS!$F$2:$L$1501,4,0),0)</f>
        <v>0</v>
      </c>
      <c r="CV1019">
        <f>IFERROR(VLOOKUP(Tabla5[[#This Row],[CLAVE]],[2]VENTAS!$F$2:$L$1501,5,0),0)</f>
        <v>0</v>
      </c>
      <c r="CW1019">
        <f>IFERROR(VLOOKUP(Tabla5[[#This Row],[CLAVE]],[2]VENTAS!$F$2:$L$1501,6,0),0)</f>
        <v>0</v>
      </c>
      <c r="CX1019">
        <f>IFERROR(VLOOKUP(Tabla5[[#This Row],[CLAVE]],[2]VENTAS!$F$2:$L$1501,7,0),0)</f>
        <v>0</v>
      </c>
      <c r="CY1019">
        <f>IFERROR(VLOOKUP(Tabla5[[#This Row],[CLAVE]],[2]VENTAS!$F$2:$R$1501,13,0),0)</f>
        <v>0</v>
      </c>
      <c r="CZ1019">
        <f>SUM(Tabla5[[#This Row],[VENTA MABE 2 SEMANA NOV]:[VENTAS OTROS 2 SEMANA NOV]])</f>
        <v>0</v>
      </c>
      <c r="DA1019" s="46">
        <v>0</v>
      </c>
    </row>
    <row r="1020" spans="1:105" hidden="1" x14ac:dyDescent="0.3">
      <c r="A1020" t="str">
        <f>CONCATENATE(Tabla5[[#This Row],[TIENDA HMPV]],Tabla5[[#This Row],[LINEA]])</f>
        <v>571 - CITY MALLGLOBALES</v>
      </c>
      <c r="B1020" t="s">
        <v>263</v>
      </c>
      <c r="C1020" s="55" t="s">
        <v>264</v>
      </c>
      <c r="D1020" s="55" t="s">
        <v>30</v>
      </c>
      <c r="E1020" s="55" t="s">
        <v>265</v>
      </c>
      <c r="F1020" s="55" t="s">
        <v>1724</v>
      </c>
      <c r="G1020" t="s">
        <v>27</v>
      </c>
      <c r="H1020" s="42">
        <f>IFERROR(Tabla5[[#This Row],[VENTAS MABE]]/Tabla5[[#This Row],[CUOTA]],0)</f>
        <v>2</v>
      </c>
      <c r="I1020">
        <v>3</v>
      </c>
      <c r="J1020">
        <v>6</v>
      </c>
      <c r="K1020">
        <v>10</v>
      </c>
      <c r="L1020">
        <v>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V1020" s="42">
        <v>0.5</v>
      </c>
      <c r="W1020" s="42">
        <f>IFERROR(Tabla5[[#This Row],[TOTAL VENTA 38 SEMANA]]/Tabla5[[#This Row],[VENTA ACUM 38]],0)</f>
        <v>0.5</v>
      </c>
      <c r="X1020" s="42" t="e">
        <f>VLOOKUP(Tabla5[[#This Row],[CLAVE]],[1]!QMI_5_SEMANA_SEP_22[[CLAVE]:[SHARE CADENA S2]],21,0)</f>
        <v>#REF!</v>
      </c>
      <c r="Y1020" s="55" t="s">
        <v>724</v>
      </c>
      <c r="Z1020" s="46">
        <f>+Tabla5[[#This Row],[VENTA ACUM 38]]+Tabla5[[#This Row],[venta total 39 acum]]</f>
        <v>25</v>
      </c>
      <c r="AA1020" s="46">
        <v>4</v>
      </c>
      <c r="AB1020" s="46">
        <v>6</v>
      </c>
      <c r="AC1020" s="46">
        <v>12</v>
      </c>
      <c r="AD1020" s="46">
        <v>13</v>
      </c>
      <c r="AE1020" s="46">
        <v>7</v>
      </c>
      <c r="AF1020" s="46">
        <v>13</v>
      </c>
      <c r="AG1020" s="46">
        <v>11</v>
      </c>
      <c r="AH1020" s="42">
        <f>IFERROR(Tabla5[[#This Row],[VENTAS MABE]]/Tabla5[[#This Row],[VENTAS INDURAMA]],0)</f>
        <v>0.6</v>
      </c>
      <c r="AI1020" t="s">
        <v>1675</v>
      </c>
      <c r="AK1020" s="42"/>
      <c r="AL1020" t="s">
        <v>727</v>
      </c>
      <c r="AM1020" s="55" t="s">
        <v>852</v>
      </c>
      <c r="AO1020" s="55" t="s">
        <v>419</v>
      </c>
      <c r="AP1020">
        <v>8</v>
      </c>
      <c r="AQ1020" s="55">
        <v>1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f>SUM(Tabla5[[#This Row],[VENTA MABE 1 SEMANA OCT]:[VENTAS OTROS 1 SEMANA OCT]])</f>
        <v>2</v>
      </c>
      <c r="AY1020" s="46">
        <v>2.9652300436505952</v>
      </c>
      <c r="AZ1020" s="55">
        <v>2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f>SUM(Tabla5[[#This Row],[VENTA MABE 2 SEMANA OCT]:[VENTAS OTROS 2 SEMANA OCT]])</f>
        <v>2</v>
      </c>
      <c r="BH1020" t="s">
        <v>798</v>
      </c>
      <c r="BI1020" s="55" t="s">
        <v>264</v>
      </c>
      <c r="BJ1020">
        <v>35.999999999999993</v>
      </c>
      <c r="BK1020" s="55">
        <v>4</v>
      </c>
      <c r="BL1020">
        <v>4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f>SUM(Tabla5[[#This Row],[VENTA MABE 3 SEMANA OCT]:[VENTAS OTROS 3 SEMANA OCT]])</f>
        <v>8</v>
      </c>
      <c r="BS1020" s="42">
        <v>0</v>
      </c>
      <c r="BT1020" s="55">
        <v>1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f>SUM(Tabla5[[#This Row],[VENTA MABE 4 SEMANA OCT]:[VENTAS OTROS 4 SEMANA OCT]])</f>
        <v>1</v>
      </c>
      <c r="CB1020" t="s">
        <v>1679</v>
      </c>
      <c r="CC1020" t="s">
        <v>1679</v>
      </c>
      <c r="CD1020" t="s">
        <v>1679</v>
      </c>
      <c r="CE1020" t="s">
        <v>1679</v>
      </c>
      <c r="CF1020" t="s">
        <v>1679</v>
      </c>
      <c r="CG1020" t="s">
        <v>1679</v>
      </c>
      <c r="CH1020" t="s">
        <v>1679</v>
      </c>
      <c r="CI10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0.61538461538461542</v>
      </c>
      <c r="CJ1020" t="s">
        <v>1703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>SUM(Tabla5[[#This Row],[VENTA MABE 1 SEMANA NOV]:[VENTAS OTROS 1 SEMANA NOV]])</f>
        <v>1</v>
      </c>
      <c r="CS1020">
        <f>IFERROR(VLOOKUP(Tabla5[[#This Row],[CLAVE]],[2]VENTAS!$F$2:$L$1501,2,0),0)</f>
        <v>0</v>
      </c>
      <c r="CT1020">
        <f>IFERROR(VLOOKUP(Tabla5[[#This Row],[CLAVE]],[2]VENTAS!$F$2:$L$1501,3,0),0)</f>
        <v>0</v>
      </c>
      <c r="CU1020">
        <f>IFERROR(VLOOKUP(Tabla5[[#This Row],[CLAVE]],[2]VENTAS!$F$2:$L$1501,4,0),0)</f>
        <v>1</v>
      </c>
      <c r="CV1020">
        <f>IFERROR(VLOOKUP(Tabla5[[#This Row],[CLAVE]],[2]VENTAS!$F$2:$L$1501,5,0),0)</f>
        <v>0</v>
      </c>
      <c r="CW1020">
        <f>IFERROR(VLOOKUP(Tabla5[[#This Row],[CLAVE]],[2]VENTAS!$F$2:$L$1501,6,0),0)</f>
        <v>0</v>
      </c>
      <c r="CX1020">
        <f>IFERROR(VLOOKUP(Tabla5[[#This Row],[CLAVE]],[2]VENTAS!$F$2:$L$1501,7,0),0)</f>
        <v>0</v>
      </c>
      <c r="CY1020">
        <f>IFERROR(VLOOKUP(Tabla5[[#This Row],[CLAVE]],[2]VENTAS!$F$2:$R$1501,13,0),0)</f>
        <v>0</v>
      </c>
      <c r="CZ1020">
        <f>SUM(Tabla5[[#This Row],[VENTA MABE 2 SEMANA NOV]:[VENTAS OTROS 2 SEMANA NOV]])</f>
        <v>1</v>
      </c>
      <c r="DA1020" s="46">
        <v>1.6761269493525119</v>
      </c>
    </row>
    <row r="1021" spans="1:105" hidden="1" x14ac:dyDescent="0.3">
      <c r="A1021" t="str">
        <f>CONCATENATE(Tabla5[[#This Row],[TIENDA HMPV]],Tabla5[[#This Row],[LINEA]])</f>
        <v>571 - CITY MALLLAVADO</v>
      </c>
      <c r="B1021" t="s">
        <v>263</v>
      </c>
      <c r="C1021" s="55" t="s">
        <v>264</v>
      </c>
      <c r="D1021" s="55" t="s">
        <v>30</v>
      </c>
      <c r="E1021" s="55" t="s">
        <v>265</v>
      </c>
      <c r="F1021" s="55" t="s">
        <v>1724</v>
      </c>
      <c r="G1021" t="s">
        <v>28</v>
      </c>
      <c r="H1021" s="42">
        <f>IFERROR(Tabla5[[#This Row],[VENTAS MABE]]/Tabla5[[#This Row],[CUOTA]],0)</f>
        <v>0.66666666666666663</v>
      </c>
      <c r="I1021">
        <v>3</v>
      </c>
      <c r="J1021">
        <v>2</v>
      </c>
      <c r="K1021">
        <v>2</v>
      </c>
      <c r="L1021" s="44">
        <v>24</v>
      </c>
      <c r="M1021">
        <v>10</v>
      </c>
      <c r="N1021">
        <v>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V1021" s="42">
        <v>5.5555555555555552E-2</v>
      </c>
      <c r="W1021" s="42">
        <f>IFERROR(Tabla5[[#This Row],[TOTAL VENTA 38 SEMANA]]/Tabla5[[#This Row],[VENTA ACUM 38]],0)</f>
        <v>5.5555555555555552E-2</v>
      </c>
      <c r="X1021" s="42" t="e">
        <f>VLOOKUP(Tabla5[[#This Row],[CLAVE]],[1]!QMI_5_SEMANA_SEP_22[[CLAVE]:[SHARE CADENA S2]],21,0)</f>
        <v>#REF!</v>
      </c>
      <c r="Y1021" s="55" t="s">
        <v>724</v>
      </c>
      <c r="Z1021" s="46">
        <f>+Tabla5[[#This Row],[VENTA ACUM 38]]+Tabla5[[#This Row],[venta total 39 acum]]</f>
        <v>45</v>
      </c>
      <c r="AA1021" s="46">
        <v>2</v>
      </c>
      <c r="AB1021" s="46">
        <v>2</v>
      </c>
      <c r="AC1021" s="46">
        <v>36</v>
      </c>
      <c r="AD1021" s="46">
        <v>9</v>
      </c>
      <c r="AE1021" s="46">
        <v>2</v>
      </c>
      <c r="AF1021" s="46">
        <v>9</v>
      </c>
      <c r="AG1021" s="46">
        <v>4</v>
      </c>
      <c r="AH1021" s="42">
        <f>IFERROR(Tabla5[[#This Row],[VENTAS MABE]]/Tabla5[[#This Row],[VENTAS INDURAMA]],0)</f>
        <v>1</v>
      </c>
      <c r="AI1021" t="s">
        <v>1675</v>
      </c>
      <c r="AK1021" s="42"/>
      <c r="AL1021" t="s">
        <v>727</v>
      </c>
      <c r="AM1021" s="55" t="s">
        <v>852</v>
      </c>
      <c r="AO1021" s="55" t="s">
        <v>419</v>
      </c>
      <c r="AP1021">
        <v>28</v>
      </c>
      <c r="AQ1021" s="55">
        <v>0</v>
      </c>
      <c r="AR1021">
        <v>1</v>
      </c>
      <c r="AS1021">
        <v>4</v>
      </c>
      <c r="AT1021">
        <v>2</v>
      </c>
      <c r="AU1021">
        <v>3</v>
      </c>
      <c r="AV1021">
        <v>0</v>
      </c>
      <c r="AW1021">
        <v>0</v>
      </c>
      <c r="AX1021">
        <f>SUM(Tabla5[[#This Row],[VENTA MABE 1 SEMANA OCT]:[VENTAS OTROS 1 SEMANA OCT]])</f>
        <v>10</v>
      </c>
      <c r="AY1021" s="46">
        <v>6.3456068873640401</v>
      </c>
      <c r="AZ1021" s="55">
        <v>0</v>
      </c>
      <c r="BA1021">
        <v>0</v>
      </c>
      <c r="BB1021">
        <v>7</v>
      </c>
      <c r="BC1021">
        <v>2</v>
      </c>
      <c r="BD1021">
        <v>2</v>
      </c>
      <c r="BE1021">
        <v>0</v>
      </c>
      <c r="BF1021">
        <v>0</v>
      </c>
      <c r="BG1021">
        <f>SUM(Tabla5[[#This Row],[VENTA MABE 2 SEMANA OCT]:[VENTAS OTROS 2 SEMANA OCT]])</f>
        <v>11</v>
      </c>
      <c r="BH1021" t="s">
        <v>798</v>
      </c>
      <c r="BI1021" s="55" t="s">
        <v>264</v>
      </c>
      <c r="BJ1021">
        <v>35.999999999999993</v>
      </c>
      <c r="BK1021" s="55">
        <v>3</v>
      </c>
      <c r="BL1021">
        <v>0</v>
      </c>
      <c r="BM1021">
        <v>10</v>
      </c>
      <c r="BN1021">
        <v>3</v>
      </c>
      <c r="BO1021">
        <v>4</v>
      </c>
      <c r="BP1021">
        <v>0</v>
      </c>
      <c r="BQ1021">
        <v>0</v>
      </c>
      <c r="BR1021">
        <f>SUM(Tabla5[[#This Row],[VENTA MABE 3 SEMANA OCT]:[VENTAS OTROS 3 SEMANA OCT]])</f>
        <v>20</v>
      </c>
      <c r="BS1021" s="42">
        <v>0.05</v>
      </c>
      <c r="BT1021" s="55">
        <v>2</v>
      </c>
      <c r="BU1021">
        <v>0</v>
      </c>
      <c r="BV1021">
        <v>4</v>
      </c>
      <c r="BW1021">
        <v>2</v>
      </c>
      <c r="BX1021">
        <v>2</v>
      </c>
      <c r="BY1021">
        <v>0</v>
      </c>
      <c r="BZ1021">
        <v>0</v>
      </c>
      <c r="CA1021">
        <f>SUM(Tabla5[[#This Row],[VENTA MABE 4 SEMANA OCT]:[VENTAS OTROS 4 SEMANA OCT]])</f>
        <v>10</v>
      </c>
      <c r="CB1021" t="s">
        <v>1695</v>
      </c>
      <c r="CI102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9.8039215686274508E-2</v>
      </c>
      <c r="CJ1021" t="s">
        <v>1701</v>
      </c>
      <c r="CK1021">
        <v>1</v>
      </c>
      <c r="CL1021">
        <v>0</v>
      </c>
      <c r="CM1021">
        <v>2</v>
      </c>
      <c r="CN1021">
        <v>0</v>
      </c>
      <c r="CO1021">
        <v>2</v>
      </c>
      <c r="CP1021">
        <v>0</v>
      </c>
      <c r="CQ1021">
        <v>0</v>
      </c>
      <c r="CR1021">
        <f>SUM(Tabla5[[#This Row],[VENTA MABE 1 SEMANA NOV]:[VENTAS OTROS 1 SEMANA NOV]])</f>
        <v>5</v>
      </c>
      <c r="CS1021">
        <f>IFERROR(VLOOKUP(Tabla5[[#This Row],[CLAVE]],[2]VENTAS!$F$2:$L$1501,2,0),0)</f>
        <v>0</v>
      </c>
      <c r="CT1021">
        <f>IFERROR(VLOOKUP(Tabla5[[#This Row],[CLAVE]],[2]VENTAS!$F$2:$L$1501,3,0),0)</f>
        <v>0</v>
      </c>
      <c r="CU1021">
        <f>IFERROR(VLOOKUP(Tabla5[[#This Row],[CLAVE]],[2]VENTAS!$F$2:$L$1501,4,0),0)</f>
        <v>7</v>
      </c>
      <c r="CV1021">
        <f>IFERROR(VLOOKUP(Tabla5[[#This Row],[CLAVE]],[2]VENTAS!$F$2:$L$1501,5,0),0)</f>
        <v>1</v>
      </c>
      <c r="CW1021">
        <f>IFERROR(VLOOKUP(Tabla5[[#This Row],[CLAVE]],[2]VENTAS!$F$2:$L$1501,6,0),0)</f>
        <v>2</v>
      </c>
      <c r="CX1021">
        <f>IFERROR(VLOOKUP(Tabla5[[#This Row],[CLAVE]],[2]VENTAS!$F$2:$L$1501,7,0),0)</f>
        <v>0</v>
      </c>
      <c r="CY1021">
        <f>IFERROR(VLOOKUP(Tabla5[[#This Row],[CLAVE]],[2]VENTAS!$F$2:$R$1501,13,0),0)</f>
        <v>0</v>
      </c>
      <c r="CZ1021">
        <f>SUM(Tabla5[[#This Row],[VENTA MABE 2 SEMANA NOV]:[VENTAS OTROS 2 SEMANA NOV]])</f>
        <v>10</v>
      </c>
      <c r="DA1021" s="46">
        <v>5.5974906569679481</v>
      </c>
    </row>
    <row r="1022" spans="1:105" hidden="1" x14ac:dyDescent="0.3">
      <c r="A1022" t="str">
        <f>CONCATENATE(Tabla5[[#This Row],[TIENDA HMPV]],Tabla5[[#This Row],[LINEA]])</f>
        <v>571 - CITY MALLREFRIGERACIÓN</v>
      </c>
      <c r="B1022" t="s">
        <v>263</v>
      </c>
      <c r="C1022" s="55" t="s">
        <v>264</v>
      </c>
      <c r="D1022" s="55" t="s">
        <v>30</v>
      </c>
      <c r="E1022" s="55" t="s">
        <v>265</v>
      </c>
      <c r="F1022" s="55" t="s">
        <v>1724</v>
      </c>
      <c r="G1022" t="s">
        <v>29</v>
      </c>
      <c r="H1022" s="42">
        <f>IFERROR(Tabla5[[#This Row],[VENTAS MABE]]/Tabla5[[#This Row],[CUOTA]],0)</f>
        <v>1</v>
      </c>
      <c r="I1022">
        <v>12</v>
      </c>
      <c r="J1022">
        <v>12</v>
      </c>
      <c r="K1022">
        <v>11</v>
      </c>
      <c r="L1022" s="44">
        <v>8</v>
      </c>
      <c r="M1022">
        <v>5</v>
      </c>
      <c r="N1022">
        <v>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V1022" s="42">
        <v>0.33333333333333331</v>
      </c>
      <c r="W1022" s="42">
        <f>IFERROR(Tabla5[[#This Row],[TOTAL VENTA 38 SEMANA]]/Tabla5[[#This Row],[VENTA ACUM 38]],0)</f>
        <v>0.33333333333333331</v>
      </c>
      <c r="X1022" s="42" t="e">
        <f>VLOOKUP(Tabla5[[#This Row],[CLAVE]],[1]!QMI_5_SEMANA_SEP_22[[CLAVE]:[SHARE CADENA S2]],21,0)</f>
        <v>#REF!</v>
      </c>
      <c r="Y1022" s="55" t="s">
        <v>724</v>
      </c>
      <c r="Z1022" s="46">
        <f>+Tabla5[[#This Row],[VENTA ACUM 38]]+Tabla5[[#This Row],[venta total 39 acum]]</f>
        <v>45</v>
      </c>
      <c r="AA1022" s="46">
        <v>6</v>
      </c>
      <c r="AB1022" s="46">
        <v>12</v>
      </c>
      <c r="AC1022" s="46">
        <v>36</v>
      </c>
      <c r="AD1022" s="46">
        <v>9</v>
      </c>
      <c r="AE1022" s="46">
        <v>3</v>
      </c>
      <c r="AF1022" s="46">
        <v>9</v>
      </c>
      <c r="AG1022" s="46">
        <v>9</v>
      </c>
      <c r="AH1022" s="42">
        <f>IFERROR(Tabla5[[#This Row],[VENTAS MABE]]/Tabla5[[#This Row],[VENTAS INDURAMA]],0)</f>
        <v>1.0909090909090908</v>
      </c>
      <c r="AI1022" t="s">
        <v>1675</v>
      </c>
      <c r="AK1022" s="42"/>
      <c r="AL1022" t="s">
        <v>727</v>
      </c>
      <c r="AM1022" s="55" t="s">
        <v>852</v>
      </c>
      <c r="AO1022" s="55" t="s">
        <v>419</v>
      </c>
      <c r="AP1022">
        <v>20</v>
      </c>
      <c r="AQ1022" s="55">
        <v>2</v>
      </c>
      <c r="AR1022">
        <v>2</v>
      </c>
      <c r="AS1022">
        <v>3</v>
      </c>
      <c r="AT1022">
        <v>1</v>
      </c>
      <c r="AU1022">
        <v>0</v>
      </c>
      <c r="AV1022">
        <v>0</v>
      </c>
      <c r="AW1022">
        <v>0</v>
      </c>
      <c r="AX1022">
        <f>SUM(Tabla5[[#This Row],[VENTA MABE 1 SEMANA OCT]:[VENTAS OTROS 1 SEMANA OCT]])</f>
        <v>8</v>
      </c>
      <c r="AY1022" s="46">
        <v>11.711861204892246</v>
      </c>
      <c r="AZ1022" s="55">
        <v>3</v>
      </c>
      <c r="BA1022">
        <v>3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f>SUM(Tabla5[[#This Row],[VENTA MABE 2 SEMANA OCT]:[VENTAS OTROS 2 SEMANA OCT]])</f>
        <v>7</v>
      </c>
      <c r="BH1022" t="s">
        <v>798</v>
      </c>
      <c r="BI1022" s="55" t="s">
        <v>264</v>
      </c>
      <c r="BJ1022">
        <v>35.999999999999993</v>
      </c>
      <c r="BK1022" s="55">
        <v>6</v>
      </c>
      <c r="BL1022">
        <v>6</v>
      </c>
      <c r="BM1022">
        <v>5</v>
      </c>
      <c r="BN1022">
        <v>0</v>
      </c>
      <c r="BO1022">
        <v>0</v>
      </c>
      <c r="BP1022">
        <v>0</v>
      </c>
      <c r="BQ1022">
        <v>0</v>
      </c>
      <c r="BR1022">
        <f>SUM(Tabla5[[#This Row],[VENTA MABE 3 SEMANA OCT]:[VENTAS OTROS 3 SEMANA OCT]])</f>
        <v>17</v>
      </c>
      <c r="BS1022" s="42">
        <v>0.28000000000000003</v>
      </c>
      <c r="BT1022" s="55">
        <v>1</v>
      </c>
      <c r="BU1022">
        <v>2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f>SUM(Tabla5[[#This Row],[VENTA MABE 4 SEMANA OCT]:[VENTAS OTROS 4 SEMANA OCT]])</f>
        <v>3</v>
      </c>
      <c r="CB1022" t="s">
        <v>1679</v>
      </c>
      <c r="CC1022" t="s">
        <v>1679</v>
      </c>
      <c r="CD1022" t="s">
        <v>1679</v>
      </c>
      <c r="CE1022" t="s">
        <v>1679</v>
      </c>
      <c r="CF1022" t="s">
        <v>1679</v>
      </c>
      <c r="CG1022" t="s">
        <v>1679</v>
      </c>
      <c r="CH1022" t="s">
        <v>1679</v>
      </c>
      <c r="CI10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0.34285714285714286</v>
      </c>
      <c r="CJ1022" t="s">
        <v>1702</v>
      </c>
      <c r="CK1022">
        <v>4</v>
      </c>
      <c r="CL1022">
        <v>1</v>
      </c>
      <c r="CM1022">
        <v>2</v>
      </c>
      <c r="CN1022">
        <v>3</v>
      </c>
      <c r="CO1022">
        <v>1</v>
      </c>
      <c r="CP1022">
        <v>0</v>
      </c>
      <c r="CQ1022">
        <v>0</v>
      </c>
      <c r="CR1022">
        <f>SUM(Tabla5[[#This Row],[VENTA MABE 1 SEMANA NOV]:[VENTAS OTROS 1 SEMANA NOV]])</f>
        <v>11</v>
      </c>
      <c r="CS1022">
        <f>IFERROR(VLOOKUP(Tabla5[[#This Row],[CLAVE]],[2]VENTAS!$F$2:$L$1501,2,0),0)</f>
        <v>4</v>
      </c>
      <c r="CT1022">
        <f>IFERROR(VLOOKUP(Tabla5[[#This Row],[CLAVE]],[2]VENTAS!$F$2:$L$1501,3,0),0)</f>
        <v>3</v>
      </c>
      <c r="CU1022">
        <f>IFERROR(VLOOKUP(Tabla5[[#This Row],[CLAVE]],[2]VENTAS!$F$2:$L$1501,4,0),0)</f>
        <v>2</v>
      </c>
      <c r="CV1022">
        <f>IFERROR(VLOOKUP(Tabla5[[#This Row],[CLAVE]],[2]VENTAS!$F$2:$L$1501,5,0),0)</f>
        <v>0</v>
      </c>
      <c r="CW1022">
        <f>IFERROR(VLOOKUP(Tabla5[[#This Row],[CLAVE]],[2]VENTAS!$F$2:$L$1501,6,0),0)</f>
        <v>1</v>
      </c>
      <c r="CX1022">
        <f>IFERROR(VLOOKUP(Tabla5[[#This Row],[CLAVE]],[2]VENTAS!$F$2:$L$1501,7,0),0)</f>
        <v>0</v>
      </c>
      <c r="CY1022">
        <f>IFERROR(VLOOKUP(Tabla5[[#This Row],[CLAVE]],[2]VENTAS!$F$2:$R$1501,13,0),0)</f>
        <v>0</v>
      </c>
      <c r="CZ1022">
        <f>SUM(Tabla5[[#This Row],[VENTA MABE 2 SEMANA NOV]:[VENTAS OTROS 2 SEMANA NOV]])</f>
        <v>10</v>
      </c>
      <c r="DA1022" s="46">
        <v>21.627424678972798</v>
      </c>
    </row>
    <row r="1023" spans="1:105" hidden="1" x14ac:dyDescent="0.3">
      <c r="A1023" t="str">
        <f>CONCATENATE(Tabla5[[#This Row],[TIENDA HMPV]],Tabla5[[#This Row],[LINEA]])</f>
        <v>444 - Tienda Santa Rosa 717AIRES</v>
      </c>
      <c r="B1023" t="s">
        <v>272</v>
      </c>
      <c r="C1023" s="55" t="s">
        <v>273</v>
      </c>
      <c r="D1023" s="55" t="s">
        <v>39</v>
      </c>
      <c r="E1023" s="55" t="s">
        <v>1312</v>
      </c>
      <c r="F1023" s="55" t="s">
        <v>1724</v>
      </c>
      <c r="G1023" t="s">
        <v>25</v>
      </c>
      <c r="H1023" s="42">
        <f>IFERROR(Tabla5[[#This Row],[VENTAS MABE]]/Tabla5[[#This Row],[CUOTA]],0)</f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V1023" s="42">
        <v>0</v>
      </c>
      <c r="W1023" s="42">
        <f>IFERROR(Tabla5[[#This Row],[TOTAL VENTA 38 SEMANA]]/Tabla5[[#This Row],[VENTA ACUM 38]],0)</f>
        <v>0</v>
      </c>
      <c r="X1023" s="42" t="e">
        <f>VLOOKUP(Tabla5[[#This Row],[CLAVE]],[1]!QMI_5_SEMANA_SEP_22[[CLAVE]:[SHARE CADENA S2]],21,0)</f>
        <v>#REF!</v>
      </c>
      <c r="Y1023" s="55" t="s">
        <v>769</v>
      </c>
      <c r="Z1023" s="46">
        <f>+Tabla5[[#This Row],[VENTA ACUM 38]]+Tabla5[[#This Row],[venta total 39 acum]]</f>
        <v>0</v>
      </c>
      <c r="AA1023" s="46">
        <v>0</v>
      </c>
      <c r="AB1023" s="46">
        <v>0</v>
      </c>
      <c r="AC1023" s="46">
        <v>0</v>
      </c>
      <c r="AD1023" s="46">
        <v>0</v>
      </c>
      <c r="AE1023" s="46">
        <v>0</v>
      </c>
      <c r="AF1023" s="46">
        <v>0</v>
      </c>
      <c r="AG1023" s="46">
        <v>0</v>
      </c>
      <c r="AH1023" s="42">
        <f>IFERROR(Tabla5[[#This Row],[VENTAS MABE]]/Tabla5[[#This Row],[VENTAS INDURAMA]],0)</f>
        <v>0</v>
      </c>
      <c r="AI1023" t="s">
        <v>1676</v>
      </c>
      <c r="AK1023" s="42"/>
      <c r="AL1023" t="s">
        <v>727</v>
      </c>
      <c r="AM1023" s="55" t="s">
        <v>1311</v>
      </c>
      <c r="AO1023" s="55" t="s">
        <v>435</v>
      </c>
      <c r="AP1023">
        <v>0</v>
      </c>
      <c r="AQ1023" s="55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f>SUM(Tabla5[[#This Row],[VENTA MABE 1 SEMANA OCT]:[VENTAS OTROS 1 SEMANA OCT]])</f>
        <v>0</v>
      </c>
      <c r="AY1023" s="46">
        <v>1</v>
      </c>
      <c r="AZ1023" s="55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f>SUM(Tabla5[[#This Row],[VENTA MABE 2 SEMANA OCT]:[VENTAS OTROS 2 SEMANA OCT]])</f>
        <v>0</v>
      </c>
      <c r="BH1023" t="s">
        <v>885</v>
      </c>
      <c r="BI1023" s="55" t="s">
        <v>273</v>
      </c>
      <c r="BJ1023">
        <v>0.75</v>
      </c>
      <c r="BK1023" s="55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f>SUM(Tabla5[[#This Row],[VENTA MABE 3 SEMANA OCT]:[VENTAS OTROS 3 SEMANA OCT]])</f>
        <v>0</v>
      </c>
      <c r="BS1023" s="42">
        <v>0.15</v>
      </c>
      <c r="BT1023" s="55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f>SUM(Tabla5[[#This Row],[VENTA MABE 4 SEMANA OCT]:[VENTAS OTROS 4 SEMANA OCT]])</f>
        <v>0</v>
      </c>
      <c r="CI10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23" s="66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>SUM(Tabla5[[#This Row],[VENTA MABE 1 SEMANA NOV]:[VENTAS OTROS 1 SEMANA NOV]])</f>
        <v>0</v>
      </c>
      <c r="CS1023">
        <f>IFERROR(VLOOKUP(Tabla5[[#This Row],[CLAVE]],[2]VENTAS!$F$2:$L$1501,2,0),0)</f>
        <v>0</v>
      </c>
      <c r="CT1023">
        <f>IFERROR(VLOOKUP(Tabla5[[#This Row],[CLAVE]],[2]VENTAS!$F$2:$L$1501,3,0),0)</f>
        <v>0</v>
      </c>
      <c r="CU1023">
        <f>IFERROR(VLOOKUP(Tabla5[[#This Row],[CLAVE]],[2]VENTAS!$F$2:$L$1501,4,0),0)</f>
        <v>0</v>
      </c>
      <c r="CV1023">
        <f>IFERROR(VLOOKUP(Tabla5[[#This Row],[CLAVE]],[2]VENTAS!$F$2:$L$1501,5,0),0)</f>
        <v>0</v>
      </c>
      <c r="CW1023">
        <f>IFERROR(VLOOKUP(Tabla5[[#This Row],[CLAVE]],[2]VENTAS!$F$2:$L$1501,6,0),0)</f>
        <v>0</v>
      </c>
      <c r="CX1023">
        <f>IFERROR(VLOOKUP(Tabla5[[#This Row],[CLAVE]],[2]VENTAS!$F$2:$L$1501,7,0),0)</f>
        <v>0</v>
      </c>
      <c r="CY1023">
        <f>IFERROR(VLOOKUP(Tabla5[[#This Row],[CLAVE]],[2]VENTAS!$F$2:$R$1501,13,0),0)</f>
        <v>0</v>
      </c>
      <c r="CZ1023">
        <f>SUM(Tabla5[[#This Row],[VENTA MABE 2 SEMANA NOV]:[VENTAS OTROS 2 SEMANA NOV]])</f>
        <v>0</v>
      </c>
      <c r="DA1023" s="46">
        <v>0.60851926977687643</v>
      </c>
    </row>
    <row r="1024" spans="1:105" hidden="1" x14ac:dyDescent="0.3">
      <c r="A1024" t="str">
        <f>CONCATENATE(Tabla5[[#This Row],[TIENDA HMPV]],Tabla5[[#This Row],[LINEA]])</f>
        <v>444 - Tienda Santa Rosa 717COCINAS</v>
      </c>
      <c r="B1024" t="s">
        <v>272</v>
      </c>
      <c r="C1024" s="55" t="s">
        <v>273</v>
      </c>
      <c r="D1024" s="55" t="s">
        <v>39</v>
      </c>
      <c r="E1024" s="55" t="s">
        <v>1312</v>
      </c>
      <c r="F1024" s="55" t="s">
        <v>1724</v>
      </c>
      <c r="G1024" t="s">
        <v>26</v>
      </c>
      <c r="H1024" s="42">
        <f>IFERROR(Tabla5[[#This Row],[VENTAS MABE]]/Tabla5[[#This Row],[CUOTA]],0)</f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V1024" s="42">
        <v>0</v>
      </c>
      <c r="W1024" s="42">
        <f>IFERROR(Tabla5[[#This Row],[TOTAL VENTA 38 SEMANA]]/Tabla5[[#This Row],[VENTA ACUM 38]],0)</f>
        <v>0</v>
      </c>
      <c r="X1024" s="42" t="e">
        <f>VLOOKUP(Tabla5[[#This Row],[CLAVE]],[1]!QMI_5_SEMANA_SEP_22[[CLAVE]:[SHARE CADENA S2]],21,0)</f>
        <v>#REF!</v>
      </c>
      <c r="Y1024" s="55" t="s">
        <v>769</v>
      </c>
      <c r="Z1024" s="46">
        <f>+Tabla5[[#This Row],[VENTA ACUM 38]]+Tabla5[[#This Row],[venta total 39 acum]]</f>
        <v>0</v>
      </c>
      <c r="AA1024" s="46">
        <v>0</v>
      </c>
      <c r="AB1024" s="46">
        <v>0</v>
      </c>
      <c r="AC1024" s="46">
        <v>0</v>
      </c>
      <c r="AD1024" s="46">
        <v>0</v>
      </c>
      <c r="AE1024" s="46">
        <v>0</v>
      </c>
      <c r="AF1024" s="46">
        <v>0</v>
      </c>
      <c r="AG1024" s="46">
        <v>0</v>
      </c>
      <c r="AH1024" s="42">
        <f>IFERROR(Tabla5[[#This Row],[VENTAS MABE]]/Tabla5[[#This Row],[VENTAS INDURAMA]],0)</f>
        <v>0</v>
      </c>
      <c r="AI1024" t="s">
        <v>1676</v>
      </c>
      <c r="AK1024" s="42"/>
      <c r="AL1024" t="s">
        <v>727</v>
      </c>
      <c r="AM1024" s="55" t="s">
        <v>1311</v>
      </c>
      <c r="AO1024" s="55" t="s">
        <v>435</v>
      </c>
      <c r="AP1024">
        <v>0</v>
      </c>
      <c r="AQ1024" s="55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f>SUM(Tabla5[[#This Row],[VENTA MABE 1 SEMANA OCT]:[VENTAS OTROS 1 SEMANA OCT]])</f>
        <v>0</v>
      </c>
      <c r="AY1024" s="46">
        <v>1</v>
      </c>
      <c r="AZ1024" s="55">
        <v>0</v>
      </c>
      <c r="BA1024">
        <v>2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f>SUM(Tabla5[[#This Row],[VENTA MABE 2 SEMANA OCT]:[VENTAS OTROS 2 SEMANA OCT]])</f>
        <v>2</v>
      </c>
      <c r="BH1024" t="s">
        <v>885</v>
      </c>
      <c r="BI1024" s="55" t="s">
        <v>273</v>
      </c>
      <c r="BJ1024">
        <v>0.75</v>
      </c>
      <c r="BK1024" s="55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f>SUM(Tabla5[[#This Row],[VENTA MABE 3 SEMANA OCT]:[VENTAS OTROS 3 SEMANA OCT]])</f>
        <v>0</v>
      </c>
      <c r="BS1024" s="42">
        <v>0.4</v>
      </c>
      <c r="BT1024" s="55">
        <v>1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f>SUM(Tabla5[[#This Row],[VENTA MABE 4 SEMANA OCT]:[VENTAS OTROS 4 SEMANA OCT]])</f>
        <v>1</v>
      </c>
      <c r="CI10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024" s="66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>SUM(Tabla5[[#This Row],[VENTA MABE 1 SEMANA NOV]:[VENTAS OTROS 1 SEMANA NOV]])</f>
        <v>0</v>
      </c>
      <c r="CS1024">
        <f>IFERROR(VLOOKUP(Tabla5[[#This Row],[CLAVE]],[2]VENTAS!$F$2:$L$1501,2,0),0)</f>
        <v>0</v>
      </c>
      <c r="CT1024">
        <f>IFERROR(VLOOKUP(Tabla5[[#This Row],[CLAVE]],[2]VENTAS!$F$2:$L$1501,3,0),0)</f>
        <v>0</v>
      </c>
      <c r="CU1024">
        <f>IFERROR(VLOOKUP(Tabla5[[#This Row],[CLAVE]],[2]VENTAS!$F$2:$L$1501,4,0),0)</f>
        <v>0</v>
      </c>
      <c r="CV1024">
        <f>IFERROR(VLOOKUP(Tabla5[[#This Row],[CLAVE]],[2]VENTAS!$F$2:$L$1501,5,0),0)</f>
        <v>0</v>
      </c>
      <c r="CW1024">
        <f>IFERROR(VLOOKUP(Tabla5[[#This Row],[CLAVE]],[2]VENTAS!$F$2:$L$1501,6,0),0)</f>
        <v>0</v>
      </c>
      <c r="CX1024">
        <f>IFERROR(VLOOKUP(Tabla5[[#This Row],[CLAVE]],[2]VENTAS!$F$2:$L$1501,7,0),0)</f>
        <v>0</v>
      </c>
      <c r="CY1024">
        <f>IFERROR(VLOOKUP(Tabla5[[#This Row],[CLAVE]],[2]VENTAS!$F$2:$R$1501,13,0),0)</f>
        <v>0</v>
      </c>
      <c r="CZ1024">
        <f>SUM(Tabla5[[#This Row],[VENTA MABE 2 SEMANA NOV]:[VENTAS OTROS 2 SEMANA NOV]])</f>
        <v>0</v>
      </c>
      <c r="DA1024" s="46">
        <v>2.700164319801841</v>
      </c>
    </row>
    <row r="1025" spans="1:105" hidden="1" x14ac:dyDescent="0.3">
      <c r="A1025" t="str">
        <f>CONCATENATE(Tabla5[[#This Row],[TIENDA HMPV]],Tabla5[[#This Row],[LINEA]])</f>
        <v>444 - Tienda Santa Rosa 717EMPOTRE</v>
      </c>
      <c r="B1025" t="s">
        <v>272</v>
      </c>
      <c r="C1025" s="55" t="s">
        <v>273</v>
      </c>
      <c r="D1025" s="55" t="s">
        <v>39</v>
      </c>
      <c r="E1025" s="55" t="s">
        <v>1312</v>
      </c>
      <c r="F1025" s="55" t="s">
        <v>1724</v>
      </c>
      <c r="G1025" t="s">
        <v>32</v>
      </c>
      <c r="H1025" s="42">
        <f>IFERROR(Tabla5[[#This Row],[VENTAS MABE]]/Tabla5[[#This Row],[CUOTA]],0)</f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V1025" s="42">
        <v>0</v>
      </c>
      <c r="W1025" s="42">
        <f>IFERROR(Tabla5[[#This Row],[TOTAL VENTA 38 SEMANA]]/Tabla5[[#This Row],[VENTA ACUM 38]],0)</f>
        <v>0</v>
      </c>
      <c r="X1025" s="42" t="e">
        <f>VLOOKUP(Tabla5[[#This Row],[CLAVE]],[1]!QMI_5_SEMANA_SEP_22[[CLAVE]:[SHARE CADENA S2]],21,0)</f>
        <v>#REF!</v>
      </c>
      <c r="Y1025" s="55" t="s">
        <v>769</v>
      </c>
      <c r="Z1025" s="46">
        <f>+Tabla5[[#This Row],[VENTA ACUM 38]]+Tabla5[[#This Row],[venta total 39 acum]]</f>
        <v>0</v>
      </c>
      <c r="AA1025" s="46">
        <v>0</v>
      </c>
      <c r="AB1025" s="46">
        <v>0</v>
      </c>
      <c r="AC1025" s="46">
        <v>0</v>
      </c>
      <c r="AD1025" s="46">
        <v>0</v>
      </c>
      <c r="AE1025" s="46">
        <v>0</v>
      </c>
      <c r="AF1025" s="46">
        <v>0</v>
      </c>
      <c r="AG1025" s="46">
        <v>0</v>
      </c>
      <c r="AH1025" s="42">
        <f>IFERROR(Tabla5[[#This Row],[VENTAS MABE]]/Tabla5[[#This Row],[VENTAS INDURAMA]],0)</f>
        <v>0</v>
      </c>
      <c r="AI1025" t="s">
        <v>1676</v>
      </c>
      <c r="AK1025" s="42"/>
      <c r="AL1025" t="s">
        <v>727</v>
      </c>
      <c r="AM1025" s="55" t="s">
        <v>1311</v>
      </c>
      <c r="AO1025" s="55" t="s">
        <v>435</v>
      </c>
      <c r="AP1025">
        <v>0</v>
      </c>
      <c r="AQ1025" s="5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f>SUM(Tabla5[[#This Row],[VENTA MABE 1 SEMANA OCT]:[VENTAS OTROS 1 SEMANA OCT]])</f>
        <v>0</v>
      </c>
      <c r="AY1025" s="46">
        <v>0</v>
      </c>
      <c r="AZ1025" s="5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f>SUM(Tabla5[[#This Row],[VENTA MABE 2 SEMANA OCT]:[VENTAS OTROS 2 SEMANA OCT]])</f>
        <v>0</v>
      </c>
      <c r="BH1025" t="s">
        <v>885</v>
      </c>
      <c r="BI1025" s="55" t="s">
        <v>273</v>
      </c>
      <c r="BJ1025">
        <v>0.75</v>
      </c>
      <c r="BK1025" s="5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f>SUM(Tabla5[[#This Row],[VENTA MABE 3 SEMANA OCT]:[VENTAS OTROS 3 SEMANA OCT]])</f>
        <v>0</v>
      </c>
      <c r="BS1025" s="42">
        <v>0</v>
      </c>
      <c r="BT1025" s="5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f>SUM(Tabla5[[#This Row],[VENTA MABE 4 SEMANA OCT]:[VENTAS OTROS 4 SEMANA OCT]])</f>
        <v>0</v>
      </c>
      <c r="CI10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25" s="66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>SUM(Tabla5[[#This Row],[VENTA MABE 1 SEMANA NOV]:[VENTAS OTROS 1 SEMANA NOV]])</f>
        <v>0</v>
      </c>
      <c r="CS1025">
        <f>IFERROR(VLOOKUP(Tabla5[[#This Row],[CLAVE]],[2]VENTAS!$F$2:$L$1501,2,0),0)</f>
        <v>0</v>
      </c>
      <c r="CT1025">
        <f>IFERROR(VLOOKUP(Tabla5[[#This Row],[CLAVE]],[2]VENTAS!$F$2:$L$1501,3,0),0)</f>
        <v>0</v>
      </c>
      <c r="CU1025">
        <f>IFERROR(VLOOKUP(Tabla5[[#This Row],[CLAVE]],[2]VENTAS!$F$2:$L$1501,4,0),0)</f>
        <v>0</v>
      </c>
      <c r="CV1025">
        <f>IFERROR(VLOOKUP(Tabla5[[#This Row],[CLAVE]],[2]VENTAS!$F$2:$L$1501,5,0),0)</f>
        <v>0</v>
      </c>
      <c r="CW1025">
        <f>IFERROR(VLOOKUP(Tabla5[[#This Row],[CLAVE]],[2]VENTAS!$F$2:$L$1501,6,0),0)</f>
        <v>0</v>
      </c>
      <c r="CX1025">
        <f>IFERROR(VLOOKUP(Tabla5[[#This Row],[CLAVE]],[2]VENTAS!$F$2:$L$1501,7,0),0)</f>
        <v>0</v>
      </c>
      <c r="CY1025">
        <f>IFERROR(VLOOKUP(Tabla5[[#This Row],[CLAVE]],[2]VENTAS!$F$2:$R$1501,13,0),0)</f>
        <v>0</v>
      </c>
      <c r="CZ1025">
        <f>SUM(Tabla5[[#This Row],[VENTA MABE 2 SEMANA NOV]:[VENTAS OTROS 2 SEMANA NOV]])</f>
        <v>0</v>
      </c>
      <c r="DA1025" s="46">
        <v>0</v>
      </c>
    </row>
    <row r="1026" spans="1:105" hidden="1" x14ac:dyDescent="0.3">
      <c r="A1026" t="str">
        <f>CONCATENATE(Tabla5[[#This Row],[TIENDA HMPV]],Tabla5[[#This Row],[LINEA]])</f>
        <v>444 - Tienda Santa Rosa 717GLOBALES</v>
      </c>
      <c r="B1026" t="s">
        <v>272</v>
      </c>
      <c r="C1026" s="55" t="s">
        <v>273</v>
      </c>
      <c r="D1026" s="55" t="s">
        <v>39</v>
      </c>
      <c r="E1026" s="55" t="s">
        <v>1312</v>
      </c>
      <c r="F1026" s="55" t="s">
        <v>1724</v>
      </c>
      <c r="G1026" t="s">
        <v>27</v>
      </c>
      <c r="H1026" s="42">
        <f>IFERROR(Tabla5[[#This Row],[VENTAS MABE]]/Tabla5[[#This Row],[CUOTA]],0)</f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V1026" s="42">
        <v>0</v>
      </c>
      <c r="W1026" s="42">
        <f>IFERROR(Tabla5[[#This Row],[TOTAL VENTA 38 SEMANA]]/Tabla5[[#This Row],[VENTA ACUM 38]],0)</f>
        <v>0</v>
      </c>
      <c r="X1026" s="42" t="e">
        <f>VLOOKUP(Tabla5[[#This Row],[CLAVE]],[1]!QMI_5_SEMANA_SEP_22[[CLAVE]:[SHARE CADENA S2]],21,0)</f>
        <v>#REF!</v>
      </c>
      <c r="Y1026" s="55" t="s">
        <v>769</v>
      </c>
      <c r="Z1026" s="46">
        <f>+Tabla5[[#This Row],[VENTA ACUM 38]]+Tabla5[[#This Row],[venta total 39 acum]]</f>
        <v>1</v>
      </c>
      <c r="AA1026" s="46">
        <v>0</v>
      </c>
      <c r="AB1026" s="46">
        <v>0</v>
      </c>
      <c r="AC1026" s="46">
        <v>1</v>
      </c>
      <c r="AD1026" s="46">
        <v>0</v>
      </c>
      <c r="AE1026" s="46">
        <v>0</v>
      </c>
      <c r="AF1026" s="46">
        <v>0</v>
      </c>
      <c r="AG1026" s="46">
        <v>0</v>
      </c>
      <c r="AH1026" s="42">
        <f>IFERROR(Tabla5[[#This Row],[VENTAS MABE]]/Tabla5[[#This Row],[VENTAS INDURAMA]],0)</f>
        <v>0</v>
      </c>
      <c r="AI1026" t="s">
        <v>1676</v>
      </c>
      <c r="AK1026" s="42"/>
      <c r="AL1026" t="s">
        <v>727</v>
      </c>
      <c r="AM1026" s="55" t="s">
        <v>1311</v>
      </c>
      <c r="AO1026" s="55" t="s">
        <v>435</v>
      </c>
      <c r="AP1026">
        <v>0</v>
      </c>
      <c r="AQ1026" s="55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f>SUM(Tabla5[[#This Row],[VENTA MABE 1 SEMANA OCT]:[VENTAS OTROS 1 SEMANA OCT]])</f>
        <v>0</v>
      </c>
      <c r="AY1026" s="46">
        <v>0</v>
      </c>
      <c r="AZ1026" s="55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f>SUM(Tabla5[[#This Row],[VENTA MABE 2 SEMANA OCT]:[VENTAS OTROS 2 SEMANA OCT]])</f>
        <v>0</v>
      </c>
      <c r="BH1026" t="s">
        <v>885</v>
      </c>
      <c r="BI1026" s="55" t="s">
        <v>273</v>
      </c>
      <c r="BJ1026">
        <v>0.75</v>
      </c>
      <c r="BK1026" s="55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f>SUM(Tabla5[[#This Row],[VENTA MABE 3 SEMANA OCT]:[VENTAS OTROS 3 SEMANA OCT]])</f>
        <v>0</v>
      </c>
      <c r="BS1026" s="42">
        <v>0</v>
      </c>
      <c r="BT1026" s="55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f>SUM(Tabla5[[#This Row],[VENTA MABE 4 SEMANA OCT]:[VENTAS OTROS 4 SEMANA OCT]])</f>
        <v>0</v>
      </c>
      <c r="CI10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26" s="6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>SUM(Tabla5[[#This Row],[VENTA MABE 1 SEMANA NOV]:[VENTAS OTROS 1 SEMANA NOV]])</f>
        <v>0</v>
      </c>
      <c r="CS1026">
        <f>IFERROR(VLOOKUP(Tabla5[[#This Row],[CLAVE]],[2]VENTAS!$F$2:$L$1501,2,0),0)</f>
        <v>0</v>
      </c>
      <c r="CT1026">
        <f>IFERROR(VLOOKUP(Tabla5[[#This Row],[CLAVE]],[2]VENTAS!$F$2:$L$1501,3,0),0)</f>
        <v>0</v>
      </c>
      <c r="CU1026">
        <f>IFERROR(VLOOKUP(Tabla5[[#This Row],[CLAVE]],[2]VENTAS!$F$2:$L$1501,4,0),0)</f>
        <v>0</v>
      </c>
      <c r="CV1026">
        <f>IFERROR(VLOOKUP(Tabla5[[#This Row],[CLAVE]],[2]VENTAS!$F$2:$L$1501,5,0),0)</f>
        <v>0</v>
      </c>
      <c r="CW1026">
        <f>IFERROR(VLOOKUP(Tabla5[[#This Row],[CLAVE]],[2]VENTAS!$F$2:$L$1501,6,0),0)</f>
        <v>0</v>
      </c>
      <c r="CX1026">
        <f>IFERROR(VLOOKUP(Tabla5[[#This Row],[CLAVE]],[2]VENTAS!$F$2:$L$1501,7,0),0)</f>
        <v>0</v>
      </c>
      <c r="CY1026">
        <f>IFERROR(VLOOKUP(Tabla5[[#This Row],[CLAVE]],[2]VENTAS!$F$2:$R$1501,13,0),0)</f>
        <v>0</v>
      </c>
      <c r="CZ1026">
        <f>SUM(Tabla5[[#This Row],[VENTA MABE 2 SEMANA NOV]:[VENTAS OTROS 2 SEMANA NOV]])</f>
        <v>0</v>
      </c>
      <c r="DA1026" s="46">
        <v>0</v>
      </c>
    </row>
    <row r="1027" spans="1:105" hidden="1" x14ac:dyDescent="0.3">
      <c r="A1027" t="str">
        <f>CONCATENATE(Tabla5[[#This Row],[TIENDA HMPV]],Tabla5[[#This Row],[LINEA]])</f>
        <v>444 - Tienda Santa Rosa 717LAVADO</v>
      </c>
      <c r="B1027" t="s">
        <v>272</v>
      </c>
      <c r="C1027" s="55" t="s">
        <v>273</v>
      </c>
      <c r="D1027" s="55" t="s">
        <v>39</v>
      </c>
      <c r="E1027" s="55" t="s">
        <v>1312</v>
      </c>
      <c r="F1027" s="55" t="s">
        <v>1724</v>
      </c>
      <c r="G1027" t="s">
        <v>28</v>
      </c>
      <c r="H1027" s="42">
        <f>IFERROR(Tabla5[[#This Row],[VENTAS MABE]]/Tabla5[[#This Row],[CUOTA]],0)</f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V1027" s="42">
        <v>0</v>
      </c>
      <c r="W1027" s="42">
        <f>IFERROR(Tabla5[[#This Row],[TOTAL VENTA 38 SEMANA]]/Tabla5[[#This Row],[VENTA ACUM 38]],0)</f>
        <v>0</v>
      </c>
      <c r="X1027" s="42" t="e">
        <f>VLOOKUP(Tabla5[[#This Row],[CLAVE]],[1]!QMI_5_SEMANA_SEP_22[[CLAVE]:[SHARE CADENA S2]],21,0)</f>
        <v>#REF!</v>
      </c>
      <c r="Y1027" s="55" t="s">
        <v>769</v>
      </c>
      <c r="Z1027" s="46">
        <f>+Tabla5[[#This Row],[VENTA ACUM 38]]+Tabla5[[#This Row],[venta total 39 acum]]</f>
        <v>0</v>
      </c>
      <c r="AA1027" s="46">
        <v>0</v>
      </c>
      <c r="AB1027" s="46">
        <v>0</v>
      </c>
      <c r="AC1027" s="46">
        <v>0</v>
      </c>
      <c r="AD1027" s="46">
        <v>0</v>
      </c>
      <c r="AE1027" s="46">
        <v>0</v>
      </c>
      <c r="AF1027" s="46">
        <v>0</v>
      </c>
      <c r="AG1027" s="46">
        <v>0</v>
      </c>
      <c r="AH1027" s="42">
        <f>IFERROR(Tabla5[[#This Row],[VENTAS MABE]]/Tabla5[[#This Row],[VENTAS INDURAMA]],0)</f>
        <v>0</v>
      </c>
      <c r="AI1027" t="s">
        <v>1676</v>
      </c>
      <c r="AK1027" s="42"/>
      <c r="AL1027" t="s">
        <v>727</v>
      </c>
      <c r="AM1027" s="55" t="s">
        <v>1311</v>
      </c>
      <c r="AO1027" s="55" t="s">
        <v>435</v>
      </c>
      <c r="AP1027">
        <v>0</v>
      </c>
      <c r="AQ1027" s="55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f>SUM(Tabla5[[#This Row],[VENTA MABE 1 SEMANA OCT]:[VENTAS OTROS 1 SEMANA OCT]])</f>
        <v>0</v>
      </c>
      <c r="AY1027" s="46">
        <v>0</v>
      </c>
      <c r="AZ1027" s="55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f>SUM(Tabla5[[#This Row],[VENTA MABE 2 SEMANA OCT]:[VENTAS OTROS 2 SEMANA OCT]])</f>
        <v>0</v>
      </c>
      <c r="BH1027" t="s">
        <v>885</v>
      </c>
      <c r="BI1027" s="55" t="s">
        <v>273</v>
      </c>
      <c r="BJ1027">
        <v>0.75</v>
      </c>
      <c r="BK1027" s="55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f>SUM(Tabla5[[#This Row],[VENTA MABE 3 SEMANA OCT]:[VENTAS OTROS 3 SEMANA OCT]])</f>
        <v>0</v>
      </c>
      <c r="BS1027" s="42">
        <v>0.12</v>
      </c>
      <c r="BT1027" s="55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f>SUM(Tabla5[[#This Row],[VENTA MABE 4 SEMANA OCT]:[VENTAS OTROS 4 SEMANA OCT]])</f>
        <v>0</v>
      </c>
      <c r="CI10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27" s="66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>SUM(Tabla5[[#This Row],[VENTA MABE 1 SEMANA NOV]:[VENTAS OTROS 1 SEMANA NOV]])</f>
        <v>0</v>
      </c>
      <c r="CS1027">
        <f>IFERROR(VLOOKUP(Tabla5[[#This Row],[CLAVE]],[2]VENTAS!$F$2:$L$1501,2,0),0)</f>
        <v>0</v>
      </c>
      <c r="CT1027">
        <f>IFERROR(VLOOKUP(Tabla5[[#This Row],[CLAVE]],[2]VENTAS!$F$2:$L$1501,3,0),0)</f>
        <v>0</v>
      </c>
      <c r="CU1027">
        <f>IFERROR(VLOOKUP(Tabla5[[#This Row],[CLAVE]],[2]VENTAS!$F$2:$L$1501,4,0),0)</f>
        <v>0</v>
      </c>
      <c r="CV1027">
        <f>IFERROR(VLOOKUP(Tabla5[[#This Row],[CLAVE]],[2]VENTAS!$F$2:$L$1501,5,0),0)</f>
        <v>0</v>
      </c>
      <c r="CW1027">
        <f>IFERROR(VLOOKUP(Tabla5[[#This Row],[CLAVE]],[2]VENTAS!$F$2:$L$1501,6,0),0)</f>
        <v>0</v>
      </c>
      <c r="CX1027">
        <f>IFERROR(VLOOKUP(Tabla5[[#This Row],[CLAVE]],[2]VENTAS!$F$2:$L$1501,7,0),0)</f>
        <v>0</v>
      </c>
      <c r="CY1027">
        <f>IFERROR(VLOOKUP(Tabla5[[#This Row],[CLAVE]],[2]VENTAS!$F$2:$R$1501,13,0),0)</f>
        <v>0</v>
      </c>
      <c r="CZ1027">
        <f>SUM(Tabla5[[#This Row],[VENTA MABE 2 SEMANA NOV]:[VENTAS OTROS 2 SEMANA NOV]])</f>
        <v>0</v>
      </c>
      <c r="DA1027" s="46">
        <v>0.50108091906817764</v>
      </c>
    </row>
    <row r="1028" spans="1:105" hidden="1" x14ac:dyDescent="0.3">
      <c r="A1028" t="str">
        <f>CONCATENATE(Tabla5[[#This Row],[TIENDA HMPV]],Tabla5[[#This Row],[LINEA]])</f>
        <v>444 - Tienda Santa Rosa 717REFRIGERACIÓN</v>
      </c>
      <c r="B1028" t="s">
        <v>272</v>
      </c>
      <c r="C1028" s="55" t="s">
        <v>273</v>
      </c>
      <c r="D1028" s="55" t="s">
        <v>39</v>
      </c>
      <c r="E1028" s="55" t="s">
        <v>1312</v>
      </c>
      <c r="F1028" s="55" t="s">
        <v>1724</v>
      </c>
      <c r="G1028" t="s">
        <v>29</v>
      </c>
      <c r="H1028" s="42">
        <f>IFERROR(Tabla5[[#This Row],[VENTAS MABE]]/Tabla5[[#This Row],[CUOTA]],0)</f>
        <v>0</v>
      </c>
      <c r="I1028">
        <v>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V1028" s="42">
        <v>0</v>
      </c>
      <c r="W1028" s="42">
        <f>IFERROR(Tabla5[[#This Row],[TOTAL VENTA 38 SEMANA]]/Tabla5[[#This Row],[VENTA ACUM 38]],0)</f>
        <v>0</v>
      </c>
      <c r="X1028" s="42" t="e">
        <f>VLOOKUP(Tabla5[[#This Row],[CLAVE]],[1]!QMI_5_SEMANA_SEP_22[[CLAVE]:[SHARE CADENA S2]],21,0)</f>
        <v>#REF!</v>
      </c>
      <c r="Y1028" s="55" t="s">
        <v>769</v>
      </c>
      <c r="Z1028" s="46">
        <f>+Tabla5[[#This Row],[VENTA ACUM 38]]+Tabla5[[#This Row],[venta total 39 acum]]</f>
        <v>0</v>
      </c>
      <c r="AA1028" s="46">
        <v>0</v>
      </c>
      <c r="AB1028" s="46">
        <v>0</v>
      </c>
      <c r="AC1028" s="46">
        <v>0</v>
      </c>
      <c r="AD1028" s="46">
        <v>0</v>
      </c>
      <c r="AE1028" s="46">
        <v>0</v>
      </c>
      <c r="AF1028" s="46">
        <v>0</v>
      </c>
      <c r="AG1028" s="46">
        <v>0</v>
      </c>
      <c r="AH1028" s="42">
        <f>IFERROR(Tabla5[[#This Row],[VENTAS MABE]]/Tabla5[[#This Row],[VENTAS INDURAMA]],0)</f>
        <v>0</v>
      </c>
      <c r="AI1028" t="s">
        <v>1676</v>
      </c>
      <c r="AK1028" s="42"/>
      <c r="AL1028" t="s">
        <v>727</v>
      </c>
      <c r="AM1028" s="55" t="s">
        <v>1311</v>
      </c>
      <c r="AO1028" s="55" t="s">
        <v>435</v>
      </c>
      <c r="AP1028">
        <v>0</v>
      </c>
      <c r="AQ1028" s="55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f>SUM(Tabla5[[#This Row],[VENTA MABE 1 SEMANA OCT]:[VENTAS OTROS 1 SEMANA OCT]])</f>
        <v>0</v>
      </c>
      <c r="AY1028" s="46">
        <v>1.9728113456571026</v>
      </c>
      <c r="AZ1028" s="55">
        <v>0</v>
      </c>
      <c r="BA1028">
        <v>3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f>SUM(Tabla5[[#This Row],[VENTA MABE 2 SEMANA OCT]:[VENTAS OTROS 2 SEMANA OCT]])</f>
        <v>3</v>
      </c>
      <c r="BH1028" t="s">
        <v>885</v>
      </c>
      <c r="BI1028" s="55" t="s">
        <v>273</v>
      </c>
      <c r="BJ1028">
        <v>0.75</v>
      </c>
      <c r="BK1028" s="55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f>SUM(Tabla5[[#This Row],[VENTA MABE 3 SEMANA OCT]:[VENTAS OTROS 3 SEMANA OCT]])</f>
        <v>0</v>
      </c>
      <c r="BS1028" s="42">
        <v>0.2</v>
      </c>
      <c r="BT1028" s="55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f>SUM(Tabla5[[#This Row],[VENTA MABE 4 SEMANA OCT]:[VENTAS OTROS 4 SEMANA OCT]])</f>
        <v>0</v>
      </c>
      <c r="CI102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28" s="66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>SUM(Tabla5[[#This Row],[VENTA MABE 1 SEMANA NOV]:[VENTAS OTROS 1 SEMANA NOV]])</f>
        <v>0</v>
      </c>
      <c r="CS1028">
        <f>IFERROR(VLOOKUP(Tabla5[[#This Row],[CLAVE]],[2]VENTAS!$F$2:$L$1501,2,0),0)</f>
        <v>0</v>
      </c>
      <c r="CT1028">
        <f>IFERROR(VLOOKUP(Tabla5[[#This Row],[CLAVE]],[2]VENTAS!$F$2:$L$1501,3,0),0)</f>
        <v>0</v>
      </c>
      <c r="CU1028">
        <f>IFERROR(VLOOKUP(Tabla5[[#This Row],[CLAVE]],[2]VENTAS!$F$2:$L$1501,4,0),0)</f>
        <v>0</v>
      </c>
      <c r="CV1028">
        <f>IFERROR(VLOOKUP(Tabla5[[#This Row],[CLAVE]],[2]VENTAS!$F$2:$L$1501,5,0),0)</f>
        <v>0</v>
      </c>
      <c r="CW1028">
        <f>IFERROR(VLOOKUP(Tabla5[[#This Row],[CLAVE]],[2]VENTAS!$F$2:$L$1501,6,0),0)</f>
        <v>0</v>
      </c>
      <c r="CX1028">
        <f>IFERROR(VLOOKUP(Tabla5[[#This Row],[CLAVE]],[2]VENTAS!$F$2:$L$1501,7,0),0)</f>
        <v>0</v>
      </c>
      <c r="CY1028">
        <f>IFERROR(VLOOKUP(Tabla5[[#This Row],[CLAVE]],[2]VENTAS!$F$2:$R$1501,13,0),0)</f>
        <v>0</v>
      </c>
      <c r="CZ1028">
        <f>SUM(Tabla5[[#This Row],[VENTA MABE 2 SEMANA NOV]:[VENTAS OTROS 2 SEMANA NOV]])</f>
        <v>0</v>
      </c>
      <c r="DA1028" s="46">
        <v>5.5463182776882967</v>
      </c>
    </row>
    <row r="1029" spans="1:105" hidden="1" x14ac:dyDescent="0.3">
      <c r="A1029" t="str">
        <f>CONCATENATE(Tabla5[[#This Row],[TIENDA HMPV]],Tabla5[[#This Row],[LINEA]])</f>
        <v>445 - Tienda Pasaje 718AIRES</v>
      </c>
      <c r="B1029" t="s">
        <v>272</v>
      </c>
      <c r="C1029" s="55" t="s">
        <v>273</v>
      </c>
      <c r="D1029" s="55" t="s">
        <v>39</v>
      </c>
      <c r="E1029" s="55" t="s">
        <v>1304</v>
      </c>
      <c r="F1029" s="55" t="s">
        <v>1724</v>
      </c>
      <c r="G1029" t="s">
        <v>25</v>
      </c>
      <c r="H1029" s="42">
        <f>IFERROR(Tabla5[[#This Row],[VENTAS MABE]]/Tabla5[[#This Row],[CUOTA]],0)</f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V1029" s="42">
        <v>0</v>
      </c>
      <c r="W1029" s="42">
        <f>IFERROR(Tabla5[[#This Row],[TOTAL VENTA 38 SEMANA]]/Tabla5[[#This Row],[VENTA ACUM 38]],0)</f>
        <v>0</v>
      </c>
      <c r="X1029" s="42" t="e">
        <f>VLOOKUP(Tabla5[[#This Row],[CLAVE]],[1]!QMI_5_SEMANA_SEP_22[[CLAVE]:[SHARE CADENA S2]],21,0)</f>
        <v>#REF!</v>
      </c>
      <c r="Y1029" s="55" t="s">
        <v>769</v>
      </c>
      <c r="Z1029" s="46">
        <f>+Tabla5[[#This Row],[VENTA ACUM 38]]+Tabla5[[#This Row],[venta total 39 acum]]</f>
        <v>0</v>
      </c>
      <c r="AA1029" s="46">
        <v>0</v>
      </c>
      <c r="AB1029" s="46">
        <v>0</v>
      </c>
      <c r="AC1029" s="46">
        <v>0</v>
      </c>
      <c r="AD1029" s="46">
        <v>0</v>
      </c>
      <c r="AE1029" s="46">
        <v>0</v>
      </c>
      <c r="AF1029" s="46">
        <v>0</v>
      </c>
      <c r="AG1029" s="46">
        <v>0</v>
      </c>
      <c r="AH1029" s="42">
        <f>IFERROR(Tabla5[[#This Row],[VENTAS MABE]]/Tabla5[[#This Row],[VENTAS INDURAMA]],0)</f>
        <v>0</v>
      </c>
      <c r="AI1029" t="s">
        <v>1676</v>
      </c>
      <c r="AK1029" s="42"/>
      <c r="AL1029" t="s">
        <v>727</v>
      </c>
      <c r="AM1029" s="55" t="s">
        <v>1303</v>
      </c>
      <c r="AO1029" s="55" t="s">
        <v>435</v>
      </c>
      <c r="AP1029">
        <v>0</v>
      </c>
      <c r="AQ1029" s="55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f>SUM(Tabla5[[#This Row],[VENTA MABE 1 SEMANA OCT]:[VENTAS OTROS 1 SEMANA OCT]])</f>
        <v>0</v>
      </c>
      <c r="AY1029" s="46">
        <v>0</v>
      </c>
      <c r="AZ1029" s="55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f>SUM(Tabla5[[#This Row],[VENTA MABE 2 SEMANA OCT]:[VENTAS OTROS 2 SEMANA OCT]])</f>
        <v>0</v>
      </c>
      <c r="BH1029" t="s">
        <v>885</v>
      </c>
      <c r="BI1029" s="55" t="s">
        <v>273</v>
      </c>
      <c r="BJ1029">
        <v>0.50000000000000022</v>
      </c>
      <c r="BK1029" s="55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f>SUM(Tabla5[[#This Row],[VENTA MABE 3 SEMANA OCT]:[VENTAS OTROS 3 SEMANA OCT]])</f>
        <v>0</v>
      </c>
      <c r="BS1029" s="42">
        <v>0.15</v>
      </c>
      <c r="BT1029" s="55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f>SUM(Tabla5[[#This Row],[VENTA MABE 4 SEMANA OCT]:[VENTAS OTROS 4 SEMANA OCT]])</f>
        <v>0</v>
      </c>
      <c r="CI10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29" s="66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>SUM(Tabla5[[#This Row],[VENTA MABE 1 SEMANA NOV]:[VENTAS OTROS 1 SEMANA NOV]])</f>
        <v>0</v>
      </c>
      <c r="CS1029">
        <f>IFERROR(VLOOKUP(Tabla5[[#This Row],[CLAVE]],[2]VENTAS!$F$2:$L$1501,2,0),0)</f>
        <v>0</v>
      </c>
      <c r="CT1029">
        <f>IFERROR(VLOOKUP(Tabla5[[#This Row],[CLAVE]],[2]VENTAS!$F$2:$L$1501,3,0),0)</f>
        <v>0</v>
      </c>
      <c r="CU1029">
        <f>IFERROR(VLOOKUP(Tabla5[[#This Row],[CLAVE]],[2]VENTAS!$F$2:$L$1501,4,0),0)</f>
        <v>0</v>
      </c>
      <c r="CV1029">
        <f>IFERROR(VLOOKUP(Tabla5[[#This Row],[CLAVE]],[2]VENTAS!$F$2:$L$1501,5,0),0)</f>
        <v>0</v>
      </c>
      <c r="CW1029">
        <f>IFERROR(VLOOKUP(Tabla5[[#This Row],[CLAVE]],[2]VENTAS!$F$2:$L$1501,6,0),0)</f>
        <v>0</v>
      </c>
      <c r="CX1029">
        <f>IFERROR(VLOOKUP(Tabla5[[#This Row],[CLAVE]],[2]VENTAS!$F$2:$L$1501,7,0),0)</f>
        <v>0</v>
      </c>
      <c r="CY1029">
        <f>IFERROR(VLOOKUP(Tabla5[[#This Row],[CLAVE]],[2]VENTAS!$F$2:$R$1501,13,0),0)</f>
        <v>0</v>
      </c>
      <c r="CZ1029">
        <f>SUM(Tabla5[[#This Row],[VENTA MABE 2 SEMANA NOV]:[VENTAS OTROS 2 SEMANA NOV]])</f>
        <v>0</v>
      </c>
      <c r="DA1029" s="46">
        <v>0</v>
      </c>
    </row>
    <row r="1030" spans="1:105" hidden="1" x14ac:dyDescent="0.3">
      <c r="A1030" t="str">
        <f>CONCATENATE(Tabla5[[#This Row],[TIENDA HMPV]],Tabla5[[#This Row],[LINEA]])</f>
        <v>445 - Tienda Pasaje 718COCINAS</v>
      </c>
      <c r="B1030" t="s">
        <v>272</v>
      </c>
      <c r="C1030" s="55" t="s">
        <v>273</v>
      </c>
      <c r="D1030" s="55" t="s">
        <v>39</v>
      </c>
      <c r="E1030" s="55" t="s">
        <v>1304</v>
      </c>
      <c r="F1030" s="55" t="s">
        <v>1724</v>
      </c>
      <c r="G1030" t="s">
        <v>26</v>
      </c>
      <c r="H1030" s="42">
        <f>IFERROR(Tabla5[[#This Row],[VENTAS MABE]]/Tabla5[[#This Row],[CUOTA]],0)</f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V1030" s="42">
        <v>0</v>
      </c>
      <c r="W1030" s="42">
        <f>IFERROR(Tabla5[[#This Row],[TOTAL VENTA 38 SEMANA]]/Tabla5[[#This Row],[VENTA ACUM 38]],0)</f>
        <v>0</v>
      </c>
      <c r="X1030" s="42" t="e">
        <f>VLOOKUP(Tabla5[[#This Row],[CLAVE]],[1]!QMI_5_SEMANA_SEP_22[[CLAVE]:[SHARE CADENA S2]],21,0)</f>
        <v>#REF!</v>
      </c>
      <c r="Y1030" s="55" t="s">
        <v>769</v>
      </c>
      <c r="Z1030" s="46">
        <f>+Tabla5[[#This Row],[VENTA ACUM 38]]+Tabla5[[#This Row],[venta total 39 acum]]</f>
        <v>0</v>
      </c>
      <c r="AA1030" s="46">
        <v>0</v>
      </c>
      <c r="AB1030" s="46">
        <v>0</v>
      </c>
      <c r="AC1030" s="46">
        <v>0</v>
      </c>
      <c r="AD1030" s="46">
        <v>0</v>
      </c>
      <c r="AE1030" s="46">
        <v>0</v>
      </c>
      <c r="AF1030" s="46">
        <v>0</v>
      </c>
      <c r="AG1030" s="46">
        <v>0</v>
      </c>
      <c r="AH1030" s="42">
        <f>IFERROR(Tabla5[[#This Row],[VENTAS MABE]]/Tabla5[[#This Row],[VENTAS INDURAMA]],0)</f>
        <v>0</v>
      </c>
      <c r="AI1030" t="s">
        <v>1676</v>
      </c>
      <c r="AK1030" s="42"/>
      <c r="AL1030" t="s">
        <v>727</v>
      </c>
      <c r="AM1030" s="55" t="s">
        <v>1303</v>
      </c>
      <c r="AO1030" s="55" t="s">
        <v>435</v>
      </c>
      <c r="AP1030">
        <v>0</v>
      </c>
      <c r="AQ1030" s="55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f>SUM(Tabla5[[#This Row],[VENTA MABE 1 SEMANA OCT]:[VENTAS OTROS 1 SEMANA OCT]])</f>
        <v>0</v>
      </c>
      <c r="AY1030" s="46">
        <v>1</v>
      </c>
      <c r="AZ1030" s="55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f>SUM(Tabla5[[#This Row],[VENTA MABE 2 SEMANA OCT]:[VENTAS OTROS 2 SEMANA OCT]])</f>
        <v>0</v>
      </c>
      <c r="BH1030" t="s">
        <v>885</v>
      </c>
      <c r="BI1030" s="55" t="s">
        <v>273</v>
      </c>
      <c r="BJ1030">
        <v>0.50000000000000022</v>
      </c>
      <c r="BK1030" s="55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f>SUM(Tabla5[[#This Row],[VENTA MABE 3 SEMANA OCT]:[VENTAS OTROS 3 SEMANA OCT]])</f>
        <v>0</v>
      </c>
      <c r="BS1030" s="42">
        <v>0.4</v>
      </c>
      <c r="BT1030" s="55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f>SUM(Tabla5[[#This Row],[VENTA MABE 4 SEMANA OCT]:[VENTAS OTROS 4 SEMANA OCT]])</f>
        <v>0</v>
      </c>
      <c r="CI10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30" s="66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>SUM(Tabla5[[#This Row],[VENTA MABE 1 SEMANA NOV]:[VENTAS OTROS 1 SEMANA NOV]])</f>
        <v>0</v>
      </c>
      <c r="CS1030">
        <f>IFERROR(VLOOKUP(Tabla5[[#This Row],[CLAVE]],[2]VENTAS!$F$2:$L$1501,2,0),0)</f>
        <v>0</v>
      </c>
      <c r="CT1030">
        <f>IFERROR(VLOOKUP(Tabla5[[#This Row],[CLAVE]],[2]VENTAS!$F$2:$L$1501,3,0),0)</f>
        <v>0</v>
      </c>
      <c r="CU1030">
        <f>IFERROR(VLOOKUP(Tabla5[[#This Row],[CLAVE]],[2]VENTAS!$F$2:$L$1501,4,0),0)</f>
        <v>0</v>
      </c>
      <c r="CV1030">
        <f>IFERROR(VLOOKUP(Tabla5[[#This Row],[CLAVE]],[2]VENTAS!$F$2:$L$1501,5,0),0)</f>
        <v>0</v>
      </c>
      <c r="CW1030">
        <f>IFERROR(VLOOKUP(Tabla5[[#This Row],[CLAVE]],[2]VENTAS!$F$2:$L$1501,6,0),0)</f>
        <v>0</v>
      </c>
      <c r="CX1030">
        <f>IFERROR(VLOOKUP(Tabla5[[#This Row],[CLAVE]],[2]VENTAS!$F$2:$L$1501,7,0),0)</f>
        <v>0</v>
      </c>
      <c r="CY1030">
        <f>IFERROR(VLOOKUP(Tabla5[[#This Row],[CLAVE]],[2]VENTAS!$F$2:$R$1501,13,0),0)</f>
        <v>0</v>
      </c>
      <c r="CZ1030">
        <f>SUM(Tabla5[[#This Row],[VENTA MABE 2 SEMANA NOV]:[VENTAS OTROS 2 SEMANA NOV]])</f>
        <v>0</v>
      </c>
      <c r="DA1030" s="46">
        <v>2</v>
      </c>
    </row>
    <row r="1031" spans="1:105" hidden="1" x14ac:dyDescent="0.3">
      <c r="A1031" t="str">
        <f>CONCATENATE(Tabla5[[#This Row],[TIENDA HMPV]],Tabla5[[#This Row],[LINEA]])</f>
        <v>445 - Tienda Pasaje 718GLOBALES</v>
      </c>
      <c r="B1031" t="s">
        <v>272</v>
      </c>
      <c r="C1031" s="55" t="s">
        <v>273</v>
      </c>
      <c r="D1031" s="55" t="s">
        <v>39</v>
      </c>
      <c r="E1031" s="55" t="s">
        <v>1304</v>
      </c>
      <c r="F1031" s="55" t="s">
        <v>1724</v>
      </c>
      <c r="G1031" t="s">
        <v>27</v>
      </c>
      <c r="H1031" s="42">
        <f>IFERROR(Tabla5[[#This Row],[VENTAS MABE]]/Tabla5[[#This Row],[CUOTA]],0)</f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V1031" s="42">
        <v>1</v>
      </c>
      <c r="W1031" s="42">
        <f>IFERROR(Tabla5[[#This Row],[TOTAL VENTA 38 SEMANA]]/Tabla5[[#This Row],[VENTA ACUM 38]],0)</f>
        <v>1</v>
      </c>
      <c r="X1031" s="42" t="e">
        <f>VLOOKUP(Tabla5[[#This Row],[CLAVE]],[1]!QMI_5_SEMANA_SEP_22[[CLAVE]:[SHARE CADENA S2]],21,0)</f>
        <v>#REF!</v>
      </c>
      <c r="Y1031" s="55" t="s">
        <v>769</v>
      </c>
      <c r="Z1031" s="46">
        <f>+Tabla5[[#This Row],[VENTA ACUM 38]]+Tabla5[[#This Row],[venta total 39 acum]]</f>
        <v>1</v>
      </c>
      <c r="AA1031" s="46">
        <v>0</v>
      </c>
      <c r="AB1031" s="46">
        <v>1</v>
      </c>
      <c r="AC1031" s="46">
        <v>1</v>
      </c>
      <c r="AD1031" s="46">
        <v>0</v>
      </c>
      <c r="AE1031" s="46">
        <v>0</v>
      </c>
      <c r="AF1031" s="46">
        <v>0</v>
      </c>
      <c r="AG1031" s="46">
        <v>0</v>
      </c>
      <c r="AH1031" s="42">
        <f>IFERROR(Tabla5[[#This Row],[VENTAS MABE]]/Tabla5[[#This Row],[VENTAS INDURAMA]],0)</f>
        <v>0</v>
      </c>
      <c r="AI1031" t="s">
        <v>1676</v>
      </c>
      <c r="AK1031" s="42"/>
      <c r="AL1031" t="s">
        <v>727</v>
      </c>
      <c r="AM1031" s="55" t="s">
        <v>1303</v>
      </c>
      <c r="AO1031" s="55" t="s">
        <v>435</v>
      </c>
      <c r="AP1031">
        <v>0</v>
      </c>
      <c r="AQ1031" s="55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f>SUM(Tabla5[[#This Row],[VENTA MABE 1 SEMANA OCT]:[VENTAS OTROS 1 SEMANA OCT]])</f>
        <v>0</v>
      </c>
      <c r="AY1031" s="46">
        <v>1</v>
      </c>
      <c r="AZ1031" s="55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f>SUM(Tabla5[[#This Row],[VENTA MABE 2 SEMANA OCT]:[VENTAS OTROS 2 SEMANA OCT]])</f>
        <v>0</v>
      </c>
      <c r="BH1031" t="s">
        <v>885</v>
      </c>
      <c r="BI1031" s="55" t="s">
        <v>273</v>
      </c>
      <c r="BJ1031">
        <v>0.50000000000000022</v>
      </c>
      <c r="BK1031" s="55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f>SUM(Tabla5[[#This Row],[VENTA MABE 3 SEMANA OCT]:[VENTAS OTROS 3 SEMANA OCT]])</f>
        <v>0</v>
      </c>
      <c r="BS1031" s="42">
        <v>0</v>
      </c>
      <c r="BT1031" s="55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f>SUM(Tabla5[[#This Row],[VENTA MABE 4 SEMANA OCT]:[VENTAS OTROS 4 SEMANA OCT]])</f>
        <v>0</v>
      </c>
      <c r="CI10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31" s="66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>SUM(Tabla5[[#This Row],[VENTA MABE 1 SEMANA NOV]:[VENTAS OTROS 1 SEMANA NOV]])</f>
        <v>0</v>
      </c>
      <c r="CS1031">
        <f>IFERROR(VLOOKUP(Tabla5[[#This Row],[CLAVE]],[2]VENTAS!$F$2:$L$1501,2,0),0)</f>
        <v>0</v>
      </c>
      <c r="CT1031">
        <f>IFERROR(VLOOKUP(Tabla5[[#This Row],[CLAVE]],[2]VENTAS!$F$2:$L$1501,3,0),0)</f>
        <v>0</v>
      </c>
      <c r="CU1031">
        <f>IFERROR(VLOOKUP(Tabla5[[#This Row],[CLAVE]],[2]VENTAS!$F$2:$L$1501,4,0),0)</f>
        <v>0</v>
      </c>
      <c r="CV1031">
        <f>IFERROR(VLOOKUP(Tabla5[[#This Row],[CLAVE]],[2]VENTAS!$F$2:$L$1501,5,0),0)</f>
        <v>0</v>
      </c>
      <c r="CW1031">
        <f>IFERROR(VLOOKUP(Tabla5[[#This Row],[CLAVE]],[2]VENTAS!$F$2:$L$1501,6,0),0)</f>
        <v>0</v>
      </c>
      <c r="CX1031">
        <f>IFERROR(VLOOKUP(Tabla5[[#This Row],[CLAVE]],[2]VENTAS!$F$2:$L$1501,7,0),0)</f>
        <v>0</v>
      </c>
      <c r="CY1031">
        <f>IFERROR(VLOOKUP(Tabla5[[#This Row],[CLAVE]],[2]VENTAS!$F$2:$R$1501,13,0),0)</f>
        <v>0</v>
      </c>
      <c r="CZ1031">
        <f>SUM(Tabla5[[#This Row],[VENTA MABE 2 SEMANA NOV]:[VENTAS OTROS 2 SEMANA NOV]])</f>
        <v>0</v>
      </c>
      <c r="DA1031" s="46">
        <v>2.4745558479149596</v>
      </c>
    </row>
    <row r="1032" spans="1:105" hidden="1" x14ac:dyDescent="0.3">
      <c r="A1032" t="str">
        <f>CONCATENATE(Tabla5[[#This Row],[TIENDA HMPV]],Tabla5[[#This Row],[LINEA]])</f>
        <v>445 - Tienda Pasaje 718LAVADO</v>
      </c>
      <c r="B1032" t="s">
        <v>272</v>
      </c>
      <c r="C1032" s="55" t="s">
        <v>273</v>
      </c>
      <c r="D1032" s="55" t="s">
        <v>39</v>
      </c>
      <c r="E1032" s="55" t="s">
        <v>1304</v>
      </c>
      <c r="F1032" s="55" t="s">
        <v>1724</v>
      </c>
      <c r="G1032" t="s">
        <v>28</v>
      </c>
      <c r="H1032" s="42">
        <f>IFERROR(Tabla5[[#This Row],[VENTAS MABE]]/Tabla5[[#This Row],[CUOTA]],0)</f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V1032" s="42">
        <v>0</v>
      </c>
      <c r="W1032" s="42">
        <f>IFERROR(Tabla5[[#This Row],[TOTAL VENTA 38 SEMANA]]/Tabla5[[#This Row],[VENTA ACUM 38]],0)</f>
        <v>0</v>
      </c>
      <c r="X1032" s="42" t="e">
        <f>VLOOKUP(Tabla5[[#This Row],[CLAVE]],[1]!QMI_5_SEMANA_SEP_22[[CLAVE]:[SHARE CADENA S2]],21,0)</f>
        <v>#REF!</v>
      </c>
      <c r="Y1032" s="55" t="s">
        <v>769</v>
      </c>
      <c r="Z1032" s="46">
        <f>+Tabla5[[#This Row],[VENTA ACUM 38]]+Tabla5[[#This Row],[venta total 39 acum]]</f>
        <v>2</v>
      </c>
      <c r="AA1032" s="46">
        <v>0</v>
      </c>
      <c r="AB1032" s="46">
        <v>0</v>
      </c>
      <c r="AC1032" s="46">
        <v>0</v>
      </c>
      <c r="AD1032" s="46">
        <v>2</v>
      </c>
      <c r="AE1032" s="46">
        <v>2</v>
      </c>
      <c r="AF1032" s="46">
        <v>2</v>
      </c>
      <c r="AG1032" s="46">
        <v>2</v>
      </c>
      <c r="AH1032" s="42">
        <f>IFERROR(Tabla5[[#This Row],[VENTAS MABE]]/Tabla5[[#This Row],[VENTAS INDURAMA]],0)</f>
        <v>0</v>
      </c>
      <c r="AI1032" t="s">
        <v>1676</v>
      </c>
      <c r="AK1032" s="42"/>
      <c r="AL1032" t="s">
        <v>727</v>
      </c>
      <c r="AM1032" s="55" t="s">
        <v>1303</v>
      </c>
      <c r="AO1032" s="55" t="s">
        <v>435</v>
      </c>
      <c r="AP1032">
        <v>0</v>
      </c>
      <c r="AQ1032" s="55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f>SUM(Tabla5[[#This Row],[VENTA MABE 1 SEMANA OCT]:[VENTAS OTROS 1 SEMANA OCT]])</f>
        <v>0</v>
      </c>
      <c r="AY1032" s="46">
        <v>1</v>
      </c>
      <c r="AZ1032" s="55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f>SUM(Tabla5[[#This Row],[VENTA MABE 2 SEMANA OCT]:[VENTAS OTROS 2 SEMANA OCT]])</f>
        <v>0</v>
      </c>
      <c r="BH1032" t="s">
        <v>885</v>
      </c>
      <c r="BI1032" s="55" t="s">
        <v>273</v>
      </c>
      <c r="BJ1032">
        <v>0.50000000000000022</v>
      </c>
      <c r="BK1032" s="55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f>SUM(Tabla5[[#This Row],[VENTA MABE 3 SEMANA OCT]:[VENTAS OTROS 3 SEMANA OCT]])</f>
        <v>0</v>
      </c>
      <c r="BS1032" s="42">
        <v>0.12</v>
      </c>
      <c r="BT1032" s="55">
        <v>1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f>SUM(Tabla5[[#This Row],[VENTA MABE 4 SEMANA OCT]:[VENTAS OTROS 4 SEMANA OCT]])</f>
        <v>1</v>
      </c>
      <c r="CI10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32" s="66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>SUM(Tabla5[[#This Row],[VENTA MABE 1 SEMANA NOV]:[VENTAS OTROS 1 SEMANA NOV]])</f>
        <v>0</v>
      </c>
      <c r="CS1032">
        <f>IFERROR(VLOOKUP(Tabla5[[#This Row],[CLAVE]],[2]VENTAS!$F$2:$L$1501,2,0),0)</f>
        <v>0</v>
      </c>
      <c r="CT1032">
        <f>IFERROR(VLOOKUP(Tabla5[[#This Row],[CLAVE]],[2]VENTAS!$F$2:$L$1501,3,0),0)</f>
        <v>0</v>
      </c>
      <c r="CU1032">
        <f>IFERROR(VLOOKUP(Tabla5[[#This Row],[CLAVE]],[2]VENTAS!$F$2:$L$1501,4,0),0)</f>
        <v>0</v>
      </c>
      <c r="CV1032">
        <f>IFERROR(VLOOKUP(Tabla5[[#This Row],[CLAVE]],[2]VENTAS!$F$2:$L$1501,5,0),0)</f>
        <v>0</v>
      </c>
      <c r="CW1032">
        <f>IFERROR(VLOOKUP(Tabla5[[#This Row],[CLAVE]],[2]VENTAS!$F$2:$L$1501,6,0),0)</f>
        <v>0</v>
      </c>
      <c r="CX1032">
        <f>IFERROR(VLOOKUP(Tabla5[[#This Row],[CLAVE]],[2]VENTAS!$F$2:$L$1501,7,0),0)</f>
        <v>0</v>
      </c>
      <c r="CY1032">
        <f>IFERROR(VLOOKUP(Tabla5[[#This Row],[CLAVE]],[2]VENTAS!$F$2:$R$1501,13,0),0)</f>
        <v>0</v>
      </c>
      <c r="CZ1032">
        <f>SUM(Tabla5[[#This Row],[VENTA MABE 2 SEMANA NOV]:[VENTAS OTROS 2 SEMANA NOV]])</f>
        <v>0</v>
      </c>
      <c r="DA1032" s="46">
        <v>2.0099534973274555</v>
      </c>
    </row>
    <row r="1033" spans="1:105" hidden="1" x14ac:dyDescent="0.3">
      <c r="A1033" t="str">
        <f>CONCATENATE(Tabla5[[#This Row],[TIENDA HMPV]],Tabla5[[#This Row],[LINEA]])</f>
        <v>445 - Tienda Pasaje 718REFRIGERACIÓN</v>
      </c>
      <c r="B1033" t="s">
        <v>272</v>
      </c>
      <c r="C1033" s="55" t="s">
        <v>273</v>
      </c>
      <c r="D1033" s="55" t="s">
        <v>39</v>
      </c>
      <c r="E1033" s="55" t="s">
        <v>1304</v>
      </c>
      <c r="F1033" s="55" t="s">
        <v>1724</v>
      </c>
      <c r="G1033" t="s">
        <v>29</v>
      </c>
      <c r="H1033" s="42">
        <f>IFERROR(Tabla5[[#This Row],[VENTAS MABE]]/Tabla5[[#This Row],[CUOTA]],0)</f>
        <v>0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V1033" s="42">
        <v>0</v>
      </c>
      <c r="W1033" s="42">
        <f>IFERROR(Tabla5[[#This Row],[TOTAL VENTA 38 SEMANA]]/Tabla5[[#This Row],[VENTA ACUM 38]],0)</f>
        <v>0</v>
      </c>
      <c r="X1033" s="42" t="e">
        <f>VLOOKUP(Tabla5[[#This Row],[CLAVE]],[1]!QMI_5_SEMANA_SEP_22[[CLAVE]:[SHARE CADENA S2]],21,0)</f>
        <v>#REF!</v>
      </c>
      <c r="Y1033" s="55" t="s">
        <v>769</v>
      </c>
      <c r="Z1033" s="46">
        <f>+Tabla5[[#This Row],[VENTA ACUM 38]]+Tabla5[[#This Row],[venta total 39 acum]]</f>
        <v>0</v>
      </c>
      <c r="AA1033" s="46">
        <v>0</v>
      </c>
      <c r="AB1033" s="46">
        <v>0</v>
      </c>
      <c r="AC1033" s="46">
        <v>0</v>
      </c>
      <c r="AD1033" s="46">
        <v>0</v>
      </c>
      <c r="AE1033" s="46">
        <v>0</v>
      </c>
      <c r="AF1033" s="46">
        <v>0</v>
      </c>
      <c r="AG1033" s="46">
        <v>0</v>
      </c>
      <c r="AH1033" s="42">
        <f>IFERROR(Tabla5[[#This Row],[VENTAS MABE]]/Tabla5[[#This Row],[VENTAS INDURAMA]],0)</f>
        <v>0</v>
      </c>
      <c r="AI1033" t="s">
        <v>1676</v>
      </c>
      <c r="AK1033" s="42"/>
      <c r="AL1033" t="s">
        <v>727</v>
      </c>
      <c r="AM1033" s="55" t="s">
        <v>1303</v>
      </c>
      <c r="AO1033" s="55" t="s">
        <v>435</v>
      </c>
      <c r="AP1033">
        <v>0</v>
      </c>
      <c r="AQ1033" s="55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f>SUM(Tabla5[[#This Row],[VENTA MABE 1 SEMANA OCT]:[VENTAS OTROS 1 SEMANA OCT]])</f>
        <v>0</v>
      </c>
      <c r="AY1033" s="46">
        <v>2</v>
      </c>
      <c r="AZ1033" s="55">
        <v>0</v>
      </c>
      <c r="BA1033">
        <v>2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f>SUM(Tabla5[[#This Row],[VENTA MABE 2 SEMANA OCT]:[VENTAS OTROS 2 SEMANA OCT]])</f>
        <v>2</v>
      </c>
      <c r="BH1033" t="s">
        <v>885</v>
      </c>
      <c r="BI1033" s="55" t="s">
        <v>273</v>
      </c>
      <c r="BJ1033">
        <v>0.50000000000000022</v>
      </c>
      <c r="BK1033" s="55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f>SUM(Tabla5[[#This Row],[VENTA MABE 3 SEMANA OCT]:[VENTAS OTROS 3 SEMANA OCT]])</f>
        <v>0</v>
      </c>
      <c r="BS1033" s="42">
        <v>0.2</v>
      </c>
      <c r="BT1033" s="55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f>SUM(Tabla5[[#This Row],[VENTA MABE 4 SEMANA OCT]:[VENTAS OTROS 4 SEMANA OCT]])</f>
        <v>0</v>
      </c>
      <c r="CI10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33" s="66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>SUM(Tabla5[[#This Row],[VENTA MABE 1 SEMANA NOV]:[VENTAS OTROS 1 SEMANA NOV]])</f>
        <v>0</v>
      </c>
      <c r="CS1033">
        <f>IFERROR(VLOOKUP(Tabla5[[#This Row],[CLAVE]],[2]VENTAS!$F$2:$L$1501,2,0),0)</f>
        <v>0</v>
      </c>
      <c r="CT1033">
        <f>IFERROR(VLOOKUP(Tabla5[[#This Row],[CLAVE]],[2]VENTAS!$F$2:$L$1501,3,0),0)</f>
        <v>0</v>
      </c>
      <c r="CU1033">
        <f>IFERROR(VLOOKUP(Tabla5[[#This Row],[CLAVE]],[2]VENTAS!$F$2:$L$1501,4,0),0)</f>
        <v>0</v>
      </c>
      <c r="CV1033">
        <f>IFERROR(VLOOKUP(Tabla5[[#This Row],[CLAVE]],[2]VENTAS!$F$2:$L$1501,5,0),0)</f>
        <v>0</v>
      </c>
      <c r="CW1033">
        <f>IFERROR(VLOOKUP(Tabla5[[#This Row],[CLAVE]],[2]VENTAS!$F$2:$L$1501,6,0),0)</f>
        <v>0</v>
      </c>
      <c r="CX1033">
        <f>IFERROR(VLOOKUP(Tabla5[[#This Row],[CLAVE]],[2]VENTAS!$F$2:$L$1501,7,0),0)</f>
        <v>0</v>
      </c>
      <c r="CY1033">
        <f>IFERROR(VLOOKUP(Tabla5[[#This Row],[CLAVE]],[2]VENTAS!$F$2:$R$1501,13,0),0)</f>
        <v>0</v>
      </c>
      <c r="CZ1033">
        <f>SUM(Tabla5[[#This Row],[VENTA MABE 2 SEMANA NOV]:[VENTAS OTROS 2 SEMANA NOV]])</f>
        <v>0</v>
      </c>
      <c r="DA1033" s="46">
        <v>4</v>
      </c>
    </row>
    <row r="1034" spans="1:105" hidden="1" x14ac:dyDescent="0.3">
      <c r="A1034" t="str">
        <f>CONCATENATE(Tabla5[[#This Row],[TIENDA HMPV]],Tabla5[[#This Row],[LINEA]])</f>
        <v>634 - MCH.MACHALA IICOCINAS</v>
      </c>
      <c r="B1034" t="s">
        <v>272</v>
      </c>
      <c r="C1034" s="55" t="s">
        <v>273</v>
      </c>
      <c r="D1034" s="55" t="s">
        <v>51</v>
      </c>
      <c r="E1034" s="55" t="s">
        <v>277</v>
      </c>
      <c r="F1034" s="55" t="s">
        <v>1724</v>
      </c>
      <c r="G1034" t="s">
        <v>26</v>
      </c>
      <c r="H1034" s="42">
        <f>IFERROR(Tabla5[[#This Row],[VENTAS MABE]]/Tabla5[[#This Row],[CUOTA]],0)</f>
        <v>0</v>
      </c>
      <c r="I1034">
        <v>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V1034" s="42">
        <v>0</v>
      </c>
      <c r="W1034" s="42">
        <f>IFERROR(Tabla5[[#This Row],[TOTAL VENTA 38 SEMANA]]/Tabla5[[#This Row],[VENTA ACUM 38]],0)</f>
        <v>0</v>
      </c>
      <c r="X1034" s="42" t="e">
        <f>VLOOKUP(Tabla5[[#This Row],[CLAVE]],[1]!QMI_5_SEMANA_SEP_22[[CLAVE]:[SHARE CADENA S2]],21,0)</f>
        <v>#REF!</v>
      </c>
      <c r="Y1034" s="55" t="s">
        <v>734</v>
      </c>
      <c r="Z1034" s="46">
        <f>+Tabla5[[#This Row],[VENTA ACUM 38]]+Tabla5[[#This Row],[venta total 39 acum]]</f>
        <v>1</v>
      </c>
      <c r="AA1034" s="46">
        <v>0</v>
      </c>
      <c r="AB1034" s="46">
        <v>0</v>
      </c>
      <c r="AC1034" s="46">
        <v>0</v>
      </c>
      <c r="AD1034" s="46">
        <v>1</v>
      </c>
      <c r="AE1034" s="46">
        <v>1</v>
      </c>
      <c r="AF1034" s="46">
        <v>1</v>
      </c>
      <c r="AG1034" s="46">
        <v>1</v>
      </c>
      <c r="AH1034" s="42">
        <f>IFERROR(Tabla5[[#This Row],[VENTAS MABE]]/Tabla5[[#This Row],[VENTAS INDURAMA]],0)</f>
        <v>0</v>
      </c>
      <c r="AI1034" t="s">
        <v>1676</v>
      </c>
      <c r="AK1034" s="42"/>
      <c r="AL1034" t="s">
        <v>727</v>
      </c>
      <c r="AM1034" s="55" t="s">
        <v>1172</v>
      </c>
      <c r="AO1034" s="55" t="s">
        <v>435</v>
      </c>
      <c r="AP1034">
        <v>0</v>
      </c>
      <c r="AQ1034" s="55">
        <v>1</v>
      </c>
      <c r="AR1034">
        <v>2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f>SUM(Tabla5[[#This Row],[VENTA MABE 1 SEMANA OCT]:[VENTAS OTROS 1 SEMANA OCT]])</f>
        <v>3</v>
      </c>
      <c r="AY1034" s="46">
        <v>6.7632541613428314</v>
      </c>
      <c r="AZ1034" s="55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f>SUM(Tabla5[[#This Row],[VENTA MABE 2 SEMANA OCT]:[VENTAS OTROS 2 SEMANA OCT]])</f>
        <v>0</v>
      </c>
      <c r="BH1034" t="s">
        <v>758</v>
      </c>
      <c r="BI1034" s="55" t="s">
        <v>273</v>
      </c>
      <c r="BJ1034">
        <v>11.999999999999996</v>
      </c>
      <c r="BK1034" s="55">
        <v>1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f>SUM(Tabla5[[#This Row],[VENTA MABE 3 SEMANA OCT]:[VENTAS OTROS 3 SEMANA OCT]])</f>
        <v>2</v>
      </c>
      <c r="BS1034" s="42">
        <v>0.42</v>
      </c>
      <c r="BT1034" s="55">
        <v>1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f>SUM(Tabla5[[#This Row],[VENTA MABE 4 SEMANA OCT]:[VENTAS OTROS 4 SEMANA OCT]])</f>
        <v>1</v>
      </c>
      <c r="CI10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034" t="s">
        <v>1702</v>
      </c>
      <c r="CK1034">
        <v>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>SUM(Tabla5[[#This Row],[VENTA MABE 1 SEMANA NOV]:[VENTAS OTROS 1 SEMANA NOV]])</f>
        <v>1</v>
      </c>
      <c r="CS1034">
        <f>IFERROR(VLOOKUP(Tabla5[[#This Row],[CLAVE]],[2]VENTAS!$F$2:$L$1501,2,0),0)</f>
        <v>1</v>
      </c>
      <c r="CT1034">
        <f>IFERROR(VLOOKUP(Tabla5[[#This Row],[CLAVE]],[2]VENTAS!$F$2:$L$1501,3,0),0)</f>
        <v>1</v>
      </c>
      <c r="CU1034">
        <f>IFERROR(VLOOKUP(Tabla5[[#This Row],[CLAVE]],[2]VENTAS!$F$2:$L$1501,4,0),0)</f>
        <v>0</v>
      </c>
      <c r="CV1034">
        <f>IFERROR(VLOOKUP(Tabla5[[#This Row],[CLAVE]],[2]VENTAS!$F$2:$L$1501,5,0),0)</f>
        <v>0</v>
      </c>
      <c r="CW1034">
        <f>IFERROR(VLOOKUP(Tabla5[[#This Row],[CLAVE]],[2]VENTAS!$F$2:$L$1501,6,0),0)</f>
        <v>0</v>
      </c>
      <c r="CX1034">
        <f>IFERROR(VLOOKUP(Tabla5[[#This Row],[CLAVE]],[2]VENTAS!$F$2:$L$1501,7,0),0)</f>
        <v>0</v>
      </c>
      <c r="CY1034">
        <f>IFERROR(VLOOKUP(Tabla5[[#This Row],[CLAVE]],[2]VENTAS!$F$2:$R$1501,13,0),0)</f>
        <v>0</v>
      </c>
      <c r="CZ1034">
        <f>SUM(Tabla5[[#This Row],[VENTA MABE 2 SEMANA NOV]:[VENTAS OTROS 2 SEMANA NOV]])</f>
        <v>2</v>
      </c>
      <c r="DA1034" s="46">
        <v>3.847734439958864</v>
      </c>
    </row>
    <row r="1035" spans="1:105" hidden="1" x14ac:dyDescent="0.3">
      <c r="A1035" t="str">
        <f>CONCATENATE(Tabla5[[#This Row],[TIENDA HMPV]],Tabla5[[#This Row],[LINEA]])</f>
        <v>634 - MCH.MACHALA IIGLOBALES</v>
      </c>
      <c r="B1035" t="s">
        <v>272</v>
      </c>
      <c r="C1035" s="55" t="s">
        <v>273</v>
      </c>
      <c r="D1035" s="55" t="s">
        <v>51</v>
      </c>
      <c r="E1035" s="55" t="s">
        <v>277</v>
      </c>
      <c r="F1035" s="55" t="s">
        <v>1724</v>
      </c>
      <c r="G1035" t="s">
        <v>27</v>
      </c>
      <c r="H1035" s="42">
        <f>IFERROR(Tabla5[[#This Row],[VENTAS MABE]]/Tabla5[[#This Row],[CUOTA]],0)</f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V1035" s="42">
        <v>0</v>
      </c>
      <c r="W1035" s="42">
        <f>IFERROR(Tabla5[[#This Row],[TOTAL VENTA 38 SEMANA]]/Tabla5[[#This Row],[VENTA ACUM 38]],0)</f>
        <v>0</v>
      </c>
      <c r="X1035" s="42" t="e">
        <f>VLOOKUP(Tabla5[[#This Row],[CLAVE]],[1]!QMI_5_SEMANA_SEP_22[[CLAVE]:[SHARE CADENA S2]],21,0)</f>
        <v>#REF!</v>
      </c>
      <c r="Y1035" s="55" t="s">
        <v>734</v>
      </c>
      <c r="Z1035" s="46">
        <f>+Tabla5[[#This Row],[VENTA ACUM 38]]+Tabla5[[#This Row],[venta total 39 acum]]</f>
        <v>0</v>
      </c>
      <c r="AA1035" s="46">
        <v>0</v>
      </c>
      <c r="AB1035" s="46">
        <v>0</v>
      </c>
      <c r="AC1035" s="46">
        <v>0</v>
      </c>
      <c r="AD1035" s="46">
        <v>0</v>
      </c>
      <c r="AE1035" s="46">
        <v>0</v>
      </c>
      <c r="AF1035" s="46">
        <v>0</v>
      </c>
      <c r="AG1035" s="46">
        <v>0</v>
      </c>
      <c r="AH1035" s="42">
        <f>IFERROR(Tabla5[[#This Row],[VENTAS MABE]]/Tabla5[[#This Row],[VENTAS INDURAMA]],0)</f>
        <v>0</v>
      </c>
      <c r="AI1035" t="s">
        <v>1676</v>
      </c>
      <c r="AK1035" s="42"/>
      <c r="AL1035" t="s">
        <v>727</v>
      </c>
      <c r="AM1035" s="55" t="s">
        <v>1172</v>
      </c>
      <c r="AO1035" s="55" t="s">
        <v>435</v>
      </c>
      <c r="AP1035">
        <v>0</v>
      </c>
      <c r="AQ1035" s="5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f>SUM(Tabla5[[#This Row],[VENTA MABE 1 SEMANA OCT]:[VENTAS OTROS 1 SEMANA OCT]])</f>
        <v>0</v>
      </c>
      <c r="AY1035" s="46">
        <v>0</v>
      </c>
      <c r="AZ1035" s="5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f>SUM(Tabla5[[#This Row],[VENTA MABE 2 SEMANA OCT]:[VENTAS OTROS 2 SEMANA OCT]])</f>
        <v>0</v>
      </c>
      <c r="BH1035" t="s">
        <v>758</v>
      </c>
      <c r="BI1035" s="55" t="s">
        <v>273</v>
      </c>
      <c r="BJ1035">
        <v>11.999999999999996</v>
      </c>
      <c r="BK1035" s="5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f>SUM(Tabla5[[#This Row],[VENTA MABE 3 SEMANA OCT]:[VENTAS OTROS 3 SEMANA OCT]])</f>
        <v>0</v>
      </c>
      <c r="BS1035" s="42">
        <v>0</v>
      </c>
      <c r="BT1035" s="5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f>SUM(Tabla5[[#This Row],[VENTA MABE 4 SEMANA OCT]:[VENTAS OTROS 4 SEMANA OCT]])</f>
        <v>0</v>
      </c>
      <c r="CI10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35" s="66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>SUM(Tabla5[[#This Row],[VENTA MABE 1 SEMANA NOV]:[VENTAS OTROS 1 SEMANA NOV]])</f>
        <v>0</v>
      </c>
      <c r="CS1035">
        <f>IFERROR(VLOOKUP(Tabla5[[#This Row],[CLAVE]],[2]VENTAS!$F$2:$L$1501,2,0),0)</f>
        <v>0</v>
      </c>
      <c r="CT1035">
        <f>IFERROR(VLOOKUP(Tabla5[[#This Row],[CLAVE]],[2]VENTAS!$F$2:$L$1501,3,0),0)</f>
        <v>0</v>
      </c>
      <c r="CU1035">
        <f>IFERROR(VLOOKUP(Tabla5[[#This Row],[CLAVE]],[2]VENTAS!$F$2:$L$1501,4,0),0)</f>
        <v>0</v>
      </c>
      <c r="CV1035">
        <f>IFERROR(VLOOKUP(Tabla5[[#This Row],[CLAVE]],[2]VENTAS!$F$2:$L$1501,5,0),0)</f>
        <v>0</v>
      </c>
      <c r="CW1035">
        <f>IFERROR(VLOOKUP(Tabla5[[#This Row],[CLAVE]],[2]VENTAS!$F$2:$L$1501,6,0),0)</f>
        <v>0</v>
      </c>
      <c r="CX1035">
        <f>IFERROR(VLOOKUP(Tabla5[[#This Row],[CLAVE]],[2]VENTAS!$F$2:$L$1501,7,0),0)</f>
        <v>0</v>
      </c>
      <c r="CY1035">
        <f>IFERROR(VLOOKUP(Tabla5[[#This Row],[CLAVE]],[2]VENTAS!$F$2:$R$1501,13,0),0)</f>
        <v>0</v>
      </c>
      <c r="CZ1035">
        <f>SUM(Tabla5[[#This Row],[VENTA MABE 2 SEMANA NOV]:[VENTAS OTROS 2 SEMANA NOV]])</f>
        <v>0</v>
      </c>
      <c r="DA1035" s="46">
        <v>0</v>
      </c>
    </row>
    <row r="1036" spans="1:105" hidden="1" x14ac:dyDescent="0.3">
      <c r="A1036" t="str">
        <f>CONCATENATE(Tabla5[[#This Row],[TIENDA HMPV]],Tabla5[[#This Row],[LINEA]])</f>
        <v>634 - MCH.MACHALA IILAVADO</v>
      </c>
      <c r="B1036" t="s">
        <v>272</v>
      </c>
      <c r="C1036" s="55" t="s">
        <v>273</v>
      </c>
      <c r="D1036" s="55" t="s">
        <v>51</v>
      </c>
      <c r="E1036" s="55" t="s">
        <v>277</v>
      </c>
      <c r="F1036" s="55" t="s">
        <v>1724</v>
      </c>
      <c r="G1036" t="s">
        <v>28</v>
      </c>
      <c r="H1036" s="42">
        <f>IFERROR(Tabla5[[#This Row],[VENTAS MABE]]/Tabla5[[#This Row],[CUOTA]],0)</f>
        <v>0</v>
      </c>
      <c r="I1036">
        <v>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V1036" s="42">
        <v>0</v>
      </c>
      <c r="W1036" s="42">
        <f>IFERROR(Tabla5[[#This Row],[TOTAL VENTA 38 SEMANA]]/Tabla5[[#This Row],[VENTA ACUM 38]],0)</f>
        <v>0</v>
      </c>
      <c r="X1036" s="42" t="e">
        <f>VLOOKUP(Tabla5[[#This Row],[CLAVE]],[1]!QMI_5_SEMANA_SEP_22[[CLAVE]:[SHARE CADENA S2]],21,0)</f>
        <v>#REF!</v>
      </c>
      <c r="Y1036" s="55" t="s">
        <v>734</v>
      </c>
      <c r="Z1036" s="46">
        <f>+Tabla5[[#This Row],[VENTA ACUM 38]]+Tabla5[[#This Row],[venta total 39 acum]]</f>
        <v>4</v>
      </c>
      <c r="AA1036" s="46">
        <v>0</v>
      </c>
      <c r="AB1036" s="46">
        <v>0</v>
      </c>
      <c r="AC1036" s="46">
        <v>0</v>
      </c>
      <c r="AD1036" s="46">
        <v>4</v>
      </c>
      <c r="AE1036" s="46">
        <v>4</v>
      </c>
      <c r="AF1036" s="46">
        <v>4</v>
      </c>
      <c r="AG1036" s="46">
        <v>4</v>
      </c>
      <c r="AH1036" s="42">
        <f>IFERROR(Tabla5[[#This Row],[VENTAS MABE]]/Tabla5[[#This Row],[VENTAS INDURAMA]],0)</f>
        <v>0</v>
      </c>
      <c r="AI1036" t="s">
        <v>1676</v>
      </c>
      <c r="AK1036" s="42"/>
      <c r="AL1036" t="s">
        <v>727</v>
      </c>
      <c r="AM1036" s="55" t="s">
        <v>1172</v>
      </c>
      <c r="AO1036" s="55" t="s">
        <v>435</v>
      </c>
      <c r="AP1036">
        <v>0</v>
      </c>
      <c r="AQ1036" s="55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f>SUM(Tabla5[[#This Row],[VENTA MABE 1 SEMANA OCT]:[VENTAS OTROS 1 SEMANA OCT]])</f>
        <v>1</v>
      </c>
      <c r="AY1036" s="46">
        <v>3</v>
      </c>
      <c r="AZ1036" s="55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f>SUM(Tabla5[[#This Row],[VENTA MABE 2 SEMANA OCT]:[VENTAS OTROS 2 SEMANA OCT]])</f>
        <v>0</v>
      </c>
      <c r="BH1036" t="s">
        <v>758</v>
      </c>
      <c r="BI1036" s="55" t="s">
        <v>273</v>
      </c>
      <c r="BJ1036">
        <v>11.999999999999996</v>
      </c>
      <c r="BK1036" s="55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f>SUM(Tabla5[[#This Row],[VENTA MABE 3 SEMANA OCT]:[VENTAS OTROS 3 SEMANA OCT]])</f>
        <v>0</v>
      </c>
      <c r="BS1036" s="42">
        <v>0.25</v>
      </c>
      <c r="BT1036" s="55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f>SUM(Tabla5[[#This Row],[VENTA MABE 4 SEMANA OCT]:[VENTAS OTROS 4 SEMANA OCT]])</f>
        <v>1</v>
      </c>
      <c r="CI10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36" t="s">
        <v>1703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>SUM(Tabla5[[#This Row],[VENTA MABE 1 SEMANA NOV]:[VENTAS OTROS 1 SEMANA NOV]])</f>
        <v>0</v>
      </c>
      <c r="CS1036">
        <f>IFERROR(VLOOKUP(Tabla5[[#This Row],[CLAVE]],[2]VENTAS!$F$2:$L$1501,2,0),0)</f>
        <v>0</v>
      </c>
      <c r="CT1036">
        <f>IFERROR(VLOOKUP(Tabla5[[#This Row],[CLAVE]],[2]VENTAS!$F$2:$L$1501,3,0),0)</f>
        <v>0</v>
      </c>
      <c r="CU1036">
        <f>IFERROR(VLOOKUP(Tabla5[[#This Row],[CLAVE]],[2]VENTAS!$F$2:$L$1501,4,0),0)</f>
        <v>0</v>
      </c>
      <c r="CV1036">
        <f>IFERROR(VLOOKUP(Tabla5[[#This Row],[CLAVE]],[2]VENTAS!$F$2:$L$1501,5,0),0)</f>
        <v>0</v>
      </c>
      <c r="CW1036">
        <f>IFERROR(VLOOKUP(Tabla5[[#This Row],[CLAVE]],[2]VENTAS!$F$2:$L$1501,6,0),0)</f>
        <v>0</v>
      </c>
      <c r="CX1036">
        <f>IFERROR(VLOOKUP(Tabla5[[#This Row],[CLAVE]],[2]VENTAS!$F$2:$L$1501,7,0),0)</f>
        <v>0</v>
      </c>
      <c r="CY1036">
        <f>IFERROR(VLOOKUP(Tabla5[[#This Row],[CLAVE]],[2]VENTAS!$F$2:$R$1501,13,0),0)</f>
        <v>0</v>
      </c>
      <c r="CZ1036">
        <f>SUM(Tabla5[[#This Row],[VENTA MABE 2 SEMANA NOV]:[VENTAS OTROS 2 SEMANA NOV]])</f>
        <v>0</v>
      </c>
      <c r="DA1036" s="46">
        <v>0.57543920833514961</v>
      </c>
    </row>
    <row r="1037" spans="1:105" hidden="1" x14ac:dyDescent="0.3">
      <c r="A1037" t="str">
        <f>CONCATENATE(Tabla5[[#This Row],[TIENDA HMPV]],Tabla5[[#This Row],[LINEA]])</f>
        <v>634 - MCH.MACHALA IIREFRIGERACIÓN</v>
      </c>
      <c r="B1037" t="s">
        <v>272</v>
      </c>
      <c r="C1037" s="55" t="s">
        <v>273</v>
      </c>
      <c r="D1037" s="55" t="s">
        <v>51</v>
      </c>
      <c r="E1037" s="55" t="s">
        <v>277</v>
      </c>
      <c r="F1037" s="55" t="s">
        <v>1724</v>
      </c>
      <c r="G1037" t="s">
        <v>29</v>
      </c>
      <c r="H1037" s="42">
        <f>IFERROR(Tabla5[[#This Row],[VENTAS MABE]]/Tabla5[[#This Row],[CUOTA]],0)</f>
        <v>0.5</v>
      </c>
      <c r="I1037">
        <v>4</v>
      </c>
      <c r="J1037">
        <v>2</v>
      </c>
      <c r="K1037">
        <v>3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V1037" s="42">
        <v>0.4</v>
      </c>
      <c r="W1037" s="42">
        <f>IFERROR(Tabla5[[#This Row],[TOTAL VENTA 38 SEMANA]]/Tabla5[[#This Row],[VENTA ACUM 38]],0)</f>
        <v>0.4</v>
      </c>
      <c r="X1037" s="42" t="e">
        <f>VLOOKUP(Tabla5[[#This Row],[CLAVE]],[1]!QMI_5_SEMANA_SEP_22[[CLAVE]:[SHARE CADENA S2]],21,0)</f>
        <v>#REF!</v>
      </c>
      <c r="Y1037" s="55" t="s">
        <v>734</v>
      </c>
      <c r="Z1037" s="46">
        <f>+Tabla5[[#This Row],[VENTA ACUM 38]]+Tabla5[[#This Row],[venta total 39 acum]]</f>
        <v>7</v>
      </c>
      <c r="AA1037" s="46">
        <v>0</v>
      </c>
      <c r="AB1037" s="46">
        <v>2</v>
      </c>
      <c r="AC1037" s="46">
        <v>5</v>
      </c>
      <c r="AD1037" s="46">
        <v>2</v>
      </c>
      <c r="AE1037" s="46">
        <v>2</v>
      </c>
      <c r="AF1037" s="46">
        <v>2</v>
      </c>
      <c r="AG1037" s="46">
        <v>2</v>
      </c>
      <c r="AH1037" s="42">
        <f>IFERROR(Tabla5[[#This Row],[VENTAS MABE]]/Tabla5[[#This Row],[VENTAS INDURAMA]],0)</f>
        <v>0.66666666666666663</v>
      </c>
      <c r="AI1037" t="s">
        <v>1676</v>
      </c>
      <c r="AK1037" s="42"/>
      <c r="AL1037" t="s">
        <v>727</v>
      </c>
      <c r="AM1037" s="55" t="s">
        <v>1172</v>
      </c>
      <c r="AO1037" s="55" t="s">
        <v>435</v>
      </c>
      <c r="AP1037">
        <v>0</v>
      </c>
      <c r="AQ1037" s="55">
        <v>2</v>
      </c>
      <c r="AR1037">
        <v>2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f>SUM(Tabla5[[#This Row],[VENTA MABE 1 SEMANA OCT]:[VENTAS OTROS 1 SEMANA OCT]])</f>
        <v>4</v>
      </c>
      <c r="AY1037" s="46">
        <v>4</v>
      </c>
      <c r="AZ1037" s="55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f>SUM(Tabla5[[#This Row],[VENTA MABE 2 SEMANA OCT]:[VENTAS OTROS 2 SEMANA OCT]])</f>
        <v>0</v>
      </c>
      <c r="BH1037" t="s">
        <v>758</v>
      </c>
      <c r="BI1037" s="55" t="s">
        <v>273</v>
      </c>
      <c r="BJ1037">
        <v>11.999999999999996</v>
      </c>
      <c r="BK1037" s="55">
        <v>0</v>
      </c>
      <c r="BL1037">
        <v>1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f>SUM(Tabla5[[#This Row],[VENTA MABE 3 SEMANA OCT]:[VENTAS OTROS 3 SEMANA OCT]])</f>
        <v>1</v>
      </c>
      <c r="BS1037" s="42">
        <v>0.35</v>
      </c>
      <c r="BT1037" s="55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f>SUM(Tabla5[[#This Row],[VENTA MABE 4 SEMANA OCT]:[VENTAS OTROS 4 SEMANA OCT]])</f>
        <v>0</v>
      </c>
      <c r="CI10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037" t="s">
        <v>1702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>SUM(Tabla5[[#This Row],[VENTA MABE 1 SEMANA NOV]:[VENTAS OTROS 1 SEMANA NOV]])</f>
        <v>0</v>
      </c>
      <c r="CS1037">
        <f>IFERROR(VLOOKUP(Tabla5[[#This Row],[CLAVE]],[2]VENTAS!$F$2:$L$1501,2,0),0)</f>
        <v>0</v>
      </c>
      <c r="CT1037">
        <f>IFERROR(VLOOKUP(Tabla5[[#This Row],[CLAVE]],[2]VENTAS!$F$2:$L$1501,3,0),0)</f>
        <v>0</v>
      </c>
      <c r="CU1037">
        <f>IFERROR(VLOOKUP(Tabla5[[#This Row],[CLAVE]],[2]VENTAS!$F$2:$L$1501,4,0),0)</f>
        <v>0</v>
      </c>
      <c r="CV1037">
        <f>IFERROR(VLOOKUP(Tabla5[[#This Row],[CLAVE]],[2]VENTAS!$F$2:$L$1501,5,0),0)</f>
        <v>0</v>
      </c>
      <c r="CW1037">
        <f>IFERROR(VLOOKUP(Tabla5[[#This Row],[CLAVE]],[2]VENTAS!$F$2:$L$1501,6,0),0)</f>
        <v>0</v>
      </c>
      <c r="CX1037">
        <f>IFERROR(VLOOKUP(Tabla5[[#This Row],[CLAVE]],[2]VENTAS!$F$2:$L$1501,7,0),0)</f>
        <v>0</v>
      </c>
      <c r="CY1037">
        <f>IFERROR(VLOOKUP(Tabla5[[#This Row],[CLAVE]],[2]VENTAS!$F$2:$R$1501,13,0),0)</f>
        <v>0</v>
      </c>
      <c r="CZ1037">
        <f>SUM(Tabla5[[#This Row],[VENTA MABE 2 SEMANA NOV]:[VENTAS OTROS 2 SEMANA NOV]])</f>
        <v>0</v>
      </c>
      <c r="DA1037" s="46">
        <v>4</v>
      </c>
    </row>
    <row r="1038" spans="1:105" hidden="1" x14ac:dyDescent="0.3">
      <c r="A1038" t="str">
        <f>CONCATENATE(Tabla5[[#This Row],[TIENDA HMPV]],Tabla5[[#This Row],[LINEA]])</f>
        <v>530 - STA. ROSAAIRES</v>
      </c>
      <c r="B1038" t="s">
        <v>272</v>
      </c>
      <c r="C1038" s="55" t="s">
        <v>273</v>
      </c>
      <c r="D1038" s="55" t="s">
        <v>30</v>
      </c>
      <c r="E1038" s="55" t="s">
        <v>276</v>
      </c>
      <c r="F1038" s="55" t="s">
        <v>1724</v>
      </c>
      <c r="G1038" t="s">
        <v>25</v>
      </c>
      <c r="H1038" s="42">
        <f>IFERROR(Tabla5[[#This Row],[VENTAS MABE]]/Tabla5[[#This Row],[CUOTA]],0)</f>
        <v>1</v>
      </c>
      <c r="I1038">
        <v>1</v>
      </c>
      <c r="J1038">
        <v>1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V1038" s="42">
        <v>0.33333333333333331</v>
      </c>
      <c r="W1038" s="42">
        <f>IFERROR(Tabla5[[#This Row],[TOTAL VENTA 38 SEMANA]]/Tabla5[[#This Row],[VENTA ACUM 38]],0)</f>
        <v>0.33333333333333331</v>
      </c>
      <c r="X1038" s="42" t="e">
        <f>VLOOKUP(Tabla5[[#This Row],[CLAVE]],[1]!QMI_5_SEMANA_SEP_22[[CLAVE]:[SHARE CADENA S2]],21,0)</f>
        <v>#REF!</v>
      </c>
      <c r="Y1038" s="55" t="s">
        <v>769</v>
      </c>
      <c r="Z1038" s="46">
        <f>+Tabla5[[#This Row],[VENTA ACUM 38]]+Tabla5[[#This Row],[venta total 39 acum]]</f>
        <v>3</v>
      </c>
      <c r="AA1038" s="46">
        <v>0</v>
      </c>
      <c r="AB1038" s="46">
        <v>1</v>
      </c>
      <c r="AC1038" s="46">
        <v>3</v>
      </c>
      <c r="AD1038" s="46">
        <v>0</v>
      </c>
      <c r="AE1038" s="46">
        <v>0</v>
      </c>
      <c r="AF1038" s="46">
        <v>0</v>
      </c>
      <c r="AG1038" s="46">
        <v>0</v>
      </c>
      <c r="AH1038" s="42">
        <f>IFERROR(Tabla5[[#This Row],[VENTAS MABE]]/Tabla5[[#This Row],[VENTAS INDURAMA]],0)</f>
        <v>0.5</v>
      </c>
      <c r="AI1038" t="s">
        <v>1676</v>
      </c>
      <c r="AK1038" s="42"/>
      <c r="AL1038" t="s">
        <v>727</v>
      </c>
      <c r="AM1038" s="55" t="s">
        <v>1309</v>
      </c>
      <c r="AO1038" s="55" t="s">
        <v>435</v>
      </c>
      <c r="AP1038">
        <v>0</v>
      </c>
      <c r="AQ1038" s="55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f>SUM(Tabla5[[#This Row],[VENTA MABE 1 SEMANA OCT]:[VENTAS OTROS 1 SEMANA OCT]])</f>
        <v>0</v>
      </c>
      <c r="AY1038" s="46">
        <v>1</v>
      </c>
      <c r="AZ1038" s="55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f>SUM(Tabla5[[#This Row],[VENTA MABE 2 SEMANA OCT]:[VENTAS OTROS 2 SEMANA OCT]])</f>
        <v>0</v>
      </c>
      <c r="BH1038" t="s">
        <v>885</v>
      </c>
      <c r="BI1038" s="55" t="s">
        <v>273</v>
      </c>
      <c r="BJ1038">
        <v>0.74999999999999967</v>
      </c>
      <c r="BK1038" s="55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f>SUM(Tabla5[[#This Row],[VENTA MABE 3 SEMANA OCT]:[VENTAS OTROS 3 SEMANA OCT]])</f>
        <v>0</v>
      </c>
      <c r="BS1038" s="42">
        <v>0.17</v>
      </c>
      <c r="BT1038" s="55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f>SUM(Tabla5[[#This Row],[VENTA MABE 4 SEMANA OCT]:[VENTAS OTROS 4 SEMANA OCT]])</f>
        <v>0</v>
      </c>
      <c r="CI10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38" s="66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>SUM(Tabla5[[#This Row],[VENTA MABE 1 SEMANA NOV]:[VENTAS OTROS 1 SEMANA NOV]])</f>
        <v>0</v>
      </c>
      <c r="CS1038">
        <f>IFERROR(VLOOKUP(Tabla5[[#This Row],[CLAVE]],[2]VENTAS!$F$2:$L$1501,2,0),0)</f>
        <v>0</v>
      </c>
      <c r="CT1038">
        <f>IFERROR(VLOOKUP(Tabla5[[#This Row],[CLAVE]],[2]VENTAS!$F$2:$L$1501,3,0),0)</f>
        <v>0</v>
      </c>
      <c r="CU1038">
        <f>IFERROR(VLOOKUP(Tabla5[[#This Row],[CLAVE]],[2]VENTAS!$F$2:$L$1501,4,0),0)</f>
        <v>0</v>
      </c>
      <c r="CV1038">
        <f>IFERROR(VLOOKUP(Tabla5[[#This Row],[CLAVE]],[2]VENTAS!$F$2:$L$1501,5,0),0)</f>
        <v>0</v>
      </c>
      <c r="CW1038">
        <f>IFERROR(VLOOKUP(Tabla5[[#This Row],[CLAVE]],[2]VENTAS!$F$2:$L$1501,6,0),0)</f>
        <v>0</v>
      </c>
      <c r="CX1038">
        <f>IFERROR(VLOOKUP(Tabla5[[#This Row],[CLAVE]],[2]VENTAS!$F$2:$L$1501,7,0),0)</f>
        <v>0</v>
      </c>
      <c r="CY1038">
        <f>IFERROR(VLOOKUP(Tabla5[[#This Row],[CLAVE]],[2]VENTAS!$F$2:$R$1501,13,0),0)</f>
        <v>0</v>
      </c>
      <c r="CZ1038">
        <f>SUM(Tabla5[[#This Row],[VENTA MABE 2 SEMANA NOV]:[VENTAS OTROS 2 SEMANA NOV]])</f>
        <v>0</v>
      </c>
      <c r="DA1038" s="46">
        <v>1.330376940133037</v>
      </c>
    </row>
    <row r="1039" spans="1:105" hidden="1" x14ac:dyDescent="0.3">
      <c r="A1039" t="str">
        <f>CONCATENATE(Tabla5[[#This Row],[TIENDA HMPV]],Tabla5[[#This Row],[LINEA]])</f>
        <v>530 - STA. ROSACOCINAS</v>
      </c>
      <c r="B1039" t="s">
        <v>272</v>
      </c>
      <c r="C1039" s="55" t="s">
        <v>273</v>
      </c>
      <c r="D1039" s="55" t="s">
        <v>30</v>
      </c>
      <c r="E1039" s="55" t="s">
        <v>276</v>
      </c>
      <c r="F1039" s="55" t="s">
        <v>1724</v>
      </c>
      <c r="G1039" t="s">
        <v>26</v>
      </c>
      <c r="H1039" s="42">
        <f>IFERROR(Tabla5[[#This Row],[VENTAS MABE]]/Tabla5[[#This Row],[CUOTA]],0)</f>
        <v>0</v>
      </c>
      <c r="I1039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V1039" s="42">
        <v>0</v>
      </c>
      <c r="W1039" s="42">
        <f>IFERROR(Tabla5[[#This Row],[TOTAL VENTA 38 SEMANA]]/Tabla5[[#This Row],[VENTA ACUM 38]],0)</f>
        <v>0</v>
      </c>
      <c r="X1039" s="42" t="e">
        <f>VLOOKUP(Tabla5[[#This Row],[CLAVE]],[1]!QMI_5_SEMANA_SEP_22[[CLAVE]:[SHARE CADENA S2]],21,0)</f>
        <v>#REF!</v>
      </c>
      <c r="Y1039" s="55" t="s">
        <v>769</v>
      </c>
      <c r="Z1039" s="46">
        <f>+Tabla5[[#This Row],[VENTA ACUM 38]]+Tabla5[[#This Row],[venta total 39 acum]]</f>
        <v>0</v>
      </c>
      <c r="AA1039" s="46">
        <v>0</v>
      </c>
      <c r="AB1039" s="46">
        <v>0</v>
      </c>
      <c r="AC1039" s="46">
        <v>0</v>
      </c>
      <c r="AD1039" s="46">
        <v>0</v>
      </c>
      <c r="AE1039" s="46">
        <v>0</v>
      </c>
      <c r="AF1039" s="46">
        <v>0</v>
      </c>
      <c r="AG1039" s="46">
        <v>0</v>
      </c>
      <c r="AH1039" s="42">
        <f>IFERROR(Tabla5[[#This Row],[VENTAS MABE]]/Tabla5[[#This Row],[VENTAS INDURAMA]],0)</f>
        <v>0</v>
      </c>
      <c r="AI1039" t="s">
        <v>1676</v>
      </c>
      <c r="AK1039" s="42"/>
      <c r="AL1039" t="s">
        <v>727</v>
      </c>
      <c r="AM1039" s="55" t="s">
        <v>1309</v>
      </c>
      <c r="AO1039" s="55" t="s">
        <v>435</v>
      </c>
      <c r="AP1039">
        <v>0</v>
      </c>
      <c r="AQ1039" s="55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f>SUM(Tabla5[[#This Row],[VENTA MABE 1 SEMANA OCT]:[VENTAS OTROS 1 SEMANA OCT]])</f>
        <v>0</v>
      </c>
      <c r="AY1039" s="46">
        <v>2</v>
      </c>
      <c r="AZ1039" s="55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f>SUM(Tabla5[[#This Row],[VENTA MABE 2 SEMANA OCT]:[VENTAS OTROS 2 SEMANA OCT]])</f>
        <v>1</v>
      </c>
      <c r="BH1039" t="s">
        <v>885</v>
      </c>
      <c r="BI1039" s="55" t="s">
        <v>273</v>
      </c>
      <c r="BJ1039">
        <v>0.74999999999999967</v>
      </c>
      <c r="BK1039" s="55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f>SUM(Tabla5[[#This Row],[VENTA MABE 3 SEMANA OCT]:[VENTAS OTROS 3 SEMANA OCT]])</f>
        <v>0</v>
      </c>
      <c r="BS1039" s="42">
        <v>0.4</v>
      </c>
      <c r="BT1039" s="55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f>SUM(Tabla5[[#This Row],[VENTA MABE 4 SEMANA OCT]:[VENTAS OTROS 4 SEMANA OCT]])</f>
        <v>0</v>
      </c>
      <c r="CI10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39" t="s">
        <v>1703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>SUM(Tabla5[[#This Row],[VENTA MABE 1 SEMANA NOV]:[VENTAS OTROS 1 SEMANA NOV]])</f>
        <v>0</v>
      </c>
      <c r="CS1039">
        <f>IFERROR(VLOOKUP(Tabla5[[#This Row],[CLAVE]],[2]VENTAS!$F$2:$L$1501,2,0),0)</f>
        <v>0</v>
      </c>
      <c r="CT1039">
        <f>IFERROR(VLOOKUP(Tabla5[[#This Row],[CLAVE]],[2]VENTAS!$F$2:$L$1501,3,0),0)</f>
        <v>0</v>
      </c>
      <c r="CU1039">
        <f>IFERROR(VLOOKUP(Tabla5[[#This Row],[CLAVE]],[2]VENTAS!$F$2:$L$1501,4,0),0)</f>
        <v>0</v>
      </c>
      <c r="CV1039">
        <f>IFERROR(VLOOKUP(Tabla5[[#This Row],[CLAVE]],[2]VENTAS!$F$2:$L$1501,5,0),0)</f>
        <v>0</v>
      </c>
      <c r="CW1039">
        <f>IFERROR(VLOOKUP(Tabla5[[#This Row],[CLAVE]],[2]VENTAS!$F$2:$L$1501,6,0),0)</f>
        <v>0</v>
      </c>
      <c r="CX1039">
        <f>IFERROR(VLOOKUP(Tabla5[[#This Row],[CLAVE]],[2]VENTAS!$F$2:$L$1501,7,0),0)</f>
        <v>0</v>
      </c>
      <c r="CY1039">
        <f>IFERROR(VLOOKUP(Tabla5[[#This Row],[CLAVE]],[2]VENTAS!$F$2:$R$1501,13,0),0)</f>
        <v>0</v>
      </c>
      <c r="CZ1039">
        <f>SUM(Tabla5[[#This Row],[VENTA MABE 2 SEMANA NOV]:[VENTAS OTROS 2 SEMANA NOV]])</f>
        <v>0</v>
      </c>
      <c r="DA1039" s="46">
        <v>5.1115033450059286</v>
      </c>
    </row>
    <row r="1040" spans="1:105" hidden="1" x14ac:dyDescent="0.3">
      <c r="A1040" t="str">
        <f>CONCATENATE(Tabla5[[#This Row],[TIENDA HMPV]],Tabla5[[#This Row],[LINEA]])</f>
        <v>530 - STA. ROSAGLOBALES</v>
      </c>
      <c r="B1040" t="s">
        <v>272</v>
      </c>
      <c r="C1040" s="55" t="s">
        <v>273</v>
      </c>
      <c r="D1040" s="55" t="s">
        <v>30</v>
      </c>
      <c r="E1040" s="55" t="s">
        <v>276</v>
      </c>
      <c r="F1040" s="55" t="s">
        <v>1724</v>
      </c>
      <c r="G1040" t="s">
        <v>27</v>
      </c>
      <c r="H1040" s="42">
        <f>IFERROR(Tabla5[[#This Row],[VENTAS MABE]]/Tabla5[[#This Row],[CUOTA]],0)</f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V1040" s="42">
        <v>0.33333333333333331</v>
      </c>
      <c r="W1040" s="42">
        <f>IFERROR(Tabla5[[#This Row],[TOTAL VENTA 38 SEMANA]]/Tabla5[[#This Row],[VENTA ACUM 38]],0)</f>
        <v>0.33333333333333331</v>
      </c>
      <c r="X1040" s="42" t="e">
        <f>VLOOKUP(Tabla5[[#This Row],[CLAVE]],[1]!QMI_5_SEMANA_SEP_22[[CLAVE]:[SHARE CADENA S2]],21,0)</f>
        <v>#REF!</v>
      </c>
      <c r="Y1040" s="55" t="s">
        <v>769</v>
      </c>
      <c r="Z1040" s="46">
        <f>+Tabla5[[#This Row],[VENTA ACUM 38]]+Tabla5[[#This Row],[venta total 39 acum]]</f>
        <v>3</v>
      </c>
      <c r="AA1040" s="46">
        <v>0</v>
      </c>
      <c r="AB1040" s="46">
        <v>1</v>
      </c>
      <c r="AC1040" s="46">
        <v>3</v>
      </c>
      <c r="AD1040" s="46">
        <v>0</v>
      </c>
      <c r="AE1040" s="46">
        <v>0</v>
      </c>
      <c r="AF1040" s="46">
        <v>0</v>
      </c>
      <c r="AG1040" s="46">
        <v>0</v>
      </c>
      <c r="AH1040" s="42">
        <f>IFERROR(Tabla5[[#This Row],[VENTAS MABE]]/Tabla5[[#This Row],[VENTAS INDURAMA]],0)</f>
        <v>0</v>
      </c>
      <c r="AI1040" t="s">
        <v>1676</v>
      </c>
      <c r="AK1040" s="42"/>
      <c r="AL1040" t="s">
        <v>727</v>
      </c>
      <c r="AM1040" s="55" t="s">
        <v>1309</v>
      </c>
      <c r="AO1040" s="55" t="s">
        <v>435</v>
      </c>
      <c r="AP1040">
        <v>0</v>
      </c>
      <c r="AQ1040" s="55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f>SUM(Tabla5[[#This Row],[VENTA MABE 1 SEMANA OCT]:[VENTAS OTROS 1 SEMANA OCT]])</f>
        <v>0</v>
      </c>
      <c r="AY1040" s="46">
        <v>0</v>
      </c>
      <c r="AZ1040" s="55">
        <v>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f>SUM(Tabla5[[#This Row],[VENTA MABE 2 SEMANA OCT]:[VENTAS OTROS 2 SEMANA OCT]])</f>
        <v>2</v>
      </c>
      <c r="BH1040" t="s">
        <v>885</v>
      </c>
      <c r="BI1040" s="55" t="s">
        <v>273</v>
      </c>
      <c r="BJ1040">
        <v>0.74999999999999967</v>
      </c>
      <c r="BK1040" s="55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f>SUM(Tabla5[[#This Row],[VENTA MABE 3 SEMANA OCT]:[VENTAS OTROS 3 SEMANA OCT]])</f>
        <v>0</v>
      </c>
      <c r="BS1040" s="42">
        <v>0</v>
      </c>
      <c r="BT1040" s="55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f>SUM(Tabla5[[#This Row],[VENTA MABE 4 SEMANA OCT]:[VENTAS OTROS 4 SEMANA OCT]])</f>
        <v>0</v>
      </c>
      <c r="CI10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40" t="s">
        <v>1703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>SUM(Tabla5[[#This Row],[VENTA MABE 1 SEMANA NOV]:[VENTAS OTROS 1 SEMANA NOV]])</f>
        <v>0</v>
      </c>
      <c r="CS1040">
        <f>IFERROR(VLOOKUP(Tabla5[[#This Row],[CLAVE]],[2]VENTAS!$F$2:$L$1501,2,0),0)</f>
        <v>0</v>
      </c>
      <c r="CT1040">
        <f>IFERROR(VLOOKUP(Tabla5[[#This Row],[CLAVE]],[2]VENTAS!$F$2:$L$1501,3,0),0)</f>
        <v>0</v>
      </c>
      <c r="CU1040">
        <f>IFERROR(VLOOKUP(Tabla5[[#This Row],[CLAVE]],[2]VENTAS!$F$2:$L$1501,4,0),0)</f>
        <v>0</v>
      </c>
      <c r="CV1040">
        <f>IFERROR(VLOOKUP(Tabla5[[#This Row],[CLAVE]],[2]VENTAS!$F$2:$L$1501,5,0),0)</f>
        <v>0</v>
      </c>
      <c r="CW1040">
        <f>IFERROR(VLOOKUP(Tabla5[[#This Row],[CLAVE]],[2]VENTAS!$F$2:$L$1501,6,0),0)</f>
        <v>0</v>
      </c>
      <c r="CX1040">
        <f>IFERROR(VLOOKUP(Tabla5[[#This Row],[CLAVE]],[2]VENTAS!$F$2:$L$1501,7,0),0)</f>
        <v>0</v>
      </c>
      <c r="CY1040">
        <f>IFERROR(VLOOKUP(Tabla5[[#This Row],[CLAVE]],[2]VENTAS!$F$2:$R$1501,13,0),0)</f>
        <v>0</v>
      </c>
      <c r="CZ1040">
        <f>SUM(Tabla5[[#This Row],[VENTA MABE 2 SEMANA NOV]:[VENTAS OTROS 2 SEMANA NOV]])</f>
        <v>0</v>
      </c>
      <c r="DA1040" s="46">
        <v>0</v>
      </c>
    </row>
    <row r="1041" spans="1:105" hidden="1" x14ac:dyDescent="0.3">
      <c r="A1041" t="str">
        <f>CONCATENATE(Tabla5[[#This Row],[TIENDA HMPV]],Tabla5[[#This Row],[LINEA]])</f>
        <v>530 - STA. ROSALAVADO</v>
      </c>
      <c r="B1041" t="s">
        <v>272</v>
      </c>
      <c r="C1041" s="55" t="s">
        <v>273</v>
      </c>
      <c r="D1041" s="55" t="s">
        <v>30</v>
      </c>
      <c r="E1041" s="55" t="s">
        <v>276</v>
      </c>
      <c r="F1041" s="55" t="s">
        <v>1724</v>
      </c>
      <c r="G1041" t="s">
        <v>28</v>
      </c>
      <c r="H1041" s="42">
        <f>IFERROR(Tabla5[[#This Row],[VENTAS MABE]]/Tabla5[[#This Row],[CUOTA]],0)</f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V1041" s="42">
        <v>0</v>
      </c>
      <c r="W1041" s="42">
        <f>IFERROR(Tabla5[[#This Row],[TOTAL VENTA 38 SEMANA]]/Tabla5[[#This Row],[VENTA ACUM 38]],0)</f>
        <v>0</v>
      </c>
      <c r="X1041" s="42" t="e">
        <f>VLOOKUP(Tabla5[[#This Row],[CLAVE]],[1]!QMI_5_SEMANA_SEP_22[[CLAVE]:[SHARE CADENA S2]],21,0)</f>
        <v>#REF!</v>
      </c>
      <c r="Y1041" s="55" t="s">
        <v>769</v>
      </c>
      <c r="Z1041" s="46">
        <f>+Tabla5[[#This Row],[VENTA ACUM 38]]+Tabla5[[#This Row],[venta total 39 acum]]</f>
        <v>0</v>
      </c>
      <c r="AA1041" s="46">
        <v>0</v>
      </c>
      <c r="AB1041" s="46">
        <v>0</v>
      </c>
      <c r="AC1041" s="46">
        <v>0</v>
      </c>
      <c r="AD1041" s="46">
        <v>0</v>
      </c>
      <c r="AE1041" s="46">
        <v>0</v>
      </c>
      <c r="AF1041" s="46">
        <v>0</v>
      </c>
      <c r="AG1041" s="46">
        <v>0</v>
      </c>
      <c r="AH1041" s="42">
        <f>IFERROR(Tabla5[[#This Row],[VENTAS MABE]]/Tabla5[[#This Row],[VENTAS INDURAMA]],0)</f>
        <v>0</v>
      </c>
      <c r="AI1041" t="s">
        <v>1676</v>
      </c>
      <c r="AK1041" s="42"/>
      <c r="AL1041" t="s">
        <v>727</v>
      </c>
      <c r="AM1041" s="55" t="s">
        <v>1309</v>
      </c>
      <c r="AO1041" s="55" t="s">
        <v>435</v>
      </c>
      <c r="AP1041">
        <v>0</v>
      </c>
      <c r="AQ1041" s="55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f>SUM(Tabla5[[#This Row],[VENTA MABE 1 SEMANA OCT]:[VENTAS OTROS 1 SEMANA OCT]])</f>
        <v>0</v>
      </c>
      <c r="AY1041" s="46">
        <v>0</v>
      </c>
      <c r="AZ1041" s="55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f>SUM(Tabla5[[#This Row],[VENTA MABE 2 SEMANA OCT]:[VENTAS OTROS 2 SEMANA OCT]])</f>
        <v>0</v>
      </c>
      <c r="BH1041" t="s">
        <v>885</v>
      </c>
      <c r="BI1041" s="55" t="s">
        <v>273</v>
      </c>
      <c r="BJ1041">
        <v>0.74999999999999967</v>
      </c>
      <c r="BK1041" s="55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f>SUM(Tabla5[[#This Row],[VENTA MABE 3 SEMANA OCT]:[VENTAS OTROS 3 SEMANA OCT]])</f>
        <v>0</v>
      </c>
      <c r="BS1041" s="42">
        <v>0.05</v>
      </c>
      <c r="BT1041" s="55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f>SUM(Tabla5[[#This Row],[VENTA MABE 4 SEMANA OCT]:[VENTAS OTROS 4 SEMANA OCT]])</f>
        <v>0</v>
      </c>
      <c r="CI10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41" s="66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>SUM(Tabla5[[#This Row],[VENTA MABE 1 SEMANA NOV]:[VENTAS OTROS 1 SEMANA NOV]])</f>
        <v>0</v>
      </c>
      <c r="CS1041">
        <f>IFERROR(VLOOKUP(Tabla5[[#This Row],[CLAVE]],[2]VENTAS!$F$2:$L$1501,2,0),0)</f>
        <v>0</v>
      </c>
      <c r="CT1041">
        <f>IFERROR(VLOOKUP(Tabla5[[#This Row],[CLAVE]],[2]VENTAS!$F$2:$L$1501,3,0),0)</f>
        <v>0</v>
      </c>
      <c r="CU1041">
        <f>IFERROR(VLOOKUP(Tabla5[[#This Row],[CLAVE]],[2]VENTAS!$F$2:$L$1501,4,0),0)</f>
        <v>0</v>
      </c>
      <c r="CV1041">
        <f>IFERROR(VLOOKUP(Tabla5[[#This Row],[CLAVE]],[2]VENTAS!$F$2:$L$1501,5,0),0)</f>
        <v>0</v>
      </c>
      <c r="CW1041">
        <f>IFERROR(VLOOKUP(Tabla5[[#This Row],[CLAVE]],[2]VENTAS!$F$2:$L$1501,6,0),0)</f>
        <v>0</v>
      </c>
      <c r="CX1041">
        <f>IFERROR(VLOOKUP(Tabla5[[#This Row],[CLAVE]],[2]VENTAS!$F$2:$L$1501,7,0),0)</f>
        <v>0</v>
      </c>
      <c r="CY1041">
        <f>IFERROR(VLOOKUP(Tabla5[[#This Row],[CLAVE]],[2]VENTAS!$F$2:$R$1501,13,0),0)</f>
        <v>0</v>
      </c>
      <c r="CZ1041">
        <f>SUM(Tabla5[[#This Row],[VENTA MABE 2 SEMANA NOV]:[VENTAS OTROS 2 SEMANA NOV]])</f>
        <v>0</v>
      </c>
      <c r="DA1041" s="46">
        <v>0</v>
      </c>
    </row>
    <row r="1042" spans="1:105" hidden="1" x14ac:dyDescent="0.3">
      <c r="A1042" t="str">
        <f>CONCATENATE(Tabla5[[#This Row],[TIENDA HMPV]],Tabla5[[#This Row],[LINEA]])</f>
        <v>530 - STA. ROSAREFRIGERACIÓN</v>
      </c>
      <c r="B1042" t="s">
        <v>272</v>
      </c>
      <c r="C1042" s="55" t="s">
        <v>273</v>
      </c>
      <c r="D1042" s="55" t="s">
        <v>30</v>
      </c>
      <c r="E1042" s="55" t="s">
        <v>276</v>
      </c>
      <c r="F1042" s="55" t="s">
        <v>1724</v>
      </c>
      <c r="G1042" t="s">
        <v>29</v>
      </c>
      <c r="H1042" s="42">
        <f>IFERROR(Tabla5[[#This Row],[VENTAS MABE]]/Tabla5[[#This Row],[CUOTA]],0)</f>
        <v>2</v>
      </c>
      <c r="I1042">
        <v>1</v>
      </c>
      <c r="J1042">
        <v>2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V1042" s="42">
        <v>0.2857142857142857</v>
      </c>
      <c r="W1042" s="42">
        <f>IFERROR(Tabla5[[#This Row],[TOTAL VENTA 38 SEMANA]]/Tabla5[[#This Row],[VENTA ACUM 38]],0)</f>
        <v>0.2857142857142857</v>
      </c>
      <c r="X1042" s="42" t="e">
        <f>VLOOKUP(Tabla5[[#This Row],[CLAVE]],[1]!QMI_5_SEMANA_SEP_22[[CLAVE]:[SHARE CADENA S2]],21,0)</f>
        <v>#REF!</v>
      </c>
      <c r="Y1042" s="55" t="s">
        <v>769</v>
      </c>
      <c r="Z1042" s="46">
        <f>+Tabla5[[#This Row],[VENTA ACUM 38]]+Tabla5[[#This Row],[venta total 39 acum]]</f>
        <v>7</v>
      </c>
      <c r="AA1042" s="46">
        <v>0</v>
      </c>
      <c r="AB1042" s="46">
        <v>2</v>
      </c>
      <c r="AC1042" s="46">
        <v>7</v>
      </c>
      <c r="AD1042" s="46">
        <v>0</v>
      </c>
      <c r="AE1042" s="46">
        <v>0</v>
      </c>
      <c r="AF1042" s="46">
        <v>0</v>
      </c>
      <c r="AG1042" s="46">
        <v>0</v>
      </c>
      <c r="AH1042" s="42">
        <f>IFERROR(Tabla5[[#This Row],[VENTAS MABE]]/Tabla5[[#This Row],[VENTAS INDURAMA]],0)</f>
        <v>0.4</v>
      </c>
      <c r="AI1042" t="s">
        <v>1676</v>
      </c>
      <c r="AK1042" s="42"/>
      <c r="AL1042" t="s">
        <v>727</v>
      </c>
      <c r="AM1042" s="55" t="s">
        <v>1309</v>
      </c>
      <c r="AO1042" s="55" t="s">
        <v>435</v>
      </c>
      <c r="AP1042">
        <v>0</v>
      </c>
      <c r="AQ1042" s="55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f>SUM(Tabla5[[#This Row],[VENTA MABE 1 SEMANA OCT]:[VENTAS OTROS 1 SEMANA OCT]])</f>
        <v>0</v>
      </c>
      <c r="AY1042" s="46">
        <v>2</v>
      </c>
      <c r="AZ1042" s="55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f>SUM(Tabla5[[#This Row],[VENTA MABE 2 SEMANA OCT]:[VENTAS OTROS 2 SEMANA OCT]])</f>
        <v>0</v>
      </c>
      <c r="BH1042" t="s">
        <v>885</v>
      </c>
      <c r="BI1042" s="55" t="s">
        <v>273</v>
      </c>
      <c r="BJ1042">
        <v>0.74999999999999967</v>
      </c>
      <c r="BK1042" s="55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f>SUM(Tabla5[[#This Row],[VENTA MABE 3 SEMANA OCT]:[VENTAS OTROS 3 SEMANA OCT]])</f>
        <v>0</v>
      </c>
      <c r="BS1042" s="42">
        <v>0.28000000000000003</v>
      </c>
      <c r="BT1042" s="55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f>SUM(Tabla5[[#This Row],[VENTA MABE 4 SEMANA OCT]:[VENTAS OTROS 4 SEMANA OCT]])</f>
        <v>0</v>
      </c>
      <c r="CI10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42" s="66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>SUM(Tabla5[[#This Row],[VENTA MABE 1 SEMANA NOV]:[VENTAS OTROS 1 SEMANA NOV]])</f>
        <v>0</v>
      </c>
      <c r="CS1042">
        <f>IFERROR(VLOOKUP(Tabla5[[#This Row],[CLAVE]],[2]VENTAS!$F$2:$L$1501,2,0),0)</f>
        <v>0</v>
      </c>
      <c r="CT1042">
        <f>IFERROR(VLOOKUP(Tabla5[[#This Row],[CLAVE]],[2]VENTAS!$F$2:$L$1501,3,0),0)</f>
        <v>0</v>
      </c>
      <c r="CU1042">
        <f>IFERROR(VLOOKUP(Tabla5[[#This Row],[CLAVE]],[2]VENTAS!$F$2:$L$1501,4,0),0)</f>
        <v>0</v>
      </c>
      <c r="CV1042">
        <f>IFERROR(VLOOKUP(Tabla5[[#This Row],[CLAVE]],[2]VENTAS!$F$2:$L$1501,5,0),0)</f>
        <v>0</v>
      </c>
      <c r="CW1042">
        <f>IFERROR(VLOOKUP(Tabla5[[#This Row],[CLAVE]],[2]VENTAS!$F$2:$L$1501,6,0),0)</f>
        <v>0</v>
      </c>
      <c r="CX1042">
        <f>IFERROR(VLOOKUP(Tabla5[[#This Row],[CLAVE]],[2]VENTAS!$F$2:$L$1501,7,0),0)</f>
        <v>0</v>
      </c>
      <c r="CY1042">
        <f>IFERROR(VLOOKUP(Tabla5[[#This Row],[CLAVE]],[2]VENTAS!$F$2:$R$1501,13,0),0)</f>
        <v>0</v>
      </c>
      <c r="CZ1042">
        <f>SUM(Tabla5[[#This Row],[VENTA MABE 2 SEMANA NOV]:[VENTAS OTROS 2 SEMANA NOV]])</f>
        <v>0</v>
      </c>
      <c r="DA1042" s="46">
        <v>5</v>
      </c>
    </row>
    <row r="1043" spans="1:105" hidden="1" x14ac:dyDescent="0.3">
      <c r="A1043" t="str">
        <f>CONCATENATE(Tabla5[[#This Row],[TIENDA HMPV]],Tabla5[[#This Row],[LINEA]])</f>
        <v>537 - PASAJEAIRES</v>
      </c>
      <c r="B1043" t="s">
        <v>272</v>
      </c>
      <c r="C1043" s="55" t="s">
        <v>273</v>
      </c>
      <c r="D1043" s="55" t="s">
        <v>30</v>
      </c>
      <c r="E1043" s="55" t="s">
        <v>274</v>
      </c>
      <c r="F1043" s="55" t="s">
        <v>1724</v>
      </c>
      <c r="G1043" t="s">
        <v>25</v>
      </c>
      <c r="H1043" s="42">
        <f>IFERROR(Tabla5[[#This Row],[VENTAS MABE]]/Tabla5[[#This Row],[CUOTA]],0)</f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V1043" s="42">
        <v>0</v>
      </c>
      <c r="W1043" s="42">
        <f>IFERROR(Tabla5[[#This Row],[TOTAL VENTA 38 SEMANA]]/Tabla5[[#This Row],[VENTA ACUM 38]],0)</f>
        <v>0</v>
      </c>
      <c r="X1043" s="42" t="e">
        <f>VLOOKUP(Tabla5[[#This Row],[CLAVE]],[1]!QMI_5_SEMANA_SEP_22[[CLAVE]:[SHARE CADENA S2]],21,0)</f>
        <v>#REF!</v>
      </c>
      <c r="Y1043" s="55" t="s">
        <v>769</v>
      </c>
      <c r="Z1043" s="46">
        <f>+Tabla5[[#This Row],[VENTA ACUM 38]]+Tabla5[[#This Row],[venta total 39 acum]]</f>
        <v>0</v>
      </c>
      <c r="AA1043" s="46">
        <v>0</v>
      </c>
      <c r="AB1043" s="46">
        <v>0</v>
      </c>
      <c r="AC1043" s="46">
        <v>0</v>
      </c>
      <c r="AD1043" s="46">
        <v>0</v>
      </c>
      <c r="AE1043" s="46">
        <v>0</v>
      </c>
      <c r="AF1043" s="46">
        <v>0</v>
      </c>
      <c r="AG1043" s="46">
        <v>0</v>
      </c>
      <c r="AH1043" s="42">
        <f>IFERROR(Tabla5[[#This Row],[VENTAS MABE]]/Tabla5[[#This Row],[VENTAS INDURAMA]],0)</f>
        <v>0</v>
      </c>
      <c r="AI1043" t="s">
        <v>1676</v>
      </c>
      <c r="AK1043" s="42"/>
      <c r="AL1043" t="s">
        <v>727</v>
      </c>
      <c r="AM1043" s="55" t="s">
        <v>1301</v>
      </c>
      <c r="AO1043" s="55" t="s">
        <v>435</v>
      </c>
      <c r="AP1043">
        <v>0</v>
      </c>
      <c r="AQ1043" s="55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f>SUM(Tabla5[[#This Row],[VENTA MABE 1 SEMANA OCT]:[VENTAS OTROS 1 SEMANA OCT]])</f>
        <v>0</v>
      </c>
      <c r="AY1043" s="46">
        <v>0</v>
      </c>
      <c r="AZ1043" s="55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f>SUM(Tabla5[[#This Row],[VENTA MABE 2 SEMANA OCT]:[VENTAS OTROS 2 SEMANA OCT]])</f>
        <v>0</v>
      </c>
      <c r="BH1043" t="s">
        <v>885</v>
      </c>
      <c r="BI1043" s="55" t="s">
        <v>273</v>
      </c>
      <c r="BJ1043">
        <v>0.75</v>
      </c>
      <c r="BK1043" s="55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f>SUM(Tabla5[[#This Row],[VENTA MABE 3 SEMANA OCT]:[VENTAS OTROS 3 SEMANA OCT]])</f>
        <v>0</v>
      </c>
      <c r="BS1043" s="42">
        <v>0.17</v>
      </c>
      <c r="BT1043" s="55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f>SUM(Tabla5[[#This Row],[VENTA MABE 4 SEMANA OCT]:[VENTAS OTROS 4 SEMANA OCT]])</f>
        <v>0</v>
      </c>
      <c r="CI10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43" s="66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>SUM(Tabla5[[#This Row],[VENTA MABE 1 SEMANA NOV]:[VENTAS OTROS 1 SEMANA NOV]])</f>
        <v>0</v>
      </c>
      <c r="CS1043">
        <f>IFERROR(VLOOKUP(Tabla5[[#This Row],[CLAVE]],[2]VENTAS!$F$2:$L$1501,2,0),0)</f>
        <v>0</v>
      </c>
      <c r="CT1043">
        <f>IFERROR(VLOOKUP(Tabla5[[#This Row],[CLAVE]],[2]VENTAS!$F$2:$L$1501,3,0),0)</f>
        <v>0</v>
      </c>
      <c r="CU1043">
        <f>IFERROR(VLOOKUP(Tabla5[[#This Row],[CLAVE]],[2]VENTAS!$F$2:$L$1501,4,0),0)</f>
        <v>0</v>
      </c>
      <c r="CV1043">
        <f>IFERROR(VLOOKUP(Tabla5[[#This Row],[CLAVE]],[2]VENTAS!$F$2:$L$1501,5,0),0)</f>
        <v>0</v>
      </c>
      <c r="CW1043">
        <f>IFERROR(VLOOKUP(Tabla5[[#This Row],[CLAVE]],[2]VENTAS!$F$2:$L$1501,6,0),0)</f>
        <v>0</v>
      </c>
      <c r="CX1043">
        <f>IFERROR(VLOOKUP(Tabla5[[#This Row],[CLAVE]],[2]VENTAS!$F$2:$L$1501,7,0),0)</f>
        <v>0</v>
      </c>
      <c r="CY1043">
        <f>IFERROR(VLOOKUP(Tabla5[[#This Row],[CLAVE]],[2]VENTAS!$F$2:$R$1501,13,0),0)</f>
        <v>0</v>
      </c>
      <c r="CZ1043">
        <f>SUM(Tabla5[[#This Row],[VENTA MABE 2 SEMANA NOV]:[VENTAS OTROS 2 SEMANA NOV]])</f>
        <v>0</v>
      </c>
      <c r="DA1043" s="46">
        <v>0.66518847006651849</v>
      </c>
    </row>
    <row r="1044" spans="1:105" hidden="1" x14ac:dyDescent="0.3">
      <c r="A1044" t="str">
        <f>CONCATENATE(Tabla5[[#This Row],[TIENDA HMPV]],Tabla5[[#This Row],[LINEA]])</f>
        <v>537 - PASAJECOCINAS</v>
      </c>
      <c r="B1044" t="s">
        <v>272</v>
      </c>
      <c r="C1044" s="55" t="s">
        <v>273</v>
      </c>
      <c r="D1044" s="55" t="s">
        <v>30</v>
      </c>
      <c r="E1044" s="55" t="s">
        <v>274</v>
      </c>
      <c r="F1044" s="55" t="s">
        <v>1724</v>
      </c>
      <c r="G1044" t="s">
        <v>26</v>
      </c>
      <c r="H1044" s="42">
        <f>IFERROR(Tabla5[[#This Row],[VENTAS MABE]]/Tabla5[[#This Row],[CUOTA]],0)</f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V1044" s="42">
        <v>0</v>
      </c>
      <c r="W1044" s="42">
        <f>IFERROR(Tabla5[[#This Row],[TOTAL VENTA 38 SEMANA]]/Tabla5[[#This Row],[VENTA ACUM 38]],0)</f>
        <v>0</v>
      </c>
      <c r="X1044" s="42" t="e">
        <f>VLOOKUP(Tabla5[[#This Row],[CLAVE]],[1]!QMI_5_SEMANA_SEP_22[[CLAVE]:[SHARE CADENA S2]],21,0)</f>
        <v>#REF!</v>
      </c>
      <c r="Y1044" s="55" t="s">
        <v>769</v>
      </c>
      <c r="Z1044" s="46">
        <f>+Tabla5[[#This Row],[VENTA ACUM 38]]+Tabla5[[#This Row],[venta total 39 acum]]</f>
        <v>0</v>
      </c>
      <c r="AA1044" s="46">
        <v>0</v>
      </c>
      <c r="AB1044" s="46">
        <v>0</v>
      </c>
      <c r="AC1044" s="46">
        <v>0</v>
      </c>
      <c r="AD1044" s="46">
        <v>0</v>
      </c>
      <c r="AE1044" s="46">
        <v>0</v>
      </c>
      <c r="AF1044" s="46">
        <v>0</v>
      </c>
      <c r="AG1044" s="46">
        <v>0</v>
      </c>
      <c r="AH1044" s="42">
        <f>IFERROR(Tabla5[[#This Row],[VENTAS MABE]]/Tabla5[[#This Row],[VENTAS INDURAMA]],0)</f>
        <v>0</v>
      </c>
      <c r="AI1044" t="s">
        <v>1676</v>
      </c>
      <c r="AK1044" s="42"/>
      <c r="AL1044" t="s">
        <v>727</v>
      </c>
      <c r="AM1044" s="55" t="s">
        <v>1301</v>
      </c>
      <c r="AO1044" s="55" t="s">
        <v>435</v>
      </c>
      <c r="AP1044">
        <v>0</v>
      </c>
      <c r="AQ1044" s="55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f>SUM(Tabla5[[#This Row],[VENTA MABE 1 SEMANA OCT]:[VENTAS OTROS 1 SEMANA OCT]])</f>
        <v>0</v>
      </c>
      <c r="AY1044" s="46">
        <v>1</v>
      </c>
      <c r="AZ1044" s="55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f>SUM(Tabla5[[#This Row],[VENTA MABE 2 SEMANA OCT]:[VENTAS OTROS 2 SEMANA OCT]])</f>
        <v>0</v>
      </c>
      <c r="BH1044" t="s">
        <v>885</v>
      </c>
      <c r="BI1044" s="55" t="s">
        <v>273</v>
      </c>
      <c r="BJ1044">
        <v>0.75</v>
      </c>
      <c r="BK1044" s="55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f>SUM(Tabla5[[#This Row],[VENTA MABE 3 SEMANA OCT]:[VENTAS OTROS 3 SEMANA OCT]])</f>
        <v>0</v>
      </c>
      <c r="BS1044" s="42">
        <v>0.4</v>
      </c>
      <c r="BT1044" s="55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f>SUM(Tabla5[[#This Row],[VENTA MABE 4 SEMANA OCT]:[VENTAS OTROS 4 SEMANA OCT]])</f>
        <v>0</v>
      </c>
      <c r="CI10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44" s="66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>SUM(Tabla5[[#This Row],[VENTA MABE 1 SEMANA NOV]:[VENTAS OTROS 1 SEMANA NOV]])</f>
        <v>0</v>
      </c>
      <c r="CS1044">
        <f>IFERROR(VLOOKUP(Tabla5[[#This Row],[CLAVE]],[2]VENTAS!$F$2:$L$1501,2,0),0)</f>
        <v>0</v>
      </c>
      <c r="CT1044">
        <f>IFERROR(VLOOKUP(Tabla5[[#This Row],[CLAVE]],[2]VENTAS!$F$2:$L$1501,3,0),0)</f>
        <v>0</v>
      </c>
      <c r="CU1044">
        <f>IFERROR(VLOOKUP(Tabla5[[#This Row],[CLAVE]],[2]VENTAS!$F$2:$L$1501,4,0),0)</f>
        <v>0</v>
      </c>
      <c r="CV1044">
        <f>IFERROR(VLOOKUP(Tabla5[[#This Row],[CLAVE]],[2]VENTAS!$F$2:$L$1501,5,0),0)</f>
        <v>0</v>
      </c>
      <c r="CW1044">
        <f>IFERROR(VLOOKUP(Tabla5[[#This Row],[CLAVE]],[2]VENTAS!$F$2:$L$1501,6,0),0)</f>
        <v>0</v>
      </c>
      <c r="CX1044">
        <f>IFERROR(VLOOKUP(Tabla5[[#This Row],[CLAVE]],[2]VENTAS!$F$2:$L$1501,7,0),0)</f>
        <v>0</v>
      </c>
      <c r="CY1044">
        <f>IFERROR(VLOOKUP(Tabla5[[#This Row],[CLAVE]],[2]VENTAS!$F$2:$R$1501,13,0),0)</f>
        <v>0</v>
      </c>
      <c r="CZ1044">
        <f>SUM(Tabla5[[#This Row],[VENTA MABE 2 SEMANA NOV]:[VENTAS OTROS 2 SEMANA NOV]])</f>
        <v>0</v>
      </c>
      <c r="DA1044" s="46">
        <v>6</v>
      </c>
    </row>
    <row r="1045" spans="1:105" hidden="1" x14ac:dyDescent="0.3">
      <c r="A1045" t="str">
        <f>CONCATENATE(Tabla5[[#This Row],[TIENDA HMPV]],Tabla5[[#This Row],[LINEA]])</f>
        <v>537 - PASAJEGLOBALES</v>
      </c>
      <c r="B1045" t="s">
        <v>272</v>
      </c>
      <c r="C1045" s="55" t="s">
        <v>273</v>
      </c>
      <c r="D1045" s="55" t="s">
        <v>30</v>
      </c>
      <c r="E1045" s="55" t="s">
        <v>274</v>
      </c>
      <c r="F1045" s="55" t="s">
        <v>1724</v>
      </c>
      <c r="G1045" t="s">
        <v>27</v>
      </c>
      <c r="H1045" s="42">
        <f>IFERROR(Tabla5[[#This Row],[VENTAS MABE]]/Tabla5[[#This Row],[CUOTA]],0)</f>
        <v>0</v>
      </c>
      <c r="I1045">
        <v>0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V1045" s="42">
        <v>1</v>
      </c>
      <c r="W1045" s="42">
        <f>IFERROR(Tabla5[[#This Row],[TOTAL VENTA 38 SEMANA]]/Tabla5[[#This Row],[VENTA ACUM 38]],0)</f>
        <v>1</v>
      </c>
      <c r="X1045" s="42" t="e">
        <f>VLOOKUP(Tabla5[[#This Row],[CLAVE]],[1]!QMI_5_SEMANA_SEP_22[[CLAVE]:[SHARE CADENA S2]],21,0)</f>
        <v>#REF!</v>
      </c>
      <c r="Y1045" s="55" t="s">
        <v>769</v>
      </c>
      <c r="Z1045" s="46">
        <f>+Tabla5[[#This Row],[VENTA ACUM 38]]+Tabla5[[#This Row],[venta total 39 acum]]</f>
        <v>2</v>
      </c>
      <c r="AA1045" s="46">
        <v>0</v>
      </c>
      <c r="AB1045" s="46">
        <v>2</v>
      </c>
      <c r="AC1045" s="46">
        <v>2</v>
      </c>
      <c r="AD1045" s="46">
        <v>0</v>
      </c>
      <c r="AE1045" s="46">
        <v>0</v>
      </c>
      <c r="AF1045" s="46">
        <v>0</v>
      </c>
      <c r="AG1045" s="46">
        <v>0</v>
      </c>
      <c r="AH1045" s="42">
        <f>IFERROR(Tabla5[[#This Row],[VENTAS MABE]]/Tabla5[[#This Row],[VENTAS INDURAMA]],0)</f>
        <v>0</v>
      </c>
      <c r="AI1045" t="s">
        <v>1676</v>
      </c>
      <c r="AK1045" s="42"/>
      <c r="AL1045" t="s">
        <v>727</v>
      </c>
      <c r="AM1045" s="55" t="s">
        <v>1301</v>
      </c>
      <c r="AO1045" s="55" t="s">
        <v>435</v>
      </c>
      <c r="AP1045">
        <v>0</v>
      </c>
      <c r="AQ1045" s="5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f>SUM(Tabla5[[#This Row],[VENTA MABE 1 SEMANA OCT]:[VENTAS OTROS 1 SEMANA OCT]])</f>
        <v>0</v>
      </c>
      <c r="AY1045" s="46">
        <v>0</v>
      </c>
      <c r="AZ1045" s="5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f>SUM(Tabla5[[#This Row],[VENTA MABE 2 SEMANA OCT]:[VENTAS OTROS 2 SEMANA OCT]])</f>
        <v>0</v>
      </c>
      <c r="BH1045" t="s">
        <v>885</v>
      </c>
      <c r="BI1045" s="55" t="s">
        <v>273</v>
      </c>
      <c r="BJ1045">
        <v>0.75</v>
      </c>
      <c r="BK1045" s="5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f>SUM(Tabla5[[#This Row],[VENTA MABE 3 SEMANA OCT]:[VENTAS OTROS 3 SEMANA OCT]])</f>
        <v>0</v>
      </c>
      <c r="BS1045" s="42">
        <v>0</v>
      </c>
      <c r="BT1045" s="5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f>SUM(Tabla5[[#This Row],[VENTA MABE 4 SEMANA OCT]:[VENTAS OTROS 4 SEMANA OCT]])</f>
        <v>0</v>
      </c>
      <c r="CI10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45" s="66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>SUM(Tabla5[[#This Row],[VENTA MABE 1 SEMANA NOV]:[VENTAS OTROS 1 SEMANA NOV]])</f>
        <v>0</v>
      </c>
      <c r="CS1045">
        <f>IFERROR(VLOOKUP(Tabla5[[#This Row],[CLAVE]],[2]VENTAS!$F$2:$L$1501,2,0),0)</f>
        <v>0</v>
      </c>
      <c r="CT1045">
        <f>IFERROR(VLOOKUP(Tabla5[[#This Row],[CLAVE]],[2]VENTAS!$F$2:$L$1501,3,0),0)</f>
        <v>0</v>
      </c>
      <c r="CU1045">
        <f>IFERROR(VLOOKUP(Tabla5[[#This Row],[CLAVE]],[2]VENTAS!$F$2:$L$1501,4,0),0)</f>
        <v>0</v>
      </c>
      <c r="CV1045">
        <f>IFERROR(VLOOKUP(Tabla5[[#This Row],[CLAVE]],[2]VENTAS!$F$2:$L$1501,5,0),0)</f>
        <v>0</v>
      </c>
      <c r="CW1045">
        <f>IFERROR(VLOOKUP(Tabla5[[#This Row],[CLAVE]],[2]VENTAS!$F$2:$L$1501,6,0),0)</f>
        <v>0</v>
      </c>
      <c r="CX1045">
        <f>IFERROR(VLOOKUP(Tabla5[[#This Row],[CLAVE]],[2]VENTAS!$F$2:$L$1501,7,0),0)</f>
        <v>0</v>
      </c>
      <c r="CY1045">
        <f>IFERROR(VLOOKUP(Tabla5[[#This Row],[CLAVE]],[2]VENTAS!$F$2:$R$1501,13,0),0)</f>
        <v>0</v>
      </c>
      <c r="CZ1045">
        <f>SUM(Tabla5[[#This Row],[VENTA MABE 2 SEMANA NOV]:[VENTAS OTROS 2 SEMANA NOV]])</f>
        <v>0</v>
      </c>
      <c r="DA1045" s="46">
        <v>0</v>
      </c>
    </row>
    <row r="1046" spans="1:105" hidden="1" x14ac:dyDescent="0.3">
      <c r="A1046" t="str">
        <f>CONCATENATE(Tabla5[[#This Row],[TIENDA HMPV]],Tabla5[[#This Row],[LINEA]])</f>
        <v>537 - PASAJELAVADO</v>
      </c>
      <c r="B1046" t="s">
        <v>272</v>
      </c>
      <c r="C1046" s="55" t="s">
        <v>273</v>
      </c>
      <c r="D1046" s="55" t="s">
        <v>30</v>
      </c>
      <c r="E1046" s="55" t="s">
        <v>274</v>
      </c>
      <c r="F1046" s="55" t="s">
        <v>1724</v>
      </c>
      <c r="G1046" t="s">
        <v>28</v>
      </c>
      <c r="H1046" s="42">
        <f>IFERROR(Tabla5[[#This Row],[VENTAS MABE]]/Tabla5[[#This Row],[CUOTA]],0)</f>
        <v>2</v>
      </c>
      <c r="I1046">
        <v>1</v>
      </c>
      <c r="J1046">
        <v>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V1046" s="42">
        <v>1</v>
      </c>
      <c r="W1046" s="42">
        <f>IFERROR(Tabla5[[#This Row],[TOTAL VENTA 38 SEMANA]]/Tabla5[[#This Row],[VENTA ACUM 38]],0)</f>
        <v>1</v>
      </c>
      <c r="X1046" s="42" t="e">
        <f>VLOOKUP(Tabla5[[#This Row],[CLAVE]],[1]!QMI_5_SEMANA_SEP_22[[CLAVE]:[SHARE CADENA S2]],21,0)</f>
        <v>#REF!</v>
      </c>
      <c r="Y1046" s="55" t="s">
        <v>769</v>
      </c>
      <c r="Z1046" s="46">
        <f>+Tabla5[[#This Row],[VENTA ACUM 38]]+Tabla5[[#This Row],[venta total 39 acum]]</f>
        <v>2</v>
      </c>
      <c r="AA1046" s="46">
        <v>0</v>
      </c>
      <c r="AB1046" s="46">
        <v>2</v>
      </c>
      <c r="AC1046" s="46">
        <v>2</v>
      </c>
      <c r="AD1046" s="46">
        <v>0</v>
      </c>
      <c r="AE1046" s="46">
        <v>0</v>
      </c>
      <c r="AF1046" s="46">
        <v>0</v>
      </c>
      <c r="AG1046" s="46">
        <v>0</v>
      </c>
      <c r="AH1046" s="42">
        <f>IFERROR(Tabla5[[#This Row],[VENTAS MABE]]/Tabla5[[#This Row],[VENTAS INDURAMA]],0)</f>
        <v>0</v>
      </c>
      <c r="AI1046" t="s">
        <v>1676</v>
      </c>
      <c r="AK1046" s="42"/>
      <c r="AL1046" t="s">
        <v>727</v>
      </c>
      <c r="AM1046" s="55" t="s">
        <v>1301</v>
      </c>
      <c r="AO1046" s="55" t="s">
        <v>435</v>
      </c>
      <c r="AP1046">
        <v>0</v>
      </c>
      <c r="AQ1046" s="55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f>SUM(Tabla5[[#This Row],[VENTA MABE 1 SEMANA OCT]:[VENTAS OTROS 1 SEMANA OCT]])</f>
        <v>0</v>
      </c>
      <c r="AY1046" s="46">
        <v>0</v>
      </c>
      <c r="AZ1046" s="55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f>SUM(Tabla5[[#This Row],[VENTA MABE 2 SEMANA OCT]:[VENTAS OTROS 2 SEMANA OCT]])</f>
        <v>0</v>
      </c>
      <c r="BH1046" t="s">
        <v>885</v>
      </c>
      <c r="BI1046" s="55" t="s">
        <v>273</v>
      </c>
      <c r="BJ1046">
        <v>0.75</v>
      </c>
      <c r="BK1046" s="55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f>SUM(Tabla5[[#This Row],[VENTA MABE 3 SEMANA OCT]:[VENTAS OTROS 3 SEMANA OCT]])</f>
        <v>0</v>
      </c>
      <c r="BS1046" s="42">
        <v>0.05</v>
      </c>
      <c r="BT1046" s="55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f>SUM(Tabla5[[#This Row],[VENTA MABE 4 SEMANA OCT]:[VENTAS OTROS 4 SEMANA OCT]])</f>
        <v>0</v>
      </c>
      <c r="CI10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46" s="6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>SUM(Tabla5[[#This Row],[VENTA MABE 1 SEMANA NOV]:[VENTAS OTROS 1 SEMANA NOV]])</f>
        <v>1</v>
      </c>
      <c r="CS1046">
        <f>IFERROR(VLOOKUP(Tabla5[[#This Row],[CLAVE]],[2]VENTAS!$F$2:$L$1501,2,0),0)</f>
        <v>0</v>
      </c>
      <c r="CT1046">
        <f>IFERROR(VLOOKUP(Tabla5[[#This Row],[CLAVE]],[2]VENTAS!$F$2:$L$1501,3,0),0)</f>
        <v>0</v>
      </c>
      <c r="CU1046">
        <f>IFERROR(VLOOKUP(Tabla5[[#This Row],[CLAVE]],[2]VENTAS!$F$2:$L$1501,4,0),0)</f>
        <v>0</v>
      </c>
      <c r="CV1046">
        <f>IFERROR(VLOOKUP(Tabla5[[#This Row],[CLAVE]],[2]VENTAS!$F$2:$L$1501,5,0),0)</f>
        <v>0</v>
      </c>
      <c r="CW1046">
        <f>IFERROR(VLOOKUP(Tabla5[[#This Row],[CLAVE]],[2]VENTAS!$F$2:$L$1501,6,0),0)</f>
        <v>0</v>
      </c>
      <c r="CX1046">
        <f>IFERROR(VLOOKUP(Tabla5[[#This Row],[CLAVE]],[2]VENTAS!$F$2:$L$1501,7,0),0)</f>
        <v>0</v>
      </c>
      <c r="CY1046">
        <f>IFERROR(VLOOKUP(Tabla5[[#This Row],[CLAVE]],[2]VENTAS!$F$2:$R$1501,13,0),0)</f>
        <v>0</v>
      </c>
      <c r="CZ1046">
        <f>SUM(Tabla5[[#This Row],[VENTA MABE 2 SEMANA NOV]:[VENTAS OTROS 2 SEMANA NOV]])</f>
        <v>0</v>
      </c>
      <c r="DA1046" s="46">
        <v>0</v>
      </c>
    </row>
    <row r="1047" spans="1:105" hidden="1" x14ac:dyDescent="0.3">
      <c r="A1047" t="str">
        <f>CONCATENATE(Tabla5[[#This Row],[TIENDA HMPV]],Tabla5[[#This Row],[LINEA]])</f>
        <v>537 - PASAJEREFRIGERACIÓN</v>
      </c>
      <c r="B1047" t="s">
        <v>272</v>
      </c>
      <c r="C1047" s="55" t="s">
        <v>273</v>
      </c>
      <c r="D1047" s="55" t="s">
        <v>30</v>
      </c>
      <c r="E1047" s="55" t="s">
        <v>274</v>
      </c>
      <c r="F1047" s="55" t="s">
        <v>1724</v>
      </c>
      <c r="G1047" t="s">
        <v>29</v>
      </c>
      <c r="H1047" s="42">
        <f>IFERROR(Tabla5[[#This Row],[VENTAS MABE]]/Tabla5[[#This Row],[CUOTA]],0)</f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V1047" s="42">
        <v>0</v>
      </c>
      <c r="W1047" s="42">
        <f>IFERROR(Tabla5[[#This Row],[TOTAL VENTA 38 SEMANA]]/Tabla5[[#This Row],[VENTA ACUM 38]],0)</f>
        <v>0</v>
      </c>
      <c r="X1047" s="42" t="e">
        <f>VLOOKUP(Tabla5[[#This Row],[CLAVE]],[1]!QMI_5_SEMANA_SEP_22[[CLAVE]:[SHARE CADENA S2]],21,0)</f>
        <v>#REF!</v>
      </c>
      <c r="Y1047" s="55" t="s">
        <v>769</v>
      </c>
      <c r="Z1047" s="46">
        <f>+Tabla5[[#This Row],[VENTA ACUM 38]]+Tabla5[[#This Row],[venta total 39 acum]]</f>
        <v>0</v>
      </c>
      <c r="AA1047" s="46">
        <v>0</v>
      </c>
      <c r="AB1047" s="46">
        <v>0</v>
      </c>
      <c r="AC1047" s="46">
        <v>0</v>
      </c>
      <c r="AD1047" s="46">
        <v>0</v>
      </c>
      <c r="AE1047" s="46">
        <v>0</v>
      </c>
      <c r="AF1047" s="46">
        <v>0</v>
      </c>
      <c r="AG1047" s="46">
        <v>0</v>
      </c>
      <c r="AH1047" s="42">
        <f>IFERROR(Tabla5[[#This Row],[VENTAS MABE]]/Tabla5[[#This Row],[VENTAS INDURAMA]],0)</f>
        <v>0</v>
      </c>
      <c r="AI1047" t="s">
        <v>1676</v>
      </c>
      <c r="AK1047" s="42"/>
      <c r="AL1047" t="s">
        <v>727</v>
      </c>
      <c r="AM1047" s="55" t="s">
        <v>1301</v>
      </c>
      <c r="AO1047" s="55" t="s">
        <v>435</v>
      </c>
      <c r="AP1047">
        <v>0</v>
      </c>
      <c r="AQ1047" s="55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f>SUM(Tabla5[[#This Row],[VENTA MABE 1 SEMANA OCT]:[VENTAS OTROS 1 SEMANA OCT]])</f>
        <v>0</v>
      </c>
      <c r="AY1047" s="46">
        <v>2</v>
      </c>
      <c r="AZ1047" s="55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f>SUM(Tabla5[[#This Row],[VENTA MABE 2 SEMANA OCT]:[VENTAS OTROS 2 SEMANA OCT]])</f>
        <v>1</v>
      </c>
      <c r="BH1047" t="s">
        <v>885</v>
      </c>
      <c r="BI1047" s="55" t="s">
        <v>273</v>
      </c>
      <c r="BJ1047">
        <v>0.75</v>
      </c>
      <c r="BK1047" s="55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f>SUM(Tabla5[[#This Row],[VENTA MABE 3 SEMANA OCT]:[VENTAS OTROS 3 SEMANA OCT]])</f>
        <v>0</v>
      </c>
      <c r="BS1047" s="42">
        <v>0.28000000000000003</v>
      </c>
      <c r="BT1047" s="55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f>SUM(Tabla5[[#This Row],[VENTA MABE 4 SEMANA OCT]:[VENTAS OTROS 4 SEMANA OCT]])</f>
        <v>0</v>
      </c>
      <c r="CI10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47" t="s">
        <v>1703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>SUM(Tabla5[[#This Row],[VENTA MABE 1 SEMANA NOV]:[VENTAS OTROS 1 SEMANA NOV]])</f>
        <v>0</v>
      </c>
      <c r="CS1047">
        <f>IFERROR(VLOOKUP(Tabla5[[#This Row],[CLAVE]],[2]VENTAS!$F$2:$L$1501,2,0),0)</f>
        <v>0</v>
      </c>
      <c r="CT1047">
        <f>IFERROR(VLOOKUP(Tabla5[[#This Row],[CLAVE]],[2]VENTAS!$F$2:$L$1501,3,0),0)</f>
        <v>0</v>
      </c>
      <c r="CU1047">
        <f>IFERROR(VLOOKUP(Tabla5[[#This Row],[CLAVE]],[2]VENTAS!$F$2:$L$1501,4,0),0)</f>
        <v>0</v>
      </c>
      <c r="CV1047">
        <f>IFERROR(VLOOKUP(Tabla5[[#This Row],[CLAVE]],[2]VENTAS!$F$2:$L$1501,5,0),0)</f>
        <v>0</v>
      </c>
      <c r="CW1047">
        <f>IFERROR(VLOOKUP(Tabla5[[#This Row],[CLAVE]],[2]VENTAS!$F$2:$L$1501,6,0),0)</f>
        <v>0</v>
      </c>
      <c r="CX1047">
        <f>IFERROR(VLOOKUP(Tabla5[[#This Row],[CLAVE]],[2]VENTAS!$F$2:$L$1501,7,0),0)</f>
        <v>0</v>
      </c>
      <c r="CY1047">
        <f>IFERROR(VLOOKUP(Tabla5[[#This Row],[CLAVE]],[2]VENTAS!$F$2:$R$1501,13,0),0)</f>
        <v>0</v>
      </c>
      <c r="CZ1047">
        <f>SUM(Tabla5[[#This Row],[VENTA MABE 2 SEMANA NOV]:[VENTAS OTROS 2 SEMANA NOV]])</f>
        <v>0</v>
      </c>
      <c r="DA1047" s="46">
        <v>4</v>
      </c>
    </row>
    <row r="1048" spans="1:105" hidden="1" x14ac:dyDescent="0.3">
      <c r="A1048" t="str">
        <f>CONCATENATE(Tabla5[[#This Row],[TIENDA HMPV]],Tabla5[[#This Row],[LINEA]])</f>
        <v>544 - PIÑASAIRES</v>
      </c>
      <c r="B1048" t="s">
        <v>272</v>
      </c>
      <c r="C1048" s="55" t="s">
        <v>273</v>
      </c>
      <c r="D1048" s="55" t="s">
        <v>30</v>
      </c>
      <c r="E1048" s="55" t="s">
        <v>275</v>
      </c>
      <c r="F1048" s="55" t="s">
        <v>1724</v>
      </c>
      <c r="G1048" t="s">
        <v>25</v>
      </c>
      <c r="H1048" s="42">
        <f>IFERROR(Tabla5[[#This Row],[VENTAS MABE]]/Tabla5[[#This Row],[CUOTA]],0)</f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V1048" s="42">
        <v>0</v>
      </c>
      <c r="W1048" s="42">
        <f>IFERROR(Tabla5[[#This Row],[TOTAL VENTA 38 SEMANA]]/Tabla5[[#This Row],[VENTA ACUM 38]],0)</f>
        <v>0</v>
      </c>
      <c r="X1048" s="42" t="e">
        <f>VLOOKUP(Tabla5[[#This Row],[CLAVE]],[1]!QMI_5_SEMANA_SEP_22[[CLAVE]:[SHARE CADENA S2]],21,0)</f>
        <v>#REF!</v>
      </c>
      <c r="Y1048" s="55" t="s">
        <v>769</v>
      </c>
      <c r="Z1048" s="46">
        <f>+Tabla5[[#This Row],[VENTA ACUM 38]]+Tabla5[[#This Row],[venta total 39 acum]]</f>
        <v>0</v>
      </c>
      <c r="AA1048" s="46">
        <v>0</v>
      </c>
      <c r="AB1048" s="46">
        <v>0</v>
      </c>
      <c r="AC1048" s="46">
        <v>0</v>
      </c>
      <c r="AD1048" s="46">
        <v>0</v>
      </c>
      <c r="AE1048" s="46">
        <v>0</v>
      </c>
      <c r="AF1048" s="46">
        <v>0</v>
      </c>
      <c r="AG1048" s="46">
        <v>0</v>
      </c>
      <c r="AH1048" s="42">
        <f>IFERROR(Tabla5[[#This Row],[VENTAS MABE]]/Tabla5[[#This Row],[VENTAS INDURAMA]],0)</f>
        <v>0</v>
      </c>
      <c r="AI1048" t="s">
        <v>1676</v>
      </c>
      <c r="AK1048" s="42"/>
      <c r="AL1048" t="s">
        <v>727</v>
      </c>
      <c r="AM1048" s="55" t="s">
        <v>1297</v>
      </c>
      <c r="AO1048" s="55" t="s">
        <v>435</v>
      </c>
      <c r="AP1048">
        <v>0</v>
      </c>
      <c r="AQ1048" s="55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f>SUM(Tabla5[[#This Row],[VENTA MABE 1 SEMANA OCT]:[VENTAS OTROS 1 SEMANA OCT]])</f>
        <v>0</v>
      </c>
      <c r="AY1048" s="46">
        <v>0</v>
      </c>
      <c r="AZ1048" s="55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f>SUM(Tabla5[[#This Row],[VENTA MABE 2 SEMANA OCT]:[VENTAS OTROS 2 SEMANA OCT]])</f>
        <v>0</v>
      </c>
      <c r="BH1048" t="s">
        <v>885</v>
      </c>
      <c r="BI1048" s="55" t="s">
        <v>273</v>
      </c>
      <c r="BJ1048">
        <v>1</v>
      </c>
      <c r="BK1048" s="55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f>SUM(Tabla5[[#This Row],[VENTA MABE 3 SEMANA OCT]:[VENTAS OTROS 3 SEMANA OCT]])</f>
        <v>1</v>
      </c>
      <c r="BS1048" s="42">
        <v>0.17</v>
      </c>
      <c r="BT1048" s="55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f>SUM(Tabla5[[#This Row],[VENTA MABE 4 SEMANA OCT]:[VENTAS OTROS 4 SEMANA OCT]])</f>
        <v>0</v>
      </c>
      <c r="CI10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48" t="s">
        <v>1703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>SUM(Tabla5[[#This Row],[VENTA MABE 1 SEMANA NOV]:[VENTAS OTROS 1 SEMANA NOV]])</f>
        <v>0</v>
      </c>
      <c r="CS1048">
        <f>IFERROR(VLOOKUP(Tabla5[[#This Row],[CLAVE]],[2]VENTAS!$F$2:$L$1501,2,0),0)</f>
        <v>0</v>
      </c>
      <c r="CT1048">
        <f>IFERROR(VLOOKUP(Tabla5[[#This Row],[CLAVE]],[2]VENTAS!$F$2:$L$1501,3,0),0)</f>
        <v>0</v>
      </c>
      <c r="CU1048">
        <f>IFERROR(VLOOKUP(Tabla5[[#This Row],[CLAVE]],[2]VENTAS!$F$2:$L$1501,4,0),0)</f>
        <v>0</v>
      </c>
      <c r="CV1048">
        <f>IFERROR(VLOOKUP(Tabla5[[#This Row],[CLAVE]],[2]VENTAS!$F$2:$L$1501,5,0),0)</f>
        <v>0</v>
      </c>
      <c r="CW1048">
        <f>IFERROR(VLOOKUP(Tabla5[[#This Row],[CLAVE]],[2]VENTAS!$F$2:$L$1501,6,0),0)</f>
        <v>0</v>
      </c>
      <c r="CX1048">
        <f>IFERROR(VLOOKUP(Tabla5[[#This Row],[CLAVE]],[2]VENTAS!$F$2:$L$1501,7,0),0)</f>
        <v>0</v>
      </c>
      <c r="CY1048">
        <f>IFERROR(VLOOKUP(Tabla5[[#This Row],[CLAVE]],[2]VENTAS!$F$2:$R$1501,13,0),0)</f>
        <v>0</v>
      </c>
      <c r="CZ1048">
        <f>SUM(Tabla5[[#This Row],[VENTA MABE 2 SEMANA NOV]:[VENTAS OTROS 2 SEMANA NOV]])</f>
        <v>0</v>
      </c>
      <c r="DA1048" s="46">
        <v>0.66518847006651849</v>
      </c>
    </row>
    <row r="1049" spans="1:105" hidden="1" x14ac:dyDescent="0.3">
      <c r="A1049" t="str">
        <f>CONCATENATE(Tabla5[[#This Row],[TIENDA HMPV]],Tabla5[[#This Row],[LINEA]])</f>
        <v>544 - PIÑASCOCINAS</v>
      </c>
      <c r="B1049" t="s">
        <v>272</v>
      </c>
      <c r="C1049" s="55" t="s">
        <v>273</v>
      </c>
      <c r="D1049" s="55" t="s">
        <v>30</v>
      </c>
      <c r="E1049" s="55" t="s">
        <v>275</v>
      </c>
      <c r="F1049" s="55" t="s">
        <v>1724</v>
      </c>
      <c r="G1049" t="s">
        <v>26</v>
      </c>
      <c r="H1049" s="42">
        <f>IFERROR(Tabla5[[#This Row],[VENTAS MABE]]/Tabla5[[#This Row],[CUOTA]],0)</f>
        <v>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V1049" s="42">
        <v>1</v>
      </c>
      <c r="W1049" s="42">
        <f>IFERROR(Tabla5[[#This Row],[TOTAL VENTA 38 SEMANA]]/Tabla5[[#This Row],[VENTA ACUM 38]],0)</f>
        <v>1</v>
      </c>
      <c r="X1049" s="42" t="e">
        <f>VLOOKUP(Tabla5[[#This Row],[CLAVE]],[1]!QMI_5_SEMANA_SEP_22[[CLAVE]:[SHARE CADENA S2]],21,0)</f>
        <v>#REF!</v>
      </c>
      <c r="Y1049" s="55" t="s">
        <v>769</v>
      </c>
      <c r="Z1049" s="46">
        <f>+Tabla5[[#This Row],[VENTA ACUM 38]]+Tabla5[[#This Row],[venta total 39 acum]]</f>
        <v>2</v>
      </c>
      <c r="AA1049" s="46">
        <v>0</v>
      </c>
      <c r="AB1049" s="46">
        <v>1</v>
      </c>
      <c r="AC1049" s="46">
        <v>1</v>
      </c>
      <c r="AD1049" s="46">
        <v>1</v>
      </c>
      <c r="AE1049" s="46">
        <v>1</v>
      </c>
      <c r="AF1049" s="46">
        <v>1</v>
      </c>
      <c r="AG1049" s="46">
        <v>1</v>
      </c>
      <c r="AH1049" s="42">
        <f>IFERROR(Tabla5[[#This Row],[VENTAS MABE]]/Tabla5[[#This Row],[VENTAS INDURAMA]],0)</f>
        <v>0</v>
      </c>
      <c r="AI1049" t="s">
        <v>1676</v>
      </c>
      <c r="AK1049" s="42"/>
      <c r="AL1049" t="s">
        <v>727</v>
      </c>
      <c r="AM1049" s="55" t="s">
        <v>1297</v>
      </c>
      <c r="AO1049" s="55" t="s">
        <v>435</v>
      </c>
      <c r="AP1049">
        <v>0</v>
      </c>
      <c r="AQ1049" s="55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f>SUM(Tabla5[[#This Row],[VENTA MABE 1 SEMANA OCT]:[VENTAS OTROS 1 SEMANA OCT]])</f>
        <v>0</v>
      </c>
      <c r="AY1049" s="46">
        <v>1</v>
      </c>
      <c r="AZ1049" s="55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f>SUM(Tabla5[[#This Row],[VENTA MABE 2 SEMANA OCT]:[VENTAS OTROS 2 SEMANA OCT]])</f>
        <v>0</v>
      </c>
      <c r="BH1049" t="s">
        <v>885</v>
      </c>
      <c r="BI1049" s="55" t="s">
        <v>273</v>
      </c>
      <c r="BJ1049">
        <v>1</v>
      </c>
      <c r="BK1049" s="55">
        <v>1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f>SUM(Tabla5[[#This Row],[VENTA MABE 3 SEMANA OCT]:[VENTAS OTROS 3 SEMANA OCT]])</f>
        <v>1</v>
      </c>
      <c r="BS1049" s="42">
        <v>0.4</v>
      </c>
      <c r="BT1049" s="55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f>SUM(Tabla5[[#This Row],[VENTA MABE 4 SEMANA OCT]:[VENTAS OTROS 4 SEMANA OCT]])</f>
        <v>0</v>
      </c>
      <c r="CI10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49" t="s">
        <v>1703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>SUM(Tabla5[[#This Row],[VENTA MABE 1 SEMANA NOV]:[VENTAS OTROS 1 SEMANA NOV]])</f>
        <v>0</v>
      </c>
      <c r="CS1049">
        <f>IFERROR(VLOOKUP(Tabla5[[#This Row],[CLAVE]],[2]VENTAS!$F$2:$L$1501,2,0),0)</f>
        <v>0</v>
      </c>
      <c r="CT1049">
        <f>IFERROR(VLOOKUP(Tabla5[[#This Row],[CLAVE]],[2]VENTAS!$F$2:$L$1501,3,0),0)</f>
        <v>0</v>
      </c>
      <c r="CU1049">
        <f>IFERROR(VLOOKUP(Tabla5[[#This Row],[CLAVE]],[2]VENTAS!$F$2:$L$1501,4,0),0)</f>
        <v>0</v>
      </c>
      <c r="CV1049">
        <f>IFERROR(VLOOKUP(Tabla5[[#This Row],[CLAVE]],[2]VENTAS!$F$2:$L$1501,5,0),0)</f>
        <v>0</v>
      </c>
      <c r="CW1049">
        <f>IFERROR(VLOOKUP(Tabla5[[#This Row],[CLAVE]],[2]VENTAS!$F$2:$L$1501,6,0),0)</f>
        <v>0</v>
      </c>
      <c r="CX1049">
        <f>IFERROR(VLOOKUP(Tabla5[[#This Row],[CLAVE]],[2]VENTAS!$F$2:$L$1501,7,0),0)</f>
        <v>0</v>
      </c>
      <c r="CY1049">
        <f>IFERROR(VLOOKUP(Tabla5[[#This Row],[CLAVE]],[2]VENTAS!$F$2:$R$1501,13,0),0)</f>
        <v>0</v>
      </c>
      <c r="CZ1049">
        <f>SUM(Tabla5[[#This Row],[VENTA MABE 2 SEMANA NOV]:[VENTAS OTROS 2 SEMANA NOV]])</f>
        <v>0</v>
      </c>
      <c r="DA1049" s="46">
        <v>4.023815454837453</v>
      </c>
    </row>
    <row r="1050" spans="1:105" hidden="1" x14ac:dyDescent="0.3">
      <c r="A1050" t="str">
        <f>CONCATENATE(Tabla5[[#This Row],[TIENDA HMPV]],Tabla5[[#This Row],[LINEA]])</f>
        <v>544 - PIÑASGLOBALES</v>
      </c>
      <c r="B1050" t="s">
        <v>272</v>
      </c>
      <c r="C1050" s="55" t="s">
        <v>273</v>
      </c>
      <c r="D1050" s="55" t="s">
        <v>30</v>
      </c>
      <c r="E1050" s="55" t="s">
        <v>275</v>
      </c>
      <c r="F1050" s="55" t="s">
        <v>1724</v>
      </c>
      <c r="G1050" t="s">
        <v>27</v>
      </c>
      <c r="H1050" s="42">
        <f>IFERROR(Tabla5[[#This Row],[VENTAS MABE]]/Tabla5[[#This Row],[CUOTA]],0)</f>
        <v>0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V1050" s="42">
        <v>0</v>
      </c>
      <c r="W1050" s="42">
        <f>IFERROR(Tabla5[[#This Row],[TOTAL VENTA 38 SEMANA]]/Tabla5[[#This Row],[VENTA ACUM 38]],0)</f>
        <v>0</v>
      </c>
      <c r="X1050" s="42" t="e">
        <f>VLOOKUP(Tabla5[[#This Row],[CLAVE]],[1]!QMI_5_SEMANA_SEP_22[[CLAVE]:[SHARE CADENA S2]],21,0)</f>
        <v>#REF!</v>
      </c>
      <c r="Y1050" s="55" t="s">
        <v>769</v>
      </c>
      <c r="Z1050" s="46">
        <f>+Tabla5[[#This Row],[VENTA ACUM 38]]+Tabla5[[#This Row],[venta total 39 acum]]</f>
        <v>3</v>
      </c>
      <c r="AA1050" s="46">
        <v>0</v>
      </c>
      <c r="AB1050" s="46">
        <v>0</v>
      </c>
      <c r="AC1050" s="46">
        <v>1</v>
      </c>
      <c r="AD1050" s="46">
        <v>2</v>
      </c>
      <c r="AE1050" s="46">
        <v>2</v>
      </c>
      <c r="AF1050" s="46">
        <v>2</v>
      </c>
      <c r="AG1050" s="46">
        <v>2</v>
      </c>
      <c r="AH1050" s="42">
        <f>IFERROR(Tabla5[[#This Row],[VENTAS MABE]]/Tabla5[[#This Row],[VENTAS INDURAMA]],0)</f>
        <v>0</v>
      </c>
      <c r="AI1050" t="s">
        <v>1676</v>
      </c>
      <c r="AK1050" s="42"/>
      <c r="AL1050" t="s">
        <v>727</v>
      </c>
      <c r="AM1050" s="55" t="s">
        <v>1297</v>
      </c>
      <c r="AO1050" s="55" t="s">
        <v>435</v>
      </c>
      <c r="AP1050">
        <v>0</v>
      </c>
      <c r="AQ1050" s="55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f>SUM(Tabla5[[#This Row],[VENTA MABE 1 SEMANA OCT]:[VENTAS OTROS 1 SEMANA OCT]])</f>
        <v>0</v>
      </c>
      <c r="AY1050" s="46">
        <v>0</v>
      </c>
      <c r="AZ1050" s="55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f>SUM(Tabla5[[#This Row],[VENTA MABE 2 SEMANA OCT]:[VENTAS OTROS 2 SEMANA OCT]])</f>
        <v>0</v>
      </c>
      <c r="BH1050" t="s">
        <v>885</v>
      </c>
      <c r="BI1050" s="55" t="s">
        <v>273</v>
      </c>
      <c r="BJ1050">
        <v>1</v>
      </c>
      <c r="BK1050" s="55">
        <v>1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f>SUM(Tabla5[[#This Row],[VENTA MABE 3 SEMANA OCT]:[VENTAS OTROS 3 SEMANA OCT]])</f>
        <v>1</v>
      </c>
      <c r="BS1050" s="42">
        <v>0</v>
      </c>
      <c r="BT1050" s="55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f>SUM(Tabla5[[#This Row],[VENTA MABE 4 SEMANA OCT]:[VENTAS OTROS 4 SEMANA OCT]])</f>
        <v>0</v>
      </c>
      <c r="CI10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50" t="s">
        <v>1703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>SUM(Tabla5[[#This Row],[VENTA MABE 1 SEMANA NOV]:[VENTAS OTROS 1 SEMANA NOV]])</f>
        <v>0</v>
      </c>
      <c r="CS1050">
        <f>IFERROR(VLOOKUP(Tabla5[[#This Row],[CLAVE]],[2]VENTAS!$F$2:$L$1501,2,0),0)</f>
        <v>0</v>
      </c>
      <c r="CT1050">
        <f>IFERROR(VLOOKUP(Tabla5[[#This Row],[CLAVE]],[2]VENTAS!$F$2:$L$1501,3,0),0)</f>
        <v>0</v>
      </c>
      <c r="CU1050">
        <f>IFERROR(VLOOKUP(Tabla5[[#This Row],[CLAVE]],[2]VENTAS!$F$2:$L$1501,4,0),0)</f>
        <v>0</v>
      </c>
      <c r="CV1050">
        <f>IFERROR(VLOOKUP(Tabla5[[#This Row],[CLAVE]],[2]VENTAS!$F$2:$L$1501,5,0),0)</f>
        <v>0</v>
      </c>
      <c r="CW1050">
        <f>IFERROR(VLOOKUP(Tabla5[[#This Row],[CLAVE]],[2]VENTAS!$F$2:$L$1501,6,0),0)</f>
        <v>0</v>
      </c>
      <c r="CX1050">
        <f>IFERROR(VLOOKUP(Tabla5[[#This Row],[CLAVE]],[2]VENTAS!$F$2:$L$1501,7,0),0)</f>
        <v>0</v>
      </c>
      <c r="CY1050">
        <f>IFERROR(VLOOKUP(Tabla5[[#This Row],[CLAVE]],[2]VENTAS!$F$2:$R$1501,13,0),0)</f>
        <v>0</v>
      </c>
      <c r="CZ1050">
        <f>SUM(Tabla5[[#This Row],[VENTA MABE 2 SEMANA NOV]:[VENTAS OTROS 2 SEMANA NOV]])</f>
        <v>0</v>
      </c>
      <c r="DA1050" s="46">
        <v>0.30855810973864972</v>
      </c>
    </row>
    <row r="1051" spans="1:105" hidden="1" x14ac:dyDescent="0.3">
      <c r="A1051" t="str">
        <f>CONCATENATE(Tabla5[[#This Row],[TIENDA HMPV]],Tabla5[[#This Row],[LINEA]])</f>
        <v>544 - PIÑASLAVADO</v>
      </c>
      <c r="B1051" t="s">
        <v>272</v>
      </c>
      <c r="C1051" s="55" t="s">
        <v>273</v>
      </c>
      <c r="D1051" s="55" t="s">
        <v>30</v>
      </c>
      <c r="E1051" s="55" t="s">
        <v>275</v>
      </c>
      <c r="F1051" s="55" t="s">
        <v>1724</v>
      </c>
      <c r="G1051" t="s">
        <v>28</v>
      </c>
      <c r="H1051" s="42">
        <f>IFERROR(Tabla5[[#This Row],[VENTAS MABE]]/Tabla5[[#This Row],[CUOTA]],0)</f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V1051" s="42">
        <v>0</v>
      </c>
      <c r="W1051" s="42">
        <f>IFERROR(Tabla5[[#This Row],[TOTAL VENTA 38 SEMANA]]/Tabla5[[#This Row],[VENTA ACUM 38]],0)</f>
        <v>0</v>
      </c>
      <c r="X1051" s="42" t="e">
        <f>VLOOKUP(Tabla5[[#This Row],[CLAVE]],[1]!QMI_5_SEMANA_SEP_22[[CLAVE]:[SHARE CADENA S2]],21,0)</f>
        <v>#REF!</v>
      </c>
      <c r="Y1051" s="55" t="s">
        <v>769</v>
      </c>
      <c r="Z1051" s="46">
        <f>+Tabla5[[#This Row],[VENTA ACUM 38]]+Tabla5[[#This Row],[venta total 39 acum]]</f>
        <v>0</v>
      </c>
      <c r="AA1051" s="46">
        <v>0</v>
      </c>
      <c r="AB1051" s="46">
        <v>0</v>
      </c>
      <c r="AC1051" s="46">
        <v>0</v>
      </c>
      <c r="AD1051" s="46">
        <v>0</v>
      </c>
      <c r="AE1051" s="46">
        <v>0</v>
      </c>
      <c r="AF1051" s="46">
        <v>0</v>
      </c>
      <c r="AG1051" s="46">
        <v>0</v>
      </c>
      <c r="AH1051" s="42">
        <f>IFERROR(Tabla5[[#This Row],[VENTAS MABE]]/Tabla5[[#This Row],[VENTAS INDURAMA]],0)</f>
        <v>0</v>
      </c>
      <c r="AI1051" t="s">
        <v>1676</v>
      </c>
      <c r="AK1051" s="42"/>
      <c r="AL1051" t="s">
        <v>727</v>
      </c>
      <c r="AM1051" s="55" t="s">
        <v>1297</v>
      </c>
      <c r="AO1051" s="55" t="s">
        <v>435</v>
      </c>
      <c r="AP1051">
        <v>0</v>
      </c>
      <c r="AQ1051" s="55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f>SUM(Tabla5[[#This Row],[VENTA MABE 1 SEMANA OCT]:[VENTAS OTROS 1 SEMANA OCT]])</f>
        <v>0</v>
      </c>
      <c r="AY1051" s="46">
        <v>0</v>
      </c>
      <c r="AZ1051" s="55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f>SUM(Tabla5[[#This Row],[VENTA MABE 2 SEMANA OCT]:[VENTAS OTROS 2 SEMANA OCT]])</f>
        <v>0</v>
      </c>
      <c r="BH1051" t="s">
        <v>885</v>
      </c>
      <c r="BI1051" s="55" t="s">
        <v>273</v>
      </c>
      <c r="BJ1051">
        <v>1</v>
      </c>
      <c r="BK1051" s="55">
        <v>1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f>SUM(Tabla5[[#This Row],[VENTA MABE 3 SEMANA OCT]:[VENTAS OTROS 3 SEMANA OCT]])</f>
        <v>1</v>
      </c>
      <c r="BS1051" s="42">
        <v>0.05</v>
      </c>
      <c r="BT1051" s="55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f>SUM(Tabla5[[#This Row],[VENTA MABE 4 SEMANA OCT]:[VENTAS OTROS 4 SEMANA OCT]])</f>
        <v>0</v>
      </c>
      <c r="CI10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51" t="s">
        <v>1703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>SUM(Tabla5[[#This Row],[VENTA MABE 1 SEMANA NOV]:[VENTAS OTROS 1 SEMANA NOV]])</f>
        <v>0</v>
      </c>
      <c r="CS1051">
        <f>IFERROR(VLOOKUP(Tabla5[[#This Row],[CLAVE]],[2]VENTAS!$F$2:$L$1501,2,0),0)</f>
        <v>0</v>
      </c>
      <c r="CT1051">
        <f>IFERROR(VLOOKUP(Tabla5[[#This Row],[CLAVE]],[2]VENTAS!$F$2:$L$1501,3,0),0)</f>
        <v>0</v>
      </c>
      <c r="CU1051">
        <f>IFERROR(VLOOKUP(Tabla5[[#This Row],[CLAVE]],[2]VENTAS!$F$2:$L$1501,4,0),0)</f>
        <v>0</v>
      </c>
      <c r="CV1051">
        <f>IFERROR(VLOOKUP(Tabla5[[#This Row],[CLAVE]],[2]VENTAS!$F$2:$L$1501,5,0),0)</f>
        <v>0</v>
      </c>
      <c r="CW1051">
        <f>IFERROR(VLOOKUP(Tabla5[[#This Row],[CLAVE]],[2]VENTAS!$F$2:$L$1501,6,0),0)</f>
        <v>0</v>
      </c>
      <c r="CX1051">
        <f>IFERROR(VLOOKUP(Tabla5[[#This Row],[CLAVE]],[2]VENTAS!$F$2:$L$1501,7,0),0)</f>
        <v>0</v>
      </c>
      <c r="CY1051">
        <f>IFERROR(VLOOKUP(Tabla5[[#This Row],[CLAVE]],[2]VENTAS!$F$2:$R$1501,13,0),0)</f>
        <v>0</v>
      </c>
      <c r="CZ1051">
        <f>SUM(Tabla5[[#This Row],[VENTA MABE 2 SEMANA NOV]:[VENTAS OTROS 2 SEMANA NOV]])</f>
        <v>0</v>
      </c>
      <c r="DA1051" s="46">
        <v>1.458290751149719</v>
      </c>
    </row>
    <row r="1052" spans="1:105" hidden="1" x14ac:dyDescent="0.3">
      <c r="A1052" t="str">
        <f>CONCATENATE(Tabla5[[#This Row],[TIENDA HMPV]],Tabla5[[#This Row],[LINEA]])</f>
        <v>544 - PIÑASREFRIGERACIÓN</v>
      </c>
      <c r="B1052" t="s">
        <v>272</v>
      </c>
      <c r="C1052" s="55" t="s">
        <v>273</v>
      </c>
      <c r="D1052" s="55" t="s">
        <v>30</v>
      </c>
      <c r="E1052" s="55" t="s">
        <v>275</v>
      </c>
      <c r="F1052" s="55" t="s">
        <v>1724</v>
      </c>
      <c r="G1052" t="s">
        <v>29</v>
      </c>
      <c r="H1052" s="42">
        <f>IFERROR(Tabla5[[#This Row],[VENTAS MABE]]/Tabla5[[#This Row],[CUOTA]],0)</f>
        <v>0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V1052" s="42">
        <v>0</v>
      </c>
      <c r="W1052" s="42">
        <f>IFERROR(Tabla5[[#This Row],[TOTAL VENTA 38 SEMANA]]/Tabla5[[#This Row],[VENTA ACUM 38]],0)</f>
        <v>0</v>
      </c>
      <c r="X1052" s="42" t="e">
        <f>VLOOKUP(Tabla5[[#This Row],[CLAVE]],[1]!QMI_5_SEMANA_SEP_22[[CLAVE]:[SHARE CADENA S2]],21,0)</f>
        <v>#REF!</v>
      </c>
      <c r="Y1052" s="55" t="s">
        <v>769</v>
      </c>
      <c r="Z1052" s="46">
        <f>+Tabla5[[#This Row],[VENTA ACUM 38]]+Tabla5[[#This Row],[venta total 39 acum]]</f>
        <v>0</v>
      </c>
      <c r="AA1052" s="46">
        <v>0</v>
      </c>
      <c r="AB1052" s="46">
        <v>0</v>
      </c>
      <c r="AC1052" s="46">
        <v>0</v>
      </c>
      <c r="AD1052" s="46">
        <v>0</v>
      </c>
      <c r="AE1052" s="46">
        <v>0</v>
      </c>
      <c r="AF1052" s="46">
        <v>0</v>
      </c>
      <c r="AG1052" s="46">
        <v>0</v>
      </c>
      <c r="AH1052" s="42">
        <f>IFERROR(Tabla5[[#This Row],[VENTAS MABE]]/Tabla5[[#This Row],[VENTAS INDURAMA]],0)</f>
        <v>0</v>
      </c>
      <c r="AI1052" t="s">
        <v>1676</v>
      </c>
      <c r="AK1052" s="42"/>
      <c r="AL1052" t="s">
        <v>727</v>
      </c>
      <c r="AM1052" s="55" t="s">
        <v>1297</v>
      </c>
      <c r="AO1052" s="55" t="s">
        <v>435</v>
      </c>
      <c r="AP1052">
        <v>0</v>
      </c>
      <c r="AQ1052" s="55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f>SUM(Tabla5[[#This Row],[VENTA MABE 1 SEMANA OCT]:[VENTAS OTROS 1 SEMANA OCT]])</f>
        <v>0</v>
      </c>
      <c r="AY1052" s="46">
        <v>2</v>
      </c>
      <c r="AZ1052" s="55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f>SUM(Tabla5[[#This Row],[VENTA MABE 2 SEMANA OCT]:[VENTAS OTROS 2 SEMANA OCT]])</f>
        <v>0</v>
      </c>
      <c r="BH1052" t="s">
        <v>885</v>
      </c>
      <c r="BI1052" s="55" t="s">
        <v>273</v>
      </c>
      <c r="BJ1052">
        <v>1</v>
      </c>
      <c r="BK1052" s="55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f>SUM(Tabla5[[#This Row],[VENTA MABE 3 SEMANA OCT]:[VENTAS OTROS 3 SEMANA OCT]])</f>
        <v>0</v>
      </c>
      <c r="BS1052" s="42">
        <v>0.28000000000000003</v>
      </c>
      <c r="BT1052" s="55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f>SUM(Tabla5[[#This Row],[VENTA MABE 4 SEMANA OCT]:[VENTAS OTROS 4 SEMANA OCT]])</f>
        <v>0</v>
      </c>
      <c r="CI10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52" s="66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>SUM(Tabla5[[#This Row],[VENTA MABE 1 SEMANA NOV]:[VENTAS OTROS 1 SEMANA NOV]])</f>
        <v>0</v>
      </c>
      <c r="CS1052">
        <f>IFERROR(VLOOKUP(Tabla5[[#This Row],[CLAVE]],[2]VENTAS!$F$2:$L$1501,2,0),0)</f>
        <v>0</v>
      </c>
      <c r="CT1052">
        <f>IFERROR(VLOOKUP(Tabla5[[#This Row],[CLAVE]],[2]VENTAS!$F$2:$L$1501,3,0),0)</f>
        <v>0</v>
      </c>
      <c r="CU1052">
        <f>IFERROR(VLOOKUP(Tabla5[[#This Row],[CLAVE]],[2]VENTAS!$F$2:$L$1501,4,0),0)</f>
        <v>0</v>
      </c>
      <c r="CV1052">
        <f>IFERROR(VLOOKUP(Tabla5[[#This Row],[CLAVE]],[2]VENTAS!$F$2:$L$1501,5,0),0)</f>
        <v>0</v>
      </c>
      <c r="CW1052">
        <f>IFERROR(VLOOKUP(Tabla5[[#This Row],[CLAVE]],[2]VENTAS!$F$2:$L$1501,6,0),0)</f>
        <v>0</v>
      </c>
      <c r="CX1052">
        <f>IFERROR(VLOOKUP(Tabla5[[#This Row],[CLAVE]],[2]VENTAS!$F$2:$L$1501,7,0),0)</f>
        <v>0</v>
      </c>
      <c r="CY1052">
        <f>IFERROR(VLOOKUP(Tabla5[[#This Row],[CLAVE]],[2]VENTAS!$F$2:$R$1501,13,0),0)</f>
        <v>0</v>
      </c>
      <c r="CZ1052">
        <f>SUM(Tabla5[[#This Row],[VENTA MABE 2 SEMANA NOV]:[VENTAS OTROS 2 SEMANA NOV]])</f>
        <v>0</v>
      </c>
      <c r="DA1052" s="46">
        <v>3.7007262878599407</v>
      </c>
    </row>
    <row r="1053" spans="1:105" hidden="1" x14ac:dyDescent="0.3">
      <c r="A1053" t="str">
        <f>CONCATENATE(Tabla5[[#This Row],[TIENDA HMPV]],Tabla5[[#This Row],[LINEA]])</f>
        <v>905 - MIN MACHALA PAEZ (31)COCINAS</v>
      </c>
      <c r="B1053" t="s">
        <v>272</v>
      </c>
      <c r="C1053" s="55" t="s">
        <v>273</v>
      </c>
      <c r="D1053" s="55" t="s">
        <v>64</v>
      </c>
      <c r="E1053" s="55" t="s">
        <v>1308</v>
      </c>
      <c r="F1053" s="55" t="s">
        <v>1724</v>
      </c>
      <c r="G1053" t="s">
        <v>26</v>
      </c>
      <c r="H1053" s="42">
        <f>IFERROR(Tabla5[[#This Row],[VENTAS MABE]]/Tabla5[[#This Row],[CUOTA]],0)</f>
        <v>0.5</v>
      </c>
      <c r="I1053">
        <v>2</v>
      </c>
      <c r="J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V1053" s="42">
        <v>1</v>
      </c>
      <c r="W1053" s="42">
        <f>IFERROR(Tabla5[[#This Row],[TOTAL VENTA 38 SEMANA]]/Tabla5[[#This Row],[VENTA ACUM 38]],0)</f>
        <v>1</v>
      </c>
      <c r="X1053" s="42">
        <v>0</v>
      </c>
      <c r="Y1053" s="55" t="s">
        <v>734</v>
      </c>
      <c r="Z1053" s="46">
        <f>+Tabla5[[#This Row],[VENTA ACUM 38]]+Tabla5[[#This Row],[venta total 39 acum]]</f>
        <v>1</v>
      </c>
      <c r="AA1053" s="46">
        <v>0</v>
      </c>
      <c r="AB1053" s="46">
        <v>1</v>
      </c>
      <c r="AC1053" s="46">
        <v>1</v>
      </c>
      <c r="AD1053" s="46"/>
      <c r="AE1053" s="46"/>
      <c r="AF1053" s="46"/>
      <c r="AG1053" s="46">
        <v>0</v>
      </c>
      <c r="AH1053" s="42">
        <f>IFERROR(Tabla5[[#This Row],[VENTAS MABE]]/Tabla5[[#This Row],[VENTAS INDURAMA]],0)</f>
        <v>0</v>
      </c>
      <c r="AI1053" t="s">
        <v>1676</v>
      </c>
      <c r="AK1053" s="42"/>
      <c r="AL1053" t="s">
        <v>727</v>
      </c>
      <c r="AM1053" s="55" t="s">
        <v>1307</v>
      </c>
      <c r="AO1053" s="55" t="s">
        <v>435</v>
      </c>
      <c r="AP1053">
        <v>0</v>
      </c>
      <c r="AQ1053" s="55">
        <v>2</v>
      </c>
      <c r="AR1053">
        <v>4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f>SUM(Tabla5[[#This Row],[VENTA MABE 1 SEMANA OCT]:[VENTAS OTROS 1 SEMANA OCT]])</f>
        <v>6</v>
      </c>
      <c r="AY1053" s="46">
        <v>4.8748451053283759</v>
      </c>
      <c r="AZ1053" s="55">
        <v>1</v>
      </c>
      <c r="BA1053">
        <v>3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f>SUM(Tabla5[[#This Row],[VENTA MABE 2 SEMANA OCT]:[VENTAS OTROS 2 SEMANA OCT]])</f>
        <v>4</v>
      </c>
      <c r="BH1053" t="s">
        <v>885</v>
      </c>
      <c r="BI1053" s="55" t="s">
        <v>273</v>
      </c>
      <c r="BJ1053">
        <v>0.375</v>
      </c>
      <c r="BK1053" s="55">
        <v>1</v>
      </c>
      <c r="BL1053">
        <v>3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f>SUM(Tabla5[[#This Row],[VENTA MABE 3 SEMANA OCT]:[VENTAS OTROS 3 SEMANA OCT]])</f>
        <v>4</v>
      </c>
      <c r="BS1053" s="42">
        <v>0.15</v>
      </c>
      <c r="BT1053" s="55">
        <v>0</v>
      </c>
      <c r="BU1053">
        <v>9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f>SUM(Tabla5[[#This Row],[VENTA MABE 4 SEMANA OCT]:[VENTAS OTROS 4 SEMANA OCT]])</f>
        <v>9</v>
      </c>
      <c r="CI105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0.17391304347826086</v>
      </c>
      <c r="CJ1053" t="s">
        <v>1701</v>
      </c>
      <c r="CK1053">
        <v>1</v>
      </c>
      <c r="CL1053">
        <v>4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>SUM(Tabla5[[#This Row],[VENTA MABE 1 SEMANA NOV]:[VENTAS OTROS 1 SEMANA NOV]])</f>
        <v>5</v>
      </c>
      <c r="CS1053">
        <f>IFERROR(VLOOKUP(Tabla5[[#This Row],[CLAVE]],[2]VENTAS!$F$2:$L$1501,2,0),0)</f>
        <v>1</v>
      </c>
      <c r="CT1053">
        <f>IFERROR(VLOOKUP(Tabla5[[#This Row],[CLAVE]],[2]VENTAS!$F$2:$L$1501,3,0),0)</f>
        <v>8</v>
      </c>
      <c r="CU1053">
        <f>IFERROR(VLOOKUP(Tabla5[[#This Row],[CLAVE]],[2]VENTAS!$F$2:$L$1501,4,0),0)</f>
        <v>0</v>
      </c>
      <c r="CV1053">
        <f>IFERROR(VLOOKUP(Tabla5[[#This Row],[CLAVE]],[2]VENTAS!$F$2:$L$1501,5,0),0)</f>
        <v>0</v>
      </c>
      <c r="CW1053">
        <f>IFERROR(VLOOKUP(Tabla5[[#This Row],[CLAVE]],[2]VENTAS!$F$2:$L$1501,6,0),0)</f>
        <v>0</v>
      </c>
      <c r="CX1053">
        <f>IFERROR(VLOOKUP(Tabla5[[#This Row],[CLAVE]],[2]VENTAS!$F$2:$L$1501,7,0),0)</f>
        <v>0</v>
      </c>
      <c r="CY1053">
        <f>IFERROR(VLOOKUP(Tabla5[[#This Row],[CLAVE]],[2]VENTAS!$F$2:$R$1501,13,0),0)</f>
        <v>0</v>
      </c>
      <c r="CZ1053">
        <f>SUM(Tabla5[[#This Row],[VENTA MABE 2 SEMANA NOV]:[VENTAS OTROS 2 SEMANA NOV]])</f>
        <v>9</v>
      </c>
      <c r="DA1053" s="46">
        <v>5.7234345362598145</v>
      </c>
    </row>
    <row r="1054" spans="1:105" hidden="1" x14ac:dyDescent="0.3">
      <c r="A1054" t="str">
        <f>CONCATENATE(Tabla5[[#This Row],[TIENDA HMPV]],Tabla5[[#This Row],[LINEA]])</f>
        <v>905 - MIN MACHALA PAEZ (31)LAVADO</v>
      </c>
      <c r="B1054" t="s">
        <v>272</v>
      </c>
      <c r="C1054" s="55" t="s">
        <v>273</v>
      </c>
      <c r="D1054" s="55" t="s">
        <v>64</v>
      </c>
      <c r="E1054" s="55" t="s">
        <v>1308</v>
      </c>
      <c r="F1054" s="55" t="s">
        <v>1724</v>
      </c>
      <c r="G1054" t="s">
        <v>28</v>
      </c>
      <c r="H1054" s="42">
        <f>IFERROR(Tabla5[[#This Row],[VENTAS MABE]]/Tabla5[[#This Row],[CUOTA]],0)</f>
        <v>0.33333333333333331</v>
      </c>
      <c r="I1054">
        <v>3</v>
      </c>
      <c r="J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V1054" s="42">
        <v>1</v>
      </c>
      <c r="W1054" s="42">
        <f>IFERROR(Tabla5[[#This Row],[TOTAL VENTA 38 SEMANA]]/Tabla5[[#This Row],[VENTA ACUM 38]],0)</f>
        <v>1</v>
      </c>
      <c r="X1054" s="42">
        <v>0</v>
      </c>
      <c r="Y1054" s="55" t="s">
        <v>734</v>
      </c>
      <c r="Z1054" s="46">
        <f>+Tabla5[[#This Row],[VENTA ACUM 38]]+Tabla5[[#This Row],[venta total 39 acum]]</f>
        <v>1</v>
      </c>
      <c r="AA1054" s="46">
        <v>0</v>
      </c>
      <c r="AB1054" s="46">
        <v>1</v>
      </c>
      <c r="AC1054" s="46">
        <v>1</v>
      </c>
      <c r="AD1054" s="46"/>
      <c r="AE1054" s="46"/>
      <c r="AF1054" s="46"/>
      <c r="AG1054" s="46">
        <v>0</v>
      </c>
      <c r="AH1054" s="42">
        <f>IFERROR(Tabla5[[#This Row],[VENTAS MABE]]/Tabla5[[#This Row],[VENTAS INDURAMA]],0)</f>
        <v>0</v>
      </c>
      <c r="AI1054" t="s">
        <v>1676</v>
      </c>
      <c r="AK1054" s="42"/>
      <c r="AL1054" t="s">
        <v>727</v>
      </c>
      <c r="AM1054" s="55" t="s">
        <v>1307</v>
      </c>
      <c r="AO1054" s="55" t="s">
        <v>435</v>
      </c>
      <c r="AP1054">
        <v>0</v>
      </c>
      <c r="AQ1054" s="55">
        <v>2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f>SUM(Tabla5[[#This Row],[VENTA MABE 1 SEMANA OCT]:[VENTAS OTROS 1 SEMANA OCT]])</f>
        <v>3</v>
      </c>
      <c r="AY1054" s="46">
        <v>4.3612491751700473</v>
      </c>
      <c r="AZ1054" s="55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f>SUM(Tabla5[[#This Row],[VENTA MABE 2 SEMANA OCT]:[VENTAS OTROS 2 SEMANA OCT]])</f>
        <v>0</v>
      </c>
      <c r="BH1054" t="s">
        <v>885</v>
      </c>
      <c r="BI1054" s="55" t="s">
        <v>273</v>
      </c>
      <c r="BJ1054">
        <v>0.375</v>
      </c>
      <c r="BK1054" s="55">
        <v>0</v>
      </c>
      <c r="BL1054">
        <v>2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f>SUM(Tabla5[[#This Row],[VENTA MABE 3 SEMANA OCT]:[VENTAS OTROS 3 SEMANA OCT]])</f>
        <v>2</v>
      </c>
      <c r="BS1054" s="42">
        <v>0.2</v>
      </c>
      <c r="BT1054" s="55">
        <v>1</v>
      </c>
      <c r="BU1054">
        <v>4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f>SUM(Tabla5[[#This Row],[VENTA MABE 4 SEMANA OCT]:[VENTAS OTROS 4 SEMANA OCT]])</f>
        <v>5</v>
      </c>
      <c r="CI105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</v>
      </c>
      <c r="CJ1054" t="s">
        <v>1702</v>
      </c>
      <c r="CK1054">
        <v>1</v>
      </c>
      <c r="CL1054">
        <v>2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>SUM(Tabla5[[#This Row],[VENTA MABE 1 SEMANA NOV]:[VENTAS OTROS 1 SEMANA NOV]])</f>
        <v>3</v>
      </c>
      <c r="CS1054">
        <f>IFERROR(VLOOKUP(Tabla5[[#This Row],[CLAVE]],[2]VENTAS!$F$2:$L$1501,2,0),0)</f>
        <v>2</v>
      </c>
      <c r="CT1054">
        <f>IFERROR(VLOOKUP(Tabla5[[#This Row],[CLAVE]],[2]VENTAS!$F$2:$L$1501,3,0),0)</f>
        <v>2</v>
      </c>
      <c r="CU1054">
        <f>IFERROR(VLOOKUP(Tabla5[[#This Row],[CLAVE]],[2]VENTAS!$F$2:$L$1501,4,0),0)</f>
        <v>0</v>
      </c>
      <c r="CV1054">
        <f>IFERROR(VLOOKUP(Tabla5[[#This Row],[CLAVE]],[2]VENTAS!$F$2:$L$1501,5,0),0)</f>
        <v>0</v>
      </c>
      <c r="CW1054">
        <f>IFERROR(VLOOKUP(Tabla5[[#This Row],[CLAVE]],[2]VENTAS!$F$2:$L$1501,6,0),0)</f>
        <v>0</v>
      </c>
      <c r="CX1054">
        <f>IFERROR(VLOOKUP(Tabla5[[#This Row],[CLAVE]],[2]VENTAS!$F$2:$L$1501,7,0),0)</f>
        <v>0</v>
      </c>
      <c r="CY1054">
        <f>IFERROR(VLOOKUP(Tabla5[[#This Row],[CLAVE]],[2]VENTAS!$F$2:$R$1501,13,0),0)</f>
        <v>0</v>
      </c>
      <c r="CZ1054">
        <f>SUM(Tabla5[[#This Row],[VENTA MABE 2 SEMANA NOV]:[VENTAS OTROS 2 SEMANA NOV]])</f>
        <v>4</v>
      </c>
      <c r="DA1054" s="46">
        <v>6.1057488452380664</v>
      </c>
    </row>
    <row r="1055" spans="1:105" hidden="1" x14ac:dyDescent="0.3">
      <c r="A1055" t="str">
        <f>CONCATENATE(Tabla5[[#This Row],[TIENDA HMPV]],Tabla5[[#This Row],[LINEA]])</f>
        <v>905 - MIN MACHALA PAEZ (31)REFRIGERACIÓN</v>
      </c>
      <c r="B1055" t="s">
        <v>272</v>
      </c>
      <c r="C1055" s="55" t="s">
        <v>273</v>
      </c>
      <c r="D1055" s="55" t="s">
        <v>64</v>
      </c>
      <c r="E1055" s="55" t="s">
        <v>1308</v>
      </c>
      <c r="F1055" s="55" t="s">
        <v>1724</v>
      </c>
      <c r="G1055" t="s">
        <v>29</v>
      </c>
      <c r="H1055" s="42">
        <f>IFERROR(Tabla5[[#This Row],[VENTAS MABE]]/Tabla5[[#This Row],[CUOTA]],0)</f>
        <v>0.25</v>
      </c>
      <c r="I1055">
        <v>4</v>
      </c>
      <c r="J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V1055" s="42">
        <v>1</v>
      </c>
      <c r="W1055" s="42">
        <f>IFERROR(Tabla5[[#This Row],[TOTAL VENTA 38 SEMANA]]/Tabla5[[#This Row],[VENTA ACUM 38]],0)</f>
        <v>1</v>
      </c>
      <c r="X1055" s="42">
        <v>0</v>
      </c>
      <c r="Y1055" s="55" t="s">
        <v>734</v>
      </c>
      <c r="Z1055" s="46">
        <f>+Tabla5[[#This Row],[VENTA ACUM 38]]+Tabla5[[#This Row],[venta total 39 acum]]</f>
        <v>1</v>
      </c>
      <c r="AA1055" s="46">
        <v>0</v>
      </c>
      <c r="AB1055" s="46">
        <v>1</v>
      </c>
      <c r="AC1055" s="46">
        <v>1</v>
      </c>
      <c r="AD1055" s="46"/>
      <c r="AE1055" s="46"/>
      <c r="AF1055" s="46"/>
      <c r="AG1055" s="46">
        <v>0</v>
      </c>
      <c r="AH1055" s="42">
        <f>IFERROR(Tabla5[[#This Row],[VENTAS MABE]]/Tabla5[[#This Row],[VENTAS INDURAMA]],0)</f>
        <v>0</v>
      </c>
      <c r="AI1055" t="s">
        <v>1676</v>
      </c>
      <c r="AK1055" s="42"/>
      <c r="AL1055" t="s">
        <v>727</v>
      </c>
      <c r="AM1055" s="55" t="s">
        <v>1307</v>
      </c>
      <c r="AO1055" s="55" t="s">
        <v>435</v>
      </c>
      <c r="AP1055">
        <v>0</v>
      </c>
      <c r="AQ1055" s="55">
        <v>1</v>
      </c>
      <c r="AR1055">
        <v>5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f>SUM(Tabla5[[#This Row],[VENTA MABE 1 SEMANA OCT]:[VENTAS OTROS 1 SEMANA OCT]])</f>
        <v>6</v>
      </c>
      <c r="AY1055" s="46">
        <v>4.8637059724349161</v>
      </c>
      <c r="AZ1055" s="55">
        <v>0</v>
      </c>
      <c r="BA1055">
        <v>3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f>SUM(Tabla5[[#This Row],[VENTA MABE 2 SEMANA OCT]:[VENTAS OTROS 2 SEMANA OCT]])</f>
        <v>3</v>
      </c>
      <c r="BH1055" t="s">
        <v>885</v>
      </c>
      <c r="BI1055" s="55" t="s">
        <v>273</v>
      </c>
      <c r="BJ1055">
        <v>0.375</v>
      </c>
      <c r="BK1055" s="55">
        <v>0</v>
      </c>
      <c r="BL1055">
        <v>2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f>SUM(Tabla5[[#This Row],[VENTA MABE 3 SEMANA OCT]:[VENTAS OTROS 3 SEMANA OCT]])</f>
        <v>2</v>
      </c>
      <c r="BS1055" s="42">
        <v>0.15</v>
      </c>
      <c r="BT1055" s="55">
        <v>1</v>
      </c>
      <c r="BU1055">
        <v>4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f>SUM(Tabla5[[#This Row],[VENTA MABE 4 SEMANA OCT]:[VENTAS OTROS 4 SEMANA OCT]])</f>
        <v>5</v>
      </c>
      <c r="CH1055" t="s">
        <v>1699</v>
      </c>
      <c r="CI105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0.125</v>
      </c>
      <c r="CJ1055" t="s">
        <v>1701</v>
      </c>
      <c r="CK1055">
        <v>1</v>
      </c>
      <c r="CL1055">
        <v>3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>SUM(Tabla5[[#This Row],[VENTA MABE 1 SEMANA NOV]:[VENTAS OTROS 1 SEMANA NOV]])</f>
        <v>4</v>
      </c>
      <c r="CS1055">
        <f>IFERROR(VLOOKUP(Tabla5[[#This Row],[CLAVE]],[2]VENTAS!$F$2:$L$1501,2,0),0)</f>
        <v>2</v>
      </c>
      <c r="CT1055">
        <f>IFERROR(VLOOKUP(Tabla5[[#This Row],[CLAVE]],[2]VENTAS!$F$2:$L$1501,3,0),0)</f>
        <v>3</v>
      </c>
      <c r="CU1055">
        <f>IFERROR(VLOOKUP(Tabla5[[#This Row],[CLAVE]],[2]VENTAS!$F$2:$L$1501,4,0),0)</f>
        <v>0</v>
      </c>
      <c r="CV1055">
        <f>IFERROR(VLOOKUP(Tabla5[[#This Row],[CLAVE]],[2]VENTAS!$F$2:$L$1501,5,0),0)</f>
        <v>0</v>
      </c>
      <c r="CW1055">
        <f>IFERROR(VLOOKUP(Tabla5[[#This Row],[CLAVE]],[2]VENTAS!$F$2:$L$1501,6,0),0)</f>
        <v>0</v>
      </c>
      <c r="CX1055">
        <f>IFERROR(VLOOKUP(Tabla5[[#This Row],[CLAVE]],[2]VENTAS!$F$2:$L$1501,7,0),0)</f>
        <v>0</v>
      </c>
      <c r="CY1055">
        <f>IFERROR(VLOOKUP(Tabla5[[#This Row],[CLAVE]],[2]VENTAS!$F$2:$R$1501,13,0),0)</f>
        <v>0</v>
      </c>
      <c r="CZ1055">
        <f>SUM(Tabla5[[#This Row],[VENTA MABE 2 SEMANA NOV]:[VENTAS OTROS 2 SEMANA NOV]])</f>
        <v>5</v>
      </c>
      <c r="DA1055" s="46">
        <v>4.9861445343834321</v>
      </c>
    </row>
    <row r="1056" spans="1:105" hidden="1" x14ac:dyDescent="0.3">
      <c r="A1056" t="str">
        <f>CONCATENATE(Tabla5[[#This Row],[TIENDA HMPV]],Tabla5[[#This Row],[LINEA]])</f>
        <v>906 - Min Machala Rocafuerte (30)COCINAS</v>
      </c>
      <c r="B1056" t="s">
        <v>272</v>
      </c>
      <c r="C1056" s="55" t="s">
        <v>273</v>
      </c>
      <c r="D1056" s="55" t="s">
        <v>64</v>
      </c>
      <c r="E1056" s="55" t="s">
        <v>967</v>
      </c>
      <c r="F1056" s="55" t="s">
        <v>1724</v>
      </c>
      <c r="G1056" t="s">
        <v>26</v>
      </c>
      <c r="H1056" s="42">
        <f>IFERROR(Tabla5[[#This Row],[VENTAS MABE]]/Tabla5[[#This Row],[CUOTA]],0)</f>
        <v>0.5714285714285714</v>
      </c>
      <c r="I1056">
        <v>7</v>
      </c>
      <c r="J1056">
        <v>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V1056" s="42">
        <v>0.36363636363636365</v>
      </c>
      <c r="W1056" s="42">
        <f>IFERROR(Tabla5[[#This Row],[TOTAL VENTA 38 SEMANA]]/Tabla5[[#This Row],[VENTA ACUM 38]],0)</f>
        <v>0.36363636363636365</v>
      </c>
      <c r="X1056" s="42">
        <v>0</v>
      </c>
      <c r="Y1056" s="55" t="s">
        <v>734</v>
      </c>
      <c r="Z1056" s="46">
        <f>+Tabla5[[#This Row],[VENTA ACUM 38]]+Tabla5[[#This Row],[venta total 39 acum]]</f>
        <v>11</v>
      </c>
      <c r="AA1056" s="46">
        <v>3</v>
      </c>
      <c r="AB1056" s="46">
        <v>4</v>
      </c>
      <c r="AC1056" s="46">
        <v>11</v>
      </c>
      <c r="AD1056" s="46"/>
      <c r="AE1056" s="46"/>
      <c r="AF1056" s="46"/>
      <c r="AG1056" s="46">
        <v>5</v>
      </c>
      <c r="AH1056" s="42">
        <f>IFERROR(Tabla5[[#This Row],[VENTAS MABE]]/Tabla5[[#This Row],[VENTAS INDURAMA]],0)</f>
        <v>0</v>
      </c>
      <c r="AI1056" t="s">
        <v>1676</v>
      </c>
      <c r="AK1056" s="42"/>
      <c r="AL1056" t="s">
        <v>727</v>
      </c>
      <c r="AM1056" s="55" t="s">
        <v>966</v>
      </c>
      <c r="AO1056" s="55" t="s">
        <v>435</v>
      </c>
      <c r="AP1056">
        <v>10</v>
      </c>
      <c r="AQ1056" s="55">
        <v>1</v>
      </c>
      <c r="AR1056">
        <v>2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f>SUM(Tabla5[[#This Row],[VENTA MABE 1 SEMANA OCT]:[VENTAS OTROS 1 SEMANA OCT]])</f>
        <v>3</v>
      </c>
      <c r="AY1056" s="46">
        <v>10.720271944807262</v>
      </c>
      <c r="AZ1056" s="55">
        <v>3</v>
      </c>
      <c r="BA1056">
        <v>7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f>SUM(Tabla5[[#This Row],[VENTA MABE 2 SEMANA OCT]:[VENTAS OTROS 2 SEMANA OCT]])</f>
        <v>10</v>
      </c>
      <c r="BH1056" t="s">
        <v>758</v>
      </c>
      <c r="BI1056" s="55" t="s">
        <v>273</v>
      </c>
      <c r="BJ1056">
        <v>11.999999999999996</v>
      </c>
      <c r="BK1056" s="55">
        <v>3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f>SUM(Tabla5[[#This Row],[VENTA MABE 3 SEMANA OCT]:[VENTAS OTROS 3 SEMANA OCT]])</f>
        <v>3</v>
      </c>
      <c r="BS1056" s="42">
        <v>0.15</v>
      </c>
      <c r="BT1056" s="55">
        <v>1</v>
      </c>
      <c r="BU1056">
        <v>15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f>SUM(Tabla5[[#This Row],[VENTA MABE 4 SEMANA OCT]:[VENTAS OTROS 4 SEMANA OCT]])</f>
        <v>16</v>
      </c>
      <c r="CH1056" t="s">
        <v>1697</v>
      </c>
      <c r="CI105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1056" t="s">
        <v>1703</v>
      </c>
      <c r="CK1056">
        <v>1</v>
      </c>
      <c r="CL1056">
        <v>5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>SUM(Tabla5[[#This Row],[VENTA MABE 1 SEMANA NOV]:[VENTAS OTROS 1 SEMANA NOV]])</f>
        <v>6</v>
      </c>
      <c r="CS1056">
        <f>IFERROR(VLOOKUP(Tabla5[[#This Row],[CLAVE]],[2]VENTAS!$F$2:$L$1501,2,0),0)</f>
        <v>1</v>
      </c>
      <c r="CT1056">
        <f>IFERROR(VLOOKUP(Tabla5[[#This Row],[CLAVE]],[2]VENTAS!$F$2:$L$1501,3,0),0)</f>
        <v>16</v>
      </c>
      <c r="CU1056">
        <f>IFERROR(VLOOKUP(Tabla5[[#This Row],[CLAVE]],[2]VENTAS!$F$2:$L$1501,4,0),0)</f>
        <v>0</v>
      </c>
      <c r="CV1056">
        <f>IFERROR(VLOOKUP(Tabla5[[#This Row],[CLAVE]],[2]VENTAS!$F$2:$L$1501,5,0),0)</f>
        <v>0</v>
      </c>
      <c r="CW1056">
        <f>IFERROR(VLOOKUP(Tabla5[[#This Row],[CLAVE]],[2]VENTAS!$F$2:$L$1501,6,0),0)</f>
        <v>0</v>
      </c>
      <c r="CX1056">
        <f>IFERROR(VLOOKUP(Tabla5[[#This Row],[CLAVE]],[2]VENTAS!$F$2:$L$1501,7,0),0)</f>
        <v>0</v>
      </c>
      <c r="CY1056">
        <f>IFERROR(VLOOKUP(Tabla5[[#This Row],[CLAVE]],[2]VENTAS!$F$2:$R$1501,13,0),0)</f>
        <v>0</v>
      </c>
      <c r="CZ1056">
        <f>SUM(Tabla5[[#This Row],[VENTA MABE 2 SEMANA NOV]:[VENTAS OTROS 2 SEMANA NOV]])</f>
        <v>17</v>
      </c>
      <c r="DA1056" s="46">
        <v>17.298620638211716</v>
      </c>
    </row>
    <row r="1057" spans="1:105" hidden="1" x14ac:dyDescent="0.3">
      <c r="A1057" t="str">
        <f>CONCATENATE(Tabla5[[#This Row],[TIENDA HMPV]],Tabla5[[#This Row],[LINEA]])</f>
        <v>906 - Min Machala Rocafuerte (30)LAVADO</v>
      </c>
      <c r="B1057" t="s">
        <v>272</v>
      </c>
      <c r="C1057" s="55" t="s">
        <v>273</v>
      </c>
      <c r="D1057" s="55" t="s">
        <v>64</v>
      </c>
      <c r="E1057" s="55" t="s">
        <v>967</v>
      </c>
      <c r="F1057" s="55" t="s">
        <v>1724</v>
      </c>
      <c r="G1057" t="s">
        <v>28</v>
      </c>
      <c r="H1057" s="42">
        <f>IFERROR(Tabla5[[#This Row],[VENTAS MABE]]/Tabla5[[#This Row],[CUOTA]],0)</f>
        <v>0.75</v>
      </c>
      <c r="I1057">
        <v>4</v>
      </c>
      <c r="J1057">
        <v>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V1057" s="42">
        <v>0.375</v>
      </c>
      <c r="W1057" s="42">
        <f>IFERROR(Tabla5[[#This Row],[TOTAL VENTA 38 SEMANA]]/Tabla5[[#This Row],[VENTA ACUM 38]],0)</f>
        <v>0.375</v>
      </c>
      <c r="X1057" s="42">
        <v>0</v>
      </c>
      <c r="Y1057" s="55" t="s">
        <v>734</v>
      </c>
      <c r="Z1057" s="46">
        <f>+Tabla5[[#This Row],[VENTA ACUM 38]]+Tabla5[[#This Row],[venta total 39 acum]]</f>
        <v>8</v>
      </c>
      <c r="AA1057" s="46">
        <v>3</v>
      </c>
      <c r="AB1057" s="46">
        <v>3</v>
      </c>
      <c r="AC1057" s="46">
        <v>8</v>
      </c>
      <c r="AD1057" s="46"/>
      <c r="AE1057" s="46"/>
      <c r="AF1057" s="46"/>
      <c r="AG1057" s="46">
        <v>4</v>
      </c>
      <c r="AH1057" s="42">
        <f>IFERROR(Tabla5[[#This Row],[VENTAS MABE]]/Tabla5[[#This Row],[VENTAS INDURAMA]],0)</f>
        <v>0</v>
      </c>
      <c r="AI1057" t="s">
        <v>1676</v>
      </c>
      <c r="AK1057" s="42"/>
      <c r="AL1057" t="s">
        <v>727</v>
      </c>
      <c r="AM1057" s="55" t="s">
        <v>966</v>
      </c>
      <c r="AO1057" s="55" t="s">
        <v>435</v>
      </c>
      <c r="AP1057">
        <v>8</v>
      </c>
      <c r="AQ1057" s="55">
        <v>3</v>
      </c>
      <c r="AR1057">
        <v>4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f>SUM(Tabla5[[#This Row],[VENTA MABE 1 SEMANA OCT]:[VENTAS OTROS 1 SEMANA OCT]])</f>
        <v>7</v>
      </c>
      <c r="AY1057" s="46">
        <v>5.9005135899359455</v>
      </c>
      <c r="AZ1057" s="55">
        <v>1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f>SUM(Tabla5[[#This Row],[VENTA MABE 2 SEMANA OCT]:[VENTAS OTROS 2 SEMANA OCT]])</f>
        <v>2</v>
      </c>
      <c r="BH1057" t="s">
        <v>758</v>
      </c>
      <c r="BI1057" s="55" t="s">
        <v>273</v>
      </c>
      <c r="BJ1057">
        <v>11.999999999999996</v>
      </c>
      <c r="BK1057" s="55">
        <v>1</v>
      </c>
      <c r="BL1057">
        <v>3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f>SUM(Tabla5[[#This Row],[VENTA MABE 3 SEMANA OCT]:[VENTAS OTROS 3 SEMANA OCT]])</f>
        <v>4</v>
      </c>
      <c r="BS1057" s="42">
        <v>0.2</v>
      </c>
      <c r="BT1057" s="55">
        <v>1</v>
      </c>
      <c r="BU1057">
        <v>2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f>SUM(Tabla5[[#This Row],[VENTA MABE 4 SEMANA OCT]:[VENTAS OTROS 4 SEMANA OCT]])</f>
        <v>3</v>
      </c>
      <c r="CI10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1057" t="s">
        <v>1702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>SUM(Tabla5[[#This Row],[VENTA MABE 1 SEMANA NOV]:[VENTAS OTROS 1 SEMANA NOV]])</f>
        <v>0</v>
      </c>
      <c r="CS1057">
        <f>IFERROR(VLOOKUP(Tabla5[[#This Row],[CLAVE]],[2]VENTAS!$F$2:$L$1501,2,0),0)</f>
        <v>1</v>
      </c>
      <c r="CT1057">
        <f>IFERROR(VLOOKUP(Tabla5[[#This Row],[CLAVE]],[2]VENTAS!$F$2:$L$1501,3,0),0)</f>
        <v>5</v>
      </c>
      <c r="CU1057">
        <f>IFERROR(VLOOKUP(Tabla5[[#This Row],[CLAVE]],[2]VENTAS!$F$2:$L$1501,4,0),0)</f>
        <v>0</v>
      </c>
      <c r="CV1057">
        <f>IFERROR(VLOOKUP(Tabla5[[#This Row],[CLAVE]],[2]VENTAS!$F$2:$L$1501,5,0),0)</f>
        <v>0</v>
      </c>
      <c r="CW1057">
        <f>IFERROR(VLOOKUP(Tabla5[[#This Row],[CLAVE]],[2]VENTAS!$F$2:$L$1501,6,0),0)</f>
        <v>0</v>
      </c>
      <c r="CX1057">
        <f>IFERROR(VLOOKUP(Tabla5[[#This Row],[CLAVE]],[2]VENTAS!$F$2:$L$1501,7,0),0)</f>
        <v>0</v>
      </c>
      <c r="CY1057">
        <f>IFERROR(VLOOKUP(Tabla5[[#This Row],[CLAVE]],[2]VENTAS!$F$2:$R$1501,13,0),0)</f>
        <v>0</v>
      </c>
      <c r="CZ1057">
        <f>SUM(Tabla5[[#This Row],[VENTA MABE 2 SEMANA NOV]:[VENTAS OTROS 2 SEMANA NOV]])</f>
        <v>6</v>
      </c>
      <c r="DA1057" s="46">
        <v>8.2607190259103245</v>
      </c>
    </row>
    <row r="1058" spans="1:105" hidden="1" x14ac:dyDescent="0.3">
      <c r="A1058" t="str">
        <f>CONCATENATE(Tabla5[[#This Row],[TIENDA HMPV]],Tabla5[[#This Row],[LINEA]])</f>
        <v>906 - Min Machala Rocafuerte (30)REFRIGERACIÓN</v>
      </c>
      <c r="B1058" t="s">
        <v>272</v>
      </c>
      <c r="C1058" s="55" t="s">
        <v>273</v>
      </c>
      <c r="D1058" s="55" t="s">
        <v>64</v>
      </c>
      <c r="E1058" s="55" t="s">
        <v>967</v>
      </c>
      <c r="F1058" s="55" t="s">
        <v>1724</v>
      </c>
      <c r="G1058" t="s">
        <v>29</v>
      </c>
      <c r="H1058" s="42">
        <f>IFERROR(Tabla5[[#This Row],[VENTAS MABE]]/Tabla5[[#This Row],[CUOTA]],0)</f>
        <v>1.25</v>
      </c>
      <c r="I1058">
        <v>4</v>
      </c>
      <c r="J1058">
        <v>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V1058" s="42">
        <v>0.5</v>
      </c>
      <c r="W1058" s="42">
        <f>IFERROR(Tabla5[[#This Row],[TOTAL VENTA 38 SEMANA]]/Tabla5[[#This Row],[VENTA ACUM 38]],0)</f>
        <v>0.5</v>
      </c>
      <c r="X1058" s="42">
        <v>0</v>
      </c>
      <c r="Y1058" s="55" t="s">
        <v>734</v>
      </c>
      <c r="Z1058" s="46">
        <f>+Tabla5[[#This Row],[VENTA ACUM 38]]+Tabla5[[#This Row],[venta total 39 acum]]</f>
        <v>10</v>
      </c>
      <c r="AA1058" s="46">
        <v>5</v>
      </c>
      <c r="AB1058" s="46">
        <v>5</v>
      </c>
      <c r="AC1058" s="46">
        <v>10</v>
      </c>
      <c r="AD1058" s="46"/>
      <c r="AE1058" s="46"/>
      <c r="AF1058" s="46"/>
      <c r="AG1058" s="46">
        <v>5</v>
      </c>
      <c r="AH1058" s="42">
        <f>IFERROR(Tabla5[[#This Row],[VENTAS MABE]]/Tabla5[[#This Row],[VENTAS INDURAMA]],0)</f>
        <v>0</v>
      </c>
      <c r="AI1058" t="s">
        <v>1676</v>
      </c>
      <c r="AK1058" s="42"/>
      <c r="AL1058" t="s">
        <v>727</v>
      </c>
      <c r="AM1058" s="55" t="s">
        <v>966</v>
      </c>
      <c r="AO1058" s="55" t="s">
        <v>435</v>
      </c>
      <c r="AP1058">
        <v>10</v>
      </c>
      <c r="AQ1058" s="55">
        <v>1</v>
      </c>
      <c r="AR1058">
        <v>5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f>SUM(Tabla5[[#This Row],[VENTA MABE 1 SEMANA OCT]:[VENTAS OTROS 1 SEMANA OCT]])</f>
        <v>6</v>
      </c>
      <c r="AY1058" s="46">
        <v>7.61175526872311</v>
      </c>
      <c r="AZ1058" s="55">
        <v>0</v>
      </c>
      <c r="BA1058">
        <v>4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f>SUM(Tabla5[[#This Row],[VENTA MABE 2 SEMANA OCT]:[VENTAS OTROS 2 SEMANA OCT]])</f>
        <v>4</v>
      </c>
      <c r="BH1058" t="s">
        <v>758</v>
      </c>
      <c r="BI1058" s="55" t="s">
        <v>273</v>
      </c>
      <c r="BJ1058">
        <v>11.999999999999996</v>
      </c>
      <c r="BK1058" s="55">
        <v>1</v>
      </c>
      <c r="BL1058">
        <v>6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f>SUM(Tabla5[[#This Row],[VENTA MABE 3 SEMANA OCT]:[VENTAS OTROS 3 SEMANA OCT]])</f>
        <v>7</v>
      </c>
      <c r="BS1058" s="42">
        <v>0.15</v>
      </c>
      <c r="BT1058" s="55">
        <v>0</v>
      </c>
      <c r="BU1058">
        <v>5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f>SUM(Tabla5[[#This Row],[VENTA MABE 4 SEMANA OCT]:[VENTAS OTROS 4 SEMANA OCT]])</f>
        <v>5</v>
      </c>
      <c r="CH1058" t="s">
        <v>1699</v>
      </c>
      <c r="CI105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9.0909090909090912E-2</v>
      </c>
      <c r="CJ1058" t="s">
        <v>1701</v>
      </c>
      <c r="CK1058">
        <v>2</v>
      </c>
      <c r="CL1058">
        <v>4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>SUM(Tabla5[[#This Row],[VENTA MABE 1 SEMANA NOV]:[VENTAS OTROS 1 SEMANA NOV]])</f>
        <v>6</v>
      </c>
      <c r="CS1058">
        <f>IFERROR(VLOOKUP(Tabla5[[#This Row],[CLAVE]],[2]VENTAS!$F$2:$L$1501,2,0),0)</f>
        <v>1</v>
      </c>
      <c r="CT1058">
        <f>IFERROR(VLOOKUP(Tabla5[[#This Row],[CLAVE]],[2]VENTAS!$F$2:$L$1501,3,0),0)</f>
        <v>2</v>
      </c>
      <c r="CU1058">
        <f>IFERROR(VLOOKUP(Tabla5[[#This Row],[CLAVE]],[2]VENTAS!$F$2:$L$1501,4,0),0)</f>
        <v>0</v>
      </c>
      <c r="CV1058">
        <f>IFERROR(VLOOKUP(Tabla5[[#This Row],[CLAVE]],[2]VENTAS!$F$2:$L$1501,5,0),0)</f>
        <v>0</v>
      </c>
      <c r="CW1058">
        <f>IFERROR(VLOOKUP(Tabla5[[#This Row],[CLAVE]],[2]VENTAS!$F$2:$L$1501,6,0),0)</f>
        <v>0</v>
      </c>
      <c r="CX1058">
        <f>IFERROR(VLOOKUP(Tabla5[[#This Row],[CLAVE]],[2]VENTAS!$F$2:$L$1501,7,0),0)</f>
        <v>0</v>
      </c>
      <c r="CY1058">
        <f>IFERROR(VLOOKUP(Tabla5[[#This Row],[CLAVE]],[2]VENTAS!$F$2:$R$1501,13,0),0)</f>
        <v>0</v>
      </c>
      <c r="CZ1058">
        <f>SUM(Tabla5[[#This Row],[VENTA MABE 2 SEMANA NOV]:[VENTAS OTROS 2 SEMANA NOV]])</f>
        <v>3</v>
      </c>
      <c r="DA1058" s="46">
        <v>11.193757748122222</v>
      </c>
    </row>
    <row r="1059" spans="1:105" hidden="1" x14ac:dyDescent="0.3">
      <c r="A1059" t="str">
        <f>CONCATENATE(Tabla5[[#This Row],[TIENDA HMPV]],Tabla5[[#This Row],[LINEA]])</f>
        <v>914 - MIN PASAJE JUAN MONTALVO (40)COCINAS</v>
      </c>
      <c r="B1059" t="s">
        <v>272</v>
      </c>
      <c r="C1059" s="55" t="s">
        <v>273</v>
      </c>
      <c r="D1059" s="55" t="s">
        <v>64</v>
      </c>
      <c r="E1059" s="55" t="s">
        <v>1306</v>
      </c>
      <c r="F1059" s="55" t="s">
        <v>1724</v>
      </c>
      <c r="G1059" t="s">
        <v>26</v>
      </c>
      <c r="H1059" s="42">
        <f>IFERROR(Tabla5[[#This Row],[VENTAS MABE]]/Tabla5[[#This Row],[CUOTA]],0)</f>
        <v>0</v>
      </c>
      <c r="I1059">
        <v>1</v>
      </c>
      <c r="J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V1059" s="42">
        <v>0</v>
      </c>
      <c r="W1059" s="42">
        <f>IFERROR(Tabla5[[#This Row],[TOTAL VENTA 38 SEMANA]]/Tabla5[[#This Row],[VENTA ACUM 38]],0)</f>
        <v>0</v>
      </c>
      <c r="X1059" s="42">
        <v>0</v>
      </c>
      <c r="Y1059" s="55" t="s">
        <v>769</v>
      </c>
      <c r="Z1059" s="46">
        <f>+Tabla5[[#This Row],[VENTA ACUM 38]]+Tabla5[[#This Row],[venta total 39 acum]]</f>
        <v>0</v>
      </c>
      <c r="AA1059" s="46">
        <v>0</v>
      </c>
      <c r="AB1059" s="46">
        <v>0</v>
      </c>
      <c r="AC1059" s="46">
        <v>0</v>
      </c>
      <c r="AD1059" s="46"/>
      <c r="AE1059" s="46"/>
      <c r="AF1059" s="46"/>
      <c r="AG1059" s="46">
        <v>0</v>
      </c>
      <c r="AH1059" s="42">
        <f>IFERROR(Tabla5[[#This Row],[VENTAS MABE]]/Tabla5[[#This Row],[VENTAS INDURAMA]],0)</f>
        <v>0</v>
      </c>
      <c r="AI1059" t="s">
        <v>1676</v>
      </c>
      <c r="AK1059" s="42"/>
      <c r="AL1059" t="s">
        <v>727</v>
      </c>
      <c r="AM1059" s="55" t="s">
        <v>1305</v>
      </c>
      <c r="AO1059" s="55" t="s">
        <v>435</v>
      </c>
      <c r="AP1059">
        <v>0</v>
      </c>
      <c r="AQ1059" s="55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f>SUM(Tabla5[[#This Row],[VENTA MABE 1 SEMANA OCT]:[VENTAS OTROS 1 SEMANA OCT]])</f>
        <v>0</v>
      </c>
      <c r="AY1059" s="46">
        <v>4</v>
      </c>
      <c r="AZ1059" s="55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f>SUM(Tabla5[[#This Row],[VENTA MABE 2 SEMANA OCT]:[VENTAS OTROS 2 SEMANA OCT]])</f>
        <v>0</v>
      </c>
      <c r="BH1059" t="s">
        <v>885</v>
      </c>
      <c r="BI1059" s="55" t="s">
        <v>273</v>
      </c>
      <c r="BJ1059">
        <v>0.75</v>
      </c>
      <c r="BK1059" s="55">
        <v>1</v>
      </c>
      <c r="BL1059">
        <v>5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f>SUM(Tabla5[[#This Row],[VENTA MABE 3 SEMANA OCT]:[VENTAS OTROS 3 SEMANA OCT]])</f>
        <v>6</v>
      </c>
      <c r="BS1059" s="42">
        <v>0.15</v>
      </c>
      <c r="BT1059" s="55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f>SUM(Tabla5[[#This Row],[VENTA MABE 4 SEMANA OCT]:[VENTAS OTROS 4 SEMANA OCT]])</f>
        <v>0</v>
      </c>
      <c r="CH1059" t="s">
        <v>1699</v>
      </c>
      <c r="CI105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1059" t="s">
        <v>1701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>SUM(Tabla5[[#This Row],[VENTA MABE 1 SEMANA NOV]:[VENTAS OTROS 1 SEMANA NOV]])</f>
        <v>0</v>
      </c>
      <c r="CS1059">
        <f>IFERROR(VLOOKUP(Tabla5[[#This Row],[CLAVE]],[2]VENTAS!$F$2:$L$1501,2,0),0)</f>
        <v>0</v>
      </c>
      <c r="CT1059">
        <f>IFERROR(VLOOKUP(Tabla5[[#This Row],[CLAVE]],[2]VENTAS!$F$2:$L$1501,3,0),0)</f>
        <v>0</v>
      </c>
      <c r="CU1059">
        <f>IFERROR(VLOOKUP(Tabla5[[#This Row],[CLAVE]],[2]VENTAS!$F$2:$L$1501,4,0),0)</f>
        <v>0</v>
      </c>
      <c r="CV1059">
        <f>IFERROR(VLOOKUP(Tabla5[[#This Row],[CLAVE]],[2]VENTAS!$F$2:$L$1501,5,0),0)</f>
        <v>0</v>
      </c>
      <c r="CW1059">
        <f>IFERROR(VLOOKUP(Tabla5[[#This Row],[CLAVE]],[2]VENTAS!$F$2:$L$1501,6,0),0)</f>
        <v>0</v>
      </c>
      <c r="CX1059">
        <f>IFERROR(VLOOKUP(Tabla5[[#This Row],[CLAVE]],[2]VENTAS!$F$2:$L$1501,7,0),0)</f>
        <v>0</v>
      </c>
      <c r="CY1059">
        <f>IFERROR(VLOOKUP(Tabla5[[#This Row],[CLAVE]],[2]VENTAS!$F$2:$R$1501,13,0),0)</f>
        <v>0</v>
      </c>
      <c r="CZ1059">
        <f>SUM(Tabla5[[#This Row],[VENTA MABE 2 SEMANA NOV]:[VENTAS OTROS 2 SEMANA NOV]])</f>
        <v>0</v>
      </c>
      <c r="DA1059" s="46">
        <v>1.7019786176849372</v>
      </c>
    </row>
    <row r="1060" spans="1:105" hidden="1" x14ac:dyDescent="0.3">
      <c r="A1060" t="str">
        <f>CONCATENATE(Tabla5[[#This Row],[TIENDA HMPV]],Tabla5[[#This Row],[LINEA]])</f>
        <v>914 - MIN PASAJE JUAN MONTALVO (40)LAVADO</v>
      </c>
      <c r="B1060" t="s">
        <v>272</v>
      </c>
      <c r="C1060" s="55" t="s">
        <v>273</v>
      </c>
      <c r="D1060" s="55" t="s">
        <v>64</v>
      </c>
      <c r="E1060" s="55" t="s">
        <v>1306</v>
      </c>
      <c r="F1060" s="55" t="s">
        <v>1724</v>
      </c>
      <c r="G1060" t="s">
        <v>28</v>
      </c>
      <c r="H1060" s="42">
        <f>IFERROR(Tabla5[[#This Row],[VENTAS MABE]]/Tabla5[[#This Row],[CUOTA]],0)</f>
        <v>2</v>
      </c>
      <c r="I1060">
        <v>1</v>
      </c>
      <c r="J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V1060" s="42">
        <v>0.66666666666666663</v>
      </c>
      <c r="W1060" s="42">
        <f>IFERROR(Tabla5[[#This Row],[TOTAL VENTA 38 SEMANA]]/Tabla5[[#This Row],[VENTA ACUM 38]],0)</f>
        <v>0.66666666666666663</v>
      </c>
      <c r="X1060" s="42">
        <v>0</v>
      </c>
      <c r="Y1060" s="55" t="s">
        <v>769</v>
      </c>
      <c r="Z1060" s="46">
        <f>+Tabla5[[#This Row],[VENTA ACUM 38]]+Tabla5[[#This Row],[venta total 39 acum]]</f>
        <v>3</v>
      </c>
      <c r="AA1060" s="46">
        <v>0</v>
      </c>
      <c r="AB1060" s="46">
        <v>2</v>
      </c>
      <c r="AC1060" s="46">
        <v>3</v>
      </c>
      <c r="AD1060" s="46"/>
      <c r="AE1060" s="46"/>
      <c r="AF1060" s="46"/>
      <c r="AG1060" s="46">
        <v>0</v>
      </c>
      <c r="AH1060" s="42">
        <f>IFERROR(Tabla5[[#This Row],[VENTAS MABE]]/Tabla5[[#This Row],[VENTAS INDURAMA]],0)</f>
        <v>0</v>
      </c>
      <c r="AI1060" t="s">
        <v>1676</v>
      </c>
      <c r="AK1060" s="42"/>
      <c r="AL1060" t="s">
        <v>727</v>
      </c>
      <c r="AM1060" s="55" t="s">
        <v>1305</v>
      </c>
      <c r="AO1060" s="55" t="s">
        <v>435</v>
      </c>
      <c r="AP1060">
        <v>0</v>
      </c>
      <c r="AQ1060" s="55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f>SUM(Tabla5[[#This Row],[VENTA MABE 1 SEMANA OCT]:[VENTAS OTROS 1 SEMANA OCT]])</f>
        <v>0</v>
      </c>
      <c r="AY1060" s="46">
        <v>3</v>
      </c>
      <c r="AZ1060" s="55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f>SUM(Tabla5[[#This Row],[VENTA MABE 2 SEMANA OCT]:[VENTAS OTROS 2 SEMANA OCT]])</f>
        <v>0</v>
      </c>
      <c r="BH1060" t="s">
        <v>885</v>
      </c>
      <c r="BI1060" s="55" t="s">
        <v>273</v>
      </c>
      <c r="BJ1060">
        <v>0.75</v>
      </c>
      <c r="BK1060" s="55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f>SUM(Tabla5[[#This Row],[VENTA MABE 3 SEMANA OCT]:[VENTAS OTROS 3 SEMANA OCT]])</f>
        <v>0</v>
      </c>
      <c r="BS1060" s="42">
        <v>0.2</v>
      </c>
      <c r="BT1060" s="55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f>SUM(Tabla5[[#This Row],[VENTA MABE 4 SEMANA OCT]:[VENTAS OTROS 4 SEMANA OCT]])</f>
        <v>0</v>
      </c>
      <c r="CI10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60" s="66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>SUM(Tabla5[[#This Row],[VENTA MABE 1 SEMANA NOV]:[VENTAS OTROS 1 SEMANA NOV]])</f>
        <v>0</v>
      </c>
      <c r="CS1060">
        <f>IFERROR(VLOOKUP(Tabla5[[#This Row],[CLAVE]],[2]VENTAS!$F$2:$L$1501,2,0),0)</f>
        <v>0</v>
      </c>
      <c r="CT1060">
        <f>IFERROR(VLOOKUP(Tabla5[[#This Row],[CLAVE]],[2]VENTAS!$F$2:$L$1501,3,0),0)</f>
        <v>0</v>
      </c>
      <c r="CU1060">
        <f>IFERROR(VLOOKUP(Tabla5[[#This Row],[CLAVE]],[2]VENTAS!$F$2:$L$1501,4,0),0)</f>
        <v>0</v>
      </c>
      <c r="CV1060">
        <f>IFERROR(VLOOKUP(Tabla5[[#This Row],[CLAVE]],[2]VENTAS!$F$2:$L$1501,5,0),0)</f>
        <v>0</v>
      </c>
      <c r="CW1060">
        <f>IFERROR(VLOOKUP(Tabla5[[#This Row],[CLAVE]],[2]VENTAS!$F$2:$L$1501,6,0),0)</f>
        <v>0</v>
      </c>
      <c r="CX1060">
        <f>IFERROR(VLOOKUP(Tabla5[[#This Row],[CLAVE]],[2]VENTAS!$F$2:$L$1501,7,0),0)</f>
        <v>0</v>
      </c>
      <c r="CY1060">
        <f>IFERROR(VLOOKUP(Tabla5[[#This Row],[CLAVE]],[2]VENTAS!$F$2:$R$1501,13,0),0)</f>
        <v>0</v>
      </c>
      <c r="CZ1060">
        <f>SUM(Tabla5[[#This Row],[VENTA MABE 2 SEMANA NOV]:[VENTAS OTROS 2 SEMANA NOV]])</f>
        <v>0</v>
      </c>
      <c r="DA1060" s="46">
        <v>2.5141318774509682</v>
      </c>
    </row>
    <row r="1061" spans="1:105" hidden="1" x14ac:dyDescent="0.3">
      <c r="A1061" t="str">
        <f>CONCATENATE(Tabla5[[#This Row],[TIENDA HMPV]],Tabla5[[#This Row],[LINEA]])</f>
        <v>914 - MIN PASAJE JUAN MONTALVO (40)REFRIGERACIÓN</v>
      </c>
      <c r="B1061" t="s">
        <v>272</v>
      </c>
      <c r="C1061" s="55" t="s">
        <v>273</v>
      </c>
      <c r="D1061" s="55" t="s">
        <v>64</v>
      </c>
      <c r="E1061" s="55" t="s">
        <v>1306</v>
      </c>
      <c r="F1061" s="55" t="s">
        <v>1724</v>
      </c>
      <c r="G1061" t="s">
        <v>29</v>
      </c>
      <c r="H1061" s="42">
        <f>IFERROR(Tabla5[[#This Row],[VENTAS MABE]]/Tabla5[[#This Row],[CUOTA]],0)</f>
        <v>1</v>
      </c>
      <c r="I1061">
        <v>1</v>
      </c>
      <c r="J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V1061" s="42">
        <v>1</v>
      </c>
      <c r="W1061" s="42">
        <f>IFERROR(Tabla5[[#This Row],[TOTAL VENTA 38 SEMANA]]/Tabla5[[#This Row],[VENTA ACUM 38]],0)</f>
        <v>1</v>
      </c>
      <c r="X1061" s="42">
        <v>0</v>
      </c>
      <c r="Y1061" s="55" t="s">
        <v>769</v>
      </c>
      <c r="Z1061" s="46">
        <f>+Tabla5[[#This Row],[VENTA ACUM 38]]+Tabla5[[#This Row],[venta total 39 acum]]</f>
        <v>1</v>
      </c>
      <c r="AA1061" s="46">
        <v>0</v>
      </c>
      <c r="AB1061" s="46">
        <v>1</v>
      </c>
      <c r="AC1061" s="46">
        <v>1</v>
      </c>
      <c r="AD1061" s="46"/>
      <c r="AE1061" s="46"/>
      <c r="AF1061" s="46"/>
      <c r="AG1061" s="46">
        <v>0</v>
      </c>
      <c r="AH1061" s="42">
        <f>IFERROR(Tabla5[[#This Row],[VENTAS MABE]]/Tabla5[[#This Row],[VENTAS INDURAMA]],0)</f>
        <v>0</v>
      </c>
      <c r="AI1061" t="s">
        <v>1676</v>
      </c>
      <c r="AK1061" s="42"/>
      <c r="AL1061" t="s">
        <v>727</v>
      </c>
      <c r="AM1061" s="55" t="s">
        <v>1305</v>
      </c>
      <c r="AO1061" s="55" t="s">
        <v>435</v>
      </c>
      <c r="AP1061">
        <v>0</v>
      </c>
      <c r="AQ1061" s="55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f>SUM(Tabla5[[#This Row],[VENTA MABE 1 SEMANA OCT]:[VENTAS OTROS 1 SEMANA OCT]])</f>
        <v>0</v>
      </c>
      <c r="AY1061" s="46">
        <v>4</v>
      </c>
      <c r="AZ1061" s="55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f>SUM(Tabla5[[#This Row],[VENTA MABE 2 SEMANA OCT]:[VENTAS OTROS 2 SEMANA OCT]])</f>
        <v>0</v>
      </c>
      <c r="BH1061" t="s">
        <v>885</v>
      </c>
      <c r="BI1061" s="55" t="s">
        <v>273</v>
      </c>
      <c r="BJ1061">
        <v>0.75</v>
      </c>
      <c r="BK1061" s="55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f>SUM(Tabla5[[#This Row],[VENTA MABE 3 SEMANA OCT]:[VENTAS OTROS 3 SEMANA OCT]])</f>
        <v>0</v>
      </c>
      <c r="BS1061" s="42">
        <v>0.15</v>
      </c>
      <c r="BT1061" s="55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f>SUM(Tabla5[[#This Row],[VENTA MABE 4 SEMANA OCT]:[VENTAS OTROS 4 SEMANA OCT]])</f>
        <v>0</v>
      </c>
      <c r="CI10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61" s="66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>SUM(Tabla5[[#This Row],[VENTA MABE 1 SEMANA NOV]:[VENTAS OTROS 1 SEMANA NOV]])</f>
        <v>0</v>
      </c>
      <c r="CS1061">
        <f>IFERROR(VLOOKUP(Tabla5[[#This Row],[CLAVE]],[2]VENTAS!$F$2:$L$1501,2,0),0)</f>
        <v>0</v>
      </c>
      <c r="CT1061">
        <f>IFERROR(VLOOKUP(Tabla5[[#This Row],[CLAVE]],[2]VENTAS!$F$2:$L$1501,3,0),0)</f>
        <v>0</v>
      </c>
      <c r="CU1061">
        <f>IFERROR(VLOOKUP(Tabla5[[#This Row],[CLAVE]],[2]VENTAS!$F$2:$L$1501,4,0),0)</f>
        <v>0</v>
      </c>
      <c r="CV1061">
        <f>IFERROR(VLOOKUP(Tabla5[[#This Row],[CLAVE]],[2]VENTAS!$F$2:$L$1501,5,0),0)</f>
        <v>0</v>
      </c>
      <c r="CW1061">
        <f>IFERROR(VLOOKUP(Tabla5[[#This Row],[CLAVE]],[2]VENTAS!$F$2:$L$1501,6,0),0)</f>
        <v>0</v>
      </c>
      <c r="CX1061">
        <f>IFERROR(VLOOKUP(Tabla5[[#This Row],[CLAVE]],[2]VENTAS!$F$2:$L$1501,7,0),0)</f>
        <v>0</v>
      </c>
      <c r="CY1061">
        <f>IFERROR(VLOOKUP(Tabla5[[#This Row],[CLAVE]],[2]VENTAS!$F$2:$R$1501,13,0),0)</f>
        <v>0</v>
      </c>
      <c r="CZ1061">
        <f>SUM(Tabla5[[#This Row],[VENTA MABE 2 SEMANA NOV]:[VENTAS OTROS 2 SEMANA NOV]])</f>
        <v>0</v>
      </c>
      <c r="DA1061" s="46">
        <v>2.6890541821629115</v>
      </c>
    </row>
    <row r="1062" spans="1:105" hidden="1" x14ac:dyDescent="0.3">
      <c r="A1062" t="str">
        <f>CONCATENATE(Tabla5[[#This Row],[TIENDA HMPV]],Tabla5[[#This Row],[LINEA]])</f>
        <v>915 - MIN PIÑAS1 (45)COCINAS</v>
      </c>
      <c r="B1062" t="s">
        <v>272</v>
      </c>
      <c r="C1062" s="55" t="s">
        <v>273</v>
      </c>
      <c r="D1062" s="55" t="s">
        <v>64</v>
      </c>
      <c r="E1062" s="55" t="s">
        <v>1300</v>
      </c>
      <c r="F1062" s="55" t="s">
        <v>1724</v>
      </c>
      <c r="G1062" t="s">
        <v>26</v>
      </c>
      <c r="H1062" s="42">
        <f>IFERROR(Tabla5[[#This Row],[VENTAS MABE]]/Tabla5[[#This Row],[CUOTA]],0)</f>
        <v>1</v>
      </c>
      <c r="I1062">
        <v>1</v>
      </c>
      <c r="J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V1062" s="42">
        <v>1</v>
      </c>
      <c r="W1062" s="42">
        <f>IFERROR(Tabla5[[#This Row],[TOTAL VENTA 38 SEMANA]]/Tabla5[[#This Row],[VENTA ACUM 38]],0)</f>
        <v>1</v>
      </c>
      <c r="X1062" s="42">
        <v>0</v>
      </c>
      <c r="Y1062" s="55" t="s">
        <v>734</v>
      </c>
      <c r="Z1062" s="46">
        <f>+Tabla5[[#This Row],[VENTA ACUM 38]]+Tabla5[[#This Row],[venta total 39 acum]]</f>
        <v>1</v>
      </c>
      <c r="AA1062" s="46">
        <v>0</v>
      </c>
      <c r="AB1062" s="46">
        <v>1</v>
      </c>
      <c r="AC1062" s="46">
        <v>1</v>
      </c>
      <c r="AD1062" s="46"/>
      <c r="AE1062" s="46"/>
      <c r="AF1062" s="46"/>
      <c r="AG1062" s="46">
        <v>0</v>
      </c>
      <c r="AH1062" s="42">
        <f>IFERROR(Tabla5[[#This Row],[VENTAS MABE]]/Tabla5[[#This Row],[VENTAS INDURAMA]],0)</f>
        <v>0</v>
      </c>
      <c r="AI1062" t="s">
        <v>1676</v>
      </c>
      <c r="AK1062" s="42"/>
      <c r="AL1062" t="s">
        <v>727</v>
      </c>
      <c r="AM1062" s="55" t="s">
        <v>1299</v>
      </c>
      <c r="AO1062" s="55" t="s">
        <v>435</v>
      </c>
      <c r="AP1062">
        <v>0</v>
      </c>
      <c r="AQ1062" s="55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f>SUM(Tabla5[[#This Row],[VENTA MABE 1 SEMANA OCT]:[VENTAS OTROS 1 SEMANA OCT]])</f>
        <v>0</v>
      </c>
      <c r="AY1062" s="46">
        <v>4</v>
      </c>
      <c r="AZ1062" s="55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f>SUM(Tabla5[[#This Row],[VENTA MABE 2 SEMANA OCT]:[VENTAS OTROS 2 SEMANA OCT]])</f>
        <v>0</v>
      </c>
      <c r="BH1062" t="s">
        <v>885</v>
      </c>
      <c r="BI1062" s="55" t="s">
        <v>273</v>
      </c>
      <c r="BJ1062">
        <v>0.99999999999999978</v>
      </c>
      <c r="BK1062" s="55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f>SUM(Tabla5[[#This Row],[VENTA MABE 3 SEMANA OCT]:[VENTAS OTROS 3 SEMANA OCT]])</f>
        <v>0</v>
      </c>
      <c r="BS1062" s="42">
        <v>0.15</v>
      </c>
      <c r="BT1062" s="55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f>SUM(Tabla5[[#This Row],[VENTA MABE 4 SEMANA OCT]:[VENTAS OTROS 4 SEMANA OCT]])</f>
        <v>0</v>
      </c>
      <c r="CI10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62" s="66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f>SUM(Tabla5[[#This Row],[VENTA MABE 1 SEMANA NOV]:[VENTAS OTROS 1 SEMANA NOV]])</f>
        <v>0</v>
      </c>
      <c r="CS1062">
        <f>IFERROR(VLOOKUP(Tabla5[[#This Row],[CLAVE]],[2]VENTAS!$F$2:$L$1501,2,0),0)</f>
        <v>3</v>
      </c>
      <c r="CT1062">
        <f>IFERROR(VLOOKUP(Tabla5[[#This Row],[CLAVE]],[2]VENTAS!$F$2:$L$1501,3,0),0)</f>
        <v>0</v>
      </c>
      <c r="CU1062">
        <f>IFERROR(VLOOKUP(Tabla5[[#This Row],[CLAVE]],[2]VENTAS!$F$2:$L$1501,4,0),0)</f>
        <v>0</v>
      </c>
      <c r="CV1062">
        <f>IFERROR(VLOOKUP(Tabla5[[#This Row],[CLAVE]],[2]VENTAS!$F$2:$L$1501,5,0),0)</f>
        <v>0</v>
      </c>
      <c r="CW1062">
        <f>IFERROR(VLOOKUP(Tabla5[[#This Row],[CLAVE]],[2]VENTAS!$F$2:$L$1501,6,0),0)</f>
        <v>0</v>
      </c>
      <c r="CX1062">
        <f>IFERROR(VLOOKUP(Tabla5[[#This Row],[CLAVE]],[2]VENTAS!$F$2:$L$1501,7,0),0)</f>
        <v>0</v>
      </c>
      <c r="CY1062">
        <f>IFERROR(VLOOKUP(Tabla5[[#This Row],[CLAVE]],[2]VENTAS!$F$2:$R$1501,13,0),0)</f>
        <v>0</v>
      </c>
      <c r="CZ1062">
        <f>SUM(Tabla5[[#This Row],[VENTA MABE 2 SEMANA NOV]:[VENTAS OTROS 2 SEMANA NOV]])</f>
        <v>3</v>
      </c>
      <c r="DA1062" s="46">
        <v>2.2065892269423868</v>
      </c>
    </row>
    <row r="1063" spans="1:105" hidden="1" x14ac:dyDescent="0.3">
      <c r="A1063" t="str">
        <f>CONCATENATE(Tabla5[[#This Row],[TIENDA HMPV]],Tabla5[[#This Row],[LINEA]])</f>
        <v>915 - MIN PIÑAS1 (45)EMPOTRE</v>
      </c>
      <c r="B1063" t="s">
        <v>272</v>
      </c>
      <c r="C1063" s="55" t="s">
        <v>273</v>
      </c>
      <c r="D1063" s="55" t="s">
        <v>64</v>
      </c>
      <c r="E1063" s="55" t="s">
        <v>1300</v>
      </c>
      <c r="F1063" s="55" t="s">
        <v>1724</v>
      </c>
      <c r="G1063" t="s">
        <v>32</v>
      </c>
      <c r="H1063" s="42">
        <f>IFERROR(Tabla5[[#This Row],[VENTAS MABE]]/Tabla5[[#This Row],[CUOTA]],0)</f>
        <v>0</v>
      </c>
      <c r="I1063">
        <v>0</v>
      </c>
      <c r="J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V1063" s="42">
        <v>0</v>
      </c>
      <c r="W1063" s="42">
        <f>IFERROR(Tabla5[[#This Row],[TOTAL VENTA 38 SEMANA]]/Tabla5[[#This Row],[VENTA ACUM 38]],0)</f>
        <v>0</v>
      </c>
      <c r="X1063" s="42">
        <v>0</v>
      </c>
      <c r="Y1063" s="55" t="s">
        <v>734</v>
      </c>
      <c r="Z1063" s="46">
        <f>+Tabla5[[#This Row],[VENTA ACUM 38]]+Tabla5[[#This Row],[venta total 39 acum]]</f>
        <v>0</v>
      </c>
      <c r="AA1063" s="46">
        <v>0</v>
      </c>
      <c r="AB1063" s="46">
        <v>0</v>
      </c>
      <c r="AC1063" s="46">
        <v>0</v>
      </c>
      <c r="AD1063" s="46"/>
      <c r="AE1063" s="46"/>
      <c r="AF1063" s="46"/>
      <c r="AG1063" s="46">
        <v>0</v>
      </c>
      <c r="AH1063" s="42">
        <f>IFERROR(Tabla5[[#This Row],[VENTAS MABE]]/Tabla5[[#This Row],[VENTAS INDURAMA]],0)</f>
        <v>0</v>
      </c>
      <c r="AI1063" t="s">
        <v>1676</v>
      </c>
      <c r="AK1063" s="42"/>
      <c r="AL1063" t="s">
        <v>727</v>
      </c>
      <c r="AM1063" s="55" t="s">
        <v>1299</v>
      </c>
      <c r="AO1063" s="55" t="s">
        <v>435</v>
      </c>
      <c r="AP1063">
        <v>0</v>
      </c>
      <c r="AQ1063" s="55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f>SUM(Tabla5[[#This Row],[VENTA MABE 1 SEMANA OCT]:[VENTAS OTROS 1 SEMANA OCT]])</f>
        <v>0</v>
      </c>
      <c r="AY1063" s="46">
        <v>0</v>
      </c>
      <c r="AZ1063" s="55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f>SUM(Tabla5[[#This Row],[VENTA MABE 2 SEMANA OCT]:[VENTAS OTROS 2 SEMANA OCT]])</f>
        <v>0</v>
      </c>
      <c r="BH1063" t="s">
        <v>885</v>
      </c>
      <c r="BI1063" s="55" t="s">
        <v>273</v>
      </c>
      <c r="BJ1063">
        <v>0.99999999999999978</v>
      </c>
      <c r="BK1063" s="55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f>SUM(Tabla5[[#This Row],[VENTA MABE 3 SEMANA OCT]:[VENTAS OTROS 3 SEMANA OCT]])</f>
        <v>0</v>
      </c>
      <c r="BS1063" s="42">
        <v>0</v>
      </c>
      <c r="BT1063" s="55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f>SUM(Tabla5[[#This Row],[VENTA MABE 4 SEMANA OCT]:[VENTAS OTROS 4 SEMANA OCT]])</f>
        <v>0</v>
      </c>
      <c r="CI10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63" s="66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f>SUM(Tabla5[[#This Row],[VENTA MABE 1 SEMANA NOV]:[VENTAS OTROS 1 SEMANA NOV]])</f>
        <v>0</v>
      </c>
      <c r="CS1063">
        <f>IFERROR(VLOOKUP(Tabla5[[#This Row],[CLAVE]],[2]VENTAS!$F$2:$L$1501,2,0),0)</f>
        <v>1</v>
      </c>
      <c r="CT1063">
        <f>IFERROR(VLOOKUP(Tabla5[[#This Row],[CLAVE]],[2]VENTAS!$F$2:$L$1501,3,0),0)</f>
        <v>0</v>
      </c>
      <c r="CU1063">
        <f>IFERROR(VLOOKUP(Tabla5[[#This Row],[CLAVE]],[2]VENTAS!$F$2:$L$1501,4,0),0)</f>
        <v>0</v>
      </c>
      <c r="CV1063">
        <f>IFERROR(VLOOKUP(Tabla5[[#This Row],[CLAVE]],[2]VENTAS!$F$2:$L$1501,5,0),0)</f>
        <v>0</v>
      </c>
      <c r="CW1063">
        <f>IFERROR(VLOOKUP(Tabla5[[#This Row],[CLAVE]],[2]VENTAS!$F$2:$L$1501,6,0),0)</f>
        <v>0</v>
      </c>
      <c r="CX1063">
        <f>IFERROR(VLOOKUP(Tabla5[[#This Row],[CLAVE]],[2]VENTAS!$F$2:$L$1501,7,0),0)</f>
        <v>0</v>
      </c>
      <c r="CY1063">
        <f>IFERROR(VLOOKUP(Tabla5[[#This Row],[CLAVE]],[2]VENTAS!$F$2:$R$1501,13,0),0)</f>
        <v>0</v>
      </c>
      <c r="CZ1063">
        <f>SUM(Tabla5[[#This Row],[VENTA MABE 2 SEMANA NOV]:[VENTAS OTROS 2 SEMANA NOV]])</f>
        <v>1</v>
      </c>
      <c r="DA1063" s="46">
        <v>0</v>
      </c>
    </row>
    <row r="1064" spans="1:105" hidden="1" x14ac:dyDescent="0.3">
      <c r="A1064" t="str">
        <f>CONCATENATE(Tabla5[[#This Row],[TIENDA HMPV]],Tabla5[[#This Row],[LINEA]])</f>
        <v>915 - MIN PIÑAS1 (45)REFRIGERACIÓN</v>
      </c>
      <c r="B1064" t="s">
        <v>272</v>
      </c>
      <c r="C1064" s="55" t="s">
        <v>273</v>
      </c>
      <c r="D1064" s="55" t="s">
        <v>64</v>
      </c>
      <c r="E1064" s="55" t="s">
        <v>1300</v>
      </c>
      <c r="F1064" s="55" t="s">
        <v>1724</v>
      </c>
      <c r="G1064" t="s">
        <v>29</v>
      </c>
      <c r="H1064" s="42">
        <f>IFERROR(Tabla5[[#This Row],[VENTAS MABE]]/Tabla5[[#This Row],[CUOTA]],0)</f>
        <v>2</v>
      </c>
      <c r="I1064">
        <v>1</v>
      </c>
      <c r="J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V1064" s="42">
        <v>1</v>
      </c>
      <c r="W1064" s="42">
        <f>IFERROR(Tabla5[[#This Row],[TOTAL VENTA 38 SEMANA]]/Tabla5[[#This Row],[VENTA ACUM 38]],0)</f>
        <v>1</v>
      </c>
      <c r="X1064" s="42">
        <v>0</v>
      </c>
      <c r="Y1064" s="55" t="s">
        <v>734</v>
      </c>
      <c r="Z1064" s="46">
        <f>+Tabla5[[#This Row],[VENTA ACUM 38]]+Tabla5[[#This Row],[venta total 39 acum]]</f>
        <v>2</v>
      </c>
      <c r="AA1064" s="46">
        <v>0</v>
      </c>
      <c r="AB1064" s="46">
        <v>2</v>
      </c>
      <c r="AC1064" s="46">
        <v>2</v>
      </c>
      <c r="AD1064" s="46"/>
      <c r="AE1064" s="46"/>
      <c r="AF1064" s="46"/>
      <c r="AG1064" s="46">
        <v>0</v>
      </c>
      <c r="AH1064" s="42">
        <f>IFERROR(Tabla5[[#This Row],[VENTAS MABE]]/Tabla5[[#This Row],[VENTAS INDURAMA]],0)</f>
        <v>0</v>
      </c>
      <c r="AI1064" t="s">
        <v>1676</v>
      </c>
      <c r="AK1064" s="42"/>
      <c r="AL1064" t="s">
        <v>727</v>
      </c>
      <c r="AM1064" s="55" t="s">
        <v>1299</v>
      </c>
      <c r="AO1064" s="55" t="s">
        <v>435</v>
      </c>
      <c r="AP1064">
        <v>0</v>
      </c>
      <c r="AQ1064" s="55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f>SUM(Tabla5[[#This Row],[VENTA MABE 1 SEMANA OCT]:[VENTAS OTROS 1 SEMANA OCT]])</f>
        <v>0</v>
      </c>
      <c r="AY1064" s="46">
        <v>3.5806169328374535</v>
      </c>
      <c r="AZ1064" s="55">
        <v>1</v>
      </c>
      <c r="BA1064">
        <v>2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f>SUM(Tabla5[[#This Row],[VENTA MABE 2 SEMANA OCT]:[VENTAS OTROS 2 SEMANA OCT]])</f>
        <v>3</v>
      </c>
      <c r="BH1064" t="s">
        <v>885</v>
      </c>
      <c r="BI1064" s="55" t="s">
        <v>273</v>
      </c>
      <c r="BJ1064">
        <v>0.99999999999999978</v>
      </c>
      <c r="BK1064" s="55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f>SUM(Tabla5[[#This Row],[VENTA MABE 3 SEMANA OCT]:[VENTAS OTROS 3 SEMANA OCT]])</f>
        <v>0</v>
      </c>
      <c r="BS1064" s="42">
        <v>0.15</v>
      </c>
      <c r="BT1064" s="55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f>SUM(Tabla5[[#This Row],[VENTA MABE 4 SEMANA OCT]:[VENTAS OTROS 4 SEMANA OCT]])</f>
        <v>0</v>
      </c>
      <c r="CI10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064" t="s">
        <v>1702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f>SUM(Tabla5[[#This Row],[VENTA MABE 1 SEMANA NOV]:[VENTAS OTROS 1 SEMANA NOV]])</f>
        <v>0</v>
      </c>
      <c r="CS1064">
        <f>IFERROR(VLOOKUP(Tabla5[[#This Row],[CLAVE]],[2]VENTAS!$F$2:$L$1501,2,0),0)</f>
        <v>1</v>
      </c>
      <c r="CT1064">
        <f>IFERROR(VLOOKUP(Tabla5[[#This Row],[CLAVE]],[2]VENTAS!$F$2:$L$1501,3,0),0)</f>
        <v>0</v>
      </c>
      <c r="CU1064">
        <f>IFERROR(VLOOKUP(Tabla5[[#This Row],[CLAVE]],[2]VENTAS!$F$2:$L$1501,4,0),0)</f>
        <v>0</v>
      </c>
      <c r="CV1064">
        <f>IFERROR(VLOOKUP(Tabla5[[#This Row],[CLAVE]],[2]VENTAS!$F$2:$L$1501,5,0),0)</f>
        <v>0</v>
      </c>
      <c r="CW1064">
        <f>IFERROR(VLOOKUP(Tabla5[[#This Row],[CLAVE]],[2]VENTAS!$F$2:$L$1501,6,0),0)</f>
        <v>0</v>
      </c>
      <c r="CX1064">
        <f>IFERROR(VLOOKUP(Tabla5[[#This Row],[CLAVE]],[2]VENTAS!$F$2:$L$1501,7,0),0)</f>
        <v>0</v>
      </c>
      <c r="CY1064">
        <f>IFERROR(VLOOKUP(Tabla5[[#This Row],[CLAVE]],[2]VENTAS!$F$2:$R$1501,13,0),0)</f>
        <v>0</v>
      </c>
      <c r="CZ1064">
        <f>SUM(Tabla5[[#This Row],[VENTA MABE 2 SEMANA NOV]:[VENTAS OTROS 2 SEMANA NOV]])</f>
        <v>1</v>
      </c>
      <c r="DA1064" s="46">
        <v>3.4729818420476919</v>
      </c>
    </row>
    <row r="1065" spans="1:105" hidden="1" x14ac:dyDescent="0.3">
      <c r="A1065" t="str">
        <f>CONCATENATE(Tabla5[[#This Row],[TIENDA HMPV]],Tabla5[[#This Row],[LINEA]])</f>
        <v>923 - MIN SANTA ROSA (35)COCINAS</v>
      </c>
      <c r="B1065" t="s">
        <v>272</v>
      </c>
      <c r="C1065" s="55" t="s">
        <v>273</v>
      </c>
      <c r="D1065" s="55" t="s">
        <v>64</v>
      </c>
      <c r="E1065" s="55" t="s">
        <v>1314</v>
      </c>
      <c r="F1065" s="55" t="s">
        <v>1724</v>
      </c>
      <c r="G1065" t="s">
        <v>26</v>
      </c>
      <c r="H1065" s="42">
        <f>IFERROR(Tabla5[[#This Row],[VENTAS MABE]]/Tabla5[[#This Row],[CUOTA]],0)</f>
        <v>0</v>
      </c>
      <c r="I1065">
        <v>0</v>
      </c>
      <c r="J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V1065" s="42">
        <v>0</v>
      </c>
      <c r="W1065" s="42">
        <f>IFERROR(Tabla5[[#This Row],[TOTAL VENTA 38 SEMANA]]/Tabla5[[#This Row],[VENTA ACUM 38]],0)</f>
        <v>0</v>
      </c>
      <c r="X1065" s="42">
        <v>0</v>
      </c>
      <c r="Y1065" s="55" t="s">
        <v>769</v>
      </c>
      <c r="Z1065" s="46">
        <f>+Tabla5[[#This Row],[VENTA ACUM 38]]+Tabla5[[#This Row],[venta total 39 acum]]</f>
        <v>0</v>
      </c>
      <c r="AA1065" s="46">
        <v>0</v>
      </c>
      <c r="AB1065" s="46">
        <v>0</v>
      </c>
      <c r="AC1065" s="46">
        <v>0</v>
      </c>
      <c r="AD1065" s="46"/>
      <c r="AE1065" s="46"/>
      <c r="AF1065" s="46"/>
      <c r="AG1065" s="46">
        <v>0</v>
      </c>
      <c r="AH1065" s="42">
        <f>IFERROR(Tabla5[[#This Row],[VENTAS MABE]]/Tabla5[[#This Row],[VENTAS INDURAMA]],0)</f>
        <v>0</v>
      </c>
      <c r="AI1065" t="s">
        <v>1676</v>
      </c>
      <c r="AK1065" s="42"/>
      <c r="AL1065" t="s">
        <v>727</v>
      </c>
      <c r="AM1065" s="55" t="s">
        <v>1313</v>
      </c>
      <c r="AO1065" s="55" t="s">
        <v>435</v>
      </c>
      <c r="AP1065">
        <v>0</v>
      </c>
      <c r="AQ1065" s="5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f>SUM(Tabla5[[#This Row],[VENTA MABE 1 SEMANA OCT]:[VENTAS OTROS 1 SEMANA OCT]])</f>
        <v>0</v>
      </c>
      <c r="AY1065" s="46">
        <v>4</v>
      </c>
      <c r="AZ1065" s="5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f>SUM(Tabla5[[#This Row],[VENTA MABE 2 SEMANA OCT]:[VENTAS OTROS 2 SEMANA OCT]])</f>
        <v>1</v>
      </c>
      <c r="BH1065" t="s">
        <v>885</v>
      </c>
      <c r="BI1065" s="55" t="s">
        <v>273</v>
      </c>
      <c r="BJ1065">
        <v>0.49999999999999956</v>
      </c>
      <c r="BK1065" s="5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f>SUM(Tabla5[[#This Row],[VENTA MABE 3 SEMANA OCT]:[VENTAS OTROS 3 SEMANA OCT]])</f>
        <v>0</v>
      </c>
      <c r="BS1065" s="42">
        <v>0.15</v>
      </c>
      <c r="BT1065" s="5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f>SUM(Tabla5[[#This Row],[VENTA MABE 4 SEMANA OCT]:[VENTAS OTROS 4 SEMANA OCT]])</f>
        <v>0</v>
      </c>
      <c r="CI10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65" s="66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f>SUM(Tabla5[[#This Row],[VENTA MABE 1 SEMANA NOV]:[VENTAS OTROS 1 SEMANA NOV]])</f>
        <v>0</v>
      </c>
      <c r="CS1065">
        <f>IFERROR(VLOOKUP(Tabla5[[#This Row],[CLAVE]],[2]VENTAS!$F$2:$L$1501,2,0),0)</f>
        <v>0</v>
      </c>
      <c r="CT1065">
        <f>IFERROR(VLOOKUP(Tabla5[[#This Row],[CLAVE]],[2]VENTAS!$F$2:$L$1501,3,0),0)</f>
        <v>0</v>
      </c>
      <c r="CU1065">
        <f>IFERROR(VLOOKUP(Tabla5[[#This Row],[CLAVE]],[2]VENTAS!$F$2:$L$1501,4,0),0)</f>
        <v>0</v>
      </c>
      <c r="CV1065">
        <f>IFERROR(VLOOKUP(Tabla5[[#This Row],[CLAVE]],[2]VENTAS!$F$2:$L$1501,5,0),0)</f>
        <v>0</v>
      </c>
      <c r="CW1065">
        <f>IFERROR(VLOOKUP(Tabla5[[#This Row],[CLAVE]],[2]VENTAS!$F$2:$L$1501,6,0),0)</f>
        <v>0</v>
      </c>
      <c r="CX1065">
        <f>IFERROR(VLOOKUP(Tabla5[[#This Row],[CLAVE]],[2]VENTAS!$F$2:$L$1501,7,0),0)</f>
        <v>0</v>
      </c>
      <c r="CY1065">
        <f>IFERROR(VLOOKUP(Tabla5[[#This Row],[CLAVE]],[2]VENTAS!$F$2:$R$1501,13,0),0)</f>
        <v>0</v>
      </c>
      <c r="CZ1065">
        <f>SUM(Tabla5[[#This Row],[VENTA MABE 2 SEMANA NOV]:[VENTAS OTROS 2 SEMANA NOV]])</f>
        <v>0</v>
      </c>
      <c r="DA1065" s="46">
        <v>2.0844799344799347</v>
      </c>
    </row>
    <row r="1066" spans="1:105" hidden="1" x14ac:dyDescent="0.3">
      <c r="A1066" t="str">
        <f>CONCATENATE(Tabla5[[#This Row],[TIENDA HMPV]],Tabla5[[#This Row],[LINEA]])</f>
        <v>923 - MIN SANTA ROSA (35)REFRIGERACIÓN</v>
      </c>
      <c r="B1066" t="s">
        <v>272</v>
      </c>
      <c r="C1066" s="55" t="s">
        <v>273</v>
      </c>
      <c r="D1066" s="55" t="s">
        <v>64</v>
      </c>
      <c r="E1066" s="55" t="s">
        <v>1314</v>
      </c>
      <c r="F1066" s="55" t="s">
        <v>1724</v>
      </c>
      <c r="G1066" t="s">
        <v>29</v>
      </c>
      <c r="H1066" s="42">
        <f>IFERROR(Tabla5[[#This Row],[VENTAS MABE]]/Tabla5[[#This Row],[CUOTA]],0)</f>
        <v>2</v>
      </c>
      <c r="I1066">
        <v>1</v>
      </c>
      <c r="J1066">
        <v>2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V1066" s="42">
        <v>0.5</v>
      </c>
      <c r="W1066" s="42">
        <f>IFERROR(Tabla5[[#This Row],[TOTAL VENTA 38 SEMANA]]/Tabla5[[#This Row],[VENTA ACUM 38]],0)</f>
        <v>0.5</v>
      </c>
      <c r="X1066" s="42">
        <v>0</v>
      </c>
      <c r="Y1066" s="55" t="s">
        <v>769</v>
      </c>
      <c r="Z1066" s="46">
        <f>+Tabla5[[#This Row],[VENTA ACUM 38]]+Tabla5[[#This Row],[venta total 39 acum]]</f>
        <v>4</v>
      </c>
      <c r="AA1066" s="46">
        <v>0</v>
      </c>
      <c r="AB1066" s="46">
        <v>2</v>
      </c>
      <c r="AC1066" s="46">
        <v>4</v>
      </c>
      <c r="AD1066" s="46"/>
      <c r="AE1066" s="46"/>
      <c r="AF1066" s="46"/>
      <c r="AG1066" s="46">
        <v>0</v>
      </c>
      <c r="AH1066" s="42">
        <f>IFERROR(Tabla5[[#This Row],[VENTAS MABE]]/Tabla5[[#This Row],[VENTAS INDURAMA]],0)</f>
        <v>0</v>
      </c>
      <c r="AI1066" t="s">
        <v>1676</v>
      </c>
      <c r="AK1066" s="42"/>
      <c r="AL1066" t="s">
        <v>727</v>
      </c>
      <c r="AM1066" s="55" t="s">
        <v>1313</v>
      </c>
      <c r="AO1066" s="55" t="s">
        <v>435</v>
      </c>
      <c r="AP1066">
        <v>0</v>
      </c>
      <c r="AQ1066" s="55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f>SUM(Tabla5[[#This Row],[VENTA MABE 1 SEMANA OCT]:[VENTAS OTROS 1 SEMANA OCT]])</f>
        <v>0</v>
      </c>
      <c r="AY1066" s="46">
        <v>4</v>
      </c>
      <c r="AZ1066" s="55">
        <v>0</v>
      </c>
      <c r="BA1066">
        <v>3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f>SUM(Tabla5[[#This Row],[VENTA MABE 2 SEMANA OCT]:[VENTAS OTROS 2 SEMANA OCT]])</f>
        <v>3</v>
      </c>
      <c r="BH1066" t="s">
        <v>885</v>
      </c>
      <c r="BI1066" s="55" t="s">
        <v>273</v>
      </c>
      <c r="BJ1066">
        <v>0.49999999999999956</v>
      </c>
      <c r="BK1066" s="55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f>SUM(Tabla5[[#This Row],[VENTA MABE 3 SEMANA OCT]:[VENTAS OTROS 3 SEMANA OCT]])</f>
        <v>0</v>
      </c>
      <c r="BS1066" s="42">
        <v>0.15</v>
      </c>
      <c r="BT1066" s="55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f>SUM(Tabla5[[#This Row],[VENTA MABE 4 SEMANA OCT]:[VENTAS OTROS 4 SEMANA OCT]])</f>
        <v>0</v>
      </c>
      <c r="CI10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66" s="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f>SUM(Tabla5[[#This Row],[VENTA MABE 1 SEMANA NOV]:[VENTAS OTROS 1 SEMANA NOV]])</f>
        <v>0</v>
      </c>
      <c r="CS1066">
        <f>IFERROR(VLOOKUP(Tabla5[[#This Row],[CLAVE]],[2]VENTAS!$F$2:$L$1501,2,0),0)</f>
        <v>0</v>
      </c>
      <c r="CT1066">
        <f>IFERROR(VLOOKUP(Tabla5[[#This Row],[CLAVE]],[2]VENTAS!$F$2:$L$1501,3,0),0)</f>
        <v>0</v>
      </c>
      <c r="CU1066">
        <f>IFERROR(VLOOKUP(Tabla5[[#This Row],[CLAVE]],[2]VENTAS!$F$2:$L$1501,4,0),0)</f>
        <v>0</v>
      </c>
      <c r="CV1066">
        <f>IFERROR(VLOOKUP(Tabla5[[#This Row],[CLAVE]],[2]VENTAS!$F$2:$L$1501,5,0),0)</f>
        <v>0</v>
      </c>
      <c r="CW1066">
        <f>IFERROR(VLOOKUP(Tabla5[[#This Row],[CLAVE]],[2]VENTAS!$F$2:$L$1501,6,0),0)</f>
        <v>0</v>
      </c>
      <c r="CX1066">
        <f>IFERROR(VLOOKUP(Tabla5[[#This Row],[CLAVE]],[2]VENTAS!$F$2:$L$1501,7,0),0)</f>
        <v>0</v>
      </c>
      <c r="CY1066">
        <f>IFERROR(VLOOKUP(Tabla5[[#This Row],[CLAVE]],[2]VENTAS!$F$2:$R$1501,13,0),0)</f>
        <v>0</v>
      </c>
      <c r="CZ1066">
        <f>SUM(Tabla5[[#This Row],[VENTA MABE 2 SEMANA NOV]:[VENTAS OTROS 2 SEMANA NOV]])</f>
        <v>0</v>
      </c>
      <c r="DA1066" s="46">
        <v>2.6890541821629115</v>
      </c>
    </row>
    <row r="1067" spans="1:105" hidden="1" x14ac:dyDescent="0.3">
      <c r="A1067" t="str">
        <f>CONCATENATE(Tabla5[[#This Row],[TIENDA HMPV]],Tabla5[[#This Row],[LINEA]])</f>
        <v>643 - TODOHOGAR MACHALAAIRES</v>
      </c>
      <c r="B1067" t="s">
        <v>272</v>
      </c>
      <c r="C1067" s="55" t="s">
        <v>273</v>
      </c>
      <c r="D1067" s="55" t="s">
        <v>79</v>
      </c>
      <c r="E1067" s="55" t="s">
        <v>278</v>
      </c>
      <c r="F1067" s="55" t="s">
        <v>1724</v>
      </c>
      <c r="G1067" t="s">
        <v>25</v>
      </c>
      <c r="H1067" s="42">
        <f>IFERROR(Tabla5[[#This Row],[VENTAS MABE]]/Tabla5[[#This Row],[CUOTA]],0)</f>
        <v>1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V1067" s="42">
        <v>1</v>
      </c>
      <c r="W1067" s="42">
        <f>IFERROR(Tabla5[[#This Row],[TOTAL VENTA 38 SEMANA]]/Tabla5[[#This Row],[VENTA ACUM 38]],0)</f>
        <v>1</v>
      </c>
      <c r="X1067" s="42" t="e">
        <f>VLOOKUP(Tabla5[[#This Row],[CLAVE]],[1]!QMI_5_SEMANA_SEP_22[[CLAVE]:[SHARE CADENA S2]],21,0)</f>
        <v>#REF!</v>
      </c>
      <c r="Y1067" s="55" t="s">
        <v>724</v>
      </c>
      <c r="Z1067" s="46">
        <f>+Tabla5[[#This Row],[VENTA ACUM 38]]+Tabla5[[#This Row],[venta total 39 acum]]</f>
        <v>1</v>
      </c>
      <c r="AA1067" s="46">
        <v>0</v>
      </c>
      <c r="AB1067" s="46">
        <v>1</v>
      </c>
      <c r="AC1067" s="46">
        <v>1</v>
      </c>
      <c r="AD1067" s="46">
        <v>0</v>
      </c>
      <c r="AE1067" s="46">
        <v>0</v>
      </c>
      <c r="AF1067" s="46">
        <v>0</v>
      </c>
      <c r="AG1067" s="46">
        <v>0</v>
      </c>
      <c r="AH1067" s="42">
        <f>IFERROR(Tabla5[[#This Row],[VENTAS MABE]]/Tabla5[[#This Row],[VENTAS INDURAMA]],0)</f>
        <v>0</v>
      </c>
      <c r="AI1067" t="s">
        <v>1676</v>
      </c>
      <c r="AK1067" s="42"/>
      <c r="AL1067" t="s">
        <v>845</v>
      </c>
      <c r="AM1067" s="55" t="s">
        <v>969</v>
      </c>
      <c r="AO1067" s="55" t="s">
        <v>435</v>
      </c>
      <c r="AP1067">
        <v>0</v>
      </c>
      <c r="AQ1067" s="55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f>SUM(Tabla5[[#This Row],[VENTA MABE 1 SEMANA OCT]:[VENTAS OTROS 1 SEMANA OCT]])</f>
        <v>0</v>
      </c>
      <c r="AY1067" s="46">
        <v>2.0454545454545459</v>
      </c>
      <c r="AZ1067" s="55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f>SUM(Tabla5[[#This Row],[VENTA MABE 2 SEMANA OCT]:[VENTAS OTROS 2 SEMANA OCT]])</f>
        <v>0</v>
      </c>
      <c r="BH1067" t="s">
        <v>758</v>
      </c>
      <c r="BI1067" s="55" t="s">
        <v>273</v>
      </c>
      <c r="BJ1067">
        <v>8.0000000000000036</v>
      </c>
      <c r="BK1067" s="55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f>SUM(Tabla5[[#This Row],[VENTA MABE 3 SEMANA OCT]:[VENTAS OTROS 3 SEMANA OCT]])</f>
        <v>0</v>
      </c>
      <c r="BS1067" s="42">
        <v>0.2</v>
      </c>
      <c r="BT1067" s="55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f>SUM(Tabla5[[#This Row],[VENTA MABE 4 SEMANA OCT]:[VENTAS OTROS 4 SEMANA OCT]])</f>
        <v>0</v>
      </c>
      <c r="CI10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67" s="66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f>SUM(Tabla5[[#This Row],[VENTA MABE 1 SEMANA NOV]:[VENTAS OTROS 1 SEMANA NOV]])</f>
        <v>0</v>
      </c>
      <c r="CS1067">
        <f>IFERROR(VLOOKUP(Tabla5[[#This Row],[CLAVE]],[2]VENTAS!$F$2:$L$1501,2,0),0)</f>
        <v>0</v>
      </c>
      <c r="CT1067">
        <f>IFERROR(VLOOKUP(Tabla5[[#This Row],[CLAVE]],[2]VENTAS!$F$2:$L$1501,3,0),0)</f>
        <v>0</v>
      </c>
      <c r="CU1067">
        <f>IFERROR(VLOOKUP(Tabla5[[#This Row],[CLAVE]],[2]VENTAS!$F$2:$L$1501,4,0),0)</f>
        <v>0</v>
      </c>
      <c r="CV1067">
        <f>IFERROR(VLOOKUP(Tabla5[[#This Row],[CLAVE]],[2]VENTAS!$F$2:$L$1501,5,0),0)</f>
        <v>0</v>
      </c>
      <c r="CW1067">
        <f>IFERROR(VLOOKUP(Tabla5[[#This Row],[CLAVE]],[2]VENTAS!$F$2:$L$1501,6,0),0)</f>
        <v>0</v>
      </c>
      <c r="CX1067">
        <f>IFERROR(VLOOKUP(Tabla5[[#This Row],[CLAVE]],[2]VENTAS!$F$2:$L$1501,7,0),0)</f>
        <v>0</v>
      </c>
      <c r="CY1067">
        <f>IFERROR(VLOOKUP(Tabla5[[#This Row],[CLAVE]],[2]VENTAS!$F$2:$R$1501,13,0),0)</f>
        <v>0</v>
      </c>
      <c r="CZ1067">
        <f>SUM(Tabla5[[#This Row],[VENTA MABE 2 SEMANA NOV]:[VENTAS OTROS 2 SEMANA NOV]])</f>
        <v>0</v>
      </c>
      <c r="DA1067" s="46">
        <v>2.0454545454545459</v>
      </c>
    </row>
    <row r="1068" spans="1:105" hidden="1" x14ac:dyDescent="0.3">
      <c r="A1068" t="str">
        <f>CONCATENATE(Tabla5[[#This Row],[TIENDA HMPV]],Tabla5[[#This Row],[LINEA]])</f>
        <v>643 - TODOHOGAR MACHALACOCINAS</v>
      </c>
      <c r="B1068" t="s">
        <v>272</v>
      </c>
      <c r="C1068" s="55" t="s">
        <v>273</v>
      </c>
      <c r="D1068" s="55" t="s">
        <v>79</v>
      </c>
      <c r="E1068" s="55" t="s">
        <v>278</v>
      </c>
      <c r="F1068" s="55" t="s">
        <v>1724</v>
      </c>
      <c r="G1068" t="s">
        <v>26</v>
      </c>
      <c r="H1068" s="42">
        <f>IFERROR(Tabla5[[#This Row],[VENTAS MABE]]/Tabla5[[#This Row],[CUOTA]],0)</f>
        <v>0.2</v>
      </c>
      <c r="I1068">
        <v>10</v>
      </c>
      <c r="J1068">
        <v>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V1068" s="42">
        <v>1</v>
      </c>
      <c r="W1068" s="42">
        <f>IFERROR(Tabla5[[#This Row],[TOTAL VENTA 38 SEMANA]]/Tabla5[[#This Row],[VENTA ACUM 38]],0)</f>
        <v>1</v>
      </c>
      <c r="X1068" s="42" t="e">
        <f>VLOOKUP(Tabla5[[#This Row],[CLAVE]],[1]!QMI_5_SEMANA_SEP_22[[CLAVE]:[SHARE CADENA S2]],21,0)</f>
        <v>#REF!</v>
      </c>
      <c r="Y1068" s="55" t="s">
        <v>724</v>
      </c>
      <c r="Z1068" s="46">
        <f>+Tabla5[[#This Row],[VENTA ACUM 38]]+Tabla5[[#This Row],[venta total 39 acum]]</f>
        <v>4</v>
      </c>
      <c r="AA1068" s="46">
        <v>0</v>
      </c>
      <c r="AB1068" s="46">
        <v>2</v>
      </c>
      <c r="AC1068" s="46">
        <v>2</v>
      </c>
      <c r="AD1068" s="46">
        <v>2</v>
      </c>
      <c r="AE1068" s="46">
        <v>2</v>
      </c>
      <c r="AF1068" s="46">
        <v>2</v>
      </c>
      <c r="AG1068" s="46">
        <v>2</v>
      </c>
      <c r="AH1068" s="42">
        <f>IFERROR(Tabla5[[#This Row],[VENTAS MABE]]/Tabla5[[#This Row],[VENTAS INDURAMA]],0)</f>
        <v>0</v>
      </c>
      <c r="AI1068" t="s">
        <v>1676</v>
      </c>
      <c r="AK1068" s="42"/>
      <c r="AL1068" t="s">
        <v>845</v>
      </c>
      <c r="AM1068" s="55" t="s">
        <v>969</v>
      </c>
      <c r="AO1068" s="55" t="s">
        <v>435</v>
      </c>
      <c r="AP1068">
        <v>0</v>
      </c>
      <c r="AQ1068" s="55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f>SUM(Tabla5[[#This Row],[VENTA MABE 1 SEMANA OCT]:[VENTAS OTROS 1 SEMANA OCT]])</f>
        <v>0</v>
      </c>
      <c r="AY1068" s="46">
        <v>9.9696969696969671</v>
      </c>
      <c r="AZ1068" s="55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f>SUM(Tabla5[[#This Row],[VENTA MABE 2 SEMANA OCT]:[VENTAS OTROS 2 SEMANA OCT]])</f>
        <v>0</v>
      </c>
      <c r="BH1068" t="s">
        <v>758</v>
      </c>
      <c r="BI1068" s="55" t="s">
        <v>273</v>
      </c>
      <c r="BJ1068">
        <v>8.0000000000000036</v>
      </c>
      <c r="BK1068" s="55">
        <v>0</v>
      </c>
      <c r="BL1068">
        <v>1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f>SUM(Tabla5[[#This Row],[VENTA MABE 3 SEMANA OCT]:[VENTAS OTROS 3 SEMANA OCT]])</f>
        <v>1</v>
      </c>
      <c r="BS1068" s="42">
        <v>0.5</v>
      </c>
      <c r="BT1068" s="55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f>SUM(Tabla5[[#This Row],[VENTA MABE 4 SEMANA OCT]:[VENTAS OTROS 4 SEMANA OCT]])</f>
        <v>0</v>
      </c>
      <c r="CI10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68" s="66">
        <v>0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f>SUM(Tabla5[[#This Row],[VENTA MABE 1 SEMANA NOV]:[VENTAS OTROS 1 SEMANA NOV]])</f>
        <v>1</v>
      </c>
      <c r="CS1068">
        <f>IFERROR(VLOOKUP(Tabla5[[#This Row],[CLAVE]],[2]VENTAS!$F$2:$L$1501,2,0),0)</f>
        <v>1</v>
      </c>
      <c r="CT1068">
        <f>IFERROR(VLOOKUP(Tabla5[[#This Row],[CLAVE]],[2]VENTAS!$F$2:$L$1501,3,0),0)</f>
        <v>0</v>
      </c>
      <c r="CU1068">
        <f>IFERROR(VLOOKUP(Tabla5[[#This Row],[CLAVE]],[2]VENTAS!$F$2:$L$1501,4,0),0)</f>
        <v>0</v>
      </c>
      <c r="CV1068">
        <f>IFERROR(VLOOKUP(Tabla5[[#This Row],[CLAVE]],[2]VENTAS!$F$2:$L$1501,5,0),0)</f>
        <v>0</v>
      </c>
      <c r="CW1068">
        <f>IFERROR(VLOOKUP(Tabla5[[#This Row],[CLAVE]],[2]VENTAS!$F$2:$L$1501,6,0),0)</f>
        <v>0</v>
      </c>
      <c r="CX1068">
        <f>IFERROR(VLOOKUP(Tabla5[[#This Row],[CLAVE]],[2]VENTAS!$F$2:$L$1501,7,0),0)</f>
        <v>0</v>
      </c>
      <c r="CY1068">
        <f>IFERROR(VLOOKUP(Tabla5[[#This Row],[CLAVE]],[2]VENTAS!$F$2:$R$1501,13,0),0)</f>
        <v>0</v>
      </c>
      <c r="CZ1068">
        <f>SUM(Tabla5[[#This Row],[VENTA MABE 2 SEMANA NOV]:[VENTAS OTROS 2 SEMANA NOV]])</f>
        <v>1</v>
      </c>
      <c r="DA1068" s="46">
        <v>10.909090909090908</v>
      </c>
    </row>
    <row r="1069" spans="1:105" hidden="1" x14ac:dyDescent="0.3">
      <c r="A1069" t="str">
        <f>CONCATENATE(Tabla5[[#This Row],[TIENDA HMPV]],Tabla5[[#This Row],[LINEA]])</f>
        <v>643 - TODOHOGAR MACHALAEMPOTRE</v>
      </c>
      <c r="B1069" t="s">
        <v>272</v>
      </c>
      <c r="C1069" s="55" t="s">
        <v>273</v>
      </c>
      <c r="D1069" s="55" t="s">
        <v>79</v>
      </c>
      <c r="E1069" s="55" t="s">
        <v>278</v>
      </c>
      <c r="F1069" s="55" t="s">
        <v>1724</v>
      </c>
      <c r="G1069" t="s">
        <v>32</v>
      </c>
      <c r="H1069" s="42">
        <f>IFERROR(Tabla5[[#This Row],[VENTAS MABE]]/Tabla5[[#This Row],[CUOTA]],0)</f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V1069" s="42">
        <v>0</v>
      </c>
      <c r="W1069" s="42">
        <f>IFERROR(Tabla5[[#This Row],[TOTAL VENTA 38 SEMANA]]/Tabla5[[#This Row],[VENTA ACUM 38]],0)</f>
        <v>0</v>
      </c>
      <c r="X1069" s="42" t="e">
        <f>VLOOKUP(Tabla5[[#This Row],[CLAVE]],[1]!QMI_5_SEMANA_SEP_22[[CLAVE]:[SHARE CADENA S2]],21,0)</f>
        <v>#REF!</v>
      </c>
      <c r="Y1069" s="55" t="s">
        <v>724</v>
      </c>
      <c r="Z1069" s="46">
        <f>+Tabla5[[#This Row],[VENTA ACUM 38]]+Tabla5[[#This Row],[venta total 39 acum]]</f>
        <v>0</v>
      </c>
      <c r="AA1069" s="46">
        <v>0</v>
      </c>
      <c r="AB1069" s="46">
        <v>0</v>
      </c>
      <c r="AC1069" s="46">
        <v>0</v>
      </c>
      <c r="AD1069" s="46">
        <v>0</v>
      </c>
      <c r="AE1069" s="46">
        <v>0</v>
      </c>
      <c r="AF1069" s="46">
        <v>0</v>
      </c>
      <c r="AG1069" s="46">
        <v>0</v>
      </c>
      <c r="AH1069" s="42">
        <f>IFERROR(Tabla5[[#This Row],[VENTAS MABE]]/Tabla5[[#This Row],[VENTAS INDURAMA]],0)</f>
        <v>0</v>
      </c>
      <c r="AI1069" t="s">
        <v>1676</v>
      </c>
      <c r="AK1069" s="42"/>
      <c r="AL1069" t="s">
        <v>845</v>
      </c>
      <c r="AM1069" s="55" t="s">
        <v>969</v>
      </c>
      <c r="AO1069" s="55" t="s">
        <v>435</v>
      </c>
      <c r="AP1069">
        <v>0</v>
      </c>
      <c r="AQ1069" s="55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f>SUM(Tabla5[[#This Row],[VENTA MABE 1 SEMANA OCT]:[VENTAS OTROS 1 SEMANA OCT]])</f>
        <v>0</v>
      </c>
      <c r="AY1069" s="46">
        <v>1</v>
      </c>
      <c r="AZ1069" s="55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f>SUM(Tabla5[[#This Row],[VENTA MABE 2 SEMANA OCT]:[VENTAS OTROS 2 SEMANA OCT]])</f>
        <v>0</v>
      </c>
      <c r="BH1069" t="s">
        <v>758</v>
      </c>
      <c r="BI1069" s="55" t="s">
        <v>273</v>
      </c>
      <c r="BJ1069">
        <v>8.0000000000000036</v>
      </c>
      <c r="BK1069" s="55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f>SUM(Tabla5[[#This Row],[VENTA MABE 3 SEMANA OCT]:[VENTAS OTROS 3 SEMANA OCT]])</f>
        <v>0</v>
      </c>
      <c r="BS1069" s="42">
        <v>0.3</v>
      </c>
      <c r="BT1069" s="55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f>SUM(Tabla5[[#This Row],[VENTA MABE 4 SEMANA OCT]:[VENTAS OTROS 4 SEMANA OCT]])</f>
        <v>0</v>
      </c>
      <c r="CI10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69" s="66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f>SUM(Tabla5[[#This Row],[VENTA MABE 1 SEMANA NOV]:[VENTAS OTROS 1 SEMANA NOV]])</f>
        <v>0</v>
      </c>
      <c r="CS1069">
        <f>IFERROR(VLOOKUP(Tabla5[[#This Row],[CLAVE]],[2]VENTAS!$F$2:$L$1501,2,0),0)</f>
        <v>1</v>
      </c>
      <c r="CT1069">
        <f>IFERROR(VLOOKUP(Tabla5[[#This Row],[CLAVE]],[2]VENTAS!$F$2:$L$1501,3,0),0)</f>
        <v>0</v>
      </c>
      <c r="CU1069">
        <f>IFERROR(VLOOKUP(Tabla5[[#This Row],[CLAVE]],[2]VENTAS!$F$2:$L$1501,4,0),0)</f>
        <v>0</v>
      </c>
      <c r="CV1069">
        <f>IFERROR(VLOOKUP(Tabla5[[#This Row],[CLAVE]],[2]VENTAS!$F$2:$L$1501,5,0),0)</f>
        <v>0</v>
      </c>
      <c r="CW1069">
        <f>IFERROR(VLOOKUP(Tabla5[[#This Row],[CLAVE]],[2]VENTAS!$F$2:$L$1501,6,0),0)</f>
        <v>0</v>
      </c>
      <c r="CX1069">
        <f>IFERROR(VLOOKUP(Tabla5[[#This Row],[CLAVE]],[2]VENTAS!$F$2:$L$1501,7,0),0)</f>
        <v>0</v>
      </c>
      <c r="CY1069">
        <f>IFERROR(VLOOKUP(Tabla5[[#This Row],[CLAVE]],[2]VENTAS!$F$2:$R$1501,13,0),0)</f>
        <v>0</v>
      </c>
      <c r="CZ1069">
        <f>SUM(Tabla5[[#This Row],[VENTA MABE 2 SEMANA NOV]:[VENTAS OTROS 2 SEMANA NOV]])</f>
        <v>1</v>
      </c>
      <c r="DA1069" s="46">
        <v>0.65693430656934304</v>
      </c>
    </row>
    <row r="1070" spans="1:105" hidden="1" x14ac:dyDescent="0.3">
      <c r="A1070" t="str">
        <f>CONCATENATE(Tabla5[[#This Row],[TIENDA HMPV]],Tabla5[[#This Row],[LINEA]])</f>
        <v>643 - TODOHOGAR MACHALAGLOBALES</v>
      </c>
      <c r="B1070" t="s">
        <v>272</v>
      </c>
      <c r="C1070" s="55" t="s">
        <v>273</v>
      </c>
      <c r="D1070" s="55" t="s">
        <v>79</v>
      </c>
      <c r="E1070" s="55" t="s">
        <v>278</v>
      </c>
      <c r="F1070" s="55" t="s">
        <v>1724</v>
      </c>
      <c r="G1070" t="s">
        <v>27</v>
      </c>
      <c r="H1070" s="42">
        <f>IFERROR(Tabla5[[#This Row],[VENTAS MABE]]/Tabla5[[#This Row],[CUOTA]],0)</f>
        <v>0</v>
      </c>
      <c r="I1070">
        <v>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V1070" s="42">
        <v>0</v>
      </c>
      <c r="W1070" s="42">
        <f>IFERROR(Tabla5[[#This Row],[TOTAL VENTA 38 SEMANA]]/Tabla5[[#This Row],[VENTA ACUM 38]],0)</f>
        <v>0</v>
      </c>
      <c r="X1070" s="42" t="e">
        <f>VLOOKUP(Tabla5[[#This Row],[CLAVE]],[1]!QMI_5_SEMANA_SEP_22[[CLAVE]:[SHARE CADENA S2]],21,0)</f>
        <v>#REF!</v>
      </c>
      <c r="Y1070" s="55" t="s">
        <v>724</v>
      </c>
      <c r="Z1070" s="46">
        <f>+Tabla5[[#This Row],[VENTA ACUM 38]]+Tabla5[[#This Row],[venta total 39 acum]]</f>
        <v>0</v>
      </c>
      <c r="AA1070" s="46">
        <v>0</v>
      </c>
      <c r="AB1070" s="46">
        <v>0</v>
      </c>
      <c r="AC1070" s="46">
        <v>0</v>
      </c>
      <c r="AD1070" s="46">
        <v>0</v>
      </c>
      <c r="AE1070" s="46">
        <v>0</v>
      </c>
      <c r="AF1070" s="46">
        <v>0</v>
      </c>
      <c r="AG1070" s="46">
        <v>0</v>
      </c>
      <c r="AH1070" s="42">
        <f>IFERROR(Tabla5[[#This Row],[VENTAS MABE]]/Tabla5[[#This Row],[VENTAS INDURAMA]],0)</f>
        <v>0</v>
      </c>
      <c r="AI1070" t="s">
        <v>1676</v>
      </c>
      <c r="AK1070" s="42"/>
      <c r="AL1070" t="s">
        <v>845</v>
      </c>
      <c r="AM1070" s="55" t="s">
        <v>969</v>
      </c>
      <c r="AO1070" s="55" t="s">
        <v>435</v>
      </c>
      <c r="AP1070">
        <v>0</v>
      </c>
      <c r="AQ1070" s="55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f>SUM(Tabla5[[#This Row],[VENTA MABE 1 SEMANA OCT]:[VENTAS OTROS 1 SEMANA OCT]])</f>
        <v>0</v>
      </c>
      <c r="AY1070" s="46">
        <v>4.3393501805054147</v>
      </c>
      <c r="AZ1070" s="55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f>SUM(Tabla5[[#This Row],[VENTA MABE 2 SEMANA OCT]:[VENTAS OTROS 2 SEMANA OCT]])</f>
        <v>0</v>
      </c>
      <c r="BH1070" t="s">
        <v>758</v>
      </c>
      <c r="BI1070" s="55" t="s">
        <v>273</v>
      </c>
      <c r="BJ1070">
        <v>8.0000000000000036</v>
      </c>
      <c r="BK1070" s="55">
        <v>2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f>SUM(Tabla5[[#This Row],[VENTA MABE 3 SEMANA OCT]:[VENTAS OTROS 3 SEMANA OCT]])</f>
        <v>2</v>
      </c>
      <c r="BS1070" s="42">
        <v>0</v>
      </c>
      <c r="BT1070" s="55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f>SUM(Tabla5[[#This Row],[VENTA MABE 4 SEMANA OCT]:[VENTAS OTROS 4 SEMANA OCT]])</f>
        <v>0</v>
      </c>
      <c r="CI10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70" t="s">
        <v>1703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f>SUM(Tabla5[[#This Row],[VENTA MABE 1 SEMANA NOV]:[VENTAS OTROS 1 SEMANA NOV]])</f>
        <v>0</v>
      </c>
      <c r="CS1070">
        <f>IFERROR(VLOOKUP(Tabla5[[#This Row],[CLAVE]],[2]VENTAS!$F$2:$L$1501,2,0),0)</f>
        <v>1</v>
      </c>
      <c r="CT1070">
        <f>IFERROR(VLOOKUP(Tabla5[[#This Row],[CLAVE]],[2]VENTAS!$F$2:$L$1501,3,0),0)</f>
        <v>0</v>
      </c>
      <c r="CU1070">
        <f>IFERROR(VLOOKUP(Tabla5[[#This Row],[CLAVE]],[2]VENTAS!$F$2:$L$1501,4,0),0)</f>
        <v>0</v>
      </c>
      <c r="CV1070">
        <f>IFERROR(VLOOKUP(Tabla5[[#This Row],[CLAVE]],[2]VENTAS!$F$2:$L$1501,5,0),0)</f>
        <v>0</v>
      </c>
      <c r="CW1070">
        <f>IFERROR(VLOOKUP(Tabla5[[#This Row],[CLAVE]],[2]VENTAS!$F$2:$L$1501,6,0),0)</f>
        <v>0</v>
      </c>
      <c r="CX1070">
        <f>IFERROR(VLOOKUP(Tabla5[[#This Row],[CLAVE]],[2]VENTAS!$F$2:$L$1501,7,0),0)</f>
        <v>0</v>
      </c>
      <c r="CY1070">
        <f>IFERROR(VLOOKUP(Tabla5[[#This Row],[CLAVE]],[2]VENTAS!$F$2:$R$1501,13,0),0)</f>
        <v>0</v>
      </c>
      <c r="CZ1070">
        <f>SUM(Tabla5[[#This Row],[VENTA MABE 2 SEMANA NOV]:[VENTAS OTROS 2 SEMANA NOV]])</f>
        <v>1</v>
      </c>
      <c r="DA1070" s="46">
        <v>4.7818592057761728</v>
      </c>
    </row>
    <row r="1071" spans="1:105" hidden="1" x14ac:dyDescent="0.3">
      <c r="A1071" t="str">
        <f>CONCATENATE(Tabla5[[#This Row],[TIENDA HMPV]],Tabla5[[#This Row],[LINEA]])</f>
        <v>643 - TODOHOGAR MACHALALAVADO</v>
      </c>
      <c r="B1071" t="s">
        <v>272</v>
      </c>
      <c r="C1071" s="55" t="s">
        <v>273</v>
      </c>
      <c r="D1071" s="55" t="s">
        <v>79</v>
      </c>
      <c r="E1071" s="55" t="s">
        <v>278</v>
      </c>
      <c r="F1071" s="55" t="s">
        <v>1724</v>
      </c>
      <c r="G1071" t="s">
        <v>28</v>
      </c>
      <c r="H1071" s="42">
        <f>IFERROR(Tabla5[[#This Row],[VENTAS MABE]]/Tabla5[[#This Row],[CUOTA]],0)</f>
        <v>0.1</v>
      </c>
      <c r="I1071">
        <v>10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V1071" s="42">
        <v>1</v>
      </c>
      <c r="W1071" s="42">
        <f>IFERROR(Tabla5[[#This Row],[TOTAL VENTA 38 SEMANA]]/Tabla5[[#This Row],[VENTA ACUM 38]],0)</f>
        <v>1</v>
      </c>
      <c r="X1071" s="42" t="e">
        <f>VLOOKUP(Tabla5[[#This Row],[CLAVE]],[1]!QMI_5_SEMANA_SEP_22[[CLAVE]:[SHARE CADENA S2]],21,0)</f>
        <v>#REF!</v>
      </c>
      <c r="Y1071" s="55" t="s">
        <v>724</v>
      </c>
      <c r="Z1071" s="46">
        <f>+Tabla5[[#This Row],[VENTA ACUM 38]]+Tabla5[[#This Row],[venta total 39 acum]]</f>
        <v>3</v>
      </c>
      <c r="AA1071" s="46">
        <v>0</v>
      </c>
      <c r="AB1071" s="46">
        <v>1</v>
      </c>
      <c r="AC1071" s="46">
        <v>1</v>
      </c>
      <c r="AD1071" s="46">
        <v>2</v>
      </c>
      <c r="AE1071" s="46">
        <v>2</v>
      </c>
      <c r="AF1071" s="46">
        <v>2</v>
      </c>
      <c r="AG1071" s="46">
        <v>2</v>
      </c>
      <c r="AH1071" s="42">
        <f>IFERROR(Tabla5[[#This Row],[VENTAS MABE]]/Tabla5[[#This Row],[VENTAS INDURAMA]],0)</f>
        <v>0</v>
      </c>
      <c r="AI1071" t="s">
        <v>1676</v>
      </c>
      <c r="AK1071" s="42"/>
      <c r="AL1071" t="s">
        <v>845</v>
      </c>
      <c r="AM1071" s="55" t="s">
        <v>969</v>
      </c>
      <c r="AO1071" s="55" t="s">
        <v>435</v>
      </c>
      <c r="AP1071">
        <v>0</v>
      </c>
      <c r="AQ1071" s="55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f>SUM(Tabla5[[#This Row],[VENTA MABE 1 SEMANA OCT]:[VENTAS OTROS 1 SEMANA OCT]])</f>
        <v>0</v>
      </c>
      <c r="AY1071" s="46">
        <v>8.0959999999999983</v>
      </c>
      <c r="AZ1071" s="55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f>SUM(Tabla5[[#This Row],[VENTA MABE 2 SEMANA OCT]:[VENTAS OTROS 2 SEMANA OCT]])</f>
        <v>1</v>
      </c>
      <c r="BH1071" t="s">
        <v>758</v>
      </c>
      <c r="BI1071" s="55" t="s">
        <v>273</v>
      </c>
      <c r="BJ1071">
        <v>8.0000000000000036</v>
      </c>
      <c r="BK1071" s="55">
        <v>3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f>SUM(Tabla5[[#This Row],[VENTA MABE 3 SEMANA OCT]:[VENTAS OTROS 3 SEMANA OCT]])</f>
        <v>3</v>
      </c>
      <c r="BS1071" s="42">
        <v>0.25</v>
      </c>
      <c r="BT1071" s="55">
        <v>1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f>SUM(Tabla5[[#This Row],[VENTA MABE 4 SEMANA OCT]:[VENTAS OTROS 4 SEMANA OCT]])</f>
        <v>1</v>
      </c>
      <c r="CI10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71" t="s">
        <v>1703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f>SUM(Tabla5[[#This Row],[VENTA MABE 1 SEMANA NOV]:[VENTAS OTROS 1 SEMANA NOV]])</f>
        <v>0</v>
      </c>
      <c r="CS1071">
        <f>IFERROR(VLOOKUP(Tabla5[[#This Row],[CLAVE]],[2]VENTAS!$F$2:$L$1501,2,0),0)</f>
        <v>0</v>
      </c>
      <c r="CT1071">
        <f>IFERROR(VLOOKUP(Tabla5[[#This Row],[CLAVE]],[2]VENTAS!$F$2:$L$1501,3,0),0)</f>
        <v>0</v>
      </c>
      <c r="CU1071">
        <f>IFERROR(VLOOKUP(Tabla5[[#This Row],[CLAVE]],[2]VENTAS!$F$2:$L$1501,4,0),0)</f>
        <v>0</v>
      </c>
      <c r="CV1071">
        <f>IFERROR(VLOOKUP(Tabla5[[#This Row],[CLAVE]],[2]VENTAS!$F$2:$L$1501,5,0),0)</f>
        <v>0</v>
      </c>
      <c r="CW1071">
        <f>IFERROR(VLOOKUP(Tabla5[[#This Row],[CLAVE]],[2]VENTAS!$F$2:$L$1501,6,0),0)</f>
        <v>0</v>
      </c>
      <c r="CX1071">
        <f>IFERROR(VLOOKUP(Tabla5[[#This Row],[CLAVE]],[2]VENTAS!$F$2:$L$1501,7,0),0)</f>
        <v>0</v>
      </c>
      <c r="CY1071">
        <f>IFERROR(VLOOKUP(Tabla5[[#This Row],[CLAVE]],[2]VENTAS!$F$2:$R$1501,13,0),0)</f>
        <v>0</v>
      </c>
      <c r="CZ1071">
        <f>SUM(Tabla5[[#This Row],[VENTA MABE 2 SEMANA NOV]:[VENTAS OTROS 2 SEMANA NOV]])</f>
        <v>0</v>
      </c>
      <c r="DA1071" s="46">
        <v>12.368</v>
      </c>
    </row>
    <row r="1072" spans="1:105" hidden="1" x14ac:dyDescent="0.3">
      <c r="A1072" t="str">
        <f>CONCATENATE(Tabla5[[#This Row],[TIENDA HMPV]],Tabla5[[#This Row],[LINEA]])</f>
        <v>643 - TODOHOGAR MACHALAREFRIGERACIÓN</v>
      </c>
      <c r="B1072" t="s">
        <v>272</v>
      </c>
      <c r="C1072" s="55" t="s">
        <v>273</v>
      </c>
      <c r="D1072" s="55" t="s">
        <v>79</v>
      </c>
      <c r="E1072" s="55" t="s">
        <v>278</v>
      </c>
      <c r="F1072" s="55" t="s">
        <v>1724</v>
      </c>
      <c r="G1072" t="s">
        <v>29</v>
      </c>
      <c r="H1072" s="42">
        <f>IFERROR(Tabla5[[#This Row],[VENTAS MABE]]/Tabla5[[#This Row],[CUOTA]],0)</f>
        <v>0.16666666666666666</v>
      </c>
      <c r="I1072">
        <v>6</v>
      </c>
      <c r="J1072">
        <v>1</v>
      </c>
      <c r="K1072">
        <v>1</v>
      </c>
      <c r="L1072">
        <v>3</v>
      </c>
      <c r="M1072">
        <v>0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V1072" s="42">
        <v>0.14285714285714285</v>
      </c>
      <c r="W1072" s="42">
        <f>IFERROR(Tabla5[[#This Row],[TOTAL VENTA 38 SEMANA]]/Tabla5[[#This Row],[VENTA ACUM 38]],0)</f>
        <v>0.14285714285714285</v>
      </c>
      <c r="X1072" s="42" t="e">
        <f>VLOOKUP(Tabla5[[#This Row],[CLAVE]],[1]!QMI_5_SEMANA_SEP_22[[CLAVE]:[SHARE CADENA S2]],21,0)</f>
        <v>#REF!</v>
      </c>
      <c r="Y1072" s="55" t="s">
        <v>724</v>
      </c>
      <c r="Z1072" s="46">
        <f>+Tabla5[[#This Row],[VENTA ACUM 38]]+Tabla5[[#This Row],[venta total 39 acum]]</f>
        <v>7</v>
      </c>
      <c r="AA1072" s="46">
        <v>0</v>
      </c>
      <c r="AB1072" s="46">
        <v>1</v>
      </c>
      <c r="AC1072" s="46">
        <v>7</v>
      </c>
      <c r="AD1072" s="46">
        <v>0</v>
      </c>
      <c r="AE1072" s="46">
        <v>0</v>
      </c>
      <c r="AF1072" s="46">
        <v>0</v>
      </c>
      <c r="AG1072" s="46">
        <v>0</v>
      </c>
      <c r="AH1072" s="42">
        <f>IFERROR(Tabla5[[#This Row],[VENTAS MABE]]/Tabla5[[#This Row],[VENTAS INDURAMA]],0)</f>
        <v>1</v>
      </c>
      <c r="AI1072" t="s">
        <v>1676</v>
      </c>
      <c r="AK1072" s="42"/>
      <c r="AL1072" t="s">
        <v>845</v>
      </c>
      <c r="AM1072" s="55" t="s">
        <v>969</v>
      </c>
      <c r="AO1072" s="55" t="s">
        <v>435</v>
      </c>
      <c r="AP1072">
        <v>0</v>
      </c>
      <c r="AQ1072" s="55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f>SUM(Tabla5[[#This Row],[VENTA MABE 1 SEMANA OCT]:[VENTAS OTROS 1 SEMANA OCT]])</f>
        <v>1</v>
      </c>
      <c r="AY1072" s="46">
        <v>3.1118012422360248</v>
      </c>
      <c r="AZ1072" s="55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f>SUM(Tabla5[[#This Row],[VENTA MABE 2 SEMANA OCT]:[VENTAS OTROS 2 SEMANA OCT]])</f>
        <v>0</v>
      </c>
      <c r="BH1072" t="s">
        <v>758</v>
      </c>
      <c r="BI1072" s="55" t="s">
        <v>273</v>
      </c>
      <c r="BJ1072">
        <v>8.0000000000000036</v>
      </c>
      <c r="BK1072" s="55">
        <v>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f>SUM(Tabla5[[#This Row],[VENTA MABE 3 SEMANA OCT]:[VENTAS OTROS 3 SEMANA OCT]])</f>
        <v>2</v>
      </c>
      <c r="BS1072" s="42">
        <v>0.4</v>
      </c>
      <c r="BT1072" s="55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f>SUM(Tabla5[[#This Row],[VENTA MABE 4 SEMANA OCT]:[VENTAS OTROS 4 SEMANA OCT]])</f>
        <v>1</v>
      </c>
      <c r="CI10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1072" t="s">
        <v>1703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f>SUM(Tabla5[[#This Row],[VENTA MABE 1 SEMANA NOV]:[VENTAS OTROS 1 SEMANA NOV]])</f>
        <v>0</v>
      </c>
      <c r="CS1072">
        <f>IFERROR(VLOOKUP(Tabla5[[#This Row],[CLAVE]],[2]VENTAS!$F$2:$L$1501,2,0),0)</f>
        <v>0</v>
      </c>
      <c r="CT1072">
        <f>IFERROR(VLOOKUP(Tabla5[[#This Row],[CLAVE]],[2]VENTAS!$F$2:$L$1501,3,0),0)</f>
        <v>1</v>
      </c>
      <c r="CU1072">
        <f>IFERROR(VLOOKUP(Tabla5[[#This Row],[CLAVE]],[2]VENTAS!$F$2:$L$1501,4,0),0)</f>
        <v>0</v>
      </c>
      <c r="CV1072">
        <f>IFERROR(VLOOKUP(Tabla5[[#This Row],[CLAVE]],[2]VENTAS!$F$2:$L$1501,5,0),0)</f>
        <v>0</v>
      </c>
      <c r="CW1072">
        <f>IFERROR(VLOOKUP(Tabla5[[#This Row],[CLAVE]],[2]VENTAS!$F$2:$L$1501,6,0),0)</f>
        <v>0</v>
      </c>
      <c r="CX1072">
        <f>IFERROR(VLOOKUP(Tabla5[[#This Row],[CLAVE]],[2]VENTAS!$F$2:$L$1501,7,0),0)</f>
        <v>0</v>
      </c>
      <c r="CY1072">
        <f>IFERROR(VLOOKUP(Tabla5[[#This Row],[CLAVE]],[2]VENTAS!$F$2:$R$1501,13,0),0)</f>
        <v>0</v>
      </c>
      <c r="CZ1072">
        <f>SUM(Tabla5[[#This Row],[VENTA MABE 2 SEMANA NOV]:[VENTAS OTROS 2 SEMANA NOV]])</f>
        <v>1</v>
      </c>
      <c r="DA1072" s="46">
        <v>3.5943283769370731</v>
      </c>
    </row>
    <row r="1073" spans="1:105" hidden="1" x14ac:dyDescent="0.3">
      <c r="A1073" t="str">
        <f>CONCATENATE(Tabla5[[#This Row],[TIENDA HMPV]],Tabla5[[#This Row],[LINEA]])</f>
        <v>808 - ALM ESPAÑA LUIS CORDERO 2AIRES</v>
      </c>
      <c r="B1073" t="s">
        <v>289</v>
      </c>
      <c r="C1073" s="55" t="s">
        <v>290</v>
      </c>
      <c r="D1073" s="55" t="s">
        <v>49</v>
      </c>
      <c r="E1073" s="55" t="s">
        <v>291</v>
      </c>
      <c r="F1073" s="55" t="s">
        <v>1724</v>
      </c>
      <c r="G1073" t="s">
        <v>25</v>
      </c>
      <c r="H1073" s="42">
        <f>IFERROR(Tabla5[[#This Row],[VENTAS MABE]]/Tabla5[[#This Row],[CUOTA]],0)</f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V1073" s="42">
        <v>0</v>
      </c>
      <c r="W1073" s="42">
        <f>IFERROR(Tabla5[[#This Row],[TOTAL VENTA 38 SEMANA]]/Tabla5[[#This Row],[VENTA ACUM 38]],0)</f>
        <v>0</v>
      </c>
      <c r="X1073" s="42" t="e">
        <f>VLOOKUP(Tabla5[[#This Row],[CLAVE]],[1]!QMI_5_SEMANA_SEP_22[[CLAVE]:[SHARE CADENA S2]],21,0)</f>
        <v>#REF!</v>
      </c>
      <c r="Y1073" s="55" t="s">
        <v>724</v>
      </c>
      <c r="Z1073" s="46">
        <f>+Tabla5[[#This Row],[VENTA ACUM 38]]+Tabla5[[#This Row],[venta total 39 acum]]</f>
        <v>0</v>
      </c>
      <c r="AA1073" s="46">
        <v>0</v>
      </c>
      <c r="AB1073" s="46">
        <v>0</v>
      </c>
      <c r="AC1073" s="46">
        <v>0</v>
      </c>
      <c r="AD1073" s="46">
        <v>0</v>
      </c>
      <c r="AE1073" s="46">
        <v>0</v>
      </c>
      <c r="AF1073" s="46">
        <v>0</v>
      </c>
      <c r="AG1073" s="46">
        <v>0</v>
      </c>
      <c r="AH1073" s="42">
        <f>IFERROR(Tabla5[[#This Row],[VENTAS MABE]]/Tabla5[[#This Row],[VENTAS INDURAMA]],0)</f>
        <v>0</v>
      </c>
      <c r="AI1073" t="s">
        <v>1675</v>
      </c>
      <c r="AK1073" s="42"/>
      <c r="AL1073" t="s">
        <v>727</v>
      </c>
      <c r="AM1073" s="55" t="s">
        <v>877</v>
      </c>
      <c r="AO1073" s="55" t="s">
        <v>460</v>
      </c>
      <c r="AP1073">
        <v>0</v>
      </c>
      <c r="AQ1073" s="55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f>SUM(Tabla5[[#This Row],[VENTA MABE 1 SEMANA OCT]:[VENTAS OTROS 1 SEMANA OCT]])</f>
        <v>0</v>
      </c>
      <c r="AY1073" s="46">
        <v>1</v>
      </c>
      <c r="AZ1073" s="55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f>SUM(Tabla5[[#This Row],[VENTA MABE 2 SEMANA OCT]:[VENTAS OTROS 2 SEMANA OCT]])</f>
        <v>0</v>
      </c>
      <c r="BH1073" t="s">
        <v>798</v>
      </c>
      <c r="BI1073" s="55" t="s">
        <v>290</v>
      </c>
      <c r="BJ1073">
        <v>27</v>
      </c>
      <c r="BK1073" s="55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f>SUM(Tabla5[[#This Row],[VENTA MABE 3 SEMANA OCT]:[VENTAS OTROS 3 SEMANA OCT]])</f>
        <v>0</v>
      </c>
      <c r="BS1073" s="42">
        <v>0.35</v>
      </c>
      <c r="BT1073" s="55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f>SUM(Tabla5[[#This Row],[VENTA MABE 4 SEMANA OCT]:[VENTAS OTROS 4 SEMANA OCT]])</f>
        <v>0</v>
      </c>
      <c r="CI10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73" s="66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f>SUM(Tabla5[[#This Row],[VENTA MABE 1 SEMANA NOV]:[VENTAS OTROS 1 SEMANA NOV]])</f>
        <v>0</v>
      </c>
      <c r="CS1073">
        <f>IFERROR(VLOOKUP(Tabla5[[#This Row],[CLAVE]],[2]VENTAS!$F$2:$L$1501,2,0),0)</f>
        <v>0</v>
      </c>
      <c r="CT1073">
        <f>IFERROR(VLOOKUP(Tabla5[[#This Row],[CLAVE]],[2]VENTAS!$F$2:$L$1501,3,0),0)</f>
        <v>0</v>
      </c>
      <c r="CU1073">
        <f>IFERROR(VLOOKUP(Tabla5[[#This Row],[CLAVE]],[2]VENTAS!$F$2:$L$1501,4,0),0)</f>
        <v>0</v>
      </c>
      <c r="CV1073">
        <f>IFERROR(VLOOKUP(Tabla5[[#This Row],[CLAVE]],[2]VENTAS!$F$2:$L$1501,5,0),0)</f>
        <v>0</v>
      </c>
      <c r="CW1073">
        <f>IFERROR(VLOOKUP(Tabla5[[#This Row],[CLAVE]],[2]VENTAS!$F$2:$L$1501,6,0),0)</f>
        <v>0</v>
      </c>
      <c r="CX1073">
        <f>IFERROR(VLOOKUP(Tabla5[[#This Row],[CLAVE]],[2]VENTAS!$F$2:$L$1501,7,0),0)</f>
        <v>0</v>
      </c>
      <c r="CY1073">
        <f>IFERROR(VLOOKUP(Tabla5[[#This Row],[CLAVE]],[2]VENTAS!$F$2:$R$1501,13,0),0)</f>
        <v>0</v>
      </c>
      <c r="CZ1073">
        <f>SUM(Tabla5[[#This Row],[VENTA MABE 2 SEMANA NOV]:[VENTAS OTROS 2 SEMANA NOV]])</f>
        <v>0</v>
      </c>
      <c r="DA1073" s="46">
        <v>0.58823529411764697</v>
      </c>
    </row>
    <row r="1074" spans="1:105" hidden="1" x14ac:dyDescent="0.3">
      <c r="A1074" t="str">
        <f>CONCATENATE(Tabla5[[#This Row],[TIENDA HMPV]],Tabla5[[#This Row],[LINEA]])</f>
        <v>808 - ALM ESPAÑA LUIS CORDERO 2COCINAS</v>
      </c>
      <c r="B1074" t="s">
        <v>289</v>
      </c>
      <c r="C1074" s="55" t="s">
        <v>290</v>
      </c>
      <c r="D1074" s="55" t="s">
        <v>49</v>
      </c>
      <c r="E1074" s="55" t="s">
        <v>291</v>
      </c>
      <c r="F1074" s="55" t="s">
        <v>1724</v>
      </c>
      <c r="G1074" t="s">
        <v>26</v>
      </c>
      <c r="H1074" s="42">
        <f>IFERROR(Tabla5[[#This Row],[VENTAS MABE]]/Tabla5[[#This Row],[CUOTA]],0)</f>
        <v>0.15</v>
      </c>
      <c r="I1074">
        <v>20</v>
      </c>
      <c r="J1074">
        <v>3</v>
      </c>
      <c r="K1074">
        <v>18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V1074" s="42">
        <v>0.14285714285714285</v>
      </c>
      <c r="W1074" s="42">
        <f>IFERROR(Tabla5[[#This Row],[TOTAL VENTA 38 SEMANA]]/Tabla5[[#This Row],[VENTA ACUM 38]],0)</f>
        <v>0.14285714285714285</v>
      </c>
      <c r="X1074" s="42" t="e">
        <f>VLOOKUP(Tabla5[[#This Row],[CLAVE]],[1]!QMI_5_SEMANA_SEP_22[[CLAVE]:[SHARE CADENA S2]],21,0)</f>
        <v>#REF!</v>
      </c>
      <c r="Y1074" s="55" t="s">
        <v>724</v>
      </c>
      <c r="Z1074" s="46">
        <f>+Tabla5[[#This Row],[VENTA ACUM 38]]+Tabla5[[#This Row],[venta total 39 acum]]</f>
        <v>22</v>
      </c>
      <c r="AA1074" s="46">
        <v>2</v>
      </c>
      <c r="AB1074" s="46">
        <v>3</v>
      </c>
      <c r="AC1074" s="46">
        <v>21</v>
      </c>
      <c r="AD1074" s="46">
        <v>1</v>
      </c>
      <c r="AE1074" s="46">
        <v>4</v>
      </c>
      <c r="AF1074" s="46">
        <v>1</v>
      </c>
      <c r="AG1074" s="46">
        <v>6</v>
      </c>
      <c r="AH1074" s="42">
        <f>IFERROR(Tabla5[[#This Row],[VENTAS MABE]]/Tabla5[[#This Row],[VENTAS INDURAMA]],0)</f>
        <v>0.16666666666666666</v>
      </c>
      <c r="AI1074" t="s">
        <v>1675</v>
      </c>
      <c r="AK1074" s="42"/>
      <c r="AL1074" t="s">
        <v>727</v>
      </c>
      <c r="AM1074" s="55" t="s">
        <v>877</v>
      </c>
      <c r="AO1074" s="55" t="s">
        <v>460</v>
      </c>
      <c r="AP1074">
        <v>15</v>
      </c>
      <c r="AQ1074" s="55">
        <v>2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f>SUM(Tabla5[[#This Row],[VENTA MABE 1 SEMANA OCT]:[VENTAS OTROS 1 SEMANA OCT]])</f>
        <v>2</v>
      </c>
      <c r="AY1074" s="46">
        <v>27.164116659192928</v>
      </c>
      <c r="AZ1074" s="55">
        <v>4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f>SUM(Tabla5[[#This Row],[VENTA MABE 2 SEMANA OCT]:[VENTAS OTROS 2 SEMANA OCT]])</f>
        <v>4</v>
      </c>
      <c r="BH1074" t="s">
        <v>798</v>
      </c>
      <c r="BI1074" s="55" t="s">
        <v>290</v>
      </c>
      <c r="BJ1074">
        <v>27</v>
      </c>
      <c r="BK1074" s="55">
        <v>6</v>
      </c>
      <c r="BL1074">
        <v>10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f>SUM(Tabla5[[#This Row],[VENTA MABE 3 SEMANA OCT]:[VENTAS OTROS 3 SEMANA OCT]])</f>
        <v>16</v>
      </c>
      <c r="BS1074" s="42">
        <v>0.5</v>
      </c>
      <c r="BT1074" s="55">
        <v>5</v>
      </c>
      <c r="BU1074">
        <v>4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f>SUM(Tabla5[[#This Row],[VENTA MABE 4 SEMANA OCT]:[VENTAS OTROS 4 SEMANA OCT]])</f>
        <v>9</v>
      </c>
      <c r="CI10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0.54838709677419351</v>
      </c>
      <c r="CJ1074" t="s">
        <v>1703</v>
      </c>
      <c r="CK1074">
        <v>3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f>SUM(Tabla5[[#This Row],[VENTA MABE 1 SEMANA NOV]:[VENTAS OTROS 1 SEMANA NOV]])</f>
        <v>4</v>
      </c>
      <c r="CS1074">
        <f>IFERROR(VLOOKUP(Tabla5[[#This Row],[CLAVE]],[2]VENTAS!$F$2:$L$1501,2,0),0)</f>
        <v>7</v>
      </c>
      <c r="CT1074">
        <f>IFERROR(VLOOKUP(Tabla5[[#This Row],[CLAVE]],[2]VENTAS!$F$2:$L$1501,3,0),0)</f>
        <v>3</v>
      </c>
      <c r="CU1074">
        <f>IFERROR(VLOOKUP(Tabla5[[#This Row],[CLAVE]],[2]VENTAS!$F$2:$L$1501,4,0),0)</f>
        <v>0</v>
      </c>
      <c r="CV1074">
        <f>IFERROR(VLOOKUP(Tabla5[[#This Row],[CLAVE]],[2]VENTAS!$F$2:$L$1501,5,0),0)</f>
        <v>0</v>
      </c>
      <c r="CW1074">
        <f>IFERROR(VLOOKUP(Tabla5[[#This Row],[CLAVE]],[2]VENTAS!$F$2:$L$1501,6,0),0)</f>
        <v>0</v>
      </c>
      <c r="CX1074">
        <f>IFERROR(VLOOKUP(Tabla5[[#This Row],[CLAVE]],[2]VENTAS!$F$2:$L$1501,7,0),0)</f>
        <v>0</v>
      </c>
      <c r="CY1074">
        <f>IFERROR(VLOOKUP(Tabla5[[#This Row],[CLAVE]],[2]VENTAS!$F$2:$R$1501,13,0),0)</f>
        <v>0</v>
      </c>
      <c r="CZ1074">
        <f>SUM(Tabla5[[#This Row],[VENTA MABE 2 SEMANA NOV]:[VENTAS OTROS 2 SEMANA NOV]])</f>
        <v>10</v>
      </c>
      <c r="DA1074" s="46">
        <v>48.507351177130232</v>
      </c>
    </row>
    <row r="1075" spans="1:105" hidden="1" x14ac:dyDescent="0.3">
      <c r="A1075" t="str">
        <f>CONCATENATE(Tabla5[[#This Row],[TIENDA HMPV]],Tabla5[[#This Row],[LINEA]])</f>
        <v>808 - ALM ESPAÑA LUIS CORDERO 2EMPOTRE</v>
      </c>
      <c r="B1075" t="s">
        <v>289</v>
      </c>
      <c r="C1075" s="55" t="s">
        <v>290</v>
      </c>
      <c r="D1075" s="55" t="s">
        <v>49</v>
      </c>
      <c r="E1075" s="55" t="s">
        <v>291</v>
      </c>
      <c r="F1075" s="55" t="s">
        <v>1724</v>
      </c>
      <c r="G1075" t="s">
        <v>32</v>
      </c>
      <c r="H1075" s="42">
        <f>IFERROR(Tabla5[[#This Row],[VENTAS MABE]]/Tabla5[[#This Row],[CUOTA]],0)</f>
        <v>2.3333333333333335</v>
      </c>
      <c r="I1075">
        <v>3</v>
      </c>
      <c r="J1075">
        <v>7</v>
      </c>
      <c r="K1075">
        <v>8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V1075" s="42">
        <v>0.63636363636363635</v>
      </c>
      <c r="W1075" s="42">
        <f>IFERROR(Tabla5[[#This Row],[TOTAL VENTA 38 SEMANA]]/Tabla5[[#This Row],[VENTA ACUM 38]],0)</f>
        <v>0.63636363636363635</v>
      </c>
      <c r="X1075" s="42" t="e">
        <f>VLOOKUP(Tabla5[[#This Row],[CLAVE]],[1]!QMI_5_SEMANA_SEP_22[[CLAVE]:[SHARE CADENA S2]],21,0)</f>
        <v>#REF!</v>
      </c>
      <c r="Y1075" s="55" t="s">
        <v>724</v>
      </c>
      <c r="Z1075" s="46">
        <f>+Tabla5[[#This Row],[VENTA ACUM 38]]+Tabla5[[#This Row],[venta total 39 acum]]</f>
        <v>23</v>
      </c>
      <c r="AA1075" s="46">
        <v>6</v>
      </c>
      <c r="AB1075" s="46">
        <v>7</v>
      </c>
      <c r="AC1075" s="46">
        <v>11</v>
      </c>
      <c r="AD1075" s="46">
        <v>12</v>
      </c>
      <c r="AE1075" s="46">
        <v>8</v>
      </c>
      <c r="AF1075" s="46">
        <v>12</v>
      </c>
      <c r="AG1075" s="46">
        <v>14</v>
      </c>
      <c r="AH1075" s="42">
        <f>IFERROR(Tabla5[[#This Row],[VENTAS MABE]]/Tabla5[[#This Row],[VENTAS INDURAMA]],0)</f>
        <v>0.875</v>
      </c>
      <c r="AI1075" t="s">
        <v>1675</v>
      </c>
      <c r="AK1075" s="42"/>
      <c r="AL1075" t="s">
        <v>727</v>
      </c>
      <c r="AM1075" s="55" t="s">
        <v>877</v>
      </c>
      <c r="AO1075" s="55" t="s">
        <v>460</v>
      </c>
      <c r="AP1075">
        <v>8</v>
      </c>
      <c r="AQ1075" s="5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f>SUM(Tabla5[[#This Row],[VENTA MABE 1 SEMANA OCT]:[VENTAS OTROS 1 SEMANA OCT]])</f>
        <v>1</v>
      </c>
      <c r="AY1075" s="46">
        <v>0</v>
      </c>
      <c r="AZ1075" s="55">
        <v>3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f>SUM(Tabla5[[#This Row],[VENTA MABE 2 SEMANA OCT]:[VENTAS OTROS 2 SEMANA OCT]])</f>
        <v>3</v>
      </c>
      <c r="BH1075" t="s">
        <v>798</v>
      </c>
      <c r="BI1075" s="55" t="s">
        <v>290</v>
      </c>
      <c r="BJ1075">
        <v>27</v>
      </c>
      <c r="BK1075" s="55">
        <v>4</v>
      </c>
      <c r="BL1075">
        <v>3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f>SUM(Tabla5[[#This Row],[VENTA MABE 3 SEMANA OCT]:[VENTAS OTROS 3 SEMANA OCT]])</f>
        <v>7</v>
      </c>
      <c r="BS1075" s="42">
        <v>0.35</v>
      </c>
      <c r="BT1075" s="55">
        <v>1</v>
      </c>
      <c r="BU1075">
        <v>2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f>SUM(Tabla5[[#This Row],[VENTA MABE 4 SEMANA OCT]:[VENTAS OTROS 4 SEMANA OCT]])</f>
        <v>3</v>
      </c>
      <c r="CI10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0.6428571428571429</v>
      </c>
      <c r="CJ1075" t="s">
        <v>1703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f>SUM(Tabla5[[#This Row],[VENTA MABE 1 SEMANA NOV]:[VENTAS OTROS 1 SEMANA NOV]])</f>
        <v>0</v>
      </c>
      <c r="CS1075">
        <f>IFERROR(VLOOKUP(Tabla5[[#This Row],[CLAVE]],[2]VENTAS!$F$2:$L$1501,2,0),0)</f>
        <v>0</v>
      </c>
      <c r="CT1075">
        <f>IFERROR(VLOOKUP(Tabla5[[#This Row],[CLAVE]],[2]VENTAS!$F$2:$L$1501,3,0),0)</f>
        <v>0</v>
      </c>
      <c r="CU1075">
        <f>IFERROR(VLOOKUP(Tabla5[[#This Row],[CLAVE]],[2]VENTAS!$F$2:$L$1501,4,0),0)</f>
        <v>0</v>
      </c>
      <c r="CV1075">
        <f>IFERROR(VLOOKUP(Tabla5[[#This Row],[CLAVE]],[2]VENTAS!$F$2:$L$1501,5,0),0)</f>
        <v>0</v>
      </c>
      <c r="CW1075">
        <f>IFERROR(VLOOKUP(Tabla5[[#This Row],[CLAVE]],[2]VENTAS!$F$2:$L$1501,6,0),0)</f>
        <v>0</v>
      </c>
      <c r="CX1075">
        <f>IFERROR(VLOOKUP(Tabla5[[#This Row],[CLAVE]],[2]VENTAS!$F$2:$L$1501,7,0),0)</f>
        <v>0</v>
      </c>
      <c r="CY1075">
        <f>IFERROR(VLOOKUP(Tabla5[[#This Row],[CLAVE]],[2]VENTAS!$F$2:$R$1501,13,0),0)</f>
        <v>0</v>
      </c>
      <c r="CZ1075">
        <f>SUM(Tabla5[[#This Row],[VENTA MABE 2 SEMANA NOV]:[VENTAS OTROS 2 SEMANA NOV]])</f>
        <v>0</v>
      </c>
      <c r="DA1075" s="46">
        <v>0</v>
      </c>
    </row>
    <row r="1076" spans="1:105" hidden="1" x14ac:dyDescent="0.3">
      <c r="A1076" t="str">
        <f>CONCATENATE(Tabla5[[#This Row],[TIENDA HMPV]],Tabla5[[#This Row],[LINEA]])</f>
        <v>808 - ALM ESPAÑA LUIS CORDERO 2GLOBALES</v>
      </c>
      <c r="B1076" t="s">
        <v>289</v>
      </c>
      <c r="C1076" s="55" t="s">
        <v>290</v>
      </c>
      <c r="D1076" s="55" t="s">
        <v>49</v>
      </c>
      <c r="E1076" s="55" t="s">
        <v>291</v>
      </c>
      <c r="F1076" s="55" t="s">
        <v>1724</v>
      </c>
      <c r="G1076" t="s">
        <v>27</v>
      </c>
      <c r="H1076" s="42">
        <f>IFERROR(Tabla5[[#This Row],[VENTAS MABE]]/Tabla5[[#This Row],[CUOTA]],0)</f>
        <v>0.15</v>
      </c>
      <c r="I1076">
        <v>20</v>
      </c>
      <c r="J1076">
        <v>3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V1076" s="42">
        <v>0.375</v>
      </c>
      <c r="W1076" s="42">
        <f>IFERROR(Tabla5[[#This Row],[TOTAL VENTA 38 SEMANA]]/Tabla5[[#This Row],[VENTA ACUM 38]],0)</f>
        <v>0.375</v>
      </c>
      <c r="X1076" s="42" t="e">
        <f>VLOOKUP(Tabla5[[#This Row],[CLAVE]],[1]!QMI_5_SEMANA_SEP_22[[CLAVE]:[SHARE CADENA S2]],21,0)</f>
        <v>#REF!</v>
      </c>
      <c r="Y1076" s="55" t="s">
        <v>724</v>
      </c>
      <c r="Z1076" s="46">
        <f>+Tabla5[[#This Row],[VENTA ACUM 38]]+Tabla5[[#This Row],[venta total 39 acum]]</f>
        <v>20</v>
      </c>
      <c r="AA1076" s="46">
        <v>3</v>
      </c>
      <c r="AB1076" s="46">
        <v>3</v>
      </c>
      <c r="AC1076" s="46">
        <v>8</v>
      </c>
      <c r="AD1076" s="46">
        <v>12</v>
      </c>
      <c r="AE1076" s="46">
        <v>7</v>
      </c>
      <c r="AF1076" s="46">
        <v>12</v>
      </c>
      <c r="AG1076" s="46">
        <v>10</v>
      </c>
      <c r="AH1076" s="42">
        <f>IFERROR(Tabla5[[#This Row],[VENTAS MABE]]/Tabla5[[#This Row],[VENTAS INDURAMA]],0)</f>
        <v>0.3</v>
      </c>
      <c r="AI1076" t="s">
        <v>1675</v>
      </c>
      <c r="AK1076" s="42"/>
      <c r="AL1076" t="s">
        <v>727</v>
      </c>
      <c r="AM1076" s="55" t="s">
        <v>877</v>
      </c>
      <c r="AO1076" s="55" t="s">
        <v>460</v>
      </c>
      <c r="AP1076">
        <v>7</v>
      </c>
      <c r="AQ1076" s="55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f>SUM(Tabla5[[#This Row],[VENTA MABE 1 SEMANA OCT]:[VENTAS OTROS 1 SEMANA OCT]])</f>
        <v>1</v>
      </c>
      <c r="AY1076" s="46">
        <v>14.511465168225604</v>
      </c>
      <c r="AZ1076" s="55">
        <v>6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f>SUM(Tabla5[[#This Row],[VENTA MABE 2 SEMANA OCT]:[VENTAS OTROS 2 SEMANA OCT]])</f>
        <v>6</v>
      </c>
      <c r="BH1076" t="s">
        <v>798</v>
      </c>
      <c r="BI1076" s="55" t="s">
        <v>290</v>
      </c>
      <c r="BJ1076">
        <v>27</v>
      </c>
      <c r="BK1076" s="55">
        <v>5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f>SUM(Tabla5[[#This Row],[VENTA MABE 3 SEMANA OCT]:[VENTAS OTROS 3 SEMANA OCT]])</f>
        <v>5</v>
      </c>
      <c r="BS1076" s="42">
        <v>0</v>
      </c>
      <c r="BT1076" s="55">
        <v>2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f>SUM(Tabla5[[#This Row],[VENTA MABE 4 SEMANA OCT]:[VENTAS OTROS 4 SEMANA OCT]])</f>
        <v>2</v>
      </c>
      <c r="CI10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76" t="s">
        <v>1703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f>SUM(Tabla5[[#This Row],[VENTA MABE 1 SEMANA NOV]:[VENTAS OTROS 1 SEMANA NOV]])</f>
        <v>0</v>
      </c>
      <c r="CS1076">
        <f>IFERROR(VLOOKUP(Tabla5[[#This Row],[CLAVE]],[2]VENTAS!$F$2:$L$1501,2,0),0)</f>
        <v>1</v>
      </c>
      <c r="CT1076">
        <f>IFERROR(VLOOKUP(Tabla5[[#This Row],[CLAVE]],[2]VENTAS!$F$2:$L$1501,3,0),0)</f>
        <v>0</v>
      </c>
      <c r="CU1076">
        <f>IFERROR(VLOOKUP(Tabla5[[#This Row],[CLAVE]],[2]VENTAS!$F$2:$L$1501,4,0),0)</f>
        <v>0</v>
      </c>
      <c r="CV1076">
        <f>IFERROR(VLOOKUP(Tabla5[[#This Row],[CLAVE]],[2]VENTAS!$F$2:$L$1501,5,0),0)</f>
        <v>0</v>
      </c>
      <c r="CW1076">
        <f>IFERROR(VLOOKUP(Tabla5[[#This Row],[CLAVE]],[2]VENTAS!$F$2:$L$1501,6,0),0)</f>
        <v>0</v>
      </c>
      <c r="CX1076">
        <f>IFERROR(VLOOKUP(Tabla5[[#This Row],[CLAVE]],[2]VENTAS!$F$2:$L$1501,7,0),0)</f>
        <v>0</v>
      </c>
      <c r="CY1076">
        <f>IFERROR(VLOOKUP(Tabla5[[#This Row],[CLAVE]],[2]VENTAS!$F$2:$R$1501,13,0),0)</f>
        <v>0</v>
      </c>
      <c r="CZ1076">
        <f>SUM(Tabla5[[#This Row],[VENTA MABE 2 SEMANA NOV]:[VENTAS OTROS 2 SEMANA NOV]])</f>
        <v>1</v>
      </c>
      <c r="DA1076" s="46">
        <v>14.667715168225604</v>
      </c>
    </row>
    <row r="1077" spans="1:105" hidden="1" x14ac:dyDescent="0.3">
      <c r="A1077" t="str">
        <f>CONCATENATE(Tabla5[[#This Row],[TIENDA HMPV]],Tabla5[[#This Row],[LINEA]])</f>
        <v>808 - ALM ESPAÑA LUIS CORDERO 2LAVADO</v>
      </c>
      <c r="B1077" t="s">
        <v>289</v>
      </c>
      <c r="C1077" s="55" t="s">
        <v>290</v>
      </c>
      <c r="D1077" s="55" t="s">
        <v>49</v>
      </c>
      <c r="E1077" s="55" t="s">
        <v>291</v>
      </c>
      <c r="F1077" s="55" t="s">
        <v>1724</v>
      </c>
      <c r="G1077" t="s">
        <v>28</v>
      </c>
      <c r="H1077" s="42">
        <f>IFERROR(Tabla5[[#This Row],[VENTAS MABE]]/Tabla5[[#This Row],[CUOTA]],0)</f>
        <v>0.41666666666666669</v>
      </c>
      <c r="I1077">
        <v>12</v>
      </c>
      <c r="J1077">
        <v>5</v>
      </c>
      <c r="K1077">
        <v>0</v>
      </c>
      <c r="L1077">
        <v>8</v>
      </c>
      <c r="M1077">
        <v>15</v>
      </c>
      <c r="N1077">
        <v>12</v>
      </c>
      <c r="O1077">
        <v>9</v>
      </c>
      <c r="P1077">
        <v>0</v>
      </c>
      <c r="Q1077">
        <v>0</v>
      </c>
      <c r="R1077">
        <v>0</v>
      </c>
      <c r="S1077">
        <v>0</v>
      </c>
      <c r="T1077">
        <v>0</v>
      </c>
      <c r="V1077" s="42">
        <v>0.16129032258064516</v>
      </c>
      <c r="W1077" s="42">
        <f>IFERROR(Tabla5[[#This Row],[TOTAL VENTA 38 SEMANA]]/Tabla5[[#This Row],[VENTA ACUM 38]],0)</f>
        <v>0.16129032258064516</v>
      </c>
      <c r="X1077" s="42" t="e">
        <f>VLOOKUP(Tabla5[[#This Row],[CLAVE]],[1]!QMI_5_SEMANA_SEP_22[[CLAVE]:[SHARE CADENA S2]],21,0)</f>
        <v>#REF!</v>
      </c>
      <c r="Y1077" s="55" t="s">
        <v>724</v>
      </c>
      <c r="Z1077" s="46">
        <f>+Tabla5[[#This Row],[VENTA ACUM 38]]+Tabla5[[#This Row],[venta total 39 acum]]</f>
        <v>46</v>
      </c>
      <c r="AA1077" s="46">
        <v>2</v>
      </c>
      <c r="AB1077" s="46">
        <v>5</v>
      </c>
      <c r="AC1077" s="46">
        <v>31</v>
      </c>
      <c r="AD1077" s="46">
        <v>15</v>
      </c>
      <c r="AE1077" s="46">
        <v>9</v>
      </c>
      <c r="AF1077" s="46">
        <v>15</v>
      </c>
      <c r="AG1077" s="46">
        <v>11</v>
      </c>
      <c r="AH1077" s="42">
        <f>IFERROR(Tabla5[[#This Row],[VENTAS MABE]]/Tabla5[[#This Row],[VENTAS INDURAMA]],0)</f>
        <v>0</v>
      </c>
      <c r="AI1077" t="s">
        <v>1675</v>
      </c>
      <c r="AK1077" s="42"/>
      <c r="AL1077" t="s">
        <v>727</v>
      </c>
      <c r="AM1077" s="55" t="s">
        <v>877</v>
      </c>
      <c r="AO1077" s="55" t="s">
        <v>460</v>
      </c>
      <c r="AP1077">
        <v>20</v>
      </c>
      <c r="AQ1077" s="55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f>SUM(Tabla5[[#This Row],[VENTA MABE 1 SEMANA OCT]:[VENTAS OTROS 1 SEMANA OCT]])</f>
        <v>1</v>
      </c>
      <c r="AY1077" s="46">
        <v>19.382550454671453</v>
      </c>
      <c r="AZ1077" s="55">
        <v>3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f>SUM(Tabla5[[#This Row],[VENTA MABE 2 SEMANA OCT]:[VENTAS OTROS 2 SEMANA OCT]])</f>
        <v>3</v>
      </c>
      <c r="BH1077" t="s">
        <v>798</v>
      </c>
      <c r="BI1077" s="55" t="s">
        <v>290</v>
      </c>
      <c r="BJ1077">
        <v>27</v>
      </c>
      <c r="BK1077" s="55">
        <v>7</v>
      </c>
      <c r="BL1077">
        <v>0</v>
      </c>
      <c r="BM1077">
        <v>2</v>
      </c>
      <c r="BN1077">
        <v>14</v>
      </c>
      <c r="BO1077">
        <v>5</v>
      </c>
      <c r="BP1077">
        <v>3</v>
      </c>
      <c r="BQ1077">
        <v>0</v>
      </c>
      <c r="BR1077">
        <f>SUM(Tabla5[[#This Row],[VENTA MABE 3 SEMANA OCT]:[VENTAS OTROS 3 SEMANA OCT]])</f>
        <v>31</v>
      </c>
      <c r="BS1077" s="42">
        <v>0.35</v>
      </c>
      <c r="BT1077" s="55">
        <v>2</v>
      </c>
      <c r="BU1077">
        <v>0</v>
      </c>
      <c r="BV1077">
        <v>0</v>
      </c>
      <c r="BW1077">
        <v>4</v>
      </c>
      <c r="BX1077">
        <v>4</v>
      </c>
      <c r="BY1077">
        <v>1</v>
      </c>
      <c r="BZ1077">
        <v>0</v>
      </c>
      <c r="CA1077">
        <f>SUM(Tabla5[[#This Row],[VENTA MABE 4 SEMANA OCT]:[VENTAS OTROS 4 SEMANA OCT]])</f>
        <v>11</v>
      </c>
      <c r="CF1077" t="s">
        <v>1695</v>
      </c>
      <c r="CI107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0.28260869565217389</v>
      </c>
      <c r="CJ1077" t="s">
        <v>1702</v>
      </c>
      <c r="CK1077">
        <v>3</v>
      </c>
      <c r="CL1077">
        <v>0</v>
      </c>
      <c r="CM1077">
        <v>0</v>
      </c>
      <c r="CN1077">
        <v>1</v>
      </c>
      <c r="CO1077">
        <v>3</v>
      </c>
      <c r="CP1077">
        <v>1</v>
      </c>
      <c r="CQ1077">
        <v>0</v>
      </c>
      <c r="CR1077">
        <f>SUM(Tabla5[[#This Row],[VENTA MABE 1 SEMANA NOV]:[VENTAS OTROS 1 SEMANA NOV]])</f>
        <v>8</v>
      </c>
      <c r="CS1077">
        <f>IFERROR(VLOOKUP(Tabla5[[#This Row],[CLAVE]],[2]VENTAS!$F$2:$L$1501,2,0),0)</f>
        <v>2</v>
      </c>
      <c r="CT1077">
        <f>IFERROR(VLOOKUP(Tabla5[[#This Row],[CLAVE]],[2]VENTAS!$F$2:$L$1501,3,0),0)</f>
        <v>0</v>
      </c>
      <c r="CU1077">
        <f>IFERROR(VLOOKUP(Tabla5[[#This Row],[CLAVE]],[2]VENTAS!$F$2:$L$1501,4,0),0)</f>
        <v>0</v>
      </c>
      <c r="CV1077">
        <f>IFERROR(VLOOKUP(Tabla5[[#This Row],[CLAVE]],[2]VENTAS!$F$2:$L$1501,5,0),0)</f>
        <v>1</v>
      </c>
      <c r="CW1077">
        <f>IFERROR(VLOOKUP(Tabla5[[#This Row],[CLAVE]],[2]VENTAS!$F$2:$L$1501,6,0),0)</f>
        <v>2</v>
      </c>
      <c r="CX1077">
        <f>IFERROR(VLOOKUP(Tabla5[[#This Row],[CLAVE]],[2]VENTAS!$F$2:$L$1501,7,0),0)</f>
        <v>0</v>
      </c>
      <c r="CY1077">
        <f>IFERROR(VLOOKUP(Tabla5[[#This Row],[CLAVE]],[2]VENTAS!$F$2:$R$1501,13,0),0)</f>
        <v>0</v>
      </c>
      <c r="CZ1077">
        <f>SUM(Tabla5[[#This Row],[VENTA MABE 2 SEMANA NOV]:[VENTAS OTROS 2 SEMANA NOV]])</f>
        <v>5</v>
      </c>
      <c r="DA1077" s="46">
        <v>20.789674702339386</v>
      </c>
    </row>
    <row r="1078" spans="1:105" hidden="1" x14ac:dyDescent="0.3">
      <c r="A1078" t="str">
        <f>CONCATENATE(Tabla5[[#This Row],[TIENDA HMPV]],Tabla5[[#This Row],[LINEA]])</f>
        <v>808 - ALM ESPAÑA LUIS CORDERO 2REFRIGERACIÓN</v>
      </c>
      <c r="B1078" t="s">
        <v>289</v>
      </c>
      <c r="C1078" s="55" t="s">
        <v>290</v>
      </c>
      <c r="D1078" s="55" t="s">
        <v>49</v>
      </c>
      <c r="E1078" s="55" t="s">
        <v>291</v>
      </c>
      <c r="F1078" s="55" t="s">
        <v>1724</v>
      </c>
      <c r="G1078" t="s">
        <v>29</v>
      </c>
      <c r="H1078" s="42">
        <f>IFERROR(Tabla5[[#This Row],[VENTAS MABE]]/Tabla5[[#This Row],[CUOTA]],0)</f>
        <v>0.55172413793103448</v>
      </c>
      <c r="I1078">
        <v>29</v>
      </c>
      <c r="J1078">
        <v>16</v>
      </c>
      <c r="K1078">
        <v>21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V1078" s="42">
        <v>0.43243243243243246</v>
      </c>
      <c r="W1078" s="42">
        <f>IFERROR(Tabla5[[#This Row],[TOTAL VENTA 38 SEMANA]]/Tabla5[[#This Row],[VENTA ACUM 38]],0)</f>
        <v>0.43243243243243246</v>
      </c>
      <c r="X1078" s="42" t="e">
        <f>VLOOKUP(Tabla5[[#This Row],[CLAVE]],[1]!QMI_5_SEMANA_SEP_22[[CLAVE]:[SHARE CADENA S2]],21,0)</f>
        <v>#REF!</v>
      </c>
      <c r="Y1078" s="55" t="s">
        <v>724</v>
      </c>
      <c r="Z1078" s="46">
        <f>+Tabla5[[#This Row],[VENTA ACUM 38]]+Tabla5[[#This Row],[venta total 39 acum]]</f>
        <v>41</v>
      </c>
      <c r="AA1078" s="46">
        <v>10</v>
      </c>
      <c r="AB1078" s="46">
        <v>16</v>
      </c>
      <c r="AC1078" s="46">
        <v>37</v>
      </c>
      <c r="AD1078" s="46">
        <v>4</v>
      </c>
      <c r="AE1078" s="46">
        <v>4</v>
      </c>
      <c r="AF1078" s="46">
        <v>4</v>
      </c>
      <c r="AG1078" s="46">
        <v>14</v>
      </c>
      <c r="AH1078" s="42">
        <f>IFERROR(Tabla5[[#This Row],[VENTAS MABE]]/Tabla5[[#This Row],[VENTAS INDURAMA]],0)</f>
        <v>0.76190476190476186</v>
      </c>
      <c r="AI1078" t="s">
        <v>1675</v>
      </c>
      <c r="AK1078" s="42"/>
      <c r="AL1078" t="s">
        <v>727</v>
      </c>
      <c r="AM1078" s="55" t="s">
        <v>877</v>
      </c>
      <c r="AO1078" s="55" t="s">
        <v>460</v>
      </c>
      <c r="AP1078">
        <v>23</v>
      </c>
      <c r="AQ1078" s="55">
        <v>10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f>SUM(Tabla5[[#This Row],[VENTA MABE 1 SEMANA OCT]:[VENTAS OTROS 1 SEMANA OCT]])</f>
        <v>10</v>
      </c>
      <c r="AY1078" s="46">
        <v>28.688152479228897</v>
      </c>
      <c r="AZ1078" s="55">
        <v>10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f>SUM(Tabla5[[#This Row],[VENTA MABE 2 SEMANA OCT]:[VENTAS OTROS 2 SEMANA OCT]])</f>
        <v>10</v>
      </c>
      <c r="BH1078" t="s">
        <v>798</v>
      </c>
      <c r="BI1078" s="55" t="s">
        <v>290</v>
      </c>
      <c r="BJ1078">
        <v>27</v>
      </c>
      <c r="BK1078" s="55">
        <v>10</v>
      </c>
      <c r="BL1078">
        <v>11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f>SUM(Tabla5[[#This Row],[VENTA MABE 3 SEMANA OCT]:[VENTAS OTROS 3 SEMANA OCT]])</f>
        <v>21</v>
      </c>
      <c r="BS1078" s="42">
        <v>0.5</v>
      </c>
      <c r="BT1078" s="55">
        <v>14</v>
      </c>
      <c r="BU1078">
        <v>3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f>SUM(Tabla5[[#This Row],[VENTA MABE 4 SEMANA OCT]:[VENTAS OTROS 4 SEMANA OCT]])</f>
        <v>17</v>
      </c>
      <c r="CI10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0.75862068965517238</v>
      </c>
      <c r="CJ1078" t="s">
        <v>1703</v>
      </c>
      <c r="CK1078">
        <v>4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f>SUM(Tabla5[[#This Row],[VENTA MABE 1 SEMANA NOV]:[VENTAS OTROS 1 SEMANA NOV]])</f>
        <v>4</v>
      </c>
      <c r="CS1078">
        <f>IFERROR(VLOOKUP(Tabla5[[#This Row],[CLAVE]],[2]VENTAS!$F$2:$L$1501,2,0),0)</f>
        <v>6</v>
      </c>
      <c r="CT1078">
        <f>IFERROR(VLOOKUP(Tabla5[[#This Row],[CLAVE]],[2]VENTAS!$F$2:$L$1501,3,0),0)</f>
        <v>3</v>
      </c>
      <c r="CU1078">
        <f>IFERROR(VLOOKUP(Tabla5[[#This Row],[CLAVE]],[2]VENTAS!$F$2:$L$1501,4,0),0)</f>
        <v>0</v>
      </c>
      <c r="CV1078">
        <f>IFERROR(VLOOKUP(Tabla5[[#This Row],[CLAVE]],[2]VENTAS!$F$2:$L$1501,5,0),0)</f>
        <v>0</v>
      </c>
      <c r="CW1078">
        <f>IFERROR(VLOOKUP(Tabla5[[#This Row],[CLAVE]],[2]VENTAS!$F$2:$L$1501,6,0),0)</f>
        <v>0</v>
      </c>
      <c r="CX1078">
        <f>IFERROR(VLOOKUP(Tabla5[[#This Row],[CLAVE]],[2]VENTAS!$F$2:$L$1501,7,0),0)</f>
        <v>0</v>
      </c>
      <c r="CY1078">
        <f>IFERROR(VLOOKUP(Tabla5[[#This Row],[CLAVE]],[2]VENTAS!$F$2:$R$1501,13,0),0)</f>
        <v>0</v>
      </c>
      <c r="CZ1078">
        <f>SUM(Tabla5[[#This Row],[VENTA MABE 2 SEMANA NOV]:[VENTAS OTROS 2 SEMANA NOV]])</f>
        <v>9</v>
      </c>
      <c r="DA1078" s="46">
        <v>39.120207926221219</v>
      </c>
    </row>
    <row r="1079" spans="1:105" hidden="1" x14ac:dyDescent="0.3">
      <c r="A1079" t="str">
        <f>CONCATENATE(Tabla5[[#This Row],[TIENDA HMPV]],Tabla5[[#This Row],[LINEA]])</f>
        <v>418 - TIENDA CUENCA 111COCINAS</v>
      </c>
      <c r="B1079" t="s">
        <v>289</v>
      </c>
      <c r="C1079" s="55" t="s">
        <v>290</v>
      </c>
      <c r="D1079" s="55" t="s">
        <v>39</v>
      </c>
      <c r="E1079" s="55" t="s">
        <v>292</v>
      </c>
      <c r="F1079" s="55" t="s">
        <v>1724</v>
      </c>
      <c r="G1079" t="s">
        <v>26</v>
      </c>
      <c r="H1079" s="42">
        <f>IFERROR(Tabla5[[#This Row],[VENTAS MABE]]/Tabla5[[#This Row],[CUOTA]],0)</f>
        <v>0.5</v>
      </c>
      <c r="I1079">
        <v>2</v>
      </c>
      <c r="J1079">
        <v>1</v>
      </c>
      <c r="K1079">
        <v>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V1079" s="42">
        <v>0.33333333333333331</v>
      </c>
      <c r="W1079" s="42">
        <f>IFERROR(Tabla5[[#This Row],[TOTAL VENTA 38 SEMANA]]/Tabla5[[#This Row],[VENTA ACUM 38]],0)</f>
        <v>0.33333333333333331</v>
      </c>
      <c r="X1079" s="42" t="e">
        <f>VLOOKUP(Tabla5[[#This Row],[CLAVE]],[1]!QMI_5_SEMANA_SEP_22[[CLAVE]:[SHARE CADENA S2]],21,0)</f>
        <v>#REF!</v>
      </c>
      <c r="Y1079" s="55" t="s">
        <v>734</v>
      </c>
      <c r="Z1079" s="46">
        <f>+Tabla5[[#This Row],[VENTA ACUM 38]]+Tabla5[[#This Row],[venta total 39 acum]]</f>
        <v>5</v>
      </c>
      <c r="AA1079" s="46">
        <v>1</v>
      </c>
      <c r="AB1079" s="46">
        <v>1</v>
      </c>
      <c r="AC1079" s="46">
        <v>3</v>
      </c>
      <c r="AD1079" s="46">
        <v>2</v>
      </c>
      <c r="AE1079" s="46">
        <v>1</v>
      </c>
      <c r="AF1079" s="46">
        <v>2</v>
      </c>
      <c r="AG1079" s="46">
        <v>4</v>
      </c>
      <c r="AH1079" s="42">
        <f>IFERROR(Tabla5[[#This Row],[VENTAS MABE]]/Tabla5[[#This Row],[VENTAS INDURAMA]],0)</f>
        <v>0.33333333333333331</v>
      </c>
      <c r="AI1079" t="s">
        <v>1675</v>
      </c>
      <c r="AK1079" s="42"/>
      <c r="AL1079" t="s">
        <v>727</v>
      </c>
      <c r="AM1079" s="55" t="s">
        <v>892</v>
      </c>
      <c r="AO1079" s="55" t="s">
        <v>460</v>
      </c>
      <c r="AP1079">
        <v>2</v>
      </c>
      <c r="AQ1079" s="55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f>SUM(Tabla5[[#This Row],[VENTA MABE 1 SEMANA OCT]:[VENTAS OTROS 1 SEMANA OCT]])</f>
        <v>0</v>
      </c>
      <c r="AY1079" s="46">
        <v>3</v>
      </c>
      <c r="AZ1079" s="55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f>SUM(Tabla5[[#This Row],[VENTA MABE 2 SEMANA OCT]:[VENTAS OTROS 2 SEMANA OCT]])</f>
        <v>0</v>
      </c>
      <c r="BH1079" t="s">
        <v>798</v>
      </c>
      <c r="BI1079" s="55" t="s">
        <v>290</v>
      </c>
      <c r="BJ1079">
        <v>5.0000000000000018</v>
      </c>
      <c r="BK1079" s="55">
        <v>0</v>
      </c>
      <c r="BL1079">
        <v>2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f>SUM(Tabla5[[#This Row],[VENTA MABE 3 SEMANA OCT]:[VENTAS OTROS 3 SEMANA OCT]])</f>
        <v>2</v>
      </c>
      <c r="BS1079" s="42">
        <v>0.4</v>
      </c>
      <c r="BT1079" s="55">
        <v>0</v>
      </c>
      <c r="BU1079">
        <v>1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f>SUM(Tabla5[[#This Row],[VENTA MABE 4 SEMANA OCT]:[VENTAS OTROS 4 SEMANA OCT]])</f>
        <v>1</v>
      </c>
      <c r="CI10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79" s="66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f>SUM(Tabla5[[#This Row],[VENTA MABE 1 SEMANA NOV]:[VENTAS OTROS 1 SEMANA NOV]])</f>
        <v>0</v>
      </c>
      <c r="CS1079">
        <f>IFERROR(VLOOKUP(Tabla5[[#This Row],[CLAVE]],[2]VENTAS!$F$2:$L$1501,2,0),0)</f>
        <v>0</v>
      </c>
      <c r="CT1079">
        <f>IFERROR(VLOOKUP(Tabla5[[#This Row],[CLAVE]],[2]VENTAS!$F$2:$L$1501,3,0),0)</f>
        <v>0</v>
      </c>
      <c r="CU1079">
        <f>IFERROR(VLOOKUP(Tabla5[[#This Row],[CLAVE]],[2]VENTAS!$F$2:$L$1501,4,0),0)</f>
        <v>0</v>
      </c>
      <c r="CV1079">
        <f>IFERROR(VLOOKUP(Tabla5[[#This Row],[CLAVE]],[2]VENTAS!$F$2:$L$1501,5,0),0)</f>
        <v>0</v>
      </c>
      <c r="CW1079">
        <f>IFERROR(VLOOKUP(Tabla5[[#This Row],[CLAVE]],[2]VENTAS!$F$2:$L$1501,6,0),0)</f>
        <v>0</v>
      </c>
      <c r="CX1079">
        <f>IFERROR(VLOOKUP(Tabla5[[#This Row],[CLAVE]],[2]VENTAS!$F$2:$L$1501,7,0),0)</f>
        <v>0</v>
      </c>
      <c r="CY1079">
        <f>IFERROR(VLOOKUP(Tabla5[[#This Row],[CLAVE]],[2]VENTAS!$F$2:$R$1501,13,0),0)</f>
        <v>0</v>
      </c>
      <c r="CZ1079">
        <f>SUM(Tabla5[[#This Row],[VENTA MABE 2 SEMANA NOV]:[VENTAS OTROS 2 SEMANA NOV]])</f>
        <v>0</v>
      </c>
      <c r="DA1079" s="46">
        <v>2.7518191190533119</v>
      </c>
    </row>
    <row r="1080" spans="1:105" hidden="1" x14ac:dyDescent="0.3">
      <c r="A1080" t="str">
        <f>CONCATENATE(Tabla5[[#This Row],[TIENDA HMPV]],Tabla5[[#This Row],[LINEA]])</f>
        <v>418 - TIENDA CUENCA 111GLOBALES</v>
      </c>
      <c r="B1080" t="s">
        <v>289</v>
      </c>
      <c r="C1080" s="55" t="s">
        <v>290</v>
      </c>
      <c r="D1080" s="55" t="s">
        <v>39</v>
      </c>
      <c r="E1080" s="55" t="s">
        <v>292</v>
      </c>
      <c r="F1080" s="55" t="s">
        <v>1724</v>
      </c>
      <c r="G1080" t="s">
        <v>27</v>
      </c>
      <c r="H1080" s="42">
        <f>IFERROR(Tabla5[[#This Row],[VENTAS MABE]]/Tabla5[[#This Row],[CUOTA]],0)</f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V1080" s="42">
        <v>0</v>
      </c>
      <c r="W1080" s="42">
        <f>IFERROR(Tabla5[[#This Row],[TOTAL VENTA 38 SEMANA]]/Tabla5[[#This Row],[VENTA ACUM 38]],0)</f>
        <v>0</v>
      </c>
      <c r="X1080" s="42" t="e">
        <f>VLOOKUP(Tabla5[[#This Row],[CLAVE]],[1]!QMI_5_SEMANA_SEP_22[[CLAVE]:[SHARE CADENA S2]],21,0)</f>
        <v>#REF!</v>
      </c>
      <c r="Y1080" s="55" t="s">
        <v>734</v>
      </c>
      <c r="Z1080" s="46">
        <f>+Tabla5[[#This Row],[VENTA ACUM 38]]+Tabla5[[#This Row],[venta total 39 acum]]</f>
        <v>0</v>
      </c>
      <c r="AA1080" s="46">
        <v>0</v>
      </c>
      <c r="AB1080" s="46">
        <v>0</v>
      </c>
      <c r="AC1080" s="46">
        <v>0</v>
      </c>
      <c r="AD1080" s="46">
        <v>0</v>
      </c>
      <c r="AE1080" s="46">
        <v>0</v>
      </c>
      <c r="AF1080" s="46">
        <v>0</v>
      </c>
      <c r="AG1080" s="46">
        <v>0</v>
      </c>
      <c r="AH1080" s="42">
        <f>IFERROR(Tabla5[[#This Row],[VENTAS MABE]]/Tabla5[[#This Row],[VENTAS INDURAMA]],0)</f>
        <v>0</v>
      </c>
      <c r="AI1080" t="s">
        <v>1675</v>
      </c>
      <c r="AK1080" s="42"/>
      <c r="AL1080" t="s">
        <v>727</v>
      </c>
      <c r="AM1080" s="55" t="s">
        <v>892</v>
      </c>
      <c r="AO1080" s="55" t="s">
        <v>460</v>
      </c>
      <c r="AP1080">
        <v>0</v>
      </c>
      <c r="AQ1080" s="55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f>SUM(Tabla5[[#This Row],[VENTA MABE 1 SEMANA OCT]:[VENTAS OTROS 1 SEMANA OCT]])</f>
        <v>0</v>
      </c>
      <c r="AY1080" s="46">
        <v>0</v>
      </c>
      <c r="AZ1080" s="55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f>SUM(Tabla5[[#This Row],[VENTA MABE 2 SEMANA OCT]:[VENTAS OTROS 2 SEMANA OCT]])</f>
        <v>0</v>
      </c>
      <c r="BH1080" t="s">
        <v>798</v>
      </c>
      <c r="BI1080" s="55" t="s">
        <v>290</v>
      </c>
      <c r="BJ1080">
        <v>5.0000000000000018</v>
      </c>
      <c r="BK1080" s="55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f>SUM(Tabla5[[#This Row],[VENTA MABE 3 SEMANA OCT]:[VENTAS OTROS 3 SEMANA OCT]])</f>
        <v>0</v>
      </c>
      <c r="BS1080" s="42">
        <v>0</v>
      </c>
      <c r="BT1080" s="55">
        <v>1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f>SUM(Tabla5[[#This Row],[VENTA MABE 4 SEMANA OCT]:[VENTAS OTROS 4 SEMANA OCT]])</f>
        <v>1</v>
      </c>
      <c r="CI10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080" s="66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f>SUM(Tabla5[[#This Row],[VENTA MABE 1 SEMANA NOV]:[VENTAS OTROS 1 SEMANA NOV]])</f>
        <v>0</v>
      </c>
      <c r="CS1080">
        <f>IFERROR(VLOOKUP(Tabla5[[#This Row],[CLAVE]],[2]VENTAS!$F$2:$L$1501,2,0),0)</f>
        <v>0</v>
      </c>
      <c r="CT1080">
        <f>IFERROR(VLOOKUP(Tabla5[[#This Row],[CLAVE]],[2]VENTAS!$F$2:$L$1501,3,0),0)</f>
        <v>0</v>
      </c>
      <c r="CU1080">
        <f>IFERROR(VLOOKUP(Tabla5[[#This Row],[CLAVE]],[2]VENTAS!$F$2:$L$1501,4,0),0)</f>
        <v>0</v>
      </c>
      <c r="CV1080">
        <f>IFERROR(VLOOKUP(Tabla5[[#This Row],[CLAVE]],[2]VENTAS!$F$2:$L$1501,5,0),0)</f>
        <v>0</v>
      </c>
      <c r="CW1080">
        <f>IFERROR(VLOOKUP(Tabla5[[#This Row],[CLAVE]],[2]VENTAS!$F$2:$L$1501,6,0),0)</f>
        <v>0</v>
      </c>
      <c r="CX1080">
        <f>IFERROR(VLOOKUP(Tabla5[[#This Row],[CLAVE]],[2]VENTAS!$F$2:$L$1501,7,0),0)</f>
        <v>0</v>
      </c>
      <c r="CY1080">
        <f>IFERROR(VLOOKUP(Tabla5[[#This Row],[CLAVE]],[2]VENTAS!$F$2:$R$1501,13,0),0)</f>
        <v>0</v>
      </c>
      <c r="CZ1080">
        <f>SUM(Tabla5[[#This Row],[VENTA MABE 2 SEMANA NOV]:[VENTAS OTROS 2 SEMANA NOV]])</f>
        <v>0</v>
      </c>
      <c r="DA1080" s="46">
        <v>0</v>
      </c>
    </row>
    <row r="1081" spans="1:105" hidden="1" x14ac:dyDescent="0.3">
      <c r="A1081" t="str">
        <f>CONCATENATE(Tabla5[[#This Row],[TIENDA HMPV]],Tabla5[[#This Row],[LINEA]])</f>
        <v>418 - TIENDA CUENCA 111REFRIGERACIÓN</v>
      </c>
      <c r="B1081" t="s">
        <v>289</v>
      </c>
      <c r="C1081" s="55" t="s">
        <v>290</v>
      </c>
      <c r="D1081" s="55" t="s">
        <v>39</v>
      </c>
      <c r="E1081" s="55" t="s">
        <v>292</v>
      </c>
      <c r="F1081" s="55" t="s">
        <v>1724</v>
      </c>
      <c r="G1081" t="s">
        <v>29</v>
      </c>
      <c r="H1081" s="42">
        <f>IFERROR(Tabla5[[#This Row],[VENTAS MABE]]/Tabla5[[#This Row],[CUOTA]],0)</f>
        <v>1</v>
      </c>
      <c r="I1081">
        <v>1</v>
      </c>
      <c r="J1081">
        <v>1</v>
      </c>
      <c r="K1081">
        <v>6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V1081" s="42">
        <v>0.25</v>
      </c>
      <c r="W1081" s="42">
        <f>IFERROR(Tabla5[[#This Row],[TOTAL VENTA 38 SEMANA]]/Tabla5[[#This Row],[VENTA ACUM 38]],0)</f>
        <v>0.25</v>
      </c>
      <c r="X1081" s="42" t="e">
        <f>VLOOKUP(Tabla5[[#This Row],[CLAVE]],[1]!QMI_5_SEMANA_SEP_22[[CLAVE]:[SHARE CADENA S2]],21,0)</f>
        <v>#REF!</v>
      </c>
      <c r="Y1081" s="55" t="s">
        <v>734</v>
      </c>
      <c r="Z1081" s="46">
        <f>+Tabla5[[#This Row],[VENTA ACUM 38]]+Tabla5[[#This Row],[venta total 39 acum]]</f>
        <v>8</v>
      </c>
      <c r="AA1081" s="46">
        <v>1</v>
      </c>
      <c r="AB1081" s="46">
        <v>1</v>
      </c>
      <c r="AC1081" s="46">
        <v>4</v>
      </c>
      <c r="AD1081" s="46">
        <v>4</v>
      </c>
      <c r="AE1081" s="46">
        <v>1</v>
      </c>
      <c r="AF1081" s="46">
        <v>4</v>
      </c>
      <c r="AG1081" s="46">
        <v>6</v>
      </c>
      <c r="AH1081" s="42">
        <f>IFERROR(Tabla5[[#This Row],[VENTAS MABE]]/Tabla5[[#This Row],[VENTAS INDURAMA]],0)</f>
        <v>0.16666666666666666</v>
      </c>
      <c r="AI1081" t="s">
        <v>1675</v>
      </c>
      <c r="AK1081" s="42"/>
      <c r="AL1081" t="s">
        <v>727</v>
      </c>
      <c r="AM1081" s="55" t="s">
        <v>892</v>
      </c>
      <c r="AO1081" s="55" t="s">
        <v>460</v>
      </c>
      <c r="AP1081">
        <v>4</v>
      </c>
      <c r="AQ1081" s="55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f>SUM(Tabla5[[#This Row],[VENTA MABE 1 SEMANA OCT]:[VENTAS OTROS 1 SEMANA OCT]])</f>
        <v>1</v>
      </c>
      <c r="AY1081" s="46">
        <v>2</v>
      </c>
      <c r="AZ1081" s="55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f>SUM(Tabla5[[#This Row],[VENTA MABE 2 SEMANA OCT]:[VENTAS OTROS 2 SEMANA OCT]])</f>
        <v>1</v>
      </c>
      <c r="BH1081" t="s">
        <v>798</v>
      </c>
      <c r="BI1081" s="55" t="s">
        <v>290</v>
      </c>
      <c r="BJ1081">
        <v>5.0000000000000018</v>
      </c>
      <c r="BK1081" s="55">
        <v>0</v>
      </c>
      <c r="BL1081">
        <v>3</v>
      </c>
      <c r="BM1081">
        <v>0</v>
      </c>
      <c r="BN1081">
        <v>3</v>
      </c>
      <c r="BO1081">
        <v>12</v>
      </c>
      <c r="BP1081">
        <v>0</v>
      </c>
      <c r="BQ1081">
        <v>0</v>
      </c>
      <c r="BR1081">
        <f>SUM(Tabla5[[#This Row],[VENTA MABE 3 SEMANA OCT]:[VENTAS OTROS 3 SEMANA OCT]])</f>
        <v>18</v>
      </c>
      <c r="BS1081" s="42">
        <v>0.2</v>
      </c>
      <c r="BT1081" s="55">
        <v>0</v>
      </c>
      <c r="BU1081">
        <v>3</v>
      </c>
      <c r="BV1081">
        <v>0</v>
      </c>
      <c r="BW1081">
        <v>2</v>
      </c>
      <c r="BX1081">
        <v>6</v>
      </c>
      <c r="BY1081">
        <v>0</v>
      </c>
      <c r="BZ1081">
        <v>0</v>
      </c>
      <c r="CA1081">
        <f>SUM(Tabla5[[#This Row],[VENTA MABE 4 SEMANA OCT]:[VENTAS OTROS 4 SEMANA OCT]])</f>
        <v>11</v>
      </c>
      <c r="CI10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81" s="66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f>SUM(Tabla5[[#This Row],[VENTA MABE 1 SEMANA NOV]:[VENTAS OTROS 1 SEMANA NOV]])</f>
        <v>1</v>
      </c>
      <c r="CS1081">
        <f>IFERROR(VLOOKUP(Tabla5[[#This Row],[CLAVE]],[2]VENTAS!$F$2:$L$1501,2,0),0)</f>
        <v>0</v>
      </c>
      <c r="CT1081">
        <f>IFERROR(VLOOKUP(Tabla5[[#This Row],[CLAVE]],[2]VENTAS!$F$2:$L$1501,3,0),0)</f>
        <v>0</v>
      </c>
      <c r="CU1081">
        <f>IFERROR(VLOOKUP(Tabla5[[#This Row],[CLAVE]],[2]VENTAS!$F$2:$L$1501,4,0),0)</f>
        <v>0</v>
      </c>
      <c r="CV1081">
        <f>IFERROR(VLOOKUP(Tabla5[[#This Row],[CLAVE]],[2]VENTAS!$F$2:$L$1501,5,0),0)</f>
        <v>1</v>
      </c>
      <c r="CW1081">
        <f>IFERROR(VLOOKUP(Tabla5[[#This Row],[CLAVE]],[2]VENTAS!$F$2:$L$1501,6,0),0)</f>
        <v>0</v>
      </c>
      <c r="CX1081">
        <f>IFERROR(VLOOKUP(Tabla5[[#This Row],[CLAVE]],[2]VENTAS!$F$2:$L$1501,7,0),0)</f>
        <v>0</v>
      </c>
      <c r="CY1081">
        <f>IFERROR(VLOOKUP(Tabla5[[#This Row],[CLAVE]],[2]VENTAS!$F$2:$R$1501,13,0),0)</f>
        <v>0</v>
      </c>
      <c r="CZ1081">
        <f>SUM(Tabla5[[#This Row],[VENTA MABE 2 SEMANA NOV]:[VENTAS OTROS 2 SEMANA NOV]])</f>
        <v>1</v>
      </c>
      <c r="DA1081" s="46">
        <v>3</v>
      </c>
    </row>
    <row r="1082" spans="1:105" hidden="1" x14ac:dyDescent="0.3">
      <c r="A1082" t="str">
        <f>CONCATENATE(Tabla5[[#This Row],[TIENDA HMPV]],Tabla5[[#This Row],[LINEA]])</f>
        <v>605 - CUE.LUIS CORDERO IIICOCINAS</v>
      </c>
      <c r="B1082" t="s">
        <v>289</v>
      </c>
      <c r="C1082" s="55" t="s">
        <v>290</v>
      </c>
      <c r="D1082" s="55" t="s">
        <v>51</v>
      </c>
      <c r="E1082" s="55" t="s">
        <v>293</v>
      </c>
      <c r="F1082" s="55" t="s">
        <v>1724</v>
      </c>
      <c r="G1082" t="s">
        <v>26</v>
      </c>
      <c r="H1082" s="42">
        <f>IFERROR(Tabla5[[#This Row],[VENTAS MABE]]/Tabla5[[#This Row],[CUOTA]],0)</f>
        <v>0</v>
      </c>
      <c r="I1082">
        <v>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V1082" s="42">
        <v>0</v>
      </c>
      <c r="W1082" s="42">
        <f>IFERROR(Tabla5[[#This Row],[TOTAL VENTA 38 SEMANA]]/Tabla5[[#This Row],[VENTA ACUM 38]],0)</f>
        <v>0</v>
      </c>
      <c r="X1082" s="42" t="e">
        <f>VLOOKUP(Tabla5[[#This Row],[CLAVE]],[1]!QMI_5_SEMANA_SEP_22[[CLAVE]:[SHARE CADENA S2]],21,0)</f>
        <v>#REF!</v>
      </c>
      <c r="Y1082" s="55" t="s">
        <v>734</v>
      </c>
      <c r="Z1082" s="46">
        <f>+Tabla5[[#This Row],[VENTA ACUM 38]]+Tabla5[[#This Row],[venta total 39 acum]]</f>
        <v>1</v>
      </c>
      <c r="AA1082" s="46">
        <v>0</v>
      </c>
      <c r="AB1082" s="46">
        <v>0</v>
      </c>
      <c r="AC1082" s="46">
        <v>0</v>
      </c>
      <c r="AD1082" s="46">
        <v>1</v>
      </c>
      <c r="AE1082" s="46">
        <v>1</v>
      </c>
      <c r="AF1082" s="46">
        <v>1</v>
      </c>
      <c r="AG1082" s="46">
        <v>1</v>
      </c>
      <c r="AH1082" s="42">
        <f>IFERROR(Tabla5[[#This Row],[VENTAS MABE]]/Tabla5[[#This Row],[VENTAS INDURAMA]],0)</f>
        <v>0</v>
      </c>
      <c r="AI1082" t="s">
        <v>1675</v>
      </c>
      <c r="AK1082" s="42"/>
      <c r="AL1082" t="s">
        <v>727</v>
      </c>
      <c r="AM1082" s="55" t="s">
        <v>883</v>
      </c>
      <c r="AO1082" s="55" t="s">
        <v>460</v>
      </c>
      <c r="AP1082">
        <v>0</v>
      </c>
      <c r="AQ1082" s="55">
        <v>2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f>SUM(Tabla5[[#This Row],[VENTA MABE 1 SEMANA OCT]:[VENTAS OTROS 1 SEMANA OCT]])</f>
        <v>3</v>
      </c>
      <c r="AY1082" s="46">
        <v>6.979767398435528</v>
      </c>
      <c r="AZ1082" s="55">
        <v>2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f>SUM(Tabla5[[#This Row],[VENTA MABE 2 SEMANA OCT]:[VENTAS OTROS 2 SEMANA OCT]])</f>
        <v>3</v>
      </c>
      <c r="BH1082" t="s">
        <v>798</v>
      </c>
      <c r="BI1082" s="55" t="s">
        <v>290</v>
      </c>
      <c r="BJ1082">
        <v>7.9999999999999964</v>
      </c>
      <c r="BK1082" s="55">
        <v>2</v>
      </c>
      <c r="BL1082">
        <v>2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f>SUM(Tabla5[[#This Row],[VENTA MABE 3 SEMANA OCT]:[VENTAS OTROS 3 SEMANA OCT]])</f>
        <v>4</v>
      </c>
      <c r="BS1082" s="42">
        <v>0.42</v>
      </c>
      <c r="BT1082" s="55">
        <v>1</v>
      </c>
      <c r="BU1082">
        <v>1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f>SUM(Tabla5[[#This Row],[VENTA MABE 4 SEMANA OCT]:[VENTAS OTROS 4 SEMANA OCT]])</f>
        <v>2</v>
      </c>
      <c r="CI10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0.58333333333333337</v>
      </c>
      <c r="CJ1082" t="s">
        <v>1703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f>SUM(Tabla5[[#This Row],[VENTA MABE 1 SEMANA NOV]:[VENTAS OTROS 1 SEMANA NOV]])</f>
        <v>1</v>
      </c>
      <c r="CS1082">
        <f>IFERROR(VLOOKUP(Tabla5[[#This Row],[CLAVE]],[2]VENTAS!$F$2:$L$1501,2,0),0)</f>
        <v>0</v>
      </c>
      <c r="CT1082">
        <f>IFERROR(VLOOKUP(Tabla5[[#This Row],[CLAVE]],[2]VENTAS!$F$2:$L$1501,3,0),0)</f>
        <v>1</v>
      </c>
      <c r="CU1082">
        <f>IFERROR(VLOOKUP(Tabla5[[#This Row],[CLAVE]],[2]VENTAS!$F$2:$L$1501,4,0),0)</f>
        <v>0</v>
      </c>
      <c r="CV1082">
        <f>IFERROR(VLOOKUP(Tabla5[[#This Row],[CLAVE]],[2]VENTAS!$F$2:$L$1501,5,0),0)</f>
        <v>0</v>
      </c>
      <c r="CW1082">
        <f>IFERROR(VLOOKUP(Tabla5[[#This Row],[CLAVE]],[2]VENTAS!$F$2:$L$1501,6,0),0)</f>
        <v>0</v>
      </c>
      <c r="CX1082">
        <f>IFERROR(VLOOKUP(Tabla5[[#This Row],[CLAVE]],[2]VENTAS!$F$2:$L$1501,7,0),0)</f>
        <v>0</v>
      </c>
      <c r="CY1082">
        <f>IFERROR(VLOOKUP(Tabla5[[#This Row],[CLAVE]],[2]VENTAS!$F$2:$R$1501,13,0),0)</f>
        <v>0</v>
      </c>
      <c r="CZ1082">
        <f>SUM(Tabla5[[#This Row],[VENTA MABE 2 SEMANA NOV]:[VENTAS OTROS 2 SEMANA NOV]])</f>
        <v>1</v>
      </c>
      <c r="DA1082" s="46">
        <v>6.3022080194426522</v>
      </c>
    </row>
    <row r="1083" spans="1:105" hidden="1" x14ac:dyDescent="0.3">
      <c r="A1083" t="str">
        <f>CONCATENATE(Tabla5[[#This Row],[TIENDA HMPV]],Tabla5[[#This Row],[LINEA]])</f>
        <v>605 - CUE.LUIS CORDERO IIIGLOBALES</v>
      </c>
      <c r="B1083" t="s">
        <v>289</v>
      </c>
      <c r="C1083" s="55" t="s">
        <v>290</v>
      </c>
      <c r="D1083" s="55" t="s">
        <v>51</v>
      </c>
      <c r="E1083" s="55" t="s">
        <v>293</v>
      </c>
      <c r="F1083" s="55" t="s">
        <v>1724</v>
      </c>
      <c r="G1083" t="s">
        <v>27</v>
      </c>
      <c r="H1083" s="42">
        <f>IFERROR(Tabla5[[#This Row],[VENTAS MABE]]/Tabla5[[#This Row],[CUOTA]],0)</f>
        <v>0</v>
      </c>
      <c r="I1083">
        <v>0</v>
      </c>
      <c r="J1083">
        <v>2</v>
      </c>
      <c r="K1083">
        <v>4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V1083" s="42">
        <v>0.33333333333333331</v>
      </c>
      <c r="W1083" s="42">
        <f>IFERROR(Tabla5[[#This Row],[TOTAL VENTA 38 SEMANA]]/Tabla5[[#This Row],[VENTA ACUM 38]],0)</f>
        <v>0.33333333333333331</v>
      </c>
      <c r="X1083" s="42" t="e">
        <f>VLOOKUP(Tabla5[[#This Row],[CLAVE]],[1]!QMI_5_SEMANA_SEP_22[[CLAVE]:[SHARE CADENA S2]],21,0)</f>
        <v>#REF!</v>
      </c>
      <c r="Y1083" s="55" t="s">
        <v>734</v>
      </c>
      <c r="Z1083" s="46">
        <f>+Tabla5[[#This Row],[VENTA ACUM 38]]+Tabla5[[#This Row],[venta total 39 acum]]</f>
        <v>6</v>
      </c>
      <c r="AA1083" s="46">
        <v>0</v>
      </c>
      <c r="AB1083" s="46">
        <v>2</v>
      </c>
      <c r="AC1083" s="46">
        <v>6</v>
      </c>
      <c r="AD1083" s="46">
        <v>0</v>
      </c>
      <c r="AE1083" s="46">
        <v>0</v>
      </c>
      <c r="AF1083" s="46">
        <v>0</v>
      </c>
      <c r="AG1083" s="46">
        <v>0</v>
      </c>
      <c r="AH1083" s="42">
        <f>IFERROR(Tabla5[[#This Row],[VENTAS MABE]]/Tabla5[[#This Row],[VENTAS INDURAMA]],0)</f>
        <v>0.5</v>
      </c>
      <c r="AI1083" t="s">
        <v>1675</v>
      </c>
      <c r="AK1083" s="42"/>
      <c r="AL1083" t="s">
        <v>727</v>
      </c>
      <c r="AM1083" s="55" t="s">
        <v>883</v>
      </c>
      <c r="AO1083" s="55" t="s">
        <v>460</v>
      </c>
      <c r="AP1083">
        <v>0</v>
      </c>
      <c r="AQ1083" s="55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f>SUM(Tabla5[[#This Row],[VENTA MABE 1 SEMANA OCT]:[VENTAS OTROS 1 SEMANA OCT]])</f>
        <v>0</v>
      </c>
      <c r="AY1083" s="46">
        <v>0</v>
      </c>
      <c r="AZ1083" s="55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f>SUM(Tabla5[[#This Row],[VENTA MABE 2 SEMANA OCT]:[VENTAS OTROS 2 SEMANA OCT]])</f>
        <v>0</v>
      </c>
      <c r="BH1083" t="s">
        <v>798</v>
      </c>
      <c r="BI1083" s="55" t="s">
        <v>290</v>
      </c>
      <c r="BJ1083">
        <v>7.9999999999999964</v>
      </c>
      <c r="BK1083" s="55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f>SUM(Tabla5[[#This Row],[VENTA MABE 3 SEMANA OCT]:[VENTAS OTROS 3 SEMANA OCT]])</f>
        <v>0</v>
      </c>
      <c r="BS1083" s="42">
        <v>0</v>
      </c>
      <c r="BT1083" s="55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f>SUM(Tabla5[[#This Row],[VENTA MABE 4 SEMANA OCT]:[VENTAS OTROS 4 SEMANA OCT]])</f>
        <v>0</v>
      </c>
      <c r="CI10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83" s="66">
        <v>0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f>SUM(Tabla5[[#This Row],[VENTA MABE 1 SEMANA NOV]:[VENTAS OTROS 1 SEMANA NOV]])</f>
        <v>1</v>
      </c>
      <c r="CS1083">
        <f>IFERROR(VLOOKUP(Tabla5[[#This Row],[CLAVE]],[2]VENTAS!$F$2:$L$1501,2,0),0)</f>
        <v>0</v>
      </c>
      <c r="CT1083">
        <f>IFERROR(VLOOKUP(Tabla5[[#This Row],[CLAVE]],[2]VENTAS!$F$2:$L$1501,3,0),0)</f>
        <v>0</v>
      </c>
      <c r="CU1083">
        <f>IFERROR(VLOOKUP(Tabla5[[#This Row],[CLAVE]],[2]VENTAS!$F$2:$L$1501,4,0),0)</f>
        <v>0</v>
      </c>
      <c r="CV1083">
        <f>IFERROR(VLOOKUP(Tabla5[[#This Row],[CLAVE]],[2]VENTAS!$F$2:$L$1501,5,0),0)</f>
        <v>0</v>
      </c>
      <c r="CW1083">
        <f>IFERROR(VLOOKUP(Tabla5[[#This Row],[CLAVE]],[2]VENTAS!$F$2:$L$1501,6,0),0)</f>
        <v>0</v>
      </c>
      <c r="CX1083">
        <f>IFERROR(VLOOKUP(Tabla5[[#This Row],[CLAVE]],[2]VENTAS!$F$2:$L$1501,7,0),0)</f>
        <v>0</v>
      </c>
      <c r="CY1083">
        <f>IFERROR(VLOOKUP(Tabla5[[#This Row],[CLAVE]],[2]VENTAS!$F$2:$R$1501,13,0),0)</f>
        <v>0</v>
      </c>
      <c r="CZ1083">
        <f>SUM(Tabla5[[#This Row],[VENTA MABE 2 SEMANA NOV]:[VENTAS OTROS 2 SEMANA NOV]])</f>
        <v>0</v>
      </c>
      <c r="DA1083" s="46">
        <v>0</v>
      </c>
    </row>
    <row r="1084" spans="1:105" hidden="1" x14ac:dyDescent="0.3">
      <c r="A1084" t="str">
        <f>CONCATENATE(Tabla5[[#This Row],[TIENDA HMPV]],Tabla5[[#This Row],[LINEA]])</f>
        <v>605 - CUE.LUIS CORDERO IIIREFRIGERACIÓN</v>
      </c>
      <c r="B1084" t="s">
        <v>289</v>
      </c>
      <c r="C1084" s="55" t="s">
        <v>290</v>
      </c>
      <c r="D1084" s="55" t="s">
        <v>51</v>
      </c>
      <c r="E1084" s="55" t="s">
        <v>293</v>
      </c>
      <c r="F1084" s="55" t="s">
        <v>1724</v>
      </c>
      <c r="G1084" t="s">
        <v>29</v>
      </c>
      <c r="H1084" s="42">
        <f>IFERROR(Tabla5[[#This Row],[VENTAS MABE]]/Tabla5[[#This Row],[CUOTA]],0)</f>
        <v>0.5</v>
      </c>
      <c r="I1084">
        <v>2</v>
      </c>
      <c r="J1084">
        <v>1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V1084" s="42">
        <v>0.5</v>
      </c>
      <c r="W1084" s="42">
        <f>IFERROR(Tabla5[[#This Row],[TOTAL VENTA 38 SEMANA]]/Tabla5[[#This Row],[VENTA ACUM 38]],0)</f>
        <v>0.5</v>
      </c>
      <c r="X1084" s="42" t="e">
        <f>VLOOKUP(Tabla5[[#This Row],[CLAVE]],[1]!QMI_5_SEMANA_SEP_22[[CLAVE]:[SHARE CADENA S2]],21,0)</f>
        <v>#REF!</v>
      </c>
      <c r="Y1084" s="55" t="s">
        <v>734</v>
      </c>
      <c r="Z1084" s="46">
        <f>+Tabla5[[#This Row],[VENTA ACUM 38]]+Tabla5[[#This Row],[venta total 39 acum]]</f>
        <v>4</v>
      </c>
      <c r="AA1084" s="46">
        <v>1</v>
      </c>
      <c r="AB1084" s="46">
        <v>1</v>
      </c>
      <c r="AC1084" s="46">
        <v>2</v>
      </c>
      <c r="AD1084" s="46">
        <v>2</v>
      </c>
      <c r="AE1084" s="46">
        <v>1</v>
      </c>
      <c r="AF1084" s="46">
        <v>2</v>
      </c>
      <c r="AG1084" s="46">
        <v>4</v>
      </c>
      <c r="AH1084" s="42">
        <f>IFERROR(Tabla5[[#This Row],[VENTAS MABE]]/Tabla5[[#This Row],[VENTAS INDURAMA]],0)</f>
        <v>0.5</v>
      </c>
      <c r="AI1084" t="s">
        <v>1675</v>
      </c>
      <c r="AK1084" s="42"/>
      <c r="AL1084" t="s">
        <v>727</v>
      </c>
      <c r="AM1084" s="55" t="s">
        <v>883</v>
      </c>
      <c r="AO1084" s="55" t="s">
        <v>460</v>
      </c>
      <c r="AP1084">
        <v>2</v>
      </c>
      <c r="AQ1084" s="55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f>SUM(Tabla5[[#This Row],[VENTA MABE 1 SEMANA OCT]:[VENTAS OTROS 1 SEMANA OCT]])</f>
        <v>0</v>
      </c>
      <c r="AY1084" s="46">
        <v>3.8735492428429312</v>
      </c>
      <c r="AZ1084" s="55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f>SUM(Tabla5[[#This Row],[VENTA MABE 2 SEMANA OCT]:[VENTAS OTROS 2 SEMANA OCT]])</f>
        <v>0</v>
      </c>
      <c r="BH1084" t="s">
        <v>798</v>
      </c>
      <c r="BI1084" s="55" t="s">
        <v>290</v>
      </c>
      <c r="BJ1084">
        <v>7.9999999999999964</v>
      </c>
      <c r="BK1084" s="55">
        <v>4</v>
      </c>
      <c r="BL1084">
        <v>2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f>SUM(Tabla5[[#This Row],[VENTA MABE 3 SEMANA OCT]:[VENTAS OTROS 3 SEMANA OCT]])</f>
        <v>6</v>
      </c>
      <c r="BS1084" s="42">
        <v>0.35</v>
      </c>
      <c r="BT1084" s="55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f>SUM(Tabla5[[#This Row],[VENTA MABE 4 SEMANA OCT]:[VENTAS OTROS 4 SEMANA OCT]])</f>
        <v>0</v>
      </c>
      <c r="CI10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084" t="s">
        <v>1703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f>SUM(Tabla5[[#This Row],[VENTA MABE 1 SEMANA NOV]:[VENTAS OTROS 1 SEMANA NOV]])</f>
        <v>0</v>
      </c>
      <c r="CS1084">
        <f>IFERROR(VLOOKUP(Tabla5[[#This Row],[CLAVE]],[2]VENTAS!$F$2:$L$1501,2,0),0)</f>
        <v>0</v>
      </c>
      <c r="CT1084">
        <f>IFERROR(VLOOKUP(Tabla5[[#This Row],[CLAVE]],[2]VENTAS!$F$2:$L$1501,3,0),0)</f>
        <v>0</v>
      </c>
      <c r="CU1084">
        <f>IFERROR(VLOOKUP(Tabla5[[#This Row],[CLAVE]],[2]VENTAS!$F$2:$L$1501,4,0),0)</f>
        <v>0</v>
      </c>
      <c r="CV1084">
        <f>IFERROR(VLOOKUP(Tabla5[[#This Row],[CLAVE]],[2]VENTAS!$F$2:$L$1501,5,0),0)</f>
        <v>0</v>
      </c>
      <c r="CW1084">
        <f>IFERROR(VLOOKUP(Tabla5[[#This Row],[CLAVE]],[2]VENTAS!$F$2:$L$1501,6,0),0)</f>
        <v>0</v>
      </c>
      <c r="CX1084">
        <f>IFERROR(VLOOKUP(Tabla5[[#This Row],[CLAVE]],[2]VENTAS!$F$2:$L$1501,7,0),0)</f>
        <v>0</v>
      </c>
      <c r="CY1084">
        <f>IFERROR(VLOOKUP(Tabla5[[#This Row],[CLAVE]],[2]VENTAS!$F$2:$R$1501,13,0),0)</f>
        <v>0</v>
      </c>
      <c r="CZ1084">
        <f>SUM(Tabla5[[#This Row],[VENTA MABE 2 SEMANA NOV]:[VENTAS OTROS 2 SEMANA NOV]])</f>
        <v>0</v>
      </c>
      <c r="DA1084" s="46">
        <v>4.2482590914115175</v>
      </c>
    </row>
    <row r="1085" spans="1:105" hidden="1" x14ac:dyDescent="0.3">
      <c r="A1085" t="str">
        <f>CONCATENATE(Tabla5[[#This Row],[TIENDA HMPV]],Tabla5[[#This Row],[LINEA]])</f>
        <v>17 - NACIONES UNIDASCOCINAS</v>
      </c>
      <c r="B1085" t="s">
        <v>285</v>
      </c>
      <c r="C1085" s="55" t="s">
        <v>286</v>
      </c>
      <c r="D1085" s="55" t="s">
        <v>30</v>
      </c>
      <c r="E1085" s="55" t="s">
        <v>287</v>
      </c>
      <c r="F1085" s="55" t="s">
        <v>1724</v>
      </c>
      <c r="G1085" t="s">
        <v>26</v>
      </c>
      <c r="H1085" s="42">
        <f>IFERROR(Tabla5[[#This Row],[VENTAS MABE]]/Tabla5[[#This Row],[CUOTA]],0)</f>
        <v>0.2857142857142857</v>
      </c>
      <c r="I1085">
        <v>21</v>
      </c>
      <c r="J1085">
        <v>6</v>
      </c>
      <c r="K1085">
        <v>16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V1085" s="42">
        <v>0.375</v>
      </c>
      <c r="W1085" s="42">
        <f>IFERROR(Tabla5[[#This Row],[TOTAL VENTA 38 SEMANA]]/Tabla5[[#This Row],[VENTA ACUM 38]],0)</f>
        <v>0.375</v>
      </c>
      <c r="X1085" s="42" t="e">
        <f>VLOOKUP(Tabla5[[#This Row],[CLAVE]],[1]!QMI_5_SEMANA_SEP_22[[CLAVE]:[SHARE CADENA S2]],21,0)</f>
        <v>#REF!</v>
      </c>
      <c r="Y1085" s="55" t="s">
        <v>724</v>
      </c>
      <c r="Z1085" s="46">
        <f>+Tabla5[[#This Row],[VENTA ACUM 38]]+Tabla5[[#This Row],[venta total 39 acum]]</f>
        <v>23</v>
      </c>
      <c r="AA1085" s="46">
        <v>6</v>
      </c>
      <c r="AB1085" s="46">
        <v>6</v>
      </c>
      <c r="AC1085" s="46">
        <v>16</v>
      </c>
      <c r="AD1085" s="46">
        <v>7</v>
      </c>
      <c r="AE1085" s="46">
        <v>1</v>
      </c>
      <c r="AF1085" s="46">
        <v>7</v>
      </c>
      <c r="AG1085" s="46">
        <v>13</v>
      </c>
      <c r="AH1085" s="42">
        <f>IFERROR(Tabla5[[#This Row],[VENTAS MABE]]/Tabla5[[#This Row],[VENTAS INDURAMA]],0)</f>
        <v>0.375</v>
      </c>
      <c r="AI1085" t="s">
        <v>1675</v>
      </c>
      <c r="AK1085" s="42"/>
      <c r="AL1085" t="s">
        <v>727</v>
      </c>
      <c r="AM1085" s="55" t="s">
        <v>1028</v>
      </c>
      <c r="AO1085" s="55" t="s">
        <v>460</v>
      </c>
      <c r="AP1085">
        <v>16</v>
      </c>
      <c r="AQ1085" s="55">
        <v>4</v>
      </c>
      <c r="AR1085">
        <v>6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f>SUM(Tabla5[[#This Row],[VENTA MABE 1 SEMANA OCT]:[VENTAS OTROS 1 SEMANA OCT]])</f>
        <v>10</v>
      </c>
      <c r="AY1085" s="46">
        <v>26.621113036643848</v>
      </c>
      <c r="AZ1085" s="55">
        <v>3</v>
      </c>
      <c r="BA1085">
        <v>8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f>SUM(Tabla5[[#This Row],[VENTA MABE 2 SEMANA OCT]:[VENTAS OTROS 2 SEMANA OCT]])</f>
        <v>11</v>
      </c>
      <c r="BH1085" t="s">
        <v>798</v>
      </c>
      <c r="BI1085" s="55" t="s">
        <v>286</v>
      </c>
      <c r="BJ1085">
        <v>34</v>
      </c>
      <c r="BK1085" s="55">
        <v>1</v>
      </c>
      <c r="BL1085">
        <v>4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f>SUM(Tabla5[[#This Row],[VENTA MABE 3 SEMANA OCT]:[VENTAS OTROS 3 SEMANA OCT]])</f>
        <v>5</v>
      </c>
      <c r="BS1085" s="42">
        <v>0.4</v>
      </c>
      <c r="BT1085" s="55">
        <v>1</v>
      </c>
      <c r="BU1085">
        <v>1</v>
      </c>
      <c r="BV1085">
        <v>0</v>
      </c>
      <c r="BW1085">
        <v>1</v>
      </c>
      <c r="BX1085">
        <v>0</v>
      </c>
      <c r="BY1085">
        <v>0</v>
      </c>
      <c r="BZ1085">
        <v>0</v>
      </c>
      <c r="CA1085">
        <f>SUM(Tabla5[[#This Row],[VENTA MABE 4 SEMANA OCT]:[VENTAS OTROS 4 SEMANA OCT]])</f>
        <v>3</v>
      </c>
      <c r="CI10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0.31034482758620691</v>
      </c>
      <c r="CJ1085" t="s">
        <v>1702</v>
      </c>
      <c r="CK1085">
        <v>2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f>SUM(Tabla5[[#This Row],[VENTA MABE 1 SEMANA NOV]:[VENTAS OTROS 1 SEMANA NOV]])</f>
        <v>3</v>
      </c>
      <c r="CS1085">
        <f>IFERROR(VLOOKUP(Tabla5[[#This Row],[CLAVE]],[2]VENTAS!$F$2:$L$1501,2,0),0)</f>
        <v>0</v>
      </c>
      <c r="CT1085">
        <f>IFERROR(VLOOKUP(Tabla5[[#This Row],[CLAVE]],[2]VENTAS!$F$2:$L$1501,3,0),0)</f>
        <v>2</v>
      </c>
      <c r="CU1085">
        <f>IFERROR(VLOOKUP(Tabla5[[#This Row],[CLAVE]],[2]VENTAS!$F$2:$L$1501,4,0),0)</f>
        <v>0</v>
      </c>
      <c r="CV1085">
        <f>IFERROR(VLOOKUP(Tabla5[[#This Row],[CLAVE]],[2]VENTAS!$F$2:$L$1501,5,0),0)</f>
        <v>0</v>
      </c>
      <c r="CW1085">
        <f>IFERROR(VLOOKUP(Tabla5[[#This Row],[CLAVE]],[2]VENTAS!$F$2:$L$1501,6,0),0)</f>
        <v>0</v>
      </c>
      <c r="CX1085">
        <f>IFERROR(VLOOKUP(Tabla5[[#This Row],[CLAVE]],[2]VENTAS!$F$2:$L$1501,7,0),0)</f>
        <v>0</v>
      </c>
      <c r="CY1085">
        <f>IFERROR(VLOOKUP(Tabla5[[#This Row],[CLAVE]],[2]VENTAS!$F$2:$R$1501,13,0),0)</f>
        <v>0</v>
      </c>
      <c r="CZ1085">
        <f>SUM(Tabla5[[#This Row],[VENTA MABE 2 SEMANA NOV]:[VENTAS OTROS 2 SEMANA NOV]])</f>
        <v>2</v>
      </c>
      <c r="DA1085" s="46">
        <v>49.777276913095342</v>
      </c>
    </row>
    <row r="1086" spans="1:105" hidden="1" x14ac:dyDescent="0.3">
      <c r="A1086" t="str">
        <f>CONCATENATE(Tabla5[[#This Row],[TIENDA HMPV]],Tabla5[[#This Row],[LINEA]])</f>
        <v>17 - NACIONES UNIDASEMPOTRE</v>
      </c>
      <c r="B1086" t="s">
        <v>285</v>
      </c>
      <c r="C1086" s="55" t="s">
        <v>286</v>
      </c>
      <c r="D1086" s="55" t="s">
        <v>30</v>
      </c>
      <c r="E1086" s="55" t="s">
        <v>287</v>
      </c>
      <c r="F1086" s="55" t="s">
        <v>1724</v>
      </c>
      <c r="G1086" t="s">
        <v>32</v>
      </c>
      <c r="H1086" s="42">
        <f>IFERROR(Tabla5[[#This Row],[VENTAS MABE]]/Tabla5[[#This Row],[CUOTA]],0)</f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V1086" s="42">
        <v>0</v>
      </c>
      <c r="W1086" s="42">
        <f>IFERROR(Tabla5[[#This Row],[TOTAL VENTA 38 SEMANA]]/Tabla5[[#This Row],[VENTA ACUM 38]],0)</f>
        <v>0</v>
      </c>
      <c r="X1086" s="42" t="e">
        <f>VLOOKUP(Tabla5[[#This Row],[CLAVE]],[1]!QMI_5_SEMANA_SEP_22[[CLAVE]:[SHARE CADENA S2]],21,0)</f>
        <v>#REF!</v>
      </c>
      <c r="Y1086" s="55" t="s">
        <v>724</v>
      </c>
      <c r="Z1086" s="46">
        <f>+Tabla5[[#This Row],[VENTA ACUM 38]]+Tabla5[[#This Row],[venta total 39 acum]]</f>
        <v>0</v>
      </c>
      <c r="AA1086" s="46">
        <v>0</v>
      </c>
      <c r="AB1086" s="46">
        <v>0</v>
      </c>
      <c r="AC1086" s="46">
        <v>0</v>
      </c>
      <c r="AD1086" s="46">
        <v>0</v>
      </c>
      <c r="AE1086" s="46">
        <v>0</v>
      </c>
      <c r="AF1086" s="46">
        <v>0</v>
      </c>
      <c r="AG1086" s="46">
        <v>0</v>
      </c>
      <c r="AH1086" s="42">
        <f>IFERROR(Tabla5[[#This Row],[VENTAS MABE]]/Tabla5[[#This Row],[VENTAS INDURAMA]],0)</f>
        <v>0</v>
      </c>
      <c r="AI1086" t="s">
        <v>1675</v>
      </c>
      <c r="AK1086" s="42"/>
      <c r="AL1086" t="s">
        <v>727</v>
      </c>
      <c r="AM1086" s="55" t="s">
        <v>1028</v>
      </c>
      <c r="AO1086" s="55" t="s">
        <v>460</v>
      </c>
      <c r="AP1086">
        <v>0</v>
      </c>
      <c r="AQ1086" s="55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f>SUM(Tabla5[[#This Row],[VENTA MABE 1 SEMANA OCT]:[VENTAS OTROS 1 SEMANA OCT]])</f>
        <v>0</v>
      </c>
      <c r="AY1086" s="46">
        <v>0</v>
      </c>
      <c r="AZ1086" s="55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f>SUM(Tabla5[[#This Row],[VENTA MABE 2 SEMANA OCT]:[VENTAS OTROS 2 SEMANA OCT]])</f>
        <v>0</v>
      </c>
      <c r="BH1086" t="s">
        <v>798</v>
      </c>
      <c r="BI1086" s="55" t="s">
        <v>286</v>
      </c>
      <c r="BJ1086">
        <v>34</v>
      </c>
      <c r="BK1086" s="55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f>SUM(Tabla5[[#This Row],[VENTA MABE 3 SEMANA OCT]:[VENTAS OTROS 3 SEMANA OCT]])</f>
        <v>0</v>
      </c>
      <c r="BS1086" s="42">
        <v>0</v>
      </c>
      <c r="BT1086" s="55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f>SUM(Tabla5[[#This Row],[VENTA MABE 4 SEMANA OCT]:[VENTAS OTROS 4 SEMANA OCT]])</f>
        <v>0</v>
      </c>
      <c r="CI10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86" s="6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f>SUM(Tabla5[[#This Row],[VENTA MABE 1 SEMANA NOV]:[VENTAS OTROS 1 SEMANA NOV]])</f>
        <v>0</v>
      </c>
      <c r="CS1086">
        <f>IFERROR(VLOOKUP(Tabla5[[#This Row],[CLAVE]],[2]VENTAS!$F$2:$L$1501,2,0),0)</f>
        <v>0</v>
      </c>
      <c r="CT1086">
        <f>IFERROR(VLOOKUP(Tabla5[[#This Row],[CLAVE]],[2]VENTAS!$F$2:$L$1501,3,0),0)</f>
        <v>0</v>
      </c>
      <c r="CU1086">
        <f>IFERROR(VLOOKUP(Tabla5[[#This Row],[CLAVE]],[2]VENTAS!$F$2:$L$1501,4,0),0)</f>
        <v>0</v>
      </c>
      <c r="CV1086">
        <f>IFERROR(VLOOKUP(Tabla5[[#This Row],[CLAVE]],[2]VENTAS!$F$2:$L$1501,5,0),0)</f>
        <v>0</v>
      </c>
      <c r="CW1086">
        <f>IFERROR(VLOOKUP(Tabla5[[#This Row],[CLAVE]],[2]VENTAS!$F$2:$L$1501,6,0),0)</f>
        <v>0</v>
      </c>
      <c r="CX1086">
        <f>IFERROR(VLOOKUP(Tabla5[[#This Row],[CLAVE]],[2]VENTAS!$F$2:$L$1501,7,0),0)</f>
        <v>0</v>
      </c>
      <c r="CY1086">
        <f>IFERROR(VLOOKUP(Tabla5[[#This Row],[CLAVE]],[2]VENTAS!$F$2:$R$1501,13,0),0)</f>
        <v>0</v>
      </c>
      <c r="CZ1086">
        <f>SUM(Tabla5[[#This Row],[VENTA MABE 2 SEMANA NOV]:[VENTAS OTROS 2 SEMANA NOV]])</f>
        <v>0</v>
      </c>
      <c r="DA1086" s="46">
        <v>0</v>
      </c>
    </row>
    <row r="1087" spans="1:105" hidden="1" x14ac:dyDescent="0.3">
      <c r="A1087" t="str">
        <f>CONCATENATE(Tabla5[[#This Row],[TIENDA HMPV]],Tabla5[[#This Row],[LINEA]])</f>
        <v>17 - NACIONES UNIDASGLOBALES</v>
      </c>
      <c r="B1087" t="s">
        <v>285</v>
      </c>
      <c r="C1087" s="55" t="s">
        <v>286</v>
      </c>
      <c r="D1087" s="55" t="s">
        <v>30</v>
      </c>
      <c r="E1087" s="55" t="s">
        <v>287</v>
      </c>
      <c r="F1087" s="55" t="s">
        <v>1724</v>
      </c>
      <c r="G1087" t="s">
        <v>27</v>
      </c>
      <c r="H1087" s="42">
        <f>IFERROR(Tabla5[[#This Row],[VENTAS MABE]]/Tabla5[[#This Row],[CUOTA]],0)</f>
        <v>2.3333333333333335</v>
      </c>
      <c r="I1087">
        <v>3</v>
      </c>
      <c r="J1087">
        <v>7</v>
      </c>
      <c r="K1087">
        <v>9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V1087" s="42">
        <v>0.5</v>
      </c>
      <c r="W1087" s="42">
        <f>IFERROR(Tabla5[[#This Row],[TOTAL VENTA 38 SEMANA]]/Tabla5[[#This Row],[VENTA ACUM 38]],0)</f>
        <v>0.5</v>
      </c>
      <c r="X1087" s="42" t="e">
        <f>VLOOKUP(Tabla5[[#This Row],[CLAVE]],[1]!QMI_5_SEMANA_SEP_22[[CLAVE]:[SHARE CADENA S2]],21,0)</f>
        <v>#REF!</v>
      </c>
      <c r="Y1087" s="55" t="s">
        <v>724</v>
      </c>
      <c r="Z1087" s="46">
        <f>+Tabla5[[#This Row],[VENTA ACUM 38]]+Tabla5[[#This Row],[venta total 39 acum]]</f>
        <v>19</v>
      </c>
      <c r="AA1087" s="46">
        <v>6</v>
      </c>
      <c r="AB1087" s="46">
        <v>7</v>
      </c>
      <c r="AC1087" s="46">
        <v>14</v>
      </c>
      <c r="AD1087" s="46">
        <v>5</v>
      </c>
      <c r="AE1087" s="46">
        <v>3</v>
      </c>
      <c r="AF1087" s="46">
        <v>5</v>
      </c>
      <c r="AG1087" s="46">
        <v>14</v>
      </c>
      <c r="AH1087" s="42">
        <f>IFERROR(Tabla5[[#This Row],[VENTAS MABE]]/Tabla5[[#This Row],[VENTAS INDURAMA]],0)</f>
        <v>0.77777777777777779</v>
      </c>
      <c r="AI1087" t="s">
        <v>1675</v>
      </c>
      <c r="AK1087" s="42"/>
      <c r="AL1087" t="s">
        <v>727</v>
      </c>
      <c r="AM1087" s="55" t="s">
        <v>1028</v>
      </c>
      <c r="AO1087" s="55" t="s">
        <v>460</v>
      </c>
      <c r="AP1087">
        <v>11</v>
      </c>
      <c r="AQ1087" s="55">
        <v>4</v>
      </c>
      <c r="AR1087">
        <v>5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f>SUM(Tabla5[[#This Row],[VENTA MABE 1 SEMANA OCT]:[VENTAS OTROS 1 SEMANA OCT]])</f>
        <v>9</v>
      </c>
      <c r="AY1087" s="46">
        <v>3.1180214597504254</v>
      </c>
      <c r="AZ1087" s="55">
        <v>1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f>SUM(Tabla5[[#This Row],[VENTA MABE 2 SEMANA OCT]:[VENTAS OTROS 2 SEMANA OCT]])</f>
        <v>2</v>
      </c>
      <c r="BH1087" t="s">
        <v>798</v>
      </c>
      <c r="BI1087" s="55" t="s">
        <v>286</v>
      </c>
      <c r="BJ1087">
        <v>34</v>
      </c>
      <c r="BK1087" s="55">
        <v>7</v>
      </c>
      <c r="BL1087">
        <v>2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f>SUM(Tabla5[[#This Row],[VENTA MABE 3 SEMANA OCT]:[VENTAS OTROS 3 SEMANA OCT]])</f>
        <v>9</v>
      </c>
      <c r="BS1087" s="42">
        <v>0</v>
      </c>
      <c r="BT1087" s="55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f>SUM(Tabla5[[#This Row],[VENTA MABE 4 SEMANA OCT]:[VENTAS OTROS 4 SEMANA OCT]])</f>
        <v>1</v>
      </c>
      <c r="CI10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0.61904761904761907</v>
      </c>
      <c r="CJ1087" t="s">
        <v>1703</v>
      </c>
      <c r="CK1087">
        <v>6</v>
      </c>
      <c r="CL1087">
        <v>2</v>
      </c>
      <c r="CM1087">
        <v>4</v>
      </c>
      <c r="CN1087">
        <v>0</v>
      </c>
      <c r="CO1087">
        <v>0</v>
      </c>
      <c r="CP1087">
        <v>0</v>
      </c>
      <c r="CQ1087">
        <v>0</v>
      </c>
      <c r="CR1087">
        <f>SUM(Tabla5[[#This Row],[VENTA MABE 1 SEMANA NOV]:[VENTAS OTROS 1 SEMANA NOV]])</f>
        <v>12</v>
      </c>
      <c r="CS1087">
        <f>IFERROR(VLOOKUP(Tabla5[[#This Row],[CLAVE]],[2]VENTAS!$F$2:$L$1501,2,0),0)</f>
        <v>2</v>
      </c>
      <c r="CT1087">
        <f>IFERROR(VLOOKUP(Tabla5[[#This Row],[CLAVE]],[2]VENTAS!$F$2:$L$1501,3,0),0)</f>
        <v>2</v>
      </c>
      <c r="CU1087">
        <f>IFERROR(VLOOKUP(Tabla5[[#This Row],[CLAVE]],[2]VENTAS!$F$2:$L$1501,4,0),0)</f>
        <v>0</v>
      </c>
      <c r="CV1087">
        <f>IFERROR(VLOOKUP(Tabla5[[#This Row],[CLAVE]],[2]VENTAS!$F$2:$L$1501,5,0),0)</f>
        <v>0</v>
      </c>
      <c r="CW1087">
        <f>IFERROR(VLOOKUP(Tabla5[[#This Row],[CLAVE]],[2]VENTAS!$F$2:$L$1501,6,0),0)</f>
        <v>0</v>
      </c>
      <c r="CX1087">
        <f>IFERROR(VLOOKUP(Tabla5[[#This Row],[CLAVE]],[2]VENTAS!$F$2:$L$1501,7,0),0)</f>
        <v>0</v>
      </c>
      <c r="CY1087">
        <f>IFERROR(VLOOKUP(Tabla5[[#This Row],[CLAVE]],[2]VENTAS!$F$2:$R$1501,13,0),0)</f>
        <v>0</v>
      </c>
      <c r="CZ1087">
        <f>SUM(Tabla5[[#This Row],[VENTA MABE 2 SEMANA NOV]:[VENTAS OTROS 2 SEMANA NOV]])</f>
        <v>4</v>
      </c>
      <c r="DA1087" s="46">
        <v>1.3492786211660344</v>
      </c>
    </row>
    <row r="1088" spans="1:105" hidden="1" x14ac:dyDescent="0.3">
      <c r="A1088" t="str">
        <f>CONCATENATE(Tabla5[[#This Row],[TIENDA HMPV]],Tabla5[[#This Row],[LINEA]])</f>
        <v>17 - NACIONES UNIDASLAVADO</v>
      </c>
      <c r="B1088" t="s">
        <v>285</v>
      </c>
      <c r="C1088" s="55" t="s">
        <v>286</v>
      </c>
      <c r="D1088" s="55" t="s">
        <v>30</v>
      </c>
      <c r="E1088" s="55" t="s">
        <v>287</v>
      </c>
      <c r="F1088" s="55" t="s">
        <v>1724</v>
      </c>
      <c r="G1088" t="s">
        <v>28</v>
      </c>
      <c r="H1088" s="42">
        <f>IFERROR(Tabla5[[#This Row],[VENTAS MABE]]/Tabla5[[#This Row],[CUOTA]],0)</f>
        <v>0.33333333333333331</v>
      </c>
      <c r="I1088">
        <v>9</v>
      </c>
      <c r="J1088">
        <v>3</v>
      </c>
      <c r="K1088">
        <v>0</v>
      </c>
      <c r="L1088" s="44">
        <v>36</v>
      </c>
      <c r="M1088">
        <v>8</v>
      </c>
      <c r="N1088">
        <v>17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V1088" s="42">
        <v>5.5555555555555552E-2</v>
      </c>
      <c r="W1088" s="42">
        <f>IFERROR(Tabla5[[#This Row],[TOTAL VENTA 38 SEMANA]]/Tabla5[[#This Row],[VENTA ACUM 38]],0)</f>
        <v>5.5555555555555552E-2</v>
      </c>
      <c r="X1088" s="42" t="e">
        <f>VLOOKUP(Tabla5[[#This Row],[CLAVE]],[1]!QMI_5_SEMANA_SEP_22[[CLAVE]:[SHARE CADENA S2]],21,0)</f>
        <v>#REF!</v>
      </c>
      <c r="Y1088" s="55" t="s">
        <v>724</v>
      </c>
      <c r="Z1088" s="46">
        <f>+Tabla5[[#This Row],[VENTA ACUM 38]]+Tabla5[[#This Row],[venta total 39 acum]]</f>
        <v>64</v>
      </c>
      <c r="AA1088" s="46">
        <v>3</v>
      </c>
      <c r="AB1088" s="46">
        <v>3</v>
      </c>
      <c r="AC1088" s="46">
        <v>54</v>
      </c>
      <c r="AD1088" s="46">
        <v>10</v>
      </c>
      <c r="AE1088" s="46">
        <v>0</v>
      </c>
      <c r="AF1088" s="46">
        <v>10</v>
      </c>
      <c r="AG1088" s="46">
        <v>20</v>
      </c>
      <c r="AH1088" s="42">
        <f>IFERROR(Tabla5[[#This Row],[VENTAS MABE]]/Tabla5[[#This Row],[VENTAS INDURAMA]],0)</f>
        <v>0</v>
      </c>
      <c r="AI1088" t="s">
        <v>1675</v>
      </c>
      <c r="AK1088" s="42"/>
      <c r="AL1088" t="s">
        <v>727</v>
      </c>
      <c r="AM1088" s="55" t="s">
        <v>1028</v>
      </c>
      <c r="AO1088" s="55" t="s">
        <v>460</v>
      </c>
      <c r="AP1088">
        <v>54</v>
      </c>
      <c r="AQ1088" s="55">
        <v>0</v>
      </c>
      <c r="AR1088">
        <v>0</v>
      </c>
      <c r="AS1088">
        <v>7</v>
      </c>
      <c r="AT1088">
        <v>2</v>
      </c>
      <c r="AU1088">
        <v>12</v>
      </c>
      <c r="AV1088">
        <v>0</v>
      </c>
      <c r="AW1088">
        <v>0</v>
      </c>
      <c r="AX1088">
        <f>SUM(Tabla5[[#This Row],[VENTA MABE 1 SEMANA OCT]:[VENTAS OTROS 1 SEMANA OCT]])</f>
        <v>21</v>
      </c>
      <c r="AY1088" s="46">
        <v>12.657481841740271</v>
      </c>
      <c r="AZ1088" s="55">
        <v>2</v>
      </c>
      <c r="BA1088">
        <v>0</v>
      </c>
      <c r="BB1088">
        <v>8</v>
      </c>
      <c r="BC1088">
        <v>2</v>
      </c>
      <c r="BD1088">
        <v>2</v>
      </c>
      <c r="BE1088">
        <v>0</v>
      </c>
      <c r="BF1088">
        <v>0</v>
      </c>
      <c r="BG1088">
        <f>SUM(Tabla5[[#This Row],[VENTA MABE 2 SEMANA OCT]:[VENTAS OTROS 2 SEMANA OCT]])</f>
        <v>14</v>
      </c>
      <c r="BH1088" t="s">
        <v>798</v>
      </c>
      <c r="BI1088" s="55" t="s">
        <v>286</v>
      </c>
      <c r="BJ1088">
        <v>34</v>
      </c>
      <c r="BK1088" s="55">
        <v>3</v>
      </c>
      <c r="BL1088">
        <v>0</v>
      </c>
      <c r="BM1088">
        <v>12</v>
      </c>
      <c r="BN1088">
        <v>3</v>
      </c>
      <c r="BO1088">
        <v>1</v>
      </c>
      <c r="BP1088">
        <v>0</v>
      </c>
      <c r="BQ1088">
        <v>0</v>
      </c>
      <c r="BR1088">
        <f>SUM(Tabla5[[#This Row],[VENTA MABE 3 SEMANA OCT]:[VENTAS OTROS 3 SEMANA OCT]])</f>
        <v>19</v>
      </c>
      <c r="BS1088" s="42">
        <v>0.05</v>
      </c>
      <c r="BT1088" s="55">
        <v>1</v>
      </c>
      <c r="BU1088">
        <v>0</v>
      </c>
      <c r="BV1088">
        <v>16</v>
      </c>
      <c r="BW1088">
        <v>1</v>
      </c>
      <c r="BX1088">
        <v>2</v>
      </c>
      <c r="BY1088">
        <v>0</v>
      </c>
      <c r="BZ1088">
        <v>0</v>
      </c>
      <c r="CA1088">
        <f>SUM(Tabla5[[#This Row],[VENTA MABE 4 SEMANA OCT]:[VENTAS OTROS 4 SEMANA OCT]])</f>
        <v>20</v>
      </c>
      <c r="CB1088" t="s">
        <v>1698</v>
      </c>
      <c r="CI108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8.1081081081081086E-2</v>
      </c>
      <c r="CJ1088" t="s">
        <v>1701</v>
      </c>
      <c r="CK1088">
        <v>0</v>
      </c>
      <c r="CL1088">
        <v>0</v>
      </c>
      <c r="CM1088">
        <v>6</v>
      </c>
      <c r="CN1088">
        <v>0</v>
      </c>
      <c r="CO1088">
        <v>3</v>
      </c>
      <c r="CP1088">
        <v>0</v>
      </c>
      <c r="CQ1088">
        <v>0</v>
      </c>
      <c r="CR1088">
        <f>SUM(Tabla5[[#This Row],[VENTA MABE 1 SEMANA NOV]:[VENTAS OTROS 1 SEMANA NOV]])</f>
        <v>9</v>
      </c>
      <c r="CS1088">
        <f>IFERROR(VLOOKUP(Tabla5[[#This Row],[CLAVE]],[2]VENTAS!$F$2:$L$1501,2,0),0)</f>
        <v>1</v>
      </c>
      <c r="CT1088">
        <f>IFERROR(VLOOKUP(Tabla5[[#This Row],[CLAVE]],[2]VENTAS!$F$2:$L$1501,3,0),0)</f>
        <v>0</v>
      </c>
      <c r="CU1088">
        <f>IFERROR(VLOOKUP(Tabla5[[#This Row],[CLAVE]],[2]VENTAS!$F$2:$L$1501,4,0),0)</f>
        <v>8</v>
      </c>
      <c r="CV1088">
        <f>IFERROR(VLOOKUP(Tabla5[[#This Row],[CLAVE]],[2]VENTAS!$F$2:$L$1501,5,0),0)</f>
        <v>3</v>
      </c>
      <c r="CW1088">
        <f>IFERROR(VLOOKUP(Tabla5[[#This Row],[CLAVE]],[2]VENTAS!$F$2:$L$1501,6,0),0)</f>
        <v>4</v>
      </c>
      <c r="CX1088">
        <f>IFERROR(VLOOKUP(Tabla5[[#This Row],[CLAVE]],[2]VENTAS!$F$2:$L$1501,7,0),0)</f>
        <v>0</v>
      </c>
      <c r="CY1088">
        <f>IFERROR(VLOOKUP(Tabla5[[#This Row],[CLAVE]],[2]VENTAS!$F$2:$R$1501,13,0),0)</f>
        <v>0</v>
      </c>
      <c r="CZ1088">
        <f>SUM(Tabla5[[#This Row],[VENTA MABE 2 SEMANA NOV]:[VENTAS OTROS 2 SEMANA NOV]])</f>
        <v>16</v>
      </c>
      <c r="DA1088" s="46">
        <v>13.106396908533469</v>
      </c>
    </row>
    <row r="1089" spans="1:105" hidden="1" x14ac:dyDescent="0.3">
      <c r="A1089" t="str">
        <f>CONCATENATE(Tabla5[[#This Row],[TIENDA HMPV]],Tabla5[[#This Row],[LINEA]])</f>
        <v>17 - NACIONES UNIDASREFRIGERACIÓN</v>
      </c>
      <c r="B1089" t="s">
        <v>285</v>
      </c>
      <c r="C1089" s="55" t="s">
        <v>286</v>
      </c>
      <c r="D1089" s="55" t="s">
        <v>30</v>
      </c>
      <c r="E1089" s="55" t="s">
        <v>287</v>
      </c>
      <c r="F1089" s="55" t="s">
        <v>1724</v>
      </c>
      <c r="G1089" t="s">
        <v>29</v>
      </c>
      <c r="H1089" s="42">
        <f>IFERROR(Tabla5[[#This Row],[VENTAS MABE]]/Tabla5[[#This Row],[CUOTA]],0)</f>
        <v>0.68181818181818177</v>
      </c>
      <c r="I1089">
        <v>22</v>
      </c>
      <c r="J1089">
        <v>15</v>
      </c>
      <c r="K1089">
        <v>17</v>
      </c>
      <c r="L1089" s="44">
        <v>12</v>
      </c>
      <c r="M1089">
        <v>3</v>
      </c>
      <c r="N1089">
        <v>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V1089" s="42">
        <v>0.33333333333333331</v>
      </c>
      <c r="W1089" s="42">
        <f>IFERROR(Tabla5[[#This Row],[TOTAL VENTA 38 SEMANA]]/Tabla5[[#This Row],[VENTA ACUM 38]],0)</f>
        <v>0.33333333333333331</v>
      </c>
      <c r="X1089" s="42" t="e">
        <f>VLOOKUP(Tabla5[[#This Row],[CLAVE]],[1]!QMI_5_SEMANA_SEP_22[[CLAVE]:[SHARE CADENA S2]],21,0)</f>
        <v>#REF!</v>
      </c>
      <c r="Y1089" s="55" t="s">
        <v>724</v>
      </c>
      <c r="Z1089" s="46">
        <f>+Tabla5[[#This Row],[VENTA ACUM 38]]+Tabla5[[#This Row],[venta total 39 acum]]</f>
        <v>51</v>
      </c>
      <c r="AA1089" s="46">
        <v>15</v>
      </c>
      <c r="AB1089" s="46">
        <v>15</v>
      </c>
      <c r="AC1089" s="46">
        <v>45</v>
      </c>
      <c r="AD1089" s="46">
        <v>6</v>
      </c>
      <c r="AE1089" s="46">
        <v>1</v>
      </c>
      <c r="AF1089" s="46">
        <v>6</v>
      </c>
      <c r="AG1089" s="46">
        <v>20</v>
      </c>
      <c r="AH1089" s="42">
        <f>IFERROR(Tabla5[[#This Row],[VENTAS MABE]]/Tabla5[[#This Row],[VENTAS INDURAMA]],0)</f>
        <v>0.88235294117647056</v>
      </c>
      <c r="AI1089" t="s">
        <v>1675</v>
      </c>
      <c r="AK1089" s="42"/>
      <c r="AL1089" t="s">
        <v>727</v>
      </c>
      <c r="AM1089" s="55" t="s">
        <v>1028</v>
      </c>
      <c r="AO1089" s="55" t="s">
        <v>460</v>
      </c>
      <c r="AP1089">
        <v>45</v>
      </c>
      <c r="AQ1089" s="55">
        <v>4</v>
      </c>
      <c r="AR1089">
        <v>6</v>
      </c>
      <c r="AS1089">
        <v>2</v>
      </c>
      <c r="AT1089">
        <v>1</v>
      </c>
      <c r="AU1089">
        <v>0</v>
      </c>
      <c r="AV1089">
        <v>0</v>
      </c>
      <c r="AW1089">
        <v>0</v>
      </c>
      <c r="AX1089">
        <f>SUM(Tabla5[[#This Row],[VENTA MABE 1 SEMANA OCT]:[VENTAS OTROS 1 SEMANA OCT]])</f>
        <v>13</v>
      </c>
      <c r="AY1089" s="46">
        <v>18.665239441923973</v>
      </c>
      <c r="AZ1089" s="55">
        <v>0</v>
      </c>
      <c r="BA1089">
        <v>5</v>
      </c>
      <c r="BB1089">
        <v>3</v>
      </c>
      <c r="BC1089">
        <v>0</v>
      </c>
      <c r="BD1089">
        <v>0</v>
      </c>
      <c r="BE1089">
        <v>0</v>
      </c>
      <c r="BF1089">
        <v>0</v>
      </c>
      <c r="BG1089">
        <f>SUM(Tabla5[[#This Row],[VENTA MABE 2 SEMANA OCT]:[VENTAS OTROS 2 SEMANA OCT]])</f>
        <v>8</v>
      </c>
      <c r="BH1089" t="s">
        <v>798</v>
      </c>
      <c r="BI1089" s="55" t="s">
        <v>286</v>
      </c>
      <c r="BJ1089">
        <v>34</v>
      </c>
      <c r="BK1089" s="55">
        <v>3</v>
      </c>
      <c r="BL1089">
        <v>1</v>
      </c>
      <c r="BM1089">
        <v>4</v>
      </c>
      <c r="BN1089">
        <v>1</v>
      </c>
      <c r="BO1089">
        <v>2</v>
      </c>
      <c r="BP1089">
        <v>0</v>
      </c>
      <c r="BQ1089">
        <v>0</v>
      </c>
      <c r="BR1089">
        <f>SUM(Tabla5[[#This Row],[VENTA MABE 3 SEMANA OCT]:[VENTAS OTROS 3 SEMANA OCT]])</f>
        <v>11</v>
      </c>
      <c r="BS1089" s="42">
        <v>0.28000000000000003</v>
      </c>
      <c r="BT1089" s="55">
        <v>5</v>
      </c>
      <c r="BU1089">
        <v>1</v>
      </c>
      <c r="BV1089">
        <v>3</v>
      </c>
      <c r="BW1089">
        <v>0</v>
      </c>
      <c r="BX1089">
        <v>0</v>
      </c>
      <c r="BY1089">
        <v>0</v>
      </c>
      <c r="BZ1089">
        <v>0</v>
      </c>
      <c r="CA1089">
        <f>SUM(Tabla5[[#This Row],[VENTA MABE 4 SEMANA OCT]:[VENTAS OTROS 4 SEMANA OCT]])</f>
        <v>9</v>
      </c>
      <c r="CE1089" t="s">
        <v>1695</v>
      </c>
      <c r="CI108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0.29268292682926828</v>
      </c>
      <c r="CJ1089" t="s">
        <v>1701</v>
      </c>
      <c r="CK1089">
        <v>5</v>
      </c>
      <c r="CL1089">
        <v>1</v>
      </c>
      <c r="CM1089">
        <v>2</v>
      </c>
      <c r="CN1089">
        <v>1</v>
      </c>
      <c r="CO1089">
        <v>1</v>
      </c>
      <c r="CP1089">
        <v>0</v>
      </c>
      <c r="CQ1089">
        <v>0</v>
      </c>
      <c r="CR1089">
        <f>SUM(Tabla5[[#This Row],[VENTA MABE 1 SEMANA NOV]:[VENTAS OTROS 1 SEMANA NOV]])</f>
        <v>10</v>
      </c>
      <c r="CS1089">
        <f>IFERROR(VLOOKUP(Tabla5[[#This Row],[CLAVE]],[2]VENTAS!$F$2:$L$1501,2,0),0)</f>
        <v>0</v>
      </c>
      <c r="CT1089">
        <f>IFERROR(VLOOKUP(Tabla5[[#This Row],[CLAVE]],[2]VENTAS!$F$2:$L$1501,3,0),0)</f>
        <v>3</v>
      </c>
      <c r="CU1089">
        <f>IFERROR(VLOOKUP(Tabla5[[#This Row],[CLAVE]],[2]VENTAS!$F$2:$L$1501,4,0),0)</f>
        <v>1</v>
      </c>
      <c r="CV1089">
        <f>IFERROR(VLOOKUP(Tabla5[[#This Row],[CLAVE]],[2]VENTAS!$F$2:$L$1501,5,0),0)</f>
        <v>1</v>
      </c>
      <c r="CW1089">
        <f>IFERROR(VLOOKUP(Tabla5[[#This Row],[CLAVE]],[2]VENTAS!$F$2:$L$1501,6,0),0)</f>
        <v>0</v>
      </c>
      <c r="CX1089">
        <f>IFERROR(VLOOKUP(Tabla5[[#This Row],[CLAVE]],[2]VENTAS!$F$2:$L$1501,7,0),0)</f>
        <v>0</v>
      </c>
      <c r="CY1089">
        <f>IFERROR(VLOOKUP(Tabla5[[#This Row],[CLAVE]],[2]VENTAS!$F$2:$R$1501,13,0),0)</f>
        <v>0</v>
      </c>
      <c r="CZ1089">
        <f>SUM(Tabla5[[#This Row],[VENTA MABE 2 SEMANA NOV]:[VENTAS OTROS 2 SEMANA NOV]])</f>
        <v>5</v>
      </c>
      <c r="DA1089" s="46">
        <v>30.708249537446704</v>
      </c>
    </row>
    <row r="1090" spans="1:105" hidden="1" x14ac:dyDescent="0.3">
      <c r="A1090" t="str">
        <f>CONCATENATE(Tabla5[[#This Row],[TIENDA HMPV]],Tabla5[[#This Row],[LINEA]])</f>
        <v>88 - ORVE NACIONES UNIDASCOCINAS</v>
      </c>
      <c r="B1090" t="s">
        <v>285</v>
      </c>
      <c r="C1090" s="55" t="s">
        <v>286</v>
      </c>
      <c r="D1090" s="55" t="s">
        <v>86</v>
      </c>
      <c r="E1090" s="55" t="s">
        <v>288</v>
      </c>
      <c r="F1090" s="55" t="s">
        <v>1724</v>
      </c>
      <c r="G1090" t="s">
        <v>26</v>
      </c>
      <c r="H1090" s="42">
        <f>IFERROR(Tabla5[[#This Row],[VENTAS MABE]]/Tabla5[[#This Row],[CUOTA]],0)</f>
        <v>0</v>
      </c>
      <c r="I1090">
        <v>0</v>
      </c>
      <c r="J1090">
        <v>2</v>
      </c>
      <c r="K1090">
        <v>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V1090" s="42">
        <v>0.4</v>
      </c>
      <c r="W1090" s="42">
        <f>IFERROR(Tabla5[[#This Row],[TOTAL VENTA 38 SEMANA]]/Tabla5[[#This Row],[VENTA ACUM 38]],0)</f>
        <v>0.4</v>
      </c>
      <c r="X1090" s="42" t="e">
        <f>VLOOKUP(Tabla5[[#This Row],[CLAVE]],[1]!QMI_5_SEMANA_SEP_22[[CLAVE]:[SHARE CADENA S2]],21,0)</f>
        <v>#REF!</v>
      </c>
      <c r="Y1090" s="55" t="s">
        <v>769</v>
      </c>
      <c r="Z1090" s="46">
        <f>+Tabla5[[#This Row],[VENTA ACUM 38]]+Tabla5[[#This Row],[venta total 39 acum]]</f>
        <v>6</v>
      </c>
      <c r="AA1090" s="46">
        <v>2</v>
      </c>
      <c r="AB1090" s="46">
        <v>2</v>
      </c>
      <c r="AC1090" s="46">
        <v>5</v>
      </c>
      <c r="AD1090" s="46">
        <v>1</v>
      </c>
      <c r="AE1090" s="46">
        <v>1</v>
      </c>
      <c r="AF1090" s="46">
        <v>1</v>
      </c>
      <c r="AG1090" s="46">
        <v>5</v>
      </c>
      <c r="AH1090" s="42">
        <f>IFERROR(Tabla5[[#This Row],[VENTAS MABE]]/Tabla5[[#This Row],[VENTAS INDURAMA]],0)</f>
        <v>0.66666666666666663</v>
      </c>
      <c r="AI1090" t="s">
        <v>1675</v>
      </c>
      <c r="AK1090" s="42"/>
      <c r="AL1090" t="s">
        <v>727</v>
      </c>
      <c r="AM1090" s="55" t="s">
        <v>1015</v>
      </c>
      <c r="AO1090" s="55" t="s">
        <v>460</v>
      </c>
      <c r="AP1090">
        <v>4</v>
      </c>
      <c r="AQ1090" s="55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f>SUM(Tabla5[[#This Row],[VENTA MABE 1 SEMANA OCT]:[VENTAS OTROS 1 SEMANA OCT]])</f>
        <v>1</v>
      </c>
      <c r="AY1090" s="46">
        <v>2</v>
      </c>
      <c r="AZ1090" s="55">
        <v>1</v>
      </c>
      <c r="BA1090">
        <v>2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f>SUM(Tabla5[[#This Row],[VENTA MABE 2 SEMANA OCT]:[VENTAS OTROS 2 SEMANA OCT]])</f>
        <v>3</v>
      </c>
      <c r="BH1090" t="s">
        <v>987</v>
      </c>
      <c r="BI1090" s="55" t="s">
        <v>286</v>
      </c>
      <c r="BJ1090">
        <v>5.9999999999999982</v>
      </c>
      <c r="BK1090" s="55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f>SUM(Tabla5[[#This Row],[VENTA MABE 3 SEMANA OCT]:[VENTAS OTROS 3 SEMANA OCT]])</f>
        <v>0</v>
      </c>
      <c r="BS1090" s="42">
        <v>0.5</v>
      </c>
      <c r="BT1090" s="55">
        <v>3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f>SUM(Tabla5[[#This Row],[VENTA MABE 4 SEMANA OCT]:[VENTAS OTROS 4 SEMANA OCT]])</f>
        <v>4</v>
      </c>
      <c r="CI10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1090" t="s">
        <v>1703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f>SUM(Tabla5[[#This Row],[VENTA MABE 1 SEMANA NOV]:[VENTAS OTROS 1 SEMANA NOV]])</f>
        <v>0</v>
      </c>
      <c r="CS1090">
        <f>IFERROR(VLOOKUP(Tabla5[[#This Row],[CLAVE]],[2]VENTAS!$F$2:$L$1501,2,0),0)</f>
        <v>2</v>
      </c>
      <c r="CT1090">
        <f>IFERROR(VLOOKUP(Tabla5[[#This Row],[CLAVE]],[2]VENTAS!$F$2:$L$1501,3,0),0)</f>
        <v>1</v>
      </c>
      <c r="CU1090">
        <f>IFERROR(VLOOKUP(Tabla5[[#This Row],[CLAVE]],[2]VENTAS!$F$2:$L$1501,4,0),0)</f>
        <v>0</v>
      </c>
      <c r="CV1090">
        <f>IFERROR(VLOOKUP(Tabla5[[#This Row],[CLAVE]],[2]VENTAS!$F$2:$L$1501,5,0),0)</f>
        <v>0</v>
      </c>
      <c r="CW1090">
        <f>IFERROR(VLOOKUP(Tabla5[[#This Row],[CLAVE]],[2]VENTAS!$F$2:$L$1501,6,0),0)</f>
        <v>0</v>
      </c>
      <c r="CX1090">
        <f>IFERROR(VLOOKUP(Tabla5[[#This Row],[CLAVE]],[2]VENTAS!$F$2:$L$1501,7,0),0)</f>
        <v>0</v>
      </c>
      <c r="CY1090">
        <f>IFERROR(VLOOKUP(Tabla5[[#This Row],[CLAVE]],[2]VENTAS!$F$2:$R$1501,13,0),0)</f>
        <v>0</v>
      </c>
      <c r="CZ1090">
        <f>SUM(Tabla5[[#This Row],[VENTA MABE 2 SEMANA NOV]:[VENTAS OTROS 2 SEMANA NOV]])</f>
        <v>3</v>
      </c>
      <c r="DA1090" s="46">
        <v>9</v>
      </c>
    </row>
    <row r="1091" spans="1:105" hidden="1" x14ac:dyDescent="0.3">
      <c r="A1091" t="str">
        <f>CONCATENATE(Tabla5[[#This Row],[TIENDA HMPV]],Tabla5[[#This Row],[LINEA]])</f>
        <v>88 - ORVE NACIONES UNIDASGLOBALES</v>
      </c>
      <c r="B1091" t="s">
        <v>285</v>
      </c>
      <c r="C1091" s="55" t="s">
        <v>286</v>
      </c>
      <c r="D1091" s="55" t="s">
        <v>86</v>
      </c>
      <c r="E1091" s="55" t="s">
        <v>288</v>
      </c>
      <c r="F1091" s="55" t="s">
        <v>1724</v>
      </c>
      <c r="G1091" t="s">
        <v>27</v>
      </c>
      <c r="H1091" s="42">
        <f>IFERROR(Tabla5[[#This Row],[VENTAS MABE]]/Tabla5[[#This Row],[CUOTA]],0)</f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V1091" s="42">
        <v>0</v>
      </c>
      <c r="W1091" s="42">
        <f>IFERROR(Tabla5[[#This Row],[TOTAL VENTA 38 SEMANA]]/Tabla5[[#This Row],[VENTA ACUM 38]],0)</f>
        <v>0</v>
      </c>
      <c r="X1091" s="42" t="e">
        <f>VLOOKUP(Tabla5[[#This Row],[CLAVE]],[1]!QMI_5_SEMANA_SEP_22[[CLAVE]:[SHARE CADENA S2]],21,0)</f>
        <v>#REF!</v>
      </c>
      <c r="Y1091" s="55" t="s">
        <v>769</v>
      </c>
      <c r="Z1091" s="46">
        <f>+Tabla5[[#This Row],[VENTA ACUM 38]]+Tabla5[[#This Row],[venta total 39 acum]]</f>
        <v>0</v>
      </c>
      <c r="AA1091" s="46">
        <v>0</v>
      </c>
      <c r="AB1091" s="46">
        <v>0</v>
      </c>
      <c r="AC1091" s="46">
        <v>0</v>
      </c>
      <c r="AD1091" s="46">
        <v>0</v>
      </c>
      <c r="AE1091" s="46">
        <v>0</v>
      </c>
      <c r="AF1091" s="46">
        <v>0</v>
      </c>
      <c r="AG1091" s="46">
        <v>0</v>
      </c>
      <c r="AH1091" s="42">
        <f>IFERROR(Tabla5[[#This Row],[VENTAS MABE]]/Tabla5[[#This Row],[VENTAS INDURAMA]],0)</f>
        <v>0</v>
      </c>
      <c r="AI1091" t="s">
        <v>1675</v>
      </c>
      <c r="AK1091" s="42"/>
      <c r="AL1091" t="s">
        <v>727</v>
      </c>
      <c r="AM1091" s="55" t="s">
        <v>1015</v>
      </c>
      <c r="AO1091" s="55" t="s">
        <v>460</v>
      </c>
      <c r="AP1091">
        <v>0</v>
      </c>
      <c r="AQ1091" s="55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f>SUM(Tabla5[[#This Row],[VENTA MABE 1 SEMANA OCT]:[VENTAS OTROS 1 SEMANA OCT]])</f>
        <v>0</v>
      </c>
      <c r="AY1091" s="46">
        <v>0</v>
      </c>
      <c r="AZ1091" s="55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f>SUM(Tabla5[[#This Row],[VENTA MABE 2 SEMANA OCT]:[VENTAS OTROS 2 SEMANA OCT]])</f>
        <v>0</v>
      </c>
      <c r="BH1091" t="s">
        <v>987</v>
      </c>
      <c r="BI1091" s="55" t="s">
        <v>286</v>
      </c>
      <c r="BJ1091">
        <v>5.9999999999999982</v>
      </c>
      <c r="BK1091" s="55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f>SUM(Tabla5[[#This Row],[VENTA MABE 3 SEMANA OCT]:[VENTAS OTROS 3 SEMANA OCT]])</f>
        <v>0</v>
      </c>
      <c r="BS1091" s="42">
        <v>0</v>
      </c>
      <c r="BT1091" s="55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f>SUM(Tabla5[[#This Row],[VENTA MABE 4 SEMANA OCT]:[VENTAS OTROS 4 SEMANA OCT]])</f>
        <v>0</v>
      </c>
      <c r="CI10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91" s="66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f>SUM(Tabla5[[#This Row],[VENTA MABE 1 SEMANA NOV]:[VENTAS OTROS 1 SEMANA NOV]])</f>
        <v>0</v>
      </c>
      <c r="CS1091">
        <f>IFERROR(VLOOKUP(Tabla5[[#This Row],[CLAVE]],[2]VENTAS!$F$2:$L$1501,2,0),0)</f>
        <v>0</v>
      </c>
      <c r="CT1091">
        <f>IFERROR(VLOOKUP(Tabla5[[#This Row],[CLAVE]],[2]VENTAS!$F$2:$L$1501,3,0),0)</f>
        <v>0</v>
      </c>
      <c r="CU1091">
        <f>IFERROR(VLOOKUP(Tabla5[[#This Row],[CLAVE]],[2]VENTAS!$F$2:$L$1501,4,0),0)</f>
        <v>0</v>
      </c>
      <c r="CV1091">
        <f>IFERROR(VLOOKUP(Tabla5[[#This Row],[CLAVE]],[2]VENTAS!$F$2:$L$1501,5,0),0)</f>
        <v>0</v>
      </c>
      <c r="CW1091">
        <f>IFERROR(VLOOKUP(Tabla5[[#This Row],[CLAVE]],[2]VENTAS!$F$2:$L$1501,6,0),0)</f>
        <v>0</v>
      </c>
      <c r="CX1091">
        <f>IFERROR(VLOOKUP(Tabla5[[#This Row],[CLAVE]],[2]VENTAS!$F$2:$L$1501,7,0),0)</f>
        <v>0</v>
      </c>
      <c r="CY1091">
        <f>IFERROR(VLOOKUP(Tabla5[[#This Row],[CLAVE]],[2]VENTAS!$F$2:$R$1501,13,0),0)</f>
        <v>0</v>
      </c>
      <c r="CZ1091">
        <f>SUM(Tabla5[[#This Row],[VENTA MABE 2 SEMANA NOV]:[VENTAS OTROS 2 SEMANA NOV]])</f>
        <v>0</v>
      </c>
      <c r="DA1091" s="46">
        <v>0</v>
      </c>
    </row>
    <row r="1092" spans="1:105" hidden="1" x14ac:dyDescent="0.3">
      <c r="A1092" t="str">
        <f>CONCATENATE(Tabla5[[#This Row],[TIENDA HMPV]],Tabla5[[#This Row],[LINEA]])</f>
        <v>88 - ORVE NACIONES UNIDASLAVADO</v>
      </c>
      <c r="B1092" t="s">
        <v>285</v>
      </c>
      <c r="C1092" s="55" t="s">
        <v>286</v>
      </c>
      <c r="D1092" s="55" t="s">
        <v>86</v>
      </c>
      <c r="E1092" s="55" t="s">
        <v>288</v>
      </c>
      <c r="F1092" s="55" t="s">
        <v>1724</v>
      </c>
      <c r="G1092" t="s">
        <v>28</v>
      </c>
      <c r="H1092" s="42">
        <f>IFERROR(Tabla5[[#This Row],[VENTAS MABE]]/Tabla5[[#This Row],[CUOTA]],0)</f>
        <v>0</v>
      </c>
      <c r="I1092">
        <v>0</v>
      </c>
      <c r="J1092">
        <v>0</v>
      </c>
      <c r="K1092">
        <v>0</v>
      </c>
      <c r="L1092">
        <v>2</v>
      </c>
      <c r="M1092">
        <v>4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V1092" s="42">
        <v>0</v>
      </c>
      <c r="W1092" s="42">
        <f>IFERROR(Tabla5[[#This Row],[TOTAL VENTA 38 SEMANA]]/Tabla5[[#This Row],[VENTA ACUM 38]],0)</f>
        <v>0</v>
      </c>
      <c r="X1092" s="42" t="e">
        <f>VLOOKUP(Tabla5[[#This Row],[CLAVE]],[1]!QMI_5_SEMANA_SEP_22[[CLAVE]:[SHARE CADENA S2]],21,0)</f>
        <v>#REF!</v>
      </c>
      <c r="Y1092" s="55" t="s">
        <v>769</v>
      </c>
      <c r="Z1092" s="46">
        <f>+Tabla5[[#This Row],[VENTA ACUM 38]]+Tabla5[[#This Row],[venta total 39 acum]]</f>
        <v>7</v>
      </c>
      <c r="AA1092" s="46">
        <v>0</v>
      </c>
      <c r="AB1092" s="46">
        <v>0</v>
      </c>
      <c r="AC1092" s="46">
        <v>6</v>
      </c>
      <c r="AD1092" s="46">
        <v>1</v>
      </c>
      <c r="AE1092" s="46">
        <v>0</v>
      </c>
      <c r="AF1092" s="46">
        <v>1</v>
      </c>
      <c r="AG1092" s="46">
        <v>1</v>
      </c>
      <c r="AH1092" s="42">
        <f>IFERROR(Tabla5[[#This Row],[VENTAS MABE]]/Tabla5[[#This Row],[VENTAS INDURAMA]],0)</f>
        <v>0</v>
      </c>
      <c r="AI1092" t="s">
        <v>1675</v>
      </c>
      <c r="AK1092" s="42"/>
      <c r="AL1092" t="s">
        <v>727</v>
      </c>
      <c r="AM1092" s="55" t="s">
        <v>1015</v>
      </c>
      <c r="AO1092" s="55" t="s">
        <v>460</v>
      </c>
      <c r="AP1092">
        <v>6</v>
      </c>
      <c r="AQ1092" s="55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f>SUM(Tabla5[[#This Row],[VENTA MABE 1 SEMANA OCT]:[VENTAS OTROS 1 SEMANA OCT]])</f>
        <v>0</v>
      </c>
      <c r="AY1092" s="46">
        <v>0</v>
      </c>
      <c r="AZ1092" s="55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f>SUM(Tabla5[[#This Row],[VENTA MABE 2 SEMANA OCT]:[VENTAS OTROS 2 SEMANA OCT]])</f>
        <v>0</v>
      </c>
      <c r="BH1092" t="s">
        <v>987</v>
      </c>
      <c r="BI1092" s="55" t="s">
        <v>286</v>
      </c>
      <c r="BJ1092">
        <v>5.9999999999999982</v>
      </c>
      <c r="BK1092" s="55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f>SUM(Tabla5[[#This Row],[VENTA MABE 3 SEMANA OCT]:[VENTAS OTROS 3 SEMANA OCT]])</f>
        <v>0</v>
      </c>
      <c r="BS1092" s="42">
        <v>0</v>
      </c>
      <c r="BT1092" s="55">
        <v>0</v>
      </c>
      <c r="BU1092">
        <v>0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f>SUM(Tabla5[[#This Row],[VENTA MABE 4 SEMANA OCT]:[VENTAS OTROS 4 SEMANA OCT]])</f>
        <v>2</v>
      </c>
      <c r="CI10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92" s="66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f>SUM(Tabla5[[#This Row],[VENTA MABE 1 SEMANA NOV]:[VENTAS OTROS 1 SEMANA NOV]])</f>
        <v>0</v>
      </c>
      <c r="CS1092">
        <f>IFERROR(VLOOKUP(Tabla5[[#This Row],[CLAVE]],[2]VENTAS!$F$2:$L$1501,2,0),0)</f>
        <v>0</v>
      </c>
      <c r="CT1092">
        <f>IFERROR(VLOOKUP(Tabla5[[#This Row],[CLAVE]],[2]VENTAS!$F$2:$L$1501,3,0),0)</f>
        <v>1</v>
      </c>
      <c r="CU1092">
        <f>IFERROR(VLOOKUP(Tabla5[[#This Row],[CLAVE]],[2]VENTAS!$F$2:$L$1501,4,0),0)</f>
        <v>2</v>
      </c>
      <c r="CV1092">
        <f>IFERROR(VLOOKUP(Tabla5[[#This Row],[CLAVE]],[2]VENTAS!$F$2:$L$1501,5,0),0)</f>
        <v>0</v>
      </c>
      <c r="CW1092">
        <f>IFERROR(VLOOKUP(Tabla5[[#This Row],[CLAVE]],[2]VENTAS!$F$2:$L$1501,6,0),0)</f>
        <v>0</v>
      </c>
      <c r="CX1092">
        <f>IFERROR(VLOOKUP(Tabla5[[#This Row],[CLAVE]],[2]VENTAS!$F$2:$L$1501,7,0),0)</f>
        <v>0</v>
      </c>
      <c r="CY1092">
        <f>IFERROR(VLOOKUP(Tabla5[[#This Row],[CLAVE]],[2]VENTAS!$F$2:$R$1501,13,0),0)</f>
        <v>0</v>
      </c>
      <c r="CZ1092">
        <f>SUM(Tabla5[[#This Row],[VENTA MABE 2 SEMANA NOV]:[VENTAS OTROS 2 SEMANA NOV]])</f>
        <v>3</v>
      </c>
      <c r="DA1092" s="46">
        <v>0</v>
      </c>
    </row>
    <row r="1093" spans="1:105" hidden="1" x14ac:dyDescent="0.3">
      <c r="A1093" t="str">
        <f>CONCATENATE(Tabla5[[#This Row],[TIENDA HMPV]],Tabla5[[#This Row],[LINEA]])</f>
        <v>88 - ORVE NACIONES UNIDASREFRIGERACIÓN</v>
      </c>
      <c r="B1093" t="s">
        <v>285</v>
      </c>
      <c r="C1093" s="55" t="s">
        <v>286</v>
      </c>
      <c r="D1093" s="55" t="s">
        <v>86</v>
      </c>
      <c r="E1093" s="55" t="s">
        <v>288</v>
      </c>
      <c r="F1093" s="55" t="s">
        <v>1724</v>
      </c>
      <c r="G1093" t="s">
        <v>29</v>
      </c>
      <c r="H1093" s="42">
        <f>IFERROR(Tabla5[[#This Row],[VENTAS MABE]]/Tabla5[[#This Row],[CUOTA]],0)</f>
        <v>0</v>
      </c>
      <c r="I1093">
        <v>0</v>
      </c>
      <c r="J1093">
        <v>6</v>
      </c>
      <c r="K1093">
        <v>7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V1093" s="42">
        <v>0.46153846153846156</v>
      </c>
      <c r="W1093" s="42">
        <f>IFERROR(Tabla5[[#This Row],[TOTAL VENTA 38 SEMANA]]/Tabla5[[#This Row],[VENTA ACUM 38]],0)</f>
        <v>0.46153846153846156</v>
      </c>
      <c r="X1093" s="42" t="e">
        <f>VLOOKUP(Tabla5[[#This Row],[CLAVE]],[1]!QMI_5_SEMANA_SEP_22[[CLAVE]:[SHARE CADENA S2]],21,0)</f>
        <v>#REF!</v>
      </c>
      <c r="Y1093" s="55" t="s">
        <v>769</v>
      </c>
      <c r="Z1093" s="46">
        <f>+Tabla5[[#This Row],[VENTA ACUM 38]]+Tabla5[[#This Row],[venta total 39 acum]]</f>
        <v>13</v>
      </c>
      <c r="AA1093" s="46">
        <v>3</v>
      </c>
      <c r="AB1093" s="46">
        <v>6</v>
      </c>
      <c r="AC1093" s="46">
        <v>13</v>
      </c>
      <c r="AD1093" s="46">
        <v>0</v>
      </c>
      <c r="AE1093" s="46">
        <v>0</v>
      </c>
      <c r="AF1093" s="46">
        <v>0</v>
      </c>
      <c r="AG1093" s="46">
        <v>6</v>
      </c>
      <c r="AH1093" s="42">
        <f>IFERROR(Tabla5[[#This Row],[VENTAS MABE]]/Tabla5[[#This Row],[VENTAS INDURAMA]],0)</f>
        <v>0.8571428571428571</v>
      </c>
      <c r="AI1093" t="s">
        <v>1675</v>
      </c>
      <c r="AK1093" s="42"/>
      <c r="AL1093" t="s">
        <v>727</v>
      </c>
      <c r="AM1093" s="55" t="s">
        <v>1015</v>
      </c>
      <c r="AO1093" s="55" t="s">
        <v>460</v>
      </c>
      <c r="AP1093">
        <v>7</v>
      </c>
      <c r="AQ1093" s="55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f>SUM(Tabla5[[#This Row],[VENTA MABE 1 SEMANA OCT]:[VENTAS OTROS 1 SEMANA OCT]])</f>
        <v>0</v>
      </c>
      <c r="AY1093" s="46">
        <v>2</v>
      </c>
      <c r="AZ1093" s="55">
        <v>3</v>
      </c>
      <c r="BA1093">
        <v>2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f>SUM(Tabla5[[#This Row],[VENTA MABE 2 SEMANA OCT]:[VENTAS OTROS 2 SEMANA OCT]])</f>
        <v>5</v>
      </c>
      <c r="BH1093" t="s">
        <v>987</v>
      </c>
      <c r="BI1093" s="55" t="s">
        <v>286</v>
      </c>
      <c r="BJ1093">
        <v>5.9999999999999982</v>
      </c>
      <c r="BK1093" s="55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f>SUM(Tabla5[[#This Row],[VENTA MABE 3 SEMANA OCT]:[VENTAS OTROS 3 SEMANA OCT]])</f>
        <v>0</v>
      </c>
      <c r="BS1093" s="42">
        <v>0.4</v>
      </c>
      <c r="BT1093" s="55">
        <v>3</v>
      </c>
      <c r="BU1093">
        <v>1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f>SUM(Tabla5[[#This Row],[VENTA MABE 4 SEMANA OCT]:[VENTAS OTROS 4 SEMANA OCT]])</f>
        <v>4</v>
      </c>
      <c r="CI10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093" t="s">
        <v>1703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f>SUM(Tabla5[[#This Row],[VENTA MABE 1 SEMANA NOV]:[VENTAS OTROS 1 SEMANA NOV]])</f>
        <v>0</v>
      </c>
      <c r="CS1093">
        <f>IFERROR(VLOOKUP(Tabla5[[#This Row],[CLAVE]],[2]VENTAS!$F$2:$L$1501,2,0),0)</f>
        <v>3</v>
      </c>
      <c r="CT1093">
        <f>IFERROR(VLOOKUP(Tabla5[[#This Row],[CLAVE]],[2]VENTAS!$F$2:$L$1501,3,0),0)</f>
        <v>4</v>
      </c>
      <c r="CU1093">
        <f>IFERROR(VLOOKUP(Tabla5[[#This Row],[CLAVE]],[2]VENTAS!$F$2:$L$1501,4,0),0)</f>
        <v>0</v>
      </c>
      <c r="CV1093">
        <f>IFERROR(VLOOKUP(Tabla5[[#This Row],[CLAVE]],[2]VENTAS!$F$2:$L$1501,5,0),0)</f>
        <v>0</v>
      </c>
      <c r="CW1093">
        <f>IFERROR(VLOOKUP(Tabla5[[#This Row],[CLAVE]],[2]VENTAS!$F$2:$L$1501,6,0),0)</f>
        <v>0</v>
      </c>
      <c r="CX1093">
        <f>IFERROR(VLOOKUP(Tabla5[[#This Row],[CLAVE]],[2]VENTAS!$F$2:$L$1501,7,0),0)</f>
        <v>0</v>
      </c>
      <c r="CY1093">
        <f>IFERROR(VLOOKUP(Tabla5[[#This Row],[CLAVE]],[2]VENTAS!$F$2:$R$1501,13,0),0)</f>
        <v>0</v>
      </c>
      <c r="CZ1093">
        <f>SUM(Tabla5[[#This Row],[VENTA MABE 2 SEMANA NOV]:[VENTAS OTROS 2 SEMANA NOV]])</f>
        <v>7</v>
      </c>
      <c r="DA1093" s="46">
        <v>6</v>
      </c>
    </row>
    <row r="1094" spans="1:105" hidden="1" x14ac:dyDescent="0.3">
      <c r="A1094" t="str">
        <f>CONCATENATE(Tabla5[[#This Row],[TIENDA HMPV]],Tabla5[[#This Row],[LINEA]])</f>
        <v>202 - QUICENTRO SURCOCINAS</v>
      </c>
      <c r="B1094" t="s">
        <v>267</v>
      </c>
      <c r="C1094" s="55" t="s">
        <v>268</v>
      </c>
      <c r="D1094" s="55" t="s">
        <v>23</v>
      </c>
      <c r="E1094" s="55" t="s">
        <v>269</v>
      </c>
      <c r="F1094" s="55" t="s">
        <v>1724</v>
      </c>
      <c r="G1094" t="s">
        <v>26</v>
      </c>
      <c r="H1094" s="42">
        <f>IFERROR(Tabla5[[#This Row],[VENTAS MABE]]/Tabla5[[#This Row],[CUOTA]],0)</f>
        <v>0.33333333333333331</v>
      </c>
      <c r="I1094">
        <v>15</v>
      </c>
      <c r="J1094">
        <v>5</v>
      </c>
      <c r="K1094">
        <v>2</v>
      </c>
      <c r="L1094">
        <v>0</v>
      </c>
      <c r="M1094">
        <v>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V1094" s="42">
        <v>0.625</v>
      </c>
      <c r="W1094" s="42">
        <f>IFERROR(Tabla5[[#This Row],[TOTAL VENTA 38 SEMANA]]/Tabla5[[#This Row],[VENTA ACUM 38]],0)</f>
        <v>0.625</v>
      </c>
      <c r="X1094" s="42" t="e">
        <f>VLOOKUP(Tabla5[[#This Row],[CLAVE]],[1]!QMI_5_SEMANA_SEP_22[[CLAVE]:[SHARE CADENA S2]],21,0)</f>
        <v>#REF!</v>
      </c>
      <c r="Y1094" s="55" t="s">
        <v>724</v>
      </c>
      <c r="Z1094" s="46">
        <f>+Tabla5[[#This Row],[VENTA ACUM 38]]+Tabla5[[#This Row],[venta total 39 acum]]</f>
        <v>13</v>
      </c>
      <c r="AA1094" s="46">
        <v>2</v>
      </c>
      <c r="AB1094" s="46">
        <v>5</v>
      </c>
      <c r="AC1094" s="46">
        <v>8</v>
      </c>
      <c r="AD1094" s="46">
        <v>5</v>
      </c>
      <c r="AE1094" s="46">
        <v>4</v>
      </c>
      <c r="AF1094" s="46">
        <v>5</v>
      </c>
      <c r="AG1094" s="46">
        <v>6</v>
      </c>
      <c r="AH1094" s="42">
        <f>IFERROR(Tabla5[[#This Row],[VENTAS MABE]]/Tabla5[[#This Row],[VENTAS INDURAMA]],0)</f>
        <v>2.5</v>
      </c>
      <c r="AI1094" t="s">
        <v>1677</v>
      </c>
      <c r="AJ1094">
        <v>0.22220000000000001</v>
      </c>
      <c r="AK1094" s="42">
        <v>0.30769999999999997</v>
      </c>
      <c r="AL1094" t="s">
        <v>727</v>
      </c>
      <c r="AM1094" s="55" t="s">
        <v>1088</v>
      </c>
      <c r="AO1094" s="55" t="s">
        <v>429</v>
      </c>
      <c r="AP1094">
        <v>3</v>
      </c>
      <c r="AQ1094" s="55">
        <v>3</v>
      </c>
      <c r="AR1094">
        <v>2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f>SUM(Tabla5[[#This Row],[VENTA MABE 1 SEMANA OCT]:[VENTAS OTROS 1 SEMANA OCT]])</f>
        <v>5</v>
      </c>
      <c r="AY1094" s="46">
        <v>16.640095182094278</v>
      </c>
      <c r="AZ1094" s="55">
        <v>1</v>
      </c>
      <c r="BA1094">
        <v>2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f>SUM(Tabla5[[#This Row],[VENTA MABE 2 SEMANA OCT]:[VENTAS OTROS 2 SEMANA OCT]])</f>
        <v>3</v>
      </c>
      <c r="BH1094" t="s">
        <v>798</v>
      </c>
      <c r="BI1094" s="55" t="s">
        <v>268</v>
      </c>
      <c r="BJ1094">
        <v>11.999999999999996</v>
      </c>
      <c r="BK1094" s="55">
        <v>2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f>SUM(Tabla5[[#This Row],[VENTA MABE 3 SEMANA OCT]:[VENTAS OTROS 3 SEMANA OCT]])</f>
        <v>4</v>
      </c>
      <c r="BS1094" s="42">
        <v>0.45</v>
      </c>
      <c r="BT1094" s="55">
        <v>3</v>
      </c>
      <c r="BU1094">
        <v>3</v>
      </c>
      <c r="BV1094">
        <v>0</v>
      </c>
      <c r="BW1094">
        <v>0</v>
      </c>
      <c r="BX1094">
        <v>0</v>
      </c>
      <c r="BY1094">
        <v>0</v>
      </c>
      <c r="BZ1094">
        <v>1</v>
      </c>
      <c r="CA1094">
        <f>SUM(Tabla5[[#This Row],[VENTA MABE 4 SEMANA OCT]:[VENTAS OTROS 4 SEMANA OCT]])</f>
        <v>7</v>
      </c>
      <c r="CB1094" t="s">
        <v>1679</v>
      </c>
      <c r="CC1094" t="s">
        <v>1679</v>
      </c>
      <c r="CD1094" t="s">
        <v>1679</v>
      </c>
      <c r="CE1094" t="s">
        <v>1679</v>
      </c>
      <c r="CF1094" t="s">
        <v>1679</v>
      </c>
      <c r="CG1094" t="s">
        <v>1679</v>
      </c>
      <c r="CH1094" t="s">
        <v>1679</v>
      </c>
      <c r="CI10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0.47368421052631576</v>
      </c>
      <c r="CJ1094" t="s">
        <v>1703</v>
      </c>
      <c r="CK1094">
        <v>4</v>
      </c>
      <c r="CL1094">
        <v>2</v>
      </c>
      <c r="CM1094" t="s">
        <v>1679</v>
      </c>
      <c r="CN1094">
        <v>0</v>
      </c>
      <c r="CO1094">
        <v>0</v>
      </c>
      <c r="CP1094">
        <v>0</v>
      </c>
      <c r="CQ1094">
        <v>0</v>
      </c>
      <c r="CR1094">
        <f>SUM(Tabla5[[#This Row],[VENTA MABE 1 SEMANA NOV]:[VENTAS OTROS 1 SEMANA NOV]])</f>
        <v>6</v>
      </c>
      <c r="CS1094">
        <f>IFERROR(VLOOKUP(Tabla5[[#This Row],[CLAVE]],[2]VENTAS!$F$2:$L$1501,2,0),0)</f>
        <v>10</v>
      </c>
      <c r="CT1094">
        <f>IFERROR(VLOOKUP(Tabla5[[#This Row],[CLAVE]],[2]VENTAS!$F$2:$L$1501,3,0),0)</f>
        <v>2</v>
      </c>
      <c r="CU1094">
        <f>IFERROR(VLOOKUP(Tabla5[[#This Row],[CLAVE]],[2]VENTAS!$F$2:$L$1501,4,0),0)</f>
        <v>0</v>
      </c>
      <c r="CV1094">
        <f>IFERROR(VLOOKUP(Tabla5[[#This Row],[CLAVE]],[2]VENTAS!$F$2:$L$1501,5,0),0)</f>
        <v>0</v>
      </c>
      <c r="CW1094">
        <f>IFERROR(VLOOKUP(Tabla5[[#This Row],[CLAVE]],[2]VENTAS!$F$2:$L$1501,6,0),0)</f>
        <v>0</v>
      </c>
      <c r="CX1094">
        <f>IFERROR(VLOOKUP(Tabla5[[#This Row],[CLAVE]],[2]VENTAS!$F$2:$L$1501,7,0),0)</f>
        <v>0</v>
      </c>
      <c r="CY1094">
        <f>IFERROR(VLOOKUP(Tabla5[[#This Row],[CLAVE]],[2]VENTAS!$F$2:$R$1501,13,0),0)</f>
        <v>0</v>
      </c>
      <c r="CZ1094">
        <f>SUM(Tabla5[[#This Row],[VENTA MABE 2 SEMANA NOV]:[VENTAS OTROS 2 SEMANA NOV]])</f>
        <v>12</v>
      </c>
      <c r="DA1094" s="46">
        <v>32</v>
      </c>
    </row>
    <row r="1095" spans="1:105" hidden="1" x14ac:dyDescent="0.3">
      <c r="A1095" t="str">
        <f>CONCATENATE(Tabla5[[#This Row],[TIENDA HMPV]],Tabla5[[#This Row],[LINEA]])</f>
        <v>202 - QUICENTRO SUREMPOTRE</v>
      </c>
      <c r="B1095" t="s">
        <v>267</v>
      </c>
      <c r="C1095" s="55" t="s">
        <v>268</v>
      </c>
      <c r="D1095" s="55" t="s">
        <v>23</v>
      </c>
      <c r="E1095" s="55" t="s">
        <v>269</v>
      </c>
      <c r="F1095" s="55" t="s">
        <v>1724</v>
      </c>
      <c r="G1095" t="s">
        <v>32</v>
      </c>
      <c r="H1095" s="42">
        <f>IFERROR(Tabla5[[#This Row],[VENTAS MABE]]/Tabla5[[#This Row],[CUOTA]],0)</f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V1095" s="42">
        <v>1</v>
      </c>
      <c r="W1095" s="42">
        <f>IFERROR(Tabla5[[#This Row],[TOTAL VENTA 38 SEMANA]]/Tabla5[[#This Row],[VENTA ACUM 38]],0)</f>
        <v>1</v>
      </c>
      <c r="X1095" s="42" t="e">
        <f>VLOOKUP(Tabla5[[#This Row],[CLAVE]],[1]!QMI_5_SEMANA_SEP_22[[CLAVE]:[SHARE CADENA S2]],21,0)</f>
        <v>#REF!</v>
      </c>
      <c r="Y1095" s="55" t="s">
        <v>724</v>
      </c>
      <c r="Z1095" s="46">
        <f>+Tabla5[[#This Row],[VENTA ACUM 38]]+Tabla5[[#This Row],[venta total 39 acum]]</f>
        <v>1</v>
      </c>
      <c r="AA1095" s="46">
        <v>0</v>
      </c>
      <c r="AB1095" s="46">
        <v>1</v>
      </c>
      <c r="AC1095" s="46">
        <v>1</v>
      </c>
      <c r="AD1095" s="46">
        <v>0</v>
      </c>
      <c r="AE1095" s="46">
        <v>0</v>
      </c>
      <c r="AF1095" s="46">
        <v>0</v>
      </c>
      <c r="AG1095" s="46">
        <v>0</v>
      </c>
      <c r="AH1095" s="42">
        <f>IFERROR(Tabla5[[#This Row],[VENTAS MABE]]/Tabla5[[#This Row],[VENTAS INDURAMA]],0)</f>
        <v>0</v>
      </c>
      <c r="AI1095" t="s">
        <v>1677</v>
      </c>
      <c r="AK1095" s="42"/>
      <c r="AL1095" t="s">
        <v>727</v>
      </c>
      <c r="AM1095" s="55" t="s">
        <v>1088</v>
      </c>
      <c r="AO1095" s="55" t="s">
        <v>429</v>
      </c>
      <c r="AP1095">
        <v>0</v>
      </c>
      <c r="AQ1095" s="5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f>SUM(Tabla5[[#This Row],[VENTA MABE 1 SEMANA OCT]:[VENTAS OTROS 1 SEMANA OCT]])</f>
        <v>0</v>
      </c>
      <c r="AY1095" s="46">
        <v>0</v>
      </c>
      <c r="AZ1095" s="5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f>SUM(Tabla5[[#This Row],[VENTA MABE 2 SEMANA OCT]:[VENTAS OTROS 2 SEMANA OCT]])</f>
        <v>0</v>
      </c>
      <c r="BH1095" t="s">
        <v>798</v>
      </c>
      <c r="BI1095" s="55" t="s">
        <v>268</v>
      </c>
      <c r="BJ1095">
        <v>11.999999999999996</v>
      </c>
      <c r="BK1095" s="5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f>SUM(Tabla5[[#This Row],[VENTA MABE 3 SEMANA OCT]:[VENTAS OTROS 3 SEMANA OCT]])</f>
        <v>0</v>
      </c>
      <c r="BS1095" s="42">
        <v>0</v>
      </c>
      <c r="BT1095" s="5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f>SUM(Tabla5[[#This Row],[VENTA MABE 4 SEMANA OCT]:[VENTAS OTROS 4 SEMANA OCT]])</f>
        <v>0</v>
      </c>
      <c r="CB1095" t="s">
        <v>1679</v>
      </c>
      <c r="CC1095" t="s">
        <v>1679</v>
      </c>
      <c r="CD1095" t="s">
        <v>1679</v>
      </c>
      <c r="CE1095" t="s">
        <v>1679</v>
      </c>
      <c r="CF1095" t="s">
        <v>1679</v>
      </c>
      <c r="CG1095" t="s">
        <v>1679</v>
      </c>
      <c r="CH1095" t="s">
        <v>1679</v>
      </c>
      <c r="CI10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95" s="66">
        <v>0</v>
      </c>
      <c r="CK1095">
        <v>0</v>
      </c>
      <c r="CL1095">
        <v>0</v>
      </c>
      <c r="CM1095" t="s">
        <v>1679</v>
      </c>
      <c r="CN1095">
        <v>0</v>
      </c>
      <c r="CO1095">
        <v>0</v>
      </c>
      <c r="CP1095">
        <v>0</v>
      </c>
      <c r="CQ1095">
        <v>0</v>
      </c>
      <c r="CR1095">
        <f>SUM(Tabla5[[#This Row],[VENTA MABE 1 SEMANA NOV]:[VENTAS OTROS 1 SEMANA NOV]])</f>
        <v>0</v>
      </c>
      <c r="CS1095">
        <f>IFERROR(VLOOKUP(Tabla5[[#This Row],[CLAVE]],[2]VENTAS!$F$2:$L$1501,2,0),0)</f>
        <v>0</v>
      </c>
      <c r="CT1095">
        <f>IFERROR(VLOOKUP(Tabla5[[#This Row],[CLAVE]],[2]VENTAS!$F$2:$L$1501,3,0),0)</f>
        <v>0</v>
      </c>
      <c r="CU1095">
        <f>IFERROR(VLOOKUP(Tabla5[[#This Row],[CLAVE]],[2]VENTAS!$F$2:$L$1501,4,0),0)</f>
        <v>0</v>
      </c>
      <c r="CV1095">
        <f>IFERROR(VLOOKUP(Tabla5[[#This Row],[CLAVE]],[2]VENTAS!$F$2:$L$1501,5,0),0)</f>
        <v>0</v>
      </c>
      <c r="CW1095">
        <f>IFERROR(VLOOKUP(Tabla5[[#This Row],[CLAVE]],[2]VENTAS!$F$2:$L$1501,6,0),0)</f>
        <v>0</v>
      </c>
      <c r="CX1095">
        <f>IFERROR(VLOOKUP(Tabla5[[#This Row],[CLAVE]],[2]VENTAS!$F$2:$L$1501,7,0),0)</f>
        <v>0</v>
      </c>
      <c r="CY1095">
        <f>IFERROR(VLOOKUP(Tabla5[[#This Row],[CLAVE]],[2]VENTAS!$F$2:$R$1501,13,0),0)</f>
        <v>0</v>
      </c>
      <c r="CZ1095">
        <f>SUM(Tabla5[[#This Row],[VENTA MABE 2 SEMANA NOV]:[VENTAS OTROS 2 SEMANA NOV]])</f>
        <v>0</v>
      </c>
      <c r="DA1095" s="46">
        <v>0</v>
      </c>
    </row>
    <row r="1096" spans="1:105" hidden="1" x14ac:dyDescent="0.3">
      <c r="A1096" t="str">
        <f>CONCATENATE(Tabla5[[#This Row],[TIENDA HMPV]],Tabla5[[#This Row],[LINEA]])</f>
        <v>202 - QUICENTRO SURGLOBALES</v>
      </c>
      <c r="B1096" t="s">
        <v>267</v>
      </c>
      <c r="C1096" s="55" t="s">
        <v>268</v>
      </c>
      <c r="D1096" s="55" t="s">
        <v>23</v>
      </c>
      <c r="E1096" s="55" t="s">
        <v>269</v>
      </c>
      <c r="F1096" s="55" t="s">
        <v>1724</v>
      </c>
      <c r="G1096" t="s">
        <v>27</v>
      </c>
      <c r="H1096" s="42">
        <f>IFERROR(Tabla5[[#This Row],[VENTAS MABE]]/Tabla5[[#This Row],[CUOTA]],0)</f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V1096" s="42">
        <v>0</v>
      </c>
      <c r="W1096" s="42">
        <f>IFERROR(Tabla5[[#This Row],[TOTAL VENTA 38 SEMANA]]/Tabla5[[#This Row],[VENTA ACUM 38]],0)</f>
        <v>0</v>
      </c>
      <c r="X1096" s="42" t="e">
        <f>VLOOKUP(Tabla5[[#This Row],[CLAVE]],[1]!QMI_5_SEMANA_SEP_22[[CLAVE]:[SHARE CADENA S2]],21,0)</f>
        <v>#REF!</v>
      </c>
      <c r="Y1096" s="55" t="s">
        <v>724</v>
      </c>
      <c r="Z1096" s="46">
        <f>+Tabla5[[#This Row],[VENTA ACUM 38]]+Tabla5[[#This Row],[venta total 39 acum]]</f>
        <v>2</v>
      </c>
      <c r="AA1096" s="46">
        <v>0</v>
      </c>
      <c r="AB1096" s="46">
        <v>0</v>
      </c>
      <c r="AC1096" s="46">
        <v>2</v>
      </c>
      <c r="AD1096" s="46">
        <v>0</v>
      </c>
      <c r="AE1096" s="46">
        <v>0</v>
      </c>
      <c r="AF1096" s="46">
        <v>0</v>
      </c>
      <c r="AG1096" s="46">
        <v>2</v>
      </c>
      <c r="AH1096" s="42">
        <f>IFERROR(Tabla5[[#This Row],[VENTAS MABE]]/Tabla5[[#This Row],[VENTAS INDURAMA]],0)</f>
        <v>0</v>
      </c>
      <c r="AI1096" t="s">
        <v>1677</v>
      </c>
      <c r="AK1096" s="42"/>
      <c r="AL1096" t="s">
        <v>727</v>
      </c>
      <c r="AM1096" s="55" t="s">
        <v>1088</v>
      </c>
      <c r="AO1096" s="55" t="s">
        <v>429</v>
      </c>
      <c r="AP1096">
        <v>2</v>
      </c>
      <c r="AQ1096" s="55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f>SUM(Tabla5[[#This Row],[VENTA MABE 1 SEMANA OCT]:[VENTAS OTROS 1 SEMANA OCT]])</f>
        <v>0</v>
      </c>
      <c r="AY1096" s="46">
        <v>0</v>
      </c>
      <c r="AZ1096" s="55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f>SUM(Tabla5[[#This Row],[VENTA MABE 2 SEMANA OCT]:[VENTAS OTROS 2 SEMANA OCT]])</f>
        <v>0</v>
      </c>
      <c r="BH1096" t="s">
        <v>798</v>
      </c>
      <c r="BI1096" s="55" t="s">
        <v>268</v>
      </c>
      <c r="BJ1096">
        <v>11.999999999999996</v>
      </c>
      <c r="BK1096" s="55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f>SUM(Tabla5[[#This Row],[VENTA MABE 3 SEMANA OCT]:[VENTAS OTROS 3 SEMANA OCT]])</f>
        <v>0</v>
      </c>
      <c r="BS1096" s="42">
        <v>0</v>
      </c>
      <c r="BT1096" s="55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f>SUM(Tabla5[[#This Row],[VENTA MABE 4 SEMANA OCT]:[VENTAS OTROS 4 SEMANA OCT]])</f>
        <v>0</v>
      </c>
      <c r="CB1096" t="s">
        <v>1679</v>
      </c>
      <c r="CC1096" t="s">
        <v>1679</v>
      </c>
      <c r="CD1096" t="s">
        <v>1679</v>
      </c>
      <c r="CE1096" t="s">
        <v>1679</v>
      </c>
      <c r="CF1096" t="s">
        <v>1679</v>
      </c>
      <c r="CG1096" t="s">
        <v>1679</v>
      </c>
      <c r="CH1096" t="s">
        <v>1679</v>
      </c>
      <c r="CI10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096" s="66">
        <v>0</v>
      </c>
      <c r="CK1096">
        <v>0</v>
      </c>
      <c r="CL1096">
        <v>0</v>
      </c>
      <c r="CM1096" t="s">
        <v>1679</v>
      </c>
      <c r="CN1096">
        <v>0</v>
      </c>
      <c r="CO1096">
        <v>0</v>
      </c>
      <c r="CP1096">
        <v>0</v>
      </c>
      <c r="CQ1096">
        <v>0</v>
      </c>
      <c r="CR1096">
        <f>SUM(Tabla5[[#This Row],[VENTA MABE 1 SEMANA NOV]:[VENTAS OTROS 1 SEMANA NOV]])</f>
        <v>0</v>
      </c>
      <c r="CS1096">
        <f>IFERROR(VLOOKUP(Tabla5[[#This Row],[CLAVE]],[2]VENTAS!$F$2:$L$1501,2,0),0)</f>
        <v>0</v>
      </c>
      <c r="CT1096">
        <f>IFERROR(VLOOKUP(Tabla5[[#This Row],[CLAVE]],[2]VENTAS!$F$2:$L$1501,3,0),0)</f>
        <v>0</v>
      </c>
      <c r="CU1096">
        <f>IFERROR(VLOOKUP(Tabla5[[#This Row],[CLAVE]],[2]VENTAS!$F$2:$L$1501,4,0),0)</f>
        <v>0</v>
      </c>
      <c r="CV1096">
        <f>IFERROR(VLOOKUP(Tabla5[[#This Row],[CLAVE]],[2]VENTAS!$F$2:$L$1501,5,0),0)</f>
        <v>0</v>
      </c>
      <c r="CW1096">
        <f>IFERROR(VLOOKUP(Tabla5[[#This Row],[CLAVE]],[2]VENTAS!$F$2:$L$1501,6,0),0)</f>
        <v>0</v>
      </c>
      <c r="CX1096">
        <f>IFERROR(VLOOKUP(Tabla5[[#This Row],[CLAVE]],[2]VENTAS!$F$2:$L$1501,7,0),0)</f>
        <v>0</v>
      </c>
      <c r="CY1096">
        <f>IFERROR(VLOOKUP(Tabla5[[#This Row],[CLAVE]],[2]VENTAS!$F$2:$R$1501,13,0),0)</f>
        <v>0</v>
      </c>
      <c r="CZ1096">
        <f>SUM(Tabla5[[#This Row],[VENTA MABE 2 SEMANA NOV]:[VENTAS OTROS 2 SEMANA NOV]])</f>
        <v>0</v>
      </c>
      <c r="DA1096" s="46">
        <v>0</v>
      </c>
    </row>
    <row r="1097" spans="1:105" hidden="1" x14ac:dyDescent="0.3">
      <c r="A1097" t="str">
        <f>CONCATENATE(Tabla5[[#This Row],[TIENDA HMPV]],Tabla5[[#This Row],[LINEA]])</f>
        <v>202 - QUICENTRO SURLAVADO</v>
      </c>
      <c r="B1097" t="s">
        <v>267</v>
      </c>
      <c r="C1097" s="55" t="s">
        <v>268</v>
      </c>
      <c r="D1097" s="55" t="s">
        <v>23</v>
      </c>
      <c r="E1097" s="55" t="s">
        <v>269</v>
      </c>
      <c r="F1097" s="55" t="s">
        <v>1724</v>
      </c>
      <c r="G1097" t="s">
        <v>28</v>
      </c>
      <c r="H1097" s="42">
        <f>IFERROR(Tabla5[[#This Row],[VENTAS MABE]]/Tabla5[[#This Row],[CUOTA]],0)</f>
        <v>0.42857142857142855</v>
      </c>
      <c r="I1097">
        <v>7</v>
      </c>
      <c r="J1097">
        <v>3</v>
      </c>
      <c r="K1097">
        <v>1</v>
      </c>
      <c r="L1097">
        <v>3</v>
      </c>
      <c r="M1097">
        <v>13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V1097" s="42">
        <v>0.16666666666666666</v>
      </c>
      <c r="W1097" s="42">
        <f>IFERROR(Tabla5[[#This Row],[TOTAL VENTA 38 SEMANA]]/Tabla5[[#This Row],[VENTA ACUM 38]],0)</f>
        <v>0.16666666666666666</v>
      </c>
      <c r="X1097" s="42" t="e">
        <f>VLOOKUP(Tabla5[[#This Row],[CLAVE]],[1]!QMI_5_SEMANA_SEP_22[[CLAVE]:[SHARE CADENA S2]],21,0)</f>
        <v>#REF!</v>
      </c>
      <c r="Y1097" s="55" t="s">
        <v>724</v>
      </c>
      <c r="Z1097" s="46">
        <f>+Tabla5[[#This Row],[VENTA ACUM 38]]+Tabla5[[#This Row],[venta total 39 acum]]</f>
        <v>21</v>
      </c>
      <c r="AA1097" s="46">
        <v>3</v>
      </c>
      <c r="AB1097" s="46">
        <v>3</v>
      </c>
      <c r="AC1097" s="46">
        <v>18</v>
      </c>
      <c r="AD1097" s="46">
        <v>3</v>
      </c>
      <c r="AE1097" s="46">
        <v>0</v>
      </c>
      <c r="AF1097" s="46">
        <v>3</v>
      </c>
      <c r="AG1097" s="46">
        <v>15</v>
      </c>
      <c r="AH1097" s="42">
        <f>IFERROR(Tabla5[[#This Row],[VENTAS MABE]]/Tabla5[[#This Row],[VENTAS INDURAMA]],0)</f>
        <v>3</v>
      </c>
      <c r="AI1097" t="s">
        <v>1677</v>
      </c>
      <c r="AK1097" s="42">
        <v>2.9399999999999999E-2</v>
      </c>
      <c r="AL1097" t="s">
        <v>727</v>
      </c>
      <c r="AM1097" s="55" t="s">
        <v>1088</v>
      </c>
      <c r="AO1097" s="55" t="s">
        <v>429</v>
      </c>
      <c r="AP1097">
        <v>18</v>
      </c>
      <c r="AQ1097" s="55">
        <v>1</v>
      </c>
      <c r="AR1097">
        <v>0</v>
      </c>
      <c r="AS1097">
        <v>3</v>
      </c>
      <c r="AT1097">
        <v>4</v>
      </c>
      <c r="AU1097">
        <v>0</v>
      </c>
      <c r="AV1097">
        <v>0</v>
      </c>
      <c r="AW1097">
        <v>0</v>
      </c>
      <c r="AX1097">
        <f>SUM(Tabla5[[#This Row],[VENTA MABE 1 SEMANA OCT]:[VENTAS OTROS 1 SEMANA OCT]])</f>
        <v>8</v>
      </c>
      <c r="AY1097" s="46">
        <v>5.6298451142005579</v>
      </c>
      <c r="AZ1097" s="55">
        <v>1</v>
      </c>
      <c r="BA1097">
        <v>0</v>
      </c>
      <c r="BB1097">
        <v>0</v>
      </c>
      <c r="BC1097">
        <v>2</v>
      </c>
      <c r="BD1097">
        <v>3</v>
      </c>
      <c r="BE1097">
        <v>0</v>
      </c>
      <c r="BF1097">
        <v>0</v>
      </c>
      <c r="BG1097">
        <f>SUM(Tabla5[[#This Row],[VENTA MABE 2 SEMANA OCT]:[VENTAS OTROS 2 SEMANA OCT]])</f>
        <v>6</v>
      </c>
      <c r="BH1097" t="s">
        <v>798</v>
      </c>
      <c r="BI1097" s="55" t="s">
        <v>268</v>
      </c>
      <c r="BJ1097">
        <v>11.999999999999996</v>
      </c>
      <c r="BK1097" s="55">
        <v>1</v>
      </c>
      <c r="BL1097">
        <v>0</v>
      </c>
      <c r="BM1097">
        <v>1</v>
      </c>
      <c r="BN1097">
        <v>2</v>
      </c>
      <c r="BO1097">
        <v>1</v>
      </c>
      <c r="BP1097">
        <v>0</v>
      </c>
      <c r="BQ1097">
        <v>0</v>
      </c>
      <c r="BR1097">
        <f>SUM(Tabla5[[#This Row],[VENTA MABE 3 SEMANA OCT]:[VENTAS OTROS 3 SEMANA OCT]])</f>
        <v>5</v>
      </c>
      <c r="BS1097" s="42">
        <v>7.0000000000000007E-2</v>
      </c>
      <c r="BT1097" s="55">
        <v>0</v>
      </c>
      <c r="BU1097">
        <v>0</v>
      </c>
      <c r="BV1097">
        <v>1</v>
      </c>
      <c r="BW1097">
        <v>2</v>
      </c>
      <c r="BX1097">
        <v>2</v>
      </c>
      <c r="BY1097">
        <v>0</v>
      </c>
      <c r="BZ1097">
        <v>0</v>
      </c>
      <c r="CA1097">
        <f>SUM(Tabla5[[#This Row],[VENTA MABE 4 SEMANA OCT]:[VENTAS OTROS 4 SEMANA OCT]])</f>
        <v>5</v>
      </c>
      <c r="CC1097" t="s">
        <v>1695</v>
      </c>
      <c r="CD1097" t="s">
        <v>1695</v>
      </c>
      <c r="CI109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0.125</v>
      </c>
      <c r="CJ1097" t="s">
        <v>1701</v>
      </c>
      <c r="CK1097">
        <v>1</v>
      </c>
      <c r="CL1097">
        <v>0</v>
      </c>
      <c r="CM1097">
        <v>1</v>
      </c>
      <c r="CN1097">
        <v>2</v>
      </c>
      <c r="CO1097">
        <v>0</v>
      </c>
      <c r="CP1097">
        <v>0</v>
      </c>
      <c r="CQ1097">
        <v>0</v>
      </c>
      <c r="CR1097">
        <f>SUM(Tabla5[[#This Row],[VENTA MABE 1 SEMANA NOV]:[VENTAS OTROS 1 SEMANA NOV]])</f>
        <v>4</v>
      </c>
      <c r="CS1097">
        <f>IFERROR(VLOOKUP(Tabla5[[#This Row],[CLAVE]],[2]VENTAS!$F$2:$L$1501,2,0),0)</f>
        <v>1</v>
      </c>
      <c r="CT1097">
        <f>IFERROR(VLOOKUP(Tabla5[[#This Row],[CLAVE]],[2]VENTAS!$F$2:$L$1501,3,0),0)</f>
        <v>0</v>
      </c>
      <c r="CU1097">
        <f>IFERROR(VLOOKUP(Tabla5[[#This Row],[CLAVE]],[2]VENTAS!$F$2:$L$1501,4,0),0)</f>
        <v>0</v>
      </c>
      <c r="CV1097">
        <f>IFERROR(VLOOKUP(Tabla5[[#This Row],[CLAVE]],[2]VENTAS!$F$2:$L$1501,5,0),0)</f>
        <v>0</v>
      </c>
      <c r="CW1097">
        <f>IFERROR(VLOOKUP(Tabla5[[#This Row],[CLAVE]],[2]VENTAS!$F$2:$L$1501,6,0),0)</f>
        <v>1</v>
      </c>
      <c r="CX1097">
        <f>IFERROR(VLOOKUP(Tabla5[[#This Row],[CLAVE]],[2]VENTAS!$F$2:$L$1501,7,0),0)</f>
        <v>0</v>
      </c>
      <c r="CY1097">
        <f>IFERROR(VLOOKUP(Tabla5[[#This Row],[CLAVE]],[2]VENTAS!$F$2:$R$1501,13,0),0)</f>
        <v>1</v>
      </c>
      <c r="CZ1097">
        <f>SUM(Tabla5[[#This Row],[VENTA MABE 2 SEMANA NOV]:[VENTAS OTROS 2 SEMANA NOV]])</f>
        <v>3</v>
      </c>
      <c r="DA1097" s="46">
        <v>7.2383722896864322</v>
      </c>
    </row>
    <row r="1098" spans="1:105" hidden="1" x14ac:dyDescent="0.3">
      <c r="A1098" t="str">
        <f>CONCATENATE(Tabla5[[#This Row],[TIENDA HMPV]],Tabla5[[#This Row],[LINEA]])</f>
        <v>202 - QUICENTRO SURREFRIGERACIÓN</v>
      </c>
      <c r="B1098" t="s">
        <v>267</v>
      </c>
      <c r="C1098" s="55" t="s">
        <v>268</v>
      </c>
      <c r="D1098" s="55" t="s">
        <v>23</v>
      </c>
      <c r="E1098" s="55" t="s">
        <v>269</v>
      </c>
      <c r="F1098" s="55" t="s">
        <v>1724</v>
      </c>
      <c r="G1098" t="s">
        <v>29</v>
      </c>
      <c r="H1098" s="42">
        <f>IFERROR(Tabla5[[#This Row],[VENTAS MABE]]/Tabla5[[#This Row],[CUOTA]],0)</f>
        <v>0.75</v>
      </c>
      <c r="I1098">
        <v>8</v>
      </c>
      <c r="J1098">
        <v>6</v>
      </c>
      <c r="K1098">
        <v>8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V1098" s="42">
        <v>0.46153846153846156</v>
      </c>
      <c r="W1098" s="42">
        <f>IFERROR(Tabla5[[#This Row],[TOTAL VENTA 38 SEMANA]]/Tabla5[[#This Row],[VENTA ACUM 38]],0)</f>
        <v>0.46153846153846156</v>
      </c>
      <c r="X1098" s="42" t="e">
        <f>VLOOKUP(Tabla5[[#This Row],[CLAVE]],[1]!QMI_5_SEMANA_SEP_22[[CLAVE]:[SHARE CADENA S2]],21,0)</f>
        <v>#REF!</v>
      </c>
      <c r="Y1098" s="55" t="s">
        <v>724</v>
      </c>
      <c r="Z1098" s="46">
        <f>+Tabla5[[#This Row],[VENTA ACUM 38]]+Tabla5[[#This Row],[venta total 39 acum]]</f>
        <v>20</v>
      </c>
      <c r="AA1098" s="46">
        <v>2</v>
      </c>
      <c r="AB1098" s="46">
        <v>6</v>
      </c>
      <c r="AC1098" s="46">
        <v>13</v>
      </c>
      <c r="AD1098" s="46">
        <v>7</v>
      </c>
      <c r="AE1098" s="46">
        <v>4</v>
      </c>
      <c r="AF1098" s="46">
        <v>7</v>
      </c>
      <c r="AG1098" s="46">
        <v>6</v>
      </c>
      <c r="AH1098" s="42">
        <f>IFERROR(Tabla5[[#This Row],[VENTAS MABE]]/Tabla5[[#This Row],[VENTAS INDURAMA]],0)</f>
        <v>0.75</v>
      </c>
      <c r="AI1098" t="s">
        <v>1677</v>
      </c>
      <c r="AK1098" s="42">
        <v>0.2727</v>
      </c>
      <c r="AL1098" t="s">
        <v>727</v>
      </c>
      <c r="AM1098" s="55" t="s">
        <v>1088</v>
      </c>
      <c r="AO1098" s="55" t="s">
        <v>429</v>
      </c>
      <c r="AP1098">
        <v>8</v>
      </c>
      <c r="AQ1098" s="55">
        <v>2</v>
      </c>
      <c r="AR1098">
        <v>0</v>
      </c>
      <c r="AS1098">
        <v>0</v>
      </c>
      <c r="AT1098">
        <v>0</v>
      </c>
      <c r="AU1098">
        <v>2</v>
      </c>
      <c r="AV1098">
        <v>0</v>
      </c>
      <c r="AW1098">
        <v>0</v>
      </c>
      <c r="AX1098">
        <f>SUM(Tabla5[[#This Row],[VENTA MABE 1 SEMANA OCT]:[VENTAS OTROS 1 SEMANA OCT]])</f>
        <v>4</v>
      </c>
      <c r="AY1098" s="46">
        <v>7.9405157331575724</v>
      </c>
      <c r="AZ1098" s="55">
        <v>3</v>
      </c>
      <c r="BA1098">
        <v>3</v>
      </c>
      <c r="BB1098">
        <v>0</v>
      </c>
      <c r="BC1098">
        <v>0</v>
      </c>
      <c r="BD1098">
        <v>2</v>
      </c>
      <c r="BE1098">
        <v>0</v>
      </c>
      <c r="BF1098">
        <v>0</v>
      </c>
      <c r="BG1098">
        <f>SUM(Tabla5[[#This Row],[VENTA MABE 2 SEMANA OCT]:[VENTAS OTROS 2 SEMANA OCT]])</f>
        <v>8</v>
      </c>
      <c r="BH1098" t="s">
        <v>798</v>
      </c>
      <c r="BI1098" s="55" t="s">
        <v>268</v>
      </c>
      <c r="BJ1098">
        <v>11.999999999999996</v>
      </c>
      <c r="BK1098" s="55">
        <v>1</v>
      </c>
      <c r="BL1098">
        <v>1</v>
      </c>
      <c r="BM1098">
        <v>0</v>
      </c>
      <c r="BN1098">
        <v>0</v>
      </c>
      <c r="BO1098">
        <v>2</v>
      </c>
      <c r="BP1098">
        <v>0</v>
      </c>
      <c r="BQ1098">
        <v>0</v>
      </c>
      <c r="BR1098">
        <f>SUM(Tabla5[[#This Row],[VENTA MABE 3 SEMANA OCT]:[VENTAS OTROS 3 SEMANA OCT]])</f>
        <v>4</v>
      </c>
      <c r="BS1098" s="42">
        <v>0.4</v>
      </c>
      <c r="BT1098" s="55">
        <v>2</v>
      </c>
      <c r="BU1098">
        <v>3</v>
      </c>
      <c r="BV1098">
        <v>0</v>
      </c>
      <c r="BW1098">
        <v>0</v>
      </c>
      <c r="BX1098">
        <v>2</v>
      </c>
      <c r="BY1098">
        <v>0</v>
      </c>
      <c r="BZ1098">
        <v>0</v>
      </c>
      <c r="CA1098">
        <f>SUM(Tabla5[[#This Row],[VENTA MABE 4 SEMANA OCT]:[VENTAS OTROS 4 SEMANA OCT]])</f>
        <v>7</v>
      </c>
      <c r="CB1098" t="s">
        <v>1679</v>
      </c>
      <c r="CC1098" t="s">
        <v>1679</v>
      </c>
      <c r="CD1098" t="s">
        <v>1679</v>
      </c>
      <c r="CE1098" t="s">
        <v>1679</v>
      </c>
      <c r="CF1098" t="s">
        <v>1679</v>
      </c>
      <c r="CG1098" t="s">
        <v>1679</v>
      </c>
      <c r="CH1098" t="s">
        <v>1679</v>
      </c>
      <c r="CI10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0.34782608695652173</v>
      </c>
      <c r="CJ1098" t="s">
        <v>1703</v>
      </c>
      <c r="CK1098">
        <v>1</v>
      </c>
      <c r="CL1098">
        <v>2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f>SUM(Tabla5[[#This Row],[VENTA MABE 1 SEMANA NOV]:[VENTAS OTROS 1 SEMANA NOV]])</f>
        <v>3</v>
      </c>
      <c r="CS1098">
        <f>IFERROR(VLOOKUP(Tabla5[[#This Row],[CLAVE]],[2]VENTAS!$F$2:$L$1501,2,0),0)</f>
        <v>4</v>
      </c>
      <c r="CT1098">
        <f>IFERROR(VLOOKUP(Tabla5[[#This Row],[CLAVE]],[2]VENTAS!$F$2:$L$1501,3,0),0)</f>
        <v>1</v>
      </c>
      <c r="CU1098">
        <f>IFERROR(VLOOKUP(Tabla5[[#This Row],[CLAVE]],[2]VENTAS!$F$2:$L$1501,4,0),0)</f>
        <v>0</v>
      </c>
      <c r="CV1098">
        <f>IFERROR(VLOOKUP(Tabla5[[#This Row],[CLAVE]],[2]VENTAS!$F$2:$L$1501,5,0),0)</f>
        <v>0</v>
      </c>
      <c r="CW1098">
        <f>IFERROR(VLOOKUP(Tabla5[[#This Row],[CLAVE]],[2]VENTAS!$F$2:$L$1501,6,0),0)</f>
        <v>0</v>
      </c>
      <c r="CX1098">
        <f>IFERROR(VLOOKUP(Tabla5[[#This Row],[CLAVE]],[2]VENTAS!$F$2:$L$1501,7,0),0)</f>
        <v>0</v>
      </c>
      <c r="CY1098">
        <f>IFERROR(VLOOKUP(Tabla5[[#This Row],[CLAVE]],[2]VENTAS!$F$2:$R$1501,13,0),0)</f>
        <v>0</v>
      </c>
      <c r="CZ1098">
        <f>SUM(Tabla5[[#This Row],[VENTA MABE 2 SEMANA NOV]:[VENTAS OTROS 2 SEMANA NOV]])</f>
        <v>5</v>
      </c>
      <c r="DA1098" s="46">
        <v>30</v>
      </c>
    </row>
    <row r="1099" spans="1:105" hidden="1" x14ac:dyDescent="0.3">
      <c r="A1099" t="str">
        <f>CONCATENATE(Tabla5[[#This Row],[TIENDA HMPV]],Tabla5[[#This Row],[LINEA]])</f>
        <v>277 - ORVE QUICENTRO SURCOCINAS</v>
      </c>
      <c r="B1099" t="s">
        <v>267</v>
      </c>
      <c r="C1099" s="55" t="s">
        <v>268</v>
      </c>
      <c r="D1099" s="55" t="s">
        <v>86</v>
      </c>
      <c r="E1099" s="55" t="s">
        <v>270</v>
      </c>
      <c r="F1099" s="55" t="s">
        <v>1724</v>
      </c>
      <c r="G1099" t="s">
        <v>26</v>
      </c>
      <c r="H1099" s="42">
        <f>IFERROR(Tabla5[[#This Row],[VENTAS MABE]]/Tabla5[[#This Row],[CUOTA]],0)</f>
        <v>0.33333333333333331</v>
      </c>
      <c r="I1099">
        <v>6</v>
      </c>
      <c r="J1099">
        <v>2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V1099" s="42">
        <v>0.2857142857142857</v>
      </c>
      <c r="W1099" s="42">
        <f>IFERROR(Tabla5[[#This Row],[TOTAL VENTA 38 SEMANA]]/Tabla5[[#This Row],[VENTA ACUM 38]],0)</f>
        <v>0.2857142857142857</v>
      </c>
      <c r="X1099" s="42" t="e">
        <f>VLOOKUP(Tabla5[[#This Row],[CLAVE]],[1]!QMI_5_SEMANA_SEP_22[[CLAVE]:[SHARE CADENA S2]],21,0)</f>
        <v>#REF!</v>
      </c>
      <c r="Y1099" s="55" t="s">
        <v>769</v>
      </c>
      <c r="Z1099" s="46">
        <f>+Tabla5[[#This Row],[VENTA ACUM 38]]+Tabla5[[#This Row],[venta total 39 acum]]</f>
        <v>10</v>
      </c>
      <c r="AA1099" s="46">
        <v>1</v>
      </c>
      <c r="AB1099" s="46">
        <v>2</v>
      </c>
      <c r="AC1099" s="46">
        <v>7</v>
      </c>
      <c r="AD1099" s="46">
        <v>3</v>
      </c>
      <c r="AE1099" s="46">
        <v>3</v>
      </c>
      <c r="AF1099" s="46">
        <v>3</v>
      </c>
      <c r="AG1099" s="46">
        <v>4</v>
      </c>
      <c r="AH1099" s="42">
        <f>IFERROR(Tabla5[[#This Row],[VENTAS MABE]]/Tabla5[[#This Row],[VENTAS INDURAMA]],0)</f>
        <v>0.4</v>
      </c>
      <c r="AI1099" t="s">
        <v>1677</v>
      </c>
      <c r="AK1099" s="42"/>
      <c r="AL1099" t="s">
        <v>727</v>
      </c>
      <c r="AM1099" s="55" t="s">
        <v>1091</v>
      </c>
      <c r="AO1099" s="55" t="s">
        <v>429</v>
      </c>
      <c r="AP1099">
        <v>5</v>
      </c>
      <c r="AQ1099" s="55">
        <v>0</v>
      </c>
      <c r="AR1099">
        <v>3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f>SUM(Tabla5[[#This Row],[VENTA MABE 1 SEMANA OCT]:[VENTAS OTROS 1 SEMANA OCT]])</f>
        <v>3</v>
      </c>
      <c r="AY1099" s="46">
        <v>11.763158335712346</v>
      </c>
      <c r="AZ1099" s="55">
        <v>1</v>
      </c>
      <c r="BA1099">
        <v>2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f>SUM(Tabla5[[#This Row],[VENTA MABE 2 SEMANA OCT]:[VENTAS OTROS 2 SEMANA OCT]])</f>
        <v>3</v>
      </c>
      <c r="BH1099" t="s">
        <v>885</v>
      </c>
      <c r="BI1099" s="55" t="s">
        <v>268</v>
      </c>
      <c r="BJ1099">
        <v>1.9999999999999996</v>
      </c>
      <c r="BK1099" s="55">
        <v>0</v>
      </c>
      <c r="BL1099">
        <v>2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f>SUM(Tabla5[[#This Row],[VENTA MABE 3 SEMANA OCT]:[VENTAS OTROS 3 SEMANA OCT]])</f>
        <v>2</v>
      </c>
      <c r="BS1099" s="42">
        <v>0.5</v>
      </c>
      <c r="BT1099" s="55">
        <v>0</v>
      </c>
      <c r="BU1099">
        <v>5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f>SUM(Tabla5[[#This Row],[VENTA MABE 4 SEMANA OCT]:[VENTAS OTROS 4 SEMANA OCT]])</f>
        <v>5</v>
      </c>
      <c r="CC1099" t="s">
        <v>1695</v>
      </c>
      <c r="CD1099" t="s">
        <v>1695</v>
      </c>
      <c r="CI109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7.6923076923076927E-2</v>
      </c>
      <c r="CJ1099" t="s">
        <v>1701</v>
      </c>
      <c r="CK1099">
        <v>3</v>
      </c>
      <c r="CL1099">
        <v>2</v>
      </c>
      <c r="CM1099" t="s">
        <v>1679</v>
      </c>
      <c r="CN1099">
        <v>0</v>
      </c>
      <c r="CO1099">
        <v>0</v>
      </c>
      <c r="CP1099">
        <v>0</v>
      </c>
      <c r="CQ1099">
        <v>0</v>
      </c>
      <c r="CR1099">
        <f>SUM(Tabla5[[#This Row],[VENTA MABE 1 SEMANA NOV]:[VENTAS OTROS 1 SEMANA NOV]])</f>
        <v>5</v>
      </c>
      <c r="CS1099">
        <f>IFERROR(VLOOKUP(Tabla5[[#This Row],[CLAVE]],[2]VENTAS!$F$2:$L$1501,2,0),0)</f>
        <v>0</v>
      </c>
      <c r="CT1099">
        <f>IFERROR(VLOOKUP(Tabla5[[#This Row],[CLAVE]],[2]VENTAS!$F$2:$L$1501,3,0),0)</f>
        <v>0</v>
      </c>
      <c r="CU1099">
        <f>IFERROR(VLOOKUP(Tabla5[[#This Row],[CLAVE]],[2]VENTAS!$F$2:$L$1501,4,0),0)</f>
        <v>0</v>
      </c>
      <c r="CV1099">
        <f>IFERROR(VLOOKUP(Tabla5[[#This Row],[CLAVE]],[2]VENTAS!$F$2:$L$1501,5,0),0)</f>
        <v>0</v>
      </c>
      <c r="CW1099">
        <f>IFERROR(VLOOKUP(Tabla5[[#This Row],[CLAVE]],[2]VENTAS!$F$2:$L$1501,6,0),0)</f>
        <v>0</v>
      </c>
      <c r="CX1099">
        <f>IFERROR(VLOOKUP(Tabla5[[#This Row],[CLAVE]],[2]VENTAS!$F$2:$L$1501,7,0),0)</f>
        <v>0</v>
      </c>
      <c r="CY1099">
        <f>IFERROR(VLOOKUP(Tabla5[[#This Row],[CLAVE]],[2]VENTAS!$F$2:$R$1501,13,0),0)</f>
        <v>0</v>
      </c>
      <c r="CZ1099">
        <f>SUM(Tabla5[[#This Row],[VENTA MABE 2 SEMANA NOV]:[VENTAS OTROS 2 SEMANA NOV]])</f>
        <v>0</v>
      </c>
      <c r="DA1099" s="46">
        <v>17.111882716049379</v>
      </c>
    </row>
    <row r="1100" spans="1:105" hidden="1" x14ac:dyDescent="0.3">
      <c r="A1100" t="str">
        <f>CONCATENATE(Tabla5[[#This Row],[TIENDA HMPV]],Tabla5[[#This Row],[LINEA]])</f>
        <v>277 - ORVE QUICENTRO SURGLOBALES</v>
      </c>
      <c r="B1100" t="s">
        <v>267</v>
      </c>
      <c r="C1100" s="55" t="s">
        <v>268</v>
      </c>
      <c r="D1100" s="55" t="s">
        <v>86</v>
      </c>
      <c r="E1100" s="55" t="s">
        <v>270</v>
      </c>
      <c r="F1100" s="55" t="s">
        <v>1724</v>
      </c>
      <c r="G1100" t="s">
        <v>27</v>
      </c>
      <c r="H1100" s="42">
        <f>IFERROR(Tabla5[[#This Row],[VENTAS MABE]]/Tabla5[[#This Row],[CUOTA]],0)</f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V1100" s="42">
        <v>0</v>
      </c>
      <c r="W1100" s="42">
        <f>IFERROR(Tabla5[[#This Row],[TOTAL VENTA 38 SEMANA]]/Tabla5[[#This Row],[VENTA ACUM 38]],0)</f>
        <v>0</v>
      </c>
      <c r="X1100" s="42" t="e">
        <f>VLOOKUP(Tabla5[[#This Row],[CLAVE]],[1]!QMI_5_SEMANA_SEP_22[[CLAVE]:[SHARE CADENA S2]],21,0)</f>
        <v>#REF!</v>
      </c>
      <c r="Y1100" s="55" t="s">
        <v>769</v>
      </c>
      <c r="Z1100" s="46">
        <f>+Tabla5[[#This Row],[VENTA ACUM 38]]+Tabla5[[#This Row],[venta total 39 acum]]</f>
        <v>1</v>
      </c>
      <c r="AA1100" s="46">
        <v>0</v>
      </c>
      <c r="AB1100" s="46">
        <v>0</v>
      </c>
      <c r="AC1100" s="46">
        <v>1</v>
      </c>
      <c r="AD1100" s="46">
        <v>0</v>
      </c>
      <c r="AE1100" s="46">
        <v>0</v>
      </c>
      <c r="AF1100" s="46">
        <v>0</v>
      </c>
      <c r="AG1100" s="46">
        <v>0</v>
      </c>
      <c r="AH1100" s="42">
        <f>IFERROR(Tabla5[[#This Row],[VENTAS MABE]]/Tabla5[[#This Row],[VENTAS INDURAMA]],0)</f>
        <v>0</v>
      </c>
      <c r="AI1100" t="s">
        <v>1677</v>
      </c>
      <c r="AK1100" s="42"/>
      <c r="AL1100" t="s">
        <v>727</v>
      </c>
      <c r="AM1100" s="55" t="s">
        <v>1091</v>
      </c>
      <c r="AO1100" s="55" t="s">
        <v>429</v>
      </c>
      <c r="AP1100">
        <v>0</v>
      </c>
      <c r="AQ1100" s="55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f>SUM(Tabla5[[#This Row],[VENTA MABE 1 SEMANA OCT]:[VENTAS OTROS 1 SEMANA OCT]])</f>
        <v>0</v>
      </c>
      <c r="AY1100" s="46">
        <v>0</v>
      </c>
      <c r="AZ1100" s="55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f>SUM(Tabla5[[#This Row],[VENTA MABE 2 SEMANA OCT]:[VENTAS OTROS 2 SEMANA OCT]])</f>
        <v>0</v>
      </c>
      <c r="BH1100" t="s">
        <v>885</v>
      </c>
      <c r="BI1100" s="55" t="s">
        <v>268</v>
      </c>
      <c r="BJ1100">
        <v>1.9999999999999996</v>
      </c>
      <c r="BK1100" s="55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f>SUM(Tabla5[[#This Row],[VENTA MABE 3 SEMANA OCT]:[VENTAS OTROS 3 SEMANA OCT]])</f>
        <v>0</v>
      </c>
      <c r="BS1100" s="42">
        <v>0</v>
      </c>
      <c r="BT1100" s="55">
        <v>0</v>
      </c>
      <c r="BU1100">
        <v>2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f>SUM(Tabla5[[#This Row],[VENTA MABE 4 SEMANA OCT]:[VENTAS OTROS 4 SEMANA OCT]])</f>
        <v>2</v>
      </c>
      <c r="CB1100" t="s">
        <v>1679</v>
      </c>
      <c r="CC1100" t="s">
        <v>1679</v>
      </c>
      <c r="CD1100" t="s">
        <v>1679</v>
      </c>
      <c r="CE1100" t="s">
        <v>1679</v>
      </c>
      <c r="CF1100" t="s">
        <v>1679</v>
      </c>
      <c r="CG1100" t="s">
        <v>1679</v>
      </c>
      <c r="CH1100" t="s">
        <v>1679</v>
      </c>
      <c r="CI11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00" s="66">
        <v>0</v>
      </c>
      <c r="CK1100">
        <v>0</v>
      </c>
      <c r="CL1100">
        <v>1</v>
      </c>
      <c r="CM1100" t="s">
        <v>1679</v>
      </c>
      <c r="CN1100">
        <v>0</v>
      </c>
      <c r="CO1100">
        <v>0</v>
      </c>
      <c r="CP1100">
        <v>0</v>
      </c>
      <c r="CQ1100">
        <v>0</v>
      </c>
      <c r="CR1100">
        <f>SUM(Tabla5[[#This Row],[VENTA MABE 1 SEMANA NOV]:[VENTAS OTROS 1 SEMANA NOV]])</f>
        <v>1</v>
      </c>
      <c r="CS1100">
        <f>IFERROR(VLOOKUP(Tabla5[[#This Row],[CLAVE]],[2]VENTAS!$F$2:$L$1501,2,0),0)</f>
        <v>0</v>
      </c>
      <c r="CT1100">
        <f>IFERROR(VLOOKUP(Tabla5[[#This Row],[CLAVE]],[2]VENTAS!$F$2:$L$1501,3,0),0)</f>
        <v>0</v>
      </c>
      <c r="CU1100">
        <f>IFERROR(VLOOKUP(Tabla5[[#This Row],[CLAVE]],[2]VENTAS!$F$2:$L$1501,4,0),0)</f>
        <v>0</v>
      </c>
      <c r="CV1100">
        <f>IFERROR(VLOOKUP(Tabla5[[#This Row],[CLAVE]],[2]VENTAS!$F$2:$L$1501,5,0),0)</f>
        <v>0</v>
      </c>
      <c r="CW1100">
        <f>IFERROR(VLOOKUP(Tabla5[[#This Row],[CLAVE]],[2]VENTAS!$F$2:$L$1501,6,0),0)</f>
        <v>0</v>
      </c>
      <c r="CX1100">
        <f>IFERROR(VLOOKUP(Tabla5[[#This Row],[CLAVE]],[2]VENTAS!$F$2:$L$1501,7,0),0)</f>
        <v>0</v>
      </c>
      <c r="CY1100">
        <f>IFERROR(VLOOKUP(Tabla5[[#This Row],[CLAVE]],[2]VENTAS!$F$2:$R$1501,13,0),0)</f>
        <v>0</v>
      </c>
      <c r="CZ1100">
        <f>SUM(Tabla5[[#This Row],[VENTA MABE 2 SEMANA NOV]:[VENTAS OTROS 2 SEMANA NOV]])</f>
        <v>0</v>
      </c>
      <c r="DA1100" s="46">
        <v>0</v>
      </c>
    </row>
    <row r="1101" spans="1:105" hidden="1" x14ac:dyDescent="0.3">
      <c r="A1101" t="str">
        <f>CONCATENATE(Tabla5[[#This Row],[TIENDA HMPV]],Tabla5[[#This Row],[LINEA]])</f>
        <v>277 - ORVE QUICENTRO SURLAVADO</v>
      </c>
      <c r="B1101" t="s">
        <v>267</v>
      </c>
      <c r="C1101" s="55" t="s">
        <v>268</v>
      </c>
      <c r="D1101" s="55" t="s">
        <v>86</v>
      </c>
      <c r="E1101" s="55" t="s">
        <v>270</v>
      </c>
      <c r="F1101" s="55" t="s">
        <v>1724</v>
      </c>
      <c r="G1101" t="s">
        <v>28</v>
      </c>
      <c r="H1101" s="42">
        <f>IFERROR(Tabla5[[#This Row],[VENTAS MABE]]/Tabla5[[#This Row],[CUOTA]],0)</f>
        <v>0</v>
      </c>
      <c r="I1101">
        <v>0</v>
      </c>
      <c r="J1101">
        <v>0</v>
      </c>
      <c r="K1101">
        <v>0</v>
      </c>
      <c r="L1101">
        <v>0</v>
      </c>
      <c r="M1101">
        <v>14</v>
      </c>
      <c r="N1101">
        <v>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V1101" s="42">
        <v>0</v>
      </c>
      <c r="W1101" s="42">
        <f>IFERROR(Tabla5[[#This Row],[TOTAL VENTA 38 SEMANA]]/Tabla5[[#This Row],[VENTA ACUM 38]],0)</f>
        <v>0</v>
      </c>
      <c r="X1101" s="42" t="e">
        <f>VLOOKUP(Tabla5[[#This Row],[CLAVE]],[1]!QMI_5_SEMANA_SEP_22[[CLAVE]:[SHARE CADENA S2]],21,0)</f>
        <v>#REF!</v>
      </c>
      <c r="Y1101" s="55" t="s">
        <v>769</v>
      </c>
      <c r="Z1101" s="46">
        <f>+Tabla5[[#This Row],[VENTA ACUM 38]]+Tabla5[[#This Row],[venta total 39 acum]]</f>
        <v>18</v>
      </c>
      <c r="AA1101" s="46">
        <v>0</v>
      </c>
      <c r="AB1101" s="46">
        <v>0</v>
      </c>
      <c r="AC1101" s="46">
        <v>15</v>
      </c>
      <c r="AD1101" s="46">
        <v>3</v>
      </c>
      <c r="AE1101" s="46">
        <v>0</v>
      </c>
      <c r="AF1101" s="46">
        <v>3</v>
      </c>
      <c r="AG1101" s="46">
        <v>0</v>
      </c>
      <c r="AH1101" s="42">
        <f>IFERROR(Tabla5[[#This Row],[VENTAS MABE]]/Tabla5[[#This Row],[VENTAS INDURAMA]],0)</f>
        <v>0</v>
      </c>
      <c r="AI1101" t="s">
        <v>1677</v>
      </c>
      <c r="AK1101" s="42"/>
      <c r="AL1101" t="s">
        <v>727</v>
      </c>
      <c r="AM1101" s="55" t="s">
        <v>1091</v>
      </c>
      <c r="AO1101" s="55" t="s">
        <v>429</v>
      </c>
      <c r="AP1101">
        <v>0</v>
      </c>
      <c r="AQ1101" s="55">
        <v>0</v>
      </c>
      <c r="AR1101">
        <v>0</v>
      </c>
      <c r="AS1101">
        <v>0</v>
      </c>
      <c r="AT1101">
        <v>2</v>
      </c>
      <c r="AU1101">
        <v>1</v>
      </c>
      <c r="AV1101">
        <v>0</v>
      </c>
      <c r="AW1101">
        <v>0</v>
      </c>
      <c r="AX1101">
        <f>SUM(Tabla5[[#This Row],[VENTA MABE 1 SEMANA OCT]:[VENTAS OTROS 1 SEMANA OCT]])</f>
        <v>3</v>
      </c>
      <c r="AY1101" s="46">
        <v>0</v>
      </c>
      <c r="AZ1101" s="55">
        <v>0</v>
      </c>
      <c r="BA1101">
        <v>0</v>
      </c>
      <c r="BB1101">
        <v>1</v>
      </c>
      <c r="BC1101">
        <v>4</v>
      </c>
      <c r="BD1101">
        <v>1</v>
      </c>
      <c r="BE1101">
        <v>0</v>
      </c>
      <c r="BF1101">
        <v>0</v>
      </c>
      <c r="BG1101">
        <f>SUM(Tabla5[[#This Row],[VENTA MABE 2 SEMANA OCT]:[VENTAS OTROS 2 SEMANA OCT]])</f>
        <v>6</v>
      </c>
      <c r="BH1101" t="s">
        <v>885</v>
      </c>
      <c r="BI1101" s="55" t="s">
        <v>268</v>
      </c>
      <c r="BJ1101">
        <v>1.9999999999999996</v>
      </c>
      <c r="BK1101" s="55">
        <v>0</v>
      </c>
      <c r="BL1101">
        <v>0</v>
      </c>
      <c r="BM1101">
        <v>2</v>
      </c>
      <c r="BN1101">
        <v>2</v>
      </c>
      <c r="BO1101">
        <v>0</v>
      </c>
      <c r="BP1101">
        <v>0</v>
      </c>
      <c r="BQ1101">
        <v>0</v>
      </c>
      <c r="BR1101">
        <f>SUM(Tabla5[[#This Row],[VENTA MABE 3 SEMANA OCT]:[VENTAS OTROS 3 SEMANA OCT]])</f>
        <v>4</v>
      </c>
      <c r="BS1101" s="42">
        <v>0</v>
      </c>
      <c r="BT1101" s="55">
        <v>0</v>
      </c>
      <c r="BU1101">
        <v>1</v>
      </c>
      <c r="BV1101">
        <v>2</v>
      </c>
      <c r="BW1101">
        <v>3</v>
      </c>
      <c r="BX1101">
        <v>0</v>
      </c>
      <c r="BY1101">
        <v>0</v>
      </c>
      <c r="BZ1101">
        <v>0</v>
      </c>
      <c r="CA1101">
        <f>SUM(Tabla5[[#This Row],[VENTA MABE 4 SEMANA OCT]:[VENTAS OTROS 4 SEMANA OCT]])</f>
        <v>6</v>
      </c>
      <c r="CB1101" t="s">
        <v>1679</v>
      </c>
      <c r="CC1101" t="s">
        <v>1679</v>
      </c>
      <c r="CD1101" t="s">
        <v>1679</v>
      </c>
      <c r="CE1101" t="s">
        <v>1679</v>
      </c>
      <c r="CF1101" t="s">
        <v>1679</v>
      </c>
      <c r="CG1101" t="s">
        <v>1679</v>
      </c>
      <c r="CH1101" t="s">
        <v>1679</v>
      </c>
      <c r="CI11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01" s="66">
        <v>0</v>
      </c>
      <c r="CK1101">
        <v>0</v>
      </c>
      <c r="CL1101">
        <v>2</v>
      </c>
      <c r="CM1101">
        <v>1</v>
      </c>
      <c r="CN1101">
        <v>3</v>
      </c>
      <c r="CO1101">
        <v>0</v>
      </c>
      <c r="CP1101">
        <v>1</v>
      </c>
      <c r="CQ1101">
        <v>0</v>
      </c>
      <c r="CR1101">
        <f>SUM(Tabla5[[#This Row],[VENTA MABE 1 SEMANA NOV]:[VENTAS OTROS 1 SEMANA NOV]])</f>
        <v>7</v>
      </c>
      <c r="CS1101">
        <f>IFERROR(VLOOKUP(Tabla5[[#This Row],[CLAVE]],[2]VENTAS!$F$2:$L$1501,2,0),0)</f>
        <v>0</v>
      </c>
      <c r="CT1101">
        <f>IFERROR(VLOOKUP(Tabla5[[#This Row],[CLAVE]],[2]VENTAS!$F$2:$L$1501,3,0),0)</f>
        <v>0</v>
      </c>
      <c r="CU1101">
        <f>IFERROR(VLOOKUP(Tabla5[[#This Row],[CLAVE]],[2]VENTAS!$F$2:$L$1501,4,0),0)</f>
        <v>0</v>
      </c>
      <c r="CV1101">
        <f>IFERROR(VLOOKUP(Tabla5[[#This Row],[CLAVE]],[2]VENTAS!$F$2:$L$1501,5,0),0)</f>
        <v>3</v>
      </c>
      <c r="CW1101">
        <f>IFERROR(VLOOKUP(Tabla5[[#This Row],[CLAVE]],[2]VENTAS!$F$2:$L$1501,6,0),0)</f>
        <v>2</v>
      </c>
      <c r="CX1101">
        <f>IFERROR(VLOOKUP(Tabla5[[#This Row],[CLAVE]],[2]VENTAS!$F$2:$L$1501,7,0),0)</f>
        <v>1</v>
      </c>
      <c r="CY1101">
        <f>IFERROR(VLOOKUP(Tabla5[[#This Row],[CLAVE]],[2]VENTAS!$F$2:$R$1501,13,0),0)</f>
        <v>0</v>
      </c>
      <c r="CZ1101">
        <f>SUM(Tabla5[[#This Row],[VENTA MABE 2 SEMANA NOV]:[VENTAS OTROS 2 SEMANA NOV]])</f>
        <v>6</v>
      </c>
      <c r="DA1101" s="46">
        <v>0</v>
      </c>
    </row>
    <row r="1102" spans="1:105" hidden="1" x14ac:dyDescent="0.3">
      <c r="A1102" t="str">
        <f>CONCATENATE(Tabla5[[#This Row],[TIENDA HMPV]],Tabla5[[#This Row],[LINEA]])</f>
        <v>277 - ORVE QUICENTRO SURREFRIGERACIÓN</v>
      </c>
      <c r="B1102" t="s">
        <v>267</v>
      </c>
      <c r="C1102" s="55" t="s">
        <v>268</v>
      </c>
      <c r="D1102" s="55" t="s">
        <v>86</v>
      </c>
      <c r="E1102" s="55" t="s">
        <v>270</v>
      </c>
      <c r="F1102" s="55" t="s">
        <v>1724</v>
      </c>
      <c r="G1102" t="s">
        <v>29</v>
      </c>
      <c r="H1102" s="42">
        <f>IFERROR(Tabla5[[#This Row],[VENTAS MABE]]/Tabla5[[#This Row],[CUOTA]],0)</f>
        <v>0.2</v>
      </c>
      <c r="I1102">
        <v>5</v>
      </c>
      <c r="J1102">
        <v>1</v>
      </c>
      <c r="K1102">
        <v>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V1102" s="42">
        <v>0.1111111111111111</v>
      </c>
      <c r="W1102" s="42">
        <f>IFERROR(Tabla5[[#This Row],[TOTAL VENTA 38 SEMANA]]/Tabla5[[#This Row],[VENTA ACUM 38]],0)</f>
        <v>0.1111111111111111</v>
      </c>
      <c r="X1102" s="42" t="e">
        <f>VLOOKUP(Tabla5[[#This Row],[CLAVE]],[1]!QMI_5_SEMANA_SEP_22[[CLAVE]:[SHARE CADENA S2]],21,0)</f>
        <v>#REF!</v>
      </c>
      <c r="Y1102" s="55" t="s">
        <v>769</v>
      </c>
      <c r="Z1102" s="46">
        <f>+Tabla5[[#This Row],[VENTA ACUM 38]]+Tabla5[[#This Row],[venta total 39 acum]]</f>
        <v>11</v>
      </c>
      <c r="AA1102" s="46">
        <v>1</v>
      </c>
      <c r="AB1102" s="46">
        <v>1</v>
      </c>
      <c r="AC1102" s="46">
        <v>9</v>
      </c>
      <c r="AD1102" s="46">
        <v>2</v>
      </c>
      <c r="AE1102" s="46">
        <v>2</v>
      </c>
      <c r="AF1102" s="46">
        <v>2</v>
      </c>
      <c r="AG1102" s="46">
        <v>3</v>
      </c>
      <c r="AH1102" s="42">
        <f>IFERROR(Tabla5[[#This Row],[VENTAS MABE]]/Tabla5[[#This Row],[VENTAS INDURAMA]],0)</f>
        <v>0.125</v>
      </c>
      <c r="AI1102" t="s">
        <v>1677</v>
      </c>
      <c r="AK1102" s="42"/>
      <c r="AL1102" t="s">
        <v>727</v>
      </c>
      <c r="AM1102" s="55" t="s">
        <v>1091</v>
      </c>
      <c r="AO1102" s="55" t="s">
        <v>429</v>
      </c>
      <c r="AP1102">
        <v>8</v>
      </c>
      <c r="AQ1102" s="55">
        <v>1</v>
      </c>
      <c r="AR1102">
        <v>3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f>SUM(Tabla5[[#This Row],[VENTA MABE 1 SEMANA OCT]:[VENTAS OTROS 1 SEMANA OCT]])</f>
        <v>4</v>
      </c>
      <c r="AY1102" s="46">
        <v>7.6639877535399918</v>
      </c>
      <c r="AZ1102" s="55">
        <v>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</v>
      </c>
      <c r="BG1102">
        <f>SUM(Tabla5[[#This Row],[VENTA MABE 2 SEMANA OCT]:[VENTAS OTROS 2 SEMANA OCT]])</f>
        <v>5</v>
      </c>
      <c r="BH1102" t="s">
        <v>885</v>
      </c>
      <c r="BI1102" s="55" t="s">
        <v>268</v>
      </c>
      <c r="BJ1102">
        <v>1.9999999999999996</v>
      </c>
      <c r="BK1102" s="55">
        <v>1</v>
      </c>
      <c r="BL1102">
        <v>1</v>
      </c>
      <c r="BM1102">
        <v>0</v>
      </c>
      <c r="BN1102">
        <v>0</v>
      </c>
      <c r="BO1102">
        <v>0</v>
      </c>
      <c r="BP1102">
        <v>0</v>
      </c>
      <c r="BQ1102">
        <v>1</v>
      </c>
      <c r="BR1102">
        <f>SUM(Tabla5[[#This Row],[VENTA MABE 3 SEMANA OCT]:[VENTAS OTROS 3 SEMANA OCT]])</f>
        <v>3</v>
      </c>
      <c r="BS1102" s="42">
        <v>0.4</v>
      </c>
      <c r="BT1102" s="55">
        <v>0</v>
      </c>
      <c r="BU1102">
        <v>1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f>SUM(Tabla5[[#This Row],[VENTA MABE 4 SEMANA OCT]:[VENTAS OTROS 4 SEMANA OCT]])</f>
        <v>1</v>
      </c>
      <c r="CC1102" t="s">
        <v>1695</v>
      </c>
      <c r="CI110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0.23076923076923078</v>
      </c>
      <c r="CJ1102" t="s">
        <v>1701</v>
      </c>
      <c r="CK1102">
        <v>0</v>
      </c>
      <c r="CL1102">
        <v>3</v>
      </c>
      <c r="CM1102" t="s">
        <v>1679</v>
      </c>
      <c r="CN1102">
        <v>0</v>
      </c>
      <c r="CO1102">
        <v>0</v>
      </c>
      <c r="CP1102">
        <v>0</v>
      </c>
      <c r="CQ1102">
        <v>0</v>
      </c>
      <c r="CR1102">
        <f>SUM(Tabla5[[#This Row],[VENTA MABE 1 SEMANA NOV]:[VENTAS OTROS 1 SEMANA NOV]])</f>
        <v>3</v>
      </c>
      <c r="CS1102">
        <f>IFERROR(VLOOKUP(Tabla5[[#This Row],[CLAVE]],[2]VENTAS!$F$2:$L$1501,2,0),0)</f>
        <v>0</v>
      </c>
      <c r="CT1102">
        <f>IFERROR(VLOOKUP(Tabla5[[#This Row],[CLAVE]],[2]VENTAS!$F$2:$L$1501,3,0),0)</f>
        <v>1</v>
      </c>
      <c r="CU1102">
        <f>IFERROR(VLOOKUP(Tabla5[[#This Row],[CLAVE]],[2]VENTAS!$F$2:$L$1501,4,0),0)</f>
        <v>0</v>
      </c>
      <c r="CV1102">
        <f>IFERROR(VLOOKUP(Tabla5[[#This Row],[CLAVE]],[2]VENTAS!$F$2:$L$1501,5,0),0)</f>
        <v>1</v>
      </c>
      <c r="CW1102">
        <f>IFERROR(VLOOKUP(Tabla5[[#This Row],[CLAVE]],[2]VENTAS!$F$2:$L$1501,6,0),0)</f>
        <v>1</v>
      </c>
      <c r="CX1102">
        <f>IFERROR(VLOOKUP(Tabla5[[#This Row],[CLAVE]],[2]VENTAS!$F$2:$L$1501,7,0),0)</f>
        <v>0</v>
      </c>
      <c r="CY1102">
        <f>IFERROR(VLOOKUP(Tabla5[[#This Row],[CLAVE]],[2]VENTAS!$F$2:$R$1501,13,0),0)</f>
        <v>1</v>
      </c>
      <c r="CZ1102">
        <f>SUM(Tabla5[[#This Row],[VENTA MABE 2 SEMANA NOV]:[VENTAS OTROS 2 SEMANA NOV]])</f>
        <v>4</v>
      </c>
      <c r="DA1102" s="46">
        <v>11.487578791249533</v>
      </c>
    </row>
    <row r="1103" spans="1:105" hidden="1" x14ac:dyDescent="0.3">
      <c r="A1103" t="str">
        <f>CONCATENATE(Tabla5[[#This Row],[TIENDA HMPV]],Tabla5[[#This Row],[LINEA]])</f>
        <v>371 - POINT QUICENTRO SURCOCINAS</v>
      </c>
      <c r="B1103" t="s">
        <v>267</v>
      </c>
      <c r="C1103" s="55" t="s">
        <v>268</v>
      </c>
      <c r="D1103" s="55" t="s">
        <v>77</v>
      </c>
      <c r="E1103" s="55" t="s">
        <v>271</v>
      </c>
      <c r="F1103" s="55" t="s">
        <v>1724</v>
      </c>
      <c r="G1103" t="s">
        <v>26</v>
      </c>
      <c r="H1103" s="42">
        <f>IFERROR(Tabla5[[#This Row],[VENTAS MABE]]/Tabla5[[#This Row],[CUOTA]],0)</f>
        <v>0.35</v>
      </c>
      <c r="I1103">
        <v>20</v>
      </c>
      <c r="J1103">
        <v>7</v>
      </c>
      <c r="K1103">
        <v>7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V1103" s="42">
        <v>0.53846153846153844</v>
      </c>
      <c r="W1103" s="42">
        <f>IFERROR(Tabla5[[#This Row],[TOTAL VENTA 38 SEMANA]]/Tabla5[[#This Row],[VENTA ACUM 38]],0)</f>
        <v>0.53846153846153844</v>
      </c>
      <c r="X1103" s="42" t="e">
        <f>VLOOKUP(Tabla5[[#This Row],[CLAVE]],[1]!QMI_5_SEMANA_SEP_22[[CLAVE]:[SHARE CADENA S2]],21,0)</f>
        <v>#REF!</v>
      </c>
      <c r="Y1103" s="55" t="s">
        <v>724</v>
      </c>
      <c r="Z1103" s="46">
        <f>+Tabla5[[#This Row],[VENTA ACUM 38]]+Tabla5[[#This Row],[venta total 39 acum]]</f>
        <v>18</v>
      </c>
      <c r="AA1103" s="46">
        <v>4</v>
      </c>
      <c r="AB1103" s="46">
        <v>7</v>
      </c>
      <c r="AC1103" s="46">
        <v>13</v>
      </c>
      <c r="AD1103" s="46">
        <v>5</v>
      </c>
      <c r="AE1103" s="46">
        <v>4</v>
      </c>
      <c r="AF1103" s="46">
        <v>5</v>
      </c>
      <c r="AG1103" s="46">
        <v>8</v>
      </c>
      <c r="AH1103" s="42">
        <f>IFERROR(Tabla5[[#This Row],[VENTAS MABE]]/Tabla5[[#This Row],[VENTAS INDURAMA]],0)</f>
        <v>1</v>
      </c>
      <c r="AI1103" t="s">
        <v>1677</v>
      </c>
      <c r="AK1103" s="42"/>
      <c r="AL1103" t="s">
        <v>727</v>
      </c>
      <c r="AM1103" s="55" t="s">
        <v>1082</v>
      </c>
      <c r="AO1103" s="55" t="s">
        <v>429</v>
      </c>
      <c r="AP1103">
        <v>9</v>
      </c>
      <c r="AQ1103" s="55">
        <v>3</v>
      </c>
      <c r="AR1103">
        <v>2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f>SUM(Tabla5[[#This Row],[VENTA MABE 1 SEMANA OCT]:[VENTAS OTROS 1 SEMANA OCT]])</f>
        <v>5</v>
      </c>
      <c r="AY1103" s="46">
        <v>19.142767812548435</v>
      </c>
      <c r="AZ1103" s="55">
        <v>4</v>
      </c>
      <c r="BA1103">
        <v>2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f>SUM(Tabla5[[#This Row],[VENTA MABE 2 SEMANA OCT]:[VENTAS OTROS 2 SEMANA OCT]])</f>
        <v>6</v>
      </c>
      <c r="BH1103" t="s">
        <v>798</v>
      </c>
      <c r="BI1103" s="55" t="s">
        <v>268</v>
      </c>
      <c r="BJ1103">
        <v>15.999999999999996</v>
      </c>
      <c r="BK1103" s="55">
        <v>2</v>
      </c>
      <c r="BL1103">
        <v>4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f>SUM(Tabla5[[#This Row],[VENTA MABE 3 SEMANA OCT]:[VENTAS OTROS 3 SEMANA OCT]])</f>
        <v>6</v>
      </c>
      <c r="BS1103" s="42">
        <v>0.5</v>
      </c>
      <c r="BT1103" s="55">
        <v>1</v>
      </c>
      <c r="BU1103">
        <v>1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f>SUM(Tabla5[[#This Row],[VENTA MABE 4 SEMANA OCT]:[VENTAS OTROS 4 SEMANA OCT]])</f>
        <v>2</v>
      </c>
      <c r="CB1103" t="s">
        <v>1679</v>
      </c>
      <c r="CC1103" t="s">
        <v>1679</v>
      </c>
      <c r="CD1103" t="s">
        <v>1679</v>
      </c>
      <c r="CE1103" t="s">
        <v>1679</v>
      </c>
      <c r="CF1103" t="s">
        <v>1679</v>
      </c>
      <c r="CG1103" t="s">
        <v>1679</v>
      </c>
      <c r="CH1103" t="s">
        <v>1679</v>
      </c>
      <c r="CI11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0.52631578947368418</v>
      </c>
      <c r="CJ1103" t="s">
        <v>1703</v>
      </c>
      <c r="CK1103">
        <v>1</v>
      </c>
      <c r="CL1103">
        <v>1</v>
      </c>
      <c r="CM1103" t="s">
        <v>1679</v>
      </c>
      <c r="CN1103">
        <v>0</v>
      </c>
      <c r="CO1103">
        <v>0</v>
      </c>
      <c r="CP1103">
        <v>0</v>
      </c>
      <c r="CQ1103">
        <v>0</v>
      </c>
      <c r="CR1103">
        <f>SUM(Tabla5[[#This Row],[VENTA MABE 1 SEMANA NOV]:[VENTAS OTROS 1 SEMANA NOV]])</f>
        <v>2</v>
      </c>
      <c r="CS1103">
        <f>IFERROR(VLOOKUP(Tabla5[[#This Row],[CLAVE]],[2]VENTAS!$F$2:$L$1501,2,0),0)</f>
        <v>2</v>
      </c>
      <c r="CT1103">
        <f>IFERROR(VLOOKUP(Tabla5[[#This Row],[CLAVE]],[2]VENTAS!$F$2:$L$1501,3,0),0)</f>
        <v>0</v>
      </c>
      <c r="CU1103">
        <f>IFERROR(VLOOKUP(Tabla5[[#This Row],[CLAVE]],[2]VENTAS!$F$2:$L$1501,4,0),0)</f>
        <v>0</v>
      </c>
      <c r="CV1103">
        <f>IFERROR(VLOOKUP(Tabla5[[#This Row],[CLAVE]],[2]VENTAS!$F$2:$L$1501,5,0),0)</f>
        <v>0</v>
      </c>
      <c r="CW1103">
        <f>IFERROR(VLOOKUP(Tabla5[[#This Row],[CLAVE]],[2]VENTAS!$F$2:$L$1501,6,0),0)</f>
        <v>0</v>
      </c>
      <c r="CX1103">
        <f>IFERROR(VLOOKUP(Tabla5[[#This Row],[CLAVE]],[2]VENTAS!$F$2:$L$1501,7,0),0)</f>
        <v>0</v>
      </c>
      <c r="CY1103">
        <f>IFERROR(VLOOKUP(Tabla5[[#This Row],[CLAVE]],[2]VENTAS!$F$2:$R$1501,13,0),0)</f>
        <v>0</v>
      </c>
      <c r="CZ1103">
        <f>SUM(Tabla5[[#This Row],[VENTA MABE 2 SEMANA NOV]:[VENTAS OTROS 2 SEMANA NOV]])</f>
        <v>2</v>
      </c>
      <c r="DA1103" s="46">
        <v>23.111560045247511</v>
      </c>
    </row>
    <row r="1104" spans="1:105" hidden="1" x14ac:dyDescent="0.3">
      <c r="A1104" t="str">
        <f>CONCATENATE(Tabla5[[#This Row],[TIENDA HMPV]],Tabla5[[#This Row],[LINEA]])</f>
        <v>371 - POINT QUICENTRO SURGLOBALES</v>
      </c>
      <c r="B1104" t="s">
        <v>267</v>
      </c>
      <c r="C1104" s="55" t="s">
        <v>268</v>
      </c>
      <c r="D1104" s="55" t="s">
        <v>77</v>
      </c>
      <c r="E1104" s="55" t="s">
        <v>271</v>
      </c>
      <c r="F1104" s="55" t="s">
        <v>1724</v>
      </c>
      <c r="G1104" t="s">
        <v>27</v>
      </c>
      <c r="H1104" s="42">
        <f>IFERROR(Tabla5[[#This Row],[VENTAS MABE]]/Tabla5[[#This Row],[CUOTA]],0)</f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V1104" s="42">
        <v>0</v>
      </c>
      <c r="W1104" s="42">
        <f>IFERROR(Tabla5[[#This Row],[TOTAL VENTA 38 SEMANA]]/Tabla5[[#This Row],[VENTA ACUM 38]],0)</f>
        <v>0</v>
      </c>
      <c r="X1104" s="42" t="e">
        <f>VLOOKUP(Tabla5[[#This Row],[CLAVE]],[1]!QMI_5_SEMANA_SEP_22[[CLAVE]:[SHARE CADENA S2]],21,0)</f>
        <v>#REF!</v>
      </c>
      <c r="Y1104" s="55" t="s">
        <v>724</v>
      </c>
      <c r="Z1104" s="46">
        <f>+Tabla5[[#This Row],[VENTA ACUM 38]]+Tabla5[[#This Row],[venta total 39 acum]]</f>
        <v>0</v>
      </c>
      <c r="AA1104" s="46">
        <v>0</v>
      </c>
      <c r="AB1104" s="46">
        <v>0</v>
      </c>
      <c r="AC1104" s="46">
        <v>0</v>
      </c>
      <c r="AD1104" s="46">
        <v>0</v>
      </c>
      <c r="AE1104" s="46">
        <v>0</v>
      </c>
      <c r="AF1104" s="46">
        <v>0</v>
      </c>
      <c r="AG1104" s="46">
        <v>0</v>
      </c>
      <c r="AH1104" s="42">
        <f>IFERROR(Tabla5[[#This Row],[VENTAS MABE]]/Tabla5[[#This Row],[VENTAS INDURAMA]],0)</f>
        <v>0</v>
      </c>
      <c r="AI1104" t="s">
        <v>1677</v>
      </c>
      <c r="AK1104" s="42"/>
      <c r="AL1104" t="s">
        <v>727</v>
      </c>
      <c r="AM1104" s="55" t="s">
        <v>1082</v>
      </c>
      <c r="AO1104" s="55" t="s">
        <v>429</v>
      </c>
      <c r="AP1104">
        <v>0</v>
      </c>
      <c r="AQ1104" s="55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f>SUM(Tabla5[[#This Row],[VENTA MABE 1 SEMANA OCT]:[VENTAS OTROS 1 SEMANA OCT]])</f>
        <v>0</v>
      </c>
      <c r="AY1104" s="46">
        <v>0</v>
      </c>
      <c r="AZ1104" s="55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f>SUM(Tabla5[[#This Row],[VENTA MABE 2 SEMANA OCT]:[VENTAS OTROS 2 SEMANA OCT]])</f>
        <v>0</v>
      </c>
      <c r="BH1104" t="s">
        <v>798</v>
      </c>
      <c r="BI1104" s="55" t="s">
        <v>268</v>
      </c>
      <c r="BJ1104">
        <v>15.999999999999996</v>
      </c>
      <c r="BK1104" s="55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f>SUM(Tabla5[[#This Row],[VENTA MABE 3 SEMANA OCT]:[VENTAS OTROS 3 SEMANA OCT]])</f>
        <v>0</v>
      </c>
      <c r="BS1104" s="42">
        <v>0</v>
      </c>
      <c r="BT1104" s="55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f>SUM(Tabla5[[#This Row],[VENTA MABE 4 SEMANA OCT]:[VENTAS OTROS 4 SEMANA OCT]])</f>
        <v>0</v>
      </c>
      <c r="CB1104" t="s">
        <v>1679</v>
      </c>
      <c r="CC1104" t="s">
        <v>1679</v>
      </c>
      <c r="CD1104" t="s">
        <v>1679</v>
      </c>
      <c r="CE1104" t="s">
        <v>1679</v>
      </c>
      <c r="CF1104" t="s">
        <v>1679</v>
      </c>
      <c r="CG1104" t="s">
        <v>1679</v>
      </c>
      <c r="CH1104" t="s">
        <v>1679</v>
      </c>
      <c r="CI11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04" s="66">
        <v>0</v>
      </c>
      <c r="CK1104">
        <v>0</v>
      </c>
      <c r="CL1104">
        <v>0</v>
      </c>
      <c r="CM1104" t="s">
        <v>1679</v>
      </c>
      <c r="CN1104">
        <v>0</v>
      </c>
      <c r="CO1104">
        <v>0</v>
      </c>
      <c r="CP1104">
        <v>0</v>
      </c>
      <c r="CQ1104">
        <v>0</v>
      </c>
      <c r="CR1104">
        <f>SUM(Tabla5[[#This Row],[VENTA MABE 1 SEMANA NOV]:[VENTAS OTROS 1 SEMANA NOV]])</f>
        <v>0</v>
      </c>
      <c r="CS1104">
        <f>IFERROR(VLOOKUP(Tabla5[[#This Row],[CLAVE]],[2]VENTAS!$F$2:$L$1501,2,0),0)</f>
        <v>0</v>
      </c>
      <c r="CT1104">
        <f>IFERROR(VLOOKUP(Tabla5[[#This Row],[CLAVE]],[2]VENTAS!$F$2:$L$1501,3,0),0)</f>
        <v>0</v>
      </c>
      <c r="CU1104">
        <f>IFERROR(VLOOKUP(Tabla5[[#This Row],[CLAVE]],[2]VENTAS!$F$2:$L$1501,4,0),0)</f>
        <v>0</v>
      </c>
      <c r="CV1104">
        <f>IFERROR(VLOOKUP(Tabla5[[#This Row],[CLAVE]],[2]VENTAS!$F$2:$L$1501,5,0),0)</f>
        <v>0</v>
      </c>
      <c r="CW1104">
        <f>IFERROR(VLOOKUP(Tabla5[[#This Row],[CLAVE]],[2]VENTAS!$F$2:$L$1501,6,0),0)</f>
        <v>0</v>
      </c>
      <c r="CX1104">
        <f>IFERROR(VLOOKUP(Tabla5[[#This Row],[CLAVE]],[2]VENTAS!$F$2:$L$1501,7,0),0)</f>
        <v>0</v>
      </c>
      <c r="CY1104">
        <f>IFERROR(VLOOKUP(Tabla5[[#This Row],[CLAVE]],[2]VENTAS!$F$2:$R$1501,13,0),0)</f>
        <v>0</v>
      </c>
      <c r="CZ1104">
        <f>SUM(Tabla5[[#This Row],[VENTA MABE 2 SEMANA NOV]:[VENTAS OTROS 2 SEMANA NOV]])</f>
        <v>0</v>
      </c>
      <c r="DA1104" s="46">
        <v>0</v>
      </c>
    </row>
    <row r="1105" spans="1:105" hidden="1" x14ac:dyDescent="0.3">
      <c r="A1105" t="str">
        <f>CONCATENATE(Tabla5[[#This Row],[TIENDA HMPV]],Tabla5[[#This Row],[LINEA]])</f>
        <v>371 - POINT QUICENTRO SURLAVADO</v>
      </c>
      <c r="B1105" t="s">
        <v>267</v>
      </c>
      <c r="C1105" s="55" t="s">
        <v>268</v>
      </c>
      <c r="D1105" s="55" t="s">
        <v>77</v>
      </c>
      <c r="E1105" s="55" t="s">
        <v>271</v>
      </c>
      <c r="F1105" s="55" t="s">
        <v>1724</v>
      </c>
      <c r="G1105" t="s">
        <v>28</v>
      </c>
      <c r="H1105" s="42">
        <f>IFERROR(Tabla5[[#This Row],[VENTAS MABE]]/Tabla5[[#This Row],[CUOTA]],0)</f>
        <v>0.2</v>
      </c>
      <c r="I1105">
        <v>5</v>
      </c>
      <c r="J1105">
        <v>1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V1105" s="42">
        <v>0.33333333333333331</v>
      </c>
      <c r="W1105" s="42">
        <f>IFERROR(Tabla5[[#This Row],[TOTAL VENTA 38 SEMANA]]/Tabla5[[#This Row],[VENTA ACUM 38]],0)</f>
        <v>0.33333333333333331</v>
      </c>
      <c r="X1105" s="42" t="e">
        <f>VLOOKUP(Tabla5[[#This Row],[CLAVE]],[1]!QMI_5_SEMANA_SEP_22[[CLAVE]:[SHARE CADENA S2]],21,0)</f>
        <v>#REF!</v>
      </c>
      <c r="Y1105" s="55" t="s">
        <v>724</v>
      </c>
      <c r="Z1105" s="46">
        <f>+Tabla5[[#This Row],[VENTA ACUM 38]]+Tabla5[[#This Row],[venta total 39 acum]]</f>
        <v>4</v>
      </c>
      <c r="AA1105" s="46">
        <v>1</v>
      </c>
      <c r="AB1105" s="46">
        <v>1</v>
      </c>
      <c r="AC1105" s="46">
        <v>3</v>
      </c>
      <c r="AD1105" s="46">
        <v>1</v>
      </c>
      <c r="AE1105" s="46">
        <v>0</v>
      </c>
      <c r="AF1105" s="46">
        <v>1</v>
      </c>
      <c r="AG1105" s="46">
        <v>1</v>
      </c>
      <c r="AH1105" s="42">
        <f>IFERROR(Tabla5[[#This Row],[VENTAS MABE]]/Tabla5[[#This Row],[VENTAS INDURAMA]],0)</f>
        <v>0.33333333333333331</v>
      </c>
      <c r="AI1105" t="s">
        <v>1677</v>
      </c>
      <c r="AK1105" s="42"/>
      <c r="AL1105" t="s">
        <v>727</v>
      </c>
      <c r="AM1105" s="55" t="s">
        <v>1082</v>
      </c>
      <c r="AO1105" s="55" t="s">
        <v>429</v>
      </c>
      <c r="AP1105">
        <v>2</v>
      </c>
      <c r="AQ1105" s="55">
        <v>1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f>SUM(Tabla5[[#This Row],[VENTA MABE 1 SEMANA OCT]:[VENTAS OTROS 1 SEMANA OCT]])</f>
        <v>2</v>
      </c>
      <c r="AY1105" s="46">
        <v>5.1797601514832738</v>
      </c>
      <c r="AZ1105" s="5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f>SUM(Tabla5[[#This Row],[VENTA MABE 2 SEMANA OCT]:[VENTAS OTROS 2 SEMANA OCT]])</f>
        <v>1</v>
      </c>
      <c r="BH1105" t="s">
        <v>798</v>
      </c>
      <c r="BI1105" s="55" t="s">
        <v>268</v>
      </c>
      <c r="BJ1105">
        <v>15.999999999999996</v>
      </c>
      <c r="BK1105" s="55">
        <v>8</v>
      </c>
      <c r="BL1105">
        <v>5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f>SUM(Tabla5[[#This Row],[VENTA MABE 3 SEMANA OCT]:[VENTAS OTROS 3 SEMANA OCT]])</f>
        <v>13</v>
      </c>
      <c r="BS1105" s="42">
        <v>0.3</v>
      </c>
      <c r="BT1105" s="55">
        <v>2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f>SUM(Tabla5[[#This Row],[VENTA MABE 4 SEMANA OCT]:[VENTAS OTROS 4 SEMANA OCT]])</f>
        <v>2</v>
      </c>
      <c r="CB1105" t="s">
        <v>1679</v>
      </c>
      <c r="CC1105" t="s">
        <v>1679</v>
      </c>
      <c r="CD1105" t="s">
        <v>1679</v>
      </c>
      <c r="CE1105" t="s">
        <v>1679</v>
      </c>
      <c r="CF1105" t="s">
        <v>1679</v>
      </c>
      <c r="CG1105" t="s">
        <v>1679</v>
      </c>
      <c r="CH1105" t="s">
        <v>1679</v>
      </c>
      <c r="CI11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0.61111111111111116</v>
      </c>
      <c r="CJ1105" t="s">
        <v>1703</v>
      </c>
      <c r="CK1105">
        <v>7</v>
      </c>
      <c r="CL1105">
        <v>2</v>
      </c>
      <c r="CM1105" t="s">
        <v>1679</v>
      </c>
      <c r="CN1105">
        <v>0</v>
      </c>
      <c r="CO1105">
        <v>0</v>
      </c>
      <c r="CP1105">
        <v>0</v>
      </c>
      <c r="CQ1105">
        <v>0</v>
      </c>
      <c r="CR1105">
        <f>SUM(Tabla5[[#This Row],[VENTA MABE 1 SEMANA NOV]:[VENTAS OTROS 1 SEMANA NOV]])</f>
        <v>9</v>
      </c>
      <c r="CS1105">
        <f>IFERROR(VLOOKUP(Tabla5[[#This Row],[CLAVE]],[2]VENTAS!$F$2:$L$1501,2,0),0)</f>
        <v>1</v>
      </c>
      <c r="CT1105">
        <f>IFERROR(VLOOKUP(Tabla5[[#This Row],[CLAVE]],[2]VENTAS!$F$2:$L$1501,3,0),0)</f>
        <v>2</v>
      </c>
      <c r="CU1105">
        <f>IFERROR(VLOOKUP(Tabla5[[#This Row],[CLAVE]],[2]VENTAS!$F$2:$L$1501,4,0),0)</f>
        <v>0</v>
      </c>
      <c r="CV1105">
        <f>IFERROR(VLOOKUP(Tabla5[[#This Row],[CLAVE]],[2]VENTAS!$F$2:$L$1501,5,0),0)</f>
        <v>0</v>
      </c>
      <c r="CW1105">
        <f>IFERROR(VLOOKUP(Tabla5[[#This Row],[CLAVE]],[2]VENTAS!$F$2:$L$1501,6,0),0)</f>
        <v>0</v>
      </c>
      <c r="CX1105">
        <f>IFERROR(VLOOKUP(Tabla5[[#This Row],[CLAVE]],[2]VENTAS!$F$2:$L$1501,7,0),0)</f>
        <v>0</v>
      </c>
      <c r="CY1105">
        <f>IFERROR(VLOOKUP(Tabla5[[#This Row],[CLAVE]],[2]VENTAS!$F$2:$R$1501,13,0),0)</f>
        <v>0</v>
      </c>
      <c r="CZ1105">
        <f>SUM(Tabla5[[#This Row],[VENTA MABE 2 SEMANA NOV]:[VENTAS OTROS 2 SEMANA NOV]])</f>
        <v>3</v>
      </c>
      <c r="DA1105" s="46">
        <v>7.7146980004122865</v>
      </c>
    </row>
    <row r="1106" spans="1:105" hidden="1" x14ac:dyDescent="0.3">
      <c r="A1106" t="str">
        <f>CONCATENATE(Tabla5[[#This Row],[TIENDA HMPV]],Tabla5[[#This Row],[LINEA]])</f>
        <v>371 - POINT QUICENTRO SURREFRIGERACIÓN</v>
      </c>
      <c r="B1106" t="s">
        <v>267</v>
      </c>
      <c r="C1106" s="55" t="s">
        <v>268</v>
      </c>
      <c r="D1106" s="55" t="s">
        <v>77</v>
      </c>
      <c r="E1106" s="55" t="s">
        <v>271</v>
      </c>
      <c r="F1106" s="55" t="s">
        <v>1724</v>
      </c>
      <c r="G1106" t="s">
        <v>29</v>
      </c>
      <c r="H1106" s="42">
        <f>IFERROR(Tabla5[[#This Row],[VENTAS MABE]]/Tabla5[[#This Row],[CUOTA]],0)</f>
        <v>0.5714285714285714</v>
      </c>
      <c r="I1106">
        <v>7</v>
      </c>
      <c r="J1106">
        <v>4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V1106" s="42">
        <v>0.5714285714285714</v>
      </c>
      <c r="W1106" s="42">
        <f>IFERROR(Tabla5[[#This Row],[TOTAL VENTA 38 SEMANA]]/Tabla5[[#This Row],[VENTA ACUM 38]],0)</f>
        <v>0.5714285714285714</v>
      </c>
      <c r="X1106" s="42" t="e">
        <f>VLOOKUP(Tabla5[[#This Row],[CLAVE]],[1]!QMI_5_SEMANA_SEP_22[[CLAVE]:[SHARE CADENA S2]],21,0)</f>
        <v>#REF!</v>
      </c>
      <c r="Y1106" s="55" t="s">
        <v>724</v>
      </c>
      <c r="Z1106" s="46">
        <f>+Tabla5[[#This Row],[VENTA ACUM 38]]+Tabla5[[#This Row],[venta total 39 acum]]</f>
        <v>11</v>
      </c>
      <c r="AA1106" s="46">
        <v>3</v>
      </c>
      <c r="AB1106" s="46">
        <v>4</v>
      </c>
      <c r="AC1106" s="46">
        <v>7</v>
      </c>
      <c r="AD1106" s="46">
        <v>4</v>
      </c>
      <c r="AE1106" s="46">
        <v>4</v>
      </c>
      <c r="AF1106" s="46">
        <v>4</v>
      </c>
      <c r="AG1106" s="46">
        <v>7</v>
      </c>
      <c r="AH1106" s="42">
        <f>IFERROR(Tabla5[[#This Row],[VENTAS MABE]]/Tabla5[[#This Row],[VENTAS INDURAMA]],0)</f>
        <v>1.3333333333333333</v>
      </c>
      <c r="AI1106" t="s">
        <v>1677</v>
      </c>
      <c r="AK1106" s="42"/>
      <c r="AL1106" t="s">
        <v>727</v>
      </c>
      <c r="AM1106" s="55" t="s">
        <v>1082</v>
      </c>
      <c r="AO1106" s="55" t="s">
        <v>429</v>
      </c>
      <c r="AP1106">
        <v>5</v>
      </c>
      <c r="AQ1106" s="55">
        <v>2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f>SUM(Tabla5[[#This Row],[VENTA MABE 1 SEMANA OCT]:[VENTAS OTROS 1 SEMANA OCT]])</f>
        <v>3</v>
      </c>
      <c r="AY1106" s="46">
        <v>10.32359258238856</v>
      </c>
      <c r="AZ1106" s="55">
        <v>3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f>SUM(Tabla5[[#This Row],[VENTA MABE 2 SEMANA OCT]:[VENTAS OTROS 2 SEMANA OCT]])</f>
        <v>4</v>
      </c>
      <c r="BH1106" t="s">
        <v>798</v>
      </c>
      <c r="BI1106" s="55" t="s">
        <v>268</v>
      </c>
      <c r="BJ1106">
        <v>15.999999999999996</v>
      </c>
      <c r="BK1106" s="55">
        <v>0</v>
      </c>
      <c r="BL1106">
        <v>2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f>SUM(Tabla5[[#This Row],[VENTA MABE 3 SEMANA OCT]:[VENTAS OTROS 3 SEMANA OCT]])</f>
        <v>2</v>
      </c>
      <c r="BS1106" s="42">
        <v>0.4</v>
      </c>
      <c r="BT1106" s="55">
        <v>1</v>
      </c>
      <c r="BU1106">
        <v>2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f>SUM(Tabla5[[#This Row],[VENTA MABE 4 SEMANA OCT]:[VENTAS OTROS 4 SEMANA OCT]])</f>
        <v>3</v>
      </c>
      <c r="CB1106" t="s">
        <v>1679</v>
      </c>
      <c r="CC1106" t="s">
        <v>1679</v>
      </c>
      <c r="CD1106" t="s">
        <v>1679</v>
      </c>
      <c r="CE1106" t="s">
        <v>1679</v>
      </c>
      <c r="CF1106" t="s">
        <v>1679</v>
      </c>
      <c r="CG1106" t="s">
        <v>1679</v>
      </c>
      <c r="CH1106" t="s">
        <v>1679</v>
      </c>
      <c r="CI11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106" t="s">
        <v>1703</v>
      </c>
      <c r="CK1106">
        <v>2</v>
      </c>
      <c r="CL1106">
        <v>3</v>
      </c>
      <c r="CM1106" t="s">
        <v>1679</v>
      </c>
      <c r="CN1106">
        <v>0</v>
      </c>
      <c r="CO1106">
        <v>0</v>
      </c>
      <c r="CP1106">
        <v>0</v>
      </c>
      <c r="CQ1106">
        <v>0</v>
      </c>
      <c r="CR1106">
        <f>SUM(Tabla5[[#This Row],[VENTA MABE 1 SEMANA NOV]:[VENTAS OTROS 1 SEMANA NOV]])</f>
        <v>5</v>
      </c>
      <c r="CS1106">
        <f>IFERROR(VLOOKUP(Tabla5[[#This Row],[CLAVE]],[2]VENTAS!$F$2:$L$1501,2,0),0)</f>
        <v>0</v>
      </c>
      <c r="CT1106">
        <f>IFERROR(VLOOKUP(Tabla5[[#This Row],[CLAVE]],[2]VENTAS!$F$2:$L$1501,3,0),0)</f>
        <v>1</v>
      </c>
      <c r="CU1106">
        <f>IFERROR(VLOOKUP(Tabla5[[#This Row],[CLAVE]],[2]VENTAS!$F$2:$L$1501,4,0),0)</f>
        <v>0</v>
      </c>
      <c r="CV1106">
        <f>IFERROR(VLOOKUP(Tabla5[[#This Row],[CLAVE]],[2]VENTAS!$F$2:$L$1501,5,0),0)</f>
        <v>0</v>
      </c>
      <c r="CW1106">
        <f>IFERROR(VLOOKUP(Tabla5[[#This Row],[CLAVE]],[2]VENTAS!$F$2:$L$1501,6,0),0)</f>
        <v>0</v>
      </c>
      <c r="CX1106">
        <f>IFERROR(VLOOKUP(Tabla5[[#This Row],[CLAVE]],[2]VENTAS!$F$2:$L$1501,7,0),0)</f>
        <v>0</v>
      </c>
      <c r="CY1106">
        <f>IFERROR(VLOOKUP(Tabla5[[#This Row],[CLAVE]],[2]VENTAS!$F$2:$R$1501,13,0),0)</f>
        <v>0</v>
      </c>
      <c r="CZ1106">
        <f>SUM(Tabla5[[#This Row],[VENTA MABE 2 SEMANA NOV]:[VENTAS OTROS 2 SEMANA NOV]])</f>
        <v>1</v>
      </c>
      <c r="DA1106" s="46">
        <v>16</v>
      </c>
    </row>
    <row r="1107" spans="1:105" hidden="1" x14ac:dyDescent="0.3">
      <c r="A1107" t="str">
        <f>CONCATENATE(Tabla5[[#This Row],[TIENDA HMPV]],Tabla5[[#This Row],[LINEA]])</f>
        <v>127 - VEGA TUMBACOCOCINAS</v>
      </c>
      <c r="B1107" t="s">
        <v>337</v>
      </c>
      <c r="C1107" s="55" t="s">
        <v>338</v>
      </c>
      <c r="D1107" s="55" t="s">
        <v>192</v>
      </c>
      <c r="E1107" s="55" t="s">
        <v>340</v>
      </c>
      <c r="F1107" s="55" t="s">
        <v>1724</v>
      </c>
      <c r="G1107" t="s">
        <v>26</v>
      </c>
      <c r="H1107" s="42">
        <f>IFERROR(Tabla5[[#This Row],[VENTAS MABE]]/Tabla5[[#This Row],[CUOTA]],0)</f>
        <v>0</v>
      </c>
      <c r="I1107">
        <v>1</v>
      </c>
      <c r="J1107">
        <v>0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0</v>
      </c>
      <c r="T1107">
        <v>0</v>
      </c>
      <c r="V1107" s="42">
        <v>0</v>
      </c>
      <c r="W1107" s="42">
        <f>IFERROR(Tabla5[[#This Row],[TOTAL VENTA 38 SEMANA]]/Tabla5[[#This Row],[VENTA ACUM 38]],0)</f>
        <v>0</v>
      </c>
      <c r="X1107" s="42" t="e">
        <f>VLOOKUP(Tabla5[[#This Row],[CLAVE]],[1]!QMI_5_SEMANA_SEP_22[[CLAVE]:[SHARE CADENA S2]],21,0)</f>
        <v>#REF!</v>
      </c>
      <c r="Y1107" s="55" t="s">
        <v>724</v>
      </c>
      <c r="Z1107" s="46">
        <f>+Tabla5[[#This Row],[VENTA ACUM 38]]+Tabla5[[#This Row],[venta total 39 acum]]</f>
        <v>4</v>
      </c>
      <c r="AA1107" s="46">
        <v>0</v>
      </c>
      <c r="AB1107" s="46">
        <v>0</v>
      </c>
      <c r="AC1107" s="46">
        <v>3</v>
      </c>
      <c r="AD1107" s="46">
        <v>1</v>
      </c>
      <c r="AE1107" s="46">
        <v>0</v>
      </c>
      <c r="AF1107" s="46">
        <v>1</v>
      </c>
      <c r="AG1107" s="46">
        <v>0</v>
      </c>
      <c r="AH1107" s="42">
        <f>IFERROR(Tabla5[[#This Row],[VENTAS MABE]]/Tabla5[[#This Row],[VENTAS INDURAMA]],0)</f>
        <v>0</v>
      </c>
      <c r="AI1107" t="s">
        <v>1675</v>
      </c>
      <c r="AK1107" s="42"/>
      <c r="AL1107" t="s">
        <v>845</v>
      </c>
      <c r="AM1107" s="55" t="s">
        <v>1149</v>
      </c>
      <c r="AO1107" s="55" t="s">
        <v>429</v>
      </c>
      <c r="AP1107">
        <v>1</v>
      </c>
      <c r="AQ1107" s="55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f>SUM(Tabla5[[#This Row],[VENTA MABE 1 SEMANA OCT]:[VENTAS OTROS 1 SEMANA OCT]])</f>
        <v>0</v>
      </c>
      <c r="AY1107" s="46">
        <v>0</v>
      </c>
      <c r="AZ1107" s="55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f>SUM(Tabla5[[#This Row],[VENTA MABE 2 SEMANA OCT]:[VENTAS OTROS 2 SEMANA OCT]])</f>
        <v>1</v>
      </c>
      <c r="BH1107" t="s">
        <v>798</v>
      </c>
      <c r="BI1107" s="55" t="s">
        <v>338</v>
      </c>
      <c r="BJ1107">
        <v>14.999999999999995</v>
      </c>
      <c r="BK1107" s="55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>
        <f>SUM(Tabla5[[#This Row],[VENTA MABE 3 SEMANA OCT]:[VENTAS OTROS 3 SEMANA OCT]])</f>
        <v>1</v>
      </c>
      <c r="BS1107" s="42">
        <v>0.2</v>
      </c>
      <c r="BT1107" s="55">
        <v>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1</v>
      </c>
      <c r="CA1107">
        <f>SUM(Tabla5[[#This Row],[VENTA MABE 4 SEMANA OCT]:[VENTAS OTROS 4 SEMANA OCT]])</f>
        <v>3</v>
      </c>
      <c r="CB1107" t="s">
        <v>1679</v>
      </c>
      <c r="CC1107" t="s">
        <v>1679</v>
      </c>
      <c r="CD1107" t="s">
        <v>1679</v>
      </c>
      <c r="CE1107" t="s">
        <v>1679</v>
      </c>
      <c r="CF1107" t="s">
        <v>1679</v>
      </c>
      <c r="CG1107" t="s">
        <v>1679</v>
      </c>
      <c r="CH1107" t="s">
        <v>1679</v>
      </c>
      <c r="CI11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1107" t="s">
        <v>1703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f>SUM(Tabla5[[#This Row],[VENTA MABE 1 SEMANA NOV]:[VENTAS OTROS 1 SEMANA NOV]])</f>
        <v>0</v>
      </c>
      <c r="CS1107">
        <f>IFERROR(VLOOKUP(Tabla5[[#This Row],[CLAVE]],[2]VENTAS!$F$2:$L$1501,2,0),0)</f>
        <v>0</v>
      </c>
      <c r="CT1107">
        <f>IFERROR(VLOOKUP(Tabla5[[#This Row],[CLAVE]],[2]VENTAS!$F$2:$L$1501,3,0),0)</f>
        <v>0</v>
      </c>
      <c r="CU1107">
        <f>IFERROR(VLOOKUP(Tabla5[[#This Row],[CLAVE]],[2]VENTAS!$F$2:$L$1501,4,0),0)</f>
        <v>0</v>
      </c>
      <c r="CV1107">
        <f>IFERROR(VLOOKUP(Tabla5[[#This Row],[CLAVE]],[2]VENTAS!$F$2:$L$1501,5,0),0)</f>
        <v>0</v>
      </c>
      <c r="CW1107">
        <f>IFERROR(VLOOKUP(Tabla5[[#This Row],[CLAVE]],[2]VENTAS!$F$2:$L$1501,6,0),0)</f>
        <v>0</v>
      </c>
      <c r="CX1107">
        <f>IFERROR(VLOOKUP(Tabla5[[#This Row],[CLAVE]],[2]VENTAS!$F$2:$L$1501,7,0),0)</f>
        <v>0</v>
      </c>
      <c r="CY1107">
        <f>IFERROR(VLOOKUP(Tabla5[[#This Row],[CLAVE]],[2]VENTAS!$F$2:$R$1501,13,0),0)</f>
        <v>0</v>
      </c>
      <c r="CZ1107">
        <f>SUM(Tabla5[[#This Row],[VENTA MABE 2 SEMANA NOV]:[VENTAS OTROS 2 SEMANA NOV]])</f>
        <v>0</v>
      </c>
      <c r="DA1107" s="46">
        <v>0</v>
      </c>
    </row>
    <row r="1108" spans="1:105" hidden="1" x14ac:dyDescent="0.3">
      <c r="A1108" t="str">
        <f>CONCATENATE(Tabla5[[#This Row],[TIENDA HMPV]],Tabla5[[#This Row],[LINEA]])</f>
        <v>127 - VEGA TUMBACOEMPOTRE</v>
      </c>
      <c r="B1108" t="s">
        <v>337</v>
      </c>
      <c r="C1108" s="55" t="s">
        <v>338</v>
      </c>
      <c r="D1108" s="55" t="s">
        <v>192</v>
      </c>
      <c r="E1108" s="55" t="s">
        <v>340</v>
      </c>
      <c r="F1108" s="55" t="s">
        <v>1724</v>
      </c>
      <c r="G1108" t="s">
        <v>32</v>
      </c>
      <c r="H1108" s="42">
        <f>IFERROR(Tabla5[[#This Row],[VENTAS MABE]]/Tabla5[[#This Row],[CUOTA]],0)</f>
        <v>0.375</v>
      </c>
      <c r="I1108">
        <v>8</v>
      </c>
      <c r="J1108">
        <v>3</v>
      </c>
      <c r="K1108">
        <v>7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9</v>
      </c>
      <c r="R1108">
        <v>1</v>
      </c>
      <c r="S1108">
        <v>0</v>
      </c>
      <c r="T1108">
        <v>0</v>
      </c>
      <c r="V1108" s="42">
        <v>0.16666666666666666</v>
      </c>
      <c r="W1108" s="42">
        <f>IFERROR(Tabla5[[#This Row],[TOTAL VENTA 38 SEMANA]]/Tabla5[[#This Row],[VENTA ACUM 38]],0)</f>
        <v>0.16666666666666666</v>
      </c>
      <c r="X1108" s="42" t="e">
        <f>VLOOKUP(Tabla5[[#This Row],[CLAVE]],[1]!QMI_5_SEMANA_SEP_22[[CLAVE]:[SHARE CADENA S2]],21,0)</f>
        <v>#REF!</v>
      </c>
      <c r="Y1108" s="55" t="s">
        <v>724</v>
      </c>
      <c r="Z1108" s="46">
        <f>+Tabla5[[#This Row],[VENTA ACUM 38]]+Tabla5[[#This Row],[venta total 39 acum]]</f>
        <v>32</v>
      </c>
      <c r="AA1108" s="46">
        <v>3</v>
      </c>
      <c r="AB1108" s="46">
        <v>3</v>
      </c>
      <c r="AC1108" s="46">
        <v>18</v>
      </c>
      <c r="AD1108" s="46">
        <v>14</v>
      </c>
      <c r="AE1108" s="46">
        <v>1</v>
      </c>
      <c r="AF1108" s="46">
        <v>14</v>
      </c>
      <c r="AG1108" s="46">
        <v>4</v>
      </c>
      <c r="AH1108" s="42">
        <f>IFERROR(Tabla5[[#This Row],[VENTAS MABE]]/Tabla5[[#This Row],[VENTAS INDURAMA]],0)</f>
        <v>0.42857142857142855</v>
      </c>
      <c r="AI1108" t="s">
        <v>1675</v>
      </c>
      <c r="AK1108" s="42"/>
      <c r="AL1108" t="s">
        <v>845</v>
      </c>
      <c r="AM1108" s="55" t="s">
        <v>1149</v>
      </c>
      <c r="AO1108" s="55" t="s">
        <v>429</v>
      </c>
      <c r="AP1108">
        <v>9</v>
      </c>
      <c r="AQ1108" s="55">
        <v>1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2</v>
      </c>
      <c r="AX1108">
        <f>SUM(Tabla5[[#This Row],[VENTA MABE 1 SEMANA OCT]:[VENTAS OTROS 1 SEMANA OCT]])</f>
        <v>4</v>
      </c>
      <c r="AY1108" s="46">
        <v>7.3773006134969332</v>
      </c>
      <c r="AZ1108" s="55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f>SUM(Tabla5[[#This Row],[VENTA MABE 2 SEMANA OCT]:[VENTAS OTROS 2 SEMANA OCT]])</f>
        <v>1</v>
      </c>
      <c r="BH1108" t="s">
        <v>798</v>
      </c>
      <c r="BI1108" s="55" t="s">
        <v>338</v>
      </c>
      <c r="BJ1108">
        <v>14.999999999999995</v>
      </c>
      <c r="BK1108" s="55">
        <v>1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</v>
      </c>
      <c r="BR1108">
        <f>SUM(Tabla5[[#This Row],[VENTA MABE 3 SEMANA OCT]:[VENTAS OTROS 3 SEMANA OCT]])</f>
        <v>4</v>
      </c>
      <c r="BS1108" s="42">
        <v>0.35</v>
      </c>
      <c r="BT1108" s="55">
        <v>3</v>
      </c>
      <c r="BU1108">
        <v>2</v>
      </c>
      <c r="BV1108">
        <v>0</v>
      </c>
      <c r="BW1108">
        <v>0</v>
      </c>
      <c r="BX1108">
        <v>0</v>
      </c>
      <c r="BY1108">
        <v>0</v>
      </c>
      <c r="BZ1108">
        <v>6</v>
      </c>
      <c r="CA1108">
        <f>SUM(Tabla5[[#This Row],[VENTA MABE 4 SEMANA OCT]:[VENTAS OTROS 4 SEMANA OCT]])</f>
        <v>11</v>
      </c>
      <c r="CF1108" t="s">
        <v>1698</v>
      </c>
      <c r="CI110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1108" t="s">
        <v>1701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f>SUM(Tabla5[[#This Row],[VENTA MABE 1 SEMANA NOV]:[VENTAS OTROS 1 SEMANA NOV]])</f>
        <v>0</v>
      </c>
      <c r="CS1108">
        <f>IFERROR(VLOOKUP(Tabla5[[#This Row],[CLAVE]],[2]VENTAS!$F$2:$L$1501,2,0),0)</f>
        <v>0</v>
      </c>
      <c r="CT1108">
        <f>IFERROR(VLOOKUP(Tabla5[[#This Row],[CLAVE]],[2]VENTAS!$F$2:$L$1501,3,0),0)</f>
        <v>0</v>
      </c>
      <c r="CU1108">
        <f>IFERROR(VLOOKUP(Tabla5[[#This Row],[CLAVE]],[2]VENTAS!$F$2:$L$1501,4,0),0)</f>
        <v>0</v>
      </c>
      <c r="CV1108">
        <f>IFERROR(VLOOKUP(Tabla5[[#This Row],[CLAVE]],[2]VENTAS!$F$2:$L$1501,5,0),0)</f>
        <v>0</v>
      </c>
      <c r="CW1108">
        <f>IFERROR(VLOOKUP(Tabla5[[#This Row],[CLAVE]],[2]VENTAS!$F$2:$L$1501,6,0),0)</f>
        <v>0</v>
      </c>
      <c r="CX1108">
        <f>IFERROR(VLOOKUP(Tabla5[[#This Row],[CLAVE]],[2]VENTAS!$F$2:$L$1501,7,0),0)</f>
        <v>0</v>
      </c>
      <c r="CY1108">
        <f>IFERROR(VLOOKUP(Tabla5[[#This Row],[CLAVE]],[2]VENTAS!$F$2:$R$1501,13,0),0)</f>
        <v>0</v>
      </c>
      <c r="CZ1108">
        <f>SUM(Tabla5[[#This Row],[VENTA MABE 2 SEMANA NOV]:[VENTAS OTROS 2 SEMANA NOV]])</f>
        <v>0</v>
      </c>
      <c r="DA1108" s="46">
        <v>21.701653774339825</v>
      </c>
    </row>
    <row r="1109" spans="1:105" hidden="1" x14ac:dyDescent="0.3">
      <c r="A1109" t="str">
        <f>CONCATENATE(Tabla5[[#This Row],[TIENDA HMPV]],Tabla5[[#This Row],[LINEA]])</f>
        <v>127 - VEGA TUMBACOGLOBALES</v>
      </c>
      <c r="B1109" t="s">
        <v>337</v>
      </c>
      <c r="C1109" s="55" t="s">
        <v>338</v>
      </c>
      <c r="D1109" s="55" t="s">
        <v>192</v>
      </c>
      <c r="E1109" s="55" t="s">
        <v>340</v>
      </c>
      <c r="F1109" s="55" t="s">
        <v>1724</v>
      </c>
      <c r="G1109" t="s">
        <v>27</v>
      </c>
      <c r="H1109" s="42">
        <f>IFERROR(Tabla5[[#This Row],[VENTAS MABE]]/Tabla5[[#This Row],[CUOTA]],0)</f>
        <v>0.5625</v>
      </c>
      <c r="I1109">
        <v>16</v>
      </c>
      <c r="J1109">
        <v>9</v>
      </c>
      <c r="K1109">
        <v>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6</v>
      </c>
      <c r="R1109">
        <v>0</v>
      </c>
      <c r="S1109">
        <v>0</v>
      </c>
      <c r="T1109">
        <v>0</v>
      </c>
      <c r="V1109" s="42">
        <v>0.52941176470588236</v>
      </c>
      <c r="W1109" s="42">
        <f>IFERROR(Tabla5[[#This Row],[TOTAL VENTA 38 SEMANA]]/Tabla5[[#This Row],[VENTA ACUM 38]],0)</f>
        <v>0.52941176470588236</v>
      </c>
      <c r="X1109" s="42" t="e">
        <f>VLOOKUP(Tabla5[[#This Row],[CLAVE]],[1]!QMI_5_SEMANA_SEP_22[[CLAVE]:[SHARE CADENA S2]],21,0)</f>
        <v>#REF!</v>
      </c>
      <c r="Y1109" s="55" t="s">
        <v>724</v>
      </c>
      <c r="Z1109" s="46">
        <f>+Tabla5[[#This Row],[VENTA ACUM 38]]+Tabla5[[#This Row],[venta total 39 acum]]</f>
        <v>22</v>
      </c>
      <c r="AA1109" s="46">
        <v>2</v>
      </c>
      <c r="AB1109" s="46">
        <v>9</v>
      </c>
      <c r="AC1109" s="46">
        <v>17</v>
      </c>
      <c r="AD1109" s="46">
        <v>5</v>
      </c>
      <c r="AE1109" s="46">
        <v>1</v>
      </c>
      <c r="AF1109" s="46">
        <v>5</v>
      </c>
      <c r="AG1109" s="46">
        <v>3</v>
      </c>
      <c r="AH1109" s="42">
        <f>IFERROR(Tabla5[[#This Row],[VENTAS MABE]]/Tabla5[[#This Row],[VENTAS INDURAMA]],0)</f>
        <v>2.25</v>
      </c>
      <c r="AI1109" t="s">
        <v>1675</v>
      </c>
      <c r="AK1109" s="42"/>
      <c r="AL1109" t="s">
        <v>845</v>
      </c>
      <c r="AM1109" s="55" t="s">
        <v>1149</v>
      </c>
      <c r="AO1109" s="55" t="s">
        <v>429</v>
      </c>
      <c r="AP1109">
        <v>7</v>
      </c>
      <c r="AQ1109" s="55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f>SUM(Tabla5[[#This Row],[VENTA MABE 1 SEMANA OCT]:[VENTAS OTROS 1 SEMANA OCT]])</f>
        <v>2</v>
      </c>
      <c r="AY1109" s="46">
        <v>15.014619883040934</v>
      </c>
      <c r="AZ1109" s="55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f>SUM(Tabla5[[#This Row],[VENTA MABE 2 SEMANA OCT]:[VENTAS OTROS 2 SEMANA OCT]])</f>
        <v>1</v>
      </c>
      <c r="BH1109" t="s">
        <v>798</v>
      </c>
      <c r="BI1109" s="55" t="s">
        <v>338</v>
      </c>
      <c r="BJ1109">
        <v>14.999999999999995</v>
      </c>
      <c r="BK1109" s="55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f>SUM(Tabla5[[#This Row],[VENTA MABE 3 SEMANA OCT]:[VENTAS OTROS 3 SEMANA OCT]])</f>
        <v>0</v>
      </c>
      <c r="BS1109" s="42">
        <v>0</v>
      </c>
      <c r="BT1109" s="55">
        <v>2</v>
      </c>
      <c r="BU1109">
        <v>1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f>SUM(Tabla5[[#This Row],[VENTA MABE 4 SEMANA OCT]:[VENTAS OTROS 4 SEMANA OCT]])</f>
        <v>4</v>
      </c>
      <c r="CB1109" t="s">
        <v>1679</v>
      </c>
      <c r="CC1109" t="s">
        <v>1679</v>
      </c>
      <c r="CD1109" t="s">
        <v>1679</v>
      </c>
      <c r="CE1109" t="s">
        <v>1679</v>
      </c>
      <c r="CF1109" t="s">
        <v>1679</v>
      </c>
      <c r="CG1109" t="s">
        <v>1679</v>
      </c>
      <c r="CH1109" t="s">
        <v>1679</v>
      </c>
      <c r="CI11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1109" t="s">
        <v>1703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f>SUM(Tabla5[[#This Row],[VENTA MABE 1 SEMANA NOV]:[VENTAS OTROS 1 SEMANA NOV]])</f>
        <v>0</v>
      </c>
      <c r="CS1109">
        <f>IFERROR(VLOOKUP(Tabla5[[#This Row],[CLAVE]],[2]VENTAS!$F$2:$L$1501,2,0),0)</f>
        <v>1</v>
      </c>
      <c r="CT1109">
        <f>IFERROR(VLOOKUP(Tabla5[[#This Row],[CLAVE]],[2]VENTAS!$F$2:$L$1501,3,0),0)</f>
        <v>0</v>
      </c>
      <c r="CU1109">
        <f>IFERROR(VLOOKUP(Tabla5[[#This Row],[CLAVE]],[2]VENTAS!$F$2:$L$1501,4,0),0)</f>
        <v>0</v>
      </c>
      <c r="CV1109">
        <f>IFERROR(VLOOKUP(Tabla5[[#This Row],[CLAVE]],[2]VENTAS!$F$2:$L$1501,5,0),0)</f>
        <v>0</v>
      </c>
      <c r="CW1109">
        <f>IFERROR(VLOOKUP(Tabla5[[#This Row],[CLAVE]],[2]VENTAS!$F$2:$L$1501,6,0),0)</f>
        <v>0</v>
      </c>
      <c r="CX1109">
        <f>IFERROR(VLOOKUP(Tabla5[[#This Row],[CLAVE]],[2]VENTAS!$F$2:$L$1501,7,0),0)</f>
        <v>0</v>
      </c>
      <c r="CY1109">
        <f>IFERROR(VLOOKUP(Tabla5[[#This Row],[CLAVE]],[2]VENTAS!$F$2:$R$1501,13,0),0)</f>
        <v>0</v>
      </c>
      <c r="CZ1109">
        <f>SUM(Tabla5[[#This Row],[VENTA MABE 2 SEMANA NOV]:[VENTAS OTROS 2 SEMANA NOV]])</f>
        <v>1</v>
      </c>
      <c r="DA1109" s="46">
        <v>23.099415204678365</v>
      </c>
    </row>
    <row r="1110" spans="1:105" hidden="1" x14ac:dyDescent="0.3">
      <c r="A1110" t="str">
        <f>CONCATENATE(Tabla5[[#This Row],[TIENDA HMPV]],Tabla5[[#This Row],[LINEA]])</f>
        <v>127 - VEGA TUMBACOLAVADO</v>
      </c>
      <c r="B1110" t="s">
        <v>337</v>
      </c>
      <c r="C1110" s="55" t="s">
        <v>338</v>
      </c>
      <c r="D1110" s="55" t="s">
        <v>192</v>
      </c>
      <c r="E1110" s="55" t="s">
        <v>340</v>
      </c>
      <c r="F1110" s="55" t="s">
        <v>1724</v>
      </c>
      <c r="G1110" t="s">
        <v>28</v>
      </c>
      <c r="H1110" s="42">
        <f>IFERROR(Tabla5[[#This Row],[VENTAS MABE]]/Tabla5[[#This Row],[CUOTA]],0)</f>
        <v>9.0909090909090912E-2</v>
      </c>
      <c r="I1110">
        <v>11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V1110" s="42">
        <v>1</v>
      </c>
      <c r="W1110" s="42">
        <f>IFERROR(Tabla5[[#This Row],[TOTAL VENTA 38 SEMANA]]/Tabla5[[#This Row],[VENTA ACUM 38]],0)</f>
        <v>1</v>
      </c>
      <c r="X1110" s="42" t="e">
        <f>VLOOKUP(Tabla5[[#This Row],[CLAVE]],[1]!QMI_5_SEMANA_SEP_22[[CLAVE]:[SHARE CADENA S2]],21,0)</f>
        <v>#REF!</v>
      </c>
      <c r="Y1110" s="55" t="s">
        <v>724</v>
      </c>
      <c r="Z1110" s="46">
        <f>+Tabla5[[#This Row],[VENTA ACUM 38]]+Tabla5[[#This Row],[venta total 39 acum]]</f>
        <v>23</v>
      </c>
      <c r="AA1110" s="46">
        <v>0</v>
      </c>
      <c r="AB1110" s="46">
        <v>1</v>
      </c>
      <c r="AC1110" s="46">
        <v>1</v>
      </c>
      <c r="AD1110" s="46">
        <v>22</v>
      </c>
      <c r="AE1110" s="46">
        <v>22</v>
      </c>
      <c r="AF1110" s="46">
        <v>22</v>
      </c>
      <c r="AG1110" s="46">
        <v>22</v>
      </c>
      <c r="AH1110" s="42">
        <f>IFERROR(Tabla5[[#This Row],[VENTAS MABE]]/Tabla5[[#This Row],[VENTAS INDURAMA]],0)</f>
        <v>0</v>
      </c>
      <c r="AI1110" t="s">
        <v>1675</v>
      </c>
      <c r="AK1110" s="42"/>
      <c r="AL1110" t="s">
        <v>845</v>
      </c>
      <c r="AM1110" s="55" t="s">
        <v>1149</v>
      </c>
      <c r="AO1110" s="55" t="s">
        <v>429</v>
      </c>
      <c r="AP1110">
        <v>0</v>
      </c>
      <c r="AQ1110" s="55">
        <v>2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f>SUM(Tabla5[[#This Row],[VENTA MABE 1 SEMANA OCT]:[VENTAS OTROS 1 SEMANA OCT]])</f>
        <v>2</v>
      </c>
      <c r="AY1110" s="46">
        <v>11.244725738396625</v>
      </c>
      <c r="AZ1110" s="55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f>SUM(Tabla5[[#This Row],[VENTA MABE 2 SEMANA OCT]:[VENTAS OTROS 2 SEMANA OCT]])</f>
        <v>0</v>
      </c>
      <c r="BH1110" t="s">
        <v>798</v>
      </c>
      <c r="BI1110" s="55" t="s">
        <v>338</v>
      </c>
      <c r="BJ1110">
        <v>14.999999999999995</v>
      </c>
      <c r="BK1110" s="55">
        <v>3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f>SUM(Tabla5[[#This Row],[VENTA MABE 3 SEMANA OCT]:[VENTAS OTROS 3 SEMANA OCT]])</f>
        <v>3</v>
      </c>
      <c r="BS1110" s="42">
        <v>0.3</v>
      </c>
      <c r="BT1110" s="55">
        <v>2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f>SUM(Tabla5[[#This Row],[VENTA MABE 4 SEMANA OCT]:[VENTAS OTROS 4 SEMANA OCT]])</f>
        <v>2</v>
      </c>
      <c r="CB1110" t="s">
        <v>1679</v>
      </c>
      <c r="CC1110" t="s">
        <v>1679</v>
      </c>
      <c r="CD1110" t="s">
        <v>1679</v>
      </c>
      <c r="CE1110" t="s">
        <v>1679</v>
      </c>
      <c r="CF1110" t="s">
        <v>1679</v>
      </c>
      <c r="CG1110" t="s">
        <v>1679</v>
      </c>
      <c r="CH1110" t="s">
        <v>1679</v>
      </c>
      <c r="CI11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10" t="s">
        <v>1703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f>SUM(Tabla5[[#This Row],[VENTA MABE 1 SEMANA NOV]:[VENTAS OTROS 1 SEMANA NOV]])</f>
        <v>0</v>
      </c>
      <c r="CS1110">
        <f>IFERROR(VLOOKUP(Tabla5[[#This Row],[CLAVE]],[2]VENTAS!$F$2:$L$1501,2,0),0)</f>
        <v>0</v>
      </c>
      <c r="CT1110">
        <f>IFERROR(VLOOKUP(Tabla5[[#This Row],[CLAVE]],[2]VENTAS!$F$2:$L$1501,3,0),0)</f>
        <v>0</v>
      </c>
      <c r="CU1110">
        <f>IFERROR(VLOOKUP(Tabla5[[#This Row],[CLAVE]],[2]VENTAS!$F$2:$L$1501,4,0),0)</f>
        <v>0</v>
      </c>
      <c r="CV1110">
        <f>IFERROR(VLOOKUP(Tabla5[[#This Row],[CLAVE]],[2]VENTAS!$F$2:$L$1501,5,0),0)</f>
        <v>0</v>
      </c>
      <c r="CW1110">
        <f>IFERROR(VLOOKUP(Tabla5[[#This Row],[CLAVE]],[2]VENTAS!$F$2:$L$1501,6,0),0)</f>
        <v>0</v>
      </c>
      <c r="CX1110">
        <f>IFERROR(VLOOKUP(Tabla5[[#This Row],[CLAVE]],[2]VENTAS!$F$2:$L$1501,7,0),0)</f>
        <v>0</v>
      </c>
      <c r="CY1110">
        <f>IFERROR(VLOOKUP(Tabla5[[#This Row],[CLAVE]],[2]VENTAS!$F$2:$R$1501,13,0),0)</f>
        <v>0</v>
      </c>
      <c r="CZ1110">
        <f>SUM(Tabla5[[#This Row],[VENTA MABE 2 SEMANA NOV]:[VENTAS OTROS 2 SEMANA NOV]])</f>
        <v>0</v>
      </c>
      <c r="DA1110" s="46">
        <v>11.244725738396625</v>
      </c>
    </row>
    <row r="1111" spans="1:105" hidden="1" x14ac:dyDescent="0.3">
      <c r="A1111" t="str">
        <f>CONCATENATE(Tabla5[[#This Row],[TIENDA HMPV]],Tabla5[[#This Row],[LINEA]])</f>
        <v>127 - VEGA TUMBACOREFRIGERACIÓN</v>
      </c>
      <c r="B1111" t="s">
        <v>337</v>
      </c>
      <c r="C1111" s="55" t="s">
        <v>338</v>
      </c>
      <c r="D1111" s="55" t="s">
        <v>192</v>
      </c>
      <c r="E1111" s="55" t="s">
        <v>340</v>
      </c>
      <c r="F1111" s="55" t="s">
        <v>1724</v>
      </c>
      <c r="G1111" t="s">
        <v>29</v>
      </c>
      <c r="H1111" s="42">
        <f>IFERROR(Tabla5[[#This Row],[VENTAS MABE]]/Tabla5[[#This Row],[CUOTA]],0)</f>
        <v>0.3</v>
      </c>
      <c r="I1111">
        <v>10</v>
      </c>
      <c r="J1111">
        <v>3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V1111" s="42">
        <v>0.75</v>
      </c>
      <c r="W1111" s="42">
        <f>IFERROR(Tabla5[[#This Row],[TOTAL VENTA 38 SEMANA]]/Tabla5[[#This Row],[VENTA ACUM 38]],0)</f>
        <v>0.75</v>
      </c>
      <c r="X1111" s="42" t="e">
        <f>VLOOKUP(Tabla5[[#This Row],[CLAVE]],[1]!QMI_5_SEMANA_SEP_22[[CLAVE]:[SHARE CADENA S2]],21,0)</f>
        <v>#REF!</v>
      </c>
      <c r="Y1111" s="55" t="s">
        <v>724</v>
      </c>
      <c r="Z1111" s="46">
        <f>+Tabla5[[#This Row],[VENTA ACUM 38]]+Tabla5[[#This Row],[venta total 39 acum]]</f>
        <v>6</v>
      </c>
      <c r="AA1111" s="46">
        <v>2</v>
      </c>
      <c r="AB1111" s="46">
        <v>3</v>
      </c>
      <c r="AC1111" s="46">
        <v>4</v>
      </c>
      <c r="AD1111" s="46">
        <v>2</v>
      </c>
      <c r="AE1111" s="46">
        <v>2</v>
      </c>
      <c r="AF1111" s="46">
        <v>2</v>
      </c>
      <c r="AG1111" s="46">
        <v>4</v>
      </c>
      <c r="AH1111" s="42">
        <f>IFERROR(Tabla5[[#This Row],[VENTAS MABE]]/Tabla5[[#This Row],[VENTAS INDURAMA]],0)</f>
        <v>3</v>
      </c>
      <c r="AI1111" t="s">
        <v>1675</v>
      </c>
      <c r="AK1111" s="42"/>
      <c r="AL1111" t="s">
        <v>845</v>
      </c>
      <c r="AM1111" s="55" t="s">
        <v>1149</v>
      </c>
      <c r="AO1111" s="55" t="s">
        <v>429</v>
      </c>
      <c r="AP1111">
        <v>2</v>
      </c>
      <c r="AQ1111" s="55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f>SUM(Tabla5[[#This Row],[VENTA MABE 1 SEMANA OCT]:[VENTAS OTROS 1 SEMANA OCT]])</f>
        <v>1</v>
      </c>
      <c r="AY1111" s="46">
        <v>9.0126050420168067</v>
      </c>
      <c r="AZ1111" s="55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f>SUM(Tabla5[[#This Row],[VENTA MABE 2 SEMANA OCT]:[VENTAS OTROS 2 SEMANA OCT]])</f>
        <v>0</v>
      </c>
      <c r="BH1111" t="s">
        <v>798</v>
      </c>
      <c r="BI1111" s="55" t="s">
        <v>338</v>
      </c>
      <c r="BJ1111">
        <v>14.999999999999995</v>
      </c>
      <c r="BK1111" s="55">
        <v>2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f>SUM(Tabla5[[#This Row],[VENTA MABE 3 SEMANA OCT]:[VENTAS OTROS 3 SEMANA OCT]])</f>
        <v>2</v>
      </c>
      <c r="BS1111" s="42">
        <v>0.4</v>
      </c>
      <c r="BT1111" s="55">
        <v>2</v>
      </c>
      <c r="BU1111">
        <v>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f>SUM(Tabla5[[#This Row],[VENTA MABE 4 SEMANA OCT]:[VENTAS OTROS 4 SEMANA OCT]])</f>
        <v>3</v>
      </c>
      <c r="CB1111" t="s">
        <v>1679</v>
      </c>
      <c r="CC1111" t="s">
        <v>1679</v>
      </c>
      <c r="CD1111" t="s">
        <v>1679</v>
      </c>
      <c r="CE1111" t="s">
        <v>1679</v>
      </c>
      <c r="CF1111" t="s">
        <v>1679</v>
      </c>
      <c r="CG1111" t="s">
        <v>1679</v>
      </c>
      <c r="CH1111" t="s">
        <v>1679</v>
      </c>
      <c r="CI11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0.83333333333333337</v>
      </c>
      <c r="CJ1111" t="s">
        <v>1703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f>SUM(Tabla5[[#This Row],[VENTA MABE 1 SEMANA NOV]:[VENTAS OTROS 1 SEMANA NOV]])</f>
        <v>0</v>
      </c>
      <c r="CS1111">
        <f>IFERROR(VLOOKUP(Tabla5[[#This Row],[CLAVE]],[2]VENTAS!$F$2:$L$1501,2,0),0)</f>
        <v>0</v>
      </c>
      <c r="CT1111">
        <f>IFERROR(VLOOKUP(Tabla5[[#This Row],[CLAVE]],[2]VENTAS!$F$2:$L$1501,3,0),0)</f>
        <v>0</v>
      </c>
      <c r="CU1111">
        <f>IFERROR(VLOOKUP(Tabla5[[#This Row],[CLAVE]],[2]VENTAS!$F$2:$L$1501,4,0),0)</f>
        <v>0</v>
      </c>
      <c r="CV1111">
        <f>IFERROR(VLOOKUP(Tabla5[[#This Row],[CLAVE]],[2]VENTAS!$F$2:$L$1501,5,0),0)</f>
        <v>0</v>
      </c>
      <c r="CW1111">
        <f>IFERROR(VLOOKUP(Tabla5[[#This Row],[CLAVE]],[2]VENTAS!$F$2:$L$1501,6,0),0)</f>
        <v>0</v>
      </c>
      <c r="CX1111">
        <f>IFERROR(VLOOKUP(Tabla5[[#This Row],[CLAVE]],[2]VENTAS!$F$2:$L$1501,7,0),0)</f>
        <v>0</v>
      </c>
      <c r="CY1111">
        <f>IFERROR(VLOOKUP(Tabla5[[#This Row],[CLAVE]],[2]VENTAS!$F$2:$R$1501,13,0),0)</f>
        <v>0</v>
      </c>
      <c r="CZ1111">
        <f>SUM(Tabla5[[#This Row],[VENTA MABE 2 SEMANA NOV]:[VENTAS OTROS 2 SEMANA NOV]])</f>
        <v>0</v>
      </c>
      <c r="DA1111" s="46">
        <v>13.743697478991596</v>
      </c>
    </row>
    <row r="1112" spans="1:105" hidden="1" x14ac:dyDescent="0.3">
      <c r="A1112" t="str">
        <f>CONCATENATE(Tabla5[[#This Row],[TIENDA HMPV]],Tabla5[[#This Row],[LINEA]])</f>
        <v>22 - TUMBACOCOCINAS</v>
      </c>
      <c r="B1112" t="s">
        <v>337</v>
      </c>
      <c r="C1112" s="55" t="s">
        <v>338</v>
      </c>
      <c r="D1112" s="55" t="s">
        <v>30</v>
      </c>
      <c r="E1112" s="55" t="s">
        <v>339</v>
      </c>
      <c r="F1112" s="55" t="s">
        <v>1724</v>
      </c>
      <c r="G1112" t="s">
        <v>26</v>
      </c>
      <c r="H1112" s="42">
        <f>IFERROR(Tabla5[[#This Row],[VENTAS MABE]]/Tabla5[[#This Row],[CUOTA]],0)</f>
        <v>0.9</v>
      </c>
      <c r="I1112">
        <v>10</v>
      </c>
      <c r="J1112">
        <v>9</v>
      </c>
      <c r="K1112">
        <v>12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V1112" s="42">
        <v>0.45</v>
      </c>
      <c r="W1112" s="42">
        <f>IFERROR(Tabla5[[#This Row],[TOTAL VENTA 38 SEMANA]]/Tabla5[[#This Row],[VENTA ACUM 38]],0)</f>
        <v>0.45</v>
      </c>
      <c r="X1112" s="42" t="e">
        <f>VLOOKUP(Tabla5[[#This Row],[CLAVE]],[1]!QMI_5_SEMANA_SEP_22[[CLAVE]:[SHARE CADENA S2]],21,0)</f>
        <v>#REF!</v>
      </c>
      <c r="Y1112" s="55" t="s">
        <v>757</v>
      </c>
      <c r="Z1112" s="46">
        <f>+Tabla5[[#This Row],[VENTA ACUM 38]]+Tabla5[[#This Row],[venta total 39 acum]]</f>
        <v>24</v>
      </c>
      <c r="AA1112" s="46">
        <v>5</v>
      </c>
      <c r="AB1112" s="46">
        <v>9</v>
      </c>
      <c r="AC1112" s="46">
        <v>20</v>
      </c>
      <c r="AD1112" s="46">
        <v>4</v>
      </c>
      <c r="AE1112" s="46">
        <v>3</v>
      </c>
      <c r="AF1112" s="46">
        <v>4</v>
      </c>
      <c r="AG1112" s="46">
        <v>8</v>
      </c>
      <c r="AH1112" s="42">
        <f>IFERROR(Tabla5[[#This Row],[VENTAS MABE]]/Tabla5[[#This Row],[VENTAS INDURAMA]],0)</f>
        <v>0.75</v>
      </c>
      <c r="AI1112" t="s">
        <v>1675</v>
      </c>
      <c r="AK1112" s="42"/>
      <c r="AL1112" t="s">
        <v>727</v>
      </c>
      <c r="AM1112" s="55" t="s">
        <v>1145</v>
      </c>
      <c r="AO1112" s="55" t="s">
        <v>429</v>
      </c>
      <c r="AP1112">
        <v>17</v>
      </c>
      <c r="AQ1112" s="55">
        <v>5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f>SUM(Tabla5[[#This Row],[VENTA MABE 1 SEMANA OCT]:[VENTAS OTROS 1 SEMANA OCT]])</f>
        <v>6</v>
      </c>
      <c r="AY1112" s="46">
        <v>10.118368433404743</v>
      </c>
      <c r="AZ1112" s="55">
        <v>4</v>
      </c>
      <c r="BA1112">
        <v>4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f>SUM(Tabla5[[#This Row],[VENTA MABE 2 SEMANA OCT]:[VENTAS OTROS 2 SEMANA OCT]])</f>
        <v>8</v>
      </c>
      <c r="BH1112" t="s">
        <v>798</v>
      </c>
      <c r="BI1112" s="55" t="s">
        <v>338</v>
      </c>
      <c r="BJ1112">
        <v>24.999999999999993</v>
      </c>
      <c r="BK1112" s="55">
        <v>3</v>
      </c>
      <c r="BL1112">
        <v>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f>SUM(Tabla5[[#This Row],[VENTA MABE 3 SEMANA OCT]:[VENTAS OTROS 3 SEMANA OCT]])</f>
        <v>4</v>
      </c>
      <c r="BS1112" s="42">
        <v>0.4</v>
      </c>
      <c r="BT1112" s="55">
        <v>2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f>SUM(Tabla5[[#This Row],[VENTA MABE 4 SEMANA OCT]:[VENTAS OTROS 4 SEMANA OCT]])</f>
        <v>2</v>
      </c>
      <c r="CB1112" t="s">
        <v>1679</v>
      </c>
      <c r="CC1112" t="s">
        <v>1679</v>
      </c>
      <c r="CD1112" t="s">
        <v>1679</v>
      </c>
      <c r="CE1112" t="s">
        <v>1679</v>
      </c>
      <c r="CF1112" t="s">
        <v>1679</v>
      </c>
      <c r="CG1112" t="s">
        <v>1679</v>
      </c>
      <c r="CH1112" t="s">
        <v>1679</v>
      </c>
      <c r="CI11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</v>
      </c>
      <c r="CJ1112" t="s">
        <v>1703</v>
      </c>
      <c r="CK1112">
        <v>0</v>
      </c>
      <c r="CL1112">
        <v>3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f>SUM(Tabla5[[#This Row],[VENTA MABE 1 SEMANA NOV]:[VENTAS OTROS 1 SEMANA NOV]])</f>
        <v>3</v>
      </c>
      <c r="CS1112">
        <f>IFERROR(VLOOKUP(Tabla5[[#This Row],[CLAVE]],[2]VENTAS!$F$2:$L$1501,2,0),0)</f>
        <v>1</v>
      </c>
      <c r="CT1112">
        <f>IFERROR(VLOOKUP(Tabla5[[#This Row],[CLAVE]],[2]VENTAS!$F$2:$L$1501,3,0),0)</f>
        <v>1</v>
      </c>
      <c r="CU1112">
        <f>IFERROR(VLOOKUP(Tabla5[[#This Row],[CLAVE]],[2]VENTAS!$F$2:$L$1501,4,0),0)</f>
        <v>0</v>
      </c>
      <c r="CV1112">
        <f>IFERROR(VLOOKUP(Tabla5[[#This Row],[CLAVE]],[2]VENTAS!$F$2:$L$1501,5,0),0)</f>
        <v>0</v>
      </c>
      <c r="CW1112">
        <f>IFERROR(VLOOKUP(Tabla5[[#This Row],[CLAVE]],[2]VENTAS!$F$2:$L$1501,6,0),0)</f>
        <v>0</v>
      </c>
      <c r="CX1112">
        <f>IFERROR(VLOOKUP(Tabla5[[#This Row],[CLAVE]],[2]VENTAS!$F$2:$L$1501,7,0),0)</f>
        <v>0</v>
      </c>
      <c r="CY1112">
        <f>IFERROR(VLOOKUP(Tabla5[[#This Row],[CLAVE]],[2]VENTAS!$F$2:$R$1501,13,0),0)</f>
        <v>0</v>
      </c>
      <c r="CZ1112">
        <f>SUM(Tabla5[[#This Row],[VENTA MABE 2 SEMANA NOV]:[VENTAS OTROS 2 SEMANA NOV]])</f>
        <v>2</v>
      </c>
      <c r="DA1112" s="46">
        <v>12.602154652193022</v>
      </c>
    </row>
    <row r="1113" spans="1:105" hidden="1" x14ac:dyDescent="0.3">
      <c r="A1113" t="str">
        <f>CONCATENATE(Tabla5[[#This Row],[TIENDA HMPV]],Tabla5[[#This Row],[LINEA]])</f>
        <v>22 - TUMBACOEMPOTRE</v>
      </c>
      <c r="B1113" t="s">
        <v>337</v>
      </c>
      <c r="C1113" s="55" t="s">
        <v>338</v>
      </c>
      <c r="D1113" s="55" t="s">
        <v>30</v>
      </c>
      <c r="E1113" s="55" t="s">
        <v>339</v>
      </c>
      <c r="F1113" s="55" t="s">
        <v>1724</v>
      </c>
      <c r="G1113" t="s">
        <v>32</v>
      </c>
      <c r="H1113" s="42">
        <f>IFERROR(Tabla5[[#This Row],[VENTAS MABE]]/Tabla5[[#This Row],[CUOTA]],0)</f>
        <v>0</v>
      </c>
      <c r="I1113">
        <v>0</v>
      </c>
      <c r="J1113">
        <v>1</v>
      </c>
      <c r="K1113">
        <v>0</v>
      </c>
      <c r="L1113">
        <v>2</v>
      </c>
      <c r="M1113">
        <v>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V1113" s="42">
        <v>0.2</v>
      </c>
      <c r="W1113" s="42">
        <f>IFERROR(Tabla5[[#This Row],[TOTAL VENTA 38 SEMANA]]/Tabla5[[#This Row],[VENTA ACUM 38]],0)</f>
        <v>0.2</v>
      </c>
      <c r="X1113" s="42" t="e">
        <f>VLOOKUP(Tabla5[[#This Row],[CLAVE]],[1]!QMI_5_SEMANA_SEP_22[[CLAVE]:[SHARE CADENA S2]],21,0)</f>
        <v>#REF!</v>
      </c>
      <c r="Y1113" s="55" t="s">
        <v>757</v>
      </c>
      <c r="Z1113" s="46">
        <f>+Tabla5[[#This Row],[VENTA ACUM 38]]+Tabla5[[#This Row],[venta total 39 acum]]</f>
        <v>5</v>
      </c>
      <c r="AA1113" s="46">
        <v>0</v>
      </c>
      <c r="AB1113" s="46">
        <v>1</v>
      </c>
      <c r="AC1113" s="46">
        <v>5</v>
      </c>
      <c r="AD1113" s="46">
        <v>0</v>
      </c>
      <c r="AE1113" s="46">
        <v>0</v>
      </c>
      <c r="AF1113" s="46">
        <v>0</v>
      </c>
      <c r="AG1113" s="46">
        <v>0</v>
      </c>
      <c r="AH1113" s="42">
        <f>IFERROR(Tabla5[[#This Row],[VENTAS MABE]]/Tabla5[[#This Row],[VENTAS INDURAMA]],0)</f>
        <v>0</v>
      </c>
      <c r="AI1113" t="s">
        <v>1675</v>
      </c>
      <c r="AK1113" s="42"/>
      <c r="AL1113" t="s">
        <v>727</v>
      </c>
      <c r="AM1113" s="55" t="s">
        <v>1145</v>
      </c>
      <c r="AO1113" s="55" t="s">
        <v>429</v>
      </c>
      <c r="AP1113">
        <v>0</v>
      </c>
      <c r="AQ1113" s="55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f>SUM(Tabla5[[#This Row],[VENTA MABE 1 SEMANA OCT]:[VENTAS OTROS 1 SEMANA OCT]])</f>
        <v>0</v>
      </c>
      <c r="AY1113" s="46">
        <v>0</v>
      </c>
      <c r="AZ1113" s="55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f>SUM(Tabla5[[#This Row],[VENTA MABE 2 SEMANA OCT]:[VENTAS OTROS 2 SEMANA OCT]])</f>
        <v>0</v>
      </c>
      <c r="BH1113" t="s">
        <v>798</v>
      </c>
      <c r="BI1113" s="55" t="s">
        <v>338</v>
      </c>
      <c r="BJ1113">
        <v>24.999999999999993</v>
      </c>
      <c r="BK1113" s="55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f>SUM(Tabla5[[#This Row],[VENTA MABE 3 SEMANA OCT]:[VENTAS OTROS 3 SEMANA OCT]])</f>
        <v>0</v>
      </c>
      <c r="BS1113" s="42">
        <v>0</v>
      </c>
      <c r="BT1113" s="55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f>SUM(Tabla5[[#This Row],[VENTA MABE 4 SEMANA OCT]:[VENTAS OTROS 4 SEMANA OCT]])</f>
        <v>0</v>
      </c>
      <c r="CB1113" t="s">
        <v>1679</v>
      </c>
      <c r="CC1113" t="s">
        <v>1679</v>
      </c>
      <c r="CD1113" t="s">
        <v>1679</v>
      </c>
      <c r="CE1113" t="s">
        <v>1679</v>
      </c>
      <c r="CF1113" t="s">
        <v>1679</v>
      </c>
      <c r="CG1113" t="s">
        <v>1679</v>
      </c>
      <c r="CH1113" t="s">
        <v>1679</v>
      </c>
      <c r="CI11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13" s="66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f>SUM(Tabla5[[#This Row],[VENTA MABE 1 SEMANA NOV]:[VENTAS OTROS 1 SEMANA NOV]])</f>
        <v>0</v>
      </c>
      <c r="CS1113">
        <f>IFERROR(VLOOKUP(Tabla5[[#This Row],[CLAVE]],[2]VENTAS!$F$2:$L$1501,2,0),0)</f>
        <v>0</v>
      </c>
      <c r="CT1113">
        <f>IFERROR(VLOOKUP(Tabla5[[#This Row],[CLAVE]],[2]VENTAS!$F$2:$L$1501,3,0),0)</f>
        <v>0</v>
      </c>
      <c r="CU1113">
        <f>IFERROR(VLOOKUP(Tabla5[[#This Row],[CLAVE]],[2]VENTAS!$F$2:$L$1501,4,0),0)</f>
        <v>0</v>
      </c>
      <c r="CV1113">
        <f>IFERROR(VLOOKUP(Tabla5[[#This Row],[CLAVE]],[2]VENTAS!$F$2:$L$1501,5,0),0)</f>
        <v>0</v>
      </c>
      <c r="CW1113">
        <f>IFERROR(VLOOKUP(Tabla5[[#This Row],[CLAVE]],[2]VENTAS!$F$2:$L$1501,6,0),0)</f>
        <v>0</v>
      </c>
      <c r="CX1113">
        <f>IFERROR(VLOOKUP(Tabla5[[#This Row],[CLAVE]],[2]VENTAS!$F$2:$L$1501,7,0),0)</f>
        <v>0</v>
      </c>
      <c r="CY1113">
        <f>IFERROR(VLOOKUP(Tabla5[[#This Row],[CLAVE]],[2]VENTAS!$F$2:$R$1501,13,0),0)</f>
        <v>0</v>
      </c>
      <c r="CZ1113">
        <f>SUM(Tabla5[[#This Row],[VENTA MABE 2 SEMANA NOV]:[VENTAS OTROS 2 SEMANA NOV]])</f>
        <v>0</v>
      </c>
      <c r="DA1113" s="46">
        <v>0</v>
      </c>
    </row>
    <row r="1114" spans="1:105" hidden="1" x14ac:dyDescent="0.3">
      <c r="A1114" t="str">
        <f>CONCATENATE(Tabla5[[#This Row],[TIENDA HMPV]],Tabla5[[#This Row],[LINEA]])</f>
        <v>22 - TUMBACOGLOBALES</v>
      </c>
      <c r="B1114" t="s">
        <v>337</v>
      </c>
      <c r="C1114" s="55" t="s">
        <v>338</v>
      </c>
      <c r="D1114" s="55" t="s">
        <v>30</v>
      </c>
      <c r="E1114" s="55" t="s">
        <v>339</v>
      </c>
      <c r="F1114" s="55" t="s">
        <v>1724</v>
      </c>
      <c r="G1114" t="s">
        <v>27</v>
      </c>
      <c r="H1114" s="42">
        <f>IFERROR(Tabla5[[#This Row],[VENTAS MABE]]/Tabla5[[#This Row],[CUOTA]],0)</f>
        <v>0</v>
      </c>
      <c r="I1114">
        <v>1</v>
      </c>
      <c r="J1114">
        <v>0</v>
      </c>
      <c r="K1114">
        <v>6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V1114" s="42">
        <v>0</v>
      </c>
      <c r="W1114" s="42">
        <f>IFERROR(Tabla5[[#This Row],[TOTAL VENTA 38 SEMANA]]/Tabla5[[#This Row],[VENTA ACUM 38]],0)</f>
        <v>0</v>
      </c>
      <c r="X1114" s="42" t="e">
        <f>VLOOKUP(Tabla5[[#This Row],[CLAVE]],[1]!QMI_5_SEMANA_SEP_22[[CLAVE]:[SHARE CADENA S2]],21,0)</f>
        <v>#REF!</v>
      </c>
      <c r="Y1114" s="55" t="s">
        <v>757</v>
      </c>
      <c r="Z1114" s="46">
        <f>+Tabla5[[#This Row],[VENTA ACUM 38]]+Tabla5[[#This Row],[venta total 39 acum]]</f>
        <v>7</v>
      </c>
      <c r="AA1114" s="46">
        <v>0</v>
      </c>
      <c r="AB1114" s="46">
        <v>0</v>
      </c>
      <c r="AC1114" s="46">
        <v>5</v>
      </c>
      <c r="AD1114" s="46">
        <v>2</v>
      </c>
      <c r="AE1114" s="46">
        <v>0</v>
      </c>
      <c r="AF1114" s="46">
        <v>2</v>
      </c>
      <c r="AG1114" s="46">
        <v>0</v>
      </c>
      <c r="AH1114" s="42">
        <f>IFERROR(Tabla5[[#This Row],[VENTAS MABE]]/Tabla5[[#This Row],[VENTAS INDURAMA]],0)</f>
        <v>0</v>
      </c>
      <c r="AI1114" t="s">
        <v>1675</v>
      </c>
      <c r="AK1114" s="42"/>
      <c r="AL1114" t="s">
        <v>727</v>
      </c>
      <c r="AM1114" s="55" t="s">
        <v>1145</v>
      </c>
      <c r="AO1114" s="55" t="s">
        <v>429</v>
      </c>
      <c r="AP1114">
        <v>0</v>
      </c>
      <c r="AQ1114" s="55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f>SUM(Tabla5[[#This Row],[VENTA MABE 1 SEMANA OCT]:[VENTAS OTROS 1 SEMANA OCT]])</f>
        <v>1</v>
      </c>
      <c r="AY1114" s="46">
        <v>1</v>
      </c>
      <c r="AZ1114" s="55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f>SUM(Tabla5[[#This Row],[VENTA MABE 2 SEMANA OCT]:[VENTAS OTROS 2 SEMANA OCT]])</f>
        <v>0</v>
      </c>
      <c r="BH1114" t="s">
        <v>798</v>
      </c>
      <c r="BI1114" s="55" t="s">
        <v>338</v>
      </c>
      <c r="BJ1114">
        <v>24.999999999999993</v>
      </c>
      <c r="BK1114" s="55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f>SUM(Tabla5[[#This Row],[VENTA MABE 3 SEMANA OCT]:[VENTAS OTROS 3 SEMANA OCT]])</f>
        <v>0</v>
      </c>
      <c r="BS1114" s="42">
        <v>0</v>
      </c>
      <c r="BT1114" s="55">
        <v>0</v>
      </c>
      <c r="BU1114">
        <v>1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f>SUM(Tabla5[[#This Row],[VENTA MABE 4 SEMANA OCT]:[VENTAS OTROS 4 SEMANA OCT]])</f>
        <v>1</v>
      </c>
      <c r="CB1114" t="s">
        <v>1679</v>
      </c>
      <c r="CC1114" t="s">
        <v>1679</v>
      </c>
      <c r="CD1114" t="s">
        <v>1679</v>
      </c>
      <c r="CE1114" t="s">
        <v>1679</v>
      </c>
      <c r="CF1114" t="s">
        <v>1679</v>
      </c>
      <c r="CG1114" t="s">
        <v>1679</v>
      </c>
      <c r="CH1114" t="s">
        <v>1679</v>
      </c>
      <c r="CI11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14" s="66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f>SUM(Tabla5[[#This Row],[VENTA MABE 1 SEMANA NOV]:[VENTAS OTROS 1 SEMANA NOV]])</f>
        <v>0</v>
      </c>
      <c r="CS1114">
        <f>IFERROR(VLOOKUP(Tabla5[[#This Row],[CLAVE]],[2]VENTAS!$F$2:$L$1501,2,0),0)</f>
        <v>1</v>
      </c>
      <c r="CT1114">
        <f>IFERROR(VLOOKUP(Tabla5[[#This Row],[CLAVE]],[2]VENTAS!$F$2:$L$1501,3,0),0)</f>
        <v>1</v>
      </c>
      <c r="CU1114">
        <f>IFERROR(VLOOKUP(Tabla5[[#This Row],[CLAVE]],[2]VENTAS!$F$2:$L$1501,4,0),0)</f>
        <v>0</v>
      </c>
      <c r="CV1114">
        <f>IFERROR(VLOOKUP(Tabla5[[#This Row],[CLAVE]],[2]VENTAS!$F$2:$L$1501,5,0),0)</f>
        <v>0</v>
      </c>
      <c r="CW1114">
        <f>IFERROR(VLOOKUP(Tabla5[[#This Row],[CLAVE]],[2]VENTAS!$F$2:$L$1501,6,0),0)</f>
        <v>0</v>
      </c>
      <c r="CX1114">
        <f>IFERROR(VLOOKUP(Tabla5[[#This Row],[CLAVE]],[2]VENTAS!$F$2:$L$1501,7,0),0)</f>
        <v>0</v>
      </c>
      <c r="CY1114">
        <f>IFERROR(VLOOKUP(Tabla5[[#This Row],[CLAVE]],[2]VENTAS!$F$2:$R$1501,13,0),0)</f>
        <v>0</v>
      </c>
      <c r="CZ1114">
        <f>SUM(Tabla5[[#This Row],[VENTA MABE 2 SEMANA NOV]:[VENTAS OTROS 2 SEMANA NOV]])</f>
        <v>2</v>
      </c>
      <c r="DA1114" s="46">
        <v>0.52036025571369215</v>
      </c>
    </row>
    <row r="1115" spans="1:105" hidden="1" x14ac:dyDescent="0.3">
      <c r="A1115" t="str">
        <f>CONCATENATE(Tabla5[[#This Row],[TIENDA HMPV]],Tabla5[[#This Row],[LINEA]])</f>
        <v>22 - TUMBACOLAVADO</v>
      </c>
      <c r="B1115" t="s">
        <v>337</v>
      </c>
      <c r="C1115" s="55" t="s">
        <v>338</v>
      </c>
      <c r="D1115" s="55" t="s">
        <v>30</v>
      </c>
      <c r="E1115" s="55" t="s">
        <v>339</v>
      </c>
      <c r="F1115" s="55" t="s">
        <v>1724</v>
      </c>
      <c r="G1115" t="s">
        <v>28</v>
      </c>
      <c r="H1115" s="42">
        <f>IFERROR(Tabla5[[#This Row],[VENTAS MABE]]/Tabla5[[#This Row],[CUOTA]],0)</f>
        <v>0</v>
      </c>
      <c r="I1115">
        <v>0</v>
      </c>
      <c r="J1115">
        <v>1</v>
      </c>
      <c r="K1115">
        <v>0</v>
      </c>
      <c r="L1115" s="44">
        <v>10</v>
      </c>
      <c r="M1115">
        <v>5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V1115" s="42">
        <v>6.25E-2</v>
      </c>
      <c r="W1115" s="42">
        <f>IFERROR(Tabla5[[#This Row],[TOTAL VENTA 38 SEMANA]]/Tabla5[[#This Row],[VENTA ACUM 38]],0)</f>
        <v>6.25E-2</v>
      </c>
      <c r="X1115" s="42" t="e">
        <f>VLOOKUP(Tabla5[[#This Row],[CLAVE]],[1]!QMI_5_SEMANA_SEP_22[[CLAVE]:[SHARE CADENA S2]],21,0)</f>
        <v>#REF!</v>
      </c>
      <c r="Y1115" s="55" t="s">
        <v>757</v>
      </c>
      <c r="Z1115" s="46">
        <f>+Tabla5[[#This Row],[VENTA ACUM 38]]+Tabla5[[#This Row],[venta total 39 acum]]</f>
        <v>16</v>
      </c>
      <c r="AA1115" s="46">
        <v>0</v>
      </c>
      <c r="AB1115" s="46">
        <v>1</v>
      </c>
      <c r="AC1115" s="46">
        <v>16</v>
      </c>
      <c r="AD1115" s="46">
        <v>0</v>
      </c>
      <c r="AE1115" s="46">
        <v>0</v>
      </c>
      <c r="AF1115" s="46">
        <v>0</v>
      </c>
      <c r="AG1115" s="46">
        <v>0</v>
      </c>
      <c r="AH1115" s="42">
        <f>IFERROR(Tabla5[[#This Row],[VENTAS MABE]]/Tabla5[[#This Row],[VENTAS INDURAMA]],0)</f>
        <v>0</v>
      </c>
      <c r="AI1115" t="s">
        <v>1675</v>
      </c>
      <c r="AK1115" s="42"/>
      <c r="AL1115" t="s">
        <v>727</v>
      </c>
      <c r="AM1115" s="55" t="s">
        <v>1145</v>
      </c>
      <c r="AO1115" s="55" t="s">
        <v>429</v>
      </c>
      <c r="AP1115">
        <v>5</v>
      </c>
      <c r="AQ1115" s="55">
        <v>2</v>
      </c>
      <c r="AR1115">
        <v>0</v>
      </c>
      <c r="AS1115">
        <v>3</v>
      </c>
      <c r="AT1115">
        <v>5</v>
      </c>
      <c r="AU1115">
        <v>0</v>
      </c>
      <c r="AV1115">
        <v>0</v>
      </c>
      <c r="AW1115">
        <v>0</v>
      </c>
      <c r="AX1115">
        <f>SUM(Tabla5[[#This Row],[VENTA MABE 1 SEMANA OCT]:[VENTAS OTROS 1 SEMANA OCT]])</f>
        <v>10</v>
      </c>
      <c r="AY1115" s="46">
        <v>3</v>
      </c>
      <c r="AZ1115" s="55">
        <v>2</v>
      </c>
      <c r="BA1115">
        <v>0</v>
      </c>
      <c r="BB1115">
        <v>4</v>
      </c>
      <c r="BC1115">
        <v>2</v>
      </c>
      <c r="BD1115">
        <v>2</v>
      </c>
      <c r="BE1115">
        <v>0</v>
      </c>
      <c r="BF1115">
        <v>0</v>
      </c>
      <c r="BG1115">
        <f>SUM(Tabla5[[#This Row],[VENTA MABE 2 SEMANA OCT]:[VENTAS OTROS 2 SEMANA OCT]])</f>
        <v>10</v>
      </c>
      <c r="BH1115" t="s">
        <v>798</v>
      </c>
      <c r="BI1115" s="55" t="s">
        <v>338</v>
      </c>
      <c r="BJ1115">
        <v>24.999999999999993</v>
      </c>
      <c r="BK1115" s="55">
        <v>0</v>
      </c>
      <c r="BL1115">
        <v>0</v>
      </c>
      <c r="BM1115">
        <v>2</v>
      </c>
      <c r="BN1115">
        <v>0</v>
      </c>
      <c r="BO1115">
        <v>0</v>
      </c>
      <c r="BP1115">
        <v>0</v>
      </c>
      <c r="BQ1115">
        <v>0</v>
      </c>
      <c r="BR1115">
        <f>SUM(Tabla5[[#This Row],[VENTA MABE 3 SEMANA OCT]:[VENTAS OTROS 3 SEMANA OCT]])</f>
        <v>2</v>
      </c>
      <c r="BS1115" s="42">
        <v>0.05</v>
      </c>
      <c r="BT1115" s="55">
        <v>3</v>
      </c>
      <c r="BU1115">
        <v>0</v>
      </c>
      <c r="BV1115">
        <v>0</v>
      </c>
      <c r="BW1115">
        <v>2</v>
      </c>
      <c r="BX1115">
        <v>0</v>
      </c>
      <c r="BY1115">
        <v>0</v>
      </c>
      <c r="BZ1115">
        <v>0</v>
      </c>
      <c r="CA1115">
        <f>SUM(Tabla5[[#This Row],[VENTA MABE 4 SEMANA OCT]:[VENTAS OTROS 4 SEMANA OCT]])</f>
        <v>5</v>
      </c>
      <c r="CC1115" t="s">
        <v>1695</v>
      </c>
      <c r="CE1115" t="s">
        <v>1695</v>
      </c>
      <c r="CI111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0.25925925925925924</v>
      </c>
      <c r="CJ1115" t="s">
        <v>1701</v>
      </c>
      <c r="CK1115">
        <v>0</v>
      </c>
      <c r="CL1115">
        <v>0</v>
      </c>
      <c r="CM1115">
        <v>3</v>
      </c>
      <c r="CN1115">
        <v>0</v>
      </c>
      <c r="CO1115">
        <v>0</v>
      </c>
      <c r="CP1115">
        <v>0</v>
      </c>
      <c r="CQ1115">
        <v>0</v>
      </c>
      <c r="CR1115">
        <f>SUM(Tabla5[[#This Row],[VENTA MABE 1 SEMANA NOV]:[VENTAS OTROS 1 SEMANA NOV]])</f>
        <v>3</v>
      </c>
      <c r="CS1115">
        <f>IFERROR(VLOOKUP(Tabla5[[#This Row],[CLAVE]],[2]VENTAS!$F$2:$L$1501,2,0),0)</f>
        <v>0</v>
      </c>
      <c r="CT1115">
        <f>IFERROR(VLOOKUP(Tabla5[[#This Row],[CLAVE]],[2]VENTAS!$F$2:$L$1501,3,0),0)</f>
        <v>0</v>
      </c>
      <c r="CU1115">
        <f>IFERROR(VLOOKUP(Tabla5[[#This Row],[CLAVE]],[2]VENTAS!$F$2:$L$1501,4,0),0)</f>
        <v>2</v>
      </c>
      <c r="CV1115">
        <f>IFERROR(VLOOKUP(Tabla5[[#This Row],[CLAVE]],[2]VENTAS!$F$2:$L$1501,5,0),0)</f>
        <v>0</v>
      </c>
      <c r="CW1115">
        <f>IFERROR(VLOOKUP(Tabla5[[#This Row],[CLAVE]],[2]VENTAS!$F$2:$L$1501,6,0),0)</f>
        <v>0</v>
      </c>
      <c r="CX1115">
        <f>IFERROR(VLOOKUP(Tabla5[[#This Row],[CLAVE]],[2]VENTAS!$F$2:$L$1501,7,0),0)</f>
        <v>0</v>
      </c>
      <c r="CY1115">
        <f>IFERROR(VLOOKUP(Tabla5[[#This Row],[CLAVE]],[2]VENTAS!$F$2:$R$1501,13,0),0)</f>
        <v>0</v>
      </c>
      <c r="CZ1115">
        <f>SUM(Tabla5[[#This Row],[VENTA MABE 2 SEMANA NOV]:[VENTAS OTROS 2 SEMANA NOV]])</f>
        <v>2</v>
      </c>
      <c r="DA1115" s="46">
        <v>1.9319630637129661</v>
      </c>
    </row>
    <row r="1116" spans="1:105" hidden="1" x14ac:dyDescent="0.3">
      <c r="A1116" t="str">
        <f>CONCATENATE(Tabla5[[#This Row],[TIENDA HMPV]],Tabla5[[#This Row],[LINEA]])</f>
        <v>22 - TUMBACOREFRIGERACIÓN</v>
      </c>
      <c r="B1116" t="s">
        <v>337</v>
      </c>
      <c r="C1116" s="55" t="s">
        <v>338</v>
      </c>
      <c r="D1116" s="55" t="s">
        <v>30</v>
      </c>
      <c r="E1116" s="55" t="s">
        <v>339</v>
      </c>
      <c r="F1116" s="55" t="s">
        <v>1724</v>
      </c>
      <c r="G1116" t="s">
        <v>29</v>
      </c>
      <c r="H1116" s="42">
        <f>IFERROR(Tabla5[[#This Row],[VENTAS MABE]]/Tabla5[[#This Row],[CUOTA]],0)</f>
        <v>2.6</v>
      </c>
      <c r="I1116">
        <v>5</v>
      </c>
      <c r="J1116">
        <v>13</v>
      </c>
      <c r="K1116">
        <v>12</v>
      </c>
      <c r="L1116">
        <v>3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V1116" s="42">
        <v>0.54166666666666663</v>
      </c>
      <c r="W1116" s="42">
        <f>IFERROR(Tabla5[[#This Row],[TOTAL VENTA 38 SEMANA]]/Tabla5[[#This Row],[VENTA ACUM 38]],0)</f>
        <v>0.54166666666666663</v>
      </c>
      <c r="X1116" s="42" t="e">
        <f>VLOOKUP(Tabla5[[#This Row],[CLAVE]],[1]!QMI_5_SEMANA_SEP_22[[CLAVE]:[SHARE CADENA S2]],21,0)</f>
        <v>#REF!</v>
      </c>
      <c r="Y1116" s="55" t="s">
        <v>757</v>
      </c>
      <c r="Z1116" s="46">
        <f>+Tabla5[[#This Row],[VENTA ACUM 38]]+Tabla5[[#This Row],[venta total 39 acum]]</f>
        <v>32</v>
      </c>
      <c r="AA1116" s="46">
        <v>11</v>
      </c>
      <c r="AB1116" s="46">
        <v>13</v>
      </c>
      <c r="AC1116" s="46">
        <v>24</v>
      </c>
      <c r="AD1116" s="46">
        <v>8</v>
      </c>
      <c r="AE1116" s="46">
        <v>3</v>
      </c>
      <c r="AF1116" s="46">
        <v>8</v>
      </c>
      <c r="AG1116" s="46">
        <v>14</v>
      </c>
      <c r="AH1116" s="42">
        <f>IFERROR(Tabla5[[#This Row],[VENTAS MABE]]/Tabla5[[#This Row],[VENTAS INDURAMA]],0)</f>
        <v>1.0833333333333333</v>
      </c>
      <c r="AI1116" t="s">
        <v>1675</v>
      </c>
      <c r="AK1116" s="42"/>
      <c r="AL1116" t="s">
        <v>727</v>
      </c>
      <c r="AM1116" s="55" t="s">
        <v>1145</v>
      </c>
      <c r="AO1116" s="55" t="s">
        <v>429</v>
      </c>
      <c r="AP1116">
        <v>19</v>
      </c>
      <c r="AQ1116" s="55">
        <v>5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f>SUM(Tabla5[[#This Row],[VENTA MABE 1 SEMANA OCT]:[VENTAS OTROS 1 SEMANA OCT]])</f>
        <v>5</v>
      </c>
      <c r="AY1116" s="46">
        <v>5.6566961716587656</v>
      </c>
      <c r="AZ1116" s="55">
        <v>1</v>
      </c>
      <c r="BA1116">
        <v>3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f>SUM(Tabla5[[#This Row],[VENTA MABE 2 SEMANA OCT]:[VENTAS OTROS 2 SEMANA OCT]])</f>
        <v>4</v>
      </c>
      <c r="BH1116" t="s">
        <v>798</v>
      </c>
      <c r="BI1116" s="55" t="s">
        <v>338</v>
      </c>
      <c r="BJ1116">
        <v>24.999999999999993</v>
      </c>
      <c r="BK1116" s="55">
        <v>2</v>
      </c>
      <c r="BL1116">
        <v>1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f>SUM(Tabla5[[#This Row],[VENTA MABE 3 SEMANA OCT]:[VENTAS OTROS 3 SEMANA OCT]])</f>
        <v>3</v>
      </c>
      <c r="BS1116" s="42">
        <v>0.28000000000000003</v>
      </c>
      <c r="BT1116" s="55">
        <v>3</v>
      </c>
      <c r="BU1116">
        <v>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f>SUM(Tabla5[[#This Row],[VENTA MABE 4 SEMANA OCT]:[VENTAS OTROS 4 SEMANA OCT]])</f>
        <v>4</v>
      </c>
      <c r="CB1116" t="s">
        <v>1679</v>
      </c>
      <c r="CC1116" t="s">
        <v>1679</v>
      </c>
      <c r="CD1116" t="s">
        <v>1679</v>
      </c>
      <c r="CE1116" t="s">
        <v>1679</v>
      </c>
      <c r="CF1116" t="s">
        <v>1679</v>
      </c>
      <c r="CG1116" t="s">
        <v>1679</v>
      </c>
      <c r="CH1116" t="s">
        <v>1679</v>
      </c>
      <c r="CI11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0.6875</v>
      </c>
      <c r="CJ1116" t="s">
        <v>1703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f>SUM(Tabla5[[#This Row],[VENTA MABE 1 SEMANA NOV]:[VENTAS OTROS 1 SEMANA NOV]])</f>
        <v>1</v>
      </c>
      <c r="CS1116">
        <f>IFERROR(VLOOKUP(Tabla5[[#This Row],[CLAVE]],[2]VENTAS!$F$2:$L$1501,2,0),0)</f>
        <v>1</v>
      </c>
      <c r="CT1116">
        <f>IFERROR(VLOOKUP(Tabla5[[#This Row],[CLAVE]],[2]VENTAS!$F$2:$L$1501,3,0),0)</f>
        <v>2</v>
      </c>
      <c r="CU1116">
        <f>IFERROR(VLOOKUP(Tabla5[[#This Row],[CLAVE]],[2]VENTAS!$F$2:$L$1501,4,0),0)</f>
        <v>0</v>
      </c>
      <c r="CV1116">
        <f>IFERROR(VLOOKUP(Tabla5[[#This Row],[CLAVE]],[2]VENTAS!$F$2:$L$1501,5,0),0)</f>
        <v>0</v>
      </c>
      <c r="CW1116">
        <f>IFERROR(VLOOKUP(Tabla5[[#This Row],[CLAVE]],[2]VENTAS!$F$2:$L$1501,6,0),0)</f>
        <v>0</v>
      </c>
      <c r="CX1116">
        <f>IFERROR(VLOOKUP(Tabla5[[#This Row],[CLAVE]],[2]VENTAS!$F$2:$L$1501,7,0),0)</f>
        <v>0</v>
      </c>
      <c r="CY1116">
        <f>IFERROR(VLOOKUP(Tabla5[[#This Row],[CLAVE]],[2]VENTAS!$F$2:$R$1501,13,0),0)</f>
        <v>0</v>
      </c>
      <c r="CZ1116">
        <f>SUM(Tabla5[[#This Row],[VENTA MABE 2 SEMANA NOV]:[VENTAS OTROS 2 SEMANA NOV]])</f>
        <v>3</v>
      </c>
      <c r="DA1116" s="46">
        <v>5</v>
      </c>
    </row>
    <row r="1117" spans="1:105" hidden="1" x14ac:dyDescent="0.3">
      <c r="A1117" t="str">
        <f>CONCATENATE(Tabla5[[#This Row],[TIENDA HMPV]],Tabla5[[#This Row],[LINEA]])</f>
        <v>1741 - TIENDA TUMBACOCOCINAS</v>
      </c>
      <c r="B1117" t="s">
        <v>119</v>
      </c>
      <c r="C1117" s="55" t="s">
        <v>120</v>
      </c>
      <c r="D1117" s="55" t="s">
        <v>39</v>
      </c>
      <c r="E1117" s="55" t="s">
        <v>121</v>
      </c>
      <c r="F1117" s="55" t="s">
        <v>1724</v>
      </c>
      <c r="G1117" t="s">
        <v>26</v>
      </c>
      <c r="H1117" s="42">
        <f>IFERROR(Tabla5[[#This Row],[VENTAS MABE]]/Tabla5[[#This Row],[CUOTA]],0)</f>
        <v>0.42857142857142855</v>
      </c>
      <c r="I1117">
        <v>7</v>
      </c>
      <c r="J1117">
        <v>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V1117" s="42">
        <v>0.75</v>
      </c>
      <c r="W1117" s="42">
        <f>IFERROR(Tabla5[[#This Row],[TOTAL VENTA 38 SEMANA]]/Tabla5[[#This Row],[VENTA ACUM 38]],0)</f>
        <v>0.75</v>
      </c>
      <c r="X1117" s="42">
        <v>0</v>
      </c>
      <c r="Y1117" s="55" t="s">
        <v>734</v>
      </c>
      <c r="Z1117" s="46">
        <f>+Tabla5[[#This Row],[VENTA ACUM 38]]+Tabla5[[#This Row],[venta total 39 acum]]</f>
        <v>9</v>
      </c>
      <c r="AA1117" s="46">
        <v>2</v>
      </c>
      <c r="AB1117" s="46">
        <v>3</v>
      </c>
      <c r="AC1117" s="46">
        <v>4</v>
      </c>
      <c r="AD1117" s="46">
        <v>5</v>
      </c>
      <c r="AE1117" s="46">
        <f>VLOOKUP(Tabla5[[#This Row],[CLAVE]],'[1]QMI 5 SEMANA SEP-22'!$A$308:$I$1294,9,0)</f>
        <v>4</v>
      </c>
      <c r="AF1117" s="46">
        <v>5</v>
      </c>
      <c r="AG1117" s="46">
        <v>6</v>
      </c>
      <c r="AH1117" s="42">
        <f>IFERROR(Tabla5[[#This Row],[VENTAS MABE]]/Tabla5[[#This Row],[VENTAS INDURAMA]],0)</f>
        <v>0</v>
      </c>
      <c r="AI1117" t="s">
        <v>1675</v>
      </c>
      <c r="AK1117" s="42"/>
      <c r="AL1117" t="s">
        <v>727</v>
      </c>
      <c r="AM1117" s="55" t="s">
        <v>1147</v>
      </c>
      <c r="AO1117" s="55" t="s">
        <v>429</v>
      </c>
      <c r="AP1117">
        <v>2</v>
      </c>
      <c r="AQ1117" s="55">
        <v>0</v>
      </c>
      <c r="AR1117">
        <v>3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f>SUM(Tabla5[[#This Row],[VENTA MABE 1 SEMANA OCT]:[VENTAS OTROS 1 SEMANA OCT]])</f>
        <v>3</v>
      </c>
      <c r="AY1117" s="46">
        <v>7.2143043555583697</v>
      </c>
      <c r="AZ1117" s="55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f>SUM(Tabla5[[#This Row],[VENTA MABE 2 SEMANA OCT]:[VENTAS OTROS 2 SEMANA OCT]])</f>
        <v>1</v>
      </c>
      <c r="BH1117" t="s">
        <v>798</v>
      </c>
      <c r="BI1117" s="55" t="s">
        <v>120</v>
      </c>
      <c r="BJ1117">
        <v>10</v>
      </c>
      <c r="BK1117" s="55">
        <v>0</v>
      </c>
      <c r="BL1117">
        <v>1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f>SUM(Tabla5[[#This Row],[VENTA MABE 3 SEMANA OCT]:[VENTAS OTROS 3 SEMANA OCT]])</f>
        <v>1</v>
      </c>
      <c r="BS1117" s="42">
        <v>0.4</v>
      </c>
      <c r="BT1117" s="55">
        <v>2</v>
      </c>
      <c r="BU1117">
        <v>1</v>
      </c>
      <c r="BV1117">
        <v>0</v>
      </c>
      <c r="BW1117">
        <v>0</v>
      </c>
      <c r="BX1117">
        <v>0</v>
      </c>
      <c r="BY1117">
        <v>1</v>
      </c>
      <c r="BZ1117">
        <v>0</v>
      </c>
      <c r="CA1117">
        <f>SUM(Tabla5[[#This Row],[VENTA MABE 4 SEMANA OCT]:[VENTAS OTROS 4 SEMANA OCT]])</f>
        <v>4</v>
      </c>
      <c r="CC1117" t="s">
        <v>1695</v>
      </c>
      <c r="CE1117" t="s">
        <v>1695</v>
      </c>
      <c r="CI11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117" t="s">
        <v>1701</v>
      </c>
      <c r="CK1117">
        <v>3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f>SUM(Tabla5[[#This Row],[VENTA MABE 1 SEMANA NOV]:[VENTAS OTROS 1 SEMANA NOV]])</f>
        <v>5</v>
      </c>
      <c r="CS1117">
        <f>IFERROR(VLOOKUP(Tabla5[[#This Row],[CLAVE]],[2]VENTAS!$F$2:$L$1501,2,0),0)</f>
        <v>2</v>
      </c>
      <c r="CT1117">
        <f>IFERROR(VLOOKUP(Tabla5[[#This Row],[CLAVE]],[2]VENTAS!$F$2:$L$1501,3,0),0)</f>
        <v>0</v>
      </c>
      <c r="CU1117">
        <f>IFERROR(VLOOKUP(Tabla5[[#This Row],[CLAVE]],[2]VENTAS!$F$2:$L$1501,4,0),0)</f>
        <v>0</v>
      </c>
      <c r="CV1117">
        <f>IFERROR(VLOOKUP(Tabla5[[#This Row],[CLAVE]],[2]VENTAS!$F$2:$L$1501,5,0),0)</f>
        <v>0</v>
      </c>
      <c r="CW1117">
        <f>IFERROR(VLOOKUP(Tabla5[[#This Row],[CLAVE]],[2]VENTAS!$F$2:$L$1501,6,0),0)</f>
        <v>0</v>
      </c>
      <c r="CX1117">
        <f>IFERROR(VLOOKUP(Tabla5[[#This Row],[CLAVE]],[2]VENTAS!$F$2:$L$1501,7,0),0)</f>
        <v>0</v>
      </c>
      <c r="CY1117">
        <f>IFERROR(VLOOKUP(Tabla5[[#This Row],[CLAVE]],[2]VENTAS!$F$2:$R$1501,13,0),0)</f>
        <v>0</v>
      </c>
      <c r="CZ1117">
        <f>SUM(Tabla5[[#This Row],[VENTA MABE 2 SEMANA NOV]:[VENTAS OTROS 2 SEMANA NOV]])</f>
        <v>2</v>
      </c>
      <c r="DA1117" s="46">
        <v>14</v>
      </c>
    </row>
    <row r="1118" spans="1:105" hidden="1" x14ac:dyDescent="0.3">
      <c r="A1118" t="str">
        <f>CONCATENATE(Tabla5[[#This Row],[TIENDA HMPV]],Tabla5[[#This Row],[LINEA]])</f>
        <v>1741 - TIENDA TUMBACOGLOBALES</v>
      </c>
      <c r="B1118" t="s">
        <v>119</v>
      </c>
      <c r="C1118" s="55" t="s">
        <v>120</v>
      </c>
      <c r="D1118" s="55" t="s">
        <v>39</v>
      </c>
      <c r="E1118" s="55" t="s">
        <v>121</v>
      </c>
      <c r="F1118" s="55" t="s">
        <v>1724</v>
      </c>
      <c r="G1118" t="s">
        <v>27</v>
      </c>
      <c r="H1118" s="42">
        <f>IFERROR(Tabla5[[#This Row],[VENTAS MABE]]/Tabla5[[#This Row],[CUOTA]],0)</f>
        <v>0.25</v>
      </c>
      <c r="I1118">
        <v>4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V1118" s="42">
        <v>0.5</v>
      </c>
      <c r="W1118" s="42">
        <f>IFERROR(Tabla5[[#This Row],[TOTAL VENTA 38 SEMANA]]/Tabla5[[#This Row],[VENTA ACUM 38]],0)</f>
        <v>0.5</v>
      </c>
      <c r="X1118" s="42">
        <v>0</v>
      </c>
      <c r="Y1118" s="55" t="s">
        <v>734</v>
      </c>
      <c r="Z1118" s="46">
        <f>+Tabla5[[#This Row],[VENTA ACUM 38]]+Tabla5[[#This Row],[venta total 39 acum]]</f>
        <v>4</v>
      </c>
      <c r="AA1118" s="46">
        <v>1</v>
      </c>
      <c r="AB1118" s="46">
        <v>1</v>
      </c>
      <c r="AC1118" s="46">
        <v>2</v>
      </c>
      <c r="AD1118" s="46">
        <v>2</v>
      </c>
      <c r="AE1118" s="46">
        <f>VLOOKUP(Tabla5[[#This Row],[CLAVE]],'[1]QMI 5 SEMANA SEP-22'!$A$308:$I$1294,9,0)</f>
        <v>1</v>
      </c>
      <c r="AF1118" s="46">
        <v>2</v>
      </c>
      <c r="AG1118" s="46">
        <v>2</v>
      </c>
      <c r="AH1118" s="42">
        <f>IFERROR(Tabla5[[#This Row],[VENTAS MABE]]/Tabla5[[#This Row],[VENTAS INDURAMA]],0)</f>
        <v>0</v>
      </c>
      <c r="AI1118" t="s">
        <v>1675</v>
      </c>
      <c r="AK1118" s="42"/>
      <c r="AL1118" t="s">
        <v>727</v>
      </c>
      <c r="AM1118" s="55" t="s">
        <v>1147</v>
      </c>
      <c r="AO1118" s="55" t="s">
        <v>429</v>
      </c>
      <c r="AP1118">
        <v>1</v>
      </c>
      <c r="AQ1118" s="55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f>SUM(Tabla5[[#This Row],[VENTA MABE 1 SEMANA OCT]:[VENTAS OTROS 1 SEMANA OCT]])</f>
        <v>0</v>
      </c>
      <c r="AY1118" s="46">
        <v>3.0931948098936997</v>
      </c>
      <c r="AZ1118" s="55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f>SUM(Tabla5[[#This Row],[VENTA MABE 2 SEMANA OCT]:[VENTAS OTROS 2 SEMANA OCT]])</f>
        <v>0</v>
      </c>
      <c r="BH1118" t="s">
        <v>798</v>
      </c>
      <c r="BI1118" s="55" t="s">
        <v>120</v>
      </c>
      <c r="BJ1118">
        <v>10</v>
      </c>
      <c r="BK1118" s="55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f>SUM(Tabla5[[#This Row],[VENTA MABE 3 SEMANA OCT]:[VENTAS OTROS 3 SEMANA OCT]])</f>
        <v>0</v>
      </c>
      <c r="BS1118" s="42">
        <v>0</v>
      </c>
      <c r="BT1118" s="55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f>SUM(Tabla5[[#This Row],[VENTA MABE 4 SEMANA OCT]:[VENTAS OTROS 4 SEMANA OCT]])</f>
        <v>0</v>
      </c>
      <c r="CB1118" t="s">
        <v>1679</v>
      </c>
      <c r="CC1118" t="s">
        <v>1679</v>
      </c>
      <c r="CD1118" t="s">
        <v>1679</v>
      </c>
      <c r="CE1118" t="s">
        <v>1679</v>
      </c>
      <c r="CF1118" t="s">
        <v>1679</v>
      </c>
      <c r="CG1118" t="s">
        <v>1679</v>
      </c>
      <c r="CH1118" t="s">
        <v>1679</v>
      </c>
      <c r="CI11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18" s="66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f>SUM(Tabla5[[#This Row],[VENTA MABE 1 SEMANA NOV]:[VENTAS OTROS 1 SEMANA NOV]])</f>
        <v>0</v>
      </c>
      <c r="CS1118">
        <f>IFERROR(VLOOKUP(Tabla5[[#This Row],[CLAVE]],[2]VENTAS!$F$2:$L$1501,2,0),0)</f>
        <v>1</v>
      </c>
      <c r="CT1118">
        <f>IFERROR(VLOOKUP(Tabla5[[#This Row],[CLAVE]],[2]VENTAS!$F$2:$L$1501,3,0),0)</f>
        <v>0</v>
      </c>
      <c r="CU1118">
        <f>IFERROR(VLOOKUP(Tabla5[[#This Row],[CLAVE]],[2]VENTAS!$F$2:$L$1501,4,0),0)</f>
        <v>0</v>
      </c>
      <c r="CV1118">
        <f>IFERROR(VLOOKUP(Tabla5[[#This Row],[CLAVE]],[2]VENTAS!$F$2:$L$1501,5,0),0)</f>
        <v>0</v>
      </c>
      <c r="CW1118">
        <f>IFERROR(VLOOKUP(Tabla5[[#This Row],[CLAVE]],[2]VENTAS!$F$2:$L$1501,6,0),0)</f>
        <v>0</v>
      </c>
      <c r="CX1118">
        <f>IFERROR(VLOOKUP(Tabla5[[#This Row],[CLAVE]],[2]VENTAS!$F$2:$L$1501,7,0),0)</f>
        <v>0</v>
      </c>
      <c r="CY1118">
        <f>IFERROR(VLOOKUP(Tabla5[[#This Row],[CLAVE]],[2]VENTAS!$F$2:$R$1501,13,0),0)</f>
        <v>0</v>
      </c>
      <c r="CZ1118">
        <f>SUM(Tabla5[[#This Row],[VENTA MABE 2 SEMANA NOV]:[VENTAS OTROS 2 SEMANA NOV]])</f>
        <v>1</v>
      </c>
      <c r="DA1118" s="46">
        <v>4.6673137587964089</v>
      </c>
    </row>
    <row r="1119" spans="1:105" hidden="1" x14ac:dyDescent="0.3">
      <c r="A1119" t="str">
        <f>CONCATENATE(Tabla5[[#This Row],[TIENDA HMPV]],Tabla5[[#This Row],[LINEA]])</f>
        <v>1741 - TIENDA TUMBACOLAVADO</v>
      </c>
      <c r="B1119" t="s">
        <v>119</v>
      </c>
      <c r="C1119" s="55" t="s">
        <v>120</v>
      </c>
      <c r="D1119" s="55" t="s">
        <v>39</v>
      </c>
      <c r="E1119" s="55" t="s">
        <v>121</v>
      </c>
      <c r="F1119" s="55" t="s">
        <v>1724</v>
      </c>
      <c r="G1119" t="s">
        <v>28</v>
      </c>
      <c r="H1119" s="42">
        <f>IFERROR(Tabla5[[#This Row],[VENTAS MABE]]/Tabla5[[#This Row],[CUOTA]],0)</f>
        <v>0</v>
      </c>
      <c r="I1119">
        <v>2</v>
      </c>
      <c r="J1119">
        <v>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V1119" s="42">
        <v>0</v>
      </c>
      <c r="W1119" s="42">
        <f>IFERROR(Tabla5[[#This Row],[TOTAL VENTA 38 SEMANA]]/Tabla5[[#This Row],[VENTA ACUM 38]],0)</f>
        <v>0</v>
      </c>
      <c r="X1119" s="42">
        <v>0</v>
      </c>
      <c r="Y1119" s="55" t="s">
        <v>734</v>
      </c>
      <c r="Z1119" s="46">
        <f>+Tabla5[[#This Row],[VENTA ACUM 38]]+Tabla5[[#This Row],[venta total 39 acum]]</f>
        <v>2</v>
      </c>
      <c r="AA1119" s="46">
        <v>0</v>
      </c>
      <c r="AB1119" s="46">
        <v>0</v>
      </c>
      <c r="AC1119" s="46">
        <v>2</v>
      </c>
      <c r="AD1119" s="46">
        <v>0</v>
      </c>
      <c r="AE1119" s="46">
        <f>VLOOKUP(Tabla5[[#This Row],[CLAVE]],'[1]QMI 5 SEMANA SEP-22'!$A$308:$I$1294,9,0)</f>
        <v>0</v>
      </c>
      <c r="AF1119" s="46">
        <v>0</v>
      </c>
      <c r="AG1119" s="46">
        <v>0</v>
      </c>
      <c r="AH1119" s="42">
        <f>IFERROR(Tabla5[[#This Row],[VENTAS MABE]]/Tabla5[[#This Row],[VENTAS INDURAMA]],0)</f>
        <v>0</v>
      </c>
      <c r="AI1119" t="s">
        <v>1675</v>
      </c>
      <c r="AK1119" s="42"/>
      <c r="AL1119" t="s">
        <v>727</v>
      </c>
      <c r="AM1119" s="55" t="s">
        <v>1147</v>
      </c>
      <c r="AO1119" s="55" t="s">
        <v>429</v>
      </c>
      <c r="AP1119">
        <v>0</v>
      </c>
      <c r="AQ1119" s="55">
        <v>0</v>
      </c>
      <c r="AR1119">
        <v>0</v>
      </c>
      <c r="AS1119">
        <v>3</v>
      </c>
      <c r="AT1119">
        <v>0</v>
      </c>
      <c r="AU1119">
        <v>0</v>
      </c>
      <c r="AV1119">
        <v>0</v>
      </c>
      <c r="AW1119">
        <v>0</v>
      </c>
      <c r="AX1119">
        <f>SUM(Tabla5[[#This Row],[VENTA MABE 1 SEMANA OCT]:[VENTAS OTROS 1 SEMANA OCT]])</f>
        <v>3</v>
      </c>
      <c r="AY1119" s="46">
        <v>1</v>
      </c>
      <c r="AZ1119" s="55">
        <v>0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0</v>
      </c>
      <c r="BG1119">
        <f>SUM(Tabla5[[#This Row],[VENTA MABE 2 SEMANA OCT]:[VENTAS OTROS 2 SEMANA OCT]])</f>
        <v>2</v>
      </c>
      <c r="BH1119" t="s">
        <v>798</v>
      </c>
      <c r="BI1119" s="55" t="s">
        <v>120</v>
      </c>
      <c r="BJ1119">
        <v>10</v>
      </c>
      <c r="BK1119" s="55">
        <v>0</v>
      </c>
      <c r="BL1119">
        <v>0</v>
      </c>
      <c r="BM1119">
        <v>1</v>
      </c>
      <c r="BN1119">
        <v>1</v>
      </c>
      <c r="BO1119">
        <v>0</v>
      </c>
      <c r="BP1119">
        <v>0</v>
      </c>
      <c r="BQ1119">
        <v>0</v>
      </c>
      <c r="BR1119">
        <f>SUM(Tabla5[[#This Row],[VENTA MABE 3 SEMANA OCT]:[VENTAS OTROS 3 SEMANA OCT]])</f>
        <v>2</v>
      </c>
      <c r="BS1119" s="42">
        <v>0.12</v>
      </c>
      <c r="BT1119" s="55">
        <v>0</v>
      </c>
      <c r="BU1119">
        <v>0</v>
      </c>
      <c r="BV1119">
        <v>1</v>
      </c>
      <c r="BW1119">
        <v>0</v>
      </c>
      <c r="BX1119">
        <v>0</v>
      </c>
      <c r="BY1119">
        <v>1</v>
      </c>
      <c r="BZ1119">
        <v>0</v>
      </c>
      <c r="CA1119">
        <f>SUM(Tabla5[[#This Row],[VENTA MABE 4 SEMANA OCT]:[VENTAS OTROS 4 SEMANA OCT]])</f>
        <v>2</v>
      </c>
      <c r="CB1119" t="s">
        <v>1679</v>
      </c>
      <c r="CC1119" t="s">
        <v>1679</v>
      </c>
      <c r="CD1119" t="s">
        <v>1679</v>
      </c>
      <c r="CE1119" t="s">
        <v>1679</v>
      </c>
      <c r="CF1119" t="s">
        <v>1679</v>
      </c>
      <c r="CG1119" t="s">
        <v>1679</v>
      </c>
      <c r="CH1119" t="s">
        <v>1679</v>
      </c>
      <c r="CI11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19" s="66">
        <v>0</v>
      </c>
      <c r="CK1119">
        <v>0</v>
      </c>
      <c r="CL1119">
        <v>0</v>
      </c>
      <c r="CM1119">
        <v>2</v>
      </c>
      <c r="CN1119">
        <v>1</v>
      </c>
      <c r="CO1119">
        <v>0</v>
      </c>
      <c r="CP1119">
        <v>0</v>
      </c>
      <c r="CQ1119">
        <v>0</v>
      </c>
      <c r="CR1119">
        <f>SUM(Tabla5[[#This Row],[VENTA MABE 1 SEMANA NOV]:[VENTAS OTROS 1 SEMANA NOV]])</f>
        <v>3</v>
      </c>
      <c r="CS1119">
        <f>IFERROR(VLOOKUP(Tabla5[[#This Row],[CLAVE]],[2]VENTAS!$F$2:$L$1501,2,0),0)</f>
        <v>1</v>
      </c>
      <c r="CT1119">
        <f>IFERROR(VLOOKUP(Tabla5[[#This Row],[CLAVE]],[2]VENTAS!$F$2:$L$1501,3,0),0)</f>
        <v>0</v>
      </c>
      <c r="CU1119">
        <f>IFERROR(VLOOKUP(Tabla5[[#This Row],[CLAVE]],[2]VENTAS!$F$2:$L$1501,4,0),0)</f>
        <v>1</v>
      </c>
      <c r="CV1119">
        <f>IFERROR(VLOOKUP(Tabla5[[#This Row],[CLAVE]],[2]VENTAS!$F$2:$L$1501,5,0),0)</f>
        <v>0</v>
      </c>
      <c r="CW1119">
        <f>IFERROR(VLOOKUP(Tabla5[[#This Row],[CLAVE]],[2]VENTAS!$F$2:$L$1501,6,0),0)</f>
        <v>1</v>
      </c>
      <c r="CX1119">
        <f>IFERROR(VLOOKUP(Tabla5[[#This Row],[CLAVE]],[2]VENTAS!$F$2:$L$1501,7,0),0)</f>
        <v>0</v>
      </c>
      <c r="CY1119">
        <f>IFERROR(VLOOKUP(Tabla5[[#This Row],[CLAVE]],[2]VENTAS!$F$2:$R$1501,13,0),0)</f>
        <v>0</v>
      </c>
      <c r="CZ1119">
        <f>SUM(Tabla5[[#This Row],[VENTA MABE 2 SEMANA NOV]:[VENTAS OTROS 2 SEMANA NOV]])</f>
        <v>3</v>
      </c>
      <c r="DA1119" s="46">
        <v>4.6512743027182042</v>
      </c>
    </row>
    <row r="1120" spans="1:105" hidden="1" x14ac:dyDescent="0.3">
      <c r="A1120" t="str">
        <f>CONCATENATE(Tabla5[[#This Row],[TIENDA HMPV]],Tabla5[[#This Row],[LINEA]])</f>
        <v>1741 - TIENDA TUMBACOREFRIGERACIÓN</v>
      </c>
      <c r="B1120" t="s">
        <v>119</v>
      </c>
      <c r="C1120" s="55" t="s">
        <v>120</v>
      </c>
      <c r="D1120" s="55" t="s">
        <v>39</v>
      </c>
      <c r="E1120" s="55" t="s">
        <v>121</v>
      </c>
      <c r="F1120" s="55" t="s">
        <v>1724</v>
      </c>
      <c r="G1120" t="s">
        <v>29</v>
      </c>
      <c r="H1120" s="42">
        <f>IFERROR(Tabla5[[#This Row],[VENTAS MABE]]/Tabla5[[#This Row],[CUOTA]],0)</f>
        <v>1.3333333333333333</v>
      </c>
      <c r="I1120">
        <v>3</v>
      </c>
      <c r="J1120">
        <v>4</v>
      </c>
      <c r="K1120">
        <v>6</v>
      </c>
      <c r="L1120">
        <v>4</v>
      </c>
      <c r="M1120">
        <v>0</v>
      </c>
      <c r="N1120">
        <v>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V1120" s="42">
        <v>0.33333333333333331</v>
      </c>
      <c r="W1120" s="42">
        <f>IFERROR(Tabla5[[#This Row],[TOTAL VENTA 38 SEMANA]]/Tabla5[[#This Row],[VENTA ACUM 38]],0)</f>
        <v>0.33333333333333331</v>
      </c>
      <c r="X1120" s="42">
        <v>0</v>
      </c>
      <c r="Y1120" s="55" t="s">
        <v>734</v>
      </c>
      <c r="Z1120" s="46">
        <f>+Tabla5[[#This Row],[VENTA ACUM 38]]+Tabla5[[#This Row],[venta total 39 acum]]</f>
        <v>24</v>
      </c>
      <c r="AA1120" s="46">
        <v>4</v>
      </c>
      <c r="AB1120" s="46">
        <v>4</v>
      </c>
      <c r="AC1120" s="46">
        <v>12</v>
      </c>
      <c r="AD1120" s="46">
        <v>12</v>
      </c>
      <c r="AE1120" s="46">
        <f>VLOOKUP(Tabla5[[#This Row],[CLAVE]],'[1]QMI 5 SEMANA SEP-22'!$A$308:$I$1294,9,0)</f>
        <v>4</v>
      </c>
      <c r="AF1120" s="46">
        <v>12</v>
      </c>
      <c r="AG1120" s="46">
        <v>8</v>
      </c>
      <c r="AH1120" s="42">
        <f>IFERROR(Tabla5[[#This Row],[VENTAS MABE]]/Tabla5[[#This Row],[VENTAS INDURAMA]],0)</f>
        <v>0.66666666666666663</v>
      </c>
      <c r="AI1120" t="s">
        <v>1675</v>
      </c>
      <c r="AK1120" s="42"/>
      <c r="AL1120" t="s">
        <v>727</v>
      </c>
      <c r="AM1120" s="55" t="s">
        <v>1147</v>
      </c>
      <c r="AO1120" s="55" t="s">
        <v>429</v>
      </c>
      <c r="AP1120">
        <v>4</v>
      </c>
      <c r="AQ1120" s="55">
        <v>2</v>
      </c>
      <c r="AR1120">
        <v>0</v>
      </c>
      <c r="AS1120">
        <v>0</v>
      </c>
      <c r="AT1120">
        <v>0</v>
      </c>
      <c r="AU1120">
        <v>0</v>
      </c>
      <c r="AV1120">
        <v>2</v>
      </c>
      <c r="AW1120">
        <v>0</v>
      </c>
      <c r="AX1120">
        <f>SUM(Tabla5[[#This Row],[VENTA MABE 1 SEMANA OCT]:[VENTAS OTROS 1 SEMANA OCT]])</f>
        <v>4</v>
      </c>
      <c r="AY1120" s="46">
        <v>2.56270622706755</v>
      </c>
      <c r="AZ1120" s="55">
        <v>0</v>
      </c>
      <c r="BA1120">
        <v>1</v>
      </c>
      <c r="BB1120">
        <v>0</v>
      </c>
      <c r="BC1120">
        <v>0</v>
      </c>
      <c r="BD1120">
        <v>0</v>
      </c>
      <c r="BE1120">
        <v>2</v>
      </c>
      <c r="BF1120">
        <v>0</v>
      </c>
      <c r="BG1120">
        <f>SUM(Tabla5[[#This Row],[VENTA MABE 2 SEMANA OCT]:[VENTAS OTROS 2 SEMANA OCT]])</f>
        <v>3</v>
      </c>
      <c r="BH1120" t="s">
        <v>798</v>
      </c>
      <c r="BI1120" s="55" t="s">
        <v>120</v>
      </c>
      <c r="BJ1120">
        <v>10</v>
      </c>
      <c r="BK1120" s="55">
        <v>1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f>SUM(Tabla5[[#This Row],[VENTA MABE 3 SEMANA OCT]:[VENTAS OTROS 3 SEMANA OCT]])</f>
        <v>2</v>
      </c>
      <c r="BS1120" s="42">
        <v>0.2</v>
      </c>
      <c r="BT1120" s="55">
        <v>1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f>SUM(Tabla5[[#This Row],[VENTA MABE 4 SEMANA OCT]:[VENTAS OTROS 4 SEMANA OCT]])</f>
        <v>1</v>
      </c>
      <c r="CB1120" t="s">
        <v>1679</v>
      </c>
      <c r="CC1120" t="s">
        <v>1679</v>
      </c>
      <c r="CD1120" t="s">
        <v>1679</v>
      </c>
      <c r="CE1120" t="s">
        <v>1679</v>
      </c>
      <c r="CF1120" t="s">
        <v>1679</v>
      </c>
      <c r="CG1120" t="s">
        <v>1679</v>
      </c>
      <c r="CH1120" t="s">
        <v>1679</v>
      </c>
      <c r="CI11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120" t="s">
        <v>1702</v>
      </c>
      <c r="CK1120">
        <v>1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f>SUM(Tabla5[[#This Row],[VENTA MABE 1 SEMANA NOV]:[VENTAS OTROS 1 SEMANA NOV]])</f>
        <v>2</v>
      </c>
      <c r="CS1120">
        <f>IFERROR(VLOOKUP(Tabla5[[#This Row],[CLAVE]],[2]VENTAS!$F$2:$L$1501,2,0),0)</f>
        <v>1</v>
      </c>
      <c r="CT1120">
        <f>IFERROR(VLOOKUP(Tabla5[[#This Row],[CLAVE]],[2]VENTAS!$F$2:$L$1501,3,0),0)</f>
        <v>2</v>
      </c>
      <c r="CU1120">
        <f>IFERROR(VLOOKUP(Tabla5[[#This Row],[CLAVE]],[2]VENTAS!$F$2:$L$1501,4,0),0)</f>
        <v>0</v>
      </c>
      <c r="CV1120">
        <f>IFERROR(VLOOKUP(Tabla5[[#This Row],[CLAVE]],[2]VENTAS!$F$2:$L$1501,5,0),0)</f>
        <v>0</v>
      </c>
      <c r="CW1120">
        <f>IFERROR(VLOOKUP(Tabla5[[#This Row],[CLAVE]],[2]VENTAS!$F$2:$L$1501,6,0),0)</f>
        <v>0</v>
      </c>
      <c r="CX1120">
        <f>IFERROR(VLOOKUP(Tabla5[[#This Row],[CLAVE]],[2]VENTAS!$F$2:$L$1501,7,0),0)</f>
        <v>0</v>
      </c>
      <c r="CY1120">
        <f>IFERROR(VLOOKUP(Tabla5[[#This Row],[CLAVE]],[2]VENTAS!$F$2:$R$1501,13,0),0)</f>
        <v>0</v>
      </c>
      <c r="CZ1120">
        <f>SUM(Tabla5[[#This Row],[VENTA MABE 2 SEMANA NOV]:[VENTAS OTROS 2 SEMANA NOV]])</f>
        <v>3</v>
      </c>
      <c r="DA1120" s="46">
        <v>8.6712161900279607</v>
      </c>
    </row>
    <row r="1121" spans="1:105" hidden="1" x14ac:dyDescent="0.3">
      <c r="A1121" t="str">
        <f>CONCATENATE(Tabla5[[#This Row],[TIENDA HMPV]],Tabla5[[#This Row],[LINEA]])</f>
        <v>157 - POINT TUMBACOCOCINAS</v>
      </c>
      <c r="B1121" t="s">
        <v>119</v>
      </c>
      <c r="C1121" s="55" t="s">
        <v>120</v>
      </c>
      <c r="D1121" s="55" t="s">
        <v>77</v>
      </c>
      <c r="E1121" s="55" t="s">
        <v>122</v>
      </c>
      <c r="F1121" s="55" t="s">
        <v>1724</v>
      </c>
      <c r="G1121" t="s">
        <v>26</v>
      </c>
      <c r="H1121" s="42">
        <f>IFERROR(Tabla5[[#This Row],[VENTAS MABE]]/Tabla5[[#This Row],[CUOTA]],0)</f>
        <v>0.5</v>
      </c>
      <c r="I1121">
        <v>10</v>
      </c>
      <c r="J1121">
        <v>5</v>
      </c>
      <c r="K1121">
        <v>6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V1121" s="42">
        <v>0.625</v>
      </c>
      <c r="W1121" s="42">
        <f>IFERROR(Tabla5[[#This Row],[TOTAL VENTA 38 SEMANA]]/Tabla5[[#This Row],[VENTA ACUM 38]],0)</f>
        <v>0.625</v>
      </c>
      <c r="X1121" s="42">
        <v>0</v>
      </c>
      <c r="Y1121" s="55" t="s">
        <v>724</v>
      </c>
      <c r="Z1121" s="46">
        <f>+Tabla5[[#This Row],[VENTA ACUM 38]]+Tabla5[[#This Row],[venta total 39 acum]]</f>
        <v>16</v>
      </c>
      <c r="AA1121" s="46">
        <v>4</v>
      </c>
      <c r="AB1121" s="46">
        <v>5</v>
      </c>
      <c r="AC1121" s="46">
        <v>8</v>
      </c>
      <c r="AD1121" s="46">
        <v>8</v>
      </c>
      <c r="AE1121" s="46">
        <f>VLOOKUP(Tabla5[[#This Row],[CLAVE]],'[1]QMI 5 SEMANA SEP-22'!$A$308:$I$1294,9,0)</f>
        <v>5</v>
      </c>
      <c r="AF1121" s="46">
        <v>8</v>
      </c>
      <c r="AG1121" s="46">
        <v>9</v>
      </c>
      <c r="AH1121" s="42">
        <f>IFERROR(Tabla5[[#This Row],[VENTAS MABE]]/Tabla5[[#This Row],[VENTAS INDURAMA]],0)</f>
        <v>0.83333333333333337</v>
      </c>
      <c r="AI1121" t="s">
        <v>1675</v>
      </c>
      <c r="AK1121" s="42"/>
      <c r="AL1121" t="s">
        <v>727</v>
      </c>
      <c r="AM1121" s="55" t="s">
        <v>1148</v>
      </c>
      <c r="AO1121" s="55" t="s">
        <v>429</v>
      </c>
      <c r="AP1121">
        <v>4</v>
      </c>
      <c r="AQ1121" s="55">
        <v>2</v>
      </c>
      <c r="AR1121">
        <v>2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f>SUM(Tabla5[[#This Row],[VENTA MABE 1 SEMANA OCT]:[VENTAS OTROS 1 SEMANA OCT]])</f>
        <v>4</v>
      </c>
      <c r="AY1121" s="46">
        <v>9.1082189600664698</v>
      </c>
      <c r="AZ1121" s="55">
        <v>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f>SUM(Tabla5[[#This Row],[VENTA MABE 2 SEMANA OCT]:[VENTAS OTROS 2 SEMANA OCT]])</f>
        <v>2</v>
      </c>
      <c r="BH1121" t="s">
        <v>798</v>
      </c>
      <c r="BI1121" s="55" t="s">
        <v>120</v>
      </c>
      <c r="BJ1121">
        <v>10</v>
      </c>
      <c r="BK1121" s="55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f>SUM(Tabla5[[#This Row],[VENTA MABE 3 SEMANA OCT]:[VENTAS OTROS 3 SEMANA OCT]])</f>
        <v>1</v>
      </c>
      <c r="BS1121" s="42">
        <v>0.5</v>
      </c>
      <c r="BT1121" s="55">
        <v>2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f>SUM(Tabla5[[#This Row],[VENTA MABE 4 SEMANA OCT]:[VENTAS OTROS 4 SEMANA OCT]])</f>
        <v>2</v>
      </c>
      <c r="CB1121" t="s">
        <v>1679</v>
      </c>
      <c r="CC1121" t="s">
        <v>1679</v>
      </c>
      <c r="CD1121" t="s">
        <v>1679</v>
      </c>
      <c r="CE1121" t="s">
        <v>1679</v>
      </c>
      <c r="CF1121" t="s">
        <v>1679</v>
      </c>
      <c r="CG1121" t="s">
        <v>1679</v>
      </c>
      <c r="CH1121" t="s">
        <v>1679</v>
      </c>
      <c r="CI11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0.77777777777777779</v>
      </c>
      <c r="CJ1121" t="s">
        <v>1703</v>
      </c>
      <c r="CK1121">
        <v>1</v>
      </c>
      <c r="CL1121">
        <v>2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f>SUM(Tabla5[[#This Row],[VENTA MABE 1 SEMANA NOV]:[VENTAS OTROS 1 SEMANA NOV]])</f>
        <v>3</v>
      </c>
      <c r="CS1121">
        <f>IFERROR(VLOOKUP(Tabla5[[#This Row],[CLAVE]],[2]VENTAS!$F$2:$L$1501,2,0),0)</f>
        <v>2</v>
      </c>
      <c r="CT1121">
        <f>IFERROR(VLOOKUP(Tabla5[[#This Row],[CLAVE]],[2]VENTAS!$F$2:$L$1501,3,0),0)</f>
        <v>1</v>
      </c>
      <c r="CU1121">
        <f>IFERROR(VLOOKUP(Tabla5[[#This Row],[CLAVE]],[2]VENTAS!$F$2:$L$1501,4,0),0)</f>
        <v>0</v>
      </c>
      <c r="CV1121">
        <f>IFERROR(VLOOKUP(Tabla5[[#This Row],[CLAVE]],[2]VENTAS!$F$2:$L$1501,5,0),0)</f>
        <v>0</v>
      </c>
      <c r="CW1121">
        <f>IFERROR(VLOOKUP(Tabla5[[#This Row],[CLAVE]],[2]VENTAS!$F$2:$L$1501,6,0),0)</f>
        <v>0</v>
      </c>
      <c r="CX1121">
        <f>IFERROR(VLOOKUP(Tabla5[[#This Row],[CLAVE]],[2]VENTAS!$F$2:$L$1501,7,0),0)</f>
        <v>0</v>
      </c>
      <c r="CY1121">
        <f>IFERROR(VLOOKUP(Tabla5[[#This Row],[CLAVE]],[2]VENTAS!$F$2:$R$1501,13,0),0)</f>
        <v>0</v>
      </c>
      <c r="CZ1121">
        <f>SUM(Tabla5[[#This Row],[VENTA MABE 2 SEMANA NOV]:[VENTAS OTROS 2 SEMANA NOV]])</f>
        <v>3</v>
      </c>
      <c r="DA1121" s="46">
        <v>11.127324968424688</v>
      </c>
    </row>
    <row r="1122" spans="1:105" hidden="1" x14ac:dyDescent="0.3">
      <c r="A1122" t="str">
        <f>CONCATENATE(Tabla5[[#This Row],[TIENDA HMPV]],Tabla5[[#This Row],[LINEA]])</f>
        <v>157 - POINT TUMBACOGLOBALES</v>
      </c>
      <c r="B1122" t="s">
        <v>119</v>
      </c>
      <c r="C1122" s="55" t="s">
        <v>120</v>
      </c>
      <c r="D1122" s="55" t="s">
        <v>77</v>
      </c>
      <c r="E1122" s="55" t="s">
        <v>122</v>
      </c>
      <c r="F1122" s="55" t="s">
        <v>1724</v>
      </c>
      <c r="G1122" t="s">
        <v>27</v>
      </c>
      <c r="H1122" s="42">
        <f>IFERROR(Tabla5[[#This Row],[VENTAS MABE]]/Tabla5[[#This Row],[CUOTA]],0)</f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V1122" s="42">
        <v>0</v>
      </c>
      <c r="W1122" s="42">
        <f>IFERROR(Tabla5[[#This Row],[TOTAL VENTA 38 SEMANA]]/Tabla5[[#This Row],[VENTA ACUM 38]],0)</f>
        <v>0</v>
      </c>
      <c r="X1122" s="42">
        <v>0</v>
      </c>
      <c r="Y1122" s="55" t="s">
        <v>724</v>
      </c>
      <c r="Z1122" s="46">
        <f>+Tabla5[[#This Row],[VENTA ACUM 38]]+Tabla5[[#This Row],[venta total 39 acum]]</f>
        <v>0</v>
      </c>
      <c r="AA1122" s="46">
        <v>0</v>
      </c>
      <c r="AB1122" s="46">
        <v>0</v>
      </c>
      <c r="AC1122" s="46">
        <v>0</v>
      </c>
      <c r="AD1122" s="46">
        <v>0</v>
      </c>
      <c r="AE1122" s="46">
        <f>VLOOKUP(Tabla5[[#This Row],[CLAVE]],'[1]QMI 5 SEMANA SEP-22'!$A$308:$I$1294,9,0)</f>
        <v>0</v>
      </c>
      <c r="AF1122" s="46">
        <v>0</v>
      </c>
      <c r="AG1122" s="46">
        <v>0</v>
      </c>
      <c r="AH1122" s="42">
        <f>IFERROR(Tabla5[[#This Row],[VENTAS MABE]]/Tabla5[[#This Row],[VENTAS INDURAMA]],0)</f>
        <v>0</v>
      </c>
      <c r="AI1122" t="s">
        <v>1675</v>
      </c>
      <c r="AK1122" s="42"/>
      <c r="AL1122" t="s">
        <v>727</v>
      </c>
      <c r="AM1122" s="55" t="s">
        <v>1148</v>
      </c>
      <c r="AO1122" s="55" t="s">
        <v>429</v>
      </c>
      <c r="AP1122">
        <v>0</v>
      </c>
      <c r="AQ1122" s="55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f>SUM(Tabla5[[#This Row],[VENTA MABE 1 SEMANA OCT]:[VENTAS OTROS 1 SEMANA OCT]])</f>
        <v>0</v>
      </c>
      <c r="AY1122" s="46">
        <v>0</v>
      </c>
      <c r="AZ1122" s="55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f>SUM(Tabla5[[#This Row],[VENTA MABE 2 SEMANA OCT]:[VENTAS OTROS 2 SEMANA OCT]])</f>
        <v>0</v>
      </c>
      <c r="BH1122" t="s">
        <v>798</v>
      </c>
      <c r="BI1122" s="55" t="s">
        <v>120</v>
      </c>
      <c r="BJ1122">
        <v>10</v>
      </c>
      <c r="BK1122" s="55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f>SUM(Tabla5[[#This Row],[VENTA MABE 3 SEMANA OCT]:[VENTAS OTROS 3 SEMANA OCT]])</f>
        <v>0</v>
      </c>
      <c r="BS1122" s="42">
        <v>0</v>
      </c>
      <c r="BT1122" s="55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f>SUM(Tabla5[[#This Row],[VENTA MABE 4 SEMANA OCT]:[VENTAS OTROS 4 SEMANA OCT]])</f>
        <v>0</v>
      </c>
      <c r="CB1122" t="s">
        <v>1679</v>
      </c>
      <c r="CC1122" t="s">
        <v>1679</v>
      </c>
      <c r="CD1122" t="s">
        <v>1679</v>
      </c>
      <c r="CE1122" t="s">
        <v>1679</v>
      </c>
      <c r="CF1122" t="s">
        <v>1679</v>
      </c>
      <c r="CG1122" t="s">
        <v>1679</v>
      </c>
      <c r="CH1122" t="s">
        <v>1679</v>
      </c>
      <c r="CI11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22" s="66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f>SUM(Tabla5[[#This Row],[VENTA MABE 1 SEMANA NOV]:[VENTAS OTROS 1 SEMANA NOV]])</f>
        <v>0</v>
      </c>
      <c r="CS1122">
        <f>IFERROR(VLOOKUP(Tabla5[[#This Row],[CLAVE]],[2]VENTAS!$F$2:$L$1501,2,0),0)</f>
        <v>0</v>
      </c>
      <c r="CT1122">
        <f>IFERROR(VLOOKUP(Tabla5[[#This Row],[CLAVE]],[2]VENTAS!$F$2:$L$1501,3,0),0)</f>
        <v>0</v>
      </c>
      <c r="CU1122">
        <f>IFERROR(VLOOKUP(Tabla5[[#This Row],[CLAVE]],[2]VENTAS!$F$2:$L$1501,4,0),0)</f>
        <v>0</v>
      </c>
      <c r="CV1122">
        <f>IFERROR(VLOOKUP(Tabla5[[#This Row],[CLAVE]],[2]VENTAS!$F$2:$L$1501,5,0),0)</f>
        <v>0</v>
      </c>
      <c r="CW1122">
        <f>IFERROR(VLOOKUP(Tabla5[[#This Row],[CLAVE]],[2]VENTAS!$F$2:$L$1501,6,0),0)</f>
        <v>0</v>
      </c>
      <c r="CX1122">
        <f>IFERROR(VLOOKUP(Tabla5[[#This Row],[CLAVE]],[2]VENTAS!$F$2:$L$1501,7,0),0)</f>
        <v>0</v>
      </c>
      <c r="CY1122">
        <f>IFERROR(VLOOKUP(Tabla5[[#This Row],[CLAVE]],[2]VENTAS!$F$2:$R$1501,13,0),0)</f>
        <v>0</v>
      </c>
      <c r="CZ1122">
        <f>SUM(Tabla5[[#This Row],[VENTA MABE 2 SEMANA NOV]:[VENTAS OTROS 2 SEMANA NOV]])</f>
        <v>0</v>
      </c>
      <c r="DA1122" s="46">
        <v>0</v>
      </c>
    </row>
    <row r="1123" spans="1:105" hidden="1" x14ac:dyDescent="0.3">
      <c r="A1123" t="str">
        <f>CONCATENATE(Tabla5[[#This Row],[TIENDA HMPV]],Tabla5[[#This Row],[LINEA]])</f>
        <v>157 - POINT TUMBACOLAVADO</v>
      </c>
      <c r="B1123" t="s">
        <v>119</v>
      </c>
      <c r="C1123" s="55" t="s">
        <v>120</v>
      </c>
      <c r="D1123" s="55" t="s">
        <v>77</v>
      </c>
      <c r="E1123" s="55" t="s">
        <v>122</v>
      </c>
      <c r="F1123" s="55" t="s">
        <v>1724</v>
      </c>
      <c r="G1123" t="s">
        <v>28</v>
      </c>
      <c r="H1123" s="42">
        <f>IFERROR(Tabla5[[#This Row],[VENTAS MABE]]/Tabla5[[#This Row],[CUOTA]],0)</f>
        <v>1</v>
      </c>
      <c r="I1123">
        <v>4</v>
      </c>
      <c r="J1123">
        <v>4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V1123" s="42">
        <v>0.66666666666666663</v>
      </c>
      <c r="W1123" s="42">
        <f>IFERROR(Tabla5[[#This Row],[TOTAL VENTA 38 SEMANA]]/Tabla5[[#This Row],[VENTA ACUM 38]],0)</f>
        <v>0.66666666666666663</v>
      </c>
      <c r="X1123" s="42">
        <v>0</v>
      </c>
      <c r="Y1123" s="55" t="s">
        <v>724</v>
      </c>
      <c r="Z1123" s="46">
        <f>+Tabla5[[#This Row],[VENTA ACUM 38]]+Tabla5[[#This Row],[venta total 39 acum]]</f>
        <v>12</v>
      </c>
      <c r="AA1123" s="46">
        <v>4</v>
      </c>
      <c r="AB1123" s="46">
        <v>4</v>
      </c>
      <c r="AC1123" s="46">
        <v>6</v>
      </c>
      <c r="AD1123" s="46">
        <v>6</v>
      </c>
      <c r="AE1123" s="46">
        <f>VLOOKUP(Tabla5[[#This Row],[CLAVE]],'[1]QMI 5 SEMANA SEP-22'!$A$308:$I$1294,9,0)</f>
        <v>4</v>
      </c>
      <c r="AF1123" s="46">
        <v>6</v>
      </c>
      <c r="AG1123" s="46">
        <v>8</v>
      </c>
      <c r="AH1123" s="42">
        <f>IFERROR(Tabla5[[#This Row],[VENTAS MABE]]/Tabla5[[#This Row],[VENTAS INDURAMA]],0)</f>
        <v>1</v>
      </c>
      <c r="AI1123" t="s">
        <v>1675</v>
      </c>
      <c r="AK1123" s="42"/>
      <c r="AL1123" t="s">
        <v>727</v>
      </c>
      <c r="AM1123" s="55" t="s">
        <v>1148</v>
      </c>
      <c r="AO1123" s="55" t="s">
        <v>429</v>
      </c>
      <c r="AP1123">
        <v>4</v>
      </c>
      <c r="AQ1123" s="55">
        <v>1</v>
      </c>
      <c r="AR1123">
        <v>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f>SUM(Tabla5[[#This Row],[VENTA MABE 1 SEMANA OCT]:[VENTAS OTROS 1 SEMANA OCT]])</f>
        <v>4</v>
      </c>
      <c r="AY1123" s="46">
        <v>3.3606143488323168</v>
      </c>
      <c r="AZ1123" s="55">
        <v>5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f>SUM(Tabla5[[#This Row],[VENTA MABE 2 SEMANA OCT]:[VENTAS OTROS 2 SEMANA OCT]])</f>
        <v>6</v>
      </c>
      <c r="BH1123" t="s">
        <v>798</v>
      </c>
      <c r="BI1123" s="55" t="s">
        <v>120</v>
      </c>
      <c r="BJ1123">
        <v>10</v>
      </c>
      <c r="BK1123" s="55">
        <v>3</v>
      </c>
      <c r="BL1123">
        <v>1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f>SUM(Tabla5[[#This Row],[VENTA MABE 3 SEMANA OCT]:[VENTAS OTROS 3 SEMANA OCT]])</f>
        <v>4</v>
      </c>
      <c r="BS1123" s="42">
        <v>0.3</v>
      </c>
      <c r="BT1123" s="55">
        <v>6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f>SUM(Tabla5[[#This Row],[VENTA MABE 4 SEMANA OCT]:[VENTAS OTROS 4 SEMANA OCT]])</f>
        <v>7</v>
      </c>
      <c r="CB1123" t="s">
        <v>1679</v>
      </c>
      <c r="CC1123" t="s">
        <v>1679</v>
      </c>
      <c r="CD1123" t="s">
        <v>1679</v>
      </c>
      <c r="CE1123" t="s">
        <v>1679</v>
      </c>
      <c r="CF1123" t="s">
        <v>1679</v>
      </c>
      <c r="CG1123" t="s">
        <v>1679</v>
      </c>
      <c r="CH1123" t="s">
        <v>1679</v>
      </c>
      <c r="CI11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1123" t="s">
        <v>1703</v>
      </c>
      <c r="CK1123">
        <v>1</v>
      </c>
      <c r="CL1123">
        <v>2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f>SUM(Tabla5[[#This Row],[VENTA MABE 1 SEMANA NOV]:[VENTAS OTROS 1 SEMANA NOV]])</f>
        <v>3</v>
      </c>
      <c r="CS1123">
        <f>IFERROR(VLOOKUP(Tabla5[[#This Row],[CLAVE]],[2]VENTAS!$F$2:$L$1501,2,0),0)</f>
        <v>1</v>
      </c>
      <c r="CT1123">
        <f>IFERROR(VLOOKUP(Tabla5[[#This Row],[CLAVE]],[2]VENTAS!$F$2:$L$1501,3,0),0)</f>
        <v>1</v>
      </c>
      <c r="CU1123">
        <f>IFERROR(VLOOKUP(Tabla5[[#This Row],[CLAVE]],[2]VENTAS!$F$2:$L$1501,4,0),0)</f>
        <v>0</v>
      </c>
      <c r="CV1123">
        <f>IFERROR(VLOOKUP(Tabla5[[#This Row],[CLAVE]],[2]VENTAS!$F$2:$L$1501,5,0),0)</f>
        <v>0</v>
      </c>
      <c r="CW1123">
        <f>IFERROR(VLOOKUP(Tabla5[[#This Row],[CLAVE]],[2]VENTAS!$F$2:$L$1501,6,0),0)</f>
        <v>0</v>
      </c>
      <c r="CX1123">
        <f>IFERROR(VLOOKUP(Tabla5[[#This Row],[CLAVE]],[2]VENTAS!$F$2:$L$1501,7,0),0)</f>
        <v>0</v>
      </c>
      <c r="CY1123">
        <f>IFERROR(VLOOKUP(Tabla5[[#This Row],[CLAVE]],[2]VENTAS!$F$2:$R$1501,13,0),0)</f>
        <v>0</v>
      </c>
      <c r="CZ1123">
        <f>SUM(Tabla5[[#This Row],[VENTA MABE 2 SEMANA NOV]:[VENTAS OTROS 2 SEMANA NOV]])</f>
        <v>2</v>
      </c>
      <c r="DA1123" s="46">
        <v>3.5814668423364076</v>
      </c>
    </row>
    <row r="1124" spans="1:105" hidden="1" x14ac:dyDescent="0.3">
      <c r="A1124" t="str">
        <f>CONCATENATE(Tabla5[[#This Row],[TIENDA HMPV]],Tabla5[[#This Row],[LINEA]])</f>
        <v>157 - POINT TUMBACOREFRIGERACIÓN</v>
      </c>
      <c r="B1124" t="s">
        <v>119</v>
      </c>
      <c r="C1124" s="55" t="s">
        <v>120</v>
      </c>
      <c r="D1124" s="55" t="s">
        <v>77</v>
      </c>
      <c r="E1124" s="55" t="s">
        <v>122</v>
      </c>
      <c r="F1124" s="55" t="s">
        <v>1724</v>
      </c>
      <c r="G1124" t="s">
        <v>29</v>
      </c>
      <c r="H1124" s="42">
        <f>IFERROR(Tabla5[[#This Row],[VENTAS MABE]]/Tabla5[[#This Row],[CUOTA]],0)</f>
        <v>0.6</v>
      </c>
      <c r="I1124">
        <v>5</v>
      </c>
      <c r="J1124">
        <v>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V1124" s="42">
        <v>0.6</v>
      </c>
      <c r="W1124" s="42">
        <f>IFERROR(Tabla5[[#This Row],[TOTAL VENTA 38 SEMANA]]/Tabla5[[#This Row],[VENTA ACUM 38]],0)</f>
        <v>0.6</v>
      </c>
      <c r="X1124" s="42">
        <v>0</v>
      </c>
      <c r="Y1124" s="55" t="s">
        <v>724</v>
      </c>
      <c r="Z1124" s="46">
        <f>+Tabla5[[#This Row],[VENTA ACUM 38]]+Tabla5[[#This Row],[venta total 39 acum]]</f>
        <v>11</v>
      </c>
      <c r="AA1124" s="46">
        <v>2</v>
      </c>
      <c r="AB1124" s="46">
        <v>3</v>
      </c>
      <c r="AC1124" s="46">
        <v>5</v>
      </c>
      <c r="AD1124" s="46">
        <v>6</v>
      </c>
      <c r="AE1124" s="46">
        <f>VLOOKUP(Tabla5[[#This Row],[CLAVE]],'[1]QMI 5 SEMANA SEP-22'!$A$308:$I$1294,9,0)</f>
        <v>3</v>
      </c>
      <c r="AF1124" s="46">
        <v>6</v>
      </c>
      <c r="AG1124" s="46">
        <v>5</v>
      </c>
      <c r="AH1124" s="42">
        <f>IFERROR(Tabla5[[#This Row],[VENTAS MABE]]/Tabla5[[#This Row],[VENTAS INDURAMA]],0)</f>
        <v>0.6</v>
      </c>
      <c r="AI1124" t="s">
        <v>1675</v>
      </c>
      <c r="AK1124" s="42"/>
      <c r="AL1124" t="s">
        <v>727</v>
      </c>
      <c r="AM1124" s="55" t="s">
        <v>1148</v>
      </c>
      <c r="AO1124" s="55" t="s">
        <v>429</v>
      </c>
      <c r="AP1124">
        <v>2</v>
      </c>
      <c r="AQ1124" s="55">
        <v>3</v>
      </c>
      <c r="AR1124">
        <v>2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f>SUM(Tabla5[[#This Row],[VENTA MABE 1 SEMANA OCT]:[VENTAS OTROS 1 SEMANA OCT]])</f>
        <v>5</v>
      </c>
      <c r="AY1124" s="46">
        <v>6.0504328072476703</v>
      </c>
      <c r="AZ1124" s="55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f>SUM(Tabla5[[#This Row],[VENTA MABE 2 SEMANA OCT]:[VENTAS OTROS 2 SEMANA OCT]])</f>
        <v>0</v>
      </c>
      <c r="BH1124" t="s">
        <v>798</v>
      </c>
      <c r="BI1124" s="55" t="s">
        <v>120</v>
      </c>
      <c r="BJ1124">
        <v>10</v>
      </c>
      <c r="BK1124" s="55">
        <v>0</v>
      </c>
      <c r="BL1124">
        <v>1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f>SUM(Tabla5[[#This Row],[VENTA MABE 3 SEMANA OCT]:[VENTAS OTROS 3 SEMANA OCT]])</f>
        <v>1</v>
      </c>
      <c r="BS1124" s="42">
        <v>0.4</v>
      </c>
      <c r="BT1124" s="55">
        <v>1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f>SUM(Tabla5[[#This Row],[VENTA MABE 4 SEMANA OCT]:[VENTAS OTROS 4 SEMANA OCT]])</f>
        <v>2</v>
      </c>
      <c r="CB1124" t="s">
        <v>1679</v>
      </c>
      <c r="CC1124" t="s">
        <v>1679</v>
      </c>
      <c r="CD1124" t="s">
        <v>1679</v>
      </c>
      <c r="CE1124" t="s">
        <v>1679</v>
      </c>
      <c r="CF1124" t="s">
        <v>1679</v>
      </c>
      <c r="CG1124" t="s">
        <v>1679</v>
      </c>
      <c r="CH1124" t="s">
        <v>1679</v>
      </c>
      <c r="CI11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124" t="s">
        <v>1703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f>SUM(Tabla5[[#This Row],[VENTA MABE 1 SEMANA NOV]:[VENTAS OTROS 1 SEMANA NOV]])</f>
        <v>0</v>
      </c>
      <c r="CS1124">
        <f>IFERROR(VLOOKUP(Tabla5[[#This Row],[CLAVE]],[2]VENTAS!$F$2:$L$1501,2,0),0)</f>
        <v>1</v>
      </c>
      <c r="CT1124">
        <f>IFERROR(VLOOKUP(Tabla5[[#This Row],[CLAVE]],[2]VENTAS!$F$2:$L$1501,3,0),0)</f>
        <v>1</v>
      </c>
      <c r="CU1124">
        <f>IFERROR(VLOOKUP(Tabla5[[#This Row],[CLAVE]],[2]VENTAS!$F$2:$L$1501,4,0),0)</f>
        <v>0</v>
      </c>
      <c r="CV1124">
        <f>IFERROR(VLOOKUP(Tabla5[[#This Row],[CLAVE]],[2]VENTAS!$F$2:$L$1501,5,0),0)</f>
        <v>0</v>
      </c>
      <c r="CW1124">
        <f>IFERROR(VLOOKUP(Tabla5[[#This Row],[CLAVE]],[2]VENTAS!$F$2:$L$1501,6,0),0)</f>
        <v>0</v>
      </c>
      <c r="CX1124">
        <f>IFERROR(VLOOKUP(Tabla5[[#This Row],[CLAVE]],[2]VENTAS!$F$2:$L$1501,7,0),0)</f>
        <v>0</v>
      </c>
      <c r="CY1124">
        <f>IFERROR(VLOOKUP(Tabla5[[#This Row],[CLAVE]],[2]VENTAS!$F$2:$R$1501,13,0),0)</f>
        <v>0</v>
      </c>
      <c r="CZ1124">
        <f>SUM(Tabla5[[#This Row],[VENTA MABE 2 SEMANA NOV]:[VENTAS OTROS 2 SEMANA NOV]])</f>
        <v>2</v>
      </c>
      <c r="DA1124" s="46">
        <v>7.2412204113310041</v>
      </c>
    </row>
    <row r="1125" spans="1:105" hidden="1" x14ac:dyDescent="0.3">
      <c r="A1125" t="str">
        <f>CONCATENATE(Tabla5[[#This Row],[TIENDA HMPV]],Tabla5[[#This Row],[LINEA]])</f>
        <v>75 - TUMBACOAIRES</v>
      </c>
      <c r="B1125" t="s">
        <v>119</v>
      </c>
      <c r="C1125" s="55" t="s">
        <v>120</v>
      </c>
      <c r="D1125" s="55" t="s">
        <v>79</v>
      </c>
      <c r="E1125" s="55" t="s">
        <v>123</v>
      </c>
      <c r="F1125" s="55" t="s">
        <v>1724</v>
      </c>
      <c r="G1125" t="s">
        <v>25</v>
      </c>
      <c r="H1125" s="42">
        <f>IFERROR(Tabla5[[#This Row],[VENTAS MABE]]/Tabla5[[#This Row],[CUOTA]],0)</f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V1125" s="42">
        <v>0.33333333333333331</v>
      </c>
      <c r="W1125" s="42">
        <f>IFERROR(Tabla5[[#This Row],[TOTAL VENTA 38 SEMANA]]/Tabla5[[#This Row],[VENTA ACUM 38]],0)</f>
        <v>0.33333333333333331</v>
      </c>
      <c r="X1125" s="42">
        <v>0</v>
      </c>
      <c r="Y1125" s="55" t="s">
        <v>724</v>
      </c>
      <c r="Z1125" s="46">
        <f>+Tabla5[[#This Row],[VENTA ACUM 38]]+Tabla5[[#This Row],[venta total 39 acum]]</f>
        <v>9</v>
      </c>
      <c r="AA1125" s="46">
        <v>0</v>
      </c>
      <c r="AB1125" s="46">
        <v>3</v>
      </c>
      <c r="AC1125" s="46">
        <v>9</v>
      </c>
      <c r="AD1125" s="46">
        <v>0</v>
      </c>
      <c r="AE1125" s="46">
        <f>VLOOKUP(Tabla5[[#This Row],[CLAVE]],'[1]QMI 5 SEMANA SEP-22'!$A$308:$I$1294,9,0)</f>
        <v>0</v>
      </c>
      <c r="AF1125" s="46">
        <v>0</v>
      </c>
      <c r="AG1125" s="46">
        <v>0</v>
      </c>
      <c r="AH1125" s="42">
        <f>IFERROR(Tabla5[[#This Row],[VENTAS MABE]]/Tabla5[[#This Row],[VENTAS INDURAMA]],0)</f>
        <v>0</v>
      </c>
      <c r="AI1125" t="s">
        <v>1675</v>
      </c>
      <c r="AK1125" s="42"/>
      <c r="AL1125" t="s">
        <v>845</v>
      </c>
      <c r="AM1125" s="55" t="s">
        <v>1141</v>
      </c>
      <c r="AO1125" s="55" t="s">
        <v>429</v>
      </c>
      <c r="AP1125">
        <v>0</v>
      </c>
      <c r="AQ1125" s="5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f>SUM(Tabla5[[#This Row],[VENTA MABE 1 SEMANA OCT]:[VENTAS OTROS 1 SEMANA OCT]])</f>
        <v>0</v>
      </c>
      <c r="AY1125" s="46">
        <v>0</v>
      </c>
      <c r="AZ1125" s="5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f>SUM(Tabla5[[#This Row],[VENTA MABE 2 SEMANA OCT]:[VENTAS OTROS 2 SEMANA OCT]])</f>
        <v>0</v>
      </c>
      <c r="BH1125" t="s">
        <v>798</v>
      </c>
      <c r="BI1125" s="55" t="s">
        <v>120</v>
      </c>
      <c r="BJ1125">
        <v>20</v>
      </c>
      <c r="BK1125" s="5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f>SUM(Tabla5[[#This Row],[VENTA MABE 3 SEMANA OCT]:[VENTAS OTROS 3 SEMANA OCT]])</f>
        <v>0</v>
      </c>
      <c r="BS1125" s="42">
        <v>0.2</v>
      </c>
      <c r="BT1125" s="5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f>SUM(Tabla5[[#This Row],[VENTA MABE 4 SEMANA OCT]:[VENTAS OTROS 4 SEMANA OCT]])</f>
        <v>0</v>
      </c>
      <c r="CB1125" t="s">
        <v>1679</v>
      </c>
      <c r="CC1125" t="s">
        <v>1679</v>
      </c>
      <c r="CD1125" t="s">
        <v>1679</v>
      </c>
      <c r="CE1125" t="s">
        <v>1679</v>
      </c>
      <c r="CF1125" t="s">
        <v>1679</v>
      </c>
      <c r="CG1125" t="s">
        <v>1679</v>
      </c>
      <c r="CH1125" t="s">
        <v>1679</v>
      </c>
      <c r="CI11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25" s="66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f>SUM(Tabla5[[#This Row],[VENTA MABE 1 SEMANA NOV]:[VENTAS OTROS 1 SEMANA NOV]])</f>
        <v>0</v>
      </c>
      <c r="CS1125">
        <f>IFERROR(VLOOKUP(Tabla5[[#This Row],[CLAVE]],[2]VENTAS!$F$2:$L$1501,2,0),0)</f>
        <v>0</v>
      </c>
      <c r="CT1125">
        <f>IFERROR(VLOOKUP(Tabla5[[#This Row],[CLAVE]],[2]VENTAS!$F$2:$L$1501,3,0),0)</f>
        <v>0</v>
      </c>
      <c r="CU1125">
        <f>IFERROR(VLOOKUP(Tabla5[[#This Row],[CLAVE]],[2]VENTAS!$F$2:$L$1501,4,0),0)</f>
        <v>0</v>
      </c>
      <c r="CV1125">
        <f>IFERROR(VLOOKUP(Tabla5[[#This Row],[CLAVE]],[2]VENTAS!$F$2:$L$1501,5,0),0)</f>
        <v>0</v>
      </c>
      <c r="CW1125">
        <f>IFERROR(VLOOKUP(Tabla5[[#This Row],[CLAVE]],[2]VENTAS!$F$2:$L$1501,6,0),0)</f>
        <v>0</v>
      </c>
      <c r="CX1125">
        <f>IFERROR(VLOOKUP(Tabla5[[#This Row],[CLAVE]],[2]VENTAS!$F$2:$L$1501,7,0),0)</f>
        <v>0</v>
      </c>
      <c r="CY1125">
        <f>IFERROR(VLOOKUP(Tabla5[[#This Row],[CLAVE]],[2]VENTAS!$F$2:$R$1501,13,0),0)</f>
        <v>0</v>
      </c>
      <c r="CZ1125">
        <f>SUM(Tabla5[[#This Row],[VENTA MABE 2 SEMANA NOV]:[VENTAS OTROS 2 SEMANA NOV]])</f>
        <v>0</v>
      </c>
      <c r="DA1125" s="46">
        <v>0</v>
      </c>
    </row>
    <row r="1126" spans="1:105" hidden="1" x14ac:dyDescent="0.3">
      <c r="A1126" t="str">
        <f>CONCATENATE(Tabla5[[#This Row],[TIENDA HMPV]],Tabla5[[#This Row],[LINEA]])</f>
        <v>75 - TUMBACOCOCINAS</v>
      </c>
      <c r="B1126" t="s">
        <v>119</v>
      </c>
      <c r="C1126" s="55" t="s">
        <v>120</v>
      </c>
      <c r="D1126" s="55" t="s">
        <v>79</v>
      </c>
      <c r="E1126" s="55" t="s">
        <v>123</v>
      </c>
      <c r="F1126" s="55" t="s">
        <v>1724</v>
      </c>
      <c r="G1126" t="s">
        <v>26</v>
      </c>
      <c r="H1126" s="42">
        <f>IFERROR(Tabla5[[#This Row],[VENTAS MABE]]/Tabla5[[#This Row],[CUOTA]],0)</f>
        <v>1.3333333333333333</v>
      </c>
      <c r="I1126">
        <v>3</v>
      </c>
      <c r="J1126">
        <v>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V1126" s="42">
        <v>1</v>
      </c>
      <c r="W1126" s="42">
        <f>IFERROR(Tabla5[[#This Row],[TOTAL VENTA 38 SEMANA]]/Tabla5[[#This Row],[VENTA ACUM 38]],0)</f>
        <v>1</v>
      </c>
      <c r="X1126" s="42">
        <v>0</v>
      </c>
      <c r="Y1126" s="55" t="s">
        <v>724</v>
      </c>
      <c r="Z1126" s="46">
        <f>+Tabla5[[#This Row],[VENTA ACUM 38]]+Tabla5[[#This Row],[venta total 39 acum]]</f>
        <v>8</v>
      </c>
      <c r="AA1126" s="46">
        <v>0</v>
      </c>
      <c r="AB1126" s="46">
        <v>4</v>
      </c>
      <c r="AC1126" s="46">
        <v>4</v>
      </c>
      <c r="AD1126" s="46">
        <v>4</v>
      </c>
      <c r="AE1126" s="46">
        <f>VLOOKUP(Tabla5[[#This Row],[CLAVE]],'[1]QMI 5 SEMANA SEP-22'!$A$308:$I$1294,9,0)</f>
        <v>4</v>
      </c>
      <c r="AF1126" s="46">
        <v>4</v>
      </c>
      <c r="AG1126">
        <v>4</v>
      </c>
      <c r="AH1126" s="42">
        <f>IFERROR(Tabla5[[#This Row],[VENTAS MABE]]/Tabla5[[#This Row],[VENTAS INDURAMA]],0)</f>
        <v>0</v>
      </c>
      <c r="AI1126" t="s">
        <v>1675</v>
      </c>
      <c r="AK1126" s="42"/>
      <c r="AL1126" t="s">
        <v>845</v>
      </c>
      <c r="AM1126" s="55" t="s">
        <v>1141</v>
      </c>
      <c r="AO1126" s="55" t="s">
        <v>429</v>
      </c>
      <c r="AP1126">
        <v>0</v>
      </c>
      <c r="AQ1126" s="55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f>SUM(Tabla5[[#This Row],[VENTA MABE 1 SEMANA OCT]:[VENTAS OTROS 1 SEMANA OCT]])</f>
        <v>0</v>
      </c>
      <c r="AY1126" s="46">
        <v>3.9621212121212119</v>
      </c>
      <c r="AZ1126" s="55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f>SUM(Tabla5[[#This Row],[VENTA MABE 2 SEMANA OCT]:[VENTAS OTROS 2 SEMANA OCT]])</f>
        <v>1</v>
      </c>
      <c r="BH1126" t="s">
        <v>798</v>
      </c>
      <c r="BI1126" s="55" t="s">
        <v>120</v>
      </c>
      <c r="BJ1126">
        <v>20</v>
      </c>
      <c r="BK1126" s="55">
        <v>1</v>
      </c>
      <c r="BL1126">
        <v>2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f>SUM(Tabla5[[#This Row],[VENTA MABE 3 SEMANA OCT]:[VENTAS OTROS 3 SEMANA OCT]])</f>
        <v>3</v>
      </c>
      <c r="BS1126" s="42">
        <v>0.5</v>
      </c>
      <c r="BT1126" s="55">
        <v>1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f>SUM(Tabla5[[#This Row],[VENTA MABE 4 SEMANA OCT]:[VENTAS OTROS 4 SEMANA OCT]])</f>
        <v>1</v>
      </c>
      <c r="CB1126" t="s">
        <v>1679</v>
      </c>
      <c r="CC1126" t="s">
        <v>1679</v>
      </c>
      <c r="CD1126" t="s">
        <v>1679</v>
      </c>
      <c r="CE1126" t="s">
        <v>1679</v>
      </c>
      <c r="CF1126" t="s">
        <v>1679</v>
      </c>
      <c r="CG1126" t="s">
        <v>1679</v>
      </c>
      <c r="CH1126" t="s">
        <v>1679</v>
      </c>
      <c r="CI11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1126" t="s">
        <v>1703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f>SUM(Tabla5[[#This Row],[VENTA MABE 1 SEMANA NOV]:[VENTAS OTROS 1 SEMANA NOV]])</f>
        <v>1</v>
      </c>
      <c r="CS1126">
        <f>IFERROR(VLOOKUP(Tabla5[[#This Row],[CLAVE]],[2]VENTAS!$F$2:$L$1501,2,0),0)</f>
        <v>0</v>
      </c>
      <c r="CT1126">
        <f>IFERROR(VLOOKUP(Tabla5[[#This Row],[CLAVE]],[2]VENTAS!$F$2:$L$1501,3,0),0)</f>
        <v>0</v>
      </c>
      <c r="CU1126">
        <f>IFERROR(VLOOKUP(Tabla5[[#This Row],[CLAVE]],[2]VENTAS!$F$2:$L$1501,4,0),0)</f>
        <v>0</v>
      </c>
      <c r="CV1126">
        <f>IFERROR(VLOOKUP(Tabla5[[#This Row],[CLAVE]],[2]VENTAS!$F$2:$L$1501,5,0),0)</f>
        <v>0</v>
      </c>
      <c r="CW1126">
        <f>IFERROR(VLOOKUP(Tabla5[[#This Row],[CLAVE]],[2]VENTAS!$F$2:$L$1501,6,0),0)</f>
        <v>0</v>
      </c>
      <c r="CX1126">
        <f>IFERROR(VLOOKUP(Tabla5[[#This Row],[CLAVE]],[2]VENTAS!$F$2:$L$1501,7,0),0)</f>
        <v>0</v>
      </c>
      <c r="CY1126">
        <f>IFERROR(VLOOKUP(Tabla5[[#This Row],[CLAVE]],[2]VENTAS!$F$2:$R$1501,13,0),0)</f>
        <v>0</v>
      </c>
      <c r="CZ1126">
        <f>SUM(Tabla5[[#This Row],[VENTA MABE 2 SEMANA NOV]:[VENTAS OTROS 2 SEMANA NOV]])</f>
        <v>0</v>
      </c>
      <c r="DA1126" s="46">
        <v>5.2727272727272725</v>
      </c>
    </row>
    <row r="1127" spans="1:105" hidden="1" x14ac:dyDescent="0.3">
      <c r="A1127" t="str">
        <f>CONCATENATE(Tabla5[[#This Row],[TIENDA HMPV]],Tabla5[[#This Row],[LINEA]])</f>
        <v>75 - TUMBACOEMPOTRE</v>
      </c>
      <c r="B1127" t="s">
        <v>119</v>
      </c>
      <c r="C1127" s="55" t="s">
        <v>120</v>
      </c>
      <c r="D1127" s="55" t="s">
        <v>79</v>
      </c>
      <c r="E1127" s="55" t="s">
        <v>123</v>
      </c>
      <c r="F1127" s="55" t="s">
        <v>1724</v>
      </c>
      <c r="G1127" t="s">
        <v>32</v>
      </c>
      <c r="H1127" s="42">
        <f>IFERROR(Tabla5[[#This Row],[VENTAS MABE]]/Tabla5[[#This Row],[CUOTA]],0)</f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V1127" s="42">
        <v>0.75</v>
      </c>
      <c r="W1127" s="42">
        <f>IFERROR(Tabla5[[#This Row],[TOTAL VENTA 38 SEMANA]]/Tabla5[[#This Row],[VENTA ACUM 38]],0)</f>
        <v>0.75</v>
      </c>
      <c r="X1127" s="42">
        <v>0</v>
      </c>
      <c r="Y1127" s="55" t="s">
        <v>724</v>
      </c>
      <c r="Z1127" s="46">
        <f>+Tabla5[[#This Row],[VENTA ACUM 38]]+Tabla5[[#This Row],[venta total 39 acum]]</f>
        <v>4</v>
      </c>
      <c r="AA1127" s="46">
        <v>0</v>
      </c>
      <c r="AB1127" s="46">
        <v>3</v>
      </c>
      <c r="AC1127" s="46">
        <v>4</v>
      </c>
      <c r="AD1127" s="46">
        <v>0</v>
      </c>
      <c r="AE1127" s="46">
        <f>VLOOKUP(Tabla5[[#This Row],[CLAVE]],'[1]QMI 5 SEMANA SEP-22'!$A$308:$I$1294,9,0)</f>
        <v>0</v>
      </c>
      <c r="AF1127" s="46">
        <v>0</v>
      </c>
      <c r="AG1127">
        <v>0</v>
      </c>
      <c r="AH1127" s="42">
        <f>IFERROR(Tabla5[[#This Row],[VENTAS MABE]]/Tabla5[[#This Row],[VENTAS INDURAMA]],0)</f>
        <v>0</v>
      </c>
      <c r="AI1127" t="s">
        <v>1675</v>
      </c>
      <c r="AK1127" s="42"/>
      <c r="AL1127" t="s">
        <v>845</v>
      </c>
      <c r="AM1127" s="55" t="s">
        <v>1141</v>
      </c>
      <c r="AO1127" s="55" t="s">
        <v>429</v>
      </c>
      <c r="AP1127">
        <v>0</v>
      </c>
      <c r="AQ1127" s="55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f>SUM(Tabla5[[#This Row],[VENTA MABE 1 SEMANA OCT]:[VENTAS OTROS 1 SEMANA OCT]])</f>
        <v>0</v>
      </c>
      <c r="AY1127" s="46">
        <v>0</v>
      </c>
      <c r="AZ1127" s="55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f>SUM(Tabla5[[#This Row],[VENTA MABE 2 SEMANA OCT]:[VENTAS OTROS 2 SEMANA OCT]])</f>
        <v>0</v>
      </c>
      <c r="BH1127" t="s">
        <v>798</v>
      </c>
      <c r="BI1127" s="55" t="s">
        <v>120</v>
      </c>
      <c r="BJ1127">
        <v>20</v>
      </c>
      <c r="BK1127" s="55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f>SUM(Tabla5[[#This Row],[VENTA MABE 3 SEMANA OCT]:[VENTAS OTROS 3 SEMANA OCT]])</f>
        <v>0</v>
      </c>
      <c r="BS1127" s="42">
        <v>0.3</v>
      </c>
      <c r="BT1127" s="55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f>SUM(Tabla5[[#This Row],[VENTA MABE 4 SEMANA OCT]:[VENTAS OTROS 4 SEMANA OCT]])</f>
        <v>0</v>
      </c>
      <c r="CB1127" t="s">
        <v>1679</v>
      </c>
      <c r="CC1127" t="s">
        <v>1679</v>
      </c>
      <c r="CD1127" t="s">
        <v>1679</v>
      </c>
      <c r="CE1127" t="s">
        <v>1679</v>
      </c>
      <c r="CF1127" t="s">
        <v>1679</v>
      </c>
      <c r="CG1127" t="s">
        <v>1679</v>
      </c>
      <c r="CH1127" t="s">
        <v>1679</v>
      </c>
      <c r="CI11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27" s="66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f>SUM(Tabla5[[#This Row],[VENTA MABE 1 SEMANA NOV]:[VENTAS OTROS 1 SEMANA NOV]])</f>
        <v>0</v>
      </c>
      <c r="CS1127">
        <f>IFERROR(VLOOKUP(Tabla5[[#This Row],[CLAVE]],[2]VENTAS!$F$2:$L$1501,2,0),0)</f>
        <v>0</v>
      </c>
      <c r="CT1127">
        <f>IFERROR(VLOOKUP(Tabla5[[#This Row],[CLAVE]],[2]VENTAS!$F$2:$L$1501,3,0),0)</f>
        <v>0</v>
      </c>
      <c r="CU1127">
        <f>IFERROR(VLOOKUP(Tabla5[[#This Row],[CLAVE]],[2]VENTAS!$F$2:$L$1501,4,0),0)</f>
        <v>0</v>
      </c>
      <c r="CV1127">
        <f>IFERROR(VLOOKUP(Tabla5[[#This Row],[CLAVE]],[2]VENTAS!$F$2:$L$1501,5,0),0)</f>
        <v>0</v>
      </c>
      <c r="CW1127">
        <f>IFERROR(VLOOKUP(Tabla5[[#This Row],[CLAVE]],[2]VENTAS!$F$2:$L$1501,6,0),0)</f>
        <v>0</v>
      </c>
      <c r="CX1127">
        <f>IFERROR(VLOOKUP(Tabla5[[#This Row],[CLAVE]],[2]VENTAS!$F$2:$L$1501,7,0),0)</f>
        <v>0</v>
      </c>
      <c r="CY1127">
        <f>IFERROR(VLOOKUP(Tabla5[[#This Row],[CLAVE]],[2]VENTAS!$F$2:$R$1501,13,0),0)</f>
        <v>0</v>
      </c>
      <c r="CZ1127">
        <f>SUM(Tabla5[[#This Row],[VENTA MABE 2 SEMANA NOV]:[VENTAS OTROS 2 SEMANA NOV]])</f>
        <v>0</v>
      </c>
      <c r="DA1127" s="46">
        <v>0.65693430656934315</v>
      </c>
    </row>
    <row r="1128" spans="1:105" hidden="1" x14ac:dyDescent="0.3">
      <c r="A1128" t="str">
        <f>CONCATENATE(Tabla5[[#This Row],[TIENDA HMPV]],Tabla5[[#This Row],[LINEA]])</f>
        <v>75 - TUMBACOGLOBALES</v>
      </c>
      <c r="B1128" t="s">
        <v>119</v>
      </c>
      <c r="C1128" s="55" t="s">
        <v>120</v>
      </c>
      <c r="D1128" s="55" t="s">
        <v>79</v>
      </c>
      <c r="E1128" s="55" t="s">
        <v>123</v>
      </c>
      <c r="F1128" s="55" t="s">
        <v>1724</v>
      </c>
      <c r="G1128" t="s">
        <v>27</v>
      </c>
      <c r="H1128" s="42">
        <f>IFERROR(Tabla5[[#This Row],[VENTAS MABE]]/Tabla5[[#This Row],[CUOTA]],0)</f>
        <v>0.16666666666666666</v>
      </c>
      <c r="I1128">
        <v>6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V1128" s="42">
        <v>1</v>
      </c>
      <c r="W1128" s="42">
        <f>IFERROR(Tabla5[[#This Row],[TOTAL VENTA 38 SEMANA]]/Tabla5[[#This Row],[VENTA ACUM 38]],0)</f>
        <v>1</v>
      </c>
      <c r="X1128" s="42">
        <v>0</v>
      </c>
      <c r="Y1128" s="55" t="s">
        <v>724</v>
      </c>
      <c r="Z1128" s="46">
        <f>+Tabla5[[#This Row],[VENTA ACUM 38]]+Tabla5[[#This Row],[venta total 39 acum]]</f>
        <v>2</v>
      </c>
      <c r="AA1128" s="46">
        <v>0</v>
      </c>
      <c r="AB1128" s="46">
        <v>1</v>
      </c>
      <c r="AC1128" s="46">
        <v>1</v>
      </c>
      <c r="AD1128" s="46">
        <v>1</v>
      </c>
      <c r="AE1128" s="46">
        <f>VLOOKUP(Tabla5[[#This Row],[CLAVE]],'[1]QMI 5 SEMANA SEP-22'!$A$308:$I$1294,9,0)</f>
        <v>1</v>
      </c>
      <c r="AF1128" s="46">
        <v>1</v>
      </c>
      <c r="AG1128">
        <v>1</v>
      </c>
      <c r="AH1128" s="42">
        <f>IFERROR(Tabla5[[#This Row],[VENTAS MABE]]/Tabla5[[#This Row],[VENTAS INDURAMA]],0)</f>
        <v>0</v>
      </c>
      <c r="AI1128" t="s">
        <v>1675</v>
      </c>
      <c r="AK1128" s="42"/>
      <c r="AL1128" t="s">
        <v>845</v>
      </c>
      <c r="AM1128" s="55" t="s">
        <v>1141</v>
      </c>
      <c r="AO1128" s="55" t="s">
        <v>429</v>
      </c>
      <c r="AP1128">
        <v>0</v>
      </c>
      <c r="AQ1128" s="55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f>SUM(Tabla5[[#This Row],[VENTA MABE 1 SEMANA OCT]:[VENTAS OTROS 1 SEMANA OCT]])</f>
        <v>0</v>
      </c>
      <c r="AY1128" s="46">
        <v>5.0072202166064983</v>
      </c>
      <c r="AZ1128" s="55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f>SUM(Tabla5[[#This Row],[VENTA MABE 2 SEMANA OCT]:[VENTAS OTROS 2 SEMANA OCT]])</f>
        <v>0</v>
      </c>
      <c r="BH1128" t="s">
        <v>798</v>
      </c>
      <c r="BI1128" s="55" t="s">
        <v>120</v>
      </c>
      <c r="BJ1128">
        <v>20</v>
      </c>
      <c r="BK1128" s="55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f>SUM(Tabla5[[#This Row],[VENTA MABE 3 SEMANA OCT]:[VENTAS OTROS 3 SEMANA OCT]])</f>
        <v>0</v>
      </c>
      <c r="BS1128" s="42">
        <v>0</v>
      </c>
      <c r="BT1128" s="55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f>SUM(Tabla5[[#This Row],[VENTA MABE 4 SEMANA OCT]:[VENTAS OTROS 4 SEMANA OCT]])</f>
        <v>0</v>
      </c>
      <c r="CB1128" t="s">
        <v>1679</v>
      </c>
      <c r="CC1128" t="s">
        <v>1679</v>
      </c>
      <c r="CD1128" t="s">
        <v>1679</v>
      </c>
      <c r="CE1128" t="s">
        <v>1679</v>
      </c>
      <c r="CF1128" t="s">
        <v>1679</v>
      </c>
      <c r="CG1128" t="s">
        <v>1679</v>
      </c>
      <c r="CH1128" t="s">
        <v>1679</v>
      </c>
      <c r="CI112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28" s="66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f>SUM(Tabla5[[#This Row],[VENTA MABE 1 SEMANA NOV]:[VENTAS OTROS 1 SEMANA NOV]])</f>
        <v>0</v>
      </c>
      <c r="CS1128">
        <f>IFERROR(VLOOKUP(Tabla5[[#This Row],[CLAVE]],[2]VENTAS!$F$2:$L$1501,2,0),0)</f>
        <v>0</v>
      </c>
      <c r="CT1128">
        <f>IFERROR(VLOOKUP(Tabla5[[#This Row],[CLAVE]],[2]VENTAS!$F$2:$L$1501,3,0),0)</f>
        <v>0</v>
      </c>
      <c r="CU1128">
        <f>IFERROR(VLOOKUP(Tabla5[[#This Row],[CLAVE]],[2]VENTAS!$F$2:$L$1501,4,0),0)</f>
        <v>0</v>
      </c>
      <c r="CV1128">
        <f>IFERROR(VLOOKUP(Tabla5[[#This Row],[CLAVE]],[2]VENTAS!$F$2:$L$1501,5,0),0)</f>
        <v>0</v>
      </c>
      <c r="CW1128">
        <f>IFERROR(VLOOKUP(Tabla5[[#This Row],[CLAVE]],[2]VENTAS!$F$2:$L$1501,6,0),0)</f>
        <v>0</v>
      </c>
      <c r="CX1128">
        <f>IFERROR(VLOOKUP(Tabla5[[#This Row],[CLAVE]],[2]VENTAS!$F$2:$L$1501,7,0),0)</f>
        <v>0</v>
      </c>
      <c r="CY1128">
        <f>IFERROR(VLOOKUP(Tabla5[[#This Row],[CLAVE]],[2]VENTAS!$F$2:$R$1501,13,0),0)</f>
        <v>0</v>
      </c>
      <c r="CZ1128">
        <f>SUM(Tabla5[[#This Row],[VENTA MABE 2 SEMANA NOV]:[VENTAS OTROS 2 SEMANA NOV]])</f>
        <v>0</v>
      </c>
      <c r="DA1128" s="46">
        <v>5.7110860409145605</v>
      </c>
    </row>
    <row r="1129" spans="1:105" hidden="1" x14ac:dyDescent="0.3">
      <c r="A1129" t="str">
        <f>CONCATENATE(Tabla5[[#This Row],[TIENDA HMPV]],Tabla5[[#This Row],[LINEA]])</f>
        <v>75 - TUMBACOLAVADO</v>
      </c>
      <c r="B1129" t="s">
        <v>119</v>
      </c>
      <c r="C1129" s="55" t="s">
        <v>120</v>
      </c>
      <c r="D1129" s="55" t="s">
        <v>79</v>
      </c>
      <c r="E1129" s="55" t="s">
        <v>123</v>
      </c>
      <c r="F1129" s="55" t="s">
        <v>1724</v>
      </c>
      <c r="G1129" t="s">
        <v>28</v>
      </c>
      <c r="H1129" s="42">
        <f>IFERROR(Tabla5[[#This Row],[VENTAS MABE]]/Tabla5[[#This Row],[CUOTA]],0)</f>
        <v>0.66666666666666663</v>
      </c>
      <c r="I1129">
        <v>9</v>
      </c>
      <c r="J1129">
        <v>6</v>
      </c>
      <c r="K1129">
        <v>0</v>
      </c>
      <c r="L1129">
        <v>2</v>
      </c>
      <c r="M1129">
        <v>4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V1129" s="42">
        <v>0.625</v>
      </c>
      <c r="W1129" s="42">
        <f>IFERROR(Tabla5[[#This Row],[TOTAL VENTA 38 SEMANA]]/Tabla5[[#This Row],[VENTA ACUM 38]],0)</f>
        <v>0.625</v>
      </c>
      <c r="X1129" s="42">
        <v>0</v>
      </c>
      <c r="Y1129" s="55" t="s">
        <v>724</v>
      </c>
      <c r="Z1129" s="46">
        <f>+Tabla5[[#This Row],[VENTA ACUM 38]]+Tabla5[[#This Row],[venta total 39 acum]]</f>
        <v>17</v>
      </c>
      <c r="AA1129" s="46">
        <v>1</v>
      </c>
      <c r="AB1129" s="46">
        <v>5</v>
      </c>
      <c r="AC1129" s="46">
        <v>8</v>
      </c>
      <c r="AD1129" s="46">
        <v>9</v>
      </c>
      <c r="AE1129" s="46">
        <f>VLOOKUP(Tabla5[[#This Row],[CLAVE]],'[1]QMI 5 SEMANA SEP-22'!$A$308:$I$1294,9,0)</f>
        <v>6</v>
      </c>
      <c r="AF1129" s="46">
        <v>9</v>
      </c>
      <c r="AG1129">
        <v>6</v>
      </c>
      <c r="AH1129" s="42">
        <f>IFERROR(Tabla5[[#This Row],[VENTAS MABE]]/Tabla5[[#This Row],[VENTAS INDURAMA]],0)</f>
        <v>0</v>
      </c>
      <c r="AI1129" t="s">
        <v>1675</v>
      </c>
      <c r="AK1129" s="42"/>
      <c r="AL1129" t="s">
        <v>845</v>
      </c>
      <c r="AM1129" s="55" t="s">
        <v>1141</v>
      </c>
      <c r="AO1129" s="55" t="s">
        <v>429</v>
      </c>
      <c r="AP1129">
        <v>1</v>
      </c>
      <c r="AQ1129" s="55">
        <v>1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f>SUM(Tabla5[[#This Row],[VENTA MABE 1 SEMANA OCT]:[VENTAS OTROS 1 SEMANA OCT]])</f>
        <v>2</v>
      </c>
      <c r="AY1129" s="46">
        <v>7.2560000000000002</v>
      </c>
      <c r="AZ1129" s="55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f>SUM(Tabla5[[#This Row],[VENTA MABE 2 SEMANA OCT]:[VENTAS OTROS 2 SEMANA OCT]])</f>
        <v>1</v>
      </c>
      <c r="BH1129" t="s">
        <v>798</v>
      </c>
      <c r="BI1129" s="55" t="s">
        <v>120</v>
      </c>
      <c r="BJ1129">
        <v>20</v>
      </c>
      <c r="BK1129" s="55">
        <v>2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f>SUM(Tabla5[[#This Row],[VENTA MABE 3 SEMANA OCT]:[VENTAS OTROS 3 SEMANA OCT]])</f>
        <v>2</v>
      </c>
      <c r="BS1129" s="42">
        <v>0.25</v>
      </c>
      <c r="BT1129" s="55">
        <v>2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f>SUM(Tabla5[[#This Row],[VENTA MABE 4 SEMANA OCT]:[VENTAS OTROS 4 SEMANA OCT]])</f>
        <v>2</v>
      </c>
      <c r="CB1129" t="s">
        <v>1679</v>
      </c>
      <c r="CC1129" t="s">
        <v>1679</v>
      </c>
      <c r="CD1129" t="s">
        <v>1679</v>
      </c>
      <c r="CE1129" t="s">
        <v>1679</v>
      </c>
      <c r="CF1129" t="s">
        <v>1679</v>
      </c>
      <c r="CG1129" t="s">
        <v>1679</v>
      </c>
      <c r="CH1129" t="s">
        <v>1679</v>
      </c>
      <c r="CI11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0.8571428571428571</v>
      </c>
      <c r="CJ1129" t="s">
        <v>1703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f>SUM(Tabla5[[#This Row],[VENTA MABE 1 SEMANA NOV]:[VENTAS OTROS 1 SEMANA NOV]])</f>
        <v>1</v>
      </c>
      <c r="CS1129">
        <f>IFERROR(VLOOKUP(Tabla5[[#This Row],[CLAVE]],[2]VENTAS!$F$2:$L$1501,2,0),0)</f>
        <v>0</v>
      </c>
      <c r="CT1129">
        <f>IFERROR(VLOOKUP(Tabla5[[#This Row],[CLAVE]],[2]VENTAS!$F$2:$L$1501,3,0),0)</f>
        <v>0</v>
      </c>
      <c r="CU1129">
        <f>IFERROR(VLOOKUP(Tabla5[[#This Row],[CLAVE]],[2]VENTAS!$F$2:$L$1501,4,0),0)</f>
        <v>0</v>
      </c>
      <c r="CV1129">
        <f>IFERROR(VLOOKUP(Tabla5[[#This Row],[CLAVE]],[2]VENTAS!$F$2:$L$1501,5,0),0)</f>
        <v>1</v>
      </c>
      <c r="CW1129">
        <f>IFERROR(VLOOKUP(Tabla5[[#This Row],[CLAVE]],[2]VENTAS!$F$2:$L$1501,6,0),0)</f>
        <v>0</v>
      </c>
      <c r="CX1129">
        <f>IFERROR(VLOOKUP(Tabla5[[#This Row],[CLAVE]],[2]VENTAS!$F$2:$L$1501,7,0),0)</f>
        <v>0</v>
      </c>
      <c r="CY1129">
        <f>IFERROR(VLOOKUP(Tabla5[[#This Row],[CLAVE]],[2]VENTAS!$F$2:$R$1501,13,0),0)</f>
        <v>0</v>
      </c>
      <c r="CZ1129">
        <f>SUM(Tabla5[[#This Row],[VENTA MABE 2 SEMANA NOV]:[VENTAS OTROS 2 SEMANA NOV]])</f>
        <v>1</v>
      </c>
      <c r="DA1129" s="46">
        <v>12.432000000000002</v>
      </c>
    </row>
    <row r="1130" spans="1:105" hidden="1" x14ac:dyDescent="0.3">
      <c r="A1130" t="str">
        <f>CONCATENATE(Tabla5[[#This Row],[TIENDA HMPV]],Tabla5[[#This Row],[LINEA]])</f>
        <v>75 - TUMBACOREFRIGERACIÓN</v>
      </c>
      <c r="B1130" t="s">
        <v>119</v>
      </c>
      <c r="C1130" s="55" t="s">
        <v>120</v>
      </c>
      <c r="D1130" s="55" t="s">
        <v>79</v>
      </c>
      <c r="E1130" s="55" t="s">
        <v>123</v>
      </c>
      <c r="F1130" s="55" t="s">
        <v>1724</v>
      </c>
      <c r="G1130" t="s">
        <v>29</v>
      </c>
      <c r="H1130" s="42">
        <f>IFERROR(Tabla5[[#This Row],[VENTAS MABE]]/Tabla5[[#This Row],[CUOTA]],0)</f>
        <v>0.2857142857142857</v>
      </c>
      <c r="I1130">
        <v>7</v>
      </c>
      <c r="J1130">
        <v>2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V1130" s="42">
        <v>0.66666666666666663</v>
      </c>
      <c r="W1130" s="42">
        <f>IFERROR(Tabla5[[#This Row],[TOTAL VENTA 38 SEMANA]]/Tabla5[[#This Row],[VENTA ACUM 38]],0)</f>
        <v>0.66666666666666663</v>
      </c>
      <c r="X1130" s="42">
        <v>0</v>
      </c>
      <c r="Y1130" s="55" t="s">
        <v>724</v>
      </c>
      <c r="Z1130" s="46">
        <f>+Tabla5[[#This Row],[VENTA ACUM 38]]+Tabla5[[#This Row],[venta total 39 acum]]</f>
        <v>6</v>
      </c>
      <c r="AA1130" s="46">
        <v>0</v>
      </c>
      <c r="AB1130" s="46">
        <v>2</v>
      </c>
      <c r="AC1130" s="46">
        <v>3</v>
      </c>
      <c r="AD1130" s="46">
        <v>3</v>
      </c>
      <c r="AE1130" s="46">
        <f>VLOOKUP(Tabla5[[#This Row],[CLAVE]],'[1]QMI 5 SEMANA SEP-22'!$A$308:$I$1294,9,0)</f>
        <v>2</v>
      </c>
      <c r="AF1130" s="46">
        <v>3</v>
      </c>
      <c r="AG1130">
        <v>2</v>
      </c>
      <c r="AH1130" s="42">
        <f>IFERROR(Tabla5[[#This Row],[VENTAS MABE]]/Tabla5[[#This Row],[VENTAS INDURAMA]],0)</f>
        <v>2</v>
      </c>
      <c r="AI1130" t="s">
        <v>1675</v>
      </c>
      <c r="AK1130" s="42"/>
      <c r="AL1130" t="s">
        <v>845</v>
      </c>
      <c r="AM1130" s="55" t="s">
        <v>1141</v>
      </c>
      <c r="AO1130" s="55" t="s">
        <v>429</v>
      </c>
      <c r="AP1130">
        <v>0</v>
      </c>
      <c r="AQ1130" s="55">
        <v>2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f>SUM(Tabla5[[#This Row],[VENTA MABE 1 SEMANA OCT]:[VENTAS OTROS 1 SEMANA OCT]])</f>
        <v>2</v>
      </c>
      <c r="AY1130" s="46">
        <v>4.7453416149068328</v>
      </c>
      <c r="AZ1130" s="55">
        <v>2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f>SUM(Tabla5[[#This Row],[VENTA MABE 2 SEMANA OCT]:[VENTAS OTROS 2 SEMANA OCT]])</f>
        <v>3</v>
      </c>
      <c r="BH1130" t="s">
        <v>798</v>
      </c>
      <c r="BI1130" s="55" t="s">
        <v>120</v>
      </c>
      <c r="BJ1130">
        <v>20</v>
      </c>
      <c r="BK1130" s="55">
        <v>0</v>
      </c>
      <c r="BL1130">
        <v>0</v>
      </c>
      <c r="BM1130">
        <v>1</v>
      </c>
      <c r="BN1130">
        <v>0</v>
      </c>
      <c r="BO1130">
        <v>0</v>
      </c>
      <c r="BP1130">
        <v>0</v>
      </c>
      <c r="BQ1130">
        <v>0</v>
      </c>
      <c r="BR1130">
        <f>SUM(Tabla5[[#This Row],[VENTA MABE 3 SEMANA OCT]:[VENTAS OTROS 3 SEMANA OCT]])</f>
        <v>1</v>
      </c>
      <c r="BS1130" s="42">
        <v>0.4</v>
      </c>
      <c r="BT1130" s="55">
        <v>0</v>
      </c>
      <c r="BU1130">
        <v>0</v>
      </c>
      <c r="BV1130">
        <v>1</v>
      </c>
      <c r="BW1130">
        <v>0</v>
      </c>
      <c r="BX1130">
        <v>0</v>
      </c>
      <c r="BY1130">
        <v>0</v>
      </c>
      <c r="BZ1130">
        <v>0</v>
      </c>
      <c r="CA1130">
        <f>SUM(Tabla5[[#This Row],[VENTA MABE 4 SEMANA OCT]:[VENTAS OTROS 4 SEMANA OCT]])</f>
        <v>1</v>
      </c>
      <c r="CB1130" t="s">
        <v>1679</v>
      </c>
      <c r="CC1130" t="s">
        <v>1679</v>
      </c>
      <c r="CD1130" t="s">
        <v>1679</v>
      </c>
      <c r="CE1130" t="s">
        <v>1679</v>
      </c>
      <c r="CF1130" t="s">
        <v>1679</v>
      </c>
      <c r="CG1130" t="s">
        <v>1679</v>
      </c>
      <c r="CH1130" t="s">
        <v>1679</v>
      </c>
      <c r="CI11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1130" t="s">
        <v>1703</v>
      </c>
      <c r="CK1130">
        <v>2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f>SUM(Tabla5[[#This Row],[VENTA MABE 1 SEMANA NOV]:[VENTAS OTROS 1 SEMANA NOV]])</f>
        <v>3</v>
      </c>
      <c r="CS1130">
        <f>IFERROR(VLOOKUP(Tabla5[[#This Row],[CLAVE]],[2]VENTAS!$F$2:$L$1501,2,0),0)</f>
        <v>1</v>
      </c>
      <c r="CT1130">
        <f>IFERROR(VLOOKUP(Tabla5[[#This Row],[CLAVE]],[2]VENTAS!$F$2:$L$1501,3,0),0)</f>
        <v>0</v>
      </c>
      <c r="CU1130">
        <f>IFERROR(VLOOKUP(Tabla5[[#This Row],[CLAVE]],[2]VENTAS!$F$2:$L$1501,4,0),0)</f>
        <v>0</v>
      </c>
      <c r="CV1130">
        <f>IFERROR(VLOOKUP(Tabla5[[#This Row],[CLAVE]],[2]VENTAS!$F$2:$L$1501,5,0),0)</f>
        <v>0</v>
      </c>
      <c r="CW1130">
        <f>IFERROR(VLOOKUP(Tabla5[[#This Row],[CLAVE]],[2]VENTAS!$F$2:$L$1501,6,0),0)</f>
        <v>0</v>
      </c>
      <c r="CX1130">
        <f>IFERROR(VLOOKUP(Tabla5[[#This Row],[CLAVE]],[2]VENTAS!$F$2:$L$1501,7,0),0)</f>
        <v>0</v>
      </c>
      <c r="CY1130">
        <f>IFERROR(VLOOKUP(Tabla5[[#This Row],[CLAVE]],[2]VENTAS!$F$2:$R$1501,13,0),0)</f>
        <v>0</v>
      </c>
      <c r="CZ1130">
        <f>SUM(Tabla5[[#This Row],[VENTA MABE 2 SEMANA NOV]:[VENTAS OTROS 2 SEMANA NOV]])</f>
        <v>1</v>
      </c>
      <c r="DA1130" s="46">
        <v>4.8699416525503487</v>
      </c>
    </row>
    <row r="1131" spans="1:105" hidden="1" x14ac:dyDescent="0.3">
      <c r="A1131" t="str">
        <f>CONCATENATE(Tabla5[[#This Row],[TIENDA HMPV]],Tabla5[[#This Row],[LINEA]])</f>
        <v>502 - PORTETEAIRES</v>
      </c>
      <c r="B1131" t="s">
        <v>1588</v>
      </c>
      <c r="C1131" s="55" t="s">
        <v>648</v>
      </c>
      <c r="D1131" s="55" t="s">
        <v>23</v>
      </c>
      <c r="E1131" s="55" t="s">
        <v>1057</v>
      </c>
      <c r="F1131" s="55" t="s">
        <v>1724</v>
      </c>
      <c r="G1131" t="s">
        <v>25</v>
      </c>
      <c r="H1131" s="42">
        <f>IFERROR(Tabla5[[#This Row],[VENTAS MABE]]/Tabla5[[#This Row],[CUOTA]],0)</f>
        <v>2</v>
      </c>
      <c r="I1131">
        <v>1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V1131" s="42">
        <v>1</v>
      </c>
      <c r="W1131" s="42">
        <f>IFERROR(Tabla5[[#This Row],[TOTAL VENTA 38 SEMANA]]/Tabla5[[#This Row],[VENTA ACUM 38]],0)</f>
        <v>1</v>
      </c>
      <c r="X1131" s="42" t="e">
        <f>VLOOKUP(Tabla5[[#This Row],[CLAVE]],[1]!QMI_5_SEMANA_SEP_22[[CLAVE]:[SHARE CADENA S2]],21,0)</f>
        <v>#REF!</v>
      </c>
      <c r="Y1131" s="55" t="s">
        <v>724</v>
      </c>
      <c r="Z1131" s="46">
        <f>+Tabla5[[#This Row],[VENTA ACUM 38]]+Tabla5[[#This Row],[venta total 39 acum]]</f>
        <v>4</v>
      </c>
      <c r="AA1131" s="46">
        <v>2</v>
      </c>
      <c r="AB1131" s="46">
        <v>2</v>
      </c>
      <c r="AC1131" s="46">
        <v>2</v>
      </c>
      <c r="AD1131" s="46">
        <v>2</v>
      </c>
      <c r="AE1131" s="46">
        <v>2</v>
      </c>
      <c r="AF1131" s="46">
        <v>2</v>
      </c>
      <c r="AG1131" s="46">
        <v>6</v>
      </c>
      <c r="AH1131" s="42">
        <f>IFERROR(ARCHIVOS_COMPLETOS_QMI_1_AL_17_SEP_22[[#This Row],[VENTAS MABE]]/ARCHIVOS_COMPLETOS_QMI_1_AL_17_SEP_22[[#This Row],[VENTAS INDURAMA]],0)</f>
        <v>0</v>
      </c>
      <c r="AI1131" t="s">
        <v>1675</v>
      </c>
      <c r="AK1131" s="42"/>
      <c r="AL1131" t="s">
        <v>727</v>
      </c>
      <c r="AM1131" s="55" t="s">
        <v>1056</v>
      </c>
      <c r="AO1131" s="55" t="s">
        <v>400</v>
      </c>
      <c r="AP1131">
        <v>2</v>
      </c>
      <c r="AQ1131" s="55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f>SUM(Tabla5[[#This Row],[VENTA MABE 1 SEMANA OCT]:[VENTAS OTROS 1 SEMANA OCT]])</f>
        <v>0</v>
      </c>
      <c r="AY1131" s="46">
        <v>2.8888888888888884</v>
      </c>
      <c r="AZ1131" s="55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f>SUM(Tabla5[[#This Row],[VENTA MABE 2 SEMANA OCT]:[VENTAS OTROS 2 SEMANA OCT]])</f>
        <v>0</v>
      </c>
      <c r="BH1131" t="s">
        <v>798</v>
      </c>
      <c r="BI1131" s="55" t="s">
        <v>648</v>
      </c>
      <c r="BJ1131">
        <v>30</v>
      </c>
      <c r="BK1131" s="55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f>SUM(Tabla5[[#This Row],[VENTA MABE 3 SEMANA OCT]:[VENTAS OTROS 3 SEMANA OCT]])</f>
        <v>1</v>
      </c>
      <c r="BS1131" s="42">
        <v>0.22</v>
      </c>
      <c r="BT1131" s="55">
        <v>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f>SUM(Tabla5[[#This Row],[VENTA MABE 4 SEMANA OCT]:[VENTAS OTROS 4 SEMANA OCT]])</f>
        <v>1</v>
      </c>
      <c r="CI11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31" t="s">
        <v>1703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f>SUM(Tabla5[[#This Row],[VENTA MABE 1 SEMANA NOV]:[VENTAS OTROS 1 SEMANA NOV]])</f>
        <v>0</v>
      </c>
      <c r="CS1131">
        <f>IFERROR(VLOOKUP(Tabla5[[#This Row],[CLAVE]],[2]VENTAS!$F$2:$L$1501,2,0),0)</f>
        <v>0</v>
      </c>
      <c r="CT1131">
        <f>IFERROR(VLOOKUP(Tabla5[[#This Row],[CLAVE]],[2]VENTAS!$F$2:$L$1501,3,0),0)</f>
        <v>0</v>
      </c>
      <c r="CU1131">
        <f>IFERROR(VLOOKUP(Tabla5[[#This Row],[CLAVE]],[2]VENTAS!$F$2:$L$1501,4,0),0)</f>
        <v>0</v>
      </c>
      <c r="CV1131">
        <f>IFERROR(VLOOKUP(Tabla5[[#This Row],[CLAVE]],[2]VENTAS!$F$2:$L$1501,5,0),0)</f>
        <v>0</v>
      </c>
      <c r="CW1131">
        <f>IFERROR(VLOOKUP(Tabla5[[#This Row],[CLAVE]],[2]VENTAS!$F$2:$L$1501,6,0),0)</f>
        <v>0</v>
      </c>
      <c r="CX1131">
        <f>IFERROR(VLOOKUP(Tabla5[[#This Row],[CLAVE]],[2]VENTAS!$F$2:$L$1501,7,0),0)</f>
        <v>0</v>
      </c>
      <c r="CY1131">
        <f>IFERROR(VLOOKUP(Tabla5[[#This Row],[CLAVE]],[2]VENTAS!$F$2:$R$1501,13,0),0)</f>
        <v>0</v>
      </c>
      <c r="CZ1131">
        <f>SUM(Tabla5[[#This Row],[VENTA MABE 2 SEMANA NOV]:[VENTAS OTROS 2 SEMANA NOV]])</f>
        <v>0</v>
      </c>
      <c r="DA1131" s="46">
        <v>3</v>
      </c>
    </row>
    <row r="1132" spans="1:105" hidden="1" x14ac:dyDescent="0.3">
      <c r="A1132" t="str">
        <f>CONCATENATE(Tabla5[[#This Row],[TIENDA HMPV]],Tabla5[[#This Row],[LINEA]])</f>
        <v>502 - PORTETECOCINAS</v>
      </c>
      <c r="B1132" t="s">
        <v>1588</v>
      </c>
      <c r="C1132" s="55" t="s">
        <v>648</v>
      </c>
      <c r="D1132" s="55" t="s">
        <v>23</v>
      </c>
      <c r="E1132" s="55" t="s">
        <v>1057</v>
      </c>
      <c r="F1132" s="55" t="s">
        <v>1724</v>
      </c>
      <c r="G1132" t="s">
        <v>26</v>
      </c>
      <c r="H1132" s="42">
        <f>IFERROR(Tabla5[[#This Row],[VENTAS MABE]]/Tabla5[[#This Row],[CUOTA]],0)</f>
        <v>0.52631578947368418</v>
      </c>
      <c r="I1132">
        <v>19</v>
      </c>
      <c r="J1132">
        <v>10</v>
      </c>
      <c r="K1132">
        <v>5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V1132" s="42">
        <v>0.76923076923076927</v>
      </c>
      <c r="W1132" s="42">
        <f>IFERROR(Tabla5[[#This Row],[TOTAL VENTA 38 SEMANA]]/Tabla5[[#This Row],[VENTA ACUM 38]],0)</f>
        <v>0.76923076923076927</v>
      </c>
      <c r="X1132" s="42" t="e">
        <f>VLOOKUP(Tabla5[[#This Row],[CLAVE]],[1]!QMI_5_SEMANA_SEP_22[[CLAVE]:[SHARE CADENA S2]],21,0)</f>
        <v>#REF!</v>
      </c>
      <c r="Y1132" s="55" t="s">
        <v>724</v>
      </c>
      <c r="Z1132" s="46">
        <f>+Tabla5[[#This Row],[VENTA ACUM 38]]+Tabla5[[#This Row],[venta total 39 acum]]</f>
        <v>17</v>
      </c>
      <c r="AA1132" s="46">
        <v>6</v>
      </c>
      <c r="AB1132" s="46">
        <v>10</v>
      </c>
      <c r="AC1132" s="46">
        <v>13</v>
      </c>
      <c r="AD1132" s="46">
        <v>4</v>
      </c>
      <c r="AE1132" s="46">
        <v>3</v>
      </c>
      <c r="AF1132" s="46">
        <v>4</v>
      </c>
      <c r="AG1132" s="46">
        <v>9</v>
      </c>
      <c r="AH1132" s="42">
        <f>IFERROR(ARCHIVOS_COMPLETOS_QMI_1_AL_17_SEP_22[[#This Row],[VENTAS MABE]]/ARCHIVOS_COMPLETOS_QMI_1_AL_17_SEP_22[[#This Row],[VENTAS INDURAMA]],0)</f>
        <v>0</v>
      </c>
      <c r="AI1132" t="s">
        <v>1675</v>
      </c>
      <c r="AK1132" s="42">
        <v>0.5333</v>
      </c>
      <c r="AL1132" t="s">
        <v>727</v>
      </c>
      <c r="AM1132" s="55" t="s">
        <v>1056</v>
      </c>
      <c r="AO1132" s="55" t="s">
        <v>400</v>
      </c>
      <c r="AP1132">
        <v>9</v>
      </c>
      <c r="AQ1132" s="55">
        <v>5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f>SUM(Tabla5[[#This Row],[VENTA MABE 1 SEMANA OCT]:[VENTAS OTROS 1 SEMANA OCT]])</f>
        <v>6</v>
      </c>
      <c r="AY1132" s="46">
        <v>20.659015497515334</v>
      </c>
      <c r="AZ1132" s="55">
        <v>7</v>
      </c>
      <c r="BA1132">
        <v>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f>SUM(Tabla5[[#This Row],[VENTA MABE 2 SEMANA OCT]:[VENTAS OTROS 2 SEMANA OCT]])</f>
        <v>9</v>
      </c>
      <c r="BH1132" t="s">
        <v>798</v>
      </c>
      <c r="BI1132" s="55" t="s">
        <v>648</v>
      </c>
      <c r="BJ1132">
        <v>30</v>
      </c>
      <c r="BK1132" s="55">
        <v>2</v>
      </c>
      <c r="BL1132">
        <v>3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f>SUM(Tabla5[[#This Row],[VENTA MABE 3 SEMANA OCT]:[VENTAS OTROS 3 SEMANA OCT]])</f>
        <v>5</v>
      </c>
      <c r="BS1132" s="42">
        <v>0.45</v>
      </c>
      <c r="BT1132" s="55">
        <v>4</v>
      </c>
      <c r="BU1132">
        <v>5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f>SUM(Tabla5[[#This Row],[VENTA MABE 4 SEMANA OCT]:[VENTAS OTROS 4 SEMANA OCT]])</f>
        <v>9</v>
      </c>
      <c r="CI11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0.62068965517241381</v>
      </c>
      <c r="CJ1132" t="s">
        <v>1703</v>
      </c>
      <c r="CK1132">
        <v>2</v>
      </c>
      <c r="CL1132">
        <v>2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f>SUM(Tabla5[[#This Row],[VENTA MABE 1 SEMANA NOV]:[VENTAS OTROS 1 SEMANA NOV]])</f>
        <v>4</v>
      </c>
      <c r="CS1132">
        <f>IFERROR(VLOOKUP(Tabla5[[#This Row],[CLAVE]],[2]VENTAS!$F$2:$L$1501,2,0),0)</f>
        <v>0</v>
      </c>
      <c r="CT1132">
        <f>IFERROR(VLOOKUP(Tabla5[[#This Row],[CLAVE]],[2]VENTAS!$F$2:$L$1501,3,0),0)</f>
        <v>0</v>
      </c>
      <c r="CU1132">
        <f>IFERROR(VLOOKUP(Tabla5[[#This Row],[CLAVE]],[2]VENTAS!$F$2:$L$1501,4,0),0)</f>
        <v>0</v>
      </c>
      <c r="CV1132">
        <f>IFERROR(VLOOKUP(Tabla5[[#This Row],[CLAVE]],[2]VENTAS!$F$2:$L$1501,5,0),0)</f>
        <v>0</v>
      </c>
      <c r="CW1132">
        <f>IFERROR(VLOOKUP(Tabla5[[#This Row],[CLAVE]],[2]VENTAS!$F$2:$L$1501,6,0),0)</f>
        <v>0</v>
      </c>
      <c r="CX1132">
        <f>IFERROR(VLOOKUP(Tabla5[[#This Row],[CLAVE]],[2]VENTAS!$F$2:$L$1501,7,0),0)</f>
        <v>0</v>
      </c>
      <c r="CY1132">
        <f>IFERROR(VLOOKUP(Tabla5[[#This Row],[CLAVE]],[2]VENTAS!$F$2:$R$1501,13,0),0)</f>
        <v>0</v>
      </c>
      <c r="CZ1132">
        <f>SUM(Tabla5[[#This Row],[VENTA MABE 2 SEMANA NOV]:[VENTAS OTROS 2 SEMANA NOV]])</f>
        <v>0</v>
      </c>
      <c r="DA1132" s="46">
        <v>35</v>
      </c>
    </row>
    <row r="1133" spans="1:105" hidden="1" x14ac:dyDescent="0.3">
      <c r="A1133" t="str">
        <f>CONCATENATE(Tabla5[[#This Row],[TIENDA HMPV]],Tabla5[[#This Row],[LINEA]])</f>
        <v>502 - PORTETEEMPOTRE</v>
      </c>
      <c r="B1133" t="s">
        <v>1588</v>
      </c>
      <c r="C1133" s="55" t="s">
        <v>648</v>
      </c>
      <c r="D1133" s="55" t="s">
        <v>23</v>
      </c>
      <c r="E1133" s="55" t="s">
        <v>1057</v>
      </c>
      <c r="F1133" s="55" t="s">
        <v>1724</v>
      </c>
      <c r="G1133" t="s">
        <v>32</v>
      </c>
      <c r="H1133" s="42">
        <f>IFERROR(Tabla5[[#This Row],[VENTAS MABE]]/Tabla5[[#This Row],[CUOTA]],0)</f>
        <v>0</v>
      </c>
      <c r="I1133">
        <v>0</v>
      </c>
      <c r="J1133">
        <v>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V1133" s="42">
        <v>0</v>
      </c>
      <c r="W1133" s="42">
        <f>IFERROR(Tabla5[[#This Row],[TOTAL VENTA 38 SEMANA]]/Tabla5[[#This Row],[VENTA ACUM 38]],0)</f>
        <v>0</v>
      </c>
      <c r="X1133" s="42" t="e">
        <f>VLOOKUP(Tabla5[[#This Row],[CLAVE]],[1]!QMI_5_SEMANA_SEP_22[[CLAVE]:[SHARE CADENA S2]],21,0)</f>
        <v>#REF!</v>
      </c>
      <c r="Y1133" s="55" t="s">
        <v>724</v>
      </c>
      <c r="Z1133" s="46">
        <f>+Tabla5[[#This Row],[VENTA ACUM 38]]+Tabla5[[#This Row],[venta total 39 acum]]</f>
        <v>2</v>
      </c>
      <c r="AA1133" s="46">
        <v>0</v>
      </c>
      <c r="AB1133" s="46">
        <v>0</v>
      </c>
      <c r="AC1133" s="46">
        <v>2</v>
      </c>
      <c r="AD1133" s="46">
        <v>0</v>
      </c>
      <c r="AE1133" s="46">
        <v>0</v>
      </c>
      <c r="AF1133" s="46">
        <v>0</v>
      </c>
      <c r="AG1133" s="46">
        <v>0</v>
      </c>
      <c r="AH1133" s="42">
        <f>IFERROR(ARCHIVOS_COMPLETOS_QMI_1_AL_17_SEP_22[[#This Row],[VENTAS MABE]]/ARCHIVOS_COMPLETOS_QMI_1_AL_17_SEP_22[[#This Row],[VENTAS INDURAMA]],0)</f>
        <v>0</v>
      </c>
      <c r="AI1133" t="s">
        <v>1675</v>
      </c>
      <c r="AK1133" s="42"/>
      <c r="AL1133" t="s">
        <v>727</v>
      </c>
      <c r="AM1133" s="55" t="s">
        <v>1056</v>
      </c>
      <c r="AO1133" s="55" t="s">
        <v>400</v>
      </c>
      <c r="AP1133">
        <v>0</v>
      </c>
      <c r="AQ1133" s="55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f>SUM(Tabla5[[#This Row],[VENTA MABE 1 SEMANA OCT]:[VENTAS OTROS 1 SEMANA OCT]])</f>
        <v>0</v>
      </c>
      <c r="AY1133" s="46">
        <v>0</v>
      </c>
      <c r="AZ1133" s="55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f>SUM(Tabla5[[#This Row],[VENTA MABE 2 SEMANA OCT]:[VENTAS OTROS 2 SEMANA OCT]])</f>
        <v>0</v>
      </c>
      <c r="BH1133" t="s">
        <v>798</v>
      </c>
      <c r="BI1133" s="55" t="s">
        <v>648</v>
      </c>
      <c r="BJ1133">
        <v>30</v>
      </c>
      <c r="BK1133" s="55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f>SUM(Tabla5[[#This Row],[VENTA MABE 3 SEMANA OCT]:[VENTAS OTROS 3 SEMANA OCT]])</f>
        <v>0</v>
      </c>
      <c r="BS1133" s="42">
        <v>0</v>
      </c>
      <c r="BT1133" s="55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f>SUM(Tabla5[[#This Row],[VENTA MABE 4 SEMANA OCT]:[VENTAS OTROS 4 SEMANA OCT]])</f>
        <v>0</v>
      </c>
      <c r="CI11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33" s="66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f>SUM(Tabla5[[#This Row],[VENTA MABE 1 SEMANA NOV]:[VENTAS OTROS 1 SEMANA NOV]])</f>
        <v>0</v>
      </c>
      <c r="CS1133">
        <f>IFERROR(VLOOKUP(Tabla5[[#This Row],[CLAVE]],[2]VENTAS!$F$2:$L$1501,2,0),0)</f>
        <v>0</v>
      </c>
      <c r="CT1133">
        <f>IFERROR(VLOOKUP(Tabla5[[#This Row],[CLAVE]],[2]VENTAS!$F$2:$L$1501,3,0),0)</f>
        <v>0</v>
      </c>
      <c r="CU1133">
        <f>IFERROR(VLOOKUP(Tabla5[[#This Row],[CLAVE]],[2]VENTAS!$F$2:$L$1501,4,0),0)</f>
        <v>0</v>
      </c>
      <c r="CV1133">
        <f>IFERROR(VLOOKUP(Tabla5[[#This Row],[CLAVE]],[2]VENTAS!$F$2:$L$1501,5,0),0)</f>
        <v>0</v>
      </c>
      <c r="CW1133">
        <f>IFERROR(VLOOKUP(Tabla5[[#This Row],[CLAVE]],[2]VENTAS!$F$2:$L$1501,6,0),0)</f>
        <v>0</v>
      </c>
      <c r="CX1133">
        <f>IFERROR(VLOOKUP(Tabla5[[#This Row],[CLAVE]],[2]VENTAS!$F$2:$L$1501,7,0),0)</f>
        <v>0</v>
      </c>
      <c r="CY1133">
        <f>IFERROR(VLOOKUP(Tabla5[[#This Row],[CLAVE]],[2]VENTAS!$F$2:$R$1501,13,0),0)</f>
        <v>0</v>
      </c>
      <c r="CZ1133">
        <f>SUM(Tabla5[[#This Row],[VENTA MABE 2 SEMANA NOV]:[VENTAS OTROS 2 SEMANA NOV]])</f>
        <v>0</v>
      </c>
      <c r="DA1133" s="46">
        <v>0</v>
      </c>
    </row>
    <row r="1134" spans="1:105" hidden="1" x14ac:dyDescent="0.3">
      <c r="A1134" t="str">
        <f>CONCATENATE(Tabla5[[#This Row],[TIENDA HMPV]],Tabla5[[#This Row],[LINEA]])</f>
        <v>502 - PORTETEGLOBALES</v>
      </c>
      <c r="B1134" t="s">
        <v>1588</v>
      </c>
      <c r="C1134" s="55" t="s">
        <v>648</v>
      </c>
      <c r="D1134" s="55" t="s">
        <v>23</v>
      </c>
      <c r="E1134" s="55" t="s">
        <v>1057</v>
      </c>
      <c r="F1134" s="55" t="s">
        <v>1724</v>
      </c>
      <c r="G1134" t="s">
        <v>27</v>
      </c>
      <c r="H1134" s="42">
        <f>IFERROR(Tabla5[[#This Row],[VENTAS MABE]]/Tabla5[[#This Row],[CUOTA]],0)</f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V1134" s="42">
        <v>0</v>
      </c>
      <c r="W1134" s="42">
        <f>IFERROR(Tabla5[[#This Row],[TOTAL VENTA 38 SEMANA]]/Tabla5[[#This Row],[VENTA ACUM 38]],0)</f>
        <v>0</v>
      </c>
      <c r="X1134" s="42" t="e">
        <f>VLOOKUP(Tabla5[[#This Row],[CLAVE]],[1]!QMI_5_SEMANA_SEP_22[[CLAVE]:[SHARE CADENA S2]],21,0)</f>
        <v>#REF!</v>
      </c>
      <c r="Y1134" s="55" t="s">
        <v>724</v>
      </c>
      <c r="Z1134" s="46">
        <f>+Tabla5[[#This Row],[VENTA ACUM 38]]+Tabla5[[#This Row],[venta total 39 acum]]</f>
        <v>0</v>
      </c>
      <c r="AA1134" s="46">
        <v>0</v>
      </c>
      <c r="AB1134" s="46">
        <v>0</v>
      </c>
      <c r="AC1134" s="46">
        <v>0</v>
      </c>
      <c r="AD1134" s="46">
        <v>0</v>
      </c>
      <c r="AE1134" s="46">
        <v>0</v>
      </c>
      <c r="AF1134" s="46">
        <v>0</v>
      </c>
      <c r="AG1134" s="46">
        <v>0</v>
      </c>
      <c r="AH1134" s="42">
        <f>IFERROR(ARCHIVOS_COMPLETOS_QMI_1_AL_17_SEP_22[[#This Row],[VENTAS MABE]]/ARCHIVOS_COMPLETOS_QMI_1_AL_17_SEP_22[[#This Row],[VENTAS INDURAMA]],0)</f>
        <v>0</v>
      </c>
      <c r="AI1134" t="s">
        <v>1675</v>
      </c>
      <c r="AK1134" s="42"/>
      <c r="AL1134" t="s">
        <v>727</v>
      </c>
      <c r="AM1134" s="55" t="s">
        <v>1056</v>
      </c>
      <c r="AO1134" s="55" t="s">
        <v>400</v>
      </c>
      <c r="AP1134">
        <v>0</v>
      </c>
      <c r="AQ1134" s="55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f>SUM(Tabla5[[#This Row],[VENTA MABE 1 SEMANA OCT]:[VENTAS OTROS 1 SEMANA OCT]])</f>
        <v>0</v>
      </c>
      <c r="AY1134" s="46">
        <v>0</v>
      </c>
      <c r="AZ1134" s="55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f>SUM(Tabla5[[#This Row],[VENTA MABE 2 SEMANA OCT]:[VENTAS OTROS 2 SEMANA OCT]])</f>
        <v>0</v>
      </c>
      <c r="BH1134" t="s">
        <v>798</v>
      </c>
      <c r="BI1134" s="55" t="s">
        <v>648</v>
      </c>
      <c r="BJ1134">
        <v>30</v>
      </c>
      <c r="BK1134" s="55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f>SUM(Tabla5[[#This Row],[VENTA MABE 3 SEMANA OCT]:[VENTAS OTROS 3 SEMANA OCT]])</f>
        <v>0</v>
      </c>
      <c r="BS1134" s="42">
        <v>0</v>
      </c>
      <c r="BT1134" s="55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f>SUM(Tabla5[[#This Row],[VENTA MABE 4 SEMANA OCT]:[VENTAS OTROS 4 SEMANA OCT]])</f>
        <v>0</v>
      </c>
      <c r="CI11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34" s="66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f>SUM(Tabla5[[#This Row],[VENTA MABE 1 SEMANA NOV]:[VENTAS OTROS 1 SEMANA NOV]])</f>
        <v>0</v>
      </c>
      <c r="CS1134">
        <f>IFERROR(VLOOKUP(Tabla5[[#This Row],[CLAVE]],[2]VENTAS!$F$2:$L$1501,2,0),0)</f>
        <v>0</v>
      </c>
      <c r="CT1134">
        <f>IFERROR(VLOOKUP(Tabla5[[#This Row],[CLAVE]],[2]VENTAS!$F$2:$L$1501,3,0),0)</f>
        <v>0</v>
      </c>
      <c r="CU1134">
        <f>IFERROR(VLOOKUP(Tabla5[[#This Row],[CLAVE]],[2]VENTAS!$F$2:$L$1501,4,0),0)</f>
        <v>0</v>
      </c>
      <c r="CV1134">
        <f>IFERROR(VLOOKUP(Tabla5[[#This Row],[CLAVE]],[2]VENTAS!$F$2:$L$1501,5,0),0)</f>
        <v>0</v>
      </c>
      <c r="CW1134">
        <f>IFERROR(VLOOKUP(Tabla5[[#This Row],[CLAVE]],[2]VENTAS!$F$2:$L$1501,6,0),0)</f>
        <v>0</v>
      </c>
      <c r="CX1134">
        <f>IFERROR(VLOOKUP(Tabla5[[#This Row],[CLAVE]],[2]VENTAS!$F$2:$L$1501,7,0),0)</f>
        <v>0</v>
      </c>
      <c r="CY1134">
        <f>IFERROR(VLOOKUP(Tabla5[[#This Row],[CLAVE]],[2]VENTAS!$F$2:$R$1501,13,0),0)</f>
        <v>0</v>
      </c>
      <c r="CZ1134">
        <f>SUM(Tabla5[[#This Row],[VENTA MABE 2 SEMANA NOV]:[VENTAS OTROS 2 SEMANA NOV]])</f>
        <v>0</v>
      </c>
      <c r="DA1134" s="46">
        <v>0</v>
      </c>
    </row>
    <row r="1135" spans="1:105" hidden="1" x14ac:dyDescent="0.3">
      <c r="A1135" t="str">
        <f>CONCATENATE(Tabla5[[#This Row],[TIENDA HMPV]],Tabla5[[#This Row],[LINEA]])</f>
        <v>502 - PORTETELAVADO</v>
      </c>
      <c r="B1135" t="s">
        <v>1588</v>
      </c>
      <c r="C1135" s="55" t="s">
        <v>648</v>
      </c>
      <c r="D1135" s="55" t="s">
        <v>23</v>
      </c>
      <c r="E1135" s="55" t="s">
        <v>1057</v>
      </c>
      <c r="F1135" s="55" t="s">
        <v>1724</v>
      </c>
      <c r="G1135" t="s">
        <v>28</v>
      </c>
      <c r="H1135" s="42">
        <f>IFERROR(Tabla5[[#This Row],[VENTAS MABE]]/Tabla5[[#This Row],[CUOTA]],0)</f>
        <v>0.5</v>
      </c>
      <c r="I1135">
        <v>2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V1135" s="42">
        <v>1</v>
      </c>
      <c r="W1135" s="42">
        <f>IFERROR(Tabla5[[#This Row],[TOTAL VENTA 38 SEMANA]]/Tabla5[[#This Row],[VENTA ACUM 38]],0)</f>
        <v>1</v>
      </c>
      <c r="X1135" s="42" t="e">
        <f>VLOOKUP(Tabla5[[#This Row],[CLAVE]],[1]!QMI_5_SEMANA_SEP_22[[CLAVE]:[SHARE CADENA S2]],21,0)</f>
        <v>#REF!</v>
      </c>
      <c r="Y1135" s="55" t="s">
        <v>724</v>
      </c>
      <c r="Z1135" s="46">
        <f>+Tabla5[[#This Row],[VENTA ACUM 38]]+Tabla5[[#This Row],[venta total 39 acum]]</f>
        <v>3</v>
      </c>
      <c r="AA1135" s="46">
        <v>1</v>
      </c>
      <c r="AB1135" s="46">
        <v>1</v>
      </c>
      <c r="AC1135" s="46">
        <v>1</v>
      </c>
      <c r="AD1135" s="46">
        <v>2</v>
      </c>
      <c r="AE1135" s="46">
        <v>2</v>
      </c>
      <c r="AF1135" s="46">
        <v>2</v>
      </c>
      <c r="AG1135" s="46">
        <v>4</v>
      </c>
      <c r="AH1135" s="42">
        <f>IFERROR(ARCHIVOS_COMPLETOS_QMI_1_AL_17_SEP_22[[#This Row],[VENTAS MABE]]/ARCHIVOS_COMPLETOS_QMI_1_AL_17_SEP_22[[#This Row],[VENTAS INDURAMA]],0)</f>
        <v>0</v>
      </c>
      <c r="AI1135" t="s">
        <v>1675</v>
      </c>
      <c r="AK1135" s="42"/>
      <c r="AL1135" t="s">
        <v>727</v>
      </c>
      <c r="AM1135" s="55" t="s">
        <v>1056</v>
      </c>
      <c r="AO1135" s="55" t="s">
        <v>400</v>
      </c>
      <c r="AP1135">
        <v>1</v>
      </c>
      <c r="AQ1135" s="5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f>SUM(Tabla5[[#This Row],[VENTA MABE 1 SEMANA OCT]:[VENTAS OTROS 1 SEMANA OCT]])</f>
        <v>1</v>
      </c>
      <c r="AY1135" s="46">
        <v>1</v>
      </c>
      <c r="AZ1135" s="55">
        <v>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f>SUM(Tabla5[[#This Row],[VENTA MABE 2 SEMANA OCT]:[VENTAS OTROS 2 SEMANA OCT]])</f>
        <v>2</v>
      </c>
      <c r="BH1135" t="s">
        <v>798</v>
      </c>
      <c r="BI1135" s="55" t="s">
        <v>648</v>
      </c>
      <c r="BJ1135">
        <v>30</v>
      </c>
      <c r="BK1135" s="55">
        <v>2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f>SUM(Tabla5[[#This Row],[VENTA MABE 3 SEMANA OCT]:[VENTAS OTROS 3 SEMANA OCT]])</f>
        <v>2</v>
      </c>
      <c r="BS1135" s="42">
        <v>7.0000000000000007E-2</v>
      </c>
      <c r="BT1135" s="55">
        <v>2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f>SUM(Tabla5[[#This Row],[VENTA MABE 4 SEMANA OCT]:[VENTAS OTROS 4 SEMANA OCT]])</f>
        <v>2</v>
      </c>
      <c r="CI11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35" t="s">
        <v>1703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f>SUM(Tabla5[[#This Row],[VENTA MABE 1 SEMANA NOV]:[VENTAS OTROS 1 SEMANA NOV]])</f>
        <v>0</v>
      </c>
      <c r="CS1135">
        <f>IFERROR(VLOOKUP(Tabla5[[#This Row],[CLAVE]],[2]VENTAS!$F$2:$L$1501,2,0),0)</f>
        <v>0</v>
      </c>
      <c r="CT1135">
        <f>IFERROR(VLOOKUP(Tabla5[[#This Row],[CLAVE]],[2]VENTAS!$F$2:$L$1501,3,0),0)</f>
        <v>0</v>
      </c>
      <c r="CU1135">
        <f>IFERROR(VLOOKUP(Tabla5[[#This Row],[CLAVE]],[2]VENTAS!$F$2:$L$1501,4,0),0)</f>
        <v>0</v>
      </c>
      <c r="CV1135">
        <f>IFERROR(VLOOKUP(Tabla5[[#This Row],[CLAVE]],[2]VENTAS!$F$2:$L$1501,5,0),0)</f>
        <v>0</v>
      </c>
      <c r="CW1135">
        <f>IFERROR(VLOOKUP(Tabla5[[#This Row],[CLAVE]],[2]VENTAS!$F$2:$L$1501,6,0),0)</f>
        <v>0</v>
      </c>
      <c r="CX1135">
        <f>IFERROR(VLOOKUP(Tabla5[[#This Row],[CLAVE]],[2]VENTAS!$F$2:$L$1501,7,0),0)</f>
        <v>0</v>
      </c>
      <c r="CY1135">
        <f>IFERROR(VLOOKUP(Tabla5[[#This Row],[CLAVE]],[2]VENTAS!$F$2:$R$1501,13,0),0)</f>
        <v>0</v>
      </c>
      <c r="CZ1135">
        <f>SUM(Tabla5[[#This Row],[VENTA MABE 2 SEMANA NOV]:[VENTAS OTROS 2 SEMANA NOV]])</f>
        <v>0</v>
      </c>
      <c r="DA1135" s="46">
        <v>1.9346987788790044</v>
      </c>
    </row>
    <row r="1136" spans="1:105" hidden="1" x14ac:dyDescent="0.3">
      <c r="A1136" t="str">
        <f>CONCATENATE(Tabla5[[#This Row],[TIENDA HMPV]],Tabla5[[#This Row],[LINEA]])</f>
        <v>502 - PORTETEREFRIGERACIÓN</v>
      </c>
      <c r="B1136" t="s">
        <v>1588</v>
      </c>
      <c r="C1136" s="55" t="s">
        <v>648</v>
      </c>
      <c r="D1136" s="55" t="s">
        <v>23</v>
      </c>
      <c r="E1136" s="55" t="s">
        <v>1057</v>
      </c>
      <c r="F1136" s="55" t="s">
        <v>1724</v>
      </c>
      <c r="G1136" t="s">
        <v>29</v>
      </c>
      <c r="H1136" s="42">
        <f>IFERROR(Tabla5[[#This Row],[VENTAS MABE]]/Tabla5[[#This Row],[CUOTA]],0)</f>
        <v>0.47058823529411764</v>
      </c>
      <c r="I1136">
        <v>17</v>
      </c>
      <c r="J1136">
        <v>8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V1136" s="42">
        <v>0.8</v>
      </c>
      <c r="W1136" s="42">
        <f>IFERROR(Tabla5[[#This Row],[TOTAL VENTA 38 SEMANA]]/Tabla5[[#This Row],[VENTA ACUM 38]],0)</f>
        <v>0.8</v>
      </c>
      <c r="X1136" s="42" t="e">
        <f>VLOOKUP(Tabla5[[#This Row],[CLAVE]],[1]!QMI_5_SEMANA_SEP_22[[CLAVE]:[SHARE CADENA S2]],21,0)</f>
        <v>#REF!</v>
      </c>
      <c r="Y1136" s="55" t="s">
        <v>724</v>
      </c>
      <c r="Z1136" s="46">
        <f>+Tabla5[[#This Row],[VENTA ACUM 38]]+Tabla5[[#This Row],[venta total 39 acum]]</f>
        <v>22</v>
      </c>
      <c r="AA1136" s="46">
        <v>7</v>
      </c>
      <c r="AB1136" s="46">
        <v>8</v>
      </c>
      <c r="AC1136" s="46">
        <v>10</v>
      </c>
      <c r="AD1136" s="46">
        <v>12</v>
      </c>
      <c r="AE1136" s="46">
        <v>2</v>
      </c>
      <c r="AF1136" s="46">
        <v>12</v>
      </c>
      <c r="AG1136" s="46">
        <v>9</v>
      </c>
      <c r="AH1136" s="42">
        <f>IFERROR(ARCHIVOS_COMPLETOS_QMI_1_AL_17_SEP_22[[#This Row],[VENTAS MABE]]/ARCHIVOS_COMPLETOS_QMI_1_AL_17_SEP_22[[#This Row],[VENTAS INDURAMA]],0)</f>
        <v>0</v>
      </c>
      <c r="AI1136" t="s">
        <v>1675</v>
      </c>
      <c r="AK1136" s="42">
        <v>0.54549999999999998</v>
      </c>
      <c r="AL1136" t="s">
        <v>727</v>
      </c>
      <c r="AM1136" s="55" t="s">
        <v>1056</v>
      </c>
      <c r="AO1136" s="55" t="s">
        <v>400</v>
      </c>
      <c r="AP1136">
        <v>8</v>
      </c>
      <c r="AQ1136" s="55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f>SUM(Tabla5[[#This Row],[VENTA MABE 1 SEMANA OCT]:[VENTAS OTROS 1 SEMANA OCT]])</f>
        <v>1</v>
      </c>
      <c r="AY1136" s="46">
        <v>16.074433143064709</v>
      </c>
      <c r="AZ1136" s="55">
        <v>3</v>
      </c>
      <c r="BA1136">
        <v>2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f>SUM(Tabla5[[#This Row],[VENTA MABE 2 SEMANA OCT]:[VENTAS OTROS 2 SEMANA OCT]])</f>
        <v>5</v>
      </c>
      <c r="BH1136" t="s">
        <v>798</v>
      </c>
      <c r="BI1136" s="55" t="s">
        <v>648</v>
      </c>
      <c r="BJ1136">
        <v>30</v>
      </c>
      <c r="BK1136" s="55">
        <v>6</v>
      </c>
      <c r="BL1136">
        <v>3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f>SUM(Tabla5[[#This Row],[VENTA MABE 3 SEMANA OCT]:[VENTAS OTROS 3 SEMANA OCT]])</f>
        <v>9</v>
      </c>
      <c r="BS1136" s="42">
        <v>0.4</v>
      </c>
      <c r="BT1136" s="55">
        <v>4</v>
      </c>
      <c r="BU1136">
        <v>7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f>SUM(Tabla5[[#This Row],[VENTA MABE 4 SEMANA OCT]:[VENTAS OTROS 4 SEMANA OCT]])</f>
        <v>11</v>
      </c>
      <c r="CI11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136" t="s">
        <v>1703</v>
      </c>
      <c r="CK1136">
        <v>2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f>SUM(Tabla5[[#This Row],[VENTA MABE 1 SEMANA NOV]:[VENTAS OTROS 1 SEMANA NOV]])</f>
        <v>3</v>
      </c>
      <c r="CS1136">
        <f>IFERROR(VLOOKUP(Tabla5[[#This Row],[CLAVE]],[2]VENTAS!$F$2:$L$1501,2,0),0)</f>
        <v>0</v>
      </c>
      <c r="CT1136">
        <f>IFERROR(VLOOKUP(Tabla5[[#This Row],[CLAVE]],[2]VENTAS!$F$2:$L$1501,3,0),0)</f>
        <v>0</v>
      </c>
      <c r="CU1136">
        <f>IFERROR(VLOOKUP(Tabla5[[#This Row],[CLAVE]],[2]VENTAS!$F$2:$L$1501,4,0),0)</f>
        <v>0</v>
      </c>
      <c r="CV1136">
        <f>IFERROR(VLOOKUP(Tabla5[[#This Row],[CLAVE]],[2]VENTAS!$F$2:$L$1501,5,0),0)</f>
        <v>0</v>
      </c>
      <c r="CW1136">
        <f>IFERROR(VLOOKUP(Tabla5[[#This Row],[CLAVE]],[2]VENTAS!$F$2:$L$1501,6,0),0)</f>
        <v>0</v>
      </c>
      <c r="CX1136">
        <f>IFERROR(VLOOKUP(Tabla5[[#This Row],[CLAVE]],[2]VENTAS!$F$2:$L$1501,7,0),0)</f>
        <v>0</v>
      </c>
      <c r="CY1136">
        <f>IFERROR(VLOOKUP(Tabla5[[#This Row],[CLAVE]],[2]VENTAS!$F$2:$R$1501,13,0),0)</f>
        <v>0</v>
      </c>
      <c r="CZ1136">
        <f>SUM(Tabla5[[#This Row],[VENTA MABE 2 SEMANA NOV]:[VENTAS OTROS 2 SEMANA NOV]])</f>
        <v>0</v>
      </c>
      <c r="DA1136" s="46">
        <v>32</v>
      </c>
    </row>
    <row r="1137" spans="1:105" hidden="1" x14ac:dyDescent="0.3">
      <c r="A1137" t="str">
        <f>CONCATENATE(Tabla5[[#This Row],[TIENDA HMPV]],Tabla5[[#This Row],[LINEA]])</f>
        <v>660 - ORVE PORTETE Y LA 17COCINAS</v>
      </c>
      <c r="B1137" t="s">
        <v>1588</v>
      </c>
      <c r="C1137" s="55" t="s">
        <v>648</v>
      </c>
      <c r="D1137" s="55" t="s">
        <v>86</v>
      </c>
      <c r="E1137" s="55" t="s">
        <v>1061</v>
      </c>
      <c r="F1137" s="55" t="s">
        <v>1724</v>
      </c>
      <c r="G1137" t="s">
        <v>26</v>
      </c>
      <c r="H1137" s="42">
        <f>IFERROR(Tabla5[[#This Row],[VENTAS MABE]]/Tabla5[[#This Row],[CUOTA]],0)</f>
        <v>0</v>
      </c>
      <c r="I1137">
        <v>4</v>
      </c>
      <c r="J1137">
        <v>0</v>
      </c>
      <c r="K1137">
        <v>4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V1137" s="42">
        <v>0</v>
      </c>
      <c r="W1137" s="42">
        <f>IFERROR(Tabla5[[#This Row],[TOTAL VENTA 38 SEMANA]]/Tabla5[[#This Row],[VENTA ACUM 38]],0)</f>
        <v>0</v>
      </c>
      <c r="X1137" s="42" t="e">
        <f>VLOOKUP(Tabla5[[#This Row],[CLAVE]],[1]!QMI_5_SEMANA_SEP_22[[CLAVE]:[SHARE CADENA S2]],21,0)</f>
        <v>#REF!</v>
      </c>
      <c r="Y1137" s="55" t="s">
        <v>769</v>
      </c>
      <c r="Z1137" s="46">
        <f>+Tabla5[[#This Row],[VENTA ACUM 38]]+Tabla5[[#This Row],[venta total 39 acum]]</f>
        <v>8</v>
      </c>
      <c r="AA1137" s="46">
        <v>0</v>
      </c>
      <c r="AB1137" s="46">
        <v>0</v>
      </c>
      <c r="AC1137" s="46">
        <v>4</v>
      </c>
      <c r="AD1137" s="46">
        <v>4</v>
      </c>
      <c r="AE1137" s="46">
        <v>4</v>
      </c>
      <c r="AF1137" s="46">
        <v>4</v>
      </c>
      <c r="AG1137" s="46">
        <v>4</v>
      </c>
      <c r="AH1137" s="42">
        <f>IFERROR(ARCHIVOS_COMPLETOS_QMI_1_AL_17_SEP_22[[#This Row],[VENTAS MABE]]/ARCHIVOS_COMPLETOS_QMI_1_AL_17_SEP_22[[#This Row],[VENTAS INDURAMA]],0)</f>
        <v>0</v>
      </c>
      <c r="AI1137" t="s">
        <v>1675</v>
      </c>
      <c r="AK1137" s="42"/>
      <c r="AL1137" t="s">
        <v>727</v>
      </c>
      <c r="AM1137" s="55" t="s">
        <v>1060</v>
      </c>
      <c r="AO1137" s="55" t="s">
        <v>400</v>
      </c>
      <c r="AP1137">
        <v>0</v>
      </c>
      <c r="AQ1137" s="55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f>SUM(Tabla5[[#This Row],[VENTA MABE 1 SEMANA OCT]:[VENTAS OTROS 1 SEMANA OCT]])</f>
        <v>0</v>
      </c>
      <c r="AY1137" s="46">
        <v>3.790501000490806</v>
      </c>
      <c r="AZ1137" s="55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f>SUM(Tabla5[[#This Row],[VENTA MABE 2 SEMANA OCT]:[VENTAS OTROS 2 SEMANA OCT]])</f>
        <v>1</v>
      </c>
      <c r="BH1137" t="s">
        <v>781</v>
      </c>
      <c r="BI1137" s="55" t="s">
        <v>648</v>
      </c>
      <c r="BJ1137">
        <v>3.9999999999999991</v>
      </c>
      <c r="BK1137" s="55">
        <v>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f>SUM(Tabla5[[#This Row],[VENTA MABE 3 SEMANA OCT]:[VENTAS OTROS 3 SEMANA OCT]])</f>
        <v>1</v>
      </c>
      <c r="BS1137" s="42">
        <v>0.5</v>
      </c>
      <c r="BT1137" s="55">
        <v>1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f>SUM(Tabla5[[#This Row],[VENTA MABE 4 SEMANA OCT]:[VENTAS OTROS 4 SEMANA OCT]])</f>
        <v>1</v>
      </c>
      <c r="CI11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37" t="s">
        <v>1703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f>SUM(Tabla5[[#This Row],[VENTA MABE 1 SEMANA NOV]:[VENTAS OTROS 1 SEMANA NOV]])</f>
        <v>0</v>
      </c>
      <c r="CS1137">
        <f>IFERROR(VLOOKUP(Tabla5[[#This Row],[CLAVE]],[2]VENTAS!$F$2:$L$1501,2,0),0)</f>
        <v>0</v>
      </c>
      <c r="CT1137">
        <f>IFERROR(VLOOKUP(Tabla5[[#This Row],[CLAVE]],[2]VENTAS!$F$2:$L$1501,3,0),0)</f>
        <v>0</v>
      </c>
      <c r="CU1137">
        <f>IFERROR(VLOOKUP(Tabla5[[#This Row],[CLAVE]],[2]VENTAS!$F$2:$L$1501,4,0),0)</f>
        <v>0</v>
      </c>
      <c r="CV1137">
        <f>IFERROR(VLOOKUP(Tabla5[[#This Row],[CLAVE]],[2]VENTAS!$F$2:$L$1501,5,0),0)</f>
        <v>0</v>
      </c>
      <c r="CW1137">
        <f>IFERROR(VLOOKUP(Tabla5[[#This Row],[CLAVE]],[2]VENTAS!$F$2:$L$1501,6,0),0)</f>
        <v>0</v>
      </c>
      <c r="CX1137">
        <f>IFERROR(VLOOKUP(Tabla5[[#This Row],[CLAVE]],[2]VENTAS!$F$2:$L$1501,7,0),0)</f>
        <v>0</v>
      </c>
      <c r="CY1137">
        <f>IFERROR(VLOOKUP(Tabla5[[#This Row],[CLAVE]],[2]VENTAS!$F$2:$R$1501,13,0),0)</f>
        <v>0</v>
      </c>
      <c r="CZ1137">
        <f>SUM(Tabla5[[#This Row],[VENTA MABE 2 SEMANA NOV]:[VENTAS OTROS 2 SEMANA NOV]])</f>
        <v>0</v>
      </c>
      <c r="DA1137" s="46">
        <v>5.0811991513665653</v>
      </c>
    </row>
    <row r="1138" spans="1:105" hidden="1" x14ac:dyDescent="0.3">
      <c r="A1138" t="str">
        <f>CONCATENATE(Tabla5[[#This Row],[TIENDA HMPV]],Tabla5[[#This Row],[LINEA]])</f>
        <v>660 - ORVE PORTETE Y LA 17REFRIGERACIÓN</v>
      </c>
      <c r="B1138" t="s">
        <v>1588</v>
      </c>
      <c r="C1138" s="55" t="s">
        <v>648</v>
      </c>
      <c r="D1138" s="55" t="s">
        <v>86</v>
      </c>
      <c r="E1138" s="55" t="s">
        <v>1061</v>
      </c>
      <c r="F1138" s="55" t="s">
        <v>1724</v>
      </c>
      <c r="G1138" t="s">
        <v>29</v>
      </c>
      <c r="H1138" s="42">
        <f>IFERROR(Tabla5[[#This Row],[VENTAS MABE]]/Tabla5[[#This Row],[CUOTA]],0)</f>
        <v>0</v>
      </c>
      <c r="I1138">
        <v>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V1138" s="42">
        <v>0</v>
      </c>
      <c r="W1138" s="42">
        <f>IFERROR(Tabla5[[#This Row],[TOTAL VENTA 38 SEMANA]]/Tabla5[[#This Row],[VENTA ACUM 38]],0)</f>
        <v>0</v>
      </c>
      <c r="X1138" s="42" t="e">
        <f>VLOOKUP(Tabla5[[#This Row],[CLAVE]],[1]!QMI_5_SEMANA_SEP_22[[CLAVE]:[SHARE CADENA S2]],21,0)</f>
        <v>#REF!</v>
      </c>
      <c r="Y1138" s="55" t="s">
        <v>769</v>
      </c>
      <c r="Z1138" s="46">
        <f>+Tabla5[[#This Row],[VENTA ACUM 38]]+Tabla5[[#This Row],[venta total 39 acum]]</f>
        <v>3</v>
      </c>
      <c r="AA1138" s="46">
        <v>0</v>
      </c>
      <c r="AB1138" s="46">
        <v>0</v>
      </c>
      <c r="AC1138" s="46">
        <v>0</v>
      </c>
      <c r="AD1138" s="46">
        <v>3</v>
      </c>
      <c r="AE1138" s="46">
        <v>3</v>
      </c>
      <c r="AF1138" s="46">
        <v>3</v>
      </c>
      <c r="AG1138" s="46">
        <v>3</v>
      </c>
      <c r="AH1138" s="42">
        <f>IFERROR(ARCHIVOS_COMPLETOS_QMI_1_AL_17_SEP_22[[#This Row],[VENTAS MABE]]/ARCHIVOS_COMPLETOS_QMI_1_AL_17_SEP_22[[#This Row],[VENTAS INDURAMA]],0)</f>
        <v>0</v>
      </c>
      <c r="AI1138" t="s">
        <v>1675</v>
      </c>
      <c r="AK1138" s="42"/>
      <c r="AL1138" t="s">
        <v>727</v>
      </c>
      <c r="AM1138" s="55" t="s">
        <v>1060</v>
      </c>
      <c r="AO1138" s="55" t="s">
        <v>400</v>
      </c>
      <c r="AP1138">
        <v>0</v>
      </c>
      <c r="AQ1138" s="55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f>SUM(Tabla5[[#This Row],[VENTA MABE 1 SEMANA OCT]:[VENTAS OTROS 1 SEMANA OCT]])</f>
        <v>0</v>
      </c>
      <c r="AY1138" s="46">
        <v>3.1656423763535257</v>
      </c>
      <c r="AZ1138" s="55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f>SUM(Tabla5[[#This Row],[VENTA MABE 2 SEMANA OCT]:[VENTAS OTROS 2 SEMANA OCT]])</f>
        <v>0</v>
      </c>
      <c r="BH1138" t="s">
        <v>781</v>
      </c>
      <c r="BI1138" s="55" t="s">
        <v>648</v>
      </c>
      <c r="BJ1138">
        <v>3.9999999999999991</v>
      </c>
      <c r="BK1138" s="55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f>SUM(Tabla5[[#This Row],[VENTA MABE 3 SEMANA OCT]:[VENTAS OTROS 3 SEMANA OCT]])</f>
        <v>0</v>
      </c>
      <c r="BS1138" s="42">
        <v>0.4</v>
      </c>
      <c r="BT1138" s="55">
        <v>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f>SUM(Tabla5[[#This Row],[VENTA MABE 4 SEMANA OCT]:[VENTAS OTROS 4 SEMANA OCT]])</f>
        <v>1</v>
      </c>
      <c r="CI11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38" s="66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f>SUM(Tabla5[[#This Row],[VENTA MABE 1 SEMANA NOV]:[VENTAS OTROS 1 SEMANA NOV]])</f>
        <v>0</v>
      </c>
      <c r="CS1138">
        <f>IFERROR(VLOOKUP(Tabla5[[#This Row],[CLAVE]],[2]VENTAS!$F$2:$L$1501,2,0),0)</f>
        <v>0</v>
      </c>
      <c r="CT1138">
        <f>IFERROR(VLOOKUP(Tabla5[[#This Row],[CLAVE]],[2]VENTAS!$F$2:$L$1501,3,0),0)</f>
        <v>0</v>
      </c>
      <c r="CU1138">
        <f>IFERROR(VLOOKUP(Tabla5[[#This Row],[CLAVE]],[2]VENTAS!$F$2:$L$1501,4,0),0)</f>
        <v>0</v>
      </c>
      <c r="CV1138">
        <f>IFERROR(VLOOKUP(Tabla5[[#This Row],[CLAVE]],[2]VENTAS!$F$2:$L$1501,5,0),0)</f>
        <v>0</v>
      </c>
      <c r="CW1138">
        <f>IFERROR(VLOOKUP(Tabla5[[#This Row],[CLAVE]],[2]VENTAS!$F$2:$L$1501,6,0),0)</f>
        <v>0</v>
      </c>
      <c r="CX1138">
        <f>IFERROR(VLOOKUP(Tabla5[[#This Row],[CLAVE]],[2]VENTAS!$F$2:$L$1501,7,0),0)</f>
        <v>0</v>
      </c>
      <c r="CY1138">
        <f>IFERROR(VLOOKUP(Tabla5[[#This Row],[CLAVE]],[2]VENTAS!$F$2:$R$1501,13,0),0)</f>
        <v>0</v>
      </c>
      <c r="CZ1138">
        <f>SUM(Tabla5[[#This Row],[VENTA MABE 2 SEMANA NOV]:[VENTAS OTROS 2 SEMANA NOV]])</f>
        <v>0</v>
      </c>
      <c r="DA1138" s="46">
        <v>5.1656423763535262</v>
      </c>
    </row>
    <row r="1139" spans="1:105" hidden="1" x14ac:dyDescent="0.3">
      <c r="A1139" t="str">
        <f>CONCATENATE(Tabla5[[#This Row],[TIENDA HMPV]],Tabla5[[#This Row],[LINEA]])</f>
        <v>217 - COTOCOLLAOAIRES</v>
      </c>
      <c r="B1139" t="s">
        <v>150</v>
      </c>
      <c r="C1139" s="55" t="s">
        <v>151</v>
      </c>
      <c r="D1139" s="55" t="s">
        <v>30</v>
      </c>
      <c r="E1139" s="55" t="s">
        <v>152</v>
      </c>
      <c r="F1139" s="55" t="s">
        <v>1724</v>
      </c>
      <c r="G1139" t="s">
        <v>25</v>
      </c>
      <c r="H1139" s="42">
        <f>IFERROR(Tabla5[[#This Row],[VENTAS MABE]]/Tabla5[[#This Row],[CUOTA]],0)</f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 s="42">
        <v>0</v>
      </c>
      <c r="W1139" s="42">
        <f>IFERROR(Tabla5[[#This Row],[TOTAL VENTA 38 SEMANA]]/Tabla5[[#This Row],[VENTA ACUM 38]],0)</f>
        <v>0</v>
      </c>
      <c r="X1139" s="42" t="e">
        <f>VLOOKUP(Tabla5[[#This Row],[CLAVE]],[1]!QMI_5_SEMANA_SEP_22[[CLAVE]:[SHARE CADENA S2]],21,0)</f>
        <v>#REF!</v>
      </c>
      <c r="Y1139" s="55" t="s">
        <v>724</v>
      </c>
      <c r="Z1139" s="46">
        <f>+Tabla5[[#This Row],[VENTA ACUM 38]]+Tabla5[[#This Row],[venta total 39 acum]]</f>
        <v>0</v>
      </c>
      <c r="AA1139" s="46">
        <v>0</v>
      </c>
      <c r="AB1139" s="46">
        <v>0</v>
      </c>
      <c r="AC1139" s="46">
        <v>0</v>
      </c>
      <c r="AD1139" s="46">
        <v>0</v>
      </c>
      <c r="AE1139" s="46">
        <v>0</v>
      </c>
      <c r="AF1139" s="46">
        <v>0</v>
      </c>
      <c r="AG1139" s="46">
        <v>0</v>
      </c>
      <c r="AH1139" s="42">
        <f>IFERROR(Tabla5[[#This Row],[VENTAS MABE]]/Tabla5[[#This Row],[VENTAS INDURAMA]],0)</f>
        <v>0</v>
      </c>
      <c r="AI1139" t="s">
        <v>1675</v>
      </c>
      <c r="AK1139" s="42"/>
      <c r="AL1139" t="s">
        <v>727</v>
      </c>
      <c r="AM1139" s="55" t="s">
        <v>867</v>
      </c>
      <c r="AO1139" s="55" t="s">
        <v>460</v>
      </c>
      <c r="AP1139">
        <v>0</v>
      </c>
      <c r="AQ1139" s="55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f>SUM(Tabla5[[#This Row],[VENTA MABE 1 SEMANA OCT]:[VENTAS OTROS 1 SEMANA OCT]])</f>
        <v>0</v>
      </c>
      <c r="AY1139" s="46">
        <v>0</v>
      </c>
      <c r="AZ1139" s="55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f>SUM(Tabla5[[#This Row],[VENTA MABE 2 SEMANA OCT]:[VENTAS OTROS 2 SEMANA OCT]])</f>
        <v>0</v>
      </c>
      <c r="BH1139" t="s">
        <v>798</v>
      </c>
      <c r="BI1139" s="55" t="s">
        <v>54</v>
      </c>
      <c r="BJ1139">
        <v>20</v>
      </c>
      <c r="BK1139" s="55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f>SUM(Tabla5[[#This Row],[VENTA MABE 3 SEMANA OCT]:[VENTAS OTROS 3 SEMANA OCT]])</f>
        <v>0</v>
      </c>
      <c r="BS1139" s="42">
        <v>0.17</v>
      </c>
      <c r="BT1139" s="55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f>SUM(Tabla5[[#This Row],[VENTA MABE 4 SEMANA OCT]:[VENTAS OTROS 4 SEMANA OCT]])</f>
        <v>0</v>
      </c>
      <c r="CI11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39" s="66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f>SUM(Tabla5[[#This Row],[VENTA MABE 1 SEMANA NOV]:[VENTAS OTROS 1 SEMANA NOV]])</f>
        <v>0</v>
      </c>
      <c r="CS1139">
        <f>IFERROR(VLOOKUP(Tabla5[[#This Row],[CLAVE]],[2]VENTAS!$F$2:$L$1501,2,0),0)</f>
        <v>0</v>
      </c>
      <c r="CT1139">
        <f>IFERROR(VLOOKUP(Tabla5[[#This Row],[CLAVE]],[2]VENTAS!$F$2:$L$1501,3,0),0)</f>
        <v>0</v>
      </c>
      <c r="CU1139">
        <f>IFERROR(VLOOKUP(Tabla5[[#This Row],[CLAVE]],[2]VENTAS!$F$2:$L$1501,4,0),0)</f>
        <v>0</v>
      </c>
      <c r="CV1139">
        <f>IFERROR(VLOOKUP(Tabla5[[#This Row],[CLAVE]],[2]VENTAS!$F$2:$L$1501,5,0),0)</f>
        <v>0</v>
      </c>
      <c r="CW1139">
        <f>IFERROR(VLOOKUP(Tabla5[[#This Row],[CLAVE]],[2]VENTAS!$F$2:$L$1501,6,0),0)</f>
        <v>0</v>
      </c>
      <c r="CX1139">
        <f>IFERROR(VLOOKUP(Tabla5[[#This Row],[CLAVE]],[2]VENTAS!$F$2:$L$1501,7,0),0)</f>
        <v>0</v>
      </c>
      <c r="CY1139">
        <f>IFERROR(VLOOKUP(Tabla5[[#This Row],[CLAVE]],[2]VENTAS!$F$2:$R$1501,13,0),0)</f>
        <v>0</v>
      </c>
      <c r="CZ1139">
        <f>SUM(Tabla5[[#This Row],[VENTA MABE 2 SEMANA NOV]:[VENTAS OTROS 2 SEMANA NOV]])</f>
        <v>0</v>
      </c>
      <c r="DA1139" s="46">
        <v>0</v>
      </c>
    </row>
    <row r="1140" spans="1:105" hidden="1" x14ac:dyDescent="0.3">
      <c r="A1140" t="str">
        <f>CONCATENATE(Tabla5[[#This Row],[TIENDA HMPV]],Tabla5[[#This Row],[LINEA]])</f>
        <v>217 - COTOCOLLAOCOCINAS</v>
      </c>
      <c r="B1140" t="s">
        <v>150</v>
      </c>
      <c r="C1140" s="55" t="s">
        <v>151</v>
      </c>
      <c r="D1140" s="55" t="s">
        <v>30</v>
      </c>
      <c r="E1140" s="55" t="s">
        <v>152</v>
      </c>
      <c r="F1140" s="55" t="s">
        <v>1724</v>
      </c>
      <c r="G1140" t="s">
        <v>26</v>
      </c>
      <c r="H1140" s="42">
        <f>IFERROR(Tabla5[[#This Row],[VENTAS MABE]]/Tabla5[[#This Row],[CUOTA]],0)</f>
        <v>0.42857142857142855</v>
      </c>
      <c r="I1140">
        <v>14</v>
      </c>
      <c r="J1140">
        <v>6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 s="42">
        <v>0.6</v>
      </c>
      <c r="W1140" s="42">
        <f>IFERROR(Tabla5[[#This Row],[TOTAL VENTA 38 SEMANA]]/Tabla5[[#This Row],[VENTA ACUM 38]],0)</f>
        <v>0.6</v>
      </c>
      <c r="X1140" s="42" t="e">
        <f>VLOOKUP(Tabla5[[#This Row],[CLAVE]],[1]!QMI_5_SEMANA_SEP_22[[CLAVE]:[SHARE CADENA S2]],21,0)</f>
        <v>#REF!</v>
      </c>
      <c r="Y1140" s="55" t="s">
        <v>724</v>
      </c>
      <c r="Z1140" s="46">
        <f>+Tabla5[[#This Row],[VENTA ACUM 38]]+Tabla5[[#This Row],[venta total 39 acum]]</f>
        <v>12</v>
      </c>
      <c r="AA1140" s="46">
        <v>3</v>
      </c>
      <c r="AB1140" s="46">
        <v>6</v>
      </c>
      <c r="AC1140" s="46">
        <v>10</v>
      </c>
      <c r="AD1140" s="46">
        <v>2</v>
      </c>
      <c r="AE1140" s="46">
        <v>1</v>
      </c>
      <c r="AF1140" s="46">
        <v>2</v>
      </c>
      <c r="AG1140" s="46">
        <v>4</v>
      </c>
      <c r="AH1140" s="42">
        <f>IFERROR(Tabla5[[#This Row],[VENTAS MABE]]/Tabla5[[#This Row],[VENTAS INDURAMA]],0)</f>
        <v>1.2</v>
      </c>
      <c r="AI1140" t="s">
        <v>1675</v>
      </c>
      <c r="AK1140" s="42"/>
      <c r="AL1140" t="s">
        <v>727</v>
      </c>
      <c r="AM1140" s="55" t="s">
        <v>867</v>
      </c>
      <c r="AO1140" s="55" t="s">
        <v>460</v>
      </c>
      <c r="AP1140">
        <v>4</v>
      </c>
      <c r="AQ1140" s="55">
        <v>2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f>SUM(Tabla5[[#This Row],[VENTA MABE 1 SEMANA OCT]:[VENTAS OTROS 1 SEMANA OCT]])</f>
        <v>2</v>
      </c>
      <c r="AY1140" s="46">
        <v>13.852647871742501</v>
      </c>
      <c r="AZ1140" s="55">
        <v>2</v>
      </c>
      <c r="BA1140">
        <v>3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f>SUM(Tabla5[[#This Row],[VENTA MABE 2 SEMANA OCT]:[VENTAS OTROS 2 SEMANA OCT]])</f>
        <v>5</v>
      </c>
      <c r="BH1140" t="s">
        <v>798</v>
      </c>
      <c r="BI1140" s="55" t="s">
        <v>54</v>
      </c>
      <c r="BJ1140">
        <v>20</v>
      </c>
      <c r="BK1140" s="55">
        <v>1</v>
      </c>
      <c r="BL1140">
        <v>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f>SUM(Tabla5[[#This Row],[VENTA MABE 3 SEMANA OCT]:[VENTAS OTROS 3 SEMANA OCT]])</f>
        <v>2</v>
      </c>
      <c r="BS1140" s="42">
        <v>0.4</v>
      </c>
      <c r="BT1140" s="55">
        <v>0</v>
      </c>
      <c r="BU1140">
        <v>4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f>SUM(Tabla5[[#This Row],[VENTA MABE 4 SEMANA OCT]:[VENTAS OTROS 4 SEMANA OCT]])</f>
        <v>4</v>
      </c>
      <c r="CI11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0.38461538461538464</v>
      </c>
      <c r="CJ1140" t="s">
        <v>1703</v>
      </c>
      <c r="CK1140">
        <v>2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f>SUM(Tabla5[[#This Row],[VENTA MABE 1 SEMANA NOV]:[VENTAS OTROS 1 SEMANA NOV]])</f>
        <v>3</v>
      </c>
      <c r="CS1140">
        <f>IFERROR(VLOOKUP(Tabla5[[#This Row],[CLAVE]],[2]VENTAS!$F$2:$L$1501,2,0),0)</f>
        <v>4</v>
      </c>
      <c r="CT1140">
        <f>IFERROR(VLOOKUP(Tabla5[[#This Row],[CLAVE]],[2]VENTAS!$F$2:$L$1501,3,0),0)</f>
        <v>3</v>
      </c>
      <c r="CU1140">
        <f>IFERROR(VLOOKUP(Tabla5[[#This Row],[CLAVE]],[2]VENTAS!$F$2:$L$1501,4,0),0)</f>
        <v>0</v>
      </c>
      <c r="CV1140">
        <f>IFERROR(VLOOKUP(Tabla5[[#This Row],[CLAVE]],[2]VENTAS!$F$2:$L$1501,5,0),0)</f>
        <v>0</v>
      </c>
      <c r="CW1140">
        <f>IFERROR(VLOOKUP(Tabla5[[#This Row],[CLAVE]],[2]VENTAS!$F$2:$L$1501,6,0),0)</f>
        <v>0</v>
      </c>
      <c r="CX1140">
        <f>IFERROR(VLOOKUP(Tabla5[[#This Row],[CLAVE]],[2]VENTAS!$F$2:$L$1501,7,0),0)</f>
        <v>0</v>
      </c>
      <c r="CY1140">
        <f>IFERROR(VLOOKUP(Tabla5[[#This Row],[CLAVE]],[2]VENTAS!$F$2:$R$1501,13,0),0)</f>
        <v>0</v>
      </c>
      <c r="CZ1140">
        <f>SUM(Tabla5[[#This Row],[VENTA MABE 2 SEMANA NOV]:[VENTAS OTROS 2 SEMANA NOV]])</f>
        <v>7</v>
      </c>
      <c r="DA1140" s="46">
        <v>29.309126089267501</v>
      </c>
    </row>
    <row r="1141" spans="1:105" hidden="1" x14ac:dyDescent="0.3">
      <c r="A1141" t="str">
        <f>CONCATENATE(Tabla5[[#This Row],[TIENDA HMPV]],Tabla5[[#This Row],[LINEA]])</f>
        <v>217 - COTOCOLLAOEMPOTRE</v>
      </c>
      <c r="B1141" t="s">
        <v>150</v>
      </c>
      <c r="C1141" s="55" t="s">
        <v>151</v>
      </c>
      <c r="D1141" s="55" t="s">
        <v>30</v>
      </c>
      <c r="E1141" s="55" t="s">
        <v>152</v>
      </c>
      <c r="F1141" s="55" t="s">
        <v>1724</v>
      </c>
      <c r="G1141" t="s">
        <v>32</v>
      </c>
      <c r="H1141" s="42">
        <f>IFERROR(Tabla5[[#This Row],[VENTAS MABE]]/Tabla5[[#This Row],[CUOTA]],0)</f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 s="42">
        <v>1</v>
      </c>
      <c r="W1141" s="42">
        <f>IFERROR(Tabla5[[#This Row],[TOTAL VENTA 38 SEMANA]]/Tabla5[[#This Row],[VENTA ACUM 38]],0)</f>
        <v>1</v>
      </c>
      <c r="X1141" s="42" t="e">
        <f>VLOOKUP(Tabla5[[#This Row],[CLAVE]],[1]!QMI_5_SEMANA_SEP_22[[CLAVE]:[SHARE CADENA S2]],21,0)</f>
        <v>#REF!</v>
      </c>
      <c r="Y1141" s="55" t="s">
        <v>724</v>
      </c>
      <c r="Z1141" s="46">
        <f>+Tabla5[[#This Row],[VENTA ACUM 38]]+Tabla5[[#This Row],[venta total 39 acum]]</f>
        <v>1</v>
      </c>
      <c r="AA1141" s="46">
        <v>0</v>
      </c>
      <c r="AB1141" s="46">
        <v>1</v>
      </c>
      <c r="AC1141" s="46">
        <v>1</v>
      </c>
      <c r="AD1141" s="46">
        <v>0</v>
      </c>
      <c r="AE1141" s="46">
        <v>0</v>
      </c>
      <c r="AF1141" s="46">
        <v>0</v>
      </c>
      <c r="AG1141" s="46">
        <v>0</v>
      </c>
      <c r="AH1141" s="42">
        <f>IFERROR(Tabla5[[#This Row],[VENTAS MABE]]/Tabla5[[#This Row],[VENTAS INDURAMA]],0)</f>
        <v>0</v>
      </c>
      <c r="AI1141" t="s">
        <v>1675</v>
      </c>
      <c r="AK1141" s="42"/>
      <c r="AL1141" t="s">
        <v>727</v>
      </c>
      <c r="AM1141" s="55" t="s">
        <v>867</v>
      </c>
      <c r="AO1141" s="55" t="s">
        <v>460</v>
      </c>
      <c r="AP1141">
        <v>0</v>
      </c>
      <c r="AQ1141" s="55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f>SUM(Tabla5[[#This Row],[VENTA MABE 1 SEMANA OCT]:[VENTAS OTROS 1 SEMANA OCT]])</f>
        <v>0</v>
      </c>
      <c r="AY1141" s="46">
        <v>0</v>
      </c>
      <c r="AZ1141" s="55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f>SUM(Tabla5[[#This Row],[VENTA MABE 2 SEMANA OCT]:[VENTAS OTROS 2 SEMANA OCT]])</f>
        <v>0</v>
      </c>
      <c r="BH1141" t="s">
        <v>798</v>
      </c>
      <c r="BI1141" s="55" t="s">
        <v>54</v>
      </c>
      <c r="BJ1141">
        <v>20</v>
      </c>
      <c r="BK1141" s="55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f>SUM(Tabla5[[#This Row],[VENTA MABE 3 SEMANA OCT]:[VENTAS OTROS 3 SEMANA OCT]])</f>
        <v>0</v>
      </c>
      <c r="BS1141" s="42">
        <v>0</v>
      </c>
      <c r="BT1141" s="55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f>SUM(Tabla5[[#This Row],[VENTA MABE 4 SEMANA OCT]:[VENTAS OTROS 4 SEMANA OCT]])</f>
        <v>0</v>
      </c>
      <c r="CI11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41" s="66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f>SUM(Tabla5[[#This Row],[VENTA MABE 1 SEMANA NOV]:[VENTAS OTROS 1 SEMANA NOV]])</f>
        <v>0</v>
      </c>
      <c r="CS1141">
        <f>IFERROR(VLOOKUP(Tabla5[[#This Row],[CLAVE]],[2]VENTAS!$F$2:$L$1501,2,0),0)</f>
        <v>0</v>
      </c>
      <c r="CT1141">
        <f>IFERROR(VLOOKUP(Tabla5[[#This Row],[CLAVE]],[2]VENTAS!$F$2:$L$1501,3,0),0)</f>
        <v>0</v>
      </c>
      <c r="CU1141">
        <f>IFERROR(VLOOKUP(Tabla5[[#This Row],[CLAVE]],[2]VENTAS!$F$2:$L$1501,4,0),0)</f>
        <v>0</v>
      </c>
      <c r="CV1141">
        <f>IFERROR(VLOOKUP(Tabla5[[#This Row],[CLAVE]],[2]VENTAS!$F$2:$L$1501,5,0),0)</f>
        <v>0</v>
      </c>
      <c r="CW1141">
        <f>IFERROR(VLOOKUP(Tabla5[[#This Row],[CLAVE]],[2]VENTAS!$F$2:$L$1501,6,0),0)</f>
        <v>0</v>
      </c>
      <c r="CX1141">
        <f>IFERROR(VLOOKUP(Tabla5[[#This Row],[CLAVE]],[2]VENTAS!$F$2:$L$1501,7,0),0)</f>
        <v>0</v>
      </c>
      <c r="CY1141">
        <f>IFERROR(VLOOKUP(Tabla5[[#This Row],[CLAVE]],[2]VENTAS!$F$2:$R$1501,13,0),0)</f>
        <v>0</v>
      </c>
      <c r="CZ1141">
        <f>SUM(Tabla5[[#This Row],[VENTA MABE 2 SEMANA NOV]:[VENTAS OTROS 2 SEMANA NOV]])</f>
        <v>0</v>
      </c>
      <c r="DA1141" s="46">
        <v>0</v>
      </c>
    </row>
    <row r="1142" spans="1:105" hidden="1" x14ac:dyDescent="0.3">
      <c r="A1142" t="str">
        <f>CONCATENATE(Tabla5[[#This Row],[TIENDA HMPV]],Tabla5[[#This Row],[LINEA]])</f>
        <v>217 - COTOCOLLAOGLOBALES</v>
      </c>
      <c r="B1142" t="s">
        <v>150</v>
      </c>
      <c r="C1142" s="55" t="s">
        <v>151</v>
      </c>
      <c r="D1142" s="55" t="s">
        <v>30</v>
      </c>
      <c r="E1142" s="55" t="s">
        <v>152</v>
      </c>
      <c r="F1142" s="55" t="s">
        <v>1724</v>
      </c>
      <c r="G1142" t="s">
        <v>27</v>
      </c>
      <c r="H1142" s="42">
        <f>IFERROR(Tabla5[[#This Row],[VENTAS MABE]]/Tabla5[[#This Row],[CUOTA]],0)</f>
        <v>0</v>
      </c>
      <c r="I1142">
        <v>0</v>
      </c>
      <c r="J1142">
        <v>5</v>
      </c>
      <c r="K1142">
        <v>6</v>
      </c>
      <c r="L1142">
        <v>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s="42">
        <v>0.38461538461538464</v>
      </c>
      <c r="W1142" s="42">
        <f>IFERROR(Tabla5[[#This Row],[TOTAL VENTA 38 SEMANA]]/Tabla5[[#This Row],[VENTA ACUM 38]],0)</f>
        <v>0.38461538461538464</v>
      </c>
      <c r="X1142" s="42" t="e">
        <f>VLOOKUP(Tabla5[[#This Row],[CLAVE]],[1]!QMI_5_SEMANA_SEP_22[[CLAVE]:[SHARE CADENA S2]],21,0)</f>
        <v>#REF!</v>
      </c>
      <c r="Y1142" s="55" t="s">
        <v>724</v>
      </c>
      <c r="Z1142" s="46">
        <f>+Tabla5[[#This Row],[VENTA ACUM 38]]+Tabla5[[#This Row],[venta total 39 acum]]</f>
        <v>13</v>
      </c>
      <c r="AA1142" s="46">
        <v>2</v>
      </c>
      <c r="AB1142" s="46">
        <v>5</v>
      </c>
      <c r="AC1142" s="46">
        <v>13</v>
      </c>
      <c r="AD1142" s="46">
        <v>0</v>
      </c>
      <c r="AE1142" s="46">
        <v>0</v>
      </c>
      <c r="AF1142" s="46">
        <v>0</v>
      </c>
      <c r="AG1142" s="46">
        <v>5</v>
      </c>
      <c r="AH1142" s="42">
        <f>IFERROR(Tabla5[[#This Row],[VENTAS MABE]]/Tabla5[[#This Row],[VENTAS INDURAMA]],0)</f>
        <v>0.83333333333333337</v>
      </c>
      <c r="AI1142" t="s">
        <v>1675</v>
      </c>
      <c r="AK1142" s="42"/>
      <c r="AL1142" t="s">
        <v>727</v>
      </c>
      <c r="AM1142" s="55" t="s">
        <v>867</v>
      </c>
      <c r="AO1142" s="55" t="s">
        <v>460</v>
      </c>
      <c r="AP1142">
        <v>8</v>
      </c>
      <c r="AQ1142" s="55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f>SUM(Tabla5[[#This Row],[VENTA MABE 1 SEMANA OCT]:[VENTAS OTROS 1 SEMANA OCT]])</f>
        <v>0</v>
      </c>
      <c r="AY1142" s="46">
        <v>0</v>
      </c>
      <c r="AZ1142" s="55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f>SUM(Tabla5[[#This Row],[VENTA MABE 2 SEMANA OCT]:[VENTAS OTROS 2 SEMANA OCT]])</f>
        <v>0</v>
      </c>
      <c r="BH1142" t="s">
        <v>798</v>
      </c>
      <c r="BI1142" s="55" t="s">
        <v>54</v>
      </c>
      <c r="BJ1142">
        <v>20</v>
      </c>
      <c r="BK1142" s="55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f>SUM(Tabla5[[#This Row],[VENTA MABE 3 SEMANA OCT]:[VENTAS OTROS 3 SEMANA OCT]])</f>
        <v>1</v>
      </c>
      <c r="BS1142" s="42">
        <v>0</v>
      </c>
      <c r="BT1142" s="55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f>SUM(Tabla5[[#This Row],[VENTA MABE 4 SEMANA OCT]:[VENTAS OTROS 4 SEMANA OCT]])</f>
        <v>0</v>
      </c>
      <c r="CI11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42" t="s">
        <v>1703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f>SUM(Tabla5[[#This Row],[VENTA MABE 1 SEMANA NOV]:[VENTAS OTROS 1 SEMANA NOV]])</f>
        <v>0</v>
      </c>
      <c r="CS1142">
        <f>IFERROR(VLOOKUP(Tabla5[[#This Row],[CLAVE]],[2]VENTAS!$F$2:$L$1501,2,0),0)</f>
        <v>0</v>
      </c>
      <c r="CT1142">
        <f>IFERROR(VLOOKUP(Tabla5[[#This Row],[CLAVE]],[2]VENTAS!$F$2:$L$1501,3,0),0)</f>
        <v>0</v>
      </c>
      <c r="CU1142">
        <f>IFERROR(VLOOKUP(Tabla5[[#This Row],[CLAVE]],[2]VENTAS!$F$2:$L$1501,4,0),0)</f>
        <v>0</v>
      </c>
      <c r="CV1142">
        <f>IFERROR(VLOOKUP(Tabla5[[#This Row],[CLAVE]],[2]VENTAS!$F$2:$L$1501,5,0),0)</f>
        <v>0</v>
      </c>
      <c r="CW1142">
        <f>IFERROR(VLOOKUP(Tabla5[[#This Row],[CLAVE]],[2]VENTAS!$F$2:$L$1501,6,0),0)</f>
        <v>0</v>
      </c>
      <c r="CX1142">
        <f>IFERROR(VLOOKUP(Tabla5[[#This Row],[CLAVE]],[2]VENTAS!$F$2:$L$1501,7,0),0)</f>
        <v>0</v>
      </c>
      <c r="CY1142">
        <f>IFERROR(VLOOKUP(Tabla5[[#This Row],[CLAVE]],[2]VENTAS!$F$2:$R$1501,13,0),0)</f>
        <v>0</v>
      </c>
      <c r="CZ1142">
        <f>SUM(Tabla5[[#This Row],[VENTA MABE 2 SEMANA NOV]:[VENTAS OTROS 2 SEMANA NOV]])</f>
        <v>0</v>
      </c>
      <c r="DA1142" s="46">
        <v>0.20265703675112845</v>
      </c>
    </row>
    <row r="1143" spans="1:105" hidden="1" x14ac:dyDescent="0.3">
      <c r="A1143" t="str">
        <f>CONCATENATE(Tabla5[[#This Row],[TIENDA HMPV]],Tabla5[[#This Row],[LINEA]])</f>
        <v>217 - COTOCOLLAOLAVADO</v>
      </c>
      <c r="B1143" t="s">
        <v>150</v>
      </c>
      <c r="C1143" s="55" t="s">
        <v>151</v>
      </c>
      <c r="D1143" s="55" t="s">
        <v>30</v>
      </c>
      <c r="E1143" s="55" t="s">
        <v>152</v>
      </c>
      <c r="F1143" s="55" t="s">
        <v>1724</v>
      </c>
      <c r="G1143" t="s">
        <v>28</v>
      </c>
      <c r="H1143" s="42">
        <f>IFERROR(Tabla5[[#This Row],[VENTAS MABE]]/Tabla5[[#This Row],[CUOTA]],0)</f>
        <v>0</v>
      </c>
      <c r="I1143">
        <v>7</v>
      </c>
      <c r="J1143">
        <v>0</v>
      </c>
      <c r="K1143">
        <v>0</v>
      </c>
      <c r="L1143">
        <v>4</v>
      </c>
      <c r="M1143">
        <v>1</v>
      </c>
      <c r="N1143">
        <v>3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 s="42">
        <v>0</v>
      </c>
      <c r="W1143" s="42">
        <f>IFERROR(Tabla5[[#This Row],[TOTAL VENTA 38 SEMANA]]/Tabla5[[#This Row],[VENTA ACUM 38]],0)</f>
        <v>0</v>
      </c>
      <c r="X1143" s="42" t="e">
        <f>VLOOKUP(Tabla5[[#This Row],[CLAVE]],[1]!QMI_5_SEMANA_SEP_22[[CLAVE]:[SHARE CADENA S2]],21,0)</f>
        <v>#REF!</v>
      </c>
      <c r="Y1143" s="55" t="s">
        <v>724</v>
      </c>
      <c r="Z1143" s="46">
        <f>+Tabla5[[#This Row],[VENTA ACUM 38]]+Tabla5[[#This Row],[venta total 39 acum]]</f>
        <v>8</v>
      </c>
      <c r="AA1143" s="46">
        <v>0</v>
      </c>
      <c r="AB1143" s="46">
        <v>0</v>
      </c>
      <c r="AC1143" s="46">
        <v>5</v>
      </c>
      <c r="AD1143" s="46">
        <v>3</v>
      </c>
      <c r="AE1143" s="46">
        <v>0</v>
      </c>
      <c r="AF1143" s="46">
        <v>3</v>
      </c>
      <c r="AG1143" s="46">
        <v>0</v>
      </c>
      <c r="AH1143" s="42">
        <f>IFERROR(Tabla5[[#This Row],[VENTAS MABE]]/Tabla5[[#This Row],[VENTAS INDURAMA]],0)</f>
        <v>0</v>
      </c>
      <c r="AI1143" t="s">
        <v>1675</v>
      </c>
      <c r="AK1143" s="42"/>
      <c r="AL1143" t="s">
        <v>727</v>
      </c>
      <c r="AM1143" s="55" t="s">
        <v>867</v>
      </c>
      <c r="AO1143" s="55" t="s">
        <v>460</v>
      </c>
      <c r="AP1143">
        <v>3</v>
      </c>
      <c r="AQ1143" s="55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f>SUM(Tabla5[[#This Row],[VENTA MABE 1 SEMANA OCT]:[VENTAS OTROS 1 SEMANA OCT]])</f>
        <v>0</v>
      </c>
      <c r="AY1143" s="46">
        <v>10.832667986714359</v>
      </c>
      <c r="AZ1143" s="55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f>SUM(Tabla5[[#This Row],[VENTA MABE 2 SEMANA OCT]:[VENTAS OTROS 2 SEMANA OCT]])</f>
        <v>0</v>
      </c>
      <c r="BH1143" t="s">
        <v>798</v>
      </c>
      <c r="BI1143" s="55" t="s">
        <v>54</v>
      </c>
      <c r="BJ1143">
        <v>20</v>
      </c>
      <c r="BK1143" s="55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f>SUM(Tabla5[[#This Row],[VENTA MABE 3 SEMANA OCT]:[VENTAS OTROS 3 SEMANA OCT]])</f>
        <v>0</v>
      </c>
      <c r="BS1143" s="42">
        <v>0.05</v>
      </c>
      <c r="BT1143" s="55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f>SUM(Tabla5[[#This Row],[VENTA MABE 4 SEMANA OCT]:[VENTAS OTROS 4 SEMANA OCT]])</f>
        <v>0</v>
      </c>
      <c r="CI11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43" s="66">
        <v>0</v>
      </c>
      <c r="CK1143">
        <v>0</v>
      </c>
      <c r="CL1143">
        <v>0</v>
      </c>
      <c r="CM1143">
        <v>0</v>
      </c>
      <c r="CN1143">
        <v>0</v>
      </c>
      <c r="CO1143">
        <v>3</v>
      </c>
      <c r="CP1143">
        <v>0</v>
      </c>
      <c r="CQ1143">
        <v>0</v>
      </c>
      <c r="CR1143">
        <f>SUM(Tabla5[[#This Row],[VENTA MABE 1 SEMANA NOV]:[VENTAS OTROS 1 SEMANA NOV]])</f>
        <v>3</v>
      </c>
      <c r="CS1143">
        <f>IFERROR(VLOOKUP(Tabla5[[#This Row],[CLAVE]],[2]VENTAS!$F$2:$L$1501,2,0),0)</f>
        <v>0</v>
      </c>
      <c r="CT1143">
        <f>IFERROR(VLOOKUP(Tabla5[[#This Row],[CLAVE]],[2]VENTAS!$F$2:$L$1501,3,0),0)</f>
        <v>0</v>
      </c>
      <c r="CU1143">
        <f>IFERROR(VLOOKUP(Tabla5[[#This Row],[CLAVE]],[2]VENTAS!$F$2:$L$1501,4,0),0)</f>
        <v>0</v>
      </c>
      <c r="CV1143">
        <f>IFERROR(VLOOKUP(Tabla5[[#This Row],[CLAVE]],[2]VENTAS!$F$2:$L$1501,5,0),0)</f>
        <v>0</v>
      </c>
      <c r="CW1143">
        <f>IFERROR(VLOOKUP(Tabla5[[#This Row],[CLAVE]],[2]VENTAS!$F$2:$L$1501,6,0),0)</f>
        <v>4</v>
      </c>
      <c r="CX1143">
        <f>IFERROR(VLOOKUP(Tabla5[[#This Row],[CLAVE]],[2]VENTAS!$F$2:$L$1501,7,0),0)</f>
        <v>0</v>
      </c>
      <c r="CY1143">
        <f>IFERROR(VLOOKUP(Tabla5[[#This Row],[CLAVE]],[2]VENTAS!$F$2:$R$1501,13,0),0)</f>
        <v>0</v>
      </c>
      <c r="CZ1143">
        <f>SUM(Tabla5[[#This Row],[VENTA MABE 2 SEMANA NOV]:[VENTAS OTROS 2 SEMANA NOV]])</f>
        <v>4</v>
      </c>
      <c r="DA1143" s="46">
        <v>10.98966317492761</v>
      </c>
    </row>
    <row r="1144" spans="1:105" hidden="1" x14ac:dyDescent="0.3">
      <c r="A1144" t="str">
        <f>CONCATENATE(Tabla5[[#This Row],[TIENDA HMPV]],Tabla5[[#This Row],[LINEA]])</f>
        <v>217 - COTOCOLLAOREFRIGERACIÓN</v>
      </c>
      <c r="B1144" t="s">
        <v>150</v>
      </c>
      <c r="C1144" s="55" t="s">
        <v>151</v>
      </c>
      <c r="D1144" s="55" t="s">
        <v>30</v>
      </c>
      <c r="E1144" s="55" t="s">
        <v>152</v>
      </c>
      <c r="F1144" s="55" t="s">
        <v>1724</v>
      </c>
      <c r="G1144" t="s">
        <v>29</v>
      </c>
      <c r="H1144" s="42">
        <f>IFERROR(Tabla5[[#This Row],[VENTAS MABE]]/Tabla5[[#This Row],[CUOTA]],0)</f>
        <v>0.5</v>
      </c>
      <c r="I1144">
        <v>8</v>
      </c>
      <c r="J1144">
        <v>4</v>
      </c>
      <c r="K1144">
        <v>3</v>
      </c>
      <c r="L1144">
        <v>0</v>
      </c>
      <c r="M1144">
        <v>1</v>
      </c>
      <c r="N1144">
        <v>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s="42">
        <v>0.4</v>
      </c>
      <c r="W1144" s="42">
        <f>IFERROR(Tabla5[[#This Row],[TOTAL VENTA 38 SEMANA]]/Tabla5[[#This Row],[VENTA ACUM 38]],0)</f>
        <v>0.4</v>
      </c>
      <c r="X1144" s="42" t="e">
        <f>VLOOKUP(Tabla5[[#This Row],[CLAVE]],[1]!QMI_5_SEMANA_SEP_22[[CLAVE]:[SHARE CADENA S2]],21,0)</f>
        <v>#REF!</v>
      </c>
      <c r="Y1144" s="55" t="s">
        <v>724</v>
      </c>
      <c r="Z1144" s="46">
        <f>+Tabla5[[#This Row],[VENTA ACUM 38]]+Tabla5[[#This Row],[venta total 39 acum]]</f>
        <v>12</v>
      </c>
      <c r="AA1144" s="46">
        <v>4</v>
      </c>
      <c r="AB1144" s="46">
        <v>4</v>
      </c>
      <c r="AC1144" s="46">
        <v>10</v>
      </c>
      <c r="AD1144" s="46">
        <v>2</v>
      </c>
      <c r="AE1144" s="46">
        <v>0</v>
      </c>
      <c r="AF1144" s="46">
        <v>2</v>
      </c>
      <c r="AG1144" s="46">
        <v>12</v>
      </c>
      <c r="AH1144" s="42">
        <f>IFERROR(Tabla5[[#This Row],[VENTAS MABE]]/Tabla5[[#This Row],[VENTAS INDURAMA]],0)</f>
        <v>1.3333333333333333</v>
      </c>
      <c r="AI1144" t="s">
        <v>1675</v>
      </c>
      <c r="AK1144" s="42"/>
      <c r="AL1144" t="s">
        <v>727</v>
      </c>
      <c r="AM1144" s="55" t="s">
        <v>867</v>
      </c>
      <c r="AO1144" s="55" t="s">
        <v>460</v>
      </c>
      <c r="AP1144">
        <v>10</v>
      </c>
      <c r="AQ1144" s="55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f>SUM(Tabla5[[#This Row],[VENTA MABE 1 SEMANA OCT]:[VENTAS OTROS 1 SEMANA OCT]])</f>
        <v>0</v>
      </c>
      <c r="AY1144" s="46">
        <v>7.2618455221971203</v>
      </c>
      <c r="AZ1144" s="55">
        <v>2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f>SUM(Tabla5[[#This Row],[VENTA MABE 2 SEMANA OCT]:[VENTAS OTROS 2 SEMANA OCT]])</f>
        <v>2</v>
      </c>
      <c r="BH1144" t="s">
        <v>798</v>
      </c>
      <c r="BI1144" s="55" t="s">
        <v>54</v>
      </c>
      <c r="BJ1144">
        <v>20</v>
      </c>
      <c r="BK1144" s="55">
        <v>0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f>SUM(Tabla5[[#This Row],[VENTA MABE 3 SEMANA OCT]:[VENTAS OTROS 3 SEMANA OCT]])</f>
        <v>1</v>
      </c>
      <c r="BS1144" s="42">
        <v>0.28000000000000003</v>
      </c>
      <c r="BT1144" s="55">
        <v>1</v>
      </c>
      <c r="BU1144">
        <v>2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f>SUM(Tabla5[[#This Row],[VENTA MABE 4 SEMANA OCT]:[VENTAS OTROS 4 SEMANA OCT]])</f>
        <v>3</v>
      </c>
      <c r="CI11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144" t="s">
        <v>1703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f>SUM(Tabla5[[#This Row],[VENTA MABE 1 SEMANA NOV]:[VENTAS OTROS 1 SEMANA NOV]])</f>
        <v>1</v>
      </c>
      <c r="CS1144">
        <f>IFERROR(VLOOKUP(Tabla5[[#This Row],[CLAVE]],[2]VENTAS!$F$2:$L$1501,2,0),0)</f>
        <v>1</v>
      </c>
      <c r="CT1144">
        <f>IFERROR(VLOOKUP(Tabla5[[#This Row],[CLAVE]],[2]VENTAS!$F$2:$L$1501,3,0),0)</f>
        <v>1</v>
      </c>
      <c r="CU1144">
        <f>IFERROR(VLOOKUP(Tabla5[[#This Row],[CLAVE]],[2]VENTAS!$F$2:$L$1501,4,0),0)</f>
        <v>0</v>
      </c>
      <c r="CV1144">
        <f>IFERROR(VLOOKUP(Tabla5[[#This Row],[CLAVE]],[2]VENTAS!$F$2:$L$1501,5,0),0)</f>
        <v>0</v>
      </c>
      <c r="CW1144">
        <f>IFERROR(VLOOKUP(Tabla5[[#This Row],[CLAVE]],[2]VENTAS!$F$2:$L$1501,6,0),0)</f>
        <v>0</v>
      </c>
      <c r="CX1144">
        <f>IFERROR(VLOOKUP(Tabla5[[#This Row],[CLAVE]],[2]VENTAS!$F$2:$L$1501,7,0),0)</f>
        <v>0</v>
      </c>
      <c r="CY1144">
        <f>IFERROR(VLOOKUP(Tabla5[[#This Row],[CLAVE]],[2]VENTAS!$F$2:$R$1501,13,0),0)</f>
        <v>0</v>
      </c>
      <c r="CZ1144">
        <f>SUM(Tabla5[[#This Row],[VENTA MABE 2 SEMANA NOV]:[VENTAS OTROS 2 SEMANA NOV]])</f>
        <v>2</v>
      </c>
      <c r="DA1144" s="46">
        <v>18.599175139075392</v>
      </c>
    </row>
    <row r="1145" spans="1:105" hidden="1" x14ac:dyDescent="0.3">
      <c r="A1145" t="str">
        <f>CONCATENATE(Tabla5[[#This Row],[TIENDA HMPV]],Tabla5[[#This Row],[LINEA]])</f>
        <v>276 - ORVE LA PRENSACOCINAS</v>
      </c>
      <c r="B1145" t="s">
        <v>150</v>
      </c>
      <c r="C1145" s="55" t="s">
        <v>151</v>
      </c>
      <c r="D1145" s="55" t="s">
        <v>86</v>
      </c>
      <c r="E1145" s="55" t="s">
        <v>153</v>
      </c>
      <c r="F1145" s="55" t="s">
        <v>1724</v>
      </c>
      <c r="G1145" t="s">
        <v>26</v>
      </c>
      <c r="H1145" s="42">
        <f>IFERROR(Tabla5[[#This Row],[VENTAS MABE]]/Tabla5[[#This Row],[CUOTA]],0)</f>
        <v>0.5</v>
      </c>
      <c r="I1145">
        <v>4</v>
      </c>
      <c r="J1145">
        <v>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s="42">
        <v>1</v>
      </c>
      <c r="W1145" s="42">
        <f>IFERROR(Tabla5[[#This Row],[TOTAL VENTA 38 SEMANA]]/Tabla5[[#This Row],[VENTA ACUM 38]],0)</f>
        <v>1</v>
      </c>
      <c r="X1145" s="42" t="e">
        <f>VLOOKUP(Tabla5[[#This Row],[CLAVE]],[1]!QMI_5_SEMANA_SEP_22[[CLAVE]:[SHARE CADENA S2]],21,0)</f>
        <v>#REF!</v>
      </c>
      <c r="Y1145" s="55" t="s">
        <v>769</v>
      </c>
      <c r="Z1145" s="46">
        <f>+Tabla5[[#This Row],[VENTA ACUM 38]]+Tabla5[[#This Row],[venta total 39 acum]]</f>
        <v>2</v>
      </c>
      <c r="AA1145" s="46">
        <v>2</v>
      </c>
      <c r="AB1145" s="46">
        <v>2</v>
      </c>
      <c r="AC1145" s="46">
        <v>2</v>
      </c>
      <c r="AD1145" s="46">
        <v>0</v>
      </c>
      <c r="AE1145" s="46">
        <v>0</v>
      </c>
      <c r="AF1145" s="46">
        <v>0</v>
      </c>
      <c r="AG1145" s="46">
        <v>2</v>
      </c>
      <c r="AH1145" s="42">
        <f>IFERROR(Tabla5[[#This Row],[VENTAS MABE]]/Tabla5[[#This Row],[VENTAS INDURAMA]],0)</f>
        <v>0</v>
      </c>
      <c r="AI1145" t="s">
        <v>1675</v>
      </c>
      <c r="AK1145" s="42"/>
      <c r="AL1145" t="s">
        <v>727</v>
      </c>
      <c r="AM1145" s="55" t="s">
        <v>1072</v>
      </c>
      <c r="AO1145" s="55" t="s">
        <v>460</v>
      </c>
      <c r="AP1145">
        <v>2</v>
      </c>
      <c r="AQ1145" s="5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f>SUM(Tabla5[[#This Row],[VENTA MABE 1 SEMANA OCT]:[VENTAS OTROS 1 SEMANA OCT]])</f>
        <v>0</v>
      </c>
      <c r="AY1145" s="46">
        <v>7.5810020009816119</v>
      </c>
      <c r="AZ1145" s="5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f>SUM(Tabla5[[#This Row],[VENTA MABE 2 SEMANA OCT]:[VENTAS OTROS 2 SEMANA OCT]])</f>
        <v>1</v>
      </c>
      <c r="BH1145" t="s">
        <v>798</v>
      </c>
      <c r="BI1145" s="55" t="s">
        <v>54</v>
      </c>
      <c r="BJ1145">
        <v>4.9999999999999956</v>
      </c>
      <c r="BK1145" s="55">
        <v>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f>SUM(Tabla5[[#This Row],[VENTA MABE 3 SEMANA OCT]:[VENTAS OTROS 3 SEMANA OCT]])</f>
        <v>1</v>
      </c>
      <c r="BS1145" s="42">
        <v>0.5</v>
      </c>
      <c r="BT1145" s="55">
        <v>0</v>
      </c>
      <c r="BU1145">
        <v>1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f>SUM(Tabla5[[#This Row],[VENTA MABE 4 SEMANA OCT]:[VENTAS OTROS 4 SEMANA OCT]])</f>
        <v>1</v>
      </c>
      <c r="CI11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145" t="s">
        <v>1703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f>SUM(Tabla5[[#This Row],[VENTA MABE 1 SEMANA NOV]:[VENTAS OTROS 1 SEMANA NOV]])</f>
        <v>0</v>
      </c>
      <c r="CS1145">
        <f>IFERROR(VLOOKUP(Tabla5[[#This Row],[CLAVE]],[2]VENTAS!$F$2:$L$1501,2,0),0)</f>
        <v>3</v>
      </c>
      <c r="CT1145">
        <f>IFERROR(VLOOKUP(Tabla5[[#This Row],[CLAVE]],[2]VENTAS!$F$2:$L$1501,3,0),0)</f>
        <v>3</v>
      </c>
      <c r="CU1145">
        <f>IFERROR(VLOOKUP(Tabla5[[#This Row],[CLAVE]],[2]VENTAS!$F$2:$L$1501,4,0),0)</f>
        <v>0</v>
      </c>
      <c r="CV1145">
        <f>IFERROR(VLOOKUP(Tabla5[[#This Row],[CLAVE]],[2]VENTAS!$F$2:$L$1501,5,0),0)</f>
        <v>0</v>
      </c>
      <c r="CW1145">
        <f>IFERROR(VLOOKUP(Tabla5[[#This Row],[CLAVE]],[2]VENTAS!$F$2:$L$1501,6,0),0)</f>
        <v>0</v>
      </c>
      <c r="CX1145">
        <f>IFERROR(VLOOKUP(Tabla5[[#This Row],[CLAVE]],[2]VENTAS!$F$2:$L$1501,7,0),0)</f>
        <v>0</v>
      </c>
      <c r="CY1145">
        <f>IFERROR(VLOOKUP(Tabla5[[#This Row],[CLAVE]],[2]VENTAS!$F$2:$R$1501,13,0),0)</f>
        <v>0</v>
      </c>
      <c r="CZ1145">
        <f>SUM(Tabla5[[#This Row],[VENTA MABE 2 SEMANA NOV]:[VENTAS OTROS 2 SEMANA NOV]])</f>
        <v>6</v>
      </c>
      <c r="DA1145" s="46">
        <v>8.9872110621069972</v>
      </c>
    </row>
    <row r="1146" spans="1:105" hidden="1" x14ac:dyDescent="0.3">
      <c r="A1146" t="str">
        <f>CONCATENATE(Tabla5[[#This Row],[TIENDA HMPV]],Tabla5[[#This Row],[LINEA]])</f>
        <v>276 - ORVE LA PRENSAGLOBALES</v>
      </c>
      <c r="B1146" t="s">
        <v>150</v>
      </c>
      <c r="C1146" s="55" t="s">
        <v>151</v>
      </c>
      <c r="D1146" s="55" t="s">
        <v>86</v>
      </c>
      <c r="E1146" s="55" t="s">
        <v>153</v>
      </c>
      <c r="F1146" s="55" t="s">
        <v>1724</v>
      </c>
      <c r="G1146" t="s">
        <v>27</v>
      </c>
      <c r="H1146" s="42">
        <f>IFERROR(Tabla5[[#This Row],[VENTAS MABE]]/Tabla5[[#This Row],[CUOTA]],0)</f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 s="42">
        <v>1</v>
      </c>
      <c r="W1146" s="42">
        <f>IFERROR(Tabla5[[#This Row],[TOTAL VENTA 38 SEMANA]]/Tabla5[[#This Row],[VENTA ACUM 38]],0)</f>
        <v>1</v>
      </c>
      <c r="X1146" s="42" t="e">
        <f>VLOOKUP(Tabla5[[#This Row],[CLAVE]],[1]!QMI_5_SEMANA_SEP_22[[CLAVE]:[SHARE CADENA S2]],21,0)</f>
        <v>#REF!</v>
      </c>
      <c r="Y1146" s="55" t="s">
        <v>769</v>
      </c>
      <c r="Z1146" s="46">
        <f>+Tabla5[[#This Row],[VENTA ACUM 38]]+Tabla5[[#This Row],[venta total 39 acum]]</f>
        <v>1</v>
      </c>
      <c r="AA1146" s="46">
        <v>0</v>
      </c>
      <c r="AB1146" s="46">
        <v>1</v>
      </c>
      <c r="AC1146" s="46">
        <v>1</v>
      </c>
      <c r="AD1146" s="46">
        <v>0</v>
      </c>
      <c r="AE1146" s="46">
        <v>0</v>
      </c>
      <c r="AF1146" s="46">
        <v>0</v>
      </c>
      <c r="AG1146" s="46">
        <v>0</v>
      </c>
      <c r="AH1146" s="42">
        <f>IFERROR(Tabla5[[#This Row],[VENTAS MABE]]/Tabla5[[#This Row],[VENTAS INDURAMA]],0)</f>
        <v>0</v>
      </c>
      <c r="AI1146" t="s">
        <v>1675</v>
      </c>
      <c r="AK1146" s="42"/>
      <c r="AL1146" t="s">
        <v>727</v>
      </c>
      <c r="AM1146" s="55" t="s">
        <v>1072</v>
      </c>
      <c r="AO1146" s="55" t="s">
        <v>460</v>
      </c>
      <c r="AP1146">
        <v>0</v>
      </c>
      <c r="AQ1146" s="55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f>SUM(Tabla5[[#This Row],[VENTA MABE 1 SEMANA OCT]:[VENTAS OTROS 1 SEMANA OCT]])</f>
        <v>0</v>
      </c>
      <c r="AY1146" s="46">
        <v>0</v>
      </c>
      <c r="AZ1146" s="55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f>SUM(Tabla5[[#This Row],[VENTA MABE 2 SEMANA OCT]:[VENTAS OTROS 2 SEMANA OCT]])</f>
        <v>0</v>
      </c>
      <c r="BH1146" t="s">
        <v>798</v>
      </c>
      <c r="BI1146" s="55" t="s">
        <v>54</v>
      </c>
      <c r="BJ1146">
        <v>4.9999999999999956</v>
      </c>
      <c r="BK1146" s="55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f>SUM(Tabla5[[#This Row],[VENTA MABE 3 SEMANA OCT]:[VENTAS OTROS 3 SEMANA OCT]])</f>
        <v>0</v>
      </c>
      <c r="BS1146" s="42">
        <v>0</v>
      </c>
      <c r="BT1146" s="55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f>SUM(Tabla5[[#This Row],[VENTA MABE 4 SEMANA OCT]:[VENTAS OTROS 4 SEMANA OCT]])</f>
        <v>0</v>
      </c>
      <c r="CI11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46" s="6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f>SUM(Tabla5[[#This Row],[VENTA MABE 1 SEMANA NOV]:[VENTAS OTROS 1 SEMANA NOV]])</f>
        <v>0</v>
      </c>
      <c r="CS1146">
        <f>IFERROR(VLOOKUP(Tabla5[[#This Row],[CLAVE]],[2]VENTAS!$F$2:$L$1501,2,0),0)</f>
        <v>0</v>
      </c>
      <c r="CT1146">
        <f>IFERROR(VLOOKUP(Tabla5[[#This Row],[CLAVE]],[2]VENTAS!$F$2:$L$1501,3,0),0)</f>
        <v>0</v>
      </c>
      <c r="CU1146">
        <f>IFERROR(VLOOKUP(Tabla5[[#This Row],[CLAVE]],[2]VENTAS!$F$2:$L$1501,4,0),0)</f>
        <v>0</v>
      </c>
      <c r="CV1146">
        <f>IFERROR(VLOOKUP(Tabla5[[#This Row],[CLAVE]],[2]VENTAS!$F$2:$L$1501,5,0),0)</f>
        <v>0</v>
      </c>
      <c r="CW1146">
        <f>IFERROR(VLOOKUP(Tabla5[[#This Row],[CLAVE]],[2]VENTAS!$F$2:$L$1501,6,0),0)</f>
        <v>0</v>
      </c>
      <c r="CX1146">
        <f>IFERROR(VLOOKUP(Tabla5[[#This Row],[CLAVE]],[2]VENTAS!$F$2:$L$1501,7,0),0)</f>
        <v>0</v>
      </c>
      <c r="CY1146">
        <f>IFERROR(VLOOKUP(Tabla5[[#This Row],[CLAVE]],[2]VENTAS!$F$2:$R$1501,13,0),0)</f>
        <v>0</v>
      </c>
      <c r="CZ1146">
        <f>SUM(Tabla5[[#This Row],[VENTA MABE 2 SEMANA NOV]:[VENTAS OTROS 2 SEMANA NOV]])</f>
        <v>0</v>
      </c>
      <c r="DA1146" s="46">
        <v>0</v>
      </c>
    </row>
    <row r="1147" spans="1:105" hidden="1" x14ac:dyDescent="0.3">
      <c r="A1147" t="str">
        <f>CONCATENATE(Tabla5[[#This Row],[TIENDA HMPV]],Tabla5[[#This Row],[LINEA]])</f>
        <v>276 - ORVE LA PRENSALAVADO</v>
      </c>
      <c r="B1147" t="s">
        <v>150</v>
      </c>
      <c r="C1147" s="55" t="s">
        <v>151</v>
      </c>
      <c r="D1147" s="55" t="s">
        <v>86</v>
      </c>
      <c r="E1147" s="55" t="s">
        <v>153</v>
      </c>
      <c r="F1147" s="55" t="s">
        <v>1724</v>
      </c>
      <c r="G1147" t="s">
        <v>28</v>
      </c>
      <c r="H1147" s="42">
        <f>IFERROR(Tabla5[[#This Row],[VENTAS MABE]]/Tabla5[[#This Row],[CUOTA]],0)</f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 s="42">
        <v>1</v>
      </c>
      <c r="W1147" s="42">
        <f>IFERROR(Tabla5[[#This Row],[TOTAL VENTA 38 SEMANA]]/Tabla5[[#This Row],[VENTA ACUM 38]],0)</f>
        <v>1</v>
      </c>
      <c r="X1147" s="42" t="e">
        <f>VLOOKUP(Tabla5[[#This Row],[CLAVE]],[1]!QMI_5_SEMANA_SEP_22[[CLAVE]:[SHARE CADENA S2]],21,0)</f>
        <v>#REF!</v>
      </c>
      <c r="Y1147" s="55" t="s">
        <v>769</v>
      </c>
      <c r="Z1147" s="46">
        <f>+Tabla5[[#This Row],[VENTA ACUM 38]]+Tabla5[[#This Row],[venta total 39 acum]]</f>
        <v>1</v>
      </c>
      <c r="AA1147" s="46">
        <v>0</v>
      </c>
      <c r="AB1147" s="46">
        <v>1</v>
      </c>
      <c r="AC1147" s="46">
        <v>1</v>
      </c>
      <c r="AD1147" s="46">
        <v>0</v>
      </c>
      <c r="AE1147" s="46">
        <v>0</v>
      </c>
      <c r="AF1147" s="46">
        <v>0</v>
      </c>
      <c r="AG1147" s="46">
        <v>0</v>
      </c>
      <c r="AH1147" s="42">
        <f>IFERROR(Tabla5[[#This Row],[VENTAS MABE]]/Tabla5[[#This Row],[VENTAS INDURAMA]],0)</f>
        <v>0</v>
      </c>
      <c r="AI1147" t="s">
        <v>1675</v>
      </c>
      <c r="AK1147" s="42"/>
      <c r="AL1147" t="s">
        <v>727</v>
      </c>
      <c r="AM1147" s="55" t="s">
        <v>1072</v>
      </c>
      <c r="AO1147" s="55" t="s">
        <v>460</v>
      </c>
      <c r="AP1147">
        <v>0</v>
      </c>
      <c r="AQ1147" s="55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f>SUM(Tabla5[[#This Row],[VENTA MABE 1 SEMANA OCT]:[VENTAS OTROS 1 SEMANA OCT]])</f>
        <v>0</v>
      </c>
      <c r="AY1147" s="46">
        <v>0</v>
      </c>
      <c r="AZ1147" s="55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f>SUM(Tabla5[[#This Row],[VENTA MABE 2 SEMANA OCT]:[VENTAS OTROS 2 SEMANA OCT]])</f>
        <v>0</v>
      </c>
      <c r="BH1147" t="s">
        <v>798</v>
      </c>
      <c r="BI1147" s="55" t="s">
        <v>54</v>
      </c>
      <c r="BJ1147">
        <v>4.9999999999999956</v>
      </c>
      <c r="BK1147" s="55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f>SUM(Tabla5[[#This Row],[VENTA MABE 3 SEMANA OCT]:[VENTAS OTROS 3 SEMANA OCT]])</f>
        <v>0</v>
      </c>
      <c r="BS1147" s="42">
        <v>0</v>
      </c>
      <c r="BT1147" s="55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f>SUM(Tabla5[[#This Row],[VENTA MABE 4 SEMANA OCT]:[VENTAS OTROS 4 SEMANA OCT]])</f>
        <v>0</v>
      </c>
      <c r="CI11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47" s="66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f>SUM(Tabla5[[#This Row],[VENTA MABE 1 SEMANA NOV]:[VENTAS OTROS 1 SEMANA NOV]])</f>
        <v>0</v>
      </c>
      <c r="CS1147">
        <f>IFERROR(VLOOKUP(Tabla5[[#This Row],[CLAVE]],[2]VENTAS!$F$2:$L$1501,2,0),0)</f>
        <v>0</v>
      </c>
      <c r="CT1147">
        <f>IFERROR(VLOOKUP(Tabla5[[#This Row],[CLAVE]],[2]VENTAS!$F$2:$L$1501,3,0),0)</f>
        <v>0</v>
      </c>
      <c r="CU1147">
        <f>IFERROR(VLOOKUP(Tabla5[[#This Row],[CLAVE]],[2]VENTAS!$F$2:$L$1501,4,0),0)</f>
        <v>0</v>
      </c>
      <c r="CV1147">
        <f>IFERROR(VLOOKUP(Tabla5[[#This Row],[CLAVE]],[2]VENTAS!$F$2:$L$1501,5,0),0)</f>
        <v>0</v>
      </c>
      <c r="CW1147">
        <f>IFERROR(VLOOKUP(Tabla5[[#This Row],[CLAVE]],[2]VENTAS!$F$2:$L$1501,6,0),0)</f>
        <v>0</v>
      </c>
      <c r="CX1147">
        <f>IFERROR(VLOOKUP(Tabla5[[#This Row],[CLAVE]],[2]VENTAS!$F$2:$L$1501,7,0),0)</f>
        <v>0</v>
      </c>
      <c r="CY1147">
        <f>IFERROR(VLOOKUP(Tabla5[[#This Row],[CLAVE]],[2]VENTAS!$F$2:$R$1501,13,0),0)</f>
        <v>0</v>
      </c>
      <c r="CZ1147">
        <f>SUM(Tabla5[[#This Row],[VENTA MABE 2 SEMANA NOV]:[VENTAS OTROS 2 SEMANA NOV]])</f>
        <v>0</v>
      </c>
      <c r="DA1147" s="46">
        <v>0</v>
      </c>
    </row>
    <row r="1148" spans="1:105" hidden="1" x14ac:dyDescent="0.3">
      <c r="A1148" t="str">
        <f>CONCATENATE(Tabla5[[#This Row],[TIENDA HMPV]],Tabla5[[#This Row],[LINEA]])</f>
        <v>276 - ORVE LA PRENSAREFRIGERACIÓN</v>
      </c>
      <c r="B1148" t="s">
        <v>150</v>
      </c>
      <c r="C1148" s="55" t="s">
        <v>151</v>
      </c>
      <c r="D1148" s="55" t="s">
        <v>86</v>
      </c>
      <c r="E1148" s="55" t="s">
        <v>153</v>
      </c>
      <c r="F1148" s="55" t="s">
        <v>1724</v>
      </c>
      <c r="G1148" t="s">
        <v>29</v>
      </c>
      <c r="H1148" s="42">
        <f>IFERROR(Tabla5[[#This Row],[VENTAS MABE]]/Tabla5[[#This Row],[CUOTA]],0)</f>
        <v>1.6666666666666667</v>
      </c>
      <c r="I1148">
        <v>3</v>
      </c>
      <c r="J1148">
        <v>5</v>
      </c>
      <c r="K1148">
        <v>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 s="42">
        <v>0.625</v>
      </c>
      <c r="W1148" s="42">
        <f>IFERROR(Tabla5[[#This Row],[TOTAL VENTA 38 SEMANA]]/Tabla5[[#This Row],[VENTA ACUM 38]],0)</f>
        <v>0.625</v>
      </c>
      <c r="X1148" s="42" t="e">
        <f>VLOOKUP(Tabla5[[#This Row],[CLAVE]],[1]!QMI_5_SEMANA_SEP_22[[CLAVE]:[SHARE CADENA S2]],21,0)</f>
        <v>#REF!</v>
      </c>
      <c r="Y1148" s="55" t="s">
        <v>769</v>
      </c>
      <c r="Z1148" s="46">
        <f>+Tabla5[[#This Row],[VENTA ACUM 38]]+Tabla5[[#This Row],[venta total 39 acum]]</f>
        <v>8</v>
      </c>
      <c r="AA1148" s="46">
        <v>2</v>
      </c>
      <c r="AB1148" s="46">
        <v>5</v>
      </c>
      <c r="AC1148" s="46">
        <v>8</v>
      </c>
      <c r="AD1148" s="46">
        <v>0</v>
      </c>
      <c r="AE1148" s="46">
        <v>0</v>
      </c>
      <c r="AF1148" s="46">
        <v>0</v>
      </c>
      <c r="AG1148" s="46">
        <v>4</v>
      </c>
      <c r="AH1148" s="42">
        <f>IFERROR(Tabla5[[#This Row],[VENTAS MABE]]/Tabla5[[#This Row],[VENTAS INDURAMA]],0)</f>
        <v>1.6666666666666667</v>
      </c>
      <c r="AI1148" t="s">
        <v>1675</v>
      </c>
      <c r="AK1148" s="42"/>
      <c r="AL1148" t="s">
        <v>727</v>
      </c>
      <c r="AM1148" s="55" t="s">
        <v>1072</v>
      </c>
      <c r="AO1148" s="55" t="s">
        <v>460</v>
      </c>
      <c r="AP1148">
        <v>5</v>
      </c>
      <c r="AQ1148" s="55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f>SUM(Tabla5[[#This Row],[VENTA MABE 1 SEMANA OCT]:[VENTAS OTROS 1 SEMANA OCT]])</f>
        <v>0</v>
      </c>
      <c r="AY1148" s="46">
        <v>6.3312847527070524</v>
      </c>
      <c r="AZ1148" s="55">
        <v>1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f>SUM(Tabla5[[#This Row],[VENTA MABE 2 SEMANA OCT]:[VENTAS OTROS 2 SEMANA OCT]])</f>
        <v>2</v>
      </c>
      <c r="BH1148" t="s">
        <v>798</v>
      </c>
      <c r="BI1148" s="55" t="s">
        <v>54</v>
      </c>
      <c r="BJ1148">
        <v>4.9999999999999956</v>
      </c>
      <c r="BK1148" s="55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f>SUM(Tabla5[[#This Row],[VENTA MABE 3 SEMANA OCT]:[VENTAS OTROS 3 SEMANA OCT]])</f>
        <v>0</v>
      </c>
      <c r="BS1148" s="42">
        <v>0.4</v>
      </c>
      <c r="BT1148" s="55">
        <v>1</v>
      </c>
      <c r="BU1148">
        <v>1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f>SUM(Tabla5[[#This Row],[VENTA MABE 4 SEMANA OCT]:[VENTAS OTROS 4 SEMANA OCT]])</f>
        <v>2</v>
      </c>
      <c r="CI11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148" t="s">
        <v>1703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f>SUM(Tabla5[[#This Row],[VENTA MABE 1 SEMANA NOV]:[VENTAS OTROS 1 SEMANA NOV]])</f>
        <v>0</v>
      </c>
      <c r="CS1148">
        <f>IFERROR(VLOOKUP(Tabla5[[#This Row],[CLAVE]],[2]VENTAS!$F$2:$L$1501,2,0),0)</f>
        <v>1</v>
      </c>
      <c r="CT1148">
        <f>IFERROR(VLOOKUP(Tabla5[[#This Row],[CLAVE]],[2]VENTAS!$F$2:$L$1501,3,0),0)</f>
        <v>2</v>
      </c>
      <c r="CU1148">
        <f>IFERROR(VLOOKUP(Tabla5[[#This Row],[CLAVE]],[2]VENTAS!$F$2:$L$1501,4,0),0)</f>
        <v>0</v>
      </c>
      <c r="CV1148">
        <f>IFERROR(VLOOKUP(Tabla5[[#This Row],[CLAVE]],[2]VENTAS!$F$2:$L$1501,5,0),0)</f>
        <v>0</v>
      </c>
      <c r="CW1148">
        <f>IFERROR(VLOOKUP(Tabla5[[#This Row],[CLAVE]],[2]VENTAS!$F$2:$L$1501,6,0),0)</f>
        <v>0</v>
      </c>
      <c r="CX1148">
        <f>IFERROR(VLOOKUP(Tabla5[[#This Row],[CLAVE]],[2]VENTAS!$F$2:$L$1501,7,0),0)</f>
        <v>0</v>
      </c>
      <c r="CY1148">
        <f>IFERROR(VLOOKUP(Tabla5[[#This Row],[CLAVE]],[2]VENTAS!$F$2:$R$1501,13,0),0)</f>
        <v>0</v>
      </c>
      <c r="CZ1148">
        <f>SUM(Tabla5[[#This Row],[VENTA MABE 2 SEMANA NOV]:[VENTAS OTROS 2 SEMANA NOV]])</f>
        <v>3</v>
      </c>
      <c r="DA1148" s="46">
        <v>5.49560696130645</v>
      </c>
    </row>
    <row r="1149" spans="1:105" hidden="1" x14ac:dyDescent="0.3">
      <c r="A1149" t="str">
        <f>CONCATENATE(Tabla5[[#This Row],[TIENDA HMPV]],Tabla5[[#This Row],[LINEA]])</f>
        <v>368 - POINT PRENSACOCINAS</v>
      </c>
      <c r="B1149" t="s">
        <v>150</v>
      </c>
      <c r="C1149" s="55" t="s">
        <v>151</v>
      </c>
      <c r="D1149" s="55" t="s">
        <v>77</v>
      </c>
      <c r="E1149" s="55" t="s">
        <v>154</v>
      </c>
      <c r="F1149" s="55" t="s">
        <v>1724</v>
      </c>
      <c r="G1149" t="s">
        <v>26</v>
      </c>
      <c r="H1149" s="42">
        <f>IFERROR(Tabla5[[#This Row],[VENTAS MABE]]/Tabla5[[#This Row],[CUOTA]],0)</f>
        <v>0.90909090909090906</v>
      </c>
      <c r="I1149">
        <v>11</v>
      </c>
      <c r="J1149">
        <v>10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 s="42">
        <v>0.66666666666666663</v>
      </c>
      <c r="W1149" s="42">
        <f>IFERROR(Tabla5[[#This Row],[TOTAL VENTA 38 SEMANA]]/Tabla5[[#This Row],[VENTA ACUM 38]],0)</f>
        <v>0.66666666666666663</v>
      </c>
      <c r="X1149" s="42" t="e">
        <f>VLOOKUP(Tabla5[[#This Row],[CLAVE]],[1]!QMI_5_SEMANA_SEP_22[[CLAVE]:[SHARE CADENA S2]],21,0)</f>
        <v>#REF!</v>
      </c>
      <c r="Y1149" s="55" t="s">
        <v>724</v>
      </c>
      <c r="Z1149" s="46">
        <f>+Tabla5[[#This Row],[VENTA ACUM 38]]+Tabla5[[#This Row],[venta total 39 acum]]</f>
        <v>15</v>
      </c>
      <c r="AA1149" s="46">
        <v>8</v>
      </c>
      <c r="AB1149" s="46">
        <v>10</v>
      </c>
      <c r="AC1149" s="46">
        <v>15</v>
      </c>
      <c r="AD1149" s="46">
        <v>0</v>
      </c>
      <c r="AE1149" s="46">
        <v>0</v>
      </c>
      <c r="AF1149" s="46">
        <v>0</v>
      </c>
      <c r="AG1149" s="46">
        <v>13</v>
      </c>
      <c r="AH1149" s="42">
        <f>IFERROR(Tabla5[[#This Row],[VENTAS MABE]]/Tabla5[[#This Row],[VENTAS INDURAMA]],0)</f>
        <v>2</v>
      </c>
      <c r="AI1149" t="s">
        <v>1675</v>
      </c>
      <c r="AK1149" s="42"/>
      <c r="AL1149" t="s">
        <v>727</v>
      </c>
      <c r="AM1149" s="55" t="s">
        <v>943</v>
      </c>
      <c r="AO1149" s="55" t="s">
        <v>460</v>
      </c>
      <c r="AP1149">
        <v>11</v>
      </c>
      <c r="AQ1149" s="55">
        <v>2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f>SUM(Tabla5[[#This Row],[VENTA MABE 1 SEMANA OCT]:[VENTAS OTROS 1 SEMANA OCT]])</f>
        <v>2</v>
      </c>
      <c r="AY1149" s="46">
        <v>10.6791343715383</v>
      </c>
      <c r="AZ1149" s="55">
        <v>6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f>SUM(Tabla5[[#This Row],[VENTA MABE 2 SEMANA OCT]:[VENTAS OTROS 2 SEMANA OCT]])</f>
        <v>7</v>
      </c>
      <c r="BH1149" t="s">
        <v>798</v>
      </c>
      <c r="BI1149" s="55" t="s">
        <v>54</v>
      </c>
      <c r="BJ1149">
        <v>14.999999999999995</v>
      </c>
      <c r="BK1149" s="55">
        <v>1</v>
      </c>
      <c r="BL1149">
        <v>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f>SUM(Tabla5[[#This Row],[VENTA MABE 3 SEMANA OCT]:[VENTAS OTROS 3 SEMANA OCT]])</f>
        <v>2</v>
      </c>
      <c r="BS1149" s="42">
        <v>0.5</v>
      </c>
      <c r="BT1149" s="55">
        <v>1</v>
      </c>
      <c r="BU1149">
        <v>2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f>SUM(Tabla5[[#This Row],[VENTA MABE 4 SEMANA OCT]:[VENTAS OTROS 4 SEMANA OCT]])</f>
        <v>3</v>
      </c>
      <c r="CI11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1149" t="s">
        <v>1703</v>
      </c>
      <c r="CK1149">
        <v>2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f>SUM(Tabla5[[#This Row],[VENTA MABE 1 SEMANA NOV]:[VENTAS OTROS 1 SEMANA NOV]])</f>
        <v>2</v>
      </c>
      <c r="CS1149">
        <f>IFERROR(VLOOKUP(Tabla5[[#This Row],[CLAVE]],[2]VENTAS!$F$2:$L$1501,2,0),0)</f>
        <v>2</v>
      </c>
      <c r="CT1149">
        <f>IFERROR(VLOOKUP(Tabla5[[#This Row],[CLAVE]],[2]VENTAS!$F$2:$L$1501,3,0),0)</f>
        <v>0</v>
      </c>
      <c r="CU1149">
        <f>IFERROR(VLOOKUP(Tabla5[[#This Row],[CLAVE]],[2]VENTAS!$F$2:$L$1501,4,0),0)</f>
        <v>0</v>
      </c>
      <c r="CV1149">
        <f>IFERROR(VLOOKUP(Tabla5[[#This Row],[CLAVE]],[2]VENTAS!$F$2:$L$1501,5,0),0)</f>
        <v>0</v>
      </c>
      <c r="CW1149">
        <f>IFERROR(VLOOKUP(Tabla5[[#This Row],[CLAVE]],[2]VENTAS!$F$2:$L$1501,6,0),0)</f>
        <v>0</v>
      </c>
      <c r="CX1149">
        <f>IFERROR(VLOOKUP(Tabla5[[#This Row],[CLAVE]],[2]VENTAS!$F$2:$L$1501,7,0),0)</f>
        <v>0</v>
      </c>
      <c r="CY1149">
        <f>IFERROR(VLOOKUP(Tabla5[[#This Row],[CLAVE]],[2]VENTAS!$F$2:$R$1501,13,0),0)</f>
        <v>0</v>
      </c>
      <c r="CZ1149">
        <f>SUM(Tabla5[[#This Row],[VENTA MABE 2 SEMANA NOV]:[VENTAS OTROS 2 SEMANA NOV]])</f>
        <v>2</v>
      </c>
      <c r="DA1149" s="46">
        <v>14.37271542776735</v>
      </c>
    </row>
    <row r="1150" spans="1:105" hidden="1" x14ac:dyDescent="0.3">
      <c r="A1150" t="str">
        <f>CONCATENATE(Tabla5[[#This Row],[TIENDA HMPV]],Tabla5[[#This Row],[LINEA]])</f>
        <v>368 - POINT PRENSAGLOBALES</v>
      </c>
      <c r="B1150" t="s">
        <v>150</v>
      </c>
      <c r="C1150" s="55" t="s">
        <v>151</v>
      </c>
      <c r="D1150" s="55" t="s">
        <v>77</v>
      </c>
      <c r="E1150" s="55" t="s">
        <v>154</v>
      </c>
      <c r="F1150" s="55" t="s">
        <v>1724</v>
      </c>
      <c r="G1150" t="s">
        <v>27</v>
      </c>
      <c r="H1150" s="42">
        <f>IFERROR(Tabla5[[#This Row],[VENTAS MABE]]/Tabla5[[#This Row],[CUOTA]],0)</f>
        <v>0</v>
      </c>
      <c r="I1150">
        <v>0</v>
      </c>
      <c r="J1150">
        <v>0</v>
      </c>
      <c r="K1150">
        <v>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 s="42">
        <v>0</v>
      </c>
      <c r="W1150" s="42">
        <f>IFERROR(Tabla5[[#This Row],[TOTAL VENTA 38 SEMANA]]/Tabla5[[#This Row],[VENTA ACUM 38]],0)</f>
        <v>0</v>
      </c>
      <c r="X1150" s="42" t="e">
        <f>VLOOKUP(Tabla5[[#This Row],[CLAVE]],[1]!QMI_5_SEMANA_SEP_22[[CLAVE]:[SHARE CADENA S2]],21,0)</f>
        <v>#REF!</v>
      </c>
      <c r="Y1150" s="55" t="s">
        <v>724</v>
      </c>
      <c r="Z1150" s="46">
        <f>+Tabla5[[#This Row],[VENTA ACUM 38]]+Tabla5[[#This Row],[venta total 39 acum]]</f>
        <v>3</v>
      </c>
      <c r="AA1150" s="46">
        <v>0</v>
      </c>
      <c r="AB1150" s="46">
        <v>0</v>
      </c>
      <c r="AC1150" s="46">
        <v>3</v>
      </c>
      <c r="AD1150" s="46">
        <v>0</v>
      </c>
      <c r="AE1150" s="46">
        <v>0</v>
      </c>
      <c r="AF1150" s="46">
        <v>0</v>
      </c>
      <c r="AG1150" s="46">
        <v>0</v>
      </c>
      <c r="AH1150" s="42">
        <f>IFERROR(Tabla5[[#This Row],[VENTAS MABE]]/Tabla5[[#This Row],[VENTAS INDURAMA]],0)</f>
        <v>0</v>
      </c>
      <c r="AI1150" t="s">
        <v>1675</v>
      </c>
      <c r="AK1150" s="42"/>
      <c r="AL1150" t="s">
        <v>727</v>
      </c>
      <c r="AM1150" s="55" t="s">
        <v>943</v>
      </c>
      <c r="AO1150" s="55" t="s">
        <v>460</v>
      </c>
      <c r="AP1150">
        <v>3</v>
      </c>
      <c r="AQ1150" s="55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f>SUM(Tabla5[[#This Row],[VENTA MABE 1 SEMANA OCT]:[VENTAS OTROS 1 SEMANA OCT]])</f>
        <v>0</v>
      </c>
      <c r="AY1150" s="46">
        <v>0</v>
      </c>
      <c r="AZ1150" s="55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f>SUM(Tabla5[[#This Row],[VENTA MABE 2 SEMANA OCT]:[VENTAS OTROS 2 SEMANA OCT]])</f>
        <v>0</v>
      </c>
      <c r="BH1150" t="s">
        <v>798</v>
      </c>
      <c r="BI1150" s="55" t="s">
        <v>54</v>
      </c>
      <c r="BJ1150">
        <v>14.999999999999995</v>
      </c>
      <c r="BK1150" s="55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f>SUM(Tabla5[[#This Row],[VENTA MABE 3 SEMANA OCT]:[VENTAS OTROS 3 SEMANA OCT]])</f>
        <v>0</v>
      </c>
      <c r="BS1150" s="42">
        <v>0</v>
      </c>
      <c r="BT1150" s="55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f>SUM(Tabla5[[#This Row],[VENTA MABE 4 SEMANA OCT]:[VENTAS OTROS 4 SEMANA OCT]])</f>
        <v>0</v>
      </c>
      <c r="CI11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50" s="66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f>SUM(Tabla5[[#This Row],[VENTA MABE 1 SEMANA NOV]:[VENTAS OTROS 1 SEMANA NOV]])</f>
        <v>0</v>
      </c>
      <c r="CS1150">
        <f>IFERROR(VLOOKUP(Tabla5[[#This Row],[CLAVE]],[2]VENTAS!$F$2:$L$1501,2,0),0)</f>
        <v>0</v>
      </c>
      <c r="CT1150">
        <f>IFERROR(VLOOKUP(Tabla5[[#This Row],[CLAVE]],[2]VENTAS!$F$2:$L$1501,3,0),0)</f>
        <v>0</v>
      </c>
      <c r="CU1150">
        <f>IFERROR(VLOOKUP(Tabla5[[#This Row],[CLAVE]],[2]VENTAS!$F$2:$L$1501,4,0),0)</f>
        <v>0</v>
      </c>
      <c r="CV1150">
        <f>IFERROR(VLOOKUP(Tabla5[[#This Row],[CLAVE]],[2]VENTAS!$F$2:$L$1501,5,0),0)</f>
        <v>0</v>
      </c>
      <c r="CW1150">
        <f>IFERROR(VLOOKUP(Tabla5[[#This Row],[CLAVE]],[2]VENTAS!$F$2:$L$1501,6,0),0)</f>
        <v>0</v>
      </c>
      <c r="CX1150">
        <f>IFERROR(VLOOKUP(Tabla5[[#This Row],[CLAVE]],[2]VENTAS!$F$2:$L$1501,7,0),0)</f>
        <v>0</v>
      </c>
      <c r="CY1150">
        <f>IFERROR(VLOOKUP(Tabla5[[#This Row],[CLAVE]],[2]VENTAS!$F$2:$R$1501,13,0),0)</f>
        <v>0</v>
      </c>
      <c r="CZ1150">
        <f>SUM(Tabla5[[#This Row],[VENTA MABE 2 SEMANA NOV]:[VENTAS OTROS 2 SEMANA NOV]])</f>
        <v>0</v>
      </c>
      <c r="DA1150" s="46">
        <v>0</v>
      </c>
    </row>
    <row r="1151" spans="1:105" hidden="1" x14ac:dyDescent="0.3">
      <c r="A1151" t="str">
        <f>CONCATENATE(Tabla5[[#This Row],[TIENDA HMPV]],Tabla5[[#This Row],[LINEA]])</f>
        <v>368 - POINT PRENSALAVADO</v>
      </c>
      <c r="B1151" t="s">
        <v>150</v>
      </c>
      <c r="C1151" s="55" t="s">
        <v>151</v>
      </c>
      <c r="D1151" s="55" t="s">
        <v>77</v>
      </c>
      <c r="E1151" s="55" t="s">
        <v>154</v>
      </c>
      <c r="F1151" s="55" t="s">
        <v>1724</v>
      </c>
      <c r="G1151" t="s">
        <v>28</v>
      </c>
      <c r="H1151" s="42">
        <f>IFERROR(Tabla5[[#This Row],[VENTAS MABE]]/Tabla5[[#This Row],[CUOTA]],0)</f>
        <v>1</v>
      </c>
      <c r="I1151">
        <v>1</v>
      </c>
      <c r="J1151">
        <v>1</v>
      </c>
      <c r="K1151">
        <v>7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 s="42">
        <v>0.125</v>
      </c>
      <c r="W1151" s="42">
        <f>IFERROR(Tabla5[[#This Row],[TOTAL VENTA 38 SEMANA]]/Tabla5[[#This Row],[VENTA ACUM 38]],0)</f>
        <v>0.125</v>
      </c>
      <c r="X1151" s="42" t="e">
        <f>VLOOKUP(Tabla5[[#This Row],[CLAVE]],[1]!QMI_5_SEMANA_SEP_22[[CLAVE]:[SHARE CADENA S2]],21,0)</f>
        <v>#REF!</v>
      </c>
      <c r="Y1151" s="55" t="s">
        <v>724</v>
      </c>
      <c r="Z1151" s="46">
        <f>+Tabla5[[#This Row],[VENTA ACUM 38]]+Tabla5[[#This Row],[venta total 39 acum]]</f>
        <v>11</v>
      </c>
      <c r="AA1151" s="46">
        <v>1</v>
      </c>
      <c r="AB1151" s="46">
        <v>1</v>
      </c>
      <c r="AC1151" s="46">
        <v>8</v>
      </c>
      <c r="AD1151" s="46">
        <v>3</v>
      </c>
      <c r="AE1151" s="46">
        <v>1</v>
      </c>
      <c r="AF1151" s="46">
        <v>3</v>
      </c>
      <c r="AG1151" s="46">
        <v>3</v>
      </c>
      <c r="AH1151" s="42">
        <f>IFERROR(Tabla5[[#This Row],[VENTAS MABE]]/Tabla5[[#This Row],[VENTAS INDURAMA]],0)</f>
        <v>0.14285714285714285</v>
      </c>
      <c r="AI1151" t="s">
        <v>1675</v>
      </c>
      <c r="AK1151" s="42"/>
      <c r="AL1151" t="s">
        <v>727</v>
      </c>
      <c r="AM1151" s="55" t="s">
        <v>943</v>
      </c>
      <c r="AO1151" s="55" t="s">
        <v>460</v>
      </c>
      <c r="AP1151">
        <v>8</v>
      </c>
      <c r="AQ1151" s="55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f>SUM(Tabla5[[#This Row],[VENTA MABE 1 SEMANA OCT]:[VENTAS OTROS 1 SEMANA OCT]])</f>
        <v>0</v>
      </c>
      <c r="AY1151" s="46">
        <v>2</v>
      </c>
      <c r="AZ1151" s="55">
        <v>1</v>
      </c>
      <c r="BA1151">
        <v>2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f>SUM(Tabla5[[#This Row],[VENTA MABE 2 SEMANA OCT]:[VENTAS OTROS 2 SEMANA OCT]])</f>
        <v>3</v>
      </c>
      <c r="BH1151" t="s">
        <v>798</v>
      </c>
      <c r="BI1151" s="55" t="s">
        <v>54</v>
      </c>
      <c r="BJ1151">
        <v>14.999999999999995</v>
      </c>
      <c r="BK1151" s="55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f>SUM(Tabla5[[#This Row],[VENTA MABE 3 SEMANA OCT]:[VENTAS OTROS 3 SEMANA OCT]])</f>
        <v>0</v>
      </c>
      <c r="BS1151" s="42">
        <v>0.3</v>
      </c>
      <c r="BT1151" s="55">
        <v>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f>SUM(Tabla5[[#This Row],[VENTA MABE 4 SEMANA OCT]:[VENTAS OTROS 4 SEMANA OCT]])</f>
        <v>1</v>
      </c>
      <c r="CI11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151" t="s">
        <v>1702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f>SUM(Tabla5[[#This Row],[VENTA MABE 1 SEMANA NOV]:[VENTAS OTROS 1 SEMANA NOV]])</f>
        <v>0</v>
      </c>
      <c r="CS1151">
        <f>IFERROR(VLOOKUP(Tabla5[[#This Row],[CLAVE]],[2]VENTAS!$F$2:$L$1501,2,0),0)</f>
        <v>0</v>
      </c>
      <c r="CT1151">
        <f>IFERROR(VLOOKUP(Tabla5[[#This Row],[CLAVE]],[2]VENTAS!$F$2:$L$1501,3,0),0)</f>
        <v>0</v>
      </c>
      <c r="CU1151">
        <f>IFERROR(VLOOKUP(Tabla5[[#This Row],[CLAVE]],[2]VENTAS!$F$2:$L$1501,4,0),0)</f>
        <v>0</v>
      </c>
      <c r="CV1151">
        <f>IFERROR(VLOOKUP(Tabla5[[#This Row],[CLAVE]],[2]VENTAS!$F$2:$L$1501,5,0),0)</f>
        <v>0</v>
      </c>
      <c r="CW1151">
        <f>IFERROR(VLOOKUP(Tabla5[[#This Row],[CLAVE]],[2]VENTAS!$F$2:$L$1501,6,0),0)</f>
        <v>0</v>
      </c>
      <c r="CX1151">
        <f>IFERROR(VLOOKUP(Tabla5[[#This Row],[CLAVE]],[2]VENTAS!$F$2:$L$1501,7,0),0)</f>
        <v>0</v>
      </c>
      <c r="CY1151">
        <f>IFERROR(VLOOKUP(Tabla5[[#This Row],[CLAVE]],[2]VENTAS!$F$2:$R$1501,13,0),0)</f>
        <v>0</v>
      </c>
      <c r="CZ1151">
        <f>SUM(Tabla5[[#This Row],[VENTA MABE 2 SEMANA NOV]:[VENTAS OTROS 2 SEMANA NOV]])</f>
        <v>0</v>
      </c>
      <c r="DA1151" s="46">
        <v>1.2927835051546392</v>
      </c>
    </row>
    <row r="1152" spans="1:105" hidden="1" x14ac:dyDescent="0.3">
      <c r="A1152" t="str">
        <f>CONCATENATE(Tabla5[[#This Row],[TIENDA HMPV]],Tabla5[[#This Row],[LINEA]])</f>
        <v>368 - POINT PRENSAREFRIGERACIÓN</v>
      </c>
      <c r="B1152" t="s">
        <v>150</v>
      </c>
      <c r="C1152" s="55" t="s">
        <v>151</v>
      </c>
      <c r="D1152" s="55" t="s">
        <v>77</v>
      </c>
      <c r="E1152" s="55" t="s">
        <v>154</v>
      </c>
      <c r="F1152" s="55" t="s">
        <v>1724</v>
      </c>
      <c r="G1152" t="s">
        <v>29</v>
      </c>
      <c r="H1152" s="42">
        <f>IFERROR(Tabla5[[#This Row],[VENTAS MABE]]/Tabla5[[#This Row],[CUOTA]],0)</f>
        <v>0.66666666666666663</v>
      </c>
      <c r="I1152">
        <v>6</v>
      </c>
      <c r="J1152">
        <v>4</v>
      </c>
      <c r="K1152">
        <v>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 s="42">
        <v>0.66666666666666663</v>
      </c>
      <c r="W1152" s="42">
        <f>IFERROR(Tabla5[[#This Row],[TOTAL VENTA 38 SEMANA]]/Tabla5[[#This Row],[VENTA ACUM 38]],0)</f>
        <v>0.66666666666666663</v>
      </c>
      <c r="X1152" s="42" t="e">
        <f>VLOOKUP(Tabla5[[#This Row],[CLAVE]],[1]!QMI_5_SEMANA_SEP_22[[CLAVE]:[SHARE CADENA S2]],21,0)</f>
        <v>#REF!</v>
      </c>
      <c r="Y1152" s="55" t="s">
        <v>724</v>
      </c>
      <c r="Z1152" s="46">
        <f>+Tabla5[[#This Row],[VENTA ACUM 38]]+Tabla5[[#This Row],[venta total 39 acum]]</f>
        <v>8</v>
      </c>
      <c r="AA1152" s="46">
        <v>4</v>
      </c>
      <c r="AB1152" s="46">
        <v>4</v>
      </c>
      <c r="AC1152" s="46">
        <v>6</v>
      </c>
      <c r="AD1152" s="46">
        <v>2</v>
      </c>
      <c r="AE1152" s="46">
        <v>1</v>
      </c>
      <c r="AF1152" s="46">
        <v>2</v>
      </c>
      <c r="AG1152" s="46">
        <v>6</v>
      </c>
      <c r="AH1152" s="42">
        <f>IFERROR(Tabla5[[#This Row],[VENTAS MABE]]/Tabla5[[#This Row],[VENTAS INDURAMA]],0)</f>
        <v>1.3333333333333333</v>
      </c>
      <c r="AI1152" t="s">
        <v>1675</v>
      </c>
      <c r="AK1152" s="42"/>
      <c r="AL1152" t="s">
        <v>727</v>
      </c>
      <c r="AM1152" s="55" t="s">
        <v>943</v>
      </c>
      <c r="AO1152" s="55" t="s">
        <v>460</v>
      </c>
      <c r="AP1152">
        <v>6</v>
      </c>
      <c r="AQ1152" s="55">
        <v>4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f>SUM(Tabla5[[#This Row],[VENTA MABE 1 SEMANA OCT]:[VENTAS OTROS 1 SEMANA OCT]])</f>
        <v>4</v>
      </c>
      <c r="AY1152" s="46">
        <v>8.2420593021751749</v>
      </c>
      <c r="AZ1152" s="55">
        <v>3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f>SUM(Tabla5[[#This Row],[VENTA MABE 2 SEMANA OCT]:[VENTAS OTROS 2 SEMANA OCT]])</f>
        <v>4</v>
      </c>
      <c r="BH1152" t="s">
        <v>798</v>
      </c>
      <c r="BI1152" s="55" t="s">
        <v>54</v>
      </c>
      <c r="BJ1152">
        <v>14.999999999999995</v>
      </c>
      <c r="BK1152" s="55">
        <v>1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f>SUM(Tabla5[[#This Row],[VENTA MABE 3 SEMANA OCT]:[VENTAS OTROS 3 SEMANA OCT]])</f>
        <v>2</v>
      </c>
      <c r="BS1152" s="42">
        <v>0.4</v>
      </c>
      <c r="BT1152" s="55">
        <v>2</v>
      </c>
      <c r="BU1152">
        <v>2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f>SUM(Tabla5[[#This Row],[VENTA MABE 4 SEMANA OCT]:[VENTAS OTROS 4 SEMANA OCT]])</f>
        <v>4</v>
      </c>
      <c r="CI11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0.7142857142857143</v>
      </c>
      <c r="CJ1152" t="s">
        <v>1703</v>
      </c>
      <c r="CK1152">
        <v>4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f>SUM(Tabla5[[#This Row],[VENTA MABE 1 SEMANA NOV]:[VENTAS OTROS 1 SEMANA NOV]])</f>
        <v>5</v>
      </c>
      <c r="CS1152">
        <f>IFERROR(VLOOKUP(Tabla5[[#This Row],[CLAVE]],[2]VENTAS!$F$2:$L$1501,2,0),0)</f>
        <v>4</v>
      </c>
      <c r="CT1152">
        <f>IFERROR(VLOOKUP(Tabla5[[#This Row],[CLAVE]],[2]VENTAS!$F$2:$L$1501,3,0),0)</f>
        <v>2</v>
      </c>
      <c r="CU1152">
        <f>IFERROR(VLOOKUP(Tabla5[[#This Row],[CLAVE]],[2]VENTAS!$F$2:$L$1501,4,0),0)</f>
        <v>0</v>
      </c>
      <c r="CV1152">
        <f>IFERROR(VLOOKUP(Tabla5[[#This Row],[CLAVE]],[2]VENTAS!$F$2:$L$1501,5,0),0)</f>
        <v>0</v>
      </c>
      <c r="CW1152">
        <f>IFERROR(VLOOKUP(Tabla5[[#This Row],[CLAVE]],[2]VENTAS!$F$2:$L$1501,6,0),0)</f>
        <v>1</v>
      </c>
      <c r="CX1152">
        <f>IFERROR(VLOOKUP(Tabla5[[#This Row],[CLAVE]],[2]VENTAS!$F$2:$L$1501,7,0),0)</f>
        <v>0</v>
      </c>
      <c r="CY1152">
        <f>IFERROR(VLOOKUP(Tabla5[[#This Row],[CLAVE]],[2]VENTAS!$F$2:$R$1501,13,0),0)</f>
        <v>0</v>
      </c>
      <c r="CZ1152">
        <f>SUM(Tabla5[[#This Row],[VENTA MABE 2 SEMANA NOV]:[VENTAS OTROS 2 SEMANA NOV]])</f>
        <v>7</v>
      </c>
      <c r="DA1152" s="46">
        <v>8.9209416634329326</v>
      </c>
    </row>
    <row r="1153" spans="1:105" hidden="1" x14ac:dyDescent="0.3">
      <c r="A1153" t="str">
        <f>CONCATENATE(Tabla5[[#This Row],[TIENDA HMPV]],Tabla5[[#This Row],[LINEA]])</f>
        <v>289 - JAPON QUICENTRO SUR 3COCINAS</v>
      </c>
      <c r="B1153" t="s">
        <v>698</v>
      </c>
      <c r="C1153" s="55" t="s">
        <v>642</v>
      </c>
      <c r="D1153" s="55" t="s">
        <v>41</v>
      </c>
      <c r="E1153" s="55" t="s">
        <v>700</v>
      </c>
      <c r="F1153" s="55" t="s">
        <v>1724</v>
      </c>
      <c r="G1153" t="s">
        <v>26</v>
      </c>
      <c r="H1153" s="42">
        <f>IFERROR(Tabla5[[#This Row],[VENTAS MABE]]/Tabla5[[#This Row],[CUOTA]],0)</f>
        <v>0.14285714285714285</v>
      </c>
      <c r="I1153">
        <v>7</v>
      </c>
      <c r="J1153">
        <v>1</v>
      </c>
      <c r="K1153">
        <v>6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V1153" s="42">
        <v>0.2</v>
      </c>
      <c r="W1153" s="42">
        <f>IFERROR(Tabla5[[#This Row],[TOTAL VENTA 38 SEMANA]]/Tabla5[[#This Row],[VENTA ACUM 38]],0)</f>
        <v>0.2</v>
      </c>
      <c r="X1153" s="42">
        <v>0</v>
      </c>
      <c r="Y1153" s="55" t="s">
        <v>769</v>
      </c>
      <c r="Z1153" s="46">
        <f>+Tabla5[[#This Row],[VENTA ACUM 38]]+Tabla5[[#This Row],[venta total 39 acum]]</f>
        <v>7</v>
      </c>
      <c r="AA1153" s="46">
        <v>0</v>
      </c>
      <c r="AB1153" s="46">
        <v>1</v>
      </c>
      <c r="AC1153" s="46">
        <v>5</v>
      </c>
      <c r="AD1153" s="46">
        <v>2</v>
      </c>
      <c r="AE1153" s="46"/>
      <c r="AF1153" s="46">
        <v>2</v>
      </c>
      <c r="AG1153" s="46"/>
      <c r="AH1153" s="42">
        <f>IFERROR(Tabla5[[#This Row],[VENTAS MABE]]/Tabla5[[#This Row],[VENTAS INDURAMA]],0)</f>
        <v>0.16666666666666666</v>
      </c>
      <c r="AI1153" t="s">
        <v>1675</v>
      </c>
      <c r="AK1153" s="42"/>
      <c r="AL1153" t="s">
        <v>727</v>
      </c>
      <c r="AM1153" s="55" t="s">
        <v>1090</v>
      </c>
      <c r="AO1153" s="55" t="s">
        <v>429</v>
      </c>
      <c r="AP1153">
        <v>1</v>
      </c>
      <c r="AQ1153" s="55">
        <v>1</v>
      </c>
      <c r="AR1153">
        <v>3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f>SUM(Tabla5[[#This Row],[VENTA MABE 1 SEMANA OCT]:[VENTAS OTROS 1 SEMANA OCT]])</f>
        <v>4</v>
      </c>
      <c r="AY1153" s="46">
        <v>5.3829709548689664</v>
      </c>
      <c r="AZ1153" s="55">
        <v>1</v>
      </c>
      <c r="BA1153">
        <v>3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f>SUM(Tabla5[[#This Row],[VENTA MABE 2 SEMANA OCT]:[VENTAS OTROS 2 SEMANA OCT]])</f>
        <v>4</v>
      </c>
      <c r="BH1153" t="s">
        <v>885</v>
      </c>
      <c r="BI1153" s="55" t="s">
        <v>642</v>
      </c>
      <c r="BJ1153">
        <v>0.99999999999999911</v>
      </c>
      <c r="BK1153" s="55">
        <v>2</v>
      </c>
      <c r="BL1153">
        <v>2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f>SUM(Tabla5[[#This Row],[VENTA MABE 3 SEMANA OCT]:[VENTAS OTROS 3 SEMANA OCT]])</f>
        <v>4</v>
      </c>
      <c r="BS1153" s="42">
        <v>0.5</v>
      </c>
      <c r="BT1153" s="55">
        <v>2</v>
      </c>
      <c r="BU1153">
        <v>2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f>SUM(Tabla5[[#This Row],[VENTA MABE 4 SEMANA OCT]:[VENTAS OTROS 4 SEMANA OCT]])</f>
        <v>4</v>
      </c>
      <c r="CB1153" t="s">
        <v>1679</v>
      </c>
      <c r="CC1153" t="s">
        <v>1679</v>
      </c>
      <c r="CD1153" t="s">
        <v>1679</v>
      </c>
      <c r="CE1153" t="s">
        <v>1679</v>
      </c>
      <c r="CF1153" t="s">
        <v>1679</v>
      </c>
      <c r="CG1153" t="s">
        <v>1679</v>
      </c>
      <c r="CH1153" t="s">
        <v>1679</v>
      </c>
      <c r="CI11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1153" t="s">
        <v>1702</v>
      </c>
      <c r="CK1153">
        <v>1</v>
      </c>
      <c r="CL1153">
        <v>2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f>SUM(Tabla5[[#This Row],[VENTA MABE 1 SEMANA NOV]:[VENTAS OTROS 1 SEMANA NOV]])</f>
        <v>3</v>
      </c>
      <c r="CS1153">
        <f>IFERROR(VLOOKUP(Tabla5[[#This Row],[CLAVE]],[2]VENTAS!$F$2:$L$1501,2,0),0)</f>
        <v>2</v>
      </c>
      <c r="CT1153">
        <f>IFERROR(VLOOKUP(Tabla5[[#This Row],[CLAVE]],[2]VENTAS!$F$2:$L$1501,3,0),0)</f>
        <v>4</v>
      </c>
      <c r="CU1153">
        <f>IFERROR(VLOOKUP(Tabla5[[#This Row],[CLAVE]],[2]VENTAS!$F$2:$L$1501,4,0),0)</f>
        <v>0</v>
      </c>
      <c r="CV1153">
        <f>IFERROR(VLOOKUP(Tabla5[[#This Row],[CLAVE]],[2]VENTAS!$F$2:$L$1501,5,0),0)</f>
        <v>0</v>
      </c>
      <c r="CW1153">
        <f>IFERROR(VLOOKUP(Tabla5[[#This Row],[CLAVE]],[2]VENTAS!$F$2:$L$1501,6,0),0)</f>
        <v>0</v>
      </c>
      <c r="CX1153">
        <f>IFERROR(VLOOKUP(Tabla5[[#This Row],[CLAVE]],[2]VENTAS!$F$2:$L$1501,7,0),0)</f>
        <v>0</v>
      </c>
      <c r="CY1153">
        <f>IFERROR(VLOOKUP(Tabla5[[#This Row],[CLAVE]],[2]VENTAS!$F$2:$R$1501,13,0),0)</f>
        <v>0</v>
      </c>
      <c r="CZ1153">
        <f>SUM(Tabla5[[#This Row],[VENTA MABE 2 SEMANA NOV]:[VENTAS OTROS 2 SEMANA NOV]])</f>
        <v>6</v>
      </c>
      <c r="DA1153" s="46">
        <v>13</v>
      </c>
    </row>
    <row r="1154" spans="1:105" hidden="1" x14ac:dyDescent="0.3">
      <c r="A1154" t="str">
        <f>CONCATENATE(Tabla5[[#This Row],[TIENDA HMPV]],Tabla5[[#This Row],[LINEA]])</f>
        <v>289 - JAPON QUICENTRO SUR 3GLOBALES</v>
      </c>
      <c r="B1154" t="s">
        <v>698</v>
      </c>
      <c r="C1154" s="55" t="s">
        <v>642</v>
      </c>
      <c r="D1154" s="55" t="s">
        <v>41</v>
      </c>
      <c r="E1154" s="55" t="s">
        <v>700</v>
      </c>
      <c r="F1154" s="55" t="s">
        <v>1724</v>
      </c>
      <c r="G1154" t="s">
        <v>27</v>
      </c>
      <c r="H1154" s="42">
        <f>IFERROR(Tabla5[[#This Row],[VENTAS MABE]]/Tabla5[[#This Row],[CUOTA]],0)</f>
        <v>0</v>
      </c>
      <c r="I1154">
        <v>0</v>
      </c>
      <c r="J1154">
        <v>0</v>
      </c>
      <c r="K1154">
        <v>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V1154" s="42">
        <v>0</v>
      </c>
      <c r="W1154" s="42">
        <f>IFERROR(Tabla5[[#This Row],[TOTAL VENTA 38 SEMANA]]/Tabla5[[#This Row],[VENTA ACUM 38]],0)</f>
        <v>0</v>
      </c>
      <c r="X1154" s="42">
        <v>0</v>
      </c>
      <c r="Y1154" s="55" t="s">
        <v>769</v>
      </c>
      <c r="Z1154" s="46">
        <f>+Tabla5[[#This Row],[VENTA ACUM 38]]+Tabla5[[#This Row],[venta total 39 acum]]</f>
        <v>8</v>
      </c>
      <c r="AA1154" s="46">
        <v>0</v>
      </c>
      <c r="AB1154" s="46">
        <v>0</v>
      </c>
      <c r="AC1154" s="46">
        <v>3</v>
      </c>
      <c r="AD1154" s="46">
        <v>5</v>
      </c>
      <c r="AE1154" s="46"/>
      <c r="AF1154" s="46">
        <v>5</v>
      </c>
      <c r="AG1154" s="46"/>
      <c r="AH1154" s="42">
        <f>IFERROR(Tabla5[[#This Row],[VENTAS MABE]]/Tabla5[[#This Row],[VENTAS INDURAMA]],0)</f>
        <v>0</v>
      </c>
      <c r="AI1154" t="s">
        <v>1675</v>
      </c>
      <c r="AK1154" s="42"/>
      <c r="AL1154" t="s">
        <v>727</v>
      </c>
      <c r="AM1154" s="55" t="s">
        <v>1090</v>
      </c>
      <c r="AO1154" s="55" t="s">
        <v>429</v>
      </c>
      <c r="AP1154">
        <v>1</v>
      </c>
      <c r="AQ1154" s="55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f>SUM(Tabla5[[#This Row],[VENTA MABE 1 SEMANA OCT]:[VENTAS OTROS 1 SEMANA OCT]])</f>
        <v>0</v>
      </c>
      <c r="AY1154" s="46">
        <v>0</v>
      </c>
      <c r="AZ1154" s="55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f>SUM(Tabla5[[#This Row],[VENTA MABE 2 SEMANA OCT]:[VENTAS OTROS 2 SEMANA OCT]])</f>
        <v>0</v>
      </c>
      <c r="BH1154" t="s">
        <v>885</v>
      </c>
      <c r="BI1154" s="55" t="s">
        <v>642</v>
      </c>
      <c r="BJ1154">
        <v>0.99999999999999911</v>
      </c>
      <c r="BK1154" s="55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f>SUM(Tabla5[[#This Row],[VENTA MABE 3 SEMANA OCT]:[VENTAS OTROS 3 SEMANA OCT]])</f>
        <v>0</v>
      </c>
      <c r="BS1154" s="42">
        <v>0</v>
      </c>
      <c r="BT1154" s="55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f>SUM(Tabla5[[#This Row],[VENTA MABE 4 SEMANA OCT]:[VENTAS OTROS 4 SEMANA OCT]])</f>
        <v>0</v>
      </c>
      <c r="CB1154" t="s">
        <v>1679</v>
      </c>
      <c r="CC1154" t="s">
        <v>1679</v>
      </c>
      <c r="CD1154" t="s">
        <v>1679</v>
      </c>
      <c r="CE1154" t="s">
        <v>1679</v>
      </c>
      <c r="CF1154" t="s">
        <v>1679</v>
      </c>
      <c r="CG1154" t="s">
        <v>1679</v>
      </c>
      <c r="CH1154" t="s">
        <v>1679</v>
      </c>
      <c r="CI11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54" s="66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f>SUM(Tabla5[[#This Row],[VENTA MABE 1 SEMANA NOV]:[VENTAS OTROS 1 SEMANA NOV]])</f>
        <v>0</v>
      </c>
      <c r="CS1154">
        <f>IFERROR(VLOOKUP(Tabla5[[#This Row],[CLAVE]],[2]VENTAS!$F$2:$L$1501,2,0),0)</f>
        <v>0</v>
      </c>
      <c r="CT1154">
        <f>IFERROR(VLOOKUP(Tabla5[[#This Row],[CLAVE]],[2]VENTAS!$F$2:$L$1501,3,0),0)</f>
        <v>0</v>
      </c>
      <c r="CU1154">
        <f>IFERROR(VLOOKUP(Tabla5[[#This Row],[CLAVE]],[2]VENTAS!$F$2:$L$1501,4,0),0)</f>
        <v>0</v>
      </c>
      <c r="CV1154">
        <f>IFERROR(VLOOKUP(Tabla5[[#This Row],[CLAVE]],[2]VENTAS!$F$2:$L$1501,5,0),0)</f>
        <v>0</v>
      </c>
      <c r="CW1154">
        <f>IFERROR(VLOOKUP(Tabla5[[#This Row],[CLAVE]],[2]VENTAS!$F$2:$L$1501,6,0),0)</f>
        <v>0</v>
      </c>
      <c r="CX1154">
        <f>IFERROR(VLOOKUP(Tabla5[[#This Row],[CLAVE]],[2]VENTAS!$F$2:$L$1501,7,0),0)</f>
        <v>0</v>
      </c>
      <c r="CY1154">
        <f>IFERROR(VLOOKUP(Tabla5[[#This Row],[CLAVE]],[2]VENTAS!$F$2:$R$1501,13,0),0)</f>
        <v>0</v>
      </c>
      <c r="CZ1154">
        <f>SUM(Tabla5[[#This Row],[VENTA MABE 2 SEMANA NOV]:[VENTAS OTROS 2 SEMANA NOV]])</f>
        <v>0</v>
      </c>
      <c r="DA1154" s="46">
        <v>0</v>
      </c>
    </row>
    <row r="1155" spans="1:105" hidden="1" x14ac:dyDescent="0.3">
      <c r="A1155" t="str">
        <f>CONCATENATE(Tabla5[[#This Row],[TIENDA HMPV]],Tabla5[[#This Row],[LINEA]])</f>
        <v>289 - JAPON QUICENTRO SUR 3LAVADO</v>
      </c>
      <c r="B1155" t="s">
        <v>698</v>
      </c>
      <c r="C1155" s="55" t="s">
        <v>642</v>
      </c>
      <c r="D1155" s="55" t="s">
        <v>41</v>
      </c>
      <c r="E1155" s="55" t="s">
        <v>700</v>
      </c>
      <c r="F1155" s="55" t="s">
        <v>1724</v>
      </c>
      <c r="G1155" t="s">
        <v>28</v>
      </c>
      <c r="H1155" s="42">
        <f>IFERROR(Tabla5[[#This Row],[VENTAS MABE]]/Tabla5[[#This Row],[CUOTA]],0)</f>
        <v>0</v>
      </c>
      <c r="I1155">
        <v>0</v>
      </c>
      <c r="J1155">
        <v>0</v>
      </c>
      <c r="K1155">
        <v>4</v>
      </c>
      <c r="L1155">
        <v>4</v>
      </c>
      <c r="M1155">
        <v>4</v>
      </c>
      <c r="N1155">
        <v>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V1155" s="42">
        <v>0</v>
      </c>
      <c r="W1155" s="42">
        <f>IFERROR(Tabla5[[#This Row],[TOTAL VENTA 38 SEMANA]]/Tabla5[[#This Row],[VENTA ACUM 38]],0)</f>
        <v>0</v>
      </c>
      <c r="X1155" s="42">
        <v>0</v>
      </c>
      <c r="Y1155" s="55" t="s">
        <v>769</v>
      </c>
      <c r="Z1155" s="46">
        <f>+Tabla5[[#This Row],[VENTA ACUM 38]]+Tabla5[[#This Row],[venta total 39 acum]]</f>
        <v>16</v>
      </c>
      <c r="AA1155" s="46">
        <v>0</v>
      </c>
      <c r="AB1155" s="46">
        <v>0</v>
      </c>
      <c r="AC1155" s="46">
        <v>8</v>
      </c>
      <c r="AD1155" s="46">
        <v>8</v>
      </c>
      <c r="AE1155" s="46"/>
      <c r="AF1155" s="46">
        <v>8</v>
      </c>
      <c r="AG1155" s="46"/>
      <c r="AH1155" s="42">
        <f>IFERROR(Tabla5[[#This Row],[VENTAS MABE]]/Tabla5[[#This Row],[VENTAS INDURAMA]],0)</f>
        <v>0</v>
      </c>
      <c r="AI1155" t="s">
        <v>1675</v>
      </c>
      <c r="AK1155" s="42"/>
      <c r="AL1155" t="s">
        <v>727</v>
      </c>
      <c r="AM1155" s="55" t="s">
        <v>1090</v>
      </c>
      <c r="AO1155" s="55" t="s">
        <v>429</v>
      </c>
      <c r="AP1155">
        <v>2</v>
      </c>
      <c r="AQ1155" s="55">
        <v>0</v>
      </c>
      <c r="AR1155">
        <v>0</v>
      </c>
      <c r="AS1155">
        <v>0</v>
      </c>
      <c r="AT1155">
        <v>1</v>
      </c>
      <c r="AU1155">
        <v>2</v>
      </c>
      <c r="AV1155">
        <v>0</v>
      </c>
      <c r="AW1155">
        <v>0</v>
      </c>
      <c r="AX1155">
        <f>SUM(Tabla5[[#This Row],[VENTA MABE 1 SEMANA OCT]:[VENTAS OTROS 1 SEMANA OCT]])</f>
        <v>3</v>
      </c>
      <c r="AY1155" s="46">
        <v>0</v>
      </c>
      <c r="AZ1155" s="55">
        <v>0</v>
      </c>
      <c r="BA1155">
        <v>1</v>
      </c>
      <c r="BB1155">
        <v>0</v>
      </c>
      <c r="BC1155">
        <v>0</v>
      </c>
      <c r="BD1155">
        <v>2</v>
      </c>
      <c r="BE1155">
        <v>0</v>
      </c>
      <c r="BF1155">
        <v>0</v>
      </c>
      <c r="BG1155">
        <f>SUM(Tabla5[[#This Row],[VENTA MABE 2 SEMANA OCT]:[VENTAS OTROS 2 SEMANA OCT]])</f>
        <v>3</v>
      </c>
      <c r="BH1155" t="s">
        <v>885</v>
      </c>
      <c r="BI1155" s="55" t="s">
        <v>642</v>
      </c>
      <c r="BJ1155">
        <v>0.99999999999999911</v>
      </c>
      <c r="BK1155" s="55">
        <v>0</v>
      </c>
      <c r="BL1155">
        <v>0</v>
      </c>
      <c r="BM1155">
        <v>0</v>
      </c>
      <c r="BN1155">
        <v>0</v>
      </c>
      <c r="BO1155">
        <v>2</v>
      </c>
      <c r="BP1155">
        <v>0</v>
      </c>
      <c r="BQ1155">
        <v>0</v>
      </c>
      <c r="BR1155">
        <f>SUM(Tabla5[[#This Row],[VENTA MABE 3 SEMANA OCT]:[VENTAS OTROS 3 SEMANA OCT]])</f>
        <v>2</v>
      </c>
      <c r="BS1155" s="42">
        <v>0</v>
      </c>
      <c r="BT1155" s="55">
        <v>0</v>
      </c>
      <c r="BU1155">
        <v>0</v>
      </c>
      <c r="BV1155">
        <v>0</v>
      </c>
      <c r="BW1155">
        <v>0</v>
      </c>
      <c r="BX1155">
        <v>2</v>
      </c>
      <c r="BY1155">
        <v>0</v>
      </c>
      <c r="BZ1155">
        <v>0</v>
      </c>
      <c r="CA1155">
        <f>SUM(Tabla5[[#This Row],[VENTA MABE 4 SEMANA OCT]:[VENTAS OTROS 4 SEMANA OCT]])</f>
        <v>2</v>
      </c>
      <c r="CB1155" t="s">
        <v>1679</v>
      </c>
      <c r="CC1155" t="s">
        <v>1679</v>
      </c>
      <c r="CD1155" t="s">
        <v>1679</v>
      </c>
      <c r="CE1155" t="s">
        <v>1679</v>
      </c>
      <c r="CF1155" t="s">
        <v>1679</v>
      </c>
      <c r="CG1155" t="s">
        <v>1679</v>
      </c>
      <c r="CH1155" t="s">
        <v>1679</v>
      </c>
      <c r="CI11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55" s="66">
        <v>0</v>
      </c>
      <c r="CK1155">
        <v>0</v>
      </c>
      <c r="CL1155">
        <v>0</v>
      </c>
      <c r="CM1155">
        <v>0</v>
      </c>
      <c r="CN1155">
        <v>0</v>
      </c>
      <c r="CO1155">
        <v>2</v>
      </c>
      <c r="CP1155">
        <v>0</v>
      </c>
      <c r="CQ1155">
        <v>0</v>
      </c>
      <c r="CR1155">
        <f>SUM(Tabla5[[#This Row],[VENTA MABE 1 SEMANA NOV]:[VENTAS OTROS 1 SEMANA NOV]])</f>
        <v>2</v>
      </c>
      <c r="CS1155">
        <f>IFERROR(VLOOKUP(Tabla5[[#This Row],[CLAVE]],[2]VENTAS!$F$2:$L$1501,2,0),0)</f>
        <v>0</v>
      </c>
      <c r="CT1155">
        <f>IFERROR(VLOOKUP(Tabla5[[#This Row],[CLAVE]],[2]VENTAS!$F$2:$L$1501,3,0),0)</f>
        <v>0</v>
      </c>
      <c r="CU1155">
        <f>IFERROR(VLOOKUP(Tabla5[[#This Row],[CLAVE]],[2]VENTAS!$F$2:$L$1501,4,0),0)</f>
        <v>0</v>
      </c>
      <c r="CV1155">
        <f>IFERROR(VLOOKUP(Tabla5[[#This Row],[CLAVE]],[2]VENTAS!$F$2:$L$1501,5,0),0)</f>
        <v>0</v>
      </c>
      <c r="CW1155">
        <f>IFERROR(VLOOKUP(Tabla5[[#This Row],[CLAVE]],[2]VENTAS!$F$2:$L$1501,6,0),0)</f>
        <v>0</v>
      </c>
      <c r="CX1155">
        <f>IFERROR(VLOOKUP(Tabla5[[#This Row],[CLAVE]],[2]VENTAS!$F$2:$L$1501,7,0),0)</f>
        <v>0</v>
      </c>
      <c r="CY1155">
        <f>IFERROR(VLOOKUP(Tabla5[[#This Row],[CLAVE]],[2]VENTAS!$F$2:$R$1501,13,0),0)</f>
        <v>0</v>
      </c>
      <c r="CZ1155">
        <f>SUM(Tabla5[[#This Row],[VENTA MABE 2 SEMANA NOV]:[VENTAS OTROS 2 SEMANA NOV]])</f>
        <v>0</v>
      </c>
      <c r="DA1155" s="46">
        <v>0</v>
      </c>
    </row>
    <row r="1156" spans="1:105" hidden="1" x14ac:dyDescent="0.3">
      <c r="A1156" t="str">
        <f>CONCATENATE(Tabla5[[#This Row],[TIENDA HMPV]],Tabla5[[#This Row],[LINEA]])</f>
        <v>289 - JAPON QUICENTRO SUR 3REFRIGERACIÓN</v>
      </c>
      <c r="B1156" t="s">
        <v>698</v>
      </c>
      <c r="C1156" s="55" t="s">
        <v>642</v>
      </c>
      <c r="D1156" s="55" t="s">
        <v>41</v>
      </c>
      <c r="E1156" s="55" t="s">
        <v>700</v>
      </c>
      <c r="F1156" s="55" t="s">
        <v>1724</v>
      </c>
      <c r="G1156" t="s">
        <v>29</v>
      </c>
      <c r="H1156" s="42">
        <f>IFERROR(Tabla5[[#This Row],[VENTAS MABE]]/Tabla5[[#This Row],[CUOTA]],0)</f>
        <v>0</v>
      </c>
      <c r="I1156">
        <v>5</v>
      </c>
      <c r="J1156">
        <v>0</v>
      </c>
      <c r="K1156">
        <v>4</v>
      </c>
      <c r="L1156">
        <v>0</v>
      </c>
      <c r="M1156">
        <v>0</v>
      </c>
      <c r="N1156">
        <v>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V1156" s="42">
        <v>0</v>
      </c>
      <c r="W1156" s="42">
        <f>IFERROR(Tabla5[[#This Row],[TOTAL VENTA 38 SEMANA]]/Tabla5[[#This Row],[VENTA ACUM 38]],0)</f>
        <v>0</v>
      </c>
      <c r="X1156" s="42">
        <v>0</v>
      </c>
      <c r="Y1156" s="55" t="s">
        <v>769</v>
      </c>
      <c r="Z1156" s="46">
        <f>+Tabla5[[#This Row],[VENTA ACUM 38]]+Tabla5[[#This Row],[venta total 39 acum]]</f>
        <v>8</v>
      </c>
      <c r="AA1156" s="46">
        <v>0</v>
      </c>
      <c r="AB1156" s="46">
        <v>0</v>
      </c>
      <c r="AC1156" s="46">
        <v>4</v>
      </c>
      <c r="AD1156" s="46">
        <v>4</v>
      </c>
      <c r="AE1156" s="46"/>
      <c r="AF1156" s="46">
        <v>4</v>
      </c>
      <c r="AG1156" s="46"/>
      <c r="AH1156" s="42">
        <f>IFERROR(Tabla5[[#This Row],[VENTAS MABE]]/Tabla5[[#This Row],[VENTAS INDURAMA]],0)</f>
        <v>0</v>
      </c>
      <c r="AI1156" t="s">
        <v>1675</v>
      </c>
      <c r="AK1156" s="42"/>
      <c r="AL1156" t="s">
        <v>727</v>
      </c>
      <c r="AM1156" s="55" t="s">
        <v>1090</v>
      </c>
      <c r="AO1156" s="55" t="s">
        <v>429</v>
      </c>
      <c r="AP1156">
        <v>4</v>
      </c>
      <c r="AQ1156" s="55">
        <v>0</v>
      </c>
      <c r="AR1156">
        <v>2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f>SUM(Tabla5[[#This Row],[VENTA MABE 1 SEMANA OCT]:[VENTAS OTROS 1 SEMANA OCT]])</f>
        <v>3</v>
      </c>
      <c r="AY1156" s="46">
        <v>4.9981090024988166</v>
      </c>
      <c r="AZ1156" s="55">
        <v>1</v>
      </c>
      <c r="BA1156">
        <v>3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f>SUM(Tabla5[[#This Row],[VENTA MABE 2 SEMANA OCT]:[VENTAS OTROS 2 SEMANA OCT]])</f>
        <v>4</v>
      </c>
      <c r="BH1156" t="s">
        <v>885</v>
      </c>
      <c r="BI1156" s="55" t="s">
        <v>642</v>
      </c>
      <c r="BJ1156">
        <v>0.99999999999999911</v>
      </c>
      <c r="BK1156" s="55">
        <v>2</v>
      </c>
      <c r="BL1156">
        <v>4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f>SUM(Tabla5[[#This Row],[VENTA MABE 3 SEMANA OCT]:[VENTAS OTROS 3 SEMANA OCT]])</f>
        <v>6</v>
      </c>
      <c r="BS1156" s="42">
        <v>0.4</v>
      </c>
      <c r="BT1156" s="55">
        <v>0</v>
      </c>
      <c r="BU1156">
        <v>2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f>SUM(Tabla5[[#This Row],[VENTA MABE 4 SEMANA OCT]:[VENTAS OTROS 4 SEMANA OCT]])</f>
        <v>2</v>
      </c>
      <c r="CD1156" t="s">
        <v>1695</v>
      </c>
      <c r="CE1156" t="s">
        <v>1695</v>
      </c>
      <c r="CI115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156" t="s">
        <v>1701</v>
      </c>
      <c r="CK1156">
        <v>0</v>
      </c>
      <c r="CL1156">
        <v>4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f>SUM(Tabla5[[#This Row],[VENTA MABE 1 SEMANA NOV]:[VENTAS OTROS 1 SEMANA NOV]])</f>
        <v>4</v>
      </c>
      <c r="CS1156">
        <f>IFERROR(VLOOKUP(Tabla5[[#This Row],[CLAVE]],[2]VENTAS!$F$2:$L$1501,2,0),0)</f>
        <v>1</v>
      </c>
      <c r="CT1156">
        <f>IFERROR(VLOOKUP(Tabla5[[#This Row],[CLAVE]],[2]VENTAS!$F$2:$L$1501,3,0),0)</f>
        <v>3</v>
      </c>
      <c r="CU1156">
        <f>IFERROR(VLOOKUP(Tabla5[[#This Row],[CLAVE]],[2]VENTAS!$F$2:$L$1501,4,0),0)</f>
        <v>0</v>
      </c>
      <c r="CV1156">
        <f>IFERROR(VLOOKUP(Tabla5[[#This Row],[CLAVE]],[2]VENTAS!$F$2:$L$1501,5,0),0)</f>
        <v>0</v>
      </c>
      <c r="CW1156">
        <f>IFERROR(VLOOKUP(Tabla5[[#This Row],[CLAVE]],[2]VENTAS!$F$2:$L$1501,6,0),0)</f>
        <v>0</v>
      </c>
      <c r="CX1156">
        <f>IFERROR(VLOOKUP(Tabla5[[#This Row],[CLAVE]],[2]VENTAS!$F$2:$L$1501,7,0),0)</f>
        <v>0</v>
      </c>
      <c r="CY1156">
        <f>IFERROR(VLOOKUP(Tabla5[[#This Row],[CLAVE]],[2]VENTAS!$F$2:$R$1501,13,0),0)</f>
        <v>0</v>
      </c>
      <c r="CZ1156">
        <f>SUM(Tabla5[[#This Row],[VENTA MABE 2 SEMANA NOV]:[VENTAS OTROS 2 SEMANA NOV]])</f>
        <v>4</v>
      </c>
      <c r="DA1156" s="46">
        <v>7</v>
      </c>
    </row>
    <row r="1157" spans="1:105" hidden="1" x14ac:dyDescent="0.3">
      <c r="A1157" t="str">
        <f>CONCATENATE(Tabla5[[#This Row],[TIENDA HMPV]],Tabla5[[#This Row],[LINEA]])</f>
        <v>239 - QUICENTROSURCOCINAS</v>
      </c>
      <c r="B1157" t="s">
        <v>698</v>
      </c>
      <c r="C1157" s="55" t="s">
        <v>642</v>
      </c>
      <c r="D1157" s="55" t="s">
        <v>30</v>
      </c>
      <c r="E1157" s="55" t="s">
        <v>699</v>
      </c>
      <c r="F1157" s="55" t="s">
        <v>1724</v>
      </c>
      <c r="G1157" t="s">
        <v>26</v>
      </c>
      <c r="H1157" s="42">
        <f>IFERROR(Tabla5[[#This Row],[VENTAS MABE]]/Tabla5[[#This Row],[CUOTA]],0)</f>
        <v>0.9285714285714286</v>
      </c>
      <c r="I1157">
        <v>14</v>
      </c>
      <c r="J1157">
        <v>13</v>
      </c>
      <c r="K1157">
        <v>17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V1157" s="42">
        <v>0.4642857142857143</v>
      </c>
      <c r="W1157" s="42">
        <f>IFERROR(Tabla5[[#This Row],[TOTAL VENTA 38 SEMANA]]/Tabla5[[#This Row],[VENTA ACUM 38]],0)</f>
        <v>0.4642857142857143</v>
      </c>
      <c r="X1157" s="42">
        <v>0</v>
      </c>
      <c r="Y1157" s="55" t="s">
        <v>734</v>
      </c>
      <c r="Z1157" s="46">
        <f>+Tabla5[[#This Row],[VENTA ACUM 38]]+Tabla5[[#This Row],[venta total 39 acum]]</f>
        <v>31</v>
      </c>
      <c r="AA1157" s="46">
        <v>9</v>
      </c>
      <c r="AB1157" s="46">
        <v>13</v>
      </c>
      <c r="AC1157" s="46">
        <v>28</v>
      </c>
      <c r="AD1157" s="46">
        <v>3</v>
      </c>
      <c r="AE1157" s="46">
        <v>14</v>
      </c>
      <c r="AF1157" s="46">
        <v>3</v>
      </c>
      <c r="AG1157" s="46">
        <v>23</v>
      </c>
      <c r="AH1157" s="42">
        <f>IFERROR(Tabla5[[#This Row],[VENTAS MABE]]/Tabla5[[#This Row],[VENTAS INDURAMA]],0)</f>
        <v>0.76470588235294112</v>
      </c>
      <c r="AI1157" t="s">
        <v>1675</v>
      </c>
      <c r="AK1157" s="42"/>
      <c r="AL1157" t="s">
        <v>727</v>
      </c>
      <c r="AM1157" s="55" t="s">
        <v>1087</v>
      </c>
      <c r="AO1157" s="55" t="s">
        <v>429</v>
      </c>
      <c r="AP1157">
        <v>22</v>
      </c>
      <c r="AQ1157" s="55">
        <v>3</v>
      </c>
      <c r="AR1157">
        <v>5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f>SUM(Tabla5[[#This Row],[VENTA MABE 1 SEMANA OCT]:[VENTAS OTROS 1 SEMANA OCT]])</f>
        <v>8</v>
      </c>
      <c r="AY1157" s="46">
        <v>12.8639023970326</v>
      </c>
      <c r="AZ1157" s="55">
        <v>1</v>
      </c>
      <c r="BA1157">
        <v>3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f>SUM(Tabla5[[#This Row],[VENTA MABE 2 SEMANA OCT]:[VENTAS OTROS 2 SEMANA OCT]])</f>
        <v>4</v>
      </c>
      <c r="BH1157" t="s">
        <v>798</v>
      </c>
      <c r="BI1157" s="55" t="s">
        <v>642</v>
      </c>
      <c r="BJ1157">
        <v>25.999999999999993</v>
      </c>
      <c r="BK1157" s="55">
        <v>0</v>
      </c>
      <c r="BL1157">
        <v>3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f>SUM(Tabla5[[#This Row],[VENTA MABE 3 SEMANA OCT]:[VENTAS OTROS 3 SEMANA OCT]])</f>
        <v>3</v>
      </c>
      <c r="BS1157" s="42">
        <v>0.4</v>
      </c>
      <c r="BT1157" s="55">
        <v>1</v>
      </c>
      <c r="BU1157">
        <v>2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f>SUM(Tabla5[[#This Row],[VENTA MABE 4 SEMANA OCT]:[VENTAS OTROS 4 SEMANA OCT]])</f>
        <v>3</v>
      </c>
      <c r="CD1157" t="s">
        <v>1695</v>
      </c>
      <c r="CG1157" t="s">
        <v>1695</v>
      </c>
      <c r="CI115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0.27777777777777779</v>
      </c>
      <c r="CJ1157" t="s">
        <v>1701</v>
      </c>
      <c r="CK1157">
        <v>5</v>
      </c>
      <c r="CL1157">
        <v>3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f>SUM(Tabla5[[#This Row],[VENTA MABE 1 SEMANA NOV]:[VENTAS OTROS 1 SEMANA NOV]])</f>
        <v>9</v>
      </c>
      <c r="CS1157">
        <f>IFERROR(VLOOKUP(Tabla5[[#This Row],[CLAVE]],[2]VENTAS!$F$2:$L$1501,2,0),0)</f>
        <v>2</v>
      </c>
      <c r="CT1157">
        <f>IFERROR(VLOOKUP(Tabla5[[#This Row],[CLAVE]],[2]VENTAS!$F$2:$L$1501,3,0),0)</f>
        <v>2</v>
      </c>
      <c r="CU1157">
        <f>IFERROR(VLOOKUP(Tabla5[[#This Row],[CLAVE]],[2]VENTAS!$F$2:$L$1501,4,0),0)</f>
        <v>0</v>
      </c>
      <c r="CV1157">
        <f>IFERROR(VLOOKUP(Tabla5[[#This Row],[CLAVE]],[2]VENTAS!$F$2:$L$1501,5,0),0)</f>
        <v>0</v>
      </c>
      <c r="CW1157">
        <f>IFERROR(VLOOKUP(Tabla5[[#This Row],[CLAVE]],[2]VENTAS!$F$2:$L$1501,6,0),0)</f>
        <v>0</v>
      </c>
      <c r="CX1157">
        <f>IFERROR(VLOOKUP(Tabla5[[#This Row],[CLAVE]],[2]VENTAS!$F$2:$L$1501,7,0),0)</f>
        <v>0</v>
      </c>
      <c r="CY1157">
        <f>IFERROR(VLOOKUP(Tabla5[[#This Row],[CLAVE]],[2]VENTAS!$F$2:$R$1501,13,0),0)</f>
        <v>0</v>
      </c>
      <c r="CZ1157">
        <f>SUM(Tabla5[[#This Row],[VENTA MABE 2 SEMANA NOV]:[VENTAS OTROS 2 SEMANA NOV]])</f>
        <v>4</v>
      </c>
      <c r="DA1157" s="46">
        <v>25.05837408696744</v>
      </c>
    </row>
    <row r="1158" spans="1:105" hidden="1" x14ac:dyDescent="0.3">
      <c r="A1158" t="str">
        <f>CONCATENATE(Tabla5[[#This Row],[TIENDA HMPV]],Tabla5[[#This Row],[LINEA]])</f>
        <v>239 - QUICENTROSURGLOBALES</v>
      </c>
      <c r="B1158" t="s">
        <v>698</v>
      </c>
      <c r="C1158" s="55" t="s">
        <v>642</v>
      </c>
      <c r="D1158" s="55" t="s">
        <v>30</v>
      </c>
      <c r="E1158" s="55" t="s">
        <v>699</v>
      </c>
      <c r="F1158" s="55" t="s">
        <v>1724</v>
      </c>
      <c r="G1158" t="s">
        <v>27</v>
      </c>
      <c r="H1158" s="42">
        <f>IFERROR(Tabla5[[#This Row],[VENTAS MABE]]/Tabla5[[#This Row],[CUOTA]],0)</f>
        <v>6</v>
      </c>
      <c r="I1158">
        <v>1</v>
      </c>
      <c r="J1158">
        <v>6</v>
      </c>
      <c r="K1158">
        <v>10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V1158" s="42">
        <v>0.54545454545454541</v>
      </c>
      <c r="W1158" s="42">
        <f>IFERROR(Tabla5[[#This Row],[TOTAL VENTA 38 SEMANA]]/Tabla5[[#This Row],[VENTA ACUM 38]],0)</f>
        <v>0.54545454545454541</v>
      </c>
      <c r="X1158" s="42">
        <v>0</v>
      </c>
      <c r="Y1158" s="55" t="s">
        <v>734</v>
      </c>
      <c r="Z1158" s="46">
        <f>+Tabla5[[#This Row],[VENTA ACUM 38]]+Tabla5[[#This Row],[venta total 39 acum]]</f>
        <v>22</v>
      </c>
      <c r="AA1158" s="46">
        <v>6</v>
      </c>
      <c r="AB1158" s="46">
        <v>6</v>
      </c>
      <c r="AC1158" s="46">
        <v>11</v>
      </c>
      <c r="AD1158" s="46">
        <v>11</v>
      </c>
      <c r="AE1158" s="46">
        <v>6</v>
      </c>
      <c r="AF1158" s="46">
        <v>11</v>
      </c>
      <c r="AG1158" s="46">
        <v>12</v>
      </c>
      <c r="AH1158" s="42">
        <f>IFERROR(Tabla5[[#This Row],[VENTAS MABE]]/Tabla5[[#This Row],[VENTAS INDURAMA]],0)</f>
        <v>0.6</v>
      </c>
      <c r="AI1158" t="s">
        <v>1675</v>
      </c>
      <c r="AK1158" s="42"/>
      <c r="AL1158" t="s">
        <v>727</v>
      </c>
      <c r="AM1158" s="55" t="s">
        <v>1087</v>
      </c>
      <c r="AO1158" s="55" t="s">
        <v>429</v>
      </c>
      <c r="AP1158">
        <v>9</v>
      </c>
      <c r="AQ1158" s="55">
        <v>1</v>
      </c>
      <c r="AR1158">
        <v>2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f>SUM(Tabla5[[#This Row],[VENTA MABE 1 SEMANA OCT]:[VENTAS OTROS 1 SEMANA OCT]])</f>
        <v>3</v>
      </c>
      <c r="AY1158" s="46">
        <v>1</v>
      </c>
      <c r="AZ1158" s="55">
        <v>0</v>
      </c>
      <c r="BA1158">
        <v>2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f>SUM(Tabla5[[#This Row],[VENTA MABE 2 SEMANA OCT]:[VENTAS OTROS 2 SEMANA OCT]])</f>
        <v>2</v>
      </c>
      <c r="BH1158" t="s">
        <v>798</v>
      </c>
      <c r="BI1158" s="55" t="s">
        <v>642</v>
      </c>
      <c r="BJ1158">
        <v>25.999999999999993</v>
      </c>
      <c r="BK1158" s="55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f>SUM(Tabla5[[#This Row],[VENTA MABE 3 SEMANA OCT]:[VENTAS OTROS 3 SEMANA OCT]])</f>
        <v>0</v>
      </c>
      <c r="BS1158" s="42">
        <v>0</v>
      </c>
      <c r="BT1158" s="55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f>SUM(Tabla5[[#This Row],[VENTA MABE 4 SEMANA OCT]:[VENTAS OTROS 4 SEMANA OCT]])</f>
        <v>0</v>
      </c>
      <c r="CE1158" t="s">
        <v>1695</v>
      </c>
      <c r="CI115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158" t="s">
        <v>1701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f>SUM(Tabla5[[#This Row],[VENTA MABE 1 SEMANA NOV]:[VENTAS OTROS 1 SEMANA NOV]])</f>
        <v>0</v>
      </c>
      <c r="CS1158">
        <f>IFERROR(VLOOKUP(Tabla5[[#This Row],[CLAVE]],[2]VENTAS!$F$2:$L$1501,2,0),0)</f>
        <v>1</v>
      </c>
      <c r="CT1158">
        <f>IFERROR(VLOOKUP(Tabla5[[#This Row],[CLAVE]],[2]VENTAS!$F$2:$L$1501,3,0),0)</f>
        <v>2</v>
      </c>
      <c r="CU1158">
        <f>IFERROR(VLOOKUP(Tabla5[[#This Row],[CLAVE]],[2]VENTAS!$F$2:$L$1501,4,0),0)</f>
        <v>0</v>
      </c>
      <c r="CV1158">
        <f>IFERROR(VLOOKUP(Tabla5[[#This Row],[CLAVE]],[2]VENTAS!$F$2:$L$1501,5,0),0)</f>
        <v>0</v>
      </c>
      <c r="CW1158">
        <f>IFERROR(VLOOKUP(Tabla5[[#This Row],[CLAVE]],[2]VENTAS!$F$2:$L$1501,6,0),0)</f>
        <v>0</v>
      </c>
      <c r="CX1158">
        <f>IFERROR(VLOOKUP(Tabla5[[#This Row],[CLAVE]],[2]VENTAS!$F$2:$L$1501,7,0),0)</f>
        <v>0</v>
      </c>
      <c r="CY1158">
        <f>IFERROR(VLOOKUP(Tabla5[[#This Row],[CLAVE]],[2]VENTAS!$F$2:$R$1501,13,0),0)</f>
        <v>0</v>
      </c>
      <c r="CZ1158">
        <f>SUM(Tabla5[[#This Row],[VENTA MABE 2 SEMANA NOV]:[VENTAS OTROS 2 SEMANA NOV]])</f>
        <v>3</v>
      </c>
      <c r="DA1158" s="46">
        <v>0.52950536493760636</v>
      </c>
    </row>
    <row r="1159" spans="1:105" hidden="1" x14ac:dyDescent="0.3">
      <c r="A1159" t="str">
        <f>CONCATENATE(Tabla5[[#This Row],[TIENDA HMPV]],Tabla5[[#This Row],[LINEA]])</f>
        <v>239 - QUICENTROSURLAVADO</v>
      </c>
      <c r="B1159" t="s">
        <v>698</v>
      </c>
      <c r="C1159" s="55" t="s">
        <v>642</v>
      </c>
      <c r="D1159" s="55" t="s">
        <v>30</v>
      </c>
      <c r="E1159" s="55" t="s">
        <v>699</v>
      </c>
      <c r="F1159" s="55" t="s">
        <v>1724</v>
      </c>
      <c r="G1159" t="s">
        <v>28</v>
      </c>
      <c r="H1159" s="42">
        <f>IFERROR(Tabla5[[#This Row],[VENTAS MABE]]/Tabla5[[#This Row],[CUOTA]],0)</f>
        <v>0.16666666666666666</v>
      </c>
      <c r="I1159">
        <v>6</v>
      </c>
      <c r="J1159">
        <v>1</v>
      </c>
      <c r="K1159">
        <v>0</v>
      </c>
      <c r="L1159">
        <v>4</v>
      </c>
      <c r="M1159">
        <v>6</v>
      </c>
      <c r="N1159">
        <v>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V1159" s="42">
        <v>0.1111111111111111</v>
      </c>
      <c r="W1159" s="42">
        <f>IFERROR(Tabla5[[#This Row],[TOTAL VENTA 38 SEMANA]]/Tabla5[[#This Row],[VENTA ACUM 38]],0)</f>
        <v>0.1111111111111111</v>
      </c>
      <c r="X1159" s="42">
        <v>0</v>
      </c>
      <c r="Y1159" s="55" t="s">
        <v>734</v>
      </c>
      <c r="Z1159" s="46">
        <f>+Tabla5[[#This Row],[VENTA ACUM 38]]+Tabla5[[#This Row],[venta total 39 acum]]</f>
        <v>19</v>
      </c>
      <c r="AA1159" s="46">
        <v>1</v>
      </c>
      <c r="AB1159" s="46">
        <v>1</v>
      </c>
      <c r="AC1159" s="46">
        <v>9</v>
      </c>
      <c r="AD1159" s="46">
        <v>10</v>
      </c>
      <c r="AE1159" s="46">
        <v>3</v>
      </c>
      <c r="AF1159" s="46">
        <v>10</v>
      </c>
      <c r="AG1159" s="46">
        <v>12</v>
      </c>
      <c r="AH1159" s="42">
        <f>IFERROR(Tabla5[[#This Row],[VENTAS MABE]]/Tabla5[[#This Row],[VENTAS INDURAMA]],0)</f>
        <v>0</v>
      </c>
      <c r="AI1159" t="s">
        <v>1675</v>
      </c>
      <c r="AK1159" s="42"/>
      <c r="AL1159" t="s">
        <v>727</v>
      </c>
      <c r="AM1159" s="55" t="s">
        <v>1087</v>
      </c>
      <c r="AO1159" s="55" t="s">
        <v>429</v>
      </c>
      <c r="AP1159">
        <v>9</v>
      </c>
      <c r="AQ1159" s="55">
        <v>0</v>
      </c>
      <c r="AR1159">
        <v>0</v>
      </c>
      <c r="AS1159">
        <v>1</v>
      </c>
      <c r="AT1159">
        <v>0</v>
      </c>
      <c r="AU1159">
        <v>1</v>
      </c>
      <c r="AV1159">
        <v>0</v>
      </c>
      <c r="AW1159">
        <v>0</v>
      </c>
      <c r="AX1159">
        <f>SUM(Tabla5[[#This Row],[VENTA MABE 1 SEMANA OCT]:[VENTAS OTROS 1 SEMANA OCT]])</f>
        <v>2</v>
      </c>
      <c r="AY1159" s="46">
        <v>12.946576848675084</v>
      </c>
      <c r="AZ1159" s="55">
        <v>1</v>
      </c>
      <c r="BA1159">
        <v>0</v>
      </c>
      <c r="BB1159">
        <v>2</v>
      </c>
      <c r="BC1159">
        <v>0</v>
      </c>
      <c r="BD1159">
        <v>2</v>
      </c>
      <c r="BE1159">
        <v>0</v>
      </c>
      <c r="BF1159">
        <v>0</v>
      </c>
      <c r="BG1159">
        <f>SUM(Tabla5[[#This Row],[VENTA MABE 2 SEMANA OCT]:[VENTAS OTROS 2 SEMANA OCT]])</f>
        <v>5</v>
      </c>
      <c r="BH1159" t="s">
        <v>798</v>
      </c>
      <c r="BI1159" s="55" t="s">
        <v>642</v>
      </c>
      <c r="BJ1159">
        <v>25.999999999999993</v>
      </c>
      <c r="BK1159" s="55">
        <v>0</v>
      </c>
      <c r="BL1159">
        <v>0</v>
      </c>
      <c r="BM1159">
        <v>4</v>
      </c>
      <c r="BN1159">
        <v>1</v>
      </c>
      <c r="BO1159">
        <v>2</v>
      </c>
      <c r="BP1159">
        <v>0</v>
      </c>
      <c r="BQ1159">
        <v>0</v>
      </c>
      <c r="BR1159">
        <f>SUM(Tabla5[[#This Row],[VENTA MABE 3 SEMANA OCT]:[VENTAS OTROS 3 SEMANA OCT]])</f>
        <v>7</v>
      </c>
      <c r="BS1159" s="42">
        <v>0.05</v>
      </c>
      <c r="BT1159" s="55">
        <v>0</v>
      </c>
      <c r="BU1159">
        <v>0</v>
      </c>
      <c r="BV1159">
        <v>2</v>
      </c>
      <c r="BW1159">
        <v>0</v>
      </c>
      <c r="BX1159">
        <v>1</v>
      </c>
      <c r="BY1159">
        <v>0</v>
      </c>
      <c r="BZ1159">
        <v>0</v>
      </c>
      <c r="CA1159">
        <f>SUM(Tabla5[[#This Row],[VENTA MABE 4 SEMANA OCT]:[VENTAS OTROS 4 SEMANA OCT]])</f>
        <v>3</v>
      </c>
      <c r="CE1159" t="s">
        <v>1695</v>
      </c>
      <c r="CI115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5.8823529411764705E-2</v>
      </c>
      <c r="CJ1159" t="s">
        <v>1701</v>
      </c>
      <c r="CK1159">
        <v>4</v>
      </c>
      <c r="CL1159">
        <v>0</v>
      </c>
      <c r="CM1159">
        <v>2</v>
      </c>
      <c r="CN1159">
        <v>2</v>
      </c>
      <c r="CO1159">
        <v>5</v>
      </c>
      <c r="CP1159">
        <v>0</v>
      </c>
      <c r="CQ1159">
        <v>0</v>
      </c>
      <c r="CR1159">
        <f>SUM(Tabla5[[#This Row],[VENTA MABE 1 SEMANA NOV]:[VENTAS OTROS 1 SEMANA NOV]])</f>
        <v>13</v>
      </c>
      <c r="CS1159">
        <f>IFERROR(VLOOKUP(Tabla5[[#This Row],[CLAVE]],[2]VENTAS!$F$2:$L$1501,2,0),0)</f>
        <v>0</v>
      </c>
      <c r="CT1159">
        <f>IFERROR(VLOOKUP(Tabla5[[#This Row],[CLAVE]],[2]VENTAS!$F$2:$L$1501,3,0),0)</f>
        <v>0</v>
      </c>
      <c r="CU1159">
        <f>IFERROR(VLOOKUP(Tabla5[[#This Row],[CLAVE]],[2]VENTAS!$F$2:$L$1501,4,0),0)</f>
        <v>5</v>
      </c>
      <c r="CV1159">
        <f>IFERROR(VLOOKUP(Tabla5[[#This Row],[CLAVE]],[2]VENTAS!$F$2:$L$1501,5,0),0)</f>
        <v>2</v>
      </c>
      <c r="CW1159">
        <f>IFERROR(VLOOKUP(Tabla5[[#This Row],[CLAVE]],[2]VENTAS!$F$2:$L$1501,6,0),0)</f>
        <v>1</v>
      </c>
      <c r="CX1159">
        <f>IFERROR(VLOOKUP(Tabla5[[#This Row],[CLAVE]],[2]VENTAS!$F$2:$L$1501,7,0),0)</f>
        <v>0</v>
      </c>
      <c r="CY1159">
        <f>IFERROR(VLOOKUP(Tabla5[[#This Row],[CLAVE]],[2]VENTAS!$F$2:$R$1501,13,0),0)</f>
        <v>0</v>
      </c>
      <c r="CZ1159">
        <f>SUM(Tabla5[[#This Row],[VENTA MABE 2 SEMANA NOV]:[VENTAS OTROS 2 SEMANA NOV]])</f>
        <v>8</v>
      </c>
      <c r="DA1159" s="46">
        <v>8</v>
      </c>
    </row>
    <row r="1160" spans="1:105" hidden="1" x14ac:dyDescent="0.3">
      <c r="A1160" t="str">
        <f>CONCATENATE(Tabla5[[#This Row],[TIENDA HMPV]],Tabla5[[#This Row],[LINEA]])</f>
        <v>239 - QUICENTROSURREFRIGERACIÓN</v>
      </c>
      <c r="B1160" t="s">
        <v>698</v>
      </c>
      <c r="C1160" s="55" t="s">
        <v>642</v>
      </c>
      <c r="D1160" s="55" t="s">
        <v>30</v>
      </c>
      <c r="E1160" s="55" t="s">
        <v>699</v>
      </c>
      <c r="F1160" s="55" t="s">
        <v>1724</v>
      </c>
      <c r="G1160" t="s">
        <v>29</v>
      </c>
      <c r="H1160" s="42">
        <f>IFERROR(Tabla5[[#This Row],[VENTAS MABE]]/Tabla5[[#This Row],[CUOTA]],0)</f>
        <v>0.66666666666666663</v>
      </c>
      <c r="I1160">
        <v>9</v>
      </c>
      <c r="J1160">
        <v>6</v>
      </c>
      <c r="K1160">
        <v>8</v>
      </c>
      <c r="L1160">
        <v>6</v>
      </c>
      <c r="M1160">
        <v>2</v>
      </c>
      <c r="N1160">
        <v>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V1160" s="42">
        <v>0.2857142857142857</v>
      </c>
      <c r="W1160" s="42">
        <f>IFERROR(Tabla5[[#This Row],[TOTAL VENTA 38 SEMANA]]/Tabla5[[#This Row],[VENTA ACUM 38]],0)</f>
        <v>0.2857142857142857</v>
      </c>
      <c r="X1160" s="42">
        <v>0</v>
      </c>
      <c r="Y1160" s="55" t="s">
        <v>734</v>
      </c>
      <c r="Z1160" s="46">
        <f>+Tabla5[[#This Row],[VENTA ACUM 38]]+Tabla5[[#This Row],[venta total 39 acum]]</f>
        <v>25</v>
      </c>
      <c r="AA1160" s="46">
        <v>6</v>
      </c>
      <c r="AB1160" s="46">
        <v>6</v>
      </c>
      <c r="AC1160" s="46">
        <v>21</v>
      </c>
      <c r="AD1160" s="46">
        <v>4</v>
      </c>
      <c r="AE1160" s="46">
        <v>8</v>
      </c>
      <c r="AF1160" s="46">
        <v>4</v>
      </c>
      <c r="AG1160" s="46">
        <v>14</v>
      </c>
      <c r="AH1160" s="42">
        <f>IFERROR(Tabla5[[#This Row],[VENTAS MABE]]/Tabla5[[#This Row],[VENTAS INDURAMA]],0)</f>
        <v>0.75</v>
      </c>
      <c r="AI1160" t="s">
        <v>1675</v>
      </c>
      <c r="AK1160" s="42"/>
      <c r="AL1160" t="s">
        <v>727</v>
      </c>
      <c r="AM1160" s="55" t="s">
        <v>1087</v>
      </c>
      <c r="AO1160" s="55" t="s">
        <v>429</v>
      </c>
      <c r="AP1160">
        <v>17</v>
      </c>
      <c r="AQ1160" s="55">
        <v>5</v>
      </c>
      <c r="AR1160">
        <v>2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f>SUM(Tabla5[[#This Row],[VENTA MABE 1 SEMANA OCT]:[VENTAS OTROS 1 SEMANA OCT]])</f>
        <v>7</v>
      </c>
      <c r="AY1160" s="46">
        <v>5.7505664627464119</v>
      </c>
      <c r="AZ1160" s="55">
        <v>1</v>
      </c>
      <c r="BA1160">
        <v>2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f>SUM(Tabla5[[#This Row],[VENTA MABE 2 SEMANA OCT]:[VENTAS OTROS 2 SEMANA OCT]])</f>
        <v>4</v>
      </c>
      <c r="BH1160" t="s">
        <v>798</v>
      </c>
      <c r="BI1160" s="55" t="s">
        <v>642</v>
      </c>
      <c r="BJ1160">
        <v>25.999999999999993</v>
      </c>
      <c r="BK1160" s="55">
        <v>0</v>
      </c>
      <c r="BL1160">
        <v>1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f>SUM(Tabla5[[#This Row],[VENTA MABE 3 SEMANA OCT]:[VENTAS OTROS 3 SEMANA OCT]])</f>
        <v>2</v>
      </c>
      <c r="BS1160" s="42">
        <v>0.28000000000000003</v>
      </c>
      <c r="BT1160" s="55">
        <v>0</v>
      </c>
      <c r="BU1160">
        <v>1</v>
      </c>
      <c r="BV1160">
        <v>1</v>
      </c>
      <c r="BW1160">
        <v>0</v>
      </c>
      <c r="BX1160">
        <v>0</v>
      </c>
      <c r="BY1160">
        <v>0</v>
      </c>
      <c r="BZ1160">
        <v>0</v>
      </c>
      <c r="CA1160">
        <f>SUM(Tabla5[[#This Row],[VENTA MABE 4 SEMANA OCT]:[VENTAS OTROS 4 SEMANA OCT]])</f>
        <v>2</v>
      </c>
      <c r="CB1160" t="s">
        <v>1679</v>
      </c>
      <c r="CC1160" t="s">
        <v>1679</v>
      </c>
      <c r="CD1160" t="s">
        <v>1679</v>
      </c>
      <c r="CE1160" t="s">
        <v>1679</v>
      </c>
      <c r="CF1160" t="s">
        <v>1679</v>
      </c>
      <c r="CG1160" t="s">
        <v>1679</v>
      </c>
      <c r="CH1160" t="s">
        <v>1679</v>
      </c>
      <c r="CI11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160" t="s">
        <v>1703</v>
      </c>
      <c r="CK1160">
        <v>4</v>
      </c>
      <c r="CL1160">
        <v>4</v>
      </c>
      <c r="CM1160">
        <v>1</v>
      </c>
      <c r="CN1160">
        <v>0</v>
      </c>
      <c r="CO1160">
        <v>2</v>
      </c>
      <c r="CP1160">
        <v>0</v>
      </c>
      <c r="CQ1160">
        <v>0</v>
      </c>
      <c r="CR1160">
        <f>SUM(Tabla5[[#This Row],[VENTA MABE 1 SEMANA NOV]:[VENTAS OTROS 1 SEMANA NOV]])</f>
        <v>11</v>
      </c>
      <c r="CS1160">
        <f>IFERROR(VLOOKUP(Tabla5[[#This Row],[CLAVE]],[2]VENTAS!$F$2:$L$1501,2,0),0)</f>
        <v>5</v>
      </c>
      <c r="CT1160">
        <f>IFERROR(VLOOKUP(Tabla5[[#This Row],[CLAVE]],[2]VENTAS!$F$2:$L$1501,3,0),0)</f>
        <v>2</v>
      </c>
      <c r="CU1160">
        <f>IFERROR(VLOOKUP(Tabla5[[#This Row],[CLAVE]],[2]VENTAS!$F$2:$L$1501,4,0),0)</f>
        <v>0</v>
      </c>
      <c r="CV1160">
        <f>IFERROR(VLOOKUP(Tabla5[[#This Row],[CLAVE]],[2]VENTAS!$F$2:$L$1501,5,0),0)</f>
        <v>0</v>
      </c>
      <c r="CW1160">
        <f>IFERROR(VLOOKUP(Tabla5[[#This Row],[CLAVE]],[2]VENTAS!$F$2:$L$1501,6,0),0)</f>
        <v>2</v>
      </c>
      <c r="CX1160">
        <f>IFERROR(VLOOKUP(Tabla5[[#This Row],[CLAVE]],[2]VENTAS!$F$2:$L$1501,7,0),0)</f>
        <v>0</v>
      </c>
      <c r="CY1160">
        <f>IFERROR(VLOOKUP(Tabla5[[#This Row],[CLAVE]],[2]VENTAS!$F$2:$R$1501,13,0),0)</f>
        <v>0</v>
      </c>
      <c r="CZ1160">
        <f>SUM(Tabla5[[#This Row],[VENTA MABE 2 SEMANA NOV]:[VENTAS OTROS 2 SEMANA NOV]])</f>
        <v>9</v>
      </c>
      <c r="DA1160" s="46">
        <v>16.354124768723352</v>
      </c>
    </row>
    <row r="1161" spans="1:105" hidden="1" x14ac:dyDescent="0.3">
      <c r="A1161" t="str">
        <f>CONCATENATE(Tabla5[[#This Row],[TIENDA HMPV]],Tabla5[[#This Row],[LINEA]])</f>
        <v>275 - C.C.QUICENTRO SURCOCINAS</v>
      </c>
      <c r="B1161" t="s">
        <v>698</v>
      </c>
      <c r="C1161" s="55" t="s">
        <v>642</v>
      </c>
      <c r="D1161" s="55" t="s">
        <v>79</v>
      </c>
      <c r="E1161" s="55" t="s">
        <v>701</v>
      </c>
      <c r="F1161" s="55" t="s">
        <v>1724</v>
      </c>
      <c r="G1161" t="s">
        <v>26</v>
      </c>
      <c r="H1161" s="42">
        <f>IFERROR(Tabla5[[#This Row],[VENTAS MABE]]/Tabla5[[#This Row],[CUOTA]],0)</f>
        <v>0.66666666666666663</v>
      </c>
      <c r="I1161">
        <v>6</v>
      </c>
      <c r="J1161">
        <v>4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V1161" s="42">
        <v>0.5</v>
      </c>
      <c r="W1161" s="42">
        <f>IFERROR(Tabla5[[#This Row],[TOTAL VENTA 38 SEMANA]]/Tabla5[[#This Row],[VENTA ACUM 38]],0)</f>
        <v>0.5</v>
      </c>
      <c r="X1161" s="42">
        <v>0</v>
      </c>
      <c r="Y1161" s="55" t="s">
        <v>734</v>
      </c>
      <c r="Z1161" s="46">
        <f>+Tabla5[[#This Row],[VENTA ACUM 38]]+Tabla5[[#This Row],[venta total 39 acum]]</f>
        <v>10</v>
      </c>
      <c r="AA1161" s="46">
        <v>0</v>
      </c>
      <c r="AB1161" s="46">
        <v>2</v>
      </c>
      <c r="AC1161" s="46">
        <v>4</v>
      </c>
      <c r="AD1161" s="46">
        <v>6</v>
      </c>
      <c r="AE1161">
        <v>4</v>
      </c>
      <c r="AF1161" s="46">
        <v>6</v>
      </c>
      <c r="AG1161" s="46">
        <v>4</v>
      </c>
      <c r="AH1161" s="42">
        <f>IFERROR(Tabla5[[#This Row],[VENTAS MABE]]/Tabla5[[#This Row],[VENTAS INDURAMA]],0)</f>
        <v>2</v>
      </c>
      <c r="AI1161" t="s">
        <v>1675</v>
      </c>
      <c r="AK1161" s="42"/>
      <c r="AL1161" t="s">
        <v>845</v>
      </c>
      <c r="AM1161" s="55" t="s">
        <v>1085</v>
      </c>
      <c r="AO1161" s="55" t="s">
        <v>429</v>
      </c>
      <c r="AP1161">
        <v>0</v>
      </c>
      <c r="AQ1161" s="55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f>SUM(Tabla5[[#This Row],[VENTA MABE 1 SEMANA OCT]:[VENTAS OTROS 1 SEMANA OCT]])</f>
        <v>1</v>
      </c>
      <c r="AY1161" s="46">
        <v>5.7651515151515156</v>
      </c>
      <c r="AZ1161" s="55">
        <v>0</v>
      </c>
      <c r="BA1161">
        <v>2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f>SUM(Tabla5[[#This Row],[VENTA MABE 2 SEMANA OCT]:[VENTAS OTROS 2 SEMANA OCT]])</f>
        <v>2</v>
      </c>
      <c r="BH1161" t="s">
        <v>798</v>
      </c>
      <c r="BI1161" s="55" t="s">
        <v>642</v>
      </c>
      <c r="BJ1161">
        <v>11.999999999999996</v>
      </c>
      <c r="BK1161" s="55">
        <v>2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f>SUM(Tabla5[[#This Row],[VENTA MABE 3 SEMANA OCT]:[VENTAS OTROS 3 SEMANA OCT]])</f>
        <v>2</v>
      </c>
      <c r="BS1161" s="42">
        <v>0.5</v>
      </c>
      <c r="BT1161" s="55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f>SUM(Tabla5[[#This Row],[VENTA MABE 4 SEMANA OCT]:[VENTAS OTROS 4 SEMANA OCT]])</f>
        <v>0</v>
      </c>
      <c r="CB1161" t="s">
        <v>1679</v>
      </c>
      <c r="CC1161" t="s">
        <v>1679</v>
      </c>
      <c r="CD1161" t="s">
        <v>1679</v>
      </c>
      <c r="CE1161" t="s">
        <v>1679</v>
      </c>
      <c r="CF1161" t="s">
        <v>1679</v>
      </c>
      <c r="CG1161" t="s">
        <v>1679</v>
      </c>
      <c r="CH1161" t="s">
        <v>1679</v>
      </c>
      <c r="CI11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1161" t="s">
        <v>1703</v>
      </c>
      <c r="CK1161">
        <v>1</v>
      </c>
      <c r="CL1161">
        <v>2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f>SUM(Tabla5[[#This Row],[VENTA MABE 1 SEMANA NOV]:[VENTAS OTROS 1 SEMANA NOV]])</f>
        <v>3</v>
      </c>
      <c r="CS1161">
        <f>IFERROR(VLOOKUP(Tabla5[[#This Row],[CLAVE]],[2]VENTAS!$F$2:$L$1501,2,0),0)</f>
        <v>1</v>
      </c>
      <c r="CT1161">
        <f>IFERROR(VLOOKUP(Tabla5[[#This Row],[CLAVE]],[2]VENTAS!$F$2:$L$1501,3,0),0)</f>
        <v>0</v>
      </c>
      <c r="CU1161">
        <f>IFERROR(VLOOKUP(Tabla5[[#This Row],[CLAVE]],[2]VENTAS!$F$2:$L$1501,4,0),0)</f>
        <v>0</v>
      </c>
      <c r="CV1161">
        <f>IFERROR(VLOOKUP(Tabla5[[#This Row],[CLAVE]],[2]VENTAS!$F$2:$L$1501,5,0),0)</f>
        <v>0</v>
      </c>
      <c r="CW1161">
        <f>IFERROR(VLOOKUP(Tabla5[[#This Row],[CLAVE]],[2]VENTAS!$F$2:$L$1501,6,0),0)</f>
        <v>0</v>
      </c>
      <c r="CX1161">
        <f>IFERROR(VLOOKUP(Tabla5[[#This Row],[CLAVE]],[2]VENTAS!$F$2:$L$1501,7,0),0)</f>
        <v>0</v>
      </c>
      <c r="CY1161">
        <f>IFERROR(VLOOKUP(Tabla5[[#This Row],[CLAVE]],[2]VENTAS!$F$2:$R$1501,13,0),0)</f>
        <v>0</v>
      </c>
      <c r="CZ1161">
        <f>SUM(Tabla5[[#This Row],[VENTA MABE 2 SEMANA NOV]:[VENTAS OTROS 2 SEMANA NOV]])</f>
        <v>1</v>
      </c>
      <c r="DA1161" s="46">
        <v>7.6363636363636358</v>
      </c>
    </row>
    <row r="1162" spans="1:105" hidden="1" x14ac:dyDescent="0.3">
      <c r="A1162" t="str">
        <f>CONCATENATE(Tabla5[[#This Row],[TIENDA HMPV]],Tabla5[[#This Row],[LINEA]])</f>
        <v>275 - C.C.QUICENTRO SUREMPOTRE</v>
      </c>
      <c r="B1162" t="s">
        <v>698</v>
      </c>
      <c r="C1162" s="55" t="s">
        <v>642</v>
      </c>
      <c r="D1162" s="55" t="s">
        <v>79</v>
      </c>
      <c r="E1162" s="55" t="s">
        <v>701</v>
      </c>
      <c r="F1162" s="55" t="s">
        <v>1724</v>
      </c>
      <c r="G1162" t="s">
        <v>32</v>
      </c>
      <c r="H1162" s="42">
        <f>IFERROR(Tabla5[[#This Row],[VENTAS MABE]]/Tabla5[[#This Row],[CUOTA]],0)</f>
        <v>0</v>
      </c>
      <c r="I1162">
        <v>0</v>
      </c>
      <c r="J1162">
        <v>0</v>
      </c>
      <c r="K1162">
        <v>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V1162" s="42">
        <v>0</v>
      </c>
      <c r="W1162" s="42">
        <f>IFERROR(Tabla5[[#This Row],[TOTAL VENTA 38 SEMANA]]/Tabla5[[#This Row],[VENTA ACUM 38]],0)</f>
        <v>0</v>
      </c>
      <c r="X1162" s="42">
        <v>0</v>
      </c>
      <c r="Y1162" s="55" t="s">
        <v>734</v>
      </c>
      <c r="Z1162" s="46">
        <f>+Tabla5[[#This Row],[VENTA ACUM 38]]+Tabla5[[#This Row],[venta total 39 acum]]</f>
        <v>6</v>
      </c>
      <c r="AA1162" s="46">
        <v>0</v>
      </c>
      <c r="AB1162" s="46">
        <v>0</v>
      </c>
      <c r="AC1162" s="46">
        <v>3</v>
      </c>
      <c r="AD1162" s="46">
        <v>3</v>
      </c>
      <c r="AE1162">
        <v>0</v>
      </c>
      <c r="AF1162" s="46">
        <v>3</v>
      </c>
      <c r="AG1162" s="46">
        <v>0</v>
      </c>
      <c r="AH1162" s="42">
        <f>IFERROR(Tabla5[[#This Row],[VENTAS MABE]]/Tabla5[[#This Row],[VENTAS INDURAMA]],0)</f>
        <v>0</v>
      </c>
      <c r="AI1162" t="s">
        <v>1675</v>
      </c>
      <c r="AK1162" s="42"/>
      <c r="AL1162" t="s">
        <v>845</v>
      </c>
      <c r="AM1162" s="55" t="s">
        <v>1085</v>
      </c>
      <c r="AO1162" s="55" t="s">
        <v>429</v>
      </c>
      <c r="AP1162">
        <v>0</v>
      </c>
      <c r="AQ1162" s="55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f>SUM(Tabla5[[#This Row],[VENTA MABE 1 SEMANA OCT]:[VENTAS OTROS 1 SEMANA OCT]])</f>
        <v>0</v>
      </c>
      <c r="AY1162" s="46">
        <v>0</v>
      </c>
      <c r="AZ1162" s="55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f>SUM(Tabla5[[#This Row],[VENTA MABE 2 SEMANA OCT]:[VENTAS OTROS 2 SEMANA OCT]])</f>
        <v>0</v>
      </c>
      <c r="BH1162" t="s">
        <v>798</v>
      </c>
      <c r="BI1162" s="55" t="s">
        <v>642</v>
      </c>
      <c r="BJ1162">
        <v>11.999999999999996</v>
      </c>
      <c r="BK1162" s="55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f>SUM(Tabla5[[#This Row],[VENTA MABE 3 SEMANA OCT]:[VENTAS OTROS 3 SEMANA OCT]])</f>
        <v>0</v>
      </c>
      <c r="BS1162" s="42">
        <v>0.3</v>
      </c>
      <c r="BT1162" s="55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f>SUM(Tabla5[[#This Row],[VENTA MABE 4 SEMANA OCT]:[VENTAS OTROS 4 SEMANA OCT]])</f>
        <v>0</v>
      </c>
      <c r="CB1162" t="s">
        <v>1679</v>
      </c>
      <c r="CC1162" t="s">
        <v>1679</v>
      </c>
      <c r="CD1162" t="s">
        <v>1679</v>
      </c>
      <c r="CE1162" t="s">
        <v>1679</v>
      </c>
      <c r="CF1162" t="s">
        <v>1679</v>
      </c>
      <c r="CG1162" t="s">
        <v>1679</v>
      </c>
      <c r="CH1162" t="s">
        <v>1679</v>
      </c>
      <c r="CI11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62" s="66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f>SUM(Tabla5[[#This Row],[VENTA MABE 1 SEMANA NOV]:[VENTAS OTROS 1 SEMANA NOV]])</f>
        <v>0</v>
      </c>
      <c r="CS1162">
        <f>IFERROR(VLOOKUP(Tabla5[[#This Row],[CLAVE]],[2]VENTAS!$F$2:$L$1501,2,0),0)</f>
        <v>1</v>
      </c>
      <c r="CT1162">
        <f>IFERROR(VLOOKUP(Tabla5[[#This Row],[CLAVE]],[2]VENTAS!$F$2:$L$1501,3,0),0)</f>
        <v>0</v>
      </c>
      <c r="CU1162">
        <f>IFERROR(VLOOKUP(Tabla5[[#This Row],[CLAVE]],[2]VENTAS!$F$2:$L$1501,4,0),0)</f>
        <v>0</v>
      </c>
      <c r="CV1162">
        <f>IFERROR(VLOOKUP(Tabla5[[#This Row],[CLAVE]],[2]VENTAS!$F$2:$L$1501,5,0),0)</f>
        <v>0</v>
      </c>
      <c r="CW1162">
        <f>IFERROR(VLOOKUP(Tabla5[[#This Row],[CLAVE]],[2]VENTAS!$F$2:$L$1501,6,0),0)</f>
        <v>0</v>
      </c>
      <c r="CX1162">
        <f>IFERROR(VLOOKUP(Tabla5[[#This Row],[CLAVE]],[2]VENTAS!$F$2:$L$1501,7,0),0)</f>
        <v>0</v>
      </c>
      <c r="CY1162">
        <f>IFERROR(VLOOKUP(Tabla5[[#This Row],[CLAVE]],[2]VENTAS!$F$2:$R$1501,13,0),0)</f>
        <v>0</v>
      </c>
      <c r="CZ1162">
        <f>SUM(Tabla5[[#This Row],[VENTA MABE 2 SEMANA NOV]:[VENTAS OTROS 2 SEMANA NOV]])</f>
        <v>1</v>
      </c>
      <c r="DA1162" s="46">
        <v>0.32846715328467158</v>
      </c>
    </row>
    <row r="1163" spans="1:105" hidden="1" x14ac:dyDescent="0.3">
      <c r="A1163" t="str">
        <f>CONCATENATE(Tabla5[[#This Row],[TIENDA HMPV]],Tabla5[[#This Row],[LINEA]])</f>
        <v>275 - C.C.QUICENTRO SURGLOBALES</v>
      </c>
      <c r="B1163" t="s">
        <v>698</v>
      </c>
      <c r="C1163" s="55" t="s">
        <v>642</v>
      </c>
      <c r="D1163" s="55" t="s">
        <v>79</v>
      </c>
      <c r="E1163" s="55" t="s">
        <v>701</v>
      </c>
      <c r="F1163" s="55" t="s">
        <v>1724</v>
      </c>
      <c r="G1163" t="s">
        <v>27</v>
      </c>
      <c r="H1163" s="42">
        <f>IFERROR(Tabla5[[#This Row],[VENTAS MABE]]/Tabla5[[#This Row],[CUOTA]],0)</f>
        <v>0.5</v>
      </c>
      <c r="I1163">
        <v>8</v>
      </c>
      <c r="J1163">
        <v>4</v>
      </c>
      <c r="K1163">
        <v>2</v>
      </c>
      <c r="L1163">
        <v>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V1163" s="42">
        <v>0.5</v>
      </c>
      <c r="W1163" s="42">
        <f>IFERROR(Tabla5[[#This Row],[TOTAL VENTA 38 SEMANA]]/Tabla5[[#This Row],[VENTA ACUM 38]],0)</f>
        <v>0.5</v>
      </c>
      <c r="X1163" s="42">
        <v>0</v>
      </c>
      <c r="Y1163" s="55" t="s">
        <v>734</v>
      </c>
      <c r="Z1163" s="46">
        <f>+Tabla5[[#This Row],[VENTA ACUM 38]]+Tabla5[[#This Row],[venta total 39 acum]]</f>
        <v>13</v>
      </c>
      <c r="AA1163" s="46">
        <v>3</v>
      </c>
      <c r="AB1163" s="46">
        <v>3</v>
      </c>
      <c r="AC1163" s="46">
        <v>6</v>
      </c>
      <c r="AD1163" s="46">
        <v>7</v>
      </c>
      <c r="AE1163">
        <v>4</v>
      </c>
      <c r="AF1163" s="46">
        <v>7</v>
      </c>
      <c r="AG1163" s="46">
        <v>7</v>
      </c>
      <c r="AH1163" s="42">
        <f>IFERROR(Tabla5[[#This Row],[VENTAS MABE]]/Tabla5[[#This Row],[VENTAS INDURAMA]],0)</f>
        <v>2</v>
      </c>
      <c r="AI1163" t="s">
        <v>1675</v>
      </c>
      <c r="AK1163" s="42"/>
      <c r="AL1163" t="s">
        <v>845</v>
      </c>
      <c r="AM1163" s="55" t="s">
        <v>1085</v>
      </c>
      <c r="AO1163" s="55" t="s">
        <v>429</v>
      </c>
      <c r="AP1163">
        <v>3</v>
      </c>
      <c r="AQ1163" s="55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f>SUM(Tabla5[[#This Row],[VENTA MABE 1 SEMANA OCT]:[VENTAS OTROS 1 SEMANA OCT]])</f>
        <v>0</v>
      </c>
      <c r="AY1163" s="46">
        <v>7.1796028880866425</v>
      </c>
      <c r="AZ1163" s="55">
        <v>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f>SUM(Tabla5[[#This Row],[VENTA MABE 2 SEMANA OCT]:[VENTAS OTROS 2 SEMANA OCT]])</f>
        <v>2</v>
      </c>
      <c r="BH1163" t="s">
        <v>798</v>
      </c>
      <c r="BI1163" s="55" t="s">
        <v>642</v>
      </c>
      <c r="BJ1163">
        <v>11.999999999999996</v>
      </c>
      <c r="BK1163" s="55">
        <v>1</v>
      </c>
      <c r="BL1163">
        <v>2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f>SUM(Tabla5[[#This Row],[VENTA MABE 3 SEMANA OCT]:[VENTAS OTROS 3 SEMANA OCT]])</f>
        <v>3</v>
      </c>
      <c r="BS1163" s="42">
        <v>0</v>
      </c>
      <c r="BT1163" s="55">
        <v>2</v>
      </c>
      <c r="BU1163">
        <v>2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f>SUM(Tabla5[[#This Row],[VENTA MABE 4 SEMANA OCT]:[VENTAS OTROS 4 SEMANA OCT]])</f>
        <v>4</v>
      </c>
      <c r="CB1163" t="s">
        <v>1679</v>
      </c>
      <c r="CC1163" t="s">
        <v>1679</v>
      </c>
      <c r="CD1163" t="s">
        <v>1679</v>
      </c>
      <c r="CE1163" t="s">
        <v>1679</v>
      </c>
      <c r="CF1163" t="s">
        <v>1679</v>
      </c>
      <c r="CG1163" t="s">
        <v>1679</v>
      </c>
      <c r="CH1163" t="s">
        <v>1679</v>
      </c>
      <c r="CI11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0.55555555555555558</v>
      </c>
      <c r="CJ1163" t="s">
        <v>1703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f>SUM(Tabla5[[#This Row],[VENTA MABE 1 SEMANA NOV]:[VENTAS OTROS 1 SEMANA NOV]])</f>
        <v>0</v>
      </c>
      <c r="CS1163">
        <f>IFERROR(VLOOKUP(Tabla5[[#This Row],[CLAVE]],[2]VENTAS!$F$2:$L$1501,2,0),0)</f>
        <v>0</v>
      </c>
      <c r="CT1163">
        <f>IFERROR(VLOOKUP(Tabla5[[#This Row],[CLAVE]],[2]VENTAS!$F$2:$L$1501,3,0),0)</f>
        <v>0</v>
      </c>
      <c r="CU1163">
        <f>IFERROR(VLOOKUP(Tabla5[[#This Row],[CLAVE]],[2]VENTAS!$F$2:$L$1501,4,0),0)</f>
        <v>0</v>
      </c>
      <c r="CV1163">
        <f>IFERROR(VLOOKUP(Tabla5[[#This Row],[CLAVE]],[2]VENTAS!$F$2:$L$1501,5,0),0)</f>
        <v>0</v>
      </c>
      <c r="CW1163">
        <f>IFERROR(VLOOKUP(Tabla5[[#This Row],[CLAVE]],[2]VENTAS!$F$2:$L$1501,6,0),0)</f>
        <v>0</v>
      </c>
      <c r="CX1163">
        <f>IFERROR(VLOOKUP(Tabla5[[#This Row],[CLAVE]],[2]VENTAS!$F$2:$L$1501,7,0),0)</f>
        <v>0</v>
      </c>
      <c r="CY1163">
        <f>IFERROR(VLOOKUP(Tabla5[[#This Row],[CLAVE]],[2]VENTAS!$F$2:$R$1501,13,0),0)</f>
        <v>0</v>
      </c>
      <c r="CZ1163">
        <f>SUM(Tabla5[[#This Row],[VENTA MABE 2 SEMANA NOV]:[VENTAS OTROS 2 SEMANA NOV]])</f>
        <v>0</v>
      </c>
      <c r="DA1163" s="46">
        <v>7.878158844765343</v>
      </c>
    </row>
    <row r="1164" spans="1:105" hidden="1" x14ac:dyDescent="0.3">
      <c r="A1164" t="str">
        <f>CONCATENATE(Tabla5[[#This Row],[TIENDA HMPV]],Tabla5[[#This Row],[LINEA]])</f>
        <v>275 - C.C.QUICENTRO SURLAVADO</v>
      </c>
      <c r="B1164" t="s">
        <v>698</v>
      </c>
      <c r="C1164" s="55" t="s">
        <v>642</v>
      </c>
      <c r="D1164" s="55" t="s">
        <v>79</v>
      </c>
      <c r="E1164" s="55" t="s">
        <v>701</v>
      </c>
      <c r="F1164" s="55" t="s">
        <v>1724</v>
      </c>
      <c r="G1164" t="s">
        <v>28</v>
      </c>
      <c r="H1164" s="42">
        <f>IFERROR(Tabla5[[#This Row],[VENTAS MABE]]/Tabla5[[#This Row],[CUOTA]],0)</f>
        <v>0.5</v>
      </c>
      <c r="I1164">
        <v>14</v>
      </c>
      <c r="J1164">
        <v>7</v>
      </c>
      <c r="K1164">
        <v>0</v>
      </c>
      <c r="L1164">
        <v>0</v>
      </c>
      <c r="M1164">
        <v>2</v>
      </c>
      <c r="N1164">
        <v>0</v>
      </c>
      <c r="O1164">
        <v>2</v>
      </c>
      <c r="P1164">
        <v>0</v>
      </c>
      <c r="Q1164">
        <v>0</v>
      </c>
      <c r="R1164">
        <v>0</v>
      </c>
      <c r="S1164">
        <v>0</v>
      </c>
      <c r="T1164">
        <v>0</v>
      </c>
      <c r="V1164" s="42">
        <v>0.75</v>
      </c>
      <c r="W1164" s="42">
        <f>IFERROR(Tabla5[[#This Row],[TOTAL VENTA 38 SEMANA]]/Tabla5[[#This Row],[VENTA ACUM 38]],0)</f>
        <v>0.75</v>
      </c>
      <c r="X1164" s="42">
        <v>0</v>
      </c>
      <c r="Y1164" s="55" t="s">
        <v>734</v>
      </c>
      <c r="Z1164" s="46">
        <f>+Tabla5[[#This Row],[VENTA ACUM 38]]+Tabla5[[#This Row],[venta total 39 acum]]</f>
        <v>17</v>
      </c>
      <c r="AA1164" s="46">
        <v>0</v>
      </c>
      <c r="AB1164" s="46">
        <v>6</v>
      </c>
      <c r="AC1164" s="46">
        <v>8</v>
      </c>
      <c r="AD1164" s="46">
        <v>9</v>
      </c>
      <c r="AE1164">
        <v>7</v>
      </c>
      <c r="AF1164" s="46">
        <v>9</v>
      </c>
      <c r="AG1164" s="46">
        <v>7</v>
      </c>
      <c r="AH1164" s="42">
        <f>IFERROR(Tabla5[[#This Row],[VENTAS MABE]]/Tabla5[[#This Row],[VENTAS INDURAMA]],0)</f>
        <v>0</v>
      </c>
      <c r="AI1164" t="s">
        <v>1675</v>
      </c>
      <c r="AK1164" s="42"/>
      <c r="AL1164" t="s">
        <v>845</v>
      </c>
      <c r="AM1164" s="55" t="s">
        <v>1085</v>
      </c>
      <c r="AO1164" s="55" t="s">
        <v>429</v>
      </c>
      <c r="AP1164">
        <v>0</v>
      </c>
      <c r="AQ1164" s="55">
        <v>1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f>SUM(Tabla5[[#This Row],[VENTA MABE 1 SEMANA OCT]:[VENTAS OTROS 1 SEMANA OCT]])</f>
        <v>2</v>
      </c>
      <c r="AY1164" s="46">
        <v>11.04</v>
      </c>
      <c r="AZ1164" s="55">
        <v>4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f>SUM(Tabla5[[#This Row],[VENTA MABE 2 SEMANA OCT]:[VENTAS OTROS 2 SEMANA OCT]])</f>
        <v>5</v>
      </c>
      <c r="BH1164" t="s">
        <v>798</v>
      </c>
      <c r="BI1164" s="55" t="s">
        <v>642</v>
      </c>
      <c r="BJ1164">
        <v>11.999999999999996</v>
      </c>
      <c r="BK1164" s="55">
        <v>4</v>
      </c>
      <c r="BL1164">
        <v>0</v>
      </c>
      <c r="BM1164">
        <v>2</v>
      </c>
      <c r="BN1164">
        <v>1</v>
      </c>
      <c r="BO1164">
        <v>1</v>
      </c>
      <c r="BP1164">
        <v>0</v>
      </c>
      <c r="BQ1164">
        <v>0</v>
      </c>
      <c r="BR1164">
        <f>SUM(Tabla5[[#This Row],[VENTA MABE 3 SEMANA OCT]:[VENTAS OTROS 3 SEMANA OCT]])</f>
        <v>8</v>
      </c>
      <c r="BS1164" s="42">
        <v>0.25</v>
      </c>
      <c r="BT1164" s="55">
        <v>0</v>
      </c>
      <c r="BU1164">
        <v>0</v>
      </c>
      <c r="BV1164">
        <v>0</v>
      </c>
      <c r="BW1164">
        <v>1</v>
      </c>
      <c r="BX1164">
        <v>0</v>
      </c>
      <c r="BY1164">
        <v>0</v>
      </c>
      <c r="BZ1164">
        <v>0</v>
      </c>
      <c r="CA1164">
        <f>SUM(Tabla5[[#This Row],[VENTA MABE 4 SEMANA OCT]:[VENTAS OTROS 4 SEMANA OCT]])</f>
        <v>1</v>
      </c>
      <c r="CB1164" t="s">
        <v>1679</v>
      </c>
      <c r="CC1164" t="s">
        <v>1679</v>
      </c>
      <c r="CD1164" t="s">
        <v>1679</v>
      </c>
      <c r="CE1164" t="s">
        <v>1679</v>
      </c>
      <c r="CF1164" t="s">
        <v>1679</v>
      </c>
      <c r="CG1164" t="s">
        <v>1679</v>
      </c>
      <c r="CH1164" t="s">
        <v>1679</v>
      </c>
      <c r="CI11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0.5625</v>
      </c>
      <c r="CJ1164" t="s">
        <v>1703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f>SUM(Tabla5[[#This Row],[VENTA MABE 1 SEMANA NOV]:[VENTAS OTROS 1 SEMANA NOV]])</f>
        <v>1</v>
      </c>
      <c r="CS1164">
        <f>IFERROR(VLOOKUP(Tabla5[[#This Row],[CLAVE]],[2]VENTAS!$F$2:$L$1501,2,0),0)</f>
        <v>2</v>
      </c>
      <c r="CT1164">
        <f>IFERROR(VLOOKUP(Tabla5[[#This Row],[CLAVE]],[2]VENTAS!$F$2:$L$1501,3,0),0)</f>
        <v>0</v>
      </c>
      <c r="CU1164">
        <f>IFERROR(VLOOKUP(Tabla5[[#This Row],[CLAVE]],[2]VENTAS!$F$2:$L$1501,4,0),0)</f>
        <v>0</v>
      </c>
      <c r="CV1164">
        <f>IFERROR(VLOOKUP(Tabla5[[#This Row],[CLAVE]],[2]VENTAS!$F$2:$L$1501,5,0),0)</f>
        <v>0</v>
      </c>
      <c r="CW1164">
        <f>IFERROR(VLOOKUP(Tabla5[[#This Row],[CLAVE]],[2]VENTAS!$F$2:$L$1501,6,0),0)</f>
        <v>0</v>
      </c>
      <c r="CX1164">
        <f>IFERROR(VLOOKUP(Tabla5[[#This Row],[CLAVE]],[2]VENTAS!$F$2:$L$1501,7,0),0)</f>
        <v>0</v>
      </c>
      <c r="CY1164">
        <f>IFERROR(VLOOKUP(Tabla5[[#This Row],[CLAVE]],[2]VENTAS!$F$2:$R$1501,13,0),0)</f>
        <v>0</v>
      </c>
      <c r="CZ1164">
        <f>SUM(Tabla5[[#This Row],[VENTA MABE 2 SEMANA NOV]:[VENTAS OTROS 2 SEMANA NOV]])</f>
        <v>2</v>
      </c>
      <c r="DA1164" s="46">
        <v>19.392000000000003</v>
      </c>
    </row>
    <row r="1165" spans="1:105" hidden="1" x14ac:dyDescent="0.3">
      <c r="A1165" t="str">
        <f>CONCATENATE(Tabla5[[#This Row],[TIENDA HMPV]],Tabla5[[#This Row],[LINEA]])</f>
        <v>275 - C.C.QUICENTRO SURREFRIGERACIÓN</v>
      </c>
      <c r="B1165" t="s">
        <v>698</v>
      </c>
      <c r="C1165" s="55" t="s">
        <v>642</v>
      </c>
      <c r="D1165" s="55" t="s">
        <v>79</v>
      </c>
      <c r="E1165" s="55" t="s">
        <v>701</v>
      </c>
      <c r="F1165" s="55" t="s">
        <v>1724</v>
      </c>
      <c r="G1165" t="s">
        <v>29</v>
      </c>
      <c r="H1165" s="42">
        <f>IFERROR(Tabla5[[#This Row],[VENTAS MABE]]/Tabla5[[#This Row],[CUOTA]],0)</f>
        <v>0.5</v>
      </c>
      <c r="I1165">
        <v>6</v>
      </c>
      <c r="J1165">
        <v>3</v>
      </c>
      <c r="K1165">
        <v>3</v>
      </c>
      <c r="L1165">
        <v>0</v>
      </c>
      <c r="M1165">
        <v>2</v>
      </c>
      <c r="N1165">
        <v>0</v>
      </c>
      <c r="O1165">
        <v>2</v>
      </c>
      <c r="P1165">
        <v>0</v>
      </c>
      <c r="Q1165">
        <v>0</v>
      </c>
      <c r="R1165">
        <v>0</v>
      </c>
      <c r="S1165">
        <v>0</v>
      </c>
      <c r="T1165">
        <v>0</v>
      </c>
      <c r="V1165" s="42">
        <v>0.375</v>
      </c>
      <c r="W1165" s="42">
        <f>IFERROR(Tabla5[[#This Row],[TOTAL VENTA 38 SEMANA]]/Tabla5[[#This Row],[VENTA ACUM 38]],0)</f>
        <v>0.375</v>
      </c>
      <c r="X1165" s="42">
        <v>0</v>
      </c>
      <c r="Y1165" s="55" t="s">
        <v>734</v>
      </c>
      <c r="Z1165" s="46">
        <f>+Tabla5[[#This Row],[VENTA ACUM 38]]+Tabla5[[#This Row],[venta total 39 acum]]</f>
        <v>16</v>
      </c>
      <c r="AA1165" s="46">
        <v>1</v>
      </c>
      <c r="AB1165" s="46">
        <v>3</v>
      </c>
      <c r="AC1165" s="46">
        <v>8</v>
      </c>
      <c r="AD1165" s="46">
        <v>8</v>
      </c>
      <c r="AE1165">
        <v>3</v>
      </c>
      <c r="AF1165" s="46">
        <v>8</v>
      </c>
      <c r="AG1165" s="46">
        <v>4</v>
      </c>
      <c r="AH1165" s="42">
        <f>IFERROR(Tabla5[[#This Row],[VENTAS MABE]]/Tabla5[[#This Row],[VENTAS INDURAMA]],0)</f>
        <v>1</v>
      </c>
      <c r="AI1165" t="s">
        <v>1675</v>
      </c>
      <c r="AK1165" s="42"/>
      <c r="AL1165" t="s">
        <v>845</v>
      </c>
      <c r="AM1165" s="55" t="s">
        <v>1085</v>
      </c>
      <c r="AO1165" s="55" t="s">
        <v>429</v>
      </c>
      <c r="AP1165">
        <v>1</v>
      </c>
      <c r="AQ1165" s="55">
        <v>0</v>
      </c>
      <c r="AR1165">
        <v>0</v>
      </c>
      <c r="AS1165">
        <v>0</v>
      </c>
      <c r="AT1165">
        <v>2</v>
      </c>
      <c r="AU1165">
        <v>0</v>
      </c>
      <c r="AV1165">
        <v>0</v>
      </c>
      <c r="AW1165">
        <v>0</v>
      </c>
      <c r="AX1165">
        <f>SUM(Tabla5[[#This Row],[VENTA MABE 1 SEMANA OCT]:[VENTAS OTROS 1 SEMANA OCT]])</f>
        <v>2</v>
      </c>
      <c r="AY1165" s="46">
        <v>3.7065060543321415</v>
      </c>
      <c r="AZ1165" s="55">
        <v>4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f>SUM(Tabla5[[#This Row],[VENTA MABE 2 SEMANA OCT]:[VENTAS OTROS 2 SEMANA OCT]])</f>
        <v>5</v>
      </c>
      <c r="BH1165" t="s">
        <v>798</v>
      </c>
      <c r="BI1165" s="55" t="s">
        <v>642</v>
      </c>
      <c r="BJ1165">
        <v>11.999999999999996</v>
      </c>
      <c r="BK1165" s="55">
        <v>1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f>SUM(Tabla5[[#This Row],[VENTA MABE 3 SEMANA OCT]:[VENTAS OTROS 3 SEMANA OCT]])</f>
        <v>1</v>
      </c>
      <c r="BS1165" s="42">
        <v>0.4</v>
      </c>
      <c r="BT1165" s="5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f>SUM(Tabla5[[#This Row],[VENTA MABE 4 SEMANA OCT]:[VENTAS OTROS 4 SEMANA OCT]])</f>
        <v>0</v>
      </c>
      <c r="CB1165" t="s">
        <v>1679</v>
      </c>
      <c r="CC1165" t="s">
        <v>1679</v>
      </c>
      <c r="CD1165" t="s">
        <v>1679</v>
      </c>
      <c r="CE1165" t="s">
        <v>1679</v>
      </c>
      <c r="CF1165" t="s">
        <v>1679</v>
      </c>
      <c r="CG1165" t="s">
        <v>1679</v>
      </c>
      <c r="CH1165" t="s">
        <v>1679</v>
      </c>
      <c r="CI11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1165" t="s">
        <v>1703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f>SUM(Tabla5[[#This Row],[VENTA MABE 1 SEMANA NOV]:[VENTAS OTROS 1 SEMANA NOV]])</f>
        <v>1</v>
      </c>
      <c r="CS1165">
        <f>IFERROR(VLOOKUP(Tabla5[[#This Row],[CLAVE]],[2]VENTAS!$F$2:$L$1501,2,0),0)</f>
        <v>1</v>
      </c>
      <c r="CT1165">
        <f>IFERROR(VLOOKUP(Tabla5[[#This Row],[CLAVE]],[2]VENTAS!$F$2:$L$1501,3,0),0)</f>
        <v>0</v>
      </c>
      <c r="CU1165">
        <f>IFERROR(VLOOKUP(Tabla5[[#This Row],[CLAVE]],[2]VENTAS!$F$2:$L$1501,4,0),0)</f>
        <v>0</v>
      </c>
      <c r="CV1165">
        <f>IFERROR(VLOOKUP(Tabla5[[#This Row],[CLAVE]],[2]VENTAS!$F$2:$L$1501,5,0),0)</f>
        <v>0</v>
      </c>
      <c r="CW1165">
        <f>IFERROR(VLOOKUP(Tabla5[[#This Row],[CLAVE]],[2]VENTAS!$F$2:$L$1501,6,0),0)</f>
        <v>0</v>
      </c>
      <c r="CX1165">
        <f>IFERROR(VLOOKUP(Tabla5[[#This Row],[CLAVE]],[2]VENTAS!$F$2:$L$1501,7,0),0)</f>
        <v>0</v>
      </c>
      <c r="CY1165">
        <f>IFERROR(VLOOKUP(Tabla5[[#This Row],[CLAVE]],[2]VENTAS!$F$2:$R$1501,13,0),0)</f>
        <v>0</v>
      </c>
      <c r="CZ1165">
        <f>SUM(Tabla5[[#This Row],[VENTA MABE 2 SEMANA NOV]:[VENTAS OTROS 2 SEMANA NOV]])</f>
        <v>1</v>
      </c>
      <c r="DA1165" s="46">
        <v>5.5512265512265522</v>
      </c>
    </row>
    <row r="1166" spans="1:105" hidden="1" x14ac:dyDescent="0.3">
      <c r="A1166" t="str">
        <f>CONCATENATE(Tabla5[[#This Row],[TIENDA HMPV]],Tabla5[[#This Row],[LINEA]])</f>
        <v>462 - TIENDA 9 DE OCTUBRE 911AIRES</v>
      </c>
      <c r="B1166" t="s">
        <v>61</v>
      </c>
      <c r="C1166" s="55" t="s">
        <v>62</v>
      </c>
      <c r="D1166" s="55" t="s">
        <v>39</v>
      </c>
      <c r="E1166" s="55" t="s">
        <v>63</v>
      </c>
      <c r="F1166" s="55" t="s">
        <v>1724</v>
      </c>
      <c r="G1166" t="s">
        <v>25</v>
      </c>
      <c r="H1166" s="42">
        <f>IFERROR(Tabla5[[#This Row],[VENTAS MABE]]/Tabla5[[#This Row],[CUOTA]],0)</f>
        <v>0.25</v>
      </c>
      <c r="I1166">
        <v>8</v>
      </c>
      <c r="J1166">
        <v>2</v>
      </c>
      <c r="K1166">
        <v>3</v>
      </c>
      <c r="L1166">
        <v>3</v>
      </c>
      <c r="M1166">
        <v>2</v>
      </c>
      <c r="N1166">
        <v>6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V1166" s="42">
        <v>0.18181818181818182</v>
      </c>
      <c r="W1166" s="42">
        <f>IFERROR(Tabla5[[#This Row],[TOTAL VENTA 38 SEMANA]]/Tabla5[[#This Row],[VENTA ACUM 38]],0)</f>
        <v>0.18181818181818182</v>
      </c>
      <c r="X1166" s="42" t="e">
        <f>VLOOKUP(Tabla5[[#This Row],[CLAVE]],[1]!QMI_5_SEMANA_SEP_22[[CLAVE]:[SHARE CADENA S2]],21,0)</f>
        <v>#REF!</v>
      </c>
      <c r="Y1166" s="55" t="s">
        <v>724</v>
      </c>
      <c r="Z1166" s="46">
        <f>+Tabla5[[#This Row],[VENTA ACUM 38]]+Tabla5[[#This Row],[venta total 39 acum]]</f>
        <v>19</v>
      </c>
      <c r="AA1166" s="46">
        <v>2</v>
      </c>
      <c r="AB1166" s="46">
        <v>2</v>
      </c>
      <c r="AC1166" s="46">
        <v>11</v>
      </c>
      <c r="AD1166" s="46">
        <v>8</v>
      </c>
      <c r="AE1166" s="46">
        <v>2</v>
      </c>
      <c r="AF1166" s="46">
        <v>8</v>
      </c>
      <c r="AG1166" s="46">
        <v>12</v>
      </c>
      <c r="AH1166" s="42">
        <f>IFERROR(Tabla5[[#This Row],[VENTAS MABE]]/Tabla5[[#This Row],[VENTAS INDURAMA]],0)</f>
        <v>0.66666666666666663</v>
      </c>
      <c r="AI1166" t="s">
        <v>1675</v>
      </c>
      <c r="AK1166" s="42"/>
      <c r="AL1166" t="s">
        <v>727</v>
      </c>
      <c r="AM1166" s="55" t="s">
        <v>753</v>
      </c>
      <c r="AO1166" s="55" t="s">
        <v>400</v>
      </c>
      <c r="AP1166">
        <v>8</v>
      </c>
      <c r="AQ1166" s="55">
        <v>1</v>
      </c>
      <c r="AR1166">
        <v>1</v>
      </c>
      <c r="AS1166">
        <v>0</v>
      </c>
      <c r="AT1166">
        <v>0</v>
      </c>
      <c r="AU1166">
        <v>2</v>
      </c>
      <c r="AV1166">
        <v>0</v>
      </c>
      <c r="AW1166">
        <v>0</v>
      </c>
      <c r="AX1166">
        <f>SUM(Tabla5[[#This Row],[VENTA MABE 1 SEMANA OCT]:[VENTAS OTROS 1 SEMANA OCT]])</f>
        <v>4</v>
      </c>
      <c r="AY1166" s="46">
        <v>5</v>
      </c>
      <c r="AZ1166" s="55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f>SUM(Tabla5[[#This Row],[VENTA MABE 2 SEMANA OCT]:[VENTAS OTROS 2 SEMANA OCT]])</f>
        <v>1</v>
      </c>
      <c r="BH1166" t="s">
        <v>798</v>
      </c>
      <c r="BI1166" s="55" t="s">
        <v>62</v>
      </c>
      <c r="BJ1166">
        <v>35.999999999999993</v>
      </c>
      <c r="BK1166" s="55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f>SUM(Tabla5[[#This Row],[VENTA MABE 3 SEMANA OCT]:[VENTAS OTROS 3 SEMANA OCT]])</f>
        <v>0</v>
      </c>
      <c r="BS1166" s="42">
        <v>0.15</v>
      </c>
      <c r="BT1166" s="55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f>SUM(Tabla5[[#This Row],[VENTA MABE 4 SEMANA OCT]:[VENTAS OTROS 4 SEMANA OCT]])</f>
        <v>0</v>
      </c>
      <c r="CB1166" t="s">
        <v>1695</v>
      </c>
      <c r="CC1166" t="s">
        <v>1695</v>
      </c>
      <c r="CI116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166" t="s">
        <v>1701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f>SUM(Tabla5[[#This Row],[VENTA MABE 1 SEMANA NOV]:[VENTAS OTROS 1 SEMANA NOV]])</f>
        <v>0</v>
      </c>
      <c r="CS1166">
        <f>IFERROR(VLOOKUP(Tabla5[[#This Row],[CLAVE]],[2]VENTAS!$F$2:$L$1501,2,0),0)</f>
        <v>0</v>
      </c>
      <c r="CT1166">
        <f>IFERROR(VLOOKUP(Tabla5[[#This Row],[CLAVE]],[2]VENTAS!$F$2:$L$1501,3,0),0)</f>
        <v>0</v>
      </c>
      <c r="CU1166">
        <f>IFERROR(VLOOKUP(Tabla5[[#This Row],[CLAVE]],[2]VENTAS!$F$2:$L$1501,4,0),0)</f>
        <v>0</v>
      </c>
      <c r="CV1166">
        <f>IFERROR(VLOOKUP(Tabla5[[#This Row],[CLAVE]],[2]VENTAS!$F$2:$L$1501,5,0),0)</f>
        <v>0</v>
      </c>
      <c r="CW1166">
        <f>IFERROR(VLOOKUP(Tabla5[[#This Row],[CLAVE]],[2]VENTAS!$F$2:$L$1501,6,0),0)</f>
        <v>0</v>
      </c>
      <c r="CX1166">
        <f>IFERROR(VLOOKUP(Tabla5[[#This Row],[CLAVE]],[2]VENTAS!$F$2:$L$1501,7,0),0)</f>
        <v>0</v>
      </c>
      <c r="CY1166">
        <f>IFERROR(VLOOKUP(Tabla5[[#This Row],[CLAVE]],[2]VENTAS!$F$2:$R$1501,13,0),0)</f>
        <v>0</v>
      </c>
      <c r="CZ1166">
        <f>SUM(Tabla5[[#This Row],[VENTA MABE 2 SEMANA NOV]:[VENTAS OTROS 2 SEMANA NOV]])</f>
        <v>0</v>
      </c>
      <c r="DA1166" s="46">
        <v>10</v>
      </c>
    </row>
    <row r="1167" spans="1:105" hidden="1" x14ac:dyDescent="0.3">
      <c r="A1167" t="str">
        <f>CONCATENATE(Tabla5[[#This Row],[TIENDA HMPV]],Tabla5[[#This Row],[LINEA]])</f>
        <v>462 - TIENDA 9 DE OCTUBRE 911COCINAS</v>
      </c>
      <c r="B1167" t="s">
        <v>61</v>
      </c>
      <c r="C1167" s="55" t="s">
        <v>62</v>
      </c>
      <c r="D1167" s="55" t="s">
        <v>39</v>
      </c>
      <c r="E1167" s="55" t="s">
        <v>63</v>
      </c>
      <c r="F1167" s="55" t="s">
        <v>1724</v>
      </c>
      <c r="G1167" t="s">
        <v>26</v>
      </c>
      <c r="H1167" s="42">
        <f>IFERROR(Tabla5[[#This Row],[VENTAS MABE]]/Tabla5[[#This Row],[CUOTA]],0)</f>
        <v>0.2</v>
      </c>
      <c r="I1167">
        <v>35</v>
      </c>
      <c r="J1167">
        <v>7</v>
      </c>
      <c r="K1167">
        <v>16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V1167" s="42">
        <v>0.33333333333333331</v>
      </c>
      <c r="W1167" s="42">
        <f>IFERROR(Tabla5[[#This Row],[TOTAL VENTA 38 SEMANA]]/Tabla5[[#This Row],[VENTA ACUM 38]],0)</f>
        <v>0.33333333333333331</v>
      </c>
      <c r="X1167" s="42" t="e">
        <f>VLOOKUP(Tabla5[[#This Row],[CLAVE]],[1]!QMI_5_SEMANA_SEP_22[[CLAVE]:[SHARE CADENA S2]],21,0)</f>
        <v>#REF!</v>
      </c>
      <c r="Y1167" s="55" t="s">
        <v>724</v>
      </c>
      <c r="Z1167" s="46">
        <f>+Tabla5[[#This Row],[VENTA ACUM 38]]+Tabla5[[#This Row],[venta total 39 acum]]</f>
        <v>23</v>
      </c>
      <c r="AA1167" s="46">
        <v>5</v>
      </c>
      <c r="AB1167" s="46">
        <v>7</v>
      </c>
      <c r="AC1167" s="46">
        <v>21</v>
      </c>
      <c r="AD1167" s="46">
        <v>2</v>
      </c>
      <c r="AE1167" s="46">
        <v>7</v>
      </c>
      <c r="AF1167" s="46">
        <v>2</v>
      </c>
      <c r="AG1167" s="46">
        <v>12</v>
      </c>
      <c r="AH1167" s="42">
        <f>IFERROR(Tabla5[[#This Row],[VENTAS MABE]]/Tabla5[[#This Row],[VENTAS INDURAMA]],0)</f>
        <v>0.4375</v>
      </c>
      <c r="AI1167" t="s">
        <v>1675</v>
      </c>
      <c r="AK1167" s="42"/>
      <c r="AL1167" t="s">
        <v>727</v>
      </c>
      <c r="AM1167" s="55" t="s">
        <v>753</v>
      </c>
      <c r="AO1167" s="55" t="s">
        <v>400</v>
      </c>
      <c r="AP1167">
        <v>16</v>
      </c>
      <c r="AQ1167" s="55">
        <v>3</v>
      </c>
      <c r="AR1167">
        <v>7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f>SUM(Tabla5[[#This Row],[VENTA MABE 1 SEMANA OCT]:[VENTAS OTROS 1 SEMANA OCT]])</f>
        <v>10</v>
      </c>
      <c r="AY1167" s="46">
        <v>30.384620332477724</v>
      </c>
      <c r="AZ1167" s="55">
        <v>2</v>
      </c>
      <c r="BA1167">
        <v>5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f>SUM(Tabla5[[#This Row],[VENTA MABE 2 SEMANA OCT]:[VENTAS OTROS 2 SEMANA OCT]])</f>
        <v>7</v>
      </c>
      <c r="BH1167" t="s">
        <v>798</v>
      </c>
      <c r="BI1167" s="55" t="s">
        <v>62</v>
      </c>
      <c r="BJ1167">
        <v>35.999999999999993</v>
      </c>
      <c r="BK1167" s="55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f>SUM(Tabla5[[#This Row],[VENTA MABE 3 SEMANA OCT]:[VENTAS OTROS 3 SEMANA OCT]])</f>
        <v>0</v>
      </c>
      <c r="BS1167" s="42">
        <v>0.4</v>
      </c>
      <c r="BT1167" s="55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f>SUM(Tabla5[[#This Row],[VENTA MABE 4 SEMANA OCT]:[VENTAS OTROS 4 SEMANA OCT]])</f>
        <v>0</v>
      </c>
      <c r="CB1167" t="s">
        <v>1695</v>
      </c>
      <c r="CC1167" t="s">
        <v>1695</v>
      </c>
      <c r="CI116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0.29411764705882354</v>
      </c>
      <c r="CJ1167" t="s">
        <v>1701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f>SUM(Tabla5[[#This Row],[VENTA MABE 1 SEMANA NOV]:[VENTAS OTROS 1 SEMANA NOV]])</f>
        <v>0</v>
      </c>
      <c r="CS1167">
        <v>4</v>
      </c>
      <c r="CT1167">
        <v>16</v>
      </c>
      <c r="CU1167">
        <f>IFERROR(VLOOKUP(Tabla5[[#This Row],[CLAVE]],[2]VENTAS!$F$2:$L$1501,4,0),0)</f>
        <v>0</v>
      </c>
      <c r="CV1167">
        <f>IFERROR(VLOOKUP(Tabla5[[#This Row],[CLAVE]],[2]VENTAS!$F$2:$L$1501,5,0),0)</f>
        <v>0</v>
      </c>
      <c r="CW1167">
        <f>IFERROR(VLOOKUP(Tabla5[[#This Row],[CLAVE]],[2]VENTAS!$F$2:$L$1501,6,0),0)</f>
        <v>0</v>
      </c>
      <c r="CX1167">
        <f>IFERROR(VLOOKUP(Tabla5[[#This Row],[CLAVE]],[2]VENTAS!$F$2:$L$1501,7,0),0)</f>
        <v>0</v>
      </c>
      <c r="CY1167">
        <f>IFERROR(VLOOKUP(Tabla5[[#This Row],[CLAVE]],[2]VENTAS!$F$2:$R$1501,13,0),0)</f>
        <v>0</v>
      </c>
      <c r="CZ1167">
        <f>SUM(Tabla5[[#This Row],[VENTA MABE 2 SEMANA NOV]:[VENTAS OTROS 2 SEMANA NOV]])</f>
        <v>20</v>
      </c>
      <c r="DA1167" s="46">
        <v>60</v>
      </c>
    </row>
    <row r="1168" spans="1:105" hidden="1" x14ac:dyDescent="0.3">
      <c r="A1168" t="str">
        <f>CONCATENATE(Tabla5[[#This Row],[TIENDA HMPV]],Tabla5[[#This Row],[LINEA]])</f>
        <v>462 - TIENDA 9 DE OCTUBRE 911EMPOTRE</v>
      </c>
      <c r="B1168" t="s">
        <v>61</v>
      </c>
      <c r="C1168" s="55" t="s">
        <v>62</v>
      </c>
      <c r="D1168" s="55" t="s">
        <v>39</v>
      </c>
      <c r="E1168" s="55" t="s">
        <v>63</v>
      </c>
      <c r="F1168" s="55" t="s">
        <v>1724</v>
      </c>
      <c r="G1168" t="s">
        <v>32</v>
      </c>
      <c r="H1168" s="42">
        <f>IFERROR(Tabla5[[#This Row],[VENTAS MABE]]/Tabla5[[#This Row],[CUOTA]],0)</f>
        <v>0</v>
      </c>
      <c r="I1168">
        <v>0</v>
      </c>
      <c r="J1168">
        <v>9</v>
      </c>
      <c r="K1168">
        <v>0</v>
      </c>
      <c r="L1168">
        <v>1</v>
      </c>
      <c r="M1168">
        <v>1</v>
      </c>
      <c r="N1168">
        <v>3</v>
      </c>
      <c r="O1168">
        <v>5</v>
      </c>
      <c r="P1168">
        <v>0</v>
      </c>
      <c r="Q1168">
        <v>0</v>
      </c>
      <c r="R1168">
        <v>0</v>
      </c>
      <c r="S1168">
        <v>0</v>
      </c>
      <c r="T1168">
        <v>0</v>
      </c>
      <c r="V1168" s="42">
        <v>0.47368421052631576</v>
      </c>
      <c r="W1168" s="42">
        <f>IFERROR(Tabla5[[#This Row],[TOTAL VENTA 38 SEMANA]]/Tabla5[[#This Row],[VENTA ACUM 38]],0)</f>
        <v>0.47368421052631576</v>
      </c>
      <c r="X1168" s="42" t="e">
        <f>VLOOKUP(Tabla5[[#This Row],[CLAVE]],[1]!QMI_5_SEMANA_SEP_22[[CLAVE]:[SHARE CADENA S2]],21,0)</f>
        <v>#REF!</v>
      </c>
      <c r="Y1168" s="55" t="s">
        <v>724</v>
      </c>
      <c r="Z1168" s="46">
        <f>+Tabla5[[#This Row],[VENTA ACUM 38]]+Tabla5[[#This Row],[venta total 39 acum]]</f>
        <v>20</v>
      </c>
      <c r="AA1168" s="46">
        <v>1</v>
      </c>
      <c r="AB1168" s="46">
        <v>9</v>
      </c>
      <c r="AC1168" s="46">
        <v>19</v>
      </c>
      <c r="AD1168" s="46">
        <v>1</v>
      </c>
      <c r="AE1168" s="46">
        <v>1</v>
      </c>
      <c r="AF1168" s="46">
        <v>1</v>
      </c>
      <c r="AG1168" s="46">
        <v>3</v>
      </c>
      <c r="AH1168" s="42">
        <f>IFERROR(Tabla5[[#This Row],[VENTAS MABE]]/Tabla5[[#This Row],[VENTAS INDURAMA]],0)</f>
        <v>0</v>
      </c>
      <c r="AI1168" t="s">
        <v>1675</v>
      </c>
      <c r="AK1168" s="42"/>
      <c r="AL1168" t="s">
        <v>727</v>
      </c>
      <c r="AM1168" s="55" t="s">
        <v>753</v>
      </c>
      <c r="AO1168" s="55" t="s">
        <v>400</v>
      </c>
      <c r="AP1168">
        <v>1</v>
      </c>
      <c r="AQ1168" s="55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f>SUM(Tabla5[[#This Row],[VENTA MABE 1 SEMANA OCT]:[VENTAS OTROS 1 SEMANA OCT]])</f>
        <v>1</v>
      </c>
      <c r="AY1168" s="46">
        <v>0</v>
      </c>
      <c r="AZ1168" s="55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f>SUM(Tabla5[[#This Row],[VENTA MABE 2 SEMANA OCT]:[VENTAS OTROS 2 SEMANA OCT]])</f>
        <v>0</v>
      </c>
      <c r="BH1168" t="s">
        <v>798</v>
      </c>
      <c r="BI1168" s="55" t="s">
        <v>62</v>
      </c>
      <c r="BJ1168">
        <v>35.999999999999993</v>
      </c>
      <c r="BK1168" s="55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f>SUM(Tabla5[[#This Row],[VENTA MABE 3 SEMANA OCT]:[VENTAS OTROS 3 SEMANA OCT]])</f>
        <v>0</v>
      </c>
      <c r="BS1168" s="42">
        <v>0</v>
      </c>
      <c r="BT1168" s="55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f>SUM(Tabla5[[#This Row],[VENTA MABE 4 SEMANA OCT]:[VENTAS OTROS 4 SEMANA OCT]])</f>
        <v>0</v>
      </c>
      <c r="CI11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68" t="s">
        <v>1703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f>SUM(Tabla5[[#This Row],[VENTA MABE 1 SEMANA NOV]:[VENTAS OTROS 1 SEMANA NOV]])</f>
        <v>0</v>
      </c>
      <c r="CS1168">
        <f>IFERROR(VLOOKUP(Tabla5[[#This Row],[CLAVE]],[2]VENTAS!$F$2:$L$1501,2,0),0)</f>
        <v>0</v>
      </c>
      <c r="CT1168">
        <f>IFERROR(VLOOKUP(Tabla5[[#This Row],[CLAVE]],[2]VENTAS!$F$2:$L$1501,3,0),0)</f>
        <v>0</v>
      </c>
      <c r="CU1168">
        <f>IFERROR(VLOOKUP(Tabla5[[#This Row],[CLAVE]],[2]VENTAS!$F$2:$L$1501,4,0),0)</f>
        <v>0</v>
      </c>
      <c r="CV1168">
        <f>IFERROR(VLOOKUP(Tabla5[[#This Row],[CLAVE]],[2]VENTAS!$F$2:$L$1501,5,0),0)</f>
        <v>0</v>
      </c>
      <c r="CW1168">
        <f>IFERROR(VLOOKUP(Tabla5[[#This Row],[CLAVE]],[2]VENTAS!$F$2:$L$1501,6,0),0)</f>
        <v>0</v>
      </c>
      <c r="CX1168">
        <f>IFERROR(VLOOKUP(Tabla5[[#This Row],[CLAVE]],[2]VENTAS!$F$2:$L$1501,7,0),0)</f>
        <v>0</v>
      </c>
      <c r="CY1168">
        <f>IFERROR(VLOOKUP(Tabla5[[#This Row],[CLAVE]],[2]VENTAS!$F$2:$R$1501,13,0),0)</f>
        <v>0</v>
      </c>
      <c r="CZ1168">
        <f>SUM(Tabla5[[#This Row],[VENTA MABE 2 SEMANA NOV]:[VENTAS OTROS 2 SEMANA NOV]])</f>
        <v>0</v>
      </c>
      <c r="DA1168" s="46">
        <v>0</v>
      </c>
    </row>
    <row r="1169" spans="1:105" hidden="1" x14ac:dyDescent="0.3">
      <c r="A1169" t="str">
        <f>CONCATENATE(Tabla5[[#This Row],[TIENDA HMPV]],Tabla5[[#This Row],[LINEA]])</f>
        <v>462 - TIENDA 9 DE OCTUBRE 911GLOBALES</v>
      </c>
      <c r="B1169" t="s">
        <v>61</v>
      </c>
      <c r="C1169" s="55" t="s">
        <v>62</v>
      </c>
      <c r="D1169" s="55" t="s">
        <v>39</v>
      </c>
      <c r="E1169" s="55" t="s">
        <v>63</v>
      </c>
      <c r="F1169" s="55" t="s">
        <v>1724</v>
      </c>
      <c r="G1169" t="s">
        <v>27</v>
      </c>
      <c r="H1169" s="42">
        <f>IFERROR(Tabla5[[#This Row],[VENTAS MABE]]/Tabla5[[#This Row],[CUOTA]],0)</f>
        <v>0</v>
      </c>
      <c r="I1169">
        <v>16</v>
      </c>
      <c r="J1169">
        <v>0</v>
      </c>
      <c r="K1169">
        <v>3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V1169" s="42">
        <v>0</v>
      </c>
      <c r="W1169" s="42">
        <f>IFERROR(Tabla5[[#This Row],[TOTAL VENTA 38 SEMANA]]/Tabla5[[#This Row],[VENTA ACUM 38]],0)</f>
        <v>0</v>
      </c>
      <c r="X1169" s="42" t="e">
        <f>VLOOKUP(Tabla5[[#This Row],[CLAVE]],[1]!QMI_5_SEMANA_SEP_22[[CLAVE]:[SHARE CADENA S2]],21,0)</f>
        <v>#REF!</v>
      </c>
      <c r="Y1169" s="55" t="s">
        <v>724</v>
      </c>
      <c r="Z1169" s="46">
        <f>+Tabla5[[#This Row],[VENTA ACUM 38]]+Tabla5[[#This Row],[venta total 39 acum]]</f>
        <v>4</v>
      </c>
      <c r="AA1169" s="46">
        <v>0</v>
      </c>
      <c r="AB1169" s="46">
        <v>0</v>
      </c>
      <c r="AC1169" s="46">
        <v>4</v>
      </c>
      <c r="AD1169" s="46">
        <v>0</v>
      </c>
      <c r="AE1169" s="46">
        <v>0</v>
      </c>
      <c r="AF1169" s="46">
        <v>0</v>
      </c>
      <c r="AG1169" s="46">
        <v>0</v>
      </c>
      <c r="AH1169" s="42">
        <f>IFERROR(Tabla5[[#This Row],[VENTAS MABE]]/Tabla5[[#This Row],[VENTAS INDURAMA]],0)</f>
        <v>0</v>
      </c>
      <c r="AI1169" t="s">
        <v>1675</v>
      </c>
      <c r="AK1169" s="42"/>
      <c r="AL1169" t="s">
        <v>727</v>
      </c>
      <c r="AM1169" s="55" t="s">
        <v>753</v>
      </c>
      <c r="AO1169" s="55" t="s">
        <v>400</v>
      </c>
      <c r="AP1169">
        <v>0</v>
      </c>
      <c r="AQ1169" s="55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f>SUM(Tabla5[[#This Row],[VENTA MABE 1 SEMANA OCT]:[VENTAS OTROS 1 SEMANA OCT]])</f>
        <v>1</v>
      </c>
      <c r="AY1169" s="46">
        <v>8.6692550351856354</v>
      </c>
      <c r="AZ1169" s="55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f>SUM(Tabla5[[#This Row],[VENTA MABE 2 SEMANA OCT]:[VENTAS OTROS 2 SEMANA OCT]])</f>
        <v>0</v>
      </c>
      <c r="BH1169" t="s">
        <v>798</v>
      </c>
      <c r="BI1169" s="55" t="s">
        <v>62</v>
      </c>
      <c r="BJ1169">
        <v>35.999999999999993</v>
      </c>
      <c r="BK1169" s="55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f>SUM(Tabla5[[#This Row],[VENTA MABE 3 SEMANA OCT]:[VENTAS OTROS 3 SEMANA OCT]])</f>
        <v>0</v>
      </c>
      <c r="BS1169" s="42">
        <v>0</v>
      </c>
      <c r="BT1169" s="55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f>SUM(Tabla5[[#This Row],[VENTA MABE 4 SEMANA OCT]:[VENTAS OTROS 4 SEMANA OCT]])</f>
        <v>0</v>
      </c>
      <c r="CI11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69" s="66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f>SUM(Tabla5[[#This Row],[VENTA MABE 1 SEMANA NOV]:[VENTAS OTROS 1 SEMANA NOV]])</f>
        <v>0</v>
      </c>
      <c r="CS1169">
        <f>IFERROR(VLOOKUP(Tabla5[[#This Row],[CLAVE]],[2]VENTAS!$F$2:$L$1501,2,0),0)</f>
        <v>0</v>
      </c>
      <c r="CT1169">
        <f>IFERROR(VLOOKUP(Tabla5[[#This Row],[CLAVE]],[2]VENTAS!$F$2:$L$1501,3,0),0)</f>
        <v>0</v>
      </c>
      <c r="CU1169">
        <f>IFERROR(VLOOKUP(Tabla5[[#This Row],[CLAVE]],[2]VENTAS!$F$2:$L$1501,4,0),0)</f>
        <v>0</v>
      </c>
      <c r="CV1169">
        <f>IFERROR(VLOOKUP(Tabla5[[#This Row],[CLAVE]],[2]VENTAS!$F$2:$L$1501,5,0),0)</f>
        <v>0</v>
      </c>
      <c r="CW1169">
        <f>IFERROR(VLOOKUP(Tabla5[[#This Row],[CLAVE]],[2]VENTAS!$F$2:$L$1501,6,0),0)</f>
        <v>0</v>
      </c>
      <c r="CX1169">
        <f>IFERROR(VLOOKUP(Tabla5[[#This Row],[CLAVE]],[2]VENTAS!$F$2:$L$1501,7,0),0)</f>
        <v>0</v>
      </c>
      <c r="CY1169">
        <f>IFERROR(VLOOKUP(Tabla5[[#This Row],[CLAVE]],[2]VENTAS!$F$2:$R$1501,13,0),0)</f>
        <v>0</v>
      </c>
      <c r="CZ1169">
        <f>SUM(Tabla5[[#This Row],[VENTA MABE 2 SEMANA NOV]:[VENTAS OTROS 2 SEMANA NOV]])</f>
        <v>0</v>
      </c>
      <c r="DA1169" s="46">
        <v>14.113947041391835</v>
      </c>
    </row>
    <row r="1170" spans="1:105" hidden="1" x14ac:dyDescent="0.3">
      <c r="A1170" t="str">
        <f>CONCATENATE(Tabla5[[#This Row],[TIENDA HMPV]],Tabla5[[#This Row],[LINEA]])</f>
        <v>462 - TIENDA 9 DE OCTUBRE 911LAVADO</v>
      </c>
      <c r="B1170" t="s">
        <v>61</v>
      </c>
      <c r="C1170" s="55" t="s">
        <v>62</v>
      </c>
      <c r="D1170" s="55" t="s">
        <v>39</v>
      </c>
      <c r="E1170" s="55" t="s">
        <v>63</v>
      </c>
      <c r="F1170" s="55" t="s">
        <v>1724</v>
      </c>
      <c r="G1170" t="s">
        <v>28</v>
      </c>
      <c r="H1170" s="42">
        <f>IFERROR(Tabla5[[#This Row],[VENTAS MABE]]/Tabla5[[#This Row],[CUOTA]],0)</f>
        <v>0.6</v>
      </c>
      <c r="I1170">
        <v>15</v>
      </c>
      <c r="J1170">
        <v>9</v>
      </c>
      <c r="K1170">
        <v>0</v>
      </c>
      <c r="L1170" s="44">
        <v>15</v>
      </c>
      <c r="M1170">
        <v>7</v>
      </c>
      <c r="N1170">
        <v>4</v>
      </c>
      <c r="O1170">
        <v>6</v>
      </c>
      <c r="P1170">
        <v>0</v>
      </c>
      <c r="Q1170">
        <v>0</v>
      </c>
      <c r="R1170">
        <v>0</v>
      </c>
      <c r="S1170">
        <v>0</v>
      </c>
      <c r="T1170">
        <v>0</v>
      </c>
      <c r="V1170" s="42">
        <v>0.28125</v>
      </c>
      <c r="W1170" s="42">
        <f>IFERROR(Tabla5[[#This Row],[TOTAL VENTA 38 SEMANA]]/Tabla5[[#This Row],[VENTA ACUM 38]],0)</f>
        <v>0.28125</v>
      </c>
      <c r="X1170" s="42" t="e">
        <f>VLOOKUP(Tabla5[[#This Row],[CLAVE]],[1]!QMI_5_SEMANA_SEP_22[[CLAVE]:[SHARE CADENA S2]],21,0)</f>
        <v>#REF!</v>
      </c>
      <c r="Y1170" s="55" t="s">
        <v>724</v>
      </c>
      <c r="Z1170" s="46">
        <f>+Tabla5[[#This Row],[VENTA ACUM 38]]+Tabla5[[#This Row],[venta total 39 acum]]</f>
        <v>38</v>
      </c>
      <c r="AA1170" s="46">
        <v>6</v>
      </c>
      <c r="AB1170" s="46">
        <v>9</v>
      </c>
      <c r="AC1170" s="46">
        <v>32</v>
      </c>
      <c r="AD1170" s="46">
        <v>6</v>
      </c>
      <c r="AE1170" s="46">
        <v>2</v>
      </c>
      <c r="AF1170" s="46">
        <v>6</v>
      </c>
      <c r="AG1170" s="46">
        <v>8</v>
      </c>
      <c r="AH1170" s="42">
        <f>IFERROR(Tabla5[[#This Row],[VENTAS MABE]]/Tabla5[[#This Row],[VENTAS INDURAMA]],0)</f>
        <v>0</v>
      </c>
      <c r="AI1170" t="s">
        <v>1675</v>
      </c>
      <c r="AK1170" s="42"/>
      <c r="AL1170" t="s">
        <v>727</v>
      </c>
      <c r="AM1170" s="55" t="s">
        <v>753</v>
      </c>
      <c r="AO1170" s="55" t="s">
        <v>400</v>
      </c>
      <c r="AP1170">
        <v>25</v>
      </c>
      <c r="AQ1170" s="55">
        <v>0</v>
      </c>
      <c r="AR1170">
        <v>0</v>
      </c>
      <c r="AS1170">
        <v>9</v>
      </c>
      <c r="AT1170">
        <v>2</v>
      </c>
      <c r="AU1170">
        <v>5</v>
      </c>
      <c r="AV1170">
        <v>1</v>
      </c>
      <c r="AW1170">
        <v>0</v>
      </c>
      <c r="AX1170">
        <f>SUM(Tabla5[[#This Row],[VENTA MABE 1 SEMANA OCT]:[VENTAS OTROS 1 SEMANA OCT]])</f>
        <v>17</v>
      </c>
      <c r="AY1170" s="46">
        <v>13.817418664654792</v>
      </c>
      <c r="AZ1170" s="55">
        <v>0</v>
      </c>
      <c r="BA1170">
        <v>0</v>
      </c>
      <c r="BB1170">
        <v>5</v>
      </c>
      <c r="BC1170">
        <v>3</v>
      </c>
      <c r="BD1170">
        <v>5</v>
      </c>
      <c r="BE1170">
        <v>3</v>
      </c>
      <c r="BF1170">
        <v>0</v>
      </c>
      <c r="BG1170">
        <f>SUM(Tabla5[[#This Row],[VENTA MABE 2 SEMANA OCT]:[VENTAS OTROS 2 SEMANA OCT]])</f>
        <v>16</v>
      </c>
      <c r="BH1170" t="s">
        <v>798</v>
      </c>
      <c r="BI1170" s="55" t="s">
        <v>62</v>
      </c>
      <c r="BJ1170">
        <v>35.999999999999993</v>
      </c>
      <c r="BK1170" s="55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f>SUM(Tabla5[[#This Row],[VENTA MABE 3 SEMANA OCT]:[VENTAS OTROS 3 SEMANA OCT]])</f>
        <v>0</v>
      </c>
      <c r="BS1170" s="42">
        <v>0.12</v>
      </c>
      <c r="BT1170" s="55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f>SUM(Tabla5[[#This Row],[VENTA MABE 4 SEMANA OCT]:[VENTAS OTROS 4 SEMANA OCT]])</f>
        <v>0</v>
      </c>
      <c r="CI11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70" s="66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f>SUM(Tabla5[[#This Row],[VENTA MABE 1 SEMANA NOV]:[VENTAS OTROS 1 SEMANA NOV]])</f>
        <v>0</v>
      </c>
      <c r="CS1170">
        <f>IFERROR(VLOOKUP(Tabla5[[#This Row],[CLAVE]],[2]VENTAS!$F$2:$L$1501,2,0),0)</f>
        <v>0</v>
      </c>
      <c r="CT1170">
        <v>1</v>
      </c>
      <c r="CU1170">
        <f>IFERROR(VLOOKUP(Tabla5[[#This Row],[CLAVE]],[2]VENTAS!$F$2:$L$1501,4,0),0)</f>
        <v>0</v>
      </c>
      <c r="CV1170">
        <f>IFERROR(VLOOKUP(Tabla5[[#This Row],[CLAVE]],[2]VENTAS!$F$2:$L$1501,5,0),0)</f>
        <v>0</v>
      </c>
      <c r="CW1170">
        <f>IFERROR(VLOOKUP(Tabla5[[#This Row],[CLAVE]],[2]VENTAS!$F$2:$L$1501,6,0),0)</f>
        <v>0</v>
      </c>
      <c r="CX1170">
        <f>IFERROR(VLOOKUP(Tabla5[[#This Row],[CLAVE]],[2]VENTAS!$F$2:$L$1501,7,0),0)</f>
        <v>0</v>
      </c>
      <c r="CY1170">
        <f>IFERROR(VLOOKUP(Tabla5[[#This Row],[CLAVE]],[2]VENTAS!$F$2:$R$1501,13,0),0)</f>
        <v>0</v>
      </c>
      <c r="CZ1170">
        <f>SUM(Tabla5[[#This Row],[VENTA MABE 2 SEMANA NOV]:[VENTAS OTROS 2 SEMANA NOV]])</f>
        <v>1</v>
      </c>
      <c r="DA1170" s="46">
        <v>25.550424767572736</v>
      </c>
    </row>
    <row r="1171" spans="1:105" hidden="1" x14ac:dyDescent="0.3">
      <c r="A1171" t="str">
        <f>CONCATENATE(Tabla5[[#This Row],[TIENDA HMPV]],Tabla5[[#This Row],[LINEA]])</f>
        <v>462 - TIENDA 9 DE OCTUBRE 911REFRIGERACIÓN</v>
      </c>
      <c r="B1171" t="s">
        <v>61</v>
      </c>
      <c r="C1171" s="55" t="s">
        <v>62</v>
      </c>
      <c r="D1171" s="55" t="s">
        <v>39</v>
      </c>
      <c r="E1171" s="55" t="s">
        <v>63</v>
      </c>
      <c r="F1171" s="55" t="s">
        <v>1724</v>
      </c>
      <c r="G1171" t="s">
        <v>29</v>
      </c>
      <c r="H1171" s="42">
        <f>IFERROR(Tabla5[[#This Row],[VENTAS MABE]]/Tabla5[[#This Row],[CUOTA]],0)</f>
        <v>7.1428571428571425E-2</v>
      </c>
      <c r="I1171">
        <v>28</v>
      </c>
      <c r="J1171">
        <v>2</v>
      </c>
      <c r="K1171">
        <v>11</v>
      </c>
      <c r="L1171" s="44">
        <v>13</v>
      </c>
      <c r="M1171">
        <v>0</v>
      </c>
      <c r="N1171">
        <v>8</v>
      </c>
      <c r="O1171">
        <v>4</v>
      </c>
      <c r="P1171">
        <v>0</v>
      </c>
      <c r="Q1171">
        <v>0</v>
      </c>
      <c r="R1171">
        <v>0</v>
      </c>
      <c r="S1171">
        <v>0</v>
      </c>
      <c r="T1171">
        <v>0</v>
      </c>
      <c r="V1171" s="42">
        <v>6.8965517241379309E-2</v>
      </c>
      <c r="W1171" s="42">
        <f>IFERROR(Tabla5[[#This Row],[TOTAL VENTA 38 SEMANA]]/Tabla5[[#This Row],[VENTA ACUM 38]],0)</f>
        <v>6.8965517241379309E-2</v>
      </c>
      <c r="X1171" s="42" t="e">
        <f>VLOOKUP(Tabla5[[#This Row],[CLAVE]],[1]!QMI_5_SEMANA_SEP_22[[CLAVE]:[SHARE CADENA S2]],21,0)</f>
        <v>#REF!</v>
      </c>
      <c r="Y1171" s="55" t="s">
        <v>724</v>
      </c>
      <c r="Z1171" s="46">
        <f>+Tabla5[[#This Row],[VENTA ACUM 38]]+Tabla5[[#This Row],[venta total 39 acum]]</f>
        <v>32</v>
      </c>
      <c r="AA1171" s="46">
        <v>2</v>
      </c>
      <c r="AB1171" s="46">
        <v>2</v>
      </c>
      <c r="AC1171" s="46">
        <v>29</v>
      </c>
      <c r="AD1171" s="46">
        <v>3</v>
      </c>
      <c r="AE1171" s="46">
        <v>2</v>
      </c>
      <c r="AF1171" s="46">
        <v>3</v>
      </c>
      <c r="AG1171" s="46">
        <v>4</v>
      </c>
      <c r="AH1171" s="42">
        <f>IFERROR(Tabla5[[#This Row],[VENTAS MABE]]/Tabla5[[#This Row],[VENTAS INDURAMA]],0)</f>
        <v>0.18181818181818182</v>
      </c>
      <c r="AI1171" t="s">
        <v>1675</v>
      </c>
      <c r="AK1171" s="42"/>
      <c r="AL1171" t="s">
        <v>727</v>
      </c>
      <c r="AM1171" s="55" t="s">
        <v>753</v>
      </c>
      <c r="AO1171" s="55" t="s">
        <v>400</v>
      </c>
      <c r="AP1171">
        <v>26</v>
      </c>
      <c r="AQ1171" s="55">
        <v>3</v>
      </c>
      <c r="AR1171">
        <v>3</v>
      </c>
      <c r="AS1171">
        <v>3</v>
      </c>
      <c r="AT1171">
        <v>1</v>
      </c>
      <c r="AU1171">
        <v>1</v>
      </c>
      <c r="AV1171">
        <v>1</v>
      </c>
      <c r="AW1171">
        <v>0</v>
      </c>
      <c r="AX1171">
        <f>SUM(Tabla5[[#This Row],[VENTA MABE 1 SEMANA OCT]:[VENTAS OTROS 1 SEMANA OCT]])</f>
        <v>12</v>
      </c>
      <c r="AY1171" s="46">
        <v>20.826314591945561</v>
      </c>
      <c r="AZ1171" s="55">
        <v>1</v>
      </c>
      <c r="BA1171">
        <v>4</v>
      </c>
      <c r="BB1171">
        <v>2</v>
      </c>
      <c r="BC1171">
        <v>2</v>
      </c>
      <c r="BD1171">
        <v>1</v>
      </c>
      <c r="BE1171">
        <v>1</v>
      </c>
      <c r="BF1171">
        <v>0</v>
      </c>
      <c r="BG1171">
        <f>SUM(Tabla5[[#This Row],[VENTA MABE 2 SEMANA OCT]:[VENTAS OTROS 2 SEMANA OCT]])</f>
        <v>11</v>
      </c>
      <c r="BH1171" t="s">
        <v>798</v>
      </c>
      <c r="BI1171" s="55" t="s">
        <v>62</v>
      </c>
      <c r="BJ1171">
        <v>35.999999999999993</v>
      </c>
      <c r="BK1171" s="55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f>SUM(Tabla5[[#This Row],[VENTA MABE 3 SEMANA OCT]:[VENTAS OTROS 3 SEMANA OCT]])</f>
        <v>0</v>
      </c>
      <c r="BS1171" s="42">
        <v>0.2</v>
      </c>
      <c r="BT1171" s="55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f>SUM(Tabla5[[#This Row],[VENTA MABE 4 SEMANA OCT]:[VENTAS OTROS 4 SEMANA OCT]])</f>
        <v>0</v>
      </c>
      <c r="CB1171" t="s">
        <v>1695</v>
      </c>
      <c r="CC1171" t="s">
        <v>1695</v>
      </c>
      <c r="CI117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0.17391304347826086</v>
      </c>
      <c r="CJ1171" t="s">
        <v>1701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f>SUM(Tabla5[[#This Row],[VENTA MABE 1 SEMANA NOV]:[VENTAS OTROS 1 SEMANA NOV]])</f>
        <v>0</v>
      </c>
      <c r="CS1171">
        <v>3</v>
      </c>
      <c r="CT1171">
        <v>7</v>
      </c>
      <c r="CU1171">
        <f>IFERROR(VLOOKUP(Tabla5[[#This Row],[CLAVE]],[2]VENTAS!$F$2:$L$1501,4,0),0)</f>
        <v>0</v>
      </c>
      <c r="CV1171">
        <f>IFERROR(VLOOKUP(Tabla5[[#This Row],[CLAVE]],[2]VENTAS!$F$2:$L$1501,5,0),0)</f>
        <v>0</v>
      </c>
      <c r="CW1171">
        <f>IFERROR(VLOOKUP(Tabla5[[#This Row],[CLAVE]],[2]VENTAS!$F$2:$L$1501,6,0),0)</f>
        <v>0</v>
      </c>
      <c r="CX1171">
        <f>IFERROR(VLOOKUP(Tabla5[[#This Row],[CLAVE]],[2]VENTAS!$F$2:$L$1501,7,0),0)</f>
        <v>0</v>
      </c>
      <c r="CY1171">
        <f>IFERROR(VLOOKUP(Tabla5[[#This Row],[CLAVE]],[2]VENTAS!$F$2:$R$1501,13,0),0)</f>
        <v>0</v>
      </c>
      <c r="CZ1171">
        <f>SUM(Tabla5[[#This Row],[VENTA MABE 2 SEMANA NOV]:[VENTAS OTROS 2 SEMANA NOV]])</f>
        <v>10</v>
      </c>
      <c r="DA1171" s="46">
        <v>40</v>
      </c>
    </row>
    <row r="1172" spans="1:105" hidden="1" x14ac:dyDescent="0.3">
      <c r="A1172" t="str">
        <f>CONCATENATE(Tabla5[[#This Row],[TIENDA HMPV]],Tabla5[[#This Row],[LINEA]])</f>
        <v>891 - MIN GUAYAQUIL 9 DE OCTUBRE (105)COCINAS</v>
      </c>
      <c r="B1172" t="s">
        <v>61</v>
      </c>
      <c r="C1172" s="55" t="s">
        <v>62</v>
      </c>
      <c r="D1172" s="55" t="s">
        <v>64</v>
      </c>
      <c r="E1172" s="55" t="s">
        <v>733</v>
      </c>
      <c r="F1172" s="55" t="s">
        <v>1724</v>
      </c>
      <c r="G1172" t="s">
        <v>26</v>
      </c>
      <c r="H1172" s="42">
        <f>IFERROR(Tabla5[[#This Row],[VENTAS MABE]]/Tabla5[[#This Row],[CUOTA]],0)</f>
        <v>1.5</v>
      </c>
      <c r="I1172">
        <v>2</v>
      </c>
      <c r="J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V1172" s="42">
        <v>0.33333333333333331</v>
      </c>
      <c r="W1172" s="42">
        <f>IFERROR(Tabla5[[#This Row],[TOTAL VENTA 38 SEMANA]]/Tabla5[[#This Row],[VENTA ACUM 38]],0)</f>
        <v>0.33333333333333331</v>
      </c>
      <c r="X1172" s="42">
        <v>0</v>
      </c>
      <c r="Y1172" s="55" t="s">
        <v>734</v>
      </c>
      <c r="Z1172" s="46">
        <f>+Tabla5[[#This Row],[VENTA ACUM 38]]+Tabla5[[#This Row],[venta total 39 acum]]</f>
        <v>9</v>
      </c>
      <c r="AA1172" s="46">
        <v>3</v>
      </c>
      <c r="AB1172" s="46">
        <v>3</v>
      </c>
      <c r="AC1172" s="46">
        <v>9</v>
      </c>
      <c r="AD1172" s="46"/>
      <c r="AE1172" s="46"/>
      <c r="AF1172" s="46"/>
      <c r="AG1172" s="46">
        <v>3</v>
      </c>
      <c r="AH1172" s="42">
        <f>IFERROR(Tabla5[[#This Row],[VENTAS MABE]]/Tabla5[[#This Row],[VENTAS INDURAMA]],0)</f>
        <v>0</v>
      </c>
      <c r="AI1172" t="s">
        <v>1675</v>
      </c>
      <c r="AK1172" s="42"/>
      <c r="AL1172" t="s">
        <v>727</v>
      </c>
      <c r="AM1172" s="55" t="s">
        <v>732</v>
      </c>
      <c r="AO1172" s="55" t="s">
        <v>400</v>
      </c>
      <c r="AP1172">
        <v>3</v>
      </c>
      <c r="AQ1172" s="55">
        <v>0</v>
      </c>
      <c r="AR1172">
        <v>4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f>SUM(Tabla5[[#This Row],[VENTA MABE 1 SEMANA OCT]:[VENTAS OTROS 1 SEMANA OCT]])</f>
        <v>4</v>
      </c>
      <c r="AY1172" s="46">
        <v>4.5154894671623298</v>
      </c>
      <c r="AZ1172" s="55">
        <v>1</v>
      </c>
      <c r="BA1172">
        <v>5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f>SUM(Tabla5[[#This Row],[VENTA MABE 2 SEMANA OCT]:[VENTAS OTROS 2 SEMANA OCT]])</f>
        <v>6</v>
      </c>
      <c r="BH1172" t="s">
        <v>731</v>
      </c>
      <c r="BI1172" s="55" t="s">
        <v>62</v>
      </c>
      <c r="BJ1172">
        <v>3.9999999999999991</v>
      </c>
      <c r="BK1172" s="55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f>SUM(Tabla5[[#This Row],[VENTA MABE 3 SEMANA OCT]:[VENTAS OTROS 3 SEMANA OCT]])</f>
        <v>0</v>
      </c>
      <c r="BS1172" s="42">
        <v>0.15</v>
      </c>
      <c r="BT1172" s="55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f>SUM(Tabla5[[#This Row],[VENTA MABE 4 SEMANA OCT]:[VENTAS OTROS 4 SEMANA OCT]])</f>
        <v>0</v>
      </c>
      <c r="CB1172" t="s">
        <v>1695</v>
      </c>
      <c r="CC1172" t="s">
        <v>1695</v>
      </c>
      <c r="CI117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</v>
      </c>
      <c r="CJ1172" t="s">
        <v>1701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f>SUM(Tabla5[[#This Row],[VENTA MABE 1 SEMANA NOV]:[VENTAS OTROS 1 SEMANA NOV]])</f>
        <v>0</v>
      </c>
      <c r="CS1172">
        <f>IFERROR(VLOOKUP(Tabla5[[#This Row],[CLAVE]],[2]VENTAS!$F$2:$L$1501,2,0),0)</f>
        <v>0</v>
      </c>
      <c r="CT1172">
        <f>IFERROR(VLOOKUP(Tabla5[[#This Row],[CLAVE]],[2]VENTAS!$F$2:$L$1501,3,0),0)</f>
        <v>0</v>
      </c>
      <c r="CU1172">
        <f>IFERROR(VLOOKUP(Tabla5[[#This Row],[CLAVE]],[2]VENTAS!$F$2:$L$1501,4,0),0)</f>
        <v>0</v>
      </c>
      <c r="CV1172">
        <f>IFERROR(VLOOKUP(Tabla5[[#This Row],[CLAVE]],[2]VENTAS!$F$2:$L$1501,5,0),0)</f>
        <v>0</v>
      </c>
      <c r="CW1172">
        <f>IFERROR(VLOOKUP(Tabla5[[#This Row],[CLAVE]],[2]VENTAS!$F$2:$L$1501,6,0),0)</f>
        <v>0</v>
      </c>
      <c r="CX1172">
        <f>IFERROR(VLOOKUP(Tabla5[[#This Row],[CLAVE]],[2]VENTAS!$F$2:$L$1501,7,0),0)</f>
        <v>0</v>
      </c>
      <c r="CY1172">
        <f>IFERROR(VLOOKUP(Tabla5[[#This Row],[CLAVE]],[2]VENTAS!$F$2:$R$1501,13,0),0)</f>
        <v>0</v>
      </c>
      <c r="CZ1172">
        <f>SUM(Tabla5[[#This Row],[VENTA MABE 2 SEMANA NOV]:[VENTAS OTROS 2 SEMANA NOV]])</f>
        <v>0</v>
      </c>
      <c r="DA1172" s="46">
        <v>6.2280451455172647</v>
      </c>
    </row>
    <row r="1173" spans="1:105" hidden="1" x14ac:dyDescent="0.3">
      <c r="A1173" t="str">
        <f>CONCATENATE(Tabla5[[#This Row],[TIENDA HMPV]],Tabla5[[#This Row],[LINEA]])</f>
        <v>891 - MIN GUAYAQUIL 9 DE OCTUBRE (105)GLOBALES</v>
      </c>
      <c r="B1173" t="s">
        <v>61</v>
      </c>
      <c r="C1173" s="55" t="s">
        <v>62</v>
      </c>
      <c r="D1173" s="55" t="s">
        <v>64</v>
      </c>
      <c r="E1173" s="55" t="s">
        <v>733</v>
      </c>
      <c r="F1173" s="55" t="s">
        <v>1724</v>
      </c>
      <c r="G1173" t="s">
        <v>27</v>
      </c>
      <c r="H1173" s="42">
        <f>IFERROR(Tabla5[[#This Row],[VENTAS MABE]]/Tabla5[[#This Row],[CUOTA]],0)</f>
        <v>0</v>
      </c>
      <c r="I1173">
        <v>0</v>
      </c>
      <c r="J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V1173" s="42">
        <v>0</v>
      </c>
      <c r="W1173" s="42">
        <f>IFERROR(Tabla5[[#This Row],[TOTAL VENTA 38 SEMANA]]/Tabla5[[#This Row],[VENTA ACUM 38]],0)</f>
        <v>0</v>
      </c>
      <c r="X1173" s="42">
        <v>0</v>
      </c>
      <c r="Y1173" s="55" t="s">
        <v>734</v>
      </c>
      <c r="Z1173" s="46">
        <f>+Tabla5[[#This Row],[VENTA ACUM 38]]+Tabla5[[#This Row],[venta total 39 acum]]</f>
        <v>0</v>
      </c>
      <c r="AA1173" s="46">
        <v>0</v>
      </c>
      <c r="AB1173" s="46">
        <v>0</v>
      </c>
      <c r="AC1173" s="46">
        <v>0</v>
      </c>
      <c r="AD1173" s="46"/>
      <c r="AE1173" s="46"/>
      <c r="AF1173" s="46"/>
      <c r="AG1173" s="46">
        <v>0</v>
      </c>
      <c r="AH1173" s="42">
        <f>IFERROR(Tabla5[[#This Row],[VENTAS MABE]]/Tabla5[[#This Row],[VENTAS INDURAMA]],0)</f>
        <v>0</v>
      </c>
      <c r="AI1173" t="s">
        <v>1675</v>
      </c>
      <c r="AK1173" s="42"/>
      <c r="AL1173" t="s">
        <v>727</v>
      </c>
      <c r="AM1173" s="55" t="s">
        <v>732</v>
      </c>
      <c r="AO1173" s="55" t="s">
        <v>400</v>
      </c>
      <c r="AP1173">
        <v>0</v>
      </c>
      <c r="AQ1173" s="55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f>SUM(Tabla5[[#This Row],[VENTA MABE 1 SEMANA OCT]:[VENTAS OTROS 1 SEMANA OCT]])</f>
        <v>0</v>
      </c>
      <c r="AY1173" s="46">
        <v>0</v>
      </c>
      <c r="AZ1173" s="55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f>SUM(Tabla5[[#This Row],[VENTA MABE 2 SEMANA OCT]:[VENTAS OTROS 2 SEMANA OCT]])</f>
        <v>0</v>
      </c>
      <c r="BH1173" t="s">
        <v>731</v>
      </c>
      <c r="BI1173" s="55" t="s">
        <v>62</v>
      </c>
      <c r="BJ1173">
        <v>3.9999999999999991</v>
      </c>
      <c r="BK1173" s="55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f>SUM(Tabla5[[#This Row],[VENTA MABE 3 SEMANA OCT]:[VENTAS OTROS 3 SEMANA OCT]])</f>
        <v>0</v>
      </c>
      <c r="BS1173" s="42">
        <v>0</v>
      </c>
      <c r="BT1173" s="55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f>SUM(Tabla5[[#This Row],[VENTA MABE 4 SEMANA OCT]:[VENTAS OTROS 4 SEMANA OCT]])</f>
        <v>0</v>
      </c>
      <c r="CI11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73" s="66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f>SUM(Tabla5[[#This Row],[VENTA MABE 1 SEMANA NOV]:[VENTAS OTROS 1 SEMANA NOV]])</f>
        <v>0</v>
      </c>
      <c r="CS1173">
        <f>IFERROR(VLOOKUP(Tabla5[[#This Row],[CLAVE]],[2]VENTAS!$F$2:$L$1501,2,0),0)</f>
        <v>0</v>
      </c>
      <c r="CT1173">
        <f>IFERROR(VLOOKUP(Tabla5[[#This Row],[CLAVE]],[2]VENTAS!$F$2:$L$1501,3,0),0)</f>
        <v>0</v>
      </c>
      <c r="CU1173">
        <f>IFERROR(VLOOKUP(Tabla5[[#This Row],[CLAVE]],[2]VENTAS!$F$2:$L$1501,4,0),0)</f>
        <v>0</v>
      </c>
      <c r="CV1173">
        <f>IFERROR(VLOOKUP(Tabla5[[#This Row],[CLAVE]],[2]VENTAS!$F$2:$L$1501,5,0),0)</f>
        <v>0</v>
      </c>
      <c r="CW1173">
        <f>IFERROR(VLOOKUP(Tabla5[[#This Row],[CLAVE]],[2]VENTAS!$F$2:$L$1501,6,0),0)</f>
        <v>0</v>
      </c>
      <c r="CX1173">
        <f>IFERROR(VLOOKUP(Tabla5[[#This Row],[CLAVE]],[2]VENTAS!$F$2:$L$1501,7,0),0)</f>
        <v>0</v>
      </c>
      <c r="CY1173">
        <f>IFERROR(VLOOKUP(Tabla5[[#This Row],[CLAVE]],[2]VENTAS!$F$2:$R$1501,13,0),0)</f>
        <v>0</v>
      </c>
      <c r="CZ1173">
        <f>SUM(Tabla5[[#This Row],[VENTA MABE 2 SEMANA NOV]:[VENTAS OTROS 2 SEMANA NOV]])</f>
        <v>0</v>
      </c>
      <c r="DA1173" s="46">
        <v>0</v>
      </c>
    </row>
    <row r="1174" spans="1:105" hidden="1" x14ac:dyDescent="0.3">
      <c r="A1174" t="str">
        <f>CONCATENATE(Tabla5[[#This Row],[TIENDA HMPV]],Tabla5[[#This Row],[LINEA]])</f>
        <v>891 - MIN GUAYAQUIL 9 DE OCTUBRE (105)LAVADO</v>
      </c>
      <c r="B1174" t="s">
        <v>61</v>
      </c>
      <c r="C1174" s="55" t="s">
        <v>62</v>
      </c>
      <c r="D1174" s="55" t="s">
        <v>64</v>
      </c>
      <c r="E1174" s="55" t="s">
        <v>733</v>
      </c>
      <c r="F1174" s="55" t="s">
        <v>1724</v>
      </c>
      <c r="G1174" t="s">
        <v>28</v>
      </c>
      <c r="H1174" s="42">
        <f>IFERROR(Tabla5[[#This Row],[VENTAS MABE]]/Tabla5[[#This Row],[CUOTA]],0)</f>
        <v>1</v>
      </c>
      <c r="I1174">
        <v>2</v>
      </c>
      <c r="J1174">
        <v>2</v>
      </c>
      <c r="L1174">
        <v>1</v>
      </c>
      <c r="M1174">
        <v>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V1174" s="42">
        <v>0.4</v>
      </c>
      <c r="W1174" s="42">
        <f>IFERROR(Tabla5[[#This Row],[TOTAL VENTA 38 SEMANA]]/Tabla5[[#This Row],[VENTA ACUM 38]],0)</f>
        <v>0.4</v>
      </c>
      <c r="X1174" s="42">
        <v>0</v>
      </c>
      <c r="Y1174" s="55" t="s">
        <v>734</v>
      </c>
      <c r="Z1174" s="46">
        <f>+Tabla5[[#This Row],[VENTA ACUM 38]]+Tabla5[[#This Row],[venta total 39 acum]]</f>
        <v>5</v>
      </c>
      <c r="AA1174" s="46">
        <v>1</v>
      </c>
      <c r="AB1174" s="46">
        <v>2</v>
      </c>
      <c r="AC1174" s="46">
        <v>5</v>
      </c>
      <c r="AD1174" s="46"/>
      <c r="AE1174" s="46"/>
      <c r="AF1174" s="46"/>
      <c r="AG1174" s="46">
        <v>1</v>
      </c>
      <c r="AH1174" s="42">
        <f>IFERROR(Tabla5[[#This Row],[VENTAS MABE]]/Tabla5[[#This Row],[VENTAS INDURAMA]],0)</f>
        <v>0</v>
      </c>
      <c r="AI1174" t="s">
        <v>1675</v>
      </c>
      <c r="AK1174" s="42"/>
      <c r="AL1174" t="s">
        <v>727</v>
      </c>
      <c r="AM1174" s="55" t="s">
        <v>732</v>
      </c>
      <c r="AO1174" s="55" t="s">
        <v>400</v>
      </c>
      <c r="AP1174">
        <v>1</v>
      </c>
      <c r="AQ1174" s="55">
        <v>1</v>
      </c>
      <c r="AR1174">
        <v>3</v>
      </c>
      <c r="AS1174">
        <v>1</v>
      </c>
      <c r="AT1174">
        <v>1</v>
      </c>
      <c r="AU1174">
        <v>3</v>
      </c>
      <c r="AV1174">
        <v>0</v>
      </c>
      <c r="AW1174">
        <v>0</v>
      </c>
      <c r="AX1174">
        <f>SUM(Tabla5[[#This Row],[VENTA MABE 1 SEMANA OCT]:[VENTAS OTROS 1 SEMANA OCT]])</f>
        <v>9</v>
      </c>
      <c r="AY1174" s="46">
        <v>2.8219847604041477</v>
      </c>
      <c r="AZ1174" s="55">
        <v>1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f>SUM(Tabla5[[#This Row],[VENTA MABE 2 SEMANA OCT]:[VENTAS OTROS 2 SEMANA OCT]])</f>
        <v>2</v>
      </c>
      <c r="BH1174" t="s">
        <v>731</v>
      </c>
      <c r="BI1174" s="55" t="s">
        <v>62</v>
      </c>
      <c r="BJ1174">
        <v>3.9999999999999991</v>
      </c>
      <c r="BK1174" s="55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f>SUM(Tabla5[[#This Row],[VENTA MABE 3 SEMANA OCT]:[VENTAS OTROS 3 SEMANA OCT]])</f>
        <v>0</v>
      </c>
      <c r="BS1174" s="42">
        <v>0.2</v>
      </c>
      <c r="BT1174" s="55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f>SUM(Tabla5[[#This Row],[VENTA MABE 4 SEMANA OCT]:[VENTAS OTROS 4 SEMANA OCT]])</f>
        <v>0</v>
      </c>
      <c r="CB1174" t="s">
        <v>1695</v>
      </c>
      <c r="CC1174" t="s">
        <v>1695</v>
      </c>
      <c r="CI117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0.18181818181818182</v>
      </c>
      <c r="CJ1174" t="s">
        <v>1701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f>SUM(Tabla5[[#This Row],[VENTA MABE 1 SEMANA NOV]:[VENTAS OTROS 1 SEMANA NOV]])</f>
        <v>0</v>
      </c>
      <c r="CS1174">
        <f>IFERROR(VLOOKUP(Tabla5[[#This Row],[CLAVE]],[2]VENTAS!$F$2:$L$1501,2,0),0)</f>
        <v>0</v>
      </c>
      <c r="CT1174">
        <f>IFERROR(VLOOKUP(Tabla5[[#This Row],[CLAVE]],[2]VENTAS!$F$2:$L$1501,3,0),0)</f>
        <v>0</v>
      </c>
      <c r="CU1174">
        <f>IFERROR(VLOOKUP(Tabla5[[#This Row],[CLAVE]],[2]VENTAS!$F$2:$L$1501,4,0),0)</f>
        <v>0</v>
      </c>
      <c r="CV1174">
        <f>IFERROR(VLOOKUP(Tabla5[[#This Row],[CLAVE]],[2]VENTAS!$F$2:$L$1501,5,0),0)</f>
        <v>0</v>
      </c>
      <c r="CW1174">
        <f>IFERROR(VLOOKUP(Tabla5[[#This Row],[CLAVE]],[2]VENTAS!$F$2:$L$1501,6,0),0)</f>
        <v>0</v>
      </c>
      <c r="CX1174">
        <f>IFERROR(VLOOKUP(Tabla5[[#This Row],[CLAVE]],[2]VENTAS!$F$2:$L$1501,7,0),0)</f>
        <v>0</v>
      </c>
      <c r="CY1174">
        <f>IFERROR(VLOOKUP(Tabla5[[#This Row],[CLAVE]],[2]VENTAS!$F$2:$R$1501,13,0),0)</f>
        <v>0</v>
      </c>
      <c r="CZ1174">
        <f>SUM(Tabla5[[#This Row],[VENTA MABE 2 SEMANA NOV]:[VENTAS OTROS 2 SEMANA NOV]])</f>
        <v>0</v>
      </c>
      <c r="DA1174" s="46">
        <v>3.950778664565807</v>
      </c>
    </row>
    <row r="1175" spans="1:105" hidden="1" x14ac:dyDescent="0.3">
      <c r="A1175" t="str">
        <f>CONCATENATE(Tabla5[[#This Row],[TIENDA HMPV]],Tabla5[[#This Row],[LINEA]])</f>
        <v>891 - MIN GUAYAQUIL 9 DE OCTUBRE (105)REFRIGERACIÓN</v>
      </c>
      <c r="B1175" t="s">
        <v>61</v>
      </c>
      <c r="C1175" s="55" t="s">
        <v>62</v>
      </c>
      <c r="D1175" s="55" t="s">
        <v>64</v>
      </c>
      <c r="E1175" s="55" t="s">
        <v>733</v>
      </c>
      <c r="F1175" s="55" t="s">
        <v>1724</v>
      </c>
      <c r="G1175" t="s">
        <v>29</v>
      </c>
      <c r="H1175" s="42">
        <f>IFERROR(Tabla5[[#This Row],[VENTAS MABE]]/Tabla5[[#This Row],[CUOTA]],0)</f>
        <v>1.5</v>
      </c>
      <c r="I1175">
        <v>2</v>
      </c>
      <c r="J1175">
        <v>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V1175" s="42">
        <v>0.3</v>
      </c>
      <c r="W1175" s="42">
        <f>IFERROR(Tabla5[[#This Row],[TOTAL VENTA 38 SEMANA]]/Tabla5[[#This Row],[VENTA ACUM 38]],0)</f>
        <v>0.3</v>
      </c>
      <c r="X1175" s="42">
        <v>0</v>
      </c>
      <c r="Y1175" s="55" t="s">
        <v>734</v>
      </c>
      <c r="Z1175" s="46">
        <f>+Tabla5[[#This Row],[VENTA ACUM 38]]+Tabla5[[#This Row],[venta total 39 acum]]</f>
        <v>10</v>
      </c>
      <c r="AA1175" s="46">
        <v>3</v>
      </c>
      <c r="AB1175" s="46">
        <v>3</v>
      </c>
      <c r="AC1175" s="46">
        <v>10</v>
      </c>
      <c r="AD1175" s="46"/>
      <c r="AE1175" s="46"/>
      <c r="AF1175" s="46"/>
      <c r="AG1175" s="46">
        <v>3</v>
      </c>
      <c r="AH1175" s="42">
        <f>IFERROR(Tabla5[[#This Row],[VENTAS MABE]]/Tabla5[[#This Row],[VENTAS INDURAMA]],0)</f>
        <v>0</v>
      </c>
      <c r="AI1175" t="s">
        <v>1675</v>
      </c>
      <c r="AK1175" s="42"/>
      <c r="AL1175" t="s">
        <v>727</v>
      </c>
      <c r="AM1175" s="55" t="s">
        <v>732</v>
      </c>
      <c r="AO1175" s="55" t="s">
        <v>400</v>
      </c>
      <c r="AP1175">
        <v>3</v>
      </c>
      <c r="AQ1175" s="55">
        <v>0</v>
      </c>
      <c r="AR1175">
        <v>7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f>SUM(Tabla5[[#This Row],[VENTA MABE 1 SEMANA OCT]:[VENTAS OTROS 1 SEMANA OCT]])</f>
        <v>7</v>
      </c>
      <c r="AY1175" s="46">
        <v>4.343032159264931</v>
      </c>
      <c r="AZ1175" s="55">
        <v>1</v>
      </c>
      <c r="BA1175">
        <v>4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f>SUM(Tabla5[[#This Row],[VENTA MABE 2 SEMANA OCT]:[VENTAS OTROS 2 SEMANA OCT]])</f>
        <v>5</v>
      </c>
      <c r="BH1175" t="s">
        <v>731</v>
      </c>
      <c r="BI1175" s="55" t="s">
        <v>62</v>
      </c>
      <c r="BJ1175">
        <v>3.9999999999999991</v>
      </c>
      <c r="BK1175" s="5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f>SUM(Tabla5[[#This Row],[VENTA MABE 3 SEMANA OCT]:[VENTAS OTROS 3 SEMANA OCT]])</f>
        <v>0</v>
      </c>
      <c r="BS1175" s="42">
        <v>0.15</v>
      </c>
      <c r="BT1175" s="5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f>SUM(Tabla5[[#This Row],[VENTA MABE 4 SEMANA OCT]:[VENTAS OTROS 4 SEMANA OCT]])</f>
        <v>0</v>
      </c>
      <c r="CB1175" t="s">
        <v>1695</v>
      </c>
      <c r="CI117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8.3333333333333329E-2</v>
      </c>
      <c r="CJ1175" t="s">
        <v>1701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f>SUM(Tabla5[[#This Row],[VENTA MABE 1 SEMANA NOV]:[VENTAS OTROS 1 SEMANA NOV]])</f>
        <v>0</v>
      </c>
      <c r="CS1175">
        <f>IFERROR(VLOOKUP(Tabla5[[#This Row],[CLAVE]],[2]VENTAS!$F$2:$L$1501,2,0),0)</f>
        <v>0</v>
      </c>
      <c r="CT1175">
        <f>IFERROR(VLOOKUP(Tabla5[[#This Row],[CLAVE]],[2]VENTAS!$F$2:$L$1501,3,0),0)</f>
        <v>0</v>
      </c>
      <c r="CU1175">
        <f>IFERROR(VLOOKUP(Tabla5[[#This Row],[CLAVE]],[2]VENTAS!$F$2:$L$1501,4,0),0)</f>
        <v>0</v>
      </c>
      <c r="CV1175">
        <f>IFERROR(VLOOKUP(Tabla5[[#This Row],[CLAVE]],[2]VENTAS!$F$2:$L$1501,5,0),0)</f>
        <v>0</v>
      </c>
      <c r="CW1175">
        <f>IFERROR(VLOOKUP(Tabla5[[#This Row],[CLAVE]],[2]VENTAS!$F$2:$L$1501,6,0),0)</f>
        <v>0</v>
      </c>
      <c r="CX1175">
        <f>IFERROR(VLOOKUP(Tabla5[[#This Row],[CLAVE]],[2]VENTAS!$F$2:$L$1501,7,0),0)</f>
        <v>0</v>
      </c>
      <c r="CY1175">
        <f>IFERROR(VLOOKUP(Tabla5[[#This Row],[CLAVE]],[2]VENTAS!$F$2:$R$1501,13,0),0)</f>
        <v>0</v>
      </c>
      <c r="CZ1175">
        <f>SUM(Tabla5[[#This Row],[VENTA MABE 2 SEMANA NOV]:[VENTAS OTROS 2 SEMANA NOV]])</f>
        <v>0</v>
      </c>
      <c r="DA1175" s="46">
        <v>4.9952599722890696</v>
      </c>
    </row>
    <row r="1176" spans="1:105" hidden="1" x14ac:dyDescent="0.3">
      <c r="A1176" t="str">
        <f>CONCATENATE(Tabla5[[#This Row],[TIENDA HMPV]],Tabla5[[#This Row],[LINEA]])</f>
        <v>156015 - TIENDA C.C PORTAL SHOPPINGAIRES</v>
      </c>
      <c r="B1176" t="s">
        <v>133</v>
      </c>
      <c r="C1176" s="55" t="s">
        <v>134</v>
      </c>
      <c r="D1176" s="55" t="s">
        <v>39</v>
      </c>
      <c r="E1176" s="55" t="s">
        <v>135</v>
      </c>
      <c r="F1176" s="55" t="s">
        <v>1724</v>
      </c>
      <c r="G1176" t="s">
        <v>25</v>
      </c>
      <c r="H1176" s="42">
        <f>IFERROR(Tabla5[[#This Row],[VENTAS MABE]]/Tabla5[[#This Row],[CUOTA]],0)</f>
        <v>0</v>
      </c>
      <c r="I1176">
        <v>0</v>
      </c>
      <c r="J1176">
        <v>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V1176" s="42">
        <v>0</v>
      </c>
      <c r="W1176" s="42">
        <f>IFERROR(Tabla5[[#This Row],[TOTAL VENTA 38 SEMANA]]/Tabla5[[#This Row],[VENTA ACUM 38]],0)</f>
        <v>0</v>
      </c>
      <c r="X1176" s="42" t="e">
        <f>VLOOKUP(Tabla5[[#This Row],[CLAVE]],[1]!QMI_5_SEMANA_SEP_22[[CLAVE]:[SHARE CADENA S2]],21,0)</f>
        <v>#REF!</v>
      </c>
      <c r="Y1176" s="55" t="s">
        <v>734</v>
      </c>
      <c r="Z1176" s="46">
        <f>+Tabla5[[#This Row],[VENTA ACUM 38]]+Tabla5[[#This Row],[venta total 39 acum]]</f>
        <v>2</v>
      </c>
      <c r="AA1176" s="46">
        <v>0</v>
      </c>
      <c r="AB1176" s="46">
        <v>0</v>
      </c>
      <c r="AC1176" s="46">
        <v>2</v>
      </c>
      <c r="AD1176" s="46">
        <v>0</v>
      </c>
      <c r="AE1176" s="46">
        <v>0</v>
      </c>
      <c r="AF1176" s="46">
        <v>0</v>
      </c>
      <c r="AG1176" s="46">
        <v>0</v>
      </c>
      <c r="AH1176" s="42">
        <f>IFERROR(Tabla5[[#This Row],[VENTAS MABE]]/Tabla5[[#This Row],[VENTAS INDURAMA]],0)</f>
        <v>0</v>
      </c>
      <c r="AI1176" t="s">
        <v>1675</v>
      </c>
      <c r="AK1176" s="42"/>
      <c r="AL1176" t="s">
        <v>727</v>
      </c>
      <c r="AM1176" s="55" t="s">
        <v>1049</v>
      </c>
      <c r="AO1176" s="55" t="s">
        <v>460</v>
      </c>
      <c r="AP1176">
        <v>0</v>
      </c>
      <c r="AQ1176" s="55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f>SUM(Tabla5[[#This Row],[VENTA MABE 1 SEMANA OCT]:[VENTAS OTROS 1 SEMANA OCT]])</f>
        <v>0</v>
      </c>
      <c r="AY1176" s="46">
        <v>1</v>
      </c>
      <c r="AZ1176" s="55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f>SUM(Tabla5[[#This Row],[VENTA MABE 2 SEMANA OCT]:[VENTAS OTROS 2 SEMANA OCT]])</f>
        <v>0</v>
      </c>
      <c r="BH1176" t="s">
        <v>798</v>
      </c>
      <c r="BI1176" s="55" t="s">
        <v>134</v>
      </c>
      <c r="BJ1176">
        <v>27.999999999999996</v>
      </c>
      <c r="BK1176" s="55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f>SUM(Tabla5[[#This Row],[VENTA MABE 3 SEMANA OCT]:[VENTAS OTROS 3 SEMANA OCT]])</f>
        <v>0</v>
      </c>
      <c r="BS1176" s="42">
        <v>0.15</v>
      </c>
      <c r="BT1176" s="55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f>SUM(Tabla5[[#This Row],[VENTA MABE 4 SEMANA OCT]:[VENTAS OTROS 4 SEMANA OCT]])</f>
        <v>0</v>
      </c>
      <c r="CI11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76" s="6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f>SUM(Tabla5[[#This Row],[VENTA MABE 1 SEMANA NOV]:[VENTAS OTROS 1 SEMANA NOV]])</f>
        <v>0</v>
      </c>
      <c r="CS1176">
        <f>IFERROR(VLOOKUP(Tabla5[[#This Row],[CLAVE]],[2]VENTAS!$F$2:$L$1501,2,0),0)</f>
        <v>0</v>
      </c>
      <c r="CT1176">
        <f>IFERROR(VLOOKUP(Tabla5[[#This Row],[CLAVE]],[2]VENTAS!$F$2:$L$1501,3,0),0)</f>
        <v>0</v>
      </c>
      <c r="CU1176">
        <f>IFERROR(VLOOKUP(Tabla5[[#This Row],[CLAVE]],[2]VENTAS!$F$2:$L$1501,4,0),0)</f>
        <v>0</v>
      </c>
      <c r="CV1176">
        <f>IFERROR(VLOOKUP(Tabla5[[#This Row],[CLAVE]],[2]VENTAS!$F$2:$L$1501,5,0),0)</f>
        <v>0</v>
      </c>
      <c r="CW1176">
        <f>IFERROR(VLOOKUP(Tabla5[[#This Row],[CLAVE]],[2]VENTAS!$F$2:$L$1501,6,0),0)</f>
        <v>0</v>
      </c>
      <c r="CX1176">
        <f>IFERROR(VLOOKUP(Tabla5[[#This Row],[CLAVE]],[2]VENTAS!$F$2:$L$1501,7,0),0)</f>
        <v>0</v>
      </c>
      <c r="CY1176">
        <f>IFERROR(VLOOKUP(Tabla5[[#This Row],[CLAVE]],[2]VENTAS!$F$2:$R$1501,13,0),0)</f>
        <v>0</v>
      </c>
      <c r="CZ1176">
        <f>SUM(Tabla5[[#This Row],[VENTA MABE 2 SEMANA NOV]:[VENTAS OTROS 2 SEMANA NOV]])</f>
        <v>0</v>
      </c>
      <c r="DA1176" s="46">
        <v>0.60851926977687643</v>
      </c>
    </row>
    <row r="1177" spans="1:105" hidden="1" x14ac:dyDescent="0.3">
      <c r="A1177" t="str">
        <f>CONCATENATE(Tabla5[[#This Row],[TIENDA HMPV]],Tabla5[[#This Row],[LINEA]])</f>
        <v>156015 - TIENDA C.C PORTAL SHOPPINGCOCINAS</v>
      </c>
      <c r="B1177" t="s">
        <v>133</v>
      </c>
      <c r="C1177" s="55" t="s">
        <v>134</v>
      </c>
      <c r="D1177" s="55" t="s">
        <v>39</v>
      </c>
      <c r="E1177" s="55" t="s">
        <v>135</v>
      </c>
      <c r="F1177" s="55" t="s">
        <v>1724</v>
      </c>
      <c r="G1177" t="s">
        <v>26</v>
      </c>
      <c r="H1177" s="42">
        <f>IFERROR(Tabla5[[#This Row],[VENTAS MABE]]/Tabla5[[#This Row],[CUOTA]],0)</f>
        <v>0.35714285714285715</v>
      </c>
      <c r="I1177">
        <v>14</v>
      </c>
      <c r="J1177">
        <v>5</v>
      </c>
      <c r="K1177">
        <v>10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V1177" s="42">
        <v>0.3125</v>
      </c>
      <c r="W1177" s="42">
        <f>IFERROR(Tabla5[[#This Row],[TOTAL VENTA 38 SEMANA]]/Tabla5[[#This Row],[VENTA ACUM 38]],0)</f>
        <v>0.3125</v>
      </c>
      <c r="X1177" s="42" t="e">
        <f>VLOOKUP(Tabla5[[#This Row],[CLAVE]],[1]!QMI_5_SEMANA_SEP_22[[CLAVE]:[SHARE CADENA S2]],21,0)</f>
        <v>#REF!</v>
      </c>
      <c r="Y1177" s="55" t="s">
        <v>734</v>
      </c>
      <c r="Z1177" s="46">
        <f>+Tabla5[[#This Row],[VENTA ACUM 38]]+Tabla5[[#This Row],[venta total 39 acum]]</f>
        <v>18</v>
      </c>
      <c r="AA1177" s="46">
        <v>5</v>
      </c>
      <c r="AB1177" s="46">
        <v>5</v>
      </c>
      <c r="AC1177" s="46">
        <v>16</v>
      </c>
      <c r="AD1177" s="46">
        <v>2</v>
      </c>
      <c r="AE1177" s="46">
        <v>2</v>
      </c>
      <c r="AF1177" s="46">
        <v>2</v>
      </c>
      <c r="AG1177" s="46">
        <v>12</v>
      </c>
      <c r="AH1177" s="42">
        <f>IFERROR(Tabla5[[#This Row],[VENTAS MABE]]/Tabla5[[#This Row],[VENTAS INDURAMA]],0)</f>
        <v>0.5</v>
      </c>
      <c r="AI1177" t="s">
        <v>1675</v>
      </c>
      <c r="AK1177" s="42"/>
      <c r="AL1177" t="s">
        <v>727</v>
      </c>
      <c r="AM1177" s="55" t="s">
        <v>1049</v>
      </c>
      <c r="AO1177" s="55" t="s">
        <v>460</v>
      </c>
      <c r="AP1177">
        <v>15</v>
      </c>
      <c r="AQ1177" s="55">
        <v>3</v>
      </c>
      <c r="AR1177">
        <v>2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f>SUM(Tabla5[[#This Row],[VENTA MABE 1 SEMANA OCT]:[VENTAS OTROS 1 SEMANA OCT]])</f>
        <v>5</v>
      </c>
      <c r="AY1177" s="46">
        <v>13.811155285221352</v>
      </c>
      <c r="AZ1177" s="55">
        <v>2</v>
      </c>
      <c r="BA1177">
        <v>5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f>SUM(Tabla5[[#This Row],[VENTA MABE 2 SEMANA OCT]:[VENTAS OTROS 2 SEMANA OCT]])</f>
        <v>7</v>
      </c>
      <c r="BH1177" t="s">
        <v>798</v>
      </c>
      <c r="BI1177" s="55" t="s">
        <v>134</v>
      </c>
      <c r="BJ1177">
        <v>27.999999999999996</v>
      </c>
      <c r="BK1177" s="55">
        <v>0</v>
      </c>
      <c r="BL1177">
        <v>4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f>SUM(Tabla5[[#This Row],[VENTA MABE 3 SEMANA OCT]:[VENTAS OTROS 3 SEMANA OCT]])</f>
        <v>4</v>
      </c>
      <c r="BS1177" s="42">
        <v>0.4</v>
      </c>
      <c r="BT1177" s="55">
        <v>4</v>
      </c>
      <c r="BU1177">
        <v>3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f>SUM(Tabla5[[#This Row],[VENTA MABE 4 SEMANA OCT]:[VENTAS OTROS 4 SEMANA OCT]])</f>
        <v>7</v>
      </c>
      <c r="CI117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0.39130434782608697</v>
      </c>
      <c r="CJ1177" t="s">
        <v>1702</v>
      </c>
      <c r="CK1177">
        <v>1</v>
      </c>
      <c r="CL1177">
        <v>3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f>SUM(Tabla5[[#This Row],[VENTA MABE 1 SEMANA NOV]:[VENTAS OTROS 1 SEMANA NOV]])</f>
        <v>5</v>
      </c>
      <c r="CS1177">
        <f>IFERROR(VLOOKUP(Tabla5[[#This Row],[CLAVE]],[2]VENTAS!$F$2:$L$1501,2,0),0)</f>
        <v>1</v>
      </c>
      <c r="CT1177">
        <f>IFERROR(VLOOKUP(Tabla5[[#This Row],[CLAVE]],[2]VENTAS!$F$2:$L$1501,3,0),0)</f>
        <v>5</v>
      </c>
      <c r="CU1177">
        <f>IFERROR(VLOOKUP(Tabla5[[#This Row],[CLAVE]],[2]VENTAS!$F$2:$L$1501,4,0),0)</f>
        <v>1</v>
      </c>
      <c r="CV1177">
        <f>IFERROR(VLOOKUP(Tabla5[[#This Row],[CLAVE]],[2]VENTAS!$F$2:$L$1501,5,0),0)</f>
        <v>1</v>
      </c>
      <c r="CW1177">
        <f>IFERROR(VLOOKUP(Tabla5[[#This Row],[CLAVE]],[2]VENTAS!$F$2:$L$1501,6,0),0)</f>
        <v>0</v>
      </c>
      <c r="CX1177">
        <f>IFERROR(VLOOKUP(Tabla5[[#This Row],[CLAVE]],[2]VENTAS!$F$2:$L$1501,7,0),0)</f>
        <v>0</v>
      </c>
      <c r="CY1177">
        <f>IFERROR(VLOOKUP(Tabla5[[#This Row],[CLAVE]],[2]VENTAS!$F$2:$R$1501,13,0),0)</f>
        <v>0</v>
      </c>
      <c r="CZ1177">
        <f>SUM(Tabla5[[#This Row],[VENTA MABE 2 SEMANA NOV]:[VENTAS OTROS 2 SEMANA NOV]])</f>
        <v>8</v>
      </c>
      <c r="DA1177" s="46">
        <v>33.14677268453125</v>
      </c>
    </row>
    <row r="1178" spans="1:105" hidden="1" x14ac:dyDescent="0.3">
      <c r="A1178" t="str">
        <f>CONCATENATE(Tabla5[[#This Row],[TIENDA HMPV]],Tabla5[[#This Row],[LINEA]])</f>
        <v>156015 - TIENDA C.C PORTAL SHOPPINGEMPOTRE</v>
      </c>
      <c r="B1178" t="s">
        <v>133</v>
      </c>
      <c r="C1178" s="55" t="s">
        <v>134</v>
      </c>
      <c r="D1178" s="55" t="s">
        <v>39</v>
      </c>
      <c r="E1178" s="55" t="s">
        <v>135</v>
      </c>
      <c r="F1178" s="55" t="s">
        <v>1724</v>
      </c>
      <c r="G1178" t="s">
        <v>32</v>
      </c>
      <c r="H1178" s="42">
        <f>IFERROR(Tabla5[[#This Row],[VENTAS MABE]]/Tabla5[[#This Row],[CUOTA]],0)</f>
        <v>0</v>
      </c>
      <c r="I1178">
        <v>0</v>
      </c>
      <c r="J1178">
        <v>0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V1178" s="42">
        <v>0</v>
      </c>
      <c r="W1178" s="42">
        <f>IFERROR(Tabla5[[#This Row],[TOTAL VENTA 38 SEMANA]]/Tabla5[[#This Row],[VENTA ACUM 38]],0)</f>
        <v>0</v>
      </c>
      <c r="X1178" s="42" t="e">
        <f>VLOOKUP(Tabla5[[#This Row],[CLAVE]],[1]!QMI_5_SEMANA_SEP_22[[CLAVE]:[SHARE CADENA S2]],21,0)</f>
        <v>#REF!</v>
      </c>
      <c r="Y1178" s="55" t="s">
        <v>734</v>
      </c>
      <c r="Z1178" s="46">
        <f>+Tabla5[[#This Row],[VENTA ACUM 38]]+Tabla5[[#This Row],[venta total 39 acum]]</f>
        <v>3</v>
      </c>
      <c r="AA1178" s="46">
        <v>0</v>
      </c>
      <c r="AB1178" s="46">
        <v>0</v>
      </c>
      <c r="AC1178" s="46">
        <v>2</v>
      </c>
      <c r="AD1178" s="46">
        <v>1</v>
      </c>
      <c r="AE1178" s="46">
        <v>0</v>
      </c>
      <c r="AF1178" s="46">
        <v>1</v>
      </c>
      <c r="AG1178" s="46">
        <v>0</v>
      </c>
      <c r="AH1178" s="42">
        <f>IFERROR(Tabla5[[#This Row],[VENTAS MABE]]/Tabla5[[#This Row],[VENTAS INDURAMA]],0)</f>
        <v>0</v>
      </c>
      <c r="AI1178" t="s">
        <v>1675</v>
      </c>
      <c r="AK1178" s="42"/>
      <c r="AL1178" t="s">
        <v>727</v>
      </c>
      <c r="AM1178" s="55" t="s">
        <v>1049</v>
      </c>
      <c r="AO1178" s="55" t="s">
        <v>460</v>
      </c>
      <c r="AP1178">
        <v>1</v>
      </c>
      <c r="AQ1178" s="55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f>SUM(Tabla5[[#This Row],[VENTA MABE 1 SEMANA OCT]:[VENTAS OTROS 1 SEMANA OCT]])</f>
        <v>0</v>
      </c>
      <c r="AY1178" s="46">
        <v>0</v>
      </c>
      <c r="AZ1178" s="55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f>SUM(Tabla5[[#This Row],[VENTA MABE 2 SEMANA OCT]:[VENTAS OTROS 2 SEMANA OCT]])</f>
        <v>0</v>
      </c>
      <c r="BH1178" t="s">
        <v>798</v>
      </c>
      <c r="BI1178" s="55" t="s">
        <v>134</v>
      </c>
      <c r="BJ1178">
        <v>27.999999999999996</v>
      </c>
      <c r="BK1178" s="55">
        <v>0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f>SUM(Tabla5[[#This Row],[VENTA MABE 3 SEMANA OCT]:[VENTAS OTROS 3 SEMANA OCT]])</f>
        <v>1</v>
      </c>
      <c r="BS1178" s="42">
        <v>0</v>
      </c>
      <c r="BT1178" s="55">
        <v>0</v>
      </c>
      <c r="BU1178">
        <v>1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f>SUM(Tabla5[[#This Row],[VENTA MABE 4 SEMANA OCT]:[VENTAS OTROS 4 SEMANA OCT]])</f>
        <v>1</v>
      </c>
      <c r="CI11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78" s="66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f>SUM(Tabla5[[#This Row],[VENTA MABE 1 SEMANA NOV]:[VENTAS OTROS 1 SEMANA NOV]])</f>
        <v>1</v>
      </c>
      <c r="CS1178">
        <f>IFERROR(VLOOKUP(Tabla5[[#This Row],[CLAVE]],[2]VENTAS!$F$2:$L$1501,2,0),0)</f>
        <v>0</v>
      </c>
      <c r="CT1178">
        <f>IFERROR(VLOOKUP(Tabla5[[#This Row],[CLAVE]],[2]VENTAS!$F$2:$L$1501,3,0),0)</f>
        <v>0</v>
      </c>
      <c r="CU1178">
        <f>IFERROR(VLOOKUP(Tabla5[[#This Row],[CLAVE]],[2]VENTAS!$F$2:$L$1501,4,0),0)</f>
        <v>0</v>
      </c>
      <c r="CV1178">
        <f>IFERROR(VLOOKUP(Tabla5[[#This Row],[CLAVE]],[2]VENTAS!$F$2:$L$1501,5,0),0)</f>
        <v>0</v>
      </c>
      <c r="CW1178">
        <f>IFERROR(VLOOKUP(Tabla5[[#This Row],[CLAVE]],[2]VENTAS!$F$2:$L$1501,6,0),0)</f>
        <v>0</v>
      </c>
      <c r="CX1178">
        <f>IFERROR(VLOOKUP(Tabla5[[#This Row],[CLAVE]],[2]VENTAS!$F$2:$L$1501,7,0),0)</f>
        <v>0</v>
      </c>
      <c r="CY1178">
        <f>IFERROR(VLOOKUP(Tabla5[[#This Row],[CLAVE]],[2]VENTAS!$F$2:$R$1501,13,0),0)</f>
        <v>0</v>
      </c>
      <c r="CZ1178">
        <f>SUM(Tabla5[[#This Row],[VENTA MABE 2 SEMANA NOV]:[VENTAS OTROS 2 SEMANA NOV]])</f>
        <v>0</v>
      </c>
      <c r="DA1178" s="46">
        <v>0</v>
      </c>
    </row>
    <row r="1179" spans="1:105" hidden="1" x14ac:dyDescent="0.3">
      <c r="A1179" t="str">
        <f>CONCATENATE(Tabla5[[#This Row],[TIENDA HMPV]],Tabla5[[#This Row],[LINEA]])</f>
        <v>156015 - TIENDA C.C PORTAL SHOPPINGGLOBALES</v>
      </c>
      <c r="B1179" t="s">
        <v>133</v>
      </c>
      <c r="C1179" s="55" t="s">
        <v>134</v>
      </c>
      <c r="D1179" s="55" t="s">
        <v>39</v>
      </c>
      <c r="E1179" s="55" t="s">
        <v>135</v>
      </c>
      <c r="F1179" s="55" t="s">
        <v>1724</v>
      </c>
      <c r="G1179" t="s">
        <v>27</v>
      </c>
      <c r="H1179" s="42">
        <f>IFERROR(Tabla5[[#This Row],[VENTAS MABE]]/Tabla5[[#This Row],[CUOTA]],0)</f>
        <v>0.63636363636363635</v>
      </c>
      <c r="I1179">
        <v>11</v>
      </c>
      <c r="J1179">
        <v>7</v>
      </c>
      <c r="K1179">
        <v>0</v>
      </c>
      <c r="L1179">
        <v>1</v>
      </c>
      <c r="M1179">
        <v>0</v>
      </c>
      <c r="N1179">
        <v>0</v>
      </c>
      <c r="O1179">
        <v>4</v>
      </c>
      <c r="P1179">
        <v>1</v>
      </c>
      <c r="Q1179">
        <v>0</v>
      </c>
      <c r="R1179">
        <v>0</v>
      </c>
      <c r="S1179">
        <v>0</v>
      </c>
      <c r="T1179">
        <v>3</v>
      </c>
      <c r="V1179" s="42">
        <v>0.4375</v>
      </c>
      <c r="W1179" s="42">
        <f>IFERROR(Tabla5[[#This Row],[TOTAL VENTA 38 SEMANA]]/Tabla5[[#This Row],[VENTA ACUM 38]],0)</f>
        <v>0.4375</v>
      </c>
      <c r="X1179" s="42" t="e">
        <f>VLOOKUP(Tabla5[[#This Row],[CLAVE]],[1]!QMI_5_SEMANA_SEP_22[[CLAVE]:[SHARE CADENA S2]],21,0)</f>
        <v>#REF!</v>
      </c>
      <c r="Y1179" s="55" t="s">
        <v>734</v>
      </c>
      <c r="Z1179" s="46">
        <f>+Tabla5[[#This Row],[VENTA ACUM 38]]+Tabla5[[#This Row],[venta total 39 acum]]</f>
        <v>17</v>
      </c>
      <c r="AA1179" s="46">
        <v>7</v>
      </c>
      <c r="AB1179" s="46">
        <v>7</v>
      </c>
      <c r="AC1179" s="46">
        <v>16</v>
      </c>
      <c r="AD1179" s="46">
        <v>1</v>
      </c>
      <c r="AE1179" s="46">
        <v>0</v>
      </c>
      <c r="AF1179" s="46">
        <v>1</v>
      </c>
      <c r="AG1179" s="46">
        <v>10</v>
      </c>
      <c r="AH1179" s="42">
        <f>IFERROR(Tabla5[[#This Row],[VENTAS MABE]]/Tabla5[[#This Row],[VENTAS INDURAMA]],0)</f>
        <v>0</v>
      </c>
      <c r="AI1179" t="s">
        <v>1675</v>
      </c>
      <c r="AK1179" s="42"/>
      <c r="AL1179" t="s">
        <v>727</v>
      </c>
      <c r="AM1179" s="55" t="s">
        <v>1049</v>
      </c>
      <c r="AO1179" s="55" t="s">
        <v>460</v>
      </c>
      <c r="AP1179">
        <v>16</v>
      </c>
      <c r="AQ1179" s="55">
        <v>0</v>
      </c>
      <c r="AR1179">
        <v>1</v>
      </c>
      <c r="AS1179">
        <v>0</v>
      </c>
      <c r="AT1179">
        <v>1</v>
      </c>
      <c r="AU1179">
        <v>0</v>
      </c>
      <c r="AV1179">
        <v>2</v>
      </c>
      <c r="AW1179">
        <v>1</v>
      </c>
      <c r="AX1179">
        <f>SUM(Tabla5[[#This Row],[VENTA MABE 1 SEMANA OCT]:[VENTAS OTROS 1 SEMANA OCT]])</f>
        <v>5</v>
      </c>
      <c r="AY1179" s="46">
        <v>10.898223391659839</v>
      </c>
      <c r="AZ1179" s="55">
        <v>3</v>
      </c>
      <c r="BA1179">
        <v>0</v>
      </c>
      <c r="BB1179">
        <v>0</v>
      </c>
      <c r="BC1179">
        <v>0</v>
      </c>
      <c r="BD1179">
        <v>0</v>
      </c>
      <c r="BE1179">
        <v>2</v>
      </c>
      <c r="BF1179">
        <v>0</v>
      </c>
      <c r="BG1179">
        <f>SUM(Tabla5[[#This Row],[VENTA MABE 2 SEMANA OCT]:[VENTAS OTROS 2 SEMANA OCT]])</f>
        <v>5</v>
      </c>
      <c r="BH1179" t="s">
        <v>798</v>
      </c>
      <c r="BI1179" s="55" t="s">
        <v>134</v>
      </c>
      <c r="BJ1179">
        <v>27.999999999999996</v>
      </c>
      <c r="BK1179" s="55">
        <v>3</v>
      </c>
      <c r="BL1179">
        <v>1</v>
      </c>
      <c r="BM1179">
        <v>0</v>
      </c>
      <c r="BN1179">
        <v>0</v>
      </c>
      <c r="BO1179">
        <v>0</v>
      </c>
      <c r="BP1179">
        <v>2</v>
      </c>
      <c r="BQ1179">
        <v>0</v>
      </c>
      <c r="BR1179">
        <f>SUM(Tabla5[[#This Row],[VENTA MABE 3 SEMANA OCT]:[VENTAS OTROS 3 SEMANA OCT]])</f>
        <v>6</v>
      </c>
      <c r="BS1179" s="42">
        <v>0</v>
      </c>
      <c r="BT1179" s="55">
        <v>4</v>
      </c>
      <c r="BU1179">
        <v>2</v>
      </c>
      <c r="BV1179">
        <v>0</v>
      </c>
      <c r="BW1179">
        <v>0</v>
      </c>
      <c r="BX1179">
        <v>0</v>
      </c>
      <c r="BY1179">
        <v>1</v>
      </c>
      <c r="BZ1179">
        <v>1</v>
      </c>
      <c r="CA1179">
        <f>SUM(Tabla5[[#This Row],[VENTA MABE 4 SEMANA OCT]:[VENTAS OTROS 4 SEMANA OCT]])</f>
        <v>8</v>
      </c>
      <c r="CI11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0.41666666666666669</v>
      </c>
      <c r="CJ1179" t="s">
        <v>1702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f>SUM(Tabla5[[#This Row],[VENTA MABE 1 SEMANA NOV]:[VENTAS OTROS 1 SEMANA NOV]])</f>
        <v>2</v>
      </c>
      <c r="CS1179">
        <f>IFERROR(VLOOKUP(Tabla5[[#This Row],[CLAVE]],[2]VENTAS!$F$2:$L$1501,2,0),0)</f>
        <v>4</v>
      </c>
      <c r="CT1179">
        <f>IFERROR(VLOOKUP(Tabla5[[#This Row],[CLAVE]],[2]VENTAS!$F$2:$L$1501,3,0),0)</f>
        <v>0</v>
      </c>
      <c r="CU1179">
        <f>IFERROR(VLOOKUP(Tabla5[[#This Row],[CLAVE]],[2]VENTAS!$F$2:$L$1501,4,0),0)</f>
        <v>0</v>
      </c>
      <c r="CV1179">
        <f>IFERROR(VLOOKUP(Tabla5[[#This Row],[CLAVE]],[2]VENTAS!$F$2:$L$1501,5,0),0)</f>
        <v>0</v>
      </c>
      <c r="CW1179">
        <f>IFERROR(VLOOKUP(Tabla5[[#This Row],[CLAVE]],[2]VENTAS!$F$2:$L$1501,6,0),0)</f>
        <v>0</v>
      </c>
      <c r="CX1179">
        <f>IFERROR(VLOOKUP(Tabla5[[#This Row],[CLAVE]],[2]VENTAS!$F$2:$L$1501,7,0),0)</f>
        <v>3</v>
      </c>
      <c r="CY1179">
        <f>IFERROR(VLOOKUP(Tabla5[[#This Row],[CLAVE]],[2]VENTAS!$F$2:$R$1501,13,0),0)</f>
        <v>0</v>
      </c>
      <c r="CZ1179">
        <f>SUM(Tabla5[[#This Row],[VENTA MABE 2 SEMANA NOV]:[VENTAS OTROS 2 SEMANA NOV]])</f>
        <v>7</v>
      </c>
      <c r="DA1179" s="46">
        <v>9.2092534174553098</v>
      </c>
    </row>
    <row r="1180" spans="1:105" hidden="1" x14ac:dyDescent="0.3">
      <c r="A1180" t="str">
        <f>CONCATENATE(Tabla5[[#This Row],[TIENDA HMPV]],Tabla5[[#This Row],[LINEA]])</f>
        <v>156015 - TIENDA C.C PORTAL SHOPPINGLAVADO</v>
      </c>
      <c r="B1180" t="s">
        <v>133</v>
      </c>
      <c r="C1180" s="55" t="s">
        <v>134</v>
      </c>
      <c r="D1180" s="55" t="s">
        <v>39</v>
      </c>
      <c r="E1180" s="55" t="s">
        <v>135</v>
      </c>
      <c r="F1180" s="55" t="s">
        <v>1724</v>
      </c>
      <c r="G1180" t="s">
        <v>28</v>
      </c>
      <c r="H1180" s="42">
        <f>IFERROR(Tabla5[[#This Row],[VENTAS MABE]]/Tabla5[[#This Row],[CUOTA]],0)</f>
        <v>1.1666666666666667</v>
      </c>
      <c r="I1180">
        <v>6</v>
      </c>
      <c r="J1180">
        <v>7</v>
      </c>
      <c r="K1180">
        <v>1</v>
      </c>
      <c r="L1180">
        <v>7</v>
      </c>
      <c r="M1180">
        <v>2</v>
      </c>
      <c r="N1180">
        <v>18</v>
      </c>
      <c r="O1180">
        <v>9</v>
      </c>
      <c r="P1180">
        <v>0</v>
      </c>
      <c r="Q1180">
        <v>0</v>
      </c>
      <c r="R1180">
        <v>0</v>
      </c>
      <c r="S1180">
        <v>0</v>
      </c>
      <c r="T1180">
        <v>0</v>
      </c>
      <c r="V1180" s="42">
        <v>0.21212121212121213</v>
      </c>
      <c r="W1180" s="42">
        <f>IFERROR(Tabla5[[#This Row],[TOTAL VENTA 38 SEMANA]]/Tabla5[[#This Row],[VENTA ACUM 38]],0)</f>
        <v>0.21212121212121213</v>
      </c>
      <c r="X1180" s="42" t="e">
        <f>VLOOKUP(Tabla5[[#This Row],[CLAVE]],[1]!QMI_5_SEMANA_SEP_22[[CLAVE]:[SHARE CADENA S2]],21,0)</f>
        <v>#REF!</v>
      </c>
      <c r="Y1180" s="55" t="s">
        <v>734</v>
      </c>
      <c r="Z1180" s="46">
        <f>+Tabla5[[#This Row],[VENTA ACUM 38]]+Tabla5[[#This Row],[venta total 39 acum]]</f>
        <v>44</v>
      </c>
      <c r="AA1180" s="46">
        <v>6</v>
      </c>
      <c r="AB1180" s="46">
        <v>7</v>
      </c>
      <c r="AC1180" s="46">
        <v>33</v>
      </c>
      <c r="AD1180" s="46">
        <v>11</v>
      </c>
      <c r="AE1180" s="46">
        <v>0</v>
      </c>
      <c r="AF1180" s="46">
        <v>11</v>
      </c>
      <c r="AG1180" s="46">
        <v>24</v>
      </c>
      <c r="AH1180" s="42">
        <f>IFERROR(Tabla5[[#This Row],[VENTAS MABE]]/Tabla5[[#This Row],[VENTAS INDURAMA]],0)</f>
        <v>7</v>
      </c>
      <c r="AI1180" t="s">
        <v>1675</v>
      </c>
      <c r="AK1180" s="42"/>
      <c r="AL1180" t="s">
        <v>727</v>
      </c>
      <c r="AM1180" s="55" t="s">
        <v>1049</v>
      </c>
      <c r="AO1180" s="55" t="s">
        <v>460</v>
      </c>
      <c r="AP1180">
        <v>31</v>
      </c>
      <c r="AQ1180" s="55">
        <v>1</v>
      </c>
      <c r="AR1180">
        <v>0</v>
      </c>
      <c r="AS1180">
        <v>1</v>
      </c>
      <c r="AT1180">
        <v>1</v>
      </c>
      <c r="AU1180">
        <v>4</v>
      </c>
      <c r="AV1180">
        <v>3</v>
      </c>
      <c r="AW1180">
        <v>0</v>
      </c>
      <c r="AX1180">
        <f>SUM(Tabla5[[#This Row],[VENTA MABE 1 SEMANA OCT]:[VENTAS OTROS 1 SEMANA OCT]])</f>
        <v>10</v>
      </c>
      <c r="AY1180" s="46">
        <v>4.5097282716135991</v>
      </c>
      <c r="AZ1180" s="55">
        <v>0</v>
      </c>
      <c r="BA1180">
        <v>0</v>
      </c>
      <c r="BB1180">
        <v>1</v>
      </c>
      <c r="BC1180">
        <v>5</v>
      </c>
      <c r="BD1180">
        <v>6</v>
      </c>
      <c r="BE1180">
        <v>3</v>
      </c>
      <c r="BF1180">
        <v>0</v>
      </c>
      <c r="BG1180">
        <f>SUM(Tabla5[[#This Row],[VENTA MABE 2 SEMANA OCT]:[VENTAS OTROS 2 SEMANA OCT]])</f>
        <v>15</v>
      </c>
      <c r="BH1180" t="s">
        <v>798</v>
      </c>
      <c r="BI1180" s="55" t="s">
        <v>134</v>
      </c>
      <c r="BJ1180">
        <v>27.999999999999996</v>
      </c>
      <c r="BK1180" s="55">
        <v>3</v>
      </c>
      <c r="BL1180">
        <v>0</v>
      </c>
      <c r="BM1180">
        <v>5</v>
      </c>
      <c r="BN1180">
        <v>1</v>
      </c>
      <c r="BO1180">
        <v>4</v>
      </c>
      <c r="BP1180">
        <v>2</v>
      </c>
      <c r="BQ1180">
        <v>0</v>
      </c>
      <c r="BR1180">
        <f>SUM(Tabla5[[#This Row],[VENTA MABE 3 SEMANA OCT]:[VENTAS OTROS 3 SEMANA OCT]])</f>
        <v>15</v>
      </c>
      <c r="BS1180" s="42">
        <v>0.12</v>
      </c>
      <c r="BT1180" s="55">
        <v>6</v>
      </c>
      <c r="BU1180">
        <v>0</v>
      </c>
      <c r="BV1180">
        <v>5</v>
      </c>
      <c r="BW1180">
        <v>1</v>
      </c>
      <c r="BX1180">
        <v>8</v>
      </c>
      <c r="BY1180">
        <v>1</v>
      </c>
      <c r="BZ1180">
        <v>0</v>
      </c>
      <c r="CA1180">
        <f>SUM(Tabla5[[#This Row],[VENTA MABE 4 SEMANA OCT]:[VENTAS OTROS 4 SEMANA OCT]])</f>
        <v>21</v>
      </c>
      <c r="CE1180" t="s">
        <v>1695</v>
      </c>
      <c r="CI118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0.16393442622950818</v>
      </c>
      <c r="CJ1180" t="s">
        <v>1701</v>
      </c>
      <c r="CK1180">
        <v>0</v>
      </c>
      <c r="CL1180">
        <v>0</v>
      </c>
      <c r="CM1180">
        <v>2</v>
      </c>
      <c r="CN1180">
        <v>3</v>
      </c>
      <c r="CO1180">
        <v>4</v>
      </c>
      <c r="CP1180">
        <v>4</v>
      </c>
      <c r="CQ1180">
        <v>0</v>
      </c>
      <c r="CR1180">
        <f>SUM(Tabla5[[#This Row],[VENTA MABE 1 SEMANA NOV]:[VENTAS OTROS 1 SEMANA NOV]])</f>
        <v>13</v>
      </c>
      <c r="CS1180">
        <f>IFERROR(VLOOKUP(Tabla5[[#This Row],[CLAVE]],[2]VENTAS!$F$2:$L$1501,2,0),0)</f>
        <v>0</v>
      </c>
      <c r="CT1180">
        <f>IFERROR(VLOOKUP(Tabla5[[#This Row],[CLAVE]],[2]VENTAS!$F$2:$L$1501,3,0),0)</f>
        <v>0</v>
      </c>
      <c r="CU1180">
        <f>IFERROR(VLOOKUP(Tabla5[[#This Row],[CLAVE]],[2]VENTAS!$F$2:$L$1501,4,0),0)</f>
        <v>0</v>
      </c>
      <c r="CV1180">
        <f>IFERROR(VLOOKUP(Tabla5[[#This Row],[CLAVE]],[2]VENTAS!$F$2:$L$1501,5,0),0)</f>
        <v>1</v>
      </c>
      <c r="CW1180">
        <f>IFERROR(VLOOKUP(Tabla5[[#This Row],[CLAVE]],[2]VENTAS!$F$2:$L$1501,6,0),0)</f>
        <v>1</v>
      </c>
      <c r="CX1180">
        <f>IFERROR(VLOOKUP(Tabla5[[#This Row],[CLAVE]],[2]VENTAS!$F$2:$L$1501,7,0),0)</f>
        <v>2</v>
      </c>
      <c r="CY1180">
        <f>IFERROR(VLOOKUP(Tabla5[[#This Row],[CLAVE]],[2]VENTAS!$F$2:$R$1501,13,0),0)</f>
        <v>0</v>
      </c>
      <c r="CZ1180">
        <f>SUM(Tabla5[[#This Row],[VENTA MABE 2 SEMANA NOV]:[VENTAS OTROS 2 SEMANA NOV]])</f>
        <v>4</v>
      </c>
      <c r="DA1180" s="46">
        <v>12.048577731374891</v>
      </c>
    </row>
    <row r="1181" spans="1:105" hidden="1" x14ac:dyDescent="0.3">
      <c r="A1181" t="str">
        <f>CONCATENATE(Tabla5[[#This Row],[TIENDA HMPV]],Tabla5[[#This Row],[LINEA]])</f>
        <v>156015 - TIENDA C.C PORTAL SHOPPINGREFRIGERACIÓN</v>
      </c>
      <c r="B1181" t="s">
        <v>133</v>
      </c>
      <c r="C1181" s="55" t="s">
        <v>134</v>
      </c>
      <c r="D1181" s="55" t="s">
        <v>39</v>
      </c>
      <c r="E1181" s="55" t="s">
        <v>135</v>
      </c>
      <c r="F1181" s="55" t="s">
        <v>1724</v>
      </c>
      <c r="G1181" t="s">
        <v>29</v>
      </c>
      <c r="H1181" s="42">
        <f>IFERROR(Tabla5[[#This Row],[VENTAS MABE]]/Tabla5[[#This Row],[CUOTA]],0)</f>
        <v>0.8571428571428571</v>
      </c>
      <c r="I1181">
        <v>7</v>
      </c>
      <c r="J1181">
        <v>6</v>
      </c>
      <c r="K1181">
        <v>6</v>
      </c>
      <c r="L1181">
        <v>2</v>
      </c>
      <c r="M1181">
        <v>1</v>
      </c>
      <c r="N1181">
        <v>2</v>
      </c>
      <c r="O1181">
        <v>6</v>
      </c>
      <c r="P1181">
        <v>1</v>
      </c>
      <c r="Q1181">
        <v>0</v>
      </c>
      <c r="R1181">
        <v>0</v>
      </c>
      <c r="S1181">
        <v>0</v>
      </c>
      <c r="T1181">
        <v>0</v>
      </c>
      <c r="V1181" s="42">
        <v>0.27272727272727271</v>
      </c>
      <c r="W1181" s="42">
        <f>IFERROR(Tabla5[[#This Row],[TOTAL VENTA 38 SEMANA]]/Tabla5[[#This Row],[VENTA ACUM 38]],0)</f>
        <v>0.27272727272727271</v>
      </c>
      <c r="X1181" s="42" t="e">
        <f>VLOOKUP(Tabla5[[#This Row],[CLAVE]],[1]!QMI_5_SEMANA_SEP_22[[CLAVE]:[SHARE CADENA S2]],21,0)</f>
        <v>#REF!</v>
      </c>
      <c r="Y1181" s="55" t="s">
        <v>734</v>
      </c>
      <c r="Z1181" s="46">
        <f>+Tabla5[[#This Row],[VENTA ACUM 38]]+Tabla5[[#This Row],[venta total 39 acum]]</f>
        <v>25</v>
      </c>
      <c r="AA1181" s="46">
        <v>6</v>
      </c>
      <c r="AB1181" s="46">
        <v>6</v>
      </c>
      <c r="AC1181" s="46">
        <v>22</v>
      </c>
      <c r="AD1181" s="46">
        <v>3</v>
      </c>
      <c r="AE1181" s="46">
        <v>1</v>
      </c>
      <c r="AF1181" s="46">
        <v>3</v>
      </c>
      <c r="AG1181" s="46">
        <v>11</v>
      </c>
      <c r="AH1181" s="42">
        <f>IFERROR(Tabla5[[#This Row],[VENTAS MABE]]/Tabla5[[#This Row],[VENTAS INDURAMA]],0)</f>
        <v>1</v>
      </c>
      <c r="AI1181" t="s">
        <v>1675</v>
      </c>
      <c r="AK1181" s="42"/>
      <c r="AL1181" t="s">
        <v>727</v>
      </c>
      <c r="AM1181" s="55" t="s">
        <v>1049</v>
      </c>
      <c r="AO1181" s="55" t="s">
        <v>460</v>
      </c>
      <c r="AP1181">
        <v>22</v>
      </c>
      <c r="AQ1181" s="55">
        <v>1</v>
      </c>
      <c r="AR1181">
        <v>1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f>SUM(Tabla5[[#This Row],[VENTA MABE 1 SEMANA OCT]:[VENTAS OTROS 1 SEMANA OCT]])</f>
        <v>3</v>
      </c>
      <c r="AY1181" s="46">
        <v>5.3052192152692452</v>
      </c>
      <c r="AZ1181" s="55">
        <v>3</v>
      </c>
      <c r="BA1181">
        <v>2</v>
      </c>
      <c r="BB1181">
        <v>0</v>
      </c>
      <c r="BC1181">
        <v>2</v>
      </c>
      <c r="BD1181">
        <v>2</v>
      </c>
      <c r="BE1181">
        <v>3</v>
      </c>
      <c r="BF1181">
        <v>0</v>
      </c>
      <c r="BG1181">
        <f>SUM(Tabla5[[#This Row],[VENTA MABE 2 SEMANA OCT]:[VENTAS OTROS 2 SEMANA OCT]])</f>
        <v>12</v>
      </c>
      <c r="BH1181" t="s">
        <v>798</v>
      </c>
      <c r="BI1181" s="55" t="s">
        <v>134</v>
      </c>
      <c r="BJ1181">
        <v>27.999999999999996</v>
      </c>
      <c r="BK1181" s="55">
        <v>1</v>
      </c>
      <c r="BL1181">
        <v>1</v>
      </c>
      <c r="BM1181">
        <v>0</v>
      </c>
      <c r="BN1181">
        <v>0</v>
      </c>
      <c r="BO1181">
        <v>0</v>
      </c>
      <c r="BP1181">
        <v>5</v>
      </c>
      <c r="BQ1181">
        <v>0</v>
      </c>
      <c r="BR1181">
        <f>SUM(Tabla5[[#This Row],[VENTA MABE 3 SEMANA OCT]:[VENTAS OTROS 3 SEMANA OCT]])</f>
        <v>7</v>
      </c>
      <c r="BS1181" s="42">
        <v>0.2</v>
      </c>
      <c r="BT1181" s="55">
        <v>2</v>
      </c>
      <c r="BU1181">
        <v>3</v>
      </c>
      <c r="BV1181">
        <v>0</v>
      </c>
      <c r="BW1181">
        <v>0</v>
      </c>
      <c r="BX1181">
        <v>1</v>
      </c>
      <c r="BY1181">
        <v>1</v>
      </c>
      <c r="BZ1181">
        <v>1</v>
      </c>
      <c r="CA1181">
        <f>SUM(Tabla5[[#This Row],[VENTA MABE 4 SEMANA OCT]:[VENTAS OTROS 4 SEMANA OCT]])</f>
        <v>8</v>
      </c>
      <c r="CE1181" t="s">
        <v>1695</v>
      </c>
      <c r="CI118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0.23333333333333334</v>
      </c>
      <c r="CJ1181" t="s">
        <v>1701</v>
      </c>
      <c r="CK1181">
        <v>3</v>
      </c>
      <c r="CL1181">
        <v>3</v>
      </c>
      <c r="CM1181">
        <v>0</v>
      </c>
      <c r="CN1181">
        <v>0</v>
      </c>
      <c r="CO1181">
        <v>0</v>
      </c>
      <c r="CP1181">
        <v>3</v>
      </c>
      <c r="CQ1181">
        <v>0</v>
      </c>
      <c r="CR1181">
        <f>SUM(Tabla5[[#This Row],[VENTA MABE 1 SEMANA NOV]:[VENTAS OTROS 1 SEMANA NOV]])</f>
        <v>9</v>
      </c>
      <c r="CS1181">
        <f>IFERROR(VLOOKUP(Tabla5[[#This Row],[CLAVE]],[2]VENTAS!$F$2:$L$1501,2,0),0)</f>
        <v>3</v>
      </c>
      <c r="CT1181">
        <f>IFERROR(VLOOKUP(Tabla5[[#This Row],[CLAVE]],[2]VENTAS!$F$2:$L$1501,3,0),0)</f>
        <v>1</v>
      </c>
      <c r="CU1181">
        <f>IFERROR(VLOOKUP(Tabla5[[#This Row],[CLAVE]],[2]VENTAS!$F$2:$L$1501,4,0),0)</f>
        <v>0</v>
      </c>
      <c r="CV1181">
        <f>IFERROR(VLOOKUP(Tabla5[[#This Row],[CLAVE]],[2]VENTAS!$F$2:$L$1501,5,0),0)</f>
        <v>0</v>
      </c>
      <c r="CW1181">
        <f>IFERROR(VLOOKUP(Tabla5[[#This Row],[CLAVE]],[2]VENTAS!$F$2:$L$1501,6,0),0)</f>
        <v>3</v>
      </c>
      <c r="CX1181">
        <f>IFERROR(VLOOKUP(Tabla5[[#This Row],[CLAVE]],[2]VENTAS!$F$2:$L$1501,7,0),0)</f>
        <v>0</v>
      </c>
      <c r="CY1181">
        <f>IFERROR(VLOOKUP(Tabla5[[#This Row],[CLAVE]],[2]VENTAS!$F$2:$R$1501,13,0),0)</f>
        <v>0</v>
      </c>
      <c r="CZ1181">
        <f>SUM(Tabla5[[#This Row],[VENTA MABE 2 SEMANA NOV]:[VENTAS OTROS 2 SEMANA NOV]])</f>
        <v>7</v>
      </c>
      <c r="DA1181" s="46">
        <v>12.449581091831828</v>
      </c>
    </row>
    <row r="1182" spans="1:105" hidden="1" x14ac:dyDescent="0.3">
      <c r="A1182" t="str">
        <f>CONCATENATE(Tabla5[[#This Row],[TIENDA HMPV]],Tabla5[[#This Row],[LINEA]])</f>
        <v>389 - POINT PORTAL SHOIPPINGCOCINAS</v>
      </c>
      <c r="B1182" t="s">
        <v>133</v>
      </c>
      <c r="C1182" s="55" t="s">
        <v>134</v>
      </c>
      <c r="D1182" s="55" t="s">
        <v>77</v>
      </c>
      <c r="E1182" s="55" t="s">
        <v>136</v>
      </c>
      <c r="F1182" s="55" t="s">
        <v>1724</v>
      </c>
      <c r="G1182" t="s">
        <v>26</v>
      </c>
      <c r="H1182" s="42">
        <f>IFERROR(Tabla5[[#This Row],[VENTAS MABE]]/Tabla5[[#This Row],[CUOTA]],0)</f>
        <v>1.5</v>
      </c>
      <c r="I1182">
        <v>4</v>
      </c>
      <c r="J1182">
        <v>6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V1182" s="42">
        <v>0.75</v>
      </c>
      <c r="W1182" s="42">
        <f>IFERROR(Tabla5[[#This Row],[TOTAL VENTA 38 SEMANA]]/Tabla5[[#This Row],[VENTA ACUM 38]],0)</f>
        <v>0.75</v>
      </c>
      <c r="X1182" s="42" t="e">
        <f>VLOOKUP(Tabla5[[#This Row],[CLAVE]],[1]!QMI_5_SEMANA_SEP_22[[CLAVE]:[SHARE CADENA S2]],21,0)</f>
        <v>#REF!</v>
      </c>
      <c r="Y1182" s="55" t="s">
        <v>757</v>
      </c>
      <c r="Z1182" s="46">
        <f>+Tabla5[[#This Row],[VENTA ACUM 38]]+Tabla5[[#This Row],[venta total 39 acum]]</f>
        <v>10</v>
      </c>
      <c r="AA1182" s="46">
        <v>4</v>
      </c>
      <c r="AB1182" s="46">
        <v>6</v>
      </c>
      <c r="AC1182" s="46">
        <v>8</v>
      </c>
      <c r="AD1182" s="46">
        <v>2</v>
      </c>
      <c r="AE1182" s="46">
        <v>2</v>
      </c>
      <c r="AF1182" s="46">
        <v>2</v>
      </c>
      <c r="AG1182" s="46">
        <v>6</v>
      </c>
      <c r="AH1182" s="42">
        <f>IFERROR(Tabla5[[#This Row],[VENTAS MABE]]/Tabla5[[#This Row],[VENTAS INDURAMA]],0)</f>
        <v>3</v>
      </c>
      <c r="AI1182" t="s">
        <v>1675</v>
      </c>
      <c r="AK1182" s="42"/>
      <c r="AL1182" t="s">
        <v>727</v>
      </c>
      <c r="AM1182" s="55" t="s">
        <v>1050</v>
      </c>
      <c r="AO1182" s="55" t="s">
        <v>460</v>
      </c>
      <c r="AP1182">
        <v>4</v>
      </c>
      <c r="AQ1182" s="55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f>SUM(Tabla5[[#This Row],[VENTA MABE 1 SEMANA OCT]:[VENTAS OTROS 1 SEMANA OCT]])</f>
        <v>0</v>
      </c>
      <c r="AY1182" s="46">
        <v>4.233794387238154</v>
      </c>
      <c r="AZ1182" s="55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f>SUM(Tabla5[[#This Row],[VENTA MABE 2 SEMANA OCT]:[VENTAS OTROS 2 SEMANA OCT]])</f>
        <v>0</v>
      </c>
      <c r="BH1182" t="s">
        <v>731</v>
      </c>
      <c r="BI1182" s="55" t="s">
        <v>134</v>
      </c>
      <c r="BJ1182">
        <v>2.0000000000000009</v>
      </c>
      <c r="BK1182" s="55">
        <v>1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f>SUM(Tabla5[[#This Row],[VENTA MABE 3 SEMANA OCT]:[VENTAS OTROS 3 SEMANA OCT]])</f>
        <v>1</v>
      </c>
      <c r="BS1182" s="42">
        <v>0.5</v>
      </c>
      <c r="BT1182" s="55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f>SUM(Tabla5[[#This Row],[VENTA MABE 4 SEMANA OCT]:[VENTAS OTROS 4 SEMANA OCT]])</f>
        <v>0</v>
      </c>
      <c r="CI11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82" t="s">
        <v>1703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f>SUM(Tabla5[[#This Row],[VENTA MABE 1 SEMANA NOV]:[VENTAS OTROS 1 SEMANA NOV]])</f>
        <v>0</v>
      </c>
      <c r="CS1182">
        <f>IFERROR(VLOOKUP(Tabla5[[#This Row],[CLAVE]],[2]VENTAS!$F$2:$L$1501,2,0),0)</f>
        <v>2</v>
      </c>
      <c r="CT1182">
        <f>IFERROR(VLOOKUP(Tabla5[[#This Row],[CLAVE]],[2]VENTAS!$F$2:$L$1501,3,0),0)</f>
        <v>0</v>
      </c>
      <c r="CU1182">
        <f>IFERROR(VLOOKUP(Tabla5[[#This Row],[CLAVE]],[2]VENTAS!$F$2:$L$1501,4,0),0)</f>
        <v>0</v>
      </c>
      <c r="CV1182">
        <f>IFERROR(VLOOKUP(Tabla5[[#This Row],[CLAVE]],[2]VENTAS!$F$2:$L$1501,5,0),0)</f>
        <v>0</v>
      </c>
      <c r="CW1182">
        <f>IFERROR(VLOOKUP(Tabla5[[#This Row],[CLAVE]],[2]VENTAS!$F$2:$L$1501,6,0),0)</f>
        <v>0</v>
      </c>
      <c r="CX1182">
        <f>IFERROR(VLOOKUP(Tabla5[[#This Row],[CLAVE]],[2]VENTAS!$F$2:$L$1501,7,0),0)</f>
        <v>0</v>
      </c>
      <c r="CY1182">
        <f>IFERROR(VLOOKUP(Tabla5[[#This Row],[CLAVE]],[2]VENTAS!$F$2:$R$1501,13,0),0)</f>
        <v>0</v>
      </c>
      <c r="CZ1182">
        <f>SUM(Tabla5[[#This Row],[VENTA MABE 2 SEMANA NOV]:[VENTAS OTROS 2 SEMANA NOV]])</f>
        <v>2</v>
      </c>
      <c r="DA1182" s="46">
        <v>6.526128097233002</v>
      </c>
    </row>
    <row r="1183" spans="1:105" hidden="1" x14ac:dyDescent="0.3">
      <c r="A1183" t="str">
        <f>CONCATENATE(Tabla5[[#This Row],[TIENDA HMPV]],Tabla5[[#This Row],[LINEA]])</f>
        <v>389 - POINT PORTAL SHOIPPINGLAVADO</v>
      </c>
      <c r="B1183" t="s">
        <v>133</v>
      </c>
      <c r="C1183" s="55" t="s">
        <v>134</v>
      </c>
      <c r="D1183" s="55" t="s">
        <v>77</v>
      </c>
      <c r="E1183" s="55" t="s">
        <v>136</v>
      </c>
      <c r="F1183" s="55" t="s">
        <v>1724</v>
      </c>
      <c r="G1183" t="s">
        <v>28</v>
      </c>
      <c r="H1183" s="42">
        <f>IFERROR(Tabla5[[#This Row],[VENTAS MABE]]/Tabla5[[#This Row],[CUOTA]],0)</f>
        <v>1</v>
      </c>
      <c r="I1183">
        <v>1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V1183" s="42">
        <v>0.5</v>
      </c>
      <c r="W1183" s="42">
        <f>IFERROR(Tabla5[[#This Row],[TOTAL VENTA 38 SEMANA]]/Tabla5[[#This Row],[VENTA ACUM 38]],0)</f>
        <v>0.5</v>
      </c>
      <c r="X1183" s="42" t="e">
        <f>VLOOKUP(Tabla5[[#This Row],[CLAVE]],[1]!QMI_5_SEMANA_SEP_22[[CLAVE]:[SHARE CADENA S2]],21,0)</f>
        <v>#REF!</v>
      </c>
      <c r="Y1183" s="55" t="s">
        <v>757</v>
      </c>
      <c r="Z1183" s="46">
        <f>+Tabla5[[#This Row],[VENTA ACUM 38]]+Tabla5[[#This Row],[venta total 39 acum]]</f>
        <v>4</v>
      </c>
      <c r="AA1183" s="46">
        <v>1</v>
      </c>
      <c r="AB1183" s="46">
        <v>1</v>
      </c>
      <c r="AC1183" s="46">
        <v>2</v>
      </c>
      <c r="AD1183" s="46">
        <v>2</v>
      </c>
      <c r="AE1183" s="46">
        <v>2</v>
      </c>
      <c r="AF1183" s="46">
        <v>2</v>
      </c>
      <c r="AG1183" s="46">
        <v>3</v>
      </c>
      <c r="AH1183" s="42">
        <f>IFERROR(Tabla5[[#This Row],[VENTAS MABE]]/Tabla5[[#This Row],[VENTAS INDURAMA]],0)</f>
        <v>1</v>
      </c>
      <c r="AI1183" t="s">
        <v>1675</v>
      </c>
      <c r="AK1183" s="42"/>
      <c r="AL1183" t="s">
        <v>727</v>
      </c>
      <c r="AM1183" s="55" t="s">
        <v>1050</v>
      </c>
      <c r="AO1183" s="55" t="s">
        <v>460</v>
      </c>
      <c r="AP1183">
        <v>2</v>
      </c>
      <c r="AQ1183" s="55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f>SUM(Tabla5[[#This Row],[VENTA MABE 1 SEMANA OCT]:[VENTAS OTROS 1 SEMANA OCT]])</f>
        <v>0</v>
      </c>
      <c r="AY1183" s="46">
        <v>1</v>
      </c>
      <c r="AZ1183" s="55">
        <v>1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f>SUM(Tabla5[[#This Row],[VENTA MABE 2 SEMANA OCT]:[VENTAS OTROS 2 SEMANA OCT]])</f>
        <v>1</v>
      </c>
      <c r="BH1183" t="s">
        <v>731</v>
      </c>
      <c r="BI1183" s="55" t="s">
        <v>134</v>
      </c>
      <c r="BJ1183">
        <v>2.0000000000000009</v>
      </c>
      <c r="BK1183" s="55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f>SUM(Tabla5[[#This Row],[VENTA MABE 3 SEMANA OCT]:[VENTAS OTROS 3 SEMANA OCT]])</f>
        <v>1</v>
      </c>
      <c r="BS1183" s="42">
        <v>0.3</v>
      </c>
      <c r="BT1183" s="55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f>SUM(Tabla5[[#This Row],[VENTA MABE 4 SEMANA OCT]:[VENTAS OTROS 4 SEMANA OCT]])</f>
        <v>0</v>
      </c>
      <c r="CI11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83" t="s">
        <v>1703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f>SUM(Tabla5[[#This Row],[VENTA MABE 1 SEMANA NOV]:[VENTAS OTROS 1 SEMANA NOV]])</f>
        <v>0</v>
      </c>
      <c r="CS1183">
        <f>IFERROR(VLOOKUP(Tabla5[[#This Row],[CLAVE]],[2]VENTAS!$F$2:$L$1501,2,0),0)</f>
        <v>0</v>
      </c>
      <c r="CT1183">
        <f>IFERROR(VLOOKUP(Tabla5[[#This Row],[CLAVE]],[2]VENTAS!$F$2:$L$1501,3,0),0)</f>
        <v>0</v>
      </c>
      <c r="CU1183">
        <f>IFERROR(VLOOKUP(Tabla5[[#This Row],[CLAVE]],[2]VENTAS!$F$2:$L$1501,4,0),0)</f>
        <v>0</v>
      </c>
      <c r="CV1183">
        <f>IFERROR(VLOOKUP(Tabla5[[#This Row],[CLAVE]],[2]VENTAS!$F$2:$L$1501,5,0),0)</f>
        <v>0</v>
      </c>
      <c r="CW1183">
        <f>IFERROR(VLOOKUP(Tabla5[[#This Row],[CLAVE]],[2]VENTAS!$F$2:$L$1501,6,0),0)</f>
        <v>0</v>
      </c>
      <c r="CX1183">
        <f>IFERROR(VLOOKUP(Tabla5[[#This Row],[CLAVE]],[2]VENTAS!$F$2:$L$1501,7,0),0)</f>
        <v>0</v>
      </c>
      <c r="CY1183">
        <f>IFERROR(VLOOKUP(Tabla5[[#This Row],[CLAVE]],[2]VENTAS!$F$2:$R$1501,13,0),0)</f>
        <v>0</v>
      </c>
      <c r="CZ1183">
        <f>SUM(Tabla5[[#This Row],[VENTA MABE 2 SEMANA NOV]:[VENTAS OTROS 2 SEMANA NOV]])</f>
        <v>0</v>
      </c>
      <c r="DA1183" s="46">
        <v>1.0799074268882811</v>
      </c>
    </row>
    <row r="1184" spans="1:105" hidden="1" x14ac:dyDescent="0.3">
      <c r="A1184" t="str">
        <f>CONCATENATE(Tabla5[[#This Row],[TIENDA HMPV]],Tabla5[[#This Row],[LINEA]])</f>
        <v>389 - POINT PORTAL SHOIPPINGREFRIGERACIÓN</v>
      </c>
      <c r="B1184" t="s">
        <v>133</v>
      </c>
      <c r="C1184" s="55" t="s">
        <v>134</v>
      </c>
      <c r="D1184" s="55" t="s">
        <v>77</v>
      </c>
      <c r="E1184" s="55" t="s">
        <v>136</v>
      </c>
      <c r="F1184" s="55" t="s">
        <v>1724</v>
      </c>
      <c r="G1184" t="s">
        <v>29</v>
      </c>
      <c r="H1184" s="42">
        <f>IFERROR(Tabla5[[#This Row],[VENTAS MABE]]/Tabla5[[#This Row],[CUOTA]],0)</f>
        <v>0.5</v>
      </c>
      <c r="I1184">
        <v>2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V1184" s="42">
        <v>0.5</v>
      </c>
      <c r="W1184" s="42">
        <f>IFERROR(Tabla5[[#This Row],[TOTAL VENTA 38 SEMANA]]/Tabla5[[#This Row],[VENTA ACUM 38]],0)</f>
        <v>0.5</v>
      </c>
      <c r="X1184" s="42" t="e">
        <f>VLOOKUP(Tabla5[[#This Row],[CLAVE]],[1]!QMI_5_SEMANA_SEP_22[[CLAVE]:[SHARE CADENA S2]],21,0)</f>
        <v>#REF!</v>
      </c>
      <c r="Y1184" s="55" t="s">
        <v>757</v>
      </c>
      <c r="Z1184" s="46">
        <f>+Tabla5[[#This Row],[VENTA ACUM 38]]+Tabla5[[#This Row],[venta total 39 acum]]</f>
        <v>3</v>
      </c>
      <c r="AA1184" s="46">
        <v>1</v>
      </c>
      <c r="AB1184" s="46">
        <v>1</v>
      </c>
      <c r="AC1184" s="46">
        <v>2</v>
      </c>
      <c r="AD1184" s="46">
        <v>1</v>
      </c>
      <c r="AE1184" s="46">
        <v>1</v>
      </c>
      <c r="AF1184" s="46">
        <v>1</v>
      </c>
      <c r="AG1184" s="46">
        <v>2</v>
      </c>
      <c r="AH1184" s="42">
        <f>IFERROR(Tabla5[[#This Row],[VENTAS MABE]]/Tabla5[[#This Row],[VENTAS INDURAMA]],0)</f>
        <v>1</v>
      </c>
      <c r="AI1184" t="s">
        <v>1675</v>
      </c>
      <c r="AK1184" s="42"/>
      <c r="AL1184" t="s">
        <v>727</v>
      </c>
      <c r="AM1184" s="55" t="s">
        <v>1050</v>
      </c>
      <c r="AO1184" s="55" t="s">
        <v>460</v>
      </c>
      <c r="AP1184">
        <v>2</v>
      </c>
      <c r="AQ1184" s="55">
        <v>2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f>SUM(Tabla5[[#This Row],[VENTA MABE 1 SEMANA OCT]:[VENTAS OTROS 1 SEMANA OCT]])</f>
        <v>2</v>
      </c>
      <c r="AY1184" s="46">
        <v>2.9069632076237921</v>
      </c>
      <c r="AZ1184" s="55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f>SUM(Tabla5[[#This Row],[VENTA MABE 2 SEMANA OCT]:[VENTAS OTROS 2 SEMANA OCT]])</f>
        <v>0</v>
      </c>
      <c r="BH1184" t="s">
        <v>731</v>
      </c>
      <c r="BI1184" s="55" t="s">
        <v>134</v>
      </c>
      <c r="BJ1184">
        <v>2.0000000000000009</v>
      </c>
      <c r="BK1184" s="55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f>SUM(Tabla5[[#This Row],[VENTA MABE 3 SEMANA OCT]:[VENTAS OTROS 3 SEMANA OCT]])</f>
        <v>0</v>
      </c>
      <c r="BS1184" s="42">
        <v>0.4</v>
      </c>
      <c r="BT1184" s="55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f>SUM(Tabla5[[#This Row],[VENTA MABE 4 SEMANA OCT]:[VENTAS OTROS 4 SEMANA OCT]])</f>
        <v>0</v>
      </c>
      <c r="CI11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84" t="s">
        <v>1703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f>SUM(Tabla5[[#This Row],[VENTA MABE 1 SEMANA NOV]:[VENTAS OTROS 1 SEMANA NOV]])</f>
        <v>1</v>
      </c>
      <c r="CS1184">
        <f>IFERROR(VLOOKUP(Tabla5[[#This Row],[CLAVE]],[2]VENTAS!$F$2:$L$1501,2,0),0)</f>
        <v>1</v>
      </c>
      <c r="CT1184">
        <f>IFERROR(VLOOKUP(Tabla5[[#This Row],[CLAVE]],[2]VENTAS!$F$2:$L$1501,3,0),0)</f>
        <v>0</v>
      </c>
      <c r="CU1184">
        <f>IFERROR(VLOOKUP(Tabla5[[#This Row],[CLAVE]],[2]VENTAS!$F$2:$L$1501,4,0),0)</f>
        <v>0</v>
      </c>
      <c r="CV1184">
        <f>IFERROR(VLOOKUP(Tabla5[[#This Row],[CLAVE]],[2]VENTAS!$F$2:$L$1501,5,0),0)</f>
        <v>0</v>
      </c>
      <c r="CW1184">
        <f>IFERROR(VLOOKUP(Tabla5[[#This Row],[CLAVE]],[2]VENTAS!$F$2:$L$1501,6,0),0)</f>
        <v>0</v>
      </c>
      <c r="CX1184">
        <f>IFERROR(VLOOKUP(Tabla5[[#This Row],[CLAVE]],[2]VENTAS!$F$2:$L$1501,7,0),0)</f>
        <v>0</v>
      </c>
      <c r="CY1184">
        <f>IFERROR(VLOOKUP(Tabla5[[#This Row],[CLAVE]],[2]VENTAS!$F$2:$R$1501,13,0),0)</f>
        <v>0</v>
      </c>
      <c r="CZ1184">
        <f>SUM(Tabla5[[#This Row],[VENTA MABE 2 SEMANA NOV]:[VENTAS OTROS 2 SEMANA NOV]])</f>
        <v>1</v>
      </c>
      <c r="DA1184" s="46">
        <v>5</v>
      </c>
    </row>
    <row r="1185" spans="1:105" hidden="1" x14ac:dyDescent="0.3">
      <c r="A1185" t="str">
        <f>CONCATENATE(Tabla5[[#This Row],[TIENDA HMPV]],Tabla5[[#This Row],[LINEA]])</f>
        <v>645 - TODOHOGAR PORTAL SHOPPINGCOCINAS</v>
      </c>
      <c r="B1185" t="s">
        <v>133</v>
      </c>
      <c r="C1185" s="55" t="s">
        <v>134</v>
      </c>
      <c r="D1185" s="55" t="s">
        <v>79</v>
      </c>
      <c r="E1185" s="55" t="s">
        <v>137</v>
      </c>
      <c r="F1185" s="55" t="s">
        <v>1724</v>
      </c>
      <c r="G1185" t="s">
        <v>26</v>
      </c>
      <c r="H1185" s="42">
        <f>IFERROR(Tabla5[[#This Row],[VENTAS MABE]]/Tabla5[[#This Row],[CUOTA]],0)</f>
        <v>0.16666666666666666</v>
      </c>
      <c r="I1185">
        <v>6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V1185" s="42">
        <v>0.5</v>
      </c>
      <c r="W1185" s="42">
        <f>IFERROR(Tabla5[[#This Row],[TOTAL VENTA 38 SEMANA]]/Tabla5[[#This Row],[VENTA ACUM 38]],0)</f>
        <v>0.5</v>
      </c>
      <c r="X1185" s="42" t="e">
        <f>VLOOKUP(Tabla5[[#This Row],[CLAVE]],[1]!QMI_5_SEMANA_SEP_22[[CLAVE]:[SHARE CADENA S2]],21,0)</f>
        <v>#REF!</v>
      </c>
      <c r="Y1185" s="55" t="s">
        <v>757</v>
      </c>
      <c r="Z1185" s="46">
        <f>+Tabla5[[#This Row],[VENTA ACUM 38]]+Tabla5[[#This Row],[venta total 39 acum]]</f>
        <v>2</v>
      </c>
      <c r="AA1185" s="46">
        <v>0</v>
      </c>
      <c r="AB1185" s="46">
        <v>1</v>
      </c>
      <c r="AC1185" s="46">
        <v>2</v>
      </c>
      <c r="AD1185" s="46">
        <v>0</v>
      </c>
      <c r="AE1185" s="46">
        <v>0</v>
      </c>
      <c r="AF1185" s="46">
        <v>0</v>
      </c>
      <c r="AG1185">
        <v>1</v>
      </c>
      <c r="AH1185" s="42">
        <f>IFERROR(Tabla5[[#This Row],[VENTAS MABE]]/Tabla5[[#This Row],[VENTAS INDURAMA]],0)</f>
        <v>1</v>
      </c>
      <c r="AI1185" t="s">
        <v>1675</v>
      </c>
      <c r="AK1185" s="42"/>
      <c r="AL1185" t="s">
        <v>845</v>
      </c>
      <c r="AM1185" s="55" t="s">
        <v>1044</v>
      </c>
      <c r="AO1185" s="55" t="s">
        <v>460</v>
      </c>
      <c r="AP1185">
        <v>0</v>
      </c>
      <c r="AQ1185" s="5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f>SUM(Tabla5[[#This Row],[VENTA MABE 1 SEMANA OCT]:[VENTAS OTROS 1 SEMANA OCT]])</f>
        <v>1</v>
      </c>
      <c r="AY1185" s="46">
        <v>5.3636363636363633</v>
      </c>
      <c r="AZ1185" s="5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f>SUM(Tabla5[[#This Row],[VENTA MABE 2 SEMANA OCT]:[VENTAS OTROS 2 SEMANA OCT]])</f>
        <v>0</v>
      </c>
      <c r="BH1185" t="s">
        <v>798</v>
      </c>
      <c r="BI1185" s="55" t="s">
        <v>134</v>
      </c>
      <c r="BJ1185">
        <v>9.9999999999999964</v>
      </c>
      <c r="BK1185" s="5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f>SUM(Tabla5[[#This Row],[VENTA MABE 3 SEMANA OCT]:[VENTAS OTROS 3 SEMANA OCT]])</f>
        <v>0</v>
      </c>
      <c r="BS1185" s="42">
        <v>0.5</v>
      </c>
      <c r="BT1185" s="5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f>SUM(Tabla5[[#This Row],[VENTA MABE 4 SEMANA OCT]:[VENTAS OTROS 4 SEMANA OCT]])</f>
        <v>0</v>
      </c>
      <c r="CI11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85" t="s">
        <v>1703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f>SUM(Tabla5[[#This Row],[VENTA MABE 1 SEMANA NOV]:[VENTAS OTROS 1 SEMANA NOV]])</f>
        <v>1</v>
      </c>
      <c r="CS1185">
        <f>IFERROR(VLOOKUP(Tabla5[[#This Row],[CLAVE]],[2]VENTAS!$F$2:$L$1501,2,0),0)</f>
        <v>0</v>
      </c>
      <c r="CT1185">
        <f>IFERROR(VLOOKUP(Tabla5[[#This Row],[CLAVE]],[2]VENTAS!$F$2:$L$1501,3,0),0)</f>
        <v>0</v>
      </c>
      <c r="CU1185">
        <f>IFERROR(VLOOKUP(Tabla5[[#This Row],[CLAVE]],[2]VENTAS!$F$2:$L$1501,4,0),0)</f>
        <v>0</v>
      </c>
      <c r="CV1185">
        <f>IFERROR(VLOOKUP(Tabla5[[#This Row],[CLAVE]],[2]VENTAS!$F$2:$L$1501,5,0),0)</f>
        <v>0</v>
      </c>
      <c r="CW1185">
        <f>IFERROR(VLOOKUP(Tabla5[[#This Row],[CLAVE]],[2]VENTAS!$F$2:$L$1501,6,0),0)</f>
        <v>0</v>
      </c>
      <c r="CX1185">
        <f>IFERROR(VLOOKUP(Tabla5[[#This Row],[CLAVE]],[2]VENTAS!$F$2:$L$1501,7,0),0)</f>
        <v>0</v>
      </c>
      <c r="CY1185">
        <f>IFERROR(VLOOKUP(Tabla5[[#This Row],[CLAVE]],[2]VENTAS!$F$2:$R$1501,13,0),0)</f>
        <v>0</v>
      </c>
      <c r="CZ1185">
        <f>SUM(Tabla5[[#This Row],[VENTA MABE 2 SEMANA NOV]:[VENTAS OTROS 2 SEMANA NOV]])</f>
        <v>0</v>
      </c>
      <c r="DA1185" s="46">
        <v>7.2727272727272716</v>
      </c>
    </row>
    <row r="1186" spans="1:105" hidden="1" x14ac:dyDescent="0.3">
      <c r="A1186" t="str">
        <f>CONCATENATE(Tabla5[[#This Row],[TIENDA HMPV]],Tabla5[[#This Row],[LINEA]])</f>
        <v>645 - TODOHOGAR PORTAL SHOPPINGEMPOTRE</v>
      </c>
      <c r="B1186" t="s">
        <v>133</v>
      </c>
      <c r="C1186" s="55" t="s">
        <v>134</v>
      </c>
      <c r="D1186" s="55" t="s">
        <v>79</v>
      </c>
      <c r="E1186" s="55" t="s">
        <v>137</v>
      </c>
      <c r="F1186" s="55" t="s">
        <v>1724</v>
      </c>
      <c r="G1186" t="s">
        <v>32</v>
      </c>
      <c r="H1186" s="42">
        <f>IFERROR(Tabla5[[#This Row],[VENTAS MABE]]/Tabla5[[#This Row],[CUOTA]],0)</f>
        <v>0</v>
      </c>
      <c r="I1186">
        <v>0</v>
      </c>
      <c r="J1186">
        <v>1</v>
      </c>
      <c r="K1186">
        <v>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V1186" s="42">
        <v>0.2</v>
      </c>
      <c r="W1186" s="42">
        <f>IFERROR(Tabla5[[#This Row],[TOTAL VENTA 38 SEMANA]]/Tabla5[[#This Row],[VENTA ACUM 38]],0)</f>
        <v>0.2</v>
      </c>
      <c r="X1186" s="42" t="e">
        <f>VLOOKUP(Tabla5[[#This Row],[CLAVE]],[1]!QMI_5_SEMANA_SEP_22[[CLAVE]:[SHARE CADENA S2]],21,0)</f>
        <v>#REF!</v>
      </c>
      <c r="Y1186" s="55" t="s">
        <v>757</v>
      </c>
      <c r="Z1186" s="46">
        <f>+Tabla5[[#This Row],[VENTA ACUM 38]]+Tabla5[[#This Row],[venta total 39 acum]]</f>
        <v>5</v>
      </c>
      <c r="AA1186" s="46">
        <v>0</v>
      </c>
      <c r="AB1186" s="46">
        <v>1</v>
      </c>
      <c r="AC1186" s="46">
        <v>5</v>
      </c>
      <c r="AD1186" s="46">
        <v>0</v>
      </c>
      <c r="AE1186" s="46">
        <v>0</v>
      </c>
      <c r="AF1186" s="46">
        <v>0</v>
      </c>
      <c r="AG1186">
        <v>1</v>
      </c>
      <c r="AH1186" s="42">
        <f>IFERROR(Tabla5[[#This Row],[VENTAS MABE]]/Tabla5[[#This Row],[VENTAS INDURAMA]],0)</f>
        <v>0.25</v>
      </c>
      <c r="AI1186" t="s">
        <v>1675</v>
      </c>
      <c r="AK1186" s="42"/>
      <c r="AL1186" t="s">
        <v>845</v>
      </c>
      <c r="AM1186" s="55" t="s">
        <v>1044</v>
      </c>
      <c r="AO1186" s="55" t="s">
        <v>460</v>
      </c>
      <c r="AP1186">
        <v>0</v>
      </c>
      <c r="AQ1186" s="55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f>SUM(Tabla5[[#This Row],[VENTA MABE 1 SEMANA OCT]:[VENTAS OTROS 1 SEMANA OCT]])</f>
        <v>0</v>
      </c>
      <c r="AY1186" s="46">
        <v>0</v>
      </c>
      <c r="AZ1186" s="55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f>SUM(Tabla5[[#This Row],[VENTA MABE 2 SEMANA OCT]:[VENTAS OTROS 2 SEMANA OCT]])</f>
        <v>0</v>
      </c>
      <c r="BH1186" t="s">
        <v>798</v>
      </c>
      <c r="BI1186" s="55" t="s">
        <v>134</v>
      </c>
      <c r="BJ1186">
        <v>9.9999999999999964</v>
      </c>
      <c r="BK1186" s="55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f>SUM(Tabla5[[#This Row],[VENTA MABE 3 SEMANA OCT]:[VENTAS OTROS 3 SEMANA OCT]])</f>
        <v>0</v>
      </c>
      <c r="BS1186" s="42">
        <v>0.3</v>
      </c>
      <c r="BT1186" s="55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f>SUM(Tabla5[[#This Row],[VENTA MABE 4 SEMANA OCT]:[VENTAS OTROS 4 SEMANA OCT]])</f>
        <v>0</v>
      </c>
      <c r="CI11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86" s="6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f>SUM(Tabla5[[#This Row],[VENTA MABE 1 SEMANA NOV]:[VENTAS OTROS 1 SEMANA NOV]])</f>
        <v>0</v>
      </c>
      <c r="CS1186">
        <f>IFERROR(VLOOKUP(Tabla5[[#This Row],[CLAVE]],[2]VENTAS!$F$2:$L$1501,2,0),0)</f>
        <v>0</v>
      </c>
      <c r="CT1186">
        <f>IFERROR(VLOOKUP(Tabla5[[#This Row],[CLAVE]],[2]VENTAS!$F$2:$L$1501,3,0),0)</f>
        <v>0</v>
      </c>
      <c r="CU1186">
        <f>IFERROR(VLOOKUP(Tabla5[[#This Row],[CLAVE]],[2]VENTAS!$F$2:$L$1501,4,0),0)</f>
        <v>0</v>
      </c>
      <c r="CV1186">
        <f>IFERROR(VLOOKUP(Tabla5[[#This Row],[CLAVE]],[2]VENTAS!$F$2:$L$1501,5,0),0)</f>
        <v>0</v>
      </c>
      <c r="CW1186">
        <f>IFERROR(VLOOKUP(Tabla5[[#This Row],[CLAVE]],[2]VENTAS!$F$2:$L$1501,6,0),0)</f>
        <v>0</v>
      </c>
      <c r="CX1186">
        <f>IFERROR(VLOOKUP(Tabla5[[#This Row],[CLAVE]],[2]VENTAS!$F$2:$L$1501,7,0),0)</f>
        <v>0</v>
      </c>
      <c r="CY1186">
        <f>IFERROR(VLOOKUP(Tabla5[[#This Row],[CLAVE]],[2]VENTAS!$F$2:$R$1501,13,0),0)</f>
        <v>0</v>
      </c>
      <c r="CZ1186">
        <f>SUM(Tabla5[[#This Row],[VENTA MABE 2 SEMANA NOV]:[VENTAS OTROS 2 SEMANA NOV]])</f>
        <v>0</v>
      </c>
      <c r="DA1186" s="46">
        <v>0.32846715328467152</v>
      </c>
    </row>
    <row r="1187" spans="1:105" hidden="1" x14ac:dyDescent="0.3">
      <c r="A1187" t="str">
        <f>CONCATENATE(Tabla5[[#This Row],[TIENDA HMPV]],Tabla5[[#This Row],[LINEA]])</f>
        <v>645 - TODOHOGAR PORTAL SHOPPINGGLOBALES</v>
      </c>
      <c r="B1187" t="s">
        <v>133</v>
      </c>
      <c r="C1187" s="55" t="s">
        <v>134</v>
      </c>
      <c r="D1187" s="55" t="s">
        <v>79</v>
      </c>
      <c r="E1187" s="55" t="s">
        <v>137</v>
      </c>
      <c r="F1187" s="55" t="s">
        <v>1724</v>
      </c>
      <c r="G1187" t="s">
        <v>27</v>
      </c>
      <c r="H1187" s="42">
        <f>IFERROR(Tabla5[[#This Row],[VENTAS MABE]]/Tabla5[[#This Row],[CUOTA]],0)</f>
        <v>0.5</v>
      </c>
      <c r="I1187">
        <v>2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V1187" s="42">
        <v>1</v>
      </c>
      <c r="W1187" s="42">
        <f>IFERROR(Tabla5[[#This Row],[TOTAL VENTA 38 SEMANA]]/Tabla5[[#This Row],[VENTA ACUM 38]],0)</f>
        <v>1</v>
      </c>
      <c r="X1187" s="42" t="e">
        <f>VLOOKUP(Tabla5[[#This Row],[CLAVE]],[1]!QMI_5_SEMANA_SEP_22[[CLAVE]:[SHARE CADENA S2]],21,0)</f>
        <v>#REF!</v>
      </c>
      <c r="Y1187" s="55" t="s">
        <v>757</v>
      </c>
      <c r="Z1187" s="46">
        <f>+Tabla5[[#This Row],[VENTA ACUM 38]]+Tabla5[[#This Row],[venta total 39 acum]]</f>
        <v>1</v>
      </c>
      <c r="AA1187" s="46">
        <v>1</v>
      </c>
      <c r="AB1187" s="46">
        <v>1</v>
      </c>
      <c r="AC1187" s="46">
        <v>1</v>
      </c>
      <c r="AD1187" s="46">
        <v>0</v>
      </c>
      <c r="AE1187" s="46">
        <v>0</v>
      </c>
      <c r="AF1187" s="46">
        <v>0</v>
      </c>
      <c r="AG1187">
        <v>1</v>
      </c>
      <c r="AH1187" s="42">
        <f>IFERROR(Tabla5[[#This Row],[VENTAS MABE]]/Tabla5[[#This Row],[VENTAS INDURAMA]],0)</f>
        <v>0</v>
      </c>
      <c r="AI1187" t="s">
        <v>1675</v>
      </c>
      <c r="AK1187" s="42"/>
      <c r="AL1187" t="s">
        <v>845</v>
      </c>
      <c r="AM1187" s="55" t="s">
        <v>1044</v>
      </c>
      <c r="AO1187" s="55" t="s">
        <v>460</v>
      </c>
      <c r="AP1187">
        <v>1</v>
      </c>
      <c r="AQ1187" s="55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f>SUM(Tabla5[[#This Row],[VENTA MABE 1 SEMANA OCT]:[VENTAS OTROS 1 SEMANA OCT]])</f>
        <v>0</v>
      </c>
      <c r="AY1187" s="46">
        <v>1.8366425992779782</v>
      </c>
      <c r="AZ1187" s="55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f>SUM(Tabla5[[#This Row],[VENTA MABE 2 SEMANA OCT]:[VENTAS OTROS 2 SEMANA OCT]])</f>
        <v>0</v>
      </c>
      <c r="BH1187" t="s">
        <v>798</v>
      </c>
      <c r="BI1187" s="55" t="s">
        <v>134</v>
      </c>
      <c r="BJ1187">
        <v>9.9999999999999964</v>
      </c>
      <c r="BK1187" s="55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f>SUM(Tabla5[[#This Row],[VENTA MABE 3 SEMANA OCT]:[VENTAS OTROS 3 SEMANA OCT]])</f>
        <v>0</v>
      </c>
      <c r="BS1187" s="42">
        <v>0</v>
      </c>
      <c r="BT1187" s="55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f>SUM(Tabla5[[#This Row],[VENTA MABE 4 SEMANA OCT]:[VENTAS OTROS 4 SEMANA OCT]])</f>
        <v>0</v>
      </c>
      <c r="CI11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87" s="66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f>SUM(Tabla5[[#This Row],[VENTA MABE 1 SEMANA NOV]:[VENTAS OTROS 1 SEMANA NOV]])</f>
        <v>0</v>
      </c>
      <c r="CS1187">
        <f>IFERROR(VLOOKUP(Tabla5[[#This Row],[CLAVE]],[2]VENTAS!$F$2:$L$1501,2,0),0)</f>
        <v>0</v>
      </c>
      <c r="CT1187">
        <f>IFERROR(VLOOKUP(Tabla5[[#This Row],[CLAVE]],[2]VENTAS!$F$2:$L$1501,3,0),0)</f>
        <v>0</v>
      </c>
      <c r="CU1187">
        <f>IFERROR(VLOOKUP(Tabla5[[#This Row],[CLAVE]],[2]VENTAS!$F$2:$L$1501,4,0),0)</f>
        <v>0</v>
      </c>
      <c r="CV1187">
        <f>IFERROR(VLOOKUP(Tabla5[[#This Row],[CLAVE]],[2]VENTAS!$F$2:$L$1501,5,0),0)</f>
        <v>0</v>
      </c>
      <c r="CW1187">
        <f>IFERROR(VLOOKUP(Tabla5[[#This Row],[CLAVE]],[2]VENTAS!$F$2:$L$1501,6,0),0)</f>
        <v>0</v>
      </c>
      <c r="CX1187">
        <f>IFERROR(VLOOKUP(Tabla5[[#This Row],[CLAVE]],[2]VENTAS!$F$2:$L$1501,7,0),0)</f>
        <v>0</v>
      </c>
      <c r="CY1187">
        <f>IFERROR(VLOOKUP(Tabla5[[#This Row],[CLAVE]],[2]VENTAS!$F$2:$R$1501,13,0),0)</f>
        <v>0</v>
      </c>
      <c r="CZ1187">
        <f>SUM(Tabla5[[#This Row],[VENTA MABE 2 SEMANA NOV]:[VENTAS OTROS 2 SEMANA NOV]])</f>
        <v>0</v>
      </c>
      <c r="DA1187" s="46">
        <v>2.0153429602888084</v>
      </c>
    </row>
    <row r="1188" spans="1:105" hidden="1" x14ac:dyDescent="0.3">
      <c r="A1188" t="str">
        <f>CONCATENATE(Tabla5[[#This Row],[TIENDA HMPV]],Tabla5[[#This Row],[LINEA]])</f>
        <v>645 - TODOHOGAR PORTAL SHOPPINGLAVADO</v>
      </c>
      <c r="B1188" t="s">
        <v>133</v>
      </c>
      <c r="C1188" s="55" t="s">
        <v>134</v>
      </c>
      <c r="D1188" s="55" t="s">
        <v>79</v>
      </c>
      <c r="E1188" s="55" t="s">
        <v>137</v>
      </c>
      <c r="F1188" s="55" t="s">
        <v>1724</v>
      </c>
      <c r="G1188" t="s">
        <v>28</v>
      </c>
      <c r="H1188" s="42">
        <f>IFERROR(Tabla5[[#This Row],[VENTAS MABE]]/Tabla5[[#This Row],[CUOTA]],0)</f>
        <v>0.5</v>
      </c>
      <c r="I1188">
        <v>6</v>
      </c>
      <c r="J1188">
        <v>3</v>
      </c>
      <c r="K1188">
        <v>0</v>
      </c>
      <c r="L1188">
        <v>0</v>
      </c>
      <c r="M1188">
        <v>0</v>
      </c>
      <c r="N1188">
        <v>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V1188" s="42">
        <v>0.5</v>
      </c>
      <c r="W1188" s="42">
        <f>IFERROR(Tabla5[[#This Row],[TOTAL VENTA 38 SEMANA]]/Tabla5[[#This Row],[VENTA ACUM 38]],0)</f>
        <v>0.5</v>
      </c>
      <c r="X1188" s="42" t="e">
        <f>VLOOKUP(Tabla5[[#This Row],[CLAVE]],[1]!QMI_5_SEMANA_SEP_22[[CLAVE]:[SHARE CADENA S2]],21,0)</f>
        <v>#REF!</v>
      </c>
      <c r="Y1188" s="55" t="s">
        <v>757</v>
      </c>
      <c r="Z1188" s="46">
        <f>+Tabla5[[#This Row],[VENTA ACUM 38]]+Tabla5[[#This Row],[venta total 39 acum]]</f>
        <v>7</v>
      </c>
      <c r="AA1188" s="46">
        <v>2</v>
      </c>
      <c r="AB1188" s="46">
        <v>3</v>
      </c>
      <c r="AC1188" s="46">
        <v>6</v>
      </c>
      <c r="AD1188" s="46">
        <v>1</v>
      </c>
      <c r="AE1188" s="46">
        <v>1</v>
      </c>
      <c r="AF1188" s="46">
        <v>1</v>
      </c>
      <c r="AG1188">
        <v>3</v>
      </c>
      <c r="AH1188" s="42">
        <f>IFERROR(Tabla5[[#This Row],[VENTAS MABE]]/Tabla5[[#This Row],[VENTAS INDURAMA]],0)</f>
        <v>0</v>
      </c>
      <c r="AI1188" t="s">
        <v>1675</v>
      </c>
      <c r="AK1188" s="42"/>
      <c r="AL1188" t="s">
        <v>845</v>
      </c>
      <c r="AM1188" s="55" t="s">
        <v>1044</v>
      </c>
      <c r="AO1188" s="55" t="s">
        <v>460</v>
      </c>
      <c r="AP1188">
        <v>3</v>
      </c>
      <c r="AQ1188" s="55">
        <v>0</v>
      </c>
      <c r="AR1188">
        <v>0</v>
      </c>
      <c r="AS1188">
        <v>1</v>
      </c>
      <c r="AT1188">
        <v>0</v>
      </c>
      <c r="AU1188">
        <v>0</v>
      </c>
      <c r="AV1188">
        <v>1</v>
      </c>
      <c r="AW1188">
        <v>0</v>
      </c>
      <c r="AX1188">
        <f>SUM(Tabla5[[#This Row],[VENTA MABE 1 SEMANA OCT]:[VENTAS OTROS 1 SEMANA OCT]])</f>
        <v>2</v>
      </c>
      <c r="AY1188" s="46">
        <v>5.2319999999999993</v>
      </c>
      <c r="AZ1188" s="55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f>SUM(Tabla5[[#This Row],[VENTA MABE 2 SEMANA OCT]:[VENTAS OTROS 2 SEMANA OCT]])</f>
        <v>0</v>
      </c>
      <c r="BH1188" t="s">
        <v>798</v>
      </c>
      <c r="BI1188" s="55" t="s">
        <v>134</v>
      </c>
      <c r="BJ1188">
        <v>9.9999999999999964</v>
      </c>
      <c r="BK1188" s="55">
        <v>1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f>SUM(Tabla5[[#This Row],[VENTA MABE 3 SEMANA OCT]:[VENTAS OTROS 3 SEMANA OCT]])</f>
        <v>2</v>
      </c>
      <c r="BS1188" s="42">
        <v>0.25</v>
      </c>
      <c r="BT1188" s="55">
        <v>3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f>SUM(Tabla5[[#This Row],[VENTA MABE 4 SEMANA OCT]:[VENTAS OTROS 4 SEMANA OCT]])</f>
        <v>3</v>
      </c>
      <c r="CD1188" t="s">
        <v>1695</v>
      </c>
      <c r="CI11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1188" t="s">
        <v>1701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f>SUM(Tabla5[[#This Row],[VENTA MABE 1 SEMANA NOV]:[VENTAS OTROS 1 SEMANA NOV]])</f>
        <v>1</v>
      </c>
      <c r="CS1188">
        <f>IFERROR(VLOOKUP(Tabla5[[#This Row],[CLAVE]],[2]VENTAS!$F$2:$L$1501,2,0),0)</f>
        <v>0</v>
      </c>
      <c r="CT1188">
        <f>IFERROR(VLOOKUP(Tabla5[[#This Row],[CLAVE]],[2]VENTAS!$F$2:$L$1501,3,0),0)</f>
        <v>0</v>
      </c>
      <c r="CU1188">
        <f>IFERROR(VLOOKUP(Tabla5[[#This Row],[CLAVE]],[2]VENTAS!$F$2:$L$1501,4,0),0)</f>
        <v>0</v>
      </c>
      <c r="CV1188">
        <f>IFERROR(VLOOKUP(Tabla5[[#This Row],[CLAVE]],[2]VENTAS!$F$2:$L$1501,5,0),0)</f>
        <v>0</v>
      </c>
      <c r="CW1188">
        <f>IFERROR(VLOOKUP(Tabla5[[#This Row],[CLAVE]],[2]VENTAS!$F$2:$L$1501,6,0),0)</f>
        <v>0</v>
      </c>
      <c r="CX1188">
        <f>IFERROR(VLOOKUP(Tabla5[[#This Row],[CLAVE]],[2]VENTAS!$F$2:$L$1501,7,0),0)</f>
        <v>0</v>
      </c>
      <c r="CY1188">
        <f>IFERROR(VLOOKUP(Tabla5[[#This Row],[CLAVE]],[2]VENTAS!$F$2:$R$1501,13,0),0)</f>
        <v>0</v>
      </c>
      <c r="CZ1188">
        <f>SUM(Tabla5[[#This Row],[VENTA MABE 2 SEMANA NOV]:[VENTAS OTROS 2 SEMANA NOV]])</f>
        <v>0</v>
      </c>
      <c r="DA1188" s="46">
        <v>8.7360000000000007</v>
      </c>
    </row>
    <row r="1189" spans="1:105" hidden="1" x14ac:dyDescent="0.3">
      <c r="A1189" t="str">
        <f>CONCATENATE(Tabla5[[#This Row],[TIENDA HMPV]],Tabla5[[#This Row],[LINEA]])</f>
        <v>645 - TODOHOGAR PORTAL SHOPPINGREFRIGERACIÓN</v>
      </c>
      <c r="B1189" t="s">
        <v>133</v>
      </c>
      <c r="C1189" s="55" t="s">
        <v>134</v>
      </c>
      <c r="D1189" s="55" t="s">
        <v>79</v>
      </c>
      <c r="E1189" s="55" t="s">
        <v>137</v>
      </c>
      <c r="F1189" s="55" t="s">
        <v>1724</v>
      </c>
      <c r="G1189" t="s">
        <v>29</v>
      </c>
      <c r="H1189" s="42">
        <f>IFERROR(Tabla5[[#This Row],[VENTAS MABE]]/Tabla5[[#This Row],[CUOTA]],0)</f>
        <v>1</v>
      </c>
      <c r="I1189">
        <v>3</v>
      </c>
      <c r="J1189">
        <v>3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V1189" s="42">
        <v>0.75</v>
      </c>
      <c r="W1189" s="42">
        <f>IFERROR(Tabla5[[#This Row],[TOTAL VENTA 38 SEMANA]]/Tabla5[[#This Row],[VENTA ACUM 38]],0)</f>
        <v>0.75</v>
      </c>
      <c r="X1189" s="42" t="e">
        <f>VLOOKUP(Tabla5[[#This Row],[CLAVE]],[1]!QMI_5_SEMANA_SEP_22[[CLAVE]:[SHARE CADENA S2]],21,0)</f>
        <v>#REF!</v>
      </c>
      <c r="Y1189" s="55" t="s">
        <v>757</v>
      </c>
      <c r="Z1189" s="46">
        <f>+Tabla5[[#This Row],[VENTA ACUM 38]]+Tabla5[[#This Row],[venta total 39 acum]]</f>
        <v>4</v>
      </c>
      <c r="AA1189" s="46">
        <v>0</v>
      </c>
      <c r="AB1189" s="46">
        <v>3</v>
      </c>
      <c r="AC1189" s="46">
        <v>4</v>
      </c>
      <c r="AD1189" s="46">
        <v>0</v>
      </c>
      <c r="AE1189" s="46">
        <v>0</v>
      </c>
      <c r="AF1189" s="46">
        <v>0</v>
      </c>
      <c r="AG1189">
        <v>3</v>
      </c>
      <c r="AH1189" s="42">
        <f>IFERROR(Tabla5[[#This Row],[VENTAS MABE]]/Tabla5[[#This Row],[VENTAS INDURAMA]],0)</f>
        <v>0</v>
      </c>
      <c r="AI1189" t="s">
        <v>1675</v>
      </c>
      <c r="AK1189" s="42"/>
      <c r="AL1189" t="s">
        <v>845</v>
      </c>
      <c r="AM1189" s="55" t="s">
        <v>1044</v>
      </c>
      <c r="AO1189" s="55" t="s">
        <v>460</v>
      </c>
      <c r="AP1189">
        <v>1</v>
      </c>
      <c r="AQ1189" s="55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f>SUM(Tabla5[[#This Row],[VENTA MABE 1 SEMANA OCT]:[VENTAS OTROS 1 SEMANA OCT]])</f>
        <v>0</v>
      </c>
      <c r="AY1189" s="46">
        <v>2</v>
      </c>
      <c r="AZ1189" s="55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f>SUM(Tabla5[[#This Row],[VENTA MABE 2 SEMANA OCT]:[VENTAS OTROS 2 SEMANA OCT]])</f>
        <v>0</v>
      </c>
      <c r="BH1189" t="s">
        <v>798</v>
      </c>
      <c r="BI1189" s="55" t="s">
        <v>134</v>
      </c>
      <c r="BJ1189">
        <v>9.9999999999999964</v>
      </c>
      <c r="BK1189" s="55">
        <v>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f>SUM(Tabla5[[#This Row],[VENTA MABE 3 SEMANA OCT]:[VENTAS OTROS 3 SEMANA OCT]])</f>
        <v>1</v>
      </c>
      <c r="BS1189" s="42">
        <v>0.4</v>
      </c>
      <c r="BT1189" s="55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f>SUM(Tabla5[[#This Row],[VENTA MABE 4 SEMANA OCT]:[VENTAS OTROS 4 SEMANA OCT]])</f>
        <v>0</v>
      </c>
      <c r="CI11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189" t="s">
        <v>1703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f>SUM(Tabla5[[#This Row],[VENTA MABE 1 SEMANA NOV]:[VENTAS OTROS 1 SEMANA NOV]])</f>
        <v>0</v>
      </c>
      <c r="CS1189">
        <f>IFERROR(VLOOKUP(Tabla5[[#This Row],[CLAVE]],[2]VENTAS!$F$2:$L$1501,2,0),0)</f>
        <v>0</v>
      </c>
      <c r="CT1189">
        <f>IFERROR(VLOOKUP(Tabla5[[#This Row],[CLAVE]],[2]VENTAS!$F$2:$L$1501,3,0),0)</f>
        <v>0</v>
      </c>
      <c r="CU1189">
        <f>IFERROR(VLOOKUP(Tabla5[[#This Row],[CLAVE]],[2]VENTAS!$F$2:$L$1501,4,0),0)</f>
        <v>0</v>
      </c>
      <c r="CV1189">
        <f>IFERROR(VLOOKUP(Tabla5[[#This Row],[CLAVE]],[2]VENTAS!$F$2:$L$1501,5,0),0)</f>
        <v>0</v>
      </c>
      <c r="CW1189">
        <f>IFERROR(VLOOKUP(Tabla5[[#This Row],[CLAVE]],[2]VENTAS!$F$2:$L$1501,6,0),0)</f>
        <v>0</v>
      </c>
      <c r="CX1189">
        <f>IFERROR(VLOOKUP(Tabla5[[#This Row],[CLAVE]],[2]VENTAS!$F$2:$L$1501,7,0),0)</f>
        <v>0</v>
      </c>
      <c r="CY1189">
        <f>IFERROR(VLOOKUP(Tabla5[[#This Row],[CLAVE]],[2]VENTAS!$F$2:$R$1501,13,0),0)</f>
        <v>0</v>
      </c>
      <c r="CZ1189">
        <f>SUM(Tabla5[[#This Row],[VENTA MABE 2 SEMANA NOV]:[VENTAS OTROS 2 SEMANA NOV]])</f>
        <v>0</v>
      </c>
      <c r="DA1189" s="46">
        <v>2.7496078800426629</v>
      </c>
    </row>
    <row r="1190" spans="1:105" hidden="1" x14ac:dyDescent="0.3">
      <c r="A1190" t="str">
        <f>CONCATENATE(Tabla5[[#This Row],[TIENDA HMPV]],Tabla5[[#This Row],[LINEA]])</f>
        <v>94338 - JAPON TUMBACO IICOCINAS</v>
      </c>
      <c r="C1190" s="55" t="s">
        <v>655</v>
      </c>
      <c r="D1190" s="55" t="s">
        <v>41</v>
      </c>
      <c r="E1190" s="55" t="s">
        <v>1387</v>
      </c>
      <c r="F1190" s="55" t="s">
        <v>1724</v>
      </c>
      <c r="G1190" t="s">
        <v>26</v>
      </c>
      <c r="H1190" s="42">
        <f>IFERROR(Tabla5[[#This Row],[VENTAS MABE]]/Tabla5[[#This Row],[CUOTA]],0)</f>
        <v>0.33333333333333331</v>
      </c>
      <c r="I1190">
        <v>3</v>
      </c>
      <c r="J1190">
        <v>1</v>
      </c>
      <c r="K1190">
        <v>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V1190" s="42">
        <v>0.25</v>
      </c>
      <c r="W1190" s="42">
        <f>IFERROR(Tabla5[[#This Row],[TOTAL VENTA 38 SEMANA]]/Tabla5[[#This Row],[VENTA ACUM 38]],0)</f>
        <v>0.25</v>
      </c>
      <c r="X1190" s="42" t="e">
        <f>VLOOKUP(Tabla5[[#This Row],[CLAVE]],[1]!QMI_5_SEMANA_SEP_22[[CLAVE]:[SHARE CADENA S2]],21,0)</f>
        <v>#REF!</v>
      </c>
      <c r="Y1190" s="55" t="s">
        <v>769</v>
      </c>
      <c r="Z1190" s="46">
        <f>+Tabla5[[#This Row],[VENTA ACUM 38]]+Tabla5[[#This Row],[venta total 39 acum]]</f>
        <v>5</v>
      </c>
      <c r="AA1190" s="46">
        <v>0</v>
      </c>
      <c r="AB1190" s="46">
        <v>1</v>
      </c>
      <c r="AC1190" s="46">
        <v>4</v>
      </c>
      <c r="AD1190" s="46">
        <v>1</v>
      </c>
      <c r="AE1190" s="46">
        <v>0</v>
      </c>
      <c r="AF1190" s="46">
        <v>1</v>
      </c>
      <c r="AG1190" s="46">
        <v>4</v>
      </c>
      <c r="AH1190" s="42">
        <f>IFERROR(Tabla5[[#This Row],[VENTAS MABE]]/Tabla5[[#This Row],[VENTAS INDURAMA]],0)</f>
        <v>0.25</v>
      </c>
      <c r="AI1190" t="s">
        <v>1676</v>
      </c>
      <c r="AK1190" s="42"/>
      <c r="AL1190" t="s">
        <v>727</v>
      </c>
      <c r="AM1190" s="55" t="s">
        <v>1386</v>
      </c>
      <c r="AO1190" s="55" t="s">
        <v>460</v>
      </c>
      <c r="AP1190" t="e">
        <v>#N/A</v>
      </c>
      <c r="AQ1190" s="55">
        <v>0</v>
      </c>
      <c r="AR1190">
        <v>3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f>SUM(Tabla5[[#This Row],[VENTA MABE 1 SEMANA OCT]:[VENTAS OTROS 1 SEMANA OCT]])</f>
        <v>3</v>
      </c>
      <c r="AY1190" s="46">
        <v>2</v>
      </c>
      <c r="AZ1190" s="55">
        <v>1</v>
      </c>
      <c r="BA1190">
        <v>3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f>SUM(Tabla5[[#This Row],[VENTA MABE 2 SEMANA OCT]:[VENTAS OTROS 2 SEMANA OCT]])</f>
        <v>4</v>
      </c>
      <c r="BH1190" t="s">
        <v>1235</v>
      </c>
      <c r="BI1190" s="55" t="s">
        <v>655</v>
      </c>
      <c r="BJ1190">
        <v>0.99999999999999978</v>
      </c>
      <c r="BK1190" s="55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f>SUM(Tabla5[[#This Row],[VENTA MABE 3 SEMANA OCT]:[VENTAS OTROS 3 SEMANA OCT]])</f>
        <v>1</v>
      </c>
      <c r="BS1190" s="42">
        <v>0.5</v>
      </c>
      <c r="BT1190" s="55">
        <v>0</v>
      </c>
      <c r="BU1190">
        <v>2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f>SUM(Tabla5[[#This Row],[VENTA MABE 4 SEMANA OCT]:[VENTAS OTROS 4 SEMANA OCT]])</f>
        <v>2</v>
      </c>
      <c r="CE1190" t="s">
        <v>1695</v>
      </c>
      <c r="CI119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190" t="s">
        <v>1701</v>
      </c>
      <c r="CK1190">
        <v>0</v>
      </c>
      <c r="CL1190">
        <v>2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f>SUM(Tabla5[[#This Row],[VENTA MABE 1 SEMANA NOV]:[VENTAS OTROS 1 SEMANA NOV]])</f>
        <v>2</v>
      </c>
      <c r="CS1190">
        <f>IFERROR(VLOOKUP(Tabla5[[#This Row],[CLAVE]],[2]VENTAS!$F$2:$L$1501,2,0),0)</f>
        <v>0</v>
      </c>
      <c r="CT1190">
        <f>IFERROR(VLOOKUP(Tabla5[[#This Row],[CLAVE]],[2]VENTAS!$F$2:$L$1501,3,0),0)</f>
        <v>2</v>
      </c>
      <c r="CU1190">
        <f>IFERROR(VLOOKUP(Tabla5[[#This Row],[CLAVE]],[2]VENTAS!$F$2:$L$1501,4,0),0)</f>
        <v>0</v>
      </c>
      <c r="CV1190">
        <f>IFERROR(VLOOKUP(Tabla5[[#This Row],[CLAVE]],[2]VENTAS!$F$2:$L$1501,5,0),0)</f>
        <v>0</v>
      </c>
      <c r="CW1190">
        <f>IFERROR(VLOOKUP(Tabla5[[#This Row],[CLAVE]],[2]VENTAS!$F$2:$L$1501,6,0),0)</f>
        <v>0</v>
      </c>
      <c r="CX1190">
        <f>IFERROR(VLOOKUP(Tabla5[[#This Row],[CLAVE]],[2]VENTAS!$F$2:$L$1501,7,0),0)</f>
        <v>0</v>
      </c>
      <c r="CY1190">
        <f>IFERROR(VLOOKUP(Tabla5[[#This Row],[CLAVE]],[2]VENTAS!$F$2:$R$1501,13,0),0)</f>
        <v>0</v>
      </c>
      <c r="CZ1190">
        <f>SUM(Tabla5[[#This Row],[VENTA MABE 2 SEMANA NOV]:[VENTAS OTROS 2 SEMANA NOV]])</f>
        <v>2</v>
      </c>
      <c r="DA1190" s="46">
        <v>2</v>
      </c>
    </row>
    <row r="1191" spans="1:105" hidden="1" x14ac:dyDescent="0.3">
      <c r="A1191" t="str">
        <f>CONCATENATE(Tabla5[[#This Row],[TIENDA HMPV]],Tabla5[[#This Row],[LINEA]])</f>
        <v>94338 - JAPON TUMBACO IIGLOBALES</v>
      </c>
      <c r="C1191" s="55" t="s">
        <v>655</v>
      </c>
      <c r="D1191" s="55" t="s">
        <v>41</v>
      </c>
      <c r="E1191" s="55" t="s">
        <v>1387</v>
      </c>
      <c r="F1191" s="55" t="s">
        <v>1724</v>
      </c>
      <c r="G1191" t="s">
        <v>27</v>
      </c>
      <c r="H1191" s="42">
        <f>IFERROR(Tabla5[[#This Row],[VENTAS MABE]]/Tabla5[[#This Row],[CUOTA]],0)</f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V1191" s="42">
        <v>0</v>
      </c>
      <c r="W1191" s="42">
        <f>IFERROR(Tabla5[[#This Row],[TOTAL VENTA 38 SEMANA]]/Tabla5[[#This Row],[VENTA ACUM 38]],0)</f>
        <v>0</v>
      </c>
      <c r="X1191" s="42" t="e">
        <f>VLOOKUP(Tabla5[[#This Row],[CLAVE]],[1]!QMI_5_SEMANA_SEP_22[[CLAVE]:[SHARE CADENA S2]],21,0)</f>
        <v>#REF!</v>
      </c>
      <c r="Y1191" s="55" t="s">
        <v>769</v>
      </c>
      <c r="Z1191" s="46">
        <f>+Tabla5[[#This Row],[VENTA ACUM 38]]+Tabla5[[#This Row],[venta total 39 acum]]</f>
        <v>0</v>
      </c>
      <c r="AA1191" s="46">
        <v>0</v>
      </c>
      <c r="AB1191" s="46">
        <v>0</v>
      </c>
      <c r="AC1191" s="46">
        <v>0</v>
      </c>
      <c r="AD1191" s="46">
        <v>0</v>
      </c>
      <c r="AE1191" s="46">
        <v>0</v>
      </c>
      <c r="AF1191" s="46">
        <v>0</v>
      </c>
      <c r="AG1191" s="46">
        <v>0</v>
      </c>
      <c r="AH1191" s="42">
        <f>IFERROR(Tabla5[[#This Row],[VENTAS MABE]]/Tabla5[[#This Row],[VENTAS INDURAMA]],0)</f>
        <v>0</v>
      </c>
      <c r="AI1191" t="s">
        <v>1676</v>
      </c>
      <c r="AK1191" s="42"/>
      <c r="AL1191" t="s">
        <v>727</v>
      </c>
      <c r="AM1191" s="55" t="s">
        <v>1386</v>
      </c>
      <c r="AO1191" s="55" t="s">
        <v>460</v>
      </c>
      <c r="AP1191" t="e">
        <v>#N/A</v>
      </c>
      <c r="AQ1191" s="55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f>SUM(Tabla5[[#This Row],[VENTA MABE 1 SEMANA OCT]:[VENTAS OTROS 1 SEMANA OCT]])</f>
        <v>0</v>
      </c>
      <c r="AY1191" s="46">
        <v>0</v>
      </c>
      <c r="AZ1191" s="55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f>SUM(Tabla5[[#This Row],[VENTA MABE 2 SEMANA OCT]:[VENTAS OTROS 2 SEMANA OCT]])</f>
        <v>0</v>
      </c>
      <c r="BH1191" t="s">
        <v>1235</v>
      </c>
      <c r="BI1191" s="55" t="s">
        <v>655</v>
      </c>
      <c r="BJ1191">
        <v>0.99999999999999978</v>
      </c>
      <c r="BK1191" s="55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f>SUM(Tabla5[[#This Row],[VENTA MABE 3 SEMANA OCT]:[VENTAS OTROS 3 SEMANA OCT]])</f>
        <v>0</v>
      </c>
      <c r="BS1191" s="42">
        <v>0</v>
      </c>
      <c r="BT1191" s="55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f>SUM(Tabla5[[#This Row],[VENTA MABE 4 SEMANA OCT]:[VENTAS OTROS 4 SEMANA OCT]])</f>
        <v>0</v>
      </c>
      <c r="CI11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91" s="66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f>SUM(Tabla5[[#This Row],[VENTA MABE 1 SEMANA NOV]:[VENTAS OTROS 1 SEMANA NOV]])</f>
        <v>0</v>
      </c>
      <c r="CS1191">
        <f>IFERROR(VLOOKUP(Tabla5[[#This Row],[CLAVE]],[2]VENTAS!$F$2:$L$1501,2,0),0)</f>
        <v>0</v>
      </c>
      <c r="CT1191">
        <f>IFERROR(VLOOKUP(Tabla5[[#This Row],[CLAVE]],[2]VENTAS!$F$2:$L$1501,3,0),0)</f>
        <v>0</v>
      </c>
      <c r="CU1191">
        <f>IFERROR(VLOOKUP(Tabla5[[#This Row],[CLAVE]],[2]VENTAS!$F$2:$L$1501,4,0),0)</f>
        <v>0</v>
      </c>
      <c r="CV1191">
        <f>IFERROR(VLOOKUP(Tabla5[[#This Row],[CLAVE]],[2]VENTAS!$F$2:$L$1501,5,0),0)</f>
        <v>0</v>
      </c>
      <c r="CW1191">
        <f>IFERROR(VLOOKUP(Tabla5[[#This Row],[CLAVE]],[2]VENTAS!$F$2:$L$1501,6,0),0)</f>
        <v>0</v>
      </c>
      <c r="CX1191">
        <f>IFERROR(VLOOKUP(Tabla5[[#This Row],[CLAVE]],[2]VENTAS!$F$2:$L$1501,7,0),0)</f>
        <v>0</v>
      </c>
      <c r="CY1191">
        <f>IFERROR(VLOOKUP(Tabla5[[#This Row],[CLAVE]],[2]VENTAS!$F$2:$R$1501,13,0),0)</f>
        <v>0</v>
      </c>
      <c r="CZ1191">
        <f>SUM(Tabla5[[#This Row],[VENTA MABE 2 SEMANA NOV]:[VENTAS OTROS 2 SEMANA NOV]])</f>
        <v>0</v>
      </c>
      <c r="DA1191" s="46">
        <v>0</v>
      </c>
    </row>
    <row r="1192" spans="1:105" hidden="1" x14ac:dyDescent="0.3">
      <c r="A1192" t="str">
        <f>CONCATENATE(Tabla5[[#This Row],[TIENDA HMPV]],Tabla5[[#This Row],[LINEA]])</f>
        <v>94338 - JAPON TUMBACO IILAVADO</v>
      </c>
      <c r="C1192" s="55" t="s">
        <v>655</v>
      </c>
      <c r="D1192" s="55" t="s">
        <v>41</v>
      </c>
      <c r="E1192" s="55" t="s">
        <v>1387</v>
      </c>
      <c r="F1192" s="55" t="s">
        <v>1724</v>
      </c>
      <c r="G1192" t="s">
        <v>28</v>
      </c>
      <c r="H1192" s="42">
        <f>IFERROR(Tabla5[[#This Row],[VENTAS MABE]]/Tabla5[[#This Row],[CUOTA]],0)</f>
        <v>0</v>
      </c>
      <c r="I1192">
        <v>0</v>
      </c>
      <c r="J1192">
        <v>0</v>
      </c>
      <c r="K1192">
        <v>2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V1192" s="42">
        <v>0</v>
      </c>
      <c r="W1192" s="42">
        <f>IFERROR(Tabla5[[#This Row],[TOTAL VENTA 38 SEMANA]]/Tabla5[[#This Row],[VENTA ACUM 38]],0)</f>
        <v>0</v>
      </c>
      <c r="X1192" s="42" t="e">
        <f>VLOOKUP(Tabla5[[#This Row],[CLAVE]],[1]!QMI_5_SEMANA_SEP_22[[CLAVE]:[SHARE CADENA S2]],21,0)</f>
        <v>#REF!</v>
      </c>
      <c r="Y1192" s="55" t="s">
        <v>769</v>
      </c>
      <c r="Z1192" s="46">
        <f>+Tabla5[[#This Row],[VENTA ACUM 38]]+Tabla5[[#This Row],[venta total 39 acum]]</f>
        <v>3</v>
      </c>
      <c r="AA1192" s="46">
        <v>0</v>
      </c>
      <c r="AB1192" s="46">
        <v>0</v>
      </c>
      <c r="AC1192" s="46">
        <v>2</v>
      </c>
      <c r="AD1192" s="46">
        <v>1</v>
      </c>
      <c r="AE1192" s="46">
        <v>0</v>
      </c>
      <c r="AF1192" s="46">
        <v>1</v>
      </c>
      <c r="AG1192" s="46">
        <v>0</v>
      </c>
      <c r="AH1192" s="42">
        <f>IFERROR(Tabla5[[#This Row],[VENTAS MABE]]/Tabla5[[#This Row],[VENTAS INDURAMA]],0)</f>
        <v>0</v>
      </c>
      <c r="AI1192" t="s">
        <v>1676</v>
      </c>
      <c r="AK1192" s="42"/>
      <c r="AL1192" t="s">
        <v>727</v>
      </c>
      <c r="AM1192" s="55" t="s">
        <v>1386</v>
      </c>
      <c r="AO1192" s="55" t="s">
        <v>460</v>
      </c>
      <c r="AP1192" t="e">
        <v>#N/A</v>
      </c>
      <c r="AQ1192" s="55">
        <v>0</v>
      </c>
      <c r="AR1192">
        <v>0</v>
      </c>
      <c r="AS1192">
        <v>3</v>
      </c>
      <c r="AT1192">
        <v>0</v>
      </c>
      <c r="AU1192">
        <v>0</v>
      </c>
      <c r="AV1192">
        <v>0</v>
      </c>
      <c r="AW1192">
        <v>0</v>
      </c>
      <c r="AX1192">
        <f>SUM(Tabla5[[#This Row],[VENTA MABE 1 SEMANA OCT]:[VENTAS OTROS 1 SEMANA OCT]])</f>
        <v>3</v>
      </c>
      <c r="AY1192" s="46">
        <v>0</v>
      </c>
      <c r="AZ1192" s="55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f>SUM(Tabla5[[#This Row],[VENTA MABE 2 SEMANA OCT]:[VENTAS OTROS 2 SEMANA OCT]])</f>
        <v>0</v>
      </c>
      <c r="BH1192" t="s">
        <v>1235</v>
      </c>
      <c r="BI1192" s="55" t="s">
        <v>655</v>
      </c>
      <c r="BJ1192">
        <v>0.99999999999999978</v>
      </c>
      <c r="BK1192" s="55">
        <v>0</v>
      </c>
      <c r="BL1192">
        <v>0</v>
      </c>
      <c r="BM1192">
        <v>1</v>
      </c>
      <c r="BN1192">
        <v>0</v>
      </c>
      <c r="BO1192">
        <v>0</v>
      </c>
      <c r="BP1192">
        <v>0</v>
      </c>
      <c r="BQ1192">
        <v>0</v>
      </c>
      <c r="BR1192">
        <f>SUM(Tabla5[[#This Row],[VENTA MABE 3 SEMANA OCT]:[VENTAS OTROS 3 SEMANA OCT]])</f>
        <v>1</v>
      </c>
      <c r="BS1192" s="42">
        <v>0</v>
      </c>
      <c r="BT1192" s="55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f>SUM(Tabla5[[#This Row],[VENTA MABE 4 SEMANA OCT]:[VENTAS OTROS 4 SEMANA OCT]])</f>
        <v>0</v>
      </c>
      <c r="CI11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92" s="66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f>SUM(Tabla5[[#This Row],[VENTA MABE 1 SEMANA NOV]:[VENTAS OTROS 1 SEMANA NOV]])</f>
        <v>0</v>
      </c>
      <c r="CS1192">
        <f>IFERROR(VLOOKUP(Tabla5[[#This Row],[CLAVE]],[2]VENTAS!$F$2:$L$1501,2,0),0)</f>
        <v>0</v>
      </c>
      <c r="CT1192">
        <f>IFERROR(VLOOKUP(Tabla5[[#This Row],[CLAVE]],[2]VENTAS!$F$2:$L$1501,3,0),0)</f>
        <v>0</v>
      </c>
      <c r="CU1192">
        <f>IFERROR(VLOOKUP(Tabla5[[#This Row],[CLAVE]],[2]VENTAS!$F$2:$L$1501,4,0),0)</f>
        <v>0</v>
      </c>
      <c r="CV1192">
        <f>IFERROR(VLOOKUP(Tabla5[[#This Row],[CLAVE]],[2]VENTAS!$F$2:$L$1501,5,0),0)</f>
        <v>0</v>
      </c>
      <c r="CW1192">
        <f>IFERROR(VLOOKUP(Tabla5[[#This Row],[CLAVE]],[2]VENTAS!$F$2:$L$1501,6,0),0)</f>
        <v>0</v>
      </c>
      <c r="CX1192">
        <f>IFERROR(VLOOKUP(Tabla5[[#This Row],[CLAVE]],[2]VENTAS!$F$2:$L$1501,7,0),0)</f>
        <v>0</v>
      </c>
      <c r="CY1192">
        <f>IFERROR(VLOOKUP(Tabla5[[#This Row],[CLAVE]],[2]VENTAS!$F$2:$R$1501,13,0),0)</f>
        <v>0</v>
      </c>
      <c r="CZ1192">
        <f>SUM(Tabla5[[#This Row],[VENTA MABE 2 SEMANA NOV]:[VENTAS OTROS 2 SEMANA NOV]])</f>
        <v>0</v>
      </c>
      <c r="DA1192" s="46">
        <v>0</v>
      </c>
    </row>
    <row r="1193" spans="1:105" hidden="1" x14ac:dyDescent="0.3">
      <c r="A1193" t="str">
        <f>CONCATENATE(Tabla5[[#This Row],[TIENDA HMPV]],Tabla5[[#This Row],[LINEA]])</f>
        <v>94338 - JAPON TUMBACO IIREFRIGERACIÓN</v>
      </c>
      <c r="C1193" s="55" t="s">
        <v>655</v>
      </c>
      <c r="D1193" s="55" t="s">
        <v>41</v>
      </c>
      <c r="E1193" s="55" t="s">
        <v>1387</v>
      </c>
      <c r="F1193" s="55" t="s">
        <v>1724</v>
      </c>
      <c r="G1193" t="s">
        <v>29</v>
      </c>
      <c r="H1193" s="42">
        <f>IFERROR(Tabla5[[#This Row],[VENTAS MABE]]/Tabla5[[#This Row],[CUOTA]],0)</f>
        <v>2</v>
      </c>
      <c r="I1193">
        <v>2</v>
      </c>
      <c r="J1193">
        <v>4</v>
      </c>
      <c r="K1193">
        <v>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V1193" s="42">
        <v>0.5714285714285714</v>
      </c>
      <c r="W1193" s="42">
        <f>IFERROR(Tabla5[[#This Row],[TOTAL VENTA 38 SEMANA]]/Tabla5[[#This Row],[VENTA ACUM 38]],0)</f>
        <v>0.5714285714285714</v>
      </c>
      <c r="X1193" s="42" t="e">
        <f>VLOOKUP(Tabla5[[#This Row],[CLAVE]],[1]!QMI_5_SEMANA_SEP_22[[CLAVE]:[SHARE CADENA S2]],21,0)</f>
        <v>#REF!</v>
      </c>
      <c r="Y1193" s="55" t="s">
        <v>769</v>
      </c>
      <c r="Z1193" s="46">
        <f>+Tabla5[[#This Row],[VENTA ACUM 38]]+Tabla5[[#This Row],[venta total 39 acum]]</f>
        <v>7</v>
      </c>
      <c r="AA1193" s="46">
        <v>0</v>
      </c>
      <c r="AB1193" s="46">
        <v>4</v>
      </c>
      <c r="AC1193" s="46">
        <v>7</v>
      </c>
      <c r="AD1193" s="46">
        <v>0</v>
      </c>
      <c r="AE1193" s="46">
        <v>0</v>
      </c>
      <c r="AF1193" s="46">
        <v>0</v>
      </c>
      <c r="AG1193" s="46">
        <v>7</v>
      </c>
      <c r="AH1193" s="42">
        <f>IFERROR(Tabla5[[#This Row],[VENTAS MABE]]/Tabla5[[#This Row],[VENTAS INDURAMA]],0)</f>
        <v>1.3333333333333333</v>
      </c>
      <c r="AI1193" t="s">
        <v>1676</v>
      </c>
      <c r="AK1193" s="42"/>
      <c r="AL1193" t="s">
        <v>727</v>
      </c>
      <c r="AM1193" s="55" t="s">
        <v>1386</v>
      </c>
      <c r="AO1193" s="55" t="s">
        <v>460</v>
      </c>
      <c r="AP1193" t="e">
        <v>#N/A</v>
      </c>
      <c r="AQ1193" s="55">
        <v>2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f>SUM(Tabla5[[#This Row],[VENTA MABE 1 SEMANA OCT]:[VENTAS OTROS 1 SEMANA OCT]])</f>
        <v>3</v>
      </c>
      <c r="AY1193" s="46">
        <v>2</v>
      </c>
      <c r="AZ1193" s="55">
        <v>1</v>
      </c>
      <c r="BA1193">
        <v>3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f>SUM(Tabla5[[#This Row],[VENTA MABE 2 SEMANA OCT]:[VENTAS OTROS 2 SEMANA OCT]])</f>
        <v>4</v>
      </c>
      <c r="BH1193" t="s">
        <v>1235</v>
      </c>
      <c r="BI1193" s="55" t="s">
        <v>655</v>
      </c>
      <c r="BJ1193">
        <v>0.99999999999999978</v>
      </c>
      <c r="BK1193" s="55">
        <v>1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f>SUM(Tabla5[[#This Row],[VENTA MABE 3 SEMANA OCT]:[VENTAS OTROS 3 SEMANA OCT]])</f>
        <v>2</v>
      </c>
      <c r="BS1193" s="42">
        <v>0.4</v>
      </c>
      <c r="BT1193" s="55">
        <v>0</v>
      </c>
      <c r="BU1193">
        <v>2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f>SUM(Tabla5[[#This Row],[VENTA MABE 4 SEMANA OCT]:[VENTAS OTROS 4 SEMANA OCT]])</f>
        <v>2</v>
      </c>
      <c r="CI11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0.36363636363636365</v>
      </c>
      <c r="CJ1193" t="s">
        <v>1703</v>
      </c>
      <c r="CK1193">
        <v>0</v>
      </c>
      <c r="CL1193">
        <v>4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f>SUM(Tabla5[[#This Row],[VENTA MABE 1 SEMANA NOV]:[VENTAS OTROS 1 SEMANA NOV]])</f>
        <v>4</v>
      </c>
      <c r="CS1193">
        <f>IFERROR(VLOOKUP(Tabla5[[#This Row],[CLAVE]],[2]VENTAS!$F$2:$L$1501,2,0),0)</f>
        <v>1</v>
      </c>
      <c r="CT1193">
        <f>IFERROR(VLOOKUP(Tabla5[[#This Row],[CLAVE]],[2]VENTAS!$F$2:$L$1501,3,0),0)</f>
        <v>2</v>
      </c>
      <c r="CU1193">
        <f>IFERROR(VLOOKUP(Tabla5[[#This Row],[CLAVE]],[2]VENTAS!$F$2:$L$1501,4,0),0)</f>
        <v>0</v>
      </c>
      <c r="CV1193">
        <f>IFERROR(VLOOKUP(Tabla5[[#This Row],[CLAVE]],[2]VENTAS!$F$2:$L$1501,5,0),0)</f>
        <v>0</v>
      </c>
      <c r="CW1193">
        <f>IFERROR(VLOOKUP(Tabla5[[#This Row],[CLAVE]],[2]VENTAS!$F$2:$L$1501,6,0),0)</f>
        <v>0</v>
      </c>
      <c r="CX1193">
        <f>IFERROR(VLOOKUP(Tabla5[[#This Row],[CLAVE]],[2]VENTAS!$F$2:$L$1501,7,0),0)</f>
        <v>0</v>
      </c>
      <c r="CY1193">
        <f>IFERROR(VLOOKUP(Tabla5[[#This Row],[CLAVE]],[2]VENTAS!$F$2:$R$1501,13,0),0)</f>
        <v>0</v>
      </c>
      <c r="CZ1193">
        <f>SUM(Tabla5[[#This Row],[VENTA MABE 2 SEMANA NOV]:[VENTAS OTROS 2 SEMANA NOV]])</f>
        <v>3</v>
      </c>
      <c r="DA1193" s="46">
        <v>2.9995272506247042</v>
      </c>
    </row>
    <row r="1194" spans="1:105" hidden="1" x14ac:dyDescent="0.3">
      <c r="A1194" t="str">
        <f>CONCATENATE(Tabla5[[#This Row],[TIENDA HMPV]],Tabla5[[#This Row],[LINEA]])</f>
        <v>COCINAS</v>
      </c>
      <c r="C1194" t="s">
        <v>655</v>
      </c>
      <c r="D1194" t="s">
        <v>39</v>
      </c>
      <c r="G1194" t="s">
        <v>26</v>
      </c>
      <c r="H1194" s="42">
        <f>IFERROR(Tabla5[[#This Row],[VENTAS MABE]]/Tabla5[[#This Row],[CUOTA]],0)</f>
        <v>0.66666666666666663</v>
      </c>
      <c r="I1194">
        <v>3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V1194" s="42">
        <v>0.66666666666666663</v>
      </c>
      <c r="W1194" s="42">
        <f>IFERROR(Tabla5[[#This Row],[TOTAL VENTA 38 SEMANA]]/Tabla5[[#This Row],[VENTA ACUM 38]],0)</f>
        <v>0.66666666666666663</v>
      </c>
      <c r="X1194" s="42" t="e">
        <f>VLOOKUP(Tabla5[[#This Row],[CLAVE]],[1]!QMI_5_SEMANA_SEP_22[[CLAVE]:[SHARE CADENA S2]],21,0)</f>
        <v>#REF!</v>
      </c>
      <c r="Y1194" t="e">
        <v>#N/A</v>
      </c>
      <c r="Z1194" s="46">
        <f>+Tabla5[[#This Row],[VENTA ACUM 38]]+Tabla5[[#This Row],[venta total 39 acum]]</f>
        <v>3</v>
      </c>
      <c r="AA1194" s="46">
        <v>0</v>
      </c>
      <c r="AB1194" s="46">
        <v>2</v>
      </c>
      <c r="AC1194" s="46">
        <v>3</v>
      </c>
      <c r="AD1194" s="46">
        <v>0</v>
      </c>
      <c r="AE1194" s="46">
        <v>0</v>
      </c>
      <c r="AF1194" s="46">
        <v>0</v>
      </c>
      <c r="AG1194" s="46">
        <v>2</v>
      </c>
      <c r="AH1194" s="42">
        <f>IFERROR(Tabla5[[#This Row],[VENTAS MABE]]/Tabla5[[#This Row],[VENTAS INDURAMA]],0)</f>
        <v>2</v>
      </c>
      <c r="AI1194" t="s">
        <v>1676</v>
      </c>
      <c r="AK1194" s="42"/>
      <c r="AL1194" t="s">
        <v>727</v>
      </c>
      <c r="AM1194" t="s">
        <v>1321</v>
      </c>
      <c r="AO1194" t="s">
        <v>460</v>
      </c>
      <c r="AP1194" t="e">
        <v>#N/A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f>SUM(Tabla5[[#This Row],[VENTA MABE 1 SEMANA OCT]:[VENTAS OTROS 1 SEMANA OCT]])</f>
        <v>0</v>
      </c>
      <c r="AY1194" s="46">
        <v>2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f>SUM(Tabla5[[#This Row],[VENTA MABE 2 SEMANA OCT]:[VENTAS OTROS 2 SEMANA OCT]])</f>
        <v>0</v>
      </c>
      <c r="BH1194" t="s">
        <v>796</v>
      </c>
      <c r="BI1194" t="s">
        <v>655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f>SUM(Tabla5[[#This Row],[VENTA MABE 3 SEMANA OCT]:[VENTAS OTROS 3 SEMANA OCT]])</f>
        <v>0</v>
      </c>
      <c r="BS1194" s="42">
        <v>0.4</v>
      </c>
      <c r="BT1194" s="55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f>SUM(Tabla5[[#This Row],[VENTA MABE 4 SEMANA OCT]:[VENTAS OTROS 4 SEMANA OCT]])</f>
        <v>0</v>
      </c>
      <c r="CI11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94" s="66">
        <v>0</v>
      </c>
      <c r="CK1194">
        <v>1</v>
      </c>
      <c r="CL1194">
        <v>2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f>SUM(Tabla5[[#This Row],[VENTA MABE 1 SEMANA NOV]:[VENTAS OTROS 1 SEMANA NOV]])</f>
        <v>3</v>
      </c>
      <c r="CS1194">
        <f>IFERROR(VLOOKUP(Tabla5[[#This Row],[CLAVE]],[2]VENTAS!$F$2:$L$1501,2,0),0)</f>
        <v>0</v>
      </c>
      <c r="CT1194">
        <f>IFERROR(VLOOKUP(Tabla5[[#This Row],[CLAVE]],[2]VENTAS!$F$2:$L$1501,3,0),0)</f>
        <v>0</v>
      </c>
      <c r="CU1194">
        <f>IFERROR(VLOOKUP(Tabla5[[#This Row],[CLAVE]],[2]VENTAS!$F$2:$L$1501,4,0),0)</f>
        <v>0</v>
      </c>
      <c r="CV1194">
        <f>IFERROR(VLOOKUP(Tabla5[[#This Row],[CLAVE]],[2]VENTAS!$F$2:$L$1501,5,0),0)</f>
        <v>0</v>
      </c>
      <c r="CW1194">
        <f>IFERROR(VLOOKUP(Tabla5[[#This Row],[CLAVE]],[2]VENTAS!$F$2:$L$1501,6,0),0)</f>
        <v>0</v>
      </c>
      <c r="CX1194">
        <f>IFERROR(VLOOKUP(Tabla5[[#This Row],[CLAVE]],[2]VENTAS!$F$2:$L$1501,7,0),0)</f>
        <v>0</v>
      </c>
      <c r="CY1194">
        <f>IFERROR(VLOOKUP(Tabla5[[#This Row],[CLAVE]],[2]VENTAS!$F$2:$R$1501,13,0),0)</f>
        <v>0</v>
      </c>
      <c r="CZ1194">
        <f>SUM(Tabla5[[#This Row],[VENTA MABE 2 SEMANA NOV]:[VENTAS OTROS 2 SEMANA NOV]])</f>
        <v>0</v>
      </c>
      <c r="DA1194" s="46">
        <v>0</v>
      </c>
    </row>
    <row r="1195" spans="1:105" hidden="1" x14ac:dyDescent="0.3">
      <c r="A1195" t="str">
        <f>CONCATENATE(Tabla5[[#This Row],[TIENDA HMPV]],Tabla5[[#This Row],[LINEA]])</f>
        <v>GLOBALES</v>
      </c>
      <c r="C1195" t="s">
        <v>655</v>
      </c>
      <c r="D1195" t="s">
        <v>39</v>
      </c>
      <c r="G1195" t="s">
        <v>27</v>
      </c>
      <c r="H1195" s="42">
        <f>IFERROR(Tabla5[[#This Row],[VENTAS MABE]]/Tabla5[[#This Row],[CUOTA]],0)</f>
        <v>0.66666666666666663</v>
      </c>
      <c r="I1195">
        <v>3</v>
      </c>
      <c r="J1195">
        <v>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V1195" s="42">
        <v>1</v>
      </c>
      <c r="W1195" s="42">
        <f>IFERROR(Tabla5[[#This Row],[TOTAL VENTA 38 SEMANA]]/Tabla5[[#This Row],[VENTA ACUM 38]],0)</f>
        <v>1</v>
      </c>
      <c r="X1195" s="42" t="e">
        <f>VLOOKUP(Tabla5[[#This Row],[CLAVE]],[1]!QMI_5_SEMANA_SEP_22[[CLAVE]:[SHARE CADENA S2]],21,0)</f>
        <v>#REF!</v>
      </c>
      <c r="Y1195" t="e">
        <v>#N/A</v>
      </c>
      <c r="Z1195" s="46">
        <f>+Tabla5[[#This Row],[VENTA ACUM 38]]+Tabla5[[#This Row],[venta total 39 acum]]</f>
        <v>2</v>
      </c>
      <c r="AA1195" s="46">
        <v>0</v>
      </c>
      <c r="AB1195" s="46">
        <v>2</v>
      </c>
      <c r="AC1195" s="46">
        <v>2</v>
      </c>
      <c r="AD1195" s="46">
        <v>0</v>
      </c>
      <c r="AE1195" s="46">
        <v>0</v>
      </c>
      <c r="AF1195" s="46">
        <v>0</v>
      </c>
      <c r="AG1195" s="46">
        <v>0</v>
      </c>
      <c r="AH1195" s="42">
        <f>IFERROR(Tabla5[[#This Row],[VENTAS MABE]]/Tabla5[[#This Row],[VENTAS INDURAMA]],0)</f>
        <v>0</v>
      </c>
      <c r="AI1195" t="s">
        <v>1676</v>
      </c>
      <c r="AK1195" s="42"/>
      <c r="AL1195" t="s">
        <v>727</v>
      </c>
      <c r="AM1195" t="s">
        <v>1321</v>
      </c>
      <c r="AO1195" t="s">
        <v>460</v>
      </c>
      <c r="AP1195" t="e">
        <v>#N/A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f>SUM(Tabla5[[#This Row],[VENTA MABE 1 SEMANA OCT]:[VENTAS OTROS 1 SEMANA OCT]])</f>
        <v>0</v>
      </c>
      <c r="AY1195" s="46">
        <v>2.1652363669255896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f>SUM(Tabla5[[#This Row],[VENTA MABE 2 SEMANA OCT]:[VENTAS OTROS 2 SEMANA OCT]])</f>
        <v>0</v>
      </c>
      <c r="BH1195" t="s">
        <v>796</v>
      </c>
      <c r="BI1195" t="s">
        <v>655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f>SUM(Tabla5[[#This Row],[VENTA MABE 3 SEMANA OCT]:[VENTAS OTROS 3 SEMANA OCT]])</f>
        <v>0</v>
      </c>
      <c r="BS1195" s="42">
        <v>0</v>
      </c>
      <c r="BT1195" s="5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f>SUM(Tabla5[[#This Row],[VENTA MABE 4 SEMANA OCT]:[VENTAS OTROS 4 SEMANA OCT]])</f>
        <v>0</v>
      </c>
      <c r="CI11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95" s="66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f>SUM(Tabla5[[#This Row],[VENTA MABE 1 SEMANA NOV]:[VENTAS OTROS 1 SEMANA NOV]])</f>
        <v>0</v>
      </c>
      <c r="CS1195">
        <f>IFERROR(VLOOKUP(Tabla5[[#This Row],[CLAVE]],[2]VENTAS!$F$2:$L$1501,2,0),0)</f>
        <v>0</v>
      </c>
      <c r="CT1195">
        <f>IFERROR(VLOOKUP(Tabla5[[#This Row],[CLAVE]],[2]VENTAS!$F$2:$L$1501,3,0),0)</f>
        <v>0</v>
      </c>
      <c r="CU1195">
        <f>IFERROR(VLOOKUP(Tabla5[[#This Row],[CLAVE]],[2]VENTAS!$F$2:$L$1501,4,0),0)</f>
        <v>0</v>
      </c>
      <c r="CV1195">
        <f>IFERROR(VLOOKUP(Tabla5[[#This Row],[CLAVE]],[2]VENTAS!$F$2:$L$1501,5,0),0)</f>
        <v>0</v>
      </c>
      <c r="CW1195">
        <f>IFERROR(VLOOKUP(Tabla5[[#This Row],[CLAVE]],[2]VENTAS!$F$2:$L$1501,6,0),0)</f>
        <v>0</v>
      </c>
      <c r="CX1195">
        <f>IFERROR(VLOOKUP(Tabla5[[#This Row],[CLAVE]],[2]VENTAS!$F$2:$L$1501,7,0),0)</f>
        <v>0</v>
      </c>
      <c r="CY1195">
        <f>IFERROR(VLOOKUP(Tabla5[[#This Row],[CLAVE]],[2]VENTAS!$F$2:$R$1501,13,0),0)</f>
        <v>0</v>
      </c>
      <c r="CZ1195">
        <f>SUM(Tabla5[[#This Row],[VENTA MABE 2 SEMANA NOV]:[VENTAS OTROS 2 SEMANA NOV]])</f>
        <v>0</v>
      </c>
      <c r="DA1195" s="46">
        <v>0</v>
      </c>
    </row>
    <row r="1196" spans="1:105" hidden="1" x14ac:dyDescent="0.3">
      <c r="A1196" t="str">
        <f>CONCATENATE(Tabla5[[#This Row],[TIENDA HMPV]],Tabla5[[#This Row],[LINEA]])</f>
        <v>LAVADO</v>
      </c>
      <c r="C1196" t="s">
        <v>655</v>
      </c>
      <c r="D1196" t="s">
        <v>39</v>
      </c>
      <c r="G1196" t="s">
        <v>28</v>
      </c>
      <c r="H1196" s="42">
        <f>IFERROR(Tabla5[[#This Row],[VENTAS MABE]]/Tabla5[[#This Row],[CUOTA]],0)</f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V1196" s="42">
        <v>0</v>
      </c>
      <c r="W1196" s="42">
        <f>IFERROR(Tabla5[[#This Row],[TOTAL VENTA 38 SEMANA]]/Tabla5[[#This Row],[VENTA ACUM 38]],0)</f>
        <v>0</v>
      </c>
      <c r="X1196" s="42" t="e">
        <f>VLOOKUP(Tabla5[[#This Row],[CLAVE]],[1]!QMI_5_SEMANA_SEP_22[[CLAVE]:[SHARE CADENA S2]],21,0)</f>
        <v>#REF!</v>
      </c>
      <c r="Y1196" t="e">
        <v>#N/A</v>
      </c>
      <c r="Z1196" s="46">
        <f>+Tabla5[[#This Row],[VENTA ACUM 38]]+Tabla5[[#This Row],[venta total 39 acum]]</f>
        <v>0</v>
      </c>
      <c r="AA1196" s="46">
        <v>0</v>
      </c>
      <c r="AB1196" s="46">
        <v>0</v>
      </c>
      <c r="AC1196" s="46">
        <v>0</v>
      </c>
      <c r="AD1196" s="46">
        <v>0</v>
      </c>
      <c r="AE1196" s="46">
        <v>0</v>
      </c>
      <c r="AF1196" s="46">
        <v>0</v>
      </c>
      <c r="AG1196" s="46">
        <v>0</v>
      </c>
      <c r="AH1196" s="42">
        <f>IFERROR(Tabla5[[#This Row],[VENTAS MABE]]/Tabla5[[#This Row],[VENTAS INDURAMA]],0)</f>
        <v>0</v>
      </c>
      <c r="AI1196" t="s">
        <v>1676</v>
      </c>
      <c r="AK1196" s="42"/>
      <c r="AL1196" t="s">
        <v>727</v>
      </c>
      <c r="AM1196" t="s">
        <v>1321</v>
      </c>
      <c r="AO1196" t="s">
        <v>460</v>
      </c>
      <c r="AP1196" t="e">
        <v>#N/A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f>SUM(Tabla5[[#This Row],[VENTA MABE 1 SEMANA OCT]:[VENTAS OTROS 1 SEMANA OCT]])</f>
        <v>0</v>
      </c>
      <c r="AY1196" s="4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f>SUM(Tabla5[[#This Row],[VENTA MABE 2 SEMANA OCT]:[VENTAS OTROS 2 SEMANA OCT]])</f>
        <v>0</v>
      </c>
      <c r="BH1196" t="s">
        <v>796</v>
      </c>
      <c r="BI1196" t="s">
        <v>655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f>SUM(Tabla5[[#This Row],[VENTA MABE 3 SEMANA OCT]:[VENTAS OTROS 3 SEMANA OCT]])</f>
        <v>0</v>
      </c>
      <c r="BS1196" s="42">
        <v>0.12</v>
      </c>
      <c r="BT1196" s="55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f>SUM(Tabla5[[#This Row],[VENTA MABE 4 SEMANA OCT]:[VENTAS OTROS 4 SEMANA OCT]])</f>
        <v>0</v>
      </c>
      <c r="CI11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96" s="6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f>SUM(Tabla5[[#This Row],[VENTA MABE 1 SEMANA NOV]:[VENTAS OTROS 1 SEMANA NOV]])</f>
        <v>0</v>
      </c>
      <c r="CS1196">
        <f>IFERROR(VLOOKUP(Tabla5[[#This Row],[CLAVE]],[2]VENTAS!$F$2:$L$1501,2,0),0)</f>
        <v>0</v>
      </c>
      <c r="CT1196">
        <f>IFERROR(VLOOKUP(Tabla5[[#This Row],[CLAVE]],[2]VENTAS!$F$2:$L$1501,3,0),0)</f>
        <v>0</v>
      </c>
      <c r="CU1196">
        <f>IFERROR(VLOOKUP(Tabla5[[#This Row],[CLAVE]],[2]VENTAS!$F$2:$L$1501,4,0),0)</f>
        <v>0</v>
      </c>
      <c r="CV1196">
        <f>IFERROR(VLOOKUP(Tabla5[[#This Row],[CLAVE]],[2]VENTAS!$F$2:$L$1501,5,0),0)</f>
        <v>0</v>
      </c>
      <c r="CW1196">
        <f>IFERROR(VLOOKUP(Tabla5[[#This Row],[CLAVE]],[2]VENTAS!$F$2:$L$1501,6,0),0)</f>
        <v>0</v>
      </c>
      <c r="CX1196">
        <f>IFERROR(VLOOKUP(Tabla5[[#This Row],[CLAVE]],[2]VENTAS!$F$2:$L$1501,7,0),0)</f>
        <v>0</v>
      </c>
      <c r="CY1196">
        <f>IFERROR(VLOOKUP(Tabla5[[#This Row],[CLAVE]],[2]VENTAS!$F$2:$R$1501,13,0),0)</f>
        <v>0</v>
      </c>
      <c r="CZ1196">
        <f>SUM(Tabla5[[#This Row],[VENTA MABE 2 SEMANA NOV]:[VENTAS OTROS 2 SEMANA NOV]])</f>
        <v>0</v>
      </c>
      <c r="DA1196" s="46">
        <v>0</v>
      </c>
    </row>
    <row r="1197" spans="1:105" hidden="1" x14ac:dyDescent="0.3">
      <c r="A1197" t="str">
        <f>CONCATENATE(Tabla5[[#This Row],[TIENDA HMPV]],Tabla5[[#This Row],[LINEA]])</f>
        <v>REFRIGERACIÓN</v>
      </c>
      <c r="C1197" t="s">
        <v>655</v>
      </c>
      <c r="D1197" t="s">
        <v>39</v>
      </c>
      <c r="G1197" t="s">
        <v>29</v>
      </c>
      <c r="H1197" s="42">
        <f>IFERROR(Tabla5[[#This Row],[VENTAS MABE]]/Tabla5[[#This Row],[CUOTA]],0)</f>
        <v>0.33333333333333331</v>
      </c>
      <c r="I1197">
        <v>3</v>
      </c>
      <c r="J1197">
        <v>1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V1197" s="42">
        <v>0.33333333333333331</v>
      </c>
      <c r="W1197" s="42">
        <f>IFERROR(Tabla5[[#This Row],[TOTAL VENTA 38 SEMANA]]/Tabla5[[#This Row],[VENTA ACUM 38]],0)</f>
        <v>0.33333333333333331</v>
      </c>
      <c r="X1197" s="42" t="e">
        <f>VLOOKUP(Tabla5[[#This Row],[CLAVE]],[1]!QMI_5_SEMANA_SEP_22[[CLAVE]:[SHARE CADENA S2]],21,0)</f>
        <v>#REF!</v>
      </c>
      <c r="Y1197" t="e">
        <v>#N/A</v>
      </c>
      <c r="Z1197" s="46">
        <f>+Tabla5[[#This Row],[VENTA ACUM 38]]+Tabla5[[#This Row],[venta total 39 acum]]</f>
        <v>3</v>
      </c>
      <c r="AA1197" s="46">
        <v>0</v>
      </c>
      <c r="AB1197" s="46">
        <v>1</v>
      </c>
      <c r="AC1197" s="46">
        <v>3</v>
      </c>
      <c r="AD1197" s="46">
        <v>0</v>
      </c>
      <c r="AE1197" s="46">
        <v>0</v>
      </c>
      <c r="AF1197" s="46">
        <v>0</v>
      </c>
      <c r="AG1197" s="46">
        <v>3</v>
      </c>
      <c r="AH1197" s="42">
        <f>IFERROR(Tabla5[[#This Row],[VENTAS MABE]]/Tabla5[[#This Row],[VENTAS INDURAMA]],0)</f>
        <v>0.5</v>
      </c>
      <c r="AI1197" t="s">
        <v>1676</v>
      </c>
      <c r="AK1197" s="42"/>
      <c r="AL1197" t="s">
        <v>727</v>
      </c>
      <c r="AM1197" t="s">
        <v>1321</v>
      </c>
      <c r="AO1197" t="s">
        <v>460</v>
      </c>
      <c r="AP1197" t="e">
        <v>#N/A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f>SUM(Tabla5[[#This Row],[VENTA MABE 1 SEMANA OCT]:[VENTAS OTROS 1 SEMANA OCT]])</f>
        <v>0</v>
      </c>
      <c r="AY1197" s="46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f>SUM(Tabla5[[#This Row],[VENTA MABE 2 SEMANA OCT]:[VENTAS OTROS 2 SEMANA OCT]])</f>
        <v>0</v>
      </c>
      <c r="BH1197" t="s">
        <v>796</v>
      </c>
      <c r="BI1197" t="s">
        <v>655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f>SUM(Tabla5[[#This Row],[VENTA MABE 3 SEMANA OCT]:[VENTAS OTROS 3 SEMANA OCT]])</f>
        <v>0</v>
      </c>
      <c r="BS1197" s="42">
        <v>0.2</v>
      </c>
      <c r="BT1197" s="55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f>SUM(Tabla5[[#This Row],[VENTA MABE 4 SEMANA OCT]:[VENTAS OTROS 4 SEMANA OCT]])</f>
        <v>0</v>
      </c>
      <c r="CI11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97" s="66">
        <v>0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f>SUM(Tabla5[[#This Row],[VENTA MABE 1 SEMANA NOV]:[VENTAS OTROS 1 SEMANA NOV]])</f>
        <v>1</v>
      </c>
      <c r="CS1197">
        <f>IFERROR(VLOOKUP(Tabla5[[#This Row],[CLAVE]],[2]VENTAS!$F$2:$L$1501,2,0),0)</f>
        <v>0</v>
      </c>
      <c r="CT1197">
        <f>IFERROR(VLOOKUP(Tabla5[[#This Row],[CLAVE]],[2]VENTAS!$F$2:$L$1501,3,0),0)</f>
        <v>0</v>
      </c>
      <c r="CU1197">
        <f>IFERROR(VLOOKUP(Tabla5[[#This Row],[CLAVE]],[2]VENTAS!$F$2:$L$1501,4,0),0)</f>
        <v>0</v>
      </c>
      <c r="CV1197">
        <f>IFERROR(VLOOKUP(Tabla5[[#This Row],[CLAVE]],[2]VENTAS!$F$2:$L$1501,5,0),0)</f>
        <v>0</v>
      </c>
      <c r="CW1197">
        <f>IFERROR(VLOOKUP(Tabla5[[#This Row],[CLAVE]],[2]VENTAS!$F$2:$L$1501,6,0),0)</f>
        <v>0</v>
      </c>
      <c r="CX1197">
        <f>IFERROR(VLOOKUP(Tabla5[[#This Row],[CLAVE]],[2]VENTAS!$F$2:$L$1501,7,0),0)</f>
        <v>0</v>
      </c>
      <c r="CY1197">
        <f>IFERROR(VLOOKUP(Tabla5[[#This Row],[CLAVE]],[2]VENTAS!$F$2:$R$1501,13,0),0)</f>
        <v>0</v>
      </c>
      <c r="CZ1197">
        <f>SUM(Tabla5[[#This Row],[VENTA MABE 2 SEMANA NOV]:[VENTAS OTROS 2 SEMANA NOV]])</f>
        <v>0</v>
      </c>
      <c r="DA1197" s="46">
        <v>0</v>
      </c>
    </row>
    <row r="1198" spans="1:105" hidden="1" x14ac:dyDescent="0.3">
      <c r="A1198" t="str">
        <f>CONCATENATE(Tabla5[[#This Row],[TIENDA HMPV]],Tabla5[[#This Row],[LINEA]])</f>
        <v>1742 - TIENDA COMITE PUEBLOCOCINAS</v>
      </c>
      <c r="C1198" s="55" t="s">
        <v>655</v>
      </c>
      <c r="D1198" s="55" t="s">
        <v>39</v>
      </c>
      <c r="E1198" s="55" t="s">
        <v>1593</v>
      </c>
      <c r="F1198" s="55" t="s">
        <v>1724</v>
      </c>
      <c r="G1198" t="s">
        <v>26</v>
      </c>
      <c r="H1198" s="42">
        <f>IFERROR(Tabla5[[#This Row],[VENTAS MABE]]/Tabla5[[#This Row],[CUOTA]],0)</f>
        <v>0</v>
      </c>
      <c r="I1198">
        <v>3</v>
      </c>
      <c r="J1198">
        <v>0</v>
      </c>
      <c r="K1198">
        <v>6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V1198" s="42">
        <v>0</v>
      </c>
      <c r="W1198" s="42">
        <f>IFERROR(Tabla5[[#This Row],[TOTAL VENTA 38 SEMANA]]/Tabla5[[#This Row],[VENTA ACUM 38]],0)</f>
        <v>0</v>
      </c>
      <c r="X1198" s="42" t="e">
        <f>VLOOKUP(Tabla5[[#This Row],[CLAVE]],[1]!QMI_5_SEMANA_SEP_22[[CLAVE]:[SHARE CADENA S2]],21,0)</f>
        <v>#REF!</v>
      </c>
      <c r="Y1198" s="55" t="s">
        <v>769</v>
      </c>
      <c r="Z1198" s="46">
        <f>+Tabla5[[#This Row],[VENTA ACUM 38]]+Tabla5[[#This Row],[venta total 39 acum]]</f>
        <v>6</v>
      </c>
      <c r="AA1198" s="46">
        <v>0</v>
      </c>
      <c r="AB1198" s="46">
        <v>0</v>
      </c>
      <c r="AC1198" s="46">
        <v>2</v>
      </c>
      <c r="AD1198" s="46">
        <v>4</v>
      </c>
      <c r="AE1198" s="46">
        <v>0</v>
      </c>
      <c r="AF1198" s="46">
        <v>4</v>
      </c>
      <c r="AG1198" s="46">
        <v>2</v>
      </c>
      <c r="AH1198" s="42">
        <f>IFERROR(Tabla5[[#This Row],[VENTAS MABE]]/Tabla5[[#This Row],[VENTAS INDURAMA]],0)</f>
        <v>0</v>
      </c>
      <c r="AI1198" t="s">
        <v>1676</v>
      </c>
      <c r="AK1198" s="42"/>
      <c r="AL1198" t="s">
        <v>727</v>
      </c>
      <c r="AM1198" s="55" t="s">
        <v>1330</v>
      </c>
      <c r="AO1198" s="55" t="s">
        <v>460</v>
      </c>
      <c r="AP1198" t="e">
        <v>#N/A</v>
      </c>
      <c r="AQ1198" s="55">
        <v>0</v>
      </c>
      <c r="AR1198">
        <v>2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f>SUM(Tabla5[[#This Row],[VENTA MABE 1 SEMANA OCT]:[VENTAS OTROS 1 SEMANA OCT]])</f>
        <v>2</v>
      </c>
      <c r="AY1198" s="46">
        <v>2.872911419992251</v>
      </c>
      <c r="AZ1198" s="55">
        <v>0</v>
      </c>
      <c r="BA1198">
        <v>2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f>SUM(Tabla5[[#This Row],[VENTA MABE 2 SEMANA OCT]:[VENTAS OTROS 2 SEMANA OCT]])</f>
        <v>2</v>
      </c>
      <c r="BH1198" t="s">
        <v>796</v>
      </c>
      <c r="BI1198" s="55" t="s">
        <v>655</v>
      </c>
      <c r="BJ1198">
        <v>0.75</v>
      </c>
      <c r="BK1198" s="55">
        <v>1</v>
      </c>
      <c r="BL1198">
        <v>1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f>SUM(Tabla5[[#This Row],[VENTA MABE 3 SEMANA OCT]:[VENTAS OTROS 3 SEMANA OCT]])</f>
        <v>2</v>
      </c>
      <c r="BS1198" s="42">
        <v>0.4</v>
      </c>
      <c r="BT1198" s="55">
        <v>1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f>SUM(Tabla5[[#This Row],[VENTA MABE 4 SEMANA OCT]:[VENTAS OTROS 4 SEMANA OCT]])</f>
        <v>1</v>
      </c>
      <c r="CE1198" t="s">
        <v>1695</v>
      </c>
      <c r="CI119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1198" t="s">
        <v>1701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f>SUM(Tabla5[[#This Row],[VENTA MABE 1 SEMANA NOV]:[VENTAS OTROS 1 SEMANA NOV]])</f>
        <v>1</v>
      </c>
      <c r="CS1198">
        <f>IFERROR(VLOOKUP(Tabla5[[#This Row],[CLAVE]],[2]VENTAS!$F$2:$L$1501,2,0),0)</f>
        <v>0</v>
      </c>
      <c r="CT1198">
        <f>IFERROR(VLOOKUP(Tabla5[[#This Row],[CLAVE]],[2]VENTAS!$F$2:$L$1501,3,0),0)</f>
        <v>1</v>
      </c>
      <c r="CU1198">
        <f>IFERROR(VLOOKUP(Tabla5[[#This Row],[CLAVE]],[2]VENTAS!$F$2:$L$1501,4,0),0)</f>
        <v>0</v>
      </c>
      <c r="CV1198">
        <f>IFERROR(VLOOKUP(Tabla5[[#This Row],[CLAVE]],[2]VENTAS!$F$2:$L$1501,5,0),0)</f>
        <v>0</v>
      </c>
      <c r="CW1198">
        <f>IFERROR(VLOOKUP(Tabla5[[#This Row],[CLAVE]],[2]VENTAS!$F$2:$L$1501,6,0),0)</f>
        <v>0</v>
      </c>
      <c r="CX1198">
        <f>IFERROR(VLOOKUP(Tabla5[[#This Row],[CLAVE]],[2]VENTAS!$F$2:$L$1501,7,0),0)</f>
        <v>0</v>
      </c>
      <c r="CY1198">
        <f>IFERROR(VLOOKUP(Tabla5[[#This Row],[CLAVE]],[2]VENTAS!$F$2:$R$1501,13,0),0)</f>
        <v>0</v>
      </c>
      <c r="CZ1198">
        <f>SUM(Tabla5[[#This Row],[VENTA MABE 2 SEMANA NOV]:[VENTAS OTROS 2 SEMANA NOV]])</f>
        <v>1</v>
      </c>
      <c r="DA1198" s="46">
        <v>7.1685728105270563</v>
      </c>
    </row>
    <row r="1199" spans="1:105" hidden="1" x14ac:dyDescent="0.3">
      <c r="A1199" t="str">
        <f>CONCATENATE(Tabla5[[#This Row],[TIENDA HMPV]],Tabla5[[#This Row],[LINEA]])</f>
        <v>1742 - TIENDA COMITE PUEBLOEMPOTRE</v>
      </c>
      <c r="C1199" s="55" t="s">
        <v>655</v>
      </c>
      <c r="D1199" s="55" t="s">
        <v>39</v>
      </c>
      <c r="E1199" s="55" t="s">
        <v>1593</v>
      </c>
      <c r="F1199" s="55" t="s">
        <v>1724</v>
      </c>
      <c r="G1199" t="s">
        <v>32</v>
      </c>
      <c r="H1199" s="42">
        <f>IFERROR(Tabla5[[#This Row],[VENTAS MABE]]/Tabla5[[#This Row],[CUOTA]],0)</f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V1199" s="42">
        <v>0</v>
      </c>
      <c r="W1199" s="42">
        <f>IFERROR(Tabla5[[#This Row],[TOTAL VENTA 38 SEMANA]]/Tabla5[[#This Row],[VENTA ACUM 38]],0)</f>
        <v>0</v>
      </c>
      <c r="X1199" s="42" t="e">
        <f>VLOOKUP(Tabla5[[#This Row],[CLAVE]],[1]!QMI_5_SEMANA_SEP_22[[CLAVE]:[SHARE CADENA S2]],21,0)</f>
        <v>#REF!</v>
      </c>
      <c r="Y1199" s="55" t="s">
        <v>769</v>
      </c>
      <c r="Z1199" s="46">
        <f>+Tabla5[[#This Row],[VENTA ACUM 38]]+Tabla5[[#This Row],[venta total 39 acum]]</f>
        <v>0</v>
      </c>
      <c r="AA1199" s="46">
        <v>0</v>
      </c>
      <c r="AB1199" s="46">
        <v>0</v>
      </c>
      <c r="AC1199" s="46">
        <v>0</v>
      </c>
      <c r="AD1199" s="46">
        <v>0</v>
      </c>
      <c r="AE1199" s="46">
        <v>0</v>
      </c>
      <c r="AF1199" s="46">
        <v>0</v>
      </c>
      <c r="AG1199" s="46">
        <v>0</v>
      </c>
      <c r="AH1199" s="42">
        <f>IFERROR(Tabla5[[#This Row],[VENTAS MABE]]/Tabla5[[#This Row],[VENTAS INDURAMA]],0)</f>
        <v>0</v>
      </c>
      <c r="AI1199" t="s">
        <v>1676</v>
      </c>
      <c r="AK1199" s="42"/>
      <c r="AL1199" t="s">
        <v>727</v>
      </c>
      <c r="AM1199" s="55" t="s">
        <v>1330</v>
      </c>
      <c r="AO1199" s="55" t="s">
        <v>460</v>
      </c>
      <c r="AP1199" t="e">
        <v>#N/A</v>
      </c>
      <c r="AQ1199" s="55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f>SUM(Tabla5[[#This Row],[VENTA MABE 1 SEMANA OCT]:[VENTAS OTROS 1 SEMANA OCT]])</f>
        <v>0</v>
      </c>
      <c r="AY1199" s="46">
        <v>0</v>
      </c>
      <c r="AZ1199" s="55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f>SUM(Tabla5[[#This Row],[VENTA MABE 2 SEMANA OCT]:[VENTAS OTROS 2 SEMANA OCT]])</f>
        <v>0</v>
      </c>
      <c r="BH1199" t="s">
        <v>796</v>
      </c>
      <c r="BI1199" s="55" t="s">
        <v>655</v>
      </c>
      <c r="BJ1199">
        <v>0.75</v>
      </c>
      <c r="BK1199" s="55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f>SUM(Tabla5[[#This Row],[VENTA MABE 3 SEMANA OCT]:[VENTAS OTROS 3 SEMANA OCT]])</f>
        <v>0</v>
      </c>
      <c r="BS1199" s="42">
        <v>0</v>
      </c>
      <c r="BT1199" s="55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f>SUM(Tabla5[[#This Row],[VENTA MABE 4 SEMANA OCT]:[VENTAS OTROS 4 SEMANA OCT]])</f>
        <v>0</v>
      </c>
      <c r="CI119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199" s="66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f>SUM(Tabla5[[#This Row],[VENTA MABE 1 SEMANA NOV]:[VENTAS OTROS 1 SEMANA NOV]])</f>
        <v>0</v>
      </c>
      <c r="CS1199">
        <f>IFERROR(VLOOKUP(Tabla5[[#This Row],[CLAVE]],[2]VENTAS!$F$2:$L$1501,2,0),0)</f>
        <v>0</v>
      </c>
      <c r="CT1199">
        <f>IFERROR(VLOOKUP(Tabla5[[#This Row],[CLAVE]],[2]VENTAS!$F$2:$L$1501,3,0),0)</f>
        <v>0</v>
      </c>
      <c r="CU1199">
        <f>IFERROR(VLOOKUP(Tabla5[[#This Row],[CLAVE]],[2]VENTAS!$F$2:$L$1501,4,0),0)</f>
        <v>0</v>
      </c>
      <c r="CV1199">
        <f>IFERROR(VLOOKUP(Tabla5[[#This Row],[CLAVE]],[2]VENTAS!$F$2:$L$1501,5,0),0)</f>
        <v>0</v>
      </c>
      <c r="CW1199">
        <f>IFERROR(VLOOKUP(Tabla5[[#This Row],[CLAVE]],[2]VENTAS!$F$2:$L$1501,6,0),0)</f>
        <v>0</v>
      </c>
      <c r="CX1199">
        <f>IFERROR(VLOOKUP(Tabla5[[#This Row],[CLAVE]],[2]VENTAS!$F$2:$L$1501,7,0),0)</f>
        <v>0</v>
      </c>
      <c r="CY1199">
        <f>IFERROR(VLOOKUP(Tabla5[[#This Row],[CLAVE]],[2]VENTAS!$F$2:$R$1501,13,0),0)</f>
        <v>0</v>
      </c>
      <c r="CZ1199">
        <f>SUM(Tabla5[[#This Row],[VENTA MABE 2 SEMANA NOV]:[VENTAS OTROS 2 SEMANA NOV]])</f>
        <v>0</v>
      </c>
      <c r="DA1199" s="46">
        <v>0</v>
      </c>
    </row>
    <row r="1200" spans="1:105" hidden="1" x14ac:dyDescent="0.3">
      <c r="A1200" t="str">
        <f>CONCATENATE(Tabla5[[#This Row],[TIENDA HMPV]],Tabla5[[#This Row],[LINEA]])</f>
        <v>1742 - TIENDA COMITE PUEBLOGLOBALES</v>
      </c>
      <c r="C1200" s="55" t="s">
        <v>655</v>
      </c>
      <c r="D1200" s="55" t="s">
        <v>39</v>
      </c>
      <c r="E1200" s="55" t="s">
        <v>1593</v>
      </c>
      <c r="F1200" s="55" t="s">
        <v>1724</v>
      </c>
      <c r="G1200" t="s">
        <v>27</v>
      </c>
      <c r="H1200" s="42">
        <f>IFERROR(Tabla5[[#This Row],[VENTAS MABE]]/Tabla5[[#This Row],[CUOTA]],0)</f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V1200" s="42">
        <v>0</v>
      </c>
      <c r="W1200" s="42">
        <f>IFERROR(Tabla5[[#This Row],[TOTAL VENTA 38 SEMANA]]/Tabla5[[#This Row],[VENTA ACUM 38]],0)</f>
        <v>0</v>
      </c>
      <c r="X1200" s="42" t="e">
        <f>VLOOKUP(Tabla5[[#This Row],[CLAVE]],[1]!QMI_5_SEMANA_SEP_22[[CLAVE]:[SHARE CADENA S2]],21,0)</f>
        <v>#REF!</v>
      </c>
      <c r="Y1200" s="55" t="s">
        <v>769</v>
      </c>
      <c r="Z1200" s="46">
        <f>+Tabla5[[#This Row],[VENTA ACUM 38]]+Tabla5[[#This Row],[venta total 39 acum]]</f>
        <v>1</v>
      </c>
      <c r="AA1200" s="46">
        <v>0</v>
      </c>
      <c r="AB1200" s="46">
        <v>0</v>
      </c>
      <c r="AC1200" s="46">
        <v>0</v>
      </c>
      <c r="AD1200" s="46">
        <v>1</v>
      </c>
      <c r="AE1200" s="46">
        <v>0</v>
      </c>
      <c r="AF1200" s="46">
        <v>1</v>
      </c>
      <c r="AG1200" s="46">
        <v>0</v>
      </c>
      <c r="AH1200" s="42">
        <f>IFERROR(Tabla5[[#This Row],[VENTAS MABE]]/Tabla5[[#This Row],[VENTAS INDURAMA]],0)</f>
        <v>0</v>
      </c>
      <c r="AI1200" t="s">
        <v>1676</v>
      </c>
      <c r="AK1200" s="42"/>
      <c r="AL1200" t="s">
        <v>727</v>
      </c>
      <c r="AM1200" s="55" t="s">
        <v>1330</v>
      </c>
      <c r="AO1200" s="55" t="s">
        <v>460</v>
      </c>
      <c r="AP1200" t="e">
        <v>#N/A</v>
      </c>
      <c r="AQ1200" s="55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f>SUM(Tabla5[[#This Row],[VENTA MABE 1 SEMANA OCT]:[VENTAS OTROS 1 SEMANA OCT]])</f>
        <v>0</v>
      </c>
      <c r="AY1200" s="46">
        <v>0</v>
      </c>
      <c r="AZ1200" s="55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f>SUM(Tabla5[[#This Row],[VENTA MABE 2 SEMANA OCT]:[VENTAS OTROS 2 SEMANA OCT]])</f>
        <v>0</v>
      </c>
      <c r="BH1200" t="s">
        <v>796</v>
      </c>
      <c r="BI1200" s="55" t="s">
        <v>655</v>
      </c>
      <c r="BJ1200">
        <v>0.75</v>
      </c>
      <c r="BK1200" s="55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f>SUM(Tabla5[[#This Row],[VENTA MABE 3 SEMANA OCT]:[VENTAS OTROS 3 SEMANA OCT]])</f>
        <v>0</v>
      </c>
      <c r="BS1200" s="42">
        <v>0</v>
      </c>
      <c r="BT1200" s="55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f>SUM(Tabla5[[#This Row],[VENTA MABE 4 SEMANA OCT]:[VENTAS OTROS 4 SEMANA OCT]])</f>
        <v>0</v>
      </c>
      <c r="CI12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00" s="66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f>SUM(Tabla5[[#This Row],[VENTA MABE 1 SEMANA NOV]:[VENTAS OTROS 1 SEMANA NOV]])</f>
        <v>0</v>
      </c>
      <c r="CS1200">
        <f>IFERROR(VLOOKUP(Tabla5[[#This Row],[CLAVE]],[2]VENTAS!$F$2:$L$1501,2,0),0)</f>
        <v>0</v>
      </c>
      <c r="CT1200">
        <f>IFERROR(VLOOKUP(Tabla5[[#This Row],[CLAVE]],[2]VENTAS!$F$2:$L$1501,3,0),0)</f>
        <v>0</v>
      </c>
      <c r="CU1200">
        <f>IFERROR(VLOOKUP(Tabla5[[#This Row],[CLAVE]],[2]VENTAS!$F$2:$L$1501,4,0),0)</f>
        <v>0</v>
      </c>
      <c r="CV1200">
        <f>IFERROR(VLOOKUP(Tabla5[[#This Row],[CLAVE]],[2]VENTAS!$F$2:$L$1501,5,0),0)</f>
        <v>0</v>
      </c>
      <c r="CW1200">
        <f>IFERROR(VLOOKUP(Tabla5[[#This Row],[CLAVE]],[2]VENTAS!$F$2:$L$1501,6,0),0)</f>
        <v>0</v>
      </c>
      <c r="CX1200">
        <f>IFERROR(VLOOKUP(Tabla5[[#This Row],[CLAVE]],[2]VENTAS!$F$2:$L$1501,7,0),0)</f>
        <v>0</v>
      </c>
      <c r="CY1200">
        <f>IFERROR(VLOOKUP(Tabla5[[#This Row],[CLAVE]],[2]VENTAS!$F$2:$R$1501,13,0),0)</f>
        <v>0</v>
      </c>
      <c r="CZ1200">
        <f>SUM(Tabla5[[#This Row],[VENTA MABE 2 SEMANA NOV]:[VENTAS OTROS 2 SEMANA NOV]])</f>
        <v>0</v>
      </c>
      <c r="DA1200" s="46">
        <v>1.2719404675240635</v>
      </c>
    </row>
    <row r="1201" spans="1:105" hidden="1" x14ac:dyDescent="0.3">
      <c r="A1201" t="str">
        <f>CONCATENATE(Tabla5[[#This Row],[TIENDA HMPV]],Tabla5[[#This Row],[LINEA]])</f>
        <v>1742 - TIENDA COMITE PUEBLOLAVADO</v>
      </c>
      <c r="C1201" s="55" t="s">
        <v>655</v>
      </c>
      <c r="D1201" s="55" t="s">
        <v>39</v>
      </c>
      <c r="E1201" s="55" t="s">
        <v>1593</v>
      </c>
      <c r="F1201" s="55" t="s">
        <v>1724</v>
      </c>
      <c r="G1201" t="s">
        <v>28</v>
      </c>
      <c r="H1201" s="42">
        <f>IFERROR(Tabla5[[#This Row],[VENTAS MABE]]/Tabla5[[#This Row],[CUOTA]],0)</f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V1201" s="42">
        <v>0</v>
      </c>
      <c r="W1201" s="42">
        <f>IFERROR(Tabla5[[#This Row],[TOTAL VENTA 38 SEMANA]]/Tabla5[[#This Row],[VENTA ACUM 38]],0)</f>
        <v>0</v>
      </c>
      <c r="X1201" s="42" t="e">
        <f>VLOOKUP(Tabla5[[#This Row],[CLAVE]],[1]!QMI_5_SEMANA_SEP_22[[CLAVE]:[SHARE CADENA S2]],21,0)</f>
        <v>#REF!</v>
      </c>
      <c r="Y1201" s="55" t="s">
        <v>769</v>
      </c>
      <c r="Z1201" s="46">
        <f>+Tabla5[[#This Row],[VENTA ACUM 38]]+Tabla5[[#This Row],[venta total 39 acum]]</f>
        <v>1</v>
      </c>
      <c r="AA1201" s="46">
        <v>0</v>
      </c>
      <c r="AB1201" s="46">
        <v>0</v>
      </c>
      <c r="AC1201" s="46">
        <v>0</v>
      </c>
      <c r="AD1201" s="46">
        <v>1</v>
      </c>
      <c r="AE1201" s="46">
        <v>0</v>
      </c>
      <c r="AF1201" s="46">
        <v>1</v>
      </c>
      <c r="AG1201" s="46">
        <v>0</v>
      </c>
      <c r="AH1201" s="42">
        <f>IFERROR(Tabla5[[#This Row],[VENTAS MABE]]/Tabla5[[#This Row],[VENTAS INDURAMA]],0)</f>
        <v>0</v>
      </c>
      <c r="AI1201" t="s">
        <v>1676</v>
      </c>
      <c r="AK1201" s="42"/>
      <c r="AL1201" t="s">
        <v>727</v>
      </c>
      <c r="AM1201" s="55" t="s">
        <v>1330</v>
      </c>
      <c r="AO1201" s="55" t="s">
        <v>460</v>
      </c>
      <c r="AP1201" t="e">
        <v>#N/A</v>
      </c>
      <c r="AQ1201" s="55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f>SUM(Tabla5[[#This Row],[VENTA MABE 1 SEMANA OCT]:[VENTAS OTROS 1 SEMANA OCT]])</f>
        <v>0</v>
      </c>
      <c r="AY1201" s="46">
        <v>0</v>
      </c>
      <c r="AZ1201" s="55">
        <v>0</v>
      </c>
      <c r="BA1201">
        <v>0</v>
      </c>
      <c r="BB1201">
        <v>1</v>
      </c>
      <c r="BC1201">
        <v>1</v>
      </c>
      <c r="BD1201">
        <v>2</v>
      </c>
      <c r="BE1201">
        <v>0</v>
      </c>
      <c r="BF1201">
        <v>0</v>
      </c>
      <c r="BG1201">
        <f>SUM(Tabla5[[#This Row],[VENTA MABE 2 SEMANA OCT]:[VENTAS OTROS 2 SEMANA OCT]])</f>
        <v>4</v>
      </c>
      <c r="BH1201" t="s">
        <v>796</v>
      </c>
      <c r="BI1201" s="55" t="s">
        <v>655</v>
      </c>
      <c r="BJ1201">
        <v>0.75</v>
      </c>
      <c r="BK1201" s="55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f>SUM(Tabla5[[#This Row],[VENTA MABE 3 SEMANA OCT]:[VENTAS OTROS 3 SEMANA OCT]])</f>
        <v>0</v>
      </c>
      <c r="BS1201" s="42">
        <v>0.12</v>
      </c>
      <c r="BT1201" s="55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f>SUM(Tabla5[[#This Row],[VENTA MABE 4 SEMANA OCT]:[VENTAS OTROS 4 SEMANA OCT]])</f>
        <v>0</v>
      </c>
      <c r="CI12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01" s="66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f>SUM(Tabla5[[#This Row],[VENTA MABE 1 SEMANA NOV]:[VENTAS OTROS 1 SEMANA NOV]])</f>
        <v>0</v>
      </c>
      <c r="CS1201">
        <f>IFERROR(VLOOKUP(Tabla5[[#This Row],[CLAVE]],[2]VENTAS!$F$2:$L$1501,2,0),0)</f>
        <v>0</v>
      </c>
      <c r="CT1201">
        <f>IFERROR(VLOOKUP(Tabla5[[#This Row],[CLAVE]],[2]VENTAS!$F$2:$L$1501,3,0),0)</f>
        <v>0</v>
      </c>
      <c r="CU1201">
        <f>IFERROR(VLOOKUP(Tabla5[[#This Row],[CLAVE]],[2]VENTAS!$F$2:$L$1501,4,0),0)</f>
        <v>0</v>
      </c>
      <c r="CV1201">
        <f>IFERROR(VLOOKUP(Tabla5[[#This Row],[CLAVE]],[2]VENTAS!$F$2:$L$1501,5,0),0)</f>
        <v>0</v>
      </c>
      <c r="CW1201">
        <f>IFERROR(VLOOKUP(Tabla5[[#This Row],[CLAVE]],[2]VENTAS!$F$2:$L$1501,6,0),0)</f>
        <v>0</v>
      </c>
      <c r="CX1201">
        <f>IFERROR(VLOOKUP(Tabla5[[#This Row],[CLAVE]],[2]VENTAS!$F$2:$L$1501,7,0),0)</f>
        <v>0</v>
      </c>
      <c r="CY1201">
        <f>IFERROR(VLOOKUP(Tabla5[[#This Row],[CLAVE]],[2]VENTAS!$F$2:$R$1501,13,0),0)</f>
        <v>0</v>
      </c>
      <c r="CZ1201">
        <f>SUM(Tabla5[[#This Row],[VENTA MABE 2 SEMANA NOV]:[VENTAS OTROS 2 SEMANA NOV]])</f>
        <v>0</v>
      </c>
      <c r="DA1201" s="46">
        <v>0.50108091906817764</v>
      </c>
    </row>
    <row r="1202" spans="1:105" hidden="1" x14ac:dyDescent="0.3">
      <c r="A1202" t="str">
        <f>CONCATENATE(Tabla5[[#This Row],[TIENDA HMPV]],Tabla5[[#This Row],[LINEA]])</f>
        <v>1742 - TIENDA COMITE PUEBLOREFRIGERACIÓN</v>
      </c>
      <c r="C1202" s="55" t="s">
        <v>655</v>
      </c>
      <c r="D1202" s="55" t="s">
        <v>39</v>
      </c>
      <c r="E1202" s="55" t="s">
        <v>1593</v>
      </c>
      <c r="F1202" s="55" t="s">
        <v>1724</v>
      </c>
      <c r="G1202" t="s">
        <v>29</v>
      </c>
      <c r="H1202" s="42">
        <f>IFERROR(Tabla5[[#This Row],[VENTAS MABE]]/Tabla5[[#This Row],[CUOTA]],0)</f>
        <v>0.5</v>
      </c>
      <c r="I1202">
        <v>2</v>
      </c>
      <c r="J1202">
        <v>1</v>
      </c>
      <c r="K1202">
        <v>2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V1202" s="42">
        <v>0.5</v>
      </c>
      <c r="W1202" s="42">
        <f>IFERROR(Tabla5[[#This Row],[TOTAL VENTA 38 SEMANA]]/Tabla5[[#This Row],[VENTA ACUM 38]],0)</f>
        <v>0.5</v>
      </c>
      <c r="X1202" s="42" t="e">
        <f>VLOOKUP(Tabla5[[#This Row],[CLAVE]],[1]!QMI_5_SEMANA_SEP_22[[CLAVE]:[SHARE CADENA S2]],21,0)</f>
        <v>#REF!</v>
      </c>
      <c r="Y1202" s="55" t="s">
        <v>769</v>
      </c>
      <c r="Z1202" s="46">
        <f>+Tabla5[[#This Row],[VENTA ACUM 38]]+Tabla5[[#This Row],[venta total 39 acum]]</f>
        <v>4</v>
      </c>
      <c r="AA1202" s="46">
        <v>0</v>
      </c>
      <c r="AB1202" s="46">
        <v>1</v>
      </c>
      <c r="AC1202" s="46">
        <v>2</v>
      </c>
      <c r="AD1202" s="46">
        <v>2</v>
      </c>
      <c r="AE1202" s="46">
        <v>0</v>
      </c>
      <c r="AF1202" s="46">
        <v>2</v>
      </c>
      <c r="AG1202" s="46">
        <v>2</v>
      </c>
      <c r="AH1202" s="42">
        <f>IFERROR(Tabla5[[#This Row],[VENTAS MABE]]/Tabla5[[#This Row],[VENTAS INDURAMA]],0)</f>
        <v>0.5</v>
      </c>
      <c r="AI1202" t="s">
        <v>1676</v>
      </c>
      <c r="AK1202" s="42"/>
      <c r="AL1202" t="s">
        <v>727</v>
      </c>
      <c r="AM1202" s="55" t="s">
        <v>1330</v>
      </c>
      <c r="AO1202" s="55" t="s">
        <v>460</v>
      </c>
      <c r="AP1202" t="e">
        <v>#N/A</v>
      </c>
      <c r="AQ1202" s="55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f>SUM(Tabla5[[#This Row],[VENTA MABE 1 SEMANA OCT]:[VENTAS OTROS 1 SEMANA OCT]])</f>
        <v>0</v>
      </c>
      <c r="AY1202" s="46">
        <v>1</v>
      </c>
      <c r="AZ1202" s="55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f>SUM(Tabla5[[#This Row],[VENTA MABE 2 SEMANA OCT]:[VENTAS OTROS 2 SEMANA OCT]])</f>
        <v>1</v>
      </c>
      <c r="BH1202" t="s">
        <v>796</v>
      </c>
      <c r="BI1202" s="55" t="s">
        <v>655</v>
      </c>
      <c r="BJ1202">
        <v>0.75</v>
      </c>
      <c r="BK1202" s="55">
        <v>0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f>SUM(Tabla5[[#This Row],[VENTA MABE 3 SEMANA OCT]:[VENTAS OTROS 3 SEMANA OCT]])</f>
        <v>1</v>
      </c>
      <c r="BS1202" s="42">
        <v>0.2</v>
      </c>
      <c r="BT1202" s="55">
        <v>1</v>
      </c>
      <c r="BU1202">
        <v>2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f>SUM(Tabla5[[#This Row],[VENTA MABE 4 SEMANA OCT]:[VENTAS OTROS 4 SEMANA OCT]])</f>
        <v>3</v>
      </c>
      <c r="CE1202" t="s">
        <v>1695</v>
      </c>
      <c r="CI120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202" s="66">
        <v>0</v>
      </c>
      <c r="CK1202">
        <v>0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f>SUM(Tabla5[[#This Row],[VENTA MABE 1 SEMANA NOV]:[VENTAS OTROS 1 SEMANA NOV]])</f>
        <v>1</v>
      </c>
      <c r="CS1202">
        <f>IFERROR(VLOOKUP(Tabla5[[#This Row],[CLAVE]],[2]VENTAS!$F$2:$L$1501,2,0),0)</f>
        <v>1</v>
      </c>
      <c r="CT1202">
        <f>IFERROR(VLOOKUP(Tabla5[[#This Row],[CLAVE]],[2]VENTAS!$F$2:$L$1501,3,0),0)</f>
        <v>0</v>
      </c>
      <c r="CU1202">
        <f>IFERROR(VLOOKUP(Tabla5[[#This Row],[CLAVE]],[2]VENTAS!$F$2:$L$1501,4,0),0)</f>
        <v>0</v>
      </c>
      <c r="CV1202">
        <f>IFERROR(VLOOKUP(Tabla5[[#This Row],[CLAVE]],[2]VENTAS!$F$2:$L$1501,5,0),0)</f>
        <v>0</v>
      </c>
      <c r="CW1202">
        <f>IFERROR(VLOOKUP(Tabla5[[#This Row],[CLAVE]],[2]VENTAS!$F$2:$L$1501,6,0),0)</f>
        <v>0</v>
      </c>
      <c r="CX1202">
        <f>IFERROR(VLOOKUP(Tabla5[[#This Row],[CLAVE]],[2]VENTAS!$F$2:$L$1501,7,0),0)</f>
        <v>0</v>
      </c>
      <c r="CY1202">
        <f>IFERROR(VLOOKUP(Tabla5[[#This Row],[CLAVE]],[2]VENTAS!$F$2:$R$1501,13,0),0)</f>
        <v>0</v>
      </c>
      <c r="CZ1202">
        <f>SUM(Tabla5[[#This Row],[VENTA MABE 2 SEMANA NOV]:[VENTAS OTROS 2 SEMANA NOV]])</f>
        <v>1</v>
      </c>
      <c r="DA1202" s="46">
        <v>1.3751814798194442</v>
      </c>
    </row>
    <row r="1203" spans="1:105" hidden="1" x14ac:dyDescent="0.3">
      <c r="A1203" t="str">
        <f>CONCATENATE(Tabla5[[#This Row],[TIENDA HMPV]],Tabla5[[#This Row],[LINEA]])</f>
        <v>1792 - TIENDA CALDERONCOCINAS</v>
      </c>
      <c r="C1203" s="55" t="s">
        <v>655</v>
      </c>
      <c r="D1203" s="55" t="s">
        <v>39</v>
      </c>
      <c r="E1203" s="55" t="s">
        <v>1350</v>
      </c>
      <c r="F1203" s="55" t="s">
        <v>1724</v>
      </c>
      <c r="G1203" t="s">
        <v>26</v>
      </c>
      <c r="H1203" s="42">
        <f>IFERROR(Tabla5[[#This Row],[VENTAS MABE]]/Tabla5[[#This Row],[CUOTA]],0)</f>
        <v>0</v>
      </c>
      <c r="I1203">
        <v>2</v>
      </c>
      <c r="J1203">
        <v>0</v>
      </c>
      <c r="K1203">
        <v>7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V1203" s="42">
        <v>0</v>
      </c>
      <c r="W1203" s="42">
        <f>IFERROR(Tabla5[[#This Row],[TOTAL VENTA 38 SEMANA]]/Tabla5[[#This Row],[VENTA ACUM 38]],0)</f>
        <v>0</v>
      </c>
      <c r="X1203" s="42" t="e">
        <f>VLOOKUP(Tabla5[[#This Row],[CLAVE]],[1]!QMI_5_SEMANA_SEP_22[[CLAVE]:[SHARE CADENA S2]],21,0)</f>
        <v>#REF!</v>
      </c>
      <c r="Y1203" s="55" t="s">
        <v>769</v>
      </c>
      <c r="Z1203" s="46">
        <f>+Tabla5[[#This Row],[VENTA ACUM 38]]+Tabla5[[#This Row],[venta total 39 acum]]</f>
        <v>7</v>
      </c>
      <c r="AA1203" s="46">
        <v>0</v>
      </c>
      <c r="AB1203" s="46">
        <v>0</v>
      </c>
      <c r="AC1203" s="46">
        <v>5</v>
      </c>
      <c r="AD1203" s="46">
        <v>2</v>
      </c>
      <c r="AE1203" s="46">
        <v>0</v>
      </c>
      <c r="AF1203" s="46">
        <v>2</v>
      </c>
      <c r="AG1203" s="46">
        <v>5</v>
      </c>
      <c r="AH1203" s="42">
        <f>IFERROR(Tabla5[[#This Row],[VENTAS MABE]]/Tabla5[[#This Row],[VENTAS INDURAMA]],0)</f>
        <v>0</v>
      </c>
      <c r="AI1203" t="s">
        <v>1676</v>
      </c>
      <c r="AK1203" s="42"/>
      <c r="AL1203" t="s">
        <v>727</v>
      </c>
      <c r="AM1203" s="55" t="s">
        <v>1349</v>
      </c>
      <c r="AO1203" s="55" t="s">
        <v>460</v>
      </c>
      <c r="AP1203" t="e">
        <v>#N/A</v>
      </c>
      <c r="AQ1203" s="55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f>SUM(Tabla5[[#This Row],[VENTA MABE 1 SEMANA OCT]:[VENTAS OTROS 1 SEMANA OCT]])</f>
        <v>1</v>
      </c>
      <c r="AY1203" s="46">
        <v>1</v>
      </c>
      <c r="AZ1203" s="55">
        <v>0</v>
      </c>
      <c r="BA1203">
        <v>2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f>SUM(Tabla5[[#This Row],[VENTA MABE 2 SEMANA OCT]:[VENTAS OTROS 2 SEMANA OCT]])</f>
        <v>2</v>
      </c>
      <c r="BH1203" t="s">
        <v>1180</v>
      </c>
      <c r="BI1203" s="55" t="s">
        <v>655</v>
      </c>
      <c r="BJ1203">
        <v>0.99999999999999911</v>
      </c>
      <c r="BK1203" s="55">
        <v>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f>SUM(Tabla5[[#This Row],[VENTA MABE 3 SEMANA OCT]:[VENTAS OTROS 3 SEMANA OCT]])</f>
        <v>1</v>
      </c>
      <c r="BS1203" s="42">
        <v>0.4</v>
      </c>
      <c r="BT1203" s="55">
        <v>0</v>
      </c>
      <c r="BU1203">
        <v>2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f>SUM(Tabla5[[#This Row],[VENTA MABE 4 SEMANA OCT]:[VENTAS OTROS 4 SEMANA OCT]])</f>
        <v>2</v>
      </c>
      <c r="CI12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03" s="66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f>SUM(Tabla5[[#This Row],[VENTA MABE 1 SEMANA NOV]:[VENTAS OTROS 1 SEMANA NOV]])</f>
        <v>1</v>
      </c>
      <c r="CS1203">
        <f>IFERROR(VLOOKUP(Tabla5[[#This Row],[CLAVE]],[2]VENTAS!$F$2:$L$1501,2,0),0)</f>
        <v>1</v>
      </c>
      <c r="CT1203">
        <f>IFERROR(VLOOKUP(Tabla5[[#This Row],[CLAVE]],[2]VENTAS!$F$2:$L$1501,3,0),0)</f>
        <v>3</v>
      </c>
      <c r="CU1203">
        <f>IFERROR(VLOOKUP(Tabla5[[#This Row],[CLAVE]],[2]VENTAS!$F$2:$L$1501,4,0),0)</f>
        <v>0</v>
      </c>
      <c r="CV1203">
        <f>IFERROR(VLOOKUP(Tabla5[[#This Row],[CLAVE]],[2]VENTAS!$F$2:$L$1501,5,0),0)</f>
        <v>0</v>
      </c>
      <c r="CW1203">
        <f>IFERROR(VLOOKUP(Tabla5[[#This Row],[CLAVE]],[2]VENTAS!$F$2:$L$1501,6,0),0)</f>
        <v>0</v>
      </c>
      <c r="CX1203">
        <f>IFERROR(VLOOKUP(Tabla5[[#This Row],[CLAVE]],[2]VENTAS!$F$2:$L$1501,7,0),0)</f>
        <v>0</v>
      </c>
      <c r="CY1203">
        <f>IFERROR(VLOOKUP(Tabla5[[#This Row],[CLAVE]],[2]VENTAS!$F$2:$R$1501,13,0),0)</f>
        <v>0</v>
      </c>
      <c r="CZ1203">
        <f>SUM(Tabla5[[#This Row],[VENTA MABE 2 SEMANA NOV]:[VENTAS OTROS 2 SEMANA NOV]])</f>
        <v>4</v>
      </c>
      <c r="DA1203" s="46">
        <v>3.8106217131690978</v>
      </c>
    </row>
    <row r="1204" spans="1:105" hidden="1" x14ac:dyDescent="0.3">
      <c r="A1204" t="str">
        <f>CONCATENATE(Tabla5[[#This Row],[TIENDA HMPV]],Tabla5[[#This Row],[LINEA]])</f>
        <v>1792 - TIENDA CALDERONGLOBALES</v>
      </c>
      <c r="C1204" s="55" t="s">
        <v>655</v>
      </c>
      <c r="D1204" s="55" t="s">
        <v>39</v>
      </c>
      <c r="E1204" s="55" t="s">
        <v>1350</v>
      </c>
      <c r="F1204" s="55" t="s">
        <v>1724</v>
      </c>
      <c r="G1204" t="s">
        <v>27</v>
      </c>
      <c r="H1204" s="42">
        <f>IFERROR(Tabla5[[#This Row],[VENTAS MABE]]/Tabla5[[#This Row],[CUOTA]],0)</f>
        <v>0</v>
      </c>
      <c r="I1204">
        <v>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V1204" s="42">
        <v>0</v>
      </c>
      <c r="W1204" s="42">
        <f>IFERROR(Tabla5[[#This Row],[TOTAL VENTA 38 SEMANA]]/Tabla5[[#This Row],[VENTA ACUM 38]],0)</f>
        <v>0</v>
      </c>
      <c r="X1204" s="42" t="e">
        <f>VLOOKUP(Tabla5[[#This Row],[CLAVE]],[1]!QMI_5_SEMANA_SEP_22[[CLAVE]:[SHARE CADENA S2]],21,0)</f>
        <v>#REF!</v>
      </c>
      <c r="Y1204" s="55" t="s">
        <v>769</v>
      </c>
      <c r="Z1204" s="46">
        <f>+Tabla5[[#This Row],[VENTA ACUM 38]]+Tabla5[[#This Row],[venta total 39 acum]]</f>
        <v>0</v>
      </c>
      <c r="AA1204" s="46">
        <v>0</v>
      </c>
      <c r="AB1204" s="46">
        <v>0</v>
      </c>
      <c r="AC1204" s="46">
        <v>0</v>
      </c>
      <c r="AD1204" s="46">
        <v>0</v>
      </c>
      <c r="AE1204" s="46">
        <v>0</v>
      </c>
      <c r="AF1204" s="46">
        <v>0</v>
      </c>
      <c r="AG1204" s="46">
        <v>0</v>
      </c>
      <c r="AH1204" s="42">
        <f>IFERROR(Tabla5[[#This Row],[VENTAS MABE]]/Tabla5[[#This Row],[VENTAS INDURAMA]],0)</f>
        <v>0</v>
      </c>
      <c r="AI1204" t="s">
        <v>1676</v>
      </c>
      <c r="AK1204" s="42"/>
      <c r="AL1204" t="s">
        <v>727</v>
      </c>
      <c r="AM1204" s="55" t="s">
        <v>1349</v>
      </c>
      <c r="AO1204" s="55" t="s">
        <v>460</v>
      </c>
      <c r="AP1204" t="e">
        <v>#N/A</v>
      </c>
      <c r="AQ1204" s="55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f>SUM(Tabla5[[#This Row],[VENTA MABE 1 SEMANA OCT]:[VENTAS OTROS 1 SEMANA OCT]])</f>
        <v>0</v>
      </c>
      <c r="AY1204" s="46">
        <v>2</v>
      </c>
      <c r="AZ1204" s="55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f>SUM(Tabla5[[#This Row],[VENTA MABE 2 SEMANA OCT]:[VENTAS OTROS 2 SEMANA OCT]])</f>
        <v>0</v>
      </c>
      <c r="BH1204" t="s">
        <v>1180</v>
      </c>
      <c r="BI1204" s="55" t="s">
        <v>655</v>
      </c>
      <c r="BJ1204">
        <v>0.99999999999999911</v>
      </c>
      <c r="BK1204" s="55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f>SUM(Tabla5[[#This Row],[VENTA MABE 3 SEMANA OCT]:[VENTAS OTROS 3 SEMANA OCT]])</f>
        <v>0</v>
      </c>
      <c r="BS1204" s="42">
        <v>0</v>
      </c>
      <c r="BT1204" s="55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f>SUM(Tabla5[[#This Row],[VENTA MABE 4 SEMANA OCT]:[VENTAS OTROS 4 SEMANA OCT]])</f>
        <v>0</v>
      </c>
      <c r="CI12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04" s="66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f>SUM(Tabla5[[#This Row],[VENTA MABE 1 SEMANA NOV]:[VENTAS OTROS 1 SEMANA NOV]])</f>
        <v>0</v>
      </c>
      <c r="CS1204">
        <f>IFERROR(VLOOKUP(Tabla5[[#This Row],[CLAVE]],[2]VENTAS!$F$2:$L$1501,2,0),0)</f>
        <v>0</v>
      </c>
      <c r="CT1204">
        <f>IFERROR(VLOOKUP(Tabla5[[#This Row],[CLAVE]],[2]VENTAS!$F$2:$L$1501,3,0),0)</f>
        <v>0</v>
      </c>
      <c r="CU1204">
        <f>IFERROR(VLOOKUP(Tabla5[[#This Row],[CLAVE]],[2]VENTAS!$F$2:$L$1501,4,0),0)</f>
        <v>0</v>
      </c>
      <c r="CV1204">
        <f>IFERROR(VLOOKUP(Tabla5[[#This Row],[CLAVE]],[2]VENTAS!$F$2:$L$1501,5,0),0)</f>
        <v>0</v>
      </c>
      <c r="CW1204">
        <f>IFERROR(VLOOKUP(Tabla5[[#This Row],[CLAVE]],[2]VENTAS!$F$2:$L$1501,6,0),0)</f>
        <v>0</v>
      </c>
      <c r="CX1204">
        <f>IFERROR(VLOOKUP(Tabla5[[#This Row],[CLAVE]],[2]VENTAS!$F$2:$L$1501,7,0),0)</f>
        <v>0</v>
      </c>
      <c r="CY1204">
        <f>IFERROR(VLOOKUP(Tabla5[[#This Row],[CLAVE]],[2]VENTAS!$F$2:$R$1501,13,0),0)</f>
        <v>0</v>
      </c>
      <c r="CZ1204">
        <f>SUM(Tabla5[[#This Row],[VENTA MABE 2 SEMANA NOV]:[VENTAS OTROS 2 SEMANA NOV]])</f>
        <v>0</v>
      </c>
      <c r="DA1204" s="46">
        <v>3.1138451002091982</v>
      </c>
    </row>
    <row r="1205" spans="1:105" hidden="1" x14ac:dyDescent="0.3">
      <c r="A1205" t="str">
        <f>CONCATENATE(Tabla5[[#This Row],[TIENDA HMPV]],Tabla5[[#This Row],[LINEA]])</f>
        <v>1792 - TIENDA CALDERONLAVADO</v>
      </c>
      <c r="C1205" s="55" t="s">
        <v>655</v>
      </c>
      <c r="D1205" s="55" t="s">
        <v>39</v>
      </c>
      <c r="E1205" s="55" t="s">
        <v>1350</v>
      </c>
      <c r="F1205" s="55" t="s">
        <v>1724</v>
      </c>
      <c r="G1205" t="s">
        <v>28</v>
      </c>
      <c r="H1205" s="42">
        <f>IFERROR(Tabla5[[#This Row],[VENTAS MABE]]/Tabla5[[#This Row],[CUOTA]],0)</f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V1205" s="42">
        <v>0</v>
      </c>
      <c r="W1205" s="42">
        <f>IFERROR(Tabla5[[#This Row],[TOTAL VENTA 38 SEMANA]]/Tabla5[[#This Row],[VENTA ACUM 38]],0)</f>
        <v>0</v>
      </c>
      <c r="X1205" s="42" t="e">
        <f>VLOOKUP(Tabla5[[#This Row],[CLAVE]],[1]!QMI_5_SEMANA_SEP_22[[CLAVE]:[SHARE CADENA S2]],21,0)</f>
        <v>#REF!</v>
      </c>
      <c r="Y1205" s="55" t="s">
        <v>769</v>
      </c>
      <c r="Z1205" s="46">
        <f>+Tabla5[[#This Row],[VENTA ACUM 38]]+Tabla5[[#This Row],[venta total 39 acum]]</f>
        <v>1</v>
      </c>
      <c r="AA1205" s="46">
        <v>0</v>
      </c>
      <c r="AB1205" s="46">
        <v>0</v>
      </c>
      <c r="AC1205" s="46">
        <v>0</v>
      </c>
      <c r="AD1205" s="46">
        <v>1</v>
      </c>
      <c r="AE1205" s="46">
        <v>0</v>
      </c>
      <c r="AF1205" s="46">
        <v>1</v>
      </c>
      <c r="AG1205" s="46">
        <v>0</v>
      </c>
      <c r="AH1205" s="42">
        <f>IFERROR(Tabla5[[#This Row],[VENTAS MABE]]/Tabla5[[#This Row],[VENTAS INDURAMA]],0)</f>
        <v>0</v>
      </c>
      <c r="AI1205" t="s">
        <v>1676</v>
      </c>
      <c r="AK1205" s="42"/>
      <c r="AL1205" t="s">
        <v>727</v>
      </c>
      <c r="AM1205" s="55" t="s">
        <v>1349</v>
      </c>
      <c r="AO1205" s="55" t="s">
        <v>460</v>
      </c>
      <c r="AP1205" t="e">
        <v>#N/A</v>
      </c>
      <c r="AQ1205" s="5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f>SUM(Tabla5[[#This Row],[VENTA MABE 1 SEMANA OCT]:[VENTAS OTROS 1 SEMANA OCT]])</f>
        <v>0</v>
      </c>
      <c r="AY1205" s="46">
        <v>0</v>
      </c>
      <c r="AZ1205" s="5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f>SUM(Tabla5[[#This Row],[VENTA MABE 2 SEMANA OCT]:[VENTAS OTROS 2 SEMANA OCT]])</f>
        <v>0</v>
      </c>
      <c r="BH1205" t="s">
        <v>1180</v>
      </c>
      <c r="BI1205" s="55" t="s">
        <v>655</v>
      </c>
      <c r="BJ1205">
        <v>0.99999999999999911</v>
      </c>
      <c r="BK1205" s="5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f>SUM(Tabla5[[#This Row],[VENTA MABE 3 SEMANA OCT]:[VENTAS OTROS 3 SEMANA OCT]])</f>
        <v>0</v>
      </c>
      <c r="BS1205" s="42">
        <v>0.12</v>
      </c>
      <c r="BT1205" s="55">
        <v>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f>SUM(Tabla5[[#This Row],[VENTA MABE 4 SEMANA OCT]:[VENTAS OTROS 4 SEMANA OCT]])</f>
        <v>1</v>
      </c>
      <c r="CI12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205" s="66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f>SUM(Tabla5[[#This Row],[VENTA MABE 1 SEMANA NOV]:[VENTAS OTROS 1 SEMANA NOV]])</f>
        <v>0</v>
      </c>
      <c r="CS1205">
        <f>IFERROR(VLOOKUP(Tabla5[[#This Row],[CLAVE]],[2]VENTAS!$F$2:$L$1501,2,0),0)</f>
        <v>0</v>
      </c>
      <c r="CT1205">
        <f>IFERROR(VLOOKUP(Tabla5[[#This Row],[CLAVE]],[2]VENTAS!$F$2:$L$1501,3,0),0)</f>
        <v>0</v>
      </c>
      <c r="CU1205">
        <f>IFERROR(VLOOKUP(Tabla5[[#This Row],[CLAVE]],[2]VENTAS!$F$2:$L$1501,4,0),0)</f>
        <v>1</v>
      </c>
      <c r="CV1205">
        <f>IFERROR(VLOOKUP(Tabla5[[#This Row],[CLAVE]],[2]VENTAS!$F$2:$L$1501,5,0),0)</f>
        <v>0</v>
      </c>
      <c r="CW1205">
        <f>IFERROR(VLOOKUP(Tabla5[[#This Row],[CLAVE]],[2]VENTAS!$F$2:$L$1501,6,0),0)</f>
        <v>1</v>
      </c>
      <c r="CX1205">
        <f>IFERROR(VLOOKUP(Tabla5[[#This Row],[CLAVE]],[2]VENTAS!$F$2:$L$1501,7,0),0)</f>
        <v>0</v>
      </c>
      <c r="CY1205">
        <f>IFERROR(VLOOKUP(Tabla5[[#This Row],[CLAVE]],[2]VENTAS!$F$2:$R$1501,13,0),0)</f>
        <v>0</v>
      </c>
      <c r="CZ1205">
        <f>SUM(Tabla5[[#This Row],[VENTA MABE 2 SEMANA NOV]:[VENTAS OTROS 2 SEMANA NOV]])</f>
        <v>2</v>
      </c>
      <c r="DA1205" s="46">
        <v>0</v>
      </c>
    </row>
    <row r="1206" spans="1:105" hidden="1" x14ac:dyDescent="0.3">
      <c r="A1206" t="str">
        <f>CONCATENATE(Tabla5[[#This Row],[TIENDA HMPV]],Tabla5[[#This Row],[LINEA]])</f>
        <v>1792 - TIENDA CALDERONREFRIGERACIÓN</v>
      </c>
      <c r="C1206" s="55" t="s">
        <v>655</v>
      </c>
      <c r="D1206" s="55" t="s">
        <v>39</v>
      </c>
      <c r="E1206" s="55" t="s">
        <v>1350</v>
      </c>
      <c r="F1206" s="55" t="s">
        <v>1724</v>
      </c>
      <c r="G1206" t="s">
        <v>29</v>
      </c>
      <c r="H1206" s="42">
        <f>IFERROR(Tabla5[[#This Row],[VENTAS MABE]]/Tabla5[[#This Row],[CUOTA]],0)</f>
        <v>2</v>
      </c>
      <c r="I1206">
        <v>1</v>
      </c>
      <c r="J1206">
        <v>2</v>
      </c>
      <c r="K1206">
        <v>3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V1206" s="42">
        <v>0.4</v>
      </c>
      <c r="W1206" s="42">
        <f>IFERROR(Tabla5[[#This Row],[TOTAL VENTA 38 SEMANA]]/Tabla5[[#This Row],[VENTA ACUM 38]],0)</f>
        <v>0.4</v>
      </c>
      <c r="X1206" s="42" t="e">
        <f>VLOOKUP(Tabla5[[#This Row],[CLAVE]],[1]!QMI_5_SEMANA_SEP_22[[CLAVE]:[SHARE CADENA S2]],21,0)</f>
        <v>#REF!</v>
      </c>
      <c r="Y1206" s="55" t="s">
        <v>769</v>
      </c>
      <c r="Z1206" s="46">
        <f>+Tabla5[[#This Row],[VENTA ACUM 38]]+Tabla5[[#This Row],[venta total 39 acum]]</f>
        <v>6</v>
      </c>
      <c r="AA1206" s="46">
        <v>0</v>
      </c>
      <c r="AB1206" s="46">
        <v>2</v>
      </c>
      <c r="AC1206" s="46">
        <v>5</v>
      </c>
      <c r="AD1206" s="46">
        <v>1</v>
      </c>
      <c r="AE1206" s="46">
        <v>0</v>
      </c>
      <c r="AF1206" s="46">
        <v>1</v>
      </c>
      <c r="AG1206" s="46">
        <v>3</v>
      </c>
      <c r="AH1206" s="42">
        <f>IFERROR(Tabla5[[#This Row],[VENTAS MABE]]/Tabla5[[#This Row],[VENTAS INDURAMA]],0)</f>
        <v>0.66666666666666663</v>
      </c>
      <c r="AI1206" t="s">
        <v>1676</v>
      </c>
      <c r="AK1206" s="42"/>
      <c r="AL1206" t="s">
        <v>727</v>
      </c>
      <c r="AM1206" s="55" t="s">
        <v>1349</v>
      </c>
      <c r="AO1206" s="55" t="s">
        <v>460</v>
      </c>
      <c r="AP1206" t="e">
        <v>#N/A</v>
      </c>
      <c r="AQ1206" s="55">
        <v>0</v>
      </c>
      <c r="AR1206">
        <v>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f>SUM(Tabla5[[#This Row],[VENTA MABE 1 SEMANA OCT]:[VENTAS OTROS 1 SEMANA OCT]])</f>
        <v>2</v>
      </c>
      <c r="AY1206" s="46">
        <v>1</v>
      </c>
      <c r="AZ1206" s="55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f>SUM(Tabla5[[#This Row],[VENTA MABE 2 SEMANA OCT]:[VENTAS OTROS 2 SEMANA OCT]])</f>
        <v>1</v>
      </c>
      <c r="BH1206" t="s">
        <v>1180</v>
      </c>
      <c r="BI1206" s="55" t="s">
        <v>655</v>
      </c>
      <c r="BJ1206">
        <v>0.99999999999999911</v>
      </c>
      <c r="BK1206" s="55">
        <v>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f>SUM(Tabla5[[#This Row],[VENTA MABE 3 SEMANA OCT]:[VENTAS OTROS 3 SEMANA OCT]])</f>
        <v>1</v>
      </c>
      <c r="BS1206" s="42">
        <v>0.2</v>
      </c>
      <c r="BT1206" s="55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f>SUM(Tabla5[[#This Row],[VENTA MABE 4 SEMANA OCT]:[VENTAS OTROS 4 SEMANA OCT]])</f>
        <v>0</v>
      </c>
      <c r="CI12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06" s="66">
        <v>0</v>
      </c>
      <c r="CK1206">
        <v>2</v>
      </c>
      <c r="CL1206">
        <v>2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f>SUM(Tabla5[[#This Row],[VENTA MABE 1 SEMANA NOV]:[VENTAS OTROS 1 SEMANA NOV]])</f>
        <v>4</v>
      </c>
      <c r="CS1206">
        <f>IFERROR(VLOOKUP(Tabla5[[#This Row],[CLAVE]],[2]VENTAS!$F$2:$L$1501,2,0),0)</f>
        <v>0</v>
      </c>
      <c r="CT1206">
        <f>IFERROR(VLOOKUP(Tabla5[[#This Row],[CLAVE]],[2]VENTAS!$F$2:$L$1501,3,0),0)</f>
        <v>1</v>
      </c>
      <c r="CU1206">
        <f>IFERROR(VLOOKUP(Tabla5[[#This Row],[CLAVE]],[2]VENTAS!$F$2:$L$1501,4,0),0)</f>
        <v>0</v>
      </c>
      <c r="CV1206">
        <f>IFERROR(VLOOKUP(Tabla5[[#This Row],[CLAVE]],[2]VENTAS!$F$2:$L$1501,5,0),0)</f>
        <v>0</v>
      </c>
      <c r="CW1206">
        <f>IFERROR(VLOOKUP(Tabla5[[#This Row],[CLAVE]],[2]VENTAS!$F$2:$L$1501,6,0),0)</f>
        <v>0</v>
      </c>
      <c r="CX1206">
        <f>IFERROR(VLOOKUP(Tabla5[[#This Row],[CLAVE]],[2]VENTAS!$F$2:$L$1501,7,0),0)</f>
        <v>1</v>
      </c>
      <c r="CY1206">
        <f>IFERROR(VLOOKUP(Tabla5[[#This Row],[CLAVE]],[2]VENTAS!$F$2:$R$1501,13,0),0)</f>
        <v>0</v>
      </c>
      <c r="CZ1206">
        <f>SUM(Tabla5[[#This Row],[VENTA MABE 2 SEMANA NOV]:[VENTAS OTROS 2 SEMANA NOV]])</f>
        <v>2</v>
      </c>
      <c r="DA1206" s="46">
        <v>5</v>
      </c>
    </row>
    <row r="1207" spans="1:105" hidden="1" x14ac:dyDescent="0.3">
      <c r="A1207" t="str">
        <f>CONCATENATE(Tabla5[[#This Row],[TIENDA HMPV]],Tabla5[[#This Row],[LINEA]])</f>
        <v>182 - 1753-TIENDA BARATODO SANGOLQUI 1753COCINAS</v>
      </c>
      <c r="C1207" s="55" t="s">
        <v>655</v>
      </c>
      <c r="D1207" s="55" t="s">
        <v>95</v>
      </c>
      <c r="E1207" s="55" t="s">
        <v>1335</v>
      </c>
      <c r="F1207" s="55" t="s">
        <v>1724</v>
      </c>
      <c r="G1207" t="s">
        <v>26</v>
      </c>
      <c r="H1207" s="42">
        <f>IFERROR(Tabla5[[#This Row],[VENTAS MABE]]/Tabla5[[#This Row],[CUOTA]],0)</f>
        <v>0.5</v>
      </c>
      <c r="I1207">
        <v>4</v>
      </c>
      <c r="J1207">
        <v>2</v>
      </c>
      <c r="K1207">
        <v>4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V1207" s="42">
        <v>0.2857142857142857</v>
      </c>
      <c r="W1207" s="42">
        <f>IFERROR(Tabla5[[#This Row],[TOTAL VENTA 38 SEMANA]]/Tabla5[[#This Row],[VENTA ACUM 38]],0)</f>
        <v>0.2857142857142857</v>
      </c>
      <c r="X1207" s="42" t="e">
        <f>VLOOKUP(Tabla5[[#This Row],[CLAVE]],[1]!QMI_5_SEMANA_SEP_22[[CLAVE]:[SHARE CADENA S2]],21,0)</f>
        <v>#REF!</v>
      </c>
      <c r="Y1207" s="55" t="s">
        <v>734</v>
      </c>
      <c r="Z1207" s="46">
        <f>+Tabla5[[#This Row],[VENTA ACUM 38]]+Tabla5[[#This Row],[venta total 39 acum]]</f>
        <v>8</v>
      </c>
      <c r="AA1207" s="46">
        <v>0</v>
      </c>
      <c r="AB1207" s="46">
        <v>2</v>
      </c>
      <c r="AC1207" s="46">
        <v>7</v>
      </c>
      <c r="AD1207" s="46">
        <v>1</v>
      </c>
      <c r="AE1207" s="46">
        <v>0</v>
      </c>
      <c r="AF1207" s="46">
        <v>1</v>
      </c>
      <c r="AG1207" s="46">
        <v>0</v>
      </c>
      <c r="AH1207" s="42">
        <f>IFERROR(Tabla5[[#This Row],[VENTAS MABE]]/Tabla5[[#This Row],[VENTAS INDURAMA]],0)</f>
        <v>0.5</v>
      </c>
      <c r="AI1207" t="s">
        <v>1676</v>
      </c>
      <c r="AK1207" s="42"/>
      <c r="AL1207" t="s">
        <v>727</v>
      </c>
      <c r="AM1207" s="55" t="s">
        <v>1334</v>
      </c>
      <c r="AO1207" s="55" t="s">
        <v>460</v>
      </c>
      <c r="AP1207" t="e">
        <v>#N/A</v>
      </c>
      <c r="AQ1207" s="55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f>SUM(Tabla5[[#This Row],[VENTA MABE 1 SEMANA OCT]:[VENTAS OTROS 1 SEMANA OCT]])</f>
        <v>0</v>
      </c>
      <c r="AY1207" s="46">
        <v>3.261211482024946</v>
      </c>
      <c r="AZ1207" s="55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f>SUM(Tabla5[[#This Row],[VENTA MABE 2 SEMANA OCT]:[VENTAS OTROS 2 SEMANA OCT]])</f>
        <v>0</v>
      </c>
      <c r="BH1207" t="s">
        <v>1198</v>
      </c>
      <c r="BI1207" s="55" t="s">
        <v>655</v>
      </c>
      <c r="BJ1207">
        <v>1.5</v>
      </c>
      <c r="BK1207" s="55">
        <v>1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f>SUM(Tabla5[[#This Row],[VENTA MABE 3 SEMANA OCT]:[VENTAS OTROS 3 SEMANA OCT]])</f>
        <v>2</v>
      </c>
      <c r="BS1207" s="42">
        <v>0.4</v>
      </c>
      <c r="BT1207" s="55">
        <v>0</v>
      </c>
      <c r="BU1207">
        <v>1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f>SUM(Tabla5[[#This Row],[VENTA MABE 4 SEMANA OCT]:[VENTAS OTROS 4 SEMANA OCT]])</f>
        <v>1</v>
      </c>
      <c r="CI12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207" t="s">
        <v>1703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f>SUM(Tabla5[[#This Row],[VENTA MABE 1 SEMANA NOV]:[VENTAS OTROS 1 SEMANA NOV]])</f>
        <v>0</v>
      </c>
      <c r="CS1207">
        <f>IFERROR(VLOOKUP(Tabla5[[#This Row],[CLAVE]],[2]VENTAS!$F$2:$L$1501,2,0),0)</f>
        <v>0</v>
      </c>
      <c r="CT1207">
        <f>IFERROR(VLOOKUP(Tabla5[[#This Row],[CLAVE]],[2]VENTAS!$F$2:$L$1501,3,0),0)</f>
        <v>1</v>
      </c>
      <c r="CU1207">
        <f>IFERROR(VLOOKUP(Tabla5[[#This Row],[CLAVE]],[2]VENTAS!$F$2:$L$1501,4,0),0)</f>
        <v>0</v>
      </c>
      <c r="CV1207">
        <f>IFERROR(VLOOKUP(Tabla5[[#This Row],[CLAVE]],[2]VENTAS!$F$2:$L$1501,5,0),0)</f>
        <v>0</v>
      </c>
      <c r="CW1207">
        <f>IFERROR(VLOOKUP(Tabla5[[#This Row],[CLAVE]],[2]VENTAS!$F$2:$L$1501,6,0),0)</f>
        <v>0</v>
      </c>
      <c r="CX1207">
        <f>IFERROR(VLOOKUP(Tabla5[[#This Row],[CLAVE]],[2]VENTAS!$F$2:$L$1501,7,0),0)</f>
        <v>0</v>
      </c>
      <c r="CY1207">
        <f>IFERROR(VLOOKUP(Tabla5[[#This Row],[CLAVE]],[2]VENTAS!$F$2:$R$1501,13,0),0)</f>
        <v>0</v>
      </c>
      <c r="CZ1207">
        <f>SUM(Tabla5[[#This Row],[VENTA MABE 2 SEMANA NOV]:[VENTAS OTROS 2 SEMANA NOV]])</f>
        <v>1</v>
      </c>
      <c r="DA1207" s="46">
        <v>8.7332038549663586</v>
      </c>
    </row>
    <row r="1208" spans="1:105" hidden="1" x14ac:dyDescent="0.3">
      <c r="A1208" t="str">
        <f>CONCATENATE(Tabla5[[#This Row],[TIENDA HMPV]],Tabla5[[#This Row],[LINEA]])</f>
        <v>182 - 1753-TIENDA BARATODO SANGOLQUI 1753EMPOTRE</v>
      </c>
      <c r="C1208" s="55" t="s">
        <v>655</v>
      </c>
      <c r="D1208" s="55" t="s">
        <v>95</v>
      </c>
      <c r="E1208" s="55" t="s">
        <v>1335</v>
      </c>
      <c r="F1208" s="55" t="s">
        <v>1724</v>
      </c>
      <c r="G1208" t="s">
        <v>32</v>
      </c>
      <c r="H1208" s="42">
        <f>IFERROR(Tabla5[[#This Row],[VENTAS MABE]]/Tabla5[[#This Row],[CUOTA]],0)</f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V1208" s="42">
        <v>0</v>
      </c>
      <c r="W1208" s="42">
        <f>IFERROR(Tabla5[[#This Row],[TOTAL VENTA 38 SEMANA]]/Tabla5[[#This Row],[VENTA ACUM 38]],0)</f>
        <v>0</v>
      </c>
      <c r="X1208" s="42" t="e">
        <f>VLOOKUP(Tabla5[[#This Row],[CLAVE]],[1]!QMI_5_SEMANA_SEP_22[[CLAVE]:[SHARE CADENA S2]],21,0)</f>
        <v>#REF!</v>
      </c>
      <c r="Y1208" s="55" t="s">
        <v>734</v>
      </c>
      <c r="Z1208" s="46">
        <f>+Tabla5[[#This Row],[VENTA ACUM 38]]+Tabla5[[#This Row],[venta total 39 acum]]</f>
        <v>0</v>
      </c>
      <c r="AA1208" s="46">
        <v>0</v>
      </c>
      <c r="AB1208" s="46">
        <v>0</v>
      </c>
      <c r="AC1208" s="46">
        <v>0</v>
      </c>
      <c r="AD1208" s="46">
        <v>0</v>
      </c>
      <c r="AE1208" s="46">
        <v>0</v>
      </c>
      <c r="AF1208" s="46">
        <v>0</v>
      </c>
      <c r="AG1208" s="46">
        <v>0</v>
      </c>
      <c r="AH1208" s="42">
        <f>IFERROR(Tabla5[[#This Row],[VENTAS MABE]]/Tabla5[[#This Row],[VENTAS INDURAMA]],0)</f>
        <v>0</v>
      </c>
      <c r="AI1208" t="s">
        <v>1676</v>
      </c>
      <c r="AK1208" s="42"/>
      <c r="AL1208" t="s">
        <v>727</v>
      </c>
      <c r="AM1208" s="55" t="s">
        <v>1334</v>
      </c>
      <c r="AO1208" s="55" t="s">
        <v>460</v>
      </c>
      <c r="AP1208" t="e">
        <v>#N/A</v>
      </c>
      <c r="AQ1208" s="55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f>SUM(Tabla5[[#This Row],[VENTA MABE 1 SEMANA OCT]:[VENTAS OTROS 1 SEMANA OCT]])</f>
        <v>0</v>
      </c>
      <c r="AY1208" s="46">
        <v>0</v>
      </c>
      <c r="AZ1208" s="55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f>SUM(Tabla5[[#This Row],[VENTA MABE 2 SEMANA OCT]:[VENTAS OTROS 2 SEMANA OCT]])</f>
        <v>0</v>
      </c>
      <c r="BH1208" t="s">
        <v>1198</v>
      </c>
      <c r="BI1208" s="55" t="s">
        <v>655</v>
      </c>
      <c r="BJ1208">
        <v>1.5</v>
      </c>
      <c r="BK1208" s="55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f>SUM(Tabla5[[#This Row],[VENTA MABE 3 SEMANA OCT]:[VENTAS OTROS 3 SEMANA OCT]])</f>
        <v>0</v>
      </c>
      <c r="BS1208" s="42">
        <v>0</v>
      </c>
      <c r="BT1208" s="55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f>SUM(Tabla5[[#This Row],[VENTA MABE 4 SEMANA OCT]:[VENTAS OTROS 4 SEMANA OCT]])</f>
        <v>0</v>
      </c>
      <c r="CI12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08" s="66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f>SUM(Tabla5[[#This Row],[VENTA MABE 1 SEMANA NOV]:[VENTAS OTROS 1 SEMANA NOV]])</f>
        <v>0</v>
      </c>
      <c r="CS1208">
        <f>IFERROR(VLOOKUP(Tabla5[[#This Row],[CLAVE]],[2]VENTAS!$F$2:$L$1501,2,0),0)</f>
        <v>0</v>
      </c>
      <c r="CT1208">
        <f>IFERROR(VLOOKUP(Tabla5[[#This Row],[CLAVE]],[2]VENTAS!$F$2:$L$1501,3,0),0)</f>
        <v>0</v>
      </c>
      <c r="CU1208">
        <f>IFERROR(VLOOKUP(Tabla5[[#This Row],[CLAVE]],[2]VENTAS!$F$2:$L$1501,4,0),0)</f>
        <v>0</v>
      </c>
      <c r="CV1208">
        <f>IFERROR(VLOOKUP(Tabla5[[#This Row],[CLAVE]],[2]VENTAS!$F$2:$L$1501,5,0),0)</f>
        <v>0</v>
      </c>
      <c r="CW1208">
        <f>IFERROR(VLOOKUP(Tabla5[[#This Row],[CLAVE]],[2]VENTAS!$F$2:$L$1501,6,0),0)</f>
        <v>0</v>
      </c>
      <c r="CX1208">
        <f>IFERROR(VLOOKUP(Tabla5[[#This Row],[CLAVE]],[2]VENTAS!$F$2:$L$1501,7,0),0)</f>
        <v>0</v>
      </c>
      <c r="CY1208">
        <f>IFERROR(VLOOKUP(Tabla5[[#This Row],[CLAVE]],[2]VENTAS!$F$2:$R$1501,13,0),0)</f>
        <v>0</v>
      </c>
      <c r="CZ1208">
        <f>SUM(Tabla5[[#This Row],[VENTA MABE 2 SEMANA NOV]:[VENTAS OTROS 2 SEMANA NOV]])</f>
        <v>0</v>
      </c>
      <c r="DA1208" s="46">
        <v>0</v>
      </c>
    </row>
    <row r="1209" spans="1:105" hidden="1" x14ac:dyDescent="0.3">
      <c r="A1209" t="str">
        <f>CONCATENATE(Tabla5[[#This Row],[TIENDA HMPV]],Tabla5[[#This Row],[LINEA]])</f>
        <v>182 - 1753-TIENDA BARATODO SANGOLQUI 1753GLOBALES</v>
      </c>
      <c r="C1209" s="55" t="s">
        <v>655</v>
      </c>
      <c r="D1209" s="55" t="s">
        <v>95</v>
      </c>
      <c r="E1209" s="55" t="s">
        <v>1335</v>
      </c>
      <c r="F1209" s="55" t="s">
        <v>1724</v>
      </c>
      <c r="G1209" t="s">
        <v>27</v>
      </c>
      <c r="H1209" s="42">
        <f>IFERROR(Tabla5[[#This Row],[VENTAS MABE]]/Tabla5[[#This Row],[CUOTA]],0)</f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V1209" s="42">
        <v>0</v>
      </c>
      <c r="W1209" s="42">
        <f>IFERROR(Tabla5[[#This Row],[TOTAL VENTA 38 SEMANA]]/Tabla5[[#This Row],[VENTA ACUM 38]],0)</f>
        <v>0</v>
      </c>
      <c r="X1209" s="42" t="e">
        <f>VLOOKUP(Tabla5[[#This Row],[CLAVE]],[1]!QMI_5_SEMANA_SEP_22[[CLAVE]:[SHARE CADENA S2]],21,0)</f>
        <v>#REF!</v>
      </c>
      <c r="Y1209" s="55" t="s">
        <v>734</v>
      </c>
      <c r="Z1209" s="46">
        <f>+Tabla5[[#This Row],[VENTA ACUM 38]]+Tabla5[[#This Row],[venta total 39 acum]]</f>
        <v>0</v>
      </c>
      <c r="AA1209" s="46">
        <v>0</v>
      </c>
      <c r="AB1209" s="46">
        <v>0</v>
      </c>
      <c r="AC1209" s="46">
        <v>0</v>
      </c>
      <c r="AD1209" s="46">
        <v>0</v>
      </c>
      <c r="AE1209" s="46">
        <v>0</v>
      </c>
      <c r="AF1209" s="46">
        <v>0</v>
      </c>
      <c r="AG1209" s="46">
        <v>0</v>
      </c>
      <c r="AH1209" s="42">
        <f>IFERROR(Tabla5[[#This Row],[VENTAS MABE]]/Tabla5[[#This Row],[VENTAS INDURAMA]],0)</f>
        <v>0</v>
      </c>
      <c r="AI1209" t="s">
        <v>1676</v>
      </c>
      <c r="AK1209" s="42"/>
      <c r="AL1209" t="s">
        <v>727</v>
      </c>
      <c r="AM1209" s="55" t="s">
        <v>1334</v>
      </c>
      <c r="AO1209" s="55" t="s">
        <v>460</v>
      </c>
      <c r="AP1209" t="e">
        <v>#N/A</v>
      </c>
      <c r="AQ1209" s="55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f>SUM(Tabla5[[#This Row],[VENTA MABE 1 SEMANA OCT]:[VENTAS OTROS 1 SEMANA OCT]])</f>
        <v>0</v>
      </c>
      <c r="AY1209" s="46">
        <v>0</v>
      </c>
      <c r="AZ1209" s="55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f>SUM(Tabla5[[#This Row],[VENTA MABE 2 SEMANA OCT]:[VENTAS OTROS 2 SEMANA OCT]])</f>
        <v>0</v>
      </c>
      <c r="BH1209" t="s">
        <v>1198</v>
      </c>
      <c r="BI1209" s="55" t="s">
        <v>655</v>
      </c>
      <c r="BJ1209">
        <v>1.5</v>
      </c>
      <c r="BK1209" s="55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f>SUM(Tabla5[[#This Row],[VENTA MABE 3 SEMANA OCT]:[VENTAS OTROS 3 SEMANA OCT]])</f>
        <v>0</v>
      </c>
      <c r="BS1209" s="42">
        <v>0</v>
      </c>
      <c r="BT1209" s="55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f>SUM(Tabla5[[#This Row],[VENTA MABE 4 SEMANA OCT]:[VENTAS OTROS 4 SEMANA OCT]])</f>
        <v>0</v>
      </c>
      <c r="CI12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09" s="66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f>SUM(Tabla5[[#This Row],[VENTA MABE 1 SEMANA NOV]:[VENTAS OTROS 1 SEMANA NOV]])</f>
        <v>0</v>
      </c>
      <c r="CS1209">
        <f>IFERROR(VLOOKUP(Tabla5[[#This Row],[CLAVE]],[2]VENTAS!$F$2:$L$1501,2,0),0)</f>
        <v>0</v>
      </c>
      <c r="CT1209">
        <f>IFERROR(VLOOKUP(Tabla5[[#This Row],[CLAVE]],[2]VENTAS!$F$2:$L$1501,3,0),0)</f>
        <v>0</v>
      </c>
      <c r="CU1209">
        <f>IFERROR(VLOOKUP(Tabla5[[#This Row],[CLAVE]],[2]VENTAS!$F$2:$L$1501,4,0),0)</f>
        <v>0</v>
      </c>
      <c r="CV1209">
        <f>IFERROR(VLOOKUP(Tabla5[[#This Row],[CLAVE]],[2]VENTAS!$F$2:$L$1501,5,0),0)</f>
        <v>0</v>
      </c>
      <c r="CW1209">
        <f>IFERROR(VLOOKUP(Tabla5[[#This Row],[CLAVE]],[2]VENTAS!$F$2:$L$1501,6,0),0)</f>
        <v>0</v>
      </c>
      <c r="CX1209">
        <f>IFERROR(VLOOKUP(Tabla5[[#This Row],[CLAVE]],[2]VENTAS!$F$2:$L$1501,7,0),0)</f>
        <v>0</v>
      </c>
      <c r="CY1209">
        <f>IFERROR(VLOOKUP(Tabla5[[#This Row],[CLAVE]],[2]VENTAS!$F$2:$R$1501,13,0),0)</f>
        <v>0</v>
      </c>
      <c r="CZ1209">
        <f>SUM(Tabla5[[#This Row],[VENTA MABE 2 SEMANA NOV]:[VENTAS OTROS 2 SEMANA NOV]])</f>
        <v>0</v>
      </c>
      <c r="DA1209" s="46">
        <v>0</v>
      </c>
    </row>
    <row r="1210" spans="1:105" hidden="1" x14ac:dyDescent="0.3">
      <c r="A1210" t="str">
        <f>CONCATENATE(Tabla5[[#This Row],[TIENDA HMPV]],Tabla5[[#This Row],[LINEA]])</f>
        <v>182 - 1753-TIENDA BARATODO SANGOLQUI 1753LAVADO</v>
      </c>
      <c r="C1210" s="55" t="s">
        <v>655</v>
      </c>
      <c r="D1210" s="55" t="s">
        <v>95</v>
      </c>
      <c r="E1210" s="55" t="s">
        <v>1335</v>
      </c>
      <c r="F1210" s="55" t="s">
        <v>1724</v>
      </c>
      <c r="G1210" t="s">
        <v>28</v>
      </c>
      <c r="H1210" s="42">
        <f>IFERROR(Tabla5[[#This Row],[VENTAS MABE]]/Tabla5[[#This Row],[CUOTA]],0)</f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V1210" s="42">
        <v>0</v>
      </c>
      <c r="W1210" s="42">
        <f>IFERROR(Tabla5[[#This Row],[TOTAL VENTA 38 SEMANA]]/Tabla5[[#This Row],[VENTA ACUM 38]],0)</f>
        <v>0</v>
      </c>
      <c r="X1210" s="42" t="e">
        <f>VLOOKUP(Tabla5[[#This Row],[CLAVE]],[1]!QMI_5_SEMANA_SEP_22[[CLAVE]:[SHARE CADENA S2]],21,0)</f>
        <v>#REF!</v>
      </c>
      <c r="Y1210" s="55" t="s">
        <v>734</v>
      </c>
      <c r="Z1210" s="46">
        <f>+Tabla5[[#This Row],[VENTA ACUM 38]]+Tabla5[[#This Row],[venta total 39 acum]]</f>
        <v>0</v>
      </c>
      <c r="AA1210" s="46">
        <v>0</v>
      </c>
      <c r="AB1210" s="46">
        <v>0</v>
      </c>
      <c r="AC1210" s="46">
        <v>0</v>
      </c>
      <c r="AD1210" s="46">
        <v>0</v>
      </c>
      <c r="AE1210" s="46">
        <v>0</v>
      </c>
      <c r="AF1210" s="46">
        <v>0</v>
      </c>
      <c r="AG1210" s="46">
        <v>0</v>
      </c>
      <c r="AH1210" s="42">
        <f>IFERROR(Tabla5[[#This Row],[VENTAS MABE]]/Tabla5[[#This Row],[VENTAS INDURAMA]],0)</f>
        <v>0</v>
      </c>
      <c r="AI1210" t="s">
        <v>1676</v>
      </c>
      <c r="AK1210" s="42"/>
      <c r="AL1210" t="s">
        <v>727</v>
      </c>
      <c r="AM1210" s="55" t="s">
        <v>1334</v>
      </c>
      <c r="AO1210" s="55" t="s">
        <v>460</v>
      </c>
      <c r="AP1210" t="e">
        <v>#N/A</v>
      </c>
      <c r="AQ1210" s="55">
        <v>1</v>
      </c>
      <c r="AR1210">
        <v>0</v>
      </c>
      <c r="AS1210">
        <v>3</v>
      </c>
      <c r="AT1210">
        <v>1</v>
      </c>
      <c r="AU1210">
        <v>0</v>
      </c>
      <c r="AV1210">
        <v>0</v>
      </c>
      <c r="AW1210">
        <v>0</v>
      </c>
      <c r="AX1210">
        <f>SUM(Tabla5[[#This Row],[VENTA MABE 1 SEMANA OCT]:[VENTAS OTROS 1 SEMANA OCT]])</f>
        <v>5</v>
      </c>
      <c r="AY1210" s="46">
        <v>0</v>
      </c>
      <c r="AZ1210" s="55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f>SUM(Tabla5[[#This Row],[VENTA MABE 2 SEMANA OCT]:[VENTAS OTROS 2 SEMANA OCT]])</f>
        <v>0</v>
      </c>
      <c r="BH1210" t="s">
        <v>1198</v>
      </c>
      <c r="BI1210" s="55" t="s">
        <v>655</v>
      </c>
      <c r="BJ1210">
        <v>1.5</v>
      </c>
      <c r="BK1210" s="55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f>SUM(Tabla5[[#This Row],[VENTA MABE 3 SEMANA OCT]:[VENTAS OTROS 3 SEMANA OCT]])</f>
        <v>1</v>
      </c>
      <c r="BS1210" s="42">
        <v>0.12</v>
      </c>
      <c r="BT1210" s="55">
        <v>0</v>
      </c>
      <c r="BU1210">
        <v>0</v>
      </c>
      <c r="BV1210">
        <v>0</v>
      </c>
      <c r="BW1210">
        <v>0</v>
      </c>
      <c r="BX1210">
        <v>0</v>
      </c>
      <c r="BY1210">
        <v>2</v>
      </c>
      <c r="BZ1210">
        <v>0</v>
      </c>
      <c r="CA1210">
        <f>SUM(Tabla5[[#This Row],[VENTA MABE 4 SEMANA OCT]:[VENTAS OTROS 4 SEMANA OCT]])</f>
        <v>2</v>
      </c>
      <c r="CE1210" t="s">
        <v>1695</v>
      </c>
      <c r="CI121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0.125</v>
      </c>
      <c r="CJ1210" t="s">
        <v>1701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f>SUM(Tabla5[[#This Row],[VENTA MABE 1 SEMANA NOV]:[VENTAS OTROS 1 SEMANA NOV]])</f>
        <v>0</v>
      </c>
      <c r="CS1210">
        <f>IFERROR(VLOOKUP(Tabla5[[#This Row],[CLAVE]],[2]VENTAS!$F$2:$L$1501,2,0),0)</f>
        <v>0</v>
      </c>
      <c r="CT1210">
        <f>IFERROR(VLOOKUP(Tabla5[[#This Row],[CLAVE]],[2]VENTAS!$F$2:$L$1501,3,0),0)</f>
        <v>0</v>
      </c>
      <c r="CU1210">
        <f>IFERROR(VLOOKUP(Tabla5[[#This Row],[CLAVE]],[2]VENTAS!$F$2:$L$1501,4,0),0)</f>
        <v>0</v>
      </c>
      <c r="CV1210">
        <f>IFERROR(VLOOKUP(Tabla5[[#This Row],[CLAVE]],[2]VENTAS!$F$2:$L$1501,5,0),0)</f>
        <v>0</v>
      </c>
      <c r="CW1210">
        <f>IFERROR(VLOOKUP(Tabla5[[#This Row],[CLAVE]],[2]VENTAS!$F$2:$L$1501,6,0),0)</f>
        <v>0</v>
      </c>
      <c r="CX1210">
        <f>IFERROR(VLOOKUP(Tabla5[[#This Row],[CLAVE]],[2]VENTAS!$F$2:$L$1501,7,0),0)</f>
        <v>0</v>
      </c>
      <c r="CY1210">
        <f>IFERROR(VLOOKUP(Tabla5[[#This Row],[CLAVE]],[2]VENTAS!$F$2:$R$1501,13,0),0)</f>
        <v>0</v>
      </c>
      <c r="CZ1210">
        <f>SUM(Tabla5[[#This Row],[VENTA MABE 2 SEMANA NOV]:[VENTAS OTROS 2 SEMANA NOV]])</f>
        <v>0</v>
      </c>
      <c r="DA1210" s="46">
        <v>0.48772683168521225</v>
      </c>
    </row>
    <row r="1211" spans="1:105" hidden="1" x14ac:dyDescent="0.3">
      <c r="A1211" t="str">
        <f>CONCATENATE(Tabla5[[#This Row],[TIENDA HMPV]],Tabla5[[#This Row],[LINEA]])</f>
        <v>182 - 1753-TIENDA BARATODO SANGOLQUI 1753REFRIGERACIÓN</v>
      </c>
      <c r="C1211" s="55" t="s">
        <v>655</v>
      </c>
      <c r="D1211" s="55" t="s">
        <v>95</v>
      </c>
      <c r="E1211" s="55" t="s">
        <v>1335</v>
      </c>
      <c r="F1211" s="55" t="s">
        <v>1724</v>
      </c>
      <c r="G1211" t="s">
        <v>29</v>
      </c>
      <c r="H1211" s="42">
        <f>IFERROR(Tabla5[[#This Row],[VENTAS MABE]]/Tabla5[[#This Row],[CUOTA]],0)</f>
        <v>1</v>
      </c>
      <c r="I1211">
        <v>2</v>
      </c>
      <c r="J1211">
        <v>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V1211" s="42">
        <v>1</v>
      </c>
      <c r="W1211" s="42">
        <f>IFERROR(Tabla5[[#This Row],[TOTAL VENTA 38 SEMANA]]/Tabla5[[#This Row],[VENTA ACUM 38]],0)</f>
        <v>1</v>
      </c>
      <c r="X1211" s="42" t="e">
        <f>VLOOKUP(Tabla5[[#This Row],[CLAVE]],[1]!QMI_5_SEMANA_SEP_22[[CLAVE]:[SHARE CADENA S2]],21,0)</f>
        <v>#REF!</v>
      </c>
      <c r="Y1211" s="55" t="s">
        <v>734</v>
      </c>
      <c r="Z1211" s="46">
        <f>+Tabla5[[#This Row],[VENTA ACUM 38]]+Tabla5[[#This Row],[venta total 39 acum]]</f>
        <v>2</v>
      </c>
      <c r="AA1211" s="46">
        <v>0</v>
      </c>
      <c r="AB1211" s="46">
        <v>2</v>
      </c>
      <c r="AC1211" s="46">
        <v>2</v>
      </c>
      <c r="AD1211" s="46">
        <v>0</v>
      </c>
      <c r="AE1211" s="46">
        <v>0</v>
      </c>
      <c r="AF1211" s="46">
        <v>0</v>
      </c>
      <c r="AG1211" s="46">
        <v>0</v>
      </c>
      <c r="AH1211" s="42">
        <f>IFERROR(Tabla5[[#This Row],[VENTAS MABE]]/Tabla5[[#This Row],[VENTAS INDURAMA]],0)</f>
        <v>0</v>
      </c>
      <c r="AI1211" t="s">
        <v>1676</v>
      </c>
      <c r="AK1211" s="42"/>
      <c r="AL1211" t="s">
        <v>727</v>
      </c>
      <c r="AM1211" s="55" t="s">
        <v>1334</v>
      </c>
      <c r="AO1211" s="55" t="s">
        <v>460</v>
      </c>
      <c r="AP1211" t="e">
        <v>#N/A</v>
      </c>
      <c r="AQ1211" s="55">
        <v>0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f>SUM(Tabla5[[#This Row],[VENTA MABE 1 SEMANA OCT]:[VENTAS OTROS 1 SEMANA OCT]])</f>
        <v>2</v>
      </c>
      <c r="AY1211" s="46">
        <v>1.56270622706755</v>
      </c>
      <c r="AZ1211" s="55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f>SUM(Tabla5[[#This Row],[VENTA MABE 2 SEMANA OCT]:[VENTAS OTROS 2 SEMANA OCT]])</f>
        <v>1</v>
      </c>
      <c r="BH1211" t="s">
        <v>1198</v>
      </c>
      <c r="BI1211" s="55" t="s">
        <v>655</v>
      </c>
      <c r="BJ1211">
        <v>1.5</v>
      </c>
      <c r="BK1211" s="55">
        <v>1</v>
      </c>
      <c r="BL1211">
        <v>1</v>
      </c>
      <c r="BM1211">
        <v>0</v>
      </c>
      <c r="BN1211">
        <v>0</v>
      </c>
      <c r="BO1211">
        <v>0</v>
      </c>
      <c r="BP1211">
        <v>2</v>
      </c>
      <c r="BQ1211">
        <v>0</v>
      </c>
      <c r="BR1211">
        <f>SUM(Tabla5[[#This Row],[VENTA MABE 3 SEMANA OCT]:[VENTAS OTROS 3 SEMANA OCT]])</f>
        <v>4</v>
      </c>
      <c r="BS1211" s="42">
        <v>0.2</v>
      </c>
      <c r="BT1211" s="55">
        <v>0</v>
      </c>
      <c r="BU1211">
        <v>1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f>SUM(Tabla5[[#This Row],[VENTA MABE 4 SEMANA OCT]:[VENTAS OTROS 4 SEMANA OCT]])</f>
        <v>1</v>
      </c>
      <c r="CE1211" t="s">
        <v>1695</v>
      </c>
      <c r="CI121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0.125</v>
      </c>
      <c r="CJ1211" t="s">
        <v>1701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f>SUM(Tabla5[[#This Row],[VENTA MABE 1 SEMANA NOV]:[VENTAS OTROS 1 SEMANA NOV]])</f>
        <v>0</v>
      </c>
      <c r="CS1211">
        <f>IFERROR(VLOOKUP(Tabla5[[#This Row],[CLAVE]],[2]VENTAS!$F$2:$L$1501,2,0),0)</f>
        <v>1</v>
      </c>
      <c r="CT1211">
        <f>IFERROR(VLOOKUP(Tabla5[[#This Row],[CLAVE]],[2]VENTAS!$F$2:$L$1501,3,0),0)</f>
        <v>0</v>
      </c>
      <c r="CU1211">
        <f>IFERROR(VLOOKUP(Tabla5[[#This Row],[CLAVE]],[2]VENTAS!$F$2:$L$1501,4,0),0)</f>
        <v>0</v>
      </c>
      <c r="CV1211">
        <f>IFERROR(VLOOKUP(Tabla5[[#This Row],[CLAVE]],[2]VENTAS!$F$2:$L$1501,5,0),0)</f>
        <v>0</v>
      </c>
      <c r="CW1211">
        <f>IFERROR(VLOOKUP(Tabla5[[#This Row],[CLAVE]],[2]VENTAS!$F$2:$L$1501,6,0),0)</f>
        <v>0</v>
      </c>
      <c r="CX1211">
        <f>IFERROR(VLOOKUP(Tabla5[[#This Row],[CLAVE]],[2]VENTAS!$F$2:$L$1501,7,0),0)</f>
        <v>0</v>
      </c>
      <c r="CY1211">
        <f>IFERROR(VLOOKUP(Tabla5[[#This Row],[CLAVE]],[2]VENTAS!$F$2:$R$1501,13,0),0)</f>
        <v>0</v>
      </c>
      <c r="CZ1211">
        <f>SUM(Tabla5[[#This Row],[VENTA MABE 2 SEMANA NOV]:[VENTAS OTROS 2 SEMANA NOV]])</f>
        <v>1</v>
      </c>
      <c r="DA1211" s="46">
        <v>6</v>
      </c>
    </row>
    <row r="1212" spans="1:105" hidden="1" x14ac:dyDescent="0.3">
      <c r="A1212" t="str">
        <f>CONCATENATE(Tabla5[[#This Row],[TIENDA HMPV]],Tabla5[[#This Row],[LINEA]])</f>
        <v>203 - SANGOLQUICOCINAS</v>
      </c>
      <c r="C1212" s="55" t="s">
        <v>655</v>
      </c>
      <c r="D1212" s="55" t="s">
        <v>23</v>
      </c>
      <c r="E1212" s="55" t="s">
        <v>1594</v>
      </c>
      <c r="F1212" s="55" t="s">
        <v>1724</v>
      </c>
      <c r="G1212" t="s">
        <v>26</v>
      </c>
      <c r="H1212" s="42">
        <f>IFERROR(Tabla5[[#This Row],[VENTAS MABE]]/Tabla5[[#This Row],[CUOTA]],0)</f>
        <v>0</v>
      </c>
      <c r="I1212">
        <v>4</v>
      </c>
      <c r="J1212">
        <v>0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V1212" s="42">
        <v>0</v>
      </c>
      <c r="W1212" s="42">
        <f>IFERROR(Tabla5[[#This Row],[TOTAL VENTA 38 SEMANA]]/Tabla5[[#This Row],[VENTA ACUM 38]],0)</f>
        <v>0</v>
      </c>
      <c r="X1212" s="42" t="e">
        <f>VLOOKUP(Tabla5[[#This Row],[CLAVE]],[1]!QMI_5_SEMANA_SEP_22[[CLAVE]:[SHARE CADENA S2]],21,0)</f>
        <v>#REF!</v>
      </c>
      <c r="Y1212" s="55" t="s">
        <v>757</v>
      </c>
      <c r="Z1212" s="46">
        <f>+Tabla5[[#This Row],[VENTA ACUM 38]]+Tabla5[[#This Row],[venta total 39 acum]]</f>
        <v>5</v>
      </c>
      <c r="AA1212" s="46">
        <v>0</v>
      </c>
      <c r="AB1212" s="46">
        <v>0</v>
      </c>
      <c r="AC1212" s="46">
        <v>3</v>
      </c>
      <c r="AD1212" s="46">
        <v>2</v>
      </c>
      <c r="AE1212" s="46">
        <v>1</v>
      </c>
      <c r="AF1212" s="46">
        <v>2</v>
      </c>
      <c r="AG1212" s="46">
        <v>4</v>
      </c>
      <c r="AH1212" s="42">
        <f>IFERROR(Tabla5[[#This Row],[VENTAS MABE]]/Tabla5[[#This Row],[VENTAS INDURAMA]],0)</f>
        <v>0</v>
      </c>
      <c r="AI1212" t="s">
        <v>1676</v>
      </c>
      <c r="AK1212" s="42">
        <v>0</v>
      </c>
      <c r="AL1212" t="s">
        <v>727</v>
      </c>
      <c r="AM1212" s="55" t="s">
        <v>1345</v>
      </c>
      <c r="AO1212" s="55" t="s">
        <v>460</v>
      </c>
      <c r="AP1212" t="e">
        <v>#N/A</v>
      </c>
      <c r="AQ1212" s="55">
        <v>1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f>SUM(Tabla5[[#This Row],[VENTA MABE 1 SEMANA OCT]:[VENTAS OTROS 1 SEMANA OCT]])</f>
        <v>2</v>
      </c>
      <c r="AY1212" s="46">
        <v>4.4754594380427246</v>
      </c>
      <c r="AZ1212" s="55">
        <v>1</v>
      </c>
      <c r="BA1212">
        <v>2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f>SUM(Tabla5[[#This Row],[VENTA MABE 2 SEMANA OCT]:[VENTAS OTROS 2 SEMANA OCT]])</f>
        <v>3</v>
      </c>
      <c r="BH1212" t="s">
        <v>1198</v>
      </c>
      <c r="BI1212" s="55" t="s">
        <v>655</v>
      </c>
      <c r="BJ1212">
        <v>1.0000000000000004</v>
      </c>
      <c r="BK1212" s="55">
        <v>1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f>SUM(Tabla5[[#This Row],[VENTA MABE 3 SEMANA OCT]:[VENTAS OTROS 3 SEMANA OCT]])</f>
        <v>2</v>
      </c>
      <c r="BS1212" s="42">
        <v>0.45</v>
      </c>
      <c r="BT1212" s="55">
        <v>1</v>
      </c>
      <c r="BU1212">
        <v>2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f>SUM(Tabla5[[#This Row],[VENTA MABE 4 SEMANA OCT]:[VENTAS OTROS 4 SEMANA OCT]])</f>
        <v>3</v>
      </c>
      <c r="CI12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212" t="s">
        <v>1703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f>SUM(Tabla5[[#This Row],[VENTA MABE 1 SEMANA NOV]:[VENTAS OTROS 1 SEMANA NOV]])</f>
        <v>0</v>
      </c>
      <c r="CS1212">
        <f>IFERROR(VLOOKUP(Tabla5[[#This Row],[CLAVE]],[2]VENTAS!$F$2:$L$1501,2,0),0)</f>
        <v>0</v>
      </c>
      <c r="CT1212">
        <f>IFERROR(VLOOKUP(Tabla5[[#This Row],[CLAVE]],[2]VENTAS!$F$2:$L$1501,3,0),0)</f>
        <v>0</v>
      </c>
      <c r="CU1212">
        <f>IFERROR(VLOOKUP(Tabla5[[#This Row],[CLAVE]],[2]VENTAS!$F$2:$L$1501,4,0),0)</f>
        <v>0</v>
      </c>
      <c r="CV1212">
        <f>IFERROR(VLOOKUP(Tabla5[[#This Row],[CLAVE]],[2]VENTAS!$F$2:$L$1501,5,0),0)</f>
        <v>0</v>
      </c>
      <c r="CW1212">
        <f>IFERROR(VLOOKUP(Tabla5[[#This Row],[CLAVE]],[2]VENTAS!$F$2:$L$1501,6,0),0)</f>
        <v>0</v>
      </c>
      <c r="CX1212">
        <f>IFERROR(VLOOKUP(Tabla5[[#This Row],[CLAVE]],[2]VENTAS!$F$2:$L$1501,7,0),0)</f>
        <v>0</v>
      </c>
      <c r="CY1212">
        <f>IFERROR(VLOOKUP(Tabla5[[#This Row],[CLAVE]],[2]VENTAS!$F$2:$R$1501,13,0),0)</f>
        <v>0</v>
      </c>
      <c r="CZ1212">
        <f>SUM(Tabla5[[#This Row],[VENTA MABE 2 SEMANA NOV]:[VENTAS OTROS 2 SEMANA NOV]])</f>
        <v>0</v>
      </c>
      <c r="DA1212" s="46">
        <v>11</v>
      </c>
    </row>
    <row r="1213" spans="1:105" hidden="1" x14ac:dyDescent="0.3">
      <c r="A1213" t="str">
        <f>CONCATENATE(Tabla5[[#This Row],[TIENDA HMPV]],Tabla5[[#This Row],[LINEA]])</f>
        <v>203 - SANGOLQUIGLOBALES</v>
      </c>
      <c r="C1213" s="55" t="s">
        <v>655</v>
      </c>
      <c r="D1213" s="55" t="s">
        <v>23</v>
      </c>
      <c r="E1213" s="55" t="s">
        <v>1594</v>
      </c>
      <c r="F1213" s="55" t="s">
        <v>1724</v>
      </c>
      <c r="G1213" t="s">
        <v>27</v>
      </c>
      <c r="H1213" s="42">
        <f>IFERROR(Tabla5[[#This Row],[VENTAS MABE]]/Tabla5[[#This Row],[CUOTA]],0)</f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V1213" s="42">
        <v>0</v>
      </c>
      <c r="W1213" s="42">
        <f>IFERROR(Tabla5[[#This Row],[TOTAL VENTA 38 SEMANA]]/Tabla5[[#This Row],[VENTA ACUM 38]],0)</f>
        <v>0</v>
      </c>
      <c r="X1213" s="42" t="e">
        <f>VLOOKUP(Tabla5[[#This Row],[CLAVE]],[1]!QMI_5_SEMANA_SEP_22[[CLAVE]:[SHARE CADENA S2]],21,0)</f>
        <v>#REF!</v>
      </c>
      <c r="Y1213" s="55" t="s">
        <v>757</v>
      </c>
      <c r="Z1213" s="46">
        <f>+Tabla5[[#This Row],[VENTA ACUM 38]]+Tabla5[[#This Row],[venta total 39 acum]]</f>
        <v>0</v>
      </c>
      <c r="AA1213" s="46">
        <v>0</v>
      </c>
      <c r="AB1213" s="46">
        <v>0</v>
      </c>
      <c r="AC1213" s="46">
        <v>0</v>
      </c>
      <c r="AD1213" s="46">
        <v>0</v>
      </c>
      <c r="AE1213" s="46">
        <v>0</v>
      </c>
      <c r="AF1213" s="46">
        <v>0</v>
      </c>
      <c r="AG1213" s="46">
        <v>0</v>
      </c>
      <c r="AH1213" s="42">
        <f>IFERROR(Tabla5[[#This Row],[VENTAS MABE]]/Tabla5[[#This Row],[VENTAS INDURAMA]],0)</f>
        <v>0</v>
      </c>
      <c r="AI1213" t="s">
        <v>1676</v>
      </c>
      <c r="AK1213" s="42"/>
      <c r="AL1213" t="s">
        <v>727</v>
      </c>
      <c r="AM1213" s="55" t="s">
        <v>1345</v>
      </c>
      <c r="AO1213" s="55" t="s">
        <v>460</v>
      </c>
      <c r="AP1213" t="e">
        <v>#N/A</v>
      </c>
      <c r="AQ1213" s="55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f>SUM(Tabla5[[#This Row],[VENTA MABE 1 SEMANA OCT]:[VENTAS OTROS 1 SEMANA OCT]])</f>
        <v>0</v>
      </c>
      <c r="AY1213" s="46">
        <v>0</v>
      </c>
      <c r="AZ1213" s="55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f>SUM(Tabla5[[#This Row],[VENTA MABE 2 SEMANA OCT]:[VENTAS OTROS 2 SEMANA OCT]])</f>
        <v>0</v>
      </c>
      <c r="BH1213" t="s">
        <v>1198</v>
      </c>
      <c r="BI1213" s="55" t="s">
        <v>655</v>
      </c>
      <c r="BJ1213">
        <v>1.0000000000000004</v>
      </c>
      <c r="BK1213" s="55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f>SUM(Tabla5[[#This Row],[VENTA MABE 3 SEMANA OCT]:[VENTAS OTROS 3 SEMANA OCT]])</f>
        <v>0</v>
      </c>
      <c r="BS1213" s="42">
        <v>0</v>
      </c>
      <c r="BT1213" s="55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f>SUM(Tabla5[[#This Row],[VENTA MABE 4 SEMANA OCT]:[VENTAS OTROS 4 SEMANA OCT]])</f>
        <v>0</v>
      </c>
      <c r="CI12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13" s="66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f>SUM(Tabla5[[#This Row],[VENTA MABE 1 SEMANA NOV]:[VENTAS OTROS 1 SEMANA NOV]])</f>
        <v>0</v>
      </c>
      <c r="CS1213">
        <f>IFERROR(VLOOKUP(Tabla5[[#This Row],[CLAVE]],[2]VENTAS!$F$2:$L$1501,2,0),0)</f>
        <v>0</v>
      </c>
      <c r="CT1213">
        <f>IFERROR(VLOOKUP(Tabla5[[#This Row],[CLAVE]],[2]VENTAS!$F$2:$L$1501,3,0),0)</f>
        <v>0</v>
      </c>
      <c r="CU1213">
        <f>IFERROR(VLOOKUP(Tabla5[[#This Row],[CLAVE]],[2]VENTAS!$F$2:$L$1501,4,0),0)</f>
        <v>0</v>
      </c>
      <c r="CV1213">
        <f>IFERROR(VLOOKUP(Tabla5[[#This Row],[CLAVE]],[2]VENTAS!$F$2:$L$1501,5,0),0)</f>
        <v>0</v>
      </c>
      <c r="CW1213">
        <f>IFERROR(VLOOKUP(Tabla5[[#This Row],[CLAVE]],[2]VENTAS!$F$2:$L$1501,6,0),0)</f>
        <v>0</v>
      </c>
      <c r="CX1213">
        <f>IFERROR(VLOOKUP(Tabla5[[#This Row],[CLAVE]],[2]VENTAS!$F$2:$L$1501,7,0),0)</f>
        <v>0</v>
      </c>
      <c r="CY1213">
        <f>IFERROR(VLOOKUP(Tabla5[[#This Row],[CLAVE]],[2]VENTAS!$F$2:$R$1501,13,0),0)</f>
        <v>0</v>
      </c>
      <c r="CZ1213">
        <f>SUM(Tabla5[[#This Row],[VENTA MABE 2 SEMANA NOV]:[VENTAS OTROS 2 SEMANA NOV]])</f>
        <v>0</v>
      </c>
      <c r="DA1213" s="46">
        <v>0</v>
      </c>
    </row>
    <row r="1214" spans="1:105" hidden="1" x14ac:dyDescent="0.3">
      <c r="A1214" t="str">
        <f>CONCATENATE(Tabla5[[#This Row],[TIENDA HMPV]],Tabla5[[#This Row],[LINEA]])</f>
        <v>203 - SANGOLQUILAVADO</v>
      </c>
      <c r="C1214" s="55" t="s">
        <v>655</v>
      </c>
      <c r="D1214" s="55" t="s">
        <v>23</v>
      </c>
      <c r="E1214" s="55" t="s">
        <v>1594</v>
      </c>
      <c r="F1214" s="55" t="s">
        <v>1724</v>
      </c>
      <c r="G1214" t="s">
        <v>28</v>
      </c>
      <c r="H1214" s="42">
        <f>IFERROR(Tabla5[[#This Row],[VENTAS MABE]]/Tabla5[[#This Row],[CUOTA]],0)</f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V1214" s="42">
        <v>0</v>
      </c>
      <c r="W1214" s="42">
        <f>IFERROR(Tabla5[[#This Row],[TOTAL VENTA 38 SEMANA]]/Tabla5[[#This Row],[VENTA ACUM 38]],0)</f>
        <v>0</v>
      </c>
      <c r="X1214" s="42" t="e">
        <f>VLOOKUP(Tabla5[[#This Row],[CLAVE]],[1]!QMI_5_SEMANA_SEP_22[[CLAVE]:[SHARE CADENA S2]],21,0)</f>
        <v>#REF!</v>
      </c>
      <c r="Y1214" s="55" t="s">
        <v>757</v>
      </c>
      <c r="Z1214" s="46">
        <f>+Tabla5[[#This Row],[VENTA ACUM 38]]+Tabla5[[#This Row],[venta total 39 acum]]</f>
        <v>1</v>
      </c>
      <c r="AA1214" s="46">
        <v>0</v>
      </c>
      <c r="AB1214" s="46">
        <v>0</v>
      </c>
      <c r="AC1214" s="46">
        <v>1</v>
      </c>
      <c r="AD1214" s="46">
        <v>0</v>
      </c>
      <c r="AE1214" s="46">
        <v>0</v>
      </c>
      <c r="AF1214" s="46">
        <v>0</v>
      </c>
      <c r="AG1214" s="46">
        <v>0</v>
      </c>
      <c r="AH1214" s="42">
        <f>IFERROR(Tabla5[[#This Row],[VENTAS MABE]]/Tabla5[[#This Row],[VENTAS INDURAMA]],0)</f>
        <v>0</v>
      </c>
      <c r="AI1214" t="s">
        <v>1676</v>
      </c>
      <c r="AK1214" s="42"/>
      <c r="AL1214" t="s">
        <v>727</v>
      </c>
      <c r="AM1214" s="55" t="s">
        <v>1345</v>
      </c>
      <c r="AO1214" s="55" t="s">
        <v>460</v>
      </c>
      <c r="AP1214" t="e">
        <v>#N/A</v>
      </c>
      <c r="AQ1214" s="55">
        <v>0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f>SUM(Tabla5[[#This Row],[VENTA MABE 1 SEMANA OCT]:[VENTAS OTROS 1 SEMANA OCT]])</f>
        <v>2</v>
      </c>
      <c r="AY1214" s="46">
        <v>0</v>
      </c>
      <c r="AZ1214" s="55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f>SUM(Tabla5[[#This Row],[VENTA MABE 2 SEMANA OCT]:[VENTAS OTROS 2 SEMANA OCT]])</f>
        <v>0</v>
      </c>
      <c r="BH1214" t="s">
        <v>1198</v>
      </c>
      <c r="BI1214" s="55" t="s">
        <v>655</v>
      </c>
      <c r="BJ1214">
        <v>1.0000000000000004</v>
      </c>
      <c r="BK1214" s="55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f>SUM(Tabla5[[#This Row],[VENTA MABE 3 SEMANA OCT]:[VENTAS OTROS 3 SEMANA OCT]])</f>
        <v>0</v>
      </c>
      <c r="BS1214" s="42">
        <v>7.0000000000000007E-2</v>
      </c>
      <c r="BT1214" s="55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f>SUM(Tabla5[[#This Row],[VENTA MABE 4 SEMANA OCT]:[VENTAS OTROS 4 SEMANA OCT]])</f>
        <v>0</v>
      </c>
      <c r="CI12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14" s="66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f>SUM(Tabla5[[#This Row],[VENTA MABE 1 SEMANA NOV]:[VENTAS OTROS 1 SEMANA NOV]])</f>
        <v>0</v>
      </c>
      <c r="CS1214">
        <f>IFERROR(VLOOKUP(Tabla5[[#This Row],[CLAVE]],[2]VENTAS!$F$2:$L$1501,2,0),0)</f>
        <v>0</v>
      </c>
      <c r="CT1214">
        <f>IFERROR(VLOOKUP(Tabla5[[#This Row],[CLAVE]],[2]VENTAS!$F$2:$L$1501,3,0),0)</f>
        <v>0</v>
      </c>
      <c r="CU1214">
        <f>IFERROR(VLOOKUP(Tabla5[[#This Row],[CLAVE]],[2]VENTAS!$F$2:$L$1501,4,0),0)</f>
        <v>0</v>
      </c>
      <c r="CV1214">
        <f>IFERROR(VLOOKUP(Tabla5[[#This Row],[CLAVE]],[2]VENTAS!$F$2:$L$1501,5,0),0)</f>
        <v>0</v>
      </c>
      <c r="CW1214">
        <f>IFERROR(VLOOKUP(Tabla5[[#This Row],[CLAVE]],[2]VENTAS!$F$2:$L$1501,6,0),0)</f>
        <v>0</v>
      </c>
      <c r="CX1214">
        <f>IFERROR(VLOOKUP(Tabla5[[#This Row],[CLAVE]],[2]VENTAS!$F$2:$L$1501,7,0),0)</f>
        <v>0</v>
      </c>
      <c r="CY1214">
        <f>IFERROR(VLOOKUP(Tabla5[[#This Row],[CLAVE]],[2]VENTAS!$F$2:$R$1501,13,0),0)</f>
        <v>0</v>
      </c>
      <c r="CZ1214">
        <f>SUM(Tabla5[[#This Row],[VENTA MABE 2 SEMANA NOV]:[VENTAS OTROS 2 SEMANA NOV]])</f>
        <v>0</v>
      </c>
      <c r="DA1214" s="46">
        <v>0.21132834962622188</v>
      </c>
    </row>
    <row r="1215" spans="1:105" hidden="1" x14ac:dyDescent="0.3">
      <c r="A1215" t="str">
        <f>CONCATENATE(Tabla5[[#This Row],[TIENDA HMPV]],Tabla5[[#This Row],[LINEA]])</f>
        <v>203 - SANGOLQUIREFRIGERACIÓN</v>
      </c>
      <c r="C1215" s="55" t="s">
        <v>655</v>
      </c>
      <c r="D1215" s="55" t="s">
        <v>23</v>
      </c>
      <c r="E1215" s="55" t="s">
        <v>1594</v>
      </c>
      <c r="F1215" s="55" t="s">
        <v>1724</v>
      </c>
      <c r="G1215" t="s">
        <v>29</v>
      </c>
      <c r="H1215" s="42">
        <f>IFERROR(Tabla5[[#This Row],[VENTAS MABE]]/Tabla5[[#This Row],[CUOTA]],0)</f>
        <v>2</v>
      </c>
      <c r="I1215">
        <v>1</v>
      </c>
      <c r="J1215">
        <v>2</v>
      </c>
      <c r="K1215">
        <v>6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V1215" s="42">
        <v>0.2857142857142857</v>
      </c>
      <c r="W1215" s="42">
        <f>IFERROR(Tabla5[[#This Row],[TOTAL VENTA 38 SEMANA]]/Tabla5[[#This Row],[VENTA ACUM 38]],0)</f>
        <v>0.2857142857142857</v>
      </c>
      <c r="X1215" s="42" t="e">
        <f>VLOOKUP(Tabla5[[#This Row],[CLAVE]],[1]!QMI_5_SEMANA_SEP_22[[CLAVE]:[SHARE CADENA S2]],21,0)</f>
        <v>#REF!</v>
      </c>
      <c r="Y1215" s="55" t="s">
        <v>757</v>
      </c>
      <c r="Z1215" s="46">
        <f>+Tabla5[[#This Row],[VENTA ACUM 38]]+Tabla5[[#This Row],[venta total 39 acum]]</f>
        <v>10</v>
      </c>
      <c r="AA1215" s="46">
        <v>0</v>
      </c>
      <c r="AB1215" s="46">
        <v>2</v>
      </c>
      <c r="AC1215" s="46">
        <v>7</v>
      </c>
      <c r="AD1215" s="46">
        <v>3</v>
      </c>
      <c r="AE1215" s="46">
        <v>2</v>
      </c>
      <c r="AF1215" s="46">
        <v>3</v>
      </c>
      <c r="AG1215" s="46">
        <v>9</v>
      </c>
      <c r="AH1215" s="42">
        <f>IFERROR(Tabla5[[#This Row],[VENTAS MABE]]/Tabla5[[#This Row],[VENTAS INDURAMA]],0)</f>
        <v>0.33333333333333331</v>
      </c>
      <c r="AI1215" t="s">
        <v>1676</v>
      </c>
      <c r="AK1215" s="42">
        <v>0.33329999999999999</v>
      </c>
      <c r="AL1215" t="s">
        <v>727</v>
      </c>
      <c r="AM1215" s="55" t="s">
        <v>1345</v>
      </c>
      <c r="AO1215" s="55" t="s">
        <v>460</v>
      </c>
      <c r="AP1215" t="e">
        <v>#N/A</v>
      </c>
      <c r="AQ1215" s="55">
        <v>2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f>SUM(Tabla5[[#This Row],[VENTA MABE 1 SEMANA OCT]:[VENTAS OTROS 1 SEMANA OCT]])</f>
        <v>3</v>
      </c>
      <c r="AY1215" s="46">
        <v>3</v>
      </c>
      <c r="AZ1215" s="5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f>SUM(Tabla5[[#This Row],[VENTA MABE 2 SEMANA OCT]:[VENTAS OTROS 2 SEMANA OCT]])</f>
        <v>1</v>
      </c>
      <c r="BH1215" t="s">
        <v>1198</v>
      </c>
      <c r="BI1215" s="55" t="s">
        <v>655</v>
      </c>
      <c r="BJ1215">
        <v>1.0000000000000004</v>
      </c>
      <c r="BK1215" s="55">
        <v>0</v>
      </c>
      <c r="BL1215">
        <v>2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f>SUM(Tabla5[[#This Row],[VENTA MABE 3 SEMANA OCT]:[VENTAS OTROS 3 SEMANA OCT]])</f>
        <v>2</v>
      </c>
      <c r="BS1215" s="42">
        <v>0.4</v>
      </c>
      <c r="BT1215" s="55">
        <v>0</v>
      </c>
      <c r="BU1215">
        <v>1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f>SUM(Tabla5[[#This Row],[VENTA MABE 4 SEMANA OCT]:[VENTAS OTROS 4 SEMANA OCT]])</f>
        <v>1</v>
      </c>
      <c r="CE1215" t="s">
        <v>1695</v>
      </c>
      <c r="CI121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1215" t="s">
        <v>1702</v>
      </c>
      <c r="CK1215">
        <v>1</v>
      </c>
      <c r="CL1215">
        <v>2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f>SUM(Tabla5[[#This Row],[VENTA MABE 1 SEMANA NOV]:[VENTAS OTROS 1 SEMANA NOV]])</f>
        <v>3</v>
      </c>
      <c r="CS1215">
        <f>IFERROR(VLOOKUP(Tabla5[[#This Row],[CLAVE]],[2]VENTAS!$F$2:$L$1501,2,0),0)</f>
        <v>2</v>
      </c>
      <c r="CT1215">
        <f>IFERROR(VLOOKUP(Tabla5[[#This Row],[CLAVE]],[2]VENTAS!$F$2:$L$1501,3,0),0)</f>
        <v>1</v>
      </c>
      <c r="CU1215">
        <f>IFERROR(VLOOKUP(Tabla5[[#This Row],[CLAVE]],[2]VENTAS!$F$2:$L$1501,4,0),0)</f>
        <v>0</v>
      </c>
      <c r="CV1215">
        <f>IFERROR(VLOOKUP(Tabla5[[#This Row],[CLAVE]],[2]VENTAS!$F$2:$L$1501,5,0),0)</f>
        <v>0</v>
      </c>
      <c r="CW1215">
        <f>IFERROR(VLOOKUP(Tabla5[[#This Row],[CLAVE]],[2]VENTAS!$F$2:$L$1501,6,0),0)</f>
        <v>0</v>
      </c>
      <c r="CX1215">
        <f>IFERROR(VLOOKUP(Tabla5[[#This Row],[CLAVE]],[2]VENTAS!$F$2:$L$1501,7,0),0)</f>
        <v>0</v>
      </c>
      <c r="CY1215">
        <f>IFERROR(VLOOKUP(Tabla5[[#This Row],[CLAVE]],[2]VENTAS!$F$2:$R$1501,13,0),0)</f>
        <v>0</v>
      </c>
      <c r="CZ1215">
        <f>SUM(Tabla5[[#This Row],[VENTA MABE 2 SEMANA NOV]:[VENTAS OTROS 2 SEMANA NOV]])</f>
        <v>3</v>
      </c>
      <c r="DA1215" s="46">
        <v>8</v>
      </c>
    </row>
    <row r="1216" spans="1:105" hidden="1" x14ac:dyDescent="0.3">
      <c r="A1216" t="str">
        <f>CONCATENATE(Tabla5[[#This Row],[TIENDA HMPV]],Tabla5[[#This Row],[LINEA]])</f>
        <v>519 - Créditos Económicos CalderonAIRES</v>
      </c>
      <c r="C1216" s="55" t="s">
        <v>655</v>
      </c>
      <c r="D1216" s="55" t="s">
        <v>23</v>
      </c>
      <c r="E1216" s="57" t="s">
        <v>1353</v>
      </c>
      <c r="F1216" s="68" t="s">
        <v>1724</v>
      </c>
      <c r="G1216" t="s">
        <v>25</v>
      </c>
      <c r="H1216" s="42">
        <f>IFERROR(Tabla5[[#This Row],[VENTAS MABE]]/Tabla5[[#This Row],[CUOTA]],0)</f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V1216" s="42">
        <v>0</v>
      </c>
      <c r="W1216" s="42">
        <f>IFERROR(Tabla5[[#This Row],[TOTAL VENTA 38 SEMANA]]/Tabla5[[#This Row],[VENTA ACUM 38]],0)</f>
        <v>0</v>
      </c>
      <c r="X1216" s="42" t="e">
        <f>VLOOKUP(Tabla5[[#This Row],[CLAVE]],[1]!QMI_5_SEMANA_SEP_22[[CLAVE]:[SHARE CADENA S2]],21,0)</f>
        <v>#REF!</v>
      </c>
      <c r="Y1216" s="55" t="s">
        <v>757</v>
      </c>
      <c r="Z1216" s="46">
        <f>+Tabla5[[#This Row],[VENTA ACUM 38]]+Tabla5[[#This Row],[venta total 39 acum]]</f>
        <v>1</v>
      </c>
      <c r="AA1216" s="46">
        <v>0</v>
      </c>
      <c r="AB1216" s="46">
        <v>0</v>
      </c>
      <c r="AC1216" s="46">
        <v>1</v>
      </c>
      <c r="AD1216" s="46">
        <v>0</v>
      </c>
      <c r="AE1216" s="46">
        <v>0</v>
      </c>
      <c r="AF1216" s="46">
        <v>0</v>
      </c>
      <c r="AG1216" s="46">
        <v>0</v>
      </c>
      <c r="AH1216" s="42">
        <f>IFERROR(Tabla5[[#This Row],[VENTAS MABE]]/Tabla5[[#This Row],[VENTAS INDURAMA]],0)</f>
        <v>0</v>
      </c>
      <c r="AI1216" t="s">
        <v>1676</v>
      </c>
      <c r="AK1216" s="42"/>
      <c r="AL1216" t="s">
        <v>727</v>
      </c>
      <c r="AM1216" s="55" t="s">
        <v>1352</v>
      </c>
      <c r="AO1216" s="55" t="s">
        <v>460</v>
      </c>
      <c r="AP1216" t="e">
        <v>#N/A</v>
      </c>
      <c r="AQ1216" s="55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f>SUM(Tabla5[[#This Row],[VENTA MABE 1 SEMANA OCT]:[VENTAS OTROS 1 SEMANA OCT]])</f>
        <v>0</v>
      </c>
      <c r="AY1216" s="46">
        <v>0</v>
      </c>
      <c r="AZ1216" s="55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f>SUM(Tabla5[[#This Row],[VENTA MABE 2 SEMANA OCT]:[VENTAS OTROS 2 SEMANA OCT]])</f>
        <v>0</v>
      </c>
      <c r="BH1216" t="s">
        <v>1180</v>
      </c>
      <c r="BI1216" s="55" t="s">
        <v>655</v>
      </c>
      <c r="BJ1216">
        <v>1.0000000000000004</v>
      </c>
      <c r="BK1216" s="55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f>SUM(Tabla5[[#This Row],[VENTA MABE 3 SEMANA OCT]:[VENTAS OTROS 3 SEMANA OCT]])</f>
        <v>0</v>
      </c>
      <c r="BS1216" s="42">
        <v>0.22</v>
      </c>
      <c r="BT1216" s="55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f>SUM(Tabla5[[#This Row],[VENTA MABE 4 SEMANA OCT]:[VENTAS OTROS 4 SEMANA OCT]])</f>
        <v>0</v>
      </c>
      <c r="CI12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16" s="6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f>SUM(Tabla5[[#This Row],[VENTA MABE 1 SEMANA NOV]:[VENTAS OTROS 1 SEMANA NOV]])</f>
        <v>0</v>
      </c>
      <c r="CS1216">
        <f>IFERROR(VLOOKUP(Tabla5[[#This Row],[CLAVE]],[2]VENTAS!$F$2:$L$1501,2,0),0)</f>
        <v>0</v>
      </c>
      <c r="CT1216">
        <f>IFERROR(VLOOKUP(Tabla5[[#This Row],[CLAVE]],[2]VENTAS!$F$2:$L$1501,3,0),0)</f>
        <v>0</v>
      </c>
      <c r="CU1216">
        <f>IFERROR(VLOOKUP(Tabla5[[#This Row],[CLAVE]],[2]VENTAS!$F$2:$L$1501,4,0),0)</f>
        <v>0</v>
      </c>
      <c r="CV1216">
        <f>IFERROR(VLOOKUP(Tabla5[[#This Row],[CLAVE]],[2]VENTAS!$F$2:$L$1501,5,0),0)</f>
        <v>0</v>
      </c>
      <c r="CW1216">
        <f>IFERROR(VLOOKUP(Tabla5[[#This Row],[CLAVE]],[2]VENTAS!$F$2:$L$1501,6,0),0)</f>
        <v>0</v>
      </c>
      <c r="CX1216">
        <f>IFERROR(VLOOKUP(Tabla5[[#This Row],[CLAVE]],[2]VENTAS!$F$2:$L$1501,7,0),0)</f>
        <v>0</v>
      </c>
      <c r="CY1216">
        <f>IFERROR(VLOOKUP(Tabla5[[#This Row],[CLAVE]],[2]VENTAS!$F$2:$R$1501,13,0),0)</f>
        <v>0</v>
      </c>
      <c r="CZ1216">
        <f>SUM(Tabla5[[#This Row],[VENTA MABE 2 SEMANA NOV]:[VENTAS OTROS 2 SEMANA NOV]])</f>
        <v>0</v>
      </c>
      <c r="DA1216" s="46">
        <v>0</v>
      </c>
    </row>
    <row r="1217" spans="1:105" hidden="1" x14ac:dyDescent="0.3">
      <c r="A1217" t="str">
        <f>CONCATENATE(Tabla5[[#This Row],[TIENDA HMPV]],Tabla5[[#This Row],[LINEA]])</f>
        <v>519 - Créditos Económicos CalderonCOCINAS</v>
      </c>
      <c r="C1217" s="55" t="s">
        <v>655</v>
      </c>
      <c r="D1217" s="55" t="s">
        <v>23</v>
      </c>
      <c r="E1217" s="57" t="s">
        <v>1353</v>
      </c>
      <c r="F1217" s="68" t="s">
        <v>1724</v>
      </c>
      <c r="G1217" t="s">
        <v>26</v>
      </c>
      <c r="H1217" s="42">
        <f>IFERROR(Tabla5[[#This Row],[VENTAS MABE]]/Tabla5[[#This Row],[CUOTA]],0)</f>
        <v>1</v>
      </c>
      <c r="I1217">
        <v>1</v>
      </c>
      <c r="J1217">
        <v>1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V1217" s="42">
        <v>0.33333333333333331</v>
      </c>
      <c r="W1217" s="42">
        <f>IFERROR(Tabla5[[#This Row],[TOTAL VENTA 38 SEMANA]]/Tabla5[[#This Row],[VENTA ACUM 38]],0)</f>
        <v>0.33333333333333331</v>
      </c>
      <c r="X1217" s="42" t="e">
        <f>VLOOKUP(Tabla5[[#This Row],[CLAVE]],[1]!QMI_5_SEMANA_SEP_22[[CLAVE]:[SHARE CADENA S2]],21,0)</f>
        <v>#REF!</v>
      </c>
      <c r="Y1217" s="55" t="s">
        <v>757</v>
      </c>
      <c r="Z1217" s="46">
        <f>+Tabla5[[#This Row],[VENTA ACUM 38]]+Tabla5[[#This Row],[venta total 39 acum]]</f>
        <v>5</v>
      </c>
      <c r="AA1217" s="46">
        <v>0</v>
      </c>
      <c r="AB1217" s="46">
        <v>1</v>
      </c>
      <c r="AC1217" s="46">
        <v>3</v>
      </c>
      <c r="AD1217" s="46">
        <v>2</v>
      </c>
      <c r="AE1217" s="46">
        <v>0</v>
      </c>
      <c r="AF1217" s="46">
        <v>2</v>
      </c>
      <c r="AG1217" s="46">
        <v>3</v>
      </c>
      <c r="AH1217" s="42">
        <f>IFERROR(Tabla5[[#This Row],[VENTAS MABE]]/Tabla5[[#This Row],[VENTAS INDURAMA]],0)</f>
        <v>0.25</v>
      </c>
      <c r="AI1217" t="s">
        <v>1676</v>
      </c>
      <c r="AK1217" s="42" t="e">
        <v>#N/A</v>
      </c>
      <c r="AL1217" t="s">
        <v>727</v>
      </c>
      <c r="AM1217" s="55" t="s">
        <v>1352</v>
      </c>
      <c r="AO1217" s="55" t="s">
        <v>460</v>
      </c>
      <c r="AP1217" t="e">
        <v>#N/A</v>
      </c>
      <c r="AQ1217" s="55">
        <v>0</v>
      </c>
      <c r="AR1217">
        <v>2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f>SUM(Tabla5[[#This Row],[VENTA MABE 1 SEMANA OCT]:[VENTAS OTROS 1 SEMANA OCT]])</f>
        <v>2</v>
      </c>
      <c r="AY1217" s="46">
        <v>3</v>
      </c>
      <c r="AZ1217" s="55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f>SUM(Tabla5[[#This Row],[VENTA MABE 2 SEMANA OCT]:[VENTAS OTROS 2 SEMANA OCT]])</f>
        <v>0</v>
      </c>
      <c r="BH1217" t="s">
        <v>1180</v>
      </c>
      <c r="BI1217" s="55" t="s">
        <v>655</v>
      </c>
      <c r="BJ1217">
        <v>1.0000000000000004</v>
      </c>
      <c r="BK1217" s="55">
        <v>1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f>SUM(Tabla5[[#This Row],[VENTA MABE 3 SEMANA OCT]:[VENTAS OTROS 3 SEMANA OCT]])</f>
        <v>2</v>
      </c>
      <c r="BS1217" s="42">
        <v>0.45</v>
      </c>
      <c r="BT1217" s="55">
        <v>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f>SUM(Tabla5[[#This Row],[VENTA MABE 4 SEMANA OCT]:[VENTAS OTROS 4 SEMANA OCT]])</f>
        <v>1</v>
      </c>
      <c r="CD1217" t="s">
        <v>1695</v>
      </c>
      <c r="CI12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217" t="s">
        <v>1701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f>SUM(Tabla5[[#This Row],[VENTA MABE 1 SEMANA NOV]:[VENTAS OTROS 1 SEMANA NOV]])</f>
        <v>0</v>
      </c>
      <c r="CS1217">
        <f>IFERROR(VLOOKUP(Tabla5[[#This Row],[CLAVE]],[2]VENTAS!$F$2:$L$1501,2,0),0)</f>
        <v>0</v>
      </c>
      <c r="CT1217">
        <f>IFERROR(VLOOKUP(Tabla5[[#This Row],[CLAVE]],[2]VENTAS!$F$2:$L$1501,3,0),0)</f>
        <v>0</v>
      </c>
      <c r="CU1217">
        <f>IFERROR(VLOOKUP(Tabla5[[#This Row],[CLAVE]],[2]VENTAS!$F$2:$L$1501,4,0),0)</f>
        <v>0</v>
      </c>
      <c r="CV1217">
        <f>IFERROR(VLOOKUP(Tabla5[[#This Row],[CLAVE]],[2]VENTAS!$F$2:$L$1501,5,0),0)</f>
        <v>0</v>
      </c>
      <c r="CW1217">
        <f>IFERROR(VLOOKUP(Tabla5[[#This Row],[CLAVE]],[2]VENTAS!$F$2:$L$1501,6,0),0)</f>
        <v>0</v>
      </c>
      <c r="CX1217">
        <f>IFERROR(VLOOKUP(Tabla5[[#This Row],[CLAVE]],[2]VENTAS!$F$2:$L$1501,7,0),0)</f>
        <v>0</v>
      </c>
      <c r="CY1217">
        <f>IFERROR(VLOOKUP(Tabla5[[#This Row],[CLAVE]],[2]VENTAS!$F$2:$R$1501,13,0),0)</f>
        <v>0</v>
      </c>
      <c r="CZ1217">
        <f>SUM(Tabla5[[#This Row],[VENTA MABE 2 SEMANA NOV]:[VENTAS OTROS 2 SEMANA NOV]])</f>
        <v>0</v>
      </c>
      <c r="DA1217" s="46">
        <v>7</v>
      </c>
    </row>
    <row r="1218" spans="1:105" hidden="1" x14ac:dyDescent="0.3">
      <c r="A1218" t="str">
        <f>CONCATENATE(Tabla5[[#This Row],[TIENDA HMPV]],Tabla5[[#This Row],[LINEA]])</f>
        <v>519 - Créditos Económicos CalderonLAVADO</v>
      </c>
      <c r="C1218" s="55" t="s">
        <v>655</v>
      </c>
      <c r="D1218" s="55" t="s">
        <v>23</v>
      </c>
      <c r="E1218" s="57" t="s">
        <v>1353</v>
      </c>
      <c r="F1218" s="68" t="s">
        <v>1724</v>
      </c>
      <c r="G1218" t="s">
        <v>28</v>
      </c>
      <c r="H1218" s="42">
        <f>IFERROR(Tabla5[[#This Row],[VENTAS MABE]]/Tabla5[[#This Row],[CUOTA]],0)</f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V1218" s="42">
        <v>0</v>
      </c>
      <c r="W1218" s="42">
        <f>IFERROR(Tabla5[[#This Row],[TOTAL VENTA 38 SEMANA]]/Tabla5[[#This Row],[VENTA ACUM 38]],0)</f>
        <v>0</v>
      </c>
      <c r="X1218" s="42" t="e">
        <f>VLOOKUP(Tabla5[[#This Row],[CLAVE]],[1]!QMI_5_SEMANA_SEP_22[[CLAVE]:[SHARE CADENA S2]],21,0)</f>
        <v>#REF!</v>
      </c>
      <c r="Y1218" s="55" t="s">
        <v>757</v>
      </c>
      <c r="Z1218" s="46">
        <f>+Tabla5[[#This Row],[VENTA ACUM 38]]+Tabla5[[#This Row],[venta total 39 acum]]</f>
        <v>0</v>
      </c>
      <c r="AA1218" s="46">
        <v>0</v>
      </c>
      <c r="AB1218" s="46">
        <v>0</v>
      </c>
      <c r="AC1218" s="46">
        <v>0</v>
      </c>
      <c r="AD1218" s="46">
        <v>0</v>
      </c>
      <c r="AE1218" s="46">
        <v>0</v>
      </c>
      <c r="AF1218" s="46">
        <v>0</v>
      </c>
      <c r="AG1218" s="46">
        <v>0</v>
      </c>
      <c r="AH1218" s="42">
        <f>IFERROR(Tabla5[[#This Row],[VENTAS MABE]]/Tabla5[[#This Row],[VENTAS INDURAMA]],0)</f>
        <v>0</v>
      </c>
      <c r="AI1218" t="s">
        <v>1676</v>
      </c>
      <c r="AK1218" s="42">
        <v>0.1</v>
      </c>
      <c r="AL1218" t="s">
        <v>727</v>
      </c>
      <c r="AM1218" s="55" t="s">
        <v>1352</v>
      </c>
      <c r="AO1218" s="55" t="s">
        <v>460</v>
      </c>
      <c r="AP1218" t="e">
        <v>#N/A</v>
      </c>
      <c r="AQ1218" s="55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f>SUM(Tabla5[[#This Row],[VENTA MABE 1 SEMANA OCT]:[VENTAS OTROS 1 SEMANA OCT]])</f>
        <v>1</v>
      </c>
      <c r="AY1218" s="46">
        <v>1</v>
      </c>
      <c r="AZ1218" s="55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f>SUM(Tabla5[[#This Row],[VENTA MABE 2 SEMANA OCT]:[VENTAS OTROS 2 SEMANA OCT]])</f>
        <v>1</v>
      </c>
      <c r="BH1218" t="s">
        <v>1180</v>
      </c>
      <c r="BI1218" s="55" t="s">
        <v>655</v>
      </c>
      <c r="BJ1218">
        <v>1.0000000000000004</v>
      </c>
      <c r="BK1218" s="55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f>SUM(Tabla5[[#This Row],[VENTA MABE 3 SEMANA OCT]:[VENTAS OTROS 3 SEMANA OCT]])</f>
        <v>0</v>
      </c>
      <c r="BS1218" s="42">
        <v>7.0000000000000007E-2</v>
      </c>
      <c r="BT1218" s="55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f>SUM(Tabla5[[#This Row],[VENTA MABE 4 SEMANA OCT]:[VENTAS OTROS 4 SEMANA OCT]])</f>
        <v>0</v>
      </c>
      <c r="CI12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18" s="66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f>SUM(Tabla5[[#This Row],[VENTA MABE 1 SEMANA NOV]:[VENTAS OTROS 1 SEMANA NOV]])</f>
        <v>0</v>
      </c>
      <c r="CS1218">
        <f>IFERROR(VLOOKUP(Tabla5[[#This Row],[CLAVE]],[2]VENTAS!$F$2:$L$1501,2,0),0)</f>
        <v>0</v>
      </c>
      <c r="CT1218">
        <f>IFERROR(VLOOKUP(Tabla5[[#This Row],[CLAVE]],[2]VENTAS!$F$2:$L$1501,3,0),0)</f>
        <v>0</v>
      </c>
      <c r="CU1218">
        <f>IFERROR(VLOOKUP(Tabla5[[#This Row],[CLAVE]],[2]VENTAS!$F$2:$L$1501,4,0),0)</f>
        <v>1</v>
      </c>
      <c r="CV1218">
        <f>IFERROR(VLOOKUP(Tabla5[[#This Row],[CLAVE]],[2]VENTAS!$F$2:$L$1501,5,0),0)</f>
        <v>2</v>
      </c>
      <c r="CW1218">
        <f>IFERROR(VLOOKUP(Tabla5[[#This Row],[CLAVE]],[2]VENTAS!$F$2:$L$1501,6,0),0)</f>
        <v>0</v>
      </c>
      <c r="CX1218">
        <f>IFERROR(VLOOKUP(Tabla5[[#This Row],[CLAVE]],[2]VENTAS!$F$2:$L$1501,7,0),0)</f>
        <v>0</v>
      </c>
      <c r="CY1218">
        <f>IFERROR(VLOOKUP(Tabla5[[#This Row],[CLAVE]],[2]VENTAS!$F$2:$R$1501,13,0),0)</f>
        <v>0</v>
      </c>
      <c r="CZ1218">
        <f>SUM(Tabla5[[#This Row],[VENTA MABE 2 SEMANA NOV]:[VENTAS OTROS 2 SEMANA NOV]])</f>
        <v>3</v>
      </c>
      <c r="DA1218" s="46">
        <v>1.5079491255961848</v>
      </c>
    </row>
    <row r="1219" spans="1:105" hidden="1" x14ac:dyDescent="0.3">
      <c r="A1219" t="str">
        <f>CONCATENATE(Tabla5[[#This Row],[TIENDA HMPV]],Tabla5[[#This Row],[LINEA]])</f>
        <v>519 - Créditos Económicos CalderonREFRIGERACIÓN</v>
      </c>
      <c r="C1219" s="55" t="s">
        <v>655</v>
      </c>
      <c r="D1219" s="55" t="s">
        <v>23</v>
      </c>
      <c r="E1219" s="57" t="s">
        <v>1353</v>
      </c>
      <c r="F1219" s="68" t="s">
        <v>1724</v>
      </c>
      <c r="G1219" t="s">
        <v>29</v>
      </c>
      <c r="H1219" s="42">
        <f>IFERROR(Tabla5[[#This Row],[VENTAS MABE]]/Tabla5[[#This Row],[CUOTA]],0)</f>
        <v>0</v>
      </c>
      <c r="I1219">
        <v>1</v>
      </c>
      <c r="J1219">
        <v>0</v>
      </c>
      <c r="K1219">
        <v>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V1219" s="42">
        <v>0</v>
      </c>
      <c r="W1219" s="42">
        <f>IFERROR(Tabla5[[#This Row],[TOTAL VENTA 38 SEMANA]]/Tabla5[[#This Row],[VENTA ACUM 38]],0)</f>
        <v>0</v>
      </c>
      <c r="X1219" s="42" t="e">
        <f>VLOOKUP(Tabla5[[#This Row],[CLAVE]],[1]!QMI_5_SEMANA_SEP_22[[CLAVE]:[SHARE CADENA S2]],21,0)</f>
        <v>#REF!</v>
      </c>
      <c r="Y1219" s="55" t="s">
        <v>757</v>
      </c>
      <c r="Z1219" s="46">
        <f>+Tabla5[[#This Row],[VENTA ACUM 38]]+Tabla5[[#This Row],[venta total 39 acum]]</f>
        <v>2</v>
      </c>
      <c r="AA1219" s="46">
        <v>0</v>
      </c>
      <c r="AB1219" s="46">
        <v>0</v>
      </c>
      <c r="AC1219" s="46">
        <v>1</v>
      </c>
      <c r="AD1219" s="46">
        <v>1</v>
      </c>
      <c r="AE1219" s="46">
        <v>0</v>
      </c>
      <c r="AF1219" s="46">
        <v>1</v>
      </c>
      <c r="AG1219" s="46">
        <v>1</v>
      </c>
      <c r="AH1219" s="42">
        <f>IFERROR(Tabla5[[#This Row],[VENTAS MABE]]/Tabla5[[#This Row],[VENTAS INDURAMA]],0)</f>
        <v>0</v>
      </c>
      <c r="AI1219" t="s">
        <v>1676</v>
      </c>
      <c r="AK1219" s="42" t="e">
        <v>#N/A</v>
      </c>
      <c r="AL1219" t="s">
        <v>727</v>
      </c>
      <c r="AM1219" s="55" t="s">
        <v>1352</v>
      </c>
      <c r="AO1219" s="55" t="s">
        <v>460</v>
      </c>
      <c r="AP1219" t="e">
        <v>#N/A</v>
      </c>
      <c r="AQ1219" s="55">
        <v>0</v>
      </c>
      <c r="AR1219">
        <v>2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f>SUM(Tabla5[[#This Row],[VENTA MABE 1 SEMANA OCT]:[VENTAS OTROS 1 SEMANA OCT]])</f>
        <v>2</v>
      </c>
      <c r="AY1219" s="46">
        <v>4</v>
      </c>
      <c r="AZ1219" s="55">
        <v>0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f>SUM(Tabla5[[#This Row],[VENTA MABE 2 SEMANA OCT]:[VENTAS OTROS 2 SEMANA OCT]])</f>
        <v>2</v>
      </c>
      <c r="BH1219" t="s">
        <v>1180</v>
      </c>
      <c r="BI1219" s="55" t="s">
        <v>655</v>
      </c>
      <c r="BJ1219">
        <v>1.0000000000000004</v>
      </c>
      <c r="BK1219" s="55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f>SUM(Tabla5[[#This Row],[VENTA MABE 3 SEMANA OCT]:[VENTAS OTROS 3 SEMANA OCT]])</f>
        <v>0</v>
      </c>
      <c r="BS1219" s="42">
        <v>0.4</v>
      </c>
      <c r="BT1219" s="55">
        <v>0</v>
      </c>
      <c r="BU1219">
        <v>2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f>SUM(Tabla5[[#This Row],[VENTA MABE 4 SEMANA OCT]:[VENTAS OTROS 4 SEMANA OCT]])</f>
        <v>2</v>
      </c>
      <c r="CI12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19" s="66">
        <v>0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f>SUM(Tabla5[[#This Row],[VENTA MABE 1 SEMANA NOV]:[VENTAS OTROS 1 SEMANA NOV]])</f>
        <v>1</v>
      </c>
      <c r="CS1219">
        <f>IFERROR(VLOOKUP(Tabla5[[#This Row],[CLAVE]],[2]VENTAS!$F$2:$L$1501,2,0),0)</f>
        <v>3</v>
      </c>
      <c r="CT1219">
        <f>IFERROR(VLOOKUP(Tabla5[[#This Row],[CLAVE]],[2]VENTAS!$F$2:$L$1501,3,0),0)</f>
        <v>1</v>
      </c>
      <c r="CU1219">
        <f>IFERROR(VLOOKUP(Tabla5[[#This Row],[CLAVE]],[2]VENTAS!$F$2:$L$1501,4,0),0)</f>
        <v>0</v>
      </c>
      <c r="CV1219">
        <f>IFERROR(VLOOKUP(Tabla5[[#This Row],[CLAVE]],[2]VENTAS!$F$2:$L$1501,5,0),0)</f>
        <v>0</v>
      </c>
      <c r="CW1219">
        <f>IFERROR(VLOOKUP(Tabla5[[#This Row],[CLAVE]],[2]VENTAS!$F$2:$L$1501,6,0),0)</f>
        <v>0</v>
      </c>
      <c r="CX1219">
        <f>IFERROR(VLOOKUP(Tabla5[[#This Row],[CLAVE]],[2]VENTAS!$F$2:$L$1501,7,0),0)</f>
        <v>0</v>
      </c>
      <c r="CY1219">
        <f>IFERROR(VLOOKUP(Tabla5[[#This Row],[CLAVE]],[2]VENTAS!$F$2:$R$1501,13,0),0)</f>
        <v>0</v>
      </c>
      <c r="CZ1219">
        <f>SUM(Tabla5[[#This Row],[VENTA MABE 2 SEMANA NOV]:[VENTAS OTROS 2 SEMANA NOV]])</f>
        <v>4</v>
      </c>
      <c r="DA1219" s="46">
        <v>8</v>
      </c>
    </row>
    <row r="1220" spans="1:105" hidden="1" x14ac:dyDescent="0.3">
      <c r="A1220" t="str">
        <f>CONCATENATE(Tabla5[[#This Row],[TIENDA HMPV]],Tabla5[[#This Row],[LINEA]])</f>
        <v>521 - Créditos Económicos Comite Del PuebloCOCINAS</v>
      </c>
      <c r="C1220" s="55" t="s">
        <v>655</v>
      </c>
      <c r="D1220" s="55" t="s">
        <v>23</v>
      </c>
      <c r="E1220" s="57" t="s">
        <v>1326</v>
      </c>
      <c r="F1220" s="68" t="s">
        <v>1724</v>
      </c>
      <c r="G1220" t="s">
        <v>26</v>
      </c>
      <c r="H1220" s="42">
        <f>IFERROR(Tabla5[[#This Row],[VENTAS MABE]]/Tabla5[[#This Row],[CUOTA]],0)</f>
        <v>1</v>
      </c>
      <c r="I1220">
        <v>2</v>
      </c>
      <c r="J1220">
        <v>2</v>
      </c>
      <c r="K1220">
        <v>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V1220" s="42">
        <v>0.33333333333333331</v>
      </c>
      <c r="W1220" s="42">
        <f>IFERROR(Tabla5[[#This Row],[TOTAL VENTA 38 SEMANA]]/Tabla5[[#This Row],[VENTA ACUM 38]],0)</f>
        <v>0.33333333333333331</v>
      </c>
      <c r="X1220" s="42" t="e">
        <f>VLOOKUP(Tabla5[[#This Row],[CLAVE]],[1]!QMI_5_SEMANA_SEP_22[[CLAVE]:[SHARE CADENA S2]],21,0)</f>
        <v>#REF!</v>
      </c>
      <c r="Y1220" s="55" t="s">
        <v>757</v>
      </c>
      <c r="Z1220" s="46">
        <f>+Tabla5[[#This Row],[VENTA ACUM 38]]+Tabla5[[#This Row],[venta total 39 acum]]</f>
        <v>9</v>
      </c>
      <c r="AA1220" s="46">
        <v>0</v>
      </c>
      <c r="AB1220" s="46">
        <v>2</v>
      </c>
      <c r="AC1220" s="46">
        <v>6</v>
      </c>
      <c r="AD1220" s="46">
        <v>3</v>
      </c>
      <c r="AE1220" s="46">
        <v>1</v>
      </c>
      <c r="AF1220" s="46">
        <v>3</v>
      </c>
      <c r="AG1220" s="46">
        <v>7</v>
      </c>
      <c r="AH1220" s="42">
        <f>IFERROR(Tabla5[[#This Row],[VENTAS MABE]]/Tabla5[[#This Row],[VENTAS INDURAMA]],0)</f>
        <v>0.33333333333333331</v>
      </c>
      <c r="AI1220" t="s">
        <v>1676</v>
      </c>
      <c r="AK1220" s="42" t="e">
        <v>#N/A</v>
      </c>
      <c r="AL1220" t="s">
        <v>727</v>
      </c>
      <c r="AM1220" s="55" t="s">
        <v>1325</v>
      </c>
      <c r="AO1220" s="55" t="s">
        <v>460</v>
      </c>
      <c r="AP1220" t="e">
        <v>#N/A</v>
      </c>
      <c r="AQ1220" s="55">
        <v>2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f>SUM(Tabla5[[#This Row],[VENTA MABE 1 SEMANA OCT]:[VENTAS OTROS 1 SEMANA OCT]])</f>
        <v>2</v>
      </c>
      <c r="AY1220" s="46">
        <v>3.2252944188428057</v>
      </c>
      <c r="AZ1220" s="55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f>SUM(Tabla5[[#This Row],[VENTA MABE 2 SEMANA OCT]:[VENTAS OTROS 2 SEMANA OCT]])</f>
        <v>1</v>
      </c>
      <c r="BH1220" t="s">
        <v>796</v>
      </c>
      <c r="BI1220" s="55" t="s">
        <v>655</v>
      </c>
      <c r="BJ1220">
        <v>0.75</v>
      </c>
      <c r="BK1220" s="55">
        <v>0</v>
      </c>
      <c r="BL1220">
        <v>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f>SUM(Tabla5[[#This Row],[VENTA MABE 3 SEMANA OCT]:[VENTAS OTROS 3 SEMANA OCT]])</f>
        <v>1</v>
      </c>
      <c r="BS1220" s="42">
        <v>0.45</v>
      </c>
      <c r="BT1220" s="55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f>SUM(Tabla5[[#This Row],[VENTA MABE 4 SEMANA OCT]:[VENTAS OTROS 4 SEMANA OCT]])</f>
        <v>0</v>
      </c>
      <c r="CI12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220" t="s">
        <v>1703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f>SUM(Tabla5[[#This Row],[VENTA MABE 1 SEMANA NOV]:[VENTAS OTROS 1 SEMANA NOV]])</f>
        <v>0</v>
      </c>
      <c r="CS1220">
        <f>IFERROR(VLOOKUP(Tabla5[[#This Row],[CLAVE]],[2]VENTAS!$F$2:$L$1501,2,0),0)</f>
        <v>0</v>
      </c>
      <c r="CT1220">
        <f>IFERROR(VLOOKUP(Tabla5[[#This Row],[CLAVE]],[2]VENTAS!$F$2:$L$1501,3,0),0)</f>
        <v>0</v>
      </c>
      <c r="CU1220">
        <f>IFERROR(VLOOKUP(Tabla5[[#This Row],[CLAVE]],[2]VENTAS!$F$2:$L$1501,4,0),0)</f>
        <v>0</v>
      </c>
      <c r="CV1220">
        <f>IFERROR(VLOOKUP(Tabla5[[#This Row],[CLAVE]],[2]VENTAS!$F$2:$L$1501,5,0),0)</f>
        <v>0</v>
      </c>
      <c r="CW1220">
        <f>IFERROR(VLOOKUP(Tabla5[[#This Row],[CLAVE]],[2]VENTAS!$F$2:$L$1501,6,0),0)</f>
        <v>0</v>
      </c>
      <c r="CX1220">
        <f>IFERROR(VLOOKUP(Tabla5[[#This Row],[CLAVE]],[2]VENTAS!$F$2:$L$1501,7,0),0)</f>
        <v>0</v>
      </c>
      <c r="CY1220">
        <f>IFERROR(VLOOKUP(Tabla5[[#This Row],[CLAVE]],[2]VENTAS!$F$2:$R$1501,13,0),0)</f>
        <v>0</v>
      </c>
      <c r="CZ1220">
        <f>SUM(Tabla5[[#This Row],[VENTA MABE 2 SEMANA NOV]:[VENTAS OTROS 2 SEMANA NOV]])</f>
        <v>0</v>
      </c>
      <c r="DA1220" s="46">
        <v>10</v>
      </c>
    </row>
    <row r="1221" spans="1:105" hidden="1" x14ac:dyDescent="0.3">
      <c r="A1221" t="str">
        <f>CONCATENATE(Tabla5[[#This Row],[TIENDA HMPV]],Tabla5[[#This Row],[LINEA]])</f>
        <v>521 - Créditos Económicos Comite Del PuebloREFRIGERACIÓN</v>
      </c>
      <c r="C1221" s="55" t="s">
        <v>655</v>
      </c>
      <c r="D1221" s="55" t="s">
        <v>23</v>
      </c>
      <c r="E1221" s="57" t="s">
        <v>1326</v>
      </c>
      <c r="F1221" s="68" t="s">
        <v>1724</v>
      </c>
      <c r="G1221" t="s">
        <v>29</v>
      </c>
      <c r="H1221" s="42">
        <f>IFERROR(Tabla5[[#This Row],[VENTAS MABE]]/Tabla5[[#This Row],[CUOTA]],0)</f>
        <v>0</v>
      </c>
      <c r="I1221">
        <v>1</v>
      </c>
      <c r="J1221">
        <v>0</v>
      </c>
      <c r="K1221">
        <v>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V1221" s="42">
        <v>0</v>
      </c>
      <c r="W1221" s="42">
        <f>IFERROR(Tabla5[[#This Row],[TOTAL VENTA 38 SEMANA]]/Tabla5[[#This Row],[VENTA ACUM 38]],0)</f>
        <v>0</v>
      </c>
      <c r="X1221" s="42" t="e">
        <f>VLOOKUP(Tabla5[[#This Row],[CLAVE]],[1]!QMI_5_SEMANA_SEP_22[[CLAVE]:[SHARE CADENA S2]],21,0)</f>
        <v>#REF!</v>
      </c>
      <c r="Y1221" s="55" t="s">
        <v>757</v>
      </c>
      <c r="Z1221" s="46">
        <f>+Tabla5[[#This Row],[VENTA ACUM 38]]+Tabla5[[#This Row],[venta total 39 acum]]</f>
        <v>2</v>
      </c>
      <c r="AA1221" s="46">
        <v>0</v>
      </c>
      <c r="AB1221" s="46">
        <v>0</v>
      </c>
      <c r="AC1221" s="46">
        <v>2</v>
      </c>
      <c r="AD1221" s="46">
        <v>0</v>
      </c>
      <c r="AE1221" s="46">
        <v>0</v>
      </c>
      <c r="AF1221" s="46">
        <v>0</v>
      </c>
      <c r="AG1221" s="46">
        <v>2</v>
      </c>
      <c r="AH1221" s="42">
        <f>IFERROR(Tabla5[[#This Row],[VENTAS MABE]]/Tabla5[[#This Row],[VENTAS INDURAMA]],0)</f>
        <v>0</v>
      </c>
      <c r="AI1221" t="s">
        <v>1676</v>
      </c>
      <c r="AK1221" s="42" t="e">
        <v>#N/A</v>
      </c>
      <c r="AL1221" t="s">
        <v>727</v>
      </c>
      <c r="AM1221" s="55" t="s">
        <v>1325</v>
      </c>
      <c r="AO1221" s="55" t="s">
        <v>460</v>
      </c>
      <c r="AP1221" t="e">
        <v>#N/A</v>
      </c>
      <c r="AQ1221" s="55">
        <v>0</v>
      </c>
      <c r="AR1221">
        <v>2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f>SUM(Tabla5[[#This Row],[VENTA MABE 1 SEMANA OCT]:[VENTAS OTROS 1 SEMANA OCT]])</f>
        <v>2</v>
      </c>
      <c r="AY1221" s="46">
        <v>3</v>
      </c>
      <c r="AZ1221" s="55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f>SUM(Tabla5[[#This Row],[VENTA MABE 2 SEMANA OCT]:[VENTAS OTROS 2 SEMANA OCT]])</f>
        <v>1</v>
      </c>
      <c r="BH1221" t="s">
        <v>796</v>
      </c>
      <c r="BI1221" s="55" t="s">
        <v>655</v>
      </c>
      <c r="BJ1221">
        <v>0.75</v>
      </c>
      <c r="BK1221" s="55">
        <v>0</v>
      </c>
      <c r="BL1221">
        <v>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f>SUM(Tabla5[[#This Row],[VENTA MABE 3 SEMANA OCT]:[VENTAS OTROS 3 SEMANA OCT]])</f>
        <v>1</v>
      </c>
      <c r="BS1221" s="42">
        <v>0.4</v>
      </c>
      <c r="BT1221" s="55">
        <v>1</v>
      </c>
      <c r="BU1221">
        <v>1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f>SUM(Tabla5[[#This Row],[VENTA MABE 4 SEMANA OCT]:[VENTAS OTROS 4 SEMANA OCT]])</f>
        <v>2</v>
      </c>
      <c r="CE1221" t="s">
        <v>1695</v>
      </c>
      <c r="CI122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1221" s="66">
        <v>0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f>SUM(Tabla5[[#This Row],[VENTA MABE 1 SEMANA NOV]:[VENTAS OTROS 1 SEMANA NOV]])</f>
        <v>1</v>
      </c>
      <c r="CS1221">
        <f>IFERROR(VLOOKUP(Tabla5[[#This Row],[CLAVE]],[2]VENTAS!$F$2:$L$1501,2,0),0)</f>
        <v>0</v>
      </c>
      <c r="CT1221">
        <f>IFERROR(VLOOKUP(Tabla5[[#This Row],[CLAVE]],[2]VENTAS!$F$2:$L$1501,3,0),0)</f>
        <v>2</v>
      </c>
      <c r="CU1221">
        <f>IFERROR(VLOOKUP(Tabla5[[#This Row],[CLAVE]],[2]VENTAS!$F$2:$L$1501,4,0),0)</f>
        <v>0</v>
      </c>
      <c r="CV1221">
        <f>IFERROR(VLOOKUP(Tabla5[[#This Row],[CLAVE]],[2]VENTAS!$F$2:$L$1501,5,0),0)</f>
        <v>0</v>
      </c>
      <c r="CW1221">
        <f>IFERROR(VLOOKUP(Tabla5[[#This Row],[CLAVE]],[2]VENTAS!$F$2:$L$1501,6,0),0)</f>
        <v>0</v>
      </c>
      <c r="CX1221">
        <f>IFERROR(VLOOKUP(Tabla5[[#This Row],[CLAVE]],[2]VENTAS!$F$2:$L$1501,7,0),0)</f>
        <v>0</v>
      </c>
      <c r="CY1221">
        <f>IFERROR(VLOOKUP(Tabla5[[#This Row],[CLAVE]],[2]VENTAS!$F$2:$R$1501,13,0),0)</f>
        <v>0</v>
      </c>
      <c r="CZ1221">
        <f>SUM(Tabla5[[#This Row],[VENTA MABE 2 SEMANA NOV]:[VENTAS OTROS 2 SEMANA NOV]])</f>
        <v>2</v>
      </c>
      <c r="DA1221" s="46">
        <v>8</v>
      </c>
    </row>
    <row r="1222" spans="1:105" hidden="1" x14ac:dyDescent="0.3">
      <c r="A1222" t="str">
        <f>CONCATENATE(Tabla5[[#This Row],[TIENDA HMPV]],Tabla5[[#This Row],[LINEA]])</f>
        <v>69 - UIO.CALDERONCOCINAS</v>
      </c>
      <c r="C1222" s="55" t="s">
        <v>655</v>
      </c>
      <c r="D1222" s="55" t="s">
        <v>51</v>
      </c>
      <c r="E1222" s="55" t="s">
        <v>1357</v>
      </c>
      <c r="F1222" s="55" t="s">
        <v>1724</v>
      </c>
      <c r="G1222" t="s">
        <v>26</v>
      </c>
      <c r="H1222" s="42">
        <f>IFERROR(Tabla5[[#This Row],[VENTAS MABE]]/Tabla5[[#This Row],[CUOTA]],0)</f>
        <v>1</v>
      </c>
      <c r="I1222">
        <v>5</v>
      </c>
      <c r="J1222">
        <v>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V1222" s="42">
        <v>1</v>
      </c>
      <c r="W1222" s="42">
        <f>IFERROR(Tabla5[[#This Row],[TOTAL VENTA 38 SEMANA]]/Tabla5[[#This Row],[VENTA ACUM 38]],0)</f>
        <v>1</v>
      </c>
      <c r="X1222" s="42" t="e">
        <f>VLOOKUP(Tabla5[[#This Row],[CLAVE]],[1]!QMI_5_SEMANA_SEP_22[[CLAVE]:[SHARE CADENA S2]],21,0)</f>
        <v>#REF!</v>
      </c>
      <c r="Y1222" s="55" t="s">
        <v>769</v>
      </c>
      <c r="Z1222" s="46">
        <f>+Tabla5[[#This Row],[VENTA ACUM 38]]+Tabla5[[#This Row],[venta total 39 acum]]</f>
        <v>8</v>
      </c>
      <c r="AA1222" s="46">
        <v>0</v>
      </c>
      <c r="AB1222" s="46">
        <v>5</v>
      </c>
      <c r="AC1222" s="46">
        <v>5</v>
      </c>
      <c r="AD1222" s="46">
        <v>3</v>
      </c>
      <c r="AE1222" s="46">
        <v>3</v>
      </c>
      <c r="AF1222" s="46">
        <v>3</v>
      </c>
      <c r="AG1222" s="46">
        <v>8</v>
      </c>
      <c r="AH1222" s="42">
        <f>IFERROR(Tabla5[[#This Row],[VENTAS MABE]]/Tabla5[[#This Row],[VENTAS INDURAMA]],0)</f>
        <v>0</v>
      </c>
      <c r="AI1222" t="s">
        <v>1676</v>
      </c>
      <c r="AK1222" s="42"/>
      <c r="AL1222" t="s">
        <v>727</v>
      </c>
      <c r="AM1222" s="55" t="s">
        <v>1356</v>
      </c>
      <c r="AO1222" s="55" t="s">
        <v>460</v>
      </c>
      <c r="AP1222" t="e">
        <v>#N/A</v>
      </c>
      <c r="AQ1222" s="55">
        <v>1</v>
      </c>
      <c r="AR1222">
        <v>2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f>SUM(Tabla5[[#This Row],[VENTA MABE 1 SEMANA OCT]:[VENTAS OTROS 1 SEMANA OCT]])</f>
        <v>3</v>
      </c>
      <c r="AY1222" s="46">
        <v>6.5119849206052178</v>
      </c>
      <c r="AZ1222" s="55">
        <v>2</v>
      </c>
      <c r="BA1222">
        <v>3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f>SUM(Tabla5[[#This Row],[VENTA MABE 2 SEMANA OCT]:[VENTAS OTROS 2 SEMANA OCT]])</f>
        <v>5</v>
      </c>
      <c r="BH1222" t="s">
        <v>1180</v>
      </c>
      <c r="BI1222" s="55" t="s">
        <v>655</v>
      </c>
      <c r="BJ1222">
        <v>0.99999999999999978</v>
      </c>
      <c r="BK1222" s="55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f>SUM(Tabla5[[#This Row],[VENTA MABE 3 SEMANA OCT]:[VENTAS OTROS 3 SEMANA OCT]])</f>
        <v>0</v>
      </c>
      <c r="BS1222" s="42">
        <v>0.42</v>
      </c>
      <c r="BT1222" s="55">
        <v>3</v>
      </c>
      <c r="BU1222">
        <v>4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f>SUM(Tabla5[[#This Row],[VENTA MABE 4 SEMANA OCT]:[VENTAS OTROS 4 SEMANA OCT]])</f>
        <v>7</v>
      </c>
      <c r="CI12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222" t="s">
        <v>1702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f>SUM(Tabla5[[#This Row],[VENTA MABE 1 SEMANA NOV]:[VENTAS OTROS 1 SEMANA NOV]])</f>
        <v>0</v>
      </c>
      <c r="CS1222">
        <f>IFERROR(VLOOKUP(Tabla5[[#This Row],[CLAVE]],[2]VENTAS!$F$2:$L$1501,2,0),0)</f>
        <v>2</v>
      </c>
      <c r="CT1222">
        <f>IFERROR(VLOOKUP(Tabla5[[#This Row],[CLAVE]],[2]VENTAS!$F$2:$L$1501,3,0),0)</f>
        <v>0</v>
      </c>
      <c r="CU1222">
        <f>IFERROR(VLOOKUP(Tabla5[[#This Row],[CLAVE]],[2]VENTAS!$F$2:$L$1501,4,0),0)</f>
        <v>0</v>
      </c>
      <c r="CV1222">
        <f>IFERROR(VLOOKUP(Tabla5[[#This Row],[CLAVE]],[2]VENTAS!$F$2:$L$1501,5,0),0)</f>
        <v>0</v>
      </c>
      <c r="CW1222">
        <f>IFERROR(VLOOKUP(Tabla5[[#This Row],[CLAVE]],[2]VENTAS!$F$2:$L$1501,6,0),0)</f>
        <v>0</v>
      </c>
      <c r="CX1222">
        <f>IFERROR(VLOOKUP(Tabla5[[#This Row],[CLAVE]],[2]VENTAS!$F$2:$L$1501,7,0),0)</f>
        <v>0</v>
      </c>
      <c r="CY1222">
        <f>IFERROR(VLOOKUP(Tabla5[[#This Row],[CLAVE]],[2]VENTAS!$F$2:$R$1501,13,0),0)</f>
        <v>1</v>
      </c>
      <c r="CZ1222">
        <f>SUM(Tabla5[[#This Row],[VENTA MABE 2 SEMANA NOV]:[VENTAS OTROS 2 SEMANA NOV]])</f>
        <v>3</v>
      </c>
      <c r="DA1222" s="46">
        <v>4.4026762257464434</v>
      </c>
    </row>
    <row r="1223" spans="1:105" hidden="1" x14ac:dyDescent="0.3">
      <c r="A1223" t="str">
        <f>CONCATENATE(Tabla5[[#This Row],[TIENDA HMPV]],Tabla5[[#This Row],[LINEA]])</f>
        <v>69 - UIO.CALDERONLAVADO</v>
      </c>
      <c r="C1223" s="55" t="s">
        <v>655</v>
      </c>
      <c r="D1223" s="55" t="s">
        <v>51</v>
      </c>
      <c r="E1223" s="55" t="s">
        <v>1357</v>
      </c>
      <c r="F1223" s="55" t="s">
        <v>1724</v>
      </c>
      <c r="G1223" t="s">
        <v>28</v>
      </c>
      <c r="H1223" s="42">
        <f>IFERROR(Tabla5[[#This Row],[VENTAS MABE]]/Tabla5[[#This Row],[CUOTA]],0)</f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V1223" s="42">
        <v>0</v>
      </c>
      <c r="W1223" s="42">
        <f>IFERROR(Tabla5[[#This Row],[TOTAL VENTA 38 SEMANA]]/Tabla5[[#This Row],[VENTA ACUM 38]],0)</f>
        <v>0</v>
      </c>
      <c r="X1223" s="42" t="e">
        <f>VLOOKUP(Tabla5[[#This Row],[CLAVE]],[1]!QMI_5_SEMANA_SEP_22[[CLAVE]:[SHARE CADENA S2]],21,0)</f>
        <v>#REF!</v>
      </c>
      <c r="Y1223" s="55" t="s">
        <v>769</v>
      </c>
      <c r="Z1223" s="46">
        <f>+Tabla5[[#This Row],[VENTA ACUM 38]]+Tabla5[[#This Row],[venta total 39 acum]]</f>
        <v>0</v>
      </c>
      <c r="AA1223" s="46">
        <v>0</v>
      </c>
      <c r="AB1223" s="46">
        <v>0</v>
      </c>
      <c r="AC1223" s="46">
        <v>0</v>
      </c>
      <c r="AD1223" s="46">
        <v>0</v>
      </c>
      <c r="AE1223" s="46">
        <v>0</v>
      </c>
      <c r="AF1223" s="46">
        <v>0</v>
      </c>
      <c r="AG1223" s="46">
        <v>0</v>
      </c>
      <c r="AH1223" s="42">
        <f>IFERROR(Tabla5[[#This Row],[VENTAS MABE]]/Tabla5[[#This Row],[VENTAS INDURAMA]],0)</f>
        <v>0</v>
      </c>
      <c r="AI1223" t="s">
        <v>1676</v>
      </c>
      <c r="AK1223" s="42"/>
      <c r="AL1223" t="s">
        <v>727</v>
      </c>
      <c r="AM1223" s="55" t="s">
        <v>1356</v>
      </c>
      <c r="AO1223" s="55" t="s">
        <v>460</v>
      </c>
      <c r="AP1223" t="e">
        <v>#N/A</v>
      </c>
      <c r="AQ1223" s="55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f>SUM(Tabla5[[#This Row],[VENTA MABE 1 SEMANA OCT]:[VENTAS OTROS 1 SEMANA OCT]])</f>
        <v>0</v>
      </c>
      <c r="AY1223" s="46">
        <v>3</v>
      </c>
      <c r="AZ1223" s="55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f>SUM(Tabla5[[#This Row],[VENTA MABE 2 SEMANA OCT]:[VENTAS OTROS 2 SEMANA OCT]])</f>
        <v>0</v>
      </c>
      <c r="BH1223" t="s">
        <v>1180</v>
      </c>
      <c r="BI1223" s="55" t="s">
        <v>655</v>
      </c>
      <c r="BJ1223">
        <v>0.99999999999999978</v>
      </c>
      <c r="BK1223" s="55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f>SUM(Tabla5[[#This Row],[VENTA MABE 3 SEMANA OCT]:[VENTAS OTROS 3 SEMANA OCT]])</f>
        <v>0</v>
      </c>
      <c r="BS1223" s="42">
        <v>0.25</v>
      </c>
      <c r="BT1223" s="55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f>SUM(Tabla5[[#This Row],[VENTA MABE 4 SEMANA OCT]:[VENTAS OTROS 4 SEMANA OCT]])</f>
        <v>0</v>
      </c>
      <c r="CI12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23" s="66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f>SUM(Tabla5[[#This Row],[VENTA MABE 1 SEMANA NOV]:[VENTAS OTROS 1 SEMANA NOV]])</f>
        <v>0</v>
      </c>
      <c r="CS1223">
        <f>IFERROR(VLOOKUP(Tabla5[[#This Row],[CLAVE]],[2]VENTAS!$F$2:$L$1501,2,0),0)</f>
        <v>0</v>
      </c>
      <c r="CT1223">
        <f>IFERROR(VLOOKUP(Tabla5[[#This Row],[CLAVE]],[2]VENTAS!$F$2:$L$1501,3,0),0)</f>
        <v>0</v>
      </c>
      <c r="CU1223">
        <f>IFERROR(VLOOKUP(Tabla5[[#This Row],[CLAVE]],[2]VENTAS!$F$2:$L$1501,4,0),0)</f>
        <v>2</v>
      </c>
      <c r="CV1223">
        <f>IFERROR(VLOOKUP(Tabla5[[#This Row],[CLAVE]],[2]VENTAS!$F$2:$L$1501,5,0),0)</f>
        <v>0</v>
      </c>
      <c r="CW1223">
        <f>IFERROR(VLOOKUP(Tabla5[[#This Row],[CLAVE]],[2]VENTAS!$F$2:$L$1501,6,0),0)</f>
        <v>0</v>
      </c>
      <c r="CX1223">
        <f>IFERROR(VLOOKUP(Tabla5[[#This Row],[CLAVE]],[2]VENTAS!$F$2:$L$1501,7,0),0)</f>
        <v>0</v>
      </c>
      <c r="CY1223">
        <f>IFERROR(VLOOKUP(Tabla5[[#This Row],[CLAVE]],[2]VENTAS!$F$2:$R$1501,13,0),0)</f>
        <v>0</v>
      </c>
      <c r="CZ1223">
        <f>SUM(Tabla5[[#This Row],[VENTA MABE 2 SEMANA NOV]:[VENTAS OTROS 2 SEMANA NOV]])</f>
        <v>2</v>
      </c>
      <c r="DA1223" s="46">
        <v>6.3937689815016616E-2</v>
      </c>
    </row>
    <row r="1224" spans="1:105" hidden="1" x14ac:dyDescent="0.3">
      <c r="A1224" t="str">
        <f>CONCATENATE(Tabla5[[#This Row],[TIENDA HMPV]],Tabla5[[#This Row],[LINEA]])</f>
        <v>69 - UIO.CALDERONREFRIGERACIÓN</v>
      </c>
      <c r="C1224" s="55" t="s">
        <v>655</v>
      </c>
      <c r="D1224" s="55" t="s">
        <v>51</v>
      </c>
      <c r="E1224" s="55" t="s">
        <v>1357</v>
      </c>
      <c r="F1224" s="55" t="s">
        <v>1724</v>
      </c>
      <c r="G1224" t="s">
        <v>29</v>
      </c>
      <c r="H1224" s="42">
        <f>IFERROR(Tabla5[[#This Row],[VENTAS MABE]]/Tabla5[[#This Row],[CUOTA]],0)</f>
        <v>1.3333333333333333</v>
      </c>
      <c r="I1224">
        <v>3</v>
      </c>
      <c r="J1224">
        <v>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V1224" s="42">
        <v>1</v>
      </c>
      <c r="W1224" s="42">
        <f>IFERROR(Tabla5[[#This Row],[TOTAL VENTA 38 SEMANA]]/Tabla5[[#This Row],[VENTA ACUM 38]],0)</f>
        <v>1</v>
      </c>
      <c r="X1224" s="42" t="e">
        <f>VLOOKUP(Tabla5[[#This Row],[CLAVE]],[1]!QMI_5_SEMANA_SEP_22[[CLAVE]:[SHARE CADENA S2]],21,0)</f>
        <v>#REF!</v>
      </c>
      <c r="Y1224" s="55" t="s">
        <v>769</v>
      </c>
      <c r="Z1224" s="46">
        <f>+Tabla5[[#This Row],[VENTA ACUM 38]]+Tabla5[[#This Row],[venta total 39 acum]]</f>
        <v>5</v>
      </c>
      <c r="AA1224" s="46">
        <v>0</v>
      </c>
      <c r="AB1224" s="46">
        <v>4</v>
      </c>
      <c r="AC1224" s="46">
        <v>4</v>
      </c>
      <c r="AD1224" s="46">
        <v>1</v>
      </c>
      <c r="AE1224" s="46">
        <v>1</v>
      </c>
      <c r="AF1224" s="46">
        <v>1</v>
      </c>
      <c r="AG1224" s="46">
        <v>5</v>
      </c>
      <c r="AH1224" s="42">
        <f>IFERROR(Tabla5[[#This Row],[VENTAS MABE]]/Tabla5[[#This Row],[VENTAS INDURAMA]],0)</f>
        <v>0</v>
      </c>
      <c r="AI1224" t="s">
        <v>1676</v>
      </c>
      <c r="AK1224" s="42"/>
      <c r="AL1224" t="s">
        <v>727</v>
      </c>
      <c r="AM1224" s="55" t="s">
        <v>1356</v>
      </c>
      <c r="AO1224" s="55" t="s">
        <v>460</v>
      </c>
      <c r="AP1224" t="e">
        <v>#N/A</v>
      </c>
      <c r="AQ1224" s="55">
        <v>0</v>
      </c>
      <c r="AR1224">
        <v>3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f>SUM(Tabla5[[#This Row],[VENTA MABE 1 SEMANA OCT]:[VENTAS OTROS 1 SEMANA OCT]])</f>
        <v>3</v>
      </c>
      <c r="AY1224" s="46">
        <v>4.0817213809365906</v>
      </c>
      <c r="AZ1224" s="55">
        <v>1</v>
      </c>
      <c r="BA1224">
        <v>2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f>SUM(Tabla5[[#This Row],[VENTA MABE 2 SEMANA OCT]:[VENTAS OTROS 2 SEMANA OCT]])</f>
        <v>3</v>
      </c>
      <c r="BH1224" t="s">
        <v>1180</v>
      </c>
      <c r="BI1224" s="55" t="s">
        <v>655</v>
      </c>
      <c r="BJ1224">
        <v>0.99999999999999978</v>
      </c>
      <c r="BK1224" s="55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f>SUM(Tabla5[[#This Row],[VENTA MABE 3 SEMANA OCT]:[VENTAS OTROS 3 SEMANA OCT]])</f>
        <v>0</v>
      </c>
      <c r="BS1224" s="42">
        <v>0.35</v>
      </c>
      <c r="BT1224" s="55">
        <v>2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f>SUM(Tabla5[[#This Row],[VENTA MABE 4 SEMANA OCT]:[VENTAS OTROS 4 SEMANA OCT]])</f>
        <v>2</v>
      </c>
      <c r="CC1224" t="s">
        <v>1695</v>
      </c>
      <c r="CI12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1224" t="s">
        <v>1701</v>
      </c>
      <c r="CK1224">
        <v>2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f>SUM(Tabla5[[#This Row],[VENTA MABE 1 SEMANA NOV]:[VENTAS OTROS 1 SEMANA NOV]])</f>
        <v>3</v>
      </c>
      <c r="CS1224">
        <f>IFERROR(VLOOKUP(Tabla5[[#This Row],[CLAVE]],[2]VENTAS!$F$2:$L$1501,2,0),0)</f>
        <v>0</v>
      </c>
      <c r="CT1224">
        <f>IFERROR(VLOOKUP(Tabla5[[#This Row],[CLAVE]],[2]VENTAS!$F$2:$L$1501,3,0),0)</f>
        <v>0</v>
      </c>
      <c r="CU1224">
        <f>IFERROR(VLOOKUP(Tabla5[[#This Row],[CLAVE]],[2]VENTAS!$F$2:$L$1501,4,0),0)</f>
        <v>0</v>
      </c>
      <c r="CV1224">
        <f>IFERROR(VLOOKUP(Tabla5[[#This Row],[CLAVE]],[2]VENTAS!$F$2:$L$1501,5,0),0)</f>
        <v>0</v>
      </c>
      <c r="CW1224">
        <f>IFERROR(VLOOKUP(Tabla5[[#This Row],[CLAVE]],[2]VENTAS!$F$2:$L$1501,6,0),0)</f>
        <v>0</v>
      </c>
      <c r="CX1224">
        <f>IFERROR(VLOOKUP(Tabla5[[#This Row],[CLAVE]],[2]VENTAS!$F$2:$L$1501,7,0),0)</f>
        <v>0</v>
      </c>
      <c r="CY1224">
        <f>IFERROR(VLOOKUP(Tabla5[[#This Row],[CLAVE]],[2]VENTAS!$F$2:$R$1501,13,0),0)</f>
        <v>0</v>
      </c>
      <c r="CZ1224">
        <f>SUM(Tabla5[[#This Row],[VENTA MABE 2 SEMANA NOV]:[VENTAS OTROS 2 SEMANA NOV]])</f>
        <v>0</v>
      </c>
      <c r="DA1224" s="46">
        <v>4.4980656571239086</v>
      </c>
    </row>
    <row r="1225" spans="1:105" hidden="1" x14ac:dyDescent="0.3">
      <c r="A1225" t="str">
        <f>CONCATENATE(Tabla5[[#This Row],[TIENDA HMPV]],Tabla5[[#This Row],[LINEA]])</f>
        <v>19 - COMITE DEL PUEBLO 1COCINAS</v>
      </c>
      <c r="C1225" s="55" t="s">
        <v>655</v>
      </c>
      <c r="D1225" s="55" t="s">
        <v>30</v>
      </c>
      <c r="E1225" s="55" t="s">
        <v>1596</v>
      </c>
      <c r="F1225" s="55" t="s">
        <v>1724</v>
      </c>
      <c r="G1225" t="s">
        <v>26</v>
      </c>
      <c r="H1225" s="42">
        <f>IFERROR(Tabla5[[#This Row],[VENTAS MABE]]/Tabla5[[#This Row],[CUOTA]],0)</f>
        <v>1</v>
      </c>
      <c r="I1225">
        <v>1</v>
      </c>
      <c r="J1225">
        <v>1</v>
      </c>
      <c r="K1225">
        <v>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V1225" s="42">
        <v>0.14285714285714285</v>
      </c>
      <c r="W1225" s="42">
        <f>IFERROR(Tabla5[[#This Row],[TOTAL VENTA 38 SEMANA]]/Tabla5[[#This Row],[VENTA ACUM 38]],0)</f>
        <v>0.14285714285714285</v>
      </c>
      <c r="X1225" s="42" t="e">
        <f>VLOOKUP(Tabla5[[#This Row],[CLAVE]],[1]!QMI_5_SEMANA_SEP_22[[CLAVE]:[SHARE CADENA S2]],21,0)</f>
        <v>#REF!</v>
      </c>
      <c r="Y1225" s="55" t="s">
        <v>769</v>
      </c>
      <c r="Z1225" s="46">
        <f>+Tabla5[[#This Row],[VENTA ACUM 38]]+Tabla5[[#This Row],[venta total 39 acum]]</f>
        <v>8</v>
      </c>
      <c r="AA1225" s="46">
        <v>0</v>
      </c>
      <c r="AB1225" s="46">
        <v>1</v>
      </c>
      <c r="AC1225" s="46">
        <v>7</v>
      </c>
      <c r="AD1225" s="46">
        <v>1</v>
      </c>
      <c r="AE1225" s="46">
        <v>1</v>
      </c>
      <c r="AF1225" s="46">
        <v>1</v>
      </c>
      <c r="AG1225" s="46">
        <v>8</v>
      </c>
      <c r="AH1225" s="42">
        <f>IFERROR(Tabla5[[#This Row],[VENTAS MABE]]/Tabla5[[#This Row],[VENTAS INDURAMA]],0)</f>
        <v>0.16666666666666666</v>
      </c>
      <c r="AI1225" t="s">
        <v>1676</v>
      </c>
      <c r="AK1225" s="42"/>
      <c r="AL1225" t="s">
        <v>727</v>
      </c>
      <c r="AM1225" s="55" t="s">
        <v>1328</v>
      </c>
      <c r="AO1225" s="55" t="s">
        <v>460</v>
      </c>
      <c r="AP1225" t="e">
        <v>#N/A</v>
      </c>
      <c r="AQ1225" s="5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f>SUM(Tabla5[[#This Row],[VENTA MABE 1 SEMANA OCT]:[VENTAS OTROS 1 SEMANA OCT]])</f>
        <v>1</v>
      </c>
      <c r="AY1225" s="46">
        <v>1</v>
      </c>
      <c r="AZ1225" s="5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f>SUM(Tabla5[[#This Row],[VENTA MABE 2 SEMANA OCT]:[VENTAS OTROS 2 SEMANA OCT]])</f>
        <v>1</v>
      </c>
      <c r="BH1225" t="s">
        <v>796</v>
      </c>
      <c r="BI1225" s="55" t="s">
        <v>655</v>
      </c>
      <c r="BJ1225">
        <v>0.75</v>
      </c>
      <c r="BK1225" s="55">
        <v>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f>SUM(Tabla5[[#This Row],[VENTA MABE 3 SEMANA OCT]:[VENTAS OTROS 3 SEMANA OCT]])</f>
        <v>1</v>
      </c>
      <c r="BS1225" s="42">
        <v>0.4</v>
      </c>
      <c r="BT1225" s="5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f>SUM(Tabla5[[#This Row],[VENTA MABE 4 SEMANA OCT]:[VENTAS OTROS 4 SEMANA OCT]])</f>
        <v>0</v>
      </c>
      <c r="CI12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25" s="66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f>SUM(Tabla5[[#This Row],[VENTA MABE 1 SEMANA NOV]:[VENTAS OTROS 1 SEMANA NOV]])</f>
        <v>0</v>
      </c>
      <c r="CS1225">
        <f>IFERROR(VLOOKUP(Tabla5[[#This Row],[CLAVE]],[2]VENTAS!$F$2:$L$1501,2,0),0)</f>
        <v>0</v>
      </c>
      <c r="CT1225">
        <f>IFERROR(VLOOKUP(Tabla5[[#This Row],[CLAVE]],[2]VENTAS!$F$2:$L$1501,3,0),0)</f>
        <v>0</v>
      </c>
      <c r="CU1225">
        <f>IFERROR(VLOOKUP(Tabla5[[#This Row],[CLAVE]],[2]VENTAS!$F$2:$L$1501,4,0),0)</f>
        <v>0</v>
      </c>
      <c r="CV1225">
        <f>IFERROR(VLOOKUP(Tabla5[[#This Row],[CLAVE]],[2]VENTAS!$F$2:$L$1501,5,0),0)</f>
        <v>0</v>
      </c>
      <c r="CW1225">
        <f>IFERROR(VLOOKUP(Tabla5[[#This Row],[CLAVE]],[2]VENTAS!$F$2:$L$1501,6,0),0)</f>
        <v>0</v>
      </c>
      <c r="CX1225">
        <f>IFERROR(VLOOKUP(Tabla5[[#This Row],[CLAVE]],[2]VENTAS!$F$2:$L$1501,7,0),0)</f>
        <v>0</v>
      </c>
      <c r="CY1225">
        <f>IFERROR(VLOOKUP(Tabla5[[#This Row],[CLAVE]],[2]VENTAS!$F$2:$R$1501,13,0),0)</f>
        <v>0</v>
      </c>
      <c r="CZ1225">
        <f>SUM(Tabla5[[#This Row],[VENTA MABE 2 SEMANA NOV]:[VENTAS OTROS 2 SEMANA NOV]])</f>
        <v>0</v>
      </c>
      <c r="DA1225" s="46">
        <v>2.5092219330955929</v>
      </c>
    </row>
    <row r="1226" spans="1:105" hidden="1" x14ac:dyDescent="0.3">
      <c r="A1226" t="str">
        <f>CONCATENATE(Tabla5[[#This Row],[TIENDA HMPV]],Tabla5[[#This Row],[LINEA]])</f>
        <v>19 - COMITE DEL PUEBLO 1GLOBALES</v>
      </c>
      <c r="C1226" s="55" t="s">
        <v>655</v>
      </c>
      <c r="D1226" s="55" t="s">
        <v>30</v>
      </c>
      <c r="E1226" s="55" t="s">
        <v>1596</v>
      </c>
      <c r="F1226" s="55" t="s">
        <v>1724</v>
      </c>
      <c r="G1226" t="s">
        <v>27</v>
      </c>
      <c r="H1226" s="42">
        <f>IFERROR(Tabla5[[#This Row],[VENTAS MABE]]/Tabla5[[#This Row],[CUOTA]],0)</f>
        <v>4</v>
      </c>
      <c r="I1226">
        <v>1</v>
      </c>
      <c r="J1226">
        <v>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V1226" s="42">
        <v>1</v>
      </c>
      <c r="W1226" s="42">
        <f>IFERROR(Tabla5[[#This Row],[TOTAL VENTA 38 SEMANA]]/Tabla5[[#This Row],[VENTA ACUM 38]],0)</f>
        <v>1</v>
      </c>
      <c r="X1226" s="42" t="e">
        <f>VLOOKUP(Tabla5[[#This Row],[CLAVE]],[1]!QMI_5_SEMANA_SEP_22[[CLAVE]:[SHARE CADENA S2]],21,0)</f>
        <v>#REF!</v>
      </c>
      <c r="Y1226" s="55" t="s">
        <v>769</v>
      </c>
      <c r="Z1226" s="46">
        <f>+Tabla5[[#This Row],[VENTA ACUM 38]]+Tabla5[[#This Row],[venta total 39 acum]]</f>
        <v>4</v>
      </c>
      <c r="AA1226" s="46">
        <v>0</v>
      </c>
      <c r="AB1226" s="46">
        <v>4</v>
      </c>
      <c r="AC1226" s="46">
        <v>4</v>
      </c>
      <c r="AD1226" s="46">
        <v>0</v>
      </c>
      <c r="AE1226" s="46">
        <v>0</v>
      </c>
      <c r="AF1226" s="46">
        <v>0</v>
      </c>
      <c r="AG1226" s="46">
        <v>0</v>
      </c>
      <c r="AH1226" s="42">
        <f>IFERROR(Tabla5[[#This Row],[VENTAS MABE]]/Tabla5[[#This Row],[VENTAS INDURAMA]],0)</f>
        <v>0</v>
      </c>
      <c r="AI1226" t="s">
        <v>1676</v>
      </c>
      <c r="AK1226" s="42"/>
      <c r="AL1226" t="s">
        <v>727</v>
      </c>
      <c r="AM1226" s="55" t="s">
        <v>1328</v>
      </c>
      <c r="AO1226" s="55" t="s">
        <v>460</v>
      </c>
      <c r="AP1226" t="e">
        <v>#N/A</v>
      </c>
      <c r="AQ1226" s="55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f>SUM(Tabla5[[#This Row],[VENTA MABE 1 SEMANA OCT]:[VENTAS OTROS 1 SEMANA OCT]])</f>
        <v>0</v>
      </c>
      <c r="AY1226" s="46">
        <v>0</v>
      </c>
      <c r="AZ1226" s="55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f>SUM(Tabla5[[#This Row],[VENTA MABE 2 SEMANA OCT]:[VENTAS OTROS 2 SEMANA OCT]])</f>
        <v>0</v>
      </c>
      <c r="BH1226" t="s">
        <v>796</v>
      </c>
      <c r="BI1226" s="55" t="s">
        <v>655</v>
      </c>
      <c r="BJ1226">
        <v>0.75</v>
      </c>
      <c r="BK1226" s="55">
        <v>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f>SUM(Tabla5[[#This Row],[VENTA MABE 3 SEMANA OCT]:[VENTAS OTROS 3 SEMANA OCT]])</f>
        <v>1</v>
      </c>
      <c r="BS1226" s="42">
        <v>0</v>
      </c>
      <c r="BT1226" s="55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f>SUM(Tabla5[[#This Row],[VENTA MABE 4 SEMANA OCT]:[VENTAS OTROS 4 SEMANA OCT]])</f>
        <v>0</v>
      </c>
      <c r="CI12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226" t="s">
        <v>1703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f>SUM(Tabla5[[#This Row],[VENTA MABE 1 SEMANA NOV]:[VENTAS OTROS 1 SEMANA NOV]])</f>
        <v>0</v>
      </c>
      <c r="CS1226">
        <f>IFERROR(VLOOKUP(Tabla5[[#This Row],[CLAVE]],[2]VENTAS!$F$2:$L$1501,2,0),0)</f>
        <v>0</v>
      </c>
      <c r="CT1226">
        <f>IFERROR(VLOOKUP(Tabla5[[#This Row],[CLAVE]],[2]VENTAS!$F$2:$L$1501,3,0),0)</f>
        <v>0</v>
      </c>
      <c r="CU1226">
        <f>IFERROR(VLOOKUP(Tabla5[[#This Row],[CLAVE]],[2]VENTAS!$F$2:$L$1501,4,0),0)</f>
        <v>0</v>
      </c>
      <c r="CV1226">
        <f>IFERROR(VLOOKUP(Tabla5[[#This Row],[CLAVE]],[2]VENTAS!$F$2:$L$1501,5,0),0)</f>
        <v>0</v>
      </c>
      <c r="CW1226">
        <f>IFERROR(VLOOKUP(Tabla5[[#This Row],[CLAVE]],[2]VENTAS!$F$2:$L$1501,6,0),0)</f>
        <v>0</v>
      </c>
      <c r="CX1226">
        <f>IFERROR(VLOOKUP(Tabla5[[#This Row],[CLAVE]],[2]VENTAS!$F$2:$L$1501,7,0),0)</f>
        <v>0</v>
      </c>
      <c r="CY1226">
        <f>IFERROR(VLOOKUP(Tabla5[[#This Row],[CLAVE]],[2]VENTAS!$F$2:$R$1501,13,0),0)</f>
        <v>0</v>
      </c>
      <c r="CZ1226">
        <f>SUM(Tabla5[[#This Row],[VENTA MABE 2 SEMANA NOV]:[VENTAS OTROS 2 SEMANA NOV]])</f>
        <v>0</v>
      </c>
      <c r="DA1226" s="46">
        <v>0.30855810973864972</v>
      </c>
    </row>
    <row r="1227" spans="1:105" hidden="1" x14ac:dyDescent="0.3">
      <c r="A1227" t="str">
        <f>CONCATENATE(Tabla5[[#This Row],[TIENDA HMPV]],Tabla5[[#This Row],[LINEA]])</f>
        <v>19 - COMITE DEL PUEBLO 1LAVADO</v>
      </c>
      <c r="C1227" s="55" t="s">
        <v>655</v>
      </c>
      <c r="D1227" s="55" t="s">
        <v>30</v>
      </c>
      <c r="E1227" s="55" t="s">
        <v>1596</v>
      </c>
      <c r="F1227" s="55" t="s">
        <v>1724</v>
      </c>
      <c r="G1227" t="s">
        <v>28</v>
      </c>
      <c r="H1227" s="42">
        <f>IFERROR(Tabla5[[#This Row],[VENTAS MABE]]/Tabla5[[#This Row],[CUOTA]],0)</f>
        <v>0.5</v>
      </c>
      <c r="I1227">
        <v>2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V1227" s="42">
        <v>1</v>
      </c>
      <c r="W1227" s="42">
        <f>IFERROR(Tabla5[[#This Row],[TOTAL VENTA 38 SEMANA]]/Tabla5[[#This Row],[VENTA ACUM 38]],0)</f>
        <v>1</v>
      </c>
      <c r="X1227" s="42" t="e">
        <f>VLOOKUP(Tabla5[[#This Row],[CLAVE]],[1]!QMI_5_SEMANA_SEP_22[[CLAVE]:[SHARE CADENA S2]],21,0)</f>
        <v>#REF!</v>
      </c>
      <c r="Y1227" s="55" t="s">
        <v>769</v>
      </c>
      <c r="Z1227" s="46">
        <f>+Tabla5[[#This Row],[VENTA ACUM 38]]+Tabla5[[#This Row],[venta total 39 acum]]</f>
        <v>1</v>
      </c>
      <c r="AA1227" s="46">
        <v>0</v>
      </c>
      <c r="AB1227" s="46">
        <v>1</v>
      </c>
      <c r="AC1227" s="46">
        <v>1</v>
      </c>
      <c r="AD1227" s="46">
        <v>0</v>
      </c>
      <c r="AE1227" s="46">
        <v>0</v>
      </c>
      <c r="AF1227" s="46">
        <v>0</v>
      </c>
      <c r="AG1227" s="46">
        <v>1</v>
      </c>
      <c r="AH1227" s="42">
        <f>IFERROR(Tabla5[[#This Row],[VENTAS MABE]]/Tabla5[[#This Row],[VENTAS INDURAMA]],0)</f>
        <v>0</v>
      </c>
      <c r="AI1227" t="s">
        <v>1676</v>
      </c>
      <c r="AK1227" s="42"/>
      <c r="AL1227" t="s">
        <v>727</v>
      </c>
      <c r="AM1227" s="55" t="s">
        <v>1328</v>
      </c>
      <c r="AO1227" s="55" t="s">
        <v>460</v>
      </c>
      <c r="AP1227" t="e">
        <v>#N/A</v>
      </c>
      <c r="AQ1227" s="55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f>SUM(Tabla5[[#This Row],[VENTA MABE 1 SEMANA OCT]:[VENTAS OTROS 1 SEMANA OCT]])</f>
        <v>0</v>
      </c>
      <c r="AY1227" s="46">
        <v>2.7104624425140518</v>
      </c>
      <c r="AZ1227" s="55">
        <v>2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f>SUM(Tabla5[[#This Row],[VENTA MABE 2 SEMANA OCT]:[VENTAS OTROS 2 SEMANA OCT]])</f>
        <v>2</v>
      </c>
      <c r="BH1227" t="s">
        <v>796</v>
      </c>
      <c r="BI1227" s="55" t="s">
        <v>655</v>
      </c>
      <c r="BJ1227">
        <v>0.75</v>
      </c>
      <c r="BK1227" s="55">
        <v>2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f>SUM(Tabla5[[#This Row],[VENTA MABE 3 SEMANA OCT]:[VENTAS OTROS 3 SEMANA OCT]])</f>
        <v>2</v>
      </c>
      <c r="BS1227" s="42">
        <v>0.05</v>
      </c>
      <c r="BT1227" s="55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f>SUM(Tabla5[[#This Row],[VENTA MABE 4 SEMANA OCT]:[VENTAS OTROS 4 SEMANA OCT]])</f>
        <v>0</v>
      </c>
      <c r="CI12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227" t="s">
        <v>1703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f>SUM(Tabla5[[#This Row],[VENTA MABE 1 SEMANA NOV]:[VENTAS OTROS 1 SEMANA NOV]])</f>
        <v>0</v>
      </c>
      <c r="CS1227">
        <f>IFERROR(VLOOKUP(Tabla5[[#This Row],[CLAVE]],[2]VENTAS!$F$2:$L$1501,2,0),0)</f>
        <v>0</v>
      </c>
      <c r="CT1227">
        <f>IFERROR(VLOOKUP(Tabla5[[#This Row],[CLAVE]],[2]VENTAS!$F$2:$L$1501,3,0),0)</f>
        <v>0</v>
      </c>
      <c r="CU1227">
        <f>IFERROR(VLOOKUP(Tabla5[[#This Row],[CLAVE]],[2]VENTAS!$F$2:$L$1501,4,0),0)</f>
        <v>0</v>
      </c>
      <c r="CV1227">
        <f>IFERROR(VLOOKUP(Tabla5[[#This Row],[CLAVE]],[2]VENTAS!$F$2:$L$1501,5,0),0)</f>
        <v>0</v>
      </c>
      <c r="CW1227">
        <f>IFERROR(VLOOKUP(Tabla5[[#This Row],[CLAVE]],[2]VENTAS!$F$2:$L$1501,6,0),0)</f>
        <v>0</v>
      </c>
      <c r="CX1227">
        <f>IFERROR(VLOOKUP(Tabla5[[#This Row],[CLAVE]],[2]VENTAS!$F$2:$L$1501,7,0),0)</f>
        <v>0</v>
      </c>
      <c r="CY1227">
        <f>IFERROR(VLOOKUP(Tabla5[[#This Row],[CLAVE]],[2]VENTAS!$F$2:$R$1501,13,0),0)</f>
        <v>0</v>
      </c>
      <c r="CZ1227">
        <f>SUM(Tabla5[[#This Row],[VENTA MABE 2 SEMANA NOV]:[VENTAS OTROS 2 SEMANA NOV]])</f>
        <v>0</v>
      </c>
      <c r="DA1227" s="46">
        <v>2.7497445068983133</v>
      </c>
    </row>
    <row r="1228" spans="1:105" hidden="1" x14ac:dyDescent="0.3">
      <c r="A1228" t="str">
        <f>CONCATENATE(Tabla5[[#This Row],[TIENDA HMPV]],Tabla5[[#This Row],[LINEA]])</f>
        <v>19 - COMITE DEL PUEBLO 1REFRIGERACIÓN</v>
      </c>
      <c r="C1228" s="55" t="s">
        <v>655</v>
      </c>
      <c r="D1228" s="55" t="s">
        <v>30</v>
      </c>
      <c r="E1228" s="55" t="s">
        <v>1596</v>
      </c>
      <c r="F1228" s="55" t="s">
        <v>1724</v>
      </c>
      <c r="G1228" t="s">
        <v>29</v>
      </c>
      <c r="H1228" s="42">
        <f>IFERROR(Tabla5[[#This Row],[VENTAS MABE]]/Tabla5[[#This Row],[CUOTA]],0)</f>
        <v>0</v>
      </c>
      <c r="I1228">
        <v>0</v>
      </c>
      <c r="J1228">
        <v>2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2</v>
      </c>
      <c r="S1228">
        <v>0</v>
      </c>
      <c r="T1228">
        <v>0</v>
      </c>
      <c r="V1228" s="42">
        <v>0.2857142857142857</v>
      </c>
      <c r="W1228" s="42">
        <f>IFERROR(Tabla5[[#This Row],[TOTAL VENTA 38 SEMANA]]/Tabla5[[#This Row],[VENTA ACUM 38]],0)</f>
        <v>0.2857142857142857</v>
      </c>
      <c r="X1228" s="42" t="e">
        <f>VLOOKUP(Tabla5[[#This Row],[CLAVE]],[1]!QMI_5_SEMANA_SEP_22[[CLAVE]:[SHARE CADENA S2]],21,0)</f>
        <v>#REF!</v>
      </c>
      <c r="Y1228" s="55" t="s">
        <v>769</v>
      </c>
      <c r="Z1228" s="46">
        <f>+Tabla5[[#This Row],[VENTA ACUM 38]]+Tabla5[[#This Row],[venta total 39 acum]]</f>
        <v>10</v>
      </c>
      <c r="AA1228" s="46">
        <v>0</v>
      </c>
      <c r="AB1228" s="46">
        <v>2</v>
      </c>
      <c r="AC1228" s="46">
        <v>7</v>
      </c>
      <c r="AD1228" s="46">
        <v>3</v>
      </c>
      <c r="AE1228" s="46">
        <v>2</v>
      </c>
      <c r="AF1228" s="46">
        <v>3</v>
      </c>
      <c r="AG1228" s="46">
        <v>5</v>
      </c>
      <c r="AH1228" s="42">
        <f>IFERROR(Tabla5[[#This Row],[VENTAS MABE]]/Tabla5[[#This Row],[VENTAS INDURAMA]],0)</f>
        <v>0.66666666666666663</v>
      </c>
      <c r="AI1228" t="s">
        <v>1676</v>
      </c>
      <c r="AK1228" s="42"/>
      <c r="AL1228" t="s">
        <v>727</v>
      </c>
      <c r="AM1228" s="55" t="s">
        <v>1328</v>
      </c>
      <c r="AO1228" s="55" t="s">
        <v>460</v>
      </c>
      <c r="AP1228" t="e">
        <v>#N/A</v>
      </c>
      <c r="AQ1228" s="55">
        <v>1</v>
      </c>
      <c r="AR1228">
        <v>2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f>SUM(Tabla5[[#This Row],[VENTA MABE 1 SEMANA OCT]:[VENTAS OTROS 1 SEMANA OCT]])</f>
        <v>3</v>
      </c>
      <c r="AY1228" s="46">
        <v>2</v>
      </c>
      <c r="AZ1228" s="55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f>SUM(Tabla5[[#This Row],[VENTA MABE 2 SEMANA OCT]:[VENTAS OTROS 2 SEMANA OCT]])</f>
        <v>1</v>
      </c>
      <c r="BH1228" t="s">
        <v>796</v>
      </c>
      <c r="BI1228" s="55" t="s">
        <v>655</v>
      </c>
      <c r="BJ1228">
        <v>0.75</v>
      </c>
      <c r="BK1228" s="55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f>SUM(Tabla5[[#This Row],[VENTA MABE 3 SEMANA OCT]:[VENTAS OTROS 3 SEMANA OCT]])</f>
        <v>0</v>
      </c>
      <c r="BS1228" s="42">
        <v>0.28000000000000003</v>
      </c>
      <c r="BT1228" s="55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f>SUM(Tabla5[[#This Row],[VENTA MABE 4 SEMANA OCT]:[VENTAS OTROS 4 SEMANA OCT]])</f>
        <v>0</v>
      </c>
      <c r="CE1228" t="s">
        <v>1698</v>
      </c>
      <c r="CI122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1228" t="s">
        <v>1701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f>SUM(Tabla5[[#This Row],[VENTA MABE 1 SEMANA NOV]:[VENTAS OTROS 1 SEMANA NOV]])</f>
        <v>0</v>
      </c>
      <c r="CS1228">
        <f>IFERROR(VLOOKUP(Tabla5[[#This Row],[CLAVE]],[2]VENTAS!$F$2:$L$1501,2,0),0)</f>
        <v>0</v>
      </c>
      <c r="CT1228">
        <f>IFERROR(VLOOKUP(Tabla5[[#This Row],[CLAVE]],[2]VENTAS!$F$2:$L$1501,3,0),0)</f>
        <v>1</v>
      </c>
      <c r="CU1228">
        <f>IFERROR(VLOOKUP(Tabla5[[#This Row],[CLAVE]],[2]VENTAS!$F$2:$L$1501,4,0),0)</f>
        <v>0</v>
      </c>
      <c r="CV1228">
        <f>IFERROR(VLOOKUP(Tabla5[[#This Row],[CLAVE]],[2]VENTAS!$F$2:$L$1501,5,0),0)</f>
        <v>0</v>
      </c>
      <c r="CW1228">
        <f>IFERROR(VLOOKUP(Tabla5[[#This Row],[CLAVE]],[2]VENTAS!$F$2:$L$1501,6,0),0)</f>
        <v>0</v>
      </c>
      <c r="CX1228">
        <f>IFERROR(VLOOKUP(Tabla5[[#This Row],[CLAVE]],[2]VENTAS!$F$2:$L$1501,7,0),0)</f>
        <v>0</v>
      </c>
      <c r="CY1228">
        <f>IFERROR(VLOOKUP(Tabla5[[#This Row],[CLAVE]],[2]VENTAS!$F$2:$R$1501,13,0),0)</f>
        <v>0</v>
      </c>
      <c r="CZ1228">
        <f>SUM(Tabla5[[#This Row],[VENTA MABE 2 SEMANA NOV]:[VENTAS OTROS 2 SEMANA NOV]])</f>
        <v>1</v>
      </c>
      <c r="DA1228" s="46">
        <v>1.5659689314413892</v>
      </c>
    </row>
    <row r="1229" spans="1:105" hidden="1" x14ac:dyDescent="0.3">
      <c r="A1229" t="str">
        <f>CONCATENATE(Tabla5[[#This Row],[TIENDA HMPV]],Tabla5[[#This Row],[LINEA]])</f>
        <v>20 - CARAPUNGOCOCINAS</v>
      </c>
      <c r="C1229" s="55" t="s">
        <v>655</v>
      </c>
      <c r="D1229" s="55" t="s">
        <v>30</v>
      </c>
      <c r="E1229" s="55" t="s">
        <v>1595</v>
      </c>
      <c r="F1229" s="55" t="s">
        <v>1724</v>
      </c>
      <c r="G1229" t="s">
        <v>26</v>
      </c>
      <c r="H1229" s="42">
        <f>IFERROR(Tabla5[[#This Row],[VENTAS MABE]]/Tabla5[[#This Row],[CUOTA]],0)</f>
        <v>0</v>
      </c>
      <c r="I1229">
        <v>2</v>
      </c>
      <c r="J1229">
        <v>0</v>
      </c>
      <c r="K1229">
        <v>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V1229" s="42">
        <v>0</v>
      </c>
      <c r="W1229" s="42">
        <f>IFERROR(Tabla5[[#This Row],[TOTAL VENTA 38 SEMANA]]/Tabla5[[#This Row],[VENTA ACUM 38]],0)</f>
        <v>0</v>
      </c>
      <c r="X1229" s="42" t="e">
        <f>VLOOKUP(Tabla5[[#This Row],[CLAVE]],[1]!QMI_5_SEMANA_SEP_22[[CLAVE]:[SHARE CADENA S2]],21,0)</f>
        <v>#REF!</v>
      </c>
      <c r="Y1229" s="55" t="s">
        <v>769</v>
      </c>
      <c r="Z1229" s="46">
        <f>+Tabla5[[#This Row],[VENTA ACUM 38]]+Tabla5[[#This Row],[venta total 39 acum]]</f>
        <v>2</v>
      </c>
      <c r="AA1229" s="46">
        <v>0</v>
      </c>
      <c r="AB1229" s="46">
        <v>0</v>
      </c>
      <c r="AC1229" s="46">
        <v>2</v>
      </c>
      <c r="AD1229" s="46">
        <v>0</v>
      </c>
      <c r="AE1229" s="46">
        <v>0</v>
      </c>
      <c r="AF1229" s="46">
        <v>0</v>
      </c>
      <c r="AG1229" s="46">
        <v>2</v>
      </c>
      <c r="AH1229" s="42">
        <f>IFERROR(Tabla5[[#This Row],[VENTAS MABE]]/Tabla5[[#This Row],[VENTAS INDURAMA]],0)</f>
        <v>0</v>
      </c>
      <c r="AI1229" t="s">
        <v>1676</v>
      </c>
      <c r="AK1229" s="42"/>
      <c r="AL1229" t="s">
        <v>727</v>
      </c>
      <c r="AM1229" s="55" t="s">
        <v>1315</v>
      </c>
      <c r="AO1229" s="55" t="s">
        <v>460</v>
      </c>
      <c r="AP1229" t="e">
        <v>#N/A</v>
      </c>
      <c r="AQ1229" s="55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f>SUM(Tabla5[[#This Row],[VENTA MABE 1 SEMANA OCT]:[VENTAS OTROS 1 SEMANA OCT]])</f>
        <v>0</v>
      </c>
      <c r="AY1229" s="46">
        <v>2</v>
      </c>
      <c r="AZ1229" s="55">
        <v>0</v>
      </c>
      <c r="BA1229">
        <v>2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f>SUM(Tabla5[[#This Row],[VENTA MABE 2 SEMANA OCT]:[VENTAS OTROS 2 SEMANA OCT]])</f>
        <v>2</v>
      </c>
      <c r="BH1229" t="s">
        <v>796</v>
      </c>
      <c r="BI1229" s="55" t="s">
        <v>655</v>
      </c>
      <c r="BJ1229">
        <v>0.99999999999999911</v>
      </c>
      <c r="BK1229" s="55">
        <v>2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f>SUM(Tabla5[[#This Row],[VENTA MABE 3 SEMANA OCT]:[VENTAS OTROS 3 SEMANA OCT]])</f>
        <v>3</v>
      </c>
      <c r="BS1229" s="42">
        <v>0.4</v>
      </c>
      <c r="BT1229" s="55">
        <v>2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f>SUM(Tabla5[[#This Row],[VENTA MABE 4 SEMANA OCT]:[VENTAS OTROS 4 SEMANA OCT]])</f>
        <v>3</v>
      </c>
      <c r="CI12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229" t="s">
        <v>1702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f>SUM(Tabla5[[#This Row],[VENTA MABE 1 SEMANA NOV]:[VENTAS OTROS 1 SEMANA NOV]])</f>
        <v>0</v>
      </c>
      <c r="CS1229">
        <f>IFERROR(VLOOKUP(Tabla5[[#This Row],[CLAVE]],[2]VENTAS!$F$2:$L$1501,2,0),0)</f>
        <v>0</v>
      </c>
      <c r="CT1229">
        <f>IFERROR(VLOOKUP(Tabla5[[#This Row],[CLAVE]],[2]VENTAS!$F$2:$L$1501,3,0),0)</f>
        <v>0</v>
      </c>
      <c r="CU1229">
        <f>IFERROR(VLOOKUP(Tabla5[[#This Row],[CLAVE]],[2]VENTAS!$F$2:$L$1501,4,0),0)</f>
        <v>0</v>
      </c>
      <c r="CV1229">
        <f>IFERROR(VLOOKUP(Tabla5[[#This Row],[CLAVE]],[2]VENTAS!$F$2:$L$1501,5,0),0)</f>
        <v>0</v>
      </c>
      <c r="CW1229">
        <f>IFERROR(VLOOKUP(Tabla5[[#This Row],[CLAVE]],[2]VENTAS!$F$2:$L$1501,6,0),0)</f>
        <v>0</v>
      </c>
      <c r="CX1229">
        <f>IFERROR(VLOOKUP(Tabla5[[#This Row],[CLAVE]],[2]VENTAS!$F$2:$L$1501,7,0),0)</f>
        <v>0</v>
      </c>
      <c r="CY1229">
        <f>IFERROR(VLOOKUP(Tabla5[[#This Row],[CLAVE]],[2]VENTAS!$F$2:$R$1501,13,0),0)</f>
        <v>0</v>
      </c>
      <c r="CZ1229">
        <f>SUM(Tabla5[[#This Row],[VENTA MABE 2 SEMANA NOV]:[VENTAS OTROS 2 SEMANA NOV]])</f>
        <v>0</v>
      </c>
      <c r="DA1229" s="46">
        <v>5.5514812541242309</v>
      </c>
    </row>
    <row r="1230" spans="1:105" hidden="1" x14ac:dyDescent="0.3">
      <c r="A1230" t="str">
        <f>CONCATENATE(Tabla5[[#This Row],[TIENDA HMPV]],Tabla5[[#This Row],[LINEA]])</f>
        <v>20 - CARAPUNGOGLOBALES</v>
      </c>
      <c r="C1230" s="55" t="s">
        <v>655</v>
      </c>
      <c r="D1230" s="55" t="s">
        <v>30</v>
      </c>
      <c r="E1230" s="55" t="s">
        <v>1595</v>
      </c>
      <c r="F1230" s="55" t="s">
        <v>1724</v>
      </c>
      <c r="G1230" t="s">
        <v>27</v>
      </c>
      <c r="H1230" s="42">
        <f>IFERROR(Tabla5[[#This Row],[VENTAS MABE]]/Tabla5[[#This Row],[CUOTA]],0)</f>
        <v>0</v>
      </c>
      <c r="I1230">
        <v>0</v>
      </c>
      <c r="J1230">
        <v>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V1230" s="42">
        <v>1</v>
      </c>
      <c r="W1230" s="42">
        <f>IFERROR(Tabla5[[#This Row],[TOTAL VENTA 38 SEMANA]]/Tabla5[[#This Row],[VENTA ACUM 38]],0)</f>
        <v>1</v>
      </c>
      <c r="X1230" s="42" t="e">
        <f>VLOOKUP(Tabla5[[#This Row],[CLAVE]],[1]!QMI_5_SEMANA_SEP_22[[CLAVE]:[SHARE CADENA S2]],21,0)</f>
        <v>#REF!</v>
      </c>
      <c r="Y1230" s="55" t="s">
        <v>769</v>
      </c>
      <c r="Z1230" s="46">
        <f>+Tabla5[[#This Row],[VENTA ACUM 38]]+Tabla5[[#This Row],[venta total 39 acum]]</f>
        <v>3</v>
      </c>
      <c r="AA1230" s="46">
        <v>0</v>
      </c>
      <c r="AB1230" s="46">
        <v>3</v>
      </c>
      <c r="AC1230" s="46">
        <v>3</v>
      </c>
      <c r="AD1230" s="46">
        <v>0</v>
      </c>
      <c r="AE1230" s="46">
        <v>0</v>
      </c>
      <c r="AF1230" s="46">
        <v>0</v>
      </c>
      <c r="AG1230" s="46">
        <v>0</v>
      </c>
      <c r="AH1230" s="42">
        <f>IFERROR(Tabla5[[#This Row],[VENTAS MABE]]/Tabla5[[#This Row],[VENTAS INDURAMA]],0)</f>
        <v>0</v>
      </c>
      <c r="AI1230" t="s">
        <v>1676</v>
      </c>
      <c r="AK1230" s="42"/>
      <c r="AL1230" t="s">
        <v>727</v>
      </c>
      <c r="AM1230" s="55" t="s">
        <v>1315</v>
      </c>
      <c r="AO1230" s="55" t="s">
        <v>460</v>
      </c>
      <c r="AP1230" t="e">
        <v>#N/A</v>
      </c>
      <c r="AQ1230" s="55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f>SUM(Tabla5[[#This Row],[VENTA MABE 1 SEMANA OCT]:[VENTAS OTROS 1 SEMANA OCT]])</f>
        <v>0</v>
      </c>
      <c r="AY1230" s="46">
        <v>0</v>
      </c>
      <c r="AZ1230" s="55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f>SUM(Tabla5[[#This Row],[VENTA MABE 2 SEMANA OCT]:[VENTAS OTROS 2 SEMANA OCT]])</f>
        <v>0</v>
      </c>
      <c r="BH1230" t="s">
        <v>796</v>
      </c>
      <c r="BI1230" s="55" t="s">
        <v>655</v>
      </c>
      <c r="BJ1230">
        <v>0.99999999999999911</v>
      </c>
      <c r="BK1230" s="55">
        <v>0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f>SUM(Tabla5[[#This Row],[VENTA MABE 3 SEMANA OCT]:[VENTAS OTROS 3 SEMANA OCT]])</f>
        <v>1</v>
      </c>
      <c r="BS1230" s="42">
        <v>0</v>
      </c>
      <c r="BT1230" s="55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f>SUM(Tabla5[[#This Row],[VENTA MABE 4 SEMANA OCT]:[VENTAS OTROS 4 SEMANA OCT]])</f>
        <v>0</v>
      </c>
      <c r="CI12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30" s="66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f>SUM(Tabla5[[#This Row],[VENTA MABE 1 SEMANA NOV]:[VENTAS OTROS 1 SEMANA NOV]])</f>
        <v>0</v>
      </c>
      <c r="CS1230">
        <f>IFERROR(VLOOKUP(Tabla5[[#This Row],[CLAVE]],[2]VENTAS!$F$2:$L$1501,2,0),0)</f>
        <v>0</v>
      </c>
      <c r="CT1230">
        <f>IFERROR(VLOOKUP(Tabla5[[#This Row],[CLAVE]],[2]VENTAS!$F$2:$L$1501,3,0),0)</f>
        <v>0</v>
      </c>
      <c r="CU1230">
        <f>IFERROR(VLOOKUP(Tabla5[[#This Row],[CLAVE]],[2]VENTAS!$F$2:$L$1501,4,0),0)</f>
        <v>0</v>
      </c>
      <c r="CV1230">
        <f>IFERROR(VLOOKUP(Tabla5[[#This Row],[CLAVE]],[2]VENTAS!$F$2:$L$1501,5,0),0)</f>
        <v>0</v>
      </c>
      <c r="CW1230">
        <f>IFERROR(VLOOKUP(Tabla5[[#This Row],[CLAVE]],[2]VENTAS!$F$2:$L$1501,6,0),0)</f>
        <v>0</v>
      </c>
      <c r="CX1230">
        <f>IFERROR(VLOOKUP(Tabla5[[#This Row],[CLAVE]],[2]VENTAS!$F$2:$L$1501,7,0),0)</f>
        <v>0</v>
      </c>
      <c r="CY1230">
        <f>IFERROR(VLOOKUP(Tabla5[[#This Row],[CLAVE]],[2]VENTAS!$F$2:$R$1501,13,0),0)</f>
        <v>0</v>
      </c>
      <c r="CZ1230">
        <f>SUM(Tabla5[[#This Row],[VENTA MABE 2 SEMANA NOV]:[VENTAS OTROS 2 SEMANA NOV]])</f>
        <v>0</v>
      </c>
      <c r="DA1230" s="46">
        <v>9.6755963763607206E-2</v>
      </c>
    </row>
    <row r="1231" spans="1:105" hidden="1" x14ac:dyDescent="0.3">
      <c r="A1231" t="str">
        <f>CONCATENATE(Tabla5[[#This Row],[TIENDA HMPV]],Tabla5[[#This Row],[LINEA]])</f>
        <v>20 - CARAPUNGOLAVADO</v>
      </c>
      <c r="C1231" s="55" t="s">
        <v>655</v>
      </c>
      <c r="D1231" s="55" t="s">
        <v>30</v>
      </c>
      <c r="E1231" s="55" t="s">
        <v>1595</v>
      </c>
      <c r="F1231" s="55" t="s">
        <v>1724</v>
      </c>
      <c r="G1231" t="s">
        <v>28</v>
      </c>
      <c r="H1231" s="42">
        <f>IFERROR(Tabla5[[#This Row],[VENTAS MABE]]/Tabla5[[#This Row],[CUOTA]],0)</f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V1231" s="42">
        <v>0</v>
      </c>
      <c r="W1231" s="42">
        <f>IFERROR(Tabla5[[#This Row],[TOTAL VENTA 38 SEMANA]]/Tabla5[[#This Row],[VENTA ACUM 38]],0)</f>
        <v>0</v>
      </c>
      <c r="X1231" s="42" t="e">
        <f>VLOOKUP(Tabla5[[#This Row],[CLAVE]],[1]!QMI_5_SEMANA_SEP_22[[CLAVE]:[SHARE CADENA S2]],21,0)</f>
        <v>#REF!</v>
      </c>
      <c r="Y1231" s="55" t="s">
        <v>769</v>
      </c>
      <c r="Z1231" s="46">
        <f>+Tabla5[[#This Row],[VENTA ACUM 38]]+Tabla5[[#This Row],[venta total 39 acum]]</f>
        <v>1</v>
      </c>
      <c r="AA1231" s="46">
        <v>0</v>
      </c>
      <c r="AB1231" s="46">
        <v>0</v>
      </c>
      <c r="AC1231" s="46">
        <v>1</v>
      </c>
      <c r="AD1231" s="46">
        <v>0</v>
      </c>
      <c r="AE1231" s="46">
        <v>0</v>
      </c>
      <c r="AF1231" s="46">
        <v>0</v>
      </c>
      <c r="AG1231" s="46">
        <v>0</v>
      </c>
      <c r="AH1231" s="42">
        <f>IFERROR(Tabla5[[#This Row],[VENTAS MABE]]/Tabla5[[#This Row],[VENTAS INDURAMA]],0)</f>
        <v>0</v>
      </c>
      <c r="AI1231" t="s">
        <v>1676</v>
      </c>
      <c r="AK1231" s="42"/>
      <c r="AL1231" t="s">
        <v>727</v>
      </c>
      <c r="AM1231" s="55" t="s">
        <v>1315</v>
      </c>
      <c r="AO1231" s="55" t="s">
        <v>460</v>
      </c>
      <c r="AP1231" t="e">
        <v>#N/A</v>
      </c>
      <c r="AQ1231" s="55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f>SUM(Tabla5[[#This Row],[VENTA MABE 1 SEMANA OCT]:[VENTAS OTROS 1 SEMANA OCT]])</f>
        <v>0</v>
      </c>
      <c r="AY1231" s="46">
        <v>0</v>
      </c>
      <c r="AZ1231" s="55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f>SUM(Tabla5[[#This Row],[VENTA MABE 2 SEMANA OCT]:[VENTAS OTROS 2 SEMANA OCT]])</f>
        <v>0</v>
      </c>
      <c r="BH1231" t="s">
        <v>796</v>
      </c>
      <c r="BI1231" s="55" t="s">
        <v>655</v>
      </c>
      <c r="BJ1231">
        <v>0.99999999999999911</v>
      </c>
      <c r="BK1231" s="55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f>SUM(Tabla5[[#This Row],[VENTA MABE 3 SEMANA OCT]:[VENTAS OTROS 3 SEMANA OCT]])</f>
        <v>0</v>
      </c>
      <c r="BS1231" s="42">
        <v>0.05</v>
      </c>
      <c r="BT1231" s="55">
        <v>1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f>SUM(Tabla5[[#This Row],[VENTA MABE 4 SEMANA OCT]:[VENTAS OTROS 4 SEMANA OCT]])</f>
        <v>1</v>
      </c>
      <c r="CI12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231" s="66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f>SUM(Tabla5[[#This Row],[VENTA MABE 1 SEMANA NOV]:[VENTAS OTROS 1 SEMANA NOV]])</f>
        <v>0</v>
      </c>
      <c r="CS1231">
        <f>IFERROR(VLOOKUP(Tabla5[[#This Row],[CLAVE]],[2]VENTAS!$F$2:$L$1501,2,0),0)</f>
        <v>0</v>
      </c>
      <c r="CT1231">
        <f>IFERROR(VLOOKUP(Tabla5[[#This Row],[CLAVE]],[2]VENTAS!$F$2:$L$1501,3,0),0)</f>
        <v>0</v>
      </c>
      <c r="CU1231">
        <f>IFERROR(VLOOKUP(Tabla5[[#This Row],[CLAVE]],[2]VENTAS!$F$2:$L$1501,4,0),0)</f>
        <v>0</v>
      </c>
      <c r="CV1231">
        <f>IFERROR(VLOOKUP(Tabla5[[#This Row],[CLAVE]],[2]VENTAS!$F$2:$L$1501,5,0),0)</f>
        <v>0</v>
      </c>
      <c r="CW1231">
        <f>IFERROR(VLOOKUP(Tabla5[[#This Row],[CLAVE]],[2]VENTAS!$F$2:$L$1501,6,0),0)</f>
        <v>0</v>
      </c>
      <c r="CX1231">
        <f>IFERROR(VLOOKUP(Tabla5[[#This Row],[CLAVE]],[2]VENTAS!$F$2:$L$1501,7,0),0)</f>
        <v>0</v>
      </c>
      <c r="CY1231">
        <f>IFERROR(VLOOKUP(Tabla5[[#This Row],[CLAVE]],[2]VENTAS!$F$2:$R$1501,13,0),0)</f>
        <v>0</v>
      </c>
      <c r="CZ1231">
        <f>SUM(Tabla5[[#This Row],[VENTA MABE 2 SEMANA NOV]:[VENTAS OTROS 2 SEMANA NOV]])</f>
        <v>0</v>
      </c>
      <c r="DA1231" s="46">
        <v>0.52243016521887231</v>
      </c>
    </row>
    <row r="1232" spans="1:105" hidden="1" x14ac:dyDescent="0.3">
      <c r="A1232" t="str">
        <f>CONCATENATE(Tabla5[[#This Row],[TIENDA HMPV]],Tabla5[[#This Row],[LINEA]])</f>
        <v>20 - CARAPUNGOREFRIGERACIÓN</v>
      </c>
      <c r="C1232" s="55" t="s">
        <v>655</v>
      </c>
      <c r="D1232" s="55" t="s">
        <v>30</v>
      </c>
      <c r="E1232" s="55" t="s">
        <v>1595</v>
      </c>
      <c r="F1232" s="55" t="s">
        <v>1724</v>
      </c>
      <c r="G1232" t="s">
        <v>29</v>
      </c>
      <c r="H1232" s="42">
        <f>IFERROR(Tabla5[[#This Row],[VENTAS MABE]]/Tabla5[[#This Row],[CUOTA]],0)</f>
        <v>0</v>
      </c>
      <c r="I1232">
        <v>1</v>
      </c>
      <c r="J1232">
        <v>0</v>
      </c>
      <c r="K1232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V1232" s="42">
        <v>0</v>
      </c>
      <c r="W1232" s="42">
        <f>IFERROR(Tabla5[[#This Row],[TOTAL VENTA 38 SEMANA]]/Tabla5[[#This Row],[VENTA ACUM 38]],0)</f>
        <v>0</v>
      </c>
      <c r="X1232" s="42" t="e">
        <f>VLOOKUP(Tabla5[[#This Row],[CLAVE]],[1]!QMI_5_SEMANA_SEP_22[[CLAVE]:[SHARE CADENA S2]],21,0)</f>
        <v>#REF!</v>
      </c>
      <c r="Y1232" s="55" t="s">
        <v>769</v>
      </c>
      <c r="Z1232" s="46">
        <f>+Tabla5[[#This Row],[VENTA ACUM 38]]+Tabla5[[#This Row],[venta total 39 acum]]</f>
        <v>4</v>
      </c>
      <c r="AA1232" s="46">
        <v>0</v>
      </c>
      <c r="AB1232" s="46">
        <v>0</v>
      </c>
      <c r="AC1232" s="46">
        <v>4</v>
      </c>
      <c r="AD1232" s="46">
        <v>0</v>
      </c>
      <c r="AE1232" s="46">
        <v>0</v>
      </c>
      <c r="AF1232" s="46">
        <v>0</v>
      </c>
      <c r="AG1232" s="46">
        <v>3</v>
      </c>
      <c r="AH1232" s="42">
        <f>IFERROR(Tabla5[[#This Row],[VENTAS MABE]]/Tabla5[[#This Row],[VENTAS INDURAMA]],0)</f>
        <v>0</v>
      </c>
      <c r="AI1232" t="s">
        <v>1676</v>
      </c>
      <c r="AK1232" s="42"/>
      <c r="AL1232" t="s">
        <v>727</v>
      </c>
      <c r="AM1232" s="55" t="s">
        <v>1315</v>
      </c>
      <c r="AO1232" s="55" t="s">
        <v>460</v>
      </c>
      <c r="AP1232" t="e">
        <v>#N/A</v>
      </c>
      <c r="AQ1232" s="55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f>SUM(Tabla5[[#This Row],[VENTA MABE 1 SEMANA OCT]:[VENTAS OTROS 1 SEMANA OCT]])</f>
        <v>0</v>
      </c>
      <c r="AY1232" s="46">
        <v>2</v>
      </c>
      <c r="AZ1232" s="55">
        <v>1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f>SUM(Tabla5[[#This Row],[VENTA MABE 2 SEMANA OCT]:[VENTAS OTROS 2 SEMANA OCT]])</f>
        <v>2</v>
      </c>
      <c r="BH1232" t="s">
        <v>796</v>
      </c>
      <c r="BI1232" s="55" t="s">
        <v>655</v>
      </c>
      <c r="BJ1232">
        <v>0.99999999999999911</v>
      </c>
      <c r="BK1232" s="55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f>SUM(Tabla5[[#This Row],[VENTA MABE 3 SEMANA OCT]:[VENTAS OTROS 3 SEMANA OCT]])</f>
        <v>0</v>
      </c>
      <c r="BS1232" s="42">
        <v>0.28000000000000003</v>
      </c>
      <c r="BT1232" s="55">
        <v>2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f>SUM(Tabla5[[#This Row],[VENTA MABE 4 SEMANA OCT]:[VENTAS OTROS 4 SEMANA OCT]])</f>
        <v>3</v>
      </c>
      <c r="CI12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</v>
      </c>
      <c r="CJ1232" t="s">
        <v>1703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f>SUM(Tabla5[[#This Row],[VENTA MABE 1 SEMANA NOV]:[VENTAS OTROS 1 SEMANA NOV]])</f>
        <v>0</v>
      </c>
      <c r="CS1232">
        <f>IFERROR(VLOOKUP(Tabla5[[#This Row],[CLAVE]],[2]VENTAS!$F$2:$L$1501,2,0),0)</f>
        <v>0</v>
      </c>
      <c r="CT1232">
        <f>IFERROR(VLOOKUP(Tabla5[[#This Row],[CLAVE]],[2]VENTAS!$F$2:$L$1501,3,0),0)</f>
        <v>1</v>
      </c>
      <c r="CU1232">
        <f>IFERROR(VLOOKUP(Tabla5[[#This Row],[CLAVE]],[2]VENTAS!$F$2:$L$1501,4,0),0)</f>
        <v>0</v>
      </c>
      <c r="CV1232">
        <f>IFERROR(VLOOKUP(Tabla5[[#This Row],[CLAVE]],[2]VENTAS!$F$2:$L$1501,5,0),0)</f>
        <v>0</v>
      </c>
      <c r="CW1232">
        <f>IFERROR(VLOOKUP(Tabla5[[#This Row],[CLAVE]],[2]VENTAS!$F$2:$L$1501,6,0),0)</f>
        <v>0</v>
      </c>
      <c r="CX1232">
        <f>IFERROR(VLOOKUP(Tabla5[[#This Row],[CLAVE]],[2]VENTAS!$F$2:$L$1501,7,0),0)</f>
        <v>0</v>
      </c>
      <c r="CY1232">
        <f>IFERROR(VLOOKUP(Tabla5[[#This Row],[CLAVE]],[2]VENTAS!$F$2:$R$1501,13,0),0)</f>
        <v>0</v>
      </c>
      <c r="CZ1232">
        <f>SUM(Tabla5[[#This Row],[VENTA MABE 2 SEMANA NOV]:[VENTAS OTROS 2 SEMANA NOV]])</f>
        <v>1</v>
      </c>
      <c r="DA1232" s="46">
        <v>4</v>
      </c>
    </row>
    <row r="1233" spans="1:105" hidden="1" x14ac:dyDescent="0.3">
      <c r="A1233" t="str">
        <f>CONCATENATE(Tabla5[[#This Row],[TIENDA HMPV]],Tabla5[[#This Row],[LINEA]])</f>
        <v>208 - SANGOLQUICOCINAS</v>
      </c>
      <c r="C1233" s="55" t="s">
        <v>655</v>
      </c>
      <c r="D1233" s="55" t="s">
        <v>30</v>
      </c>
      <c r="E1233" s="55" t="s">
        <v>1340</v>
      </c>
      <c r="F1233" s="55" t="s">
        <v>1724</v>
      </c>
      <c r="G1233" t="s">
        <v>26</v>
      </c>
      <c r="H1233" s="42">
        <f>IFERROR(Tabla5[[#This Row],[VENTAS MABE]]/Tabla5[[#This Row],[CUOTA]],0)</f>
        <v>1.2</v>
      </c>
      <c r="I1233">
        <v>5</v>
      </c>
      <c r="J1233">
        <v>6</v>
      </c>
      <c r="K1233">
        <v>8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V1233" s="42">
        <v>0.5</v>
      </c>
      <c r="W1233" s="42">
        <f>IFERROR(Tabla5[[#This Row],[TOTAL VENTA 38 SEMANA]]/Tabla5[[#This Row],[VENTA ACUM 38]],0)</f>
        <v>0.5</v>
      </c>
      <c r="X1233" s="42" t="e">
        <f>VLOOKUP(Tabla5[[#This Row],[CLAVE]],[1]!QMI_5_SEMANA_SEP_22[[CLAVE]:[SHARE CADENA S2]],21,0)</f>
        <v>#REF!</v>
      </c>
      <c r="Y1233" s="55" t="s">
        <v>769</v>
      </c>
      <c r="Z1233" s="46">
        <f>+Tabla5[[#This Row],[VENTA ACUM 38]]+Tabla5[[#This Row],[venta total 39 acum]]</f>
        <v>16</v>
      </c>
      <c r="AA1233" s="46">
        <v>0</v>
      </c>
      <c r="AB1233" s="46">
        <v>6</v>
      </c>
      <c r="AC1233" s="46">
        <v>12</v>
      </c>
      <c r="AD1233" s="46">
        <v>4</v>
      </c>
      <c r="AE1233" s="46">
        <v>2</v>
      </c>
      <c r="AF1233" s="46">
        <v>4</v>
      </c>
      <c r="AG1233" s="46">
        <v>14</v>
      </c>
      <c r="AH1233" s="42">
        <f>IFERROR(Tabla5[[#This Row],[VENTAS MABE]]/Tabla5[[#This Row],[VENTAS INDURAMA]],0)</f>
        <v>0.75</v>
      </c>
      <c r="AI1233" t="s">
        <v>1676</v>
      </c>
      <c r="AK1233" s="42"/>
      <c r="AL1233" t="s">
        <v>727</v>
      </c>
      <c r="AM1233" s="55" t="s">
        <v>1339</v>
      </c>
      <c r="AO1233" s="55" t="s">
        <v>460</v>
      </c>
      <c r="AP1233" t="e">
        <v>#N/A</v>
      </c>
      <c r="AQ1233" s="55">
        <v>1</v>
      </c>
      <c r="AR1233">
        <v>2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f>SUM(Tabla5[[#This Row],[VENTA MABE 1 SEMANA OCT]:[VENTAS OTROS 1 SEMANA OCT]])</f>
        <v>3</v>
      </c>
      <c r="AY1233" s="46">
        <v>3.7748055336575019</v>
      </c>
      <c r="AZ1233" s="55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f>SUM(Tabla5[[#This Row],[VENTA MABE 2 SEMANA OCT]:[VENTAS OTROS 2 SEMANA OCT]])</f>
        <v>0</v>
      </c>
      <c r="BH1233" t="s">
        <v>1198</v>
      </c>
      <c r="BI1233" s="55" t="s">
        <v>655</v>
      </c>
      <c r="BJ1233">
        <v>1.4999999999999993</v>
      </c>
      <c r="BK1233" s="55">
        <v>2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f>SUM(Tabla5[[#This Row],[VENTA MABE 3 SEMANA OCT]:[VENTAS OTROS 3 SEMANA OCT]])</f>
        <v>3</v>
      </c>
      <c r="BS1233" s="42">
        <v>0.4</v>
      </c>
      <c r="BT1233" s="55">
        <v>2</v>
      </c>
      <c r="BU1233">
        <v>3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f>SUM(Tabla5[[#This Row],[VENTA MABE 4 SEMANA OCT]:[VENTAS OTROS 4 SEMANA OCT]])</f>
        <v>5</v>
      </c>
      <c r="CI12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0.45454545454545453</v>
      </c>
      <c r="CJ1233" t="s">
        <v>1703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f>SUM(Tabla5[[#This Row],[VENTA MABE 1 SEMANA NOV]:[VENTAS OTROS 1 SEMANA NOV]])</f>
        <v>1</v>
      </c>
      <c r="CS1233">
        <f>IFERROR(VLOOKUP(Tabla5[[#This Row],[CLAVE]],[2]VENTAS!$F$2:$L$1501,2,0),0)</f>
        <v>2</v>
      </c>
      <c r="CT1233">
        <f>IFERROR(VLOOKUP(Tabla5[[#This Row],[CLAVE]],[2]VENTAS!$F$2:$L$1501,3,0),0)</f>
        <v>3</v>
      </c>
      <c r="CU1233">
        <f>IFERROR(VLOOKUP(Tabla5[[#This Row],[CLAVE]],[2]VENTAS!$F$2:$L$1501,4,0),0)</f>
        <v>0</v>
      </c>
      <c r="CV1233">
        <f>IFERROR(VLOOKUP(Tabla5[[#This Row],[CLAVE]],[2]VENTAS!$F$2:$L$1501,5,0),0)</f>
        <v>0</v>
      </c>
      <c r="CW1233">
        <f>IFERROR(VLOOKUP(Tabla5[[#This Row],[CLAVE]],[2]VENTAS!$F$2:$L$1501,6,0),0)</f>
        <v>0</v>
      </c>
      <c r="CX1233">
        <f>IFERROR(VLOOKUP(Tabla5[[#This Row],[CLAVE]],[2]VENTAS!$F$2:$L$1501,7,0),0)</f>
        <v>0</v>
      </c>
      <c r="CY1233">
        <f>IFERROR(VLOOKUP(Tabla5[[#This Row],[CLAVE]],[2]VENTAS!$F$2:$R$1501,13,0),0)</f>
        <v>0</v>
      </c>
      <c r="CZ1233">
        <f>SUM(Tabla5[[#This Row],[VENTA MABE 2 SEMANA NOV]:[VENTAS OTROS 2 SEMANA NOV]])</f>
        <v>5</v>
      </c>
      <c r="DA1233" s="46">
        <v>10.231214468815432</v>
      </c>
    </row>
    <row r="1234" spans="1:105" hidden="1" x14ac:dyDescent="0.3">
      <c r="A1234" t="str">
        <f>CONCATENATE(Tabla5[[#This Row],[TIENDA HMPV]],Tabla5[[#This Row],[LINEA]])</f>
        <v>208 - SANGOLQUIGLOBALES</v>
      </c>
      <c r="C1234" s="55" t="s">
        <v>655</v>
      </c>
      <c r="D1234" s="55" t="s">
        <v>30</v>
      </c>
      <c r="E1234" s="55" t="s">
        <v>1340</v>
      </c>
      <c r="F1234" s="55" t="s">
        <v>1724</v>
      </c>
      <c r="G1234" t="s">
        <v>27</v>
      </c>
      <c r="H1234" s="42">
        <f>IFERROR(Tabla5[[#This Row],[VENTAS MABE]]/Tabla5[[#This Row],[CUOTA]],0)</f>
        <v>0</v>
      </c>
      <c r="I1234">
        <v>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V1234" s="42">
        <v>0</v>
      </c>
      <c r="W1234" s="42">
        <f>IFERROR(Tabla5[[#This Row],[TOTAL VENTA 38 SEMANA]]/Tabla5[[#This Row],[VENTA ACUM 38]],0)</f>
        <v>0</v>
      </c>
      <c r="X1234" s="42" t="e">
        <f>VLOOKUP(Tabla5[[#This Row],[CLAVE]],[1]!QMI_5_SEMANA_SEP_22[[CLAVE]:[SHARE CADENA S2]],21,0)</f>
        <v>#REF!</v>
      </c>
      <c r="Y1234" s="55" t="s">
        <v>769</v>
      </c>
      <c r="Z1234" s="46">
        <f>+Tabla5[[#This Row],[VENTA ACUM 38]]+Tabla5[[#This Row],[venta total 39 acum]]</f>
        <v>0</v>
      </c>
      <c r="AA1234" s="46">
        <v>0</v>
      </c>
      <c r="AB1234" s="46">
        <v>0</v>
      </c>
      <c r="AC1234" s="46">
        <v>0</v>
      </c>
      <c r="AD1234" s="46">
        <v>0</v>
      </c>
      <c r="AE1234" s="46">
        <v>0</v>
      </c>
      <c r="AF1234" s="46">
        <v>0</v>
      </c>
      <c r="AG1234" s="46">
        <v>0</v>
      </c>
      <c r="AH1234" s="42">
        <f>IFERROR(Tabla5[[#This Row],[VENTAS MABE]]/Tabla5[[#This Row],[VENTAS INDURAMA]],0)</f>
        <v>0</v>
      </c>
      <c r="AI1234" t="s">
        <v>1676</v>
      </c>
      <c r="AK1234" s="42"/>
      <c r="AL1234" t="s">
        <v>727</v>
      </c>
      <c r="AM1234" s="55" t="s">
        <v>1339</v>
      </c>
      <c r="AO1234" s="55" t="s">
        <v>460</v>
      </c>
      <c r="AP1234" t="e">
        <v>#N/A</v>
      </c>
      <c r="AQ1234" s="55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f>SUM(Tabla5[[#This Row],[VENTA MABE 1 SEMANA OCT]:[VENTAS OTROS 1 SEMANA OCT]])</f>
        <v>0</v>
      </c>
      <c r="AY1234" s="46">
        <v>2</v>
      </c>
      <c r="AZ1234" s="55">
        <v>2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f>SUM(Tabla5[[#This Row],[VENTA MABE 2 SEMANA OCT]:[VENTAS OTROS 2 SEMANA OCT]])</f>
        <v>3</v>
      </c>
      <c r="BH1234" t="s">
        <v>1198</v>
      </c>
      <c r="BI1234" s="55" t="s">
        <v>655</v>
      </c>
      <c r="BJ1234">
        <v>1.4999999999999993</v>
      </c>
      <c r="BK1234" s="55">
        <v>3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f>SUM(Tabla5[[#This Row],[VENTA MABE 3 SEMANA OCT]:[VENTAS OTROS 3 SEMANA OCT]])</f>
        <v>3</v>
      </c>
      <c r="BS1234" s="42">
        <v>0</v>
      </c>
      <c r="BT1234" s="55">
        <v>1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f>SUM(Tabla5[[#This Row],[VENTA MABE 4 SEMANA OCT]:[VENTAS OTROS 4 SEMANA OCT]])</f>
        <v>1</v>
      </c>
      <c r="CI12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0.8571428571428571</v>
      </c>
      <c r="CJ1234" t="s">
        <v>1703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f>SUM(Tabla5[[#This Row],[VENTA MABE 1 SEMANA NOV]:[VENTAS OTROS 1 SEMANA NOV]])</f>
        <v>0</v>
      </c>
      <c r="CS1234">
        <f>IFERROR(VLOOKUP(Tabla5[[#This Row],[CLAVE]],[2]VENTAS!$F$2:$L$1501,2,0),0)</f>
        <v>0</v>
      </c>
      <c r="CT1234">
        <f>IFERROR(VLOOKUP(Tabla5[[#This Row],[CLAVE]],[2]VENTAS!$F$2:$L$1501,3,0),0)</f>
        <v>0</v>
      </c>
      <c r="CU1234">
        <f>IFERROR(VLOOKUP(Tabla5[[#This Row],[CLAVE]],[2]VENTAS!$F$2:$L$1501,4,0),0)</f>
        <v>0</v>
      </c>
      <c r="CV1234">
        <f>IFERROR(VLOOKUP(Tabla5[[#This Row],[CLAVE]],[2]VENTAS!$F$2:$L$1501,5,0),0)</f>
        <v>0</v>
      </c>
      <c r="CW1234">
        <f>IFERROR(VLOOKUP(Tabla5[[#This Row],[CLAVE]],[2]VENTAS!$F$2:$L$1501,6,0),0)</f>
        <v>0</v>
      </c>
      <c r="CX1234">
        <f>IFERROR(VLOOKUP(Tabla5[[#This Row],[CLAVE]],[2]VENTAS!$F$2:$L$1501,7,0),0)</f>
        <v>0</v>
      </c>
      <c r="CY1234">
        <f>IFERROR(VLOOKUP(Tabla5[[#This Row],[CLAVE]],[2]VENTAS!$F$2:$R$1501,13,0),0)</f>
        <v>0</v>
      </c>
      <c r="CZ1234">
        <f>SUM(Tabla5[[#This Row],[VENTA MABE 2 SEMANA NOV]:[VENTAS OTROS 2 SEMANA NOV]])</f>
        <v>0</v>
      </c>
      <c r="DA1234" s="46">
        <v>0.92567432921594917</v>
      </c>
    </row>
    <row r="1235" spans="1:105" hidden="1" x14ac:dyDescent="0.3">
      <c r="A1235" t="str">
        <f>CONCATENATE(Tabla5[[#This Row],[TIENDA HMPV]],Tabla5[[#This Row],[LINEA]])</f>
        <v>208 - SANGOLQUILAVADO</v>
      </c>
      <c r="C1235" s="55" t="s">
        <v>655</v>
      </c>
      <c r="D1235" s="55" t="s">
        <v>30</v>
      </c>
      <c r="E1235" s="55" t="s">
        <v>1340</v>
      </c>
      <c r="F1235" s="55" t="s">
        <v>1724</v>
      </c>
      <c r="G1235" t="s">
        <v>28</v>
      </c>
      <c r="H1235" s="42">
        <f>IFERROR(Tabla5[[#This Row],[VENTAS MABE]]/Tabla5[[#This Row],[CUOTA]],0)</f>
        <v>1</v>
      </c>
      <c r="I1235">
        <v>1</v>
      </c>
      <c r="J1235">
        <v>1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V1235" s="42">
        <v>0.33333333333333331</v>
      </c>
      <c r="W1235" s="42">
        <f>IFERROR(Tabla5[[#This Row],[TOTAL VENTA 38 SEMANA]]/Tabla5[[#This Row],[VENTA ACUM 38]],0)</f>
        <v>0.33333333333333331</v>
      </c>
      <c r="X1235" s="42" t="e">
        <f>VLOOKUP(Tabla5[[#This Row],[CLAVE]],[1]!QMI_5_SEMANA_SEP_22[[CLAVE]:[SHARE CADENA S2]],21,0)</f>
        <v>#REF!</v>
      </c>
      <c r="Y1235" s="55" t="s">
        <v>769</v>
      </c>
      <c r="Z1235" s="46">
        <f>+Tabla5[[#This Row],[VENTA ACUM 38]]+Tabla5[[#This Row],[venta total 39 acum]]</f>
        <v>3</v>
      </c>
      <c r="AA1235" s="46">
        <v>0</v>
      </c>
      <c r="AB1235" s="46">
        <v>1</v>
      </c>
      <c r="AC1235" s="46">
        <v>3</v>
      </c>
      <c r="AD1235" s="46">
        <v>0</v>
      </c>
      <c r="AE1235" s="46">
        <v>0</v>
      </c>
      <c r="AF1235" s="46">
        <v>0</v>
      </c>
      <c r="AG1235" s="46">
        <v>1</v>
      </c>
      <c r="AH1235" s="42">
        <f>IFERROR(Tabla5[[#This Row],[VENTAS MABE]]/Tabla5[[#This Row],[VENTAS INDURAMA]],0)</f>
        <v>0.5</v>
      </c>
      <c r="AI1235" t="s">
        <v>1676</v>
      </c>
      <c r="AK1235" s="42"/>
      <c r="AL1235" t="s">
        <v>727</v>
      </c>
      <c r="AM1235" s="55" t="s">
        <v>1339</v>
      </c>
      <c r="AO1235" s="55" t="s">
        <v>460</v>
      </c>
      <c r="AP1235" t="e">
        <v>#N/A</v>
      </c>
      <c r="AQ1235" s="5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f>SUM(Tabla5[[#This Row],[VENTA MABE 1 SEMANA OCT]:[VENTAS OTROS 1 SEMANA OCT]])</f>
        <v>0</v>
      </c>
      <c r="AY1235" s="46">
        <v>0</v>
      </c>
      <c r="AZ1235" s="5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f>SUM(Tabla5[[#This Row],[VENTA MABE 2 SEMANA OCT]:[VENTAS OTROS 2 SEMANA OCT]])</f>
        <v>0</v>
      </c>
      <c r="BH1235" t="s">
        <v>1198</v>
      </c>
      <c r="BI1235" s="55" t="s">
        <v>655</v>
      </c>
      <c r="BJ1235">
        <v>1.4999999999999993</v>
      </c>
      <c r="BK1235" s="5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f>SUM(Tabla5[[#This Row],[VENTA MABE 3 SEMANA OCT]:[VENTAS OTROS 3 SEMANA OCT]])</f>
        <v>0</v>
      </c>
      <c r="BS1235" s="42">
        <v>0.05</v>
      </c>
      <c r="BT1235" s="5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f>SUM(Tabla5[[#This Row],[VENTA MABE 4 SEMANA OCT]:[VENTAS OTROS 4 SEMANA OCT]])</f>
        <v>0</v>
      </c>
      <c r="CI12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35" s="66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f>SUM(Tabla5[[#This Row],[VENTA MABE 1 SEMANA NOV]:[VENTAS OTROS 1 SEMANA NOV]])</f>
        <v>0</v>
      </c>
      <c r="CS1235">
        <f>IFERROR(VLOOKUP(Tabla5[[#This Row],[CLAVE]],[2]VENTAS!$F$2:$L$1501,2,0),0)</f>
        <v>0</v>
      </c>
      <c r="CT1235">
        <f>IFERROR(VLOOKUP(Tabla5[[#This Row],[CLAVE]],[2]VENTAS!$F$2:$L$1501,3,0),0)</f>
        <v>0</v>
      </c>
      <c r="CU1235">
        <f>IFERROR(VLOOKUP(Tabla5[[#This Row],[CLAVE]],[2]VENTAS!$F$2:$L$1501,4,0),0)</f>
        <v>0</v>
      </c>
      <c r="CV1235">
        <f>IFERROR(VLOOKUP(Tabla5[[#This Row],[CLAVE]],[2]VENTAS!$F$2:$L$1501,5,0),0)</f>
        <v>0</v>
      </c>
      <c r="CW1235">
        <f>IFERROR(VLOOKUP(Tabla5[[#This Row],[CLAVE]],[2]VENTAS!$F$2:$L$1501,6,0),0)</f>
        <v>0</v>
      </c>
      <c r="CX1235">
        <f>IFERROR(VLOOKUP(Tabla5[[#This Row],[CLAVE]],[2]VENTAS!$F$2:$L$1501,7,0),0)</f>
        <v>0</v>
      </c>
      <c r="CY1235">
        <f>IFERROR(VLOOKUP(Tabla5[[#This Row],[CLAVE]],[2]VENTAS!$F$2:$R$1501,13,0),0)</f>
        <v>0</v>
      </c>
      <c r="CZ1235">
        <f>SUM(Tabla5[[#This Row],[VENTA MABE 2 SEMANA NOV]:[VENTAS OTROS 2 SEMANA NOV]])</f>
        <v>0</v>
      </c>
      <c r="DA1235" s="46">
        <v>0.21931911923345401</v>
      </c>
    </row>
    <row r="1236" spans="1:105" hidden="1" x14ac:dyDescent="0.3">
      <c r="A1236" t="str">
        <f>CONCATENATE(Tabla5[[#This Row],[TIENDA HMPV]],Tabla5[[#This Row],[LINEA]])</f>
        <v>208 - SANGOLQUIREFRIGERACIÓN</v>
      </c>
      <c r="C1236" s="55" t="s">
        <v>655</v>
      </c>
      <c r="D1236" s="55" t="s">
        <v>30</v>
      </c>
      <c r="E1236" s="55" t="s">
        <v>1340</v>
      </c>
      <c r="F1236" s="55" t="s">
        <v>1724</v>
      </c>
      <c r="G1236" t="s">
        <v>29</v>
      </c>
      <c r="H1236" s="42">
        <f>IFERROR(Tabla5[[#This Row],[VENTAS MABE]]/Tabla5[[#This Row],[CUOTA]],0)</f>
        <v>1</v>
      </c>
      <c r="I1236">
        <v>1</v>
      </c>
      <c r="J1236">
        <v>1</v>
      </c>
      <c r="K1236">
        <v>10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V1236" s="42">
        <v>0.125</v>
      </c>
      <c r="W1236" s="42">
        <f>IFERROR(Tabla5[[#This Row],[TOTAL VENTA 38 SEMANA]]/Tabla5[[#This Row],[VENTA ACUM 38]],0)</f>
        <v>0.125</v>
      </c>
      <c r="X1236" s="42" t="e">
        <f>VLOOKUP(Tabla5[[#This Row],[CLAVE]],[1]!QMI_5_SEMANA_SEP_22[[CLAVE]:[SHARE CADENA S2]],21,0)</f>
        <v>#REF!</v>
      </c>
      <c r="Y1236" s="55" t="s">
        <v>769</v>
      </c>
      <c r="Z1236" s="46">
        <f>+Tabla5[[#This Row],[VENTA ACUM 38]]+Tabla5[[#This Row],[venta total 39 acum]]</f>
        <v>12</v>
      </c>
      <c r="AA1236" s="46">
        <v>0</v>
      </c>
      <c r="AB1236" s="46">
        <v>1</v>
      </c>
      <c r="AC1236" s="46">
        <v>8</v>
      </c>
      <c r="AD1236" s="46">
        <v>4</v>
      </c>
      <c r="AE1236" s="46">
        <v>1</v>
      </c>
      <c r="AF1236" s="46">
        <v>4</v>
      </c>
      <c r="AG1236" s="46">
        <v>9</v>
      </c>
      <c r="AH1236" s="42">
        <f>IFERROR(Tabla5[[#This Row],[VENTAS MABE]]/Tabla5[[#This Row],[VENTAS INDURAMA]],0)</f>
        <v>0.1</v>
      </c>
      <c r="AI1236" t="s">
        <v>1676</v>
      </c>
      <c r="AK1236" s="42"/>
      <c r="AL1236" t="s">
        <v>727</v>
      </c>
      <c r="AM1236" s="55" t="s">
        <v>1339</v>
      </c>
      <c r="AO1236" s="55" t="s">
        <v>460</v>
      </c>
      <c r="AP1236" t="e">
        <v>#N/A</v>
      </c>
      <c r="AQ1236" s="55">
        <v>1</v>
      </c>
      <c r="AR1236">
        <v>2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f>SUM(Tabla5[[#This Row],[VENTA MABE 1 SEMANA OCT]:[VENTAS OTROS 1 SEMANA OCT]])</f>
        <v>3</v>
      </c>
      <c r="AY1236" s="46">
        <v>2</v>
      </c>
      <c r="AZ1236" s="55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f>SUM(Tabla5[[#This Row],[VENTA MABE 2 SEMANA OCT]:[VENTAS OTROS 2 SEMANA OCT]])</f>
        <v>0</v>
      </c>
      <c r="BH1236" t="s">
        <v>1198</v>
      </c>
      <c r="BI1236" s="55" t="s">
        <v>655</v>
      </c>
      <c r="BJ1236">
        <v>1.4999999999999993</v>
      </c>
      <c r="BK1236" s="55">
        <v>1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f>SUM(Tabla5[[#This Row],[VENTA MABE 3 SEMANA OCT]:[VENTAS OTROS 3 SEMANA OCT]])</f>
        <v>2</v>
      </c>
      <c r="BS1236" s="42">
        <v>0.28000000000000003</v>
      </c>
      <c r="BT1236" s="55">
        <v>2</v>
      </c>
      <c r="BU1236">
        <v>1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f>SUM(Tabla5[[#This Row],[VENTA MABE 4 SEMANA OCT]:[VENTAS OTROS 4 SEMANA OCT]])</f>
        <v>3</v>
      </c>
      <c r="CI12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236" t="s">
        <v>1702</v>
      </c>
      <c r="CK1236">
        <v>1</v>
      </c>
      <c r="CL1236">
        <v>2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f>SUM(Tabla5[[#This Row],[VENTA MABE 1 SEMANA NOV]:[VENTAS OTROS 1 SEMANA NOV]])</f>
        <v>3</v>
      </c>
      <c r="CS1236">
        <f>IFERROR(VLOOKUP(Tabla5[[#This Row],[CLAVE]],[2]VENTAS!$F$2:$L$1501,2,0),0)</f>
        <v>2</v>
      </c>
      <c r="CT1236">
        <f>IFERROR(VLOOKUP(Tabla5[[#This Row],[CLAVE]],[2]VENTAS!$F$2:$L$1501,3,0),0)</f>
        <v>1</v>
      </c>
      <c r="CU1236">
        <f>IFERROR(VLOOKUP(Tabla5[[#This Row],[CLAVE]],[2]VENTAS!$F$2:$L$1501,4,0),0)</f>
        <v>0</v>
      </c>
      <c r="CV1236">
        <f>IFERROR(VLOOKUP(Tabla5[[#This Row],[CLAVE]],[2]VENTAS!$F$2:$L$1501,5,0),0)</f>
        <v>0</v>
      </c>
      <c r="CW1236">
        <f>IFERROR(VLOOKUP(Tabla5[[#This Row],[CLAVE]],[2]VENTAS!$F$2:$L$1501,6,0),0)</f>
        <v>0</v>
      </c>
      <c r="CX1236">
        <f>IFERROR(VLOOKUP(Tabla5[[#This Row],[CLAVE]],[2]VENTAS!$F$2:$L$1501,7,0),0)</f>
        <v>0</v>
      </c>
      <c r="CY1236">
        <f>IFERROR(VLOOKUP(Tabla5[[#This Row],[CLAVE]],[2]VENTAS!$F$2:$R$1501,13,0),0)</f>
        <v>0</v>
      </c>
      <c r="CZ1236">
        <f>SUM(Tabla5[[#This Row],[VENTA MABE 2 SEMANA NOV]:[VENTAS OTROS 2 SEMANA NOV]])</f>
        <v>3</v>
      </c>
      <c r="DA1236" s="46">
        <v>4</v>
      </c>
    </row>
    <row r="1237" spans="1:105" hidden="1" x14ac:dyDescent="0.3">
      <c r="A1237" t="str">
        <f>CONCATENATE(Tabla5[[#This Row],[TIENDA HMPV]],Tabla5[[#This Row],[LINEA]])</f>
        <v>214 - SANGOLQUI 2COCINAS</v>
      </c>
      <c r="C1237" s="55" t="s">
        <v>655</v>
      </c>
      <c r="D1237" s="55" t="s">
        <v>30</v>
      </c>
      <c r="E1237" s="55" t="s">
        <v>1342</v>
      </c>
      <c r="F1237" s="55" t="s">
        <v>1724</v>
      </c>
      <c r="G1237" t="s">
        <v>26</v>
      </c>
      <c r="H1237" s="42">
        <f>IFERROR(Tabla5[[#This Row],[VENTAS MABE]]/Tabla5[[#This Row],[CUOTA]],0)</f>
        <v>0</v>
      </c>
      <c r="I1237">
        <v>2</v>
      </c>
      <c r="J1237">
        <v>0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V1237" s="42">
        <v>0</v>
      </c>
      <c r="W1237" s="42">
        <f>IFERROR(Tabla5[[#This Row],[TOTAL VENTA 38 SEMANA]]/Tabla5[[#This Row],[VENTA ACUM 38]],0)</f>
        <v>0</v>
      </c>
      <c r="X1237" s="42" t="e">
        <f>VLOOKUP(Tabla5[[#This Row],[CLAVE]],[1]!QMI_5_SEMANA_SEP_22[[CLAVE]:[SHARE CADENA S2]],21,0)</f>
        <v>#REF!</v>
      </c>
      <c r="Y1237" s="55" t="s">
        <v>769</v>
      </c>
      <c r="Z1237" s="46">
        <f>+Tabla5[[#This Row],[VENTA ACUM 38]]+Tabla5[[#This Row],[venta total 39 acum]]</f>
        <v>5</v>
      </c>
      <c r="AA1237" s="46">
        <v>0</v>
      </c>
      <c r="AB1237" s="46">
        <v>0</v>
      </c>
      <c r="AC1237" s="46">
        <v>2</v>
      </c>
      <c r="AD1237" s="46">
        <v>3</v>
      </c>
      <c r="AE1237" s="46">
        <v>1</v>
      </c>
      <c r="AF1237" s="46">
        <v>3</v>
      </c>
      <c r="AG1237" s="46">
        <v>3</v>
      </c>
      <c r="AH1237" s="42">
        <f>IFERROR(Tabla5[[#This Row],[VENTAS MABE]]/Tabla5[[#This Row],[VENTAS INDURAMA]],0)</f>
        <v>0</v>
      </c>
      <c r="AI1237" t="s">
        <v>1676</v>
      </c>
      <c r="AK1237" s="42"/>
      <c r="AL1237" t="s">
        <v>727</v>
      </c>
      <c r="AM1237" s="55" t="s">
        <v>1341</v>
      </c>
      <c r="AO1237" s="55" t="s">
        <v>460</v>
      </c>
      <c r="AP1237" t="e">
        <v>#N/A</v>
      </c>
      <c r="AQ1237" s="55">
        <v>0</v>
      </c>
      <c r="AR1237">
        <v>3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f>SUM(Tabla5[[#This Row],[VENTA MABE 1 SEMANA OCT]:[VENTAS OTROS 1 SEMANA OCT]])</f>
        <v>3</v>
      </c>
      <c r="AY1237" s="46">
        <v>3</v>
      </c>
      <c r="AZ1237" s="55">
        <v>0</v>
      </c>
      <c r="BA1237">
        <v>4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f>SUM(Tabla5[[#This Row],[VENTA MABE 2 SEMANA OCT]:[VENTAS OTROS 2 SEMANA OCT]])</f>
        <v>4</v>
      </c>
      <c r="BH1237" t="s">
        <v>1198</v>
      </c>
      <c r="BI1237" s="55" t="s">
        <v>655</v>
      </c>
      <c r="BJ1237">
        <v>0.99999999999999911</v>
      </c>
      <c r="BK1237" s="55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f>SUM(Tabla5[[#This Row],[VENTA MABE 3 SEMANA OCT]:[VENTAS OTROS 3 SEMANA OCT]])</f>
        <v>0</v>
      </c>
      <c r="BS1237" s="42">
        <v>0.4</v>
      </c>
      <c r="BT1237" s="55">
        <v>0</v>
      </c>
      <c r="BU1237">
        <v>1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f>SUM(Tabla5[[#This Row],[VENTA MABE 4 SEMANA OCT]:[VENTAS OTROS 4 SEMANA OCT]])</f>
        <v>1</v>
      </c>
      <c r="CI12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37" s="66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f>SUM(Tabla5[[#This Row],[VENTA MABE 1 SEMANA NOV]:[VENTAS OTROS 1 SEMANA NOV]])</f>
        <v>0</v>
      </c>
      <c r="CS1237">
        <f>IFERROR(VLOOKUP(Tabla5[[#This Row],[CLAVE]],[2]VENTAS!$F$2:$L$1501,2,0),0)</f>
        <v>1</v>
      </c>
      <c r="CT1237">
        <f>IFERROR(VLOOKUP(Tabla5[[#This Row],[CLAVE]],[2]VENTAS!$F$2:$L$1501,3,0),0)</f>
        <v>0</v>
      </c>
      <c r="CU1237">
        <f>IFERROR(VLOOKUP(Tabla5[[#This Row],[CLAVE]],[2]VENTAS!$F$2:$L$1501,4,0),0)</f>
        <v>0</v>
      </c>
      <c r="CV1237">
        <f>IFERROR(VLOOKUP(Tabla5[[#This Row],[CLAVE]],[2]VENTAS!$F$2:$L$1501,5,0),0)</f>
        <v>0</v>
      </c>
      <c r="CW1237">
        <f>IFERROR(VLOOKUP(Tabla5[[#This Row],[CLAVE]],[2]VENTAS!$F$2:$L$1501,6,0),0)</f>
        <v>0</v>
      </c>
      <c r="CX1237">
        <f>IFERROR(VLOOKUP(Tabla5[[#This Row],[CLAVE]],[2]VENTAS!$F$2:$L$1501,7,0),0)</f>
        <v>0</v>
      </c>
      <c r="CY1237">
        <f>IFERROR(VLOOKUP(Tabla5[[#This Row],[CLAVE]],[2]VENTAS!$F$2:$R$1501,13,0),0)</f>
        <v>0</v>
      </c>
      <c r="CZ1237">
        <f>SUM(Tabla5[[#This Row],[VENTA MABE 2 SEMANA NOV]:[VENTAS OTROS 2 SEMANA NOV]])</f>
        <v>1</v>
      </c>
      <c r="DA1237" s="46">
        <v>6.0714463645123589</v>
      </c>
    </row>
    <row r="1238" spans="1:105" hidden="1" x14ac:dyDescent="0.3">
      <c r="A1238" t="str">
        <f>CONCATENATE(Tabla5[[#This Row],[TIENDA HMPV]],Tabla5[[#This Row],[LINEA]])</f>
        <v>214 - SANGOLQUI 2GLOBALES</v>
      </c>
      <c r="C1238" s="55" t="s">
        <v>655</v>
      </c>
      <c r="D1238" s="55" t="s">
        <v>30</v>
      </c>
      <c r="E1238" s="55" t="s">
        <v>1342</v>
      </c>
      <c r="F1238" s="55" t="s">
        <v>1724</v>
      </c>
      <c r="G1238" t="s">
        <v>27</v>
      </c>
      <c r="H1238" s="42">
        <f>IFERROR(Tabla5[[#This Row],[VENTAS MABE]]/Tabla5[[#This Row],[CUOTA]],0)</f>
        <v>0</v>
      </c>
      <c r="I1238">
        <v>0</v>
      </c>
      <c r="J1238">
        <v>1</v>
      </c>
      <c r="K1238">
        <v>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V1238" s="42">
        <v>0.33333333333333331</v>
      </c>
      <c r="W1238" s="42">
        <f>IFERROR(Tabla5[[#This Row],[TOTAL VENTA 38 SEMANA]]/Tabla5[[#This Row],[VENTA ACUM 38]],0)</f>
        <v>0.33333333333333331</v>
      </c>
      <c r="X1238" s="42" t="e">
        <f>VLOOKUP(Tabla5[[#This Row],[CLAVE]],[1]!QMI_5_SEMANA_SEP_22[[CLAVE]:[SHARE CADENA S2]],21,0)</f>
        <v>#REF!</v>
      </c>
      <c r="Y1238" s="55" t="s">
        <v>769</v>
      </c>
      <c r="Z1238" s="46">
        <f>+Tabla5[[#This Row],[VENTA ACUM 38]]+Tabla5[[#This Row],[venta total 39 acum]]</f>
        <v>3</v>
      </c>
      <c r="AA1238" s="46">
        <v>0</v>
      </c>
      <c r="AB1238" s="46">
        <v>1</v>
      </c>
      <c r="AC1238" s="46">
        <v>3</v>
      </c>
      <c r="AD1238" s="46">
        <v>0</v>
      </c>
      <c r="AE1238" s="46">
        <v>0</v>
      </c>
      <c r="AF1238" s="46">
        <v>0</v>
      </c>
      <c r="AG1238" s="46">
        <v>0</v>
      </c>
      <c r="AH1238" s="42">
        <f>IFERROR(Tabla5[[#This Row],[VENTAS MABE]]/Tabla5[[#This Row],[VENTAS INDURAMA]],0)</f>
        <v>0.5</v>
      </c>
      <c r="AI1238" t="s">
        <v>1676</v>
      </c>
      <c r="AK1238" s="42"/>
      <c r="AL1238" t="s">
        <v>727</v>
      </c>
      <c r="AM1238" s="55" t="s">
        <v>1341</v>
      </c>
      <c r="AO1238" s="55" t="s">
        <v>460</v>
      </c>
      <c r="AP1238" t="e">
        <v>#N/A</v>
      </c>
      <c r="AQ1238" s="55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f>SUM(Tabla5[[#This Row],[VENTA MABE 1 SEMANA OCT]:[VENTAS OTROS 1 SEMANA OCT]])</f>
        <v>0</v>
      </c>
      <c r="AY1238" s="46">
        <v>0</v>
      </c>
      <c r="AZ1238" s="55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f>SUM(Tabla5[[#This Row],[VENTA MABE 2 SEMANA OCT]:[VENTAS OTROS 2 SEMANA OCT]])</f>
        <v>0</v>
      </c>
      <c r="BH1238" t="s">
        <v>1198</v>
      </c>
      <c r="BI1238" s="55" t="s">
        <v>655</v>
      </c>
      <c r="BJ1238">
        <v>0.99999999999999911</v>
      </c>
      <c r="BK1238" s="55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f>SUM(Tabla5[[#This Row],[VENTA MABE 3 SEMANA OCT]:[VENTAS OTROS 3 SEMANA OCT]])</f>
        <v>1</v>
      </c>
      <c r="BS1238" s="42">
        <v>0</v>
      </c>
      <c r="BT1238" s="55">
        <v>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f>SUM(Tabla5[[#This Row],[VENTA MABE 4 SEMANA OCT]:[VENTAS OTROS 4 SEMANA OCT]])</f>
        <v>1</v>
      </c>
      <c r="CI12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238" t="s">
        <v>1703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f>SUM(Tabla5[[#This Row],[VENTA MABE 1 SEMANA NOV]:[VENTAS OTROS 1 SEMANA NOV]])</f>
        <v>0</v>
      </c>
      <c r="CS1238">
        <f>IFERROR(VLOOKUP(Tabla5[[#This Row],[CLAVE]],[2]VENTAS!$F$2:$L$1501,2,0),0)</f>
        <v>0</v>
      </c>
      <c r="CT1238">
        <f>IFERROR(VLOOKUP(Tabla5[[#This Row],[CLAVE]],[2]VENTAS!$F$2:$L$1501,3,0),0)</f>
        <v>0</v>
      </c>
      <c r="CU1238">
        <f>IFERROR(VLOOKUP(Tabla5[[#This Row],[CLAVE]],[2]VENTAS!$F$2:$L$1501,4,0),0)</f>
        <v>0</v>
      </c>
      <c r="CV1238">
        <f>IFERROR(VLOOKUP(Tabla5[[#This Row],[CLAVE]],[2]VENTAS!$F$2:$L$1501,5,0),0)</f>
        <v>0</v>
      </c>
      <c r="CW1238">
        <f>IFERROR(VLOOKUP(Tabla5[[#This Row],[CLAVE]],[2]VENTAS!$F$2:$L$1501,6,0),0)</f>
        <v>0</v>
      </c>
      <c r="CX1238">
        <f>IFERROR(VLOOKUP(Tabla5[[#This Row],[CLAVE]],[2]VENTAS!$F$2:$L$1501,7,0),0)</f>
        <v>0</v>
      </c>
      <c r="CY1238">
        <f>IFERROR(VLOOKUP(Tabla5[[#This Row],[CLAVE]],[2]VENTAS!$F$2:$R$1501,13,0),0)</f>
        <v>0</v>
      </c>
      <c r="CZ1238">
        <f>SUM(Tabla5[[#This Row],[VENTA MABE 2 SEMANA NOV]:[VENTAS OTROS 2 SEMANA NOV]])</f>
        <v>0</v>
      </c>
      <c r="DA1238" s="46">
        <v>0.19351192752721441</v>
      </c>
    </row>
    <row r="1239" spans="1:105" hidden="1" x14ac:dyDescent="0.3">
      <c r="A1239" t="str">
        <f>CONCATENATE(Tabla5[[#This Row],[TIENDA HMPV]],Tabla5[[#This Row],[LINEA]])</f>
        <v>214 - SANGOLQUI 2LAVADO</v>
      </c>
      <c r="C1239" s="55" t="s">
        <v>655</v>
      </c>
      <c r="D1239" s="55" t="s">
        <v>30</v>
      </c>
      <c r="E1239" s="55" t="s">
        <v>1342</v>
      </c>
      <c r="F1239" s="55" t="s">
        <v>1724</v>
      </c>
      <c r="G1239" t="s">
        <v>28</v>
      </c>
      <c r="H1239" s="42">
        <f>IFERROR(Tabla5[[#This Row],[VENTAS MABE]]/Tabla5[[#This Row],[CUOTA]],0)</f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V1239" s="42">
        <v>0</v>
      </c>
      <c r="W1239" s="42">
        <f>IFERROR(Tabla5[[#This Row],[TOTAL VENTA 38 SEMANA]]/Tabla5[[#This Row],[VENTA ACUM 38]],0)</f>
        <v>0</v>
      </c>
      <c r="X1239" s="42" t="e">
        <f>VLOOKUP(Tabla5[[#This Row],[CLAVE]],[1]!QMI_5_SEMANA_SEP_22[[CLAVE]:[SHARE CADENA S2]],21,0)</f>
        <v>#REF!</v>
      </c>
      <c r="Y1239" s="55" t="s">
        <v>769</v>
      </c>
      <c r="Z1239" s="46">
        <f>+Tabla5[[#This Row],[VENTA ACUM 38]]+Tabla5[[#This Row],[venta total 39 acum]]</f>
        <v>0</v>
      </c>
      <c r="AA1239" s="46">
        <v>0</v>
      </c>
      <c r="AB1239" s="46">
        <v>0</v>
      </c>
      <c r="AC1239" s="46">
        <v>0</v>
      </c>
      <c r="AD1239" s="46">
        <v>0</v>
      </c>
      <c r="AE1239" s="46">
        <v>0</v>
      </c>
      <c r="AF1239" s="46">
        <v>0</v>
      </c>
      <c r="AG1239" s="46">
        <v>0</v>
      </c>
      <c r="AH1239" s="42">
        <f>IFERROR(Tabla5[[#This Row],[VENTAS MABE]]/Tabla5[[#This Row],[VENTAS INDURAMA]],0)</f>
        <v>0</v>
      </c>
      <c r="AI1239" t="s">
        <v>1676</v>
      </c>
      <c r="AK1239" s="42"/>
      <c r="AL1239" t="s">
        <v>727</v>
      </c>
      <c r="AM1239" s="55" t="s">
        <v>1341</v>
      </c>
      <c r="AO1239" s="55" t="s">
        <v>460</v>
      </c>
      <c r="AP1239" t="e">
        <v>#N/A</v>
      </c>
      <c r="AQ1239" s="55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f>SUM(Tabla5[[#This Row],[VENTA MABE 1 SEMANA OCT]:[VENTAS OTROS 1 SEMANA OCT]])</f>
        <v>0</v>
      </c>
      <c r="AY1239" s="46">
        <v>1.5811030914665303</v>
      </c>
      <c r="AZ1239" s="55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f>SUM(Tabla5[[#This Row],[VENTA MABE 2 SEMANA OCT]:[VENTAS OTROS 2 SEMANA OCT]])</f>
        <v>0</v>
      </c>
      <c r="BH1239" t="s">
        <v>1198</v>
      </c>
      <c r="BI1239" s="55" t="s">
        <v>655</v>
      </c>
      <c r="BJ1239">
        <v>0.99999999999999911</v>
      </c>
      <c r="BK1239" s="55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f>SUM(Tabla5[[#This Row],[VENTA MABE 3 SEMANA OCT]:[VENTAS OTROS 3 SEMANA OCT]])</f>
        <v>0</v>
      </c>
      <c r="BS1239" s="42">
        <v>0.05</v>
      </c>
      <c r="BT1239" s="55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f>SUM(Tabla5[[#This Row],[VENTA MABE 4 SEMANA OCT]:[VENTAS OTROS 4 SEMANA OCT]])</f>
        <v>0</v>
      </c>
      <c r="CI12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39" s="66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f>SUM(Tabla5[[#This Row],[VENTA MABE 1 SEMANA NOV]:[VENTAS OTROS 1 SEMANA NOV]])</f>
        <v>0</v>
      </c>
      <c r="CS1239">
        <f>IFERROR(VLOOKUP(Tabla5[[#This Row],[CLAVE]],[2]VENTAS!$F$2:$L$1501,2,0),0)</f>
        <v>0</v>
      </c>
      <c r="CT1239">
        <f>IFERROR(VLOOKUP(Tabla5[[#This Row],[CLAVE]],[2]VENTAS!$F$2:$L$1501,3,0),0)</f>
        <v>0</v>
      </c>
      <c r="CU1239">
        <f>IFERROR(VLOOKUP(Tabla5[[#This Row],[CLAVE]],[2]VENTAS!$F$2:$L$1501,4,0),0)</f>
        <v>0</v>
      </c>
      <c r="CV1239">
        <f>IFERROR(VLOOKUP(Tabla5[[#This Row],[CLAVE]],[2]VENTAS!$F$2:$L$1501,5,0),0)</f>
        <v>0</v>
      </c>
      <c r="CW1239">
        <f>IFERROR(VLOOKUP(Tabla5[[#This Row],[CLAVE]],[2]VENTAS!$F$2:$L$1501,6,0),0)</f>
        <v>0</v>
      </c>
      <c r="CX1239">
        <f>IFERROR(VLOOKUP(Tabla5[[#This Row],[CLAVE]],[2]VENTAS!$F$2:$L$1501,7,0),0)</f>
        <v>0</v>
      </c>
      <c r="CY1239">
        <f>IFERROR(VLOOKUP(Tabla5[[#This Row],[CLAVE]],[2]VENTAS!$F$2:$R$1501,13,0),0)</f>
        <v>0</v>
      </c>
      <c r="CZ1239">
        <f>SUM(Tabla5[[#This Row],[VENTA MABE 2 SEMANA NOV]:[VENTAS OTROS 2 SEMANA NOV]])</f>
        <v>0</v>
      </c>
      <c r="DA1239" s="46">
        <v>1.6040176290240162</v>
      </c>
    </row>
    <row r="1240" spans="1:105" hidden="1" x14ac:dyDescent="0.3">
      <c r="A1240" t="str">
        <f>CONCATENATE(Tabla5[[#This Row],[TIENDA HMPV]],Tabla5[[#This Row],[LINEA]])</f>
        <v>214 - SANGOLQUI 2REFRIGERACIÓN</v>
      </c>
      <c r="C1240" s="55" t="s">
        <v>655</v>
      </c>
      <c r="D1240" s="55" t="s">
        <v>30</v>
      </c>
      <c r="E1240" s="55" t="s">
        <v>1342</v>
      </c>
      <c r="F1240" s="55" t="s">
        <v>1724</v>
      </c>
      <c r="G1240" t="s">
        <v>29</v>
      </c>
      <c r="H1240" s="42">
        <f>IFERROR(Tabla5[[#This Row],[VENTAS MABE]]/Tabla5[[#This Row],[CUOTA]],0)</f>
        <v>1</v>
      </c>
      <c r="I1240">
        <v>1</v>
      </c>
      <c r="J1240">
        <v>1</v>
      </c>
      <c r="K1240">
        <v>6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V1240" s="42">
        <v>0.14285714285714285</v>
      </c>
      <c r="W1240" s="42">
        <f>IFERROR(Tabla5[[#This Row],[TOTAL VENTA 38 SEMANA]]/Tabla5[[#This Row],[VENTA ACUM 38]],0)</f>
        <v>0.14285714285714285</v>
      </c>
      <c r="X1240" s="42" t="e">
        <f>VLOOKUP(Tabla5[[#This Row],[CLAVE]],[1]!QMI_5_SEMANA_SEP_22[[CLAVE]:[SHARE CADENA S2]],21,0)</f>
        <v>#REF!</v>
      </c>
      <c r="Y1240" s="55" t="s">
        <v>769</v>
      </c>
      <c r="Z1240" s="46">
        <f>+Tabla5[[#This Row],[VENTA ACUM 38]]+Tabla5[[#This Row],[venta total 39 acum]]</f>
        <v>7</v>
      </c>
      <c r="AA1240" s="46">
        <v>0</v>
      </c>
      <c r="AB1240" s="46">
        <v>1</v>
      </c>
      <c r="AC1240" s="46">
        <v>7</v>
      </c>
      <c r="AD1240" s="46">
        <v>0</v>
      </c>
      <c r="AE1240" s="46">
        <v>0</v>
      </c>
      <c r="AF1240" s="46">
        <v>0</v>
      </c>
      <c r="AG1240" s="46">
        <v>4</v>
      </c>
      <c r="AH1240" s="42">
        <f>IFERROR(Tabla5[[#This Row],[VENTAS MABE]]/Tabla5[[#This Row],[VENTAS INDURAMA]],0)</f>
        <v>0.16666666666666666</v>
      </c>
      <c r="AI1240" t="s">
        <v>1676</v>
      </c>
      <c r="AK1240" s="42"/>
      <c r="AL1240" t="s">
        <v>727</v>
      </c>
      <c r="AM1240" s="55" t="s">
        <v>1341</v>
      </c>
      <c r="AO1240" s="55" t="s">
        <v>460</v>
      </c>
      <c r="AP1240" t="e">
        <v>#N/A</v>
      </c>
      <c r="AQ1240" s="55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f>SUM(Tabla5[[#This Row],[VENTA MABE 1 SEMANA OCT]:[VENTAS OTROS 1 SEMANA OCT]])</f>
        <v>1</v>
      </c>
      <c r="AY1240" s="46">
        <v>2</v>
      </c>
      <c r="AZ1240" s="55">
        <v>0</v>
      </c>
      <c r="BA1240">
        <v>2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f>SUM(Tabla5[[#This Row],[VENTA MABE 2 SEMANA OCT]:[VENTAS OTROS 2 SEMANA OCT]])</f>
        <v>2</v>
      </c>
      <c r="BH1240" t="s">
        <v>1198</v>
      </c>
      <c r="BI1240" s="55" t="s">
        <v>655</v>
      </c>
      <c r="BJ1240">
        <v>0.99999999999999911</v>
      </c>
      <c r="BK1240" s="55">
        <v>0</v>
      </c>
      <c r="BL1240">
        <v>2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f>SUM(Tabla5[[#This Row],[VENTA MABE 3 SEMANA OCT]:[VENTAS OTROS 3 SEMANA OCT]])</f>
        <v>2</v>
      </c>
      <c r="BS1240" s="42">
        <v>0.28000000000000003</v>
      </c>
      <c r="BT1240" s="55">
        <v>0</v>
      </c>
      <c r="BU1240">
        <v>2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f>SUM(Tabla5[[#This Row],[VENTA MABE 4 SEMANA OCT]:[VENTAS OTROS 4 SEMANA OCT]])</f>
        <v>2</v>
      </c>
      <c r="CI12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40" s="66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f>SUM(Tabla5[[#This Row],[VENTA MABE 1 SEMANA NOV]:[VENTAS OTROS 1 SEMANA NOV]])</f>
        <v>1</v>
      </c>
      <c r="CS1240">
        <f>IFERROR(VLOOKUP(Tabla5[[#This Row],[CLAVE]],[2]VENTAS!$F$2:$L$1501,2,0),0)</f>
        <v>1</v>
      </c>
      <c r="CT1240">
        <f>IFERROR(VLOOKUP(Tabla5[[#This Row],[CLAVE]],[2]VENTAS!$F$2:$L$1501,3,0),0)</f>
        <v>1</v>
      </c>
      <c r="CU1240">
        <f>IFERROR(VLOOKUP(Tabla5[[#This Row],[CLAVE]],[2]VENTAS!$F$2:$L$1501,4,0),0)</f>
        <v>0</v>
      </c>
      <c r="CV1240">
        <f>IFERROR(VLOOKUP(Tabla5[[#This Row],[CLAVE]],[2]VENTAS!$F$2:$L$1501,5,0),0)</f>
        <v>0</v>
      </c>
      <c r="CW1240">
        <f>IFERROR(VLOOKUP(Tabla5[[#This Row],[CLAVE]],[2]VENTAS!$F$2:$L$1501,6,0),0)</f>
        <v>0</v>
      </c>
      <c r="CX1240">
        <f>IFERROR(VLOOKUP(Tabla5[[#This Row],[CLAVE]],[2]VENTAS!$F$2:$L$1501,7,0),0)</f>
        <v>0</v>
      </c>
      <c r="CY1240">
        <f>IFERROR(VLOOKUP(Tabla5[[#This Row],[CLAVE]],[2]VENTAS!$F$2:$R$1501,13,0),0)</f>
        <v>0</v>
      </c>
      <c r="CZ1240">
        <f>SUM(Tabla5[[#This Row],[VENTA MABE 2 SEMANA NOV]:[VENTAS OTROS 2 SEMANA NOV]])</f>
        <v>2</v>
      </c>
      <c r="DA1240" s="46">
        <v>1.9918553767903173</v>
      </c>
    </row>
    <row r="1241" spans="1:105" hidden="1" x14ac:dyDescent="0.3">
      <c r="A1241" t="str">
        <f>CONCATENATE(Tabla5[[#This Row],[TIENDA HMPV]],Tabla5[[#This Row],[LINEA]])</f>
        <v>235 - SANGOLQUI 3AIRES</v>
      </c>
      <c r="C1241" s="55" t="s">
        <v>655</v>
      </c>
      <c r="D1241" s="55" t="s">
        <v>30</v>
      </c>
      <c r="E1241" s="55" t="s">
        <v>1344</v>
      </c>
      <c r="F1241" s="55" t="s">
        <v>1724</v>
      </c>
      <c r="G1241" t="s">
        <v>25</v>
      </c>
      <c r="H1241" s="42">
        <f>IFERROR(Tabla5[[#This Row],[VENTAS MABE]]/Tabla5[[#This Row],[CUOTA]],0)</f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V1241" s="42">
        <v>0</v>
      </c>
      <c r="W1241" s="42">
        <f>IFERROR(Tabla5[[#This Row],[TOTAL VENTA 38 SEMANA]]/Tabla5[[#This Row],[VENTA ACUM 38]],0)</f>
        <v>0</v>
      </c>
      <c r="X1241" s="42" t="e">
        <f>VLOOKUP(Tabla5[[#This Row],[CLAVE]],[1]!QMI_5_SEMANA_SEP_22[[CLAVE]:[SHARE CADENA S2]],21,0)</f>
        <v>#REF!</v>
      </c>
      <c r="Y1241" s="55" t="s">
        <v>769</v>
      </c>
      <c r="Z1241" s="46">
        <f>+Tabla5[[#This Row],[VENTA ACUM 38]]+Tabla5[[#This Row],[venta total 39 acum]]</f>
        <v>0</v>
      </c>
      <c r="AA1241" s="46">
        <v>0</v>
      </c>
      <c r="AB1241" s="46">
        <v>0</v>
      </c>
      <c r="AC1241" s="46">
        <v>0</v>
      </c>
      <c r="AD1241" s="46">
        <v>0</v>
      </c>
      <c r="AE1241" s="46">
        <v>0</v>
      </c>
      <c r="AF1241" s="46">
        <v>0</v>
      </c>
      <c r="AG1241" s="46">
        <v>0</v>
      </c>
      <c r="AH1241" s="42">
        <f>IFERROR(Tabla5[[#This Row],[VENTAS MABE]]/Tabla5[[#This Row],[VENTAS INDURAMA]],0)</f>
        <v>0</v>
      </c>
      <c r="AI1241" t="s">
        <v>1676</v>
      </c>
      <c r="AK1241" s="42"/>
      <c r="AL1241" t="s">
        <v>727</v>
      </c>
      <c r="AM1241" s="55" t="s">
        <v>1343</v>
      </c>
      <c r="AO1241" s="55" t="s">
        <v>460</v>
      </c>
      <c r="AP1241" t="e">
        <v>#N/A</v>
      </c>
      <c r="AQ1241" s="55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f>SUM(Tabla5[[#This Row],[VENTA MABE 1 SEMANA OCT]:[VENTAS OTROS 1 SEMANA OCT]])</f>
        <v>0</v>
      </c>
      <c r="AY1241" s="46">
        <v>0</v>
      </c>
      <c r="AZ1241" s="55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f>SUM(Tabla5[[#This Row],[VENTA MABE 2 SEMANA OCT]:[VENTAS OTROS 2 SEMANA OCT]])</f>
        <v>0</v>
      </c>
      <c r="BH1241" t="s">
        <v>1198</v>
      </c>
      <c r="BI1241" s="55" t="s">
        <v>655</v>
      </c>
      <c r="BJ1241">
        <v>1.0000000000000004</v>
      </c>
      <c r="BK1241" s="55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f>SUM(Tabla5[[#This Row],[VENTA MABE 3 SEMANA OCT]:[VENTAS OTROS 3 SEMANA OCT]])</f>
        <v>0</v>
      </c>
      <c r="BS1241" s="42">
        <v>0.17</v>
      </c>
      <c r="BT1241" s="55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f>SUM(Tabla5[[#This Row],[VENTA MABE 4 SEMANA OCT]:[VENTAS OTROS 4 SEMANA OCT]])</f>
        <v>0</v>
      </c>
      <c r="CI12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41" s="66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f>SUM(Tabla5[[#This Row],[VENTA MABE 1 SEMANA NOV]:[VENTAS OTROS 1 SEMANA NOV]])</f>
        <v>0</v>
      </c>
      <c r="CS1241">
        <f>IFERROR(VLOOKUP(Tabla5[[#This Row],[CLAVE]],[2]VENTAS!$F$2:$L$1501,2,0),0)</f>
        <v>0</v>
      </c>
      <c r="CT1241">
        <f>IFERROR(VLOOKUP(Tabla5[[#This Row],[CLAVE]],[2]VENTAS!$F$2:$L$1501,3,0),0)</f>
        <v>0</v>
      </c>
      <c r="CU1241">
        <f>IFERROR(VLOOKUP(Tabla5[[#This Row],[CLAVE]],[2]VENTAS!$F$2:$L$1501,4,0),0)</f>
        <v>0</v>
      </c>
      <c r="CV1241">
        <f>IFERROR(VLOOKUP(Tabla5[[#This Row],[CLAVE]],[2]VENTAS!$F$2:$L$1501,5,0),0)</f>
        <v>0</v>
      </c>
      <c r="CW1241">
        <f>IFERROR(VLOOKUP(Tabla5[[#This Row],[CLAVE]],[2]VENTAS!$F$2:$L$1501,6,0),0)</f>
        <v>0</v>
      </c>
      <c r="CX1241">
        <f>IFERROR(VLOOKUP(Tabla5[[#This Row],[CLAVE]],[2]VENTAS!$F$2:$L$1501,7,0),0)</f>
        <v>0</v>
      </c>
      <c r="CY1241">
        <f>IFERROR(VLOOKUP(Tabla5[[#This Row],[CLAVE]],[2]VENTAS!$F$2:$R$1501,13,0),0)</f>
        <v>0</v>
      </c>
      <c r="CZ1241">
        <f>SUM(Tabla5[[#This Row],[VENTA MABE 2 SEMANA NOV]:[VENTAS OTROS 2 SEMANA NOV]])</f>
        <v>0</v>
      </c>
      <c r="DA1241" s="46">
        <v>0</v>
      </c>
    </row>
    <row r="1242" spans="1:105" hidden="1" x14ac:dyDescent="0.3">
      <c r="A1242" t="str">
        <f>CONCATENATE(Tabla5[[#This Row],[TIENDA HMPV]],Tabla5[[#This Row],[LINEA]])</f>
        <v>235 - SANGOLQUI 3COCINAS</v>
      </c>
      <c r="C1242" s="55" t="s">
        <v>655</v>
      </c>
      <c r="D1242" s="55" t="s">
        <v>30</v>
      </c>
      <c r="E1242" s="55" t="s">
        <v>1344</v>
      </c>
      <c r="F1242" s="55" t="s">
        <v>1724</v>
      </c>
      <c r="G1242" t="s">
        <v>26</v>
      </c>
      <c r="H1242" s="42">
        <f>IFERROR(Tabla5[[#This Row],[VENTAS MABE]]/Tabla5[[#This Row],[CUOTA]],0)</f>
        <v>0.5</v>
      </c>
      <c r="I1242">
        <v>2</v>
      </c>
      <c r="J1242">
        <v>1</v>
      </c>
      <c r="K1242">
        <v>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V1242" s="42">
        <v>0.2</v>
      </c>
      <c r="W1242" s="42">
        <f>IFERROR(Tabla5[[#This Row],[TOTAL VENTA 38 SEMANA]]/Tabla5[[#This Row],[VENTA ACUM 38]],0)</f>
        <v>0.2</v>
      </c>
      <c r="X1242" s="42" t="e">
        <f>VLOOKUP(Tabla5[[#This Row],[CLAVE]],[1]!QMI_5_SEMANA_SEP_22[[CLAVE]:[SHARE CADENA S2]],21,0)</f>
        <v>#REF!</v>
      </c>
      <c r="Y1242" s="55" t="s">
        <v>769</v>
      </c>
      <c r="Z1242" s="46">
        <f>+Tabla5[[#This Row],[VENTA ACUM 38]]+Tabla5[[#This Row],[venta total 39 acum]]</f>
        <v>8</v>
      </c>
      <c r="AA1242" s="46">
        <v>0</v>
      </c>
      <c r="AB1242" s="46">
        <v>1</v>
      </c>
      <c r="AC1242" s="46">
        <v>5</v>
      </c>
      <c r="AD1242" s="46">
        <v>3</v>
      </c>
      <c r="AE1242" s="46">
        <v>0</v>
      </c>
      <c r="AF1242" s="46">
        <v>3</v>
      </c>
      <c r="AG1242" s="46">
        <v>5</v>
      </c>
      <c r="AH1242" s="42">
        <f>IFERROR(Tabla5[[#This Row],[VENTAS MABE]]/Tabla5[[#This Row],[VENTAS INDURAMA]],0)</f>
        <v>0.14285714285714285</v>
      </c>
      <c r="AI1242" t="s">
        <v>1676</v>
      </c>
      <c r="AK1242" s="42"/>
      <c r="AL1242" t="s">
        <v>727</v>
      </c>
      <c r="AM1242" s="55" t="s">
        <v>1343</v>
      </c>
      <c r="AO1242" s="55" t="s">
        <v>460</v>
      </c>
      <c r="AP1242" t="e">
        <v>#N/A</v>
      </c>
      <c r="AQ1242" s="55">
        <v>1</v>
      </c>
      <c r="AR1242">
        <v>2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f>SUM(Tabla5[[#This Row],[VENTA MABE 1 SEMANA OCT]:[VENTAS OTROS 1 SEMANA OCT]])</f>
        <v>3</v>
      </c>
      <c r="AY1242" s="46">
        <v>2</v>
      </c>
      <c r="AZ1242" s="55">
        <v>0</v>
      </c>
      <c r="BA1242">
        <v>3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f>SUM(Tabla5[[#This Row],[VENTA MABE 2 SEMANA OCT]:[VENTAS OTROS 2 SEMANA OCT]])</f>
        <v>3</v>
      </c>
      <c r="BH1242" t="s">
        <v>1198</v>
      </c>
      <c r="BI1242" s="55" t="s">
        <v>655</v>
      </c>
      <c r="BJ1242">
        <v>1.0000000000000004</v>
      </c>
      <c r="BK1242" s="55">
        <v>0</v>
      </c>
      <c r="BL1242">
        <v>2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f>SUM(Tabla5[[#This Row],[VENTA MABE 3 SEMANA OCT]:[VENTAS OTROS 3 SEMANA OCT]])</f>
        <v>2</v>
      </c>
      <c r="BS1242" s="42">
        <v>0.4</v>
      </c>
      <c r="BT1242" s="55">
        <v>0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f>SUM(Tabla5[[#This Row],[VENTA MABE 4 SEMANA OCT]:[VENTAS OTROS 4 SEMANA OCT]])</f>
        <v>1</v>
      </c>
      <c r="CE1242" t="s">
        <v>1695</v>
      </c>
      <c r="CI124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0.1111111111111111</v>
      </c>
      <c r="CJ1242" t="s">
        <v>1701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f>SUM(Tabla5[[#This Row],[VENTA MABE 1 SEMANA NOV]:[VENTAS OTROS 1 SEMANA NOV]])</f>
        <v>0</v>
      </c>
      <c r="CS1242">
        <f>IFERROR(VLOOKUP(Tabla5[[#This Row],[CLAVE]],[2]VENTAS!$F$2:$L$1501,2,0),0)</f>
        <v>1</v>
      </c>
      <c r="CT1242">
        <f>IFERROR(VLOOKUP(Tabla5[[#This Row],[CLAVE]],[2]VENTAS!$F$2:$L$1501,3,0),0)</f>
        <v>0</v>
      </c>
      <c r="CU1242">
        <f>IFERROR(VLOOKUP(Tabla5[[#This Row],[CLAVE]],[2]VENTAS!$F$2:$L$1501,4,0),0)</f>
        <v>0</v>
      </c>
      <c r="CV1242">
        <f>IFERROR(VLOOKUP(Tabla5[[#This Row],[CLAVE]],[2]VENTAS!$F$2:$L$1501,5,0),0)</f>
        <v>0</v>
      </c>
      <c r="CW1242">
        <f>IFERROR(VLOOKUP(Tabla5[[#This Row],[CLAVE]],[2]VENTAS!$F$2:$L$1501,6,0),0)</f>
        <v>0</v>
      </c>
      <c r="CX1242">
        <f>IFERROR(VLOOKUP(Tabla5[[#This Row],[CLAVE]],[2]VENTAS!$F$2:$L$1501,7,0),0)</f>
        <v>0</v>
      </c>
      <c r="CY1242">
        <f>IFERROR(VLOOKUP(Tabla5[[#This Row],[CLAVE]],[2]VENTAS!$F$2:$R$1501,13,0),0)</f>
        <v>0</v>
      </c>
      <c r="CZ1242">
        <f>SUM(Tabla5[[#This Row],[VENTA MABE 2 SEMANA NOV]:[VENTAS OTROS 2 SEMANA NOV]])</f>
        <v>1</v>
      </c>
      <c r="DA1242" s="46">
        <v>6.5752967089616838</v>
      </c>
    </row>
    <row r="1243" spans="1:105" hidden="1" x14ac:dyDescent="0.3">
      <c r="A1243" t="str">
        <f>CONCATENATE(Tabla5[[#This Row],[TIENDA HMPV]],Tabla5[[#This Row],[LINEA]])</f>
        <v>235 - SANGOLQUI 3GLOBALES</v>
      </c>
      <c r="C1243" s="55" t="s">
        <v>655</v>
      </c>
      <c r="D1243" s="55" t="s">
        <v>30</v>
      </c>
      <c r="E1243" s="55" t="s">
        <v>1344</v>
      </c>
      <c r="F1243" s="55" t="s">
        <v>1724</v>
      </c>
      <c r="G1243" t="s">
        <v>27</v>
      </c>
      <c r="H1243" s="42">
        <f>IFERROR(Tabla5[[#This Row],[VENTAS MABE]]/Tabla5[[#This Row],[CUOTA]],0)</f>
        <v>0</v>
      </c>
      <c r="I1243">
        <v>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V1243" s="42">
        <v>0</v>
      </c>
      <c r="W1243" s="42">
        <f>IFERROR(Tabla5[[#This Row],[TOTAL VENTA 38 SEMANA]]/Tabla5[[#This Row],[VENTA ACUM 38]],0)</f>
        <v>0</v>
      </c>
      <c r="X1243" s="42" t="e">
        <f>VLOOKUP(Tabla5[[#This Row],[CLAVE]],[1]!QMI_5_SEMANA_SEP_22[[CLAVE]:[SHARE CADENA S2]],21,0)</f>
        <v>#REF!</v>
      </c>
      <c r="Y1243" s="55" t="s">
        <v>769</v>
      </c>
      <c r="Z1243" s="46">
        <f>+Tabla5[[#This Row],[VENTA ACUM 38]]+Tabla5[[#This Row],[venta total 39 acum]]</f>
        <v>0</v>
      </c>
      <c r="AA1243" s="46">
        <v>0</v>
      </c>
      <c r="AB1243" s="46">
        <v>0</v>
      </c>
      <c r="AC1243" s="46">
        <v>0</v>
      </c>
      <c r="AD1243" s="46">
        <v>0</v>
      </c>
      <c r="AE1243" s="46">
        <v>0</v>
      </c>
      <c r="AF1243" s="46">
        <v>0</v>
      </c>
      <c r="AG1243" s="46">
        <v>0</v>
      </c>
      <c r="AH1243" s="42">
        <f>IFERROR(Tabla5[[#This Row],[VENTAS MABE]]/Tabla5[[#This Row],[VENTAS INDURAMA]],0)</f>
        <v>0</v>
      </c>
      <c r="AI1243" t="s">
        <v>1676</v>
      </c>
      <c r="AK1243" s="42"/>
      <c r="AL1243" t="s">
        <v>727</v>
      </c>
      <c r="AM1243" s="55" t="s">
        <v>1343</v>
      </c>
      <c r="AO1243" s="55" t="s">
        <v>460</v>
      </c>
      <c r="AP1243" t="e">
        <v>#N/A</v>
      </c>
      <c r="AQ1243" s="55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f>SUM(Tabla5[[#This Row],[VENTA MABE 1 SEMANA OCT]:[VENTAS OTROS 1 SEMANA OCT]])</f>
        <v>0</v>
      </c>
      <c r="AY1243" s="46">
        <v>1</v>
      </c>
      <c r="AZ1243" s="55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f>SUM(Tabla5[[#This Row],[VENTA MABE 2 SEMANA OCT]:[VENTAS OTROS 2 SEMANA OCT]])</f>
        <v>0</v>
      </c>
      <c r="BH1243" t="s">
        <v>1198</v>
      </c>
      <c r="BI1243" s="55" t="s">
        <v>655</v>
      </c>
      <c r="BJ1243">
        <v>1.0000000000000004</v>
      </c>
      <c r="BK1243" s="55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f>SUM(Tabla5[[#This Row],[VENTA MABE 3 SEMANA OCT]:[VENTAS OTROS 3 SEMANA OCT]])</f>
        <v>0</v>
      </c>
      <c r="BS1243" s="42">
        <v>0</v>
      </c>
      <c r="BT1243" s="55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f>SUM(Tabla5[[#This Row],[VENTA MABE 4 SEMANA OCT]:[VENTAS OTROS 4 SEMANA OCT]])</f>
        <v>0</v>
      </c>
      <c r="CI12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43" s="66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f>SUM(Tabla5[[#This Row],[VENTA MABE 1 SEMANA NOV]:[VENTAS OTROS 1 SEMANA NOV]])</f>
        <v>0</v>
      </c>
      <c r="CS1243">
        <f>IFERROR(VLOOKUP(Tabla5[[#This Row],[CLAVE]],[2]VENTAS!$F$2:$L$1501,2,0),0)</f>
        <v>0</v>
      </c>
      <c r="CT1243">
        <f>IFERROR(VLOOKUP(Tabla5[[#This Row],[CLAVE]],[2]VENTAS!$F$2:$L$1501,3,0),0)</f>
        <v>2</v>
      </c>
      <c r="CU1243">
        <f>IFERROR(VLOOKUP(Tabla5[[#This Row],[CLAVE]],[2]VENTAS!$F$2:$L$1501,4,0),0)</f>
        <v>0</v>
      </c>
      <c r="CV1243">
        <f>IFERROR(VLOOKUP(Tabla5[[#This Row],[CLAVE]],[2]VENTAS!$F$2:$L$1501,5,0),0)</f>
        <v>0</v>
      </c>
      <c r="CW1243">
        <f>IFERROR(VLOOKUP(Tabla5[[#This Row],[CLAVE]],[2]VENTAS!$F$2:$L$1501,6,0),0)</f>
        <v>0</v>
      </c>
      <c r="CX1243">
        <f>IFERROR(VLOOKUP(Tabla5[[#This Row],[CLAVE]],[2]VENTAS!$F$2:$L$1501,7,0),0)</f>
        <v>0</v>
      </c>
      <c r="CY1243">
        <f>IFERROR(VLOOKUP(Tabla5[[#This Row],[CLAVE]],[2]VENTAS!$F$2:$R$1501,13,0),0)</f>
        <v>0</v>
      </c>
      <c r="CZ1243">
        <f>SUM(Tabla5[[#This Row],[VENTA MABE 2 SEMANA NOV]:[VENTAS OTROS 2 SEMANA NOV]])</f>
        <v>2</v>
      </c>
      <c r="DA1243" s="46">
        <v>0.49292492804195009</v>
      </c>
    </row>
    <row r="1244" spans="1:105" hidden="1" x14ac:dyDescent="0.3">
      <c r="A1244" t="str">
        <f>CONCATENATE(Tabla5[[#This Row],[TIENDA HMPV]],Tabla5[[#This Row],[LINEA]])</f>
        <v>235 - SANGOLQUI 3LAVADO</v>
      </c>
      <c r="C1244" s="55" t="s">
        <v>655</v>
      </c>
      <c r="D1244" s="55" t="s">
        <v>30</v>
      </c>
      <c r="E1244" s="55" t="s">
        <v>1344</v>
      </c>
      <c r="F1244" s="55" t="s">
        <v>1724</v>
      </c>
      <c r="G1244" t="s">
        <v>28</v>
      </c>
      <c r="H1244" s="42">
        <f>IFERROR(Tabla5[[#This Row],[VENTAS MABE]]/Tabla5[[#This Row],[CUOTA]],0)</f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V1244" s="42">
        <v>0</v>
      </c>
      <c r="W1244" s="42">
        <f>IFERROR(Tabla5[[#This Row],[TOTAL VENTA 38 SEMANA]]/Tabla5[[#This Row],[VENTA ACUM 38]],0)</f>
        <v>0</v>
      </c>
      <c r="X1244" s="42" t="e">
        <f>VLOOKUP(Tabla5[[#This Row],[CLAVE]],[1]!QMI_5_SEMANA_SEP_22[[CLAVE]:[SHARE CADENA S2]],21,0)</f>
        <v>#REF!</v>
      </c>
      <c r="Y1244" s="55" t="s">
        <v>769</v>
      </c>
      <c r="Z1244" s="46">
        <f>+Tabla5[[#This Row],[VENTA ACUM 38]]+Tabla5[[#This Row],[venta total 39 acum]]</f>
        <v>0</v>
      </c>
      <c r="AA1244" s="46">
        <v>0</v>
      </c>
      <c r="AB1244" s="46">
        <v>0</v>
      </c>
      <c r="AC1244" s="46">
        <v>0</v>
      </c>
      <c r="AD1244" s="46">
        <v>0</v>
      </c>
      <c r="AE1244" s="46">
        <v>0</v>
      </c>
      <c r="AF1244" s="46">
        <v>0</v>
      </c>
      <c r="AG1244" s="46">
        <v>0</v>
      </c>
      <c r="AH1244" s="42">
        <f>IFERROR(Tabla5[[#This Row],[VENTAS MABE]]/Tabla5[[#This Row],[VENTAS INDURAMA]],0)</f>
        <v>0</v>
      </c>
      <c r="AI1244" t="s">
        <v>1676</v>
      </c>
      <c r="AK1244" s="42"/>
      <c r="AL1244" t="s">
        <v>727</v>
      </c>
      <c r="AM1244" s="55" t="s">
        <v>1343</v>
      </c>
      <c r="AO1244" s="55" t="s">
        <v>460</v>
      </c>
      <c r="AP1244" t="e">
        <v>#N/A</v>
      </c>
      <c r="AQ1244" s="55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f>SUM(Tabla5[[#This Row],[VENTA MABE 1 SEMANA OCT]:[VENTAS OTROS 1 SEMANA OCT]])</f>
        <v>0</v>
      </c>
      <c r="AY1244" s="46">
        <v>0</v>
      </c>
      <c r="AZ1244" s="55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f>SUM(Tabla5[[#This Row],[VENTA MABE 2 SEMANA OCT]:[VENTAS OTROS 2 SEMANA OCT]])</f>
        <v>0</v>
      </c>
      <c r="BH1244" t="s">
        <v>1198</v>
      </c>
      <c r="BI1244" s="55" t="s">
        <v>655</v>
      </c>
      <c r="BJ1244">
        <v>1.0000000000000004</v>
      </c>
      <c r="BK1244" s="55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f>SUM(Tabla5[[#This Row],[VENTA MABE 3 SEMANA OCT]:[VENTAS OTROS 3 SEMANA OCT]])</f>
        <v>0</v>
      </c>
      <c r="BS1244" s="42">
        <v>0.05</v>
      </c>
      <c r="BT1244" s="55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f>SUM(Tabla5[[#This Row],[VENTA MABE 4 SEMANA OCT]:[VENTAS OTROS 4 SEMANA OCT]])</f>
        <v>0</v>
      </c>
      <c r="CI12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44" s="66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f>SUM(Tabla5[[#This Row],[VENTA MABE 1 SEMANA NOV]:[VENTAS OTROS 1 SEMANA NOV]])</f>
        <v>0</v>
      </c>
      <c r="CS1244">
        <f>IFERROR(VLOOKUP(Tabla5[[#This Row],[CLAVE]],[2]VENTAS!$F$2:$L$1501,2,0),0)</f>
        <v>0</v>
      </c>
      <c r="CT1244">
        <f>IFERROR(VLOOKUP(Tabla5[[#This Row],[CLAVE]],[2]VENTAS!$F$2:$L$1501,3,0),0)</f>
        <v>0</v>
      </c>
      <c r="CU1244">
        <f>IFERROR(VLOOKUP(Tabla5[[#This Row],[CLAVE]],[2]VENTAS!$F$2:$L$1501,4,0),0)</f>
        <v>0</v>
      </c>
      <c r="CV1244">
        <f>IFERROR(VLOOKUP(Tabla5[[#This Row],[CLAVE]],[2]VENTAS!$F$2:$L$1501,5,0),0)</f>
        <v>0</v>
      </c>
      <c r="CW1244">
        <f>IFERROR(VLOOKUP(Tabla5[[#This Row],[CLAVE]],[2]VENTAS!$F$2:$L$1501,6,0),0)</f>
        <v>0</v>
      </c>
      <c r="CX1244">
        <f>IFERROR(VLOOKUP(Tabla5[[#This Row],[CLAVE]],[2]VENTAS!$F$2:$L$1501,7,0),0)</f>
        <v>0</v>
      </c>
      <c r="CY1244">
        <f>IFERROR(VLOOKUP(Tabla5[[#This Row],[CLAVE]],[2]VENTAS!$F$2:$R$1501,13,0),0)</f>
        <v>0</v>
      </c>
      <c r="CZ1244">
        <f>SUM(Tabla5[[#This Row],[VENTA MABE 2 SEMANA NOV]:[VENTAS OTROS 2 SEMANA NOV]])</f>
        <v>0</v>
      </c>
      <c r="DA1244" s="46">
        <v>0.75157554079373179</v>
      </c>
    </row>
    <row r="1245" spans="1:105" hidden="1" x14ac:dyDescent="0.3">
      <c r="A1245" t="str">
        <f>CONCATENATE(Tabla5[[#This Row],[TIENDA HMPV]],Tabla5[[#This Row],[LINEA]])</f>
        <v>235 - SANGOLQUI 3REFRIGERACIÓN</v>
      </c>
      <c r="C1245" s="55" t="s">
        <v>655</v>
      </c>
      <c r="D1245" s="55" t="s">
        <v>30</v>
      </c>
      <c r="E1245" s="55" t="s">
        <v>1344</v>
      </c>
      <c r="F1245" s="55" t="s">
        <v>1724</v>
      </c>
      <c r="G1245" t="s">
        <v>29</v>
      </c>
      <c r="H1245" s="42">
        <f>IFERROR(Tabla5[[#This Row],[VENTAS MABE]]/Tabla5[[#This Row],[CUOTA]],0)</f>
        <v>1</v>
      </c>
      <c r="I1245">
        <v>2</v>
      </c>
      <c r="J1245">
        <v>2</v>
      </c>
      <c r="K1245">
        <v>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V1245" s="42">
        <v>0.25</v>
      </c>
      <c r="W1245" s="42">
        <f>IFERROR(Tabla5[[#This Row],[TOTAL VENTA 38 SEMANA]]/Tabla5[[#This Row],[VENTA ACUM 38]],0)</f>
        <v>0.25</v>
      </c>
      <c r="X1245" s="42" t="e">
        <f>VLOOKUP(Tabla5[[#This Row],[CLAVE]],[1]!QMI_5_SEMANA_SEP_22[[CLAVE]:[SHARE CADENA S2]],21,0)</f>
        <v>#REF!</v>
      </c>
      <c r="Y1245" s="55" t="s">
        <v>769</v>
      </c>
      <c r="Z1245" s="46">
        <f>+Tabla5[[#This Row],[VENTA ACUM 38]]+Tabla5[[#This Row],[venta total 39 acum]]</f>
        <v>10</v>
      </c>
      <c r="AA1245" s="46">
        <v>0</v>
      </c>
      <c r="AB1245" s="46">
        <v>2</v>
      </c>
      <c r="AC1245" s="46">
        <v>8</v>
      </c>
      <c r="AD1245" s="46">
        <v>2</v>
      </c>
      <c r="AE1245" s="46">
        <v>0</v>
      </c>
      <c r="AF1245" s="46">
        <v>2</v>
      </c>
      <c r="AG1245" s="46">
        <v>8</v>
      </c>
      <c r="AH1245" s="42">
        <f>IFERROR(Tabla5[[#This Row],[VENTAS MABE]]/Tabla5[[#This Row],[VENTAS INDURAMA]],0)</f>
        <v>0.25</v>
      </c>
      <c r="AI1245" t="s">
        <v>1676</v>
      </c>
      <c r="AK1245" s="42"/>
      <c r="AL1245" t="s">
        <v>727</v>
      </c>
      <c r="AM1245" s="55" t="s">
        <v>1343</v>
      </c>
      <c r="AO1245" s="55" t="s">
        <v>460</v>
      </c>
      <c r="AP1245" t="e">
        <v>#N/A</v>
      </c>
      <c r="AQ1245" s="5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f>SUM(Tabla5[[#This Row],[VENTA MABE 1 SEMANA OCT]:[VENTAS OTROS 1 SEMANA OCT]])</f>
        <v>1</v>
      </c>
      <c r="AY1245" s="46">
        <v>2</v>
      </c>
      <c r="AZ1245" s="55">
        <v>1</v>
      </c>
      <c r="BA1245">
        <v>4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f>SUM(Tabla5[[#This Row],[VENTA MABE 2 SEMANA OCT]:[VENTAS OTROS 2 SEMANA OCT]])</f>
        <v>5</v>
      </c>
      <c r="BH1245" t="s">
        <v>1198</v>
      </c>
      <c r="BI1245" s="55" t="s">
        <v>655</v>
      </c>
      <c r="BJ1245">
        <v>1.0000000000000004</v>
      </c>
      <c r="BK1245" s="55">
        <v>0</v>
      </c>
      <c r="BL1245">
        <v>3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f>SUM(Tabla5[[#This Row],[VENTA MABE 3 SEMANA OCT]:[VENTAS OTROS 3 SEMANA OCT]])</f>
        <v>3</v>
      </c>
      <c r="BS1245" s="42">
        <v>0.28000000000000003</v>
      </c>
      <c r="BT1245" s="55">
        <v>1</v>
      </c>
      <c r="BU1245">
        <v>2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f>SUM(Tabla5[[#This Row],[VENTA MABE 4 SEMANA OCT]:[VENTAS OTROS 4 SEMANA OCT]])</f>
        <v>3</v>
      </c>
      <c r="CE1245" t="s">
        <v>1695</v>
      </c>
      <c r="CI124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1245" t="s">
        <v>1701</v>
      </c>
      <c r="CK1245">
        <v>0</v>
      </c>
      <c r="CL1245">
        <v>2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f>SUM(Tabla5[[#This Row],[VENTA MABE 1 SEMANA NOV]:[VENTAS OTROS 1 SEMANA NOV]])</f>
        <v>2</v>
      </c>
      <c r="CS1245">
        <f>IFERROR(VLOOKUP(Tabla5[[#This Row],[CLAVE]],[2]VENTAS!$F$2:$L$1501,2,0),0)</f>
        <v>2</v>
      </c>
      <c r="CT1245">
        <f>IFERROR(VLOOKUP(Tabla5[[#This Row],[CLAVE]],[2]VENTAS!$F$2:$L$1501,3,0),0)</f>
        <v>3</v>
      </c>
      <c r="CU1245">
        <f>IFERROR(VLOOKUP(Tabla5[[#This Row],[CLAVE]],[2]VENTAS!$F$2:$L$1501,4,0),0)</f>
        <v>0</v>
      </c>
      <c r="CV1245">
        <f>IFERROR(VLOOKUP(Tabla5[[#This Row],[CLAVE]],[2]VENTAS!$F$2:$L$1501,5,0),0)</f>
        <v>0</v>
      </c>
      <c r="CW1245">
        <f>IFERROR(VLOOKUP(Tabla5[[#This Row],[CLAVE]],[2]VENTAS!$F$2:$L$1501,6,0),0)</f>
        <v>0</v>
      </c>
      <c r="CX1245">
        <f>IFERROR(VLOOKUP(Tabla5[[#This Row],[CLAVE]],[2]VENTAS!$F$2:$L$1501,7,0),0)</f>
        <v>0</v>
      </c>
      <c r="CY1245">
        <f>IFERROR(VLOOKUP(Tabla5[[#This Row],[CLAVE]],[2]VENTAS!$F$2:$R$1501,13,0),0)</f>
        <v>0</v>
      </c>
      <c r="CZ1245">
        <f>SUM(Tabla5[[#This Row],[VENTA MABE 2 SEMANA NOV]:[VENTAS OTROS 2 SEMANA NOV]])</f>
        <v>5</v>
      </c>
      <c r="DA1245" s="46">
        <v>3.6979067943241675</v>
      </c>
    </row>
    <row r="1246" spans="1:105" hidden="1" x14ac:dyDescent="0.3">
      <c r="A1246" t="str">
        <f>CONCATENATE(Tabla5[[#This Row],[TIENDA HMPV]],Tabla5[[#This Row],[LINEA]])</f>
        <v>28 - POMASQUICOCINAS</v>
      </c>
      <c r="C1246" s="55" t="s">
        <v>655</v>
      </c>
      <c r="D1246" s="55" t="s">
        <v>30</v>
      </c>
      <c r="E1246" s="55" t="s">
        <v>1376</v>
      </c>
      <c r="F1246" s="55" t="s">
        <v>1724</v>
      </c>
      <c r="G1246" t="s">
        <v>26</v>
      </c>
      <c r="H1246" s="42">
        <f>IFERROR(Tabla5[[#This Row],[VENTAS MABE]]/Tabla5[[#This Row],[CUOTA]],0)</f>
        <v>0</v>
      </c>
      <c r="I1246">
        <v>5</v>
      </c>
      <c r="J1246">
        <v>0</v>
      </c>
      <c r="K1246">
        <v>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V1246" s="42">
        <v>0</v>
      </c>
      <c r="W1246" s="42">
        <f>IFERROR(Tabla5[[#This Row],[TOTAL VENTA 38 SEMANA]]/Tabla5[[#This Row],[VENTA ACUM 38]],0)</f>
        <v>0</v>
      </c>
      <c r="X1246" s="42" t="e">
        <f>VLOOKUP(Tabla5[[#This Row],[CLAVE]],[1]!QMI_5_SEMANA_SEP_22[[CLAVE]:[SHARE CADENA S2]],21,0)</f>
        <v>#REF!</v>
      </c>
      <c r="Y1246" s="55" t="s">
        <v>757</v>
      </c>
      <c r="Z1246" s="46">
        <f>+Tabla5[[#This Row],[VENTA ACUM 38]]+Tabla5[[#This Row],[venta total 39 acum]]</f>
        <v>4</v>
      </c>
      <c r="AA1246" s="46">
        <v>0</v>
      </c>
      <c r="AB1246" s="46">
        <v>0</v>
      </c>
      <c r="AC1246" s="46">
        <v>3</v>
      </c>
      <c r="AD1246" s="46">
        <v>1</v>
      </c>
      <c r="AE1246" s="46">
        <v>1</v>
      </c>
      <c r="AF1246" s="46">
        <v>1</v>
      </c>
      <c r="AG1246" s="46">
        <v>4</v>
      </c>
      <c r="AH1246" s="42">
        <f>IFERROR(Tabla5[[#This Row],[VENTAS MABE]]/Tabla5[[#This Row],[VENTAS INDURAMA]],0)</f>
        <v>0</v>
      </c>
      <c r="AI1246" t="s">
        <v>1676</v>
      </c>
      <c r="AK1246" s="42"/>
      <c r="AL1246" t="s">
        <v>727</v>
      </c>
      <c r="AM1246" s="55" t="s">
        <v>1375</v>
      </c>
      <c r="AO1246" s="55" t="s">
        <v>460</v>
      </c>
      <c r="AP1246" t="e">
        <v>#N/A</v>
      </c>
      <c r="AQ1246" s="55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f>SUM(Tabla5[[#This Row],[VENTA MABE 1 SEMANA OCT]:[VENTAS OTROS 1 SEMANA OCT]])</f>
        <v>1</v>
      </c>
      <c r="AY1246" s="46">
        <v>3.853953719034942</v>
      </c>
      <c r="AZ1246" s="55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f>SUM(Tabla5[[#This Row],[VENTA MABE 2 SEMANA OCT]:[VENTAS OTROS 2 SEMANA OCT]])</f>
        <v>0</v>
      </c>
      <c r="BH1246" t="s">
        <v>885</v>
      </c>
      <c r="BI1246" s="55" t="s">
        <v>655</v>
      </c>
      <c r="BJ1246">
        <v>1.5</v>
      </c>
      <c r="BK1246" s="55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f>SUM(Tabla5[[#This Row],[VENTA MABE 3 SEMANA OCT]:[VENTAS OTROS 3 SEMANA OCT]])</f>
        <v>0</v>
      </c>
      <c r="BS1246" s="42">
        <v>0.4</v>
      </c>
      <c r="BT1246" s="55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f>SUM(Tabla5[[#This Row],[VENTA MABE 4 SEMANA OCT]:[VENTAS OTROS 4 SEMANA OCT]])</f>
        <v>0</v>
      </c>
      <c r="CI12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46" s="6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f>SUM(Tabla5[[#This Row],[VENTA MABE 1 SEMANA NOV]:[VENTAS OTROS 1 SEMANA NOV]])</f>
        <v>0</v>
      </c>
      <c r="CS1246">
        <f>IFERROR(VLOOKUP(Tabla5[[#This Row],[CLAVE]],[2]VENTAS!$F$2:$L$1501,2,0),0)</f>
        <v>0</v>
      </c>
      <c r="CT1246">
        <f>IFERROR(VLOOKUP(Tabla5[[#This Row],[CLAVE]],[2]VENTAS!$F$2:$L$1501,3,0),0)</f>
        <v>0</v>
      </c>
      <c r="CU1246">
        <f>IFERROR(VLOOKUP(Tabla5[[#This Row],[CLAVE]],[2]VENTAS!$F$2:$L$1501,4,0),0)</f>
        <v>0</v>
      </c>
      <c r="CV1246">
        <f>IFERROR(VLOOKUP(Tabla5[[#This Row],[CLAVE]],[2]VENTAS!$F$2:$L$1501,5,0),0)</f>
        <v>0</v>
      </c>
      <c r="CW1246">
        <f>IFERROR(VLOOKUP(Tabla5[[#This Row],[CLAVE]],[2]VENTAS!$F$2:$L$1501,6,0),0)</f>
        <v>0</v>
      </c>
      <c r="CX1246">
        <f>IFERROR(VLOOKUP(Tabla5[[#This Row],[CLAVE]],[2]VENTAS!$F$2:$L$1501,7,0),0)</f>
        <v>0</v>
      </c>
      <c r="CY1246">
        <f>IFERROR(VLOOKUP(Tabla5[[#This Row],[CLAVE]],[2]VENTAS!$F$2:$R$1501,13,0),0)</f>
        <v>0</v>
      </c>
      <c r="CZ1246">
        <f>SUM(Tabla5[[#This Row],[VENTA MABE 2 SEMANA NOV]:[VENTAS OTROS 2 SEMANA NOV]])</f>
        <v>0</v>
      </c>
      <c r="DA1246" s="46">
        <v>10.059134696306995</v>
      </c>
    </row>
    <row r="1247" spans="1:105" hidden="1" x14ac:dyDescent="0.3">
      <c r="A1247" t="str">
        <f>CONCATENATE(Tabla5[[#This Row],[TIENDA HMPV]],Tabla5[[#This Row],[LINEA]])</f>
        <v>28 - POMASQUIGLOBALES</v>
      </c>
      <c r="C1247" s="55" t="s">
        <v>655</v>
      </c>
      <c r="D1247" s="55" t="s">
        <v>30</v>
      </c>
      <c r="E1247" s="55" t="s">
        <v>1376</v>
      </c>
      <c r="F1247" s="55" t="s">
        <v>1724</v>
      </c>
      <c r="G1247" t="s">
        <v>27</v>
      </c>
      <c r="H1247" s="42">
        <f>IFERROR(Tabla5[[#This Row],[VENTAS MABE]]/Tabla5[[#This Row],[CUOTA]],0)</f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V1247" s="42">
        <v>1</v>
      </c>
      <c r="W1247" s="42">
        <f>IFERROR(Tabla5[[#This Row],[TOTAL VENTA 38 SEMANA]]/Tabla5[[#This Row],[VENTA ACUM 38]],0)</f>
        <v>1</v>
      </c>
      <c r="X1247" s="42" t="e">
        <f>VLOOKUP(Tabla5[[#This Row],[CLAVE]],[1]!QMI_5_SEMANA_SEP_22[[CLAVE]:[SHARE CADENA S2]],21,0)</f>
        <v>#REF!</v>
      </c>
      <c r="Y1247" s="55" t="s">
        <v>757</v>
      </c>
      <c r="Z1247" s="46">
        <f>+Tabla5[[#This Row],[VENTA ACUM 38]]+Tabla5[[#This Row],[venta total 39 acum]]</f>
        <v>1</v>
      </c>
      <c r="AA1247" s="46">
        <v>0</v>
      </c>
      <c r="AB1247" s="46">
        <v>1</v>
      </c>
      <c r="AC1247" s="46">
        <v>1</v>
      </c>
      <c r="AD1247" s="46">
        <v>0</v>
      </c>
      <c r="AE1247" s="46">
        <v>0</v>
      </c>
      <c r="AF1247" s="46">
        <v>0</v>
      </c>
      <c r="AG1247" s="46">
        <v>0</v>
      </c>
      <c r="AH1247" s="42">
        <f>IFERROR(Tabla5[[#This Row],[VENTAS MABE]]/Tabla5[[#This Row],[VENTAS INDURAMA]],0)</f>
        <v>0</v>
      </c>
      <c r="AI1247" t="s">
        <v>1676</v>
      </c>
      <c r="AK1247" s="42"/>
      <c r="AL1247" t="s">
        <v>727</v>
      </c>
      <c r="AM1247" s="55" t="s">
        <v>1375</v>
      </c>
      <c r="AO1247" s="55" t="s">
        <v>460</v>
      </c>
      <c r="AP1247" t="e">
        <v>#N/A</v>
      </c>
      <c r="AQ1247" s="55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f>SUM(Tabla5[[#This Row],[VENTA MABE 1 SEMANA OCT]:[VENTAS OTROS 1 SEMANA OCT]])</f>
        <v>0</v>
      </c>
      <c r="AY1247" s="46">
        <v>0</v>
      </c>
      <c r="AZ1247" s="55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f>SUM(Tabla5[[#This Row],[VENTA MABE 2 SEMANA OCT]:[VENTAS OTROS 2 SEMANA OCT]])</f>
        <v>0</v>
      </c>
      <c r="BH1247" t="s">
        <v>885</v>
      </c>
      <c r="BI1247" s="55" t="s">
        <v>655</v>
      </c>
      <c r="BJ1247">
        <v>1.5</v>
      </c>
      <c r="BK1247" s="55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f>SUM(Tabla5[[#This Row],[VENTA MABE 3 SEMANA OCT]:[VENTAS OTROS 3 SEMANA OCT]])</f>
        <v>0</v>
      </c>
      <c r="BS1247" s="42">
        <v>0</v>
      </c>
      <c r="BT1247" s="55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f>SUM(Tabla5[[#This Row],[VENTA MABE 4 SEMANA OCT]:[VENTAS OTROS 4 SEMANA OCT]])</f>
        <v>0</v>
      </c>
      <c r="CI12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47" s="66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f>SUM(Tabla5[[#This Row],[VENTA MABE 1 SEMANA NOV]:[VENTAS OTROS 1 SEMANA NOV]])</f>
        <v>0</v>
      </c>
      <c r="CS1247">
        <f>IFERROR(VLOOKUP(Tabla5[[#This Row],[CLAVE]],[2]VENTAS!$F$2:$L$1501,2,0),0)</f>
        <v>0</v>
      </c>
      <c r="CT1247">
        <f>IFERROR(VLOOKUP(Tabla5[[#This Row],[CLAVE]],[2]VENTAS!$F$2:$L$1501,3,0),0)</f>
        <v>0</v>
      </c>
      <c r="CU1247">
        <f>IFERROR(VLOOKUP(Tabla5[[#This Row],[CLAVE]],[2]VENTAS!$F$2:$L$1501,4,0),0)</f>
        <v>0</v>
      </c>
      <c r="CV1247">
        <f>IFERROR(VLOOKUP(Tabla5[[#This Row],[CLAVE]],[2]VENTAS!$F$2:$L$1501,5,0),0)</f>
        <v>0</v>
      </c>
      <c r="CW1247">
        <f>IFERROR(VLOOKUP(Tabla5[[#This Row],[CLAVE]],[2]VENTAS!$F$2:$L$1501,6,0),0)</f>
        <v>0</v>
      </c>
      <c r="CX1247">
        <f>IFERROR(VLOOKUP(Tabla5[[#This Row],[CLAVE]],[2]VENTAS!$F$2:$L$1501,7,0),0)</f>
        <v>0</v>
      </c>
      <c r="CY1247">
        <f>IFERROR(VLOOKUP(Tabla5[[#This Row],[CLAVE]],[2]VENTAS!$F$2:$R$1501,13,0),0)</f>
        <v>0</v>
      </c>
      <c r="CZ1247">
        <f>SUM(Tabla5[[#This Row],[VENTA MABE 2 SEMANA NOV]:[VENTAS OTROS 2 SEMANA NOV]])</f>
        <v>0</v>
      </c>
      <c r="DA1247" s="46">
        <v>0</v>
      </c>
    </row>
    <row r="1248" spans="1:105" hidden="1" x14ac:dyDescent="0.3">
      <c r="A1248" t="str">
        <f>CONCATENATE(Tabla5[[#This Row],[TIENDA HMPV]],Tabla5[[#This Row],[LINEA]])</f>
        <v>28 - POMASQUIREFRIGERACIÓN</v>
      </c>
      <c r="C1248" s="55" t="s">
        <v>655</v>
      </c>
      <c r="D1248" s="55" t="s">
        <v>30</v>
      </c>
      <c r="E1248" s="55" t="s">
        <v>1376</v>
      </c>
      <c r="F1248" s="55" t="s">
        <v>1724</v>
      </c>
      <c r="G1248" t="s">
        <v>29</v>
      </c>
      <c r="H1248" s="42">
        <f>IFERROR(Tabla5[[#This Row],[VENTAS MABE]]/Tabla5[[#This Row],[CUOTA]],0)</f>
        <v>0</v>
      </c>
      <c r="I1248">
        <v>3</v>
      </c>
      <c r="J1248">
        <v>0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V1248" s="42">
        <v>0</v>
      </c>
      <c r="W1248" s="42">
        <f>IFERROR(Tabla5[[#This Row],[TOTAL VENTA 38 SEMANA]]/Tabla5[[#This Row],[VENTA ACUM 38]],0)</f>
        <v>0</v>
      </c>
      <c r="X1248" s="42" t="e">
        <f>VLOOKUP(Tabla5[[#This Row],[CLAVE]],[1]!QMI_5_SEMANA_SEP_22[[CLAVE]:[SHARE CADENA S2]],21,0)</f>
        <v>#REF!</v>
      </c>
      <c r="Y1248" s="55" t="s">
        <v>757</v>
      </c>
      <c r="Z1248" s="46">
        <f>+Tabla5[[#This Row],[VENTA ACUM 38]]+Tabla5[[#This Row],[venta total 39 acum]]</f>
        <v>4</v>
      </c>
      <c r="AA1248" s="46">
        <v>0</v>
      </c>
      <c r="AB1248" s="46">
        <v>0</v>
      </c>
      <c r="AC1248" s="46">
        <v>2</v>
      </c>
      <c r="AD1248" s="46">
        <v>2</v>
      </c>
      <c r="AE1248" s="46">
        <v>0</v>
      </c>
      <c r="AF1248" s="46">
        <v>2</v>
      </c>
      <c r="AG1248" s="46">
        <v>2</v>
      </c>
      <c r="AH1248" s="42">
        <f>IFERROR(Tabla5[[#This Row],[VENTAS MABE]]/Tabla5[[#This Row],[VENTAS INDURAMA]],0)</f>
        <v>0</v>
      </c>
      <c r="AI1248" t="s">
        <v>1676</v>
      </c>
      <c r="AK1248" s="42"/>
      <c r="AL1248" t="s">
        <v>727</v>
      </c>
      <c r="AM1248" s="55" t="s">
        <v>1375</v>
      </c>
      <c r="AO1248" s="55" t="s">
        <v>460</v>
      </c>
      <c r="AP1248" t="e">
        <v>#N/A</v>
      </c>
      <c r="AQ1248" s="55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f>SUM(Tabla5[[#This Row],[VENTA MABE 1 SEMANA OCT]:[VENTAS OTROS 1 SEMANA OCT]])</f>
        <v>0</v>
      </c>
      <c r="AY1248" s="46">
        <v>3.7940177029952595</v>
      </c>
      <c r="AZ1248" s="55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f>SUM(Tabla5[[#This Row],[VENTA MABE 2 SEMANA OCT]:[VENTAS OTROS 2 SEMANA OCT]])</f>
        <v>1</v>
      </c>
      <c r="BH1248" t="s">
        <v>885</v>
      </c>
      <c r="BI1248" s="55" t="s">
        <v>655</v>
      </c>
      <c r="BJ1248">
        <v>1.5</v>
      </c>
      <c r="BK1248" s="55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f>SUM(Tabla5[[#This Row],[VENTA MABE 3 SEMANA OCT]:[VENTAS OTROS 3 SEMANA OCT]])</f>
        <v>0</v>
      </c>
      <c r="BS1248" s="42">
        <v>0.28000000000000003</v>
      </c>
      <c r="BT1248" s="55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f>SUM(Tabla5[[#This Row],[VENTA MABE 4 SEMANA OCT]:[VENTAS OTROS 4 SEMANA OCT]])</f>
        <v>0</v>
      </c>
      <c r="CI12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48" s="66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f>SUM(Tabla5[[#This Row],[VENTA MABE 1 SEMANA NOV]:[VENTAS OTROS 1 SEMANA NOV]])</f>
        <v>0</v>
      </c>
      <c r="CS1248">
        <f>IFERROR(VLOOKUP(Tabla5[[#This Row],[CLAVE]],[2]VENTAS!$F$2:$L$1501,2,0),0)</f>
        <v>0</v>
      </c>
      <c r="CT1248">
        <f>IFERROR(VLOOKUP(Tabla5[[#This Row],[CLAVE]],[2]VENTAS!$F$2:$L$1501,3,0),0)</f>
        <v>0</v>
      </c>
      <c r="CU1248">
        <f>IFERROR(VLOOKUP(Tabla5[[#This Row],[CLAVE]],[2]VENTAS!$F$2:$L$1501,4,0),0)</f>
        <v>0</v>
      </c>
      <c r="CV1248">
        <f>IFERROR(VLOOKUP(Tabla5[[#This Row],[CLAVE]],[2]VENTAS!$F$2:$L$1501,5,0),0)</f>
        <v>0</v>
      </c>
      <c r="CW1248">
        <f>IFERROR(VLOOKUP(Tabla5[[#This Row],[CLAVE]],[2]VENTAS!$F$2:$L$1501,6,0),0)</f>
        <v>0</v>
      </c>
      <c r="CX1248">
        <f>IFERROR(VLOOKUP(Tabla5[[#This Row],[CLAVE]],[2]VENTAS!$F$2:$L$1501,7,0),0)</f>
        <v>0</v>
      </c>
      <c r="CY1248">
        <f>IFERROR(VLOOKUP(Tabla5[[#This Row],[CLAVE]],[2]VENTAS!$F$2:$R$1501,13,0),0)</f>
        <v>0</v>
      </c>
      <c r="CZ1248">
        <f>SUM(Tabla5[[#This Row],[VENTA MABE 2 SEMANA NOV]:[VENTAS OTROS 2 SEMANA NOV]])</f>
        <v>0</v>
      </c>
      <c r="DA1248" s="46">
        <v>6</v>
      </c>
    </row>
    <row r="1249" spans="1:105" hidden="1" x14ac:dyDescent="0.3">
      <c r="A1249" t="str">
        <f>CONCATENATE(Tabla5[[#This Row],[TIENDA HMPV]],Tabla5[[#This Row],[LINEA]])</f>
        <v>32 - CALDERONCOCINAS</v>
      </c>
      <c r="C1249" s="55" t="s">
        <v>655</v>
      </c>
      <c r="D1249" s="55" t="s">
        <v>30</v>
      </c>
      <c r="E1249" s="55" t="s">
        <v>1359</v>
      </c>
      <c r="F1249" s="55" t="s">
        <v>1724</v>
      </c>
      <c r="G1249" t="s">
        <v>26</v>
      </c>
      <c r="H1249" s="42">
        <f>IFERROR(Tabla5[[#This Row],[VENTAS MABE]]/Tabla5[[#This Row],[CUOTA]],0)</f>
        <v>0.33333333333333331</v>
      </c>
      <c r="I1249">
        <v>3</v>
      </c>
      <c r="J1249">
        <v>1</v>
      </c>
      <c r="K1249">
        <v>9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V1249" s="42">
        <v>0.1</v>
      </c>
      <c r="W1249" s="42">
        <f>IFERROR(Tabla5[[#This Row],[TOTAL VENTA 38 SEMANA]]/Tabla5[[#This Row],[VENTA ACUM 38]],0)</f>
        <v>0.1</v>
      </c>
      <c r="X1249" s="42" t="e">
        <f>VLOOKUP(Tabla5[[#This Row],[CLAVE]],[1]!QMI_5_SEMANA_SEP_22[[CLAVE]:[SHARE CADENA S2]],21,0)</f>
        <v>#REF!</v>
      </c>
      <c r="Y1249" s="55" t="s">
        <v>769</v>
      </c>
      <c r="Z1249" s="46">
        <f>+Tabla5[[#This Row],[VENTA ACUM 38]]+Tabla5[[#This Row],[venta total 39 acum]]</f>
        <v>10</v>
      </c>
      <c r="AA1249" s="46">
        <v>0</v>
      </c>
      <c r="AB1249" s="46">
        <v>1</v>
      </c>
      <c r="AC1249" s="46">
        <v>10</v>
      </c>
      <c r="AD1249" s="46">
        <v>0</v>
      </c>
      <c r="AE1249" s="46">
        <v>0</v>
      </c>
      <c r="AF1249" s="46">
        <v>0</v>
      </c>
      <c r="AG1249" s="46">
        <v>10</v>
      </c>
      <c r="AH1249" s="42">
        <f>IFERROR(Tabla5[[#This Row],[VENTAS MABE]]/Tabla5[[#This Row],[VENTAS INDURAMA]],0)</f>
        <v>0.1111111111111111</v>
      </c>
      <c r="AI1249" t="s">
        <v>1676</v>
      </c>
      <c r="AK1249" s="42"/>
      <c r="AL1249" t="s">
        <v>727</v>
      </c>
      <c r="AM1249" s="55" t="s">
        <v>1358</v>
      </c>
      <c r="AO1249" s="55" t="s">
        <v>460</v>
      </c>
      <c r="AP1249" t="e">
        <v>#N/A</v>
      </c>
      <c r="AQ1249" s="55">
        <v>1</v>
      </c>
      <c r="AR1249">
        <v>3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f>SUM(Tabla5[[#This Row],[VENTA MABE 1 SEMANA OCT]:[VENTAS OTROS 1 SEMANA OCT]])</f>
        <v>4</v>
      </c>
      <c r="AY1249" s="46">
        <v>3</v>
      </c>
      <c r="AZ1249" s="55">
        <v>3</v>
      </c>
      <c r="BA1249">
        <v>4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f>SUM(Tabla5[[#This Row],[VENTA MABE 2 SEMANA OCT]:[VENTAS OTROS 2 SEMANA OCT]])</f>
        <v>7</v>
      </c>
      <c r="BH1249" t="s">
        <v>1180</v>
      </c>
      <c r="BI1249" s="55" t="s">
        <v>655</v>
      </c>
      <c r="BJ1249">
        <v>1.0000000000000004</v>
      </c>
      <c r="BK1249" s="55">
        <v>2</v>
      </c>
      <c r="BL1249">
        <v>1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f>SUM(Tabla5[[#This Row],[VENTA MABE 3 SEMANA OCT]:[VENTAS OTROS 3 SEMANA OCT]])</f>
        <v>3</v>
      </c>
      <c r="BS1249" s="42">
        <v>0.4</v>
      </c>
      <c r="BT1249" s="55">
        <v>1</v>
      </c>
      <c r="BU1249">
        <v>1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f>SUM(Tabla5[[#This Row],[VENTA MABE 4 SEMANA OCT]:[VENTAS OTROS 4 SEMANA OCT]])</f>
        <v>2</v>
      </c>
      <c r="CI12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0.4375</v>
      </c>
      <c r="CJ1249" t="s">
        <v>1703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f>SUM(Tabla5[[#This Row],[VENTA MABE 1 SEMANA NOV]:[VENTAS OTROS 1 SEMANA NOV]])</f>
        <v>0</v>
      </c>
      <c r="CS1249">
        <f>IFERROR(VLOOKUP(Tabla5[[#This Row],[CLAVE]],[2]VENTAS!$F$2:$L$1501,2,0),0)</f>
        <v>1</v>
      </c>
      <c r="CT1249">
        <f>IFERROR(VLOOKUP(Tabla5[[#This Row],[CLAVE]],[2]VENTAS!$F$2:$L$1501,3,0),0)</f>
        <v>4</v>
      </c>
      <c r="CU1249">
        <f>IFERROR(VLOOKUP(Tabla5[[#This Row],[CLAVE]],[2]VENTAS!$F$2:$L$1501,4,0),0)</f>
        <v>0</v>
      </c>
      <c r="CV1249">
        <f>IFERROR(VLOOKUP(Tabla5[[#This Row],[CLAVE]],[2]VENTAS!$F$2:$L$1501,5,0),0)</f>
        <v>0</v>
      </c>
      <c r="CW1249">
        <f>IFERROR(VLOOKUP(Tabla5[[#This Row],[CLAVE]],[2]VENTAS!$F$2:$L$1501,6,0),0)</f>
        <v>0</v>
      </c>
      <c r="CX1249">
        <f>IFERROR(VLOOKUP(Tabla5[[#This Row],[CLAVE]],[2]VENTAS!$F$2:$L$1501,7,0),0)</f>
        <v>0</v>
      </c>
      <c r="CY1249">
        <f>IFERROR(VLOOKUP(Tabla5[[#This Row],[CLAVE]],[2]VENTAS!$F$2:$R$1501,13,0),0)</f>
        <v>0</v>
      </c>
      <c r="CZ1249">
        <f>SUM(Tabla5[[#This Row],[VENTA MABE 2 SEMANA NOV]:[VENTAS OTROS 2 SEMANA NOV]])</f>
        <v>5</v>
      </c>
      <c r="DA1249" s="46">
        <v>7.1537626660345666</v>
      </c>
    </row>
    <row r="1250" spans="1:105" hidden="1" x14ac:dyDescent="0.3">
      <c r="A1250" t="str">
        <f>CONCATENATE(Tabla5[[#This Row],[TIENDA HMPV]],Tabla5[[#This Row],[LINEA]])</f>
        <v>32 - CALDERONGLOBALES</v>
      </c>
      <c r="C1250" s="55" t="s">
        <v>655</v>
      </c>
      <c r="D1250" s="55" t="s">
        <v>30</v>
      </c>
      <c r="E1250" s="55" t="s">
        <v>1359</v>
      </c>
      <c r="F1250" s="55" t="s">
        <v>1724</v>
      </c>
      <c r="G1250" t="s">
        <v>27</v>
      </c>
      <c r="H1250" s="42">
        <f>IFERROR(Tabla5[[#This Row],[VENTAS MABE]]/Tabla5[[#This Row],[CUOTA]],0)</f>
        <v>0</v>
      </c>
      <c r="I1250">
        <v>1</v>
      </c>
      <c r="J1250">
        <v>0</v>
      </c>
      <c r="K1250">
        <v>2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V1250" s="42">
        <v>0</v>
      </c>
      <c r="W1250" s="42">
        <f>IFERROR(Tabla5[[#This Row],[TOTAL VENTA 38 SEMANA]]/Tabla5[[#This Row],[VENTA ACUM 38]],0)</f>
        <v>0</v>
      </c>
      <c r="X1250" s="42" t="e">
        <f>VLOOKUP(Tabla5[[#This Row],[CLAVE]],[1]!QMI_5_SEMANA_SEP_22[[CLAVE]:[SHARE CADENA S2]],21,0)</f>
        <v>#REF!</v>
      </c>
      <c r="Y1250" s="55" t="s">
        <v>769</v>
      </c>
      <c r="Z1250" s="46">
        <f>+Tabla5[[#This Row],[VENTA ACUM 38]]+Tabla5[[#This Row],[venta total 39 acum]]</f>
        <v>2</v>
      </c>
      <c r="AA1250" s="46">
        <v>0</v>
      </c>
      <c r="AB1250" s="46">
        <v>0</v>
      </c>
      <c r="AC1250" s="46">
        <v>2</v>
      </c>
      <c r="AD1250" s="46">
        <v>0</v>
      </c>
      <c r="AE1250" s="46">
        <v>0</v>
      </c>
      <c r="AF1250" s="46">
        <v>0</v>
      </c>
      <c r="AG1250" s="46">
        <v>0</v>
      </c>
      <c r="AH1250" s="42">
        <f>IFERROR(Tabla5[[#This Row],[VENTAS MABE]]/Tabla5[[#This Row],[VENTAS INDURAMA]],0)</f>
        <v>0</v>
      </c>
      <c r="AI1250" t="s">
        <v>1676</v>
      </c>
      <c r="AK1250" s="42"/>
      <c r="AL1250" t="s">
        <v>727</v>
      </c>
      <c r="AM1250" s="55" t="s">
        <v>1358</v>
      </c>
      <c r="AO1250" s="55" t="s">
        <v>460</v>
      </c>
      <c r="AP1250" t="e">
        <v>#N/A</v>
      </c>
      <c r="AQ1250" s="55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f>SUM(Tabla5[[#This Row],[VENTA MABE 1 SEMANA OCT]:[VENTAS OTROS 1 SEMANA OCT]])</f>
        <v>0</v>
      </c>
      <c r="AY1250" s="46">
        <v>1</v>
      </c>
      <c r="AZ1250" s="55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f>SUM(Tabla5[[#This Row],[VENTA MABE 2 SEMANA OCT]:[VENTAS OTROS 2 SEMANA OCT]])</f>
        <v>0</v>
      </c>
      <c r="BH1250" t="s">
        <v>1180</v>
      </c>
      <c r="BI1250" s="55" t="s">
        <v>655</v>
      </c>
      <c r="BJ1250">
        <v>1.0000000000000004</v>
      </c>
      <c r="BK1250" s="55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f>SUM(Tabla5[[#This Row],[VENTA MABE 3 SEMANA OCT]:[VENTAS OTROS 3 SEMANA OCT]])</f>
        <v>0</v>
      </c>
      <c r="BS1250" s="42">
        <v>0</v>
      </c>
      <c r="BT1250" s="55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f>SUM(Tabla5[[#This Row],[VENTA MABE 4 SEMANA OCT]:[VENTAS OTROS 4 SEMANA OCT]])</f>
        <v>0</v>
      </c>
      <c r="CI12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50" s="66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f>SUM(Tabla5[[#This Row],[VENTA MABE 1 SEMANA NOV]:[VENTAS OTROS 1 SEMANA NOV]])</f>
        <v>0</v>
      </c>
      <c r="CS1250">
        <f>IFERROR(VLOOKUP(Tabla5[[#This Row],[CLAVE]],[2]VENTAS!$F$2:$L$1501,2,0),0)</f>
        <v>2</v>
      </c>
      <c r="CT1250">
        <f>IFERROR(VLOOKUP(Tabla5[[#This Row],[CLAVE]],[2]VENTAS!$F$2:$L$1501,3,0),0)</f>
        <v>0</v>
      </c>
      <c r="CU1250">
        <f>IFERROR(VLOOKUP(Tabla5[[#This Row],[CLAVE]],[2]VENTAS!$F$2:$L$1501,4,0),0)</f>
        <v>0</v>
      </c>
      <c r="CV1250">
        <f>IFERROR(VLOOKUP(Tabla5[[#This Row],[CLAVE]],[2]VENTAS!$F$2:$L$1501,5,0),0)</f>
        <v>0</v>
      </c>
      <c r="CW1250">
        <f>IFERROR(VLOOKUP(Tabla5[[#This Row],[CLAVE]],[2]VENTAS!$F$2:$L$1501,6,0),0)</f>
        <v>0</v>
      </c>
      <c r="CX1250">
        <f>IFERROR(VLOOKUP(Tabla5[[#This Row],[CLAVE]],[2]VENTAS!$F$2:$L$1501,7,0),0)</f>
        <v>0</v>
      </c>
      <c r="CY1250">
        <f>IFERROR(VLOOKUP(Tabla5[[#This Row],[CLAVE]],[2]VENTAS!$F$2:$R$1501,13,0),0)</f>
        <v>0</v>
      </c>
      <c r="CZ1250">
        <f>SUM(Tabla5[[#This Row],[VENTA MABE 2 SEMANA NOV]:[VENTAS OTROS 2 SEMANA NOV]])</f>
        <v>2</v>
      </c>
      <c r="DA1250" s="46">
        <v>0.29026789129082164</v>
      </c>
    </row>
    <row r="1251" spans="1:105" hidden="1" x14ac:dyDescent="0.3">
      <c r="A1251" t="str">
        <f>CONCATENATE(Tabla5[[#This Row],[TIENDA HMPV]],Tabla5[[#This Row],[LINEA]])</f>
        <v>32 - CALDERONLAVADO</v>
      </c>
      <c r="C1251" s="55" t="s">
        <v>655</v>
      </c>
      <c r="D1251" s="55" t="s">
        <v>30</v>
      </c>
      <c r="E1251" s="55" t="s">
        <v>1359</v>
      </c>
      <c r="F1251" s="55" t="s">
        <v>1724</v>
      </c>
      <c r="G1251" t="s">
        <v>28</v>
      </c>
      <c r="H1251" s="42">
        <f>IFERROR(Tabla5[[#This Row],[VENTAS MABE]]/Tabla5[[#This Row],[CUOTA]],0)</f>
        <v>0</v>
      </c>
      <c r="I1251">
        <v>2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V1251" s="42">
        <v>0</v>
      </c>
      <c r="W1251" s="42">
        <f>IFERROR(Tabla5[[#This Row],[TOTAL VENTA 38 SEMANA]]/Tabla5[[#This Row],[VENTA ACUM 38]],0)</f>
        <v>0</v>
      </c>
      <c r="X1251" s="42" t="e">
        <f>VLOOKUP(Tabla5[[#This Row],[CLAVE]],[1]!QMI_5_SEMANA_SEP_22[[CLAVE]:[SHARE CADENA S2]],21,0)</f>
        <v>#REF!</v>
      </c>
      <c r="Y1251" s="55" t="s">
        <v>769</v>
      </c>
      <c r="Z1251" s="46">
        <f>+Tabla5[[#This Row],[VENTA ACUM 38]]+Tabla5[[#This Row],[venta total 39 acum]]</f>
        <v>2</v>
      </c>
      <c r="AA1251" s="46">
        <v>0</v>
      </c>
      <c r="AB1251" s="46">
        <v>0</v>
      </c>
      <c r="AC1251" s="46">
        <v>2</v>
      </c>
      <c r="AD1251" s="46">
        <v>0</v>
      </c>
      <c r="AE1251" s="46">
        <v>0</v>
      </c>
      <c r="AF1251" s="46">
        <v>0</v>
      </c>
      <c r="AG1251" s="46">
        <v>0</v>
      </c>
      <c r="AH1251" s="42">
        <f>IFERROR(Tabla5[[#This Row],[VENTAS MABE]]/Tabla5[[#This Row],[VENTAS INDURAMA]],0)</f>
        <v>0</v>
      </c>
      <c r="AI1251" t="s">
        <v>1676</v>
      </c>
      <c r="AK1251" s="42"/>
      <c r="AL1251" t="s">
        <v>727</v>
      </c>
      <c r="AM1251" s="55" t="s">
        <v>1358</v>
      </c>
      <c r="AO1251" s="55" t="s">
        <v>460</v>
      </c>
      <c r="AP1251" t="e">
        <v>#N/A</v>
      </c>
      <c r="AQ1251" s="55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f>SUM(Tabla5[[#This Row],[VENTA MABE 1 SEMANA OCT]:[VENTAS OTROS 1 SEMANA OCT]])</f>
        <v>0</v>
      </c>
      <c r="AY1251" s="46">
        <v>1.5811030914665303</v>
      </c>
      <c r="AZ1251" s="55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f>SUM(Tabla5[[#This Row],[VENTA MABE 2 SEMANA OCT]:[VENTAS OTROS 2 SEMANA OCT]])</f>
        <v>0</v>
      </c>
      <c r="BH1251" t="s">
        <v>1180</v>
      </c>
      <c r="BI1251" s="55" t="s">
        <v>655</v>
      </c>
      <c r="BJ1251">
        <v>1.0000000000000004</v>
      </c>
      <c r="BK1251" s="55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f>SUM(Tabla5[[#This Row],[VENTA MABE 3 SEMANA OCT]:[VENTAS OTROS 3 SEMANA OCT]])</f>
        <v>0</v>
      </c>
      <c r="BS1251" s="42">
        <v>0.05</v>
      </c>
      <c r="BT1251" s="55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f>SUM(Tabla5[[#This Row],[VENTA MABE 4 SEMANA OCT]:[VENTAS OTROS 4 SEMANA OCT]])</f>
        <v>0</v>
      </c>
      <c r="CI12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51" s="66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f>SUM(Tabla5[[#This Row],[VENTA MABE 1 SEMANA NOV]:[VENTAS OTROS 1 SEMANA NOV]])</f>
        <v>0</v>
      </c>
      <c r="CS1251">
        <f>IFERROR(VLOOKUP(Tabla5[[#This Row],[CLAVE]],[2]VENTAS!$F$2:$L$1501,2,0),0)</f>
        <v>0</v>
      </c>
      <c r="CT1251">
        <f>IFERROR(VLOOKUP(Tabla5[[#This Row],[CLAVE]],[2]VENTAS!$F$2:$L$1501,3,0),0)</f>
        <v>0</v>
      </c>
      <c r="CU1251">
        <f>IFERROR(VLOOKUP(Tabla5[[#This Row],[CLAVE]],[2]VENTAS!$F$2:$L$1501,4,0),0)</f>
        <v>0</v>
      </c>
      <c r="CV1251">
        <f>IFERROR(VLOOKUP(Tabla5[[#This Row],[CLAVE]],[2]VENTAS!$F$2:$L$1501,5,0),0)</f>
        <v>0</v>
      </c>
      <c r="CW1251">
        <f>IFERROR(VLOOKUP(Tabla5[[#This Row],[CLAVE]],[2]VENTAS!$F$2:$L$1501,6,0),0)</f>
        <v>0</v>
      </c>
      <c r="CX1251">
        <f>IFERROR(VLOOKUP(Tabla5[[#This Row],[CLAVE]],[2]VENTAS!$F$2:$L$1501,7,0),0)</f>
        <v>0</v>
      </c>
      <c r="CY1251">
        <f>IFERROR(VLOOKUP(Tabla5[[#This Row],[CLAVE]],[2]VENTAS!$F$2:$R$1501,13,0),0)</f>
        <v>0</v>
      </c>
      <c r="CZ1251">
        <f>SUM(Tabla5[[#This Row],[VENTA MABE 2 SEMANA NOV]:[VENTAS OTROS 2 SEMANA NOV]])</f>
        <v>0</v>
      </c>
      <c r="DA1251" s="46">
        <v>2.0426558674909243</v>
      </c>
    </row>
    <row r="1252" spans="1:105" hidden="1" x14ac:dyDescent="0.3">
      <c r="A1252" t="str">
        <f>CONCATENATE(Tabla5[[#This Row],[TIENDA HMPV]],Tabla5[[#This Row],[LINEA]])</f>
        <v>32 - CALDERONREFRIGERACIÓN</v>
      </c>
      <c r="C1252" s="55" t="s">
        <v>655</v>
      </c>
      <c r="D1252" s="55" t="s">
        <v>30</v>
      </c>
      <c r="E1252" s="55" t="s">
        <v>1359</v>
      </c>
      <c r="F1252" s="55" t="s">
        <v>1724</v>
      </c>
      <c r="G1252" t="s">
        <v>29</v>
      </c>
      <c r="H1252" s="42">
        <f>IFERROR(Tabla5[[#This Row],[VENTAS MABE]]/Tabla5[[#This Row],[CUOTA]],0)</f>
        <v>0.66666666666666663</v>
      </c>
      <c r="I1252">
        <v>3</v>
      </c>
      <c r="J1252">
        <v>2</v>
      </c>
      <c r="K1252">
        <v>14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V1252" s="42">
        <v>0.125</v>
      </c>
      <c r="W1252" s="42">
        <f>IFERROR(Tabla5[[#This Row],[TOTAL VENTA 38 SEMANA]]/Tabla5[[#This Row],[VENTA ACUM 38]],0)</f>
        <v>0.125</v>
      </c>
      <c r="X1252" s="42" t="e">
        <f>VLOOKUP(Tabla5[[#This Row],[CLAVE]],[1]!QMI_5_SEMANA_SEP_22[[CLAVE]:[SHARE CADENA S2]],21,0)</f>
        <v>#REF!</v>
      </c>
      <c r="Y1252" s="55" t="s">
        <v>769</v>
      </c>
      <c r="Z1252" s="46">
        <f>+Tabla5[[#This Row],[VENTA ACUM 38]]+Tabla5[[#This Row],[venta total 39 acum]]</f>
        <v>16</v>
      </c>
      <c r="AA1252" s="46">
        <v>0</v>
      </c>
      <c r="AB1252" s="46">
        <v>2</v>
      </c>
      <c r="AC1252" s="46">
        <v>16</v>
      </c>
      <c r="AD1252" s="46">
        <v>0</v>
      </c>
      <c r="AE1252" s="46">
        <v>0</v>
      </c>
      <c r="AF1252" s="46">
        <v>0</v>
      </c>
      <c r="AG1252" s="46">
        <v>16</v>
      </c>
      <c r="AH1252" s="42">
        <f>IFERROR(Tabla5[[#This Row],[VENTAS MABE]]/Tabla5[[#This Row],[VENTAS INDURAMA]],0)</f>
        <v>0.14285714285714285</v>
      </c>
      <c r="AI1252" t="s">
        <v>1676</v>
      </c>
      <c r="AK1252" s="42"/>
      <c r="AL1252" t="s">
        <v>727</v>
      </c>
      <c r="AM1252" s="55" t="s">
        <v>1358</v>
      </c>
      <c r="AO1252" s="55" t="s">
        <v>460</v>
      </c>
      <c r="AP1252" t="e">
        <v>#N/A</v>
      </c>
      <c r="AQ1252" s="55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f>SUM(Tabla5[[#This Row],[VENTA MABE 1 SEMANA OCT]:[VENTAS OTROS 1 SEMANA OCT]])</f>
        <v>0</v>
      </c>
      <c r="AY1252" s="46">
        <v>2</v>
      </c>
      <c r="AZ1252" s="55">
        <v>2</v>
      </c>
      <c r="BA1252">
        <v>3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f>SUM(Tabla5[[#This Row],[VENTA MABE 2 SEMANA OCT]:[VENTAS OTROS 2 SEMANA OCT]])</f>
        <v>5</v>
      </c>
      <c r="BH1252" t="s">
        <v>1180</v>
      </c>
      <c r="BI1252" s="55" t="s">
        <v>655</v>
      </c>
      <c r="BJ1252">
        <v>1.0000000000000004</v>
      </c>
      <c r="BK1252" s="55">
        <v>1</v>
      </c>
      <c r="BL1252">
        <v>1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f>SUM(Tabla5[[#This Row],[VENTA MABE 3 SEMANA OCT]:[VENTAS OTROS 3 SEMANA OCT]])</f>
        <v>2</v>
      </c>
      <c r="BS1252" s="42">
        <v>0.28000000000000003</v>
      </c>
      <c r="BT1252" s="55">
        <v>2</v>
      </c>
      <c r="BU1252">
        <v>2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f>SUM(Tabla5[[#This Row],[VENTA MABE 4 SEMANA OCT]:[VENTAS OTROS 4 SEMANA OCT]])</f>
        <v>4</v>
      </c>
      <c r="CI12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0.45454545454545453</v>
      </c>
      <c r="CJ1252" t="s">
        <v>1703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f>SUM(Tabla5[[#This Row],[VENTA MABE 1 SEMANA NOV]:[VENTAS OTROS 1 SEMANA NOV]])</f>
        <v>1</v>
      </c>
      <c r="CS1252">
        <f>IFERROR(VLOOKUP(Tabla5[[#This Row],[CLAVE]],[2]VENTAS!$F$2:$L$1501,2,0),0)</f>
        <v>0</v>
      </c>
      <c r="CT1252">
        <f>IFERROR(VLOOKUP(Tabla5[[#This Row],[CLAVE]],[2]VENTAS!$F$2:$L$1501,3,0),0)</f>
        <v>0</v>
      </c>
      <c r="CU1252">
        <f>IFERROR(VLOOKUP(Tabla5[[#This Row],[CLAVE]],[2]VENTAS!$F$2:$L$1501,4,0),0)</f>
        <v>0</v>
      </c>
      <c r="CV1252">
        <f>IFERROR(VLOOKUP(Tabla5[[#This Row],[CLAVE]],[2]VENTAS!$F$2:$L$1501,5,0),0)</f>
        <v>0</v>
      </c>
      <c r="CW1252">
        <f>IFERROR(VLOOKUP(Tabla5[[#This Row],[CLAVE]],[2]VENTAS!$F$2:$L$1501,6,0),0)</f>
        <v>0</v>
      </c>
      <c r="CX1252">
        <f>IFERROR(VLOOKUP(Tabla5[[#This Row],[CLAVE]],[2]VENTAS!$F$2:$L$1501,7,0),0)</f>
        <v>0</v>
      </c>
      <c r="CY1252">
        <f>IFERROR(VLOOKUP(Tabla5[[#This Row],[CLAVE]],[2]VENTAS!$F$2:$R$1501,13,0),0)</f>
        <v>0</v>
      </c>
      <c r="CZ1252">
        <f>SUM(Tabla5[[#This Row],[VENTA MABE 2 SEMANA NOV]:[VENTAS OTROS 2 SEMANA NOV]])</f>
        <v>0</v>
      </c>
      <c r="DA1252" s="46">
        <v>4.2740046304649661</v>
      </c>
    </row>
    <row r="1253" spans="1:105" hidden="1" x14ac:dyDescent="0.3">
      <c r="A1253" t="str">
        <f>CONCATENATE(Tabla5[[#This Row],[TIENDA HMPV]],Tabla5[[#This Row],[LINEA]])</f>
        <v>34 - SAN ANTONIO DE PICHINCHACOCINAS</v>
      </c>
      <c r="C1253" s="55" t="s">
        <v>655</v>
      </c>
      <c r="D1253" s="55" t="s">
        <v>30</v>
      </c>
      <c r="E1253" s="55" t="s">
        <v>1383</v>
      </c>
      <c r="F1253" s="55" t="s">
        <v>1724</v>
      </c>
      <c r="G1253" t="s">
        <v>26</v>
      </c>
      <c r="H1253" s="42">
        <f>IFERROR(Tabla5[[#This Row],[VENTAS MABE]]/Tabla5[[#This Row],[CUOTA]],0)</f>
        <v>0</v>
      </c>
      <c r="I1253">
        <v>0</v>
      </c>
      <c r="J1253">
        <v>0</v>
      </c>
      <c r="K1253">
        <v>11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V1253" s="42">
        <v>0</v>
      </c>
      <c r="W1253" s="42">
        <f>IFERROR(Tabla5[[#This Row],[TOTAL VENTA 38 SEMANA]]/Tabla5[[#This Row],[VENTA ACUM 38]],0)</f>
        <v>0</v>
      </c>
      <c r="X1253" s="42" t="e">
        <f>VLOOKUP(Tabla5[[#This Row],[CLAVE]],[1]!QMI_5_SEMANA_SEP_22[[CLAVE]:[SHARE CADENA S2]],21,0)</f>
        <v>#REF!</v>
      </c>
      <c r="Y1253" s="55" t="s">
        <v>769</v>
      </c>
      <c r="Z1253" s="46">
        <f>+Tabla5[[#This Row],[VENTA ACUM 38]]+Tabla5[[#This Row],[venta total 39 acum]]</f>
        <v>11</v>
      </c>
      <c r="AA1253" s="46">
        <v>0</v>
      </c>
      <c r="AB1253" s="46">
        <v>0</v>
      </c>
      <c r="AC1253" s="46">
        <v>7</v>
      </c>
      <c r="AD1253" s="46">
        <v>4</v>
      </c>
      <c r="AE1253" s="46">
        <v>0</v>
      </c>
      <c r="AF1253" s="46">
        <v>4</v>
      </c>
      <c r="AG1253" s="46">
        <v>7</v>
      </c>
      <c r="AH1253" s="42">
        <f>IFERROR(Tabla5[[#This Row],[VENTAS MABE]]/Tabla5[[#This Row],[VENTAS INDURAMA]],0)</f>
        <v>0</v>
      </c>
      <c r="AI1253" t="s">
        <v>1676</v>
      </c>
      <c r="AK1253" s="42"/>
      <c r="AL1253" t="s">
        <v>727</v>
      </c>
      <c r="AM1253" s="55" t="s">
        <v>1382</v>
      </c>
      <c r="AO1253" s="55" t="s">
        <v>460</v>
      </c>
      <c r="AP1253" t="e">
        <v>#N/A</v>
      </c>
      <c r="AQ1253" s="55">
        <v>0</v>
      </c>
      <c r="AR1253">
        <v>2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f>SUM(Tabla5[[#This Row],[VENTA MABE 1 SEMANA OCT]:[VENTAS OTROS 1 SEMANA OCT]])</f>
        <v>2</v>
      </c>
      <c r="AY1253" s="46">
        <v>1</v>
      </c>
      <c r="AZ1253" s="55">
        <v>0</v>
      </c>
      <c r="BA1253">
        <v>2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f>SUM(Tabla5[[#This Row],[VENTA MABE 2 SEMANA OCT]:[VENTAS OTROS 2 SEMANA OCT]])</f>
        <v>2</v>
      </c>
      <c r="BH1253" t="s">
        <v>885</v>
      </c>
      <c r="BI1253" s="55" t="s">
        <v>655</v>
      </c>
      <c r="BJ1253">
        <v>1.5</v>
      </c>
      <c r="BK1253" s="55">
        <v>0</v>
      </c>
      <c r="BL1253">
        <v>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f>SUM(Tabla5[[#This Row],[VENTA MABE 3 SEMANA OCT]:[VENTAS OTROS 3 SEMANA OCT]])</f>
        <v>1</v>
      </c>
      <c r="BS1253" s="42">
        <v>0.4</v>
      </c>
      <c r="BT1253" s="55">
        <v>0</v>
      </c>
      <c r="BU1253">
        <v>1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f>SUM(Tabla5[[#This Row],[VENTA MABE 4 SEMANA OCT]:[VENTAS OTROS 4 SEMANA OCT]])</f>
        <v>1</v>
      </c>
      <c r="CI12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53" s="66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f>SUM(Tabla5[[#This Row],[VENTA MABE 1 SEMANA NOV]:[VENTAS OTROS 1 SEMANA NOV]])</f>
        <v>0</v>
      </c>
      <c r="CS1253">
        <f>IFERROR(VLOOKUP(Tabla5[[#This Row],[CLAVE]],[2]VENTAS!$F$2:$L$1501,2,0),0)</f>
        <v>0</v>
      </c>
      <c r="CT1253">
        <f>IFERROR(VLOOKUP(Tabla5[[#This Row],[CLAVE]],[2]VENTAS!$F$2:$L$1501,3,0),0)</f>
        <v>2</v>
      </c>
      <c r="CU1253">
        <f>IFERROR(VLOOKUP(Tabla5[[#This Row],[CLAVE]],[2]VENTAS!$F$2:$L$1501,4,0),0)</f>
        <v>0</v>
      </c>
      <c r="CV1253">
        <f>IFERROR(VLOOKUP(Tabla5[[#This Row],[CLAVE]],[2]VENTAS!$F$2:$L$1501,5,0),0)</f>
        <v>0</v>
      </c>
      <c r="CW1253">
        <f>IFERROR(VLOOKUP(Tabla5[[#This Row],[CLAVE]],[2]VENTAS!$F$2:$L$1501,6,0),0)</f>
        <v>0</v>
      </c>
      <c r="CX1253">
        <f>IFERROR(VLOOKUP(Tabla5[[#This Row],[CLAVE]],[2]VENTAS!$F$2:$L$1501,7,0),0)</f>
        <v>0</v>
      </c>
      <c r="CY1253">
        <f>IFERROR(VLOOKUP(Tabla5[[#This Row],[CLAVE]],[2]VENTAS!$F$2:$R$1501,13,0),0)</f>
        <v>0</v>
      </c>
      <c r="CZ1253">
        <f>SUM(Tabla5[[#This Row],[VENTA MABE 2 SEMANA NOV]:[VENTAS OTROS 2 SEMANA NOV]])</f>
        <v>2</v>
      </c>
      <c r="DA1253" s="46">
        <v>4</v>
      </c>
    </row>
    <row r="1254" spans="1:105" hidden="1" x14ac:dyDescent="0.3">
      <c r="A1254" t="str">
        <f>CONCATENATE(Tabla5[[#This Row],[TIENDA HMPV]],Tabla5[[#This Row],[LINEA]])</f>
        <v>34 - SAN ANTONIO DE PICHINCHAGLOBALES</v>
      </c>
      <c r="C1254" s="55" t="s">
        <v>655</v>
      </c>
      <c r="D1254" s="55" t="s">
        <v>30</v>
      </c>
      <c r="E1254" s="55" t="s">
        <v>1383</v>
      </c>
      <c r="F1254" s="55" t="s">
        <v>1724</v>
      </c>
      <c r="G1254" t="s">
        <v>27</v>
      </c>
      <c r="H1254" s="42">
        <f>IFERROR(Tabla5[[#This Row],[VENTAS MABE]]/Tabla5[[#This Row],[CUOTA]],0)</f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V1254" s="42">
        <v>0</v>
      </c>
      <c r="W1254" s="42">
        <f>IFERROR(Tabla5[[#This Row],[TOTAL VENTA 38 SEMANA]]/Tabla5[[#This Row],[VENTA ACUM 38]],0)</f>
        <v>0</v>
      </c>
      <c r="X1254" s="42" t="e">
        <f>VLOOKUP(Tabla5[[#This Row],[CLAVE]],[1]!QMI_5_SEMANA_SEP_22[[CLAVE]:[SHARE CADENA S2]],21,0)</f>
        <v>#REF!</v>
      </c>
      <c r="Y1254" s="55" t="s">
        <v>769</v>
      </c>
      <c r="Z1254" s="46">
        <f>+Tabla5[[#This Row],[VENTA ACUM 38]]+Tabla5[[#This Row],[venta total 39 acum]]</f>
        <v>0</v>
      </c>
      <c r="AA1254" s="46">
        <v>0</v>
      </c>
      <c r="AB1254" s="46">
        <v>0</v>
      </c>
      <c r="AC1254" s="46">
        <v>0</v>
      </c>
      <c r="AD1254" s="46">
        <v>0</v>
      </c>
      <c r="AE1254" s="46">
        <v>0</v>
      </c>
      <c r="AF1254" s="46">
        <v>0</v>
      </c>
      <c r="AG1254" s="46">
        <v>0</v>
      </c>
      <c r="AH1254" s="42">
        <f>IFERROR(Tabla5[[#This Row],[VENTAS MABE]]/Tabla5[[#This Row],[VENTAS INDURAMA]],0)</f>
        <v>0</v>
      </c>
      <c r="AI1254" t="s">
        <v>1676</v>
      </c>
      <c r="AK1254" s="42"/>
      <c r="AL1254" t="s">
        <v>727</v>
      </c>
      <c r="AM1254" s="55" t="s">
        <v>1382</v>
      </c>
      <c r="AO1254" s="55" t="s">
        <v>460</v>
      </c>
      <c r="AP1254" t="e">
        <v>#N/A</v>
      </c>
      <c r="AQ1254" s="55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f>SUM(Tabla5[[#This Row],[VENTA MABE 1 SEMANA OCT]:[VENTAS OTROS 1 SEMANA OCT]])</f>
        <v>0</v>
      </c>
      <c r="AY1254" s="46">
        <v>1</v>
      </c>
      <c r="AZ1254" s="55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f>SUM(Tabla5[[#This Row],[VENTA MABE 2 SEMANA OCT]:[VENTAS OTROS 2 SEMANA OCT]])</f>
        <v>0</v>
      </c>
      <c r="BH1254" t="s">
        <v>885</v>
      </c>
      <c r="BI1254" s="55" t="s">
        <v>655</v>
      </c>
      <c r="BJ1254">
        <v>1.5</v>
      </c>
      <c r="BK1254" s="55">
        <v>1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f>SUM(Tabla5[[#This Row],[VENTA MABE 3 SEMANA OCT]:[VENTAS OTROS 3 SEMANA OCT]])</f>
        <v>1</v>
      </c>
      <c r="BS1254" s="42">
        <v>0</v>
      </c>
      <c r="BT1254" s="55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f>SUM(Tabla5[[#This Row],[VENTA MABE 4 SEMANA OCT]:[VENTAS OTROS 4 SEMANA OCT]])</f>
        <v>0</v>
      </c>
      <c r="CI12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254" t="s">
        <v>1703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f>SUM(Tabla5[[#This Row],[VENTA MABE 1 SEMANA NOV]:[VENTAS OTROS 1 SEMANA NOV]])</f>
        <v>0</v>
      </c>
      <c r="CS1254">
        <f>IFERROR(VLOOKUP(Tabla5[[#This Row],[CLAVE]],[2]VENTAS!$F$2:$L$1501,2,0),0)</f>
        <v>0</v>
      </c>
      <c r="CT1254">
        <f>IFERROR(VLOOKUP(Tabla5[[#This Row],[CLAVE]],[2]VENTAS!$F$2:$L$1501,3,0),0)</f>
        <v>0</v>
      </c>
      <c r="CU1254">
        <f>IFERROR(VLOOKUP(Tabla5[[#This Row],[CLAVE]],[2]VENTAS!$F$2:$L$1501,4,0),0)</f>
        <v>0</v>
      </c>
      <c r="CV1254">
        <f>IFERROR(VLOOKUP(Tabla5[[#This Row],[CLAVE]],[2]VENTAS!$F$2:$L$1501,5,0),0)</f>
        <v>0</v>
      </c>
      <c r="CW1254">
        <f>IFERROR(VLOOKUP(Tabla5[[#This Row],[CLAVE]],[2]VENTAS!$F$2:$L$1501,6,0),0)</f>
        <v>0</v>
      </c>
      <c r="CX1254">
        <f>IFERROR(VLOOKUP(Tabla5[[#This Row],[CLAVE]],[2]VENTAS!$F$2:$L$1501,7,0),0)</f>
        <v>0</v>
      </c>
      <c r="CY1254">
        <f>IFERROR(VLOOKUP(Tabla5[[#This Row],[CLAVE]],[2]VENTAS!$F$2:$R$1501,13,0),0)</f>
        <v>0</v>
      </c>
      <c r="CZ1254">
        <f>SUM(Tabla5[[#This Row],[VENTA MABE 2 SEMANA NOV]:[VENTAS OTROS 2 SEMANA NOV]])</f>
        <v>0</v>
      </c>
      <c r="DA1254" s="46">
        <v>0</v>
      </c>
    </row>
    <row r="1255" spans="1:105" hidden="1" x14ac:dyDescent="0.3">
      <c r="A1255" t="str">
        <f>CONCATENATE(Tabla5[[#This Row],[TIENDA HMPV]],Tabla5[[#This Row],[LINEA]])</f>
        <v>34 - SAN ANTONIO DE PICHINCHAREFRIGERACIÓN</v>
      </c>
      <c r="C1255" s="55" t="s">
        <v>655</v>
      </c>
      <c r="D1255" s="55" t="s">
        <v>30</v>
      </c>
      <c r="E1255" s="55" t="s">
        <v>1383</v>
      </c>
      <c r="F1255" s="55" t="s">
        <v>1724</v>
      </c>
      <c r="G1255" t="s">
        <v>29</v>
      </c>
      <c r="H1255" s="42">
        <f>IFERROR(Tabla5[[#This Row],[VENTAS MABE]]/Tabla5[[#This Row],[CUOTA]],0)</f>
        <v>0</v>
      </c>
      <c r="I1255">
        <v>0</v>
      </c>
      <c r="J1255">
        <v>1</v>
      </c>
      <c r="K1255">
        <v>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V1255" s="42">
        <v>0.2</v>
      </c>
      <c r="W1255" s="42">
        <f>IFERROR(Tabla5[[#This Row],[TOTAL VENTA 38 SEMANA]]/Tabla5[[#This Row],[VENTA ACUM 38]],0)</f>
        <v>0.2</v>
      </c>
      <c r="X1255" s="42" t="e">
        <f>VLOOKUP(Tabla5[[#This Row],[CLAVE]],[1]!QMI_5_SEMANA_SEP_22[[CLAVE]:[SHARE CADENA S2]],21,0)</f>
        <v>#REF!</v>
      </c>
      <c r="Y1255" s="55" t="s">
        <v>769</v>
      </c>
      <c r="Z1255" s="46">
        <f>+Tabla5[[#This Row],[VENTA ACUM 38]]+Tabla5[[#This Row],[venta total 39 acum]]</f>
        <v>8</v>
      </c>
      <c r="AA1255" s="46">
        <v>0</v>
      </c>
      <c r="AB1255" s="46">
        <v>1</v>
      </c>
      <c r="AC1255" s="46">
        <v>5</v>
      </c>
      <c r="AD1255" s="46">
        <v>3</v>
      </c>
      <c r="AE1255" s="46">
        <v>0</v>
      </c>
      <c r="AF1255" s="46">
        <v>3</v>
      </c>
      <c r="AG1255" s="46">
        <v>5</v>
      </c>
      <c r="AH1255" s="42">
        <f>IFERROR(Tabla5[[#This Row],[VENTAS MABE]]/Tabla5[[#This Row],[VENTAS INDURAMA]],0)</f>
        <v>0.14285714285714285</v>
      </c>
      <c r="AI1255" t="s">
        <v>1676</v>
      </c>
      <c r="AK1255" s="42"/>
      <c r="AL1255" t="s">
        <v>727</v>
      </c>
      <c r="AM1255" s="55" t="s">
        <v>1382</v>
      </c>
      <c r="AO1255" s="55" t="s">
        <v>460</v>
      </c>
      <c r="AP1255" t="e">
        <v>#N/A</v>
      </c>
      <c r="AQ1255" s="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f>SUM(Tabla5[[#This Row],[VENTA MABE 1 SEMANA OCT]:[VENTAS OTROS 1 SEMANA OCT]])</f>
        <v>1</v>
      </c>
      <c r="AY1255" s="46">
        <v>2</v>
      </c>
      <c r="AZ1255" s="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f>SUM(Tabla5[[#This Row],[VENTA MABE 2 SEMANA OCT]:[VENTAS OTROS 2 SEMANA OCT]])</f>
        <v>0</v>
      </c>
      <c r="BH1255" t="s">
        <v>885</v>
      </c>
      <c r="BI1255" s="55" t="s">
        <v>655</v>
      </c>
      <c r="BJ1255">
        <v>1.5</v>
      </c>
      <c r="BK1255" s="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f>SUM(Tabla5[[#This Row],[VENTA MABE 3 SEMANA OCT]:[VENTAS OTROS 3 SEMANA OCT]])</f>
        <v>0</v>
      </c>
      <c r="BS1255" s="42">
        <v>0.28000000000000003</v>
      </c>
      <c r="BT1255" s="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f>SUM(Tabla5[[#This Row],[VENTA MABE 4 SEMANA OCT]:[VENTAS OTROS 4 SEMANA OCT]])</f>
        <v>0</v>
      </c>
      <c r="CI12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55" s="66">
        <v>0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f>SUM(Tabla5[[#This Row],[VENTA MABE 1 SEMANA NOV]:[VENTAS OTROS 1 SEMANA NOV]])</f>
        <v>1</v>
      </c>
      <c r="CS1255">
        <f>IFERROR(VLOOKUP(Tabla5[[#This Row],[CLAVE]],[2]VENTAS!$F$2:$L$1501,2,0),0)</f>
        <v>0</v>
      </c>
      <c r="CT1255">
        <f>IFERROR(VLOOKUP(Tabla5[[#This Row],[CLAVE]],[2]VENTAS!$F$2:$L$1501,3,0),0)</f>
        <v>0</v>
      </c>
      <c r="CU1255">
        <f>IFERROR(VLOOKUP(Tabla5[[#This Row],[CLAVE]],[2]VENTAS!$F$2:$L$1501,4,0),0)</f>
        <v>0</v>
      </c>
      <c r="CV1255">
        <f>IFERROR(VLOOKUP(Tabla5[[#This Row],[CLAVE]],[2]VENTAS!$F$2:$L$1501,5,0),0)</f>
        <v>0</v>
      </c>
      <c r="CW1255">
        <f>IFERROR(VLOOKUP(Tabla5[[#This Row],[CLAVE]],[2]VENTAS!$F$2:$L$1501,6,0),0)</f>
        <v>0</v>
      </c>
      <c r="CX1255">
        <f>IFERROR(VLOOKUP(Tabla5[[#This Row],[CLAVE]],[2]VENTAS!$F$2:$L$1501,7,0),0)</f>
        <v>0</v>
      </c>
      <c r="CY1255">
        <f>IFERROR(VLOOKUP(Tabla5[[#This Row],[CLAVE]],[2]VENTAS!$F$2:$R$1501,13,0),0)</f>
        <v>0</v>
      </c>
      <c r="CZ1255">
        <f>SUM(Tabla5[[#This Row],[VENTA MABE 2 SEMANA NOV]:[VENTAS OTROS 2 SEMANA NOV]])</f>
        <v>0</v>
      </c>
      <c r="DA1255" s="46">
        <v>2</v>
      </c>
    </row>
    <row r="1256" spans="1:105" hidden="1" x14ac:dyDescent="0.3">
      <c r="A1256" t="str">
        <f>CONCATENATE(Tabla5[[#This Row],[TIENDA HMPV]],Tabla5[[#This Row],[LINEA]])</f>
        <v>36 - CARCELEN ALTOCOCINAS</v>
      </c>
      <c r="C1256" s="55" t="s">
        <v>655</v>
      </c>
      <c r="D1256" s="55" t="s">
        <v>30</v>
      </c>
      <c r="E1256" s="55" t="s">
        <v>1365</v>
      </c>
      <c r="F1256" s="55" t="s">
        <v>1724</v>
      </c>
      <c r="G1256" t="s">
        <v>26</v>
      </c>
      <c r="H1256" s="42">
        <f>IFERROR(Tabla5[[#This Row],[VENTAS MABE]]/Tabla5[[#This Row],[CUOTA]],0)</f>
        <v>0</v>
      </c>
      <c r="I1256">
        <v>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V1256" s="42">
        <v>0</v>
      </c>
      <c r="W1256" s="42">
        <f>IFERROR(Tabla5[[#This Row],[TOTAL VENTA 38 SEMANA]]/Tabla5[[#This Row],[VENTA ACUM 38]],0)</f>
        <v>0</v>
      </c>
      <c r="X1256" s="42" t="e">
        <f>VLOOKUP(Tabla5[[#This Row],[CLAVE]],[1]!QMI_5_SEMANA_SEP_22[[CLAVE]:[SHARE CADENA S2]],21,0)</f>
        <v>#REF!</v>
      </c>
      <c r="Y1256" s="55" t="s">
        <v>757</v>
      </c>
      <c r="Z1256" s="46">
        <f>+Tabla5[[#This Row],[VENTA ACUM 38]]+Tabla5[[#This Row],[venta total 39 acum]]</f>
        <v>0</v>
      </c>
      <c r="AA1256" s="46">
        <v>0</v>
      </c>
      <c r="AB1256" s="46">
        <v>0</v>
      </c>
      <c r="AC1256" s="46">
        <v>0</v>
      </c>
      <c r="AD1256" s="46">
        <v>0</v>
      </c>
      <c r="AE1256" s="46">
        <v>0</v>
      </c>
      <c r="AF1256" s="46">
        <v>0</v>
      </c>
      <c r="AG1256" s="46">
        <v>0</v>
      </c>
      <c r="AH1256" s="42">
        <f>IFERROR(Tabla5[[#This Row],[VENTAS MABE]]/Tabla5[[#This Row],[VENTAS INDURAMA]],0)</f>
        <v>0</v>
      </c>
      <c r="AI1256" t="s">
        <v>1676</v>
      </c>
      <c r="AK1256" s="42"/>
      <c r="AL1256" t="s">
        <v>727</v>
      </c>
      <c r="AM1256" s="55" t="s">
        <v>1364</v>
      </c>
      <c r="AO1256" s="55" t="s">
        <v>460</v>
      </c>
      <c r="AP1256" t="e">
        <v>#N/A</v>
      </c>
      <c r="AQ1256" s="55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f>SUM(Tabla5[[#This Row],[VENTA MABE 1 SEMANA OCT]:[VENTAS OTROS 1 SEMANA OCT]])</f>
        <v>0</v>
      </c>
      <c r="AY1256" s="46">
        <v>3</v>
      </c>
      <c r="AZ1256" s="55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f>SUM(Tabla5[[#This Row],[VENTA MABE 2 SEMANA OCT]:[VENTAS OTROS 2 SEMANA OCT]])</f>
        <v>1</v>
      </c>
      <c r="BH1256" t="s">
        <v>885</v>
      </c>
      <c r="BI1256" s="55" t="s">
        <v>655</v>
      </c>
      <c r="BJ1256">
        <v>1.5</v>
      </c>
      <c r="BK1256" s="55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f>SUM(Tabla5[[#This Row],[VENTA MABE 3 SEMANA OCT]:[VENTAS OTROS 3 SEMANA OCT]])</f>
        <v>0</v>
      </c>
      <c r="BS1256" s="42">
        <v>0.4</v>
      </c>
      <c r="BT1256" s="55">
        <v>1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f>SUM(Tabla5[[#This Row],[VENTA MABE 4 SEMANA OCT]:[VENTAS OTROS 4 SEMANA OCT]])</f>
        <v>1</v>
      </c>
      <c r="CI12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256" s="6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f>SUM(Tabla5[[#This Row],[VENTA MABE 1 SEMANA NOV]:[VENTAS OTROS 1 SEMANA NOV]])</f>
        <v>0</v>
      </c>
      <c r="CS1256">
        <f>IFERROR(VLOOKUP(Tabla5[[#This Row],[CLAVE]],[2]VENTAS!$F$2:$L$1501,2,0),0)</f>
        <v>0</v>
      </c>
      <c r="CT1256">
        <f>IFERROR(VLOOKUP(Tabla5[[#This Row],[CLAVE]],[2]VENTAS!$F$2:$L$1501,3,0),0)</f>
        <v>0</v>
      </c>
      <c r="CU1256">
        <f>IFERROR(VLOOKUP(Tabla5[[#This Row],[CLAVE]],[2]VENTAS!$F$2:$L$1501,4,0),0)</f>
        <v>0</v>
      </c>
      <c r="CV1256">
        <f>IFERROR(VLOOKUP(Tabla5[[#This Row],[CLAVE]],[2]VENTAS!$F$2:$L$1501,5,0),0)</f>
        <v>0</v>
      </c>
      <c r="CW1256">
        <f>IFERROR(VLOOKUP(Tabla5[[#This Row],[CLAVE]],[2]VENTAS!$F$2:$L$1501,6,0),0)</f>
        <v>0</v>
      </c>
      <c r="CX1256">
        <f>IFERROR(VLOOKUP(Tabla5[[#This Row],[CLAVE]],[2]VENTAS!$F$2:$L$1501,7,0),0)</f>
        <v>0</v>
      </c>
      <c r="CY1256">
        <f>IFERROR(VLOOKUP(Tabla5[[#This Row],[CLAVE]],[2]VENTAS!$F$2:$R$1501,13,0),0)</f>
        <v>0</v>
      </c>
      <c r="CZ1256">
        <f>SUM(Tabla5[[#This Row],[VENTA MABE 2 SEMANA NOV]:[VENTAS OTROS 2 SEMANA NOV]])</f>
        <v>0</v>
      </c>
      <c r="DA1256" s="46">
        <v>7.0898902307035438</v>
      </c>
    </row>
    <row r="1257" spans="1:105" hidden="1" x14ac:dyDescent="0.3">
      <c r="A1257" t="str">
        <f>CONCATENATE(Tabla5[[#This Row],[TIENDA HMPV]],Tabla5[[#This Row],[LINEA]])</f>
        <v>36 - CARCELEN ALTOGLOBALES</v>
      </c>
      <c r="C1257" s="55" t="s">
        <v>655</v>
      </c>
      <c r="D1257" s="55" t="s">
        <v>30</v>
      </c>
      <c r="E1257" s="55" t="s">
        <v>1365</v>
      </c>
      <c r="F1257" s="55" t="s">
        <v>1724</v>
      </c>
      <c r="G1257" t="s">
        <v>27</v>
      </c>
      <c r="H1257" s="42">
        <f>IFERROR(Tabla5[[#This Row],[VENTAS MABE]]/Tabla5[[#This Row],[CUOTA]],0)</f>
        <v>0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V1257" s="42">
        <v>0</v>
      </c>
      <c r="W1257" s="42">
        <f>IFERROR(Tabla5[[#This Row],[TOTAL VENTA 38 SEMANA]]/Tabla5[[#This Row],[VENTA ACUM 38]],0)</f>
        <v>0</v>
      </c>
      <c r="X1257" s="42" t="e">
        <f>VLOOKUP(Tabla5[[#This Row],[CLAVE]],[1]!QMI_5_SEMANA_SEP_22[[CLAVE]:[SHARE CADENA S2]],21,0)</f>
        <v>#REF!</v>
      </c>
      <c r="Y1257" s="55" t="s">
        <v>757</v>
      </c>
      <c r="Z1257" s="46">
        <f>+Tabla5[[#This Row],[VENTA ACUM 38]]+Tabla5[[#This Row],[venta total 39 acum]]</f>
        <v>0</v>
      </c>
      <c r="AA1257" s="46">
        <v>0</v>
      </c>
      <c r="AB1257" s="46">
        <v>0</v>
      </c>
      <c r="AC1257" s="46">
        <v>0</v>
      </c>
      <c r="AD1257" s="46">
        <v>0</v>
      </c>
      <c r="AE1257" s="46">
        <v>0</v>
      </c>
      <c r="AF1257" s="46">
        <v>0</v>
      </c>
      <c r="AG1257" s="46">
        <v>0</v>
      </c>
      <c r="AH1257" s="42">
        <f>IFERROR(Tabla5[[#This Row],[VENTAS MABE]]/Tabla5[[#This Row],[VENTAS INDURAMA]],0)</f>
        <v>0</v>
      </c>
      <c r="AI1257" t="s">
        <v>1676</v>
      </c>
      <c r="AK1257" s="42"/>
      <c r="AL1257" t="s">
        <v>727</v>
      </c>
      <c r="AM1257" s="55" t="s">
        <v>1364</v>
      </c>
      <c r="AO1257" s="55" t="s">
        <v>460</v>
      </c>
      <c r="AP1257" t="e">
        <v>#N/A</v>
      </c>
      <c r="AQ1257" s="55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f>SUM(Tabla5[[#This Row],[VENTA MABE 1 SEMANA OCT]:[VENTAS OTROS 1 SEMANA OCT]])</f>
        <v>0</v>
      </c>
      <c r="AY1257" s="46">
        <v>0</v>
      </c>
      <c r="AZ1257" s="55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f>SUM(Tabla5[[#This Row],[VENTA MABE 2 SEMANA OCT]:[VENTAS OTROS 2 SEMANA OCT]])</f>
        <v>0</v>
      </c>
      <c r="BH1257" t="s">
        <v>885</v>
      </c>
      <c r="BI1257" s="55" t="s">
        <v>655</v>
      </c>
      <c r="BJ1257">
        <v>1.5</v>
      </c>
      <c r="BK1257" s="55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f>SUM(Tabla5[[#This Row],[VENTA MABE 3 SEMANA OCT]:[VENTAS OTROS 3 SEMANA OCT]])</f>
        <v>0</v>
      </c>
      <c r="BS1257" s="42">
        <v>0</v>
      </c>
      <c r="BT1257" s="55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f>SUM(Tabla5[[#This Row],[VENTA MABE 4 SEMANA OCT]:[VENTAS OTROS 4 SEMANA OCT]])</f>
        <v>0</v>
      </c>
      <c r="CI12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57" s="66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f>SUM(Tabla5[[#This Row],[VENTA MABE 1 SEMANA NOV]:[VENTAS OTROS 1 SEMANA NOV]])</f>
        <v>0</v>
      </c>
      <c r="CS1257">
        <f>IFERROR(VLOOKUP(Tabla5[[#This Row],[CLAVE]],[2]VENTAS!$F$2:$L$1501,2,0),0)</f>
        <v>0</v>
      </c>
      <c r="CT1257">
        <f>IFERROR(VLOOKUP(Tabla5[[#This Row],[CLAVE]],[2]VENTAS!$F$2:$L$1501,3,0),0)</f>
        <v>0</v>
      </c>
      <c r="CU1257">
        <f>IFERROR(VLOOKUP(Tabla5[[#This Row],[CLAVE]],[2]VENTAS!$F$2:$L$1501,4,0),0)</f>
        <v>0</v>
      </c>
      <c r="CV1257">
        <f>IFERROR(VLOOKUP(Tabla5[[#This Row],[CLAVE]],[2]VENTAS!$F$2:$L$1501,5,0),0)</f>
        <v>0</v>
      </c>
      <c r="CW1257">
        <f>IFERROR(VLOOKUP(Tabla5[[#This Row],[CLAVE]],[2]VENTAS!$F$2:$L$1501,6,0),0)</f>
        <v>0</v>
      </c>
      <c r="CX1257">
        <f>IFERROR(VLOOKUP(Tabla5[[#This Row],[CLAVE]],[2]VENTAS!$F$2:$L$1501,7,0),0)</f>
        <v>0</v>
      </c>
      <c r="CY1257">
        <f>IFERROR(VLOOKUP(Tabla5[[#This Row],[CLAVE]],[2]VENTAS!$F$2:$R$1501,13,0),0)</f>
        <v>0</v>
      </c>
      <c r="CZ1257">
        <f>SUM(Tabla5[[#This Row],[VENTA MABE 2 SEMANA NOV]:[VENTAS OTROS 2 SEMANA NOV]])</f>
        <v>0</v>
      </c>
      <c r="DA1257" s="46">
        <v>0.10590107298752124</v>
      </c>
    </row>
    <row r="1258" spans="1:105" hidden="1" x14ac:dyDescent="0.3">
      <c r="A1258" t="str">
        <f>CONCATENATE(Tabla5[[#This Row],[TIENDA HMPV]],Tabla5[[#This Row],[LINEA]])</f>
        <v>36 - CARCELEN ALTOLAVADO</v>
      </c>
      <c r="C1258" s="55" t="s">
        <v>655</v>
      </c>
      <c r="D1258" s="55" t="s">
        <v>30</v>
      </c>
      <c r="E1258" s="55" t="s">
        <v>1365</v>
      </c>
      <c r="F1258" s="55" t="s">
        <v>1724</v>
      </c>
      <c r="G1258" t="s">
        <v>28</v>
      </c>
      <c r="H1258" s="42">
        <f>IFERROR(Tabla5[[#This Row],[VENTAS MABE]]/Tabla5[[#This Row],[CUOTA]],0)</f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V1258" s="42">
        <v>0</v>
      </c>
      <c r="W1258" s="42">
        <f>IFERROR(Tabla5[[#This Row],[TOTAL VENTA 38 SEMANA]]/Tabla5[[#This Row],[VENTA ACUM 38]],0)</f>
        <v>0</v>
      </c>
      <c r="X1258" s="42" t="e">
        <f>VLOOKUP(Tabla5[[#This Row],[CLAVE]],[1]!QMI_5_SEMANA_SEP_22[[CLAVE]:[SHARE CADENA S2]],21,0)</f>
        <v>#REF!</v>
      </c>
      <c r="Y1258" s="55" t="s">
        <v>757</v>
      </c>
      <c r="Z1258" s="46">
        <f>+Tabla5[[#This Row],[VENTA ACUM 38]]+Tabla5[[#This Row],[venta total 39 acum]]</f>
        <v>0</v>
      </c>
      <c r="AA1258" s="46">
        <v>0</v>
      </c>
      <c r="AB1258" s="46">
        <v>0</v>
      </c>
      <c r="AC1258" s="46">
        <v>0</v>
      </c>
      <c r="AD1258" s="46">
        <v>0</v>
      </c>
      <c r="AE1258" s="46">
        <v>0</v>
      </c>
      <c r="AF1258" s="46">
        <v>0</v>
      </c>
      <c r="AG1258" s="46">
        <v>0</v>
      </c>
      <c r="AH1258" s="42">
        <f>IFERROR(Tabla5[[#This Row],[VENTAS MABE]]/Tabla5[[#This Row],[VENTAS INDURAMA]],0)</f>
        <v>0</v>
      </c>
      <c r="AI1258" t="s">
        <v>1676</v>
      </c>
      <c r="AK1258" s="42"/>
      <c r="AL1258" t="s">
        <v>727</v>
      </c>
      <c r="AM1258" s="55" t="s">
        <v>1364</v>
      </c>
      <c r="AO1258" s="55" t="s">
        <v>460</v>
      </c>
      <c r="AP1258" t="e">
        <v>#N/A</v>
      </c>
      <c r="AQ1258" s="55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f>SUM(Tabla5[[#This Row],[VENTA MABE 1 SEMANA OCT]:[VENTAS OTROS 1 SEMANA OCT]])</f>
        <v>0</v>
      </c>
      <c r="AY1258" s="46">
        <v>0</v>
      </c>
      <c r="AZ1258" s="55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f>SUM(Tabla5[[#This Row],[VENTA MABE 2 SEMANA OCT]:[VENTAS OTROS 2 SEMANA OCT]])</f>
        <v>0</v>
      </c>
      <c r="BH1258" t="s">
        <v>885</v>
      </c>
      <c r="BI1258" s="55" t="s">
        <v>655</v>
      </c>
      <c r="BJ1258">
        <v>1.5</v>
      </c>
      <c r="BK1258" s="55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f>SUM(Tabla5[[#This Row],[VENTA MABE 3 SEMANA OCT]:[VENTAS OTROS 3 SEMANA OCT]])</f>
        <v>0</v>
      </c>
      <c r="BS1258" s="42">
        <v>0.05</v>
      </c>
      <c r="BT1258" s="55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f>SUM(Tabla5[[#This Row],[VENTA MABE 4 SEMANA OCT]:[VENTAS OTROS 4 SEMANA OCT]])</f>
        <v>0</v>
      </c>
      <c r="CI12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58" s="66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f>SUM(Tabla5[[#This Row],[VENTA MABE 1 SEMANA NOV]:[VENTAS OTROS 1 SEMANA NOV]])</f>
        <v>0</v>
      </c>
      <c r="CS1258">
        <f>IFERROR(VLOOKUP(Tabla5[[#This Row],[CLAVE]],[2]VENTAS!$F$2:$L$1501,2,0),0)</f>
        <v>0</v>
      </c>
      <c r="CT1258">
        <f>IFERROR(VLOOKUP(Tabla5[[#This Row],[CLAVE]],[2]VENTAS!$F$2:$L$1501,3,0),0)</f>
        <v>0</v>
      </c>
      <c r="CU1258">
        <f>IFERROR(VLOOKUP(Tabla5[[#This Row],[CLAVE]],[2]VENTAS!$F$2:$L$1501,4,0),0)</f>
        <v>0</v>
      </c>
      <c r="CV1258">
        <f>IFERROR(VLOOKUP(Tabla5[[#This Row],[CLAVE]],[2]VENTAS!$F$2:$L$1501,5,0),0)</f>
        <v>0</v>
      </c>
      <c r="CW1258">
        <f>IFERROR(VLOOKUP(Tabla5[[#This Row],[CLAVE]],[2]VENTAS!$F$2:$L$1501,6,0),0)</f>
        <v>0</v>
      </c>
      <c r="CX1258">
        <f>IFERROR(VLOOKUP(Tabla5[[#This Row],[CLAVE]],[2]VENTAS!$F$2:$L$1501,7,0),0)</f>
        <v>0</v>
      </c>
      <c r="CY1258">
        <f>IFERROR(VLOOKUP(Tabla5[[#This Row],[CLAVE]],[2]VENTAS!$F$2:$R$1501,13,0),0)</f>
        <v>0</v>
      </c>
      <c r="CZ1258">
        <f>SUM(Tabla5[[#This Row],[VENTA MABE 2 SEMANA NOV]:[VENTAS OTROS 2 SEMANA NOV]])</f>
        <v>0</v>
      </c>
      <c r="DA1258" s="46">
        <v>0</v>
      </c>
    </row>
    <row r="1259" spans="1:105" hidden="1" x14ac:dyDescent="0.3">
      <c r="A1259" t="str">
        <f>CONCATENATE(Tabla5[[#This Row],[TIENDA HMPV]],Tabla5[[#This Row],[LINEA]])</f>
        <v>36 - CARCELEN ALTOREFRIGERACIÓN</v>
      </c>
      <c r="C1259" s="55" t="s">
        <v>655</v>
      </c>
      <c r="D1259" s="55" t="s">
        <v>30</v>
      </c>
      <c r="E1259" s="55" t="s">
        <v>1365</v>
      </c>
      <c r="F1259" s="55" t="s">
        <v>1724</v>
      </c>
      <c r="G1259" t="s">
        <v>29</v>
      </c>
      <c r="H1259" s="42">
        <f>IFERROR(Tabla5[[#This Row],[VENTAS MABE]]/Tabla5[[#This Row],[CUOTA]],0)</f>
        <v>5</v>
      </c>
      <c r="I1259">
        <v>1</v>
      </c>
      <c r="J1259">
        <v>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V1259" s="42">
        <v>1</v>
      </c>
      <c r="W1259" s="42">
        <f>IFERROR(Tabla5[[#This Row],[TOTAL VENTA 38 SEMANA]]/Tabla5[[#This Row],[VENTA ACUM 38]],0)</f>
        <v>1</v>
      </c>
      <c r="X1259" s="42" t="e">
        <f>VLOOKUP(Tabla5[[#This Row],[CLAVE]],[1]!QMI_5_SEMANA_SEP_22[[CLAVE]:[SHARE CADENA S2]],21,0)</f>
        <v>#REF!</v>
      </c>
      <c r="Y1259" s="55" t="s">
        <v>757</v>
      </c>
      <c r="Z1259" s="46">
        <f>+Tabla5[[#This Row],[VENTA ACUM 38]]+Tabla5[[#This Row],[venta total 39 acum]]</f>
        <v>5</v>
      </c>
      <c r="AA1259" s="46">
        <v>0</v>
      </c>
      <c r="AB1259" s="46">
        <v>5</v>
      </c>
      <c r="AC1259" s="46">
        <v>5</v>
      </c>
      <c r="AD1259" s="46">
        <v>0</v>
      </c>
      <c r="AE1259" s="46">
        <v>0</v>
      </c>
      <c r="AF1259" s="46">
        <v>0</v>
      </c>
      <c r="AG1259" s="46">
        <v>0</v>
      </c>
      <c r="AH1259" s="42">
        <f>IFERROR(Tabla5[[#This Row],[VENTAS MABE]]/Tabla5[[#This Row],[VENTAS INDURAMA]],0)</f>
        <v>0</v>
      </c>
      <c r="AI1259" t="s">
        <v>1676</v>
      </c>
      <c r="AK1259" s="42"/>
      <c r="AL1259" t="s">
        <v>727</v>
      </c>
      <c r="AM1259" s="55" t="s">
        <v>1364</v>
      </c>
      <c r="AO1259" s="55" t="s">
        <v>460</v>
      </c>
      <c r="AP1259" t="e">
        <v>#N/A</v>
      </c>
      <c r="AQ1259" s="55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f>SUM(Tabla5[[#This Row],[VENTA MABE 1 SEMANA OCT]:[VENTAS OTROS 1 SEMANA OCT]])</f>
        <v>0</v>
      </c>
      <c r="AY1259" s="46">
        <v>2</v>
      </c>
      <c r="AZ1259" s="55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f>SUM(Tabla5[[#This Row],[VENTA MABE 2 SEMANA OCT]:[VENTAS OTROS 2 SEMANA OCT]])</f>
        <v>0</v>
      </c>
      <c r="BH1259" t="s">
        <v>885</v>
      </c>
      <c r="BI1259" s="55" t="s">
        <v>655</v>
      </c>
      <c r="BJ1259">
        <v>1.5</v>
      </c>
      <c r="BK1259" s="55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f>SUM(Tabla5[[#This Row],[VENTA MABE 3 SEMANA OCT]:[VENTAS OTROS 3 SEMANA OCT]])</f>
        <v>0</v>
      </c>
      <c r="BS1259" s="42">
        <v>0.28000000000000003</v>
      </c>
      <c r="BT1259" s="55">
        <v>0</v>
      </c>
      <c r="BU1259">
        <v>1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f>SUM(Tabla5[[#This Row],[VENTA MABE 4 SEMANA OCT]:[VENTAS OTROS 4 SEMANA OCT]])</f>
        <v>1</v>
      </c>
      <c r="CI12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59" s="66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f>SUM(Tabla5[[#This Row],[VENTA MABE 1 SEMANA NOV]:[VENTAS OTROS 1 SEMANA NOV]])</f>
        <v>0</v>
      </c>
      <c r="CS1259">
        <f>IFERROR(VLOOKUP(Tabla5[[#This Row],[CLAVE]],[2]VENTAS!$F$2:$L$1501,2,0),0)</f>
        <v>0</v>
      </c>
      <c r="CT1259">
        <f>IFERROR(VLOOKUP(Tabla5[[#This Row],[CLAVE]],[2]VENTAS!$F$2:$L$1501,3,0),0)</f>
        <v>0</v>
      </c>
      <c r="CU1259">
        <f>IFERROR(VLOOKUP(Tabla5[[#This Row],[CLAVE]],[2]VENTAS!$F$2:$L$1501,4,0),0)</f>
        <v>0</v>
      </c>
      <c r="CV1259">
        <f>IFERROR(VLOOKUP(Tabla5[[#This Row],[CLAVE]],[2]VENTAS!$F$2:$L$1501,5,0),0)</f>
        <v>0</v>
      </c>
      <c r="CW1259">
        <f>IFERROR(VLOOKUP(Tabla5[[#This Row],[CLAVE]],[2]VENTAS!$F$2:$L$1501,6,0),0)</f>
        <v>0</v>
      </c>
      <c r="CX1259">
        <f>IFERROR(VLOOKUP(Tabla5[[#This Row],[CLAVE]],[2]VENTAS!$F$2:$L$1501,7,0),0)</f>
        <v>0</v>
      </c>
      <c r="CY1259">
        <f>IFERROR(VLOOKUP(Tabla5[[#This Row],[CLAVE]],[2]VENTAS!$F$2:$R$1501,13,0),0)</f>
        <v>0</v>
      </c>
      <c r="CZ1259">
        <f>SUM(Tabla5[[#This Row],[VENTA MABE 2 SEMANA NOV]:[VENTAS OTROS 2 SEMANA NOV]])</f>
        <v>0</v>
      </c>
      <c r="DA1259" s="46">
        <v>4</v>
      </c>
    </row>
    <row r="1260" spans="1:105" hidden="1" x14ac:dyDescent="0.3">
      <c r="A1260" t="str">
        <f>CONCATENATE(Tabla5[[#This Row],[TIENDA HMPV]],Tabla5[[#This Row],[LINEA]])</f>
        <v>62 - MIN QUITO TUMBACO - BODEGACOCINAS</v>
      </c>
      <c r="C1260" s="55" t="s">
        <v>655</v>
      </c>
      <c r="D1260" s="55" t="s">
        <v>64</v>
      </c>
      <c r="E1260" s="55" t="s">
        <v>1391</v>
      </c>
      <c r="F1260" s="55" t="s">
        <v>1724</v>
      </c>
      <c r="G1260" t="s">
        <v>26</v>
      </c>
      <c r="H1260" s="42">
        <f>IFERROR(Tabla5[[#This Row],[VENTAS MABE]]/Tabla5[[#This Row],[CUOTA]],0)</f>
        <v>3</v>
      </c>
      <c r="I1260">
        <v>2</v>
      </c>
      <c r="J1260">
        <v>6</v>
      </c>
      <c r="K1260">
        <v>16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V1260" s="42">
        <v>0.2857142857142857</v>
      </c>
      <c r="W1260" s="42">
        <f>IFERROR(Tabla5[[#This Row],[TOTAL VENTA 38 SEMANA]]/Tabla5[[#This Row],[VENTA ACUM 38]],0)</f>
        <v>0.2857142857142857</v>
      </c>
      <c r="X1260" s="42" t="e">
        <f>VLOOKUP(Tabla5[[#This Row],[CLAVE]],[1]!QMI_5_SEMANA_SEP_22[[CLAVE]:[SHARE CADENA S2]],21,0)</f>
        <v>#REF!</v>
      </c>
      <c r="Y1260" s="55" t="s">
        <v>734</v>
      </c>
      <c r="Z1260" s="46">
        <f>+Tabla5[[#This Row],[VENTA ACUM 38]]+Tabla5[[#This Row],[venta total 39 acum]]</f>
        <v>24</v>
      </c>
      <c r="AA1260" s="46">
        <v>0</v>
      </c>
      <c r="AB1260" s="46">
        <v>6</v>
      </c>
      <c r="AC1260" s="46">
        <v>21</v>
      </c>
      <c r="AD1260" s="46">
        <v>3</v>
      </c>
      <c r="AE1260" s="46">
        <v>2</v>
      </c>
      <c r="AF1260" s="46">
        <v>3</v>
      </c>
      <c r="AG1260" s="46">
        <v>7</v>
      </c>
      <c r="AH1260" s="42">
        <f>IFERROR(Tabla5[[#This Row],[VENTAS MABE]]/Tabla5[[#This Row],[VENTAS INDURAMA]],0)</f>
        <v>0.375</v>
      </c>
      <c r="AI1260" t="s">
        <v>1676</v>
      </c>
      <c r="AK1260" s="42"/>
      <c r="AL1260" t="s">
        <v>727</v>
      </c>
      <c r="AM1260" s="55" t="s">
        <v>1390</v>
      </c>
      <c r="AO1260" s="55" t="s">
        <v>460</v>
      </c>
      <c r="AP1260" t="e">
        <v>#N/A</v>
      </c>
      <c r="AQ1260" s="55">
        <v>0</v>
      </c>
      <c r="AR1260">
        <v>2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f>SUM(Tabla5[[#This Row],[VENTA MABE 1 SEMANA OCT]:[VENTAS OTROS 1 SEMANA OCT]])</f>
        <v>2</v>
      </c>
      <c r="AY1260" s="46">
        <v>4.8748451053283759</v>
      </c>
      <c r="AZ1260" s="55">
        <v>0</v>
      </c>
      <c r="BA1260">
        <v>2</v>
      </c>
      <c r="BB1260">
        <v>0</v>
      </c>
      <c r="BC1260">
        <v>0</v>
      </c>
      <c r="BD1260">
        <v>0</v>
      </c>
      <c r="BE1260">
        <v>0</v>
      </c>
      <c r="BF1260">
        <v>3</v>
      </c>
      <c r="BG1260">
        <f>SUM(Tabla5[[#This Row],[VENTA MABE 2 SEMANA OCT]:[VENTAS OTROS 2 SEMANA OCT]])</f>
        <v>5</v>
      </c>
      <c r="BH1260" t="s">
        <v>1235</v>
      </c>
      <c r="BI1260" s="55" t="s">
        <v>655</v>
      </c>
      <c r="BJ1260">
        <v>1.0000000000000004</v>
      </c>
      <c r="BK1260" s="55">
        <v>2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3</v>
      </c>
      <c r="BR1260">
        <f>SUM(Tabla5[[#This Row],[VENTA MABE 3 SEMANA OCT]:[VENTAS OTROS 3 SEMANA OCT]])</f>
        <v>6</v>
      </c>
      <c r="BS1260" s="42">
        <v>0.15</v>
      </c>
      <c r="BT1260" s="55">
        <v>2</v>
      </c>
      <c r="BU1260">
        <v>4</v>
      </c>
      <c r="BV1260">
        <v>0</v>
      </c>
      <c r="BW1260">
        <v>0</v>
      </c>
      <c r="BX1260">
        <v>0</v>
      </c>
      <c r="BY1260">
        <v>0</v>
      </c>
      <c r="BZ1260">
        <v>1</v>
      </c>
      <c r="CA1260">
        <f>SUM(Tabla5[[#This Row],[VENTA MABE 4 SEMANA OCT]:[VENTAS OTROS 4 SEMANA OCT]])</f>
        <v>7</v>
      </c>
      <c r="CE1260" t="s">
        <v>1695</v>
      </c>
      <c r="CI126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260" t="s">
        <v>1701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f>SUM(Tabla5[[#This Row],[VENTA MABE 1 SEMANA NOV]:[VENTAS OTROS 1 SEMANA NOV]])</f>
        <v>1</v>
      </c>
      <c r="CS1260">
        <f>IFERROR(VLOOKUP(Tabla5[[#This Row],[CLAVE]],[2]VENTAS!$F$2:$L$1501,2,0),0)</f>
        <v>1</v>
      </c>
      <c r="CT1260">
        <f>IFERROR(VLOOKUP(Tabla5[[#This Row],[CLAVE]],[2]VENTAS!$F$2:$L$1501,3,0),0)</f>
        <v>2</v>
      </c>
      <c r="CU1260">
        <f>IFERROR(VLOOKUP(Tabla5[[#This Row],[CLAVE]],[2]VENTAS!$F$2:$L$1501,4,0),0)</f>
        <v>0</v>
      </c>
      <c r="CV1260">
        <f>IFERROR(VLOOKUP(Tabla5[[#This Row],[CLAVE]],[2]VENTAS!$F$2:$L$1501,5,0),0)</f>
        <v>0</v>
      </c>
      <c r="CW1260">
        <f>IFERROR(VLOOKUP(Tabla5[[#This Row],[CLAVE]],[2]VENTAS!$F$2:$L$1501,6,0),0)</f>
        <v>0</v>
      </c>
      <c r="CX1260">
        <f>IFERROR(VLOOKUP(Tabla5[[#This Row],[CLAVE]],[2]VENTAS!$F$2:$L$1501,7,0),0)</f>
        <v>0</v>
      </c>
      <c r="CY1260">
        <f>IFERROR(VLOOKUP(Tabla5[[#This Row],[CLAVE]],[2]VENTAS!$F$2:$R$1501,13,0),0)</f>
        <v>3</v>
      </c>
      <c r="CZ1260">
        <f>SUM(Tabla5[[#This Row],[VENTA MABE 2 SEMANA NOV]:[VENTAS OTROS 2 SEMANA NOV]])</f>
        <v>6</v>
      </c>
      <c r="DA1260" s="46">
        <v>6.6389546017798793</v>
      </c>
    </row>
    <row r="1261" spans="1:105" hidden="1" x14ac:dyDescent="0.3">
      <c r="A1261" t="str">
        <f>CONCATENATE(Tabla5[[#This Row],[TIENDA HMPV]],Tabla5[[#This Row],[LINEA]])</f>
        <v>62 - MIN QUITO TUMBACO - BODEGAREFRIGERACIÓN</v>
      </c>
      <c r="C1261" s="55" t="s">
        <v>655</v>
      </c>
      <c r="D1261" s="55" t="s">
        <v>64</v>
      </c>
      <c r="E1261" s="55" t="s">
        <v>1391</v>
      </c>
      <c r="F1261" s="55" t="s">
        <v>1724</v>
      </c>
      <c r="G1261" t="s">
        <v>29</v>
      </c>
      <c r="H1261" s="42">
        <f>IFERROR(Tabla5[[#This Row],[VENTAS MABE]]/Tabla5[[#This Row],[CUOTA]],0)</f>
        <v>1</v>
      </c>
      <c r="I1261">
        <v>2</v>
      </c>
      <c r="J1261">
        <v>2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V1261" s="42">
        <v>1</v>
      </c>
      <c r="W1261" s="42">
        <f>IFERROR(Tabla5[[#This Row],[TOTAL VENTA 38 SEMANA]]/Tabla5[[#This Row],[VENTA ACUM 38]],0)</f>
        <v>1</v>
      </c>
      <c r="X1261" s="42" t="e">
        <f>VLOOKUP(Tabla5[[#This Row],[CLAVE]],[1]!QMI_5_SEMANA_SEP_22[[CLAVE]:[SHARE CADENA S2]],21,0)</f>
        <v>#REF!</v>
      </c>
      <c r="Y1261" s="55" t="s">
        <v>734</v>
      </c>
      <c r="Z1261" s="46">
        <f>+Tabla5[[#This Row],[VENTA ACUM 38]]+Tabla5[[#This Row],[venta total 39 acum]]</f>
        <v>4</v>
      </c>
      <c r="AA1261" s="46">
        <v>0</v>
      </c>
      <c r="AB1261" s="46">
        <v>2</v>
      </c>
      <c r="AC1261" s="46">
        <v>2</v>
      </c>
      <c r="AD1261" s="46">
        <v>2</v>
      </c>
      <c r="AE1261" s="46">
        <v>0</v>
      </c>
      <c r="AF1261" s="46">
        <v>2</v>
      </c>
      <c r="AG1261" s="46">
        <v>2</v>
      </c>
      <c r="AH1261" s="42">
        <f>IFERROR(Tabla5[[#This Row],[VENTAS MABE]]/Tabla5[[#This Row],[VENTAS INDURAMA]],0)</f>
        <v>2</v>
      </c>
      <c r="AI1261" t="s">
        <v>1676</v>
      </c>
      <c r="AK1261" s="42"/>
      <c r="AL1261" t="s">
        <v>727</v>
      </c>
      <c r="AM1261" s="55" t="s">
        <v>1390</v>
      </c>
      <c r="AO1261" s="55" t="s">
        <v>460</v>
      </c>
      <c r="AP1261" t="e">
        <v>#N/A</v>
      </c>
      <c r="AQ1261" s="55">
        <v>1</v>
      </c>
      <c r="AR1261">
        <v>1</v>
      </c>
      <c r="AS1261">
        <v>0</v>
      </c>
      <c r="AT1261">
        <v>1</v>
      </c>
      <c r="AU1261">
        <v>1</v>
      </c>
      <c r="AV1261">
        <v>0</v>
      </c>
      <c r="AW1261">
        <v>2</v>
      </c>
      <c r="AX1261">
        <f>SUM(Tabla5[[#This Row],[VENTA MABE 1 SEMANA OCT]:[VENTAS OTROS 1 SEMANA OCT]])</f>
        <v>6</v>
      </c>
      <c r="AY1261" s="46">
        <v>4.6343615547290895</v>
      </c>
      <c r="AZ1261" s="55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f>SUM(Tabla5[[#This Row],[VENTA MABE 2 SEMANA OCT]:[VENTAS OTROS 2 SEMANA OCT]])</f>
        <v>0</v>
      </c>
      <c r="BH1261" t="s">
        <v>1235</v>
      </c>
      <c r="BI1261" s="55" t="s">
        <v>655</v>
      </c>
      <c r="BJ1261">
        <v>1.0000000000000004</v>
      </c>
      <c r="BK1261" s="55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f>SUM(Tabla5[[#This Row],[VENTA MABE 3 SEMANA OCT]:[VENTAS OTROS 3 SEMANA OCT]])</f>
        <v>1</v>
      </c>
      <c r="BS1261" s="42">
        <v>0.15</v>
      </c>
      <c r="BT1261" s="55">
        <v>2</v>
      </c>
      <c r="BU1261">
        <v>2</v>
      </c>
      <c r="BV1261">
        <v>0</v>
      </c>
      <c r="BW1261">
        <v>0</v>
      </c>
      <c r="BX1261">
        <v>0</v>
      </c>
      <c r="BY1261">
        <v>0</v>
      </c>
      <c r="BZ1261">
        <v>3</v>
      </c>
      <c r="CA1261">
        <f>SUM(Tabla5[[#This Row],[VENTA MABE 4 SEMANA OCT]:[VENTAS OTROS 4 SEMANA OCT]])</f>
        <v>7</v>
      </c>
      <c r="CE1261" t="s">
        <v>1695</v>
      </c>
      <c r="CI126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1261" t="s">
        <v>1701</v>
      </c>
      <c r="CK1261">
        <v>0</v>
      </c>
      <c r="CL1261">
        <v>2</v>
      </c>
      <c r="CM1261">
        <v>0</v>
      </c>
      <c r="CN1261">
        <v>0</v>
      </c>
      <c r="CO1261">
        <v>0</v>
      </c>
      <c r="CP1261">
        <v>0</v>
      </c>
      <c r="CQ1261">
        <v>2</v>
      </c>
      <c r="CR1261">
        <f>SUM(Tabla5[[#This Row],[VENTA MABE 1 SEMANA NOV]:[VENTAS OTROS 1 SEMANA NOV]])</f>
        <v>4</v>
      </c>
      <c r="CS1261">
        <f>IFERROR(VLOOKUP(Tabla5[[#This Row],[CLAVE]],[2]VENTAS!$F$2:$L$1501,2,0),0)</f>
        <v>2</v>
      </c>
      <c r="CT1261">
        <f>IFERROR(VLOOKUP(Tabla5[[#This Row],[CLAVE]],[2]VENTAS!$F$2:$L$1501,3,0),0)</f>
        <v>0</v>
      </c>
      <c r="CU1261">
        <f>IFERROR(VLOOKUP(Tabla5[[#This Row],[CLAVE]],[2]VENTAS!$F$2:$L$1501,4,0),0)</f>
        <v>0</v>
      </c>
      <c r="CV1261">
        <f>IFERROR(VLOOKUP(Tabla5[[#This Row],[CLAVE]],[2]VENTAS!$F$2:$L$1501,5,0),0)</f>
        <v>0</v>
      </c>
      <c r="CW1261">
        <f>IFERROR(VLOOKUP(Tabla5[[#This Row],[CLAVE]],[2]VENTAS!$F$2:$L$1501,6,0),0)</f>
        <v>0</v>
      </c>
      <c r="CX1261">
        <f>IFERROR(VLOOKUP(Tabla5[[#This Row],[CLAVE]],[2]VENTAS!$F$2:$L$1501,7,0),0)</f>
        <v>0</v>
      </c>
      <c r="CY1261">
        <f>IFERROR(VLOOKUP(Tabla5[[#This Row],[CLAVE]],[2]VENTAS!$F$2:$R$1501,13,0),0)</f>
        <v>0</v>
      </c>
      <c r="CZ1261">
        <f>SUM(Tabla5[[#This Row],[VENTA MABE 2 SEMANA NOV]:[VENTAS OTROS 2 SEMANA NOV]])</f>
        <v>2</v>
      </c>
      <c r="DA1261" s="46">
        <v>6.8740611098957203</v>
      </c>
    </row>
    <row r="1262" spans="1:105" hidden="1" x14ac:dyDescent="0.3">
      <c r="A1262" t="str">
        <f>CONCATENATE(Tabla5[[#This Row],[TIENDA HMPV]],Tabla5[[#This Row],[LINEA]])</f>
        <v>65 - MIN QUITO CALDERON - BODEGACOCINAS</v>
      </c>
      <c r="C1262" s="55" t="s">
        <v>655</v>
      </c>
      <c r="D1262" s="55" t="s">
        <v>64</v>
      </c>
      <c r="E1262" s="55" t="s">
        <v>1361</v>
      </c>
      <c r="F1262" s="55" t="s">
        <v>1724</v>
      </c>
      <c r="G1262" t="s">
        <v>26</v>
      </c>
      <c r="H1262" s="42">
        <f>IFERROR(Tabla5[[#This Row],[VENTAS MABE]]/Tabla5[[#This Row],[CUOTA]],0)</f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V1262" s="42">
        <v>0</v>
      </c>
      <c r="W1262" s="42">
        <f>IFERROR(Tabla5[[#This Row],[TOTAL VENTA 38 SEMANA]]/Tabla5[[#This Row],[VENTA ACUM 38]],0)</f>
        <v>0</v>
      </c>
      <c r="X1262" s="42" t="e">
        <f>VLOOKUP(Tabla5[[#This Row],[CLAVE]],[1]!QMI_5_SEMANA_SEP_22[[CLAVE]:[SHARE CADENA S2]],21,0)</f>
        <v>#REF!</v>
      </c>
      <c r="Y1262" s="55" t="s">
        <v>769</v>
      </c>
      <c r="Z1262" s="46">
        <f>+Tabla5[[#This Row],[VENTA ACUM 38]]+Tabla5[[#This Row],[venta total 39 acum]]</f>
        <v>2</v>
      </c>
      <c r="AA1262" s="46">
        <v>0</v>
      </c>
      <c r="AB1262" s="46">
        <v>0</v>
      </c>
      <c r="AC1262" s="46">
        <v>0</v>
      </c>
      <c r="AD1262" s="46">
        <v>2</v>
      </c>
      <c r="AE1262" s="46">
        <v>0</v>
      </c>
      <c r="AF1262" s="46">
        <v>2</v>
      </c>
      <c r="AG1262" s="46">
        <v>0</v>
      </c>
      <c r="AH1262" s="42">
        <f>IFERROR(Tabla5[[#This Row],[VENTAS MABE]]/Tabla5[[#This Row],[VENTAS INDURAMA]],0)</f>
        <v>0</v>
      </c>
      <c r="AI1262" t="s">
        <v>1676</v>
      </c>
      <c r="AK1262" s="42"/>
      <c r="AL1262" t="s">
        <v>727</v>
      </c>
      <c r="AM1262" s="55" t="s">
        <v>1360</v>
      </c>
      <c r="AO1262" s="55" t="s">
        <v>460</v>
      </c>
      <c r="AP1262" t="e">
        <v>#N/A</v>
      </c>
      <c r="AQ1262" s="55">
        <v>0</v>
      </c>
      <c r="AR1262">
        <v>2</v>
      </c>
      <c r="AS1262">
        <v>0</v>
      </c>
      <c r="AT1262">
        <v>0</v>
      </c>
      <c r="AU1262">
        <v>0</v>
      </c>
      <c r="AV1262">
        <v>0</v>
      </c>
      <c r="AW1262">
        <v>2</v>
      </c>
      <c r="AX1262">
        <f>SUM(Tabla5[[#This Row],[VENTA MABE 1 SEMANA OCT]:[VENTAS OTROS 1 SEMANA OCT]])</f>
        <v>4</v>
      </c>
      <c r="AY1262" s="46">
        <v>2</v>
      </c>
      <c r="AZ1262" s="55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f>SUM(Tabla5[[#This Row],[VENTA MABE 2 SEMANA OCT]:[VENTAS OTROS 2 SEMANA OCT]])</f>
        <v>1</v>
      </c>
      <c r="BH1262" t="s">
        <v>1180</v>
      </c>
      <c r="BI1262" s="55" t="s">
        <v>655</v>
      </c>
      <c r="BJ1262">
        <v>1.0000000000000004</v>
      </c>
      <c r="BK1262" s="55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f>SUM(Tabla5[[#This Row],[VENTA MABE 3 SEMANA OCT]:[VENTAS OTROS 3 SEMANA OCT]])</f>
        <v>0</v>
      </c>
      <c r="BS1262" s="42">
        <v>0.15</v>
      </c>
      <c r="BT1262" s="55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f>SUM(Tabla5[[#This Row],[VENTA MABE 4 SEMANA OCT]:[VENTAS OTROS 4 SEMANA OCT]])</f>
        <v>0</v>
      </c>
      <c r="CE1262" t="s">
        <v>1695</v>
      </c>
      <c r="CI126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262" t="s">
        <v>1701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f>SUM(Tabla5[[#This Row],[VENTA MABE 1 SEMANA NOV]:[VENTAS OTROS 1 SEMANA NOV]])</f>
        <v>0</v>
      </c>
      <c r="CS1262">
        <f>IFERROR(VLOOKUP(Tabla5[[#This Row],[CLAVE]],[2]VENTAS!$F$2:$L$1501,2,0),0)</f>
        <v>0</v>
      </c>
      <c r="CT1262">
        <f>IFERROR(VLOOKUP(Tabla5[[#This Row],[CLAVE]],[2]VENTAS!$F$2:$L$1501,3,0),0)</f>
        <v>0</v>
      </c>
      <c r="CU1262">
        <f>IFERROR(VLOOKUP(Tabla5[[#This Row],[CLAVE]],[2]VENTAS!$F$2:$L$1501,4,0),0)</f>
        <v>0</v>
      </c>
      <c r="CV1262">
        <f>IFERROR(VLOOKUP(Tabla5[[#This Row],[CLAVE]],[2]VENTAS!$F$2:$L$1501,5,0),0)</f>
        <v>0</v>
      </c>
      <c r="CW1262">
        <f>IFERROR(VLOOKUP(Tabla5[[#This Row],[CLAVE]],[2]VENTAS!$F$2:$L$1501,6,0),0)</f>
        <v>0</v>
      </c>
      <c r="CX1262">
        <f>IFERROR(VLOOKUP(Tabla5[[#This Row],[CLAVE]],[2]VENTAS!$F$2:$L$1501,7,0),0)</f>
        <v>0</v>
      </c>
      <c r="CY1262">
        <f>IFERROR(VLOOKUP(Tabla5[[#This Row],[CLAVE]],[2]VENTAS!$F$2:$R$1501,13,0),0)</f>
        <v>0</v>
      </c>
      <c r="CZ1262">
        <f>SUM(Tabla5[[#This Row],[VENTA MABE 2 SEMANA NOV]:[VENTAS OTROS 2 SEMANA NOV]])</f>
        <v>0</v>
      </c>
      <c r="DA1262" s="46">
        <v>3</v>
      </c>
    </row>
    <row r="1263" spans="1:105" hidden="1" x14ac:dyDescent="0.3">
      <c r="A1263" t="str">
        <f>CONCATENATE(Tabla5[[#This Row],[TIENDA HMPV]],Tabla5[[#This Row],[LINEA]])</f>
        <v>65 - MIN QUITO CALDERON - BODEGAREFRIGERACIÓN</v>
      </c>
      <c r="C1263" s="55" t="s">
        <v>655</v>
      </c>
      <c r="D1263" s="55" t="s">
        <v>64</v>
      </c>
      <c r="E1263" s="55" t="s">
        <v>1361</v>
      </c>
      <c r="F1263" s="55" t="s">
        <v>1724</v>
      </c>
      <c r="G1263" t="s">
        <v>29</v>
      </c>
      <c r="H1263" s="42">
        <f>IFERROR(Tabla5[[#This Row],[VENTAS MABE]]/Tabla5[[#This Row],[CUOTA]],0)</f>
        <v>2</v>
      </c>
      <c r="I1263">
        <v>1</v>
      </c>
      <c r="J1263">
        <v>2</v>
      </c>
      <c r="K1263">
        <v>13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V1263" s="42">
        <v>0.14285714285714285</v>
      </c>
      <c r="W1263" s="42">
        <f>IFERROR(Tabla5[[#This Row],[TOTAL VENTA 38 SEMANA]]/Tabla5[[#This Row],[VENTA ACUM 38]],0)</f>
        <v>0.14285714285714285</v>
      </c>
      <c r="X1263" s="42" t="e">
        <f>VLOOKUP(Tabla5[[#This Row],[CLAVE]],[1]!QMI_5_SEMANA_SEP_22[[CLAVE]:[SHARE CADENA S2]],21,0)</f>
        <v>#REF!</v>
      </c>
      <c r="Y1263" s="55" t="s">
        <v>769</v>
      </c>
      <c r="Z1263" s="46">
        <f>+Tabla5[[#This Row],[VENTA ACUM 38]]+Tabla5[[#This Row],[venta total 39 acum]]</f>
        <v>16</v>
      </c>
      <c r="AA1263" s="46">
        <v>0</v>
      </c>
      <c r="AB1263" s="46">
        <v>2</v>
      </c>
      <c r="AC1263" s="46">
        <v>14</v>
      </c>
      <c r="AD1263" s="46">
        <v>2</v>
      </c>
      <c r="AE1263" s="46">
        <v>0</v>
      </c>
      <c r="AF1263" s="46">
        <v>2</v>
      </c>
      <c r="AG1263" s="46">
        <v>2</v>
      </c>
      <c r="AH1263" s="42">
        <f>IFERROR(Tabla5[[#This Row],[VENTAS MABE]]/Tabla5[[#This Row],[VENTAS INDURAMA]],0)</f>
        <v>0.15384615384615385</v>
      </c>
      <c r="AI1263" t="s">
        <v>1676</v>
      </c>
      <c r="AK1263" s="42"/>
      <c r="AL1263" t="s">
        <v>727</v>
      </c>
      <c r="AM1263" s="55" t="s">
        <v>1360</v>
      </c>
      <c r="AO1263" s="55" t="s">
        <v>460</v>
      </c>
      <c r="AP1263" t="e">
        <v>#N/A</v>
      </c>
      <c r="AQ1263" s="55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4</v>
      </c>
      <c r="AX1263">
        <f>SUM(Tabla5[[#This Row],[VENTA MABE 1 SEMANA OCT]:[VENTAS OTROS 1 SEMANA OCT]])</f>
        <v>5</v>
      </c>
      <c r="AY1263" s="46">
        <v>1.5620214395099543</v>
      </c>
      <c r="AZ1263" s="55">
        <v>2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2</v>
      </c>
      <c r="BG1263">
        <f>SUM(Tabla5[[#This Row],[VENTA MABE 2 SEMANA OCT]:[VENTAS OTROS 2 SEMANA OCT]])</f>
        <v>5</v>
      </c>
      <c r="BH1263" t="s">
        <v>1180</v>
      </c>
      <c r="BI1263" s="55" t="s">
        <v>655</v>
      </c>
      <c r="BJ1263">
        <v>1.0000000000000004</v>
      </c>
      <c r="BK1263" s="55">
        <v>0</v>
      </c>
      <c r="BL1263">
        <v>2</v>
      </c>
      <c r="BM1263">
        <v>0</v>
      </c>
      <c r="BN1263">
        <v>0</v>
      </c>
      <c r="BO1263">
        <v>0</v>
      </c>
      <c r="BP1263">
        <v>0</v>
      </c>
      <c r="BQ1263">
        <v>2</v>
      </c>
      <c r="BR1263">
        <f>SUM(Tabla5[[#This Row],[VENTA MABE 3 SEMANA OCT]:[VENTAS OTROS 3 SEMANA OCT]])</f>
        <v>4</v>
      </c>
      <c r="BS1263" s="42">
        <v>0.15</v>
      </c>
      <c r="BT1263" s="55">
        <v>1</v>
      </c>
      <c r="BU1263">
        <v>2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f>SUM(Tabla5[[#This Row],[VENTA MABE 4 SEMANA OCT]:[VENTAS OTROS 4 SEMANA OCT]])</f>
        <v>3</v>
      </c>
      <c r="CE1263" t="s">
        <v>1695</v>
      </c>
      <c r="CI126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0.17647058823529413</v>
      </c>
      <c r="CJ1263" t="s">
        <v>1701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f>SUM(Tabla5[[#This Row],[VENTA MABE 1 SEMANA NOV]:[VENTAS OTROS 1 SEMANA NOV]])</f>
        <v>1</v>
      </c>
      <c r="CS1263">
        <f>IFERROR(VLOOKUP(Tabla5[[#This Row],[CLAVE]],[2]VENTAS!$F$2:$L$1501,2,0),0)</f>
        <v>0</v>
      </c>
      <c r="CT1263">
        <f>IFERROR(VLOOKUP(Tabla5[[#This Row],[CLAVE]],[2]VENTAS!$F$2:$L$1501,3,0),0)</f>
        <v>1</v>
      </c>
      <c r="CU1263">
        <f>IFERROR(VLOOKUP(Tabla5[[#This Row],[CLAVE]],[2]VENTAS!$F$2:$L$1501,4,0),0)</f>
        <v>0</v>
      </c>
      <c r="CV1263">
        <f>IFERROR(VLOOKUP(Tabla5[[#This Row],[CLAVE]],[2]VENTAS!$F$2:$L$1501,5,0),0)</f>
        <v>0</v>
      </c>
      <c r="CW1263">
        <f>IFERROR(VLOOKUP(Tabla5[[#This Row],[CLAVE]],[2]VENTAS!$F$2:$L$1501,6,0),0)</f>
        <v>1</v>
      </c>
      <c r="CX1263">
        <f>IFERROR(VLOOKUP(Tabla5[[#This Row],[CLAVE]],[2]VENTAS!$F$2:$L$1501,7,0),0)</f>
        <v>0</v>
      </c>
      <c r="CY1263">
        <f>IFERROR(VLOOKUP(Tabla5[[#This Row],[CLAVE]],[2]VENTAS!$F$2:$R$1501,13,0),0)</f>
        <v>0</v>
      </c>
      <c r="CZ1263">
        <f>SUM(Tabla5[[#This Row],[VENTA MABE 2 SEMANA NOV]:[VENTAS OTROS 2 SEMANA NOV]])</f>
        <v>2</v>
      </c>
      <c r="DA1263" s="46">
        <v>2.2970903522205206</v>
      </c>
    </row>
    <row r="1264" spans="1:105" hidden="1" x14ac:dyDescent="0.3">
      <c r="A1264" t="str">
        <f>CONCATENATE(Tabla5[[#This Row],[TIENDA HMPV]],Tabla5[[#This Row],[LINEA]])</f>
        <v>286 - ORVE SANGOLQUICOCINAS</v>
      </c>
      <c r="C1264" s="55" t="s">
        <v>655</v>
      </c>
      <c r="D1264" s="55" t="s">
        <v>86</v>
      </c>
      <c r="E1264" s="55" t="s">
        <v>1598</v>
      </c>
      <c r="F1264" s="55" t="s">
        <v>1724</v>
      </c>
      <c r="G1264" t="s">
        <v>26</v>
      </c>
      <c r="H1264" s="42">
        <f>IFERROR(Tabla5[[#This Row],[VENTAS MABE]]/Tabla5[[#This Row],[CUOTA]],0)</f>
        <v>3</v>
      </c>
      <c r="I1264">
        <v>1</v>
      </c>
      <c r="J1264">
        <v>3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V1264" s="42">
        <v>0.75</v>
      </c>
      <c r="W1264" s="42">
        <f>IFERROR(Tabla5[[#This Row],[TOTAL VENTA 38 SEMANA]]/Tabla5[[#This Row],[VENTA ACUM 38]],0)</f>
        <v>0.75</v>
      </c>
      <c r="X1264" s="42" t="e">
        <f>VLOOKUP(Tabla5[[#This Row],[CLAVE]],[1]!QMI_5_SEMANA_SEP_22[[CLAVE]:[SHARE CADENA S2]],21,0)</f>
        <v>#REF!</v>
      </c>
      <c r="Y1264" s="55" t="s">
        <v>757</v>
      </c>
      <c r="Z1264" s="46">
        <f>+Tabla5[[#This Row],[VENTA ACUM 38]]+Tabla5[[#This Row],[venta total 39 acum]]</f>
        <v>7</v>
      </c>
      <c r="AA1264" s="46">
        <v>0</v>
      </c>
      <c r="AB1264" s="46">
        <v>3</v>
      </c>
      <c r="AC1264" s="46">
        <v>4</v>
      </c>
      <c r="AD1264" s="46">
        <v>3</v>
      </c>
      <c r="AE1264" s="46">
        <v>0</v>
      </c>
      <c r="AF1264" s="46">
        <v>3</v>
      </c>
      <c r="AG1264" s="46">
        <v>4</v>
      </c>
      <c r="AH1264" s="42">
        <f>IFERROR(Tabla5[[#This Row],[VENTAS MABE]]/Tabla5[[#This Row],[VENTAS INDURAMA]],0)</f>
        <v>0.75</v>
      </c>
      <c r="AI1264" t="s">
        <v>1676</v>
      </c>
      <c r="AK1264" s="42"/>
      <c r="AL1264" t="s">
        <v>727</v>
      </c>
      <c r="AM1264" s="55" t="s">
        <v>1347</v>
      </c>
      <c r="AO1264" s="55" t="s">
        <v>460</v>
      </c>
      <c r="AP1264" t="e">
        <v>#N/A</v>
      </c>
      <c r="AQ1264" s="55">
        <v>0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f>SUM(Tabla5[[#This Row],[VENTA MABE 1 SEMANA OCT]:[VENTAS OTROS 1 SEMANA OCT]])</f>
        <v>1</v>
      </c>
      <c r="AY1264" s="46">
        <v>5</v>
      </c>
      <c r="AZ1264" s="55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f>SUM(Tabla5[[#This Row],[VENTA MABE 2 SEMANA OCT]:[VENTAS OTROS 2 SEMANA OCT]])</f>
        <v>0</v>
      </c>
      <c r="BH1264" t="s">
        <v>1198</v>
      </c>
      <c r="BI1264" s="55" t="s">
        <v>655</v>
      </c>
      <c r="BJ1264">
        <v>0.99999999999999978</v>
      </c>
      <c r="BK1264" s="55">
        <v>2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f>SUM(Tabla5[[#This Row],[VENTA MABE 3 SEMANA OCT]:[VENTAS OTROS 3 SEMANA OCT]])</f>
        <v>3</v>
      </c>
      <c r="BS1264" s="42">
        <v>0.5</v>
      </c>
      <c r="BT1264" s="55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f>SUM(Tabla5[[#This Row],[VENTA MABE 4 SEMANA OCT]:[VENTAS OTROS 4 SEMANA OCT]])</f>
        <v>0</v>
      </c>
      <c r="CI12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264" t="s">
        <v>1703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f>SUM(Tabla5[[#This Row],[VENTA MABE 1 SEMANA NOV]:[VENTAS OTROS 1 SEMANA NOV]])</f>
        <v>0</v>
      </c>
      <c r="CS1264">
        <f>IFERROR(VLOOKUP(Tabla5[[#This Row],[CLAVE]],[2]VENTAS!$F$2:$L$1501,2,0),0)</f>
        <v>0</v>
      </c>
      <c r="CT1264">
        <f>IFERROR(VLOOKUP(Tabla5[[#This Row],[CLAVE]],[2]VENTAS!$F$2:$L$1501,3,0),0)</f>
        <v>0</v>
      </c>
      <c r="CU1264">
        <f>IFERROR(VLOOKUP(Tabla5[[#This Row],[CLAVE]],[2]VENTAS!$F$2:$L$1501,4,0),0)</f>
        <v>0</v>
      </c>
      <c r="CV1264">
        <f>IFERROR(VLOOKUP(Tabla5[[#This Row],[CLAVE]],[2]VENTAS!$F$2:$L$1501,5,0),0)</f>
        <v>0</v>
      </c>
      <c r="CW1264">
        <f>IFERROR(VLOOKUP(Tabla5[[#This Row],[CLAVE]],[2]VENTAS!$F$2:$L$1501,6,0),0)</f>
        <v>0</v>
      </c>
      <c r="CX1264">
        <f>IFERROR(VLOOKUP(Tabla5[[#This Row],[CLAVE]],[2]VENTAS!$F$2:$L$1501,7,0),0)</f>
        <v>0</v>
      </c>
      <c r="CY1264">
        <f>IFERROR(VLOOKUP(Tabla5[[#This Row],[CLAVE]],[2]VENTAS!$F$2:$R$1501,13,0),0)</f>
        <v>0</v>
      </c>
      <c r="CZ1264">
        <f>SUM(Tabla5[[#This Row],[VENTA MABE 2 SEMANA NOV]:[VENTAS OTROS 2 SEMANA NOV]])</f>
        <v>0</v>
      </c>
      <c r="DA1264" s="46">
        <v>5.396472713325311</v>
      </c>
    </row>
    <row r="1265" spans="1:105" hidden="1" x14ac:dyDescent="0.3">
      <c r="A1265" t="str">
        <f>CONCATENATE(Tabla5[[#This Row],[TIENDA HMPV]],Tabla5[[#This Row],[LINEA]])</f>
        <v>286 - ORVE SANGOLQUIGLOBALES</v>
      </c>
      <c r="C1265" s="55" t="s">
        <v>655</v>
      </c>
      <c r="D1265" s="55" t="s">
        <v>86</v>
      </c>
      <c r="E1265" s="55" t="s">
        <v>1598</v>
      </c>
      <c r="F1265" s="55" t="s">
        <v>1724</v>
      </c>
      <c r="G1265" t="s">
        <v>27</v>
      </c>
      <c r="H1265" s="42">
        <f>IFERROR(Tabla5[[#This Row],[VENTAS MABE]]/Tabla5[[#This Row],[CUOTA]],0)</f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V1265" s="42">
        <v>0</v>
      </c>
      <c r="W1265" s="42">
        <f>IFERROR(Tabla5[[#This Row],[TOTAL VENTA 38 SEMANA]]/Tabla5[[#This Row],[VENTA ACUM 38]],0)</f>
        <v>0</v>
      </c>
      <c r="X1265" s="42" t="e">
        <f>VLOOKUP(Tabla5[[#This Row],[CLAVE]],[1]!QMI_5_SEMANA_SEP_22[[CLAVE]:[SHARE CADENA S2]],21,0)</f>
        <v>#REF!</v>
      </c>
      <c r="Y1265" s="55" t="s">
        <v>757</v>
      </c>
      <c r="Z1265" s="46">
        <f>+Tabla5[[#This Row],[VENTA ACUM 38]]+Tabla5[[#This Row],[venta total 39 acum]]</f>
        <v>0</v>
      </c>
      <c r="AA1265" s="46">
        <v>0</v>
      </c>
      <c r="AB1265" s="46">
        <v>0</v>
      </c>
      <c r="AC1265" s="46">
        <v>0</v>
      </c>
      <c r="AD1265" s="46">
        <v>0</v>
      </c>
      <c r="AE1265" s="46">
        <v>0</v>
      </c>
      <c r="AF1265" s="46">
        <v>0</v>
      </c>
      <c r="AG1265" s="46">
        <v>0</v>
      </c>
      <c r="AH1265" s="42">
        <f>IFERROR(Tabla5[[#This Row],[VENTAS MABE]]/Tabla5[[#This Row],[VENTAS INDURAMA]],0)</f>
        <v>0</v>
      </c>
      <c r="AI1265" t="s">
        <v>1676</v>
      </c>
      <c r="AK1265" s="42"/>
      <c r="AL1265" t="s">
        <v>727</v>
      </c>
      <c r="AM1265" s="55" t="s">
        <v>1347</v>
      </c>
      <c r="AO1265" s="55" t="s">
        <v>460</v>
      </c>
      <c r="AP1265" t="e">
        <v>#N/A</v>
      </c>
      <c r="AQ1265" s="5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f>SUM(Tabla5[[#This Row],[VENTA MABE 1 SEMANA OCT]:[VENTAS OTROS 1 SEMANA OCT]])</f>
        <v>0</v>
      </c>
      <c r="AY1265" s="46">
        <v>0</v>
      </c>
      <c r="AZ1265" s="5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f>SUM(Tabla5[[#This Row],[VENTA MABE 2 SEMANA OCT]:[VENTAS OTROS 2 SEMANA OCT]])</f>
        <v>0</v>
      </c>
      <c r="BH1265" t="s">
        <v>1198</v>
      </c>
      <c r="BI1265" s="55" t="s">
        <v>655</v>
      </c>
      <c r="BJ1265">
        <v>0.99999999999999978</v>
      </c>
      <c r="BK1265" s="5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f>SUM(Tabla5[[#This Row],[VENTA MABE 3 SEMANA OCT]:[VENTAS OTROS 3 SEMANA OCT]])</f>
        <v>0</v>
      </c>
      <c r="BS1265" s="42">
        <v>0</v>
      </c>
      <c r="BT1265" s="5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f>SUM(Tabla5[[#This Row],[VENTA MABE 4 SEMANA OCT]:[VENTAS OTROS 4 SEMANA OCT]])</f>
        <v>0</v>
      </c>
      <c r="CI12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65" s="66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f>SUM(Tabla5[[#This Row],[VENTA MABE 1 SEMANA NOV]:[VENTAS OTROS 1 SEMANA NOV]])</f>
        <v>0</v>
      </c>
      <c r="CS1265">
        <f>IFERROR(VLOOKUP(Tabla5[[#This Row],[CLAVE]],[2]VENTAS!$F$2:$L$1501,2,0),0)</f>
        <v>0</v>
      </c>
      <c r="CT1265">
        <f>IFERROR(VLOOKUP(Tabla5[[#This Row],[CLAVE]],[2]VENTAS!$F$2:$L$1501,3,0),0)</f>
        <v>0</v>
      </c>
      <c r="CU1265">
        <f>IFERROR(VLOOKUP(Tabla5[[#This Row],[CLAVE]],[2]VENTAS!$F$2:$L$1501,4,0),0)</f>
        <v>0</v>
      </c>
      <c r="CV1265">
        <f>IFERROR(VLOOKUP(Tabla5[[#This Row],[CLAVE]],[2]VENTAS!$F$2:$L$1501,5,0),0)</f>
        <v>0</v>
      </c>
      <c r="CW1265">
        <f>IFERROR(VLOOKUP(Tabla5[[#This Row],[CLAVE]],[2]VENTAS!$F$2:$L$1501,6,0),0)</f>
        <v>0</v>
      </c>
      <c r="CX1265">
        <f>IFERROR(VLOOKUP(Tabla5[[#This Row],[CLAVE]],[2]VENTAS!$F$2:$L$1501,7,0),0)</f>
        <v>0</v>
      </c>
      <c r="CY1265">
        <f>IFERROR(VLOOKUP(Tabla5[[#This Row],[CLAVE]],[2]VENTAS!$F$2:$R$1501,13,0),0)</f>
        <v>0</v>
      </c>
      <c r="CZ1265">
        <f>SUM(Tabla5[[#This Row],[VENTA MABE 2 SEMANA NOV]:[VENTAS OTROS 2 SEMANA NOV]])</f>
        <v>0</v>
      </c>
      <c r="DA1265" s="46">
        <v>0</v>
      </c>
    </row>
    <row r="1266" spans="1:105" hidden="1" x14ac:dyDescent="0.3">
      <c r="A1266" t="str">
        <f>CONCATENATE(Tabla5[[#This Row],[TIENDA HMPV]],Tabla5[[#This Row],[LINEA]])</f>
        <v>286 - ORVE SANGOLQUILAVADO</v>
      </c>
      <c r="C1266" s="55" t="s">
        <v>655</v>
      </c>
      <c r="D1266" s="55" t="s">
        <v>86</v>
      </c>
      <c r="E1266" s="55" t="s">
        <v>1598</v>
      </c>
      <c r="F1266" s="55" t="s">
        <v>1724</v>
      </c>
      <c r="G1266" t="s">
        <v>28</v>
      </c>
      <c r="H1266" s="42">
        <f>IFERROR(Tabla5[[#This Row],[VENTAS MABE]]/Tabla5[[#This Row],[CUOTA]],0)</f>
        <v>0</v>
      </c>
      <c r="I1266">
        <v>0</v>
      </c>
      <c r="J1266">
        <v>0</v>
      </c>
      <c r="K1266">
        <v>0</v>
      </c>
      <c r="L1266">
        <v>0</v>
      </c>
      <c r="M1266">
        <v>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V1266" s="42">
        <v>0</v>
      </c>
      <c r="W1266" s="42">
        <f>IFERROR(Tabla5[[#This Row],[TOTAL VENTA 38 SEMANA]]/Tabla5[[#This Row],[VENTA ACUM 38]],0)</f>
        <v>0</v>
      </c>
      <c r="X1266" s="42" t="e">
        <f>VLOOKUP(Tabla5[[#This Row],[CLAVE]],[1]!QMI_5_SEMANA_SEP_22[[CLAVE]:[SHARE CADENA S2]],21,0)</f>
        <v>#REF!</v>
      </c>
      <c r="Y1266" s="55" t="s">
        <v>757</v>
      </c>
      <c r="Z1266" s="46">
        <f>+Tabla5[[#This Row],[VENTA ACUM 38]]+Tabla5[[#This Row],[venta total 39 acum]]</f>
        <v>3</v>
      </c>
      <c r="AA1266" s="46">
        <v>0</v>
      </c>
      <c r="AB1266" s="46">
        <v>0</v>
      </c>
      <c r="AC1266" s="46">
        <v>0</v>
      </c>
      <c r="AD1266" s="46">
        <v>3</v>
      </c>
      <c r="AE1266" s="46">
        <v>0</v>
      </c>
      <c r="AF1266" s="46">
        <v>3</v>
      </c>
      <c r="AG1266" s="46">
        <v>0</v>
      </c>
      <c r="AH1266" s="42">
        <f>IFERROR(Tabla5[[#This Row],[VENTAS MABE]]/Tabla5[[#This Row],[VENTAS INDURAMA]],0)</f>
        <v>0</v>
      </c>
      <c r="AI1266" t="s">
        <v>1676</v>
      </c>
      <c r="AK1266" s="42"/>
      <c r="AL1266" t="s">
        <v>727</v>
      </c>
      <c r="AM1266" s="55" t="s">
        <v>1347</v>
      </c>
      <c r="AO1266" s="55" t="s">
        <v>460</v>
      </c>
      <c r="AP1266" t="e">
        <v>#N/A</v>
      </c>
      <c r="AQ1266" s="55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f>SUM(Tabla5[[#This Row],[VENTA MABE 1 SEMANA OCT]:[VENTAS OTROS 1 SEMANA OCT]])</f>
        <v>1</v>
      </c>
      <c r="AY1266" s="46">
        <v>0</v>
      </c>
      <c r="AZ1266" s="55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f>SUM(Tabla5[[#This Row],[VENTA MABE 2 SEMANA OCT]:[VENTAS OTROS 2 SEMANA OCT]])</f>
        <v>1</v>
      </c>
      <c r="BH1266" t="s">
        <v>1198</v>
      </c>
      <c r="BI1266" s="55" t="s">
        <v>655</v>
      </c>
      <c r="BJ1266">
        <v>0.99999999999999978</v>
      </c>
      <c r="BK1266" s="55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f>SUM(Tabla5[[#This Row],[VENTA MABE 3 SEMANA OCT]:[VENTAS OTROS 3 SEMANA OCT]])</f>
        <v>0</v>
      </c>
      <c r="BS1266" s="42">
        <v>0</v>
      </c>
      <c r="BT1266" s="55">
        <v>0</v>
      </c>
      <c r="BU1266">
        <v>0</v>
      </c>
      <c r="BV1266">
        <v>0</v>
      </c>
      <c r="BW1266">
        <v>2</v>
      </c>
      <c r="BX1266">
        <v>0</v>
      </c>
      <c r="BY1266">
        <v>0</v>
      </c>
      <c r="BZ1266">
        <v>0</v>
      </c>
      <c r="CA1266">
        <f>SUM(Tabla5[[#This Row],[VENTA MABE 4 SEMANA OCT]:[VENTAS OTROS 4 SEMANA OCT]])</f>
        <v>2</v>
      </c>
      <c r="CI12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66" s="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f>SUM(Tabla5[[#This Row],[VENTA MABE 1 SEMANA NOV]:[VENTAS OTROS 1 SEMANA NOV]])</f>
        <v>0</v>
      </c>
      <c r="CS1266">
        <f>IFERROR(VLOOKUP(Tabla5[[#This Row],[CLAVE]],[2]VENTAS!$F$2:$L$1501,2,0),0)</f>
        <v>0</v>
      </c>
      <c r="CT1266">
        <f>IFERROR(VLOOKUP(Tabla5[[#This Row],[CLAVE]],[2]VENTAS!$F$2:$L$1501,3,0),0)</f>
        <v>0</v>
      </c>
      <c r="CU1266">
        <f>IFERROR(VLOOKUP(Tabla5[[#This Row],[CLAVE]],[2]VENTAS!$F$2:$L$1501,4,0),0)</f>
        <v>0</v>
      </c>
      <c r="CV1266">
        <f>IFERROR(VLOOKUP(Tabla5[[#This Row],[CLAVE]],[2]VENTAS!$F$2:$L$1501,5,0),0)</f>
        <v>0</v>
      </c>
      <c r="CW1266">
        <f>IFERROR(VLOOKUP(Tabla5[[#This Row],[CLAVE]],[2]VENTAS!$F$2:$L$1501,6,0),0)</f>
        <v>0</v>
      </c>
      <c r="CX1266">
        <f>IFERROR(VLOOKUP(Tabla5[[#This Row],[CLAVE]],[2]VENTAS!$F$2:$L$1501,7,0),0)</f>
        <v>0</v>
      </c>
      <c r="CY1266">
        <f>IFERROR(VLOOKUP(Tabla5[[#This Row],[CLAVE]],[2]VENTAS!$F$2:$R$1501,13,0),0)</f>
        <v>0</v>
      </c>
      <c r="CZ1266">
        <f>SUM(Tabla5[[#This Row],[VENTA MABE 2 SEMANA NOV]:[VENTAS OTROS 2 SEMANA NOV]])</f>
        <v>0</v>
      </c>
      <c r="DA1266" s="46">
        <v>0</v>
      </c>
    </row>
    <row r="1267" spans="1:105" hidden="1" x14ac:dyDescent="0.3">
      <c r="A1267" t="str">
        <f>CONCATENATE(Tabla5[[#This Row],[TIENDA HMPV]],Tabla5[[#This Row],[LINEA]])</f>
        <v>286 - ORVE SANGOLQUIREFRIGERACIÓN</v>
      </c>
      <c r="C1267" s="55" t="s">
        <v>655</v>
      </c>
      <c r="D1267" s="55" t="s">
        <v>86</v>
      </c>
      <c r="E1267" s="55" t="s">
        <v>1598</v>
      </c>
      <c r="F1267" s="55" t="s">
        <v>1724</v>
      </c>
      <c r="G1267" t="s">
        <v>29</v>
      </c>
      <c r="H1267" s="42">
        <f>IFERROR(Tabla5[[#This Row],[VENTAS MABE]]/Tabla5[[#This Row],[CUOTA]],0)</f>
        <v>3</v>
      </c>
      <c r="I1267">
        <v>1</v>
      </c>
      <c r="J1267">
        <v>3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V1267" s="42">
        <v>0.5</v>
      </c>
      <c r="W1267" s="42">
        <f>IFERROR(Tabla5[[#This Row],[TOTAL VENTA 38 SEMANA]]/Tabla5[[#This Row],[VENTA ACUM 38]],0)</f>
        <v>0.5</v>
      </c>
      <c r="X1267" s="42" t="e">
        <f>VLOOKUP(Tabla5[[#This Row],[CLAVE]],[1]!QMI_5_SEMANA_SEP_22[[CLAVE]:[SHARE CADENA S2]],21,0)</f>
        <v>#REF!</v>
      </c>
      <c r="Y1267" s="55" t="s">
        <v>757</v>
      </c>
      <c r="Z1267" s="46">
        <f>+Tabla5[[#This Row],[VENTA ACUM 38]]+Tabla5[[#This Row],[venta total 39 acum]]</f>
        <v>8</v>
      </c>
      <c r="AA1267" s="46">
        <v>0</v>
      </c>
      <c r="AB1267" s="46">
        <v>3</v>
      </c>
      <c r="AC1267" s="46">
        <v>6</v>
      </c>
      <c r="AD1267" s="46">
        <v>2</v>
      </c>
      <c r="AE1267" s="46">
        <v>1</v>
      </c>
      <c r="AF1267" s="46">
        <v>2</v>
      </c>
      <c r="AG1267" s="46">
        <v>7</v>
      </c>
      <c r="AH1267" s="42">
        <f>IFERROR(Tabla5[[#This Row],[VENTAS MABE]]/Tabla5[[#This Row],[VENTAS INDURAMA]],0)</f>
        <v>0.75</v>
      </c>
      <c r="AI1267" t="s">
        <v>1676</v>
      </c>
      <c r="AK1267" s="42"/>
      <c r="AL1267" t="s">
        <v>727</v>
      </c>
      <c r="AM1267" s="55" t="s">
        <v>1347</v>
      </c>
      <c r="AO1267" s="55" t="s">
        <v>460</v>
      </c>
      <c r="AP1267" t="e">
        <v>#N/A</v>
      </c>
      <c r="AQ1267" s="55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f>SUM(Tabla5[[#This Row],[VENTA MABE 1 SEMANA OCT]:[VENTAS OTROS 1 SEMANA OCT]])</f>
        <v>1</v>
      </c>
      <c r="AY1267" s="46">
        <v>4</v>
      </c>
      <c r="AZ1267" s="55">
        <v>0</v>
      </c>
      <c r="BA1267">
        <v>2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f>SUM(Tabla5[[#This Row],[VENTA MABE 2 SEMANA OCT]:[VENTAS OTROS 2 SEMANA OCT]])</f>
        <v>2</v>
      </c>
      <c r="BH1267" t="s">
        <v>1198</v>
      </c>
      <c r="BI1267" s="55" t="s">
        <v>655</v>
      </c>
      <c r="BJ1267">
        <v>0.99999999999999978</v>
      </c>
      <c r="BK1267" s="55">
        <v>1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f>SUM(Tabla5[[#This Row],[VENTA MABE 3 SEMANA OCT]:[VENTAS OTROS 3 SEMANA OCT]])</f>
        <v>2</v>
      </c>
      <c r="BS1267" s="42">
        <v>0.4</v>
      </c>
      <c r="BT1267" s="55">
        <v>1</v>
      </c>
      <c r="BU1267">
        <v>1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f>SUM(Tabla5[[#This Row],[VENTA MABE 4 SEMANA OCT]:[VENTAS OTROS 4 SEMANA OCT]])</f>
        <v>2</v>
      </c>
      <c r="CD1267" t="s">
        <v>1698</v>
      </c>
      <c r="CI126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1267" t="s">
        <v>1701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f>SUM(Tabla5[[#This Row],[VENTA MABE 1 SEMANA NOV]:[VENTAS OTROS 1 SEMANA NOV]])</f>
        <v>0</v>
      </c>
      <c r="CS1267">
        <f>IFERROR(VLOOKUP(Tabla5[[#This Row],[CLAVE]],[2]VENTAS!$F$2:$L$1501,2,0),0)</f>
        <v>0</v>
      </c>
      <c r="CT1267">
        <f>IFERROR(VLOOKUP(Tabla5[[#This Row],[CLAVE]],[2]VENTAS!$F$2:$L$1501,3,0),0)</f>
        <v>0</v>
      </c>
      <c r="CU1267">
        <f>IFERROR(VLOOKUP(Tabla5[[#This Row],[CLAVE]],[2]VENTAS!$F$2:$L$1501,4,0),0)</f>
        <v>0</v>
      </c>
      <c r="CV1267">
        <f>IFERROR(VLOOKUP(Tabla5[[#This Row],[CLAVE]],[2]VENTAS!$F$2:$L$1501,5,0),0)</f>
        <v>0</v>
      </c>
      <c r="CW1267">
        <f>IFERROR(VLOOKUP(Tabla5[[#This Row],[CLAVE]],[2]VENTAS!$F$2:$L$1501,6,0),0)</f>
        <v>0</v>
      </c>
      <c r="CX1267">
        <f>IFERROR(VLOOKUP(Tabla5[[#This Row],[CLAVE]],[2]VENTAS!$F$2:$L$1501,7,0),0)</f>
        <v>0</v>
      </c>
      <c r="CY1267">
        <f>IFERROR(VLOOKUP(Tabla5[[#This Row],[CLAVE]],[2]VENTAS!$F$2:$R$1501,13,0),0)</f>
        <v>0</v>
      </c>
      <c r="CZ1267">
        <f>SUM(Tabla5[[#This Row],[VENTA MABE 2 SEMANA NOV]:[VENTAS OTROS 2 SEMANA NOV]])</f>
        <v>0</v>
      </c>
      <c r="DA1267" s="46">
        <v>5.9898937548587714</v>
      </c>
    </row>
    <row r="1268" spans="1:105" hidden="1" x14ac:dyDescent="0.3">
      <c r="A1268" t="str">
        <f>CONCATENATE(Tabla5[[#This Row],[TIENDA HMPV]],Tabla5[[#This Row],[LINEA]])</f>
        <v>83 - ORVE COMITÉ DEL PUEBLOCOCINAS</v>
      </c>
      <c r="C1268" s="55" t="s">
        <v>655</v>
      </c>
      <c r="D1268" s="55" t="s">
        <v>86</v>
      </c>
      <c r="E1268" s="55" t="s">
        <v>1368</v>
      </c>
      <c r="F1268" s="55" t="s">
        <v>1724</v>
      </c>
      <c r="G1268" t="s">
        <v>26</v>
      </c>
      <c r="H1268" s="42">
        <f>IFERROR(Tabla5[[#This Row],[VENTAS MABE]]/Tabla5[[#This Row],[CUOTA]],0)</f>
        <v>0</v>
      </c>
      <c r="I1268">
        <v>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V1268" s="42">
        <v>0</v>
      </c>
      <c r="W1268" s="42">
        <f>IFERROR(Tabla5[[#This Row],[TOTAL VENTA 38 SEMANA]]/Tabla5[[#This Row],[VENTA ACUM 38]],0)</f>
        <v>0</v>
      </c>
      <c r="X1268" s="42" t="e">
        <f>VLOOKUP(Tabla5[[#This Row],[CLAVE]],[1]!QMI_5_SEMANA_SEP_22[[CLAVE]:[SHARE CADENA S2]],21,0)</f>
        <v>#REF!</v>
      </c>
      <c r="Y1268" s="55" t="s">
        <v>769</v>
      </c>
      <c r="Z1268" s="46">
        <f>+Tabla5[[#This Row],[VENTA ACUM 38]]+Tabla5[[#This Row],[venta total 39 acum]]</f>
        <v>0</v>
      </c>
      <c r="AA1268" s="46">
        <v>0</v>
      </c>
      <c r="AB1268" s="46">
        <v>0</v>
      </c>
      <c r="AC1268" s="46">
        <v>0</v>
      </c>
      <c r="AD1268" s="46">
        <v>0</v>
      </c>
      <c r="AE1268" s="46">
        <v>0</v>
      </c>
      <c r="AF1268" s="46">
        <v>0</v>
      </c>
      <c r="AG1268" s="46">
        <v>0</v>
      </c>
      <c r="AH1268" s="42">
        <f>IFERROR(Tabla5[[#This Row],[VENTAS MABE]]/Tabla5[[#This Row],[VENTAS INDURAMA]],0)</f>
        <v>0</v>
      </c>
      <c r="AI1268" t="s">
        <v>1676</v>
      </c>
      <c r="AK1268" s="42"/>
      <c r="AL1268" t="s">
        <v>727</v>
      </c>
      <c r="AM1268" s="55" t="s">
        <v>1367</v>
      </c>
      <c r="AO1268" s="55" t="s">
        <v>460</v>
      </c>
      <c r="AP1268" t="e">
        <v>#N/A</v>
      </c>
      <c r="AQ1268" s="55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f>SUM(Tabla5[[#This Row],[VENTA MABE 1 SEMANA OCT]:[VENTAS OTROS 1 SEMANA OCT]])</f>
        <v>0</v>
      </c>
      <c r="AY1268" s="46">
        <v>6</v>
      </c>
      <c r="AZ1268" s="55">
        <v>0</v>
      </c>
      <c r="BA1268">
        <v>2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f>SUM(Tabla5[[#This Row],[VENTA MABE 2 SEMANA OCT]:[VENTAS OTROS 2 SEMANA OCT]])</f>
        <v>2</v>
      </c>
      <c r="BH1268" t="s">
        <v>796</v>
      </c>
      <c r="BI1268" s="55" t="s">
        <v>655</v>
      </c>
      <c r="BJ1268">
        <v>0.99999999999999978</v>
      </c>
      <c r="BK1268" s="55">
        <v>0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f>SUM(Tabla5[[#This Row],[VENTA MABE 3 SEMANA OCT]:[VENTAS OTROS 3 SEMANA OCT]])</f>
        <v>1</v>
      </c>
      <c r="BS1268" s="42">
        <v>0.5</v>
      </c>
      <c r="BT1268" s="55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f>SUM(Tabla5[[#This Row],[VENTA MABE 4 SEMANA OCT]:[VENTAS OTROS 4 SEMANA OCT]])</f>
        <v>0</v>
      </c>
      <c r="CI12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68" s="66">
        <v>0</v>
      </c>
      <c r="CK1268">
        <v>0</v>
      </c>
      <c r="CL1268">
        <v>2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f>SUM(Tabla5[[#This Row],[VENTA MABE 1 SEMANA NOV]:[VENTAS OTROS 1 SEMANA NOV]])</f>
        <v>2</v>
      </c>
      <c r="CS1268">
        <f>IFERROR(VLOOKUP(Tabla5[[#This Row],[CLAVE]],[2]VENTAS!$F$2:$L$1501,2,0),0)</f>
        <v>3</v>
      </c>
      <c r="CT1268">
        <f>IFERROR(VLOOKUP(Tabla5[[#This Row],[CLAVE]],[2]VENTAS!$F$2:$L$1501,3,0),0)</f>
        <v>2</v>
      </c>
      <c r="CU1268">
        <f>IFERROR(VLOOKUP(Tabla5[[#This Row],[CLAVE]],[2]VENTAS!$F$2:$L$1501,4,0),0)</f>
        <v>0</v>
      </c>
      <c r="CV1268">
        <f>IFERROR(VLOOKUP(Tabla5[[#This Row],[CLAVE]],[2]VENTAS!$F$2:$L$1501,5,0),0)</f>
        <v>0</v>
      </c>
      <c r="CW1268">
        <f>IFERROR(VLOOKUP(Tabla5[[#This Row],[CLAVE]],[2]VENTAS!$F$2:$L$1501,6,0),0)</f>
        <v>0</v>
      </c>
      <c r="CX1268">
        <f>IFERROR(VLOOKUP(Tabla5[[#This Row],[CLAVE]],[2]VENTAS!$F$2:$L$1501,7,0),0)</f>
        <v>0</v>
      </c>
      <c r="CY1268">
        <f>IFERROR(VLOOKUP(Tabla5[[#This Row],[CLAVE]],[2]VENTAS!$F$2:$R$1501,13,0),0)</f>
        <v>0</v>
      </c>
      <c r="CZ1268">
        <f>SUM(Tabla5[[#This Row],[VENTA MABE 2 SEMANA NOV]:[VENTAS OTROS 2 SEMANA NOV]])</f>
        <v>5</v>
      </c>
      <c r="DA1268" s="46">
        <v>7.9424984196480093</v>
      </c>
    </row>
    <row r="1269" spans="1:105" hidden="1" x14ac:dyDescent="0.3">
      <c r="A1269" t="str">
        <f>CONCATENATE(Tabla5[[#This Row],[TIENDA HMPV]],Tabla5[[#This Row],[LINEA]])</f>
        <v>83 - ORVE COMITÉ DEL PUEBLOGLOBALES</v>
      </c>
      <c r="C1269" s="55" t="s">
        <v>655</v>
      </c>
      <c r="D1269" s="55" t="s">
        <v>86</v>
      </c>
      <c r="E1269" s="55" t="s">
        <v>1368</v>
      </c>
      <c r="F1269" s="55" t="s">
        <v>1724</v>
      </c>
      <c r="G1269" t="s">
        <v>27</v>
      </c>
      <c r="H1269" s="42">
        <f>IFERROR(Tabla5[[#This Row],[VENTAS MABE]]/Tabla5[[#This Row],[CUOTA]],0)</f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V1269" s="42">
        <v>0.5</v>
      </c>
      <c r="W1269" s="42">
        <f>IFERROR(Tabla5[[#This Row],[TOTAL VENTA 38 SEMANA]]/Tabla5[[#This Row],[VENTA ACUM 38]],0)</f>
        <v>0.5</v>
      </c>
      <c r="X1269" s="42" t="e">
        <f>VLOOKUP(Tabla5[[#This Row],[CLAVE]],[1]!QMI_5_SEMANA_SEP_22[[CLAVE]:[SHARE CADENA S2]],21,0)</f>
        <v>#REF!</v>
      </c>
      <c r="Y1269" s="55" t="s">
        <v>769</v>
      </c>
      <c r="Z1269" s="46">
        <f>+Tabla5[[#This Row],[VENTA ACUM 38]]+Tabla5[[#This Row],[venta total 39 acum]]</f>
        <v>2</v>
      </c>
      <c r="AA1269" s="46">
        <v>0</v>
      </c>
      <c r="AB1269" s="46">
        <v>1</v>
      </c>
      <c r="AC1269" s="46">
        <v>2</v>
      </c>
      <c r="AD1269" s="46">
        <v>0</v>
      </c>
      <c r="AE1269" s="46">
        <v>0</v>
      </c>
      <c r="AF1269" s="46">
        <v>0</v>
      </c>
      <c r="AG1269" s="46">
        <v>0</v>
      </c>
      <c r="AH1269" s="42">
        <f>IFERROR(Tabla5[[#This Row],[VENTAS MABE]]/Tabla5[[#This Row],[VENTAS INDURAMA]],0)</f>
        <v>0</v>
      </c>
      <c r="AI1269" t="s">
        <v>1676</v>
      </c>
      <c r="AK1269" s="42"/>
      <c r="AL1269" t="s">
        <v>727</v>
      </c>
      <c r="AM1269" s="55" t="s">
        <v>1367</v>
      </c>
      <c r="AO1269" s="55" t="s">
        <v>460</v>
      </c>
      <c r="AP1269" t="e">
        <v>#N/A</v>
      </c>
      <c r="AQ1269" s="55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f>SUM(Tabla5[[#This Row],[VENTA MABE 1 SEMANA OCT]:[VENTAS OTROS 1 SEMANA OCT]])</f>
        <v>0</v>
      </c>
      <c r="AY1269" s="46">
        <v>0</v>
      </c>
      <c r="AZ1269" s="55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f>SUM(Tabla5[[#This Row],[VENTA MABE 2 SEMANA OCT]:[VENTAS OTROS 2 SEMANA OCT]])</f>
        <v>0</v>
      </c>
      <c r="BH1269" t="s">
        <v>796</v>
      </c>
      <c r="BI1269" s="55" t="s">
        <v>655</v>
      </c>
      <c r="BJ1269">
        <v>0.99999999999999978</v>
      </c>
      <c r="BK1269" s="55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f>SUM(Tabla5[[#This Row],[VENTA MABE 3 SEMANA OCT]:[VENTAS OTROS 3 SEMANA OCT]])</f>
        <v>0</v>
      </c>
      <c r="BS1269" s="42">
        <v>0</v>
      </c>
      <c r="BT1269" s="55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f>SUM(Tabla5[[#This Row],[VENTA MABE 4 SEMANA OCT]:[VENTAS OTROS 4 SEMANA OCT]])</f>
        <v>0</v>
      </c>
      <c r="CI12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69" s="66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f>SUM(Tabla5[[#This Row],[VENTA MABE 1 SEMANA NOV]:[VENTAS OTROS 1 SEMANA NOV]])</f>
        <v>0</v>
      </c>
      <c r="CS1269">
        <f>IFERROR(VLOOKUP(Tabla5[[#This Row],[CLAVE]],[2]VENTAS!$F$2:$L$1501,2,0),0)</f>
        <v>0</v>
      </c>
      <c r="CT1269">
        <f>IFERROR(VLOOKUP(Tabla5[[#This Row],[CLAVE]],[2]VENTAS!$F$2:$L$1501,3,0),0)</f>
        <v>0</v>
      </c>
      <c r="CU1269">
        <f>IFERROR(VLOOKUP(Tabla5[[#This Row],[CLAVE]],[2]VENTAS!$F$2:$L$1501,4,0),0)</f>
        <v>0</v>
      </c>
      <c r="CV1269">
        <f>IFERROR(VLOOKUP(Tabla5[[#This Row],[CLAVE]],[2]VENTAS!$F$2:$L$1501,5,0),0)</f>
        <v>0</v>
      </c>
      <c r="CW1269">
        <f>IFERROR(VLOOKUP(Tabla5[[#This Row],[CLAVE]],[2]VENTAS!$F$2:$L$1501,6,0),0)</f>
        <v>0</v>
      </c>
      <c r="CX1269">
        <f>IFERROR(VLOOKUP(Tabla5[[#This Row],[CLAVE]],[2]VENTAS!$F$2:$L$1501,7,0),0)</f>
        <v>0</v>
      </c>
      <c r="CY1269">
        <f>IFERROR(VLOOKUP(Tabla5[[#This Row],[CLAVE]],[2]VENTAS!$F$2:$R$1501,13,0),0)</f>
        <v>0</v>
      </c>
      <c r="CZ1269">
        <f>SUM(Tabla5[[#This Row],[VENTA MABE 2 SEMANA NOV]:[VENTAS OTROS 2 SEMANA NOV]])</f>
        <v>0</v>
      </c>
      <c r="DA1269" s="46">
        <v>0</v>
      </c>
    </row>
    <row r="1270" spans="1:105" hidden="1" x14ac:dyDescent="0.3">
      <c r="A1270" t="str">
        <f>CONCATENATE(Tabla5[[#This Row],[TIENDA HMPV]],Tabla5[[#This Row],[LINEA]])</f>
        <v>83 - ORVE COMITÉ DEL PUEBLOLAVADO</v>
      </c>
      <c r="C1270" s="55" t="s">
        <v>655</v>
      </c>
      <c r="D1270" s="55" t="s">
        <v>86</v>
      </c>
      <c r="E1270" s="55" t="s">
        <v>1368</v>
      </c>
      <c r="F1270" s="55" t="s">
        <v>1724</v>
      </c>
      <c r="G1270" t="s">
        <v>28</v>
      </c>
      <c r="H1270" s="42">
        <f>IFERROR(Tabla5[[#This Row],[VENTAS MABE]]/Tabla5[[#This Row],[CUOTA]],0)</f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V1270" s="42">
        <v>0</v>
      </c>
      <c r="W1270" s="42">
        <f>IFERROR(Tabla5[[#This Row],[TOTAL VENTA 38 SEMANA]]/Tabla5[[#This Row],[VENTA ACUM 38]],0)</f>
        <v>0</v>
      </c>
      <c r="X1270" s="42" t="e">
        <f>VLOOKUP(Tabla5[[#This Row],[CLAVE]],[1]!QMI_5_SEMANA_SEP_22[[CLAVE]:[SHARE CADENA S2]],21,0)</f>
        <v>#REF!</v>
      </c>
      <c r="Y1270" s="55" t="s">
        <v>769</v>
      </c>
      <c r="Z1270" s="46">
        <f>+Tabla5[[#This Row],[VENTA ACUM 38]]+Tabla5[[#This Row],[venta total 39 acum]]</f>
        <v>1</v>
      </c>
      <c r="AA1270" s="46">
        <v>0</v>
      </c>
      <c r="AB1270" s="46">
        <v>0</v>
      </c>
      <c r="AC1270" s="46">
        <v>1</v>
      </c>
      <c r="AD1270" s="46">
        <v>0</v>
      </c>
      <c r="AE1270" s="46">
        <v>0</v>
      </c>
      <c r="AF1270" s="46">
        <v>0</v>
      </c>
      <c r="AG1270" s="46">
        <v>0</v>
      </c>
      <c r="AH1270" s="42">
        <f>IFERROR(Tabla5[[#This Row],[VENTAS MABE]]/Tabla5[[#This Row],[VENTAS INDURAMA]],0)</f>
        <v>0</v>
      </c>
      <c r="AI1270" t="s">
        <v>1676</v>
      </c>
      <c r="AK1270" s="42"/>
      <c r="AL1270" t="s">
        <v>727</v>
      </c>
      <c r="AM1270" s="55" t="s">
        <v>1367</v>
      </c>
      <c r="AO1270" s="55" t="s">
        <v>460</v>
      </c>
      <c r="AP1270" t="e">
        <v>#N/A</v>
      </c>
      <c r="AQ1270" s="55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f>SUM(Tabla5[[#This Row],[VENTA MABE 1 SEMANA OCT]:[VENTAS OTROS 1 SEMANA OCT]])</f>
        <v>0</v>
      </c>
      <c r="AY1270" s="46">
        <v>0</v>
      </c>
      <c r="AZ1270" s="55">
        <v>0</v>
      </c>
      <c r="BA1270">
        <v>0</v>
      </c>
      <c r="BB1270">
        <v>2</v>
      </c>
      <c r="BC1270">
        <v>0</v>
      </c>
      <c r="BD1270">
        <v>0</v>
      </c>
      <c r="BE1270">
        <v>0</v>
      </c>
      <c r="BF1270">
        <v>0</v>
      </c>
      <c r="BG1270">
        <f>SUM(Tabla5[[#This Row],[VENTA MABE 2 SEMANA OCT]:[VENTAS OTROS 2 SEMANA OCT]])</f>
        <v>2</v>
      </c>
      <c r="BH1270" t="s">
        <v>796</v>
      </c>
      <c r="BI1270" s="55" t="s">
        <v>655</v>
      </c>
      <c r="BJ1270">
        <v>0.99999999999999978</v>
      </c>
      <c r="BK1270" s="55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f>SUM(Tabla5[[#This Row],[VENTA MABE 3 SEMANA OCT]:[VENTAS OTROS 3 SEMANA OCT]])</f>
        <v>0</v>
      </c>
      <c r="BS1270" s="42">
        <v>0</v>
      </c>
      <c r="BT1270" s="55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f>SUM(Tabla5[[#This Row],[VENTA MABE 4 SEMANA OCT]:[VENTAS OTROS 4 SEMANA OCT]])</f>
        <v>0</v>
      </c>
      <c r="CI12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70" s="66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f>SUM(Tabla5[[#This Row],[VENTA MABE 1 SEMANA NOV]:[VENTAS OTROS 1 SEMANA NOV]])</f>
        <v>0</v>
      </c>
      <c r="CS1270">
        <f>IFERROR(VLOOKUP(Tabla5[[#This Row],[CLAVE]],[2]VENTAS!$F$2:$L$1501,2,0),0)</f>
        <v>0</v>
      </c>
      <c r="CT1270">
        <f>IFERROR(VLOOKUP(Tabla5[[#This Row],[CLAVE]],[2]VENTAS!$F$2:$L$1501,3,0),0)</f>
        <v>0</v>
      </c>
      <c r="CU1270">
        <f>IFERROR(VLOOKUP(Tabla5[[#This Row],[CLAVE]],[2]VENTAS!$F$2:$L$1501,4,0),0)</f>
        <v>0</v>
      </c>
      <c r="CV1270">
        <f>IFERROR(VLOOKUP(Tabla5[[#This Row],[CLAVE]],[2]VENTAS!$F$2:$L$1501,5,0),0)</f>
        <v>0</v>
      </c>
      <c r="CW1270">
        <f>IFERROR(VLOOKUP(Tabla5[[#This Row],[CLAVE]],[2]VENTAS!$F$2:$L$1501,6,0),0)</f>
        <v>0</v>
      </c>
      <c r="CX1270">
        <f>IFERROR(VLOOKUP(Tabla5[[#This Row],[CLAVE]],[2]VENTAS!$F$2:$L$1501,7,0),0)</f>
        <v>0</v>
      </c>
      <c r="CY1270">
        <f>IFERROR(VLOOKUP(Tabla5[[#This Row],[CLAVE]],[2]VENTAS!$F$2:$R$1501,13,0),0)</f>
        <v>0</v>
      </c>
      <c r="CZ1270">
        <f>SUM(Tabla5[[#This Row],[VENTA MABE 2 SEMANA NOV]:[VENTAS OTROS 2 SEMANA NOV]])</f>
        <v>0</v>
      </c>
      <c r="DA1270" s="46">
        <v>0</v>
      </c>
    </row>
    <row r="1271" spans="1:105" hidden="1" x14ac:dyDescent="0.3">
      <c r="A1271" t="str">
        <f>CONCATENATE(Tabla5[[#This Row],[TIENDA HMPV]],Tabla5[[#This Row],[LINEA]])</f>
        <v>83 - ORVE COMITÉ DEL PUEBLOREFRIGERACIÓN</v>
      </c>
      <c r="C1271" s="55" t="s">
        <v>655</v>
      </c>
      <c r="D1271" s="55" t="s">
        <v>86</v>
      </c>
      <c r="E1271" s="55" t="s">
        <v>1368</v>
      </c>
      <c r="F1271" s="55" t="s">
        <v>1724</v>
      </c>
      <c r="G1271" t="s">
        <v>29</v>
      </c>
      <c r="H1271" s="42">
        <f>IFERROR(Tabla5[[#This Row],[VENTAS MABE]]/Tabla5[[#This Row],[CUOTA]],0)</f>
        <v>0</v>
      </c>
      <c r="I1271">
        <v>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V1271" s="42">
        <v>0</v>
      </c>
      <c r="W1271" s="42">
        <f>IFERROR(Tabla5[[#This Row],[TOTAL VENTA 38 SEMANA]]/Tabla5[[#This Row],[VENTA ACUM 38]],0)</f>
        <v>0</v>
      </c>
      <c r="X1271" s="42" t="e">
        <f>VLOOKUP(Tabla5[[#This Row],[CLAVE]],[1]!QMI_5_SEMANA_SEP_22[[CLAVE]:[SHARE CADENA S2]],21,0)</f>
        <v>#REF!</v>
      </c>
      <c r="Y1271" s="55" t="s">
        <v>769</v>
      </c>
      <c r="Z1271" s="46">
        <f>+Tabla5[[#This Row],[VENTA ACUM 38]]+Tabla5[[#This Row],[venta total 39 acum]]</f>
        <v>0</v>
      </c>
      <c r="AA1271" s="46">
        <v>0</v>
      </c>
      <c r="AB1271" s="46">
        <v>0</v>
      </c>
      <c r="AC1271" s="46">
        <v>0</v>
      </c>
      <c r="AD1271" s="46">
        <v>0</v>
      </c>
      <c r="AE1271" s="46">
        <v>0</v>
      </c>
      <c r="AF1271" s="46">
        <v>0</v>
      </c>
      <c r="AG1271" s="46">
        <v>0</v>
      </c>
      <c r="AH1271" s="42">
        <f>IFERROR(Tabla5[[#This Row],[VENTAS MABE]]/Tabla5[[#This Row],[VENTAS INDURAMA]],0)</f>
        <v>0</v>
      </c>
      <c r="AI1271" t="s">
        <v>1676</v>
      </c>
      <c r="AK1271" s="42"/>
      <c r="AL1271" t="s">
        <v>727</v>
      </c>
      <c r="AM1271" s="55" t="s">
        <v>1367</v>
      </c>
      <c r="AO1271" s="55" t="s">
        <v>460</v>
      </c>
      <c r="AP1271" t="e">
        <v>#N/A</v>
      </c>
      <c r="AQ1271" s="55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f>SUM(Tabla5[[#This Row],[VENTA MABE 1 SEMANA OCT]:[VENTAS OTROS 1 SEMANA OCT]])</f>
        <v>0</v>
      </c>
      <c r="AY1271" s="46">
        <v>4</v>
      </c>
      <c r="AZ1271" s="55">
        <v>0</v>
      </c>
      <c r="BA1271">
        <v>3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f>SUM(Tabla5[[#This Row],[VENTA MABE 2 SEMANA OCT]:[VENTAS OTROS 2 SEMANA OCT]])</f>
        <v>3</v>
      </c>
      <c r="BH1271" t="s">
        <v>796</v>
      </c>
      <c r="BI1271" s="55" t="s">
        <v>655</v>
      </c>
      <c r="BJ1271">
        <v>0.99999999999999978</v>
      </c>
      <c r="BK1271" s="55">
        <v>0</v>
      </c>
      <c r="BL1271">
        <v>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f>SUM(Tabla5[[#This Row],[VENTA MABE 3 SEMANA OCT]:[VENTAS OTROS 3 SEMANA OCT]])</f>
        <v>1</v>
      </c>
      <c r="BS1271" s="42">
        <v>0.4</v>
      </c>
      <c r="BT1271" s="55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f>SUM(Tabla5[[#This Row],[VENTA MABE 4 SEMANA OCT]:[VENTAS OTROS 4 SEMANA OCT]])</f>
        <v>0</v>
      </c>
      <c r="CI12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71" s="66">
        <v>0</v>
      </c>
      <c r="CK1271">
        <v>0</v>
      </c>
      <c r="CL1271">
        <v>3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f>SUM(Tabla5[[#This Row],[VENTA MABE 1 SEMANA NOV]:[VENTAS OTROS 1 SEMANA NOV]])</f>
        <v>3</v>
      </c>
      <c r="CS1271">
        <f>IFERROR(VLOOKUP(Tabla5[[#This Row],[CLAVE]],[2]VENTAS!$F$2:$L$1501,2,0),0)</f>
        <v>1</v>
      </c>
      <c r="CT1271">
        <f>IFERROR(VLOOKUP(Tabla5[[#This Row],[CLAVE]],[2]VENTAS!$F$2:$L$1501,3,0),0)</f>
        <v>0</v>
      </c>
      <c r="CU1271">
        <f>IFERROR(VLOOKUP(Tabla5[[#This Row],[CLAVE]],[2]VENTAS!$F$2:$L$1501,4,0),0)</f>
        <v>0</v>
      </c>
      <c r="CV1271">
        <f>IFERROR(VLOOKUP(Tabla5[[#This Row],[CLAVE]],[2]VENTAS!$F$2:$L$1501,5,0),0)</f>
        <v>0</v>
      </c>
      <c r="CW1271">
        <f>IFERROR(VLOOKUP(Tabla5[[#This Row],[CLAVE]],[2]VENTAS!$F$2:$L$1501,6,0),0)</f>
        <v>0</v>
      </c>
      <c r="CX1271">
        <f>IFERROR(VLOOKUP(Tabla5[[#This Row],[CLAVE]],[2]VENTAS!$F$2:$L$1501,7,0),0)</f>
        <v>0</v>
      </c>
      <c r="CY1271">
        <f>IFERROR(VLOOKUP(Tabla5[[#This Row],[CLAVE]],[2]VENTAS!$F$2:$R$1501,13,0),0)</f>
        <v>0</v>
      </c>
      <c r="CZ1271">
        <f>SUM(Tabla5[[#This Row],[VENTA MABE 2 SEMANA NOV]:[VENTAS OTROS 2 SEMANA NOV]])</f>
        <v>1</v>
      </c>
      <c r="DA1271" s="46">
        <v>6.3097520946704675</v>
      </c>
    </row>
    <row r="1272" spans="1:105" hidden="1" x14ac:dyDescent="0.3">
      <c r="A1272" t="str">
        <f>CONCATENATE(Tabla5[[#This Row],[TIENDA HMPV]],Tabla5[[#This Row],[LINEA]])</f>
        <v>89 - ORVE CARAPUNGOCOCINAS</v>
      </c>
      <c r="C1272" s="55" t="s">
        <v>655</v>
      </c>
      <c r="D1272" s="55" t="s">
        <v>86</v>
      </c>
      <c r="E1272" s="55" t="s">
        <v>1597</v>
      </c>
      <c r="F1272" s="55" t="s">
        <v>1724</v>
      </c>
      <c r="G1272" t="s">
        <v>26</v>
      </c>
      <c r="H1272" s="42">
        <f>IFERROR(Tabla5[[#This Row],[VENTAS MABE]]/Tabla5[[#This Row],[CUOTA]],0)</f>
        <v>0</v>
      </c>
      <c r="I1272">
        <v>1</v>
      </c>
      <c r="J1272">
        <v>0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V1272" s="42">
        <v>0</v>
      </c>
      <c r="W1272" s="42">
        <f>IFERROR(Tabla5[[#This Row],[TOTAL VENTA 38 SEMANA]]/Tabla5[[#This Row],[VENTA ACUM 38]],0)</f>
        <v>0</v>
      </c>
      <c r="X1272" s="42" t="e">
        <f>VLOOKUP(Tabla5[[#This Row],[CLAVE]],[1]!QMI_5_SEMANA_SEP_22[[CLAVE]:[SHARE CADENA S2]],21,0)</f>
        <v>#REF!</v>
      </c>
      <c r="Y1272" s="55" t="s">
        <v>769</v>
      </c>
      <c r="Z1272" s="46">
        <f>+Tabla5[[#This Row],[VENTA ACUM 38]]+Tabla5[[#This Row],[venta total 39 acum]]</f>
        <v>6</v>
      </c>
      <c r="AA1272" s="46">
        <v>0</v>
      </c>
      <c r="AB1272" s="46">
        <v>0</v>
      </c>
      <c r="AC1272" s="46">
        <v>3</v>
      </c>
      <c r="AD1272" s="46">
        <v>3</v>
      </c>
      <c r="AE1272" s="46">
        <v>0</v>
      </c>
      <c r="AF1272" s="46">
        <v>3</v>
      </c>
      <c r="AG1272" s="46">
        <v>1</v>
      </c>
      <c r="AH1272" s="42">
        <f>IFERROR(Tabla5[[#This Row],[VENTAS MABE]]/Tabla5[[#This Row],[VENTAS INDURAMA]],0)</f>
        <v>0</v>
      </c>
      <c r="AI1272" t="s">
        <v>1676</v>
      </c>
      <c r="AK1272" s="42"/>
      <c r="AL1272" t="s">
        <v>727</v>
      </c>
      <c r="AM1272" s="55" t="s">
        <v>1323</v>
      </c>
      <c r="AO1272" s="55" t="s">
        <v>460</v>
      </c>
      <c r="AP1272" t="e">
        <v>#N/A</v>
      </c>
      <c r="AQ1272" s="55">
        <v>1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f>SUM(Tabla5[[#This Row],[VENTA MABE 1 SEMANA OCT]:[VENTAS OTROS 1 SEMANA OCT]])</f>
        <v>2</v>
      </c>
      <c r="AY1272" s="46">
        <v>1</v>
      </c>
      <c r="AZ1272" s="55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f>SUM(Tabla5[[#This Row],[VENTA MABE 2 SEMANA OCT]:[VENTAS OTROS 2 SEMANA OCT]])</f>
        <v>1</v>
      </c>
      <c r="BH1272" t="s">
        <v>796</v>
      </c>
      <c r="BI1272" s="55" t="s">
        <v>655</v>
      </c>
      <c r="BJ1272">
        <v>0.99999999999999978</v>
      </c>
      <c r="BK1272" s="55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f>SUM(Tabla5[[#This Row],[VENTA MABE 3 SEMANA OCT]:[VENTAS OTROS 3 SEMANA OCT]])</f>
        <v>0</v>
      </c>
      <c r="BS1272" s="42">
        <v>0.5</v>
      </c>
      <c r="BT1272" s="55">
        <v>0</v>
      </c>
      <c r="BU1272">
        <v>2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f>SUM(Tabla5[[#This Row],[VENTA MABE 4 SEMANA OCT]:[VENTAS OTROS 4 SEMANA OCT]])</f>
        <v>2</v>
      </c>
      <c r="CE1272" t="s">
        <v>1695</v>
      </c>
      <c r="CI127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272" t="s">
        <v>1702</v>
      </c>
      <c r="CK1272">
        <v>0</v>
      </c>
      <c r="CL1272">
        <v>3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f>SUM(Tabla5[[#This Row],[VENTA MABE 1 SEMANA NOV]:[VENTAS OTROS 1 SEMANA NOV]])</f>
        <v>3</v>
      </c>
      <c r="CS1272">
        <f>IFERROR(VLOOKUP(Tabla5[[#This Row],[CLAVE]],[2]VENTAS!$F$2:$L$1501,2,0),0)</f>
        <v>0</v>
      </c>
      <c r="CT1272">
        <f>IFERROR(VLOOKUP(Tabla5[[#This Row],[CLAVE]],[2]VENTAS!$F$2:$L$1501,3,0),0)</f>
        <v>0</v>
      </c>
      <c r="CU1272">
        <f>IFERROR(VLOOKUP(Tabla5[[#This Row],[CLAVE]],[2]VENTAS!$F$2:$L$1501,4,0),0)</f>
        <v>0</v>
      </c>
      <c r="CV1272">
        <f>IFERROR(VLOOKUP(Tabla5[[#This Row],[CLAVE]],[2]VENTAS!$F$2:$L$1501,5,0),0)</f>
        <v>0</v>
      </c>
      <c r="CW1272">
        <f>IFERROR(VLOOKUP(Tabla5[[#This Row],[CLAVE]],[2]VENTAS!$F$2:$L$1501,6,0),0)</f>
        <v>0</v>
      </c>
      <c r="CX1272">
        <f>IFERROR(VLOOKUP(Tabla5[[#This Row],[CLAVE]],[2]VENTAS!$F$2:$L$1501,7,0),0)</f>
        <v>0</v>
      </c>
      <c r="CY1272">
        <f>IFERROR(VLOOKUP(Tabla5[[#This Row],[CLAVE]],[2]VENTAS!$F$2:$R$1501,13,0),0)</f>
        <v>0</v>
      </c>
      <c r="CZ1272">
        <f>SUM(Tabla5[[#This Row],[VENTA MABE 2 SEMANA NOV]:[VENTAS OTROS 2 SEMANA NOV]])</f>
        <v>0</v>
      </c>
      <c r="DA1272" s="46">
        <v>3</v>
      </c>
    </row>
    <row r="1273" spans="1:105" hidden="1" x14ac:dyDescent="0.3">
      <c r="A1273" t="str">
        <f>CONCATENATE(Tabla5[[#This Row],[TIENDA HMPV]],Tabla5[[#This Row],[LINEA]])</f>
        <v>89 - ORVE CARAPUNGOREFRIGERACIÓN</v>
      </c>
      <c r="C1273" s="55" t="s">
        <v>655</v>
      </c>
      <c r="D1273" s="55" t="s">
        <v>86</v>
      </c>
      <c r="E1273" s="55" t="s">
        <v>1597</v>
      </c>
      <c r="F1273" s="55" t="s">
        <v>1724</v>
      </c>
      <c r="G1273" t="s">
        <v>29</v>
      </c>
      <c r="H1273" s="42">
        <f>IFERROR(Tabla5[[#This Row],[VENTAS MABE]]/Tabla5[[#This Row],[CUOTA]],0)</f>
        <v>0</v>
      </c>
      <c r="I1273">
        <v>2</v>
      </c>
      <c r="J1273">
        <v>0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V1273" s="42">
        <v>0</v>
      </c>
      <c r="W1273" s="42">
        <f>IFERROR(Tabla5[[#This Row],[TOTAL VENTA 38 SEMANA]]/Tabla5[[#This Row],[VENTA ACUM 38]],0)</f>
        <v>0</v>
      </c>
      <c r="X1273" s="42" t="e">
        <f>VLOOKUP(Tabla5[[#This Row],[CLAVE]],[1]!QMI_5_SEMANA_SEP_22[[CLAVE]:[SHARE CADENA S2]],21,0)</f>
        <v>#REF!</v>
      </c>
      <c r="Y1273" s="55" t="s">
        <v>769</v>
      </c>
      <c r="Z1273" s="46">
        <f>+Tabla5[[#This Row],[VENTA ACUM 38]]+Tabla5[[#This Row],[venta total 39 acum]]</f>
        <v>3</v>
      </c>
      <c r="AA1273" s="46">
        <v>0</v>
      </c>
      <c r="AB1273" s="46">
        <v>0</v>
      </c>
      <c r="AC1273" s="46">
        <v>2</v>
      </c>
      <c r="AD1273" s="46">
        <v>1</v>
      </c>
      <c r="AE1273" s="46">
        <v>0</v>
      </c>
      <c r="AF1273" s="46">
        <v>1</v>
      </c>
      <c r="AG1273" s="46">
        <v>2</v>
      </c>
      <c r="AH1273" s="42">
        <f>IFERROR(Tabla5[[#This Row],[VENTAS MABE]]/Tabla5[[#This Row],[VENTAS INDURAMA]],0)</f>
        <v>0</v>
      </c>
      <c r="AI1273" t="s">
        <v>1676</v>
      </c>
      <c r="AK1273" s="42"/>
      <c r="AL1273" t="s">
        <v>727</v>
      </c>
      <c r="AM1273" s="55" t="s">
        <v>1323</v>
      </c>
      <c r="AO1273" s="55" t="s">
        <v>460</v>
      </c>
      <c r="AP1273" t="e">
        <v>#N/A</v>
      </c>
      <c r="AQ1273" s="55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f>SUM(Tabla5[[#This Row],[VENTA MABE 1 SEMANA OCT]:[VENTAS OTROS 1 SEMANA OCT]])</f>
        <v>1</v>
      </c>
      <c r="AY1273" s="46">
        <v>2</v>
      </c>
      <c r="AZ1273" s="55">
        <v>0</v>
      </c>
      <c r="BA1273">
        <v>1</v>
      </c>
      <c r="BB1273">
        <v>3</v>
      </c>
      <c r="BC1273">
        <v>0</v>
      </c>
      <c r="BD1273">
        <v>0</v>
      </c>
      <c r="BE1273">
        <v>0</v>
      </c>
      <c r="BF1273">
        <v>0</v>
      </c>
      <c r="BG1273">
        <f>SUM(Tabla5[[#This Row],[VENTA MABE 2 SEMANA OCT]:[VENTAS OTROS 2 SEMANA OCT]])</f>
        <v>4</v>
      </c>
      <c r="BH1273" t="s">
        <v>796</v>
      </c>
      <c r="BI1273" s="55" t="s">
        <v>655</v>
      </c>
      <c r="BJ1273">
        <v>0.99999999999999978</v>
      </c>
      <c r="BK1273" s="55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f>SUM(Tabla5[[#This Row],[VENTA MABE 3 SEMANA OCT]:[VENTAS OTROS 3 SEMANA OCT]])</f>
        <v>1</v>
      </c>
      <c r="BS1273" s="42">
        <v>0.4</v>
      </c>
      <c r="BT1273" s="55">
        <v>0</v>
      </c>
      <c r="BU1273">
        <v>1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f>SUM(Tabla5[[#This Row],[VENTA MABE 4 SEMANA OCT]:[VENTAS OTROS 4 SEMANA OCT]])</f>
        <v>1</v>
      </c>
      <c r="CE1273" t="s">
        <v>1695</v>
      </c>
      <c r="CI127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1273" t="s">
        <v>1702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f>SUM(Tabla5[[#This Row],[VENTA MABE 1 SEMANA NOV]:[VENTAS OTROS 1 SEMANA NOV]])</f>
        <v>1</v>
      </c>
      <c r="CS1273">
        <f>IFERROR(VLOOKUP(Tabla5[[#This Row],[CLAVE]],[2]VENTAS!$F$2:$L$1501,2,0),0)</f>
        <v>0</v>
      </c>
      <c r="CT1273">
        <f>IFERROR(VLOOKUP(Tabla5[[#This Row],[CLAVE]],[2]VENTAS!$F$2:$L$1501,3,0),0)</f>
        <v>1</v>
      </c>
      <c r="CU1273">
        <f>IFERROR(VLOOKUP(Tabla5[[#This Row],[CLAVE]],[2]VENTAS!$F$2:$L$1501,4,0),0)</f>
        <v>0</v>
      </c>
      <c r="CV1273">
        <f>IFERROR(VLOOKUP(Tabla5[[#This Row],[CLAVE]],[2]VENTAS!$F$2:$L$1501,5,0),0)</f>
        <v>0</v>
      </c>
      <c r="CW1273">
        <f>IFERROR(VLOOKUP(Tabla5[[#This Row],[CLAVE]],[2]VENTAS!$F$2:$L$1501,6,0),0)</f>
        <v>0</v>
      </c>
      <c r="CX1273">
        <f>IFERROR(VLOOKUP(Tabla5[[#This Row],[CLAVE]],[2]VENTAS!$F$2:$L$1501,7,0),0)</f>
        <v>0</v>
      </c>
      <c r="CY1273">
        <f>IFERROR(VLOOKUP(Tabla5[[#This Row],[CLAVE]],[2]VENTAS!$F$2:$R$1501,13,0),0)</f>
        <v>0</v>
      </c>
      <c r="CZ1273">
        <f>SUM(Tabla5[[#This Row],[VENTA MABE 2 SEMANA NOV]:[VENTAS OTROS 2 SEMANA NOV]])</f>
        <v>1</v>
      </c>
      <c r="DA1273" s="46">
        <v>4</v>
      </c>
    </row>
    <row r="1274" spans="1:105" hidden="1" x14ac:dyDescent="0.3">
      <c r="A1274" t="str">
        <f>CONCATENATE(Tabla5[[#This Row],[TIENDA HMPV]],Tabla5[[#This Row],[LINEA]])</f>
        <v>91 - ORVE TUMBACOCOCINAS</v>
      </c>
      <c r="C1274" s="55" t="s">
        <v>655</v>
      </c>
      <c r="D1274" s="55" t="s">
        <v>86</v>
      </c>
      <c r="E1274" s="55" t="s">
        <v>1389</v>
      </c>
      <c r="F1274" s="55" t="s">
        <v>1724</v>
      </c>
      <c r="G1274" t="s">
        <v>26</v>
      </c>
      <c r="H1274" s="42">
        <f>IFERROR(Tabla5[[#This Row],[VENTAS MABE]]/Tabla5[[#This Row],[CUOTA]],0)</f>
        <v>1.6666666666666667</v>
      </c>
      <c r="I1274">
        <v>3</v>
      </c>
      <c r="J1274">
        <v>5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V1274" s="42">
        <v>0.7142857142857143</v>
      </c>
      <c r="W1274" s="42">
        <f>IFERROR(Tabla5[[#This Row],[TOTAL VENTA 38 SEMANA]]/Tabla5[[#This Row],[VENTA ACUM 38]],0)</f>
        <v>0.7142857142857143</v>
      </c>
      <c r="X1274" s="42" t="e">
        <f>VLOOKUP(Tabla5[[#This Row],[CLAVE]],[1]!QMI_5_SEMANA_SEP_22[[CLAVE]:[SHARE CADENA S2]],21,0)</f>
        <v>#REF!</v>
      </c>
      <c r="Y1274" s="55" t="s">
        <v>769</v>
      </c>
      <c r="Z1274" s="46">
        <f>+Tabla5[[#This Row],[VENTA ACUM 38]]+Tabla5[[#This Row],[venta total 39 acum]]</f>
        <v>13</v>
      </c>
      <c r="AA1274" s="46">
        <v>0</v>
      </c>
      <c r="AB1274" s="46">
        <v>5</v>
      </c>
      <c r="AC1274" s="46">
        <v>7</v>
      </c>
      <c r="AD1274" s="46">
        <v>6</v>
      </c>
      <c r="AE1274" s="46">
        <v>3</v>
      </c>
      <c r="AF1274" s="46">
        <v>6</v>
      </c>
      <c r="AG1274" s="46">
        <v>10</v>
      </c>
      <c r="AH1274" s="42">
        <f>IFERROR(Tabla5[[#This Row],[VENTAS MABE]]/Tabla5[[#This Row],[VENTAS INDURAMA]],0)</f>
        <v>1</v>
      </c>
      <c r="AI1274" t="s">
        <v>1676</v>
      </c>
      <c r="AK1274" s="42"/>
      <c r="AL1274" t="s">
        <v>727</v>
      </c>
      <c r="AM1274" s="55" t="s">
        <v>1388</v>
      </c>
      <c r="AO1274" s="55" t="s">
        <v>460</v>
      </c>
      <c r="AP1274" t="e">
        <v>#N/A</v>
      </c>
      <c r="AQ1274" s="55">
        <v>3</v>
      </c>
      <c r="AR1274">
        <v>2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f>SUM(Tabla5[[#This Row],[VENTA MABE 1 SEMANA OCT]:[VENTAS OTROS 1 SEMANA OCT]])</f>
        <v>5</v>
      </c>
      <c r="AY1274" s="46">
        <v>8.6553026012760945</v>
      </c>
      <c r="AZ1274" s="55">
        <v>1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f>SUM(Tabla5[[#This Row],[VENTA MABE 2 SEMANA OCT]:[VENTAS OTROS 2 SEMANA OCT]])</f>
        <v>2</v>
      </c>
      <c r="BH1274" t="s">
        <v>1235</v>
      </c>
      <c r="BI1274" s="55" t="s">
        <v>655</v>
      </c>
      <c r="BJ1274">
        <v>1.9999999999999996</v>
      </c>
      <c r="BK1274" s="55">
        <v>1</v>
      </c>
      <c r="BL1274">
        <v>2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f>SUM(Tabla5[[#This Row],[VENTA MABE 3 SEMANA OCT]:[VENTAS OTROS 3 SEMANA OCT]])</f>
        <v>3</v>
      </c>
      <c r="BS1274" s="42">
        <v>0.5</v>
      </c>
      <c r="BT1274" s="55">
        <v>3</v>
      </c>
      <c r="BU1274">
        <v>5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f>SUM(Tabla5[[#This Row],[VENTA MABE 4 SEMANA OCT]:[VENTAS OTROS 4 SEMANA OCT]])</f>
        <v>8</v>
      </c>
      <c r="CI12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0.44444444444444442</v>
      </c>
      <c r="CJ1274" t="s">
        <v>1703</v>
      </c>
      <c r="CK1274">
        <v>0</v>
      </c>
      <c r="CL1274">
        <v>2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f>SUM(Tabla5[[#This Row],[VENTA MABE 1 SEMANA NOV]:[VENTAS OTROS 1 SEMANA NOV]])</f>
        <v>2</v>
      </c>
      <c r="CS1274">
        <f>IFERROR(VLOOKUP(Tabla5[[#This Row],[CLAVE]],[2]VENTAS!$F$2:$L$1501,2,0),0)</f>
        <v>1</v>
      </c>
      <c r="CT1274">
        <f>IFERROR(VLOOKUP(Tabla5[[#This Row],[CLAVE]],[2]VENTAS!$F$2:$L$1501,3,0),0)</f>
        <v>0</v>
      </c>
      <c r="CU1274">
        <f>IFERROR(VLOOKUP(Tabla5[[#This Row],[CLAVE]],[2]VENTAS!$F$2:$L$1501,4,0),0)</f>
        <v>0</v>
      </c>
      <c r="CV1274">
        <f>IFERROR(VLOOKUP(Tabla5[[#This Row],[CLAVE]],[2]VENTAS!$F$2:$L$1501,5,0),0)</f>
        <v>0</v>
      </c>
      <c r="CW1274">
        <f>IFERROR(VLOOKUP(Tabla5[[#This Row],[CLAVE]],[2]VENTAS!$F$2:$L$1501,6,0),0)</f>
        <v>0</v>
      </c>
      <c r="CX1274">
        <f>IFERROR(VLOOKUP(Tabla5[[#This Row],[CLAVE]],[2]VENTAS!$F$2:$L$1501,7,0),0)</f>
        <v>0</v>
      </c>
      <c r="CY1274">
        <f>IFERROR(VLOOKUP(Tabla5[[#This Row],[CLAVE]],[2]VENTAS!$F$2:$R$1501,13,0),0)</f>
        <v>0</v>
      </c>
      <c r="CZ1274">
        <f>SUM(Tabla5[[#This Row],[VENTA MABE 2 SEMANA NOV]:[VENTAS OTROS 2 SEMANA NOV]])</f>
        <v>1</v>
      </c>
      <c r="DA1274" s="46">
        <v>10.198682112772252</v>
      </c>
    </row>
    <row r="1275" spans="1:105" hidden="1" x14ac:dyDescent="0.3">
      <c r="A1275" t="str">
        <f>CONCATENATE(Tabla5[[#This Row],[TIENDA HMPV]],Tabla5[[#This Row],[LINEA]])</f>
        <v>91 - ORVE TUMBACOGLOBALES</v>
      </c>
      <c r="C1275" s="55" t="s">
        <v>655</v>
      </c>
      <c r="D1275" s="55" t="s">
        <v>86</v>
      </c>
      <c r="E1275" s="55" t="s">
        <v>1389</v>
      </c>
      <c r="F1275" s="55" t="s">
        <v>1724</v>
      </c>
      <c r="G1275" t="s">
        <v>27</v>
      </c>
      <c r="H1275" s="42">
        <f>IFERROR(Tabla5[[#This Row],[VENTAS MABE]]/Tabla5[[#This Row],[CUOTA]],0)</f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V1275" s="42">
        <v>0</v>
      </c>
      <c r="W1275" s="42">
        <f>IFERROR(Tabla5[[#This Row],[TOTAL VENTA 38 SEMANA]]/Tabla5[[#This Row],[VENTA ACUM 38]],0)</f>
        <v>0</v>
      </c>
      <c r="X1275" s="42" t="e">
        <f>VLOOKUP(Tabla5[[#This Row],[CLAVE]],[1]!QMI_5_SEMANA_SEP_22[[CLAVE]:[SHARE CADENA S2]],21,0)</f>
        <v>#REF!</v>
      </c>
      <c r="Y1275" s="55" t="s">
        <v>769</v>
      </c>
      <c r="Z1275" s="46">
        <f>+Tabla5[[#This Row],[VENTA ACUM 38]]+Tabla5[[#This Row],[venta total 39 acum]]</f>
        <v>0</v>
      </c>
      <c r="AA1275" s="46">
        <v>0</v>
      </c>
      <c r="AB1275" s="46">
        <v>0</v>
      </c>
      <c r="AC1275" s="46">
        <v>0</v>
      </c>
      <c r="AD1275" s="46">
        <v>0</v>
      </c>
      <c r="AE1275" s="46">
        <v>0</v>
      </c>
      <c r="AF1275" s="46">
        <v>0</v>
      </c>
      <c r="AG1275" s="46">
        <v>0</v>
      </c>
      <c r="AH1275" s="42">
        <f>IFERROR(Tabla5[[#This Row],[VENTAS MABE]]/Tabla5[[#This Row],[VENTAS INDURAMA]],0)</f>
        <v>0</v>
      </c>
      <c r="AI1275" t="s">
        <v>1676</v>
      </c>
      <c r="AK1275" s="42"/>
      <c r="AL1275" t="s">
        <v>727</v>
      </c>
      <c r="AM1275" s="55" t="s">
        <v>1388</v>
      </c>
      <c r="AO1275" s="55" t="s">
        <v>460</v>
      </c>
      <c r="AP1275" t="e">
        <v>#N/A</v>
      </c>
      <c r="AQ1275" s="5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f>SUM(Tabla5[[#This Row],[VENTA MABE 1 SEMANA OCT]:[VENTAS OTROS 1 SEMANA OCT]])</f>
        <v>0</v>
      </c>
      <c r="AY1275" s="46">
        <v>0</v>
      </c>
      <c r="AZ1275" s="5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f>SUM(Tabla5[[#This Row],[VENTA MABE 2 SEMANA OCT]:[VENTAS OTROS 2 SEMANA OCT]])</f>
        <v>0</v>
      </c>
      <c r="BH1275" t="s">
        <v>1235</v>
      </c>
      <c r="BI1275" s="55" t="s">
        <v>655</v>
      </c>
      <c r="BJ1275">
        <v>1.9999999999999996</v>
      </c>
      <c r="BK1275" s="5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f>SUM(Tabla5[[#This Row],[VENTA MABE 3 SEMANA OCT]:[VENTAS OTROS 3 SEMANA OCT]])</f>
        <v>0</v>
      </c>
      <c r="BS1275" s="42">
        <v>0</v>
      </c>
      <c r="BT1275" s="5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f>SUM(Tabla5[[#This Row],[VENTA MABE 4 SEMANA OCT]:[VENTAS OTROS 4 SEMANA OCT]])</f>
        <v>0</v>
      </c>
      <c r="CI12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75" s="66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f>SUM(Tabla5[[#This Row],[VENTA MABE 1 SEMANA NOV]:[VENTAS OTROS 1 SEMANA NOV]])</f>
        <v>0</v>
      </c>
      <c r="CS1275">
        <f>IFERROR(VLOOKUP(Tabla5[[#This Row],[CLAVE]],[2]VENTAS!$F$2:$L$1501,2,0),0)</f>
        <v>0</v>
      </c>
      <c r="CT1275">
        <f>IFERROR(VLOOKUP(Tabla5[[#This Row],[CLAVE]],[2]VENTAS!$F$2:$L$1501,3,0),0)</f>
        <v>0</v>
      </c>
      <c r="CU1275">
        <f>IFERROR(VLOOKUP(Tabla5[[#This Row],[CLAVE]],[2]VENTAS!$F$2:$L$1501,4,0),0)</f>
        <v>0</v>
      </c>
      <c r="CV1275">
        <f>IFERROR(VLOOKUP(Tabla5[[#This Row],[CLAVE]],[2]VENTAS!$F$2:$L$1501,5,0),0)</f>
        <v>0</v>
      </c>
      <c r="CW1275">
        <f>IFERROR(VLOOKUP(Tabla5[[#This Row],[CLAVE]],[2]VENTAS!$F$2:$L$1501,6,0),0)</f>
        <v>0</v>
      </c>
      <c r="CX1275">
        <f>IFERROR(VLOOKUP(Tabla5[[#This Row],[CLAVE]],[2]VENTAS!$F$2:$L$1501,7,0),0)</f>
        <v>0</v>
      </c>
      <c r="CY1275">
        <f>IFERROR(VLOOKUP(Tabla5[[#This Row],[CLAVE]],[2]VENTAS!$F$2:$R$1501,13,0),0)</f>
        <v>0</v>
      </c>
      <c r="CZ1275">
        <f>SUM(Tabla5[[#This Row],[VENTA MABE 2 SEMANA NOV]:[VENTAS OTROS 2 SEMANA NOV]])</f>
        <v>0</v>
      </c>
      <c r="DA1275" s="46">
        <v>0</v>
      </c>
    </row>
    <row r="1276" spans="1:105" hidden="1" x14ac:dyDescent="0.3">
      <c r="A1276" t="str">
        <f>CONCATENATE(Tabla5[[#This Row],[TIENDA HMPV]],Tabla5[[#This Row],[LINEA]])</f>
        <v>91 - ORVE TUMBACOLAVADO</v>
      </c>
      <c r="C1276" s="55" t="s">
        <v>655</v>
      </c>
      <c r="D1276" s="55" t="s">
        <v>86</v>
      </c>
      <c r="E1276" s="55" t="s">
        <v>1389</v>
      </c>
      <c r="F1276" s="55" t="s">
        <v>1724</v>
      </c>
      <c r="G1276" t="s">
        <v>28</v>
      </c>
      <c r="H1276" s="42">
        <f>IFERROR(Tabla5[[#This Row],[VENTAS MABE]]/Tabla5[[#This Row],[CUOTA]],0)</f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V1276" s="42">
        <v>0</v>
      </c>
      <c r="W1276" s="42">
        <f>IFERROR(Tabla5[[#This Row],[TOTAL VENTA 38 SEMANA]]/Tabla5[[#This Row],[VENTA ACUM 38]],0)</f>
        <v>0</v>
      </c>
      <c r="X1276" s="42" t="e">
        <f>VLOOKUP(Tabla5[[#This Row],[CLAVE]],[1]!QMI_5_SEMANA_SEP_22[[CLAVE]:[SHARE CADENA S2]],21,0)</f>
        <v>#REF!</v>
      </c>
      <c r="Y1276" s="55" t="s">
        <v>769</v>
      </c>
      <c r="Z1276" s="46">
        <f>+Tabla5[[#This Row],[VENTA ACUM 38]]+Tabla5[[#This Row],[venta total 39 acum]]</f>
        <v>0</v>
      </c>
      <c r="AA1276" s="46">
        <v>0</v>
      </c>
      <c r="AB1276" s="46">
        <v>0</v>
      </c>
      <c r="AC1276" s="46">
        <v>0</v>
      </c>
      <c r="AD1276" s="46">
        <v>0</v>
      </c>
      <c r="AE1276" s="46">
        <v>0</v>
      </c>
      <c r="AF1276" s="46">
        <v>0</v>
      </c>
      <c r="AG1276" s="46">
        <v>0</v>
      </c>
      <c r="AH1276" s="42">
        <f>IFERROR(Tabla5[[#This Row],[VENTAS MABE]]/Tabla5[[#This Row],[VENTAS INDURAMA]],0)</f>
        <v>0</v>
      </c>
      <c r="AI1276" t="s">
        <v>1676</v>
      </c>
      <c r="AK1276" s="42"/>
      <c r="AL1276" t="s">
        <v>727</v>
      </c>
      <c r="AM1276" s="55" t="s">
        <v>1388</v>
      </c>
      <c r="AO1276" s="55" t="s">
        <v>460</v>
      </c>
      <c r="AP1276" t="e">
        <v>#N/A</v>
      </c>
      <c r="AQ1276" s="55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f>SUM(Tabla5[[#This Row],[VENTA MABE 1 SEMANA OCT]:[VENTAS OTROS 1 SEMANA OCT]])</f>
        <v>0</v>
      </c>
      <c r="AY1276" s="46">
        <v>0</v>
      </c>
      <c r="AZ1276" s="55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f>SUM(Tabla5[[#This Row],[VENTA MABE 2 SEMANA OCT]:[VENTAS OTROS 2 SEMANA OCT]])</f>
        <v>0</v>
      </c>
      <c r="BH1276" t="s">
        <v>1235</v>
      </c>
      <c r="BI1276" s="55" t="s">
        <v>655</v>
      </c>
      <c r="BJ1276">
        <v>1.9999999999999996</v>
      </c>
      <c r="BK1276" s="55">
        <v>0</v>
      </c>
      <c r="BL1276">
        <v>0</v>
      </c>
      <c r="BM1276">
        <v>2</v>
      </c>
      <c r="BN1276">
        <v>0</v>
      </c>
      <c r="BO1276">
        <v>0</v>
      </c>
      <c r="BP1276">
        <v>0</v>
      </c>
      <c r="BQ1276">
        <v>0</v>
      </c>
      <c r="BR1276">
        <f>SUM(Tabla5[[#This Row],[VENTA MABE 3 SEMANA OCT]:[VENTAS OTROS 3 SEMANA OCT]])</f>
        <v>2</v>
      </c>
      <c r="BS1276" s="42">
        <v>0</v>
      </c>
      <c r="BT1276" s="55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f>SUM(Tabla5[[#This Row],[VENTA MABE 4 SEMANA OCT]:[VENTAS OTROS 4 SEMANA OCT]])</f>
        <v>0</v>
      </c>
      <c r="CI12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76" s="6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f>SUM(Tabla5[[#This Row],[VENTA MABE 1 SEMANA NOV]:[VENTAS OTROS 1 SEMANA NOV]])</f>
        <v>0</v>
      </c>
      <c r="CS1276">
        <f>IFERROR(VLOOKUP(Tabla5[[#This Row],[CLAVE]],[2]VENTAS!$F$2:$L$1501,2,0),0)</f>
        <v>0</v>
      </c>
      <c r="CT1276">
        <f>IFERROR(VLOOKUP(Tabla5[[#This Row],[CLAVE]],[2]VENTAS!$F$2:$L$1501,3,0),0)</f>
        <v>0</v>
      </c>
      <c r="CU1276">
        <f>IFERROR(VLOOKUP(Tabla5[[#This Row],[CLAVE]],[2]VENTAS!$F$2:$L$1501,4,0),0)</f>
        <v>0</v>
      </c>
      <c r="CV1276">
        <f>IFERROR(VLOOKUP(Tabla5[[#This Row],[CLAVE]],[2]VENTAS!$F$2:$L$1501,5,0),0)</f>
        <v>0</v>
      </c>
      <c r="CW1276">
        <f>IFERROR(VLOOKUP(Tabla5[[#This Row],[CLAVE]],[2]VENTAS!$F$2:$L$1501,6,0),0)</f>
        <v>0</v>
      </c>
      <c r="CX1276">
        <f>IFERROR(VLOOKUP(Tabla5[[#This Row],[CLAVE]],[2]VENTAS!$F$2:$L$1501,7,0),0)</f>
        <v>0</v>
      </c>
      <c r="CY1276">
        <f>IFERROR(VLOOKUP(Tabla5[[#This Row],[CLAVE]],[2]VENTAS!$F$2:$R$1501,13,0),0)</f>
        <v>0</v>
      </c>
      <c r="CZ1276">
        <f>SUM(Tabla5[[#This Row],[VENTA MABE 2 SEMANA NOV]:[VENTAS OTROS 2 SEMANA NOV]])</f>
        <v>0</v>
      </c>
      <c r="DA1276" s="46">
        <v>0</v>
      </c>
    </row>
    <row r="1277" spans="1:105" hidden="1" x14ac:dyDescent="0.3">
      <c r="A1277" t="str">
        <f>CONCATENATE(Tabla5[[#This Row],[TIENDA HMPV]],Tabla5[[#This Row],[LINEA]])</f>
        <v>91 - ORVE TUMBACOREFRIGERACIÓN</v>
      </c>
      <c r="C1277" s="55" t="s">
        <v>655</v>
      </c>
      <c r="D1277" s="55" t="s">
        <v>86</v>
      </c>
      <c r="E1277" s="55" t="s">
        <v>1389</v>
      </c>
      <c r="F1277" s="55" t="s">
        <v>1724</v>
      </c>
      <c r="G1277" t="s">
        <v>29</v>
      </c>
      <c r="H1277" s="42">
        <f>IFERROR(Tabla5[[#This Row],[VENTAS MABE]]/Tabla5[[#This Row],[CUOTA]],0)</f>
        <v>2</v>
      </c>
      <c r="I1277">
        <v>3</v>
      </c>
      <c r="J1277">
        <v>6</v>
      </c>
      <c r="K1277">
        <v>11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V1277" s="42">
        <v>0.4</v>
      </c>
      <c r="W1277" s="42">
        <f>IFERROR(Tabla5[[#This Row],[TOTAL VENTA 38 SEMANA]]/Tabla5[[#This Row],[VENTA ACUM 38]],0)</f>
        <v>0.4</v>
      </c>
      <c r="X1277" s="42" t="e">
        <f>VLOOKUP(Tabla5[[#This Row],[CLAVE]],[1]!QMI_5_SEMANA_SEP_22[[CLAVE]:[SHARE CADENA S2]],21,0)</f>
        <v>#REF!</v>
      </c>
      <c r="Y1277" s="55" t="s">
        <v>769</v>
      </c>
      <c r="Z1277" s="46">
        <f>+Tabla5[[#This Row],[VENTA ACUM 38]]+Tabla5[[#This Row],[venta total 39 acum]]</f>
        <v>17</v>
      </c>
      <c r="AA1277" s="46">
        <v>0</v>
      </c>
      <c r="AB1277" s="46">
        <v>6</v>
      </c>
      <c r="AC1277" s="46">
        <v>15</v>
      </c>
      <c r="AD1277" s="46">
        <v>2</v>
      </c>
      <c r="AE1277" s="46">
        <v>0</v>
      </c>
      <c r="AF1277" s="46">
        <v>2</v>
      </c>
      <c r="AG1277" s="46">
        <v>14</v>
      </c>
      <c r="AH1277" s="42">
        <f>IFERROR(Tabla5[[#This Row],[VENTAS MABE]]/Tabla5[[#This Row],[VENTAS INDURAMA]],0)</f>
        <v>0.54545454545454541</v>
      </c>
      <c r="AI1277" t="s">
        <v>1676</v>
      </c>
      <c r="AK1277" s="42"/>
      <c r="AL1277" t="s">
        <v>727</v>
      </c>
      <c r="AM1277" s="55" t="s">
        <v>1388</v>
      </c>
      <c r="AO1277" s="55" t="s">
        <v>460</v>
      </c>
      <c r="AP1277" t="e">
        <v>#N/A</v>
      </c>
      <c r="AQ1277" s="55">
        <v>1</v>
      </c>
      <c r="AR1277">
        <v>2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f>SUM(Tabla5[[#This Row],[VENTA MABE 1 SEMANA OCT]:[VENTAS OTROS 1 SEMANA OCT]])</f>
        <v>3</v>
      </c>
      <c r="AY1277" s="46">
        <v>4</v>
      </c>
      <c r="AZ1277" s="55">
        <v>0</v>
      </c>
      <c r="BA1277">
        <v>2</v>
      </c>
      <c r="BB1277">
        <v>3</v>
      </c>
      <c r="BC1277">
        <v>1</v>
      </c>
      <c r="BD1277">
        <v>0</v>
      </c>
      <c r="BE1277">
        <v>0</v>
      </c>
      <c r="BF1277">
        <v>0</v>
      </c>
      <c r="BG1277">
        <f>SUM(Tabla5[[#This Row],[VENTA MABE 2 SEMANA OCT]:[VENTAS OTROS 2 SEMANA OCT]])</f>
        <v>6</v>
      </c>
      <c r="BH1277" t="s">
        <v>1235</v>
      </c>
      <c r="BI1277" s="55" t="s">
        <v>655</v>
      </c>
      <c r="BJ1277">
        <v>1.9999999999999996</v>
      </c>
      <c r="BK1277" s="55">
        <v>2</v>
      </c>
      <c r="BL1277">
        <v>4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f>SUM(Tabla5[[#This Row],[VENTA MABE 3 SEMANA OCT]:[VENTAS OTROS 3 SEMANA OCT]])</f>
        <v>6</v>
      </c>
      <c r="BS1277" s="42">
        <v>0.4</v>
      </c>
      <c r="BT1277" s="55">
        <v>1</v>
      </c>
      <c r="BU1277">
        <v>3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f>SUM(Tabla5[[#This Row],[VENTA MABE 4 SEMANA OCT]:[VENTAS OTROS 4 SEMANA OCT]])</f>
        <v>4</v>
      </c>
      <c r="CC1277" t="s">
        <v>1695</v>
      </c>
      <c r="CD1277" t="s">
        <v>1698</v>
      </c>
      <c r="CI127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0.21052631578947367</v>
      </c>
      <c r="CJ1277" t="s">
        <v>1701</v>
      </c>
      <c r="CK1277">
        <v>0</v>
      </c>
      <c r="CL1277">
        <v>2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f>SUM(Tabla5[[#This Row],[VENTA MABE 1 SEMANA NOV]:[VENTAS OTROS 1 SEMANA NOV]])</f>
        <v>2</v>
      </c>
      <c r="CS1277">
        <f>IFERROR(VLOOKUP(Tabla5[[#This Row],[CLAVE]],[2]VENTAS!$F$2:$L$1501,2,0),0)</f>
        <v>0</v>
      </c>
      <c r="CT1277">
        <f>IFERROR(VLOOKUP(Tabla5[[#This Row],[CLAVE]],[2]VENTAS!$F$2:$L$1501,3,0),0)</f>
        <v>3</v>
      </c>
      <c r="CU1277">
        <f>IFERROR(VLOOKUP(Tabla5[[#This Row],[CLAVE]],[2]VENTAS!$F$2:$L$1501,4,0),0)</f>
        <v>0</v>
      </c>
      <c r="CV1277">
        <f>IFERROR(VLOOKUP(Tabla5[[#This Row],[CLAVE]],[2]VENTAS!$F$2:$L$1501,5,0),0)</f>
        <v>0</v>
      </c>
      <c r="CW1277">
        <f>IFERROR(VLOOKUP(Tabla5[[#This Row],[CLAVE]],[2]VENTAS!$F$2:$L$1501,6,0),0)</f>
        <v>0</v>
      </c>
      <c r="CX1277">
        <f>IFERROR(VLOOKUP(Tabla5[[#This Row],[CLAVE]],[2]VENTAS!$F$2:$L$1501,7,0),0)</f>
        <v>0</v>
      </c>
      <c r="CY1277">
        <f>IFERROR(VLOOKUP(Tabla5[[#This Row],[CLAVE]],[2]VENTAS!$F$2:$R$1501,13,0),0)</f>
        <v>0</v>
      </c>
      <c r="CZ1277">
        <f>SUM(Tabla5[[#This Row],[VENTA MABE 2 SEMANA NOV]:[VENTAS OTROS 2 SEMANA NOV]])</f>
        <v>3</v>
      </c>
      <c r="DA1277" s="46">
        <v>6.6509557580169796</v>
      </c>
    </row>
    <row r="1278" spans="1:105" hidden="1" x14ac:dyDescent="0.3">
      <c r="A1278" t="str">
        <f>CONCATENATE(Tabla5[[#This Row],[TIENDA HMPV]],Tabla5[[#This Row],[LINEA]])</f>
        <v>151 - POINT CALDERONCOCINAS</v>
      </c>
      <c r="C1278" s="55" t="s">
        <v>655</v>
      </c>
      <c r="D1278" s="55" t="s">
        <v>77</v>
      </c>
      <c r="E1278" s="55" t="s">
        <v>1363</v>
      </c>
      <c r="F1278" s="55" t="s">
        <v>1724</v>
      </c>
      <c r="G1278" t="s">
        <v>26</v>
      </c>
      <c r="H1278" s="42">
        <f>IFERROR(Tabla5[[#This Row],[VENTAS MABE]]/Tabla5[[#This Row],[CUOTA]],0)</f>
        <v>0.5</v>
      </c>
      <c r="I1278">
        <v>6</v>
      </c>
      <c r="J1278">
        <v>3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V1278" s="42">
        <v>0.5</v>
      </c>
      <c r="W1278" s="42">
        <f>IFERROR(Tabla5[[#This Row],[TOTAL VENTA 38 SEMANA]]/Tabla5[[#This Row],[VENTA ACUM 38]],0)</f>
        <v>0.5</v>
      </c>
      <c r="X1278" s="42" t="e">
        <f>VLOOKUP(Tabla5[[#This Row],[CLAVE]],[1]!QMI_5_SEMANA_SEP_22[[CLAVE]:[SHARE CADENA S2]],21,0)</f>
        <v>#REF!</v>
      </c>
      <c r="Y1278" s="55" t="s">
        <v>757</v>
      </c>
      <c r="Z1278" s="46">
        <f>+Tabla5[[#This Row],[VENTA ACUM 38]]+Tabla5[[#This Row],[venta total 39 acum]]</f>
        <v>7</v>
      </c>
      <c r="AA1278" s="46">
        <v>0</v>
      </c>
      <c r="AB1278" s="46">
        <v>3</v>
      </c>
      <c r="AC1278" s="46">
        <v>6</v>
      </c>
      <c r="AD1278" s="46">
        <v>1</v>
      </c>
      <c r="AE1278" s="46">
        <v>0</v>
      </c>
      <c r="AF1278" s="46">
        <v>1</v>
      </c>
      <c r="AG1278" s="46">
        <v>6</v>
      </c>
      <c r="AH1278" s="42">
        <f>IFERROR(Tabla5[[#This Row],[VENTAS MABE]]/Tabla5[[#This Row],[VENTAS INDURAMA]],0)</f>
        <v>0.75</v>
      </c>
      <c r="AI1278" t="s">
        <v>1676</v>
      </c>
      <c r="AK1278" s="42"/>
      <c r="AL1278" t="s">
        <v>727</v>
      </c>
      <c r="AM1278" s="55" t="s">
        <v>1362</v>
      </c>
      <c r="AO1278" s="55" t="s">
        <v>460</v>
      </c>
      <c r="AP1278" t="e">
        <v>#N/A</v>
      </c>
      <c r="AQ1278" s="55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f>SUM(Tabla5[[#This Row],[VENTA MABE 1 SEMANA OCT]:[VENTAS OTROS 1 SEMANA OCT]])</f>
        <v>1</v>
      </c>
      <c r="AY1278" s="46">
        <v>5.3362659239552634</v>
      </c>
      <c r="AZ1278" s="55">
        <v>2</v>
      </c>
      <c r="BA1278">
        <v>2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f>SUM(Tabla5[[#This Row],[VENTA MABE 2 SEMANA OCT]:[VENTAS OTROS 2 SEMANA OCT]])</f>
        <v>4</v>
      </c>
      <c r="BH1278" t="s">
        <v>1180</v>
      </c>
      <c r="BI1278" s="55" t="s">
        <v>655</v>
      </c>
      <c r="BJ1278">
        <v>0.99999999999999911</v>
      </c>
      <c r="BK1278" s="55">
        <v>1</v>
      </c>
      <c r="BL1278">
        <v>2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f>SUM(Tabla5[[#This Row],[VENTA MABE 3 SEMANA OCT]:[VENTAS OTROS 3 SEMANA OCT]])</f>
        <v>3</v>
      </c>
      <c r="BS1278" s="42">
        <v>0.5</v>
      </c>
      <c r="BT1278" s="55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f>SUM(Tabla5[[#This Row],[VENTA MABE 4 SEMANA OCT]:[VENTAS OTROS 4 SEMANA OCT]])</f>
        <v>0</v>
      </c>
      <c r="CI12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1278" t="s">
        <v>1702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f>SUM(Tabla5[[#This Row],[VENTA MABE 1 SEMANA NOV]:[VENTAS OTROS 1 SEMANA NOV]])</f>
        <v>1</v>
      </c>
      <c r="CS1278">
        <f>IFERROR(VLOOKUP(Tabla5[[#This Row],[CLAVE]],[2]VENTAS!$F$2:$L$1501,2,0),0)</f>
        <v>0</v>
      </c>
      <c r="CT1278">
        <f>IFERROR(VLOOKUP(Tabla5[[#This Row],[CLAVE]],[2]VENTAS!$F$2:$L$1501,3,0),0)</f>
        <v>1</v>
      </c>
      <c r="CU1278">
        <f>IFERROR(VLOOKUP(Tabla5[[#This Row],[CLAVE]],[2]VENTAS!$F$2:$L$1501,4,0),0)</f>
        <v>0</v>
      </c>
      <c r="CV1278">
        <f>IFERROR(VLOOKUP(Tabla5[[#This Row],[CLAVE]],[2]VENTAS!$F$2:$L$1501,5,0),0)</f>
        <v>0</v>
      </c>
      <c r="CW1278">
        <f>IFERROR(VLOOKUP(Tabla5[[#This Row],[CLAVE]],[2]VENTAS!$F$2:$L$1501,6,0),0)</f>
        <v>0</v>
      </c>
      <c r="CX1278">
        <f>IFERROR(VLOOKUP(Tabla5[[#This Row],[CLAVE]],[2]VENTAS!$F$2:$L$1501,7,0),0)</f>
        <v>0</v>
      </c>
      <c r="CY1278">
        <f>IFERROR(VLOOKUP(Tabla5[[#This Row],[CLAVE]],[2]VENTAS!$F$2:$R$1501,13,0),0)</f>
        <v>0</v>
      </c>
      <c r="CZ1278">
        <f>SUM(Tabla5[[#This Row],[VENTA MABE 2 SEMANA NOV]:[VENTAS OTROS 2 SEMANA NOV]])</f>
        <v>1</v>
      </c>
      <c r="DA1278" s="46">
        <v>7.0580346893798218</v>
      </c>
    </row>
    <row r="1279" spans="1:105" hidden="1" x14ac:dyDescent="0.3">
      <c r="A1279" t="str">
        <f>CONCATENATE(Tabla5[[#This Row],[TIENDA HMPV]],Tabla5[[#This Row],[LINEA]])</f>
        <v>151 - POINT CALDERONGLOBALES</v>
      </c>
      <c r="C1279" s="55" t="s">
        <v>655</v>
      </c>
      <c r="D1279" s="55" t="s">
        <v>77</v>
      </c>
      <c r="E1279" s="55" t="s">
        <v>1363</v>
      </c>
      <c r="F1279" s="55" t="s">
        <v>1724</v>
      </c>
      <c r="G1279" t="s">
        <v>27</v>
      </c>
      <c r="H1279" s="42">
        <f>IFERROR(Tabla5[[#This Row],[VENTAS MABE]]/Tabla5[[#This Row],[CUOTA]],0)</f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V1279" s="42">
        <v>0</v>
      </c>
      <c r="W1279" s="42">
        <f>IFERROR(Tabla5[[#This Row],[TOTAL VENTA 38 SEMANA]]/Tabla5[[#This Row],[VENTA ACUM 38]],0)</f>
        <v>0</v>
      </c>
      <c r="X1279" s="42" t="e">
        <f>VLOOKUP(Tabla5[[#This Row],[CLAVE]],[1]!QMI_5_SEMANA_SEP_22[[CLAVE]:[SHARE CADENA S2]],21,0)</f>
        <v>#REF!</v>
      </c>
      <c r="Y1279" s="55" t="s">
        <v>757</v>
      </c>
      <c r="Z1279" s="46">
        <f>+Tabla5[[#This Row],[VENTA ACUM 38]]+Tabla5[[#This Row],[venta total 39 acum]]</f>
        <v>0</v>
      </c>
      <c r="AA1279" s="46">
        <v>0</v>
      </c>
      <c r="AB1279" s="46">
        <v>0</v>
      </c>
      <c r="AC1279" s="46">
        <v>0</v>
      </c>
      <c r="AD1279" s="46">
        <v>0</v>
      </c>
      <c r="AE1279" s="46">
        <v>0</v>
      </c>
      <c r="AF1279" s="46">
        <v>0</v>
      </c>
      <c r="AG1279" s="46">
        <v>0</v>
      </c>
      <c r="AH1279" s="42">
        <f>IFERROR(Tabla5[[#This Row],[VENTAS MABE]]/Tabla5[[#This Row],[VENTAS INDURAMA]],0)</f>
        <v>0</v>
      </c>
      <c r="AI1279" t="s">
        <v>1676</v>
      </c>
      <c r="AK1279" s="42"/>
      <c r="AL1279" t="s">
        <v>727</v>
      </c>
      <c r="AM1279" s="55" t="s">
        <v>1362</v>
      </c>
      <c r="AO1279" s="55" t="s">
        <v>460</v>
      </c>
      <c r="AP1279" t="e">
        <v>#N/A</v>
      </c>
      <c r="AQ1279" s="55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f>SUM(Tabla5[[#This Row],[VENTA MABE 1 SEMANA OCT]:[VENTAS OTROS 1 SEMANA OCT]])</f>
        <v>0</v>
      </c>
      <c r="AY1279" s="46">
        <v>0</v>
      </c>
      <c r="AZ1279" s="55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f>SUM(Tabla5[[#This Row],[VENTA MABE 2 SEMANA OCT]:[VENTAS OTROS 2 SEMANA OCT]])</f>
        <v>0</v>
      </c>
      <c r="BH1279" t="s">
        <v>1180</v>
      </c>
      <c r="BI1279" s="55" t="s">
        <v>655</v>
      </c>
      <c r="BJ1279">
        <v>0.99999999999999911</v>
      </c>
      <c r="BK1279" s="55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f>SUM(Tabla5[[#This Row],[VENTA MABE 3 SEMANA OCT]:[VENTAS OTROS 3 SEMANA OCT]])</f>
        <v>0</v>
      </c>
      <c r="BS1279" s="42">
        <v>0</v>
      </c>
      <c r="BT1279" s="55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f>SUM(Tabla5[[#This Row],[VENTA MABE 4 SEMANA OCT]:[VENTAS OTROS 4 SEMANA OCT]])</f>
        <v>0</v>
      </c>
      <c r="CI12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79" s="66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f>SUM(Tabla5[[#This Row],[VENTA MABE 1 SEMANA NOV]:[VENTAS OTROS 1 SEMANA NOV]])</f>
        <v>0</v>
      </c>
      <c r="CS1279">
        <f>IFERROR(VLOOKUP(Tabla5[[#This Row],[CLAVE]],[2]VENTAS!$F$2:$L$1501,2,0),0)</f>
        <v>0</v>
      </c>
      <c r="CT1279">
        <f>IFERROR(VLOOKUP(Tabla5[[#This Row],[CLAVE]],[2]VENTAS!$F$2:$L$1501,3,0),0)</f>
        <v>0</v>
      </c>
      <c r="CU1279">
        <f>IFERROR(VLOOKUP(Tabla5[[#This Row],[CLAVE]],[2]VENTAS!$F$2:$L$1501,4,0),0)</f>
        <v>0</v>
      </c>
      <c r="CV1279">
        <f>IFERROR(VLOOKUP(Tabla5[[#This Row],[CLAVE]],[2]VENTAS!$F$2:$L$1501,5,0),0)</f>
        <v>0</v>
      </c>
      <c r="CW1279">
        <f>IFERROR(VLOOKUP(Tabla5[[#This Row],[CLAVE]],[2]VENTAS!$F$2:$L$1501,6,0),0)</f>
        <v>0</v>
      </c>
      <c r="CX1279">
        <f>IFERROR(VLOOKUP(Tabla5[[#This Row],[CLAVE]],[2]VENTAS!$F$2:$L$1501,7,0),0)</f>
        <v>0</v>
      </c>
      <c r="CY1279">
        <f>IFERROR(VLOOKUP(Tabla5[[#This Row],[CLAVE]],[2]VENTAS!$F$2:$R$1501,13,0),0)</f>
        <v>0</v>
      </c>
      <c r="CZ1279">
        <f>SUM(Tabla5[[#This Row],[VENTA MABE 2 SEMANA NOV]:[VENTAS OTROS 2 SEMANA NOV]])</f>
        <v>0</v>
      </c>
      <c r="DA1279" s="46">
        <v>0</v>
      </c>
    </row>
    <row r="1280" spans="1:105" hidden="1" x14ac:dyDescent="0.3">
      <c r="A1280" t="str">
        <f>CONCATENATE(Tabla5[[#This Row],[TIENDA HMPV]],Tabla5[[#This Row],[LINEA]])</f>
        <v>151 - POINT CALDERONLAVADO</v>
      </c>
      <c r="C1280" s="55" t="s">
        <v>655</v>
      </c>
      <c r="D1280" s="55" t="s">
        <v>77</v>
      </c>
      <c r="E1280" s="55" t="s">
        <v>1363</v>
      </c>
      <c r="F1280" s="55" t="s">
        <v>1724</v>
      </c>
      <c r="G1280" t="s">
        <v>28</v>
      </c>
      <c r="H1280" s="42">
        <f>IFERROR(Tabla5[[#This Row],[VENTAS MABE]]/Tabla5[[#This Row],[CUOTA]],0)</f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V1280" s="42">
        <v>1</v>
      </c>
      <c r="W1280" s="42">
        <f>IFERROR(Tabla5[[#This Row],[TOTAL VENTA 38 SEMANA]]/Tabla5[[#This Row],[VENTA ACUM 38]],0)</f>
        <v>1</v>
      </c>
      <c r="X1280" s="42" t="e">
        <f>VLOOKUP(Tabla5[[#This Row],[CLAVE]],[1]!QMI_5_SEMANA_SEP_22[[CLAVE]:[SHARE CADENA S2]],21,0)</f>
        <v>#REF!</v>
      </c>
      <c r="Y1280" s="55" t="s">
        <v>757</v>
      </c>
      <c r="Z1280" s="46">
        <f>+Tabla5[[#This Row],[VENTA ACUM 38]]+Tabla5[[#This Row],[venta total 39 acum]]</f>
        <v>1</v>
      </c>
      <c r="AA1280" s="46">
        <v>0</v>
      </c>
      <c r="AB1280" s="46">
        <v>1</v>
      </c>
      <c r="AC1280" s="46">
        <v>1</v>
      </c>
      <c r="AD1280" s="46">
        <v>0</v>
      </c>
      <c r="AE1280" s="46">
        <v>0</v>
      </c>
      <c r="AF1280" s="46">
        <v>0</v>
      </c>
      <c r="AG1280" s="46">
        <v>1</v>
      </c>
      <c r="AH1280" s="42">
        <f>IFERROR(Tabla5[[#This Row],[VENTAS MABE]]/Tabla5[[#This Row],[VENTAS INDURAMA]],0)</f>
        <v>0</v>
      </c>
      <c r="AI1280" t="s">
        <v>1676</v>
      </c>
      <c r="AK1280" s="42"/>
      <c r="AL1280" t="s">
        <v>727</v>
      </c>
      <c r="AM1280" s="55" t="s">
        <v>1362</v>
      </c>
      <c r="AO1280" s="55" t="s">
        <v>460</v>
      </c>
      <c r="AP1280" t="e">
        <v>#N/A</v>
      </c>
      <c r="AQ1280" s="55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f>SUM(Tabla5[[#This Row],[VENTA MABE 1 SEMANA OCT]:[VENTAS OTROS 1 SEMANA OCT]])</f>
        <v>0</v>
      </c>
      <c r="AY1280" s="46">
        <v>0</v>
      </c>
      <c r="AZ1280" s="55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f>SUM(Tabla5[[#This Row],[VENTA MABE 2 SEMANA OCT]:[VENTAS OTROS 2 SEMANA OCT]])</f>
        <v>0</v>
      </c>
      <c r="BH1280" t="s">
        <v>1180</v>
      </c>
      <c r="BI1280" s="55" t="s">
        <v>655</v>
      </c>
      <c r="BJ1280">
        <v>0.99999999999999911</v>
      </c>
      <c r="BK1280" s="55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f>SUM(Tabla5[[#This Row],[VENTA MABE 3 SEMANA OCT]:[VENTAS OTROS 3 SEMANA OCT]])</f>
        <v>0</v>
      </c>
      <c r="BS1280" s="42">
        <v>0.3</v>
      </c>
      <c r="BT1280" s="55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f>SUM(Tabla5[[#This Row],[VENTA MABE 4 SEMANA OCT]:[VENTAS OTROS 4 SEMANA OCT]])</f>
        <v>0</v>
      </c>
      <c r="CI12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80" s="66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f>SUM(Tabla5[[#This Row],[VENTA MABE 1 SEMANA NOV]:[VENTAS OTROS 1 SEMANA NOV]])</f>
        <v>0</v>
      </c>
      <c r="CS1280">
        <f>IFERROR(VLOOKUP(Tabla5[[#This Row],[CLAVE]],[2]VENTAS!$F$2:$L$1501,2,0),0)</f>
        <v>0</v>
      </c>
      <c r="CT1280">
        <f>IFERROR(VLOOKUP(Tabla5[[#This Row],[CLAVE]],[2]VENTAS!$F$2:$L$1501,3,0),0)</f>
        <v>0</v>
      </c>
      <c r="CU1280">
        <f>IFERROR(VLOOKUP(Tabla5[[#This Row],[CLAVE]],[2]VENTAS!$F$2:$L$1501,4,0),0)</f>
        <v>0</v>
      </c>
      <c r="CV1280">
        <f>IFERROR(VLOOKUP(Tabla5[[#This Row],[CLAVE]],[2]VENTAS!$F$2:$L$1501,5,0),0)</f>
        <v>1</v>
      </c>
      <c r="CW1280">
        <f>IFERROR(VLOOKUP(Tabla5[[#This Row],[CLAVE]],[2]VENTAS!$F$2:$L$1501,6,0),0)</f>
        <v>0</v>
      </c>
      <c r="CX1280">
        <f>IFERROR(VLOOKUP(Tabla5[[#This Row],[CLAVE]],[2]VENTAS!$F$2:$L$1501,7,0),0)</f>
        <v>0</v>
      </c>
      <c r="CY1280">
        <f>IFERROR(VLOOKUP(Tabla5[[#This Row],[CLAVE]],[2]VENTAS!$F$2:$R$1501,13,0),0)</f>
        <v>0</v>
      </c>
      <c r="CZ1280">
        <f>SUM(Tabla5[[#This Row],[VENTA MABE 2 SEMANA NOV]:[VENTAS OTROS 2 SEMANA NOV]])</f>
        <v>1</v>
      </c>
      <c r="DA1280" s="46">
        <v>0.2146013044393015</v>
      </c>
    </row>
    <row r="1281" spans="1:105" hidden="1" x14ac:dyDescent="0.3">
      <c r="A1281" t="str">
        <f>CONCATENATE(Tabla5[[#This Row],[TIENDA HMPV]],Tabla5[[#This Row],[LINEA]])</f>
        <v>151 - POINT CALDERONREFRIGERACIÓN</v>
      </c>
      <c r="C1281" s="55" t="s">
        <v>655</v>
      </c>
      <c r="D1281" s="55" t="s">
        <v>77</v>
      </c>
      <c r="E1281" s="55" t="s">
        <v>1363</v>
      </c>
      <c r="F1281" s="55" t="s">
        <v>1724</v>
      </c>
      <c r="G1281" t="s">
        <v>29</v>
      </c>
      <c r="H1281" s="42">
        <f>IFERROR(Tabla5[[#This Row],[VENTAS MABE]]/Tabla5[[#This Row],[CUOTA]],0)</f>
        <v>0.66666666666666663</v>
      </c>
      <c r="I1281">
        <v>3</v>
      </c>
      <c r="J1281">
        <v>2</v>
      </c>
      <c r="K1281">
        <v>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V1281" s="42">
        <v>0.22222222222222221</v>
      </c>
      <c r="W1281" s="42">
        <f>IFERROR(Tabla5[[#This Row],[TOTAL VENTA 38 SEMANA]]/Tabla5[[#This Row],[VENTA ACUM 38]],0)</f>
        <v>0.22222222222222221</v>
      </c>
      <c r="X1281" s="42" t="e">
        <f>VLOOKUP(Tabla5[[#This Row],[CLAVE]],[1]!QMI_5_SEMANA_SEP_22[[CLAVE]:[SHARE CADENA S2]],21,0)</f>
        <v>#REF!</v>
      </c>
      <c r="Y1281" s="55" t="s">
        <v>757</v>
      </c>
      <c r="Z1281" s="46">
        <f>+Tabla5[[#This Row],[VENTA ACUM 38]]+Tabla5[[#This Row],[venta total 39 acum]]</f>
        <v>10</v>
      </c>
      <c r="AA1281" s="46">
        <v>0</v>
      </c>
      <c r="AB1281" s="46">
        <v>2</v>
      </c>
      <c r="AC1281" s="46">
        <v>9</v>
      </c>
      <c r="AD1281" s="46">
        <v>1</v>
      </c>
      <c r="AE1281" s="46">
        <v>0</v>
      </c>
      <c r="AF1281" s="46">
        <v>1</v>
      </c>
      <c r="AG1281" s="46">
        <v>7</v>
      </c>
      <c r="AH1281" s="42">
        <f>IFERROR(Tabla5[[#This Row],[VENTAS MABE]]/Tabla5[[#This Row],[VENTAS INDURAMA]],0)</f>
        <v>0.25</v>
      </c>
      <c r="AI1281" t="s">
        <v>1676</v>
      </c>
      <c r="AK1281" s="42"/>
      <c r="AL1281" t="s">
        <v>727</v>
      </c>
      <c r="AM1281" s="55" t="s">
        <v>1362</v>
      </c>
      <c r="AO1281" s="55" t="s">
        <v>460</v>
      </c>
      <c r="AP1281" t="e">
        <v>#N/A</v>
      </c>
      <c r="AQ1281" s="55">
        <v>0</v>
      </c>
      <c r="AR1281">
        <v>2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f>SUM(Tabla5[[#This Row],[VENTA MABE 1 SEMANA OCT]:[VENTAS OTROS 1 SEMANA OCT]])</f>
        <v>2</v>
      </c>
      <c r="AY1281" s="46">
        <v>4.2690797844979294</v>
      </c>
      <c r="AZ1281" s="55">
        <v>2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f>SUM(Tabla5[[#This Row],[VENTA MABE 2 SEMANA OCT]:[VENTAS OTROS 2 SEMANA OCT]])</f>
        <v>2</v>
      </c>
      <c r="BH1281" t="s">
        <v>1180</v>
      </c>
      <c r="BI1281" s="55" t="s">
        <v>655</v>
      </c>
      <c r="BJ1281">
        <v>0.99999999999999911</v>
      </c>
      <c r="BK1281" s="55">
        <v>2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f>SUM(Tabla5[[#This Row],[VENTA MABE 3 SEMANA OCT]:[VENTAS OTROS 3 SEMANA OCT]])</f>
        <v>3</v>
      </c>
      <c r="BS1281" s="42">
        <v>0.4</v>
      </c>
      <c r="BT1281" s="55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f>SUM(Tabla5[[#This Row],[VENTA MABE 4 SEMANA OCT]:[VENTAS OTROS 4 SEMANA OCT]])</f>
        <v>0</v>
      </c>
      <c r="CI12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1281" t="s">
        <v>1703</v>
      </c>
      <c r="CK1281">
        <v>0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f>SUM(Tabla5[[#This Row],[VENTA MABE 1 SEMANA NOV]:[VENTAS OTROS 1 SEMANA NOV]])</f>
        <v>1</v>
      </c>
      <c r="CS1281">
        <f>IFERROR(VLOOKUP(Tabla5[[#This Row],[CLAVE]],[2]VENTAS!$F$2:$L$1501,2,0),0)</f>
        <v>1</v>
      </c>
      <c r="CT1281">
        <f>IFERROR(VLOOKUP(Tabla5[[#This Row],[CLAVE]],[2]VENTAS!$F$2:$L$1501,3,0),0)</f>
        <v>0</v>
      </c>
      <c r="CU1281">
        <f>IFERROR(VLOOKUP(Tabla5[[#This Row],[CLAVE]],[2]VENTAS!$F$2:$L$1501,4,0),0)</f>
        <v>0</v>
      </c>
      <c r="CV1281">
        <f>IFERROR(VLOOKUP(Tabla5[[#This Row],[CLAVE]],[2]VENTAS!$F$2:$L$1501,5,0),0)</f>
        <v>0</v>
      </c>
      <c r="CW1281">
        <f>IFERROR(VLOOKUP(Tabla5[[#This Row],[CLAVE]],[2]VENTAS!$F$2:$L$1501,6,0),0)</f>
        <v>0</v>
      </c>
      <c r="CX1281">
        <f>IFERROR(VLOOKUP(Tabla5[[#This Row],[CLAVE]],[2]VENTAS!$F$2:$L$1501,7,0),0)</f>
        <v>0</v>
      </c>
      <c r="CY1281">
        <f>IFERROR(VLOOKUP(Tabla5[[#This Row],[CLAVE]],[2]VENTAS!$F$2:$R$1501,13,0),0)</f>
        <v>0</v>
      </c>
      <c r="CZ1281">
        <f>SUM(Tabla5[[#This Row],[VENTA MABE 2 SEMANA NOV]:[VENTAS OTROS 2 SEMANA NOV]])</f>
        <v>1</v>
      </c>
      <c r="DA1281" s="46">
        <v>4.5100259919690142</v>
      </c>
    </row>
    <row r="1282" spans="1:105" hidden="1" x14ac:dyDescent="0.3">
      <c r="A1282" t="str">
        <f>CONCATENATE(Tabla5[[#This Row],[TIENDA HMPV]],Tabla5[[#This Row],[LINEA]])</f>
        <v>152 - POINT CARAPUNGOCOCINAS</v>
      </c>
      <c r="C1282" s="55" t="s">
        <v>655</v>
      </c>
      <c r="D1282" s="55" t="s">
        <v>77</v>
      </c>
      <c r="E1282" s="55" t="s">
        <v>1599</v>
      </c>
      <c r="F1282" s="55" t="s">
        <v>1724</v>
      </c>
      <c r="G1282" t="s">
        <v>26</v>
      </c>
      <c r="H1282" s="42">
        <f>IFERROR(Tabla5[[#This Row],[VENTAS MABE]]/Tabla5[[#This Row],[CUOTA]],0)</f>
        <v>1.2</v>
      </c>
      <c r="I1282">
        <v>5</v>
      </c>
      <c r="J1282">
        <v>6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V1282" s="42">
        <v>0.75</v>
      </c>
      <c r="W1282" s="42">
        <f>IFERROR(Tabla5[[#This Row],[TOTAL VENTA 38 SEMANA]]/Tabla5[[#This Row],[VENTA ACUM 38]],0)</f>
        <v>0.75</v>
      </c>
      <c r="X1282" s="42" t="e">
        <f>VLOOKUP(Tabla5[[#This Row],[CLAVE]],[1]!QMI_5_SEMANA_SEP_22[[CLAVE]:[SHARE CADENA S2]],21,0)</f>
        <v>#REF!</v>
      </c>
      <c r="Y1282" s="55" t="s">
        <v>757</v>
      </c>
      <c r="Z1282" s="46">
        <f>+Tabla5[[#This Row],[VENTA ACUM 38]]+Tabla5[[#This Row],[venta total 39 acum]]</f>
        <v>8</v>
      </c>
      <c r="AA1282" s="46">
        <v>0</v>
      </c>
      <c r="AB1282" s="46">
        <v>6</v>
      </c>
      <c r="AC1282" s="46">
        <v>8</v>
      </c>
      <c r="AD1282" s="46">
        <v>0</v>
      </c>
      <c r="AE1282" s="46">
        <v>0</v>
      </c>
      <c r="AF1282" s="46">
        <v>0</v>
      </c>
      <c r="AG1282" s="46">
        <v>5</v>
      </c>
      <c r="AH1282" s="42">
        <f>IFERROR(Tabla5[[#This Row],[VENTAS MABE]]/Tabla5[[#This Row],[VENTAS INDURAMA]],0)</f>
        <v>3</v>
      </c>
      <c r="AI1282" t="s">
        <v>1676</v>
      </c>
      <c r="AK1282" s="42"/>
      <c r="AL1282" t="s">
        <v>727</v>
      </c>
      <c r="AM1282" s="55" t="s">
        <v>1319</v>
      </c>
      <c r="AO1282" s="55" t="s">
        <v>460</v>
      </c>
      <c r="AP1282" t="e">
        <v>#N/A</v>
      </c>
      <c r="AQ1282" s="55">
        <v>0</v>
      </c>
      <c r="AR1282">
        <v>2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f>SUM(Tabla5[[#This Row],[VENTA MABE 1 SEMANA OCT]:[VENTAS OTROS 1 SEMANA OCT]])</f>
        <v>2</v>
      </c>
      <c r="AY1282" s="46">
        <v>3.7870355097905231</v>
      </c>
      <c r="AZ1282" s="55">
        <v>0</v>
      </c>
      <c r="BA1282">
        <v>2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f>SUM(Tabla5[[#This Row],[VENTA MABE 2 SEMANA OCT]:[VENTAS OTROS 2 SEMANA OCT]])</f>
        <v>2</v>
      </c>
      <c r="BH1282" t="s">
        <v>796</v>
      </c>
      <c r="BI1282" s="55" t="s">
        <v>655</v>
      </c>
      <c r="BJ1282">
        <v>1.0000000000000004</v>
      </c>
      <c r="BK1282" s="55">
        <v>2</v>
      </c>
      <c r="BL1282">
        <v>2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f>SUM(Tabla5[[#This Row],[VENTA MABE 3 SEMANA OCT]:[VENTAS OTROS 3 SEMANA OCT]])</f>
        <v>4</v>
      </c>
      <c r="BS1282" s="42">
        <v>0.5</v>
      </c>
      <c r="BT1282" s="55">
        <v>1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f>SUM(Tabla5[[#This Row],[VENTA MABE 4 SEMANA OCT]:[VENTAS OTROS 4 SEMANA OCT]])</f>
        <v>1</v>
      </c>
      <c r="CC1282" t="s">
        <v>1698</v>
      </c>
      <c r="CI12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282" t="s">
        <v>1701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f>SUM(Tabla5[[#This Row],[VENTA MABE 1 SEMANA NOV]:[VENTAS OTROS 1 SEMANA NOV]])</f>
        <v>0</v>
      </c>
      <c r="CS1282">
        <f>IFERROR(VLOOKUP(Tabla5[[#This Row],[CLAVE]],[2]VENTAS!$F$2:$L$1501,2,0),0)</f>
        <v>0</v>
      </c>
      <c r="CT1282">
        <f>IFERROR(VLOOKUP(Tabla5[[#This Row],[CLAVE]],[2]VENTAS!$F$2:$L$1501,3,0),0)</f>
        <v>0</v>
      </c>
      <c r="CU1282">
        <f>IFERROR(VLOOKUP(Tabla5[[#This Row],[CLAVE]],[2]VENTAS!$F$2:$L$1501,4,0),0)</f>
        <v>0</v>
      </c>
      <c r="CV1282">
        <f>IFERROR(VLOOKUP(Tabla5[[#This Row],[CLAVE]],[2]VENTAS!$F$2:$L$1501,5,0),0)</f>
        <v>0</v>
      </c>
      <c r="CW1282">
        <f>IFERROR(VLOOKUP(Tabla5[[#This Row],[CLAVE]],[2]VENTAS!$F$2:$L$1501,6,0),0)</f>
        <v>0</v>
      </c>
      <c r="CX1282">
        <f>IFERROR(VLOOKUP(Tabla5[[#This Row],[CLAVE]],[2]VENTAS!$F$2:$L$1501,7,0),0)</f>
        <v>0</v>
      </c>
      <c r="CY1282">
        <f>IFERROR(VLOOKUP(Tabla5[[#This Row],[CLAVE]],[2]VENTAS!$F$2:$R$1501,13,0),0)</f>
        <v>0</v>
      </c>
      <c r="CZ1282">
        <f>SUM(Tabla5[[#This Row],[VENTA MABE 2 SEMANA NOV]:[VENTAS OTROS 2 SEMANA NOV]])</f>
        <v>0</v>
      </c>
      <c r="DA1282" s="46">
        <v>5.4138645122754649</v>
      </c>
    </row>
    <row r="1283" spans="1:105" hidden="1" x14ac:dyDescent="0.3">
      <c r="A1283" t="str">
        <f>CONCATENATE(Tabla5[[#This Row],[TIENDA HMPV]],Tabla5[[#This Row],[LINEA]])</f>
        <v>152 - POINT CARAPUNGOLAVADO</v>
      </c>
      <c r="C1283" s="55" t="s">
        <v>655</v>
      </c>
      <c r="D1283" s="55" t="s">
        <v>77</v>
      </c>
      <c r="E1283" s="55" t="s">
        <v>1599</v>
      </c>
      <c r="F1283" s="55" t="s">
        <v>1724</v>
      </c>
      <c r="G1283" t="s">
        <v>28</v>
      </c>
      <c r="H1283" s="42">
        <f>IFERROR(Tabla5[[#This Row],[VENTAS MABE]]/Tabla5[[#This Row],[CUOTA]],0)</f>
        <v>0</v>
      </c>
      <c r="I1283">
        <v>0</v>
      </c>
      <c r="J1283">
        <v>12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V1283" s="42">
        <v>0.75</v>
      </c>
      <c r="W1283" s="42">
        <f>IFERROR(Tabla5[[#This Row],[TOTAL VENTA 38 SEMANA]]/Tabla5[[#This Row],[VENTA ACUM 38]],0)</f>
        <v>0.75</v>
      </c>
      <c r="X1283" s="42" t="e">
        <f>VLOOKUP(Tabla5[[#This Row],[CLAVE]],[1]!QMI_5_SEMANA_SEP_22[[CLAVE]:[SHARE CADENA S2]],21,0)</f>
        <v>#REF!</v>
      </c>
      <c r="Y1283" s="55" t="s">
        <v>757</v>
      </c>
      <c r="Z1283" s="46">
        <f>+Tabla5[[#This Row],[VENTA ACUM 38]]+Tabla5[[#This Row],[venta total 39 acum]]</f>
        <v>16</v>
      </c>
      <c r="AA1283" s="46">
        <v>0</v>
      </c>
      <c r="AB1283" s="46">
        <v>12</v>
      </c>
      <c r="AC1283" s="46">
        <v>16</v>
      </c>
      <c r="AD1283" s="46">
        <v>0</v>
      </c>
      <c r="AE1283" s="46">
        <v>0</v>
      </c>
      <c r="AF1283" s="46">
        <v>0</v>
      </c>
      <c r="AG1283" s="46">
        <v>0</v>
      </c>
      <c r="AH1283" s="42">
        <f>IFERROR(Tabla5[[#This Row],[VENTAS MABE]]/Tabla5[[#This Row],[VENTAS INDURAMA]],0)</f>
        <v>3</v>
      </c>
      <c r="AI1283" t="s">
        <v>1676</v>
      </c>
      <c r="AK1283" s="42"/>
      <c r="AL1283" t="s">
        <v>727</v>
      </c>
      <c r="AM1283" s="55" t="s">
        <v>1319</v>
      </c>
      <c r="AO1283" s="55" t="s">
        <v>460</v>
      </c>
      <c r="AP1283" t="e">
        <v>#N/A</v>
      </c>
      <c r="AQ1283" s="55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f>SUM(Tabla5[[#This Row],[VENTA MABE 1 SEMANA OCT]:[VENTAS OTROS 1 SEMANA OCT]])</f>
        <v>1</v>
      </c>
      <c r="AY1283" s="46">
        <v>0</v>
      </c>
      <c r="AZ1283" s="55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f>SUM(Tabla5[[#This Row],[VENTA MABE 2 SEMANA OCT]:[VENTAS OTROS 2 SEMANA OCT]])</f>
        <v>0</v>
      </c>
      <c r="BH1283" t="s">
        <v>796</v>
      </c>
      <c r="BI1283" s="55" t="s">
        <v>655</v>
      </c>
      <c r="BJ1283">
        <v>1.0000000000000004</v>
      </c>
      <c r="BK1283" s="55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f>SUM(Tabla5[[#This Row],[VENTA MABE 3 SEMANA OCT]:[VENTAS OTROS 3 SEMANA OCT]])</f>
        <v>0</v>
      </c>
      <c r="BS1283" s="42">
        <v>0.3</v>
      </c>
      <c r="BT1283" s="55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f>SUM(Tabla5[[#This Row],[VENTA MABE 4 SEMANA OCT]:[VENTAS OTROS 4 SEMANA OCT]])</f>
        <v>0</v>
      </c>
      <c r="CI12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83" s="66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f>SUM(Tabla5[[#This Row],[VENTA MABE 1 SEMANA NOV]:[VENTAS OTROS 1 SEMANA NOV]])</f>
        <v>0</v>
      </c>
      <c r="CS1283">
        <f>IFERROR(VLOOKUP(Tabla5[[#This Row],[CLAVE]],[2]VENTAS!$F$2:$L$1501,2,0),0)</f>
        <v>0</v>
      </c>
      <c r="CT1283">
        <f>IFERROR(VLOOKUP(Tabla5[[#This Row],[CLAVE]],[2]VENTAS!$F$2:$L$1501,3,0),0)</f>
        <v>0</v>
      </c>
      <c r="CU1283">
        <f>IFERROR(VLOOKUP(Tabla5[[#This Row],[CLAVE]],[2]VENTAS!$F$2:$L$1501,4,0),0)</f>
        <v>0</v>
      </c>
      <c r="CV1283">
        <f>IFERROR(VLOOKUP(Tabla5[[#This Row],[CLAVE]],[2]VENTAS!$F$2:$L$1501,5,0),0)</f>
        <v>1</v>
      </c>
      <c r="CW1283">
        <f>IFERROR(VLOOKUP(Tabla5[[#This Row],[CLAVE]],[2]VENTAS!$F$2:$L$1501,6,0),0)</f>
        <v>0</v>
      </c>
      <c r="CX1283">
        <f>IFERROR(VLOOKUP(Tabla5[[#This Row],[CLAVE]],[2]VENTAS!$F$2:$L$1501,7,0),0)</f>
        <v>0</v>
      </c>
      <c r="CY1283">
        <f>IFERROR(VLOOKUP(Tabla5[[#This Row],[CLAVE]],[2]VENTAS!$F$2:$R$1501,13,0),0)</f>
        <v>0</v>
      </c>
      <c r="CZ1283">
        <f>SUM(Tabla5[[#This Row],[VENTA MABE 2 SEMANA NOV]:[VENTAS OTROS 2 SEMANA NOV]])</f>
        <v>1</v>
      </c>
      <c r="DA1283" s="46">
        <v>0.21632653061224488</v>
      </c>
    </row>
    <row r="1284" spans="1:105" hidden="1" x14ac:dyDescent="0.3">
      <c r="A1284" t="str">
        <f>CONCATENATE(Tabla5[[#This Row],[TIENDA HMPV]],Tabla5[[#This Row],[LINEA]])</f>
        <v>152 - POINT CARAPUNGOREFRIGERACIÓN</v>
      </c>
      <c r="C1284" s="55" t="s">
        <v>655</v>
      </c>
      <c r="D1284" s="55" t="s">
        <v>77</v>
      </c>
      <c r="E1284" s="55" t="s">
        <v>1599</v>
      </c>
      <c r="F1284" s="55" t="s">
        <v>1724</v>
      </c>
      <c r="G1284" t="s">
        <v>29</v>
      </c>
      <c r="H1284" s="42">
        <f>IFERROR(Tabla5[[#This Row],[VENTAS MABE]]/Tabla5[[#This Row],[CUOTA]],0)</f>
        <v>1.5</v>
      </c>
      <c r="I1284">
        <v>2</v>
      </c>
      <c r="J1284">
        <v>3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V1284" s="42">
        <v>0.42857142857142855</v>
      </c>
      <c r="W1284" s="42">
        <f>IFERROR(Tabla5[[#This Row],[TOTAL VENTA 38 SEMANA]]/Tabla5[[#This Row],[VENTA ACUM 38]],0)</f>
        <v>0.42857142857142855</v>
      </c>
      <c r="X1284" s="42" t="e">
        <f>VLOOKUP(Tabla5[[#This Row],[CLAVE]],[1]!QMI_5_SEMANA_SEP_22[[CLAVE]:[SHARE CADENA S2]],21,0)</f>
        <v>#REF!</v>
      </c>
      <c r="Y1284" s="55" t="s">
        <v>757</v>
      </c>
      <c r="Z1284" s="46">
        <f>+Tabla5[[#This Row],[VENTA ACUM 38]]+Tabla5[[#This Row],[venta total 39 acum]]</f>
        <v>7</v>
      </c>
      <c r="AA1284" s="46">
        <v>0</v>
      </c>
      <c r="AB1284" s="46">
        <v>3</v>
      </c>
      <c r="AC1284" s="46">
        <v>7</v>
      </c>
      <c r="AD1284" s="46">
        <v>0</v>
      </c>
      <c r="AE1284" s="46">
        <v>0</v>
      </c>
      <c r="AF1284" s="46">
        <v>0</v>
      </c>
      <c r="AG1284" s="46">
        <v>5</v>
      </c>
      <c r="AH1284" s="42">
        <f>IFERROR(Tabla5[[#This Row],[VENTAS MABE]]/Tabla5[[#This Row],[VENTAS INDURAMA]],0)</f>
        <v>0.75</v>
      </c>
      <c r="AI1284" t="s">
        <v>1676</v>
      </c>
      <c r="AK1284" s="42"/>
      <c r="AL1284" t="s">
        <v>727</v>
      </c>
      <c r="AM1284" s="55" t="s">
        <v>1319</v>
      </c>
      <c r="AO1284" s="55" t="s">
        <v>460</v>
      </c>
      <c r="AP1284" t="e">
        <v>#N/A</v>
      </c>
      <c r="AQ1284" s="55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f>SUM(Tabla5[[#This Row],[VENTA MABE 1 SEMANA OCT]:[VENTAS OTROS 1 SEMANA OCT]])</f>
        <v>1</v>
      </c>
      <c r="AY1284" s="46">
        <v>1.9355231421245254</v>
      </c>
      <c r="AZ1284" s="55">
        <v>2</v>
      </c>
      <c r="BA1284">
        <v>3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f>SUM(Tabla5[[#This Row],[VENTA MABE 2 SEMANA OCT]:[VENTAS OTROS 2 SEMANA OCT]])</f>
        <v>5</v>
      </c>
      <c r="BH1284" t="s">
        <v>796</v>
      </c>
      <c r="BI1284" s="55" t="s">
        <v>655</v>
      </c>
      <c r="BJ1284">
        <v>1.0000000000000004</v>
      </c>
      <c r="BK1284" s="55">
        <v>2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f>SUM(Tabla5[[#This Row],[VENTA MABE 3 SEMANA OCT]:[VENTAS OTROS 3 SEMANA OCT]])</f>
        <v>3</v>
      </c>
      <c r="BS1284" s="42">
        <v>0.4</v>
      </c>
      <c r="BT1284" s="55">
        <v>1</v>
      </c>
      <c r="BU1284">
        <v>1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f>SUM(Tabla5[[#This Row],[VENTA MABE 4 SEMANA OCT]:[VENTAS OTROS 4 SEMANA OCT]])</f>
        <v>2</v>
      </c>
      <c r="CI12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0.45454545454545453</v>
      </c>
      <c r="CJ1284" t="s">
        <v>1703</v>
      </c>
      <c r="CK1284">
        <v>0</v>
      </c>
      <c r="CL1284">
        <v>2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f>SUM(Tabla5[[#This Row],[VENTA MABE 1 SEMANA NOV]:[VENTAS OTROS 1 SEMANA NOV]])</f>
        <v>2</v>
      </c>
      <c r="CS1284">
        <f>IFERROR(VLOOKUP(Tabla5[[#This Row],[CLAVE]],[2]VENTAS!$F$2:$L$1501,2,0),0)</f>
        <v>2</v>
      </c>
      <c r="CT1284">
        <f>IFERROR(VLOOKUP(Tabla5[[#This Row],[CLAVE]],[2]VENTAS!$F$2:$L$1501,3,0),0)</f>
        <v>0</v>
      </c>
      <c r="CU1284">
        <f>IFERROR(VLOOKUP(Tabla5[[#This Row],[CLAVE]],[2]VENTAS!$F$2:$L$1501,4,0),0)</f>
        <v>0</v>
      </c>
      <c r="CV1284">
        <f>IFERROR(VLOOKUP(Tabla5[[#This Row],[CLAVE]],[2]VENTAS!$F$2:$L$1501,5,0),0)</f>
        <v>0</v>
      </c>
      <c r="CW1284">
        <f>IFERROR(VLOOKUP(Tabla5[[#This Row],[CLAVE]],[2]VENTAS!$F$2:$L$1501,6,0),0)</f>
        <v>0</v>
      </c>
      <c r="CX1284">
        <f>IFERROR(VLOOKUP(Tabla5[[#This Row],[CLAVE]],[2]VENTAS!$F$2:$L$1501,7,0),0)</f>
        <v>0</v>
      </c>
      <c r="CY1284">
        <f>IFERROR(VLOOKUP(Tabla5[[#This Row],[CLAVE]],[2]VENTAS!$F$2:$R$1501,13,0),0)</f>
        <v>0</v>
      </c>
      <c r="CZ1284">
        <f>SUM(Tabla5[[#This Row],[VENTA MABE 2 SEMANA NOV]:[VENTAS OTROS 2 SEMANA NOV]])</f>
        <v>2</v>
      </c>
      <c r="DA1284" s="46">
        <v>3.8766159160598659</v>
      </c>
    </row>
    <row r="1285" spans="1:105" hidden="1" x14ac:dyDescent="0.3">
      <c r="A1285" t="str">
        <f>CONCATENATE(Tabla5[[#This Row],[TIENDA HMPV]],Tabla5[[#This Row],[LINEA]])</f>
        <v>153 - POINT COMITÉ DEL PUEBLOCOCINAS</v>
      </c>
      <c r="C1285" s="55" t="s">
        <v>655</v>
      </c>
      <c r="D1285" s="55" t="s">
        <v>77</v>
      </c>
      <c r="E1285" s="55" t="s">
        <v>1600</v>
      </c>
      <c r="F1285" s="55" t="s">
        <v>1724</v>
      </c>
      <c r="G1285" t="s">
        <v>26</v>
      </c>
      <c r="H1285" s="42">
        <f>IFERROR(Tabla5[[#This Row],[VENTAS MABE]]/Tabla5[[#This Row],[CUOTA]],0)</f>
        <v>0.2</v>
      </c>
      <c r="I1285">
        <v>5</v>
      </c>
      <c r="J1285">
        <v>1</v>
      </c>
      <c r="K1285">
        <v>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V1285" s="42">
        <v>0.25</v>
      </c>
      <c r="W1285" s="42">
        <f>IFERROR(Tabla5[[#This Row],[TOTAL VENTA 38 SEMANA]]/Tabla5[[#This Row],[VENTA ACUM 38]],0)</f>
        <v>0.25</v>
      </c>
      <c r="X1285" s="42" t="e">
        <f>VLOOKUP(Tabla5[[#This Row],[CLAVE]],[1]!QMI_5_SEMANA_SEP_22[[CLAVE]:[SHARE CADENA S2]],21,0)</f>
        <v>#REF!</v>
      </c>
      <c r="Y1285" s="55" t="s">
        <v>724</v>
      </c>
      <c r="Z1285" s="46">
        <f>+Tabla5[[#This Row],[VENTA ACUM 38]]+Tabla5[[#This Row],[venta total 39 acum]]</f>
        <v>8</v>
      </c>
      <c r="AA1285" s="46">
        <v>0</v>
      </c>
      <c r="AB1285" s="46">
        <v>1</v>
      </c>
      <c r="AC1285" s="46">
        <v>4</v>
      </c>
      <c r="AD1285" s="46">
        <v>4</v>
      </c>
      <c r="AE1285" s="46">
        <v>1</v>
      </c>
      <c r="AF1285" s="46">
        <v>4</v>
      </c>
      <c r="AG1285" s="46">
        <v>5</v>
      </c>
      <c r="AH1285" s="42">
        <f>IFERROR(Tabla5[[#This Row],[VENTAS MABE]]/Tabla5[[#This Row],[VENTAS INDURAMA]],0)</f>
        <v>0.16666666666666666</v>
      </c>
      <c r="AI1285" t="s">
        <v>1676</v>
      </c>
      <c r="AK1285" s="42"/>
      <c r="AL1285" t="s">
        <v>727</v>
      </c>
      <c r="AM1285" s="55" t="s">
        <v>1332</v>
      </c>
      <c r="AO1285" s="55" t="s">
        <v>460</v>
      </c>
      <c r="AP1285" t="e">
        <v>#N/A</v>
      </c>
      <c r="AQ1285" s="5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f>SUM(Tabla5[[#This Row],[VENTA MABE 1 SEMANA OCT]:[VENTAS OTROS 1 SEMANA OCT]])</f>
        <v>1</v>
      </c>
      <c r="AY1285" s="46">
        <v>4.7900460122025601</v>
      </c>
      <c r="AZ1285" s="55">
        <v>1</v>
      </c>
      <c r="BA1285">
        <v>3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f>SUM(Tabla5[[#This Row],[VENTA MABE 2 SEMANA OCT]:[VENTAS OTROS 2 SEMANA OCT]])</f>
        <v>4</v>
      </c>
      <c r="BH1285" t="s">
        <v>796</v>
      </c>
      <c r="BI1285" s="55" t="s">
        <v>655</v>
      </c>
      <c r="BJ1285">
        <v>0.75</v>
      </c>
      <c r="BK1285" s="55">
        <v>2</v>
      </c>
      <c r="BL1285">
        <v>1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f>SUM(Tabla5[[#This Row],[VENTA MABE 3 SEMANA OCT]:[VENTAS OTROS 3 SEMANA OCT]])</f>
        <v>3</v>
      </c>
      <c r="BS1285" s="42">
        <v>0.5</v>
      </c>
      <c r="BT1285" s="55">
        <v>0</v>
      </c>
      <c r="BU1285">
        <v>1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f>SUM(Tabla5[[#This Row],[VENTA MABE 4 SEMANA OCT]:[VENTAS OTROS 4 SEMANA OCT]])</f>
        <v>1</v>
      </c>
      <c r="CI12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0.44444444444444442</v>
      </c>
      <c r="CJ1285" t="s">
        <v>1703</v>
      </c>
      <c r="CK1285">
        <v>2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f>SUM(Tabla5[[#This Row],[VENTA MABE 1 SEMANA NOV]:[VENTAS OTROS 1 SEMANA NOV]])</f>
        <v>2</v>
      </c>
      <c r="CS1285">
        <f>IFERROR(VLOOKUP(Tabla5[[#This Row],[CLAVE]],[2]VENTAS!$F$2:$L$1501,2,0),0)</f>
        <v>2</v>
      </c>
      <c r="CT1285">
        <f>IFERROR(VLOOKUP(Tabla5[[#This Row],[CLAVE]],[2]VENTAS!$F$2:$L$1501,3,0),0)</f>
        <v>0</v>
      </c>
      <c r="CU1285">
        <f>IFERROR(VLOOKUP(Tabla5[[#This Row],[CLAVE]],[2]VENTAS!$F$2:$L$1501,4,0),0)</f>
        <v>0</v>
      </c>
      <c r="CV1285">
        <f>IFERROR(VLOOKUP(Tabla5[[#This Row],[CLAVE]],[2]VENTAS!$F$2:$L$1501,5,0),0)</f>
        <v>0</v>
      </c>
      <c r="CW1285">
        <f>IFERROR(VLOOKUP(Tabla5[[#This Row],[CLAVE]],[2]VENTAS!$F$2:$L$1501,6,0),0)</f>
        <v>0</v>
      </c>
      <c r="CX1285">
        <f>IFERROR(VLOOKUP(Tabla5[[#This Row],[CLAVE]],[2]VENTAS!$F$2:$L$1501,7,0),0)</f>
        <v>0</v>
      </c>
      <c r="CY1285">
        <f>IFERROR(VLOOKUP(Tabla5[[#This Row],[CLAVE]],[2]VENTAS!$F$2:$R$1501,13,0),0)</f>
        <v>0</v>
      </c>
      <c r="CZ1285">
        <f>SUM(Tabla5[[#This Row],[VENTA MABE 2 SEMANA NOV]:[VENTAS OTROS 2 SEMANA NOV]])</f>
        <v>2</v>
      </c>
      <c r="DA1285" s="46">
        <v>6.526128097233002</v>
      </c>
    </row>
    <row r="1286" spans="1:105" hidden="1" x14ac:dyDescent="0.3">
      <c r="A1286" t="str">
        <f>CONCATENATE(Tabla5[[#This Row],[TIENDA HMPV]],Tabla5[[#This Row],[LINEA]])</f>
        <v>153 - POINT COMITÉ DEL PUEBLOLAVADO</v>
      </c>
      <c r="C1286" s="55" t="s">
        <v>655</v>
      </c>
      <c r="D1286" s="55" t="s">
        <v>77</v>
      </c>
      <c r="E1286" s="55" t="s">
        <v>1600</v>
      </c>
      <c r="F1286" s="55" t="s">
        <v>1724</v>
      </c>
      <c r="G1286" t="s">
        <v>28</v>
      </c>
      <c r="H1286" s="42">
        <f>IFERROR(Tabla5[[#This Row],[VENTAS MABE]]/Tabla5[[#This Row],[CUOTA]],0)</f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V1286" s="42">
        <v>0</v>
      </c>
      <c r="W1286" s="42">
        <f>IFERROR(Tabla5[[#This Row],[TOTAL VENTA 38 SEMANA]]/Tabla5[[#This Row],[VENTA ACUM 38]],0)</f>
        <v>0</v>
      </c>
      <c r="X1286" s="42" t="e">
        <f>VLOOKUP(Tabla5[[#This Row],[CLAVE]],[1]!QMI_5_SEMANA_SEP_22[[CLAVE]:[SHARE CADENA S2]],21,0)</f>
        <v>#REF!</v>
      </c>
      <c r="Y1286" s="55" t="s">
        <v>724</v>
      </c>
      <c r="Z1286" s="46">
        <f>+Tabla5[[#This Row],[VENTA ACUM 38]]+Tabla5[[#This Row],[venta total 39 acum]]</f>
        <v>1</v>
      </c>
      <c r="AA1286" s="46">
        <v>0</v>
      </c>
      <c r="AB1286" s="46">
        <v>0</v>
      </c>
      <c r="AC1286" s="46">
        <v>1</v>
      </c>
      <c r="AD1286" s="46">
        <v>0</v>
      </c>
      <c r="AE1286" s="46">
        <v>0</v>
      </c>
      <c r="AF1286" s="46">
        <v>0</v>
      </c>
      <c r="AG1286" s="46">
        <v>0</v>
      </c>
      <c r="AH1286" s="42">
        <f>IFERROR(Tabla5[[#This Row],[VENTAS MABE]]/Tabla5[[#This Row],[VENTAS INDURAMA]],0)</f>
        <v>0</v>
      </c>
      <c r="AI1286" t="s">
        <v>1676</v>
      </c>
      <c r="AK1286" s="42"/>
      <c r="AL1286" t="s">
        <v>727</v>
      </c>
      <c r="AM1286" s="55" t="s">
        <v>1332</v>
      </c>
      <c r="AO1286" s="55" t="s">
        <v>460</v>
      </c>
      <c r="AP1286" t="e">
        <v>#N/A</v>
      </c>
      <c r="AQ1286" s="55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f>SUM(Tabla5[[#This Row],[VENTA MABE 1 SEMANA OCT]:[VENTAS OTROS 1 SEMANA OCT]])</f>
        <v>1</v>
      </c>
      <c r="AY1286" s="46">
        <v>2</v>
      </c>
      <c r="AZ1286" s="55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f>SUM(Tabla5[[#This Row],[VENTA MABE 2 SEMANA OCT]:[VENTAS OTROS 2 SEMANA OCT]])</f>
        <v>0</v>
      </c>
      <c r="BH1286" t="s">
        <v>796</v>
      </c>
      <c r="BI1286" s="55" t="s">
        <v>655</v>
      </c>
      <c r="BJ1286">
        <v>0.75</v>
      </c>
      <c r="BK1286" s="55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f>SUM(Tabla5[[#This Row],[VENTA MABE 3 SEMANA OCT]:[VENTAS OTROS 3 SEMANA OCT]])</f>
        <v>0</v>
      </c>
      <c r="BS1286" s="42">
        <v>0.3</v>
      </c>
      <c r="BT1286" s="55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f>SUM(Tabla5[[#This Row],[VENTA MABE 4 SEMANA OCT]:[VENTAS OTROS 4 SEMANA OCT]])</f>
        <v>0</v>
      </c>
      <c r="CI12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286" t="s">
        <v>1703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f>SUM(Tabla5[[#This Row],[VENTA MABE 1 SEMANA NOV]:[VENTAS OTROS 1 SEMANA NOV]])</f>
        <v>0</v>
      </c>
      <c r="CS1286">
        <f>IFERROR(VLOOKUP(Tabla5[[#This Row],[CLAVE]],[2]VENTAS!$F$2:$L$1501,2,0),0)</f>
        <v>0</v>
      </c>
      <c r="CT1286">
        <f>IFERROR(VLOOKUP(Tabla5[[#This Row],[CLAVE]],[2]VENTAS!$F$2:$L$1501,3,0),0)</f>
        <v>1</v>
      </c>
      <c r="CU1286">
        <f>IFERROR(VLOOKUP(Tabla5[[#This Row],[CLAVE]],[2]VENTAS!$F$2:$L$1501,4,0),0)</f>
        <v>0</v>
      </c>
      <c r="CV1286">
        <f>IFERROR(VLOOKUP(Tabla5[[#This Row],[CLAVE]],[2]VENTAS!$F$2:$L$1501,5,0),0)</f>
        <v>0</v>
      </c>
      <c r="CW1286">
        <f>IFERROR(VLOOKUP(Tabla5[[#This Row],[CLAVE]],[2]VENTAS!$F$2:$L$1501,6,0),0)</f>
        <v>0</v>
      </c>
      <c r="CX1286">
        <f>IFERROR(VLOOKUP(Tabla5[[#This Row],[CLAVE]],[2]VENTAS!$F$2:$L$1501,7,0),0)</f>
        <v>0</v>
      </c>
      <c r="CY1286">
        <f>IFERROR(VLOOKUP(Tabla5[[#This Row],[CLAVE]],[2]VENTAS!$F$2:$R$1501,13,0),0)</f>
        <v>0</v>
      </c>
      <c r="CZ1286">
        <f>SUM(Tabla5[[#This Row],[VENTA MABE 2 SEMANA NOV]:[VENTAS OTROS 2 SEMANA NOV]])</f>
        <v>1</v>
      </c>
      <c r="DA1286" s="46">
        <v>1.2927835051546392</v>
      </c>
    </row>
    <row r="1287" spans="1:105" hidden="1" x14ac:dyDescent="0.3">
      <c r="A1287" t="str">
        <f>CONCATENATE(Tabla5[[#This Row],[TIENDA HMPV]],Tabla5[[#This Row],[LINEA]])</f>
        <v>153 - POINT COMITÉ DEL PUEBLOREFRIGERACIÓN</v>
      </c>
      <c r="C1287" s="55" t="s">
        <v>655</v>
      </c>
      <c r="D1287" s="55" t="s">
        <v>77</v>
      </c>
      <c r="E1287" s="55" t="s">
        <v>1600</v>
      </c>
      <c r="F1287" s="55" t="s">
        <v>1724</v>
      </c>
      <c r="G1287" t="s">
        <v>29</v>
      </c>
      <c r="H1287" s="42">
        <f>IFERROR(Tabla5[[#This Row],[VENTAS MABE]]/Tabla5[[#This Row],[CUOTA]],0)</f>
        <v>1</v>
      </c>
      <c r="I1287">
        <v>3</v>
      </c>
      <c r="J1287">
        <v>3</v>
      </c>
      <c r="K1287">
        <v>7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V1287" s="42">
        <v>0.3</v>
      </c>
      <c r="W1287" s="42">
        <f>IFERROR(Tabla5[[#This Row],[TOTAL VENTA 38 SEMANA]]/Tabla5[[#This Row],[VENTA ACUM 38]],0)</f>
        <v>0.3</v>
      </c>
      <c r="X1287" s="42" t="e">
        <f>VLOOKUP(Tabla5[[#This Row],[CLAVE]],[1]!QMI_5_SEMANA_SEP_22[[CLAVE]:[SHARE CADENA S2]],21,0)</f>
        <v>#REF!</v>
      </c>
      <c r="Y1287" s="55" t="s">
        <v>724</v>
      </c>
      <c r="Z1287" s="46">
        <f>+Tabla5[[#This Row],[VENTA ACUM 38]]+Tabla5[[#This Row],[venta total 39 acum]]</f>
        <v>11</v>
      </c>
      <c r="AA1287" s="46">
        <v>0</v>
      </c>
      <c r="AB1287" s="46">
        <v>3</v>
      </c>
      <c r="AC1287" s="46">
        <v>10</v>
      </c>
      <c r="AD1287" s="46">
        <v>1</v>
      </c>
      <c r="AE1287" s="46">
        <v>1</v>
      </c>
      <c r="AF1287" s="46">
        <v>1</v>
      </c>
      <c r="AG1287" s="46">
        <v>8</v>
      </c>
      <c r="AH1287" s="42">
        <f>IFERROR(Tabla5[[#This Row],[VENTAS MABE]]/Tabla5[[#This Row],[VENTAS INDURAMA]],0)</f>
        <v>0.42857142857142855</v>
      </c>
      <c r="AI1287" t="s">
        <v>1676</v>
      </c>
      <c r="AK1287" s="42"/>
      <c r="AL1287" t="s">
        <v>727</v>
      </c>
      <c r="AM1287" s="55" t="s">
        <v>1332</v>
      </c>
      <c r="AO1287" s="55" t="s">
        <v>460</v>
      </c>
      <c r="AP1287" t="e">
        <v>#N/A</v>
      </c>
      <c r="AQ1287" s="55">
        <v>2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f>SUM(Tabla5[[#This Row],[VENTA MABE 1 SEMANA OCT]:[VENTAS OTROS 1 SEMANA OCT]])</f>
        <v>2</v>
      </c>
      <c r="AY1287" s="46">
        <v>3.7650330601778936</v>
      </c>
      <c r="AZ1287" s="55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f>SUM(Tabla5[[#This Row],[VENTA MABE 2 SEMANA OCT]:[VENTAS OTROS 2 SEMANA OCT]])</f>
        <v>1</v>
      </c>
      <c r="BH1287" t="s">
        <v>796</v>
      </c>
      <c r="BI1287" s="55" t="s">
        <v>655</v>
      </c>
      <c r="BJ1287">
        <v>0.75</v>
      </c>
      <c r="BK1287" s="55">
        <v>2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f>SUM(Tabla5[[#This Row],[VENTA MABE 3 SEMANA OCT]:[VENTAS OTROS 3 SEMANA OCT]])</f>
        <v>3</v>
      </c>
      <c r="BS1287" s="42">
        <v>0.4</v>
      </c>
      <c r="BT1287" s="55">
        <v>1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f>SUM(Tabla5[[#This Row],[VENTA MABE 4 SEMANA OCT]:[VENTAS OTROS 4 SEMANA OCT]])</f>
        <v>2</v>
      </c>
      <c r="CI12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1287" t="s">
        <v>1703</v>
      </c>
      <c r="CK1287">
        <v>1</v>
      </c>
      <c r="CL1287">
        <v>2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f>SUM(Tabla5[[#This Row],[VENTA MABE 1 SEMANA NOV]:[VENTAS OTROS 1 SEMANA NOV]])</f>
        <v>3</v>
      </c>
      <c r="CS1287">
        <f>IFERROR(VLOOKUP(Tabla5[[#This Row],[CLAVE]],[2]VENTAS!$F$2:$L$1501,2,0),0)</f>
        <v>1</v>
      </c>
      <c r="CT1287">
        <f>IFERROR(VLOOKUP(Tabla5[[#This Row],[CLAVE]],[2]VENTAS!$F$2:$L$1501,3,0),0)</f>
        <v>1</v>
      </c>
      <c r="CU1287">
        <f>IFERROR(VLOOKUP(Tabla5[[#This Row],[CLAVE]],[2]VENTAS!$F$2:$L$1501,4,0),0)</f>
        <v>0</v>
      </c>
      <c r="CV1287">
        <f>IFERROR(VLOOKUP(Tabla5[[#This Row],[CLAVE]],[2]VENTAS!$F$2:$L$1501,5,0),0)</f>
        <v>0</v>
      </c>
      <c r="CW1287">
        <f>IFERROR(VLOOKUP(Tabla5[[#This Row],[CLAVE]],[2]VENTAS!$F$2:$L$1501,6,0),0)</f>
        <v>0</v>
      </c>
      <c r="CX1287">
        <f>IFERROR(VLOOKUP(Tabla5[[#This Row],[CLAVE]],[2]VENTAS!$F$2:$L$1501,7,0),0)</f>
        <v>0</v>
      </c>
      <c r="CY1287">
        <f>IFERROR(VLOOKUP(Tabla5[[#This Row],[CLAVE]],[2]VENTAS!$F$2:$R$1501,13,0),0)</f>
        <v>0</v>
      </c>
      <c r="CZ1287">
        <f>SUM(Tabla5[[#This Row],[VENTA MABE 2 SEMANA NOV]:[VENTAS OTROS 2 SEMANA NOV]])</f>
        <v>2</v>
      </c>
      <c r="DA1287" s="46">
        <v>4.6808798800855227</v>
      </c>
    </row>
    <row r="1288" spans="1:105" hidden="1" x14ac:dyDescent="0.3">
      <c r="A1288" t="str">
        <f>CONCATENATE(Tabla5[[#This Row],[TIENDA HMPV]],Tabla5[[#This Row],[LINEA]])</f>
        <v>376 - POINT SANGOLQUICOCINAS</v>
      </c>
      <c r="C1288" s="55" t="s">
        <v>655</v>
      </c>
      <c r="D1288" s="55" t="s">
        <v>77</v>
      </c>
      <c r="E1288" s="55" t="s">
        <v>1338</v>
      </c>
      <c r="F1288" s="55" t="s">
        <v>1724</v>
      </c>
      <c r="G1288" t="s">
        <v>26</v>
      </c>
      <c r="H1288" s="42">
        <f>IFERROR(Tabla5[[#This Row],[VENTAS MABE]]/Tabla5[[#This Row],[CUOTA]],0)</f>
        <v>0.66666666666666663</v>
      </c>
      <c r="I1288">
        <v>3</v>
      </c>
      <c r="J1288">
        <v>2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V1288" s="42">
        <v>0.5</v>
      </c>
      <c r="W1288" s="42">
        <f>IFERROR(Tabla5[[#This Row],[TOTAL VENTA 38 SEMANA]]/Tabla5[[#This Row],[VENTA ACUM 38]],0)</f>
        <v>0.5</v>
      </c>
      <c r="X1288" s="42" t="e">
        <f>VLOOKUP(Tabla5[[#This Row],[CLAVE]],[1]!QMI_5_SEMANA_SEP_22[[CLAVE]:[SHARE CADENA S2]],21,0)</f>
        <v>#REF!</v>
      </c>
      <c r="Y1288" s="55" t="s">
        <v>757</v>
      </c>
      <c r="Z1288" s="46">
        <f>+Tabla5[[#This Row],[VENTA ACUM 38]]+Tabla5[[#This Row],[venta total 39 acum]]</f>
        <v>7</v>
      </c>
      <c r="AA1288" s="46">
        <v>0</v>
      </c>
      <c r="AB1288" s="46">
        <v>2</v>
      </c>
      <c r="AC1288" s="46">
        <v>4</v>
      </c>
      <c r="AD1288" s="46">
        <v>3</v>
      </c>
      <c r="AE1288" s="46">
        <v>1</v>
      </c>
      <c r="AF1288" s="46">
        <v>3</v>
      </c>
      <c r="AG1288" s="46">
        <v>3</v>
      </c>
      <c r="AH1288" s="42">
        <f>IFERROR(Tabla5[[#This Row],[VENTAS MABE]]/Tabla5[[#This Row],[VENTAS INDURAMA]],0)</f>
        <v>0.5</v>
      </c>
      <c r="AI1288" t="s">
        <v>1676</v>
      </c>
      <c r="AK1288" s="42"/>
      <c r="AL1288" t="s">
        <v>727</v>
      </c>
      <c r="AM1288" s="55" t="s">
        <v>1337</v>
      </c>
      <c r="AO1288" s="55" t="s">
        <v>460</v>
      </c>
      <c r="AP1288" t="e">
        <v>#N/A</v>
      </c>
      <c r="AQ1288" s="55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f>SUM(Tabla5[[#This Row],[VENTA MABE 1 SEMANA OCT]:[VENTAS OTROS 1 SEMANA OCT]])</f>
        <v>1</v>
      </c>
      <c r="AY1288" s="46">
        <v>2</v>
      </c>
      <c r="AZ1288" s="55">
        <v>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f>SUM(Tabla5[[#This Row],[VENTA MABE 2 SEMANA OCT]:[VENTAS OTROS 2 SEMANA OCT]])</f>
        <v>1</v>
      </c>
      <c r="BH1288" t="s">
        <v>1198</v>
      </c>
      <c r="BI1288" s="55" t="s">
        <v>655</v>
      </c>
      <c r="BJ1288">
        <v>0.99999999999999911</v>
      </c>
      <c r="BK1288" s="55">
        <v>2</v>
      </c>
      <c r="BL1288">
        <v>2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f>SUM(Tabla5[[#This Row],[VENTA MABE 3 SEMANA OCT]:[VENTAS OTROS 3 SEMANA OCT]])</f>
        <v>4</v>
      </c>
      <c r="BS1288" s="42">
        <v>0.5</v>
      </c>
      <c r="BT1288" s="55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f>SUM(Tabla5[[#This Row],[VENTA MABE 4 SEMANA OCT]:[VENTAS OTROS 4 SEMANA OCT]])</f>
        <v>0</v>
      </c>
      <c r="CI12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288" t="s">
        <v>1703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f>SUM(Tabla5[[#This Row],[VENTA MABE 1 SEMANA NOV]:[VENTAS OTROS 1 SEMANA NOV]])</f>
        <v>1</v>
      </c>
      <c r="CS1288">
        <f>IFERROR(VLOOKUP(Tabla5[[#This Row],[CLAVE]],[2]VENTAS!$F$2:$L$1501,2,0),0)</f>
        <v>2</v>
      </c>
      <c r="CT1288">
        <f>IFERROR(VLOOKUP(Tabla5[[#This Row],[CLAVE]],[2]VENTAS!$F$2:$L$1501,3,0),0)</f>
        <v>0</v>
      </c>
      <c r="CU1288">
        <f>IFERROR(VLOOKUP(Tabla5[[#This Row],[CLAVE]],[2]VENTAS!$F$2:$L$1501,4,0),0)</f>
        <v>0</v>
      </c>
      <c r="CV1288">
        <f>IFERROR(VLOOKUP(Tabla5[[#This Row],[CLAVE]],[2]VENTAS!$F$2:$L$1501,5,0),0)</f>
        <v>0</v>
      </c>
      <c r="CW1288">
        <f>IFERROR(VLOOKUP(Tabla5[[#This Row],[CLAVE]],[2]VENTAS!$F$2:$L$1501,6,0),0)</f>
        <v>0</v>
      </c>
      <c r="CX1288">
        <f>IFERROR(VLOOKUP(Tabla5[[#This Row],[CLAVE]],[2]VENTAS!$F$2:$L$1501,7,0),0)</f>
        <v>0</v>
      </c>
      <c r="CY1288">
        <f>IFERROR(VLOOKUP(Tabla5[[#This Row],[CLAVE]],[2]VENTAS!$F$2:$R$1501,13,0),0)</f>
        <v>0</v>
      </c>
      <c r="CZ1288">
        <f>SUM(Tabla5[[#This Row],[VENTA MABE 2 SEMANA NOV]:[VENTAS OTROS 2 SEMANA NOV]])</f>
        <v>2</v>
      </c>
      <c r="DA1288" s="46">
        <v>5.6166898521864956</v>
      </c>
    </row>
    <row r="1289" spans="1:105" hidden="1" x14ac:dyDescent="0.3">
      <c r="A1289" t="str">
        <f>CONCATENATE(Tabla5[[#This Row],[TIENDA HMPV]],Tabla5[[#This Row],[LINEA]])</f>
        <v>376 - POINT SANGOLQUIGLOBALES</v>
      </c>
      <c r="C1289" s="55" t="s">
        <v>655</v>
      </c>
      <c r="D1289" s="55" t="s">
        <v>77</v>
      </c>
      <c r="E1289" s="55" t="s">
        <v>1338</v>
      </c>
      <c r="F1289" s="55" t="s">
        <v>1724</v>
      </c>
      <c r="G1289" t="s">
        <v>27</v>
      </c>
      <c r="H1289" s="42">
        <f>IFERROR(Tabla5[[#This Row],[VENTAS MABE]]/Tabla5[[#This Row],[CUOTA]],0)</f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V1289" s="42">
        <v>0</v>
      </c>
      <c r="W1289" s="42">
        <f>IFERROR(Tabla5[[#This Row],[TOTAL VENTA 38 SEMANA]]/Tabla5[[#This Row],[VENTA ACUM 38]],0)</f>
        <v>0</v>
      </c>
      <c r="X1289" s="42" t="e">
        <f>VLOOKUP(Tabla5[[#This Row],[CLAVE]],[1]!QMI_5_SEMANA_SEP_22[[CLAVE]:[SHARE CADENA S2]],21,0)</f>
        <v>#REF!</v>
      </c>
      <c r="Y1289" s="55" t="s">
        <v>757</v>
      </c>
      <c r="Z1289" s="46">
        <f>+Tabla5[[#This Row],[VENTA ACUM 38]]+Tabla5[[#This Row],[venta total 39 acum]]</f>
        <v>0</v>
      </c>
      <c r="AA1289" s="46">
        <v>0</v>
      </c>
      <c r="AB1289" s="46">
        <v>0</v>
      </c>
      <c r="AC1289" s="46">
        <v>0</v>
      </c>
      <c r="AD1289" s="46">
        <v>0</v>
      </c>
      <c r="AE1289" s="46">
        <v>0</v>
      </c>
      <c r="AF1289" s="46">
        <v>0</v>
      </c>
      <c r="AG1289" s="46">
        <v>0</v>
      </c>
      <c r="AH1289" s="42">
        <f>IFERROR(Tabla5[[#This Row],[VENTAS MABE]]/Tabla5[[#This Row],[VENTAS INDURAMA]],0)</f>
        <v>0</v>
      </c>
      <c r="AI1289" t="s">
        <v>1676</v>
      </c>
      <c r="AK1289" s="42"/>
      <c r="AL1289" t="s">
        <v>727</v>
      </c>
      <c r="AM1289" s="55" t="s">
        <v>1337</v>
      </c>
      <c r="AO1289" s="55" t="s">
        <v>460</v>
      </c>
      <c r="AP1289" t="e">
        <v>#N/A</v>
      </c>
      <c r="AQ1289" s="55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f>SUM(Tabla5[[#This Row],[VENTA MABE 1 SEMANA OCT]:[VENTAS OTROS 1 SEMANA OCT]])</f>
        <v>0</v>
      </c>
      <c r="AY1289" s="46">
        <v>0</v>
      </c>
      <c r="AZ1289" s="55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f>SUM(Tabla5[[#This Row],[VENTA MABE 2 SEMANA OCT]:[VENTAS OTROS 2 SEMANA OCT]])</f>
        <v>0</v>
      </c>
      <c r="BH1289" t="s">
        <v>1198</v>
      </c>
      <c r="BI1289" s="55" t="s">
        <v>655</v>
      </c>
      <c r="BJ1289">
        <v>0.99999999999999911</v>
      </c>
      <c r="BK1289" s="55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f>SUM(Tabla5[[#This Row],[VENTA MABE 3 SEMANA OCT]:[VENTAS OTROS 3 SEMANA OCT]])</f>
        <v>0</v>
      </c>
      <c r="BS1289" s="42">
        <v>0</v>
      </c>
      <c r="BT1289" s="55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f>SUM(Tabla5[[#This Row],[VENTA MABE 4 SEMANA OCT]:[VENTAS OTROS 4 SEMANA OCT]])</f>
        <v>0</v>
      </c>
      <c r="CI12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89" s="66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f>SUM(Tabla5[[#This Row],[VENTA MABE 1 SEMANA NOV]:[VENTAS OTROS 1 SEMANA NOV]])</f>
        <v>0</v>
      </c>
      <c r="CS1289">
        <f>IFERROR(VLOOKUP(Tabla5[[#This Row],[CLAVE]],[2]VENTAS!$F$2:$L$1501,2,0),0)</f>
        <v>0</v>
      </c>
      <c r="CT1289">
        <f>IFERROR(VLOOKUP(Tabla5[[#This Row],[CLAVE]],[2]VENTAS!$F$2:$L$1501,3,0),0)</f>
        <v>0</v>
      </c>
      <c r="CU1289">
        <f>IFERROR(VLOOKUP(Tabla5[[#This Row],[CLAVE]],[2]VENTAS!$F$2:$L$1501,4,0),0)</f>
        <v>0</v>
      </c>
      <c r="CV1289">
        <f>IFERROR(VLOOKUP(Tabla5[[#This Row],[CLAVE]],[2]VENTAS!$F$2:$L$1501,5,0),0)</f>
        <v>0</v>
      </c>
      <c r="CW1289">
        <f>IFERROR(VLOOKUP(Tabla5[[#This Row],[CLAVE]],[2]VENTAS!$F$2:$L$1501,6,0),0)</f>
        <v>0</v>
      </c>
      <c r="CX1289">
        <f>IFERROR(VLOOKUP(Tabla5[[#This Row],[CLAVE]],[2]VENTAS!$F$2:$L$1501,7,0),0)</f>
        <v>0</v>
      </c>
      <c r="CY1289">
        <f>IFERROR(VLOOKUP(Tabla5[[#This Row],[CLAVE]],[2]VENTAS!$F$2:$R$1501,13,0),0)</f>
        <v>0</v>
      </c>
      <c r="CZ1289">
        <f>SUM(Tabla5[[#This Row],[VENTA MABE 2 SEMANA NOV]:[VENTAS OTROS 2 SEMANA NOV]])</f>
        <v>0</v>
      </c>
      <c r="DA1289" s="46">
        <v>0</v>
      </c>
    </row>
    <row r="1290" spans="1:105" hidden="1" x14ac:dyDescent="0.3">
      <c r="A1290" t="str">
        <f>CONCATENATE(Tabla5[[#This Row],[TIENDA HMPV]],Tabla5[[#This Row],[LINEA]])</f>
        <v>376 - POINT SANGOLQUILAVADO</v>
      </c>
      <c r="C1290" s="55" t="s">
        <v>655</v>
      </c>
      <c r="D1290" s="55" t="s">
        <v>77</v>
      </c>
      <c r="E1290" s="55" t="s">
        <v>1338</v>
      </c>
      <c r="F1290" s="55" t="s">
        <v>1724</v>
      </c>
      <c r="G1290" t="s">
        <v>28</v>
      </c>
      <c r="H1290" s="42">
        <f>IFERROR(Tabla5[[#This Row],[VENTAS MABE]]/Tabla5[[#This Row],[CUOTA]],0)</f>
        <v>2</v>
      </c>
      <c r="I1290">
        <v>1</v>
      </c>
      <c r="J1290">
        <v>2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V1290" s="42">
        <v>0.66666666666666663</v>
      </c>
      <c r="W1290" s="42">
        <f>IFERROR(Tabla5[[#This Row],[TOTAL VENTA 38 SEMANA]]/Tabla5[[#This Row],[VENTA ACUM 38]],0)</f>
        <v>0.66666666666666663</v>
      </c>
      <c r="X1290" s="42" t="e">
        <f>VLOOKUP(Tabla5[[#This Row],[CLAVE]],[1]!QMI_5_SEMANA_SEP_22[[CLAVE]:[SHARE CADENA S2]],21,0)</f>
        <v>#REF!</v>
      </c>
      <c r="Y1290" s="55" t="s">
        <v>757</v>
      </c>
      <c r="Z1290" s="46">
        <f>+Tabla5[[#This Row],[VENTA ACUM 38]]+Tabla5[[#This Row],[venta total 39 acum]]</f>
        <v>3</v>
      </c>
      <c r="AA1290" s="46">
        <v>0</v>
      </c>
      <c r="AB1290" s="46">
        <v>2</v>
      </c>
      <c r="AC1290" s="46">
        <v>3</v>
      </c>
      <c r="AD1290" s="46">
        <v>0</v>
      </c>
      <c r="AE1290" s="46">
        <v>0</v>
      </c>
      <c r="AF1290" s="46">
        <v>0</v>
      </c>
      <c r="AG1290" s="46">
        <v>0</v>
      </c>
      <c r="AH1290" s="42">
        <f>IFERROR(Tabla5[[#This Row],[VENTAS MABE]]/Tabla5[[#This Row],[VENTAS INDURAMA]],0)</f>
        <v>2</v>
      </c>
      <c r="AI1290" t="s">
        <v>1676</v>
      </c>
      <c r="AK1290" s="42"/>
      <c r="AL1290" t="s">
        <v>727</v>
      </c>
      <c r="AM1290" s="55" t="s">
        <v>1337</v>
      </c>
      <c r="AO1290" s="55" t="s">
        <v>460</v>
      </c>
      <c r="AP1290" t="e">
        <v>#N/A</v>
      </c>
      <c r="AQ1290" s="55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f>SUM(Tabla5[[#This Row],[VENTA MABE 1 SEMANA OCT]:[VENTAS OTROS 1 SEMANA OCT]])</f>
        <v>0</v>
      </c>
      <c r="AY1290" s="46">
        <v>0</v>
      </c>
      <c r="AZ1290" s="55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f>SUM(Tabla5[[#This Row],[VENTA MABE 2 SEMANA OCT]:[VENTAS OTROS 2 SEMANA OCT]])</f>
        <v>0</v>
      </c>
      <c r="BH1290" t="s">
        <v>1198</v>
      </c>
      <c r="BI1290" s="55" t="s">
        <v>655</v>
      </c>
      <c r="BJ1290">
        <v>0.99999999999999911</v>
      </c>
      <c r="BK1290" s="55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f>SUM(Tabla5[[#This Row],[VENTA MABE 3 SEMANA OCT]:[VENTAS OTROS 3 SEMANA OCT]])</f>
        <v>0</v>
      </c>
      <c r="BS1290" s="42">
        <v>0.3</v>
      </c>
      <c r="BT1290" s="55">
        <v>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f>SUM(Tabla5[[#This Row],[VENTA MABE 4 SEMANA OCT]:[VENTAS OTROS 4 SEMANA OCT]])</f>
        <v>1</v>
      </c>
      <c r="CI12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290" s="66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f>SUM(Tabla5[[#This Row],[VENTA MABE 1 SEMANA NOV]:[VENTAS OTROS 1 SEMANA NOV]])</f>
        <v>0</v>
      </c>
      <c r="CS1290">
        <f>IFERROR(VLOOKUP(Tabla5[[#This Row],[CLAVE]],[2]VENTAS!$F$2:$L$1501,2,0),0)</f>
        <v>0</v>
      </c>
      <c r="CT1290">
        <f>IFERROR(VLOOKUP(Tabla5[[#This Row],[CLAVE]],[2]VENTAS!$F$2:$L$1501,3,0),0)</f>
        <v>0</v>
      </c>
      <c r="CU1290">
        <f>IFERROR(VLOOKUP(Tabla5[[#This Row],[CLAVE]],[2]VENTAS!$F$2:$L$1501,4,0),0)</f>
        <v>0</v>
      </c>
      <c r="CV1290">
        <f>IFERROR(VLOOKUP(Tabla5[[#This Row],[CLAVE]],[2]VENTAS!$F$2:$L$1501,5,0),0)</f>
        <v>0</v>
      </c>
      <c r="CW1290">
        <f>IFERROR(VLOOKUP(Tabla5[[#This Row],[CLAVE]],[2]VENTAS!$F$2:$L$1501,6,0),0)</f>
        <v>0</v>
      </c>
      <c r="CX1290">
        <f>IFERROR(VLOOKUP(Tabla5[[#This Row],[CLAVE]],[2]VENTAS!$F$2:$L$1501,7,0),0)</f>
        <v>0</v>
      </c>
      <c r="CY1290">
        <f>IFERROR(VLOOKUP(Tabla5[[#This Row],[CLAVE]],[2]VENTAS!$F$2:$R$1501,13,0),0)</f>
        <v>0</v>
      </c>
      <c r="CZ1290">
        <f>SUM(Tabla5[[#This Row],[VENTA MABE 2 SEMANA NOV]:[VENTAS OTROS 2 SEMANA NOV]])</f>
        <v>0</v>
      </c>
      <c r="DA1290" s="46">
        <v>0.64725436566379124</v>
      </c>
    </row>
    <row r="1291" spans="1:105" hidden="1" x14ac:dyDescent="0.3">
      <c r="A1291" t="str">
        <f>CONCATENATE(Tabla5[[#This Row],[TIENDA HMPV]],Tabla5[[#This Row],[LINEA]])</f>
        <v>376 - POINT SANGOLQUIREFRIGERACIÓN</v>
      </c>
      <c r="C1291" s="55" t="s">
        <v>655</v>
      </c>
      <c r="D1291" s="55" t="s">
        <v>77</v>
      </c>
      <c r="E1291" s="55" t="s">
        <v>1338</v>
      </c>
      <c r="F1291" s="55" t="s">
        <v>1724</v>
      </c>
      <c r="G1291" t="s">
        <v>29</v>
      </c>
      <c r="H1291" s="42">
        <f>IFERROR(Tabla5[[#This Row],[VENTAS MABE]]/Tabla5[[#This Row],[CUOTA]],0)</f>
        <v>2</v>
      </c>
      <c r="I1291">
        <v>1</v>
      </c>
      <c r="J1291">
        <v>2</v>
      </c>
      <c r="K1291">
        <v>5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V1291" s="42">
        <v>0.22222222222222221</v>
      </c>
      <c r="W1291" s="42">
        <f>IFERROR(Tabla5[[#This Row],[TOTAL VENTA 38 SEMANA]]/Tabla5[[#This Row],[VENTA ACUM 38]],0)</f>
        <v>0.22222222222222221</v>
      </c>
      <c r="X1291" s="42" t="e">
        <f>VLOOKUP(Tabla5[[#This Row],[CLAVE]],[1]!QMI_5_SEMANA_SEP_22[[CLAVE]:[SHARE CADENA S2]],21,0)</f>
        <v>#REF!</v>
      </c>
      <c r="Y1291" s="55" t="s">
        <v>757</v>
      </c>
      <c r="Z1291" s="46">
        <f>+Tabla5[[#This Row],[VENTA ACUM 38]]+Tabla5[[#This Row],[venta total 39 acum]]</f>
        <v>10</v>
      </c>
      <c r="AA1291" s="46">
        <v>0</v>
      </c>
      <c r="AB1291" s="46">
        <v>2</v>
      </c>
      <c r="AC1291" s="46">
        <v>9</v>
      </c>
      <c r="AD1291" s="46">
        <v>1</v>
      </c>
      <c r="AE1291" s="46">
        <v>0</v>
      </c>
      <c r="AF1291" s="46">
        <v>1</v>
      </c>
      <c r="AG1291" s="46">
        <v>6</v>
      </c>
      <c r="AH1291" s="42">
        <f>IFERROR(Tabla5[[#This Row],[VENTAS MABE]]/Tabla5[[#This Row],[VENTAS INDURAMA]],0)</f>
        <v>0.4</v>
      </c>
      <c r="AI1291" t="s">
        <v>1676</v>
      </c>
      <c r="AK1291" s="42"/>
      <c r="AL1291" t="s">
        <v>727</v>
      </c>
      <c r="AM1291" s="55" t="s">
        <v>1337</v>
      </c>
      <c r="AO1291" s="55" t="s">
        <v>460</v>
      </c>
      <c r="AP1291" t="e">
        <v>#N/A</v>
      </c>
      <c r="AQ1291" s="55">
        <v>1</v>
      </c>
      <c r="AR1291">
        <v>2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f>SUM(Tabla5[[#This Row],[VENTA MABE 1 SEMANA OCT]:[VENTAS OTROS 1 SEMANA OCT]])</f>
        <v>3</v>
      </c>
      <c r="AY1291" s="46">
        <v>1</v>
      </c>
      <c r="AZ1291" s="55">
        <v>2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f>SUM(Tabla5[[#This Row],[VENTA MABE 2 SEMANA OCT]:[VENTAS OTROS 2 SEMANA OCT]])</f>
        <v>3</v>
      </c>
      <c r="BH1291" t="s">
        <v>1198</v>
      </c>
      <c r="BI1291" s="55" t="s">
        <v>655</v>
      </c>
      <c r="BJ1291">
        <v>0.99999999999999911</v>
      </c>
      <c r="BK1291" s="55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f>SUM(Tabla5[[#This Row],[VENTA MABE 3 SEMANA OCT]:[VENTAS OTROS 3 SEMANA OCT]])</f>
        <v>0</v>
      </c>
      <c r="BS1291" s="42">
        <v>0.4</v>
      </c>
      <c r="BT1291" s="55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f>SUM(Tabla5[[#This Row],[VENTA MABE 4 SEMANA OCT]:[VENTAS OTROS 4 SEMANA OCT]])</f>
        <v>0</v>
      </c>
      <c r="CI12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291" t="s">
        <v>1703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f>SUM(Tabla5[[#This Row],[VENTA MABE 1 SEMANA NOV]:[VENTAS OTROS 1 SEMANA NOV]])</f>
        <v>1</v>
      </c>
      <c r="CS1291">
        <f>IFERROR(VLOOKUP(Tabla5[[#This Row],[CLAVE]],[2]VENTAS!$F$2:$L$1501,2,0),0)</f>
        <v>2</v>
      </c>
      <c r="CT1291">
        <f>IFERROR(VLOOKUP(Tabla5[[#This Row],[CLAVE]],[2]VENTAS!$F$2:$L$1501,3,0),0)</f>
        <v>2</v>
      </c>
      <c r="CU1291">
        <f>IFERROR(VLOOKUP(Tabla5[[#This Row],[CLAVE]],[2]VENTAS!$F$2:$L$1501,4,0),0)</f>
        <v>0</v>
      </c>
      <c r="CV1291">
        <f>IFERROR(VLOOKUP(Tabla5[[#This Row],[CLAVE]],[2]VENTAS!$F$2:$L$1501,5,0),0)</f>
        <v>0</v>
      </c>
      <c r="CW1291">
        <f>IFERROR(VLOOKUP(Tabla5[[#This Row],[CLAVE]],[2]VENTAS!$F$2:$L$1501,6,0),0)</f>
        <v>0</v>
      </c>
      <c r="CX1291">
        <f>IFERROR(VLOOKUP(Tabla5[[#This Row],[CLAVE]],[2]VENTAS!$F$2:$L$1501,7,0),0)</f>
        <v>0</v>
      </c>
      <c r="CY1291">
        <f>IFERROR(VLOOKUP(Tabla5[[#This Row],[CLAVE]],[2]VENTAS!$F$2:$R$1501,13,0),0)</f>
        <v>0</v>
      </c>
      <c r="CZ1291">
        <f>SUM(Tabla5[[#This Row],[VENTA MABE 2 SEMANA NOV]:[VENTAS OTROS 2 SEMANA NOV]])</f>
        <v>4</v>
      </c>
      <c r="DA1291" s="46">
        <v>2.7923965129815631</v>
      </c>
    </row>
    <row r="1292" spans="1:105" hidden="1" x14ac:dyDescent="0.3">
      <c r="A1292" t="str">
        <f>CONCATENATE(Tabla5[[#This Row],[TIENDA HMPV]],Tabla5[[#This Row],[LINEA]])</f>
        <v>387 - POINT SAN ANTONIOCOCINAS</v>
      </c>
      <c r="C1292" s="55" t="s">
        <v>655</v>
      </c>
      <c r="D1292" s="55" t="s">
        <v>77</v>
      </c>
      <c r="E1292" s="55" t="s">
        <v>1385</v>
      </c>
      <c r="F1292" s="55" t="s">
        <v>1724</v>
      </c>
      <c r="G1292" t="s">
        <v>26</v>
      </c>
      <c r="H1292" s="42">
        <f>IFERROR(Tabla5[[#This Row],[VENTAS MABE]]/Tabla5[[#This Row],[CUOTA]],0)</f>
        <v>0.33333333333333331</v>
      </c>
      <c r="I1292">
        <v>6</v>
      </c>
      <c r="J1292">
        <v>2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V1292" s="42">
        <v>0.5</v>
      </c>
      <c r="W1292" s="42">
        <f>IFERROR(Tabla5[[#This Row],[TOTAL VENTA 38 SEMANA]]/Tabla5[[#This Row],[VENTA ACUM 38]],0)</f>
        <v>0.5</v>
      </c>
      <c r="X1292" s="42" t="e">
        <f>VLOOKUP(Tabla5[[#This Row],[CLAVE]],[1]!QMI_5_SEMANA_SEP_22[[CLAVE]:[SHARE CADENA S2]],21,0)</f>
        <v>#REF!</v>
      </c>
      <c r="Y1292" s="55" t="s">
        <v>757</v>
      </c>
      <c r="Z1292" s="46">
        <f>+Tabla5[[#This Row],[VENTA ACUM 38]]+Tabla5[[#This Row],[venta total 39 acum]]</f>
        <v>7</v>
      </c>
      <c r="AA1292" s="46">
        <v>0</v>
      </c>
      <c r="AB1292" s="46">
        <v>2</v>
      </c>
      <c r="AC1292" s="46">
        <v>4</v>
      </c>
      <c r="AD1292" s="46">
        <v>3</v>
      </c>
      <c r="AE1292" s="46">
        <v>1</v>
      </c>
      <c r="AF1292" s="46">
        <v>3</v>
      </c>
      <c r="AG1292" s="46">
        <v>5</v>
      </c>
      <c r="AH1292" s="42">
        <f>IFERROR(Tabla5[[#This Row],[VENTAS MABE]]/Tabla5[[#This Row],[VENTAS INDURAMA]],0)</f>
        <v>0.5</v>
      </c>
      <c r="AI1292" t="s">
        <v>1676</v>
      </c>
      <c r="AK1292" s="42"/>
      <c r="AL1292" t="s">
        <v>727</v>
      </c>
      <c r="AM1292" s="55" t="s">
        <v>1384</v>
      </c>
      <c r="AO1292" s="55" t="s">
        <v>460</v>
      </c>
      <c r="AP1292" t="e">
        <v>#N/A</v>
      </c>
      <c r="AQ1292" s="55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f>SUM(Tabla5[[#This Row],[VENTA MABE 1 SEMANA OCT]:[VENTAS OTROS 1 SEMANA OCT]])</f>
        <v>1</v>
      </c>
      <c r="AY1292" s="46">
        <v>5.1005010863850604</v>
      </c>
      <c r="AZ1292" s="55">
        <v>1</v>
      </c>
      <c r="BA1292">
        <v>3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f>SUM(Tabla5[[#This Row],[VENTA MABE 2 SEMANA OCT]:[VENTAS OTROS 2 SEMANA OCT]])</f>
        <v>4</v>
      </c>
      <c r="BH1292" t="s">
        <v>885</v>
      </c>
      <c r="BI1292" s="55" t="s">
        <v>655</v>
      </c>
      <c r="BJ1292">
        <v>1.5000000000000007</v>
      </c>
      <c r="BK1292" s="55">
        <v>2</v>
      </c>
      <c r="BL1292">
        <v>2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f>SUM(Tabla5[[#This Row],[VENTA MABE 3 SEMANA OCT]:[VENTAS OTROS 3 SEMANA OCT]])</f>
        <v>4</v>
      </c>
      <c r="BS1292" s="42">
        <v>0.5</v>
      </c>
      <c r="BT1292" s="55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f>SUM(Tabla5[[#This Row],[VENTA MABE 4 SEMANA OCT]:[VENTAS OTROS 4 SEMANA OCT]])</f>
        <v>0</v>
      </c>
      <c r="CI12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0.44444444444444442</v>
      </c>
      <c r="CJ1292" t="s">
        <v>1703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f>SUM(Tabla5[[#This Row],[VENTA MABE 1 SEMANA NOV]:[VENTAS OTROS 1 SEMANA NOV]])</f>
        <v>1</v>
      </c>
      <c r="CS1292">
        <f>IFERROR(VLOOKUP(Tabla5[[#This Row],[CLAVE]],[2]VENTAS!$F$2:$L$1501,2,0),0)</f>
        <v>1</v>
      </c>
      <c r="CT1292">
        <f>IFERROR(VLOOKUP(Tabla5[[#This Row],[CLAVE]],[2]VENTAS!$F$2:$L$1501,3,0),0)</f>
        <v>3</v>
      </c>
      <c r="CU1292">
        <f>IFERROR(VLOOKUP(Tabla5[[#This Row],[CLAVE]],[2]VENTAS!$F$2:$L$1501,4,0),0)</f>
        <v>0</v>
      </c>
      <c r="CV1292">
        <f>IFERROR(VLOOKUP(Tabla5[[#This Row],[CLAVE]],[2]VENTAS!$F$2:$L$1501,5,0),0)</f>
        <v>0</v>
      </c>
      <c r="CW1292">
        <f>IFERROR(VLOOKUP(Tabla5[[#This Row],[CLAVE]],[2]VENTAS!$F$2:$L$1501,6,0),0)</f>
        <v>0</v>
      </c>
      <c r="CX1292">
        <f>IFERROR(VLOOKUP(Tabla5[[#This Row],[CLAVE]],[2]VENTAS!$F$2:$L$1501,7,0),0)</f>
        <v>0</v>
      </c>
      <c r="CY1292">
        <f>IFERROR(VLOOKUP(Tabla5[[#This Row],[CLAVE]],[2]VENTAS!$F$2:$R$1501,13,0),0)</f>
        <v>0</v>
      </c>
      <c r="CZ1292">
        <f>SUM(Tabla5[[#This Row],[VENTA MABE 2 SEMANA NOV]:[VENTAS OTROS 2 SEMANA NOV]])</f>
        <v>4</v>
      </c>
      <c r="DA1292" s="46">
        <v>8.7722763217684907</v>
      </c>
    </row>
    <row r="1293" spans="1:105" hidden="1" x14ac:dyDescent="0.3">
      <c r="A1293" t="str">
        <f>CONCATENATE(Tabla5[[#This Row],[TIENDA HMPV]],Tabla5[[#This Row],[LINEA]])</f>
        <v>387 - POINT SAN ANTONIOGLOBALES</v>
      </c>
      <c r="C1293" s="55" t="s">
        <v>655</v>
      </c>
      <c r="D1293" s="55" t="s">
        <v>77</v>
      </c>
      <c r="E1293" s="55" t="s">
        <v>1385</v>
      </c>
      <c r="F1293" s="55" t="s">
        <v>1724</v>
      </c>
      <c r="G1293" t="s">
        <v>27</v>
      </c>
      <c r="H1293" s="42">
        <f>IFERROR(Tabla5[[#This Row],[VENTAS MABE]]/Tabla5[[#This Row],[CUOTA]],0)</f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V1293" s="42">
        <v>0</v>
      </c>
      <c r="W1293" s="42">
        <f>IFERROR(Tabla5[[#This Row],[TOTAL VENTA 38 SEMANA]]/Tabla5[[#This Row],[VENTA ACUM 38]],0)</f>
        <v>0</v>
      </c>
      <c r="X1293" s="42" t="e">
        <f>VLOOKUP(Tabla5[[#This Row],[CLAVE]],[1]!QMI_5_SEMANA_SEP_22[[CLAVE]:[SHARE CADENA S2]],21,0)</f>
        <v>#REF!</v>
      </c>
      <c r="Y1293" s="55" t="s">
        <v>757</v>
      </c>
      <c r="Z1293" s="46">
        <f>+Tabla5[[#This Row],[VENTA ACUM 38]]+Tabla5[[#This Row],[venta total 39 acum]]</f>
        <v>0</v>
      </c>
      <c r="AA1293" s="46">
        <v>0</v>
      </c>
      <c r="AB1293" s="46">
        <v>0</v>
      </c>
      <c r="AC1293" s="46">
        <v>0</v>
      </c>
      <c r="AD1293" s="46">
        <v>0</v>
      </c>
      <c r="AE1293" s="46">
        <v>0</v>
      </c>
      <c r="AF1293" s="46">
        <v>0</v>
      </c>
      <c r="AG1293" s="46">
        <v>0</v>
      </c>
      <c r="AH1293" s="42">
        <f>IFERROR(Tabla5[[#This Row],[VENTAS MABE]]/Tabla5[[#This Row],[VENTAS INDURAMA]],0)</f>
        <v>0</v>
      </c>
      <c r="AI1293" t="s">
        <v>1676</v>
      </c>
      <c r="AK1293" s="42"/>
      <c r="AL1293" t="s">
        <v>727</v>
      </c>
      <c r="AM1293" s="55" t="s">
        <v>1384</v>
      </c>
      <c r="AO1293" s="55" t="s">
        <v>460</v>
      </c>
      <c r="AP1293" t="e">
        <v>#N/A</v>
      </c>
      <c r="AQ1293" s="55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f>SUM(Tabla5[[#This Row],[VENTA MABE 1 SEMANA OCT]:[VENTAS OTROS 1 SEMANA OCT]])</f>
        <v>0</v>
      </c>
      <c r="AY1293" s="46">
        <v>0</v>
      </c>
      <c r="AZ1293" s="55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f>SUM(Tabla5[[#This Row],[VENTA MABE 2 SEMANA OCT]:[VENTAS OTROS 2 SEMANA OCT]])</f>
        <v>0</v>
      </c>
      <c r="BH1293" t="s">
        <v>885</v>
      </c>
      <c r="BI1293" s="55" t="s">
        <v>655</v>
      </c>
      <c r="BJ1293">
        <v>1.5000000000000007</v>
      </c>
      <c r="BK1293" s="55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f>SUM(Tabla5[[#This Row],[VENTA MABE 3 SEMANA OCT]:[VENTAS OTROS 3 SEMANA OCT]])</f>
        <v>0</v>
      </c>
      <c r="BS1293" s="42">
        <v>0</v>
      </c>
      <c r="BT1293" s="55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f>SUM(Tabla5[[#This Row],[VENTA MABE 4 SEMANA OCT]:[VENTAS OTROS 4 SEMANA OCT]])</f>
        <v>0</v>
      </c>
      <c r="CI12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93" s="66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f>SUM(Tabla5[[#This Row],[VENTA MABE 1 SEMANA NOV]:[VENTAS OTROS 1 SEMANA NOV]])</f>
        <v>0</v>
      </c>
      <c r="CS1293">
        <f>IFERROR(VLOOKUP(Tabla5[[#This Row],[CLAVE]],[2]VENTAS!$F$2:$L$1501,2,0),0)</f>
        <v>0</v>
      </c>
      <c r="CT1293">
        <f>IFERROR(VLOOKUP(Tabla5[[#This Row],[CLAVE]],[2]VENTAS!$F$2:$L$1501,3,0),0)</f>
        <v>0</v>
      </c>
      <c r="CU1293">
        <f>IFERROR(VLOOKUP(Tabla5[[#This Row],[CLAVE]],[2]VENTAS!$F$2:$L$1501,4,0),0)</f>
        <v>0</v>
      </c>
      <c r="CV1293">
        <f>IFERROR(VLOOKUP(Tabla5[[#This Row],[CLAVE]],[2]VENTAS!$F$2:$L$1501,5,0),0)</f>
        <v>0</v>
      </c>
      <c r="CW1293">
        <f>IFERROR(VLOOKUP(Tabla5[[#This Row],[CLAVE]],[2]VENTAS!$F$2:$L$1501,6,0),0)</f>
        <v>0</v>
      </c>
      <c r="CX1293">
        <f>IFERROR(VLOOKUP(Tabla5[[#This Row],[CLAVE]],[2]VENTAS!$F$2:$L$1501,7,0),0)</f>
        <v>0</v>
      </c>
      <c r="CY1293">
        <f>IFERROR(VLOOKUP(Tabla5[[#This Row],[CLAVE]],[2]VENTAS!$F$2:$R$1501,13,0),0)</f>
        <v>0</v>
      </c>
      <c r="CZ1293">
        <f>SUM(Tabla5[[#This Row],[VENTA MABE 2 SEMANA NOV]:[VENTAS OTROS 2 SEMANA NOV]])</f>
        <v>0</v>
      </c>
      <c r="DA1293" s="46">
        <v>0</v>
      </c>
    </row>
    <row r="1294" spans="1:105" hidden="1" x14ac:dyDescent="0.3">
      <c r="A1294" t="str">
        <f>CONCATENATE(Tabla5[[#This Row],[TIENDA HMPV]],Tabla5[[#This Row],[LINEA]])</f>
        <v>387 - POINT SAN ANTONIOLAVADO</v>
      </c>
      <c r="C1294" s="55" t="s">
        <v>655</v>
      </c>
      <c r="D1294" s="55" t="s">
        <v>77</v>
      </c>
      <c r="E1294" s="55" t="s">
        <v>1385</v>
      </c>
      <c r="F1294" s="55" t="s">
        <v>1724</v>
      </c>
      <c r="G1294" t="s">
        <v>28</v>
      </c>
      <c r="H1294" s="42">
        <f>IFERROR(Tabla5[[#This Row],[VENTAS MABE]]/Tabla5[[#This Row],[CUOTA]],0)</f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V1294" s="42">
        <v>0</v>
      </c>
      <c r="W1294" s="42">
        <f>IFERROR(Tabla5[[#This Row],[TOTAL VENTA 38 SEMANA]]/Tabla5[[#This Row],[VENTA ACUM 38]],0)</f>
        <v>0</v>
      </c>
      <c r="X1294" s="42" t="e">
        <f>VLOOKUP(Tabla5[[#This Row],[CLAVE]],[1]!QMI_5_SEMANA_SEP_22[[CLAVE]:[SHARE CADENA S2]],21,0)</f>
        <v>#REF!</v>
      </c>
      <c r="Y1294" s="55" t="s">
        <v>757</v>
      </c>
      <c r="Z1294" s="46">
        <f>+Tabla5[[#This Row],[VENTA ACUM 38]]+Tabla5[[#This Row],[venta total 39 acum]]</f>
        <v>0</v>
      </c>
      <c r="AA1294" s="46">
        <v>0</v>
      </c>
      <c r="AB1294" s="46">
        <v>0</v>
      </c>
      <c r="AC1294" s="46">
        <v>0</v>
      </c>
      <c r="AD1294" s="46">
        <v>0</v>
      </c>
      <c r="AE1294" s="46">
        <v>0</v>
      </c>
      <c r="AF1294" s="46">
        <v>0</v>
      </c>
      <c r="AG1294" s="46">
        <v>0</v>
      </c>
      <c r="AH1294" s="42">
        <f>IFERROR(Tabla5[[#This Row],[VENTAS MABE]]/Tabla5[[#This Row],[VENTAS INDURAMA]],0)</f>
        <v>0</v>
      </c>
      <c r="AI1294" t="s">
        <v>1676</v>
      </c>
      <c r="AK1294" s="42"/>
      <c r="AL1294" t="s">
        <v>727</v>
      </c>
      <c r="AM1294" s="55" t="s">
        <v>1384</v>
      </c>
      <c r="AO1294" s="55" t="s">
        <v>460</v>
      </c>
      <c r="AP1294" t="e">
        <v>#N/A</v>
      </c>
      <c r="AQ1294" s="55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f>SUM(Tabla5[[#This Row],[VENTA MABE 1 SEMANA OCT]:[VENTAS OTROS 1 SEMANA OCT]])</f>
        <v>0</v>
      </c>
      <c r="AY1294" s="46">
        <v>0</v>
      </c>
      <c r="AZ1294" s="55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f>SUM(Tabla5[[#This Row],[VENTA MABE 2 SEMANA OCT]:[VENTAS OTROS 2 SEMANA OCT]])</f>
        <v>0</v>
      </c>
      <c r="BH1294" t="s">
        <v>885</v>
      </c>
      <c r="BI1294" s="55" t="s">
        <v>655</v>
      </c>
      <c r="BJ1294">
        <v>1.5000000000000007</v>
      </c>
      <c r="BK1294" s="55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f>SUM(Tabla5[[#This Row],[VENTA MABE 3 SEMANA OCT]:[VENTAS OTROS 3 SEMANA OCT]])</f>
        <v>0</v>
      </c>
      <c r="BS1294" s="42">
        <v>0.3</v>
      </c>
      <c r="BT1294" s="55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f>SUM(Tabla5[[#This Row],[VENTA MABE 4 SEMANA OCT]:[VENTAS OTROS 4 SEMANA OCT]])</f>
        <v>0</v>
      </c>
      <c r="CI12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94" s="66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f>SUM(Tabla5[[#This Row],[VENTA MABE 1 SEMANA NOV]:[VENTAS OTROS 1 SEMANA NOV]])</f>
        <v>0</v>
      </c>
      <c r="CS1294">
        <f>IFERROR(VLOOKUP(Tabla5[[#This Row],[CLAVE]],[2]VENTAS!$F$2:$L$1501,2,0),0)</f>
        <v>0</v>
      </c>
      <c r="CT1294">
        <f>IFERROR(VLOOKUP(Tabla5[[#This Row],[CLAVE]],[2]VENTAS!$F$2:$L$1501,3,0),0)</f>
        <v>0</v>
      </c>
      <c r="CU1294">
        <f>IFERROR(VLOOKUP(Tabla5[[#This Row],[CLAVE]],[2]VENTAS!$F$2:$L$1501,4,0),0)</f>
        <v>0</v>
      </c>
      <c r="CV1294">
        <f>IFERROR(VLOOKUP(Tabla5[[#This Row],[CLAVE]],[2]VENTAS!$F$2:$L$1501,5,0),0)</f>
        <v>0</v>
      </c>
      <c r="CW1294">
        <f>IFERROR(VLOOKUP(Tabla5[[#This Row],[CLAVE]],[2]VENTAS!$F$2:$L$1501,6,0),0)</f>
        <v>0</v>
      </c>
      <c r="CX1294">
        <f>IFERROR(VLOOKUP(Tabla5[[#This Row],[CLAVE]],[2]VENTAS!$F$2:$L$1501,7,0),0)</f>
        <v>0</v>
      </c>
      <c r="CY1294">
        <f>IFERROR(VLOOKUP(Tabla5[[#This Row],[CLAVE]],[2]VENTAS!$F$2:$R$1501,13,0),0)</f>
        <v>0</v>
      </c>
      <c r="CZ1294">
        <f>SUM(Tabla5[[#This Row],[VENTA MABE 2 SEMANA NOV]:[VENTAS OTROS 2 SEMANA NOV]])</f>
        <v>0</v>
      </c>
      <c r="DA1294" s="46">
        <v>0</v>
      </c>
    </row>
    <row r="1295" spans="1:105" hidden="1" x14ac:dyDescent="0.3">
      <c r="A1295" t="str">
        <f>CONCATENATE(Tabla5[[#This Row],[TIENDA HMPV]],Tabla5[[#This Row],[LINEA]])</f>
        <v>387 - POINT SAN ANTONIOREFRIGERACIÓN</v>
      </c>
      <c r="C1295" s="55" t="s">
        <v>655</v>
      </c>
      <c r="D1295" s="55" t="s">
        <v>77</v>
      </c>
      <c r="E1295" s="55" t="s">
        <v>1385</v>
      </c>
      <c r="F1295" s="55" t="s">
        <v>1724</v>
      </c>
      <c r="G1295" t="s">
        <v>29</v>
      </c>
      <c r="H1295" s="42">
        <f>IFERROR(Tabla5[[#This Row],[VENTAS MABE]]/Tabla5[[#This Row],[CUOTA]],0)</f>
        <v>0.5</v>
      </c>
      <c r="I1295">
        <v>2</v>
      </c>
      <c r="J1295">
        <v>1</v>
      </c>
      <c r="K1295">
        <v>6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V1295" s="42">
        <v>0.16666666666666666</v>
      </c>
      <c r="W1295" s="42">
        <f>IFERROR(Tabla5[[#This Row],[TOTAL VENTA 38 SEMANA]]/Tabla5[[#This Row],[VENTA ACUM 38]],0)</f>
        <v>0.16666666666666666</v>
      </c>
      <c r="X1295" s="42" t="e">
        <f>VLOOKUP(Tabla5[[#This Row],[CLAVE]],[1]!QMI_5_SEMANA_SEP_22[[CLAVE]:[SHARE CADENA S2]],21,0)</f>
        <v>#REF!</v>
      </c>
      <c r="Y1295" s="55" t="s">
        <v>757</v>
      </c>
      <c r="Z1295" s="46">
        <f>+Tabla5[[#This Row],[VENTA ACUM 38]]+Tabla5[[#This Row],[venta total 39 acum]]</f>
        <v>8</v>
      </c>
      <c r="AA1295" s="46">
        <v>0</v>
      </c>
      <c r="AB1295" s="46">
        <v>1</v>
      </c>
      <c r="AC1295" s="46">
        <v>6</v>
      </c>
      <c r="AD1295" s="46">
        <v>2</v>
      </c>
      <c r="AE1295" s="46">
        <v>1</v>
      </c>
      <c r="AF1295" s="46">
        <v>2</v>
      </c>
      <c r="AG1295" s="46">
        <v>6</v>
      </c>
      <c r="AH1295" s="42">
        <f>IFERROR(Tabla5[[#This Row],[VENTAS MABE]]/Tabla5[[#This Row],[VENTAS INDURAMA]],0)</f>
        <v>0.16666666666666666</v>
      </c>
      <c r="AI1295" t="s">
        <v>1676</v>
      </c>
      <c r="AK1295" s="42"/>
      <c r="AL1295" t="s">
        <v>727</v>
      </c>
      <c r="AM1295" s="55" t="s">
        <v>1384</v>
      </c>
      <c r="AO1295" s="55" t="s">
        <v>460</v>
      </c>
      <c r="AP1295" t="e">
        <v>#N/A</v>
      </c>
      <c r="AQ1295" s="5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f>SUM(Tabla5[[#This Row],[VENTA MABE 1 SEMANA OCT]:[VENTAS OTROS 1 SEMANA OCT]])</f>
        <v>1</v>
      </c>
      <c r="AY1295" s="46">
        <v>3.4885297541601039</v>
      </c>
      <c r="AZ1295" s="55">
        <v>0</v>
      </c>
      <c r="BA1295">
        <v>2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f>SUM(Tabla5[[#This Row],[VENTA MABE 2 SEMANA OCT]:[VENTAS OTROS 2 SEMANA OCT]])</f>
        <v>2</v>
      </c>
      <c r="BH1295" t="s">
        <v>885</v>
      </c>
      <c r="BI1295" s="55" t="s">
        <v>655</v>
      </c>
      <c r="BJ1295">
        <v>1.5000000000000007</v>
      </c>
      <c r="BK1295" s="55">
        <v>1</v>
      </c>
      <c r="BL1295">
        <v>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f>SUM(Tabla5[[#This Row],[VENTA MABE 3 SEMANA OCT]:[VENTAS OTROS 3 SEMANA OCT]])</f>
        <v>2</v>
      </c>
      <c r="BS1295" s="42">
        <v>0.4</v>
      </c>
      <c r="BT1295" s="55">
        <v>1</v>
      </c>
      <c r="BU1295">
        <v>1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f>SUM(Tabla5[[#This Row],[VENTA MABE 4 SEMANA OCT]:[VENTAS OTROS 4 SEMANA OCT]])</f>
        <v>2</v>
      </c>
      <c r="CI12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1295" t="s">
        <v>1702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f>SUM(Tabla5[[#This Row],[VENTA MABE 1 SEMANA NOV]:[VENTAS OTROS 1 SEMANA NOV]])</f>
        <v>0</v>
      </c>
      <c r="CS1295">
        <f>IFERROR(VLOOKUP(Tabla5[[#This Row],[CLAVE]],[2]VENTAS!$F$2:$L$1501,2,0),0)</f>
        <v>2</v>
      </c>
      <c r="CT1295">
        <f>IFERROR(VLOOKUP(Tabla5[[#This Row],[CLAVE]],[2]VENTAS!$F$2:$L$1501,3,0),0)</f>
        <v>1</v>
      </c>
      <c r="CU1295">
        <f>IFERROR(VLOOKUP(Tabla5[[#This Row],[CLAVE]],[2]VENTAS!$F$2:$L$1501,4,0),0)</f>
        <v>0</v>
      </c>
      <c r="CV1295">
        <f>IFERROR(VLOOKUP(Tabla5[[#This Row],[CLAVE]],[2]VENTAS!$F$2:$L$1501,5,0),0)</f>
        <v>0</v>
      </c>
      <c r="CW1295">
        <f>IFERROR(VLOOKUP(Tabla5[[#This Row],[CLAVE]],[2]VENTAS!$F$2:$L$1501,6,0),0)</f>
        <v>0</v>
      </c>
      <c r="CX1295">
        <f>IFERROR(VLOOKUP(Tabla5[[#This Row],[CLAVE]],[2]VENTAS!$F$2:$L$1501,7,0),0)</f>
        <v>0</v>
      </c>
      <c r="CY1295">
        <f>IFERROR(VLOOKUP(Tabla5[[#This Row],[CLAVE]],[2]VENTAS!$F$2:$R$1501,13,0),0)</f>
        <v>0</v>
      </c>
      <c r="CZ1295">
        <f>SUM(Tabla5[[#This Row],[VENTA MABE 2 SEMANA NOV]:[VENTAS OTROS 2 SEMANA NOV]])</f>
        <v>3</v>
      </c>
      <c r="DA1295" s="46">
        <v>4.41279189207697</v>
      </c>
    </row>
    <row r="1296" spans="1:105" hidden="1" x14ac:dyDescent="0.3">
      <c r="A1296" t="str">
        <f>CONCATENATE(Tabla5[[#This Row],[TIENDA HMPV]],Tabla5[[#This Row],[LINEA]])</f>
        <v>522 - CRÉDITOS ECONÓMICOS NACIONES UNIDASCOCINAS</v>
      </c>
      <c r="B1296" t="s">
        <v>322</v>
      </c>
      <c r="C1296" s="55" t="s">
        <v>110</v>
      </c>
      <c r="D1296" s="55" t="s">
        <v>23</v>
      </c>
      <c r="E1296" s="55" t="s">
        <v>111</v>
      </c>
      <c r="F1296" s="55" t="s">
        <v>1724</v>
      </c>
      <c r="G1296" t="s">
        <v>26</v>
      </c>
      <c r="H1296" s="42">
        <f>IFERROR(Tabla5[[#This Row],[VENTAS MABE]]/Tabla5[[#This Row],[CUOTA]],0)</f>
        <v>0.44444444444444442</v>
      </c>
      <c r="I1296">
        <v>9</v>
      </c>
      <c r="J1296">
        <v>4</v>
      </c>
      <c r="K1296">
        <v>14</v>
      </c>
      <c r="L1296">
        <v>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V1296" s="42">
        <v>0.25</v>
      </c>
      <c r="W1296" s="42">
        <f>IFERROR(Tabla5[[#This Row],[TOTAL VENTA 38 SEMANA]]/Tabla5[[#This Row],[VENTA ACUM 38]],0)</f>
        <v>0.25</v>
      </c>
      <c r="X1296" s="42" t="e">
        <f>VLOOKUP(Tabla5[[#This Row],[CLAVE]],[1]!QMI_5_SEMANA_SEP_22[[CLAVE]:[SHARE CADENA S2]],21,0)</f>
        <v>#REF!</v>
      </c>
      <c r="Y1296" s="55" t="s">
        <v>757</v>
      </c>
      <c r="Z1296" s="46">
        <f>+Tabla5[[#This Row],[VENTA ACUM 38]]+Tabla5[[#This Row],[venta total 39 acum]]</f>
        <v>22</v>
      </c>
      <c r="AA1296" s="46">
        <v>4</v>
      </c>
      <c r="AB1296" s="46">
        <v>4</v>
      </c>
      <c r="AC1296" s="46">
        <v>16</v>
      </c>
      <c r="AD1296" s="46">
        <v>6</v>
      </c>
      <c r="AE1296" s="46">
        <v>1</v>
      </c>
      <c r="AF1296" s="46">
        <v>6</v>
      </c>
      <c r="AG1296" s="46">
        <v>7</v>
      </c>
      <c r="AH1296" s="42">
        <f>IFERROR(Tabla5[[#This Row],[VENTAS MABE]]/Tabla5[[#This Row],[VENTAS INDURAMA]],0)</f>
        <v>0.2857142857142857</v>
      </c>
      <c r="AI1296" t="s">
        <v>1675</v>
      </c>
      <c r="AK1296" s="42">
        <v>6.6699999999999995E-2</v>
      </c>
      <c r="AL1296" t="s">
        <v>727</v>
      </c>
      <c r="AM1296" s="55" t="s">
        <v>1022</v>
      </c>
      <c r="AO1296" s="55" t="s">
        <v>460</v>
      </c>
      <c r="AP1296">
        <v>16</v>
      </c>
      <c r="AQ1296" s="55">
        <v>1</v>
      </c>
      <c r="AR1296">
        <v>0</v>
      </c>
      <c r="AS1296">
        <v>3</v>
      </c>
      <c r="AT1296">
        <v>0</v>
      </c>
      <c r="AU1296">
        <v>0</v>
      </c>
      <c r="AV1296">
        <v>0</v>
      </c>
      <c r="AW1296">
        <v>0</v>
      </c>
      <c r="AX1296">
        <f>SUM(Tabla5[[#This Row],[VENTA MABE 1 SEMANA OCT]:[VENTAS OTROS 1 SEMANA OCT]])</f>
        <v>4</v>
      </c>
      <c r="AY1296" s="46">
        <v>10.15887967020268</v>
      </c>
      <c r="AZ1296" s="55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f>SUM(Tabla5[[#This Row],[VENTA MABE 2 SEMANA OCT]:[VENTAS OTROS 2 SEMANA OCT]])</f>
        <v>1</v>
      </c>
      <c r="BH1296" t="s">
        <v>798</v>
      </c>
      <c r="BI1296" s="55" t="s">
        <v>110</v>
      </c>
      <c r="BJ1296">
        <v>14.999999999999995</v>
      </c>
      <c r="BK1296" s="55">
        <v>0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f>SUM(Tabla5[[#This Row],[VENTA MABE 3 SEMANA OCT]:[VENTAS OTROS 3 SEMANA OCT]])</f>
        <v>1</v>
      </c>
      <c r="BS1296" s="42">
        <v>0.45</v>
      </c>
      <c r="BT1296" s="55">
        <v>0</v>
      </c>
      <c r="BU1296">
        <v>2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f>SUM(Tabla5[[#This Row],[VENTA MABE 4 SEMANA OCT]:[VENTAS OTROS 4 SEMANA OCT]])</f>
        <v>2</v>
      </c>
      <c r="CC1296" t="s">
        <v>1695</v>
      </c>
      <c r="CI129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0.125</v>
      </c>
      <c r="CJ1296" t="s">
        <v>1701</v>
      </c>
      <c r="CK1296">
        <v>0</v>
      </c>
      <c r="CL1296">
        <v>2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f>SUM(Tabla5[[#This Row],[VENTA MABE 1 SEMANA NOV]:[VENTAS OTROS 1 SEMANA NOV]])</f>
        <v>2</v>
      </c>
      <c r="CS1296">
        <f>IFERROR(VLOOKUP(Tabla5[[#This Row],[CLAVE]],[2]VENTAS!$F$2:$L$1501,2,0),0)</f>
        <v>1</v>
      </c>
      <c r="CT1296">
        <f>IFERROR(VLOOKUP(Tabla5[[#This Row],[CLAVE]],[2]VENTAS!$F$2:$L$1501,3,0),0)</f>
        <v>4</v>
      </c>
      <c r="CU1296">
        <f>IFERROR(VLOOKUP(Tabla5[[#This Row],[CLAVE]],[2]VENTAS!$F$2:$L$1501,4,0),0)</f>
        <v>0</v>
      </c>
      <c r="CV1296">
        <f>IFERROR(VLOOKUP(Tabla5[[#This Row],[CLAVE]],[2]VENTAS!$F$2:$L$1501,5,0),0)</f>
        <v>0</v>
      </c>
      <c r="CW1296">
        <f>IFERROR(VLOOKUP(Tabla5[[#This Row],[CLAVE]],[2]VENTAS!$F$2:$L$1501,6,0),0)</f>
        <v>0</v>
      </c>
      <c r="CX1296">
        <f>IFERROR(VLOOKUP(Tabla5[[#This Row],[CLAVE]],[2]VENTAS!$F$2:$L$1501,7,0),0)</f>
        <v>0</v>
      </c>
      <c r="CY1296">
        <f>IFERROR(VLOOKUP(Tabla5[[#This Row],[CLAVE]],[2]VENTAS!$F$2:$R$1501,13,0),0)</f>
        <v>0</v>
      </c>
      <c r="CZ1296">
        <f>SUM(Tabla5[[#This Row],[VENTA MABE 2 SEMANA NOV]:[VENTAS OTROS 2 SEMANA NOV]])</f>
        <v>5</v>
      </c>
      <c r="DA1296" s="46">
        <v>25</v>
      </c>
    </row>
    <row r="1297" spans="1:105" hidden="1" x14ac:dyDescent="0.3">
      <c r="A1297" t="str">
        <f>CONCATENATE(Tabla5[[#This Row],[TIENDA HMPV]],Tabla5[[#This Row],[LINEA]])</f>
        <v>522 - CRÉDITOS ECONÓMICOS NACIONES UNIDASGLOBALES</v>
      </c>
      <c r="B1297" t="s">
        <v>322</v>
      </c>
      <c r="C1297" s="55" t="s">
        <v>110</v>
      </c>
      <c r="D1297" s="55" t="s">
        <v>23</v>
      </c>
      <c r="E1297" s="55" t="s">
        <v>111</v>
      </c>
      <c r="F1297" s="55" t="s">
        <v>1724</v>
      </c>
      <c r="G1297" t="s">
        <v>27</v>
      </c>
      <c r="H1297" s="42">
        <f>IFERROR(Tabla5[[#This Row],[VENTAS MABE]]/Tabla5[[#This Row],[CUOTA]],0)</f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V1297" s="42">
        <v>0</v>
      </c>
      <c r="W1297" s="42">
        <f>IFERROR(Tabla5[[#This Row],[TOTAL VENTA 38 SEMANA]]/Tabla5[[#This Row],[VENTA ACUM 38]],0)</f>
        <v>0</v>
      </c>
      <c r="X1297" s="42" t="e">
        <f>VLOOKUP(Tabla5[[#This Row],[CLAVE]],[1]!QMI_5_SEMANA_SEP_22[[CLAVE]:[SHARE CADENA S2]],21,0)</f>
        <v>#REF!</v>
      </c>
      <c r="Y1297" s="55" t="s">
        <v>757</v>
      </c>
      <c r="Z1297" s="46">
        <f>+Tabla5[[#This Row],[VENTA ACUM 38]]+Tabla5[[#This Row],[venta total 39 acum]]</f>
        <v>1</v>
      </c>
      <c r="AA1297" s="46">
        <v>0</v>
      </c>
      <c r="AB1297" s="46">
        <v>0</v>
      </c>
      <c r="AC1297" s="46">
        <v>1</v>
      </c>
      <c r="AD1297" s="46">
        <v>0</v>
      </c>
      <c r="AE1297" s="46">
        <v>0</v>
      </c>
      <c r="AF1297" s="46">
        <v>0</v>
      </c>
      <c r="AG1297" s="46">
        <v>0</v>
      </c>
      <c r="AH1297" s="42">
        <f>IFERROR(Tabla5[[#This Row],[VENTAS MABE]]/Tabla5[[#This Row],[VENTAS INDURAMA]],0)</f>
        <v>0</v>
      </c>
      <c r="AI1297" t="s">
        <v>1675</v>
      </c>
      <c r="AK1297" s="42"/>
      <c r="AL1297" t="s">
        <v>727</v>
      </c>
      <c r="AM1297" s="55" t="s">
        <v>1022</v>
      </c>
      <c r="AO1297" s="55" t="s">
        <v>460</v>
      </c>
      <c r="AP1297">
        <v>0</v>
      </c>
      <c r="AQ1297" s="55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f>SUM(Tabla5[[#This Row],[VENTA MABE 1 SEMANA OCT]:[VENTAS OTROS 1 SEMANA OCT]])</f>
        <v>0</v>
      </c>
      <c r="AY1297" s="46">
        <v>0</v>
      </c>
      <c r="AZ1297" s="55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f>SUM(Tabla5[[#This Row],[VENTA MABE 2 SEMANA OCT]:[VENTAS OTROS 2 SEMANA OCT]])</f>
        <v>0</v>
      </c>
      <c r="BH1297" t="s">
        <v>798</v>
      </c>
      <c r="BI1297" s="55" t="s">
        <v>110</v>
      </c>
      <c r="BJ1297">
        <v>14.999999999999995</v>
      </c>
      <c r="BK1297" s="55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f>SUM(Tabla5[[#This Row],[VENTA MABE 3 SEMANA OCT]:[VENTAS OTROS 3 SEMANA OCT]])</f>
        <v>0</v>
      </c>
      <c r="BS1297" s="42">
        <v>0</v>
      </c>
      <c r="BT1297" s="55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f>SUM(Tabla5[[#This Row],[VENTA MABE 4 SEMANA OCT]:[VENTAS OTROS 4 SEMANA OCT]])</f>
        <v>0</v>
      </c>
      <c r="CI12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297" s="66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f>SUM(Tabla5[[#This Row],[VENTA MABE 1 SEMANA NOV]:[VENTAS OTROS 1 SEMANA NOV]])</f>
        <v>0</v>
      </c>
      <c r="CS1297">
        <f>IFERROR(VLOOKUP(Tabla5[[#This Row],[CLAVE]],[2]VENTAS!$F$2:$L$1501,2,0),0)</f>
        <v>0</v>
      </c>
      <c r="CT1297">
        <f>IFERROR(VLOOKUP(Tabla5[[#This Row],[CLAVE]],[2]VENTAS!$F$2:$L$1501,3,0),0)</f>
        <v>0</v>
      </c>
      <c r="CU1297">
        <f>IFERROR(VLOOKUP(Tabla5[[#This Row],[CLAVE]],[2]VENTAS!$F$2:$L$1501,4,0),0)</f>
        <v>0</v>
      </c>
      <c r="CV1297">
        <f>IFERROR(VLOOKUP(Tabla5[[#This Row],[CLAVE]],[2]VENTAS!$F$2:$L$1501,5,0),0)</f>
        <v>0</v>
      </c>
      <c r="CW1297">
        <f>IFERROR(VLOOKUP(Tabla5[[#This Row],[CLAVE]],[2]VENTAS!$F$2:$L$1501,6,0),0)</f>
        <v>0</v>
      </c>
      <c r="CX1297">
        <f>IFERROR(VLOOKUP(Tabla5[[#This Row],[CLAVE]],[2]VENTAS!$F$2:$L$1501,7,0),0)</f>
        <v>0</v>
      </c>
      <c r="CY1297">
        <f>IFERROR(VLOOKUP(Tabla5[[#This Row],[CLAVE]],[2]VENTAS!$F$2:$R$1501,13,0),0)</f>
        <v>0</v>
      </c>
      <c r="CZ1297">
        <f>SUM(Tabla5[[#This Row],[VENTA MABE 2 SEMANA NOV]:[VENTAS OTROS 2 SEMANA NOV]])</f>
        <v>0</v>
      </c>
      <c r="DA1297" s="46">
        <v>0</v>
      </c>
    </row>
    <row r="1298" spans="1:105" hidden="1" x14ac:dyDescent="0.3">
      <c r="A1298" t="str">
        <f>CONCATENATE(Tabla5[[#This Row],[TIENDA HMPV]],Tabla5[[#This Row],[LINEA]])</f>
        <v>522 - CRÉDITOS ECONÓMICOS NACIONES UNIDASLAVADO</v>
      </c>
      <c r="B1298" t="s">
        <v>322</v>
      </c>
      <c r="C1298" s="55" t="s">
        <v>110</v>
      </c>
      <c r="D1298" s="55" t="s">
        <v>23</v>
      </c>
      <c r="E1298" s="55" t="s">
        <v>111</v>
      </c>
      <c r="F1298" s="55" t="s">
        <v>1724</v>
      </c>
      <c r="G1298" t="s">
        <v>28</v>
      </c>
      <c r="H1298" s="42">
        <f>IFERROR(Tabla5[[#This Row],[VENTAS MABE]]/Tabla5[[#This Row],[CUOTA]],0)</f>
        <v>0</v>
      </c>
      <c r="I1298">
        <v>2</v>
      </c>
      <c r="J1298">
        <v>0</v>
      </c>
      <c r="K1298">
        <v>0</v>
      </c>
      <c r="L1298">
        <v>5</v>
      </c>
      <c r="M1298">
        <v>2</v>
      </c>
      <c r="N1298">
        <v>8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V1298" s="42">
        <v>0</v>
      </c>
      <c r="W1298" s="42">
        <f>IFERROR(Tabla5[[#This Row],[TOTAL VENTA 38 SEMANA]]/Tabla5[[#This Row],[VENTA ACUM 38]],0)</f>
        <v>0</v>
      </c>
      <c r="X1298" s="42" t="e">
        <f>VLOOKUP(Tabla5[[#This Row],[CLAVE]],[1]!QMI_5_SEMANA_SEP_22[[CLAVE]:[SHARE CADENA S2]],21,0)</f>
        <v>#REF!</v>
      </c>
      <c r="Y1298" s="55" t="s">
        <v>757</v>
      </c>
      <c r="Z1298" s="46">
        <f>+Tabla5[[#This Row],[VENTA ACUM 38]]+Tabla5[[#This Row],[venta total 39 acum]]</f>
        <v>15</v>
      </c>
      <c r="AA1298" s="46">
        <v>1</v>
      </c>
      <c r="AB1298" s="46">
        <v>0</v>
      </c>
      <c r="AC1298" s="46">
        <v>5</v>
      </c>
      <c r="AD1298" s="46">
        <v>10</v>
      </c>
      <c r="AE1298" s="46">
        <v>0</v>
      </c>
      <c r="AF1298" s="46">
        <v>10</v>
      </c>
      <c r="AG1298" s="46">
        <v>1</v>
      </c>
      <c r="AH1298" s="42">
        <f>IFERROR(Tabla5[[#This Row],[VENTAS MABE]]/Tabla5[[#This Row],[VENTAS INDURAMA]],0)</f>
        <v>0</v>
      </c>
      <c r="AI1298" t="s">
        <v>1675</v>
      </c>
      <c r="AK1298" s="42"/>
      <c r="AL1298" t="s">
        <v>727</v>
      </c>
      <c r="AM1298" s="55" t="s">
        <v>1022</v>
      </c>
      <c r="AO1298" s="55" t="s">
        <v>460</v>
      </c>
      <c r="AP1298">
        <v>1</v>
      </c>
      <c r="AQ1298" s="55">
        <v>1</v>
      </c>
      <c r="AR1298">
        <v>0</v>
      </c>
      <c r="AS1298">
        <v>8</v>
      </c>
      <c r="AT1298">
        <v>2</v>
      </c>
      <c r="AU1298">
        <v>6</v>
      </c>
      <c r="AV1298">
        <v>0</v>
      </c>
      <c r="AW1298">
        <v>0</v>
      </c>
      <c r="AX1298">
        <f>SUM(Tabla5[[#This Row],[VENTA MABE 1 SEMANA OCT]:[VENTAS OTROS 1 SEMANA OCT]])</f>
        <v>17</v>
      </c>
      <c r="AY1298" s="46">
        <v>1</v>
      </c>
      <c r="AZ1298" s="55">
        <v>1</v>
      </c>
      <c r="BA1298">
        <v>0</v>
      </c>
      <c r="BB1298">
        <v>4</v>
      </c>
      <c r="BC1298">
        <v>2</v>
      </c>
      <c r="BD1298">
        <v>18</v>
      </c>
      <c r="BE1298">
        <v>0</v>
      </c>
      <c r="BF1298">
        <v>0</v>
      </c>
      <c r="BG1298">
        <f>SUM(Tabla5[[#This Row],[VENTA MABE 2 SEMANA OCT]:[VENTAS OTROS 2 SEMANA OCT]])</f>
        <v>25</v>
      </c>
      <c r="BH1298" t="s">
        <v>798</v>
      </c>
      <c r="BI1298" s="55" t="s">
        <v>110</v>
      </c>
      <c r="BJ1298">
        <v>14.999999999999995</v>
      </c>
      <c r="BK1298" s="55">
        <v>0</v>
      </c>
      <c r="BL1298">
        <v>0</v>
      </c>
      <c r="BM1298">
        <v>9</v>
      </c>
      <c r="BN1298">
        <v>5</v>
      </c>
      <c r="BO1298">
        <v>3</v>
      </c>
      <c r="BP1298">
        <v>0</v>
      </c>
      <c r="BQ1298">
        <v>0</v>
      </c>
      <c r="BR1298">
        <f>SUM(Tabla5[[#This Row],[VENTA MABE 3 SEMANA OCT]:[VENTAS OTROS 3 SEMANA OCT]])</f>
        <v>17</v>
      </c>
      <c r="BS1298" s="42">
        <v>7.0000000000000007E-2</v>
      </c>
      <c r="BT1298" s="55">
        <v>0</v>
      </c>
      <c r="BU1298">
        <v>0</v>
      </c>
      <c r="BV1298">
        <v>3</v>
      </c>
      <c r="BW1298">
        <v>2</v>
      </c>
      <c r="BX1298">
        <v>3</v>
      </c>
      <c r="BY1298">
        <v>0</v>
      </c>
      <c r="BZ1298">
        <v>0</v>
      </c>
      <c r="CA1298">
        <f>SUM(Tabla5[[#This Row],[VENTA MABE 4 SEMANA OCT]:[VENTAS OTROS 4 SEMANA OCT]])</f>
        <v>8</v>
      </c>
      <c r="CC1298" t="s">
        <v>1695</v>
      </c>
      <c r="CI129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2.9850746268656716E-2</v>
      </c>
      <c r="CJ1298" t="s">
        <v>1701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f>SUM(Tabla5[[#This Row],[VENTA MABE 1 SEMANA NOV]:[VENTAS OTROS 1 SEMANA NOV]])</f>
        <v>0</v>
      </c>
      <c r="CS1298">
        <f>IFERROR(VLOOKUP(Tabla5[[#This Row],[CLAVE]],[2]VENTAS!$F$2:$L$1501,2,0),0)</f>
        <v>0</v>
      </c>
      <c r="CT1298">
        <f>IFERROR(VLOOKUP(Tabla5[[#This Row],[CLAVE]],[2]VENTAS!$F$2:$L$1501,3,0),0)</f>
        <v>0</v>
      </c>
      <c r="CU1298">
        <f>IFERROR(VLOOKUP(Tabla5[[#This Row],[CLAVE]],[2]VENTAS!$F$2:$L$1501,4,0),0)</f>
        <v>0</v>
      </c>
      <c r="CV1298">
        <f>IFERROR(VLOOKUP(Tabla5[[#This Row],[CLAVE]],[2]VENTAS!$F$2:$L$1501,5,0),0)</f>
        <v>2</v>
      </c>
      <c r="CW1298">
        <f>IFERROR(VLOOKUP(Tabla5[[#This Row],[CLAVE]],[2]VENTAS!$F$2:$L$1501,6,0),0)</f>
        <v>4</v>
      </c>
      <c r="CX1298">
        <f>IFERROR(VLOOKUP(Tabla5[[#This Row],[CLAVE]],[2]VENTAS!$F$2:$L$1501,7,0),0)</f>
        <v>0</v>
      </c>
      <c r="CY1298">
        <f>IFERROR(VLOOKUP(Tabla5[[#This Row],[CLAVE]],[2]VENTAS!$F$2:$R$1501,13,0),0)</f>
        <v>0</v>
      </c>
      <c r="CZ1298">
        <f>SUM(Tabla5[[#This Row],[VENTA MABE 2 SEMANA NOV]:[VENTAS OTROS 2 SEMANA NOV]])</f>
        <v>6</v>
      </c>
      <c r="DA1298" s="46">
        <v>1.690626797009775</v>
      </c>
    </row>
    <row r="1299" spans="1:105" hidden="1" x14ac:dyDescent="0.3">
      <c r="A1299" t="str">
        <f>CONCATENATE(Tabla5[[#This Row],[TIENDA HMPV]],Tabla5[[#This Row],[LINEA]])</f>
        <v>522 - CRÉDITOS ECONÓMICOS NACIONES UNIDASREFRIGERACIÓN</v>
      </c>
      <c r="B1299" t="s">
        <v>322</v>
      </c>
      <c r="C1299" s="55" t="s">
        <v>110</v>
      </c>
      <c r="D1299" s="55" t="s">
        <v>23</v>
      </c>
      <c r="E1299" s="55" t="s">
        <v>111</v>
      </c>
      <c r="F1299" s="55" t="s">
        <v>1724</v>
      </c>
      <c r="G1299" t="s">
        <v>29</v>
      </c>
      <c r="H1299" s="42">
        <f>IFERROR(Tabla5[[#This Row],[VENTAS MABE]]/Tabla5[[#This Row],[CUOTA]],0)</f>
        <v>0</v>
      </c>
      <c r="I1299">
        <v>7</v>
      </c>
      <c r="J1299">
        <v>0</v>
      </c>
      <c r="K1299">
        <v>3</v>
      </c>
      <c r="L1299">
        <v>7</v>
      </c>
      <c r="M1299">
        <v>4</v>
      </c>
      <c r="N1299">
        <v>7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V1299" s="42">
        <v>0</v>
      </c>
      <c r="W1299" s="42">
        <f>IFERROR(Tabla5[[#This Row],[TOTAL VENTA 38 SEMANA]]/Tabla5[[#This Row],[VENTA ACUM 38]],0)</f>
        <v>0</v>
      </c>
      <c r="X1299" s="42" t="e">
        <f>VLOOKUP(Tabla5[[#This Row],[CLAVE]],[1]!QMI_5_SEMANA_SEP_22[[CLAVE]:[SHARE CADENA S2]],21,0)</f>
        <v>#REF!</v>
      </c>
      <c r="Y1299" s="55" t="s">
        <v>757</v>
      </c>
      <c r="Z1299" s="46">
        <f>+Tabla5[[#This Row],[VENTA ACUM 38]]+Tabla5[[#This Row],[venta total 39 acum]]</f>
        <v>22</v>
      </c>
      <c r="AA1299" s="46">
        <v>3</v>
      </c>
      <c r="AB1299" s="46">
        <v>0</v>
      </c>
      <c r="AC1299" s="46">
        <v>10</v>
      </c>
      <c r="AD1299" s="46">
        <v>12</v>
      </c>
      <c r="AE1299" s="46">
        <v>1</v>
      </c>
      <c r="AF1299" s="46">
        <v>12</v>
      </c>
      <c r="AG1299" s="46">
        <v>4</v>
      </c>
      <c r="AH1299" s="42">
        <f>IFERROR(Tabla5[[#This Row],[VENTAS MABE]]/Tabla5[[#This Row],[VENTAS INDURAMA]],0)</f>
        <v>0</v>
      </c>
      <c r="AI1299" t="s">
        <v>1675</v>
      </c>
      <c r="AJ1299">
        <v>0.71399999999999997</v>
      </c>
      <c r="AK1299" s="42">
        <v>5.5599999999999997E-2</v>
      </c>
      <c r="AL1299" t="s">
        <v>727</v>
      </c>
      <c r="AM1299" s="55" t="s">
        <v>1022</v>
      </c>
      <c r="AO1299" s="55" t="s">
        <v>460</v>
      </c>
      <c r="AP1299">
        <v>9</v>
      </c>
      <c r="AQ1299" s="55">
        <v>4</v>
      </c>
      <c r="AR1299">
        <v>3</v>
      </c>
      <c r="AS1299">
        <v>2</v>
      </c>
      <c r="AT1299">
        <v>3</v>
      </c>
      <c r="AU1299">
        <v>6</v>
      </c>
      <c r="AV1299">
        <v>0</v>
      </c>
      <c r="AW1299">
        <v>0</v>
      </c>
      <c r="AX1299">
        <f>SUM(Tabla5[[#This Row],[VENTA MABE 1 SEMANA OCT]:[VENTAS OTROS 1 SEMANA OCT]])</f>
        <v>18</v>
      </c>
      <c r="AY1299" s="46">
        <v>6.5994845420773736</v>
      </c>
      <c r="AZ1299" s="55">
        <v>0</v>
      </c>
      <c r="BA1299">
        <v>1</v>
      </c>
      <c r="BB1299">
        <v>0</v>
      </c>
      <c r="BC1299">
        <v>3</v>
      </c>
      <c r="BD1299">
        <v>1</v>
      </c>
      <c r="BE1299">
        <v>0</v>
      </c>
      <c r="BF1299">
        <v>0</v>
      </c>
      <c r="BG1299">
        <f>SUM(Tabla5[[#This Row],[VENTA MABE 2 SEMANA OCT]:[VENTAS OTROS 2 SEMANA OCT]])</f>
        <v>5</v>
      </c>
      <c r="BH1299" t="s">
        <v>798</v>
      </c>
      <c r="BI1299" s="55" t="s">
        <v>110</v>
      </c>
      <c r="BJ1299">
        <v>14.999999999999995</v>
      </c>
      <c r="BK1299" s="55">
        <v>2</v>
      </c>
      <c r="BL1299">
        <v>2</v>
      </c>
      <c r="BM1299">
        <v>0</v>
      </c>
      <c r="BN1299">
        <v>0</v>
      </c>
      <c r="BO1299">
        <v>2</v>
      </c>
      <c r="BP1299">
        <v>0</v>
      </c>
      <c r="BQ1299">
        <v>0</v>
      </c>
      <c r="BR1299">
        <f>SUM(Tabla5[[#This Row],[VENTA MABE 3 SEMANA OCT]:[VENTAS OTROS 3 SEMANA OCT]])</f>
        <v>6</v>
      </c>
      <c r="BS1299" s="42">
        <v>0.4</v>
      </c>
      <c r="BT1299" s="55">
        <v>3</v>
      </c>
      <c r="BU1299">
        <v>2</v>
      </c>
      <c r="BV1299">
        <v>0</v>
      </c>
      <c r="BW1299">
        <v>0</v>
      </c>
      <c r="BX1299">
        <v>2</v>
      </c>
      <c r="BY1299">
        <v>0</v>
      </c>
      <c r="BZ1299">
        <v>0</v>
      </c>
      <c r="CA1299">
        <f>SUM(Tabla5[[#This Row],[VENTA MABE 4 SEMANA OCT]:[VENTAS OTROS 4 SEMANA OCT]])</f>
        <v>7</v>
      </c>
      <c r="CC1299" t="s">
        <v>1695</v>
      </c>
      <c r="CI129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1299" t="s">
        <v>1701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f>SUM(Tabla5[[#This Row],[VENTA MABE 1 SEMANA NOV]:[VENTAS OTROS 1 SEMANA NOV]])</f>
        <v>1</v>
      </c>
      <c r="CS1299">
        <f>IFERROR(VLOOKUP(Tabla5[[#This Row],[CLAVE]],[2]VENTAS!$F$2:$L$1501,2,0),0)</f>
        <v>1</v>
      </c>
      <c r="CT1299">
        <f>IFERROR(VLOOKUP(Tabla5[[#This Row],[CLAVE]],[2]VENTAS!$F$2:$L$1501,3,0),0)</f>
        <v>0</v>
      </c>
      <c r="CU1299">
        <f>IFERROR(VLOOKUP(Tabla5[[#This Row],[CLAVE]],[2]VENTAS!$F$2:$L$1501,4,0),0)</f>
        <v>0</v>
      </c>
      <c r="CV1299">
        <f>IFERROR(VLOOKUP(Tabla5[[#This Row],[CLAVE]],[2]VENTAS!$F$2:$L$1501,5,0),0)</f>
        <v>0</v>
      </c>
      <c r="CW1299">
        <f>IFERROR(VLOOKUP(Tabla5[[#This Row],[CLAVE]],[2]VENTAS!$F$2:$L$1501,6,0),0)</f>
        <v>4</v>
      </c>
      <c r="CX1299">
        <f>IFERROR(VLOOKUP(Tabla5[[#This Row],[CLAVE]],[2]VENTAS!$F$2:$L$1501,7,0),0)</f>
        <v>0</v>
      </c>
      <c r="CY1299">
        <f>IFERROR(VLOOKUP(Tabla5[[#This Row],[CLAVE]],[2]VENTAS!$F$2:$R$1501,13,0),0)</f>
        <v>0</v>
      </c>
      <c r="CZ1299">
        <f>SUM(Tabla5[[#This Row],[VENTA MABE 2 SEMANA NOV]:[VENTAS OTROS 2 SEMANA NOV]])</f>
        <v>5</v>
      </c>
      <c r="DA1299" s="46">
        <v>20</v>
      </c>
    </row>
    <row r="1300" spans="1:105" hidden="1" x14ac:dyDescent="0.3">
      <c r="A1300" t="str">
        <f>CONCATENATE(Tabla5[[#This Row],[TIENDA HMPV]],Tabla5[[#This Row],[LINEA]])</f>
        <v>48 - NACIONES UNIDAS 2COCINAS</v>
      </c>
      <c r="B1300" t="s">
        <v>322</v>
      </c>
      <c r="C1300" s="55" t="s">
        <v>110</v>
      </c>
      <c r="D1300" s="55" t="s">
        <v>30</v>
      </c>
      <c r="E1300" s="55" t="s">
        <v>112</v>
      </c>
      <c r="F1300" s="55" t="s">
        <v>1724</v>
      </c>
      <c r="G1300" t="s">
        <v>26</v>
      </c>
      <c r="H1300" s="42">
        <f>IFERROR(Tabla5[[#This Row],[VENTAS MABE]]/Tabla5[[#This Row],[CUOTA]],0)</f>
        <v>1.2</v>
      </c>
      <c r="I1300">
        <v>10</v>
      </c>
      <c r="J1300">
        <v>12</v>
      </c>
      <c r="K1300">
        <v>25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V1300" s="42">
        <v>0.33333333333333331</v>
      </c>
      <c r="W1300" s="42">
        <f>IFERROR(Tabla5[[#This Row],[TOTAL VENTA 38 SEMANA]]/Tabla5[[#This Row],[VENTA ACUM 38]],0)</f>
        <v>0.33333333333333331</v>
      </c>
      <c r="X1300" s="42" t="e">
        <f>VLOOKUP(Tabla5[[#This Row],[CLAVE]],[1]!QMI_5_SEMANA_SEP_22[[CLAVE]:[SHARE CADENA S2]],21,0)</f>
        <v>#REF!</v>
      </c>
      <c r="Y1300" s="55" t="s">
        <v>724</v>
      </c>
      <c r="Z1300" s="46">
        <f>+Tabla5[[#This Row],[VENTA ACUM 38]]+Tabla5[[#This Row],[venta total 39 acum]]</f>
        <v>37</v>
      </c>
      <c r="AA1300" s="46">
        <v>11</v>
      </c>
      <c r="AB1300" s="46">
        <v>12</v>
      </c>
      <c r="AC1300" s="46">
        <v>36</v>
      </c>
      <c r="AD1300" s="46">
        <v>1</v>
      </c>
      <c r="AE1300" s="46">
        <v>0</v>
      </c>
      <c r="AF1300" s="46">
        <v>1</v>
      </c>
      <c r="AG1300" s="46">
        <v>13</v>
      </c>
      <c r="AH1300" s="42">
        <f>IFERROR(Tabla5[[#This Row],[VENTAS MABE]]/Tabla5[[#This Row],[VENTAS INDURAMA]],0)</f>
        <v>0.48</v>
      </c>
      <c r="AI1300" t="s">
        <v>1675</v>
      </c>
      <c r="AK1300" s="42"/>
      <c r="AL1300" t="s">
        <v>727</v>
      </c>
      <c r="AM1300" s="55" t="s">
        <v>1025</v>
      </c>
      <c r="AO1300" s="55" t="s">
        <v>460</v>
      </c>
      <c r="AP1300">
        <v>35</v>
      </c>
      <c r="AQ1300" s="55">
        <v>0</v>
      </c>
      <c r="AR1300">
        <v>2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f>SUM(Tabla5[[#This Row],[VENTA MABE 1 SEMANA OCT]:[VENTAS OTROS 1 SEMANA OCT]])</f>
        <v>2</v>
      </c>
      <c r="AY1300" s="46">
        <v>12.366512142462563</v>
      </c>
      <c r="AZ1300" s="55">
        <v>1</v>
      </c>
      <c r="BA1300">
        <v>2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f>SUM(Tabla5[[#This Row],[VENTA MABE 2 SEMANA OCT]:[VENTAS OTROS 2 SEMANA OCT]])</f>
        <v>3</v>
      </c>
      <c r="BH1300" t="s">
        <v>798</v>
      </c>
      <c r="BI1300" s="55" t="s">
        <v>110</v>
      </c>
      <c r="BJ1300">
        <v>24.999999999999993</v>
      </c>
      <c r="BK1300" s="55">
        <v>0</v>
      </c>
      <c r="BL1300">
        <v>1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f>SUM(Tabla5[[#This Row],[VENTA MABE 3 SEMANA OCT]:[VENTAS OTROS 3 SEMANA OCT]])</f>
        <v>2</v>
      </c>
      <c r="BS1300" s="42">
        <v>0.4</v>
      </c>
      <c r="BT1300" s="55">
        <v>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f>SUM(Tabla5[[#This Row],[VENTA MABE 4 SEMANA OCT]:[VENTAS OTROS 4 SEMANA OCT]])</f>
        <v>1</v>
      </c>
      <c r="CB1300" t="s">
        <v>1698</v>
      </c>
      <c r="CI130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1300" t="s">
        <v>1701</v>
      </c>
      <c r="CK1300">
        <v>0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f>SUM(Tabla5[[#This Row],[VENTA MABE 1 SEMANA NOV]:[VENTAS OTROS 1 SEMANA NOV]])</f>
        <v>1</v>
      </c>
      <c r="CS1300">
        <f>IFERROR(VLOOKUP(Tabla5[[#This Row],[CLAVE]],[2]VENTAS!$F$2:$L$1501,2,0),0)</f>
        <v>2</v>
      </c>
      <c r="CT1300">
        <f>IFERROR(VLOOKUP(Tabla5[[#This Row],[CLAVE]],[2]VENTAS!$F$2:$L$1501,3,0),0)</f>
        <v>3</v>
      </c>
      <c r="CU1300">
        <f>IFERROR(VLOOKUP(Tabla5[[#This Row],[CLAVE]],[2]VENTAS!$F$2:$L$1501,4,0),0)</f>
        <v>0</v>
      </c>
      <c r="CV1300">
        <f>IFERROR(VLOOKUP(Tabla5[[#This Row],[CLAVE]],[2]VENTAS!$F$2:$L$1501,5,0),0)</f>
        <v>0</v>
      </c>
      <c r="CW1300">
        <f>IFERROR(VLOOKUP(Tabla5[[#This Row],[CLAVE]],[2]VENTAS!$F$2:$L$1501,6,0),0)</f>
        <v>0</v>
      </c>
      <c r="CX1300">
        <f>IFERROR(VLOOKUP(Tabla5[[#This Row],[CLAVE]],[2]VENTAS!$F$2:$L$1501,7,0),0)</f>
        <v>0</v>
      </c>
      <c r="CY1300">
        <f>IFERROR(VLOOKUP(Tabla5[[#This Row],[CLAVE]],[2]VENTAS!$F$2:$R$1501,13,0),0)</f>
        <v>0</v>
      </c>
      <c r="CZ1300">
        <f>SUM(Tabla5[[#This Row],[VENTA MABE 2 SEMANA NOV]:[VENTAS OTROS 2 SEMANA NOV]])</f>
        <v>5</v>
      </c>
      <c r="DA1300" s="46">
        <v>22.340403668481489</v>
      </c>
    </row>
    <row r="1301" spans="1:105" hidden="1" x14ac:dyDescent="0.3">
      <c r="A1301" t="str">
        <f>CONCATENATE(Tabla5[[#This Row],[TIENDA HMPV]],Tabla5[[#This Row],[LINEA]])</f>
        <v>48 - NACIONES UNIDAS 2GLOBALES</v>
      </c>
      <c r="B1301" t="s">
        <v>322</v>
      </c>
      <c r="C1301" s="55" t="s">
        <v>110</v>
      </c>
      <c r="D1301" s="55" t="s">
        <v>30</v>
      </c>
      <c r="E1301" s="55" t="s">
        <v>112</v>
      </c>
      <c r="F1301" s="55" t="s">
        <v>1724</v>
      </c>
      <c r="G1301" t="s">
        <v>27</v>
      </c>
      <c r="H1301" s="42">
        <f>IFERROR(Tabla5[[#This Row],[VENTAS MABE]]/Tabla5[[#This Row],[CUOTA]],0)</f>
        <v>9.5</v>
      </c>
      <c r="I1301">
        <v>2</v>
      </c>
      <c r="J1301">
        <v>19</v>
      </c>
      <c r="K1301">
        <v>7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V1301" s="42">
        <v>0.76</v>
      </c>
      <c r="W1301" s="42">
        <f>IFERROR(Tabla5[[#This Row],[TOTAL VENTA 38 SEMANA]]/Tabla5[[#This Row],[VENTA ACUM 38]],0)</f>
        <v>0.76</v>
      </c>
      <c r="X1301" s="42" t="e">
        <f>VLOOKUP(Tabla5[[#This Row],[CLAVE]],[1]!QMI_5_SEMANA_SEP_22[[CLAVE]:[SHARE CADENA S2]],21,0)</f>
        <v>#REF!</v>
      </c>
      <c r="Y1301" s="55" t="s">
        <v>724</v>
      </c>
      <c r="Z1301" s="46">
        <f>+Tabla5[[#This Row],[VENTA ACUM 38]]+Tabla5[[#This Row],[venta total 39 acum]]</f>
        <v>29</v>
      </c>
      <c r="AA1301" s="46">
        <v>19</v>
      </c>
      <c r="AB1301" s="46">
        <v>19</v>
      </c>
      <c r="AC1301" s="46">
        <v>25</v>
      </c>
      <c r="AD1301" s="46">
        <v>4</v>
      </c>
      <c r="AE1301" s="46">
        <v>3</v>
      </c>
      <c r="AF1301" s="46">
        <v>4</v>
      </c>
      <c r="AG1301" s="46">
        <v>26</v>
      </c>
      <c r="AH1301" s="42">
        <f>IFERROR(Tabla5[[#This Row],[VENTAS MABE]]/Tabla5[[#This Row],[VENTAS INDURAMA]],0)</f>
        <v>2.7142857142857144</v>
      </c>
      <c r="AI1301" t="s">
        <v>1675</v>
      </c>
      <c r="AK1301" s="42"/>
      <c r="AL1301" t="s">
        <v>727</v>
      </c>
      <c r="AM1301" s="55" t="s">
        <v>1025</v>
      </c>
      <c r="AO1301" s="55" t="s">
        <v>460</v>
      </c>
      <c r="AP1301">
        <v>25</v>
      </c>
      <c r="AQ1301" s="55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f>SUM(Tabla5[[#This Row],[VENTA MABE 1 SEMANA OCT]:[VENTAS OTROS 1 SEMANA OCT]])</f>
        <v>1</v>
      </c>
      <c r="AY1301" s="46">
        <v>2</v>
      </c>
      <c r="AZ1301" s="55">
        <v>2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f>SUM(Tabla5[[#This Row],[VENTA MABE 2 SEMANA OCT]:[VENTAS OTROS 2 SEMANA OCT]])</f>
        <v>2</v>
      </c>
      <c r="BH1301" t="s">
        <v>798</v>
      </c>
      <c r="BI1301" s="55" t="s">
        <v>110</v>
      </c>
      <c r="BJ1301">
        <v>24.999999999999993</v>
      </c>
      <c r="BK1301" s="55">
        <v>0</v>
      </c>
      <c r="BL1301">
        <v>0</v>
      </c>
      <c r="BM1301">
        <v>1</v>
      </c>
      <c r="BN1301">
        <v>0</v>
      </c>
      <c r="BO1301">
        <v>0</v>
      </c>
      <c r="BP1301">
        <v>0</v>
      </c>
      <c r="BQ1301">
        <v>0</v>
      </c>
      <c r="BR1301">
        <f>SUM(Tabla5[[#This Row],[VENTA MABE 3 SEMANA OCT]:[VENTAS OTROS 3 SEMANA OCT]])</f>
        <v>1</v>
      </c>
      <c r="BS1301" s="42">
        <v>0</v>
      </c>
      <c r="BT1301" s="55">
        <v>1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f>SUM(Tabla5[[#This Row],[VENTA MABE 4 SEMANA OCT]:[VENTAS OTROS 4 SEMANA OCT]])</f>
        <v>1</v>
      </c>
      <c r="CI13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1301" t="s">
        <v>1703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f>SUM(Tabla5[[#This Row],[VENTA MABE 1 SEMANA NOV]:[VENTAS OTROS 1 SEMANA NOV]])</f>
        <v>0</v>
      </c>
      <c r="CS1301">
        <f>IFERROR(VLOOKUP(Tabla5[[#This Row],[CLAVE]],[2]VENTAS!$F$2:$L$1501,2,0),0)</f>
        <v>0</v>
      </c>
      <c r="CT1301">
        <f>IFERROR(VLOOKUP(Tabla5[[#This Row],[CLAVE]],[2]VENTAS!$F$2:$L$1501,3,0),0)</f>
        <v>4</v>
      </c>
      <c r="CU1301">
        <f>IFERROR(VLOOKUP(Tabla5[[#This Row],[CLAVE]],[2]VENTAS!$F$2:$L$1501,4,0),0)</f>
        <v>0</v>
      </c>
      <c r="CV1301">
        <f>IFERROR(VLOOKUP(Tabla5[[#This Row],[CLAVE]],[2]VENTAS!$F$2:$L$1501,5,0),0)</f>
        <v>0</v>
      </c>
      <c r="CW1301">
        <f>IFERROR(VLOOKUP(Tabla5[[#This Row],[CLAVE]],[2]VENTAS!$F$2:$L$1501,6,0),0)</f>
        <v>0</v>
      </c>
      <c r="CX1301">
        <f>IFERROR(VLOOKUP(Tabla5[[#This Row],[CLAVE]],[2]VENTAS!$F$2:$L$1501,7,0),0)</f>
        <v>0</v>
      </c>
      <c r="CY1301">
        <f>IFERROR(VLOOKUP(Tabla5[[#This Row],[CLAVE]],[2]VENTAS!$F$2:$R$1501,13,0),0)</f>
        <v>0</v>
      </c>
      <c r="CZ1301">
        <f>SUM(Tabla5[[#This Row],[VENTA MABE 2 SEMANA NOV]:[VENTAS OTROS 2 SEMANA NOV]])</f>
        <v>4</v>
      </c>
      <c r="DA1301" s="46">
        <v>0.90738411076812109</v>
      </c>
    </row>
    <row r="1302" spans="1:105" hidden="1" x14ac:dyDescent="0.3">
      <c r="A1302" t="str">
        <f>CONCATENATE(Tabla5[[#This Row],[TIENDA HMPV]],Tabla5[[#This Row],[LINEA]])</f>
        <v>48 - NACIONES UNIDAS 2LAVADO</v>
      </c>
      <c r="B1302" t="s">
        <v>322</v>
      </c>
      <c r="C1302" s="55" t="s">
        <v>110</v>
      </c>
      <c r="D1302" s="55" t="s">
        <v>30</v>
      </c>
      <c r="E1302" s="55" t="s">
        <v>112</v>
      </c>
      <c r="F1302" s="55" t="s">
        <v>1724</v>
      </c>
      <c r="G1302" t="s">
        <v>28</v>
      </c>
      <c r="H1302" s="42">
        <f>IFERROR(Tabla5[[#This Row],[VENTAS MABE]]/Tabla5[[#This Row],[CUOTA]],0)</f>
        <v>1.3333333333333333</v>
      </c>
      <c r="I1302">
        <v>3</v>
      </c>
      <c r="J1302">
        <v>4</v>
      </c>
      <c r="K1302">
        <v>1</v>
      </c>
      <c r="L1302" s="44">
        <v>52</v>
      </c>
      <c r="M1302">
        <v>6</v>
      </c>
      <c r="N1302">
        <v>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V1302" s="42">
        <v>6.5573770491803282E-2</v>
      </c>
      <c r="W1302" s="42">
        <f>IFERROR(Tabla5[[#This Row],[TOTAL VENTA 38 SEMANA]]/Tabla5[[#This Row],[VENTA ACUM 38]],0)</f>
        <v>6.5573770491803282E-2</v>
      </c>
      <c r="X1302" s="42" t="e">
        <f>VLOOKUP(Tabla5[[#This Row],[CLAVE]],[1]!QMI_5_SEMANA_SEP_22[[CLAVE]:[SHARE CADENA S2]],21,0)</f>
        <v>#REF!</v>
      </c>
      <c r="Y1302" s="55" t="s">
        <v>724</v>
      </c>
      <c r="Z1302" s="46">
        <f>+Tabla5[[#This Row],[VENTA ACUM 38]]+Tabla5[[#This Row],[venta total 39 acum]]</f>
        <v>65</v>
      </c>
      <c r="AA1302" s="46">
        <v>3</v>
      </c>
      <c r="AB1302" s="46">
        <v>4</v>
      </c>
      <c r="AC1302" s="46">
        <v>61</v>
      </c>
      <c r="AD1302" s="46">
        <v>4</v>
      </c>
      <c r="AE1302" s="46">
        <v>0</v>
      </c>
      <c r="AF1302" s="46">
        <v>4</v>
      </c>
      <c r="AG1302" s="46">
        <v>7</v>
      </c>
      <c r="AH1302" s="42">
        <f>IFERROR(Tabla5[[#This Row],[VENTAS MABE]]/Tabla5[[#This Row],[VENTAS INDURAMA]],0)</f>
        <v>4</v>
      </c>
      <c r="AI1302" t="s">
        <v>1675</v>
      </c>
      <c r="AK1302" s="42"/>
      <c r="AL1302" t="s">
        <v>727</v>
      </c>
      <c r="AM1302" s="55" t="s">
        <v>1025</v>
      </c>
      <c r="AO1302" s="55" t="s">
        <v>460</v>
      </c>
      <c r="AP1302">
        <v>59</v>
      </c>
      <c r="AQ1302" s="55">
        <v>0</v>
      </c>
      <c r="AR1302">
        <v>0</v>
      </c>
      <c r="AS1302">
        <v>10</v>
      </c>
      <c r="AT1302">
        <v>22</v>
      </c>
      <c r="AU1302">
        <v>2</v>
      </c>
      <c r="AV1302">
        <v>0</v>
      </c>
      <c r="AW1302">
        <v>0</v>
      </c>
      <c r="AX1302">
        <f>SUM(Tabla5[[#This Row],[VENTA MABE 1 SEMANA OCT]:[VENTAS OTROS 1 SEMANA OCT]])</f>
        <v>34</v>
      </c>
      <c r="AY1302" s="46">
        <v>4.1622061829330601</v>
      </c>
      <c r="AZ1302" s="55">
        <v>4</v>
      </c>
      <c r="BA1302">
        <v>0</v>
      </c>
      <c r="BB1302">
        <v>7</v>
      </c>
      <c r="BC1302">
        <v>1</v>
      </c>
      <c r="BD1302">
        <v>3</v>
      </c>
      <c r="BE1302">
        <v>0</v>
      </c>
      <c r="BF1302">
        <v>0</v>
      </c>
      <c r="BG1302">
        <f>SUM(Tabla5[[#This Row],[VENTA MABE 2 SEMANA OCT]:[VENTAS OTROS 2 SEMANA OCT]])</f>
        <v>15</v>
      </c>
      <c r="BH1302" t="s">
        <v>798</v>
      </c>
      <c r="BI1302" s="55" t="s">
        <v>110</v>
      </c>
      <c r="BJ1302">
        <v>24.999999999999993</v>
      </c>
      <c r="BK1302" s="55">
        <v>1</v>
      </c>
      <c r="BL1302">
        <v>0</v>
      </c>
      <c r="BM1302">
        <v>6</v>
      </c>
      <c r="BN1302">
        <v>0</v>
      </c>
      <c r="BO1302">
        <v>0</v>
      </c>
      <c r="BP1302">
        <v>0</v>
      </c>
      <c r="BQ1302">
        <v>0</v>
      </c>
      <c r="BR1302">
        <f>SUM(Tabla5[[#This Row],[VENTA MABE 3 SEMANA OCT]:[VENTAS OTROS 3 SEMANA OCT]])</f>
        <v>7</v>
      </c>
      <c r="BS1302" s="42">
        <v>0.05</v>
      </c>
      <c r="BT1302" s="55">
        <v>0</v>
      </c>
      <c r="BU1302">
        <v>0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f>SUM(Tabla5[[#This Row],[VENTA MABE 4 SEMANA OCT]:[VENTAS OTROS 4 SEMANA OCT]])</f>
        <v>2</v>
      </c>
      <c r="CB1302" t="s">
        <v>1698</v>
      </c>
      <c r="CI130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8.6206896551724144E-2</v>
      </c>
      <c r="CJ1302" t="s">
        <v>1701</v>
      </c>
      <c r="CK1302">
        <v>0</v>
      </c>
      <c r="CL1302">
        <v>0</v>
      </c>
      <c r="CM1302">
        <v>3</v>
      </c>
      <c r="CN1302">
        <v>0</v>
      </c>
      <c r="CO1302">
        <v>0</v>
      </c>
      <c r="CP1302">
        <v>0</v>
      </c>
      <c r="CQ1302">
        <v>0</v>
      </c>
      <c r="CR1302">
        <f>SUM(Tabla5[[#This Row],[VENTA MABE 1 SEMANA NOV]:[VENTAS OTROS 1 SEMANA NOV]])</f>
        <v>3</v>
      </c>
      <c r="CS1302">
        <f>IFERROR(VLOOKUP(Tabla5[[#This Row],[CLAVE]],[2]VENTAS!$F$2:$L$1501,2,0),0)</f>
        <v>1</v>
      </c>
      <c r="CT1302">
        <f>IFERROR(VLOOKUP(Tabla5[[#This Row],[CLAVE]],[2]VENTAS!$F$2:$L$1501,3,0),0)</f>
        <v>0</v>
      </c>
      <c r="CU1302">
        <f>IFERROR(VLOOKUP(Tabla5[[#This Row],[CLAVE]],[2]VENTAS!$F$2:$L$1501,4,0),0)</f>
        <v>1</v>
      </c>
      <c r="CV1302">
        <f>IFERROR(VLOOKUP(Tabla5[[#This Row],[CLAVE]],[2]VENTAS!$F$2:$L$1501,5,0),0)</f>
        <v>1</v>
      </c>
      <c r="CW1302">
        <f>IFERROR(VLOOKUP(Tabla5[[#This Row],[CLAVE]],[2]VENTAS!$F$2:$L$1501,6,0),0)</f>
        <v>0</v>
      </c>
      <c r="CX1302">
        <f>IFERROR(VLOOKUP(Tabla5[[#This Row],[CLAVE]],[2]VENTAS!$F$2:$L$1501,7,0),0)</f>
        <v>0</v>
      </c>
      <c r="CY1302">
        <f>IFERROR(VLOOKUP(Tabla5[[#This Row],[CLAVE]],[2]VENTAS!$F$2:$R$1501,13,0),0)</f>
        <v>0</v>
      </c>
      <c r="CZ1302">
        <f>SUM(Tabla5[[#This Row],[VENTA MABE 2 SEMANA NOV]:[VENTAS OTROS 2 SEMANA NOV]])</f>
        <v>3</v>
      </c>
      <c r="DA1302" s="46">
        <v>4.0878896269800711</v>
      </c>
    </row>
    <row r="1303" spans="1:105" hidden="1" x14ac:dyDescent="0.3">
      <c r="A1303" t="str">
        <f>CONCATENATE(Tabla5[[#This Row],[TIENDA HMPV]],Tabla5[[#This Row],[LINEA]])</f>
        <v>48 - NACIONES UNIDAS 2REFRIGERACIÓN</v>
      </c>
      <c r="B1303" t="s">
        <v>322</v>
      </c>
      <c r="C1303" s="55" t="s">
        <v>110</v>
      </c>
      <c r="D1303" s="55" t="s">
        <v>30</v>
      </c>
      <c r="E1303" s="55" t="s">
        <v>112</v>
      </c>
      <c r="F1303" s="55" t="s">
        <v>1724</v>
      </c>
      <c r="G1303" t="s">
        <v>29</v>
      </c>
      <c r="H1303" s="42">
        <f>IFERROR(Tabla5[[#This Row],[VENTAS MABE]]/Tabla5[[#This Row],[CUOTA]],0)</f>
        <v>3.3333333333333335</v>
      </c>
      <c r="I1303">
        <v>6</v>
      </c>
      <c r="J1303">
        <v>20</v>
      </c>
      <c r="K1303">
        <v>10</v>
      </c>
      <c r="L1303">
        <v>2</v>
      </c>
      <c r="M1303">
        <v>1</v>
      </c>
      <c r="N1303">
        <v>5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V1303" s="42">
        <v>0.58823529411764708</v>
      </c>
      <c r="W1303" s="42">
        <f>IFERROR(Tabla5[[#This Row],[TOTAL VENTA 38 SEMANA]]/Tabla5[[#This Row],[VENTA ACUM 38]],0)</f>
        <v>0.58823529411764708</v>
      </c>
      <c r="X1303" s="42" t="e">
        <f>VLOOKUP(Tabla5[[#This Row],[CLAVE]],[1]!QMI_5_SEMANA_SEP_22[[CLAVE]:[SHARE CADENA S2]],21,0)</f>
        <v>#REF!</v>
      </c>
      <c r="Y1303" s="55" t="s">
        <v>724</v>
      </c>
      <c r="Z1303" s="46">
        <f>+Tabla5[[#This Row],[VENTA ACUM 38]]+Tabla5[[#This Row],[venta total 39 acum]]</f>
        <v>40</v>
      </c>
      <c r="AA1303" s="46">
        <v>18</v>
      </c>
      <c r="AB1303" s="46">
        <v>20</v>
      </c>
      <c r="AC1303" s="46">
        <v>34</v>
      </c>
      <c r="AD1303" s="46">
        <v>6</v>
      </c>
      <c r="AE1303" s="46">
        <v>2</v>
      </c>
      <c r="AF1303" s="46">
        <v>6</v>
      </c>
      <c r="AG1303" s="46">
        <v>26</v>
      </c>
      <c r="AH1303" s="42">
        <f>IFERROR(Tabla5[[#This Row],[VENTAS MABE]]/Tabla5[[#This Row],[VENTAS INDURAMA]],0)</f>
        <v>2</v>
      </c>
      <c r="AI1303" t="s">
        <v>1675</v>
      </c>
      <c r="AK1303" s="42"/>
      <c r="AL1303" t="s">
        <v>727</v>
      </c>
      <c r="AM1303" s="55" t="s">
        <v>1025</v>
      </c>
      <c r="AO1303" s="55" t="s">
        <v>460</v>
      </c>
      <c r="AP1303">
        <v>26</v>
      </c>
      <c r="AQ1303" s="55">
        <v>3</v>
      </c>
      <c r="AR1303">
        <v>5</v>
      </c>
      <c r="AS1303">
        <v>1</v>
      </c>
      <c r="AT1303">
        <v>0</v>
      </c>
      <c r="AU1303">
        <v>2</v>
      </c>
      <c r="AV1303">
        <v>0</v>
      </c>
      <c r="AW1303">
        <v>0</v>
      </c>
      <c r="AX1303">
        <f>SUM(Tabla5[[#This Row],[VENTA MABE 1 SEMANA OCT]:[VENTAS OTROS 1 SEMANA OCT]])</f>
        <v>11</v>
      </c>
      <c r="AY1303" s="46">
        <v>3.7583934299817874</v>
      </c>
      <c r="AZ1303" s="55">
        <v>1</v>
      </c>
      <c r="BA1303">
        <v>1</v>
      </c>
      <c r="BB1303">
        <v>0</v>
      </c>
      <c r="BC1303">
        <v>1</v>
      </c>
      <c r="BD1303">
        <v>1</v>
      </c>
      <c r="BE1303">
        <v>0</v>
      </c>
      <c r="BF1303">
        <v>0</v>
      </c>
      <c r="BG1303">
        <f>SUM(Tabla5[[#This Row],[VENTA MABE 2 SEMANA OCT]:[VENTAS OTROS 2 SEMANA OCT]])</f>
        <v>4</v>
      </c>
      <c r="BH1303" t="s">
        <v>798</v>
      </c>
      <c r="BI1303" s="55" t="s">
        <v>110</v>
      </c>
      <c r="BJ1303">
        <v>24.999999999999993</v>
      </c>
      <c r="BK1303" s="55">
        <v>1</v>
      </c>
      <c r="BL1303">
        <v>1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f>SUM(Tabla5[[#This Row],[VENTA MABE 3 SEMANA OCT]:[VENTAS OTROS 3 SEMANA OCT]])</f>
        <v>2</v>
      </c>
      <c r="BS1303" s="42">
        <v>0.28000000000000003</v>
      </c>
      <c r="BT1303" s="55">
        <v>1</v>
      </c>
      <c r="BU1303">
        <v>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f>SUM(Tabla5[[#This Row],[VENTA MABE 4 SEMANA OCT]:[VENTAS OTROS 4 SEMANA OCT]])</f>
        <v>2</v>
      </c>
      <c r="CB1303" t="s">
        <v>1698</v>
      </c>
      <c r="CI13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0.31578947368421051</v>
      </c>
      <c r="CJ1303" t="s">
        <v>1701</v>
      </c>
      <c r="CK1303">
        <v>0</v>
      </c>
      <c r="CL1303">
        <v>0</v>
      </c>
      <c r="CM1303">
        <v>2</v>
      </c>
      <c r="CN1303">
        <v>0</v>
      </c>
      <c r="CO1303">
        <v>0</v>
      </c>
      <c r="CP1303">
        <v>0</v>
      </c>
      <c r="CQ1303">
        <v>0</v>
      </c>
      <c r="CR1303">
        <f>SUM(Tabla5[[#This Row],[VENTA MABE 1 SEMANA NOV]:[VENTAS OTROS 1 SEMANA NOV]])</f>
        <v>2</v>
      </c>
      <c r="CS1303">
        <f>IFERROR(VLOOKUP(Tabla5[[#This Row],[CLAVE]],[2]VENTAS!$F$2:$L$1501,2,0),0)</f>
        <v>1</v>
      </c>
      <c r="CT1303">
        <f>IFERROR(VLOOKUP(Tabla5[[#This Row],[CLAVE]],[2]VENTAS!$F$2:$L$1501,3,0),0)</f>
        <v>0</v>
      </c>
      <c r="CU1303">
        <f>IFERROR(VLOOKUP(Tabla5[[#This Row],[CLAVE]],[2]VENTAS!$F$2:$L$1501,4,0),0)</f>
        <v>0</v>
      </c>
      <c r="CV1303">
        <f>IFERROR(VLOOKUP(Tabla5[[#This Row],[CLAVE]],[2]VENTAS!$F$2:$L$1501,5,0),0)</f>
        <v>0</v>
      </c>
      <c r="CW1303">
        <f>IFERROR(VLOOKUP(Tabla5[[#This Row],[CLAVE]],[2]VENTAS!$F$2:$L$1501,6,0),0)</f>
        <v>0</v>
      </c>
      <c r="CX1303">
        <f>IFERROR(VLOOKUP(Tabla5[[#This Row],[CLAVE]],[2]VENTAS!$F$2:$L$1501,7,0),0)</f>
        <v>0</v>
      </c>
      <c r="CY1303">
        <f>IFERROR(VLOOKUP(Tabla5[[#This Row],[CLAVE]],[2]VENTAS!$F$2:$R$1501,13,0),0)</f>
        <v>0</v>
      </c>
      <c r="CZ1303">
        <f>SUM(Tabla5[[#This Row],[VENTA MABE 2 SEMANA NOV]:[VENTAS OTROS 2 SEMANA NOV]])</f>
        <v>1</v>
      </c>
      <c r="DA1303" s="46">
        <v>10.034071892536062</v>
      </c>
    </row>
    <row r="1304" spans="1:105" hidden="1" x14ac:dyDescent="0.3">
      <c r="A1304" t="str">
        <f>CONCATENATE(Tabla5[[#This Row],[TIENDA HMPV]],Tabla5[[#This Row],[LINEA]])</f>
        <v>491 - DURANAIRES</v>
      </c>
      <c r="B1304" t="s">
        <v>353</v>
      </c>
      <c r="C1304" s="55" t="s">
        <v>354</v>
      </c>
      <c r="D1304" s="55" t="s">
        <v>23</v>
      </c>
      <c r="E1304" s="55" t="s">
        <v>355</v>
      </c>
      <c r="F1304" s="55" t="s">
        <v>1724</v>
      </c>
      <c r="G1304" t="s">
        <v>25</v>
      </c>
      <c r="H1304" s="42">
        <f>IFERROR(Tabla5[[#This Row],[VENTAS MABE]]/Tabla5[[#This Row],[CUOTA]],0)</f>
        <v>1</v>
      </c>
      <c r="I1304">
        <v>2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V1304" s="42">
        <v>1</v>
      </c>
      <c r="W1304" s="42">
        <f>IFERROR(Tabla5[[#This Row],[TOTAL VENTA 38 SEMANA]]/Tabla5[[#This Row],[VENTA ACUM 38]],0)</f>
        <v>1</v>
      </c>
      <c r="X1304" s="42" t="e">
        <f>VLOOKUP(Tabla5[[#This Row],[CLAVE]],[1]!QMI_5_SEMANA_SEP_22[[CLAVE]:[SHARE CADENA S2]],21,0)</f>
        <v>#REF!</v>
      </c>
      <c r="Y1304" s="55" t="s">
        <v>724</v>
      </c>
      <c r="Z1304" s="46">
        <f>+Tabla5[[#This Row],[VENTA ACUM 38]]+Tabla5[[#This Row],[venta total 39 acum]]</f>
        <v>2</v>
      </c>
      <c r="AA1304" s="46">
        <v>2</v>
      </c>
      <c r="AB1304" s="46">
        <v>2</v>
      </c>
      <c r="AC1304" s="46">
        <v>2</v>
      </c>
      <c r="AD1304" s="46">
        <v>0</v>
      </c>
      <c r="AE1304" s="46">
        <v>0</v>
      </c>
      <c r="AF1304" s="46">
        <v>0</v>
      </c>
      <c r="AG1304" s="46">
        <v>3</v>
      </c>
      <c r="AH1304" s="42">
        <f>IFERROR(Tabla5[[#This Row],[VENTAS MABE]]/Tabla5[[#This Row],[VENTAS INDURAMA]],0)</f>
        <v>0</v>
      </c>
      <c r="AI1304" t="s">
        <v>1675</v>
      </c>
      <c r="AJ1304">
        <v>0.66669999999999996</v>
      </c>
      <c r="AK1304" s="42">
        <v>0.75</v>
      </c>
      <c r="AL1304" t="s">
        <v>727</v>
      </c>
      <c r="AM1304" s="55" t="s">
        <v>906</v>
      </c>
      <c r="AO1304" s="55" t="s">
        <v>435</v>
      </c>
      <c r="AP1304">
        <v>2</v>
      </c>
      <c r="AQ1304" s="55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f>SUM(Tabla5[[#This Row],[VENTA MABE 1 SEMANA OCT]:[VENTAS OTROS 1 SEMANA OCT]])</f>
        <v>1</v>
      </c>
      <c r="AY1304" s="46">
        <v>4.4444444444444446</v>
      </c>
      <c r="AZ1304" s="55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f>SUM(Tabla5[[#This Row],[VENTA MABE 2 SEMANA OCT]:[VENTAS OTROS 2 SEMANA OCT]])</f>
        <v>0</v>
      </c>
      <c r="BH1304" t="s">
        <v>798</v>
      </c>
      <c r="BI1304" s="55" t="s">
        <v>354</v>
      </c>
      <c r="BJ1304">
        <v>34.999999999999993</v>
      </c>
      <c r="BK1304" s="55">
        <v>2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f>SUM(Tabla5[[#This Row],[VENTA MABE 3 SEMANA OCT]:[VENTAS OTROS 3 SEMANA OCT]])</f>
        <v>2</v>
      </c>
      <c r="BS1304" s="42">
        <v>0.22</v>
      </c>
      <c r="BT1304" s="55">
        <v>2</v>
      </c>
      <c r="BU1304">
        <v>0</v>
      </c>
      <c r="BV1304">
        <v>0</v>
      </c>
      <c r="BW1304">
        <v>0</v>
      </c>
      <c r="BX1304">
        <v>1</v>
      </c>
      <c r="BY1304">
        <v>0</v>
      </c>
      <c r="BZ1304">
        <v>0</v>
      </c>
      <c r="CA1304">
        <f>SUM(Tabla5[[#This Row],[VENTA MABE 4 SEMANA OCT]:[VENTAS OTROS 4 SEMANA OCT]])</f>
        <v>3</v>
      </c>
      <c r="CI13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304" t="s">
        <v>1703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2</v>
      </c>
      <c r="CR1304">
        <f>SUM(Tabla5[[#This Row],[VENTA MABE 1 SEMANA NOV]:[VENTAS OTROS 1 SEMANA NOV]])</f>
        <v>2</v>
      </c>
      <c r="CS1304">
        <f>IFERROR(VLOOKUP(Tabla5[[#This Row],[CLAVE]],[2]VENTAS!$F$2:$L$1501,2,0),0)</f>
        <v>2</v>
      </c>
      <c r="CT1304">
        <f>IFERROR(VLOOKUP(Tabla5[[#This Row],[CLAVE]],[2]VENTAS!$F$2:$L$1501,3,0),0)</f>
        <v>0</v>
      </c>
      <c r="CU1304">
        <f>IFERROR(VLOOKUP(Tabla5[[#This Row],[CLAVE]],[2]VENTAS!$F$2:$L$1501,4,0),0)</f>
        <v>0</v>
      </c>
      <c r="CV1304">
        <f>IFERROR(VLOOKUP(Tabla5[[#This Row],[CLAVE]],[2]VENTAS!$F$2:$L$1501,5,0),0)</f>
        <v>0</v>
      </c>
      <c r="CW1304">
        <f>IFERROR(VLOOKUP(Tabla5[[#This Row],[CLAVE]],[2]VENTAS!$F$2:$L$1501,6,0),0)</f>
        <v>1</v>
      </c>
      <c r="CX1304">
        <f>IFERROR(VLOOKUP(Tabla5[[#This Row],[CLAVE]],[2]VENTAS!$F$2:$L$1501,7,0),0)</f>
        <v>0</v>
      </c>
      <c r="CY1304">
        <f>IFERROR(VLOOKUP(Tabla5[[#This Row],[CLAVE]],[2]VENTAS!$F$2:$R$1501,13,0),0)</f>
        <v>1</v>
      </c>
      <c r="CZ1304">
        <f>SUM(Tabla5[[#This Row],[VENTA MABE 2 SEMANA NOV]:[VENTAS OTROS 2 SEMANA NOV]])</f>
        <v>4</v>
      </c>
      <c r="DA1304" s="46">
        <v>5</v>
      </c>
    </row>
    <row r="1305" spans="1:105" hidden="1" x14ac:dyDescent="0.3">
      <c r="A1305" t="str">
        <f>CONCATENATE(Tabla5[[#This Row],[TIENDA HMPV]],Tabla5[[#This Row],[LINEA]])</f>
        <v>491 - DURANCOCINAS</v>
      </c>
      <c r="B1305" t="s">
        <v>353</v>
      </c>
      <c r="C1305" s="55" t="s">
        <v>354</v>
      </c>
      <c r="D1305" s="55" t="s">
        <v>23</v>
      </c>
      <c r="E1305" s="55" t="s">
        <v>355</v>
      </c>
      <c r="F1305" s="55" t="s">
        <v>1724</v>
      </c>
      <c r="G1305" t="s">
        <v>26</v>
      </c>
      <c r="H1305" s="42">
        <f>IFERROR(Tabla5[[#This Row],[VENTAS MABE]]/Tabla5[[#This Row],[CUOTA]],0)</f>
        <v>0.2608695652173913</v>
      </c>
      <c r="I1305">
        <v>23</v>
      </c>
      <c r="J1305">
        <v>6</v>
      </c>
      <c r="K1305">
        <v>11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V1305" s="42">
        <v>0.375</v>
      </c>
      <c r="W1305" s="42">
        <f>IFERROR(Tabla5[[#This Row],[TOTAL VENTA 38 SEMANA]]/Tabla5[[#This Row],[VENTA ACUM 38]],0)</f>
        <v>0.375</v>
      </c>
      <c r="X1305" s="42" t="e">
        <f>VLOOKUP(Tabla5[[#This Row],[CLAVE]],[1]!QMI_5_SEMANA_SEP_22[[CLAVE]:[SHARE CADENA S2]],21,0)</f>
        <v>#REF!</v>
      </c>
      <c r="Y1305" s="55" t="s">
        <v>724</v>
      </c>
      <c r="Z1305" s="46">
        <f>+Tabla5[[#This Row],[VENTA ACUM 38]]+Tabla5[[#This Row],[venta total 39 acum]]</f>
        <v>21</v>
      </c>
      <c r="AA1305" s="46">
        <v>5</v>
      </c>
      <c r="AB1305" s="46">
        <v>6</v>
      </c>
      <c r="AC1305" s="46">
        <v>16</v>
      </c>
      <c r="AD1305" s="46">
        <v>5</v>
      </c>
      <c r="AE1305" s="46">
        <v>4</v>
      </c>
      <c r="AF1305" s="46">
        <v>5</v>
      </c>
      <c r="AG1305" s="46">
        <v>12</v>
      </c>
      <c r="AH1305" s="42">
        <f>IFERROR(Tabla5[[#This Row],[VENTAS MABE]]/Tabla5[[#This Row],[VENTAS INDURAMA]],0)</f>
        <v>0.54545454545454541</v>
      </c>
      <c r="AI1305" t="s">
        <v>1675</v>
      </c>
      <c r="AJ1305">
        <v>0.35709999999999997</v>
      </c>
      <c r="AK1305" s="42">
        <v>0.47370000000000001</v>
      </c>
      <c r="AL1305" t="s">
        <v>727</v>
      </c>
      <c r="AM1305" s="55" t="s">
        <v>906</v>
      </c>
      <c r="AO1305" s="55" t="s">
        <v>435</v>
      </c>
      <c r="AP1305">
        <v>15</v>
      </c>
      <c r="AQ1305" s="55">
        <v>2</v>
      </c>
      <c r="AR1305">
        <v>2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f>SUM(Tabla5[[#This Row],[VENTA MABE 1 SEMANA OCT]:[VENTAS OTROS 1 SEMANA OCT]])</f>
        <v>4</v>
      </c>
      <c r="AY1305" s="46">
        <v>24.915973162951602</v>
      </c>
      <c r="AZ1305" s="55">
        <v>5</v>
      </c>
      <c r="BA1305">
        <v>3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f>SUM(Tabla5[[#This Row],[VENTA MABE 2 SEMANA OCT]:[VENTAS OTROS 2 SEMANA OCT]])</f>
        <v>9</v>
      </c>
      <c r="BH1305" t="s">
        <v>798</v>
      </c>
      <c r="BI1305" s="55" t="s">
        <v>354</v>
      </c>
      <c r="BJ1305">
        <v>34.999999999999993</v>
      </c>
      <c r="BK1305" s="55">
        <v>2</v>
      </c>
      <c r="BL1305">
        <v>2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f>SUM(Tabla5[[#This Row],[VENTA MABE 3 SEMANA OCT]:[VENTAS OTROS 3 SEMANA OCT]])</f>
        <v>4</v>
      </c>
      <c r="BS1305" s="42">
        <v>0.45</v>
      </c>
      <c r="BT1305" s="55">
        <v>4</v>
      </c>
      <c r="BU1305">
        <v>1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f>SUM(Tabla5[[#This Row],[VENTA MABE 4 SEMANA OCT]:[VENTAS OTROS 4 SEMANA OCT]])</f>
        <v>5</v>
      </c>
      <c r="CI13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0.59090909090909094</v>
      </c>
      <c r="CJ1305" t="s">
        <v>1703</v>
      </c>
      <c r="CK1305">
        <v>2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f>SUM(Tabla5[[#This Row],[VENTA MABE 1 SEMANA NOV]:[VENTAS OTROS 1 SEMANA NOV]])</f>
        <v>3</v>
      </c>
      <c r="CS1305">
        <f>IFERROR(VLOOKUP(Tabla5[[#This Row],[CLAVE]],[2]VENTAS!$F$2:$L$1501,2,0),0)</f>
        <v>3</v>
      </c>
      <c r="CT1305">
        <f>IFERROR(VLOOKUP(Tabla5[[#This Row],[CLAVE]],[2]VENTAS!$F$2:$L$1501,3,0),0)</f>
        <v>3</v>
      </c>
      <c r="CU1305">
        <f>IFERROR(VLOOKUP(Tabla5[[#This Row],[CLAVE]],[2]VENTAS!$F$2:$L$1501,4,0),0)</f>
        <v>0</v>
      </c>
      <c r="CV1305">
        <f>IFERROR(VLOOKUP(Tabla5[[#This Row],[CLAVE]],[2]VENTAS!$F$2:$L$1501,5,0),0)</f>
        <v>0</v>
      </c>
      <c r="CW1305">
        <f>IFERROR(VLOOKUP(Tabla5[[#This Row],[CLAVE]],[2]VENTAS!$F$2:$L$1501,6,0),0)</f>
        <v>0</v>
      </c>
      <c r="CX1305">
        <f>IFERROR(VLOOKUP(Tabla5[[#This Row],[CLAVE]],[2]VENTAS!$F$2:$L$1501,7,0),0)</f>
        <v>0</v>
      </c>
      <c r="CY1305">
        <f>IFERROR(VLOOKUP(Tabla5[[#This Row],[CLAVE]],[2]VENTAS!$F$2:$R$1501,13,0),0)</f>
        <v>0</v>
      </c>
      <c r="CZ1305">
        <f>SUM(Tabla5[[#This Row],[VENTA MABE 2 SEMANA NOV]:[VENTAS OTROS 2 SEMANA NOV]])</f>
        <v>6</v>
      </c>
      <c r="DA1305" s="46">
        <v>49</v>
      </c>
    </row>
    <row r="1306" spans="1:105" hidden="1" x14ac:dyDescent="0.3">
      <c r="A1306" t="str">
        <f>CONCATENATE(Tabla5[[#This Row],[TIENDA HMPV]],Tabla5[[#This Row],[LINEA]])</f>
        <v>491 - DURANGLOBALES</v>
      </c>
      <c r="B1306" t="s">
        <v>353</v>
      </c>
      <c r="C1306" s="55" t="s">
        <v>354</v>
      </c>
      <c r="D1306" s="55" t="s">
        <v>23</v>
      </c>
      <c r="E1306" s="55" t="s">
        <v>355</v>
      </c>
      <c r="F1306" s="55" t="s">
        <v>1724</v>
      </c>
      <c r="G1306" t="s">
        <v>27</v>
      </c>
      <c r="H1306" s="42">
        <f>IFERROR(Tabla5[[#This Row],[VENTAS MABE]]/Tabla5[[#This Row],[CUOTA]],0)</f>
        <v>0</v>
      </c>
      <c r="I1306">
        <v>0</v>
      </c>
      <c r="J1306">
        <v>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V1306" s="42">
        <v>1</v>
      </c>
      <c r="W1306" s="42">
        <f>IFERROR(Tabla5[[#This Row],[TOTAL VENTA 38 SEMANA]]/Tabla5[[#This Row],[VENTA ACUM 38]],0)</f>
        <v>1</v>
      </c>
      <c r="X1306" s="42" t="e">
        <f>VLOOKUP(Tabla5[[#This Row],[CLAVE]],[1]!QMI_5_SEMANA_SEP_22[[CLAVE]:[SHARE CADENA S2]],21,0)</f>
        <v>#REF!</v>
      </c>
      <c r="Y1306" s="55" t="s">
        <v>724</v>
      </c>
      <c r="Z1306" s="46">
        <f>+Tabla5[[#This Row],[VENTA ACUM 38]]+Tabla5[[#This Row],[venta total 39 acum]]</f>
        <v>3</v>
      </c>
      <c r="AA1306" s="46">
        <v>2</v>
      </c>
      <c r="AB1306" s="46">
        <v>3</v>
      </c>
      <c r="AC1306" s="46">
        <v>3</v>
      </c>
      <c r="AD1306" s="46">
        <v>0</v>
      </c>
      <c r="AE1306" s="46">
        <v>0</v>
      </c>
      <c r="AF1306" s="46">
        <v>0</v>
      </c>
      <c r="AG1306" s="46">
        <v>2</v>
      </c>
      <c r="AH1306" s="42">
        <f>IFERROR(Tabla5[[#This Row],[VENTAS MABE]]/Tabla5[[#This Row],[VENTAS INDURAMA]],0)</f>
        <v>0</v>
      </c>
      <c r="AI1306" t="s">
        <v>1675</v>
      </c>
      <c r="AK1306" s="42"/>
      <c r="AL1306" t="s">
        <v>727</v>
      </c>
      <c r="AM1306" s="55" t="s">
        <v>906</v>
      </c>
      <c r="AO1306" s="55" t="s">
        <v>435</v>
      </c>
      <c r="AP1306">
        <v>2</v>
      </c>
      <c r="AQ1306" s="55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f>SUM(Tabla5[[#This Row],[VENTA MABE 1 SEMANA OCT]:[VENTAS OTROS 1 SEMANA OCT]])</f>
        <v>0</v>
      </c>
      <c r="AY1306" s="46">
        <v>0</v>
      </c>
      <c r="AZ1306" s="55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f>SUM(Tabla5[[#This Row],[VENTA MABE 2 SEMANA OCT]:[VENTAS OTROS 2 SEMANA OCT]])</f>
        <v>0</v>
      </c>
      <c r="BH1306" t="s">
        <v>798</v>
      </c>
      <c r="BI1306" s="55" t="s">
        <v>354</v>
      </c>
      <c r="BJ1306">
        <v>34.999999999999993</v>
      </c>
      <c r="BK1306" s="55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f>SUM(Tabla5[[#This Row],[VENTA MABE 3 SEMANA OCT]:[VENTAS OTROS 3 SEMANA OCT]])</f>
        <v>1</v>
      </c>
      <c r="BS1306" s="42">
        <v>0</v>
      </c>
      <c r="BT1306" s="55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f>SUM(Tabla5[[#This Row],[VENTA MABE 4 SEMANA OCT]:[VENTAS OTROS 4 SEMANA OCT]])</f>
        <v>0</v>
      </c>
      <c r="CI13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06" t="s">
        <v>1703</v>
      </c>
      <c r="CK1306">
        <v>2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f>SUM(Tabla5[[#This Row],[VENTA MABE 1 SEMANA NOV]:[VENTAS OTROS 1 SEMANA NOV]])</f>
        <v>2</v>
      </c>
      <c r="CS1306">
        <f>IFERROR(VLOOKUP(Tabla5[[#This Row],[CLAVE]],[2]VENTAS!$F$2:$L$1501,2,0),0)</f>
        <v>0</v>
      </c>
      <c r="CT1306">
        <f>IFERROR(VLOOKUP(Tabla5[[#This Row],[CLAVE]],[2]VENTAS!$F$2:$L$1501,3,0),0)</f>
        <v>0</v>
      </c>
      <c r="CU1306">
        <f>IFERROR(VLOOKUP(Tabla5[[#This Row],[CLAVE]],[2]VENTAS!$F$2:$L$1501,4,0),0)</f>
        <v>0</v>
      </c>
      <c r="CV1306">
        <f>IFERROR(VLOOKUP(Tabla5[[#This Row],[CLAVE]],[2]VENTAS!$F$2:$L$1501,5,0),0)</f>
        <v>0</v>
      </c>
      <c r="CW1306">
        <f>IFERROR(VLOOKUP(Tabla5[[#This Row],[CLAVE]],[2]VENTAS!$F$2:$L$1501,6,0),0)</f>
        <v>0</v>
      </c>
      <c r="CX1306">
        <f>IFERROR(VLOOKUP(Tabla5[[#This Row],[CLAVE]],[2]VENTAS!$F$2:$L$1501,7,0),0)</f>
        <v>0</v>
      </c>
      <c r="CY1306">
        <f>IFERROR(VLOOKUP(Tabla5[[#This Row],[CLAVE]],[2]VENTAS!$F$2:$R$1501,13,0),0)</f>
        <v>0</v>
      </c>
      <c r="CZ1306">
        <f>SUM(Tabla5[[#This Row],[VENTA MABE 2 SEMANA NOV]:[VENTAS OTROS 2 SEMANA NOV]])</f>
        <v>0</v>
      </c>
      <c r="DA1306" s="46">
        <v>0</v>
      </c>
    </row>
    <row r="1307" spans="1:105" hidden="1" x14ac:dyDescent="0.3">
      <c r="A1307" t="str">
        <f>CONCATENATE(Tabla5[[#This Row],[TIENDA HMPV]],Tabla5[[#This Row],[LINEA]])</f>
        <v>491 - DURANLAVADO</v>
      </c>
      <c r="B1307" t="s">
        <v>353</v>
      </c>
      <c r="C1307" s="55" t="s">
        <v>354</v>
      </c>
      <c r="D1307" s="55" t="s">
        <v>23</v>
      </c>
      <c r="E1307" s="55" t="s">
        <v>355</v>
      </c>
      <c r="F1307" s="55" t="s">
        <v>1724</v>
      </c>
      <c r="G1307" t="s">
        <v>28</v>
      </c>
      <c r="H1307" s="42">
        <f>IFERROR(Tabla5[[#This Row],[VENTAS MABE]]/Tabla5[[#This Row],[CUOTA]],0)</f>
        <v>2.5</v>
      </c>
      <c r="I1307">
        <v>2</v>
      </c>
      <c r="J1307">
        <v>5</v>
      </c>
      <c r="K1307">
        <v>7</v>
      </c>
      <c r="L1307">
        <v>0</v>
      </c>
      <c r="M1307">
        <v>0</v>
      </c>
      <c r="N1307">
        <v>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V1307" s="42">
        <v>0.35714285714285715</v>
      </c>
      <c r="W1307" s="42">
        <f>IFERROR(Tabla5[[#This Row],[TOTAL VENTA 38 SEMANA]]/Tabla5[[#This Row],[VENTA ACUM 38]],0)</f>
        <v>0.35714285714285715</v>
      </c>
      <c r="X1307" s="42" t="e">
        <f>VLOOKUP(Tabla5[[#This Row],[CLAVE]],[1]!QMI_5_SEMANA_SEP_22[[CLAVE]:[SHARE CADENA S2]],21,0)</f>
        <v>#REF!</v>
      </c>
      <c r="Y1307" s="55" t="s">
        <v>724</v>
      </c>
      <c r="Z1307" s="46">
        <f>+Tabla5[[#This Row],[VENTA ACUM 38]]+Tabla5[[#This Row],[venta total 39 acum]]</f>
        <v>14</v>
      </c>
      <c r="AA1307" s="46">
        <v>1</v>
      </c>
      <c r="AB1307" s="46">
        <v>5</v>
      </c>
      <c r="AC1307" s="46">
        <v>14</v>
      </c>
      <c r="AD1307" s="46">
        <v>0</v>
      </c>
      <c r="AE1307" s="46">
        <v>0</v>
      </c>
      <c r="AF1307" s="46">
        <v>0</v>
      </c>
      <c r="AG1307" s="46">
        <v>3</v>
      </c>
      <c r="AH1307" s="42">
        <f>IFERROR(Tabla5[[#This Row],[VENTAS MABE]]/Tabla5[[#This Row],[VENTAS INDURAMA]],0)</f>
        <v>0.7142857142857143</v>
      </c>
      <c r="AI1307" t="s">
        <v>1675</v>
      </c>
      <c r="AJ1307">
        <v>0.125</v>
      </c>
      <c r="AK1307" s="42">
        <v>0.1</v>
      </c>
      <c r="AL1307" t="s">
        <v>727</v>
      </c>
      <c r="AM1307" s="55" t="s">
        <v>906</v>
      </c>
      <c r="AO1307" s="55" t="s">
        <v>435</v>
      </c>
      <c r="AP1307">
        <v>3</v>
      </c>
      <c r="AQ1307" s="55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f>SUM(Tabla5[[#This Row],[VENTA MABE 1 SEMANA OCT]:[VENTAS OTROS 1 SEMANA OCT]])</f>
        <v>1</v>
      </c>
      <c r="AY1307" s="46">
        <v>1</v>
      </c>
      <c r="AZ1307" s="55">
        <v>2</v>
      </c>
      <c r="BA1307">
        <v>0</v>
      </c>
      <c r="BB1307">
        <v>0</v>
      </c>
      <c r="BC1307">
        <v>0</v>
      </c>
      <c r="BD1307">
        <v>3</v>
      </c>
      <c r="BE1307">
        <v>0</v>
      </c>
      <c r="BF1307">
        <v>0</v>
      </c>
      <c r="BG1307">
        <f>SUM(Tabla5[[#This Row],[VENTA MABE 2 SEMANA OCT]:[VENTAS OTROS 2 SEMANA OCT]])</f>
        <v>5</v>
      </c>
      <c r="BH1307" t="s">
        <v>798</v>
      </c>
      <c r="BI1307" s="55" t="s">
        <v>354</v>
      </c>
      <c r="BJ1307">
        <v>34.999999999999993</v>
      </c>
      <c r="BK1307" s="55">
        <v>0</v>
      </c>
      <c r="BL1307">
        <v>0</v>
      </c>
      <c r="BM1307">
        <v>0</v>
      </c>
      <c r="BN1307">
        <v>1</v>
      </c>
      <c r="BO1307">
        <v>2</v>
      </c>
      <c r="BP1307">
        <v>0</v>
      </c>
      <c r="BQ1307">
        <v>1</v>
      </c>
      <c r="BR1307">
        <f>SUM(Tabla5[[#This Row],[VENTA MABE 3 SEMANA OCT]:[VENTAS OTROS 3 SEMANA OCT]])</f>
        <v>4</v>
      </c>
      <c r="BS1307" s="42">
        <v>7.0000000000000007E-2</v>
      </c>
      <c r="BT1307" s="55">
        <v>0</v>
      </c>
      <c r="BU1307">
        <v>0</v>
      </c>
      <c r="BV1307">
        <v>0</v>
      </c>
      <c r="BW1307">
        <v>2</v>
      </c>
      <c r="BX1307">
        <v>2</v>
      </c>
      <c r="BY1307">
        <v>0</v>
      </c>
      <c r="BZ1307">
        <v>1</v>
      </c>
      <c r="CA1307">
        <f>SUM(Tabla5[[#This Row],[VENTA MABE 4 SEMANA OCT]:[VENTAS OTROS 4 SEMANA OCT]])</f>
        <v>5</v>
      </c>
      <c r="CI130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307" t="s">
        <v>1701</v>
      </c>
      <c r="CK1307">
        <v>2</v>
      </c>
      <c r="CL1307">
        <v>0</v>
      </c>
      <c r="CM1307">
        <v>2</v>
      </c>
      <c r="CN1307">
        <v>1</v>
      </c>
      <c r="CO1307">
        <v>1</v>
      </c>
      <c r="CP1307">
        <v>0</v>
      </c>
      <c r="CQ1307">
        <v>0</v>
      </c>
      <c r="CR1307">
        <f>SUM(Tabla5[[#This Row],[VENTA MABE 1 SEMANA NOV]:[VENTAS OTROS 1 SEMANA NOV]])</f>
        <v>6</v>
      </c>
      <c r="CS1307">
        <f>IFERROR(VLOOKUP(Tabla5[[#This Row],[CLAVE]],[2]VENTAS!$F$2:$L$1501,2,0),0)</f>
        <v>0</v>
      </c>
      <c r="CT1307">
        <f>IFERROR(VLOOKUP(Tabla5[[#This Row],[CLAVE]],[2]VENTAS!$F$2:$L$1501,3,0),0)</f>
        <v>0</v>
      </c>
      <c r="CU1307">
        <f>IFERROR(VLOOKUP(Tabla5[[#This Row],[CLAVE]],[2]VENTAS!$F$2:$L$1501,4,0),0)</f>
        <v>0</v>
      </c>
      <c r="CV1307">
        <f>IFERROR(VLOOKUP(Tabla5[[#This Row],[CLAVE]],[2]VENTAS!$F$2:$L$1501,5,0),0)</f>
        <v>2</v>
      </c>
      <c r="CW1307">
        <f>IFERROR(VLOOKUP(Tabla5[[#This Row],[CLAVE]],[2]VENTAS!$F$2:$L$1501,6,0),0)</f>
        <v>1</v>
      </c>
      <c r="CX1307">
        <f>IFERROR(VLOOKUP(Tabla5[[#This Row],[CLAVE]],[2]VENTAS!$F$2:$L$1501,7,0),0)</f>
        <v>0</v>
      </c>
      <c r="CY1307">
        <f>IFERROR(VLOOKUP(Tabla5[[#This Row],[CLAVE]],[2]VENTAS!$F$2:$R$1501,13,0),0)</f>
        <v>0</v>
      </c>
      <c r="CZ1307">
        <f>SUM(Tabla5[[#This Row],[VENTA MABE 2 SEMANA NOV]:[VENTAS OTROS 2 SEMANA NOV]])</f>
        <v>3</v>
      </c>
      <c r="DA1307" s="46">
        <v>2.1460271285052261</v>
      </c>
    </row>
    <row r="1308" spans="1:105" hidden="1" x14ac:dyDescent="0.3">
      <c r="A1308" t="str">
        <f>CONCATENATE(Tabla5[[#This Row],[TIENDA HMPV]],Tabla5[[#This Row],[LINEA]])</f>
        <v>491 - DURANREFRIGERACIÓN</v>
      </c>
      <c r="B1308" t="s">
        <v>353</v>
      </c>
      <c r="C1308" s="55" t="s">
        <v>354</v>
      </c>
      <c r="D1308" s="55" t="s">
        <v>23</v>
      </c>
      <c r="E1308" s="55" t="s">
        <v>355</v>
      </c>
      <c r="F1308" s="55" t="s">
        <v>1724</v>
      </c>
      <c r="G1308" t="s">
        <v>29</v>
      </c>
      <c r="H1308" s="42">
        <f>IFERROR(Tabla5[[#This Row],[VENTAS MABE]]/Tabla5[[#This Row],[CUOTA]],0)</f>
        <v>0.91304347826086951</v>
      </c>
      <c r="I1308">
        <v>23</v>
      </c>
      <c r="J1308">
        <v>21</v>
      </c>
      <c r="K1308">
        <v>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V1308" s="42">
        <v>0.91304347826086951</v>
      </c>
      <c r="W1308" s="42">
        <f>IFERROR(Tabla5[[#This Row],[TOTAL VENTA 38 SEMANA]]/Tabla5[[#This Row],[VENTA ACUM 38]],0)</f>
        <v>0.91304347826086951</v>
      </c>
      <c r="X1308" s="42" t="e">
        <f>VLOOKUP(Tabla5[[#This Row],[CLAVE]],[1]!QMI_5_SEMANA_SEP_22[[CLAVE]:[SHARE CADENA S2]],21,0)</f>
        <v>#REF!</v>
      </c>
      <c r="Y1308" s="55" t="s">
        <v>724</v>
      </c>
      <c r="Z1308" s="46">
        <f>+Tabla5[[#This Row],[VENTA ACUM 38]]+Tabla5[[#This Row],[venta total 39 acum]]</f>
        <v>26</v>
      </c>
      <c r="AA1308" s="46">
        <v>6</v>
      </c>
      <c r="AB1308" s="46">
        <v>21</v>
      </c>
      <c r="AC1308" s="46">
        <v>23</v>
      </c>
      <c r="AD1308" s="46">
        <v>3</v>
      </c>
      <c r="AE1308" s="46">
        <v>2</v>
      </c>
      <c r="AF1308" s="46">
        <v>3</v>
      </c>
      <c r="AG1308" s="46">
        <v>9</v>
      </c>
      <c r="AH1308" s="42">
        <f>IFERROR(Tabla5[[#This Row],[VENTAS MABE]]/Tabla5[[#This Row],[VENTAS INDURAMA]],0)</f>
        <v>7</v>
      </c>
      <c r="AI1308" t="s">
        <v>1675</v>
      </c>
      <c r="AJ1308">
        <v>0.85709999999999997</v>
      </c>
      <c r="AK1308" s="42">
        <v>0.77780000000000005</v>
      </c>
      <c r="AL1308" t="s">
        <v>727</v>
      </c>
      <c r="AM1308" s="55" t="s">
        <v>906</v>
      </c>
      <c r="AO1308" s="55" t="s">
        <v>435</v>
      </c>
      <c r="AP1308">
        <v>7</v>
      </c>
      <c r="AQ1308" s="55">
        <v>4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f>SUM(Tabla5[[#This Row],[VENTA MABE 1 SEMANA OCT]:[VENTAS OTROS 1 SEMANA OCT]])</f>
        <v>5</v>
      </c>
      <c r="AY1308" s="46">
        <v>23.03340660031445</v>
      </c>
      <c r="AZ1308" s="55">
        <v>5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f>SUM(Tabla5[[#This Row],[VENTA MABE 2 SEMANA OCT]:[VENTAS OTROS 2 SEMANA OCT]])</f>
        <v>6</v>
      </c>
      <c r="BH1308" t="s">
        <v>798</v>
      </c>
      <c r="BI1308" s="55" t="s">
        <v>354</v>
      </c>
      <c r="BJ1308">
        <v>34.999999999999993</v>
      </c>
      <c r="BK1308" s="55">
        <v>3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f>SUM(Tabla5[[#This Row],[VENTA MABE 3 SEMANA OCT]:[VENTAS OTROS 3 SEMANA OCT]])</f>
        <v>4</v>
      </c>
      <c r="BS1308" s="42">
        <v>0.4</v>
      </c>
      <c r="BT1308" s="55">
        <v>7</v>
      </c>
      <c r="BU1308">
        <v>1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f>SUM(Tabla5[[#This Row],[VENTA MABE 4 SEMANA OCT]:[VENTAS OTROS 4 SEMANA OCT]])</f>
        <v>8</v>
      </c>
      <c r="CI13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0.82608695652173914</v>
      </c>
      <c r="CJ1308" t="s">
        <v>1703</v>
      </c>
      <c r="CK1308">
        <v>4</v>
      </c>
      <c r="CL1308">
        <v>1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f>SUM(Tabla5[[#This Row],[VENTA MABE 1 SEMANA NOV]:[VENTAS OTROS 1 SEMANA NOV]])</f>
        <v>7</v>
      </c>
      <c r="CS1308">
        <f>IFERROR(VLOOKUP(Tabla5[[#This Row],[CLAVE]],[2]VENTAS!$F$2:$L$1501,2,0),0)</f>
        <v>3</v>
      </c>
      <c r="CT1308">
        <f>IFERROR(VLOOKUP(Tabla5[[#This Row],[CLAVE]],[2]VENTAS!$F$2:$L$1501,3,0),0)</f>
        <v>2</v>
      </c>
      <c r="CU1308">
        <f>IFERROR(VLOOKUP(Tabla5[[#This Row],[CLAVE]],[2]VENTAS!$F$2:$L$1501,4,0),0)</f>
        <v>0</v>
      </c>
      <c r="CV1308">
        <f>IFERROR(VLOOKUP(Tabla5[[#This Row],[CLAVE]],[2]VENTAS!$F$2:$L$1501,5,0),0)</f>
        <v>1</v>
      </c>
      <c r="CW1308">
        <f>IFERROR(VLOOKUP(Tabla5[[#This Row],[CLAVE]],[2]VENTAS!$F$2:$L$1501,6,0),0)</f>
        <v>1</v>
      </c>
      <c r="CX1308">
        <f>IFERROR(VLOOKUP(Tabla5[[#This Row],[CLAVE]],[2]VENTAS!$F$2:$L$1501,7,0),0)</f>
        <v>0</v>
      </c>
      <c r="CY1308">
        <f>IFERROR(VLOOKUP(Tabla5[[#This Row],[CLAVE]],[2]VENTAS!$F$2:$R$1501,13,0),0)</f>
        <v>0</v>
      </c>
      <c r="CZ1308">
        <f>SUM(Tabla5[[#This Row],[VENTA MABE 2 SEMANA NOV]:[VENTAS OTROS 2 SEMANA NOV]])</f>
        <v>7</v>
      </c>
      <c r="DA1308" s="46">
        <v>32</v>
      </c>
    </row>
    <row r="1309" spans="1:105" hidden="1" x14ac:dyDescent="0.3">
      <c r="A1309" t="str">
        <f>CONCATENATE(Tabla5[[#This Row],[TIENDA HMPV]],Tabla5[[#This Row],[LINEA]])</f>
        <v>609 - GYE. DURAN IIIAIRES</v>
      </c>
      <c r="B1309" t="s">
        <v>353</v>
      </c>
      <c r="C1309" s="55" t="s">
        <v>354</v>
      </c>
      <c r="D1309" s="55" t="s">
        <v>51</v>
      </c>
      <c r="E1309" s="55" t="s">
        <v>356</v>
      </c>
      <c r="F1309" s="55" t="s">
        <v>1724</v>
      </c>
      <c r="G1309" t="s">
        <v>25</v>
      </c>
      <c r="H1309" s="42">
        <f>IFERROR(Tabla5[[#This Row],[VENTAS MABE]]/Tabla5[[#This Row],[CUOTA]],0)</f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V1309" s="42">
        <v>0</v>
      </c>
      <c r="W1309" s="42">
        <f>IFERROR(Tabla5[[#This Row],[TOTAL VENTA 38 SEMANA]]/Tabla5[[#This Row],[VENTA ACUM 38]],0)</f>
        <v>0</v>
      </c>
      <c r="X1309" s="42" t="e">
        <f>VLOOKUP(Tabla5[[#This Row],[CLAVE]],[1]!QMI_5_SEMANA_SEP_22[[CLAVE]:[SHARE CADENA S2]],21,0)</f>
        <v>#REF!</v>
      </c>
      <c r="Y1309" s="55" t="s">
        <v>724</v>
      </c>
      <c r="Z1309" s="46">
        <f>+Tabla5[[#This Row],[VENTA ACUM 38]]+Tabla5[[#This Row],[venta total 39 acum]]</f>
        <v>1</v>
      </c>
      <c r="AA1309" s="46">
        <v>0</v>
      </c>
      <c r="AB1309" s="46">
        <v>0</v>
      </c>
      <c r="AC1309" s="46">
        <v>1</v>
      </c>
      <c r="AD1309" s="46">
        <v>0</v>
      </c>
      <c r="AE1309" s="46">
        <v>0</v>
      </c>
      <c r="AF1309" s="46">
        <v>0</v>
      </c>
      <c r="AG1309" s="46">
        <v>0</v>
      </c>
      <c r="AH1309" s="42">
        <f>IFERROR(Tabla5[[#This Row],[VENTAS MABE]]/Tabla5[[#This Row],[VENTAS INDURAMA]],0)</f>
        <v>0</v>
      </c>
      <c r="AI1309" t="s">
        <v>1675</v>
      </c>
      <c r="AK1309" s="42"/>
      <c r="AL1309" t="s">
        <v>727</v>
      </c>
      <c r="AM1309" s="55" t="s">
        <v>903</v>
      </c>
      <c r="AO1309" s="55" t="s">
        <v>435</v>
      </c>
      <c r="AP1309">
        <v>0</v>
      </c>
      <c r="AQ1309" s="55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f>SUM(Tabla5[[#This Row],[VENTA MABE 1 SEMANA OCT]:[VENTAS OTROS 1 SEMANA OCT]])</f>
        <v>0</v>
      </c>
      <c r="AY1309" s="46">
        <v>0</v>
      </c>
      <c r="AZ1309" s="55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f>SUM(Tabla5[[#This Row],[VENTA MABE 2 SEMANA OCT]:[VENTAS OTROS 2 SEMANA OCT]])</f>
        <v>1</v>
      </c>
      <c r="BH1309" t="s">
        <v>731</v>
      </c>
      <c r="BI1309" s="55" t="s">
        <v>354</v>
      </c>
      <c r="BJ1309">
        <v>4.9999999999999982</v>
      </c>
      <c r="BK1309" s="55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f>SUM(Tabla5[[#This Row],[VENTA MABE 3 SEMANA OCT]:[VENTAS OTROS 3 SEMANA OCT]])</f>
        <v>0</v>
      </c>
      <c r="BS1309" s="42">
        <v>0</v>
      </c>
      <c r="BT1309" s="55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f>SUM(Tabla5[[#This Row],[VENTA MABE 4 SEMANA OCT]:[VENTAS OTROS 4 SEMANA OCT]])</f>
        <v>0</v>
      </c>
      <c r="CI13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09" s="66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f>SUM(Tabla5[[#This Row],[VENTA MABE 1 SEMANA NOV]:[VENTAS OTROS 1 SEMANA NOV]])</f>
        <v>0</v>
      </c>
      <c r="CS1309">
        <f>IFERROR(VLOOKUP(Tabla5[[#This Row],[CLAVE]],[2]VENTAS!$F$2:$L$1501,2,0),0)</f>
        <v>0</v>
      </c>
      <c r="CT1309">
        <f>IFERROR(VLOOKUP(Tabla5[[#This Row],[CLAVE]],[2]VENTAS!$F$2:$L$1501,3,0),0)</f>
        <v>0</v>
      </c>
      <c r="CU1309">
        <f>IFERROR(VLOOKUP(Tabla5[[#This Row],[CLAVE]],[2]VENTAS!$F$2:$L$1501,4,0),0)</f>
        <v>0</v>
      </c>
      <c r="CV1309">
        <f>IFERROR(VLOOKUP(Tabla5[[#This Row],[CLAVE]],[2]VENTAS!$F$2:$L$1501,5,0),0)</f>
        <v>0</v>
      </c>
      <c r="CW1309">
        <f>IFERROR(VLOOKUP(Tabla5[[#This Row],[CLAVE]],[2]VENTAS!$F$2:$L$1501,6,0),0)</f>
        <v>0</v>
      </c>
      <c r="CX1309">
        <f>IFERROR(VLOOKUP(Tabla5[[#This Row],[CLAVE]],[2]VENTAS!$F$2:$L$1501,7,0),0)</f>
        <v>0</v>
      </c>
      <c r="CY1309">
        <f>IFERROR(VLOOKUP(Tabla5[[#This Row],[CLAVE]],[2]VENTAS!$F$2:$R$1501,13,0),0)</f>
        <v>0</v>
      </c>
      <c r="CZ1309">
        <f>SUM(Tabla5[[#This Row],[VENTA MABE 2 SEMANA NOV]:[VENTAS OTROS 2 SEMANA NOV]])</f>
        <v>0</v>
      </c>
      <c r="DA1309" s="46">
        <v>0</v>
      </c>
    </row>
    <row r="1310" spans="1:105" hidden="1" x14ac:dyDescent="0.3">
      <c r="A1310" t="str">
        <f>CONCATENATE(Tabla5[[#This Row],[TIENDA HMPV]],Tabla5[[#This Row],[LINEA]])</f>
        <v>609 - GYE. DURAN IIICOCINAS</v>
      </c>
      <c r="B1310" t="s">
        <v>353</v>
      </c>
      <c r="C1310" s="55" t="s">
        <v>354</v>
      </c>
      <c r="D1310" s="55" t="s">
        <v>51</v>
      </c>
      <c r="E1310" s="55" t="s">
        <v>356</v>
      </c>
      <c r="F1310" s="55" t="s">
        <v>1724</v>
      </c>
      <c r="G1310" t="s">
        <v>26</v>
      </c>
      <c r="H1310" s="42">
        <f>IFERROR(Tabla5[[#This Row],[VENTAS MABE]]/Tabla5[[#This Row],[CUOTA]],0)</f>
        <v>0.25</v>
      </c>
      <c r="I1310">
        <v>8</v>
      </c>
      <c r="J1310">
        <v>2</v>
      </c>
      <c r="K1310">
        <v>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V1310" s="42">
        <v>0.33333333333333331</v>
      </c>
      <c r="W1310" s="42">
        <f>IFERROR(Tabla5[[#This Row],[TOTAL VENTA 38 SEMANA]]/Tabla5[[#This Row],[VENTA ACUM 38]],0)</f>
        <v>0.33333333333333331</v>
      </c>
      <c r="X1310" s="42" t="e">
        <f>VLOOKUP(Tabla5[[#This Row],[CLAVE]],[1]!QMI_5_SEMANA_SEP_22[[CLAVE]:[SHARE CADENA S2]],21,0)</f>
        <v>#REF!</v>
      </c>
      <c r="Y1310" s="55" t="s">
        <v>724</v>
      </c>
      <c r="Z1310" s="46">
        <f>+Tabla5[[#This Row],[VENTA ACUM 38]]+Tabla5[[#This Row],[venta total 39 acum]]</f>
        <v>6</v>
      </c>
      <c r="AA1310" s="46">
        <v>0</v>
      </c>
      <c r="AB1310" s="46">
        <v>2</v>
      </c>
      <c r="AC1310" s="46">
        <v>6</v>
      </c>
      <c r="AD1310" s="46">
        <v>0</v>
      </c>
      <c r="AE1310" s="46">
        <v>0</v>
      </c>
      <c r="AF1310" s="46">
        <v>0</v>
      </c>
      <c r="AG1310" s="46">
        <v>0</v>
      </c>
      <c r="AH1310" s="42">
        <f>IFERROR(Tabla5[[#This Row],[VENTAS MABE]]/Tabla5[[#This Row],[VENTAS INDURAMA]],0)</f>
        <v>0.5</v>
      </c>
      <c r="AI1310" t="s">
        <v>1675</v>
      </c>
      <c r="AK1310" s="42"/>
      <c r="AL1310" t="s">
        <v>727</v>
      </c>
      <c r="AM1310" s="55" t="s">
        <v>903</v>
      </c>
      <c r="AO1310" s="55" t="s">
        <v>435</v>
      </c>
      <c r="AP1310">
        <v>0</v>
      </c>
      <c r="AQ1310" s="55">
        <v>0</v>
      </c>
      <c r="AR1310">
        <v>3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f>SUM(Tabla5[[#This Row],[VENTA MABE 1 SEMANA OCT]:[VENTAS OTROS 1 SEMANA OCT]])</f>
        <v>3</v>
      </c>
      <c r="AY1310" s="46">
        <v>7.1399811507565225</v>
      </c>
      <c r="AZ1310" s="55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f>SUM(Tabla5[[#This Row],[VENTA MABE 2 SEMANA OCT]:[VENTAS OTROS 2 SEMANA OCT]])</f>
        <v>0</v>
      </c>
      <c r="BH1310" t="s">
        <v>731</v>
      </c>
      <c r="BI1310" s="55" t="s">
        <v>354</v>
      </c>
      <c r="BJ1310">
        <v>4.9999999999999982</v>
      </c>
      <c r="BK1310" s="55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f>SUM(Tabla5[[#This Row],[VENTA MABE 3 SEMANA OCT]:[VENTAS OTROS 3 SEMANA OCT]])</f>
        <v>0</v>
      </c>
      <c r="BS1310" s="42">
        <v>0.42</v>
      </c>
      <c r="BT1310" s="55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f>SUM(Tabla5[[#This Row],[VENTA MABE 4 SEMANA OCT]:[VENTAS OTROS 4 SEMANA OCT]])</f>
        <v>0</v>
      </c>
      <c r="CI13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10" s="66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f>SUM(Tabla5[[#This Row],[VENTA MABE 1 SEMANA NOV]:[VENTAS OTROS 1 SEMANA NOV]])</f>
        <v>0</v>
      </c>
      <c r="CS1310">
        <f>IFERROR(VLOOKUP(Tabla5[[#This Row],[CLAVE]],[2]VENTAS!$F$2:$L$1501,2,0),0)</f>
        <v>1</v>
      </c>
      <c r="CT1310">
        <f>IFERROR(VLOOKUP(Tabla5[[#This Row],[CLAVE]],[2]VENTAS!$F$2:$L$1501,3,0),0)</f>
        <v>0</v>
      </c>
      <c r="CU1310">
        <f>IFERROR(VLOOKUP(Tabla5[[#This Row],[CLAVE]],[2]VENTAS!$F$2:$L$1501,4,0),0)</f>
        <v>0</v>
      </c>
      <c r="CV1310">
        <f>IFERROR(VLOOKUP(Tabla5[[#This Row],[CLAVE]],[2]VENTAS!$F$2:$L$1501,5,0),0)</f>
        <v>0</v>
      </c>
      <c r="CW1310">
        <f>IFERROR(VLOOKUP(Tabla5[[#This Row],[CLAVE]],[2]VENTAS!$F$2:$L$1501,6,0),0)</f>
        <v>0</v>
      </c>
      <c r="CX1310">
        <f>IFERROR(VLOOKUP(Tabla5[[#This Row],[CLAVE]],[2]VENTAS!$F$2:$L$1501,7,0),0)</f>
        <v>0</v>
      </c>
      <c r="CY1310">
        <f>IFERROR(VLOOKUP(Tabla5[[#This Row],[CLAVE]],[2]VENTAS!$F$2:$R$1501,13,0),0)</f>
        <v>0</v>
      </c>
      <c r="CZ1310">
        <f>SUM(Tabla5[[#This Row],[VENTA MABE 2 SEMANA NOV]:[VENTAS OTROS 2 SEMANA NOV]])</f>
        <v>1</v>
      </c>
      <c r="DA1310" s="46">
        <v>10.139981150756523</v>
      </c>
    </row>
    <row r="1311" spans="1:105" hidden="1" x14ac:dyDescent="0.3">
      <c r="A1311" t="str">
        <f>CONCATENATE(Tabla5[[#This Row],[TIENDA HMPV]],Tabla5[[#This Row],[LINEA]])</f>
        <v>609 - GYE. DURAN IIIGLOBALES</v>
      </c>
      <c r="B1311" t="s">
        <v>353</v>
      </c>
      <c r="C1311" s="55" t="s">
        <v>354</v>
      </c>
      <c r="D1311" s="55" t="s">
        <v>51</v>
      </c>
      <c r="E1311" s="55" t="s">
        <v>356</v>
      </c>
      <c r="F1311" s="55" t="s">
        <v>1724</v>
      </c>
      <c r="G1311" t="s">
        <v>27</v>
      </c>
      <c r="H1311" s="42">
        <f>IFERROR(Tabla5[[#This Row],[VENTAS MABE]]/Tabla5[[#This Row],[CUOTA]],0)</f>
        <v>0</v>
      </c>
      <c r="I1311">
        <v>0</v>
      </c>
      <c r="J1311">
        <v>10</v>
      </c>
      <c r="K1311">
        <v>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V1311" s="42">
        <v>0.7142857142857143</v>
      </c>
      <c r="W1311" s="42">
        <f>IFERROR(Tabla5[[#This Row],[TOTAL VENTA 38 SEMANA]]/Tabla5[[#This Row],[VENTA ACUM 38]],0)</f>
        <v>0.7142857142857143</v>
      </c>
      <c r="X1311" s="42" t="e">
        <f>VLOOKUP(Tabla5[[#This Row],[CLAVE]],[1]!QMI_5_SEMANA_SEP_22[[CLAVE]:[SHARE CADENA S2]],21,0)</f>
        <v>#REF!</v>
      </c>
      <c r="Y1311" s="55" t="s">
        <v>724</v>
      </c>
      <c r="Z1311" s="46">
        <f>+Tabla5[[#This Row],[VENTA ACUM 38]]+Tabla5[[#This Row],[venta total 39 acum]]</f>
        <v>14</v>
      </c>
      <c r="AA1311" s="46">
        <v>0</v>
      </c>
      <c r="AB1311" s="46">
        <v>10</v>
      </c>
      <c r="AC1311" s="46">
        <v>14</v>
      </c>
      <c r="AD1311" s="46">
        <v>0</v>
      </c>
      <c r="AE1311" s="46">
        <v>0</v>
      </c>
      <c r="AF1311" s="46">
        <v>0</v>
      </c>
      <c r="AG1311" s="46">
        <v>0</v>
      </c>
      <c r="AH1311" s="42">
        <f>IFERROR(Tabla5[[#This Row],[VENTAS MABE]]/Tabla5[[#This Row],[VENTAS INDURAMA]],0)</f>
        <v>2.5</v>
      </c>
      <c r="AI1311" t="s">
        <v>1675</v>
      </c>
      <c r="AK1311" s="42"/>
      <c r="AL1311" t="s">
        <v>727</v>
      </c>
      <c r="AM1311" s="55" t="s">
        <v>903</v>
      </c>
      <c r="AO1311" s="55" t="s">
        <v>435</v>
      </c>
      <c r="AP1311">
        <v>0</v>
      </c>
      <c r="AQ1311" s="55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f>SUM(Tabla5[[#This Row],[VENTA MABE 1 SEMANA OCT]:[VENTAS OTROS 1 SEMANA OCT]])</f>
        <v>0</v>
      </c>
      <c r="AY1311" s="46">
        <v>0</v>
      </c>
      <c r="AZ1311" s="55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f>SUM(Tabla5[[#This Row],[VENTA MABE 2 SEMANA OCT]:[VENTAS OTROS 2 SEMANA OCT]])</f>
        <v>0</v>
      </c>
      <c r="BH1311" t="s">
        <v>731</v>
      </c>
      <c r="BI1311" s="55" t="s">
        <v>354</v>
      </c>
      <c r="BJ1311">
        <v>4.9999999999999982</v>
      </c>
      <c r="BK1311" s="55">
        <v>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f>SUM(Tabla5[[#This Row],[VENTA MABE 3 SEMANA OCT]:[VENTAS OTROS 3 SEMANA OCT]])</f>
        <v>1</v>
      </c>
      <c r="BS1311" s="42">
        <v>0</v>
      </c>
      <c r="BT1311" s="55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f>SUM(Tabla5[[#This Row],[VENTA MABE 4 SEMANA OCT]:[VENTAS OTROS 4 SEMANA OCT]])</f>
        <v>0</v>
      </c>
      <c r="CI13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11" t="s">
        <v>1703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f>SUM(Tabla5[[#This Row],[VENTA MABE 1 SEMANA NOV]:[VENTAS OTROS 1 SEMANA NOV]])</f>
        <v>0</v>
      </c>
      <c r="CS1311">
        <f>IFERROR(VLOOKUP(Tabla5[[#This Row],[CLAVE]],[2]VENTAS!$F$2:$L$1501,2,0),0)</f>
        <v>0</v>
      </c>
      <c r="CT1311">
        <f>IFERROR(VLOOKUP(Tabla5[[#This Row],[CLAVE]],[2]VENTAS!$F$2:$L$1501,3,0),0)</f>
        <v>0</v>
      </c>
      <c r="CU1311">
        <f>IFERROR(VLOOKUP(Tabla5[[#This Row],[CLAVE]],[2]VENTAS!$F$2:$L$1501,4,0),0)</f>
        <v>0</v>
      </c>
      <c r="CV1311">
        <f>IFERROR(VLOOKUP(Tabla5[[#This Row],[CLAVE]],[2]VENTAS!$F$2:$L$1501,5,0),0)</f>
        <v>0</v>
      </c>
      <c r="CW1311">
        <f>IFERROR(VLOOKUP(Tabla5[[#This Row],[CLAVE]],[2]VENTAS!$F$2:$L$1501,6,0),0)</f>
        <v>0</v>
      </c>
      <c r="CX1311">
        <f>IFERROR(VLOOKUP(Tabla5[[#This Row],[CLAVE]],[2]VENTAS!$F$2:$L$1501,7,0),0)</f>
        <v>0</v>
      </c>
      <c r="CY1311">
        <f>IFERROR(VLOOKUP(Tabla5[[#This Row],[CLAVE]],[2]VENTAS!$F$2:$R$1501,13,0),0)</f>
        <v>0</v>
      </c>
      <c r="CZ1311">
        <f>SUM(Tabla5[[#This Row],[VENTA MABE 2 SEMANA NOV]:[VENTAS OTROS 2 SEMANA NOV]])</f>
        <v>0</v>
      </c>
      <c r="DA1311" s="46">
        <v>0</v>
      </c>
    </row>
    <row r="1312" spans="1:105" hidden="1" x14ac:dyDescent="0.3">
      <c r="A1312" t="str">
        <f>CONCATENATE(Tabla5[[#This Row],[TIENDA HMPV]],Tabla5[[#This Row],[LINEA]])</f>
        <v>609 - GYE. DURAN IIILAVADO</v>
      </c>
      <c r="B1312" t="s">
        <v>353</v>
      </c>
      <c r="C1312" s="55" t="s">
        <v>354</v>
      </c>
      <c r="D1312" s="55" t="s">
        <v>51</v>
      </c>
      <c r="E1312" s="55" t="s">
        <v>356</v>
      </c>
      <c r="F1312" s="55" t="s">
        <v>1724</v>
      </c>
      <c r="G1312" t="s">
        <v>28</v>
      </c>
      <c r="H1312" s="42">
        <f>IFERROR(Tabla5[[#This Row],[VENTAS MABE]]/Tabla5[[#This Row],[CUOTA]],0)</f>
        <v>0.5</v>
      </c>
      <c r="I1312">
        <v>6</v>
      </c>
      <c r="J1312">
        <v>3</v>
      </c>
      <c r="K1312">
        <v>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V1312" s="42">
        <v>0.42857142857142855</v>
      </c>
      <c r="W1312" s="42">
        <f>IFERROR(Tabla5[[#This Row],[TOTAL VENTA 38 SEMANA]]/Tabla5[[#This Row],[VENTA ACUM 38]],0)</f>
        <v>0.42857142857142855</v>
      </c>
      <c r="X1312" s="42" t="e">
        <f>VLOOKUP(Tabla5[[#This Row],[CLAVE]],[1]!QMI_5_SEMANA_SEP_22[[CLAVE]:[SHARE CADENA S2]],21,0)</f>
        <v>#REF!</v>
      </c>
      <c r="Y1312" s="55" t="s">
        <v>724</v>
      </c>
      <c r="Z1312" s="46">
        <f>+Tabla5[[#This Row],[VENTA ACUM 38]]+Tabla5[[#This Row],[venta total 39 acum]]</f>
        <v>7</v>
      </c>
      <c r="AA1312" s="46">
        <v>0</v>
      </c>
      <c r="AB1312" s="46">
        <v>3</v>
      </c>
      <c r="AC1312" s="46">
        <v>7</v>
      </c>
      <c r="AD1312" s="46">
        <v>0</v>
      </c>
      <c r="AE1312" s="46">
        <v>0</v>
      </c>
      <c r="AF1312" s="46">
        <v>0</v>
      </c>
      <c r="AG1312" s="46">
        <v>0</v>
      </c>
      <c r="AH1312" s="42">
        <f>IFERROR(Tabla5[[#This Row],[VENTAS MABE]]/Tabla5[[#This Row],[VENTAS INDURAMA]],0)</f>
        <v>0.75</v>
      </c>
      <c r="AI1312" t="s">
        <v>1675</v>
      </c>
      <c r="AK1312" s="42"/>
      <c r="AL1312" t="s">
        <v>727</v>
      </c>
      <c r="AM1312" s="55" t="s">
        <v>903</v>
      </c>
      <c r="AO1312" s="55" t="s">
        <v>435</v>
      </c>
      <c r="AP1312">
        <v>0</v>
      </c>
      <c r="AQ1312" s="55">
        <v>2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f>SUM(Tabla5[[#This Row],[VENTA MABE 1 SEMANA OCT]:[VENTAS OTROS 1 SEMANA OCT]])</f>
        <v>2</v>
      </c>
      <c r="AY1312" s="46">
        <v>3.235247104639841</v>
      </c>
      <c r="AZ1312" s="55">
        <v>0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f>SUM(Tabla5[[#This Row],[VENTA MABE 2 SEMANA OCT]:[VENTAS OTROS 2 SEMANA OCT]])</f>
        <v>1</v>
      </c>
      <c r="BH1312" t="s">
        <v>731</v>
      </c>
      <c r="BI1312" s="55" t="s">
        <v>354</v>
      </c>
      <c r="BJ1312">
        <v>4.9999999999999982</v>
      </c>
      <c r="BK1312" s="55">
        <v>0</v>
      </c>
      <c r="BL1312">
        <v>1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f>SUM(Tabla5[[#This Row],[VENTA MABE 3 SEMANA OCT]:[VENTAS OTROS 3 SEMANA OCT]])</f>
        <v>1</v>
      </c>
      <c r="BS1312" s="42">
        <v>0.25</v>
      </c>
      <c r="BT1312" s="55">
        <v>3</v>
      </c>
      <c r="BU1312">
        <v>3</v>
      </c>
      <c r="BV1312">
        <v>0</v>
      </c>
      <c r="BW1312">
        <v>1</v>
      </c>
      <c r="BX1312">
        <v>1</v>
      </c>
      <c r="BY1312">
        <v>0</v>
      </c>
      <c r="BZ1312">
        <v>0</v>
      </c>
      <c r="CA1312">
        <f>SUM(Tabla5[[#This Row],[VENTA MABE 4 SEMANA OCT]:[VENTAS OTROS 4 SEMANA OCT]])</f>
        <v>8</v>
      </c>
      <c r="CI13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0.41666666666666669</v>
      </c>
      <c r="CJ1312" t="s">
        <v>1703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f>SUM(Tabla5[[#This Row],[VENTA MABE 1 SEMANA NOV]:[VENTAS OTROS 1 SEMANA NOV]])</f>
        <v>0</v>
      </c>
      <c r="CS1312">
        <f>IFERROR(VLOOKUP(Tabla5[[#This Row],[CLAVE]],[2]VENTAS!$F$2:$L$1501,2,0),0)</f>
        <v>1</v>
      </c>
      <c r="CT1312">
        <f>IFERROR(VLOOKUP(Tabla5[[#This Row],[CLAVE]],[2]VENTAS!$F$2:$L$1501,3,0),0)</f>
        <v>2</v>
      </c>
      <c r="CU1312">
        <f>IFERROR(VLOOKUP(Tabla5[[#This Row],[CLAVE]],[2]VENTAS!$F$2:$L$1501,4,0),0)</f>
        <v>0</v>
      </c>
      <c r="CV1312">
        <f>IFERROR(VLOOKUP(Tabla5[[#This Row],[CLAVE]],[2]VENTAS!$F$2:$L$1501,5,0),0)</f>
        <v>0</v>
      </c>
      <c r="CW1312">
        <f>IFERROR(VLOOKUP(Tabla5[[#This Row],[CLAVE]],[2]VENTAS!$F$2:$L$1501,6,0),0)</f>
        <v>0</v>
      </c>
      <c r="CX1312">
        <f>IFERROR(VLOOKUP(Tabla5[[#This Row],[CLAVE]],[2]VENTAS!$F$2:$L$1501,7,0),0)</f>
        <v>0</v>
      </c>
      <c r="CY1312">
        <f>IFERROR(VLOOKUP(Tabla5[[#This Row],[CLAVE]],[2]VENTAS!$F$2:$R$1501,13,0),0)</f>
        <v>0</v>
      </c>
      <c r="CZ1312">
        <f>SUM(Tabla5[[#This Row],[VENTA MABE 2 SEMANA NOV]:[VENTAS OTROS 2 SEMANA NOV]])</f>
        <v>3</v>
      </c>
      <c r="DA1312" s="46">
        <v>5</v>
      </c>
    </row>
    <row r="1313" spans="1:105" hidden="1" x14ac:dyDescent="0.3">
      <c r="A1313" t="str">
        <f>CONCATENATE(Tabla5[[#This Row],[TIENDA HMPV]],Tabla5[[#This Row],[LINEA]])</f>
        <v>609 - GYE. DURAN IIIREFRIGERACIÓN</v>
      </c>
      <c r="B1313" t="s">
        <v>353</v>
      </c>
      <c r="C1313" s="55" t="s">
        <v>354</v>
      </c>
      <c r="D1313" s="55" t="s">
        <v>51</v>
      </c>
      <c r="E1313" s="55" t="s">
        <v>356</v>
      </c>
      <c r="F1313" s="55" t="s">
        <v>1724</v>
      </c>
      <c r="G1313" t="s">
        <v>29</v>
      </c>
      <c r="H1313" s="42">
        <f>IFERROR(Tabla5[[#This Row],[VENTAS MABE]]/Tabla5[[#This Row],[CUOTA]],0)</f>
        <v>0.5</v>
      </c>
      <c r="I1313">
        <v>6</v>
      </c>
      <c r="J1313">
        <v>3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V1313" s="42">
        <v>0.5</v>
      </c>
      <c r="W1313" s="42">
        <f>IFERROR(Tabla5[[#This Row],[TOTAL VENTA 38 SEMANA]]/Tabla5[[#This Row],[VENTA ACUM 38]],0)</f>
        <v>0.5</v>
      </c>
      <c r="X1313" s="42" t="e">
        <f>VLOOKUP(Tabla5[[#This Row],[CLAVE]],[1]!QMI_5_SEMANA_SEP_22[[CLAVE]:[SHARE CADENA S2]],21,0)</f>
        <v>#REF!</v>
      </c>
      <c r="Y1313" s="55" t="s">
        <v>724</v>
      </c>
      <c r="Z1313" s="46">
        <f>+Tabla5[[#This Row],[VENTA ACUM 38]]+Tabla5[[#This Row],[venta total 39 acum]]</f>
        <v>9</v>
      </c>
      <c r="AA1313" s="46">
        <v>0</v>
      </c>
      <c r="AB1313" s="46">
        <v>3</v>
      </c>
      <c r="AC1313" s="46">
        <v>6</v>
      </c>
      <c r="AD1313" s="46">
        <v>3</v>
      </c>
      <c r="AE1313" s="46">
        <v>3</v>
      </c>
      <c r="AF1313" s="46">
        <v>3</v>
      </c>
      <c r="AG1313" s="46">
        <v>3</v>
      </c>
      <c r="AH1313" s="42">
        <f>IFERROR(Tabla5[[#This Row],[VENTAS MABE]]/Tabla5[[#This Row],[VENTAS INDURAMA]],0)</f>
        <v>1</v>
      </c>
      <c r="AI1313" t="s">
        <v>1675</v>
      </c>
      <c r="AK1313" s="42"/>
      <c r="AL1313" t="s">
        <v>727</v>
      </c>
      <c r="AM1313" s="55" t="s">
        <v>903</v>
      </c>
      <c r="AO1313" s="55" t="s">
        <v>435</v>
      </c>
      <c r="AP1313">
        <v>0</v>
      </c>
      <c r="AQ1313" s="55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f>SUM(Tabla5[[#This Row],[VENTA MABE 1 SEMANA OCT]:[VENTAS OTROS 1 SEMANA OCT]])</f>
        <v>1</v>
      </c>
      <c r="AY1313" s="46">
        <v>4</v>
      </c>
      <c r="AZ1313" s="55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f>SUM(Tabla5[[#This Row],[VENTA MABE 2 SEMANA OCT]:[VENTAS OTROS 2 SEMANA OCT]])</f>
        <v>1</v>
      </c>
      <c r="BH1313" t="s">
        <v>731</v>
      </c>
      <c r="BI1313" s="55" t="s">
        <v>354</v>
      </c>
      <c r="BJ1313">
        <v>4.9999999999999982</v>
      </c>
      <c r="BK1313" s="55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f>SUM(Tabla5[[#This Row],[VENTA MABE 3 SEMANA OCT]:[VENTAS OTROS 3 SEMANA OCT]])</f>
        <v>0</v>
      </c>
      <c r="BS1313" s="42">
        <v>0.35</v>
      </c>
      <c r="BT1313" s="55">
        <v>2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f>SUM(Tabla5[[#This Row],[VENTA MABE 4 SEMANA OCT]:[VENTAS OTROS 4 SEMANA OCT]])</f>
        <v>2</v>
      </c>
      <c r="CI13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13" t="s">
        <v>1703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f>SUM(Tabla5[[#This Row],[VENTA MABE 1 SEMANA NOV]:[VENTAS OTROS 1 SEMANA NOV]])</f>
        <v>0</v>
      </c>
      <c r="CS1313">
        <f>IFERROR(VLOOKUP(Tabla5[[#This Row],[CLAVE]],[2]VENTAS!$F$2:$L$1501,2,0),0)</f>
        <v>1</v>
      </c>
      <c r="CT1313">
        <f>IFERROR(VLOOKUP(Tabla5[[#This Row],[CLAVE]],[2]VENTAS!$F$2:$L$1501,3,0),0)</f>
        <v>0</v>
      </c>
      <c r="CU1313">
        <f>IFERROR(VLOOKUP(Tabla5[[#This Row],[CLAVE]],[2]VENTAS!$F$2:$L$1501,4,0),0)</f>
        <v>0</v>
      </c>
      <c r="CV1313">
        <f>IFERROR(VLOOKUP(Tabla5[[#This Row],[CLAVE]],[2]VENTAS!$F$2:$L$1501,5,0),0)</f>
        <v>0</v>
      </c>
      <c r="CW1313">
        <f>IFERROR(VLOOKUP(Tabla5[[#This Row],[CLAVE]],[2]VENTAS!$F$2:$L$1501,6,0),0)</f>
        <v>0</v>
      </c>
      <c r="CX1313">
        <f>IFERROR(VLOOKUP(Tabla5[[#This Row],[CLAVE]],[2]VENTAS!$F$2:$L$1501,7,0),0)</f>
        <v>0</v>
      </c>
      <c r="CY1313">
        <f>IFERROR(VLOOKUP(Tabla5[[#This Row],[CLAVE]],[2]VENTAS!$F$2:$R$1501,13,0),0)</f>
        <v>0</v>
      </c>
      <c r="CZ1313">
        <f>SUM(Tabla5[[#This Row],[VENTA MABE 2 SEMANA NOV]:[VENTAS OTROS 2 SEMANA NOV]])</f>
        <v>1</v>
      </c>
      <c r="DA1313" s="46">
        <v>4</v>
      </c>
    </row>
    <row r="1314" spans="1:105" hidden="1" x14ac:dyDescent="0.3">
      <c r="A1314" t="str">
        <f>CONCATENATE(Tabla5[[#This Row],[TIENDA HMPV]],Tabla5[[#This Row],[LINEA]])</f>
        <v>519 - MACHALAAIRES</v>
      </c>
      <c r="B1314" t="s">
        <v>365</v>
      </c>
      <c r="C1314" s="55" t="s">
        <v>366</v>
      </c>
      <c r="D1314" s="55" t="s">
        <v>30</v>
      </c>
      <c r="E1314" s="55" t="s">
        <v>367</v>
      </c>
      <c r="F1314" s="55" t="s">
        <v>1724</v>
      </c>
      <c r="G1314" t="s">
        <v>25</v>
      </c>
      <c r="H1314" s="42">
        <f>IFERROR(Tabla5[[#This Row],[VENTAS MABE]]/Tabla5[[#This Row],[CUOTA]],0)</f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V1314" s="42">
        <v>0.5</v>
      </c>
      <c r="W1314" s="42">
        <f>IFERROR(Tabla5[[#This Row],[TOTAL VENTA 38 SEMANA]]/Tabla5[[#This Row],[VENTA ACUM 38]],0)</f>
        <v>0.5</v>
      </c>
      <c r="X1314" s="42" t="e">
        <f>VLOOKUP(Tabla5[[#This Row],[CLAVE]],[1]!QMI_5_SEMANA_SEP_22[[CLAVE]:[SHARE CADENA S2]],21,0)</f>
        <v>#REF!</v>
      </c>
      <c r="Y1314" s="55" t="s">
        <v>757</v>
      </c>
      <c r="Z1314" s="46">
        <f>+Tabla5[[#This Row],[VENTA ACUM 38]]+Tabla5[[#This Row],[venta total 39 acum]]</f>
        <v>2</v>
      </c>
      <c r="AA1314" s="46">
        <v>0</v>
      </c>
      <c r="AB1314" s="46">
        <v>1</v>
      </c>
      <c r="AC1314" s="46">
        <v>2</v>
      </c>
      <c r="AD1314" s="46">
        <v>0</v>
      </c>
      <c r="AE1314" s="46">
        <v>0</v>
      </c>
      <c r="AF1314" s="46">
        <v>0</v>
      </c>
      <c r="AG1314" s="46">
        <v>0</v>
      </c>
      <c r="AH1314" s="42">
        <f>IFERROR(Tabla5[[#This Row],[VENTAS MABE]]/Tabla5[[#This Row],[VENTAS INDURAMA]],0)</f>
        <v>0</v>
      </c>
      <c r="AI1314" t="s">
        <v>1675</v>
      </c>
      <c r="AK1314" s="42"/>
      <c r="AL1314" t="s">
        <v>727</v>
      </c>
      <c r="AM1314" s="55" t="s">
        <v>963</v>
      </c>
      <c r="AO1314" s="55" t="s">
        <v>435</v>
      </c>
      <c r="AP1314">
        <v>0</v>
      </c>
      <c r="AQ1314" s="55">
        <v>5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f>SUM(Tabla5[[#This Row],[VENTA MABE 1 SEMANA OCT]:[VENTAS OTROS 1 SEMANA OCT]])</f>
        <v>5</v>
      </c>
      <c r="AY1314" s="46">
        <v>0</v>
      </c>
      <c r="AZ1314" s="55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f>SUM(Tabla5[[#This Row],[VENTA MABE 2 SEMANA OCT]:[VENTAS OTROS 2 SEMANA OCT]])</f>
        <v>0</v>
      </c>
      <c r="BH1314" t="s">
        <v>1173</v>
      </c>
      <c r="BI1314" s="55" t="s">
        <v>366</v>
      </c>
      <c r="BJ1314">
        <v>5.9999999999999982</v>
      </c>
      <c r="BK1314" s="55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f>SUM(Tabla5[[#This Row],[VENTA MABE 3 SEMANA OCT]:[VENTAS OTROS 3 SEMANA OCT]])</f>
        <v>0</v>
      </c>
      <c r="BS1314" s="42">
        <v>0.17</v>
      </c>
      <c r="BT1314" s="55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f>SUM(Tabla5[[#This Row],[VENTA MABE 4 SEMANA OCT]:[VENTAS OTROS 4 SEMANA OCT]])</f>
        <v>0</v>
      </c>
      <c r="CI13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14" t="s">
        <v>1703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f>SUM(Tabla5[[#This Row],[VENTA MABE 1 SEMANA NOV]:[VENTAS OTROS 1 SEMANA NOV]])</f>
        <v>0</v>
      </c>
      <c r="CS1314">
        <f>IFERROR(VLOOKUP(Tabla5[[#This Row],[CLAVE]],[2]VENTAS!$F$2:$L$1501,2,0),0)</f>
        <v>0</v>
      </c>
      <c r="CT1314">
        <f>IFERROR(VLOOKUP(Tabla5[[#This Row],[CLAVE]],[2]VENTAS!$F$2:$L$1501,3,0),0)</f>
        <v>0</v>
      </c>
      <c r="CU1314">
        <f>IFERROR(VLOOKUP(Tabla5[[#This Row],[CLAVE]],[2]VENTAS!$F$2:$L$1501,4,0),0)</f>
        <v>0</v>
      </c>
      <c r="CV1314">
        <f>IFERROR(VLOOKUP(Tabla5[[#This Row],[CLAVE]],[2]VENTAS!$F$2:$L$1501,5,0),0)</f>
        <v>0</v>
      </c>
      <c r="CW1314">
        <f>IFERROR(VLOOKUP(Tabla5[[#This Row],[CLAVE]],[2]VENTAS!$F$2:$L$1501,6,0),0)</f>
        <v>0</v>
      </c>
      <c r="CX1314">
        <f>IFERROR(VLOOKUP(Tabla5[[#This Row],[CLAVE]],[2]VENTAS!$F$2:$L$1501,7,0),0)</f>
        <v>0</v>
      </c>
      <c r="CY1314">
        <f>IFERROR(VLOOKUP(Tabla5[[#This Row],[CLAVE]],[2]VENTAS!$F$2:$R$1501,13,0),0)</f>
        <v>0</v>
      </c>
      <c r="CZ1314">
        <f>SUM(Tabla5[[#This Row],[VENTA MABE 2 SEMANA NOV]:[VENTAS OTROS 2 SEMANA NOV]])</f>
        <v>0</v>
      </c>
      <c r="DA1314" s="46">
        <v>0.66518847006651849</v>
      </c>
    </row>
    <row r="1315" spans="1:105" hidden="1" x14ac:dyDescent="0.3">
      <c r="A1315" t="str">
        <f>CONCATENATE(Tabla5[[#This Row],[TIENDA HMPV]],Tabla5[[#This Row],[LINEA]])</f>
        <v>519 - MACHALACOCINAS</v>
      </c>
      <c r="B1315" t="s">
        <v>365</v>
      </c>
      <c r="C1315" s="55" t="s">
        <v>366</v>
      </c>
      <c r="D1315" s="55" t="s">
        <v>30</v>
      </c>
      <c r="E1315" s="55" t="s">
        <v>367</v>
      </c>
      <c r="F1315" s="55" t="s">
        <v>1724</v>
      </c>
      <c r="G1315" t="s">
        <v>26</v>
      </c>
      <c r="H1315" s="42">
        <f>IFERROR(Tabla5[[#This Row],[VENTAS MABE]]/Tabla5[[#This Row],[CUOTA]],0)</f>
        <v>0.5</v>
      </c>
      <c r="I1315">
        <v>4</v>
      </c>
      <c r="J1315">
        <v>2</v>
      </c>
      <c r="K1315">
        <v>10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V1315" s="42">
        <v>0.16666666666666666</v>
      </c>
      <c r="W1315" s="42">
        <f>IFERROR(Tabla5[[#This Row],[TOTAL VENTA 38 SEMANA]]/Tabla5[[#This Row],[VENTA ACUM 38]],0)</f>
        <v>0.16666666666666666</v>
      </c>
      <c r="X1315" s="42" t="e">
        <f>VLOOKUP(Tabla5[[#This Row],[CLAVE]],[1]!QMI_5_SEMANA_SEP_22[[CLAVE]:[SHARE CADENA S2]],21,0)</f>
        <v>#REF!</v>
      </c>
      <c r="Y1315" s="55" t="s">
        <v>757</v>
      </c>
      <c r="Z1315" s="46">
        <f>+Tabla5[[#This Row],[VENTA ACUM 38]]+Tabla5[[#This Row],[venta total 39 acum]]</f>
        <v>24</v>
      </c>
      <c r="AA1315" s="46">
        <v>2</v>
      </c>
      <c r="AB1315" s="46">
        <v>2</v>
      </c>
      <c r="AC1315" s="46">
        <v>12</v>
      </c>
      <c r="AD1315" s="46">
        <v>12</v>
      </c>
      <c r="AE1315" s="46">
        <v>2</v>
      </c>
      <c r="AF1315" s="46">
        <v>12</v>
      </c>
      <c r="AG1315" s="46">
        <v>4</v>
      </c>
      <c r="AH1315" s="42">
        <f>IFERROR(Tabla5[[#This Row],[VENTAS MABE]]/Tabla5[[#This Row],[VENTAS INDURAMA]],0)</f>
        <v>0.2</v>
      </c>
      <c r="AI1315" t="s">
        <v>1675</v>
      </c>
      <c r="AK1315" s="42"/>
      <c r="AL1315" t="s">
        <v>727</v>
      </c>
      <c r="AM1315" s="55" t="s">
        <v>963</v>
      </c>
      <c r="AO1315" s="55" t="s">
        <v>435</v>
      </c>
      <c r="AP1315">
        <v>10</v>
      </c>
      <c r="AQ1315" s="55">
        <v>0</v>
      </c>
      <c r="AR1315">
        <v>1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f>SUM(Tabla5[[#This Row],[VENTA MABE 1 SEMANA OCT]:[VENTAS OTROS 1 SEMANA OCT]])</f>
        <v>2</v>
      </c>
      <c r="AY1315" s="46">
        <v>2.7562792117138106</v>
      </c>
      <c r="AZ1315" s="55">
        <v>0</v>
      </c>
      <c r="BA1315">
        <v>2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f>SUM(Tabla5[[#This Row],[VENTA MABE 2 SEMANA OCT]:[VENTAS OTROS 2 SEMANA OCT]])</f>
        <v>2</v>
      </c>
      <c r="BH1315" t="s">
        <v>1173</v>
      </c>
      <c r="BI1315" s="55" t="s">
        <v>366</v>
      </c>
      <c r="BJ1315">
        <v>5.9999999999999982</v>
      </c>
      <c r="BK1315" s="55">
        <v>0</v>
      </c>
      <c r="BL1315">
        <v>1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f>SUM(Tabla5[[#This Row],[VENTA MABE 3 SEMANA OCT]:[VENTAS OTROS 3 SEMANA OCT]])</f>
        <v>1</v>
      </c>
      <c r="BS1315" s="42">
        <v>0.4</v>
      </c>
      <c r="BT1315" s="55">
        <v>1</v>
      </c>
      <c r="BU1315">
        <v>1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f>SUM(Tabla5[[#This Row],[VENTA MABE 4 SEMANA OCT]:[VENTAS OTROS 4 SEMANA OCT]])</f>
        <v>2</v>
      </c>
      <c r="CH1315" t="s">
        <v>1697</v>
      </c>
      <c r="CI131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0.14285714285714285</v>
      </c>
      <c r="CJ1315" s="66">
        <v>0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f>SUM(Tabla5[[#This Row],[VENTA MABE 1 SEMANA NOV]:[VENTAS OTROS 1 SEMANA NOV]])</f>
        <v>1</v>
      </c>
      <c r="CS1315">
        <f>IFERROR(VLOOKUP(Tabla5[[#This Row],[CLAVE]],[2]VENTAS!$F$2:$L$1501,2,0),0)</f>
        <v>0</v>
      </c>
      <c r="CT1315">
        <f>IFERROR(VLOOKUP(Tabla5[[#This Row],[CLAVE]],[2]VENTAS!$F$2:$L$1501,3,0),0)</f>
        <v>2</v>
      </c>
      <c r="CU1315">
        <f>IFERROR(VLOOKUP(Tabla5[[#This Row],[CLAVE]],[2]VENTAS!$F$2:$L$1501,4,0),0)</f>
        <v>0</v>
      </c>
      <c r="CV1315">
        <f>IFERROR(VLOOKUP(Tabla5[[#This Row],[CLAVE]],[2]VENTAS!$F$2:$L$1501,5,0),0)</f>
        <v>0</v>
      </c>
      <c r="CW1315">
        <f>IFERROR(VLOOKUP(Tabla5[[#This Row],[CLAVE]],[2]VENTAS!$F$2:$L$1501,6,0),0)</f>
        <v>0</v>
      </c>
      <c r="CX1315">
        <f>IFERROR(VLOOKUP(Tabla5[[#This Row],[CLAVE]],[2]VENTAS!$F$2:$L$1501,7,0),0)</f>
        <v>0</v>
      </c>
      <c r="CY1315">
        <f>IFERROR(VLOOKUP(Tabla5[[#This Row],[CLAVE]],[2]VENTAS!$F$2:$R$1501,13,0),0)</f>
        <v>0</v>
      </c>
      <c r="CZ1315">
        <f>SUM(Tabla5[[#This Row],[VENTA MABE 2 SEMANA NOV]:[VENTAS OTROS 2 SEMANA NOV]])</f>
        <v>2</v>
      </c>
      <c r="DA1315" s="46">
        <v>10</v>
      </c>
    </row>
    <row r="1316" spans="1:105" hidden="1" x14ac:dyDescent="0.3">
      <c r="A1316" t="str">
        <f>CONCATENATE(Tabla5[[#This Row],[TIENDA HMPV]],Tabla5[[#This Row],[LINEA]])</f>
        <v>519 - MACHALAEMPOTRE</v>
      </c>
      <c r="B1316" t="s">
        <v>365</v>
      </c>
      <c r="C1316" s="55" t="s">
        <v>366</v>
      </c>
      <c r="D1316" s="55" t="s">
        <v>30</v>
      </c>
      <c r="E1316" s="55" t="s">
        <v>367</v>
      </c>
      <c r="F1316" s="55" t="s">
        <v>1724</v>
      </c>
      <c r="G1316" t="s">
        <v>32</v>
      </c>
      <c r="H1316" s="42">
        <f>IFERROR(Tabla5[[#This Row],[VENTAS MABE]]/Tabla5[[#This Row],[CUOTA]],0)</f>
        <v>0</v>
      </c>
      <c r="I1316">
        <v>0</v>
      </c>
      <c r="J1316">
        <v>0</v>
      </c>
      <c r="K1316">
        <v>0</v>
      </c>
      <c r="L1316">
        <v>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V1316" s="42">
        <v>0</v>
      </c>
      <c r="W1316" s="42">
        <f>IFERROR(Tabla5[[#This Row],[TOTAL VENTA 38 SEMANA]]/Tabla5[[#This Row],[VENTA ACUM 38]],0)</f>
        <v>0</v>
      </c>
      <c r="X1316" s="42" t="e">
        <f>VLOOKUP(Tabla5[[#This Row],[CLAVE]],[1]!QMI_5_SEMANA_SEP_22[[CLAVE]:[SHARE CADENA S2]],21,0)</f>
        <v>#REF!</v>
      </c>
      <c r="Y1316" s="55" t="s">
        <v>757</v>
      </c>
      <c r="Z1316" s="46">
        <f>+Tabla5[[#This Row],[VENTA ACUM 38]]+Tabla5[[#This Row],[venta total 39 acum]]</f>
        <v>7</v>
      </c>
      <c r="AA1316" s="46">
        <v>0</v>
      </c>
      <c r="AB1316" s="46">
        <v>0</v>
      </c>
      <c r="AC1316" s="46">
        <v>7</v>
      </c>
      <c r="AD1316" s="46">
        <v>0</v>
      </c>
      <c r="AE1316" s="46">
        <v>0</v>
      </c>
      <c r="AF1316" s="46">
        <v>0</v>
      </c>
      <c r="AG1316" s="46">
        <v>0</v>
      </c>
      <c r="AH1316" s="42">
        <f>IFERROR(Tabla5[[#This Row],[VENTAS MABE]]/Tabla5[[#This Row],[VENTAS INDURAMA]],0)</f>
        <v>0</v>
      </c>
      <c r="AI1316" t="s">
        <v>1675</v>
      </c>
      <c r="AK1316" s="42"/>
      <c r="AL1316" t="s">
        <v>727</v>
      </c>
      <c r="AM1316" s="55" t="s">
        <v>963</v>
      </c>
      <c r="AO1316" s="55" t="s">
        <v>435</v>
      </c>
      <c r="AP1316">
        <v>0</v>
      </c>
      <c r="AQ1316" s="55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f>SUM(Tabla5[[#This Row],[VENTA MABE 1 SEMANA OCT]:[VENTAS OTROS 1 SEMANA OCT]])</f>
        <v>0</v>
      </c>
      <c r="AY1316" s="46">
        <v>0</v>
      </c>
      <c r="AZ1316" s="55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f>SUM(Tabla5[[#This Row],[VENTA MABE 2 SEMANA OCT]:[VENTAS OTROS 2 SEMANA OCT]])</f>
        <v>0</v>
      </c>
      <c r="BH1316" t="s">
        <v>1173</v>
      </c>
      <c r="BI1316" s="55" t="s">
        <v>366</v>
      </c>
      <c r="BJ1316">
        <v>5.9999999999999982</v>
      </c>
      <c r="BK1316" s="55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f>SUM(Tabla5[[#This Row],[VENTA MABE 3 SEMANA OCT]:[VENTAS OTROS 3 SEMANA OCT]])</f>
        <v>0</v>
      </c>
      <c r="BS1316" s="42">
        <v>0</v>
      </c>
      <c r="BT1316" s="55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f>SUM(Tabla5[[#This Row],[VENTA MABE 4 SEMANA OCT]:[VENTAS OTROS 4 SEMANA OCT]])</f>
        <v>0</v>
      </c>
      <c r="CI13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16" s="6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f>SUM(Tabla5[[#This Row],[VENTA MABE 1 SEMANA NOV]:[VENTAS OTROS 1 SEMANA NOV]])</f>
        <v>0</v>
      </c>
      <c r="CS1316">
        <f>IFERROR(VLOOKUP(Tabla5[[#This Row],[CLAVE]],[2]VENTAS!$F$2:$L$1501,2,0),0)</f>
        <v>0</v>
      </c>
      <c r="CT1316">
        <f>IFERROR(VLOOKUP(Tabla5[[#This Row],[CLAVE]],[2]VENTAS!$F$2:$L$1501,3,0),0)</f>
        <v>0</v>
      </c>
      <c r="CU1316">
        <f>IFERROR(VLOOKUP(Tabla5[[#This Row],[CLAVE]],[2]VENTAS!$F$2:$L$1501,4,0),0)</f>
        <v>0</v>
      </c>
      <c r="CV1316">
        <f>IFERROR(VLOOKUP(Tabla5[[#This Row],[CLAVE]],[2]VENTAS!$F$2:$L$1501,5,0),0)</f>
        <v>0</v>
      </c>
      <c r="CW1316">
        <f>IFERROR(VLOOKUP(Tabla5[[#This Row],[CLAVE]],[2]VENTAS!$F$2:$L$1501,6,0),0)</f>
        <v>0</v>
      </c>
      <c r="CX1316">
        <f>IFERROR(VLOOKUP(Tabla5[[#This Row],[CLAVE]],[2]VENTAS!$F$2:$L$1501,7,0),0)</f>
        <v>0</v>
      </c>
      <c r="CY1316">
        <f>IFERROR(VLOOKUP(Tabla5[[#This Row],[CLAVE]],[2]VENTAS!$F$2:$R$1501,13,0),0)</f>
        <v>0</v>
      </c>
      <c r="CZ1316">
        <f>SUM(Tabla5[[#This Row],[VENTA MABE 2 SEMANA NOV]:[VENTAS OTROS 2 SEMANA NOV]])</f>
        <v>0</v>
      </c>
      <c r="DA1316" s="46">
        <v>0</v>
      </c>
    </row>
    <row r="1317" spans="1:105" hidden="1" x14ac:dyDescent="0.3">
      <c r="A1317" t="str">
        <f>CONCATENATE(Tabla5[[#This Row],[TIENDA HMPV]],Tabla5[[#This Row],[LINEA]])</f>
        <v>519 - MACHALAGLOBALES</v>
      </c>
      <c r="B1317" t="s">
        <v>365</v>
      </c>
      <c r="C1317" s="55" t="s">
        <v>366</v>
      </c>
      <c r="D1317" s="55" t="s">
        <v>30</v>
      </c>
      <c r="E1317" s="55" t="s">
        <v>367</v>
      </c>
      <c r="F1317" s="55" t="s">
        <v>1724</v>
      </c>
      <c r="G1317" t="s">
        <v>27</v>
      </c>
      <c r="H1317" s="42">
        <f>IFERROR(Tabla5[[#This Row],[VENTAS MABE]]/Tabla5[[#This Row],[CUOTA]],0)</f>
        <v>1</v>
      </c>
      <c r="I1317">
        <v>1</v>
      </c>
      <c r="J1317">
        <v>1</v>
      </c>
      <c r="K1317">
        <v>8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V1317" s="42">
        <v>0.14285714285714285</v>
      </c>
      <c r="W1317" s="42">
        <f>IFERROR(Tabla5[[#This Row],[TOTAL VENTA 38 SEMANA]]/Tabla5[[#This Row],[VENTA ACUM 38]],0)</f>
        <v>0.14285714285714285</v>
      </c>
      <c r="X1317" s="42" t="e">
        <f>VLOOKUP(Tabla5[[#This Row],[CLAVE]],[1]!QMI_5_SEMANA_SEP_22[[CLAVE]:[SHARE CADENA S2]],21,0)</f>
        <v>#REF!</v>
      </c>
      <c r="Y1317" s="55" t="s">
        <v>757</v>
      </c>
      <c r="Z1317" s="46">
        <f>+Tabla5[[#This Row],[VENTA ACUM 38]]+Tabla5[[#This Row],[venta total 39 acum]]</f>
        <v>16</v>
      </c>
      <c r="AA1317" s="46">
        <v>1</v>
      </c>
      <c r="AB1317" s="46">
        <v>1</v>
      </c>
      <c r="AC1317" s="46">
        <v>7</v>
      </c>
      <c r="AD1317" s="46">
        <v>9</v>
      </c>
      <c r="AE1317" s="46">
        <v>1</v>
      </c>
      <c r="AF1317" s="46">
        <v>9</v>
      </c>
      <c r="AG1317" s="46">
        <v>2</v>
      </c>
      <c r="AH1317" s="42">
        <f>IFERROR(Tabla5[[#This Row],[VENTAS MABE]]/Tabla5[[#This Row],[VENTAS INDURAMA]],0)</f>
        <v>0.125</v>
      </c>
      <c r="AI1317" t="s">
        <v>1675</v>
      </c>
      <c r="AK1317" s="42"/>
      <c r="AL1317" t="s">
        <v>727</v>
      </c>
      <c r="AM1317" s="55" t="s">
        <v>963</v>
      </c>
      <c r="AO1317" s="55" t="s">
        <v>435</v>
      </c>
      <c r="AP1317">
        <v>6</v>
      </c>
      <c r="AQ1317" s="55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f>SUM(Tabla5[[#This Row],[VENTA MABE 1 SEMANA OCT]:[VENTAS OTROS 1 SEMANA OCT]])</f>
        <v>1</v>
      </c>
      <c r="AY1317" s="46">
        <v>1</v>
      </c>
      <c r="AZ1317" s="55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f>SUM(Tabla5[[#This Row],[VENTA MABE 2 SEMANA OCT]:[VENTAS OTROS 2 SEMANA OCT]])</f>
        <v>0</v>
      </c>
      <c r="BH1317" t="s">
        <v>1173</v>
      </c>
      <c r="BI1317" s="55" t="s">
        <v>366</v>
      </c>
      <c r="BJ1317">
        <v>5.9999999999999982</v>
      </c>
      <c r="BK1317" s="55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f>SUM(Tabla5[[#This Row],[VENTA MABE 3 SEMANA OCT]:[VENTAS OTROS 3 SEMANA OCT]])</f>
        <v>0</v>
      </c>
      <c r="BS1317" s="42">
        <v>0</v>
      </c>
      <c r="BT1317" s="55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f>SUM(Tabla5[[#This Row],[VENTA MABE 4 SEMANA OCT]:[VENTAS OTROS 4 SEMANA OCT]])</f>
        <v>0</v>
      </c>
      <c r="CI13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17" s="66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f>SUM(Tabla5[[#This Row],[VENTA MABE 1 SEMANA NOV]:[VENTAS OTROS 1 SEMANA NOV]])</f>
        <v>0</v>
      </c>
      <c r="CS1317">
        <f>IFERROR(VLOOKUP(Tabla5[[#This Row],[CLAVE]],[2]VENTAS!$F$2:$L$1501,2,0),0)</f>
        <v>0</v>
      </c>
      <c r="CT1317">
        <f>IFERROR(VLOOKUP(Tabla5[[#This Row],[CLAVE]],[2]VENTAS!$F$2:$L$1501,3,0),0)</f>
        <v>3</v>
      </c>
      <c r="CU1317">
        <f>IFERROR(VLOOKUP(Tabla5[[#This Row],[CLAVE]],[2]VENTAS!$F$2:$L$1501,4,0),0)</f>
        <v>0</v>
      </c>
      <c r="CV1317">
        <f>IFERROR(VLOOKUP(Tabla5[[#This Row],[CLAVE]],[2]VENTAS!$F$2:$L$1501,5,0),0)</f>
        <v>0</v>
      </c>
      <c r="CW1317">
        <f>IFERROR(VLOOKUP(Tabla5[[#This Row],[CLAVE]],[2]VENTAS!$F$2:$L$1501,6,0),0)</f>
        <v>0</v>
      </c>
      <c r="CX1317">
        <f>IFERROR(VLOOKUP(Tabla5[[#This Row],[CLAVE]],[2]VENTAS!$F$2:$L$1501,7,0),0)</f>
        <v>0</v>
      </c>
      <c r="CY1317">
        <f>IFERROR(VLOOKUP(Tabla5[[#This Row],[CLAVE]],[2]VENTAS!$F$2:$R$1501,13,0),0)</f>
        <v>0</v>
      </c>
      <c r="CZ1317">
        <f>SUM(Tabla5[[#This Row],[VENTA MABE 2 SEMANA NOV]:[VENTAS OTROS 2 SEMANA NOV]])</f>
        <v>3</v>
      </c>
      <c r="DA1317" s="46">
        <v>0.31770321896256376</v>
      </c>
    </row>
    <row r="1318" spans="1:105" hidden="1" x14ac:dyDescent="0.3">
      <c r="A1318" t="str">
        <f>CONCATENATE(Tabla5[[#This Row],[TIENDA HMPV]],Tabla5[[#This Row],[LINEA]])</f>
        <v>519 - MACHALALAVADO</v>
      </c>
      <c r="B1318" t="s">
        <v>365</v>
      </c>
      <c r="C1318" s="55" t="s">
        <v>366</v>
      </c>
      <c r="D1318" s="55" t="s">
        <v>30</v>
      </c>
      <c r="E1318" s="55" t="s">
        <v>367</v>
      </c>
      <c r="F1318" s="55" t="s">
        <v>1724</v>
      </c>
      <c r="G1318" t="s">
        <v>28</v>
      </c>
      <c r="H1318" s="42">
        <f>IFERROR(Tabla5[[#This Row],[VENTAS MABE]]/Tabla5[[#This Row],[CUOTA]],0)</f>
        <v>0.5</v>
      </c>
      <c r="I1318">
        <v>2</v>
      </c>
      <c r="J1318">
        <v>1</v>
      </c>
      <c r="K1318">
        <v>2</v>
      </c>
      <c r="L1318">
        <v>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V1318" s="42">
        <v>0.16666666666666666</v>
      </c>
      <c r="W1318" s="42">
        <f>IFERROR(Tabla5[[#This Row],[TOTAL VENTA 38 SEMANA]]/Tabla5[[#This Row],[VENTA ACUM 38]],0)</f>
        <v>0.16666666666666666</v>
      </c>
      <c r="X1318" s="42" t="e">
        <f>VLOOKUP(Tabla5[[#This Row],[CLAVE]],[1]!QMI_5_SEMANA_SEP_22[[CLAVE]:[SHARE CADENA S2]],21,0)</f>
        <v>#REF!</v>
      </c>
      <c r="Y1318" s="55" t="s">
        <v>757</v>
      </c>
      <c r="Z1318" s="46">
        <f>+Tabla5[[#This Row],[VENTA ACUM 38]]+Tabla5[[#This Row],[venta total 39 acum]]</f>
        <v>12</v>
      </c>
      <c r="AA1318" s="46">
        <v>0</v>
      </c>
      <c r="AB1318" s="46">
        <v>1</v>
      </c>
      <c r="AC1318" s="46">
        <v>6</v>
      </c>
      <c r="AD1318" s="46">
        <v>6</v>
      </c>
      <c r="AE1318" s="46">
        <v>1</v>
      </c>
      <c r="AF1318" s="46">
        <v>6</v>
      </c>
      <c r="AG1318" s="46">
        <v>1</v>
      </c>
      <c r="AH1318" s="42">
        <f>IFERROR(Tabla5[[#This Row],[VENTAS MABE]]/Tabla5[[#This Row],[VENTAS INDURAMA]],0)</f>
        <v>0.5</v>
      </c>
      <c r="AI1318" t="s">
        <v>1675</v>
      </c>
      <c r="AK1318" s="42"/>
      <c r="AL1318" t="s">
        <v>727</v>
      </c>
      <c r="AM1318" s="55" t="s">
        <v>963</v>
      </c>
      <c r="AO1318" s="55" t="s">
        <v>435</v>
      </c>
      <c r="AP1318">
        <v>4</v>
      </c>
      <c r="AQ1318" s="55">
        <v>1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f>SUM(Tabla5[[#This Row],[VENTA MABE 1 SEMANA OCT]:[VENTAS OTROS 1 SEMANA OCT]])</f>
        <v>2</v>
      </c>
      <c r="AY1318" s="46">
        <v>1.7294879116695228</v>
      </c>
      <c r="AZ1318" s="55">
        <v>0</v>
      </c>
      <c r="BA1318">
        <v>0</v>
      </c>
      <c r="BB1318">
        <v>2</v>
      </c>
      <c r="BC1318">
        <v>0</v>
      </c>
      <c r="BD1318">
        <v>0</v>
      </c>
      <c r="BE1318">
        <v>0</v>
      </c>
      <c r="BF1318">
        <v>0</v>
      </c>
      <c r="BG1318">
        <f>SUM(Tabla5[[#This Row],[VENTA MABE 2 SEMANA OCT]:[VENTAS OTROS 2 SEMANA OCT]])</f>
        <v>2</v>
      </c>
      <c r="BH1318" t="s">
        <v>1173</v>
      </c>
      <c r="BI1318" s="55" t="s">
        <v>366</v>
      </c>
      <c r="BJ1318">
        <v>5.9999999999999982</v>
      </c>
      <c r="BK1318" s="55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f>SUM(Tabla5[[#This Row],[VENTA MABE 3 SEMANA OCT]:[VENTAS OTROS 3 SEMANA OCT]])</f>
        <v>1</v>
      </c>
      <c r="BS1318" s="42">
        <v>0.05</v>
      </c>
      <c r="BT1318" s="55">
        <v>0</v>
      </c>
      <c r="BU1318">
        <v>0</v>
      </c>
      <c r="BV1318">
        <v>1</v>
      </c>
      <c r="BW1318">
        <v>0</v>
      </c>
      <c r="BX1318">
        <v>0</v>
      </c>
      <c r="BY1318">
        <v>0</v>
      </c>
      <c r="BZ1318">
        <v>0</v>
      </c>
      <c r="CA1318">
        <f>SUM(Tabla5[[#This Row],[VENTA MABE 4 SEMANA OCT]:[VENTAS OTROS 4 SEMANA OCT]])</f>
        <v>1</v>
      </c>
      <c r="CH1318" t="s">
        <v>1699</v>
      </c>
      <c r="CI131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1318" t="s">
        <v>1701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f>SUM(Tabla5[[#This Row],[VENTA MABE 1 SEMANA NOV]:[VENTAS OTROS 1 SEMANA NOV]])</f>
        <v>1</v>
      </c>
      <c r="CS1318">
        <f>IFERROR(VLOOKUP(Tabla5[[#This Row],[CLAVE]],[2]VENTAS!$F$2:$L$1501,2,0),0)</f>
        <v>0</v>
      </c>
      <c r="CT1318">
        <f>IFERROR(VLOOKUP(Tabla5[[#This Row],[CLAVE]],[2]VENTAS!$F$2:$L$1501,3,0),0)</f>
        <v>1</v>
      </c>
      <c r="CU1318">
        <f>IFERROR(VLOOKUP(Tabla5[[#This Row],[CLAVE]],[2]VENTAS!$F$2:$L$1501,4,0),0)</f>
        <v>0</v>
      </c>
      <c r="CV1318">
        <f>IFERROR(VLOOKUP(Tabla5[[#This Row],[CLAVE]],[2]VENTAS!$F$2:$L$1501,5,0),0)</f>
        <v>0</v>
      </c>
      <c r="CW1318">
        <f>IFERROR(VLOOKUP(Tabla5[[#This Row],[CLAVE]],[2]VENTAS!$F$2:$L$1501,6,0),0)</f>
        <v>0</v>
      </c>
      <c r="CX1318">
        <f>IFERROR(VLOOKUP(Tabla5[[#This Row],[CLAVE]],[2]VENTAS!$F$2:$L$1501,7,0),0)</f>
        <v>0</v>
      </c>
      <c r="CY1318">
        <f>IFERROR(VLOOKUP(Tabla5[[#This Row],[CLAVE]],[2]VENTAS!$F$2:$R$1501,13,0),0)</f>
        <v>0</v>
      </c>
      <c r="CZ1318">
        <f>SUM(Tabla5[[#This Row],[VENTA MABE 2 SEMANA NOV]:[VENTAS OTROS 2 SEMANA NOV]])</f>
        <v>1</v>
      </c>
      <c r="DA1318" s="46">
        <v>3</v>
      </c>
    </row>
    <row r="1319" spans="1:105" hidden="1" x14ac:dyDescent="0.3">
      <c r="A1319" t="str">
        <f>CONCATENATE(Tabla5[[#This Row],[TIENDA HMPV]],Tabla5[[#This Row],[LINEA]])</f>
        <v>519 - MACHALAREFRIGERACIÓN</v>
      </c>
      <c r="B1319" t="s">
        <v>365</v>
      </c>
      <c r="C1319" s="55" t="s">
        <v>366</v>
      </c>
      <c r="D1319" s="55" t="s">
        <v>30</v>
      </c>
      <c r="E1319" s="55" t="s">
        <v>367</v>
      </c>
      <c r="F1319" s="55" t="s">
        <v>1724</v>
      </c>
      <c r="G1319" t="s">
        <v>29</v>
      </c>
      <c r="H1319" s="42">
        <f>IFERROR(Tabla5[[#This Row],[VENTAS MABE]]/Tabla5[[#This Row],[CUOTA]],0)</f>
        <v>0.5</v>
      </c>
      <c r="I1319">
        <v>4</v>
      </c>
      <c r="J1319">
        <v>2</v>
      </c>
      <c r="K1319">
        <v>8</v>
      </c>
      <c r="L1319">
        <v>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V1319" s="42">
        <v>0.2857142857142857</v>
      </c>
      <c r="W1319" s="42">
        <f>IFERROR(Tabla5[[#This Row],[TOTAL VENTA 38 SEMANA]]/Tabla5[[#This Row],[VENTA ACUM 38]],0)</f>
        <v>0.2857142857142857</v>
      </c>
      <c r="X1319" s="42" t="e">
        <f>VLOOKUP(Tabla5[[#This Row],[CLAVE]],[1]!QMI_5_SEMANA_SEP_22[[CLAVE]:[SHARE CADENA S2]],21,0)</f>
        <v>#REF!</v>
      </c>
      <c r="Y1319" s="55" t="s">
        <v>757</v>
      </c>
      <c r="Z1319" s="46">
        <f>+Tabla5[[#This Row],[VENTA ACUM 38]]+Tabla5[[#This Row],[venta total 39 acum]]</f>
        <v>14</v>
      </c>
      <c r="AA1319" s="46">
        <v>2</v>
      </c>
      <c r="AB1319" s="46">
        <v>2</v>
      </c>
      <c r="AC1319" s="46">
        <v>7</v>
      </c>
      <c r="AD1319" s="46">
        <v>7</v>
      </c>
      <c r="AE1319" s="46">
        <v>2</v>
      </c>
      <c r="AF1319" s="46">
        <v>7</v>
      </c>
      <c r="AG1319" s="46">
        <v>4</v>
      </c>
      <c r="AH1319" s="42">
        <f>IFERROR(Tabla5[[#This Row],[VENTAS MABE]]/Tabla5[[#This Row],[VENTAS INDURAMA]],0)</f>
        <v>0.25</v>
      </c>
      <c r="AI1319" t="s">
        <v>1675</v>
      </c>
      <c r="AK1319" s="42"/>
      <c r="AL1319" t="s">
        <v>727</v>
      </c>
      <c r="AM1319" s="55" t="s">
        <v>963</v>
      </c>
      <c r="AO1319" s="55" t="s">
        <v>435</v>
      </c>
      <c r="AP1319">
        <v>6</v>
      </c>
      <c r="AQ1319" s="55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f>SUM(Tabla5[[#This Row],[VENTA MABE 1 SEMANA OCT]:[VENTAS OTROS 1 SEMANA OCT]])</f>
        <v>1</v>
      </c>
      <c r="AY1319" s="46">
        <v>2</v>
      </c>
      <c r="AZ1319" s="55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f>SUM(Tabla5[[#This Row],[VENTA MABE 2 SEMANA OCT]:[VENTAS OTROS 2 SEMANA OCT]])</f>
        <v>1</v>
      </c>
      <c r="BH1319" t="s">
        <v>1173</v>
      </c>
      <c r="BI1319" s="55" t="s">
        <v>366</v>
      </c>
      <c r="BJ1319">
        <v>5.9999999999999982</v>
      </c>
      <c r="BK1319" s="55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f>SUM(Tabla5[[#This Row],[VENTA MABE 3 SEMANA OCT]:[VENTAS OTROS 3 SEMANA OCT]])</f>
        <v>1</v>
      </c>
      <c r="BS1319" s="42">
        <v>0.28000000000000003</v>
      </c>
      <c r="BT1319" s="55">
        <v>1</v>
      </c>
      <c r="BU1319">
        <v>0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f>SUM(Tabla5[[#This Row],[VENTA MABE 4 SEMANA OCT]:[VENTAS OTROS 4 SEMANA OCT]])</f>
        <v>2</v>
      </c>
      <c r="CH1319" t="s">
        <v>1699</v>
      </c>
      <c r="CI131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319" s="66">
        <v>0</v>
      </c>
      <c r="CK1319">
        <v>0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f>SUM(Tabla5[[#This Row],[VENTA MABE 1 SEMANA NOV]:[VENTAS OTROS 1 SEMANA NOV]])</f>
        <v>1</v>
      </c>
      <c r="CS1319">
        <f>IFERROR(VLOOKUP(Tabla5[[#This Row],[CLAVE]],[2]VENTAS!$F$2:$L$1501,2,0),0)</f>
        <v>0</v>
      </c>
      <c r="CT1319">
        <f>IFERROR(VLOOKUP(Tabla5[[#This Row],[CLAVE]],[2]VENTAS!$F$2:$L$1501,3,0),0)</f>
        <v>0</v>
      </c>
      <c r="CU1319">
        <f>IFERROR(VLOOKUP(Tabla5[[#This Row],[CLAVE]],[2]VENTAS!$F$2:$L$1501,4,0),0)</f>
        <v>1</v>
      </c>
      <c r="CV1319">
        <f>IFERROR(VLOOKUP(Tabla5[[#This Row],[CLAVE]],[2]VENTAS!$F$2:$L$1501,5,0),0)</f>
        <v>0</v>
      </c>
      <c r="CW1319">
        <f>IFERROR(VLOOKUP(Tabla5[[#This Row],[CLAVE]],[2]VENTAS!$F$2:$L$1501,6,0),0)</f>
        <v>0</v>
      </c>
      <c r="CX1319">
        <f>IFERROR(VLOOKUP(Tabla5[[#This Row],[CLAVE]],[2]VENTAS!$F$2:$L$1501,7,0),0)</f>
        <v>0</v>
      </c>
      <c r="CY1319">
        <f>IFERROR(VLOOKUP(Tabla5[[#This Row],[CLAVE]],[2]VENTAS!$F$2:$R$1501,13,0),0)</f>
        <v>0</v>
      </c>
      <c r="CZ1319">
        <f>SUM(Tabla5[[#This Row],[VENTA MABE 2 SEMANA NOV]:[VENTAS OTROS 2 SEMANA NOV]])</f>
        <v>1</v>
      </c>
      <c r="DA1319" s="46">
        <v>2.5732783426050259</v>
      </c>
    </row>
    <row r="1320" spans="1:105" hidden="1" x14ac:dyDescent="0.3">
      <c r="A1320" t="str">
        <f>CONCATENATE(Tabla5[[#This Row],[TIENDA HMPV]],Tabla5[[#This Row],[LINEA]])</f>
        <v>966 - LA GANGA 2AIRES</v>
      </c>
      <c r="B1320" t="s">
        <v>365</v>
      </c>
      <c r="C1320" s="55" t="s">
        <v>366</v>
      </c>
      <c r="D1320" s="55" t="s">
        <v>30</v>
      </c>
      <c r="E1320" s="55" t="s">
        <v>368</v>
      </c>
      <c r="F1320" s="55" t="s">
        <v>1724</v>
      </c>
      <c r="G1320" t="s">
        <v>25</v>
      </c>
      <c r="H1320" s="42">
        <f>IFERROR(Tabla5[[#This Row],[VENTAS MABE]]/Tabla5[[#This Row],[CUOTA]],0)</f>
        <v>0.5</v>
      </c>
      <c r="I1320">
        <v>2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V1320" s="42">
        <v>1</v>
      </c>
      <c r="W1320" s="42">
        <f>IFERROR(Tabla5[[#This Row],[TOTAL VENTA 38 SEMANA]]/Tabla5[[#This Row],[VENTA ACUM 38]],0)</f>
        <v>1</v>
      </c>
      <c r="X1320" s="42" t="e">
        <f>VLOOKUP(Tabla5[[#This Row],[CLAVE]],[1]!QMI_5_SEMANA_SEP_22[[CLAVE]:[SHARE CADENA S2]],21,0)</f>
        <v>#REF!</v>
      </c>
      <c r="Y1320" s="55" t="s">
        <v>724</v>
      </c>
      <c r="Z1320" s="46">
        <f>+Tabla5[[#This Row],[VENTA ACUM 38]]+Tabla5[[#This Row],[venta total 39 acum]]</f>
        <v>1</v>
      </c>
      <c r="AA1320" s="46">
        <v>0</v>
      </c>
      <c r="AB1320" s="46">
        <v>1</v>
      </c>
      <c r="AC1320" s="46">
        <v>1</v>
      </c>
      <c r="AD1320" s="46">
        <v>0</v>
      </c>
      <c r="AE1320" s="46">
        <v>0</v>
      </c>
      <c r="AF1320" s="46">
        <v>0</v>
      </c>
      <c r="AG1320" s="46">
        <v>0</v>
      </c>
      <c r="AH1320" s="42">
        <f>IFERROR(Tabla5[[#This Row],[VENTAS MABE]]/Tabla5[[#This Row],[VENTAS INDURAMA]],0)</f>
        <v>0</v>
      </c>
      <c r="AI1320" t="s">
        <v>1675</v>
      </c>
      <c r="AK1320" s="42"/>
      <c r="AL1320" t="s">
        <v>727</v>
      </c>
      <c r="AM1320" s="55" t="s">
        <v>963</v>
      </c>
      <c r="AO1320" s="55" t="s">
        <v>435</v>
      </c>
      <c r="AP1320">
        <v>0</v>
      </c>
      <c r="AQ1320" s="55">
        <v>1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f>SUM(Tabla5[[#This Row],[VENTA MABE 1 SEMANA OCT]:[VENTAS OTROS 1 SEMANA OCT]])</f>
        <v>2</v>
      </c>
      <c r="AY1320" s="46">
        <v>2.1286031042128597</v>
      </c>
      <c r="AZ1320" s="55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f>SUM(Tabla5[[#This Row],[VENTA MABE 2 SEMANA OCT]:[VENTAS OTROS 2 SEMANA OCT]])</f>
        <v>0</v>
      </c>
      <c r="BH1320" t="s">
        <v>798</v>
      </c>
      <c r="BI1320" s="55" t="s">
        <v>366</v>
      </c>
      <c r="BJ1320">
        <v>34</v>
      </c>
      <c r="BK1320" s="55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f>SUM(Tabla5[[#This Row],[VENTA MABE 3 SEMANA OCT]:[VENTAS OTROS 3 SEMANA OCT]])</f>
        <v>0</v>
      </c>
      <c r="BS1320" s="42">
        <v>0.17</v>
      </c>
      <c r="BT1320" s="55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f>SUM(Tabla5[[#This Row],[VENTA MABE 4 SEMANA OCT]:[VENTAS OTROS 4 SEMANA OCT]])</f>
        <v>0</v>
      </c>
      <c r="CI13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320" t="s">
        <v>1703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f>SUM(Tabla5[[#This Row],[VENTA MABE 1 SEMANA NOV]:[VENTAS OTROS 1 SEMANA NOV]])</f>
        <v>0</v>
      </c>
      <c r="CS1320">
        <f>IFERROR(VLOOKUP(Tabla5[[#This Row],[CLAVE]],[2]VENTAS!$F$2:$L$1501,2,0),0)</f>
        <v>0</v>
      </c>
      <c r="CT1320">
        <f>IFERROR(VLOOKUP(Tabla5[[#This Row],[CLAVE]],[2]VENTAS!$F$2:$L$1501,3,0),0)</f>
        <v>0</v>
      </c>
      <c r="CU1320">
        <f>IFERROR(VLOOKUP(Tabla5[[#This Row],[CLAVE]],[2]VENTAS!$F$2:$L$1501,4,0),0)</f>
        <v>0</v>
      </c>
      <c r="CV1320">
        <f>IFERROR(VLOOKUP(Tabla5[[#This Row],[CLAVE]],[2]VENTAS!$F$2:$L$1501,5,0),0)</f>
        <v>0</v>
      </c>
      <c r="CW1320">
        <f>IFERROR(VLOOKUP(Tabla5[[#This Row],[CLAVE]],[2]VENTAS!$F$2:$L$1501,6,0),0)</f>
        <v>0</v>
      </c>
      <c r="CX1320">
        <f>IFERROR(VLOOKUP(Tabla5[[#This Row],[CLAVE]],[2]VENTAS!$F$2:$L$1501,7,0),0)</f>
        <v>0</v>
      </c>
      <c r="CY1320">
        <f>IFERROR(VLOOKUP(Tabla5[[#This Row],[CLAVE]],[2]VENTAS!$F$2:$R$1501,13,0),0)</f>
        <v>0</v>
      </c>
      <c r="CZ1320">
        <f>SUM(Tabla5[[#This Row],[VENTA MABE 2 SEMANA NOV]:[VENTAS OTROS 2 SEMANA NOV]])</f>
        <v>0</v>
      </c>
      <c r="DA1320" s="46">
        <v>3.9911308203991114</v>
      </c>
    </row>
    <row r="1321" spans="1:105" hidden="1" x14ac:dyDescent="0.3">
      <c r="A1321" t="str">
        <f>CONCATENATE(Tabla5[[#This Row],[TIENDA HMPV]],Tabla5[[#This Row],[LINEA]])</f>
        <v>966 - LA GANGA 2COCINAS</v>
      </c>
      <c r="B1321" t="s">
        <v>365</v>
      </c>
      <c r="C1321" s="55" t="s">
        <v>366</v>
      </c>
      <c r="D1321" s="55" t="s">
        <v>30</v>
      </c>
      <c r="E1321" s="55" t="s">
        <v>368</v>
      </c>
      <c r="F1321" s="55" t="s">
        <v>1724</v>
      </c>
      <c r="G1321" t="s">
        <v>26</v>
      </c>
      <c r="H1321" s="42">
        <f>IFERROR(Tabla5[[#This Row],[VENTAS MABE]]/Tabla5[[#This Row],[CUOTA]],0)</f>
        <v>0.625</v>
      </c>
      <c r="I1321">
        <v>8</v>
      </c>
      <c r="J1321">
        <v>5</v>
      </c>
      <c r="K1321">
        <v>19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V1321" s="42">
        <v>0.26315789473684209</v>
      </c>
      <c r="W1321" s="42">
        <f>IFERROR(Tabla5[[#This Row],[TOTAL VENTA 38 SEMANA]]/Tabla5[[#This Row],[VENTA ACUM 38]],0)</f>
        <v>0.26315789473684209</v>
      </c>
      <c r="X1321" s="42" t="e">
        <f>VLOOKUP(Tabla5[[#This Row],[CLAVE]],[1]!QMI_5_SEMANA_SEP_22[[CLAVE]:[SHARE CADENA S2]],21,0)</f>
        <v>#REF!</v>
      </c>
      <c r="Y1321" s="55" t="s">
        <v>724</v>
      </c>
      <c r="Z1321" s="46">
        <f>+Tabla5[[#This Row],[VENTA ACUM 38]]+Tabla5[[#This Row],[venta total 39 acum]]</f>
        <v>25</v>
      </c>
      <c r="AA1321" s="46">
        <v>5</v>
      </c>
      <c r="AB1321" s="46">
        <v>5</v>
      </c>
      <c r="AC1321" s="46">
        <v>19</v>
      </c>
      <c r="AD1321" s="46">
        <v>6</v>
      </c>
      <c r="AE1321" s="46">
        <v>6</v>
      </c>
      <c r="AF1321" s="46">
        <v>6</v>
      </c>
      <c r="AG1321" s="46">
        <v>11</v>
      </c>
      <c r="AH1321" s="42">
        <f>IFERROR(Tabla5[[#This Row],[VENTAS MABE]]/Tabla5[[#This Row],[VENTAS INDURAMA]],0)</f>
        <v>0.26315789473684209</v>
      </c>
      <c r="AI1321" t="s">
        <v>1675</v>
      </c>
      <c r="AK1321" s="42"/>
      <c r="AL1321" t="s">
        <v>727</v>
      </c>
      <c r="AM1321" s="55" t="s">
        <v>963</v>
      </c>
      <c r="AO1321" s="55" t="s">
        <v>435</v>
      </c>
      <c r="AP1321">
        <v>14</v>
      </c>
      <c r="AQ1321" s="55">
        <v>2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f>SUM(Tabla5[[#This Row],[VENTA MABE 1 SEMANA OCT]:[VENTAS OTROS 1 SEMANA OCT]])</f>
        <v>3</v>
      </c>
      <c r="AY1321" s="46">
        <v>8.028669281204845</v>
      </c>
      <c r="AZ1321" s="55">
        <v>4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f>SUM(Tabla5[[#This Row],[VENTA MABE 2 SEMANA OCT]:[VENTAS OTROS 2 SEMANA OCT]])</f>
        <v>4</v>
      </c>
      <c r="BH1321" t="s">
        <v>798</v>
      </c>
      <c r="BI1321" s="55" t="s">
        <v>366</v>
      </c>
      <c r="BJ1321">
        <v>34</v>
      </c>
      <c r="BK1321" s="55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f>SUM(Tabla5[[#This Row],[VENTA MABE 3 SEMANA OCT]:[VENTAS OTROS 3 SEMANA OCT]])</f>
        <v>0</v>
      </c>
      <c r="BS1321" s="42">
        <v>0.4</v>
      </c>
      <c r="BT1321" s="55">
        <v>1</v>
      </c>
      <c r="BU1321">
        <v>2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f>SUM(Tabla5[[#This Row],[VENTA MABE 4 SEMANA OCT]:[VENTAS OTROS 4 SEMANA OCT]])</f>
        <v>3</v>
      </c>
      <c r="CI13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</v>
      </c>
      <c r="CJ1321" t="s">
        <v>1703</v>
      </c>
      <c r="CK1321">
        <v>1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f>SUM(Tabla5[[#This Row],[VENTA MABE 1 SEMANA NOV]:[VENTAS OTROS 1 SEMANA NOV]])</f>
        <v>1</v>
      </c>
      <c r="CS1321">
        <f>IFERROR(VLOOKUP(Tabla5[[#This Row],[CLAVE]],[2]VENTAS!$F$2:$L$1501,2,0),0)</f>
        <v>3</v>
      </c>
      <c r="CT1321">
        <f>IFERROR(VLOOKUP(Tabla5[[#This Row],[CLAVE]],[2]VENTAS!$F$2:$L$1501,3,0),0)</f>
        <v>2</v>
      </c>
      <c r="CU1321">
        <f>IFERROR(VLOOKUP(Tabla5[[#This Row],[CLAVE]],[2]VENTAS!$F$2:$L$1501,4,0),0)</f>
        <v>0</v>
      </c>
      <c r="CV1321">
        <f>IFERROR(VLOOKUP(Tabla5[[#This Row],[CLAVE]],[2]VENTAS!$F$2:$L$1501,5,0),0)</f>
        <v>0</v>
      </c>
      <c r="CW1321">
        <f>IFERROR(VLOOKUP(Tabla5[[#This Row],[CLAVE]],[2]VENTAS!$F$2:$L$1501,6,0),0)</f>
        <v>0</v>
      </c>
      <c r="CX1321">
        <f>IFERROR(VLOOKUP(Tabla5[[#This Row],[CLAVE]],[2]VENTAS!$F$2:$L$1501,7,0),0)</f>
        <v>0</v>
      </c>
      <c r="CY1321">
        <f>IFERROR(VLOOKUP(Tabla5[[#This Row],[CLAVE]],[2]VENTAS!$F$2:$R$1501,13,0),0)</f>
        <v>0</v>
      </c>
      <c r="CZ1321">
        <f>SUM(Tabla5[[#This Row],[VENTA MABE 2 SEMANA NOV]:[VENTAS OTROS 2 SEMANA NOV]])</f>
        <v>5</v>
      </c>
      <c r="DA1321" s="46">
        <v>17.847122469373662</v>
      </c>
    </row>
    <row r="1322" spans="1:105" hidden="1" x14ac:dyDescent="0.3">
      <c r="A1322" t="str">
        <f>CONCATENATE(Tabla5[[#This Row],[TIENDA HMPV]],Tabla5[[#This Row],[LINEA]])</f>
        <v>966 - LA GANGA 2EMPOTRE</v>
      </c>
      <c r="B1322" t="s">
        <v>365</v>
      </c>
      <c r="C1322" s="55" t="s">
        <v>366</v>
      </c>
      <c r="D1322" s="55" t="s">
        <v>30</v>
      </c>
      <c r="E1322" s="55" t="s">
        <v>368</v>
      </c>
      <c r="F1322" s="55" t="s">
        <v>1724</v>
      </c>
      <c r="G1322" t="s">
        <v>32</v>
      </c>
      <c r="H1322" s="42">
        <f>IFERROR(Tabla5[[#This Row],[VENTAS MABE]]/Tabla5[[#This Row],[CUOTA]],0)</f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V1322" s="42">
        <v>0</v>
      </c>
      <c r="W1322" s="42">
        <f>IFERROR(Tabla5[[#This Row],[TOTAL VENTA 38 SEMANA]]/Tabla5[[#This Row],[VENTA ACUM 38]],0)</f>
        <v>0</v>
      </c>
      <c r="X1322" s="42" t="e">
        <f>VLOOKUP(Tabla5[[#This Row],[CLAVE]],[1]!QMI_5_SEMANA_SEP_22[[CLAVE]:[SHARE CADENA S2]],21,0)</f>
        <v>#REF!</v>
      </c>
      <c r="Y1322" s="55" t="s">
        <v>724</v>
      </c>
      <c r="Z1322" s="46">
        <f>+Tabla5[[#This Row],[VENTA ACUM 38]]+Tabla5[[#This Row],[venta total 39 acum]]</f>
        <v>0</v>
      </c>
      <c r="AA1322" s="46">
        <v>0</v>
      </c>
      <c r="AB1322" s="46">
        <v>0</v>
      </c>
      <c r="AC1322" s="46">
        <v>0</v>
      </c>
      <c r="AD1322" s="46">
        <v>0</v>
      </c>
      <c r="AE1322" s="46">
        <v>0</v>
      </c>
      <c r="AF1322" s="46">
        <v>0</v>
      </c>
      <c r="AG1322" s="46">
        <v>0</v>
      </c>
      <c r="AH1322" s="42">
        <f>IFERROR(Tabla5[[#This Row],[VENTAS MABE]]/Tabla5[[#This Row],[VENTAS INDURAMA]],0)</f>
        <v>0</v>
      </c>
      <c r="AI1322" t="s">
        <v>1675</v>
      </c>
      <c r="AK1322" s="42"/>
      <c r="AL1322" t="s">
        <v>727</v>
      </c>
      <c r="AM1322" s="55" t="s">
        <v>963</v>
      </c>
      <c r="AO1322" s="55" t="s">
        <v>435</v>
      </c>
      <c r="AP1322">
        <v>0</v>
      </c>
      <c r="AQ1322" s="55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f>SUM(Tabla5[[#This Row],[VENTA MABE 1 SEMANA OCT]:[VENTAS OTROS 1 SEMANA OCT]])</f>
        <v>0</v>
      </c>
      <c r="AY1322" s="46">
        <v>0</v>
      </c>
      <c r="AZ1322" s="55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f>SUM(Tabla5[[#This Row],[VENTA MABE 2 SEMANA OCT]:[VENTAS OTROS 2 SEMANA OCT]])</f>
        <v>0</v>
      </c>
      <c r="BH1322" t="s">
        <v>798</v>
      </c>
      <c r="BI1322" s="55" t="s">
        <v>366</v>
      </c>
      <c r="BJ1322">
        <v>34</v>
      </c>
      <c r="BK1322" s="55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f>SUM(Tabla5[[#This Row],[VENTA MABE 3 SEMANA OCT]:[VENTAS OTROS 3 SEMANA OCT]])</f>
        <v>0</v>
      </c>
      <c r="BS1322" s="42">
        <v>0</v>
      </c>
      <c r="BT1322" s="55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f>SUM(Tabla5[[#This Row],[VENTA MABE 4 SEMANA OCT]:[VENTAS OTROS 4 SEMANA OCT]])</f>
        <v>0</v>
      </c>
      <c r="CI13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22" s="66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f>SUM(Tabla5[[#This Row],[VENTA MABE 1 SEMANA NOV]:[VENTAS OTROS 1 SEMANA NOV]])</f>
        <v>0</v>
      </c>
      <c r="CS1322">
        <f>IFERROR(VLOOKUP(Tabla5[[#This Row],[CLAVE]],[2]VENTAS!$F$2:$L$1501,2,0),0)</f>
        <v>0</v>
      </c>
      <c r="CT1322">
        <f>IFERROR(VLOOKUP(Tabla5[[#This Row],[CLAVE]],[2]VENTAS!$F$2:$L$1501,3,0),0)</f>
        <v>0</v>
      </c>
      <c r="CU1322">
        <f>IFERROR(VLOOKUP(Tabla5[[#This Row],[CLAVE]],[2]VENTAS!$F$2:$L$1501,4,0),0)</f>
        <v>0</v>
      </c>
      <c r="CV1322">
        <f>IFERROR(VLOOKUP(Tabla5[[#This Row],[CLAVE]],[2]VENTAS!$F$2:$L$1501,5,0),0)</f>
        <v>0</v>
      </c>
      <c r="CW1322">
        <f>IFERROR(VLOOKUP(Tabla5[[#This Row],[CLAVE]],[2]VENTAS!$F$2:$L$1501,6,0),0)</f>
        <v>0</v>
      </c>
      <c r="CX1322">
        <f>IFERROR(VLOOKUP(Tabla5[[#This Row],[CLAVE]],[2]VENTAS!$F$2:$L$1501,7,0),0)</f>
        <v>0</v>
      </c>
      <c r="CY1322">
        <f>IFERROR(VLOOKUP(Tabla5[[#This Row],[CLAVE]],[2]VENTAS!$F$2:$R$1501,13,0),0)</f>
        <v>0</v>
      </c>
      <c r="CZ1322">
        <f>SUM(Tabla5[[#This Row],[VENTA MABE 2 SEMANA NOV]:[VENTAS OTROS 2 SEMANA NOV]])</f>
        <v>0</v>
      </c>
      <c r="DA1322" s="46">
        <v>0</v>
      </c>
    </row>
    <row r="1323" spans="1:105" hidden="1" x14ac:dyDescent="0.3">
      <c r="A1323" t="str">
        <f>CONCATENATE(Tabla5[[#This Row],[TIENDA HMPV]],Tabla5[[#This Row],[LINEA]])</f>
        <v>966 - LA GANGA 2GLOBALES</v>
      </c>
      <c r="B1323" t="s">
        <v>365</v>
      </c>
      <c r="C1323" s="55" t="s">
        <v>366</v>
      </c>
      <c r="D1323" s="55" t="s">
        <v>30</v>
      </c>
      <c r="E1323" s="55" t="s">
        <v>368</v>
      </c>
      <c r="F1323" s="55" t="s">
        <v>1724</v>
      </c>
      <c r="G1323" t="s">
        <v>27</v>
      </c>
      <c r="H1323" s="42">
        <f>IFERROR(Tabla5[[#This Row],[VENTAS MABE]]/Tabla5[[#This Row],[CUOTA]],0)</f>
        <v>1.5</v>
      </c>
      <c r="I1323">
        <v>2</v>
      </c>
      <c r="J1323">
        <v>3</v>
      </c>
      <c r="K1323">
        <v>2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V1323" s="42">
        <v>0.6</v>
      </c>
      <c r="W1323" s="42">
        <f>IFERROR(Tabla5[[#This Row],[TOTAL VENTA 38 SEMANA]]/Tabla5[[#This Row],[VENTA ACUM 38]],0)</f>
        <v>0.6</v>
      </c>
      <c r="X1323" s="42" t="e">
        <f>VLOOKUP(Tabla5[[#This Row],[CLAVE]],[1]!QMI_5_SEMANA_SEP_22[[CLAVE]:[SHARE CADENA S2]],21,0)</f>
        <v>#REF!</v>
      </c>
      <c r="Y1323" s="55" t="s">
        <v>724</v>
      </c>
      <c r="Z1323" s="46">
        <f>+Tabla5[[#This Row],[VENTA ACUM 38]]+Tabla5[[#This Row],[venta total 39 acum]]</f>
        <v>10</v>
      </c>
      <c r="AA1323" s="46">
        <v>2</v>
      </c>
      <c r="AB1323" s="46">
        <v>3</v>
      </c>
      <c r="AC1323" s="46">
        <v>5</v>
      </c>
      <c r="AD1323" s="46">
        <v>5</v>
      </c>
      <c r="AE1323" s="46">
        <v>3</v>
      </c>
      <c r="AF1323" s="46">
        <v>5</v>
      </c>
      <c r="AG1323" s="46">
        <v>5</v>
      </c>
      <c r="AH1323" s="42">
        <f>IFERROR(Tabla5[[#This Row],[VENTAS MABE]]/Tabla5[[#This Row],[VENTAS INDURAMA]],0)</f>
        <v>1.5</v>
      </c>
      <c r="AI1323" t="s">
        <v>1675</v>
      </c>
      <c r="AK1323" s="42"/>
      <c r="AL1323" t="s">
        <v>727</v>
      </c>
      <c r="AM1323" s="55" t="s">
        <v>963</v>
      </c>
      <c r="AO1323" s="55" t="s">
        <v>435</v>
      </c>
      <c r="AP1323">
        <v>4</v>
      </c>
      <c r="AQ1323" s="55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f>SUM(Tabla5[[#This Row],[VENTA MABE 1 SEMANA OCT]:[VENTAS OTROS 1 SEMANA OCT]])</f>
        <v>1</v>
      </c>
      <c r="AY1323" s="46">
        <v>1.6944171678003399</v>
      </c>
      <c r="AZ1323" s="55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f>SUM(Tabla5[[#This Row],[VENTA MABE 2 SEMANA OCT]:[VENTAS OTROS 2 SEMANA OCT]])</f>
        <v>0</v>
      </c>
      <c r="BH1323" t="s">
        <v>798</v>
      </c>
      <c r="BI1323" s="55" t="s">
        <v>366</v>
      </c>
      <c r="BJ1323">
        <v>34</v>
      </c>
      <c r="BK1323" s="55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f>SUM(Tabla5[[#This Row],[VENTA MABE 3 SEMANA OCT]:[VENTAS OTROS 3 SEMANA OCT]])</f>
        <v>0</v>
      </c>
      <c r="BS1323" s="42">
        <v>0</v>
      </c>
      <c r="BT1323" s="55">
        <v>1</v>
      </c>
      <c r="BU1323">
        <v>1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f>SUM(Tabla5[[#This Row],[VENTA MABE 4 SEMANA OCT]:[VENTAS OTROS 4 SEMANA OCT]])</f>
        <v>2</v>
      </c>
      <c r="CI13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323" t="s">
        <v>1703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f>SUM(Tabla5[[#This Row],[VENTA MABE 1 SEMANA NOV]:[VENTAS OTROS 1 SEMANA NOV]])</f>
        <v>1</v>
      </c>
      <c r="CS1323">
        <f>IFERROR(VLOOKUP(Tabla5[[#This Row],[CLAVE]],[2]VENTAS!$F$2:$L$1501,2,0),0)</f>
        <v>0</v>
      </c>
      <c r="CT1323">
        <f>IFERROR(VLOOKUP(Tabla5[[#This Row],[CLAVE]],[2]VENTAS!$F$2:$L$1501,3,0),0)</f>
        <v>1</v>
      </c>
      <c r="CU1323">
        <f>IFERROR(VLOOKUP(Tabla5[[#This Row],[CLAVE]],[2]VENTAS!$F$2:$L$1501,4,0),0)</f>
        <v>0</v>
      </c>
      <c r="CV1323">
        <f>IFERROR(VLOOKUP(Tabla5[[#This Row],[CLAVE]],[2]VENTAS!$F$2:$L$1501,5,0),0)</f>
        <v>0</v>
      </c>
      <c r="CW1323">
        <f>IFERROR(VLOOKUP(Tabla5[[#This Row],[CLAVE]],[2]VENTAS!$F$2:$L$1501,6,0),0)</f>
        <v>0</v>
      </c>
      <c r="CX1323">
        <f>IFERROR(VLOOKUP(Tabla5[[#This Row],[CLAVE]],[2]VENTAS!$F$2:$L$1501,7,0),0)</f>
        <v>0</v>
      </c>
      <c r="CY1323">
        <f>IFERROR(VLOOKUP(Tabla5[[#This Row],[CLAVE]],[2]VENTAS!$F$2:$R$1501,13,0),0)</f>
        <v>0</v>
      </c>
      <c r="CZ1323">
        <f>SUM(Tabla5[[#This Row],[VENTA MABE 2 SEMANA NOV]:[VENTAS OTROS 2 SEMANA NOV]])</f>
        <v>1</v>
      </c>
      <c r="DA1323" s="46">
        <v>0.94396454766377713</v>
      </c>
    </row>
    <row r="1324" spans="1:105" hidden="1" x14ac:dyDescent="0.3">
      <c r="A1324" t="str">
        <f>CONCATENATE(Tabla5[[#This Row],[TIENDA HMPV]],Tabla5[[#This Row],[LINEA]])</f>
        <v>966 - LA GANGA 2LAVADO</v>
      </c>
      <c r="B1324" t="s">
        <v>365</v>
      </c>
      <c r="C1324" s="55" t="s">
        <v>366</v>
      </c>
      <c r="D1324" s="55" t="s">
        <v>30</v>
      </c>
      <c r="E1324" s="55" t="s">
        <v>368</v>
      </c>
      <c r="F1324" s="55" t="s">
        <v>1724</v>
      </c>
      <c r="G1324" t="s">
        <v>28</v>
      </c>
      <c r="H1324" s="42">
        <f>IFERROR(Tabla5[[#This Row],[VENTAS MABE]]/Tabla5[[#This Row],[CUOTA]],0)</f>
        <v>0.25</v>
      </c>
      <c r="I1324">
        <v>4</v>
      </c>
      <c r="J1324">
        <v>1</v>
      </c>
      <c r="K1324">
        <v>12</v>
      </c>
      <c r="L1324">
        <v>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V1324" s="42">
        <v>0.1</v>
      </c>
      <c r="W1324" s="42">
        <f>IFERROR(Tabla5[[#This Row],[TOTAL VENTA 38 SEMANA]]/Tabla5[[#This Row],[VENTA ACUM 38]],0)</f>
        <v>0.1</v>
      </c>
      <c r="X1324" s="42" t="e">
        <f>VLOOKUP(Tabla5[[#This Row],[CLAVE]],[1]!QMI_5_SEMANA_SEP_22[[CLAVE]:[SHARE CADENA S2]],21,0)</f>
        <v>#REF!</v>
      </c>
      <c r="Y1324" s="55" t="s">
        <v>724</v>
      </c>
      <c r="Z1324" s="46">
        <f>+Tabla5[[#This Row],[VENTA ACUM 38]]+Tabla5[[#This Row],[venta total 39 acum]]</f>
        <v>20</v>
      </c>
      <c r="AA1324" s="46">
        <v>1</v>
      </c>
      <c r="AB1324" s="46">
        <v>1</v>
      </c>
      <c r="AC1324" s="46">
        <v>10</v>
      </c>
      <c r="AD1324" s="46">
        <v>10</v>
      </c>
      <c r="AE1324" s="46">
        <v>1</v>
      </c>
      <c r="AF1324" s="46">
        <v>10</v>
      </c>
      <c r="AG1324" s="46">
        <v>12</v>
      </c>
      <c r="AH1324" s="42">
        <f>IFERROR(Tabla5[[#This Row],[VENTAS MABE]]/Tabla5[[#This Row],[VENTAS INDURAMA]],0)</f>
        <v>8.3333333333333329E-2</v>
      </c>
      <c r="AI1324" t="s">
        <v>1675</v>
      </c>
      <c r="AK1324" s="42"/>
      <c r="AL1324" t="s">
        <v>727</v>
      </c>
      <c r="AM1324" s="55" t="s">
        <v>963</v>
      </c>
      <c r="AO1324" s="55" t="s">
        <v>435</v>
      </c>
      <c r="AP1324">
        <v>10</v>
      </c>
      <c r="AQ1324" s="55">
        <v>2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f>SUM(Tabla5[[#This Row],[VENTA MABE 1 SEMANA OCT]:[VENTAS OTROS 1 SEMANA OCT]])</f>
        <v>3</v>
      </c>
      <c r="AY1324" s="46">
        <v>5.4724508927229571</v>
      </c>
      <c r="AZ1324" s="55">
        <v>0</v>
      </c>
      <c r="BA1324">
        <v>0</v>
      </c>
      <c r="BB1324">
        <v>2</v>
      </c>
      <c r="BC1324">
        <v>0</v>
      </c>
      <c r="BD1324">
        <v>0</v>
      </c>
      <c r="BE1324">
        <v>0</v>
      </c>
      <c r="BF1324">
        <v>0</v>
      </c>
      <c r="BG1324">
        <f>SUM(Tabla5[[#This Row],[VENTA MABE 2 SEMANA OCT]:[VENTAS OTROS 2 SEMANA OCT]])</f>
        <v>2</v>
      </c>
      <c r="BH1324" t="s">
        <v>798</v>
      </c>
      <c r="BI1324" s="55" t="s">
        <v>366</v>
      </c>
      <c r="BJ1324">
        <v>34</v>
      </c>
      <c r="BK1324" s="55">
        <v>0</v>
      </c>
      <c r="BL1324">
        <v>1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f>SUM(Tabla5[[#This Row],[VENTA MABE 3 SEMANA OCT]:[VENTAS OTROS 3 SEMANA OCT]])</f>
        <v>2</v>
      </c>
      <c r="BS1324" s="42">
        <v>0.05</v>
      </c>
      <c r="BT1324" s="55">
        <v>0</v>
      </c>
      <c r="BU1324">
        <v>0</v>
      </c>
      <c r="BV1324">
        <v>2</v>
      </c>
      <c r="BW1324">
        <v>0</v>
      </c>
      <c r="BX1324">
        <v>0</v>
      </c>
      <c r="BY1324">
        <v>0</v>
      </c>
      <c r="BZ1324">
        <v>0</v>
      </c>
      <c r="CA1324">
        <f>SUM(Tabla5[[#This Row],[VENTA MABE 4 SEMANA OCT]:[VENTAS OTROS 4 SEMANA OCT]])</f>
        <v>2</v>
      </c>
      <c r="CI1324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1324" t="s">
        <v>1701</v>
      </c>
      <c r="CK1324">
        <v>0</v>
      </c>
      <c r="CL1324">
        <v>0</v>
      </c>
      <c r="CM1324">
        <v>2</v>
      </c>
      <c r="CN1324">
        <v>0</v>
      </c>
      <c r="CO1324">
        <v>0</v>
      </c>
      <c r="CP1324">
        <v>0</v>
      </c>
      <c r="CQ1324">
        <v>0</v>
      </c>
      <c r="CR1324">
        <f>SUM(Tabla5[[#This Row],[VENTA MABE 1 SEMANA NOV]:[VENTAS OTROS 1 SEMANA NOV]])</f>
        <v>2</v>
      </c>
      <c r="CS1324">
        <f>IFERROR(VLOOKUP(Tabla5[[#This Row],[CLAVE]],[2]VENTAS!$F$2:$L$1501,2,0),0)</f>
        <v>0</v>
      </c>
      <c r="CT1324">
        <f>IFERROR(VLOOKUP(Tabla5[[#This Row],[CLAVE]],[2]VENTAS!$F$2:$L$1501,3,0),0)</f>
        <v>0</v>
      </c>
      <c r="CU1324">
        <f>IFERROR(VLOOKUP(Tabla5[[#This Row],[CLAVE]],[2]VENTAS!$F$2:$L$1501,4,0),0)</f>
        <v>4</v>
      </c>
      <c r="CV1324">
        <f>IFERROR(VLOOKUP(Tabla5[[#This Row],[CLAVE]],[2]VENTAS!$F$2:$L$1501,5,0),0)</f>
        <v>0</v>
      </c>
      <c r="CW1324">
        <f>IFERROR(VLOOKUP(Tabla5[[#This Row],[CLAVE]],[2]VENTAS!$F$2:$L$1501,6,0),0)</f>
        <v>0</v>
      </c>
      <c r="CX1324">
        <f>IFERROR(VLOOKUP(Tabla5[[#This Row],[CLAVE]],[2]VENTAS!$F$2:$L$1501,7,0),0)</f>
        <v>0</v>
      </c>
      <c r="CY1324">
        <f>IFERROR(VLOOKUP(Tabla5[[#This Row],[CLAVE]],[2]VENTAS!$F$2:$R$1501,13,0),0)</f>
        <v>0</v>
      </c>
      <c r="CZ1324">
        <f>SUM(Tabla5[[#This Row],[VENTA MABE 2 SEMANA NOV]:[VENTAS OTROS 2 SEMANA NOV]])</f>
        <v>4</v>
      </c>
      <c r="DA1324" s="46">
        <v>5.5517617752261881</v>
      </c>
    </row>
    <row r="1325" spans="1:105" hidden="1" x14ac:dyDescent="0.3">
      <c r="A1325" t="str">
        <f>CONCATENATE(Tabla5[[#This Row],[TIENDA HMPV]],Tabla5[[#This Row],[LINEA]])</f>
        <v>966 - LA GANGA 2REFRIGERACIÓN</v>
      </c>
      <c r="B1325" t="s">
        <v>365</v>
      </c>
      <c r="C1325" s="55" t="s">
        <v>366</v>
      </c>
      <c r="D1325" s="55" t="s">
        <v>30</v>
      </c>
      <c r="E1325" s="55" t="s">
        <v>368</v>
      </c>
      <c r="F1325" s="55" t="s">
        <v>1724</v>
      </c>
      <c r="G1325" t="s">
        <v>29</v>
      </c>
      <c r="H1325" s="42">
        <f>IFERROR(Tabla5[[#This Row],[VENTAS MABE]]/Tabla5[[#This Row],[CUOTA]],0)</f>
        <v>1</v>
      </c>
      <c r="I1325">
        <v>4</v>
      </c>
      <c r="J1325">
        <v>4</v>
      </c>
      <c r="K1325">
        <v>12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V1325" s="42">
        <v>0.36363636363636365</v>
      </c>
      <c r="W1325" s="42">
        <f>IFERROR(Tabla5[[#This Row],[TOTAL VENTA 38 SEMANA]]/Tabla5[[#This Row],[VENTA ACUM 38]],0)</f>
        <v>0.36363636363636365</v>
      </c>
      <c r="X1325" s="42" t="e">
        <f>VLOOKUP(Tabla5[[#This Row],[CLAVE]],[1]!QMI_5_SEMANA_SEP_22[[CLAVE]:[SHARE CADENA S2]],21,0)</f>
        <v>#REF!</v>
      </c>
      <c r="Y1325" s="55" t="s">
        <v>724</v>
      </c>
      <c r="Z1325" s="46">
        <f>+Tabla5[[#This Row],[VENTA ACUM 38]]+Tabla5[[#This Row],[venta total 39 acum]]</f>
        <v>23</v>
      </c>
      <c r="AA1325" s="46">
        <v>4</v>
      </c>
      <c r="AB1325" s="46">
        <v>4</v>
      </c>
      <c r="AC1325" s="46">
        <v>11</v>
      </c>
      <c r="AD1325" s="46">
        <v>12</v>
      </c>
      <c r="AE1325" s="46">
        <v>5</v>
      </c>
      <c r="AF1325" s="46">
        <v>12</v>
      </c>
      <c r="AG1325" s="46">
        <v>20</v>
      </c>
      <c r="AH1325" s="42">
        <f>IFERROR(Tabla5[[#This Row],[VENTAS MABE]]/Tabla5[[#This Row],[VENTAS INDURAMA]],0)</f>
        <v>0.33333333333333331</v>
      </c>
      <c r="AI1325" t="s">
        <v>1675</v>
      </c>
      <c r="AK1325" s="42"/>
      <c r="AL1325" t="s">
        <v>727</v>
      </c>
      <c r="AM1325" s="55" t="s">
        <v>963</v>
      </c>
      <c r="AO1325" s="55" t="s">
        <v>435</v>
      </c>
      <c r="AP1325">
        <v>11</v>
      </c>
      <c r="AQ1325" s="55">
        <v>1</v>
      </c>
      <c r="AR1325">
        <v>3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f>SUM(Tabla5[[#This Row],[VENTA MABE 1 SEMANA OCT]:[VENTAS OTROS 1 SEMANA OCT]])</f>
        <v>4</v>
      </c>
      <c r="AY1325" s="46">
        <v>2</v>
      </c>
      <c r="AZ1325" s="5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f>SUM(Tabla5[[#This Row],[VENTA MABE 2 SEMANA OCT]:[VENTAS OTROS 2 SEMANA OCT]])</f>
        <v>0</v>
      </c>
      <c r="BH1325" t="s">
        <v>798</v>
      </c>
      <c r="BI1325" s="55" t="s">
        <v>366</v>
      </c>
      <c r="BJ1325">
        <v>34</v>
      </c>
      <c r="BK1325" s="55">
        <v>4</v>
      </c>
      <c r="BL1325">
        <v>2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f>SUM(Tabla5[[#This Row],[VENTA MABE 3 SEMANA OCT]:[VENTAS OTROS 3 SEMANA OCT]])</f>
        <v>6</v>
      </c>
      <c r="BS1325" s="42">
        <v>0.28000000000000003</v>
      </c>
      <c r="BT1325" s="55">
        <v>1</v>
      </c>
      <c r="BU1325">
        <v>3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f>SUM(Tabla5[[#This Row],[VENTA MABE 4 SEMANA OCT]:[VENTAS OTROS 4 SEMANA OCT]])</f>
        <v>4</v>
      </c>
      <c r="CI13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1325" t="s">
        <v>1703</v>
      </c>
      <c r="CK1325">
        <v>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f>SUM(Tabla5[[#This Row],[VENTA MABE 1 SEMANA NOV]:[VENTAS OTROS 1 SEMANA NOV]])</f>
        <v>1</v>
      </c>
      <c r="CS1325">
        <f>IFERROR(VLOOKUP(Tabla5[[#This Row],[CLAVE]],[2]VENTAS!$F$2:$L$1501,2,0),0)</f>
        <v>0</v>
      </c>
      <c r="CT1325">
        <f>IFERROR(VLOOKUP(Tabla5[[#This Row],[CLAVE]],[2]VENTAS!$F$2:$L$1501,3,0),0)</f>
        <v>3</v>
      </c>
      <c r="CU1325">
        <f>IFERROR(VLOOKUP(Tabla5[[#This Row],[CLAVE]],[2]VENTAS!$F$2:$L$1501,4,0),0)</f>
        <v>1</v>
      </c>
      <c r="CV1325">
        <f>IFERROR(VLOOKUP(Tabla5[[#This Row],[CLAVE]],[2]VENTAS!$F$2:$L$1501,5,0),0)</f>
        <v>0</v>
      </c>
      <c r="CW1325">
        <f>IFERROR(VLOOKUP(Tabla5[[#This Row],[CLAVE]],[2]VENTAS!$F$2:$L$1501,6,0),0)</f>
        <v>0</v>
      </c>
      <c r="CX1325">
        <f>IFERROR(VLOOKUP(Tabla5[[#This Row],[CLAVE]],[2]VENTAS!$F$2:$L$1501,7,0),0)</f>
        <v>0</v>
      </c>
      <c r="CY1325">
        <f>IFERROR(VLOOKUP(Tabla5[[#This Row],[CLAVE]],[2]VENTAS!$F$2:$R$1501,13,0),0)</f>
        <v>0</v>
      </c>
      <c r="CZ1325">
        <f>SUM(Tabla5[[#This Row],[VENTA MABE 2 SEMANA NOV]:[VENTAS OTROS 2 SEMANA NOV]])</f>
        <v>4</v>
      </c>
      <c r="DA1325" s="46">
        <v>7.1257775211628225</v>
      </c>
    </row>
    <row r="1326" spans="1:105" hidden="1" x14ac:dyDescent="0.3">
      <c r="A1326" t="str">
        <f>CONCATENATE(Tabla5[[#This Row],[TIENDA HMPV]],Tabla5[[#This Row],[LINEA]])</f>
        <v>1725 - TIENDA SANTO DOMINGOCOCINAS</v>
      </c>
      <c r="B1326" t="s">
        <v>215</v>
      </c>
      <c r="C1326" s="55" t="s">
        <v>216</v>
      </c>
      <c r="D1326" s="55" t="s">
        <v>39</v>
      </c>
      <c r="E1326" s="55" t="s">
        <v>217</v>
      </c>
      <c r="F1326" s="55" t="s">
        <v>1724</v>
      </c>
      <c r="G1326" t="s">
        <v>26</v>
      </c>
      <c r="H1326" s="42">
        <f>IFERROR(Tabla5[[#This Row],[VENTAS MABE]]/Tabla5[[#This Row],[CUOTA]],0)</f>
        <v>2</v>
      </c>
      <c r="I1326">
        <v>5</v>
      </c>
      <c r="J1326">
        <v>10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V1326" s="42">
        <v>0.83333333333333337</v>
      </c>
      <c r="W1326" s="42">
        <f>IFERROR(Tabla5[[#This Row],[TOTAL VENTA 38 SEMANA]]/Tabla5[[#This Row],[VENTA ACUM 38]],0)</f>
        <v>0.83333333333333337</v>
      </c>
      <c r="X1326" s="42" t="e">
        <f>VLOOKUP(Tabla5[[#This Row],[CLAVE]],[1]!QMI_5_SEMANA_SEP_22[[CLAVE]:[SHARE CADENA S2]],21,0)</f>
        <v>#REF!</v>
      </c>
      <c r="Y1326" s="55" t="s">
        <v>769</v>
      </c>
      <c r="Z1326" s="46">
        <f>+Tabla5[[#This Row],[VENTA ACUM 38]]+Tabla5[[#This Row],[venta total 39 acum]]</f>
        <v>17</v>
      </c>
      <c r="AA1326" s="46">
        <v>2</v>
      </c>
      <c r="AB1326" s="46">
        <v>10</v>
      </c>
      <c r="AC1326" s="46">
        <v>12</v>
      </c>
      <c r="AD1326" s="46">
        <v>5</v>
      </c>
      <c r="AE1326" s="46">
        <v>2</v>
      </c>
      <c r="AF1326" s="46">
        <v>5</v>
      </c>
      <c r="AG1326" s="46">
        <v>6</v>
      </c>
      <c r="AH1326" s="42">
        <f>IFERROR(Tabla5[[#This Row],[VENTAS MABE]]/Tabla5[[#This Row],[VENTAS INDURAMA]],0)</f>
        <v>3.3333333333333335</v>
      </c>
      <c r="AI1326" t="s">
        <v>1677</v>
      </c>
      <c r="AK1326" s="42"/>
      <c r="AL1326" t="s">
        <v>727</v>
      </c>
      <c r="AM1326" s="55" t="s">
        <v>1139</v>
      </c>
      <c r="AO1326" s="55" t="s">
        <v>429</v>
      </c>
      <c r="AP1326">
        <v>2</v>
      </c>
      <c r="AQ1326" s="55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f>SUM(Tabla5[[#This Row],[VENTA MABE 1 SEMANA OCT]:[VENTAS OTROS 1 SEMANA OCT]])</f>
        <v>1</v>
      </c>
      <c r="AY1326" s="46">
        <v>3.6387974924932198</v>
      </c>
      <c r="AZ1326" s="55">
        <v>1</v>
      </c>
      <c r="BA1326">
        <v>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f>SUM(Tabla5[[#This Row],[VENTA MABE 2 SEMANA OCT]:[VENTAS OTROS 2 SEMANA OCT]])</f>
        <v>3</v>
      </c>
      <c r="BH1326" t="s">
        <v>885</v>
      </c>
      <c r="BI1326" s="55" t="s">
        <v>216</v>
      </c>
      <c r="BJ1326">
        <v>1.9999999999999982</v>
      </c>
      <c r="BK1326" s="55">
        <v>1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f>SUM(Tabla5[[#This Row],[VENTA MABE 3 SEMANA OCT]:[VENTAS OTROS 3 SEMANA OCT]])</f>
        <v>2</v>
      </c>
      <c r="BS1326" s="42">
        <v>0.4</v>
      </c>
      <c r="BT1326" s="55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f>SUM(Tabla5[[#This Row],[VENTA MABE 4 SEMANA OCT]:[VENTAS OTROS 4 SEMANA OCT]])</f>
        <v>0</v>
      </c>
      <c r="CE1326" t="s">
        <v>1695</v>
      </c>
      <c r="CI13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326" t="s">
        <v>1702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f>SUM(Tabla5[[#This Row],[VENTA MABE 1 SEMANA NOV]:[VENTAS OTROS 1 SEMANA NOV]])</f>
        <v>1</v>
      </c>
      <c r="CS1326">
        <f>IFERROR(VLOOKUP(Tabla5[[#This Row],[CLAVE]],[2]VENTAS!$F$2:$L$1501,2,0),0)</f>
        <v>2</v>
      </c>
      <c r="CT1326">
        <f>IFERROR(VLOOKUP(Tabla5[[#This Row],[CLAVE]],[2]VENTAS!$F$2:$L$1501,3,0),0)</f>
        <v>2</v>
      </c>
      <c r="CU1326">
        <f>IFERROR(VLOOKUP(Tabla5[[#This Row],[CLAVE]],[2]VENTAS!$F$2:$L$1501,4,0),0)</f>
        <v>0</v>
      </c>
      <c r="CV1326">
        <f>IFERROR(VLOOKUP(Tabla5[[#This Row],[CLAVE]],[2]VENTAS!$F$2:$L$1501,5,0),0)</f>
        <v>0</v>
      </c>
      <c r="CW1326">
        <f>IFERROR(VLOOKUP(Tabla5[[#This Row],[CLAVE]],[2]VENTAS!$F$2:$L$1501,6,0),0)</f>
        <v>0</v>
      </c>
      <c r="CX1326">
        <f>IFERROR(VLOOKUP(Tabla5[[#This Row],[CLAVE]],[2]VENTAS!$F$2:$L$1501,7,0),0)</f>
        <v>0</v>
      </c>
      <c r="CY1326">
        <f>IFERROR(VLOOKUP(Tabla5[[#This Row],[CLAVE]],[2]VENTAS!$F$2:$R$1501,13,0),0)</f>
        <v>0</v>
      </c>
      <c r="CZ1326">
        <f>SUM(Tabla5[[#This Row],[VENTA MABE 2 SEMANA NOV]:[VENTAS OTROS 2 SEMANA NOV]])</f>
        <v>4</v>
      </c>
      <c r="DA1326" s="46">
        <v>12</v>
      </c>
    </row>
    <row r="1327" spans="1:105" hidden="1" x14ac:dyDescent="0.3">
      <c r="A1327" t="str">
        <f>CONCATENATE(Tabla5[[#This Row],[TIENDA HMPV]],Tabla5[[#This Row],[LINEA]])</f>
        <v>1725 - TIENDA SANTO DOMINGOGLOBALES</v>
      </c>
      <c r="B1327" t="s">
        <v>215</v>
      </c>
      <c r="C1327" s="55" t="s">
        <v>216</v>
      </c>
      <c r="D1327" s="55" t="s">
        <v>39</v>
      </c>
      <c r="E1327" s="55" t="s">
        <v>217</v>
      </c>
      <c r="F1327" s="55" t="s">
        <v>1724</v>
      </c>
      <c r="G1327" t="s">
        <v>27</v>
      </c>
      <c r="H1327" s="42">
        <f>IFERROR(Tabla5[[#This Row],[VENTAS MABE]]/Tabla5[[#This Row],[CUOTA]],0)</f>
        <v>1</v>
      </c>
      <c r="I1327">
        <v>2</v>
      </c>
      <c r="J1327">
        <v>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V1327" s="42">
        <v>1</v>
      </c>
      <c r="W1327" s="42">
        <f>IFERROR(Tabla5[[#This Row],[TOTAL VENTA 38 SEMANA]]/Tabla5[[#This Row],[VENTA ACUM 38]],0)</f>
        <v>1</v>
      </c>
      <c r="X1327" s="42" t="e">
        <f>VLOOKUP(Tabla5[[#This Row],[CLAVE]],[1]!QMI_5_SEMANA_SEP_22[[CLAVE]:[SHARE CADENA S2]],21,0)</f>
        <v>#REF!</v>
      </c>
      <c r="Y1327" s="55" t="s">
        <v>769</v>
      </c>
      <c r="Z1327" s="46">
        <f>+Tabla5[[#This Row],[VENTA ACUM 38]]+Tabla5[[#This Row],[venta total 39 acum]]</f>
        <v>4</v>
      </c>
      <c r="AA1327" s="46">
        <v>1</v>
      </c>
      <c r="AB1327" s="46">
        <v>2</v>
      </c>
      <c r="AC1327" s="46">
        <v>2</v>
      </c>
      <c r="AD1327" s="46">
        <v>2</v>
      </c>
      <c r="AE1327" s="46">
        <v>2</v>
      </c>
      <c r="AF1327" s="46">
        <v>2</v>
      </c>
      <c r="AG1327" s="46">
        <v>3</v>
      </c>
      <c r="AH1327" s="42">
        <f>IFERROR(Tabla5[[#This Row],[VENTAS MABE]]/Tabla5[[#This Row],[VENTAS INDURAMA]],0)</f>
        <v>0</v>
      </c>
      <c r="AI1327" t="s">
        <v>1677</v>
      </c>
      <c r="AK1327" s="42"/>
      <c r="AL1327" t="s">
        <v>727</v>
      </c>
      <c r="AM1327" s="55" t="s">
        <v>1139</v>
      </c>
      <c r="AO1327" s="55" t="s">
        <v>429</v>
      </c>
      <c r="AP1327">
        <v>1</v>
      </c>
      <c r="AQ1327" s="55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f>SUM(Tabla5[[#This Row],[VENTA MABE 1 SEMANA OCT]:[VENTAS OTROS 1 SEMANA OCT]])</f>
        <v>0</v>
      </c>
      <c r="AY1327" s="46">
        <v>1</v>
      </c>
      <c r="AZ1327" s="55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f>SUM(Tabla5[[#This Row],[VENTA MABE 2 SEMANA OCT]:[VENTAS OTROS 2 SEMANA OCT]])</f>
        <v>0</v>
      </c>
      <c r="BH1327" t="s">
        <v>885</v>
      </c>
      <c r="BI1327" s="55" t="s">
        <v>216</v>
      </c>
      <c r="BJ1327">
        <v>1.9999999999999982</v>
      </c>
      <c r="BK1327" s="55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f>SUM(Tabla5[[#This Row],[VENTA MABE 3 SEMANA OCT]:[VENTAS OTROS 3 SEMANA OCT]])</f>
        <v>0</v>
      </c>
      <c r="BS1327" s="42">
        <v>0</v>
      </c>
      <c r="BT1327" s="55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f>SUM(Tabla5[[#This Row],[VENTA MABE 4 SEMANA OCT]:[VENTAS OTROS 4 SEMANA OCT]])</f>
        <v>0</v>
      </c>
      <c r="CB1327" t="s">
        <v>1679</v>
      </c>
      <c r="CC1327" t="s">
        <v>1679</v>
      </c>
      <c r="CD1327" t="s">
        <v>1679</v>
      </c>
      <c r="CE1327" t="s">
        <v>1679</v>
      </c>
      <c r="CF1327" t="s">
        <v>1679</v>
      </c>
      <c r="CG1327" t="s">
        <v>1679</v>
      </c>
      <c r="CH1327" t="s">
        <v>1679</v>
      </c>
      <c r="CI13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27" s="66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f>SUM(Tabla5[[#This Row],[VENTA MABE 1 SEMANA NOV]:[VENTAS OTROS 1 SEMANA NOV]])</f>
        <v>0</v>
      </c>
      <c r="CS1327">
        <f>IFERROR(VLOOKUP(Tabla5[[#This Row],[CLAVE]],[2]VENTAS!$F$2:$L$1501,2,0),0)</f>
        <v>0</v>
      </c>
      <c r="CT1327">
        <f>IFERROR(VLOOKUP(Tabla5[[#This Row],[CLAVE]],[2]VENTAS!$F$2:$L$1501,3,0),0)</f>
        <v>0</v>
      </c>
      <c r="CU1327">
        <f>IFERROR(VLOOKUP(Tabla5[[#This Row],[CLAVE]],[2]VENTAS!$F$2:$L$1501,4,0),0)</f>
        <v>0</v>
      </c>
      <c r="CV1327">
        <f>IFERROR(VLOOKUP(Tabla5[[#This Row],[CLAVE]],[2]VENTAS!$F$2:$L$1501,5,0),0)</f>
        <v>0</v>
      </c>
      <c r="CW1327">
        <f>IFERROR(VLOOKUP(Tabla5[[#This Row],[CLAVE]],[2]VENTAS!$F$2:$L$1501,6,0),0)</f>
        <v>0</v>
      </c>
      <c r="CX1327">
        <f>IFERROR(VLOOKUP(Tabla5[[#This Row],[CLAVE]],[2]VENTAS!$F$2:$L$1501,7,0),0)</f>
        <v>0</v>
      </c>
      <c r="CY1327">
        <f>IFERROR(VLOOKUP(Tabla5[[#This Row],[CLAVE]],[2]VENTAS!$F$2:$R$1501,13,0),0)</f>
        <v>0</v>
      </c>
      <c r="CZ1327">
        <f>SUM(Tabla5[[#This Row],[VENTA MABE 2 SEMANA NOV]:[VENTAS OTROS 2 SEMANA NOV]])</f>
        <v>0</v>
      </c>
      <c r="DA1327" s="46">
        <v>0</v>
      </c>
    </row>
    <row r="1328" spans="1:105" hidden="1" x14ac:dyDescent="0.3">
      <c r="A1328" t="str">
        <f>CONCATENATE(Tabla5[[#This Row],[TIENDA HMPV]],Tabla5[[#This Row],[LINEA]])</f>
        <v>1725 - TIENDA SANTO DOMINGOLAVADO</v>
      </c>
      <c r="B1328" t="s">
        <v>215</v>
      </c>
      <c r="C1328" s="55" t="s">
        <v>216</v>
      </c>
      <c r="D1328" s="55" t="s">
        <v>39</v>
      </c>
      <c r="E1328" s="55" t="s">
        <v>217</v>
      </c>
      <c r="F1328" s="55" t="s">
        <v>1724</v>
      </c>
      <c r="G1328" t="s">
        <v>28</v>
      </c>
      <c r="H1328" s="42">
        <f>IFERROR(Tabla5[[#This Row],[VENTAS MABE]]/Tabla5[[#This Row],[CUOTA]],0)</f>
        <v>0.5</v>
      </c>
      <c r="I1328">
        <v>2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0</v>
      </c>
      <c r="V1328" s="42">
        <v>0.5</v>
      </c>
      <c r="W1328" s="42">
        <f>IFERROR(Tabla5[[#This Row],[TOTAL VENTA 38 SEMANA]]/Tabla5[[#This Row],[VENTA ACUM 38]],0)</f>
        <v>0.5</v>
      </c>
      <c r="X1328" s="42" t="e">
        <f>VLOOKUP(Tabla5[[#This Row],[CLAVE]],[1]!QMI_5_SEMANA_SEP_22[[CLAVE]:[SHARE CADENA S2]],21,0)</f>
        <v>#REF!</v>
      </c>
      <c r="Y1328" s="55" t="s">
        <v>769</v>
      </c>
      <c r="Z1328" s="46">
        <f>+Tabla5[[#This Row],[VENTA ACUM 38]]+Tabla5[[#This Row],[venta total 39 acum]]</f>
        <v>4</v>
      </c>
      <c r="AA1328" s="46">
        <v>1</v>
      </c>
      <c r="AB1328" s="46">
        <v>1</v>
      </c>
      <c r="AC1328" s="46">
        <v>2</v>
      </c>
      <c r="AD1328" s="46">
        <v>2</v>
      </c>
      <c r="AE1328" s="46">
        <v>1</v>
      </c>
      <c r="AF1328" s="46">
        <v>2</v>
      </c>
      <c r="AG1328" s="46">
        <v>2</v>
      </c>
      <c r="AH1328" s="42">
        <f>IFERROR(Tabla5[[#This Row],[VENTAS MABE]]/Tabla5[[#This Row],[VENTAS INDURAMA]],0)</f>
        <v>0</v>
      </c>
      <c r="AI1328" t="s">
        <v>1677</v>
      </c>
      <c r="AK1328" s="42"/>
      <c r="AL1328" t="s">
        <v>727</v>
      </c>
      <c r="AM1328" s="55" t="s">
        <v>1139</v>
      </c>
      <c r="AO1328" s="55" t="s">
        <v>429</v>
      </c>
      <c r="AP1328">
        <v>1</v>
      </c>
      <c r="AQ1328" s="55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f>SUM(Tabla5[[#This Row],[VENTA MABE 1 SEMANA OCT]:[VENTAS OTROS 1 SEMANA OCT]])</f>
        <v>0</v>
      </c>
      <c r="AY1328" s="46">
        <v>2</v>
      </c>
      <c r="AZ1328" s="55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f>SUM(Tabla5[[#This Row],[VENTA MABE 2 SEMANA OCT]:[VENTAS OTROS 2 SEMANA OCT]])</f>
        <v>0</v>
      </c>
      <c r="BH1328" t="s">
        <v>885</v>
      </c>
      <c r="BI1328" s="55" t="s">
        <v>216</v>
      </c>
      <c r="BJ1328">
        <v>1.9999999999999982</v>
      </c>
      <c r="BK1328" s="55">
        <v>1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f>SUM(Tabla5[[#This Row],[VENTA MABE 3 SEMANA OCT]:[VENTAS OTROS 3 SEMANA OCT]])</f>
        <v>1</v>
      </c>
      <c r="BS1328" s="42">
        <v>0.12</v>
      </c>
      <c r="BT1328" s="55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f>SUM(Tabla5[[#This Row],[VENTA MABE 4 SEMANA OCT]:[VENTAS OTROS 4 SEMANA OCT]])</f>
        <v>0</v>
      </c>
      <c r="CB1328" t="s">
        <v>1679</v>
      </c>
      <c r="CC1328" t="s">
        <v>1679</v>
      </c>
      <c r="CD1328" t="s">
        <v>1679</v>
      </c>
      <c r="CE1328" t="s">
        <v>1679</v>
      </c>
      <c r="CF1328" t="s">
        <v>1679</v>
      </c>
      <c r="CG1328" t="s">
        <v>1679</v>
      </c>
      <c r="CH1328" t="s">
        <v>1679</v>
      </c>
      <c r="CI132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28" t="s">
        <v>1703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f>SUM(Tabla5[[#This Row],[VENTA MABE 1 SEMANA NOV]:[VENTAS OTROS 1 SEMANA NOV]])</f>
        <v>1</v>
      </c>
      <c r="CS1328">
        <f>IFERROR(VLOOKUP(Tabla5[[#This Row],[CLAVE]],[2]VENTAS!$F$2:$L$1501,2,0),0)</f>
        <v>0</v>
      </c>
      <c r="CT1328">
        <f>IFERROR(VLOOKUP(Tabla5[[#This Row],[CLAVE]],[2]VENTAS!$F$2:$L$1501,3,0),0)</f>
        <v>0</v>
      </c>
      <c r="CU1328">
        <f>IFERROR(VLOOKUP(Tabla5[[#This Row],[CLAVE]],[2]VENTAS!$F$2:$L$1501,4,0),0)</f>
        <v>0</v>
      </c>
      <c r="CV1328">
        <f>IFERROR(VLOOKUP(Tabla5[[#This Row],[CLAVE]],[2]VENTAS!$F$2:$L$1501,5,0),0)</f>
        <v>0</v>
      </c>
      <c r="CW1328">
        <f>IFERROR(VLOOKUP(Tabla5[[#This Row],[CLAVE]],[2]VENTAS!$F$2:$L$1501,6,0),0)</f>
        <v>0</v>
      </c>
      <c r="CX1328">
        <f>IFERROR(VLOOKUP(Tabla5[[#This Row],[CLAVE]],[2]VENTAS!$F$2:$L$1501,7,0),0)</f>
        <v>0</v>
      </c>
      <c r="CY1328">
        <f>IFERROR(VLOOKUP(Tabla5[[#This Row],[CLAVE]],[2]VENTAS!$F$2:$R$1501,13,0),0)</f>
        <v>0</v>
      </c>
      <c r="CZ1328">
        <f>SUM(Tabla5[[#This Row],[VENTA MABE 2 SEMANA NOV]:[VENTAS OTROS 2 SEMANA NOV]])</f>
        <v>0</v>
      </c>
      <c r="DA1328" s="46">
        <v>4</v>
      </c>
    </row>
    <row r="1329" spans="1:105" hidden="1" x14ac:dyDescent="0.3">
      <c r="A1329" t="str">
        <f>CONCATENATE(Tabla5[[#This Row],[TIENDA HMPV]],Tabla5[[#This Row],[LINEA]])</f>
        <v>1725 - TIENDA SANTO DOMINGOREFRIGERACIÓN</v>
      </c>
      <c r="B1329" t="s">
        <v>215</v>
      </c>
      <c r="C1329" s="55" t="s">
        <v>216</v>
      </c>
      <c r="D1329" s="55" t="s">
        <v>39</v>
      </c>
      <c r="E1329" s="55" t="s">
        <v>217</v>
      </c>
      <c r="F1329" s="55" t="s">
        <v>1724</v>
      </c>
      <c r="G1329" t="s">
        <v>29</v>
      </c>
      <c r="H1329" s="42">
        <f>IFERROR(Tabla5[[#This Row],[VENTAS MABE]]/Tabla5[[#This Row],[CUOTA]],0)</f>
        <v>0.66666666666666663</v>
      </c>
      <c r="I1329">
        <v>3</v>
      </c>
      <c r="J1329">
        <v>2</v>
      </c>
      <c r="K1329">
        <v>3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V1329" s="42">
        <v>0.66666666666666663</v>
      </c>
      <c r="W1329" s="42">
        <f>IFERROR(Tabla5[[#This Row],[TOTAL VENTA 38 SEMANA]]/Tabla5[[#This Row],[VENTA ACUM 38]],0)</f>
        <v>0.66666666666666663</v>
      </c>
      <c r="X1329" s="42" t="e">
        <f>VLOOKUP(Tabla5[[#This Row],[CLAVE]],[1]!QMI_5_SEMANA_SEP_22[[CLAVE]:[SHARE CADENA S2]],21,0)</f>
        <v>#REF!</v>
      </c>
      <c r="Y1329" s="55" t="s">
        <v>769</v>
      </c>
      <c r="Z1329" s="46">
        <f>+Tabla5[[#This Row],[VENTA ACUM 38]]+Tabla5[[#This Row],[venta total 39 acum]]</f>
        <v>8</v>
      </c>
      <c r="AA1329" s="46">
        <v>1</v>
      </c>
      <c r="AB1329" s="46">
        <v>2</v>
      </c>
      <c r="AC1329" s="46">
        <v>3</v>
      </c>
      <c r="AD1329" s="46">
        <v>5</v>
      </c>
      <c r="AE1329" s="46">
        <v>2</v>
      </c>
      <c r="AF1329" s="46">
        <v>5</v>
      </c>
      <c r="AG1329" s="46">
        <v>3</v>
      </c>
      <c r="AH1329" s="42">
        <f>IFERROR(Tabla5[[#This Row],[VENTAS MABE]]/Tabla5[[#This Row],[VENTAS INDURAMA]],0)</f>
        <v>0.66666666666666663</v>
      </c>
      <c r="AI1329" t="s">
        <v>1677</v>
      </c>
      <c r="AK1329" s="42"/>
      <c r="AL1329" t="s">
        <v>727</v>
      </c>
      <c r="AM1329" s="55" t="s">
        <v>1139</v>
      </c>
      <c r="AO1329" s="55" t="s">
        <v>429</v>
      </c>
      <c r="AP1329">
        <v>2</v>
      </c>
      <c r="AQ1329" s="55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f>SUM(Tabla5[[#This Row],[VENTA MABE 1 SEMANA OCT]:[VENTAS OTROS 1 SEMANA OCT]])</f>
        <v>0</v>
      </c>
      <c r="AY1329" s="46">
        <v>2</v>
      </c>
      <c r="AZ1329" s="55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f>SUM(Tabla5[[#This Row],[VENTA MABE 2 SEMANA OCT]:[VENTAS OTROS 2 SEMANA OCT]])</f>
        <v>0</v>
      </c>
      <c r="BH1329" t="s">
        <v>885</v>
      </c>
      <c r="BI1329" s="55" t="s">
        <v>216</v>
      </c>
      <c r="BJ1329">
        <v>1.9999999999999982</v>
      </c>
      <c r="BK1329" s="55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f>SUM(Tabla5[[#This Row],[VENTA MABE 3 SEMANA OCT]:[VENTAS OTROS 3 SEMANA OCT]])</f>
        <v>0</v>
      </c>
      <c r="BS1329" s="42">
        <v>0.2</v>
      </c>
      <c r="BT1329" s="55">
        <v>0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f>SUM(Tabla5[[#This Row],[VENTA MABE 4 SEMANA OCT]:[VENTAS OTROS 4 SEMANA OCT]])</f>
        <v>1</v>
      </c>
      <c r="CB1329" t="s">
        <v>1679</v>
      </c>
      <c r="CC1329" t="s">
        <v>1679</v>
      </c>
      <c r="CD1329" t="s">
        <v>1679</v>
      </c>
      <c r="CE1329" t="s">
        <v>1679</v>
      </c>
      <c r="CF1329" t="s">
        <v>1679</v>
      </c>
      <c r="CG1329" t="s">
        <v>1679</v>
      </c>
      <c r="CH1329" t="s">
        <v>1679</v>
      </c>
      <c r="CI13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29" s="66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f>SUM(Tabla5[[#This Row],[VENTA MABE 1 SEMANA NOV]:[VENTAS OTROS 1 SEMANA NOV]])</f>
        <v>0</v>
      </c>
      <c r="CS1329">
        <f>IFERROR(VLOOKUP(Tabla5[[#This Row],[CLAVE]],[2]VENTAS!$F$2:$L$1501,2,0),0)</f>
        <v>1</v>
      </c>
      <c r="CT1329">
        <f>IFERROR(VLOOKUP(Tabla5[[#This Row],[CLAVE]],[2]VENTAS!$F$2:$L$1501,3,0),0)</f>
        <v>0</v>
      </c>
      <c r="CU1329">
        <f>IFERROR(VLOOKUP(Tabla5[[#This Row],[CLAVE]],[2]VENTAS!$F$2:$L$1501,4,0),0)</f>
        <v>0</v>
      </c>
      <c r="CV1329">
        <f>IFERROR(VLOOKUP(Tabla5[[#This Row],[CLAVE]],[2]VENTAS!$F$2:$L$1501,5,0),0)</f>
        <v>0</v>
      </c>
      <c r="CW1329">
        <f>IFERROR(VLOOKUP(Tabla5[[#This Row],[CLAVE]],[2]VENTAS!$F$2:$L$1501,6,0),0)</f>
        <v>0</v>
      </c>
      <c r="CX1329">
        <f>IFERROR(VLOOKUP(Tabla5[[#This Row],[CLAVE]],[2]VENTAS!$F$2:$L$1501,7,0),0)</f>
        <v>0</v>
      </c>
      <c r="CY1329">
        <f>IFERROR(VLOOKUP(Tabla5[[#This Row],[CLAVE]],[2]VENTAS!$F$2:$R$1501,13,0),0)</f>
        <v>0</v>
      </c>
      <c r="CZ1329">
        <f>SUM(Tabla5[[#This Row],[VENTA MABE 2 SEMANA NOV]:[VENTAS OTROS 2 SEMANA NOV]])</f>
        <v>1</v>
      </c>
      <c r="DA1329" s="46">
        <v>4</v>
      </c>
    </row>
    <row r="1330" spans="1:105" hidden="1" x14ac:dyDescent="0.3">
      <c r="A1330" t="str">
        <f>CONCATENATE(Tabla5[[#This Row],[TIENDA HMPV]],Tabla5[[#This Row],[LINEA]])</f>
        <v>1735 - TIENDA SANTO DOMINGOAIRES</v>
      </c>
      <c r="B1330" t="s">
        <v>215</v>
      </c>
      <c r="C1330" s="55" t="s">
        <v>216</v>
      </c>
      <c r="D1330" s="55" t="s">
        <v>39</v>
      </c>
      <c r="E1330" s="55" t="s">
        <v>218</v>
      </c>
      <c r="F1330" s="55" t="s">
        <v>1724</v>
      </c>
      <c r="G1330" t="s">
        <v>25</v>
      </c>
      <c r="H1330" s="42">
        <f>IFERROR(Tabla5[[#This Row],[VENTAS MABE]]/Tabla5[[#This Row],[CUOTA]],0)</f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V1330" s="42">
        <v>0</v>
      </c>
      <c r="W1330" s="42">
        <f>IFERROR(Tabla5[[#This Row],[TOTAL VENTA 38 SEMANA]]/Tabla5[[#This Row],[VENTA ACUM 38]],0)</f>
        <v>0</v>
      </c>
      <c r="X1330" s="42" t="e">
        <f>VLOOKUP(Tabla5[[#This Row],[CLAVE]],[1]!QMI_5_SEMANA_SEP_22[[CLAVE]:[SHARE CADENA S2]],21,0)</f>
        <v>#REF!</v>
      </c>
      <c r="Y1330" s="55" t="s">
        <v>757</v>
      </c>
      <c r="Z1330" s="46">
        <f>+Tabla5[[#This Row],[VENTA ACUM 38]]+Tabla5[[#This Row],[venta total 39 acum]]</f>
        <v>0</v>
      </c>
      <c r="AA1330" s="46">
        <v>0</v>
      </c>
      <c r="AB1330" s="46">
        <v>0</v>
      </c>
      <c r="AC1330" s="46">
        <v>0</v>
      </c>
      <c r="AD1330" s="46">
        <v>0</v>
      </c>
      <c r="AE1330" s="46">
        <v>0</v>
      </c>
      <c r="AF1330" s="46">
        <v>0</v>
      </c>
      <c r="AG1330" s="46">
        <v>0</v>
      </c>
      <c r="AH1330" s="42">
        <f>IFERROR(Tabla5[[#This Row],[VENTAS MABE]]/Tabla5[[#This Row],[VENTAS INDURAMA]],0)</f>
        <v>0</v>
      </c>
      <c r="AI1330" t="s">
        <v>1677</v>
      </c>
      <c r="AK1330" s="42"/>
      <c r="AL1330" t="s">
        <v>727</v>
      </c>
      <c r="AM1330" s="55" t="s">
        <v>1135</v>
      </c>
      <c r="AO1330" s="55" t="s">
        <v>429</v>
      </c>
      <c r="AP1330">
        <v>0</v>
      </c>
      <c r="AQ1330" s="55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f>SUM(Tabla5[[#This Row],[VENTA MABE 1 SEMANA OCT]:[VENTAS OTROS 1 SEMANA OCT]])</f>
        <v>0</v>
      </c>
      <c r="AY1330" s="46">
        <v>0</v>
      </c>
      <c r="AZ1330" s="55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f>SUM(Tabla5[[#This Row],[VENTA MABE 2 SEMANA OCT]:[VENTAS OTROS 2 SEMANA OCT]])</f>
        <v>0</v>
      </c>
      <c r="BH1330" t="s">
        <v>885</v>
      </c>
      <c r="BI1330" s="55" t="s">
        <v>216</v>
      </c>
      <c r="BJ1330">
        <v>2.0000000000000009</v>
      </c>
      <c r="BK1330" s="55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f>SUM(Tabla5[[#This Row],[VENTA MABE 3 SEMANA OCT]:[VENTAS OTROS 3 SEMANA OCT]])</f>
        <v>0</v>
      </c>
      <c r="BS1330" s="42">
        <v>0.15</v>
      </c>
      <c r="BT1330" s="55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f>SUM(Tabla5[[#This Row],[VENTA MABE 4 SEMANA OCT]:[VENTAS OTROS 4 SEMANA OCT]])</f>
        <v>0</v>
      </c>
      <c r="CB1330" t="s">
        <v>1679</v>
      </c>
      <c r="CC1330" t="s">
        <v>1679</v>
      </c>
      <c r="CD1330" t="s">
        <v>1679</v>
      </c>
      <c r="CE1330" t="s">
        <v>1679</v>
      </c>
      <c r="CF1330" t="s">
        <v>1679</v>
      </c>
      <c r="CG1330" t="s">
        <v>1679</v>
      </c>
      <c r="CH1330" t="s">
        <v>1679</v>
      </c>
      <c r="CI13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30" s="66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f>SUM(Tabla5[[#This Row],[VENTA MABE 1 SEMANA NOV]:[VENTAS OTROS 1 SEMANA NOV]])</f>
        <v>0</v>
      </c>
      <c r="CS1330">
        <f>IFERROR(VLOOKUP(Tabla5[[#This Row],[CLAVE]],[2]VENTAS!$F$2:$L$1501,2,0),0)</f>
        <v>0</v>
      </c>
      <c r="CT1330">
        <f>IFERROR(VLOOKUP(Tabla5[[#This Row],[CLAVE]],[2]VENTAS!$F$2:$L$1501,3,0),0)</f>
        <v>0</v>
      </c>
      <c r="CU1330">
        <f>IFERROR(VLOOKUP(Tabla5[[#This Row],[CLAVE]],[2]VENTAS!$F$2:$L$1501,4,0),0)</f>
        <v>0</v>
      </c>
      <c r="CV1330">
        <f>IFERROR(VLOOKUP(Tabla5[[#This Row],[CLAVE]],[2]VENTAS!$F$2:$L$1501,5,0),0)</f>
        <v>0</v>
      </c>
      <c r="CW1330">
        <f>IFERROR(VLOOKUP(Tabla5[[#This Row],[CLAVE]],[2]VENTAS!$F$2:$L$1501,6,0),0)</f>
        <v>0</v>
      </c>
      <c r="CX1330">
        <f>IFERROR(VLOOKUP(Tabla5[[#This Row],[CLAVE]],[2]VENTAS!$F$2:$L$1501,7,0),0)</f>
        <v>0</v>
      </c>
      <c r="CY1330">
        <f>IFERROR(VLOOKUP(Tabla5[[#This Row],[CLAVE]],[2]VENTAS!$F$2:$R$1501,13,0),0)</f>
        <v>0</v>
      </c>
      <c r="CZ1330">
        <f>SUM(Tabla5[[#This Row],[VENTA MABE 2 SEMANA NOV]:[VENTAS OTROS 2 SEMANA NOV]])</f>
        <v>0</v>
      </c>
      <c r="DA1330" s="46">
        <v>0</v>
      </c>
    </row>
    <row r="1331" spans="1:105" hidden="1" x14ac:dyDescent="0.3">
      <c r="A1331" t="str">
        <f>CONCATENATE(Tabla5[[#This Row],[TIENDA HMPV]],Tabla5[[#This Row],[LINEA]])</f>
        <v>1735 - TIENDA SANTO DOMINGOCOCINAS</v>
      </c>
      <c r="B1331" t="s">
        <v>215</v>
      </c>
      <c r="C1331" s="55" t="s">
        <v>216</v>
      </c>
      <c r="D1331" s="55" t="s">
        <v>39</v>
      </c>
      <c r="E1331" s="55" t="s">
        <v>218</v>
      </c>
      <c r="F1331" s="55" t="s">
        <v>1724</v>
      </c>
      <c r="G1331" t="s">
        <v>26</v>
      </c>
      <c r="H1331" s="42">
        <f>IFERROR(Tabla5[[#This Row],[VENTAS MABE]]/Tabla5[[#This Row],[CUOTA]],0)</f>
        <v>0.25</v>
      </c>
      <c r="I1331">
        <v>4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V1331" s="42">
        <v>1</v>
      </c>
      <c r="W1331" s="42">
        <f>IFERROR(Tabla5[[#This Row],[TOTAL VENTA 38 SEMANA]]/Tabla5[[#This Row],[VENTA ACUM 38]],0)</f>
        <v>1</v>
      </c>
      <c r="X1331" s="42" t="e">
        <f>VLOOKUP(Tabla5[[#This Row],[CLAVE]],[1]!QMI_5_SEMANA_SEP_22[[CLAVE]:[SHARE CADENA S2]],21,0)</f>
        <v>#REF!</v>
      </c>
      <c r="Y1331" s="55" t="s">
        <v>757</v>
      </c>
      <c r="Z1331" s="46">
        <f>+Tabla5[[#This Row],[VENTA ACUM 38]]+Tabla5[[#This Row],[venta total 39 acum]]</f>
        <v>1</v>
      </c>
      <c r="AA1331" s="46">
        <v>0</v>
      </c>
      <c r="AB1331" s="46">
        <v>1</v>
      </c>
      <c r="AC1331" s="46">
        <v>1</v>
      </c>
      <c r="AD1331" s="46">
        <v>0</v>
      </c>
      <c r="AE1331" s="46">
        <v>0</v>
      </c>
      <c r="AF1331" s="46">
        <v>0</v>
      </c>
      <c r="AG1331" s="46">
        <v>0</v>
      </c>
      <c r="AH1331" s="42">
        <f>IFERROR(Tabla5[[#This Row],[VENTAS MABE]]/Tabla5[[#This Row],[VENTAS INDURAMA]],0)</f>
        <v>0</v>
      </c>
      <c r="AI1331" t="s">
        <v>1677</v>
      </c>
      <c r="AK1331" s="42"/>
      <c r="AL1331" t="s">
        <v>727</v>
      </c>
      <c r="AM1331" s="55" t="s">
        <v>1135</v>
      </c>
      <c r="AO1331" s="55" t="s">
        <v>429</v>
      </c>
      <c r="AP1331">
        <v>0</v>
      </c>
      <c r="AQ1331" s="55">
        <v>2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f>SUM(Tabla5[[#This Row],[VENTA MABE 1 SEMANA OCT]:[VENTAS OTROS 1 SEMANA OCT]])</f>
        <v>2</v>
      </c>
      <c r="AY1331" s="46">
        <v>4.5681029013845613</v>
      </c>
      <c r="AZ1331" s="55">
        <v>2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f>SUM(Tabla5[[#This Row],[VENTA MABE 2 SEMANA OCT]:[VENTAS OTROS 2 SEMANA OCT]])</f>
        <v>2</v>
      </c>
      <c r="BH1331" t="s">
        <v>885</v>
      </c>
      <c r="BI1331" s="55" t="s">
        <v>216</v>
      </c>
      <c r="BJ1331">
        <v>2.0000000000000009</v>
      </c>
      <c r="BK1331" s="55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f>SUM(Tabla5[[#This Row],[VENTA MABE 3 SEMANA OCT]:[VENTAS OTROS 3 SEMANA OCT]])</f>
        <v>1</v>
      </c>
      <c r="BS1331" s="42">
        <v>0.4</v>
      </c>
      <c r="BT1331" s="55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f>SUM(Tabla5[[#This Row],[VENTA MABE 4 SEMANA OCT]:[VENTAS OTROS 4 SEMANA OCT]])</f>
        <v>0</v>
      </c>
      <c r="CB1331" t="s">
        <v>1679</v>
      </c>
      <c r="CC1331" t="s">
        <v>1679</v>
      </c>
      <c r="CD1331" t="s">
        <v>1679</v>
      </c>
      <c r="CE1331" t="s">
        <v>1679</v>
      </c>
      <c r="CF1331" t="s">
        <v>1679</v>
      </c>
      <c r="CG1331" t="s">
        <v>1679</v>
      </c>
      <c r="CH1331" t="s">
        <v>1679</v>
      </c>
      <c r="CI13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31" t="s">
        <v>1703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f>SUM(Tabla5[[#This Row],[VENTA MABE 1 SEMANA NOV]:[VENTAS OTROS 1 SEMANA NOV]])</f>
        <v>1</v>
      </c>
      <c r="CS1331">
        <f>IFERROR(VLOOKUP(Tabla5[[#This Row],[CLAVE]],[2]VENTAS!$F$2:$L$1501,2,0),0)</f>
        <v>0</v>
      </c>
      <c r="CT1331">
        <f>IFERROR(VLOOKUP(Tabla5[[#This Row],[CLAVE]],[2]VENTAS!$F$2:$L$1501,3,0),0)</f>
        <v>0</v>
      </c>
      <c r="CU1331">
        <f>IFERROR(VLOOKUP(Tabla5[[#This Row],[CLAVE]],[2]VENTAS!$F$2:$L$1501,4,0),0)</f>
        <v>0</v>
      </c>
      <c r="CV1331">
        <f>IFERROR(VLOOKUP(Tabla5[[#This Row],[CLAVE]],[2]VENTAS!$F$2:$L$1501,5,0),0)</f>
        <v>0</v>
      </c>
      <c r="CW1331">
        <f>IFERROR(VLOOKUP(Tabla5[[#This Row],[CLAVE]],[2]VENTAS!$F$2:$L$1501,6,0),0)</f>
        <v>0</v>
      </c>
      <c r="CX1331">
        <f>IFERROR(VLOOKUP(Tabla5[[#This Row],[CLAVE]],[2]VENTAS!$F$2:$L$1501,7,0),0)</f>
        <v>0</v>
      </c>
      <c r="CY1331">
        <f>IFERROR(VLOOKUP(Tabla5[[#This Row],[CLAVE]],[2]VENTAS!$F$2:$R$1501,13,0),0)</f>
        <v>0</v>
      </c>
      <c r="CZ1331">
        <f>SUM(Tabla5[[#This Row],[VENTA MABE 2 SEMANA NOV]:[VENTAS OTROS 2 SEMANA NOV]])</f>
        <v>0</v>
      </c>
      <c r="DA1331" s="46">
        <v>10.733031811559009</v>
      </c>
    </row>
    <row r="1332" spans="1:105" hidden="1" x14ac:dyDescent="0.3">
      <c r="A1332" t="str">
        <f>CONCATENATE(Tabla5[[#This Row],[TIENDA HMPV]],Tabla5[[#This Row],[LINEA]])</f>
        <v>1735 - TIENDA SANTO DOMINGOGLOBALES</v>
      </c>
      <c r="B1332" t="s">
        <v>215</v>
      </c>
      <c r="C1332" s="55" t="s">
        <v>216</v>
      </c>
      <c r="D1332" s="55" t="s">
        <v>39</v>
      </c>
      <c r="E1332" s="55" t="s">
        <v>218</v>
      </c>
      <c r="F1332" s="55" t="s">
        <v>1724</v>
      </c>
      <c r="G1332" t="s">
        <v>27</v>
      </c>
      <c r="H1332" s="42">
        <f>IFERROR(Tabla5[[#This Row],[VENTAS MABE]]/Tabla5[[#This Row],[CUOTA]],0)</f>
        <v>1</v>
      </c>
      <c r="I1332">
        <v>2</v>
      </c>
      <c r="J1332">
        <v>2</v>
      </c>
      <c r="K1332">
        <v>0</v>
      </c>
      <c r="L1332">
        <v>0</v>
      </c>
      <c r="M1332">
        <v>0</v>
      </c>
      <c r="N1332">
        <v>5</v>
      </c>
      <c r="O1332">
        <v>3</v>
      </c>
      <c r="P1332">
        <v>0</v>
      </c>
      <c r="Q1332">
        <v>0</v>
      </c>
      <c r="R1332">
        <v>0</v>
      </c>
      <c r="S1332">
        <v>0</v>
      </c>
      <c r="T1332">
        <v>0</v>
      </c>
      <c r="V1332" s="42">
        <v>0.2</v>
      </c>
      <c r="W1332" s="42">
        <f>IFERROR(Tabla5[[#This Row],[TOTAL VENTA 38 SEMANA]]/Tabla5[[#This Row],[VENTA ACUM 38]],0)</f>
        <v>0.2</v>
      </c>
      <c r="X1332" s="42" t="e">
        <f>VLOOKUP(Tabla5[[#This Row],[CLAVE]],[1]!QMI_5_SEMANA_SEP_22[[CLAVE]:[SHARE CADENA S2]],21,0)</f>
        <v>#REF!</v>
      </c>
      <c r="Y1332" s="55" t="s">
        <v>757</v>
      </c>
      <c r="Z1332" s="46">
        <f>+Tabla5[[#This Row],[VENTA ACUM 38]]+Tabla5[[#This Row],[venta total 39 acum]]</f>
        <v>10</v>
      </c>
      <c r="AA1332" s="46">
        <v>0</v>
      </c>
      <c r="AB1332" s="46">
        <v>2</v>
      </c>
      <c r="AC1332" s="46">
        <v>10</v>
      </c>
      <c r="AD1332" s="46">
        <v>0</v>
      </c>
      <c r="AE1332" s="46">
        <v>0</v>
      </c>
      <c r="AF1332" s="46">
        <v>0</v>
      </c>
      <c r="AG1332" s="46">
        <v>0</v>
      </c>
      <c r="AH1332" s="42">
        <f>IFERROR(Tabla5[[#This Row],[VENTAS MABE]]/Tabla5[[#This Row],[VENTAS INDURAMA]],0)</f>
        <v>0</v>
      </c>
      <c r="AI1332" t="s">
        <v>1677</v>
      </c>
      <c r="AK1332" s="42"/>
      <c r="AL1332" t="s">
        <v>727</v>
      </c>
      <c r="AM1332" s="55" t="s">
        <v>1135</v>
      </c>
      <c r="AO1332" s="55" t="s">
        <v>429</v>
      </c>
      <c r="AP1332">
        <v>0</v>
      </c>
      <c r="AQ1332" s="55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f>SUM(Tabla5[[#This Row],[VENTA MABE 1 SEMANA OCT]:[VENTAS OTROS 1 SEMANA OCT]])</f>
        <v>0</v>
      </c>
      <c r="AY1332" s="46">
        <v>1</v>
      </c>
      <c r="AZ1332" s="55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f>SUM(Tabla5[[#This Row],[VENTA MABE 2 SEMANA OCT]:[VENTAS OTROS 2 SEMANA OCT]])</f>
        <v>0</v>
      </c>
      <c r="BH1332" t="s">
        <v>885</v>
      </c>
      <c r="BI1332" s="55" t="s">
        <v>216</v>
      </c>
      <c r="BJ1332">
        <v>2.0000000000000009</v>
      </c>
      <c r="BK1332" s="55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f>SUM(Tabla5[[#This Row],[VENTA MABE 3 SEMANA OCT]:[VENTAS OTROS 3 SEMANA OCT]])</f>
        <v>0</v>
      </c>
      <c r="BS1332" s="42">
        <v>0</v>
      </c>
      <c r="BT1332" s="55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f>SUM(Tabla5[[#This Row],[VENTA MABE 4 SEMANA OCT]:[VENTAS OTROS 4 SEMANA OCT]])</f>
        <v>0</v>
      </c>
      <c r="CB1332" t="s">
        <v>1679</v>
      </c>
      <c r="CC1332" t="s">
        <v>1679</v>
      </c>
      <c r="CD1332" t="s">
        <v>1679</v>
      </c>
      <c r="CE1332" t="s">
        <v>1679</v>
      </c>
      <c r="CF1332" t="s">
        <v>1679</v>
      </c>
      <c r="CG1332" t="s">
        <v>1679</v>
      </c>
      <c r="CH1332" t="s">
        <v>1679</v>
      </c>
      <c r="CI13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32" s="66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f>SUM(Tabla5[[#This Row],[VENTA MABE 1 SEMANA NOV]:[VENTAS OTROS 1 SEMANA NOV]])</f>
        <v>1</v>
      </c>
      <c r="CS1332">
        <f>IFERROR(VLOOKUP(Tabla5[[#This Row],[CLAVE]],[2]VENTAS!$F$2:$L$1501,2,0),0)</f>
        <v>0</v>
      </c>
      <c r="CT1332">
        <f>IFERROR(VLOOKUP(Tabla5[[#This Row],[CLAVE]],[2]VENTAS!$F$2:$L$1501,3,0),0)</f>
        <v>0</v>
      </c>
      <c r="CU1332">
        <f>IFERROR(VLOOKUP(Tabla5[[#This Row],[CLAVE]],[2]VENTAS!$F$2:$L$1501,4,0),0)</f>
        <v>0</v>
      </c>
      <c r="CV1332">
        <f>IFERROR(VLOOKUP(Tabla5[[#This Row],[CLAVE]],[2]VENTAS!$F$2:$L$1501,5,0),0)</f>
        <v>0</v>
      </c>
      <c r="CW1332">
        <f>IFERROR(VLOOKUP(Tabla5[[#This Row],[CLAVE]],[2]VENTAS!$F$2:$L$1501,6,0),0)</f>
        <v>0</v>
      </c>
      <c r="CX1332">
        <f>IFERROR(VLOOKUP(Tabla5[[#This Row],[CLAVE]],[2]VENTAS!$F$2:$L$1501,7,0),0)</f>
        <v>0</v>
      </c>
      <c r="CY1332">
        <f>IFERROR(VLOOKUP(Tabla5[[#This Row],[CLAVE]],[2]VENTAS!$F$2:$R$1501,13,0),0)</f>
        <v>0</v>
      </c>
      <c r="CZ1332">
        <f>SUM(Tabla5[[#This Row],[VENTA MABE 2 SEMANA NOV]:[VENTAS OTROS 2 SEMANA NOV]])</f>
        <v>0</v>
      </c>
      <c r="DA1332" s="46">
        <v>0</v>
      </c>
    </row>
    <row r="1333" spans="1:105" hidden="1" x14ac:dyDescent="0.3">
      <c r="A1333" t="str">
        <f>CONCATENATE(Tabla5[[#This Row],[TIENDA HMPV]],Tabla5[[#This Row],[LINEA]])</f>
        <v>1735 - TIENDA SANTO DOMINGOLAVADO</v>
      </c>
      <c r="B1333" t="s">
        <v>215</v>
      </c>
      <c r="C1333" s="55" t="s">
        <v>216</v>
      </c>
      <c r="D1333" s="55" t="s">
        <v>39</v>
      </c>
      <c r="E1333" s="55" t="s">
        <v>218</v>
      </c>
      <c r="F1333" s="55" t="s">
        <v>1724</v>
      </c>
      <c r="G1333" t="s">
        <v>28</v>
      </c>
      <c r="H1333" s="42">
        <f>IFERROR(Tabla5[[#This Row],[VENTAS MABE]]/Tabla5[[#This Row],[CUOTA]],0)</f>
        <v>0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V1333" s="42">
        <v>0</v>
      </c>
      <c r="W1333" s="42">
        <f>IFERROR(Tabla5[[#This Row],[TOTAL VENTA 38 SEMANA]]/Tabla5[[#This Row],[VENTA ACUM 38]],0)</f>
        <v>0</v>
      </c>
      <c r="X1333" s="42" t="e">
        <f>VLOOKUP(Tabla5[[#This Row],[CLAVE]],[1]!QMI_5_SEMANA_SEP_22[[CLAVE]:[SHARE CADENA S2]],21,0)</f>
        <v>#REF!</v>
      </c>
      <c r="Y1333" s="55" t="s">
        <v>757</v>
      </c>
      <c r="Z1333" s="46">
        <f>+Tabla5[[#This Row],[VENTA ACUM 38]]+Tabla5[[#This Row],[venta total 39 acum]]</f>
        <v>1</v>
      </c>
      <c r="AA1333" s="46">
        <v>0</v>
      </c>
      <c r="AB1333" s="46">
        <v>0</v>
      </c>
      <c r="AC1333" s="46">
        <v>1</v>
      </c>
      <c r="AD1333" s="46">
        <v>0</v>
      </c>
      <c r="AE1333" s="46">
        <v>0</v>
      </c>
      <c r="AF1333" s="46">
        <v>0</v>
      </c>
      <c r="AG1333" s="46">
        <v>0</v>
      </c>
      <c r="AH1333" s="42">
        <f>IFERROR(Tabla5[[#This Row],[VENTAS MABE]]/Tabla5[[#This Row],[VENTAS INDURAMA]],0)</f>
        <v>0</v>
      </c>
      <c r="AI1333" t="s">
        <v>1677</v>
      </c>
      <c r="AK1333" s="42"/>
      <c r="AL1333" t="s">
        <v>727</v>
      </c>
      <c r="AM1333" s="55" t="s">
        <v>1135</v>
      </c>
      <c r="AO1333" s="55" t="s">
        <v>429</v>
      </c>
      <c r="AP1333">
        <v>0</v>
      </c>
      <c r="AQ1333" s="55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f>SUM(Tabla5[[#This Row],[VENTA MABE 1 SEMANA OCT]:[VENTAS OTROS 1 SEMANA OCT]])</f>
        <v>0</v>
      </c>
      <c r="AY1333" s="46">
        <v>1</v>
      </c>
      <c r="AZ1333" s="55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f>SUM(Tabla5[[#This Row],[VENTA MABE 2 SEMANA OCT]:[VENTAS OTROS 2 SEMANA OCT]])</f>
        <v>0</v>
      </c>
      <c r="BH1333" t="s">
        <v>885</v>
      </c>
      <c r="BI1333" s="55" t="s">
        <v>216</v>
      </c>
      <c r="BJ1333">
        <v>2.0000000000000009</v>
      </c>
      <c r="BK1333" s="55">
        <v>2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f>SUM(Tabla5[[#This Row],[VENTA MABE 3 SEMANA OCT]:[VENTAS OTROS 3 SEMANA OCT]])</f>
        <v>2</v>
      </c>
      <c r="BS1333" s="42">
        <v>0.12</v>
      </c>
      <c r="BT1333" s="55">
        <v>1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f>SUM(Tabla5[[#This Row],[VENTA MABE 4 SEMANA OCT]:[VENTAS OTROS 4 SEMANA OCT]])</f>
        <v>1</v>
      </c>
      <c r="CB1333" t="s">
        <v>1679</v>
      </c>
      <c r="CC1333" t="s">
        <v>1679</v>
      </c>
      <c r="CD1333" t="s">
        <v>1679</v>
      </c>
      <c r="CE1333" t="s">
        <v>1679</v>
      </c>
      <c r="CF1333" t="s">
        <v>1679</v>
      </c>
      <c r="CG1333" t="s">
        <v>1679</v>
      </c>
      <c r="CH1333" t="s">
        <v>1679</v>
      </c>
      <c r="CI13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33" t="s">
        <v>1703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f>SUM(Tabla5[[#This Row],[VENTA MABE 1 SEMANA NOV]:[VENTAS OTROS 1 SEMANA NOV]])</f>
        <v>0</v>
      </c>
      <c r="CS1333">
        <f>IFERROR(VLOOKUP(Tabla5[[#This Row],[CLAVE]],[2]VENTAS!$F$2:$L$1501,2,0),0)</f>
        <v>0</v>
      </c>
      <c r="CT1333">
        <f>IFERROR(VLOOKUP(Tabla5[[#This Row],[CLAVE]],[2]VENTAS!$F$2:$L$1501,3,0),0)</f>
        <v>0</v>
      </c>
      <c r="CU1333">
        <f>IFERROR(VLOOKUP(Tabla5[[#This Row],[CLAVE]],[2]VENTAS!$F$2:$L$1501,4,0),0)</f>
        <v>0</v>
      </c>
      <c r="CV1333">
        <f>IFERROR(VLOOKUP(Tabla5[[#This Row],[CLAVE]],[2]VENTAS!$F$2:$L$1501,5,0),0)</f>
        <v>0</v>
      </c>
      <c r="CW1333">
        <f>IFERROR(VLOOKUP(Tabla5[[#This Row],[CLAVE]],[2]VENTAS!$F$2:$L$1501,6,0),0)</f>
        <v>0</v>
      </c>
      <c r="CX1333">
        <f>IFERROR(VLOOKUP(Tabla5[[#This Row],[CLAVE]],[2]VENTAS!$F$2:$L$1501,7,0),0)</f>
        <v>0</v>
      </c>
      <c r="CY1333">
        <f>IFERROR(VLOOKUP(Tabla5[[#This Row],[CLAVE]],[2]VENTAS!$F$2:$R$1501,13,0),0)</f>
        <v>0</v>
      </c>
      <c r="CZ1333">
        <f>SUM(Tabla5[[#This Row],[VENTA MABE 2 SEMANA NOV]:[VENTAS OTROS 2 SEMANA NOV]])</f>
        <v>0</v>
      </c>
      <c r="DA1333" s="46">
        <v>4.0049767486637275</v>
      </c>
    </row>
    <row r="1334" spans="1:105" hidden="1" x14ac:dyDescent="0.3">
      <c r="A1334" t="str">
        <f>CONCATENATE(Tabla5[[#This Row],[TIENDA HMPV]],Tabla5[[#This Row],[LINEA]])</f>
        <v>1735 - TIENDA SANTO DOMINGOREFRIGERACIÓN</v>
      </c>
      <c r="B1334" t="s">
        <v>215</v>
      </c>
      <c r="C1334" s="55" t="s">
        <v>216</v>
      </c>
      <c r="D1334" s="55" t="s">
        <v>39</v>
      </c>
      <c r="E1334" s="55" t="s">
        <v>218</v>
      </c>
      <c r="F1334" s="55" t="s">
        <v>1724</v>
      </c>
      <c r="G1334" t="s">
        <v>29</v>
      </c>
      <c r="H1334" s="42">
        <f>IFERROR(Tabla5[[#This Row],[VENTAS MABE]]/Tabla5[[#This Row],[CUOTA]],0)</f>
        <v>0.5</v>
      </c>
      <c r="I1334">
        <v>2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V1334" s="42">
        <v>1</v>
      </c>
      <c r="W1334" s="42">
        <f>IFERROR(Tabla5[[#This Row],[TOTAL VENTA 38 SEMANA]]/Tabla5[[#This Row],[VENTA ACUM 38]],0)</f>
        <v>1</v>
      </c>
      <c r="X1334" s="42" t="e">
        <f>VLOOKUP(Tabla5[[#This Row],[CLAVE]],[1]!QMI_5_SEMANA_SEP_22[[CLAVE]:[SHARE CADENA S2]],21,0)</f>
        <v>#REF!</v>
      </c>
      <c r="Y1334" s="55" t="s">
        <v>757</v>
      </c>
      <c r="Z1334" s="46">
        <f>+Tabla5[[#This Row],[VENTA ACUM 38]]+Tabla5[[#This Row],[venta total 39 acum]]</f>
        <v>1</v>
      </c>
      <c r="AA1334" s="46">
        <v>0</v>
      </c>
      <c r="AB1334" s="46">
        <v>1</v>
      </c>
      <c r="AC1334" s="46">
        <v>1</v>
      </c>
      <c r="AD1334" s="46">
        <v>0</v>
      </c>
      <c r="AE1334" s="46">
        <v>0</v>
      </c>
      <c r="AF1334" s="46">
        <v>0</v>
      </c>
      <c r="AG1334" s="46">
        <v>0</v>
      </c>
      <c r="AH1334" s="42">
        <f>IFERROR(Tabla5[[#This Row],[VENTAS MABE]]/Tabla5[[#This Row],[VENTAS INDURAMA]],0)</f>
        <v>0</v>
      </c>
      <c r="AI1334" t="s">
        <v>1677</v>
      </c>
      <c r="AK1334" s="42"/>
      <c r="AL1334" t="s">
        <v>727</v>
      </c>
      <c r="AM1334" s="55" t="s">
        <v>1135</v>
      </c>
      <c r="AO1334" s="55" t="s">
        <v>429</v>
      </c>
      <c r="AP1334">
        <v>0</v>
      </c>
      <c r="AQ1334" s="55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f>SUM(Tabla5[[#This Row],[VENTA MABE 1 SEMANA OCT]:[VENTAS OTROS 1 SEMANA OCT]])</f>
        <v>0</v>
      </c>
      <c r="AY1334" s="46">
        <v>2</v>
      </c>
      <c r="AZ1334" s="55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f>SUM(Tabla5[[#This Row],[VENTA MABE 2 SEMANA OCT]:[VENTAS OTROS 2 SEMANA OCT]])</f>
        <v>0</v>
      </c>
      <c r="BH1334" t="s">
        <v>885</v>
      </c>
      <c r="BI1334" s="55" t="s">
        <v>216</v>
      </c>
      <c r="BJ1334">
        <v>2.0000000000000009</v>
      </c>
      <c r="BK1334" s="55">
        <v>1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f>SUM(Tabla5[[#This Row],[VENTA MABE 3 SEMANA OCT]:[VENTAS OTROS 3 SEMANA OCT]])</f>
        <v>2</v>
      </c>
      <c r="BS1334" s="42">
        <v>0.2</v>
      </c>
      <c r="BT1334" s="55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f>SUM(Tabla5[[#This Row],[VENTA MABE 4 SEMANA OCT]:[VENTAS OTROS 4 SEMANA OCT]])</f>
        <v>0</v>
      </c>
      <c r="CB1334" t="s">
        <v>1679</v>
      </c>
      <c r="CC1334" t="s">
        <v>1679</v>
      </c>
      <c r="CD1334" t="s">
        <v>1679</v>
      </c>
      <c r="CE1334" t="s">
        <v>1679</v>
      </c>
      <c r="CF1334" t="s">
        <v>1679</v>
      </c>
      <c r="CG1334" t="s">
        <v>1679</v>
      </c>
      <c r="CH1334" t="s">
        <v>1679</v>
      </c>
      <c r="CI13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334" t="s">
        <v>1703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f>SUM(Tabla5[[#This Row],[VENTA MABE 1 SEMANA NOV]:[VENTAS OTROS 1 SEMANA NOV]])</f>
        <v>1</v>
      </c>
      <c r="CS1334">
        <f>IFERROR(VLOOKUP(Tabla5[[#This Row],[CLAVE]],[2]VENTAS!$F$2:$L$1501,2,0),0)</f>
        <v>1</v>
      </c>
      <c r="CT1334">
        <f>IFERROR(VLOOKUP(Tabla5[[#This Row],[CLAVE]],[2]VENTAS!$F$2:$L$1501,3,0),0)</f>
        <v>0</v>
      </c>
      <c r="CU1334">
        <f>IFERROR(VLOOKUP(Tabla5[[#This Row],[CLAVE]],[2]VENTAS!$F$2:$L$1501,4,0),0)</f>
        <v>0</v>
      </c>
      <c r="CV1334">
        <f>IFERROR(VLOOKUP(Tabla5[[#This Row],[CLAVE]],[2]VENTAS!$F$2:$L$1501,5,0),0)</f>
        <v>0</v>
      </c>
      <c r="CW1334">
        <f>IFERROR(VLOOKUP(Tabla5[[#This Row],[CLAVE]],[2]VENTAS!$F$2:$L$1501,6,0),0)</f>
        <v>0</v>
      </c>
      <c r="CX1334">
        <f>IFERROR(VLOOKUP(Tabla5[[#This Row],[CLAVE]],[2]VENTAS!$F$2:$L$1501,7,0),0)</f>
        <v>0</v>
      </c>
      <c r="CY1334">
        <f>IFERROR(VLOOKUP(Tabla5[[#This Row],[CLAVE]],[2]VENTAS!$F$2:$R$1501,13,0),0)</f>
        <v>0</v>
      </c>
      <c r="CZ1334">
        <f>SUM(Tabla5[[#This Row],[VENTA MABE 2 SEMANA NOV]:[VENTAS OTROS 2 SEMANA NOV]])</f>
        <v>1</v>
      </c>
      <c r="DA1334" s="46">
        <v>8</v>
      </c>
    </row>
    <row r="1335" spans="1:105" hidden="1" x14ac:dyDescent="0.3">
      <c r="A1335" t="str">
        <f>CONCATENATE(Tabla5[[#This Row],[TIENDA HMPV]],Tabla5[[#This Row],[LINEA]])</f>
        <v>517 - CRÉDITOS ECONÓMICOS SANTO DOMINGO 3COCINAS</v>
      </c>
      <c r="B1335" t="s">
        <v>215</v>
      </c>
      <c r="C1335" s="55" t="s">
        <v>216</v>
      </c>
      <c r="D1335" s="55" t="s">
        <v>23</v>
      </c>
      <c r="E1335" s="55" t="s">
        <v>219</v>
      </c>
      <c r="F1335" s="55" t="s">
        <v>1724</v>
      </c>
      <c r="G1335" t="s">
        <v>26</v>
      </c>
      <c r="H1335" s="42">
        <f>IFERROR(Tabla5[[#This Row],[VENTAS MABE]]/Tabla5[[#This Row],[CUOTA]],0)</f>
        <v>7.1428571428571425E-2</v>
      </c>
      <c r="I1335">
        <v>14</v>
      </c>
      <c r="J1335">
        <v>1</v>
      </c>
      <c r="K1335">
        <v>11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V1335" s="42">
        <v>8.3333333333333329E-2</v>
      </c>
      <c r="W1335" s="42">
        <f>IFERROR(Tabla5[[#This Row],[TOTAL VENTA 38 SEMANA]]/Tabla5[[#This Row],[VENTA ACUM 38]],0)</f>
        <v>8.3333333333333329E-2</v>
      </c>
      <c r="X1335" s="42" t="e">
        <f>VLOOKUP(Tabla5[[#This Row],[CLAVE]],[1]!QMI_5_SEMANA_SEP_22[[CLAVE]:[SHARE CADENA S2]],21,0)</f>
        <v>#REF!</v>
      </c>
      <c r="Y1335" s="55" t="s">
        <v>724</v>
      </c>
      <c r="Z1335" s="46">
        <f>+Tabla5[[#This Row],[VENTA ACUM 38]]+Tabla5[[#This Row],[venta total 39 acum]]</f>
        <v>16</v>
      </c>
      <c r="AA1335" s="46">
        <v>0</v>
      </c>
      <c r="AB1335" s="46">
        <v>1</v>
      </c>
      <c r="AC1335" s="46">
        <v>12</v>
      </c>
      <c r="AD1335" s="46">
        <v>4</v>
      </c>
      <c r="AE1335" s="46">
        <v>5</v>
      </c>
      <c r="AF1335" s="46">
        <v>4</v>
      </c>
      <c r="AG1335" s="46">
        <v>5</v>
      </c>
      <c r="AH1335" s="42">
        <f>IFERROR(Tabla5[[#This Row],[VENTAS MABE]]/Tabla5[[#This Row],[VENTAS INDURAMA]],0)</f>
        <v>9.0909090909090912E-2</v>
      </c>
      <c r="AI1335" t="s">
        <v>1677</v>
      </c>
      <c r="AK1335" s="42">
        <v>8.3299999999999999E-2</v>
      </c>
      <c r="AL1335" t="s">
        <v>727</v>
      </c>
      <c r="AM1335" s="55" t="s">
        <v>1129</v>
      </c>
      <c r="AO1335" s="55" t="s">
        <v>429</v>
      </c>
      <c r="AP1335">
        <v>8</v>
      </c>
      <c r="AQ1335" s="55">
        <v>3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f>SUM(Tabla5[[#This Row],[VENTA MABE 1 SEMANA OCT]:[VENTAS OTROS 1 SEMANA OCT]])</f>
        <v>4</v>
      </c>
      <c r="AY1335" s="46">
        <v>15.777386871940969</v>
      </c>
      <c r="AZ1335" s="55">
        <v>5</v>
      </c>
      <c r="BA1335">
        <v>3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f>SUM(Tabla5[[#This Row],[VENTA MABE 2 SEMANA OCT]:[VENTAS OTROS 2 SEMANA OCT]])</f>
        <v>8</v>
      </c>
      <c r="BH1335" t="s">
        <v>758</v>
      </c>
      <c r="BI1335" s="55" t="s">
        <v>216</v>
      </c>
      <c r="BJ1335">
        <v>11.999999999999995</v>
      </c>
      <c r="BK1335" s="55">
        <v>0</v>
      </c>
      <c r="BL1335">
        <v>2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f>SUM(Tabla5[[#This Row],[VENTA MABE 3 SEMANA OCT]:[VENTAS OTROS 3 SEMANA OCT]])</f>
        <v>2</v>
      </c>
      <c r="BS1335" s="42">
        <v>0.45</v>
      </c>
      <c r="BT1335" s="55">
        <v>0</v>
      </c>
      <c r="BU1335">
        <v>3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f>SUM(Tabla5[[#This Row],[VENTA MABE 4 SEMANA OCT]:[VENTAS OTROS 4 SEMANA OCT]])</f>
        <v>3</v>
      </c>
      <c r="CB1335" t="s">
        <v>1679</v>
      </c>
      <c r="CC1335" t="s">
        <v>1679</v>
      </c>
      <c r="CD1335" t="s">
        <v>1679</v>
      </c>
      <c r="CE1335" t="s">
        <v>1679</v>
      </c>
      <c r="CF1335" t="s">
        <v>1679</v>
      </c>
      <c r="CG1335" t="s">
        <v>1679</v>
      </c>
      <c r="CH1335" t="s">
        <v>1679</v>
      </c>
      <c r="CI13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0.47058823529411764</v>
      </c>
      <c r="CJ1335" t="s">
        <v>1703</v>
      </c>
      <c r="CK1335">
        <v>4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f>SUM(Tabla5[[#This Row],[VENTA MABE 1 SEMANA NOV]:[VENTAS OTROS 1 SEMANA NOV]])</f>
        <v>5</v>
      </c>
      <c r="CS1335">
        <f>IFERROR(VLOOKUP(Tabla5[[#This Row],[CLAVE]],[2]VENTAS!$F$2:$L$1501,2,0),0)</f>
        <v>2</v>
      </c>
      <c r="CT1335">
        <f>IFERROR(VLOOKUP(Tabla5[[#This Row],[CLAVE]],[2]VENTAS!$F$2:$L$1501,3,0),0)</f>
        <v>1</v>
      </c>
      <c r="CU1335">
        <f>IFERROR(VLOOKUP(Tabla5[[#This Row],[CLAVE]],[2]VENTAS!$F$2:$L$1501,4,0),0)</f>
        <v>0</v>
      </c>
      <c r="CV1335">
        <f>IFERROR(VLOOKUP(Tabla5[[#This Row],[CLAVE]],[2]VENTAS!$F$2:$L$1501,5,0),0)</f>
        <v>0</v>
      </c>
      <c r="CW1335">
        <f>IFERROR(VLOOKUP(Tabla5[[#This Row],[CLAVE]],[2]VENTAS!$F$2:$L$1501,6,0),0)</f>
        <v>0</v>
      </c>
      <c r="CX1335">
        <f>IFERROR(VLOOKUP(Tabla5[[#This Row],[CLAVE]],[2]VENTAS!$F$2:$L$1501,7,0),0)</f>
        <v>0</v>
      </c>
      <c r="CY1335">
        <f>IFERROR(VLOOKUP(Tabla5[[#This Row],[CLAVE]],[2]VENTAS!$F$2:$R$1501,13,0),0)</f>
        <v>0</v>
      </c>
      <c r="CZ1335">
        <f>SUM(Tabla5[[#This Row],[VENTA MABE 2 SEMANA NOV]:[VENTAS OTROS 2 SEMANA NOV]])</f>
        <v>3</v>
      </c>
      <c r="DA1335" s="46">
        <v>47</v>
      </c>
    </row>
    <row r="1336" spans="1:105" hidden="1" x14ac:dyDescent="0.3">
      <c r="A1336" t="str">
        <f>CONCATENATE(Tabla5[[#This Row],[TIENDA HMPV]],Tabla5[[#This Row],[LINEA]])</f>
        <v>517 - CRÉDITOS ECONÓMICOS SANTO DOMINGO 3GLOBALES</v>
      </c>
      <c r="B1336" t="s">
        <v>215</v>
      </c>
      <c r="C1336" s="55" t="s">
        <v>216</v>
      </c>
      <c r="D1336" s="55" t="s">
        <v>23</v>
      </c>
      <c r="E1336" s="55" t="s">
        <v>219</v>
      </c>
      <c r="F1336" s="55" t="s">
        <v>1724</v>
      </c>
      <c r="G1336" t="s">
        <v>27</v>
      </c>
      <c r="H1336" s="42">
        <f>IFERROR(Tabla5[[#This Row],[VENTAS MABE]]/Tabla5[[#This Row],[CUOTA]],0)</f>
        <v>0</v>
      </c>
      <c r="I1336">
        <v>0</v>
      </c>
      <c r="J1336">
        <v>3</v>
      </c>
      <c r="K1336">
        <v>0</v>
      </c>
      <c r="L1336">
        <v>4</v>
      </c>
      <c r="M1336">
        <v>1</v>
      </c>
      <c r="N1336">
        <v>2</v>
      </c>
      <c r="O1336">
        <v>0</v>
      </c>
      <c r="P1336">
        <v>4</v>
      </c>
      <c r="Q1336">
        <v>0</v>
      </c>
      <c r="R1336">
        <v>0</v>
      </c>
      <c r="S1336">
        <v>0</v>
      </c>
      <c r="T1336">
        <v>0</v>
      </c>
      <c r="V1336" s="42">
        <v>0.21428571428571427</v>
      </c>
      <c r="W1336" s="42">
        <f>IFERROR(Tabla5[[#This Row],[TOTAL VENTA 38 SEMANA]]/Tabla5[[#This Row],[VENTA ACUM 38]],0)</f>
        <v>0.21428571428571427</v>
      </c>
      <c r="X1336" s="42" t="e">
        <f>VLOOKUP(Tabla5[[#This Row],[CLAVE]],[1]!QMI_5_SEMANA_SEP_22[[CLAVE]:[SHARE CADENA S2]],21,0)</f>
        <v>#REF!</v>
      </c>
      <c r="Y1336" s="55" t="s">
        <v>724</v>
      </c>
      <c r="Z1336" s="46">
        <f>+Tabla5[[#This Row],[VENTA ACUM 38]]+Tabla5[[#This Row],[venta total 39 acum]]</f>
        <v>15</v>
      </c>
      <c r="AA1336" s="46">
        <v>1</v>
      </c>
      <c r="AB1336" s="46">
        <v>3</v>
      </c>
      <c r="AC1336" s="46">
        <v>14</v>
      </c>
      <c r="AD1336" s="46">
        <v>1</v>
      </c>
      <c r="AE1336" s="46">
        <v>1</v>
      </c>
      <c r="AF1336" s="46">
        <v>1</v>
      </c>
      <c r="AG1336" s="46">
        <v>3</v>
      </c>
      <c r="AH1336" s="42">
        <f>IFERROR(Tabla5[[#This Row],[VENTAS MABE]]/Tabla5[[#This Row],[VENTAS INDURAMA]],0)</f>
        <v>0</v>
      </c>
      <c r="AI1336" t="s">
        <v>1677</v>
      </c>
      <c r="AK1336" s="42"/>
      <c r="AL1336" t="s">
        <v>727</v>
      </c>
      <c r="AM1336" s="55" t="s">
        <v>1129</v>
      </c>
      <c r="AO1336" s="55" t="s">
        <v>429</v>
      </c>
      <c r="AP1336">
        <v>1</v>
      </c>
      <c r="AQ1336" s="55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f>SUM(Tabla5[[#This Row],[VENTA MABE 1 SEMANA OCT]:[VENTAS OTROS 1 SEMANA OCT]])</f>
        <v>1</v>
      </c>
      <c r="AY1336" s="46">
        <v>0</v>
      </c>
      <c r="AZ1336" s="55">
        <v>1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f>SUM(Tabla5[[#This Row],[VENTA MABE 2 SEMANA OCT]:[VENTAS OTROS 2 SEMANA OCT]])</f>
        <v>1</v>
      </c>
      <c r="BH1336" t="s">
        <v>758</v>
      </c>
      <c r="BI1336" s="55" t="s">
        <v>216</v>
      </c>
      <c r="BJ1336">
        <v>11.999999999999995</v>
      </c>
      <c r="BK1336" s="55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f>SUM(Tabla5[[#This Row],[VENTA MABE 3 SEMANA OCT]:[VENTAS OTROS 3 SEMANA OCT]])</f>
        <v>0</v>
      </c>
      <c r="BS1336" s="42">
        <v>0</v>
      </c>
      <c r="BT1336" s="55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f>SUM(Tabla5[[#This Row],[VENTA MABE 4 SEMANA OCT]:[VENTAS OTROS 4 SEMANA OCT]])</f>
        <v>0</v>
      </c>
      <c r="CB1336" t="s">
        <v>1679</v>
      </c>
      <c r="CC1336" t="s">
        <v>1679</v>
      </c>
      <c r="CD1336" t="s">
        <v>1679</v>
      </c>
      <c r="CE1336" t="s">
        <v>1679</v>
      </c>
      <c r="CF1336" t="s">
        <v>1679</v>
      </c>
      <c r="CG1336" t="s">
        <v>1679</v>
      </c>
      <c r="CH1336" t="s">
        <v>1679</v>
      </c>
      <c r="CI13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36" t="s">
        <v>1703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f>SUM(Tabla5[[#This Row],[VENTA MABE 1 SEMANA NOV]:[VENTAS OTROS 1 SEMANA NOV]])</f>
        <v>0</v>
      </c>
      <c r="CS1336">
        <f>IFERROR(VLOOKUP(Tabla5[[#This Row],[CLAVE]],[2]VENTAS!$F$2:$L$1501,2,0),0)</f>
        <v>0</v>
      </c>
      <c r="CT1336">
        <f>IFERROR(VLOOKUP(Tabla5[[#This Row],[CLAVE]],[2]VENTAS!$F$2:$L$1501,3,0),0)</f>
        <v>0</v>
      </c>
      <c r="CU1336">
        <f>IFERROR(VLOOKUP(Tabla5[[#This Row],[CLAVE]],[2]VENTAS!$F$2:$L$1501,4,0),0)</f>
        <v>0</v>
      </c>
      <c r="CV1336">
        <f>IFERROR(VLOOKUP(Tabla5[[#This Row],[CLAVE]],[2]VENTAS!$F$2:$L$1501,5,0),0)</f>
        <v>0</v>
      </c>
      <c r="CW1336">
        <f>IFERROR(VLOOKUP(Tabla5[[#This Row],[CLAVE]],[2]VENTAS!$F$2:$L$1501,6,0),0)</f>
        <v>0</v>
      </c>
      <c r="CX1336">
        <f>IFERROR(VLOOKUP(Tabla5[[#This Row],[CLAVE]],[2]VENTAS!$F$2:$L$1501,7,0),0)</f>
        <v>0</v>
      </c>
      <c r="CY1336">
        <f>IFERROR(VLOOKUP(Tabla5[[#This Row],[CLAVE]],[2]VENTAS!$F$2:$R$1501,13,0),0)</f>
        <v>0</v>
      </c>
      <c r="CZ1336">
        <f>SUM(Tabla5[[#This Row],[VENTA MABE 2 SEMANA NOV]:[VENTAS OTROS 2 SEMANA NOV]])</f>
        <v>0</v>
      </c>
      <c r="DA1336" s="46">
        <v>0</v>
      </c>
    </row>
    <row r="1337" spans="1:105" hidden="1" x14ac:dyDescent="0.3">
      <c r="A1337" t="str">
        <f>CONCATENATE(Tabla5[[#This Row],[TIENDA HMPV]],Tabla5[[#This Row],[LINEA]])</f>
        <v>517 - CRÉDITOS ECONÓMICOS SANTO DOMINGO 3LAVADO</v>
      </c>
      <c r="B1337" t="s">
        <v>215</v>
      </c>
      <c r="C1337" s="55" t="s">
        <v>216</v>
      </c>
      <c r="D1337" s="55" t="s">
        <v>23</v>
      </c>
      <c r="E1337" s="55" t="s">
        <v>219</v>
      </c>
      <c r="F1337" s="55" t="s">
        <v>1724</v>
      </c>
      <c r="G1337" t="s">
        <v>28</v>
      </c>
      <c r="H1337" s="42">
        <f>IFERROR(Tabla5[[#This Row],[VENTAS MABE]]/Tabla5[[#This Row],[CUOTA]],0)</f>
        <v>0.66666666666666663</v>
      </c>
      <c r="I1337">
        <v>3</v>
      </c>
      <c r="J1337">
        <v>2</v>
      </c>
      <c r="K1337">
        <v>1</v>
      </c>
      <c r="L1337">
        <v>4</v>
      </c>
      <c r="M1337">
        <v>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V1337" s="42">
        <v>0.2857142857142857</v>
      </c>
      <c r="W1337" s="42">
        <f>IFERROR(Tabla5[[#This Row],[TOTAL VENTA 38 SEMANA]]/Tabla5[[#This Row],[VENTA ACUM 38]],0)</f>
        <v>0.2857142857142857</v>
      </c>
      <c r="X1337" s="42" t="e">
        <f>VLOOKUP(Tabla5[[#This Row],[CLAVE]],[1]!QMI_5_SEMANA_SEP_22[[CLAVE]:[SHARE CADENA S2]],21,0)</f>
        <v>#REF!</v>
      </c>
      <c r="Y1337" s="55" t="s">
        <v>724</v>
      </c>
      <c r="Z1337" s="46">
        <f>+Tabla5[[#This Row],[VENTA ACUM 38]]+Tabla5[[#This Row],[venta total 39 acum]]</f>
        <v>16</v>
      </c>
      <c r="AA1337" s="46">
        <v>2</v>
      </c>
      <c r="AB1337" s="46">
        <v>2</v>
      </c>
      <c r="AC1337" s="46">
        <v>7</v>
      </c>
      <c r="AD1337" s="46">
        <v>9</v>
      </c>
      <c r="AE1337" s="46">
        <v>3</v>
      </c>
      <c r="AF1337" s="46">
        <v>9</v>
      </c>
      <c r="AG1337" s="46">
        <v>5</v>
      </c>
      <c r="AH1337" s="42">
        <f>IFERROR(Tabla5[[#This Row],[VENTAS MABE]]/Tabla5[[#This Row],[VENTAS INDURAMA]],0)</f>
        <v>2</v>
      </c>
      <c r="AI1337" t="s">
        <v>1677</v>
      </c>
      <c r="AJ1337">
        <v>0.5</v>
      </c>
      <c r="AK1337" s="42"/>
      <c r="AL1337" t="s">
        <v>727</v>
      </c>
      <c r="AM1337" s="55" t="s">
        <v>1129</v>
      </c>
      <c r="AO1337" s="55" t="s">
        <v>429</v>
      </c>
      <c r="AP1337">
        <v>2</v>
      </c>
      <c r="AQ1337" s="55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f>SUM(Tabla5[[#This Row],[VENTA MABE 1 SEMANA OCT]:[VENTAS OTROS 1 SEMANA OCT]])</f>
        <v>1</v>
      </c>
      <c r="AY1337" s="46">
        <v>1.6754990284402052</v>
      </c>
      <c r="AZ1337" s="55">
        <v>1</v>
      </c>
      <c r="BA1337">
        <v>1</v>
      </c>
      <c r="BB1337">
        <v>3</v>
      </c>
      <c r="BC1337">
        <v>0</v>
      </c>
      <c r="BD1337">
        <v>0</v>
      </c>
      <c r="BE1337">
        <v>0</v>
      </c>
      <c r="BF1337">
        <v>0</v>
      </c>
      <c r="BG1337">
        <f>SUM(Tabla5[[#This Row],[VENTA MABE 2 SEMANA OCT]:[VENTAS OTROS 2 SEMANA OCT]])</f>
        <v>5</v>
      </c>
      <c r="BH1337" t="s">
        <v>758</v>
      </c>
      <c r="BI1337" s="55" t="s">
        <v>216</v>
      </c>
      <c r="BJ1337">
        <v>11.999999999999995</v>
      </c>
      <c r="BK1337" s="55">
        <v>1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f>SUM(Tabla5[[#This Row],[VENTA MABE 3 SEMANA OCT]:[VENTAS OTROS 3 SEMANA OCT]])</f>
        <v>1</v>
      </c>
      <c r="BS1337" s="42">
        <v>7.0000000000000007E-2</v>
      </c>
      <c r="BT1337" s="55">
        <v>1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f>SUM(Tabla5[[#This Row],[VENTA MABE 4 SEMANA OCT]:[VENTAS OTROS 4 SEMANA OCT]])</f>
        <v>1</v>
      </c>
      <c r="CC1337" t="s">
        <v>1695</v>
      </c>
      <c r="CE1337" t="s">
        <v>1695</v>
      </c>
      <c r="CI13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1337" t="s">
        <v>1701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f>SUM(Tabla5[[#This Row],[VENTA MABE 1 SEMANA NOV]:[VENTAS OTROS 1 SEMANA NOV]])</f>
        <v>0</v>
      </c>
      <c r="CS1337">
        <f>IFERROR(VLOOKUP(Tabla5[[#This Row],[CLAVE]],[2]VENTAS!$F$2:$L$1501,2,0),0)</f>
        <v>0</v>
      </c>
      <c r="CT1337">
        <f>IFERROR(VLOOKUP(Tabla5[[#This Row],[CLAVE]],[2]VENTAS!$F$2:$L$1501,3,0),0)</f>
        <v>0</v>
      </c>
      <c r="CU1337">
        <f>IFERROR(VLOOKUP(Tabla5[[#This Row],[CLAVE]],[2]VENTAS!$F$2:$L$1501,4,0),0)</f>
        <v>0</v>
      </c>
      <c r="CV1337">
        <f>IFERROR(VLOOKUP(Tabla5[[#This Row],[CLAVE]],[2]VENTAS!$F$2:$L$1501,5,0),0)</f>
        <v>0</v>
      </c>
      <c r="CW1337">
        <f>IFERROR(VLOOKUP(Tabla5[[#This Row],[CLAVE]],[2]VENTAS!$F$2:$L$1501,6,0),0)</f>
        <v>0</v>
      </c>
      <c r="CX1337">
        <f>IFERROR(VLOOKUP(Tabla5[[#This Row],[CLAVE]],[2]VENTAS!$F$2:$L$1501,7,0),0)</f>
        <v>0</v>
      </c>
      <c r="CY1337">
        <f>IFERROR(VLOOKUP(Tabla5[[#This Row],[CLAVE]],[2]VENTAS!$F$2:$R$1501,13,0),0)</f>
        <v>0</v>
      </c>
      <c r="CZ1337">
        <f>SUM(Tabla5[[#This Row],[VENTA MABE 2 SEMANA NOV]:[VENTAS OTROS 2 SEMANA NOV]])</f>
        <v>0</v>
      </c>
      <c r="DA1337" s="46">
        <v>4.6339850488786656</v>
      </c>
    </row>
    <row r="1338" spans="1:105" hidden="1" x14ac:dyDescent="0.3">
      <c r="A1338" t="str">
        <f>CONCATENATE(Tabla5[[#This Row],[TIENDA HMPV]],Tabla5[[#This Row],[LINEA]])</f>
        <v>517 - CRÉDITOS ECONÓMICOS SANTO DOMINGO 3REFRIGERACIÓN</v>
      </c>
      <c r="B1338" t="s">
        <v>215</v>
      </c>
      <c r="C1338" s="55" t="s">
        <v>216</v>
      </c>
      <c r="D1338" s="55" t="s">
        <v>23</v>
      </c>
      <c r="E1338" s="55" t="s">
        <v>219</v>
      </c>
      <c r="F1338" s="55" t="s">
        <v>1724</v>
      </c>
      <c r="G1338" t="s">
        <v>29</v>
      </c>
      <c r="H1338" s="42">
        <f>IFERROR(Tabla5[[#This Row],[VENTAS MABE]]/Tabla5[[#This Row],[CUOTA]],0)</f>
        <v>0.15384615384615385</v>
      </c>
      <c r="I1338">
        <v>13</v>
      </c>
      <c r="J1338">
        <v>2</v>
      </c>
      <c r="K1338">
        <v>10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V1338" s="42">
        <v>0.16666666666666666</v>
      </c>
      <c r="W1338" s="42">
        <f>IFERROR(Tabla5[[#This Row],[TOTAL VENTA 38 SEMANA]]/Tabla5[[#This Row],[VENTA ACUM 38]],0)</f>
        <v>0.16666666666666666</v>
      </c>
      <c r="X1338" s="42" t="e">
        <f>VLOOKUP(Tabla5[[#This Row],[CLAVE]],[1]!QMI_5_SEMANA_SEP_22[[CLAVE]:[SHARE CADENA S2]],21,0)</f>
        <v>#REF!</v>
      </c>
      <c r="Y1338" s="55" t="s">
        <v>724</v>
      </c>
      <c r="Z1338" s="46">
        <f>+Tabla5[[#This Row],[VENTA ACUM 38]]+Tabla5[[#This Row],[venta total 39 acum]]</f>
        <v>16</v>
      </c>
      <c r="AA1338" s="46">
        <v>0</v>
      </c>
      <c r="AB1338" s="46">
        <v>2</v>
      </c>
      <c r="AC1338" s="46">
        <v>12</v>
      </c>
      <c r="AD1338" s="46">
        <v>4</v>
      </c>
      <c r="AE1338" s="46">
        <v>5</v>
      </c>
      <c r="AF1338" s="46">
        <v>4</v>
      </c>
      <c r="AG1338" s="46">
        <v>5</v>
      </c>
      <c r="AH1338" s="42">
        <f>IFERROR(Tabla5[[#This Row],[VENTAS MABE]]/Tabla5[[#This Row],[VENTAS INDURAMA]],0)</f>
        <v>0.2</v>
      </c>
      <c r="AI1338" t="s">
        <v>1677</v>
      </c>
      <c r="AK1338" s="42">
        <v>0.2</v>
      </c>
      <c r="AL1338" t="s">
        <v>727</v>
      </c>
      <c r="AM1338" s="55" t="s">
        <v>1129</v>
      </c>
      <c r="AO1338" s="55" t="s">
        <v>429</v>
      </c>
      <c r="AP1338">
        <v>7</v>
      </c>
      <c r="AQ1338" s="55">
        <v>2</v>
      </c>
      <c r="AR1338">
        <v>4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f>SUM(Tabla5[[#This Row],[VENTA MABE 1 SEMANA OCT]:[VENTAS OTROS 1 SEMANA OCT]])</f>
        <v>6</v>
      </c>
      <c r="AY1338" s="46">
        <v>12.453624734516049</v>
      </c>
      <c r="AZ1338" s="55">
        <v>4</v>
      </c>
      <c r="BA1338">
        <v>5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f>SUM(Tabla5[[#This Row],[VENTA MABE 2 SEMANA OCT]:[VENTAS OTROS 2 SEMANA OCT]])</f>
        <v>9</v>
      </c>
      <c r="BH1338" t="s">
        <v>758</v>
      </c>
      <c r="BI1338" s="55" t="s">
        <v>216</v>
      </c>
      <c r="BJ1338">
        <v>11.999999999999995</v>
      </c>
      <c r="BK1338" s="55">
        <v>0</v>
      </c>
      <c r="BL1338">
        <v>2</v>
      </c>
      <c r="BM1338">
        <v>0</v>
      </c>
      <c r="BN1338">
        <v>0</v>
      </c>
      <c r="BO1338">
        <v>0</v>
      </c>
      <c r="BP1338">
        <v>0</v>
      </c>
      <c r="BQ1338">
        <v>1</v>
      </c>
      <c r="BR1338">
        <f>SUM(Tabla5[[#This Row],[VENTA MABE 3 SEMANA OCT]:[VENTAS OTROS 3 SEMANA OCT]])</f>
        <v>3</v>
      </c>
      <c r="BS1338" s="42">
        <v>0.4</v>
      </c>
      <c r="BT1338" s="55">
        <v>2</v>
      </c>
      <c r="BU1338">
        <v>4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f>SUM(Tabla5[[#This Row],[VENTA MABE 4 SEMANA OCT]:[VENTAS OTROS 4 SEMANA OCT]])</f>
        <v>6</v>
      </c>
      <c r="CB1338" t="s">
        <v>1679</v>
      </c>
      <c r="CC1338" t="s">
        <v>1679</v>
      </c>
      <c r="CD1338" t="s">
        <v>1679</v>
      </c>
      <c r="CE1338" t="s">
        <v>1679</v>
      </c>
      <c r="CF1338" t="s">
        <v>1679</v>
      </c>
      <c r="CG1338" t="s">
        <v>1679</v>
      </c>
      <c r="CH1338" t="s">
        <v>1679</v>
      </c>
      <c r="CI13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338" t="s">
        <v>1702</v>
      </c>
      <c r="CK1338">
        <v>3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f>SUM(Tabla5[[#This Row],[VENTA MABE 1 SEMANA NOV]:[VENTAS OTROS 1 SEMANA NOV]])</f>
        <v>4</v>
      </c>
      <c r="CS1338">
        <f>IFERROR(VLOOKUP(Tabla5[[#This Row],[CLAVE]],[2]VENTAS!$F$2:$L$1501,2,0),0)</f>
        <v>5</v>
      </c>
      <c r="CT1338">
        <f>IFERROR(VLOOKUP(Tabla5[[#This Row],[CLAVE]],[2]VENTAS!$F$2:$L$1501,3,0),0)</f>
        <v>2</v>
      </c>
      <c r="CU1338">
        <f>IFERROR(VLOOKUP(Tabla5[[#This Row],[CLAVE]],[2]VENTAS!$F$2:$L$1501,4,0),0)</f>
        <v>0</v>
      </c>
      <c r="CV1338">
        <f>IFERROR(VLOOKUP(Tabla5[[#This Row],[CLAVE]],[2]VENTAS!$F$2:$L$1501,5,0),0)</f>
        <v>0</v>
      </c>
      <c r="CW1338">
        <f>IFERROR(VLOOKUP(Tabla5[[#This Row],[CLAVE]],[2]VENTAS!$F$2:$L$1501,6,0),0)</f>
        <v>0</v>
      </c>
      <c r="CX1338">
        <f>IFERROR(VLOOKUP(Tabla5[[#This Row],[CLAVE]],[2]VENTAS!$F$2:$L$1501,7,0),0)</f>
        <v>0</v>
      </c>
      <c r="CY1338">
        <f>IFERROR(VLOOKUP(Tabla5[[#This Row],[CLAVE]],[2]VENTAS!$F$2:$R$1501,13,0),0)</f>
        <v>0</v>
      </c>
      <c r="CZ1338">
        <f>SUM(Tabla5[[#This Row],[VENTA MABE 2 SEMANA NOV]:[VENTAS OTROS 2 SEMANA NOV]])</f>
        <v>7</v>
      </c>
      <c r="DA1338" s="46">
        <v>26</v>
      </c>
    </row>
    <row r="1339" spans="1:105" hidden="1" x14ac:dyDescent="0.3">
      <c r="A1339" t="str">
        <f>CONCATENATE(Tabla5[[#This Row],[TIENDA HMPV]],Tabla5[[#This Row],[LINEA]])</f>
        <v>40 - SANTO DOMINGO 3COCINAS</v>
      </c>
      <c r="B1339" t="s">
        <v>215</v>
      </c>
      <c r="C1339" s="55" t="s">
        <v>216</v>
      </c>
      <c r="D1339" s="55" t="s">
        <v>30</v>
      </c>
      <c r="E1339" s="55" t="s">
        <v>221</v>
      </c>
      <c r="F1339" s="55" t="s">
        <v>1724</v>
      </c>
      <c r="G1339" t="s">
        <v>26</v>
      </c>
      <c r="H1339" s="42">
        <f>IFERROR(Tabla5[[#This Row],[VENTAS MABE]]/Tabla5[[#This Row],[CUOTA]],0)</f>
        <v>0.4</v>
      </c>
      <c r="I1339">
        <v>5</v>
      </c>
      <c r="J1339">
        <v>2</v>
      </c>
      <c r="K1339">
        <v>8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V1339" s="42">
        <v>0.4</v>
      </c>
      <c r="W1339" s="42">
        <f>IFERROR(Tabla5[[#This Row],[TOTAL VENTA 38 SEMANA]]/Tabla5[[#This Row],[VENTA ACUM 38]],0)</f>
        <v>0.4</v>
      </c>
      <c r="X1339" s="42" t="e">
        <f>VLOOKUP(Tabla5[[#This Row],[CLAVE]],[1]!QMI_5_SEMANA_SEP_22[[CLAVE]:[SHARE CADENA S2]],21,0)</f>
        <v>#REF!</v>
      </c>
      <c r="Y1339" s="55" t="s">
        <v>757</v>
      </c>
      <c r="Z1339" s="46">
        <f>+Tabla5[[#This Row],[VENTA ACUM 38]]+Tabla5[[#This Row],[venta total 39 acum]]</f>
        <v>13</v>
      </c>
      <c r="AA1339" s="46">
        <v>2</v>
      </c>
      <c r="AB1339" s="46">
        <v>2</v>
      </c>
      <c r="AC1339" s="46">
        <v>5</v>
      </c>
      <c r="AD1339" s="46">
        <v>8</v>
      </c>
      <c r="AE1339" s="46">
        <v>3</v>
      </c>
      <c r="AF1339" s="46">
        <v>8</v>
      </c>
      <c r="AG1339" s="46">
        <v>10</v>
      </c>
      <c r="AH1339" s="42">
        <f>IFERROR(Tabla5[[#This Row],[VENTAS MABE]]/Tabla5[[#This Row],[VENTAS INDURAMA]],0)</f>
        <v>0.25</v>
      </c>
      <c r="AI1339" t="s">
        <v>1677</v>
      </c>
      <c r="AK1339" s="42"/>
      <c r="AL1339" t="s">
        <v>727</v>
      </c>
      <c r="AM1339" s="55" t="s">
        <v>1133</v>
      </c>
      <c r="AO1339" s="55" t="s">
        <v>429</v>
      </c>
      <c r="AP1339">
        <v>5</v>
      </c>
      <c r="AQ1339" s="55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f>SUM(Tabla5[[#This Row],[VENTA MABE 1 SEMANA OCT]:[VENTAS OTROS 1 SEMANA OCT]])</f>
        <v>0</v>
      </c>
      <c r="AY1339" s="46">
        <v>5.6124190441946631</v>
      </c>
      <c r="AZ1339" s="55">
        <v>3</v>
      </c>
      <c r="BA1339">
        <v>2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f>SUM(Tabla5[[#This Row],[VENTA MABE 2 SEMANA OCT]:[VENTAS OTROS 2 SEMANA OCT]])</f>
        <v>5</v>
      </c>
      <c r="BH1339" t="s">
        <v>885</v>
      </c>
      <c r="BI1339" s="55" t="s">
        <v>216</v>
      </c>
      <c r="BJ1339">
        <v>1.9999999999999996</v>
      </c>
      <c r="BK1339" s="55">
        <v>2</v>
      </c>
      <c r="BL1339">
        <v>4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f>SUM(Tabla5[[#This Row],[VENTA MABE 3 SEMANA OCT]:[VENTAS OTROS 3 SEMANA OCT]])</f>
        <v>6</v>
      </c>
      <c r="BS1339" s="42">
        <v>0.4</v>
      </c>
      <c r="BT1339" s="55">
        <v>0</v>
      </c>
      <c r="BU1339">
        <v>2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f>SUM(Tabla5[[#This Row],[VENTA MABE 4 SEMANA OCT]:[VENTAS OTROS 4 SEMANA OCT]])</f>
        <v>2</v>
      </c>
      <c r="CB1339" t="s">
        <v>1679</v>
      </c>
      <c r="CC1339" t="s">
        <v>1679</v>
      </c>
      <c r="CD1339" t="s">
        <v>1679</v>
      </c>
      <c r="CE1339" t="s">
        <v>1679</v>
      </c>
      <c r="CF1339" t="s">
        <v>1679</v>
      </c>
      <c r="CG1339" t="s">
        <v>1679</v>
      </c>
      <c r="CH1339" t="s">
        <v>1679</v>
      </c>
      <c r="CI13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0.38461538461538464</v>
      </c>
      <c r="CJ1339" t="s">
        <v>1703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f>SUM(Tabla5[[#This Row],[VENTA MABE 1 SEMANA NOV]:[VENTAS OTROS 1 SEMANA NOV]])</f>
        <v>1</v>
      </c>
      <c r="CS1339">
        <f>IFERROR(VLOOKUP(Tabla5[[#This Row],[CLAVE]],[2]VENTAS!$F$2:$L$1501,2,0),0)</f>
        <v>2</v>
      </c>
      <c r="CT1339">
        <f>IFERROR(VLOOKUP(Tabla5[[#This Row],[CLAVE]],[2]VENTAS!$F$2:$L$1501,3,0),0)</f>
        <v>1</v>
      </c>
      <c r="CU1339">
        <f>IFERROR(VLOOKUP(Tabla5[[#This Row],[CLAVE]],[2]VENTAS!$F$2:$L$1501,4,0),0)</f>
        <v>0</v>
      </c>
      <c r="CV1339">
        <f>IFERROR(VLOOKUP(Tabla5[[#This Row],[CLAVE]],[2]VENTAS!$F$2:$L$1501,5,0),0)</f>
        <v>0</v>
      </c>
      <c r="CW1339">
        <f>IFERROR(VLOOKUP(Tabla5[[#This Row],[CLAVE]],[2]VENTAS!$F$2:$L$1501,6,0),0)</f>
        <v>0</v>
      </c>
      <c r="CX1339">
        <f>IFERROR(VLOOKUP(Tabla5[[#This Row],[CLAVE]],[2]VENTAS!$F$2:$L$1501,7,0),0)</f>
        <v>0</v>
      </c>
      <c r="CY1339">
        <f>IFERROR(VLOOKUP(Tabla5[[#This Row],[CLAVE]],[2]VENTAS!$F$2:$R$1501,13,0),0)</f>
        <v>0</v>
      </c>
      <c r="CZ1339">
        <f>SUM(Tabla5[[#This Row],[VENTA MABE 2 SEMANA NOV]:[VENTAS OTROS 2 SEMANA NOV]])</f>
        <v>3</v>
      </c>
      <c r="DA1339" s="46">
        <v>14.707446260693866</v>
      </c>
    </row>
    <row r="1340" spans="1:105" hidden="1" x14ac:dyDescent="0.3">
      <c r="A1340" t="str">
        <f>CONCATENATE(Tabla5[[#This Row],[TIENDA HMPV]],Tabla5[[#This Row],[LINEA]])</f>
        <v>40 - SANTO DOMINGO 3GLOBALES</v>
      </c>
      <c r="B1340" t="s">
        <v>215</v>
      </c>
      <c r="C1340" s="55" t="s">
        <v>216</v>
      </c>
      <c r="D1340" s="55" t="s">
        <v>30</v>
      </c>
      <c r="E1340" s="55" t="s">
        <v>221</v>
      </c>
      <c r="F1340" s="55" t="s">
        <v>1724</v>
      </c>
      <c r="G1340" t="s">
        <v>27</v>
      </c>
      <c r="H1340" s="42">
        <f>IFERROR(Tabla5[[#This Row],[VENTAS MABE]]/Tabla5[[#This Row],[CUOTA]],0)</f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V1340" s="42">
        <v>1</v>
      </c>
      <c r="W1340" s="42">
        <f>IFERROR(Tabla5[[#This Row],[TOTAL VENTA 38 SEMANA]]/Tabla5[[#This Row],[VENTA ACUM 38]],0)</f>
        <v>1</v>
      </c>
      <c r="X1340" s="42" t="e">
        <f>VLOOKUP(Tabla5[[#This Row],[CLAVE]],[1]!QMI_5_SEMANA_SEP_22[[CLAVE]:[SHARE CADENA S2]],21,0)</f>
        <v>#REF!</v>
      </c>
      <c r="Y1340" s="55" t="s">
        <v>757</v>
      </c>
      <c r="Z1340" s="46">
        <f>+Tabla5[[#This Row],[VENTA ACUM 38]]+Tabla5[[#This Row],[venta total 39 acum]]</f>
        <v>1</v>
      </c>
      <c r="AA1340" s="46">
        <v>1</v>
      </c>
      <c r="AB1340" s="46">
        <v>1</v>
      </c>
      <c r="AC1340" s="46">
        <v>1</v>
      </c>
      <c r="AD1340" s="46">
        <v>0</v>
      </c>
      <c r="AE1340" s="46">
        <v>0</v>
      </c>
      <c r="AF1340" s="46">
        <v>0</v>
      </c>
      <c r="AG1340" s="46">
        <v>1</v>
      </c>
      <c r="AH1340" s="42">
        <f>IFERROR(Tabla5[[#This Row],[VENTAS MABE]]/Tabla5[[#This Row],[VENTAS INDURAMA]],0)</f>
        <v>0</v>
      </c>
      <c r="AI1340" t="s">
        <v>1677</v>
      </c>
      <c r="AK1340" s="42"/>
      <c r="AL1340" t="s">
        <v>727</v>
      </c>
      <c r="AM1340" s="55" t="s">
        <v>1133</v>
      </c>
      <c r="AO1340" s="55" t="s">
        <v>429</v>
      </c>
      <c r="AP1340">
        <v>1</v>
      </c>
      <c r="AQ1340" s="55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f>SUM(Tabla5[[#This Row],[VENTA MABE 1 SEMANA OCT]:[VENTAS OTROS 1 SEMANA OCT]])</f>
        <v>0</v>
      </c>
      <c r="AY1340" s="46">
        <v>0</v>
      </c>
      <c r="AZ1340" s="55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f>SUM(Tabla5[[#This Row],[VENTA MABE 2 SEMANA OCT]:[VENTAS OTROS 2 SEMANA OCT]])</f>
        <v>0</v>
      </c>
      <c r="BH1340" t="s">
        <v>885</v>
      </c>
      <c r="BI1340" s="55" t="s">
        <v>216</v>
      </c>
      <c r="BJ1340">
        <v>1.9999999999999996</v>
      </c>
      <c r="BK1340" s="55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f>SUM(Tabla5[[#This Row],[VENTA MABE 3 SEMANA OCT]:[VENTAS OTROS 3 SEMANA OCT]])</f>
        <v>1</v>
      </c>
      <c r="BS1340" s="42">
        <v>0</v>
      </c>
      <c r="BT1340" s="55">
        <v>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f>SUM(Tabla5[[#This Row],[VENTA MABE 4 SEMANA OCT]:[VENTAS OTROS 4 SEMANA OCT]])</f>
        <v>1</v>
      </c>
      <c r="CB1340" t="s">
        <v>1679</v>
      </c>
      <c r="CC1340" t="s">
        <v>1679</v>
      </c>
      <c r="CD1340" t="s">
        <v>1679</v>
      </c>
      <c r="CE1340" t="s">
        <v>1679</v>
      </c>
      <c r="CF1340" t="s">
        <v>1679</v>
      </c>
      <c r="CG1340" t="s">
        <v>1679</v>
      </c>
      <c r="CH1340" t="s">
        <v>1679</v>
      </c>
      <c r="CI13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40" t="s">
        <v>1703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f>SUM(Tabla5[[#This Row],[VENTA MABE 1 SEMANA NOV]:[VENTAS OTROS 1 SEMANA NOV]])</f>
        <v>0</v>
      </c>
      <c r="CS1340">
        <f>IFERROR(VLOOKUP(Tabla5[[#This Row],[CLAVE]],[2]VENTAS!$F$2:$L$1501,2,0),0)</f>
        <v>0</v>
      </c>
      <c r="CT1340">
        <f>IFERROR(VLOOKUP(Tabla5[[#This Row],[CLAVE]],[2]VENTAS!$F$2:$L$1501,3,0),0)</f>
        <v>0</v>
      </c>
      <c r="CU1340">
        <f>IFERROR(VLOOKUP(Tabla5[[#This Row],[CLAVE]],[2]VENTAS!$F$2:$L$1501,4,0),0)</f>
        <v>0</v>
      </c>
      <c r="CV1340">
        <f>IFERROR(VLOOKUP(Tabla5[[#This Row],[CLAVE]],[2]VENTAS!$F$2:$L$1501,5,0),0)</f>
        <v>0</v>
      </c>
      <c r="CW1340">
        <f>IFERROR(VLOOKUP(Tabla5[[#This Row],[CLAVE]],[2]VENTAS!$F$2:$L$1501,6,0),0)</f>
        <v>0</v>
      </c>
      <c r="CX1340">
        <f>IFERROR(VLOOKUP(Tabla5[[#This Row],[CLAVE]],[2]VENTAS!$F$2:$L$1501,7,0),0)</f>
        <v>0</v>
      </c>
      <c r="CY1340">
        <f>IFERROR(VLOOKUP(Tabla5[[#This Row],[CLAVE]],[2]VENTAS!$F$2:$R$1501,13,0),0)</f>
        <v>0</v>
      </c>
      <c r="CZ1340">
        <f>SUM(Tabla5[[#This Row],[VENTA MABE 2 SEMANA NOV]:[VENTAS OTROS 2 SEMANA NOV]])</f>
        <v>0</v>
      </c>
      <c r="DA1340" s="46">
        <v>9.6755963763607206E-2</v>
      </c>
    </row>
    <row r="1341" spans="1:105" hidden="1" x14ac:dyDescent="0.3">
      <c r="A1341" t="str">
        <f>CONCATENATE(Tabla5[[#This Row],[TIENDA HMPV]],Tabla5[[#This Row],[LINEA]])</f>
        <v>40 - SANTO DOMINGO 3LAVADO</v>
      </c>
      <c r="B1341" t="s">
        <v>215</v>
      </c>
      <c r="C1341" s="55" t="s">
        <v>216</v>
      </c>
      <c r="D1341" s="55" t="s">
        <v>30</v>
      </c>
      <c r="E1341" s="55" t="s">
        <v>221</v>
      </c>
      <c r="F1341" s="55" t="s">
        <v>1724</v>
      </c>
      <c r="G1341" t="s">
        <v>28</v>
      </c>
      <c r="H1341" s="42">
        <f>IFERROR(Tabla5[[#This Row],[VENTAS MABE]]/Tabla5[[#This Row],[CUOTA]],0)</f>
        <v>0.5</v>
      </c>
      <c r="I1341">
        <v>2</v>
      </c>
      <c r="J1341">
        <v>1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V1341" s="42">
        <v>0.33333333333333331</v>
      </c>
      <c r="W1341" s="42">
        <f>IFERROR(Tabla5[[#This Row],[TOTAL VENTA 38 SEMANA]]/Tabla5[[#This Row],[VENTA ACUM 38]],0)</f>
        <v>0.33333333333333331</v>
      </c>
      <c r="X1341" s="42" t="e">
        <f>VLOOKUP(Tabla5[[#This Row],[CLAVE]],[1]!QMI_5_SEMANA_SEP_22[[CLAVE]:[SHARE CADENA S2]],21,0)</f>
        <v>#REF!</v>
      </c>
      <c r="Y1341" s="55" t="s">
        <v>757</v>
      </c>
      <c r="Z1341" s="46">
        <f>+Tabla5[[#This Row],[VENTA ACUM 38]]+Tabla5[[#This Row],[venta total 39 acum]]</f>
        <v>6</v>
      </c>
      <c r="AA1341" s="46">
        <v>1</v>
      </c>
      <c r="AB1341" s="46">
        <v>1</v>
      </c>
      <c r="AC1341" s="46">
        <v>3</v>
      </c>
      <c r="AD1341" s="46">
        <v>3</v>
      </c>
      <c r="AE1341" s="46">
        <v>1</v>
      </c>
      <c r="AF1341" s="46">
        <v>3</v>
      </c>
      <c r="AG1341" s="46">
        <v>2</v>
      </c>
      <c r="AH1341" s="42">
        <f>IFERROR(Tabla5[[#This Row],[VENTAS MABE]]/Tabla5[[#This Row],[VENTAS INDURAMA]],0)</f>
        <v>0.25</v>
      </c>
      <c r="AI1341" t="s">
        <v>1677</v>
      </c>
      <c r="AK1341" s="42"/>
      <c r="AL1341" t="s">
        <v>727</v>
      </c>
      <c r="AM1341" s="55" t="s">
        <v>1133</v>
      </c>
      <c r="AO1341" s="55" t="s">
        <v>429</v>
      </c>
      <c r="AP1341">
        <v>2</v>
      </c>
      <c r="AQ1341" s="55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f>SUM(Tabla5[[#This Row],[VENTA MABE 1 SEMANA OCT]:[VENTAS OTROS 1 SEMANA OCT]])</f>
        <v>1</v>
      </c>
      <c r="AY1341" s="46">
        <v>2.7294879116695228</v>
      </c>
      <c r="AZ1341" s="55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f>SUM(Tabla5[[#This Row],[VENTA MABE 2 SEMANA OCT]:[VENTAS OTROS 2 SEMANA OCT]])</f>
        <v>1</v>
      </c>
      <c r="BH1341" t="s">
        <v>885</v>
      </c>
      <c r="BI1341" s="55" t="s">
        <v>216</v>
      </c>
      <c r="BJ1341">
        <v>1.9999999999999996</v>
      </c>
      <c r="BK1341" s="55">
        <v>1</v>
      </c>
      <c r="BL1341">
        <v>1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f>SUM(Tabla5[[#This Row],[VENTA MABE 3 SEMANA OCT]:[VENTAS OTROS 3 SEMANA OCT]])</f>
        <v>2</v>
      </c>
      <c r="BS1341" s="42">
        <v>0.05</v>
      </c>
      <c r="BT1341" s="55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f>SUM(Tabla5[[#This Row],[VENTA MABE 4 SEMANA OCT]:[VENTAS OTROS 4 SEMANA OCT]])</f>
        <v>0</v>
      </c>
      <c r="CB1341" t="s">
        <v>1679</v>
      </c>
      <c r="CC1341" t="s">
        <v>1679</v>
      </c>
      <c r="CD1341" t="s">
        <v>1679</v>
      </c>
      <c r="CE1341" t="s">
        <v>1679</v>
      </c>
      <c r="CF1341" t="s">
        <v>1679</v>
      </c>
      <c r="CG1341" t="s">
        <v>1679</v>
      </c>
      <c r="CH1341" t="s">
        <v>1679</v>
      </c>
      <c r="CI13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1341" t="s">
        <v>1703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f>SUM(Tabla5[[#This Row],[VENTA MABE 1 SEMANA NOV]:[VENTAS OTROS 1 SEMANA NOV]])</f>
        <v>0</v>
      </c>
      <c r="CS1341">
        <f>IFERROR(VLOOKUP(Tabla5[[#This Row],[CLAVE]],[2]VENTAS!$F$2:$L$1501,2,0),0)</f>
        <v>0</v>
      </c>
      <c r="CT1341">
        <f>IFERROR(VLOOKUP(Tabla5[[#This Row],[CLAVE]],[2]VENTAS!$F$2:$L$1501,3,0),0)</f>
        <v>0</v>
      </c>
      <c r="CU1341">
        <f>IFERROR(VLOOKUP(Tabla5[[#This Row],[CLAVE]],[2]VENTAS!$F$2:$L$1501,4,0),0)</f>
        <v>0</v>
      </c>
      <c r="CV1341">
        <f>IFERROR(VLOOKUP(Tabla5[[#This Row],[CLAVE]],[2]VENTAS!$F$2:$L$1501,5,0),0)</f>
        <v>0</v>
      </c>
      <c r="CW1341">
        <f>IFERROR(VLOOKUP(Tabla5[[#This Row],[CLAVE]],[2]VENTAS!$F$2:$L$1501,6,0),0)</f>
        <v>0</v>
      </c>
      <c r="CX1341">
        <f>IFERROR(VLOOKUP(Tabla5[[#This Row],[CLAVE]],[2]VENTAS!$F$2:$L$1501,7,0),0)</f>
        <v>0</v>
      </c>
      <c r="CY1341">
        <f>IFERROR(VLOOKUP(Tabla5[[#This Row],[CLAVE]],[2]VENTAS!$F$2:$R$1501,13,0),0)</f>
        <v>0</v>
      </c>
      <c r="CZ1341">
        <f>SUM(Tabla5[[#This Row],[VENTA MABE 2 SEMANA NOV]:[VENTAS OTROS 2 SEMANA NOV]])</f>
        <v>0</v>
      </c>
      <c r="DA1341" s="46">
        <v>2.6711344561670698</v>
      </c>
    </row>
    <row r="1342" spans="1:105" hidden="1" x14ac:dyDescent="0.3">
      <c r="A1342" t="str">
        <f>CONCATENATE(Tabla5[[#This Row],[TIENDA HMPV]],Tabla5[[#This Row],[LINEA]])</f>
        <v>40 - SANTO DOMINGO 3REFRIGERACIÓN</v>
      </c>
      <c r="B1342" t="s">
        <v>215</v>
      </c>
      <c r="C1342" s="55" t="s">
        <v>216</v>
      </c>
      <c r="D1342" s="55" t="s">
        <v>30</v>
      </c>
      <c r="E1342" s="55" t="s">
        <v>221</v>
      </c>
      <c r="F1342" s="55" t="s">
        <v>1724</v>
      </c>
      <c r="G1342" t="s">
        <v>29</v>
      </c>
      <c r="H1342" s="42">
        <f>IFERROR(Tabla5[[#This Row],[VENTAS MABE]]/Tabla5[[#This Row],[CUOTA]],0)</f>
        <v>1.5</v>
      </c>
      <c r="I1342">
        <v>2</v>
      </c>
      <c r="J1342">
        <v>3</v>
      </c>
      <c r="K1342">
        <v>8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V1342" s="42">
        <v>0.5</v>
      </c>
      <c r="W1342" s="42">
        <f>IFERROR(Tabla5[[#This Row],[TOTAL VENTA 38 SEMANA]]/Tabla5[[#This Row],[VENTA ACUM 38]],0)</f>
        <v>0.5</v>
      </c>
      <c r="X1342" s="42" t="e">
        <f>VLOOKUP(Tabla5[[#This Row],[CLAVE]],[1]!QMI_5_SEMANA_SEP_22[[CLAVE]:[SHARE CADENA S2]],21,0)</f>
        <v>#REF!</v>
      </c>
      <c r="Y1342" s="55" t="s">
        <v>757</v>
      </c>
      <c r="Z1342" s="46">
        <f>+Tabla5[[#This Row],[VENTA ACUM 38]]+Tabla5[[#This Row],[venta total 39 acum]]</f>
        <v>17</v>
      </c>
      <c r="AA1342" s="46">
        <v>3</v>
      </c>
      <c r="AB1342" s="46">
        <v>3</v>
      </c>
      <c r="AC1342" s="46">
        <v>6</v>
      </c>
      <c r="AD1342" s="46">
        <v>11</v>
      </c>
      <c r="AE1342" s="46">
        <v>6</v>
      </c>
      <c r="AF1342" s="46">
        <v>11</v>
      </c>
      <c r="AG1342" s="46">
        <v>9</v>
      </c>
      <c r="AH1342" s="42">
        <f>IFERROR(Tabla5[[#This Row],[VENTAS MABE]]/Tabla5[[#This Row],[VENTAS INDURAMA]],0)</f>
        <v>0.375</v>
      </c>
      <c r="AI1342" t="s">
        <v>1677</v>
      </c>
      <c r="AK1342" s="42"/>
      <c r="AL1342" t="s">
        <v>727</v>
      </c>
      <c r="AM1342" s="55" t="s">
        <v>1133</v>
      </c>
      <c r="AO1342" s="55" t="s">
        <v>429</v>
      </c>
      <c r="AP1342">
        <v>5</v>
      </c>
      <c r="AQ1342" s="55">
        <v>0</v>
      </c>
      <c r="AR1342">
        <v>2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f>SUM(Tabla5[[#This Row],[VENTA MABE 1 SEMANA OCT]:[VENTAS OTROS 1 SEMANA OCT]])</f>
        <v>2</v>
      </c>
      <c r="AY1342" s="46">
        <v>2</v>
      </c>
      <c r="AZ1342" s="55">
        <v>1</v>
      </c>
      <c r="BA1342">
        <v>4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f>SUM(Tabla5[[#This Row],[VENTA MABE 2 SEMANA OCT]:[VENTAS OTROS 2 SEMANA OCT]])</f>
        <v>5</v>
      </c>
      <c r="BH1342" t="s">
        <v>885</v>
      </c>
      <c r="BI1342" s="55" t="s">
        <v>216</v>
      </c>
      <c r="BJ1342">
        <v>1.9999999999999996</v>
      </c>
      <c r="BK1342" s="55">
        <v>1</v>
      </c>
      <c r="BL1342">
        <v>4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f>SUM(Tabla5[[#This Row],[VENTA MABE 3 SEMANA OCT]:[VENTAS OTROS 3 SEMANA OCT]])</f>
        <v>5</v>
      </c>
      <c r="BS1342" s="42">
        <v>0.28000000000000003</v>
      </c>
      <c r="BT1342" s="55">
        <v>0</v>
      </c>
      <c r="BU1342">
        <v>2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f>SUM(Tabla5[[#This Row],[VENTA MABE 4 SEMANA OCT]:[VENTAS OTROS 4 SEMANA OCT]])</f>
        <v>2</v>
      </c>
      <c r="CC1342" t="s">
        <v>1695</v>
      </c>
      <c r="CI134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0.14285714285714285</v>
      </c>
      <c r="CJ1342" t="s">
        <v>1701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f>SUM(Tabla5[[#This Row],[VENTA MABE 1 SEMANA NOV]:[VENTAS OTROS 1 SEMANA NOV]])</f>
        <v>0</v>
      </c>
      <c r="CS1342">
        <f>IFERROR(VLOOKUP(Tabla5[[#This Row],[CLAVE]],[2]VENTAS!$F$2:$L$1501,2,0),0)</f>
        <v>1</v>
      </c>
      <c r="CT1342">
        <f>IFERROR(VLOOKUP(Tabla5[[#This Row],[CLAVE]],[2]VENTAS!$F$2:$L$1501,3,0),0)</f>
        <v>0</v>
      </c>
      <c r="CU1342">
        <f>IFERROR(VLOOKUP(Tabla5[[#This Row],[CLAVE]],[2]VENTAS!$F$2:$L$1501,4,0),0)</f>
        <v>0</v>
      </c>
      <c r="CV1342">
        <f>IFERROR(VLOOKUP(Tabla5[[#This Row],[CLAVE]],[2]VENTAS!$F$2:$L$1501,5,0),0)</f>
        <v>0</v>
      </c>
      <c r="CW1342">
        <f>IFERROR(VLOOKUP(Tabla5[[#This Row],[CLAVE]],[2]VENTAS!$F$2:$L$1501,6,0),0)</f>
        <v>0</v>
      </c>
      <c r="CX1342">
        <f>IFERROR(VLOOKUP(Tabla5[[#This Row],[CLAVE]],[2]VENTAS!$F$2:$L$1501,7,0),0)</f>
        <v>0</v>
      </c>
      <c r="CY1342">
        <f>IFERROR(VLOOKUP(Tabla5[[#This Row],[CLAVE]],[2]VENTAS!$F$2:$R$1501,13,0),0)</f>
        <v>0</v>
      </c>
      <c r="CZ1342">
        <f>SUM(Tabla5[[#This Row],[VENTA MABE 2 SEMANA NOV]:[VENTAS OTROS 2 SEMANA NOV]])</f>
        <v>1</v>
      </c>
      <c r="DA1342" s="46">
        <v>7</v>
      </c>
    </row>
    <row r="1343" spans="1:105" hidden="1" x14ac:dyDescent="0.3">
      <c r="A1343" t="str">
        <f>CONCATENATE(Tabla5[[#This Row],[TIENDA HMPV]],Tabla5[[#This Row],[LINEA]])</f>
        <v>8 - STO. DOMINGOCOCINAS</v>
      </c>
      <c r="B1343" t="s">
        <v>215</v>
      </c>
      <c r="C1343" s="55" t="s">
        <v>216</v>
      </c>
      <c r="D1343" s="55" t="s">
        <v>30</v>
      </c>
      <c r="E1343" s="55" t="s">
        <v>220</v>
      </c>
      <c r="F1343" s="55" t="s">
        <v>1724</v>
      </c>
      <c r="G1343" t="s">
        <v>26</v>
      </c>
      <c r="H1343" s="42">
        <f>IFERROR(Tabla5[[#This Row],[VENTAS MABE]]/Tabla5[[#This Row],[CUOTA]],0)</f>
        <v>0</v>
      </c>
      <c r="I1343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V1343" s="42">
        <v>0</v>
      </c>
      <c r="W1343" s="42">
        <f>IFERROR(Tabla5[[#This Row],[TOTAL VENTA 38 SEMANA]]/Tabla5[[#This Row],[VENTA ACUM 38]],0)</f>
        <v>0</v>
      </c>
      <c r="X1343" s="42" t="e">
        <f>VLOOKUP(Tabla5[[#This Row],[CLAVE]],[1]!QMI_5_SEMANA_SEP_22[[CLAVE]:[SHARE CADENA S2]],21,0)</f>
        <v>#REF!</v>
      </c>
      <c r="Y1343" s="55" t="s">
        <v>757</v>
      </c>
      <c r="Z1343" s="46">
        <f>+Tabla5[[#This Row],[VENTA ACUM 38]]+Tabla5[[#This Row],[venta total 39 acum]]</f>
        <v>0</v>
      </c>
      <c r="AA1343" s="46">
        <v>0</v>
      </c>
      <c r="AB1343" s="46">
        <v>0</v>
      </c>
      <c r="AC1343" s="46">
        <v>0</v>
      </c>
      <c r="AD1343" s="46">
        <v>0</v>
      </c>
      <c r="AE1343" s="46">
        <v>0</v>
      </c>
      <c r="AF1343" s="46">
        <v>0</v>
      </c>
      <c r="AG1343" s="46">
        <v>0</v>
      </c>
      <c r="AH1343" s="42">
        <f>IFERROR(Tabla5[[#This Row],[VENTAS MABE]]/Tabla5[[#This Row],[VENTAS INDURAMA]],0)</f>
        <v>0</v>
      </c>
      <c r="AI1343" t="s">
        <v>1677</v>
      </c>
      <c r="AK1343" s="42"/>
      <c r="AL1343" t="s">
        <v>727</v>
      </c>
      <c r="AM1343" s="55" t="s">
        <v>1647</v>
      </c>
      <c r="AO1343" s="55" t="s">
        <v>429</v>
      </c>
      <c r="AP1343">
        <v>0</v>
      </c>
      <c r="AQ1343" s="55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f>SUM(Tabla5[[#This Row],[VENTA MABE 1 SEMANA OCT]:[VENTAS OTROS 1 SEMANA OCT]])</f>
        <v>0</v>
      </c>
      <c r="AY1343" s="46">
        <v>1</v>
      </c>
      <c r="AZ1343" s="55">
        <v>1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f>SUM(Tabla5[[#This Row],[VENTA MABE 2 SEMANA OCT]:[VENTAS OTROS 2 SEMANA OCT]])</f>
        <v>2</v>
      </c>
      <c r="BH1343" t="s">
        <v>885</v>
      </c>
      <c r="BI1343" s="55" t="s">
        <v>216</v>
      </c>
      <c r="BJ1343">
        <v>2.0000000000000009</v>
      </c>
      <c r="BK1343" s="55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f>SUM(Tabla5[[#This Row],[VENTA MABE 3 SEMANA OCT]:[VENTAS OTROS 3 SEMANA OCT]])</f>
        <v>0</v>
      </c>
      <c r="BS1343" s="42">
        <v>0.4</v>
      </c>
      <c r="BT1343" s="55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f>SUM(Tabla5[[#This Row],[VENTA MABE 4 SEMANA OCT]:[VENTAS OTROS 4 SEMANA OCT]])</f>
        <v>0</v>
      </c>
      <c r="CB1343" t="s">
        <v>1679</v>
      </c>
      <c r="CC1343" t="s">
        <v>1679</v>
      </c>
      <c r="CD1343" t="s">
        <v>1679</v>
      </c>
      <c r="CE1343" t="s">
        <v>1679</v>
      </c>
      <c r="CF1343" t="s">
        <v>1679</v>
      </c>
      <c r="CG1343" t="s">
        <v>1679</v>
      </c>
      <c r="CH1343" t="s">
        <v>1679</v>
      </c>
      <c r="CI13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343" t="s">
        <v>1703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f>SUM(Tabla5[[#This Row],[VENTA MABE 1 SEMANA NOV]:[VENTAS OTROS 1 SEMANA NOV]])</f>
        <v>0</v>
      </c>
      <c r="CS1343">
        <f>IFERROR(VLOOKUP(Tabla5[[#This Row],[CLAVE]],[2]VENTAS!$F$2:$L$1501,2,0),0)</f>
        <v>0</v>
      </c>
      <c r="CT1343">
        <f>IFERROR(VLOOKUP(Tabla5[[#This Row],[CLAVE]],[2]VENTAS!$F$2:$L$1501,3,0),0)</f>
        <v>0</v>
      </c>
      <c r="CU1343">
        <f>IFERROR(VLOOKUP(Tabla5[[#This Row],[CLAVE]],[2]VENTAS!$F$2:$L$1501,4,0),0)</f>
        <v>0</v>
      </c>
      <c r="CV1343">
        <f>IFERROR(VLOOKUP(Tabla5[[#This Row],[CLAVE]],[2]VENTAS!$F$2:$L$1501,5,0),0)</f>
        <v>0</v>
      </c>
      <c r="CW1343">
        <f>IFERROR(VLOOKUP(Tabla5[[#This Row],[CLAVE]],[2]VENTAS!$F$2:$L$1501,6,0),0)</f>
        <v>0</v>
      </c>
      <c r="CX1343">
        <f>IFERROR(VLOOKUP(Tabla5[[#This Row],[CLAVE]],[2]VENTAS!$F$2:$L$1501,7,0),0)</f>
        <v>0</v>
      </c>
      <c r="CY1343">
        <f>IFERROR(VLOOKUP(Tabla5[[#This Row],[CLAVE]],[2]VENTAS!$F$2:$R$1501,13,0),0)</f>
        <v>0</v>
      </c>
      <c r="CZ1343">
        <f>SUM(Tabla5[[#This Row],[VENTA MABE 2 SEMANA NOV]:[VENTAS OTROS 2 SEMANA NOV]])</f>
        <v>0</v>
      </c>
      <c r="DA1343" s="46">
        <v>5.02918704348372</v>
      </c>
    </row>
    <row r="1344" spans="1:105" hidden="1" x14ac:dyDescent="0.3">
      <c r="A1344" t="str">
        <f>CONCATENATE(Tabla5[[#This Row],[TIENDA HMPV]],Tabla5[[#This Row],[LINEA]])</f>
        <v>8 - STO. DOMINGOGLOBALES</v>
      </c>
      <c r="B1344" t="s">
        <v>215</v>
      </c>
      <c r="C1344" s="55" t="s">
        <v>216</v>
      </c>
      <c r="D1344" s="55" t="s">
        <v>30</v>
      </c>
      <c r="E1344" s="55" t="s">
        <v>220</v>
      </c>
      <c r="F1344" s="55" t="s">
        <v>1724</v>
      </c>
      <c r="G1344" t="s">
        <v>27</v>
      </c>
      <c r="H1344" s="42">
        <f>IFERROR(Tabla5[[#This Row],[VENTAS MABE]]/Tabla5[[#This Row],[CUOTA]],0)</f>
        <v>0</v>
      </c>
      <c r="I1344">
        <v>0</v>
      </c>
      <c r="J1344">
        <v>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V1344" s="42">
        <v>1</v>
      </c>
      <c r="W1344" s="42">
        <f>IFERROR(Tabla5[[#This Row],[TOTAL VENTA 38 SEMANA]]/Tabla5[[#This Row],[VENTA ACUM 38]],0)</f>
        <v>1</v>
      </c>
      <c r="X1344" s="42" t="e">
        <f>VLOOKUP(Tabla5[[#This Row],[CLAVE]],[1]!QMI_5_SEMANA_SEP_22[[CLAVE]:[SHARE CADENA S2]],21,0)</f>
        <v>#REF!</v>
      </c>
      <c r="Y1344" s="55" t="s">
        <v>757</v>
      </c>
      <c r="Z1344" s="46">
        <f>+Tabla5[[#This Row],[VENTA ACUM 38]]+Tabla5[[#This Row],[venta total 39 acum]]</f>
        <v>2</v>
      </c>
      <c r="AA1344" s="46">
        <v>0</v>
      </c>
      <c r="AB1344" s="46">
        <v>2</v>
      </c>
      <c r="AC1344" s="46">
        <v>2</v>
      </c>
      <c r="AD1344" s="46">
        <v>0</v>
      </c>
      <c r="AE1344" s="46">
        <v>0</v>
      </c>
      <c r="AF1344" s="46">
        <v>0</v>
      </c>
      <c r="AG1344" s="46">
        <v>0</v>
      </c>
      <c r="AH1344" s="42">
        <f>IFERROR(Tabla5[[#This Row],[VENTAS MABE]]/Tabla5[[#This Row],[VENTAS INDURAMA]],0)</f>
        <v>0</v>
      </c>
      <c r="AI1344" t="s">
        <v>1677</v>
      </c>
      <c r="AK1344" s="42"/>
      <c r="AL1344" t="s">
        <v>727</v>
      </c>
      <c r="AM1344" s="55" t="s">
        <v>1647</v>
      </c>
      <c r="AO1344" s="55" t="s">
        <v>429</v>
      </c>
      <c r="AP1344">
        <v>0</v>
      </c>
      <c r="AQ1344" s="55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f>SUM(Tabla5[[#This Row],[VENTA MABE 1 SEMANA OCT]:[VENTAS OTROS 1 SEMANA OCT]])</f>
        <v>0</v>
      </c>
      <c r="AY1344" s="46">
        <v>0</v>
      </c>
      <c r="AZ1344" s="55">
        <v>2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f>SUM(Tabla5[[#This Row],[VENTA MABE 2 SEMANA OCT]:[VENTAS OTROS 2 SEMANA OCT]])</f>
        <v>2</v>
      </c>
      <c r="BH1344" t="s">
        <v>885</v>
      </c>
      <c r="BI1344" s="55" t="s">
        <v>216</v>
      </c>
      <c r="BJ1344">
        <v>2.0000000000000009</v>
      </c>
      <c r="BK1344" s="55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f>SUM(Tabla5[[#This Row],[VENTA MABE 3 SEMANA OCT]:[VENTAS OTROS 3 SEMANA OCT]])</f>
        <v>0</v>
      </c>
      <c r="BS1344" s="42">
        <v>0</v>
      </c>
      <c r="BT1344" s="55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f>SUM(Tabla5[[#This Row],[VENTA MABE 4 SEMANA OCT]:[VENTAS OTROS 4 SEMANA OCT]])</f>
        <v>0</v>
      </c>
      <c r="CB1344" t="s">
        <v>1679</v>
      </c>
      <c r="CC1344" t="s">
        <v>1679</v>
      </c>
      <c r="CD1344" t="s">
        <v>1679</v>
      </c>
      <c r="CE1344" t="s">
        <v>1679</v>
      </c>
      <c r="CF1344" t="s">
        <v>1679</v>
      </c>
      <c r="CG1344" t="s">
        <v>1679</v>
      </c>
      <c r="CH1344" t="s">
        <v>1679</v>
      </c>
      <c r="CI13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44" t="s">
        <v>1703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f>SUM(Tabla5[[#This Row],[VENTA MABE 1 SEMANA NOV]:[VENTAS OTROS 1 SEMANA NOV]])</f>
        <v>0</v>
      </c>
      <c r="CS1344">
        <f>IFERROR(VLOOKUP(Tabla5[[#This Row],[CLAVE]],[2]VENTAS!$F$2:$L$1501,2,0),0)</f>
        <v>0</v>
      </c>
      <c r="CT1344">
        <f>IFERROR(VLOOKUP(Tabla5[[#This Row],[CLAVE]],[2]VENTAS!$F$2:$L$1501,3,0),0)</f>
        <v>0</v>
      </c>
      <c r="CU1344">
        <f>IFERROR(VLOOKUP(Tabla5[[#This Row],[CLAVE]],[2]VENTAS!$F$2:$L$1501,4,0),0)</f>
        <v>0</v>
      </c>
      <c r="CV1344">
        <f>IFERROR(VLOOKUP(Tabla5[[#This Row],[CLAVE]],[2]VENTAS!$F$2:$L$1501,5,0),0)</f>
        <v>0</v>
      </c>
      <c r="CW1344">
        <f>IFERROR(VLOOKUP(Tabla5[[#This Row],[CLAVE]],[2]VENTAS!$F$2:$L$1501,6,0),0)</f>
        <v>0</v>
      </c>
      <c r="CX1344">
        <f>IFERROR(VLOOKUP(Tabla5[[#This Row],[CLAVE]],[2]VENTAS!$F$2:$L$1501,7,0),0)</f>
        <v>0</v>
      </c>
      <c r="CY1344">
        <f>IFERROR(VLOOKUP(Tabla5[[#This Row],[CLAVE]],[2]VENTAS!$F$2:$R$1501,13,0),0)</f>
        <v>0</v>
      </c>
      <c r="CZ1344">
        <f>SUM(Tabla5[[#This Row],[VENTA MABE 2 SEMANA NOV]:[VENTAS OTROS 2 SEMANA NOV]])</f>
        <v>0</v>
      </c>
      <c r="DA1344" s="46">
        <v>0.30855810973864972</v>
      </c>
    </row>
    <row r="1345" spans="1:105" hidden="1" x14ac:dyDescent="0.3">
      <c r="A1345" t="str">
        <f>CONCATENATE(Tabla5[[#This Row],[TIENDA HMPV]],Tabla5[[#This Row],[LINEA]])</f>
        <v>8 - STO. DOMINGOLAVADO</v>
      </c>
      <c r="B1345" t="s">
        <v>215</v>
      </c>
      <c r="C1345" s="55" t="s">
        <v>216</v>
      </c>
      <c r="D1345" s="55" t="s">
        <v>30</v>
      </c>
      <c r="E1345" s="55" t="s">
        <v>220</v>
      </c>
      <c r="F1345" s="55" t="s">
        <v>1724</v>
      </c>
      <c r="G1345" t="s">
        <v>28</v>
      </c>
      <c r="H1345" s="42">
        <f>IFERROR(Tabla5[[#This Row],[VENTAS MABE]]/Tabla5[[#This Row],[CUOTA]],0)</f>
        <v>1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V1345" s="42">
        <v>0.5</v>
      </c>
      <c r="W1345" s="42">
        <f>IFERROR(Tabla5[[#This Row],[TOTAL VENTA 38 SEMANA]]/Tabla5[[#This Row],[VENTA ACUM 38]],0)</f>
        <v>0.5</v>
      </c>
      <c r="X1345" s="42" t="e">
        <f>VLOOKUP(Tabla5[[#This Row],[CLAVE]],[1]!QMI_5_SEMANA_SEP_22[[CLAVE]:[SHARE CADENA S2]],21,0)</f>
        <v>#REF!</v>
      </c>
      <c r="Y1345" s="55" t="s">
        <v>757</v>
      </c>
      <c r="Z1345" s="46">
        <f>+Tabla5[[#This Row],[VENTA ACUM 38]]+Tabla5[[#This Row],[venta total 39 acum]]</f>
        <v>2</v>
      </c>
      <c r="AA1345" s="46">
        <v>0</v>
      </c>
      <c r="AB1345" s="46">
        <v>1</v>
      </c>
      <c r="AC1345" s="46">
        <v>2</v>
      </c>
      <c r="AD1345" s="46">
        <v>0</v>
      </c>
      <c r="AE1345" s="46">
        <v>0</v>
      </c>
      <c r="AF1345" s="46">
        <v>0</v>
      </c>
      <c r="AG1345" s="46">
        <v>0</v>
      </c>
      <c r="AH1345" s="42">
        <f>IFERROR(Tabla5[[#This Row],[VENTAS MABE]]/Tabla5[[#This Row],[VENTAS INDURAMA]],0)</f>
        <v>0</v>
      </c>
      <c r="AI1345" t="s">
        <v>1677</v>
      </c>
      <c r="AK1345" s="42"/>
      <c r="AL1345" t="s">
        <v>727</v>
      </c>
      <c r="AM1345" s="55" t="s">
        <v>1647</v>
      </c>
      <c r="AO1345" s="55" t="s">
        <v>429</v>
      </c>
      <c r="AP1345">
        <v>0</v>
      </c>
      <c r="AQ1345" s="5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f>SUM(Tabla5[[#This Row],[VENTA MABE 1 SEMANA OCT]:[VENTAS OTROS 1 SEMANA OCT]])</f>
        <v>0</v>
      </c>
      <c r="AY1345" s="46">
        <v>1.9456739006282133</v>
      </c>
      <c r="AZ1345" s="5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f>SUM(Tabla5[[#This Row],[VENTA MABE 2 SEMANA OCT]:[VENTAS OTROS 2 SEMANA OCT]])</f>
        <v>1</v>
      </c>
      <c r="BH1345" t="s">
        <v>885</v>
      </c>
      <c r="BI1345" s="55" t="s">
        <v>216</v>
      </c>
      <c r="BJ1345">
        <v>2.0000000000000009</v>
      </c>
      <c r="BK1345" s="5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f>SUM(Tabla5[[#This Row],[VENTA MABE 3 SEMANA OCT]:[VENTAS OTROS 3 SEMANA OCT]])</f>
        <v>0</v>
      </c>
      <c r="BS1345" s="42">
        <v>0.05</v>
      </c>
      <c r="BT1345" s="5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f>SUM(Tabla5[[#This Row],[VENTA MABE 4 SEMANA OCT]:[VENTAS OTROS 4 SEMANA OCT]])</f>
        <v>0</v>
      </c>
      <c r="CB1345" t="s">
        <v>1679</v>
      </c>
      <c r="CC1345" t="s">
        <v>1679</v>
      </c>
      <c r="CD1345" t="s">
        <v>1679</v>
      </c>
      <c r="CE1345" t="s">
        <v>1679</v>
      </c>
      <c r="CF1345" t="s">
        <v>1679</v>
      </c>
      <c r="CG1345" t="s">
        <v>1679</v>
      </c>
      <c r="CH1345" t="s">
        <v>1679</v>
      </c>
      <c r="CI13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45" s="66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f>SUM(Tabla5[[#This Row],[VENTA MABE 1 SEMANA NOV]:[VENTAS OTROS 1 SEMANA NOV]])</f>
        <v>0</v>
      </c>
      <c r="CS1345">
        <f>IFERROR(VLOOKUP(Tabla5[[#This Row],[CLAVE]],[2]VENTAS!$F$2:$L$1501,2,0),0)</f>
        <v>0</v>
      </c>
      <c r="CT1345">
        <f>IFERROR(VLOOKUP(Tabla5[[#This Row],[CLAVE]],[2]VENTAS!$F$2:$L$1501,3,0),0)</f>
        <v>1</v>
      </c>
      <c r="CU1345">
        <f>IFERROR(VLOOKUP(Tabla5[[#This Row],[CLAVE]],[2]VENTAS!$F$2:$L$1501,4,0),0)</f>
        <v>0</v>
      </c>
      <c r="CV1345">
        <f>IFERROR(VLOOKUP(Tabla5[[#This Row],[CLAVE]],[2]VENTAS!$F$2:$L$1501,5,0),0)</f>
        <v>0</v>
      </c>
      <c r="CW1345">
        <f>IFERROR(VLOOKUP(Tabla5[[#This Row],[CLAVE]],[2]VENTAS!$F$2:$L$1501,6,0),0)</f>
        <v>0</v>
      </c>
      <c r="CX1345">
        <f>IFERROR(VLOOKUP(Tabla5[[#This Row],[CLAVE]],[2]VENTAS!$F$2:$L$1501,7,0),0)</f>
        <v>0</v>
      </c>
      <c r="CY1345">
        <f>IFERROR(VLOOKUP(Tabla5[[#This Row],[CLAVE]],[2]VENTAS!$F$2:$R$1501,13,0),0)</f>
        <v>0</v>
      </c>
      <c r="CZ1345">
        <f>SUM(Tabla5[[#This Row],[VENTA MABE 2 SEMANA NOV]:[VENTAS OTROS 2 SEMANA NOV]])</f>
        <v>1</v>
      </c>
      <c r="DA1345" s="46">
        <v>2.2030174486759457</v>
      </c>
    </row>
    <row r="1346" spans="1:105" hidden="1" x14ac:dyDescent="0.3">
      <c r="A1346" t="str">
        <f>CONCATENATE(Tabla5[[#This Row],[TIENDA HMPV]],Tabla5[[#This Row],[LINEA]])</f>
        <v>8 - STO. DOMINGOREFRIGERACIÓN</v>
      </c>
      <c r="B1346" t="s">
        <v>215</v>
      </c>
      <c r="C1346" s="55" t="s">
        <v>216</v>
      </c>
      <c r="D1346" s="55" t="s">
        <v>30</v>
      </c>
      <c r="E1346" s="55" t="s">
        <v>220</v>
      </c>
      <c r="F1346" s="55" t="s">
        <v>1724</v>
      </c>
      <c r="G1346" t="s">
        <v>29</v>
      </c>
      <c r="H1346" s="42">
        <f>IFERROR(Tabla5[[#This Row],[VENTAS MABE]]/Tabla5[[#This Row],[CUOTA]],0)</f>
        <v>0</v>
      </c>
      <c r="I1346">
        <v>2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V1346" s="42">
        <v>0</v>
      </c>
      <c r="W1346" s="42">
        <f>IFERROR(Tabla5[[#This Row],[TOTAL VENTA 38 SEMANA]]/Tabla5[[#This Row],[VENTA ACUM 38]],0)</f>
        <v>0</v>
      </c>
      <c r="X1346" s="42" t="e">
        <f>VLOOKUP(Tabla5[[#This Row],[CLAVE]],[1]!QMI_5_SEMANA_SEP_22[[CLAVE]:[SHARE CADENA S2]],21,0)</f>
        <v>#REF!</v>
      </c>
      <c r="Y1346" s="55" t="s">
        <v>757</v>
      </c>
      <c r="Z1346" s="46">
        <f>+Tabla5[[#This Row],[VENTA ACUM 38]]+Tabla5[[#This Row],[venta total 39 acum]]</f>
        <v>1</v>
      </c>
      <c r="AA1346" s="46">
        <v>0</v>
      </c>
      <c r="AB1346" s="46">
        <v>0</v>
      </c>
      <c r="AC1346" s="46">
        <v>1</v>
      </c>
      <c r="AD1346" s="46">
        <v>0</v>
      </c>
      <c r="AE1346" s="46">
        <v>0</v>
      </c>
      <c r="AF1346" s="46">
        <v>0</v>
      </c>
      <c r="AG1346" s="46">
        <v>0</v>
      </c>
      <c r="AH1346" s="42">
        <f>IFERROR(Tabla5[[#This Row],[VENTAS MABE]]/Tabla5[[#This Row],[VENTAS INDURAMA]],0)</f>
        <v>0</v>
      </c>
      <c r="AI1346" t="s">
        <v>1677</v>
      </c>
      <c r="AK1346" s="42"/>
      <c r="AL1346" t="s">
        <v>727</v>
      </c>
      <c r="AM1346" s="55" t="s">
        <v>1647</v>
      </c>
      <c r="AO1346" s="55" t="s">
        <v>429</v>
      </c>
      <c r="AP1346">
        <v>0</v>
      </c>
      <c r="AQ1346" s="55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f>SUM(Tabla5[[#This Row],[VENTA MABE 1 SEMANA OCT]:[VENTAS OTROS 1 SEMANA OCT]])</f>
        <v>0</v>
      </c>
      <c r="AY1346" s="46">
        <v>2</v>
      </c>
      <c r="AZ1346" s="55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f>SUM(Tabla5[[#This Row],[VENTA MABE 2 SEMANA OCT]:[VENTAS OTROS 2 SEMANA OCT]])</f>
        <v>1</v>
      </c>
      <c r="BH1346" t="s">
        <v>885</v>
      </c>
      <c r="BI1346" s="55" t="s">
        <v>216</v>
      </c>
      <c r="BJ1346">
        <v>2.0000000000000009</v>
      </c>
      <c r="BK1346" s="55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f>SUM(Tabla5[[#This Row],[VENTA MABE 3 SEMANA OCT]:[VENTAS OTROS 3 SEMANA OCT]])</f>
        <v>0</v>
      </c>
      <c r="BS1346" s="42">
        <v>0.28000000000000003</v>
      </c>
      <c r="BT1346" s="55">
        <v>0</v>
      </c>
      <c r="BU1346">
        <v>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f>SUM(Tabla5[[#This Row],[VENTA MABE 4 SEMANA OCT]:[VENTAS OTROS 4 SEMANA OCT]])</f>
        <v>1</v>
      </c>
      <c r="CB1346" t="s">
        <v>1679</v>
      </c>
      <c r="CC1346" t="s">
        <v>1679</v>
      </c>
      <c r="CD1346" t="s">
        <v>1679</v>
      </c>
      <c r="CE1346" t="s">
        <v>1679</v>
      </c>
      <c r="CF1346" t="s">
        <v>1679</v>
      </c>
      <c r="CG1346" t="s">
        <v>1679</v>
      </c>
      <c r="CH1346" t="s">
        <v>1679</v>
      </c>
      <c r="CI13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46" s="6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f>SUM(Tabla5[[#This Row],[VENTA MABE 1 SEMANA NOV]:[VENTAS OTROS 1 SEMANA NOV]])</f>
        <v>1</v>
      </c>
      <c r="CS1346">
        <f>IFERROR(VLOOKUP(Tabla5[[#This Row],[CLAVE]],[2]VENTAS!$F$2:$L$1501,2,0),0)</f>
        <v>0</v>
      </c>
      <c r="CT1346">
        <f>IFERROR(VLOOKUP(Tabla5[[#This Row],[CLAVE]],[2]VENTAS!$F$2:$L$1501,3,0),0)</f>
        <v>1</v>
      </c>
      <c r="CU1346">
        <f>IFERROR(VLOOKUP(Tabla5[[#This Row],[CLAVE]],[2]VENTAS!$F$2:$L$1501,4,0),0)</f>
        <v>0</v>
      </c>
      <c r="CV1346">
        <f>IFERROR(VLOOKUP(Tabla5[[#This Row],[CLAVE]],[2]VENTAS!$F$2:$L$1501,5,0),0)</f>
        <v>0</v>
      </c>
      <c r="CW1346">
        <f>IFERROR(VLOOKUP(Tabla5[[#This Row],[CLAVE]],[2]VENTAS!$F$2:$L$1501,6,0),0)</f>
        <v>0</v>
      </c>
      <c r="CX1346">
        <f>IFERROR(VLOOKUP(Tabla5[[#This Row],[CLAVE]],[2]VENTAS!$F$2:$L$1501,7,0),0)</f>
        <v>0</v>
      </c>
      <c r="CY1346">
        <f>IFERROR(VLOOKUP(Tabla5[[#This Row],[CLAVE]],[2]VENTAS!$F$2:$R$1501,13,0),0)</f>
        <v>0</v>
      </c>
      <c r="CZ1346">
        <f>SUM(Tabla5[[#This Row],[VENTA MABE 2 SEMANA NOV]:[VENTAS OTROS 2 SEMANA NOV]])</f>
        <v>1</v>
      </c>
      <c r="DA1346" s="46">
        <v>3.859917513907539</v>
      </c>
    </row>
    <row r="1347" spans="1:105" hidden="1" x14ac:dyDescent="0.3">
      <c r="A1347" t="str">
        <f>CONCATENATE(Tabla5[[#This Row],[TIENDA HMPV]],Tabla5[[#This Row],[LINEA]])</f>
        <v>159 - POINT STO DOMINGOCOCINAS</v>
      </c>
      <c r="B1347" t="s">
        <v>215</v>
      </c>
      <c r="C1347" s="55" t="s">
        <v>216</v>
      </c>
      <c r="D1347" s="55" t="s">
        <v>77</v>
      </c>
      <c r="E1347" s="55" t="s">
        <v>222</v>
      </c>
      <c r="F1347" s="55" t="s">
        <v>1724</v>
      </c>
      <c r="G1347" t="s">
        <v>26</v>
      </c>
      <c r="H1347" s="42">
        <f>IFERROR(Tabla5[[#This Row],[VENTAS MABE]]/Tabla5[[#This Row],[CUOTA]],0)</f>
        <v>0.125</v>
      </c>
      <c r="I1347">
        <v>8</v>
      </c>
      <c r="J1347">
        <v>1</v>
      </c>
      <c r="K1347">
        <v>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V1347" s="42">
        <v>0.25</v>
      </c>
      <c r="W1347" s="42">
        <f>IFERROR(Tabla5[[#This Row],[TOTAL VENTA 38 SEMANA]]/Tabla5[[#This Row],[VENTA ACUM 38]],0)</f>
        <v>0.25</v>
      </c>
      <c r="X1347" s="42" t="e">
        <f>VLOOKUP(Tabla5[[#This Row],[CLAVE]],[1]!QMI_5_SEMANA_SEP_22[[CLAVE]:[SHARE CADENA S2]],21,0)</f>
        <v>#REF!</v>
      </c>
      <c r="Y1347" s="55" t="s">
        <v>724</v>
      </c>
      <c r="Z1347" s="46">
        <f>+Tabla5[[#This Row],[VENTA ACUM 38]]+Tabla5[[#This Row],[venta total 39 acum]]</f>
        <v>10</v>
      </c>
      <c r="AA1347" s="46">
        <v>0</v>
      </c>
      <c r="AB1347" s="46">
        <v>1</v>
      </c>
      <c r="AC1347" s="46">
        <v>4</v>
      </c>
      <c r="AD1347" s="46">
        <v>6</v>
      </c>
      <c r="AE1347" s="46">
        <v>3</v>
      </c>
      <c r="AF1347" s="46">
        <v>6</v>
      </c>
      <c r="AG1347" s="46">
        <v>3</v>
      </c>
      <c r="AH1347" s="42">
        <f>IFERROR(Tabla5[[#This Row],[VENTAS MABE]]/Tabla5[[#This Row],[VENTAS INDURAMA]],0)</f>
        <v>0.16666666666666666</v>
      </c>
      <c r="AI1347" t="s">
        <v>1677</v>
      </c>
      <c r="AK1347" s="42"/>
      <c r="AL1347" t="s">
        <v>727</v>
      </c>
      <c r="AM1347" s="55" t="s">
        <v>1140</v>
      </c>
      <c r="AO1347" s="55" t="s">
        <v>429</v>
      </c>
      <c r="AP1347">
        <v>3</v>
      </c>
      <c r="AQ1347" s="55">
        <v>3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f>SUM(Tabla5[[#This Row],[VENTA MABE 1 SEMANA OCT]:[VENTAS OTROS 1 SEMANA OCT]])</f>
        <v>3</v>
      </c>
      <c r="AY1347" s="46">
        <v>7.776860887999212</v>
      </c>
      <c r="AZ1347" s="55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f>SUM(Tabla5[[#This Row],[VENTA MABE 2 SEMANA OCT]:[VENTAS OTROS 2 SEMANA OCT]])</f>
        <v>0</v>
      </c>
      <c r="BH1347" t="s">
        <v>758</v>
      </c>
      <c r="BI1347" s="55" t="s">
        <v>216</v>
      </c>
      <c r="BJ1347">
        <v>7.9999999999999929</v>
      </c>
      <c r="BK1347" s="55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f>SUM(Tabla5[[#This Row],[VENTA MABE 3 SEMANA OCT]:[VENTAS OTROS 3 SEMANA OCT]])</f>
        <v>0</v>
      </c>
      <c r="BS1347" s="42">
        <v>0.5</v>
      </c>
      <c r="BT1347" s="55">
        <v>2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f>SUM(Tabla5[[#This Row],[VENTA MABE 4 SEMANA OCT]:[VENTAS OTROS 4 SEMANA OCT]])</f>
        <v>2</v>
      </c>
      <c r="CB1347" t="s">
        <v>1679</v>
      </c>
      <c r="CC1347" t="s">
        <v>1679</v>
      </c>
      <c r="CD1347" t="s">
        <v>1679</v>
      </c>
      <c r="CE1347" t="s">
        <v>1679</v>
      </c>
      <c r="CF1347" t="s">
        <v>1679</v>
      </c>
      <c r="CG1347" t="s">
        <v>1679</v>
      </c>
      <c r="CH1347" t="s">
        <v>1679</v>
      </c>
      <c r="CI13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47" t="s">
        <v>1703</v>
      </c>
      <c r="CK1347">
        <v>1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f>SUM(Tabla5[[#This Row],[VENTA MABE 1 SEMANA NOV]:[VENTAS OTROS 1 SEMANA NOV]])</f>
        <v>2</v>
      </c>
      <c r="CS1347">
        <f>IFERROR(VLOOKUP(Tabla5[[#This Row],[CLAVE]],[2]VENTAS!$F$2:$L$1501,2,0),0)</f>
        <v>2</v>
      </c>
      <c r="CT1347">
        <f>IFERROR(VLOOKUP(Tabla5[[#This Row],[CLAVE]],[2]VENTAS!$F$2:$L$1501,3,0),0)</f>
        <v>0</v>
      </c>
      <c r="CU1347">
        <f>IFERROR(VLOOKUP(Tabla5[[#This Row],[CLAVE]],[2]VENTAS!$F$2:$L$1501,4,0),0)</f>
        <v>0</v>
      </c>
      <c r="CV1347">
        <f>IFERROR(VLOOKUP(Tabla5[[#This Row],[CLAVE]],[2]VENTAS!$F$2:$L$1501,5,0),0)</f>
        <v>0</v>
      </c>
      <c r="CW1347">
        <f>IFERROR(VLOOKUP(Tabla5[[#This Row],[CLAVE]],[2]VENTAS!$F$2:$L$1501,6,0),0)</f>
        <v>0</v>
      </c>
      <c r="CX1347">
        <f>IFERROR(VLOOKUP(Tabla5[[#This Row],[CLAVE]],[2]VENTAS!$F$2:$L$1501,7,0),0)</f>
        <v>0</v>
      </c>
      <c r="CY1347">
        <f>IFERROR(VLOOKUP(Tabla5[[#This Row],[CLAVE]],[2]VENTAS!$F$2:$R$1501,13,0),0)</f>
        <v>0</v>
      </c>
      <c r="CZ1347">
        <f>SUM(Tabla5[[#This Row],[VENTA MABE 2 SEMANA NOV]:[VENTAS OTROS 2 SEMANA NOV]])</f>
        <v>2</v>
      </c>
      <c r="DA1347" s="46">
        <v>11.413420019987264</v>
      </c>
    </row>
    <row r="1348" spans="1:105" hidden="1" x14ac:dyDescent="0.3">
      <c r="A1348" t="str">
        <f>CONCATENATE(Tabla5[[#This Row],[TIENDA HMPV]],Tabla5[[#This Row],[LINEA]])</f>
        <v>159 - POINT STO DOMINGOGLOBALES</v>
      </c>
      <c r="B1348" t="s">
        <v>215</v>
      </c>
      <c r="C1348" s="55" t="s">
        <v>216</v>
      </c>
      <c r="D1348" s="55" t="s">
        <v>77</v>
      </c>
      <c r="E1348" s="55" t="s">
        <v>222</v>
      </c>
      <c r="F1348" s="55" t="s">
        <v>1724</v>
      </c>
      <c r="G1348" t="s">
        <v>27</v>
      </c>
      <c r="H1348" s="42">
        <f>IFERROR(Tabla5[[#This Row],[VENTAS MABE]]/Tabla5[[#This Row],[CUOTA]],0)</f>
        <v>0</v>
      </c>
      <c r="I1348">
        <v>0</v>
      </c>
      <c r="J1348">
        <v>3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V1348" s="42">
        <v>0.6</v>
      </c>
      <c r="W1348" s="42">
        <f>IFERROR(Tabla5[[#This Row],[TOTAL VENTA 38 SEMANA]]/Tabla5[[#This Row],[VENTA ACUM 38]],0)</f>
        <v>0.6</v>
      </c>
      <c r="X1348" s="42" t="e">
        <f>VLOOKUP(Tabla5[[#This Row],[CLAVE]],[1]!QMI_5_SEMANA_SEP_22[[CLAVE]:[SHARE CADENA S2]],21,0)</f>
        <v>#REF!</v>
      </c>
      <c r="Y1348" s="55" t="s">
        <v>724</v>
      </c>
      <c r="Z1348" s="46">
        <f>+Tabla5[[#This Row],[VENTA ACUM 38]]+Tabla5[[#This Row],[venta total 39 acum]]</f>
        <v>6</v>
      </c>
      <c r="AA1348" s="46">
        <v>1</v>
      </c>
      <c r="AB1348" s="46">
        <v>3</v>
      </c>
      <c r="AC1348" s="46">
        <v>5</v>
      </c>
      <c r="AD1348" s="46">
        <v>1</v>
      </c>
      <c r="AE1348" s="46">
        <v>1</v>
      </c>
      <c r="AF1348" s="46">
        <v>1</v>
      </c>
      <c r="AG1348" s="46">
        <v>2</v>
      </c>
      <c r="AH1348" s="42">
        <f>IFERROR(Tabla5[[#This Row],[VENTAS MABE]]/Tabla5[[#This Row],[VENTAS INDURAMA]],0)</f>
        <v>1.5</v>
      </c>
      <c r="AI1348" t="s">
        <v>1677</v>
      </c>
      <c r="AK1348" s="42"/>
      <c r="AL1348" t="s">
        <v>727</v>
      </c>
      <c r="AM1348" s="55" t="s">
        <v>1140</v>
      </c>
      <c r="AO1348" s="55" t="s">
        <v>429</v>
      </c>
      <c r="AP1348">
        <v>3</v>
      </c>
      <c r="AQ1348" s="55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f>SUM(Tabla5[[#This Row],[VENTA MABE 1 SEMANA OCT]:[VENTAS OTROS 1 SEMANA OCT]])</f>
        <v>1</v>
      </c>
      <c r="AY1348" s="46">
        <v>0</v>
      </c>
      <c r="AZ1348" s="55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f>SUM(Tabla5[[#This Row],[VENTA MABE 2 SEMANA OCT]:[VENTAS OTROS 2 SEMANA OCT]])</f>
        <v>1</v>
      </c>
      <c r="BH1348" t="s">
        <v>758</v>
      </c>
      <c r="BI1348" s="55" t="s">
        <v>216</v>
      </c>
      <c r="BJ1348">
        <v>7.9999999999999929</v>
      </c>
      <c r="BK1348" s="55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f>SUM(Tabla5[[#This Row],[VENTA MABE 3 SEMANA OCT]:[VENTAS OTROS 3 SEMANA OCT]])</f>
        <v>0</v>
      </c>
      <c r="BS1348" s="42">
        <v>0</v>
      </c>
      <c r="BT1348" s="55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f>SUM(Tabla5[[#This Row],[VENTA MABE 4 SEMANA OCT]:[VENTAS OTROS 4 SEMANA OCT]])</f>
        <v>0</v>
      </c>
      <c r="CB1348" t="s">
        <v>1679</v>
      </c>
      <c r="CC1348" t="s">
        <v>1679</v>
      </c>
      <c r="CD1348" t="s">
        <v>1679</v>
      </c>
      <c r="CE1348" t="s">
        <v>1679</v>
      </c>
      <c r="CF1348" t="s">
        <v>1679</v>
      </c>
      <c r="CG1348" t="s">
        <v>1679</v>
      </c>
      <c r="CH1348" t="s">
        <v>1679</v>
      </c>
      <c r="CI13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48" t="s">
        <v>1703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f>SUM(Tabla5[[#This Row],[VENTA MABE 1 SEMANA NOV]:[VENTAS OTROS 1 SEMANA NOV]])</f>
        <v>0</v>
      </c>
      <c r="CS1348">
        <f>IFERROR(VLOOKUP(Tabla5[[#This Row],[CLAVE]],[2]VENTAS!$F$2:$L$1501,2,0),0)</f>
        <v>0</v>
      </c>
      <c r="CT1348">
        <f>IFERROR(VLOOKUP(Tabla5[[#This Row],[CLAVE]],[2]VENTAS!$F$2:$L$1501,3,0),0)</f>
        <v>0</v>
      </c>
      <c r="CU1348">
        <f>IFERROR(VLOOKUP(Tabla5[[#This Row],[CLAVE]],[2]VENTAS!$F$2:$L$1501,4,0),0)</f>
        <v>0</v>
      </c>
      <c r="CV1348">
        <f>IFERROR(VLOOKUP(Tabla5[[#This Row],[CLAVE]],[2]VENTAS!$F$2:$L$1501,5,0),0)</f>
        <v>0</v>
      </c>
      <c r="CW1348">
        <f>IFERROR(VLOOKUP(Tabla5[[#This Row],[CLAVE]],[2]VENTAS!$F$2:$L$1501,6,0),0)</f>
        <v>0</v>
      </c>
      <c r="CX1348">
        <f>IFERROR(VLOOKUP(Tabla5[[#This Row],[CLAVE]],[2]VENTAS!$F$2:$L$1501,7,0),0)</f>
        <v>0</v>
      </c>
      <c r="CY1348">
        <f>IFERROR(VLOOKUP(Tabla5[[#This Row],[CLAVE]],[2]VENTAS!$F$2:$R$1501,13,0),0)</f>
        <v>0</v>
      </c>
      <c r="CZ1348">
        <f>SUM(Tabla5[[#This Row],[VENTA MABE 2 SEMANA NOV]:[VENTAS OTROS 2 SEMANA NOV]])</f>
        <v>0</v>
      </c>
      <c r="DA1348" s="46">
        <v>0</v>
      </c>
    </row>
    <row r="1349" spans="1:105" hidden="1" x14ac:dyDescent="0.3">
      <c r="A1349" t="str">
        <f>CONCATENATE(Tabla5[[#This Row],[TIENDA HMPV]],Tabla5[[#This Row],[LINEA]])</f>
        <v>159 - POINT STO DOMINGOLAVADO</v>
      </c>
      <c r="B1349" t="s">
        <v>215</v>
      </c>
      <c r="C1349" s="55" t="s">
        <v>216</v>
      </c>
      <c r="D1349" s="55" t="s">
        <v>77</v>
      </c>
      <c r="E1349" s="55" t="s">
        <v>222</v>
      </c>
      <c r="F1349" s="55" t="s">
        <v>1724</v>
      </c>
      <c r="G1349" t="s">
        <v>28</v>
      </c>
      <c r="H1349" s="42">
        <f>IFERROR(Tabla5[[#This Row],[VENTAS MABE]]/Tabla5[[#This Row],[CUOTA]],0)</f>
        <v>0.33333333333333331</v>
      </c>
      <c r="I1349">
        <v>6</v>
      </c>
      <c r="J1349">
        <v>2</v>
      </c>
      <c r="K1349">
        <v>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V1349" s="42">
        <v>0.5</v>
      </c>
      <c r="W1349" s="42">
        <f>IFERROR(Tabla5[[#This Row],[TOTAL VENTA 38 SEMANA]]/Tabla5[[#This Row],[VENTA ACUM 38]],0)</f>
        <v>0.5</v>
      </c>
      <c r="X1349" s="42" t="e">
        <f>VLOOKUP(Tabla5[[#This Row],[CLAVE]],[1]!QMI_5_SEMANA_SEP_22[[CLAVE]:[SHARE CADENA S2]],21,0)</f>
        <v>#REF!</v>
      </c>
      <c r="Y1349" s="55" t="s">
        <v>724</v>
      </c>
      <c r="Z1349" s="46">
        <f>+Tabla5[[#This Row],[VENTA ACUM 38]]+Tabla5[[#This Row],[venta total 39 acum]]</f>
        <v>11</v>
      </c>
      <c r="AA1349" s="46">
        <v>0</v>
      </c>
      <c r="AB1349" s="46">
        <v>2</v>
      </c>
      <c r="AC1349" s="46">
        <v>4</v>
      </c>
      <c r="AD1349" s="46">
        <v>7</v>
      </c>
      <c r="AE1349" s="46">
        <v>5</v>
      </c>
      <c r="AF1349" s="46">
        <v>7</v>
      </c>
      <c r="AG1349" s="46">
        <v>5</v>
      </c>
      <c r="AH1349" s="42">
        <f>IFERROR(Tabla5[[#This Row],[VENTAS MABE]]/Tabla5[[#This Row],[VENTAS INDURAMA]],0)</f>
        <v>0.5</v>
      </c>
      <c r="AI1349" t="s">
        <v>1677</v>
      </c>
      <c r="AK1349" s="42"/>
      <c r="AL1349" t="s">
        <v>727</v>
      </c>
      <c r="AM1349" s="55" t="s">
        <v>1140</v>
      </c>
      <c r="AO1349" s="55" t="s">
        <v>429</v>
      </c>
      <c r="AP1349">
        <v>1</v>
      </c>
      <c r="AQ1349" s="55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f>SUM(Tabla5[[#This Row],[VENTA MABE 1 SEMANA OCT]:[VENTAS OTROS 1 SEMANA OCT]])</f>
        <v>0</v>
      </c>
      <c r="AY1349" s="46">
        <v>5.1132540928459296</v>
      </c>
      <c r="AZ1349" s="55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f>SUM(Tabla5[[#This Row],[VENTA MABE 2 SEMANA OCT]:[VENTAS OTROS 2 SEMANA OCT]])</f>
        <v>0</v>
      </c>
      <c r="BH1349" t="s">
        <v>758</v>
      </c>
      <c r="BI1349" s="55" t="s">
        <v>216</v>
      </c>
      <c r="BJ1349">
        <v>7.9999999999999929</v>
      </c>
      <c r="BK1349" s="55">
        <v>1</v>
      </c>
      <c r="BL1349">
        <v>2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f>SUM(Tabla5[[#This Row],[VENTA MABE 3 SEMANA OCT]:[VENTAS OTROS 3 SEMANA OCT]])</f>
        <v>3</v>
      </c>
      <c r="BS1349" s="42">
        <v>0.3</v>
      </c>
      <c r="BT1349" s="55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f>SUM(Tabla5[[#This Row],[VENTA MABE 4 SEMANA OCT]:[VENTAS OTROS 4 SEMANA OCT]])</f>
        <v>0</v>
      </c>
      <c r="CB1349" t="s">
        <v>1679</v>
      </c>
      <c r="CC1349" t="s">
        <v>1679</v>
      </c>
      <c r="CD1349" t="s">
        <v>1679</v>
      </c>
      <c r="CE1349" t="s">
        <v>1679</v>
      </c>
      <c r="CF1349" t="s">
        <v>1679</v>
      </c>
      <c r="CG1349" t="s">
        <v>1679</v>
      </c>
      <c r="CH1349" t="s">
        <v>1679</v>
      </c>
      <c r="CI13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349" t="s">
        <v>1702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f>SUM(Tabla5[[#This Row],[VENTA MABE 1 SEMANA NOV]:[VENTAS OTROS 1 SEMANA NOV]])</f>
        <v>2</v>
      </c>
      <c r="CS1349">
        <f>IFERROR(VLOOKUP(Tabla5[[#This Row],[CLAVE]],[2]VENTAS!$F$2:$L$1501,2,0),0)</f>
        <v>0</v>
      </c>
      <c r="CT1349">
        <f>IFERROR(VLOOKUP(Tabla5[[#This Row],[CLAVE]],[2]VENTAS!$F$2:$L$1501,3,0),0)</f>
        <v>0</v>
      </c>
      <c r="CU1349">
        <f>IFERROR(VLOOKUP(Tabla5[[#This Row],[CLAVE]],[2]VENTAS!$F$2:$L$1501,4,0),0)</f>
        <v>0</v>
      </c>
      <c r="CV1349">
        <f>IFERROR(VLOOKUP(Tabla5[[#This Row],[CLAVE]],[2]VENTAS!$F$2:$L$1501,5,0),0)</f>
        <v>0</v>
      </c>
      <c r="CW1349">
        <f>IFERROR(VLOOKUP(Tabla5[[#This Row],[CLAVE]],[2]VENTAS!$F$2:$L$1501,6,0),0)</f>
        <v>0</v>
      </c>
      <c r="CX1349">
        <f>IFERROR(VLOOKUP(Tabla5[[#This Row],[CLAVE]],[2]VENTAS!$F$2:$L$1501,7,0),0)</f>
        <v>0</v>
      </c>
      <c r="CY1349">
        <f>IFERROR(VLOOKUP(Tabla5[[#This Row],[CLAVE]],[2]VENTAS!$F$2:$R$1501,13,0),0)</f>
        <v>0</v>
      </c>
      <c r="CZ1349">
        <f>SUM(Tabla5[[#This Row],[VENTA MABE 2 SEMANA NOV]:[VENTAS OTROS 2 SEMANA NOV]])</f>
        <v>0</v>
      </c>
      <c r="DA1349" s="46">
        <v>5.65053727118553</v>
      </c>
    </row>
    <row r="1350" spans="1:105" hidden="1" x14ac:dyDescent="0.3">
      <c r="A1350" t="str">
        <f>CONCATENATE(Tabla5[[#This Row],[TIENDA HMPV]],Tabla5[[#This Row],[LINEA]])</f>
        <v>159 - POINT STO DOMINGOREFRIGERACIÓN</v>
      </c>
      <c r="B1350" t="s">
        <v>215</v>
      </c>
      <c r="C1350" s="55" t="s">
        <v>216</v>
      </c>
      <c r="D1350" s="55" t="s">
        <v>77</v>
      </c>
      <c r="E1350" s="55" t="s">
        <v>222</v>
      </c>
      <c r="F1350" s="55" t="s">
        <v>1724</v>
      </c>
      <c r="G1350" t="s">
        <v>29</v>
      </c>
      <c r="H1350" s="42">
        <f>IFERROR(Tabla5[[#This Row],[VENTAS MABE]]/Tabla5[[#This Row],[CUOTA]],0)</f>
        <v>0.125</v>
      </c>
      <c r="I1350">
        <v>8</v>
      </c>
      <c r="J1350">
        <v>1</v>
      </c>
      <c r="K1350">
        <v>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V1350" s="42">
        <v>0.33333333333333331</v>
      </c>
      <c r="W1350" s="42">
        <f>IFERROR(Tabla5[[#This Row],[TOTAL VENTA 38 SEMANA]]/Tabla5[[#This Row],[VENTA ACUM 38]],0)</f>
        <v>0.33333333333333331</v>
      </c>
      <c r="X1350" s="42" t="e">
        <f>VLOOKUP(Tabla5[[#This Row],[CLAVE]],[1]!QMI_5_SEMANA_SEP_22[[CLAVE]:[SHARE CADENA S2]],21,0)</f>
        <v>#REF!</v>
      </c>
      <c r="Y1350" s="55" t="s">
        <v>724</v>
      </c>
      <c r="Z1350" s="46">
        <f>+Tabla5[[#This Row],[VENTA ACUM 38]]+Tabla5[[#This Row],[venta total 39 acum]]</f>
        <v>9</v>
      </c>
      <c r="AA1350" s="46">
        <v>1</v>
      </c>
      <c r="AB1350" s="46">
        <v>1</v>
      </c>
      <c r="AC1350" s="46">
        <v>3</v>
      </c>
      <c r="AD1350" s="46">
        <v>6</v>
      </c>
      <c r="AE1350" s="46">
        <v>4</v>
      </c>
      <c r="AF1350" s="46">
        <v>6</v>
      </c>
      <c r="AG1350" s="46">
        <v>5</v>
      </c>
      <c r="AH1350" s="42">
        <f>IFERROR(Tabla5[[#This Row],[VENTAS MABE]]/Tabla5[[#This Row],[VENTAS INDURAMA]],0)</f>
        <v>0.25</v>
      </c>
      <c r="AI1350" t="s">
        <v>1677</v>
      </c>
      <c r="AK1350" s="42"/>
      <c r="AL1350" t="s">
        <v>727</v>
      </c>
      <c r="AM1350" s="55" t="s">
        <v>1140</v>
      </c>
      <c r="AO1350" s="55" t="s">
        <v>429</v>
      </c>
      <c r="AP1350">
        <v>2</v>
      </c>
      <c r="AQ1350" s="55">
        <v>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f>SUM(Tabla5[[#This Row],[VENTA MABE 1 SEMANA OCT]:[VENTAS OTROS 1 SEMANA OCT]])</f>
        <v>3</v>
      </c>
      <c r="AY1350" s="46">
        <v>10.303192629173751</v>
      </c>
      <c r="AZ1350" s="55">
        <v>2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f>SUM(Tabla5[[#This Row],[VENTA MABE 2 SEMANA OCT]:[VENTAS OTROS 2 SEMANA OCT]])</f>
        <v>2</v>
      </c>
      <c r="BH1350" t="s">
        <v>758</v>
      </c>
      <c r="BI1350" s="55" t="s">
        <v>216</v>
      </c>
      <c r="BJ1350">
        <v>7.9999999999999929</v>
      </c>
      <c r="BK1350" s="55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f>SUM(Tabla5[[#This Row],[VENTA MABE 3 SEMANA OCT]:[VENTAS OTROS 3 SEMANA OCT]])</f>
        <v>0</v>
      </c>
      <c r="BS1350" s="42">
        <v>0.4</v>
      </c>
      <c r="BT1350" s="55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f>SUM(Tabla5[[#This Row],[VENTA MABE 4 SEMANA OCT]:[VENTAS OTROS 4 SEMANA OCT]])</f>
        <v>0</v>
      </c>
      <c r="CB1350" t="s">
        <v>1679</v>
      </c>
      <c r="CC1350" t="s">
        <v>1679</v>
      </c>
      <c r="CD1350" t="s">
        <v>1679</v>
      </c>
      <c r="CE1350" t="s">
        <v>1679</v>
      </c>
      <c r="CF1350" t="s">
        <v>1679</v>
      </c>
      <c r="CG1350" t="s">
        <v>1679</v>
      </c>
      <c r="CH1350" t="s">
        <v>1679</v>
      </c>
      <c r="CI13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50" t="s">
        <v>1703</v>
      </c>
      <c r="CK1350">
        <v>1</v>
      </c>
      <c r="CL1350">
        <v>2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f>SUM(Tabla5[[#This Row],[VENTA MABE 1 SEMANA NOV]:[VENTAS OTROS 1 SEMANA NOV]])</f>
        <v>3</v>
      </c>
      <c r="CS1350">
        <f>IFERROR(VLOOKUP(Tabla5[[#This Row],[CLAVE]],[2]VENTAS!$F$2:$L$1501,2,0),0)</f>
        <v>1</v>
      </c>
      <c r="CT1350">
        <f>IFERROR(VLOOKUP(Tabla5[[#This Row],[CLAVE]],[2]VENTAS!$F$2:$L$1501,3,0),0)</f>
        <v>0</v>
      </c>
      <c r="CU1350">
        <f>IFERROR(VLOOKUP(Tabla5[[#This Row],[CLAVE]],[2]VENTAS!$F$2:$L$1501,4,0),0)</f>
        <v>0</v>
      </c>
      <c r="CV1350">
        <f>IFERROR(VLOOKUP(Tabla5[[#This Row],[CLAVE]],[2]VENTAS!$F$2:$L$1501,5,0),0)</f>
        <v>0</v>
      </c>
      <c r="CW1350">
        <f>IFERROR(VLOOKUP(Tabla5[[#This Row],[CLAVE]],[2]VENTAS!$F$2:$L$1501,6,0),0)</f>
        <v>0</v>
      </c>
      <c r="CX1350">
        <f>IFERROR(VLOOKUP(Tabla5[[#This Row],[CLAVE]],[2]VENTAS!$F$2:$L$1501,7,0),0)</f>
        <v>0</v>
      </c>
      <c r="CY1350">
        <f>IFERROR(VLOOKUP(Tabla5[[#This Row],[CLAVE]],[2]VENTAS!$F$2:$R$1501,13,0),0)</f>
        <v>0</v>
      </c>
      <c r="CZ1350">
        <f>SUM(Tabla5[[#This Row],[VENTA MABE 2 SEMANA NOV]:[VENTAS OTROS 2 SEMANA NOV]])</f>
        <v>1</v>
      </c>
      <c r="DA1350" s="46">
        <v>9.191692336221374</v>
      </c>
    </row>
    <row r="1351" spans="1:105" hidden="1" x14ac:dyDescent="0.3">
      <c r="A1351" t="str">
        <f>CONCATENATE(Tabla5[[#This Row],[TIENDA HMPV]],Tabla5[[#This Row],[LINEA]])</f>
        <v>390 - POINT STO DOMINGO 2COCINAS</v>
      </c>
      <c r="B1351" t="s">
        <v>215</v>
      </c>
      <c r="C1351" s="55" t="s">
        <v>216</v>
      </c>
      <c r="D1351" s="55" t="s">
        <v>77</v>
      </c>
      <c r="E1351" s="55" t="s">
        <v>223</v>
      </c>
      <c r="F1351" s="55" t="s">
        <v>1724</v>
      </c>
      <c r="G1351" t="s">
        <v>26</v>
      </c>
      <c r="H1351" s="42">
        <f>IFERROR(Tabla5[[#This Row],[VENTAS MABE]]/Tabla5[[#This Row],[CUOTA]],0)</f>
        <v>0.23529411764705882</v>
      </c>
      <c r="I1351">
        <v>17</v>
      </c>
      <c r="J1351">
        <v>4</v>
      </c>
      <c r="K1351">
        <v>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V1351" s="42">
        <v>0.44444444444444442</v>
      </c>
      <c r="W1351" s="42">
        <f>IFERROR(Tabla5[[#This Row],[TOTAL VENTA 38 SEMANA]]/Tabla5[[#This Row],[VENTA ACUM 38]],0)</f>
        <v>0.44444444444444442</v>
      </c>
      <c r="X1351" s="42" t="e">
        <f>VLOOKUP(Tabla5[[#This Row],[CLAVE]],[1]!QMI_5_SEMANA_SEP_22[[CLAVE]:[SHARE CADENA S2]],21,0)</f>
        <v>#REF!</v>
      </c>
      <c r="Y1351" s="55" t="s">
        <v>724</v>
      </c>
      <c r="Z1351" s="46">
        <f>+Tabla5[[#This Row],[VENTA ACUM 38]]+Tabla5[[#This Row],[venta total 39 acum]]</f>
        <v>21</v>
      </c>
      <c r="AA1351" s="46">
        <v>2</v>
      </c>
      <c r="AB1351" s="46">
        <v>4</v>
      </c>
      <c r="AC1351" s="46">
        <v>9</v>
      </c>
      <c r="AD1351" s="46">
        <v>12</v>
      </c>
      <c r="AE1351" s="46">
        <v>4</v>
      </c>
      <c r="AF1351" s="46">
        <v>12</v>
      </c>
      <c r="AG1351" s="46">
        <v>6</v>
      </c>
      <c r="AH1351" s="42">
        <f>IFERROR(Tabla5[[#This Row],[VENTAS MABE]]/Tabla5[[#This Row],[VENTAS INDURAMA]],0)</f>
        <v>0.5</v>
      </c>
      <c r="AI1351" t="s">
        <v>1677</v>
      </c>
      <c r="AK1351" s="42"/>
      <c r="AL1351" t="s">
        <v>727</v>
      </c>
      <c r="AM1351" s="55" t="s">
        <v>1134</v>
      </c>
      <c r="AO1351" s="55" t="s">
        <v>429</v>
      </c>
      <c r="AP1351">
        <v>5</v>
      </c>
      <c r="AQ1351" s="55">
        <v>5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f>SUM(Tabla5[[#This Row],[VENTA MABE 1 SEMANA OCT]:[VENTAS OTROS 1 SEMANA OCT]])</f>
        <v>5</v>
      </c>
      <c r="AY1351" s="46">
        <v>16.215743454368763</v>
      </c>
      <c r="AZ1351" s="55">
        <v>1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f>SUM(Tabla5[[#This Row],[VENTA MABE 2 SEMANA OCT]:[VENTAS OTROS 2 SEMANA OCT]])</f>
        <v>2</v>
      </c>
      <c r="BH1351" t="s">
        <v>758</v>
      </c>
      <c r="BI1351" s="55" t="s">
        <v>216</v>
      </c>
      <c r="BJ1351">
        <v>12</v>
      </c>
      <c r="BK1351" s="55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f>SUM(Tabla5[[#This Row],[VENTA MABE 3 SEMANA OCT]:[VENTAS OTROS 3 SEMANA OCT]])</f>
        <v>1</v>
      </c>
      <c r="BS1351" s="42">
        <v>0.5</v>
      </c>
      <c r="BT1351" s="55">
        <v>3</v>
      </c>
      <c r="BU1351">
        <v>2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f>SUM(Tabla5[[#This Row],[VENTA MABE 4 SEMANA OCT]:[VENTAS OTROS 4 SEMANA OCT]])</f>
        <v>5</v>
      </c>
      <c r="CB1351" t="s">
        <v>1679</v>
      </c>
      <c r="CC1351" t="s">
        <v>1679</v>
      </c>
      <c r="CD1351" t="s">
        <v>1679</v>
      </c>
      <c r="CE1351" t="s">
        <v>1679</v>
      </c>
      <c r="CF1351" t="s">
        <v>1679</v>
      </c>
      <c r="CG1351" t="s">
        <v>1679</v>
      </c>
      <c r="CH1351" t="s">
        <v>1679</v>
      </c>
      <c r="CI13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0.76923076923076927</v>
      </c>
      <c r="CJ1351" t="s">
        <v>1703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f>SUM(Tabla5[[#This Row],[VENTA MABE 1 SEMANA NOV]:[VENTAS OTROS 1 SEMANA NOV]])</f>
        <v>0</v>
      </c>
      <c r="CS1351">
        <f>IFERROR(VLOOKUP(Tabla5[[#This Row],[CLAVE]],[2]VENTAS!$F$2:$L$1501,2,0),0)</f>
        <v>4</v>
      </c>
      <c r="CT1351">
        <f>IFERROR(VLOOKUP(Tabla5[[#This Row],[CLAVE]],[2]VENTAS!$F$2:$L$1501,3,0),0)</f>
        <v>2</v>
      </c>
      <c r="CU1351">
        <f>IFERROR(VLOOKUP(Tabla5[[#This Row],[CLAVE]],[2]VENTAS!$F$2:$L$1501,4,0),0)</f>
        <v>0</v>
      </c>
      <c r="CV1351">
        <f>IFERROR(VLOOKUP(Tabla5[[#This Row],[CLAVE]],[2]VENTAS!$F$2:$L$1501,5,0),0)</f>
        <v>0</v>
      </c>
      <c r="CW1351">
        <f>IFERROR(VLOOKUP(Tabla5[[#This Row],[CLAVE]],[2]VENTAS!$F$2:$L$1501,6,0),0)</f>
        <v>0</v>
      </c>
      <c r="CX1351">
        <f>IFERROR(VLOOKUP(Tabla5[[#This Row],[CLAVE]],[2]VENTAS!$F$2:$L$1501,7,0),0)</f>
        <v>0</v>
      </c>
      <c r="CY1351">
        <f>IFERROR(VLOOKUP(Tabla5[[#This Row],[CLAVE]],[2]VENTAS!$F$2:$R$1501,13,0),0)</f>
        <v>0</v>
      </c>
      <c r="CZ1351">
        <f>SUM(Tabla5[[#This Row],[VENTA MABE 2 SEMANA NOV]:[VENTAS OTROS 2 SEMANA NOV]])</f>
        <v>6</v>
      </c>
      <c r="DA1351" s="46">
        <v>20</v>
      </c>
    </row>
    <row r="1352" spans="1:105" hidden="1" x14ac:dyDescent="0.3">
      <c r="A1352" t="str">
        <f>CONCATENATE(Tabla5[[#This Row],[TIENDA HMPV]],Tabla5[[#This Row],[LINEA]])</f>
        <v>390 - POINT STO DOMINGO 2GLOBALES</v>
      </c>
      <c r="B1352" t="s">
        <v>215</v>
      </c>
      <c r="C1352" s="55" t="s">
        <v>216</v>
      </c>
      <c r="D1352" s="55" t="s">
        <v>77</v>
      </c>
      <c r="E1352" s="55" t="s">
        <v>223</v>
      </c>
      <c r="F1352" s="55" t="s">
        <v>1724</v>
      </c>
      <c r="G1352" t="s">
        <v>27</v>
      </c>
      <c r="H1352" s="42">
        <f>IFERROR(Tabla5[[#This Row],[VENTAS MABE]]/Tabla5[[#This Row],[CUOTA]],0)</f>
        <v>0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V1352" s="42">
        <v>0.33333333333333331</v>
      </c>
      <c r="W1352" s="42">
        <f>IFERROR(Tabla5[[#This Row],[TOTAL VENTA 38 SEMANA]]/Tabla5[[#This Row],[VENTA ACUM 38]],0)</f>
        <v>0.33333333333333331</v>
      </c>
      <c r="X1352" s="42" t="e">
        <f>VLOOKUP(Tabla5[[#This Row],[CLAVE]],[1]!QMI_5_SEMANA_SEP_22[[CLAVE]:[SHARE CADENA S2]],21,0)</f>
        <v>#REF!</v>
      </c>
      <c r="Y1352" s="55" t="s">
        <v>724</v>
      </c>
      <c r="Z1352" s="46">
        <f>+Tabla5[[#This Row],[VENTA ACUM 38]]+Tabla5[[#This Row],[venta total 39 acum]]</f>
        <v>4</v>
      </c>
      <c r="AA1352" s="46">
        <v>1</v>
      </c>
      <c r="AB1352" s="46">
        <v>1</v>
      </c>
      <c r="AC1352" s="46">
        <v>3</v>
      </c>
      <c r="AD1352" s="46">
        <v>1</v>
      </c>
      <c r="AE1352" s="46">
        <v>1</v>
      </c>
      <c r="AF1352" s="46">
        <v>1</v>
      </c>
      <c r="AG1352" s="46">
        <v>2</v>
      </c>
      <c r="AH1352" s="42">
        <f>IFERROR(Tabla5[[#This Row],[VENTAS MABE]]/Tabla5[[#This Row],[VENTAS INDURAMA]],0)</f>
        <v>0.5</v>
      </c>
      <c r="AI1352" t="s">
        <v>1677</v>
      </c>
      <c r="AK1352" s="42"/>
      <c r="AL1352" t="s">
        <v>727</v>
      </c>
      <c r="AM1352" s="55" t="s">
        <v>1134</v>
      </c>
      <c r="AO1352" s="55" t="s">
        <v>429</v>
      </c>
      <c r="AP1352">
        <v>1</v>
      </c>
      <c r="AQ1352" s="55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f>SUM(Tabla5[[#This Row],[VENTA MABE 1 SEMANA OCT]:[VENTAS OTROS 1 SEMANA OCT]])</f>
        <v>1</v>
      </c>
      <c r="AY1352" s="46">
        <v>0</v>
      </c>
      <c r="AZ1352" s="55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f>SUM(Tabla5[[#This Row],[VENTA MABE 2 SEMANA OCT]:[VENTAS OTROS 2 SEMANA OCT]])</f>
        <v>1</v>
      </c>
      <c r="BH1352" t="s">
        <v>758</v>
      </c>
      <c r="BI1352" s="55" t="s">
        <v>216</v>
      </c>
      <c r="BJ1352">
        <v>12</v>
      </c>
      <c r="BK1352" s="55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f>SUM(Tabla5[[#This Row],[VENTA MABE 3 SEMANA OCT]:[VENTAS OTROS 3 SEMANA OCT]])</f>
        <v>0</v>
      </c>
      <c r="BS1352" s="42">
        <v>0</v>
      </c>
      <c r="BT1352" s="55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f>SUM(Tabla5[[#This Row],[VENTA MABE 4 SEMANA OCT]:[VENTAS OTROS 4 SEMANA OCT]])</f>
        <v>0</v>
      </c>
      <c r="CB1352" t="s">
        <v>1679</v>
      </c>
      <c r="CC1352" t="s">
        <v>1679</v>
      </c>
      <c r="CD1352" t="s">
        <v>1679</v>
      </c>
      <c r="CE1352" t="s">
        <v>1679</v>
      </c>
      <c r="CF1352" t="s">
        <v>1679</v>
      </c>
      <c r="CG1352" t="s">
        <v>1679</v>
      </c>
      <c r="CH1352" t="s">
        <v>1679</v>
      </c>
      <c r="CI13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52" t="s">
        <v>1703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f>SUM(Tabla5[[#This Row],[VENTA MABE 1 SEMANA NOV]:[VENTAS OTROS 1 SEMANA NOV]])</f>
        <v>0</v>
      </c>
      <c r="CS1352">
        <f>IFERROR(VLOOKUP(Tabla5[[#This Row],[CLAVE]],[2]VENTAS!$F$2:$L$1501,2,0),0)</f>
        <v>0</v>
      </c>
      <c r="CT1352">
        <f>IFERROR(VLOOKUP(Tabla5[[#This Row],[CLAVE]],[2]VENTAS!$F$2:$L$1501,3,0),0)</f>
        <v>0</v>
      </c>
      <c r="CU1352">
        <f>IFERROR(VLOOKUP(Tabla5[[#This Row],[CLAVE]],[2]VENTAS!$F$2:$L$1501,4,0),0)</f>
        <v>0</v>
      </c>
      <c r="CV1352">
        <f>IFERROR(VLOOKUP(Tabla5[[#This Row],[CLAVE]],[2]VENTAS!$F$2:$L$1501,5,0),0)</f>
        <v>0</v>
      </c>
      <c r="CW1352">
        <f>IFERROR(VLOOKUP(Tabla5[[#This Row],[CLAVE]],[2]VENTAS!$F$2:$L$1501,6,0),0)</f>
        <v>0</v>
      </c>
      <c r="CX1352">
        <f>IFERROR(VLOOKUP(Tabla5[[#This Row],[CLAVE]],[2]VENTAS!$F$2:$L$1501,7,0),0)</f>
        <v>0</v>
      </c>
      <c r="CY1352">
        <f>IFERROR(VLOOKUP(Tabla5[[#This Row],[CLAVE]],[2]VENTAS!$F$2:$R$1501,13,0),0)</f>
        <v>0</v>
      </c>
      <c r="CZ1352">
        <f>SUM(Tabla5[[#This Row],[VENTA MABE 2 SEMANA NOV]:[VENTAS OTROS 2 SEMANA NOV]])</f>
        <v>0</v>
      </c>
      <c r="DA1352" s="46">
        <v>0</v>
      </c>
    </row>
    <row r="1353" spans="1:105" hidden="1" x14ac:dyDescent="0.3">
      <c r="A1353" t="str">
        <f>CONCATENATE(Tabla5[[#This Row],[TIENDA HMPV]],Tabla5[[#This Row],[LINEA]])</f>
        <v>390 - POINT STO DOMINGO 2LAVADO</v>
      </c>
      <c r="B1353" t="s">
        <v>215</v>
      </c>
      <c r="C1353" s="55" t="s">
        <v>216</v>
      </c>
      <c r="D1353" s="55" t="s">
        <v>77</v>
      </c>
      <c r="E1353" s="55" t="s">
        <v>223</v>
      </c>
      <c r="F1353" s="55" t="s">
        <v>1724</v>
      </c>
      <c r="G1353" t="s">
        <v>28</v>
      </c>
      <c r="H1353" s="42">
        <f>IFERROR(Tabla5[[#This Row],[VENTAS MABE]]/Tabla5[[#This Row],[CUOTA]],0)</f>
        <v>0.33333333333333331</v>
      </c>
      <c r="I1353">
        <v>9</v>
      </c>
      <c r="J1353">
        <v>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V1353" s="42">
        <v>0.75</v>
      </c>
      <c r="W1353" s="42">
        <f>IFERROR(Tabla5[[#This Row],[TOTAL VENTA 38 SEMANA]]/Tabla5[[#This Row],[VENTA ACUM 38]],0)</f>
        <v>0.75</v>
      </c>
      <c r="X1353" s="42" t="e">
        <f>VLOOKUP(Tabla5[[#This Row],[CLAVE]],[1]!QMI_5_SEMANA_SEP_22[[CLAVE]:[SHARE CADENA S2]],21,0)</f>
        <v>#REF!</v>
      </c>
      <c r="Y1353" s="55" t="s">
        <v>724</v>
      </c>
      <c r="Z1353" s="46">
        <f>+Tabla5[[#This Row],[VENTA ACUM 38]]+Tabla5[[#This Row],[venta total 39 acum]]</f>
        <v>14</v>
      </c>
      <c r="AA1353" s="46">
        <v>2</v>
      </c>
      <c r="AB1353" s="46">
        <v>3</v>
      </c>
      <c r="AC1353" s="46">
        <v>4</v>
      </c>
      <c r="AD1353" s="46">
        <v>10</v>
      </c>
      <c r="AE1353" s="46">
        <v>6</v>
      </c>
      <c r="AF1353" s="46">
        <v>10</v>
      </c>
      <c r="AG1353" s="46">
        <v>8</v>
      </c>
      <c r="AH1353" s="42">
        <f>IFERROR(Tabla5[[#This Row],[VENTAS MABE]]/Tabla5[[#This Row],[VENTAS INDURAMA]],0)</f>
        <v>0.6</v>
      </c>
      <c r="AI1353" t="s">
        <v>1677</v>
      </c>
      <c r="AK1353" s="42"/>
      <c r="AL1353" t="s">
        <v>727</v>
      </c>
      <c r="AM1353" s="55" t="s">
        <v>1134</v>
      </c>
      <c r="AO1353" s="55" t="s">
        <v>429</v>
      </c>
      <c r="AP1353">
        <v>2</v>
      </c>
      <c r="AQ1353" s="55">
        <v>1</v>
      </c>
      <c r="AR1353">
        <v>3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f>SUM(Tabla5[[#This Row],[VENTA MABE 1 SEMANA OCT]:[VENTAS OTROS 1 SEMANA OCT]])</f>
        <v>4</v>
      </c>
      <c r="AY1353" s="46">
        <v>8.3915676160574115</v>
      </c>
      <c r="AZ1353" s="55">
        <v>0</v>
      </c>
      <c r="BA1353">
        <v>5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f>SUM(Tabla5[[#This Row],[VENTA MABE 2 SEMANA OCT]:[VENTAS OTROS 2 SEMANA OCT]])</f>
        <v>5</v>
      </c>
      <c r="BH1353" t="s">
        <v>758</v>
      </c>
      <c r="BI1353" s="55" t="s">
        <v>216</v>
      </c>
      <c r="BJ1353">
        <v>12</v>
      </c>
      <c r="BK1353" s="55">
        <v>1</v>
      </c>
      <c r="BL1353">
        <v>2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f>SUM(Tabla5[[#This Row],[VENTA MABE 3 SEMANA OCT]:[VENTAS OTROS 3 SEMANA OCT]])</f>
        <v>3</v>
      </c>
      <c r="BS1353" s="42">
        <v>0.3</v>
      </c>
      <c r="BT1353" s="55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f>SUM(Tabla5[[#This Row],[VENTA MABE 4 SEMANA OCT]:[VENTAS OTROS 4 SEMANA OCT]])</f>
        <v>0</v>
      </c>
      <c r="CC1353" t="s">
        <v>1695</v>
      </c>
      <c r="CD1353" t="s">
        <v>1695</v>
      </c>
      <c r="CI135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1353" t="s">
        <v>1701</v>
      </c>
      <c r="CK1353">
        <v>0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f>SUM(Tabla5[[#This Row],[VENTA MABE 1 SEMANA NOV]:[VENTAS OTROS 1 SEMANA NOV]])</f>
        <v>1</v>
      </c>
      <c r="CS1353">
        <f>IFERROR(VLOOKUP(Tabla5[[#This Row],[CLAVE]],[2]VENTAS!$F$2:$L$1501,2,0),0)</f>
        <v>0</v>
      </c>
      <c r="CT1353">
        <f>IFERROR(VLOOKUP(Tabla5[[#This Row],[CLAVE]],[2]VENTAS!$F$2:$L$1501,3,0),0)</f>
        <v>0</v>
      </c>
      <c r="CU1353">
        <f>IFERROR(VLOOKUP(Tabla5[[#This Row],[CLAVE]],[2]VENTAS!$F$2:$L$1501,4,0),0)</f>
        <v>0</v>
      </c>
      <c r="CV1353">
        <f>IFERROR(VLOOKUP(Tabla5[[#This Row],[CLAVE]],[2]VENTAS!$F$2:$L$1501,5,0),0)</f>
        <v>0</v>
      </c>
      <c r="CW1353">
        <f>IFERROR(VLOOKUP(Tabla5[[#This Row],[CLAVE]],[2]VENTAS!$F$2:$L$1501,6,0),0)</f>
        <v>0</v>
      </c>
      <c r="CX1353">
        <f>IFERROR(VLOOKUP(Tabla5[[#This Row],[CLAVE]],[2]VENTAS!$F$2:$L$1501,7,0),0)</f>
        <v>0</v>
      </c>
      <c r="CY1353">
        <f>IFERROR(VLOOKUP(Tabla5[[#This Row],[CLAVE]],[2]VENTAS!$F$2:$R$1501,13,0),0)</f>
        <v>0</v>
      </c>
      <c r="CZ1353">
        <f>SUM(Tabla5[[#This Row],[VENTA MABE 2 SEMANA NOV]:[VENTAS OTROS 2 SEMANA NOV]])</f>
        <v>0</v>
      </c>
      <c r="DA1353" s="46">
        <v>10.516892471274225</v>
      </c>
    </row>
    <row r="1354" spans="1:105" hidden="1" x14ac:dyDescent="0.3">
      <c r="A1354" t="str">
        <f>CONCATENATE(Tabla5[[#This Row],[TIENDA HMPV]],Tabla5[[#This Row],[LINEA]])</f>
        <v>390 - POINT STO DOMINGO 2REFRIGERACIÓN</v>
      </c>
      <c r="B1354" t="s">
        <v>215</v>
      </c>
      <c r="C1354" s="55" t="s">
        <v>216</v>
      </c>
      <c r="D1354" s="55" t="s">
        <v>77</v>
      </c>
      <c r="E1354" s="55" t="s">
        <v>223</v>
      </c>
      <c r="F1354" s="55" t="s">
        <v>1724</v>
      </c>
      <c r="G1354" t="s">
        <v>29</v>
      </c>
      <c r="H1354" s="42">
        <f>IFERROR(Tabla5[[#This Row],[VENTAS MABE]]/Tabla5[[#This Row],[CUOTA]],0)</f>
        <v>0.2857142857142857</v>
      </c>
      <c r="I1354">
        <v>14</v>
      </c>
      <c r="J1354">
        <v>4</v>
      </c>
      <c r="K1354">
        <v>13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V1354" s="42">
        <v>0.4</v>
      </c>
      <c r="W1354" s="42">
        <f>IFERROR(Tabla5[[#This Row],[TOTAL VENTA 38 SEMANA]]/Tabla5[[#This Row],[VENTA ACUM 38]],0)</f>
        <v>0.4</v>
      </c>
      <c r="X1354" s="42" t="e">
        <f>VLOOKUP(Tabla5[[#This Row],[CLAVE]],[1]!QMI_5_SEMANA_SEP_22[[CLAVE]:[SHARE CADENA S2]],21,0)</f>
        <v>#REF!</v>
      </c>
      <c r="Y1354" s="55" t="s">
        <v>724</v>
      </c>
      <c r="Z1354" s="46">
        <f>+Tabla5[[#This Row],[VENTA ACUM 38]]+Tabla5[[#This Row],[venta total 39 acum]]</f>
        <v>22</v>
      </c>
      <c r="AA1354" s="46">
        <v>3</v>
      </c>
      <c r="AB1354" s="46">
        <v>4</v>
      </c>
      <c r="AC1354" s="46">
        <v>10</v>
      </c>
      <c r="AD1354" s="46">
        <v>12</v>
      </c>
      <c r="AE1354" s="46">
        <v>5</v>
      </c>
      <c r="AF1354" s="46">
        <v>12</v>
      </c>
      <c r="AG1354" s="46">
        <v>16</v>
      </c>
      <c r="AH1354" s="42">
        <f>IFERROR(Tabla5[[#This Row],[VENTAS MABE]]/Tabla5[[#This Row],[VENTAS INDURAMA]],0)</f>
        <v>0.30769230769230771</v>
      </c>
      <c r="AI1354" t="s">
        <v>1677</v>
      </c>
      <c r="AK1354" s="42"/>
      <c r="AL1354" t="s">
        <v>727</v>
      </c>
      <c r="AM1354" s="55" t="s">
        <v>1134</v>
      </c>
      <c r="AO1354" s="55" t="s">
        <v>429</v>
      </c>
      <c r="AP1354">
        <v>8</v>
      </c>
      <c r="AQ1354" s="55">
        <v>3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f>SUM(Tabla5[[#This Row],[VENTA MABE 1 SEMANA OCT]:[VENTAS OTROS 1 SEMANA OCT]])</f>
        <v>4</v>
      </c>
      <c r="AY1354" s="46">
        <v>17.768781891654061</v>
      </c>
      <c r="AZ1354" s="55">
        <v>1</v>
      </c>
      <c r="BA1354">
        <v>2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f>SUM(Tabla5[[#This Row],[VENTA MABE 2 SEMANA OCT]:[VENTAS OTROS 2 SEMANA OCT]])</f>
        <v>3</v>
      </c>
      <c r="BH1354" t="s">
        <v>758</v>
      </c>
      <c r="BI1354" s="55" t="s">
        <v>216</v>
      </c>
      <c r="BJ1354">
        <v>12</v>
      </c>
      <c r="BK1354" s="55">
        <v>2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f>SUM(Tabla5[[#This Row],[VENTA MABE 3 SEMANA OCT]:[VENTAS OTROS 3 SEMANA OCT]])</f>
        <v>2</v>
      </c>
      <c r="BS1354" s="42">
        <v>0.4</v>
      </c>
      <c r="BT1354" s="55">
        <v>1</v>
      </c>
      <c r="BU1354">
        <v>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f>SUM(Tabla5[[#This Row],[VENTA MABE 4 SEMANA OCT]:[VENTAS OTROS 4 SEMANA OCT]])</f>
        <v>4</v>
      </c>
      <c r="CB1354" t="s">
        <v>1679</v>
      </c>
      <c r="CC1354" t="s">
        <v>1679</v>
      </c>
      <c r="CD1354" t="s">
        <v>1679</v>
      </c>
      <c r="CE1354" t="s">
        <v>1679</v>
      </c>
      <c r="CF1354" t="s">
        <v>1679</v>
      </c>
      <c r="CG1354" t="s">
        <v>1679</v>
      </c>
      <c r="CH1354" t="s">
        <v>1679</v>
      </c>
      <c r="CI13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0.53846153846153844</v>
      </c>
      <c r="CJ1354" t="s">
        <v>1703</v>
      </c>
      <c r="CK1354">
        <v>3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f>SUM(Tabla5[[#This Row],[VENTA MABE 1 SEMANA NOV]:[VENTAS OTROS 1 SEMANA NOV]])</f>
        <v>4</v>
      </c>
      <c r="CS1354">
        <f>IFERROR(VLOOKUP(Tabla5[[#This Row],[CLAVE]],[2]VENTAS!$F$2:$L$1501,2,0),0)</f>
        <v>1</v>
      </c>
      <c r="CT1354">
        <f>IFERROR(VLOOKUP(Tabla5[[#This Row],[CLAVE]],[2]VENTAS!$F$2:$L$1501,3,0),0)</f>
        <v>1</v>
      </c>
      <c r="CU1354">
        <f>IFERROR(VLOOKUP(Tabla5[[#This Row],[CLAVE]],[2]VENTAS!$F$2:$L$1501,4,0),0)</f>
        <v>0</v>
      </c>
      <c r="CV1354">
        <f>IFERROR(VLOOKUP(Tabla5[[#This Row],[CLAVE]],[2]VENTAS!$F$2:$L$1501,5,0),0)</f>
        <v>0</v>
      </c>
      <c r="CW1354">
        <f>IFERROR(VLOOKUP(Tabla5[[#This Row],[CLAVE]],[2]VENTAS!$F$2:$L$1501,6,0),0)</f>
        <v>0</v>
      </c>
      <c r="CX1354">
        <f>IFERROR(VLOOKUP(Tabla5[[#This Row],[CLAVE]],[2]VENTAS!$F$2:$L$1501,7,0),0)</f>
        <v>0</v>
      </c>
      <c r="CY1354">
        <f>IFERROR(VLOOKUP(Tabla5[[#This Row],[CLAVE]],[2]VENTAS!$F$2:$R$1501,13,0),0)</f>
        <v>0</v>
      </c>
      <c r="CZ1354">
        <f>SUM(Tabla5[[#This Row],[VENTA MABE 2 SEMANA NOV]:[VENTAS OTROS 2 SEMANA NOV]])</f>
        <v>2</v>
      </c>
      <c r="DA1354" s="46">
        <v>14.432670217478652</v>
      </c>
    </row>
    <row r="1355" spans="1:105" hidden="1" x14ac:dyDescent="0.3">
      <c r="A1355" t="str">
        <f>CONCATENATE(Tabla5[[#This Row],[TIENDA HMPV]],Tabla5[[#This Row],[LINEA]])</f>
        <v>174 - 1720-TIENDA RECREO 1720COCINAS</v>
      </c>
      <c r="B1355" t="s">
        <v>1476</v>
      </c>
      <c r="C1355" s="55" t="s">
        <v>650</v>
      </c>
      <c r="D1355" s="55" t="s">
        <v>39</v>
      </c>
      <c r="E1355" s="55" t="s">
        <v>1107</v>
      </c>
      <c r="F1355" s="55" t="s">
        <v>1724</v>
      </c>
      <c r="G1355" t="s">
        <v>26</v>
      </c>
      <c r="H1355" s="42">
        <f>IFERROR(Tabla5[[#This Row],[VENTAS MABE]]/Tabla5[[#This Row],[CUOTA]],0)</f>
        <v>0.26315789473684209</v>
      </c>
      <c r="I1355">
        <v>19</v>
      </c>
      <c r="J1355">
        <v>5</v>
      </c>
      <c r="K1355">
        <v>5</v>
      </c>
      <c r="L1355">
        <v>1</v>
      </c>
      <c r="M1355">
        <v>2</v>
      </c>
      <c r="N1355">
        <v>0</v>
      </c>
      <c r="O1355">
        <v>0</v>
      </c>
      <c r="V1355" s="42">
        <v>0.55555555555555558</v>
      </c>
      <c r="W1355" s="42">
        <f>IFERROR(Tabla5[[#This Row],[TOTAL VENTA 38 SEMANA]]/Tabla5[[#This Row],[VENTA ACUM 38]],0)</f>
        <v>0.55555555555555558</v>
      </c>
      <c r="X1355" s="42" t="e">
        <f>VLOOKUP(Tabla5[[#This Row],[CLAVE]],[1]!QMI_5_SEMANA_SEP_22[[CLAVE]:[SHARE CADENA S2]],21,0)</f>
        <v>#REF!</v>
      </c>
      <c r="Y1355" s="55" t="s">
        <v>724</v>
      </c>
      <c r="Z1355" s="46">
        <f>+Tabla5[[#This Row],[VENTA ACUM 38]]+Tabla5[[#This Row],[venta total 39 acum]]</f>
        <v>15</v>
      </c>
      <c r="AA1355" s="46">
        <v>5</v>
      </c>
      <c r="AB1355" s="46">
        <v>5</v>
      </c>
      <c r="AC1355" s="46">
        <v>9</v>
      </c>
      <c r="AD1355" s="46">
        <v>6</v>
      </c>
      <c r="AE1355" s="46">
        <v>2</v>
      </c>
      <c r="AF1355" s="46">
        <v>6</v>
      </c>
      <c r="AG1355" s="46">
        <v>7</v>
      </c>
      <c r="AH1355" s="42">
        <f>IFERROR(Tabla5[[#This Row],[VENTAS MABE]]/Tabla5[[#This Row],[VENTAS INDURAMA]],0)</f>
        <v>1</v>
      </c>
      <c r="AI1355" t="s">
        <v>1677</v>
      </c>
      <c r="AK1355" s="42"/>
      <c r="AL1355" t="s">
        <v>727</v>
      </c>
      <c r="AM1355" s="55" t="s">
        <v>1106</v>
      </c>
      <c r="AO1355" s="55" t="s">
        <v>429</v>
      </c>
      <c r="AP1355">
        <v>9</v>
      </c>
      <c r="AQ1355" s="55">
        <v>4</v>
      </c>
      <c r="AR1355">
        <v>3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f>SUM(Tabla5[[#This Row],[VENTA MABE 1 SEMANA OCT]:[VENTAS OTROS 1 SEMANA OCT]])</f>
        <v>8</v>
      </c>
      <c r="AY1355" s="46">
        <v>19.242116302356784</v>
      </c>
      <c r="AZ1355" s="55">
        <v>6</v>
      </c>
      <c r="BA1355">
        <v>3</v>
      </c>
      <c r="BB1355">
        <v>0</v>
      </c>
      <c r="BC1355">
        <v>2</v>
      </c>
      <c r="BD1355">
        <v>0</v>
      </c>
      <c r="BE1355">
        <v>0</v>
      </c>
      <c r="BF1355">
        <v>1</v>
      </c>
      <c r="BG1355">
        <f>SUM(Tabla5[[#This Row],[VENTA MABE 2 SEMANA OCT]:[VENTAS OTROS 2 SEMANA OCT]])</f>
        <v>12</v>
      </c>
      <c r="BH1355" t="s">
        <v>798</v>
      </c>
      <c r="BI1355" s="55" t="s">
        <v>650</v>
      </c>
      <c r="BJ1355">
        <v>26.999999999999993</v>
      </c>
      <c r="BK1355" s="55">
        <v>1</v>
      </c>
      <c r="BL1355">
        <v>3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f>SUM(Tabla5[[#This Row],[VENTA MABE 3 SEMANA OCT]:[VENTAS OTROS 3 SEMANA OCT]])</f>
        <v>4</v>
      </c>
      <c r="BS1355" s="42">
        <v>0.4</v>
      </c>
      <c r="BT1355" s="55">
        <v>0</v>
      </c>
      <c r="BU1355">
        <v>6</v>
      </c>
      <c r="BV1355">
        <v>0</v>
      </c>
      <c r="BW1355">
        <v>2</v>
      </c>
      <c r="BX1355">
        <v>0</v>
      </c>
      <c r="BY1355">
        <v>0</v>
      </c>
      <c r="BZ1355">
        <v>1</v>
      </c>
      <c r="CA1355">
        <f>SUM(Tabla5[[#This Row],[VENTA MABE 4 SEMANA OCT]:[VENTAS OTROS 4 SEMANA OCT]])</f>
        <v>9</v>
      </c>
      <c r="CB1355" t="s">
        <v>1679</v>
      </c>
      <c r="CC1355" t="s">
        <v>1679</v>
      </c>
      <c r="CD1355" t="s">
        <v>1679</v>
      </c>
      <c r="CE1355" t="s">
        <v>1679</v>
      </c>
      <c r="CF1355" t="s">
        <v>1679</v>
      </c>
      <c r="CG1355" t="s">
        <v>1679</v>
      </c>
      <c r="CH1355" t="s">
        <v>1679</v>
      </c>
      <c r="CI13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355" t="s">
        <v>1703</v>
      </c>
      <c r="CK1355">
        <v>4</v>
      </c>
      <c r="CL1355">
        <v>4</v>
      </c>
      <c r="CM1355">
        <v>0</v>
      </c>
      <c r="CN1355">
        <v>2</v>
      </c>
      <c r="CO1355">
        <v>0</v>
      </c>
      <c r="CP1355">
        <v>0</v>
      </c>
      <c r="CQ1355">
        <v>0</v>
      </c>
      <c r="CR1355">
        <f>SUM(Tabla5[[#This Row],[VENTA MABE 1 SEMANA NOV]:[VENTAS OTROS 1 SEMANA NOV]])</f>
        <v>10</v>
      </c>
      <c r="CS1355">
        <f>IFERROR(VLOOKUP(Tabla5[[#This Row],[CLAVE]],[2]VENTAS!$F$2:$L$1501,2,0),0)</f>
        <v>2</v>
      </c>
      <c r="CT1355">
        <f>IFERROR(VLOOKUP(Tabla5[[#This Row],[CLAVE]],[2]VENTAS!$F$2:$L$1501,3,0),0)</f>
        <v>1</v>
      </c>
      <c r="CU1355">
        <f>IFERROR(VLOOKUP(Tabla5[[#This Row],[CLAVE]],[2]VENTAS!$F$2:$L$1501,4,0),0)</f>
        <v>0</v>
      </c>
      <c r="CV1355">
        <f>IFERROR(VLOOKUP(Tabla5[[#This Row],[CLAVE]],[2]VENTAS!$F$2:$L$1501,5,0),0)</f>
        <v>1</v>
      </c>
      <c r="CW1355">
        <f>IFERROR(VLOOKUP(Tabla5[[#This Row],[CLAVE]],[2]VENTAS!$F$2:$L$1501,6,0),0)</f>
        <v>0</v>
      </c>
      <c r="CX1355">
        <f>IFERROR(VLOOKUP(Tabla5[[#This Row],[CLAVE]],[2]VENTAS!$F$2:$L$1501,7,0),0)</f>
        <v>0</v>
      </c>
      <c r="CY1355">
        <f>IFERROR(VLOOKUP(Tabla5[[#This Row],[CLAVE]],[2]VENTAS!$F$2:$R$1501,13,0),0)</f>
        <v>0</v>
      </c>
      <c r="CZ1355">
        <f>SUM(Tabla5[[#This Row],[VENTA MABE 2 SEMANA NOV]:[VENTAS OTROS 2 SEMANA NOV]])</f>
        <v>4</v>
      </c>
      <c r="DA1355" s="46">
        <v>48</v>
      </c>
    </row>
    <row r="1356" spans="1:105" hidden="1" x14ac:dyDescent="0.3">
      <c r="A1356" t="str">
        <f>CONCATENATE(Tabla5[[#This Row],[TIENDA HMPV]],Tabla5[[#This Row],[LINEA]])</f>
        <v>174 - 1720-TIENDA RECREO 1720EMPOTRE</v>
      </c>
      <c r="B1356" t="s">
        <v>1476</v>
      </c>
      <c r="C1356" s="55" t="s">
        <v>650</v>
      </c>
      <c r="D1356" s="55" t="s">
        <v>39</v>
      </c>
      <c r="E1356" s="55" t="s">
        <v>1107</v>
      </c>
      <c r="F1356" s="55" t="s">
        <v>1724</v>
      </c>
      <c r="G1356" t="s">
        <v>32</v>
      </c>
      <c r="H1356" s="42">
        <f>IFERROR(Tabla5[[#This Row],[VENTAS MABE]]/Tabla5[[#This Row],[CUOTA]],0)</f>
        <v>0</v>
      </c>
      <c r="I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V1356" s="42">
        <v>0</v>
      </c>
      <c r="W1356" s="42">
        <f>IFERROR(Tabla5[[#This Row],[TOTAL VENTA 38 SEMANA]]/Tabla5[[#This Row],[VENTA ACUM 38]],0)</f>
        <v>0</v>
      </c>
      <c r="X1356" s="42" t="e">
        <f>VLOOKUP(Tabla5[[#This Row],[CLAVE]],[1]!QMI_5_SEMANA_SEP_22[[CLAVE]:[SHARE CADENA S2]],21,0)</f>
        <v>#REF!</v>
      </c>
      <c r="Y1356" s="55" t="s">
        <v>724</v>
      </c>
      <c r="Z1356" s="46">
        <f>+Tabla5[[#This Row],[VENTA ACUM 38]]+Tabla5[[#This Row],[venta total 39 acum]]</f>
        <v>0</v>
      </c>
      <c r="AA1356" s="46">
        <v>0</v>
      </c>
      <c r="AB1356" s="46">
        <v>0</v>
      </c>
      <c r="AC1356" s="46">
        <v>0</v>
      </c>
      <c r="AD1356" s="46">
        <v>0</v>
      </c>
      <c r="AE1356" s="46">
        <v>0</v>
      </c>
      <c r="AF1356" s="46">
        <v>0</v>
      </c>
      <c r="AG1356" s="46">
        <v>0</v>
      </c>
      <c r="AH1356" s="42">
        <f>IFERROR(Tabla5[[#This Row],[VENTAS MABE]]/Tabla5[[#This Row],[VENTAS INDURAMA]],0)</f>
        <v>0</v>
      </c>
      <c r="AI1356" t="s">
        <v>1677</v>
      </c>
      <c r="AK1356" s="42"/>
      <c r="AL1356" t="s">
        <v>727</v>
      </c>
      <c r="AM1356" s="55" t="s">
        <v>1106</v>
      </c>
      <c r="AO1356" s="55" t="s">
        <v>429</v>
      </c>
      <c r="AP1356">
        <v>0</v>
      </c>
      <c r="AQ1356" s="55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f>SUM(Tabla5[[#This Row],[VENTA MABE 1 SEMANA OCT]:[VENTAS OTROS 1 SEMANA OCT]])</f>
        <v>0</v>
      </c>
      <c r="AY1356" s="46">
        <v>0</v>
      </c>
      <c r="AZ1356" s="55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f>SUM(Tabla5[[#This Row],[VENTA MABE 2 SEMANA OCT]:[VENTAS OTROS 2 SEMANA OCT]])</f>
        <v>0</v>
      </c>
      <c r="BH1356" t="s">
        <v>798</v>
      </c>
      <c r="BI1356" s="55" t="s">
        <v>650</v>
      </c>
      <c r="BJ1356">
        <v>26.999999999999993</v>
      </c>
      <c r="BK1356" s="55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f>SUM(Tabla5[[#This Row],[VENTA MABE 3 SEMANA OCT]:[VENTAS OTROS 3 SEMANA OCT]])</f>
        <v>0</v>
      </c>
      <c r="BS1356" s="42">
        <v>0</v>
      </c>
      <c r="BT1356" s="55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f>SUM(Tabla5[[#This Row],[VENTA MABE 4 SEMANA OCT]:[VENTAS OTROS 4 SEMANA OCT]])</f>
        <v>0</v>
      </c>
      <c r="CB1356" t="s">
        <v>1679</v>
      </c>
      <c r="CC1356" t="s">
        <v>1679</v>
      </c>
      <c r="CD1356" t="s">
        <v>1679</v>
      </c>
      <c r="CE1356" t="s">
        <v>1679</v>
      </c>
      <c r="CF1356" t="s">
        <v>1679</v>
      </c>
      <c r="CG1356" t="s">
        <v>1679</v>
      </c>
      <c r="CH1356" t="s">
        <v>1679</v>
      </c>
      <c r="CI13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56" s="6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f>SUM(Tabla5[[#This Row],[VENTA MABE 1 SEMANA NOV]:[VENTAS OTROS 1 SEMANA NOV]])</f>
        <v>0</v>
      </c>
      <c r="CS1356">
        <f>IFERROR(VLOOKUP(Tabla5[[#This Row],[CLAVE]],[2]VENTAS!$F$2:$L$1501,2,0),0)</f>
        <v>0</v>
      </c>
      <c r="CT1356">
        <f>IFERROR(VLOOKUP(Tabla5[[#This Row],[CLAVE]],[2]VENTAS!$F$2:$L$1501,3,0),0)</f>
        <v>0</v>
      </c>
      <c r="CU1356">
        <f>IFERROR(VLOOKUP(Tabla5[[#This Row],[CLAVE]],[2]VENTAS!$F$2:$L$1501,4,0),0)</f>
        <v>0</v>
      </c>
      <c r="CV1356">
        <f>IFERROR(VLOOKUP(Tabla5[[#This Row],[CLAVE]],[2]VENTAS!$F$2:$L$1501,5,0),0)</f>
        <v>0</v>
      </c>
      <c r="CW1356">
        <f>IFERROR(VLOOKUP(Tabla5[[#This Row],[CLAVE]],[2]VENTAS!$F$2:$L$1501,6,0),0)</f>
        <v>0</v>
      </c>
      <c r="CX1356">
        <f>IFERROR(VLOOKUP(Tabla5[[#This Row],[CLAVE]],[2]VENTAS!$F$2:$L$1501,7,0),0)</f>
        <v>0</v>
      </c>
      <c r="CY1356">
        <f>IFERROR(VLOOKUP(Tabla5[[#This Row],[CLAVE]],[2]VENTAS!$F$2:$R$1501,13,0),0)</f>
        <v>0</v>
      </c>
      <c r="CZ1356">
        <f>SUM(Tabla5[[#This Row],[VENTA MABE 2 SEMANA NOV]:[VENTAS OTROS 2 SEMANA NOV]])</f>
        <v>0</v>
      </c>
      <c r="DA1356" s="46">
        <v>0</v>
      </c>
    </row>
    <row r="1357" spans="1:105" hidden="1" x14ac:dyDescent="0.3">
      <c r="A1357" t="str">
        <f>CONCATENATE(Tabla5[[#This Row],[TIENDA HMPV]],Tabla5[[#This Row],[LINEA]])</f>
        <v>174 - 1720-TIENDA RECREO 1720GLOBALES</v>
      </c>
      <c r="B1357" t="s">
        <v>1476</v>
      </c>
      <c r="C1357" s="55" t="s">
        <v>650</v>
      </c>
      <c r="D1357" s="55" t="s">
        <v>39</v>
      </c>
      <c r="E1357" s="55" t="s">
        <v>1107</v>
      </c>
      <c r="F1357" s="55" t="s">
        <v>1724</v>
      </c>
      <c r="G1357" t="s">
        <v>27</v>
      </c>
      <c r="H1357" s="42">
        <f>IFERROR(Tabla5[[#This Row],[VENTAS MABE]]/Tabla5[[#This Row],[CUOTA]],0)</f>
        <v>0.38461538461538464</v>
      </c>
      <c r="I1357">
        <v>13</v>
      </c>
      <c r="J1357">
        <v>5</v>
      </c>
      <c r="K1357">
        <v>2</v>
      </c>
      <c r="L1357">
        <v>0</v>
      </c>
      <c r="M1357">
        <v>0</v>
      </c>
      <c r="N1357">
        <v>0</v>
      </c>
      <c r="O1357">
        <v>0</v>
      </c>
      <c r="V1357" s="42">
        <v>0.7142857142857143</v>
      </c>
      <c r="W1357" s="42">
        <f>IFERROR(Tabla5[[#This Row],[TOTAL VENTA 38 SEMANA]]/Tabla5[[#This Row],[VENTA ACUM 38]],0)</f>
        <v>0.7142857142857143</v>
      </c>
      <c r="X1357" s="42" t="e">
        <f>VLOOKUP(Tabla5[[#This Row],[CLAVE]],[1]!QMI_5_SEMANA_SEP_22[[CLAVE]:[SHARE CADENA S2]],21,0)</f>
        <v>#REF!</v>
      </c>
      <c r="Y1357" s="55" t="s">
        <v>724</v>
      </c>
      <c r="Z1357" s="46">
        <f>+Tabla5[[#This Row],[VENTA ACUM 38]]+Tabla5[[#This Row],[venta total 39 acum]]</f>
        <v>12</v>
      </c>
      <c r="AA1357" s="46">
        <v>5</v>
      </c>
      <c r="AB1357" s="46">
        <v>5</v>
      </c>
      <c r="AC1357" s="46">
        <v>7</v>
      </c>
      <c r="AD1357" s="46">
        <v>5</v>
      </c>
      <c r="AE1357" s="46">
        <v>5</v>
      </c>
      <c r="AF1357" s="46">
        <v>5</v>
      </c>
      <c r="AG1357" s="46">
        <v>10</v>
      </c>
      <c r="AH1357" s="42">
        <f>IFERROR(Tabla5[[#This Row],[VENTAS MABE]]/Tabla5[[#This Row],[VENTAS INDURAMA]],0)</f>
        <v>2.5</v>
      </c>
      <c r="AI1357" t="s">
        <v>1677</v>
      </c>
      <c r="AK1357" s="42"/>
      <c r="AL1357" t="s">
        <v>727</v>
      </c>
      <c r="AM1357" s="55" t="s">
        <v>1106</v>
      </c>
      <c r="AO1357" s="55" t="s">
        <v>429</v>
      </c>
      <c r="AP1357">
        <v>7</v>
      </c>
      <c r="AQ1357" s="55">
        <v>2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f>SUM(Tabla5[[#This Row],[VENTA MABE 1 SEMANA OCT]:[VENTAS OTROS 1 SEMANA OCT]])</f>
        <v>3</v>
      </c>
      <c r="AY1357" s="46">
        <v>13.372779239574799</v>
      </c>
      <c r="AZ1357" s="55">
        <v>2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f>SUM(Tabla5[[#This Row],[VENTA MABE 2 SEMANA OCT]:[VENTAS OTROS 2 SEMANA OCT]])</f>
        <v>3</v>
      </c>
      <c r="BH1357" t="s">
        <v>798</v>
      </c>
      <c r="BI1357" s="55" t="s">
        <v>650</v>
      </c>
      <c r="BJ1357">
        <v>26.999999999999993</v>
      </c>
      <c r="BK1357" s="55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f>SUM(Tabla5[[#This Row],[VENTA MABE 3 SEMANA OCT]:[VENTAS OTROS 3 SEMANA OCT]])</f>
        <v>1</v>
      </c>
      <c r="BS1357" s="42">
        <v>0</v>
      </c>
      <c r="BT1357" s="55">
        <v>2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</v>
      </c>
      <c r="CA1357">
        <f>SUM(Tabla5[[#This Row],[VENTA MABE 4 SEMANA OCT]:[VENTAS OTROS 4 SEMANA OCT]])</f>
        <v>3</v>
      </c>
      <c r="CB1357" t="s">
        <v>1679</v>
      </c>
      <c r="CC1357" t="s">
        <v>1679</v>
      </c>
      <c r="CD1357" t="s">
        <v>1679</v>
      </c>
      <c r="CE1357" t="s">
        <v>1679</v>
      </c>
      <c r="CF1357" t="s">
        <v>1679</v>
      </c>
      <c r="CG1357" t="s">
        <v>1679</v>
      </c>
      <c r="CH1357" t="s">
        <v>1679</v>
      </c>
      <c r="CI13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</v>
      </c>
      <c r="CJ1357" t="s">
        <v>1703</v>
      </c>
      <c r="CK1357">
        <v>2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f>SUM(Tabla5[[#This Row],[VENTA MABE 1 SEMANA NOV]:[VENTAS OTROS 1 SEMANA NOV]])</f>
        <v>2</v>
      </c>
      <c r="CS1357">
        <f>IFERROR(VLOOKUP(Tabla5[[#This Row],[CLAVE]],[2]VENTAS!$F$2:$L$1501,2,0),0)</f>
        <v>2</v>
      </c>
      <c r="CT1357">
        <f>IFERROR(VLOOKUP(Tabla5[[#This Row],[CLAVE]],[2]VENTAS!$F$2:$L$1501,3,0),0)</f>
        <v>0</v>
      </c>
      <c r="CU1357">
        <f>IFERROR(VLOOKUP(Tabla5[[#This Row],[CLAVE]],[2]VENTAS!$F$2:$L$1501,4,0),0)</f>
        <v>0</v>
      </c>
      <c r="CV1357">
        <f>IFERROR(VLOOKUP(Tabla5[[#This Row],[CLAVE]],[2]VENTAS!$F$2:$L$1501,5,0),0)</f>
        <v>0</v>
      </c>
      <c r="CW1357">
        <f>IFERROR(VLOOKUP(Tabla5[[#This Row],[CLAVE]],[2]VENTAS!$F$2:$L$1501,6,0),0)</f>
        <v>0</v>
      </c>
      <c r="CX1357">
        <f>IFERROR(VLOOKUP(Tabla5[[#This Row],[CLAVE]],[2]VENTAS!$F$2:$L$1501,7,0),0)</f>
        <v>0</v>
      </c>
      <c r="CY1357">
        <f>IFERROR(VLOOKUP(Tabla5[[#This Row],[CLAVE]],[2]VENTAS!$F$2:$R$1501,13,0),0)</f>
        <v>0</v>
      </c>
      <c r="CZ1357">
        <f>SUM(Tabla5[[#This Row],[VENTA MABE 2 SEMANA NOV]:[VENTAS OTROS 2 SEMANA NOV]])</f>
        <v>2</v>
      </c>
      <c r="DA1357" s="46">
        <v>12.045693528343371</v>
      </c>
    </row>
    <row r="1358" spans="1:105" hidden="1" x14ac:dyDescent="0.3">
      <c r="A1358" t="str">
        <f>CONCATENATE(Tabla5[[#This Row],[TIENDA HMPV]],Tabla5[[#This Row],[LINEA]])</f>
        <v>174 - 1720-TIENDA RECREO 1720LAVADO</v>
      </c>
      <c r="B1358" t="s">
        <v>1476</v>
      </c>
      <c r="C1358" s="55" t="s">
        <v>650</v>
      </c>
      <c r="D1358" s="55" t="s">
        <v>39</v>
      </c>
      <c r="E1358" s="55" t="s">
        <v>1107</v>
      </c>
      <c r="F1358" s="55" t="s">
        <v>1724</v>
      </c>
      <c r="G1358" t="s">
        <v>28</v>
      </c>
      <c r="H1358" s="42">
        <f>IFERROR(Tabla5[[#This Row],[VENTAS MABE]]/Tabla5[[#This Row],[CUOTA]],0)</f>
        <v>0.66666666666666663</v>
      </c>
      <c r="I1358">
        <v>6</v>
      </c>
      <c r="J1358">
        <v>4</v>
      </c>
      <c r="K1358">
        <v>0</v>
      </c>
      <c r="L1358">
        <v>2</v>
      </c>
      <c r="M1358">
        <v>2</v>
      </c>
      <c r="N1358">
        <v>6</v>
      </c>
      <c r="O1358">
        <v>2</v>
      </c>
      <c r="V1358" s="42">
        <v>1</v>
      </c>
      <c r="W1358" s="42">
        <f>IFERROR(Tabla5[[#This Row],[TOTAL VENTA 38 SEMANA]]/Tabla5[[#This Row],[VENTA ACUM 38]],0)</f>
        <v>1</v>
      </c>
      <c r="X1358" s="42" t="e">
        <f>VLOOKUP(Tabla5[[#This Row],[CLAVE]],[1]!QMI_5_SEMANA_SEP_22[[CLAVE]:[SHARE CADENA S2]],21,0)</f>
        <v>#REF!</v>
      </c>
      <c r="Y1358" s="55" t="s">
        <v>724</v>
      </c>
      <c r="Z1358" s="46">
        <f>+Tabla5[[#This Row],[VENTA ACUM 38]]+Tabla5[[#This Row],[venta total 39 acum]]</f>
        <v>16</v>
      </c>
      <c r="AA1358" s="46">
        <v>4</v>
      </c>
      <c r="AB1358" s="46">
        <v>4</v>
      </c>
      <c r="AC1358" s="46">
        <v>4</v>
      </c>
      <c r="AD1358" s="46">
        <v>12</v>
      </c>
      <c r="AE1358" s="46">
        <v>0</v>
      </c>
      <c r="AF1358" s="46">
        <v>12</v>
      </c>
      <c r="AG1358" s="46">
        <v>4</v>
      </c>
      <c r="AH1358" s="42">
        <f>IFERROR(Tabla5[[#This Row],[VENTAS MABE]]/Tabla5[[#This Row],[VENTAS INDURAMA]],0)</f>
        <v>0</v>
      </c>
      <c r="AI1358" t="s">
        <v>1677</v>
      </c>
      <c r="AK1358" s="42"/>
      <c r="AL1358" t="s">
        <v>727</v>
      </c>
      <c r="AM1358" s="55" t="s">
        <v>1106</v>
      </c>
      <c r="AO1358" s="55" t="s">
        <v>429</v>
      </c>
      <c r="AP1358">
        <v>4</v>
      </c>
      <c r="AQ1358" s="55">
        <v>0</v>
      </c>
      <c r="AR1358">
        <v>0</v>
      </c>
      <c r="AS1358">
        <v>5</v>
      </c>
      <c r="AT1358">
        <v>2</v>
      </c>
      <c r="AU1358">
        <v>0</v>
      </c>
      <c r="AV1358">
        <v>2</v>
      </c>
      <c r="AW1358">
        <v>0</v>
      </c>
      <c r="AX1358">
        <f>SUM(Tabla5[[#This Row],[VENTA MABE 1 SEMANA OCT]:[VENTAS OTROS 1 SEMANA OCT]])</f>
        <v>9</v>
      </c>
      <c r="AY1358" s="46">
        <v>5.5372937447315511</v>
      </c>
      <c r="AZ1358" s="55">
        <v>2</v>
      </c>
      <c r="BA1358">
        <v>0</v>
      </c>
      <c r="BB1358">
        <v>7</v>
      </c>
      <c r="BC1358">
        <v>5</v>
      </c>
      <c r="BD1358">
        <v>6</v>
      </c>
      <c r="BE1358">
        <v>2</v>
      </c>
      <c r="BF1358">
        <v>0</v>
      </c>
      <c r="BG1358">
        <f>SUM(Tabla5[[#This Row],[VENTA MABE 2 SEMANA OCT]:[VENTAS OTROS 2 SEMANA OCT]])</f>
        <v>22</v>
      </c>
      <c r="BH1358" t="s">
        <v>798</v>
      </c>
      <c r="BI1358" s="55" t="s">
        <v>650</v>
      </c>
      <c r="BJ1358">
        <v>26.999999999999993</v>
      </c>
      <c r="BK1358" s="55">
        <v>5</v>
      </c>
      <c r="BL1358">
        <v>4</v>
      </c>
      <c r="BM1358">
        <v>4</v>
      </c>
      <c r="BN1358">
        <v>1</v>
      </c>
      <c r="BO1358">
        <v>1</v>
      </c>
      <c r="BP1358">
        <v>1</v>
      </c>
      <c r="BQ1358">
        <v>0</v>
      </c>
      <c r="BR1358">
        <f>SUM(Tabla5[[#This Row],[VENTA MABE 3 SEMANA OCT]:[VENTAS OTROS 3 SEMANA OCT]])</f>
        <v>16</v>
      </c>
      <c r="BS1358" s="42">
        <v>0.12</v>
      </c>
      <c r="BT1358" s="55">
        <v>1</v>
      </c>
      <c r="BU1358">
        <v>0</v>
      </c>
      <c r="BV1358">
        <v>7</v>
      </c>
      <c r="BW1358">
        <v>5</v>
      </c>
      <c r="BX1358">
        <v>6</v>
      </c>
      <c r="BY1358">
        <v>2</v>
      </c>
      <c r="BZ1358">
        <v>0</v>
      </c>
      <c r="CA1358">
        <f>SUM(Tabla5[[#This Row],[VENTA MABE 4 SEMANA OCT]:[VENTAS OTROS 4 SEMANA OCT]])</f>
        <v>21</v>
      </c>
      <c r="CC1358" t="s">
        <v>1695</v>
      </c>
      <c r="CE1358" t="s">
        <v>1695</v>
      </c>
      <c r="CI135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0.11764705882352941</v>
      </c>
      <c r="CJ1358" t="s">
        <v>1701</v>
      </c>
      <c r="CK1358">
        <v>0</v>
      </c>
      <c r="CL1358">
        <v>0</v>
      </c>
      <c r="CM1358">
        <v>3</v>
      </c>
      <c r="CN1358">
        <v>5</v>
      </c>
      <c r="CO1358">
        <v>1</v>
      </c>
      <c r="CP1358">
        <v>1</v>
      </c>
      <c r="CQ1358">
        <v>0</v>
      </c>
      <c r="CR1358">
        <f>SUM(Tabla5[[#This Row],[VENTA MABE 1 SEMANA NOV]:[VENTAS OTROS 1 SEMANA NOV]])</f>
        <v>10</v>
      </c>
      <c r="CS1358">
        <f>IFERROR(VLOOKUP(Tabla5[[#This Row],[CLAVE]],[2]VENTAS!$F$2:$L$1501,2,0),0)</f>
        <v>1</v>
      </c>
      <c r="CT1358">
        <f>IFERROR(VLOOKUP(Tabla5[[#This Row],[CLAVE]],[2]VENTAS!$F$2:$L$1501,3,0),0)</f>
        <v>0</v>
      </c>
      <c r="CU1358">
        <f>IFERROR(VLOOKUP(Tabla5[[#This Row],[CLAVE]],[2]VENTAS!$F$2:$L$1501,4,0),0)</f>
        <v>4</v>
      </c>
      <c r="CV1358">
        <f>IFERROR(VLOOKUP(Tabla5[[#This Row],[CLAVE]],[2]VENTAS!$F$2:$L$1501,5,0),0)</f>
        <v>1</v>
      </c>
      <c r="CW1358">
        <f>IFERROR(VLOOKUP(Tabla5[[#This Row],[CLAVE]],[2]VENTAS!$F$2:$L$1501,6,0),0)</f>
        <v>0</v>
      </c>
      <c r="CX1358">
        <f>IFERROR(VLOOKUP(Tabla5[[#This Row],[CLAVE]],[2]VENTAS!$F$2:$L$1501,7,0),0)</f>
        <v>2</v>
      </c>
      <c r="CY1358">
        <f>IFERROR(VLOOKUP(Tabla5[[#This Row],[CLAVE]],[2]VENTAS!$F$2:$R$1501,13,0),0)</f>
        <v>0</v>
      </c>
      <c r="CZ1358">
        <f>SUM(Tabla5[[#This Row],[VENTA MABE 2 SEMANA NOV]:[VENTAS OTROS 2 SEMANA NOV]])</f>
        <v>8</v>
      </c>
      <c r="DA1358" s="46">
        <v>5</v>
      </c>
    </row>
    <row r="1359" spans="1:105" hidden="1" x14ac:dyDescent="0.3">
      <c r="A1359" t="str">
        <f>CONCATENATE(Tabla5[[#This Row],[TIENDA HMPV]],Tabla5[[#This Row],[LINEA]])</f>
        <v>174 - 1720-TIENDA RECREO 1720REFRIGERACIÓN</v>
      </c>
      <c r="B1359" t="s">
        <v>1476</v>
      </c>
      <c r="C1359" s="55" t="s">
        <v>650</v>
      </c>
      <c r="D1359" s="55" t="s">
        <v>39</v>
      </c>
      <c r="E1359" s="55" t="s">
        <v>1107</v>
      </c>
      <c r="F1359" s="55" t="s">
        <v>1724</v>
      </c>
      <c r="G1359" t="s">
        <v>29</v>
      </c>
      <c r="H1359" s="42">
        <f>IFERROR(Tabla5[[#This Row],[VENTAS MABE]]/Tabla5[[#This Row],[CUOTA]],0)</f>
        <v>0.46153846153846156</v>
      </c>
      <c r="I1359">
        <v>13</v>
      </c>
      <c r="J1359">
        <v>6</v>
      </c>
      <c r="K1359">
        <v>6</v>
      </c>
      <c r="L1359">
        <v>1</v>
      </c>
      <c r="M1359">
        <v>1</v>
      </c>
      <c r="N1359">
        <v>3</v>
      </c>
      <c r="O1359">
        <v>2</v>
      </c>
      <c r="V1359" s="42">
        <v>0.54545454545454541</v>
      </c>
      <c r="W1359" s="42">
        <f>IFERROR(Tabla5[[#This Row],[TOTAL VENTA 38 SEMANA]]/Tabla5[[#This Row],[VENTA ACUM 38]],0)</f>
        <v>0.54545454545454541</v>
      </c>
      <c r="X1359" s="42" t="e">
        <f>VLOOKUP(Tabla5[[#This Row],[CLAVE]],[1]!QMI_5_SEMANA_SEP_22[[CLAVE]:[SHARE CADENA S2]],21,0)</f>
        <v>#REF!</v>
      </c>
      <c r="Y1359" s="55" t="s">
        <v>724</v>
      </c>
      <c r="Z1359" s="46">
        <f>+Tabla5[[#This Row],[VENTA ACUM 38]]+Tabla5[[#This Row],[venta total 39 acum]]</f>
        <v>22</v>
      </c>
      <c r="AA1359" s="46">
        <v>6</v>
      </c>
      <c r="AB1359" s="46">
        <v>6</v>
      </c>
      <c r="AC1359" s="46">
        <v>11</v>
      </c>
      <c r="AD1359" s="46">
        <v>11</v>
      </c>
      <c r="AE1359" s="46">
        <v>3</v>
      </c>
      <c r="AF1359" s="46">
        <v>11</v>
      </c>
      <c r="AG1359" s="46">
        <v>9</v>
      </c>
      <c r="AH1359" s="42">
        <f>IFERROR(Tabla5[[#This Row],[VENTAS MABE]]/Tabla5[[#This Row],[VENTAS INDURAMA]],0)</f>
        <v>1</v>
      </c>
      <c r="AI1359" t="s">
        <v>1677</v>
      </c>
      <c r="AK1359" s="42"/>
      <c r="AL1359" t="s">
        <v>727</v>
      </c>
      <c r="AM1359" s="55" t="s">
        <v>1106</v>
      </c>
      <c r="AO1359" s="55" t="s">
        <v>429</v>
      </c>
      <c r="AP1359">
        <v>11</v>
      </c>
      <c r="AQ1359" s="55">
        <v>0</v>
      </c>
      <c r="AR1359">
        <v>2</v>
      </c>
      <c r="AS1359">
        <v>2</v>
      </c>
      <c r="AT1359">
        <v>1</v>
      </c>
      <c r="AU1359">
        <v>1</v>
      </c>
      <c r="AV1359">
        <v>1</v>
      </c>
      <c r="AW1359">
        <v>0</v>
      </c>
      <c r="AX1359">
        <f>SUM(Tabla5[[#This Row],[VENTA MABE 1 SEMANA OCT]:[VENTAS OTROS 1 SEMANA OCT]])</f>
        <v>7</v>
      </c>
      <c r="AY1359" s="46">
        <v>8.6453985096104535</v>
      </c>
      <c r="AZ1359" s="55">
        <v>4</v>
      </c>
      <c r="BA1359">
        <v>1</v>
      </c>
      <c r="BB1359">
        <v>2</v>
      </c>
      <c r="BC1359">
        <v>0</v>
      </c>
      <c r="BD1359">
        <v>0</v>
      </c>
      <c r="BE1359">
        <v>8</v>
      </c>
      <c r="BF1359">
        <v>0</v>
      </c>
      <c r="BG1359">
        <f>SUM(Tabla5[[#This Row],[VENTA MABE 2 SEMANA OCT]:[VENTAS OTROS 2 SEMANA OCT]])</f>
        <v>15</v>
      </c>
      <c r="BH1359" t="s">
        <v>798</v>
      </c>
      <c r="BI1359" s="55" t="s">
        <v>650</v>
      </c>
      <c r="BJ1359">
        <v>26.999999999999993</v>
      </c>
      <c r="BK1359" s="55">
        <v>2</v>
      </c>
      <c r="BL1359">
        <v>2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f>SUM(Tabla5[[#This Row],[VENTA MABE 3 SEMANA OCT]:[VENTAS OTROS 3 SEMANA OCT]])</f>
        <v>5</v>
      </c>
      <c r="BS1359" s="42">
        <v>0.2</v>
      </c>
      <c r="BT1359" s="55">
        <v>1</v>
      </c>
      <c r="BU1359">
        <v>2</v>
      </c>
      <c r="BV1359">
        <v>2</v>
      </c>
      <c r="BW1359">
        <v>0</v>
      </c>
      <c r="BX1359">
        <v>0</v>
      </c>
      <c r="BY1359">
        <v>8</v>
      </c>
      <c r="BZ1359">
        <v>0</v>
      </c>
      <c r="CA1359">
        <f>SUM(Tabla5[[#This Row],[VENTA MABE 4 SEMANA OCT]:[VENTAS OTROS 4 SEMANA OCT]])</f>
        <v>13</v>
      </c>
      <c r="CC1359" t="s">
        <v>1695</v>
      </c>
      <c r="CE1359" t="s">
        <v>1698</v>
      </c>
      <c r="CI135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0.17499999999999999</v>
      </c>
      <c r="CJ1359" t="s">
        <v>1701</v>
      </c>
      <c r="CK1359">
        <v>1</v>
      </c>
      <c r="CL1359">
        <v>0</v>
      </c>
      <c r="CM1359">
        <v>0</v>
      </c>
      <c r="CN1359">
        <v>0</v>
      </c>
      <c r="CO1359">
        <v>0</v>
      </c>
      <c r="CP1359">
        <v>2</v>
      </c>
      <c r="CQ1359">
        <v>0</v>
      </c>
      <c r="CR1359">
        <f>SUM(Tabla5[[#This Row],[VENTA MABE 1 SEMANA NOV]:[VENTAS OTROS 1 SEMANA NOV]])</f>
        <v>3</v>
      </c>
      <c r="CS1359">
        <f>IFERROR(VLOOKUP(Tabla5[[#This Row],[CLAVE]],[2]VENTAS!$F$2:$L$1501,2,0),0)</f>
        <v>5</v>
      </c>
      <c r="CT1359">
        <f>IFERROR(VLOOKUP(Tabla5[[#This Row],[CLAVE]],[2]VENTAS!$F$2:$L$1501,3,0),0)</f>
        <v>0</v>
      </c>
      <c r="CU1359">
        <f>IFERROR(VLOOKUP(Tabla5[[#This Row],[CLAVE]],[2]VENTAS!$F$2:$L$1501,4,0),0)</f>
        <v>1</v>
      </c>
      <c r="CV1359">
        <f>IFERROR(VLOOKUP(Tabla5[[#This Row],[CLAVE]],[2]VENTAS!$F$2:$L$1501,5,0),0)</f>
        <v>1</v>
      </c>
      <c r="CW1359">
        <f>IFERROR(VLOOKUP(Tabla5[[#This Row],[CLAVE]],[2]VENTAS!$F$2:$L$1501,6,0),0)</f>
        <v>2</v>
      </c>
      <c r="CX1359">
        <f>IFERROR(VLOOKUP(Tabla5[[#This Row],[CLAVE]],[2]VENTAS!$F$2:$L$1501,7,0),0)</f>
        <v>2</v>
      </c>
      <c r="CY1359">
        <f>IFERROR(VLOOKUP(Tabla5[[#This Row],[CLAVE]],[2]VENTAS!$F$2:$R$1501,13,0),0)</f>
        <v>0</v>
      </c>
      <c r="CZ1359">
        <f>SUM(Tabla5[[#This Row],[VENTA MABE 2 SEMANA NOV]:[VENTAS OTROS 2 SEMANA NOV]])</f>
        <v>11</v>
      </c>
      <c r="DA1359" s="46">
        <v>25</v>
      </c>
    </row>
    <row r="1360" spans="1:105" hidden="1" x14ac:dyDescent="0.3">
      <c r="A1360" t="str">
        <f>CONCATENATE(Tabla5[[#This Row],[TIENDA HMPV]],Tabla5[[#This Row],[LINEA]])</f>
        <v>234 - RECREO_2COCINAS</v>
      </c>
      <c r="B1360" t="s">
        <v>1476</v>
      </c>
      <c r="C1360" s="55" t="s">
        <v>650</v>
      </c>
      <c r="D1360" s="55" t="s">
        <v>30</v>
      </c>
      <c r="E1360" s="55" t="s">
        <v>1115</v>
      </c>
      <c r="F1360" s="55" t="s">
        <v>1724</v>
      </c>
      <c r="G1360" t="s">
        <v>26</v>
      </c>
      <c r="H1360" s="42">
        <f>IFERROR(Tabla5[[#This Row],[VENTAS MABE]]/Tabla5[[#This Row],[CUOTA]],0)</f>
        <v>0.2857142857142857</v>
      </c>
      <c r="I1360">
        <v>7</v>
      </c>
      <c r="J1360">
        <v>2</v>
      </c>
      <c r="K1360">
        <v>9</v>
      </c>
      <c r="L1360">
        <v>0</v>
      </c>
      <c r="M1360">
        <v>0</v>
      </c>
      <c r="N1360">
        <v>0</v>
      </c>
      <c r="O1360">
        <v>0</v>
      </c>
      <c r="V1360" s="42">
        <v>0.25</v>
      </c>
      <c r="W1360" s="42">
        <f>IFERROR(Tabla5[[#This Row],[TOTAL VENTA 38 SEMANA]]/Tabla5[[#This Row],[VENTA ACUM 38]],0)</f>
        <v>0.25</v>
      </c>
      <c r="X1360" s="42" t="e">
        <f>VLOOKUP(Tabla5[[#This Row],[CLAVE]],[1]!QMI_5_SEMANA_SEP_22[[CLAVE]:[SHARE CADENA S2]],21,0)</f>
        <v>#REF!</v>
      </c>
      <c r="Y1360" s="55" t="s">
        <v>769</v>
      </c>
      <c r="Z1360" s="46">
        <f>+Tabla5[[#This Row],[VENTA ACUM 38]]+Tabla5[[#This Row],[venta total 39 acum]]</f>
        <v>11</v>
      </c>
      <c r="AA1360" s="46">
        <v>2</v>
      </c>
      <c r="AB1360" s="46">
        <v>2</v>
      </c>
      <c r="AC1360" s="46">
        <v>8</v>
      </c>
      <c r="AD1360" s="46">
        <v>3</v>
      </c>
      <c r="AE1360" s="46">
        <v>0</v>
      </c>
      <c r="AF1360" s="46">
        <v>3</v>
      </c>
      <c r="AG1360" s="46">
        <v>2</v>
      </c>
      <c r="AH1360" s="42">
        <f>IFERROR(Tabla5[[#This Row],[VENTAS MABE]]/Tabla5[[#This Row],[VENTAS INDURAMA]],0)</f>
        <v>0.22222222222222221</v>
      </c>
      <c r="AI1360" t="s">
        <v>1677</v>
      </c>
      <c r="AK1360" s="42"/>
      <c r="AL1360" t="s">
        <v>727</v>
      </c>
      <c r="AM1360" s="55" t="s">
        <v>1114</v>
      </c>
      <c r="AO1360" s="55" t="s">
        <v>429</v>
      </c>
      <c r="AP1360">
        <v>8</v>
      </c>
      <c r="AQ1360" s="55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f>SUM(Tabla5[[#This Row],[VENTA MABE 1 SEMANA OCT]:[VENTAS OTROS 1 SEMANA OCT]])</f>
        <v>0</v>
      </c>
      <c r="AY1360" s="46">
        <v>3.6376979877395805</v>
      </c>
      <c r="AZ1360" s="55">
        <v>0</v>
      </c>
      <c r="BA1360">
        <v>3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f>SUM(Tabla5[[#This Row],[VENTA MABE 2 SEMANA OCT]:[VENTAS OTROS 2 SEMANA OCT]])</f>
        <v>3</v>
      </c>
      <c r="BH1360" t="s">
        <v>1113</v>
      </c>
      <c r="BI1360" s="55" t="s">
        <v>650</v>
      </c>
      <c r="BJ1360">
        <v>4.9999999999999982</v>
      </c>
      <c r="BK1360" s="55">
        <v>0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f>SUM(Tabla5[[#This Row],[VENTA MABE 3 SEMANA OCT]:[VENTAS OTROS 3 SEMANA OCT]])</f>
        <v>1</v>
      </c>
      <c r="BS1360" s="42">
        <v>0.4</v>
      </c>
      <c r="BT1360" s="55">
        <v>0</v>
      </c>
      <c r="BU1360">
        <v>3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f>SUM(Tabla5[[#This Row],[VENTA MABE 4 SEMANA OCT]:[VENTAS OTROS 4 SEMANA OCT]])</f>
        <v>3</v>
      </c>
      <c r="CB1360" t="s">
        <v>1679</v>
      </c>
      <c r="CC1360" t="s">
        <v>1679</v>
      </c>
      <c r="CD1360" t="s">
        <v>1679</v>
      </c>
      <c r="CE1360" t="s">
        <v>1679</v>
      </c>
      <c r="CF1360" t="s">
        <v>1679</v>
      </c>
      <c r="CG1360" t="s">
        <v>1679</v>
      </c>
      <c r="CH1360" t="s">
        <v>1679</v>
      </c>
      <c r="CI13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60" s="66">
        <v>0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f>SUM(Tabla5[[#This Row],[VENTA MABE 1 SEMANA NOV]:[VENTAS OTROS 1 SEMANA NOV]])</f>
        <v>1</v>
      </c>
      <c r="CS1360">
        <f>IFERROR(VLOOKUP(Tabla5[[#This Row],[CLAVE]],[2]VENTAS!$F$2:$L$1501,2,0),0)</f>
        <v>0</v>
      </c>
      <c r="CT1360">
        <f>IFERROR(VLOOKUP(Tabla5[[#This Row],[CLAVE]],[2]VENTAS!$F$2:$L$1501,3,0),0)</f>
        <v>1</v>
      </c>
      <c r="CU1360">
        <f>IFERROR(VLOOKUP(Tabla5[[#This Row],[CLAVE]],[2]VENTAS!$F$2:$L$1501,4,0),0)</f>
        <v>0</v>
      </c>
      <c r="CV1360">
        <f>IFERROR(VLOOKUP(Tabla5[[#This Row],[CLAVE]],[2]VENTAS!$F$2:$L$1501,5,0),0)</f>
        <v>0</v>
      </c>
      <c r="CW1360">
        <f>IFERROR(VLOOKUP(Tabla5[[#This Row],[CLAVE]],[2]VENTAS!$F$2:$L$1501,6,0),0)</f>
        <v>0</v>
      </c>
      <c r="CX1360">
        <f>IFERROR(VLOOKUP(Tabla5[[#This Row],[CLAVE]],[2]VENTAS!$F$2:$L$1501,7,0),0)</f>
        <v>0</v>
      </c>
      <c r="CY1360">
        <f>IFERROR(VLOOKUP(Tabla5[[#This Row],[CLAVE]],[2]VENTAS!$F$2:$R$1501,13,0),0)</f>
        <v>0</v>
      </c>
      <c r="CZ1360">
        <f>SUM(Tabla5[[#This Row],[VENTA MABE 2 SEMANA NOV]:[VENTAS OTROS 2 SEMANA NOV]])</f>
        <v>1</v>
      </c>
      <c r="DA1360" s="46">
        <v>9.1789725798338129</v>
      </c>
    </row>
    <row r="1361" spans="1:105" hidden="1" x14ac:dyDescent="0.3">
      <c r="A1361" t="str">
        <f>CONCATENATE(Tabla5[[#This Row],[TIENDA HMPV]],Tabla5[[#This Row],[LINEA]])</f>
        <v>234 - RECREO_2GLOBALES</v>
      </c>
      <c r="B1361" t="s">
        <v>1476</v>
      </c>
      <c r="C1361" s="55" t="s">
        <v>650</v>
      </c>
      <c r="D1361" s="55" t="s">
        <v>30</v>
      </c>
      <c r="E1361" s="55" t="s">
        <v>1115</v>
      </c>
      <c r="F1361" s="55" t="s">
        <v>1724</v>
      </c>
      <c r="G1361" t="s">
        <v>27</v>
      </c>
      <c r="H1361" s="42">
        <f>IFERROR(Tabla5[[#This Row],[VENTAS MABE]]/Tabla5[[#This Row],[CUOTA]],0)</f>
        <v>0</v>
      </c>
      <c r="I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V1361" s="42">
        <v>0</v>
      </c>
      <c r="W1361" s="42">
        <f>IFERROR(Tabla5[[#This Row],[TOTAL VENTA 38 SEMANA]]/Tabla5[[#This Row],[VENTA ACUM 38]],0)</f>
        <v>0</v>
      </c>
      <c r="X1361" s="42" t="e">
        <f>VLOOKUP(Tabla5[[#This Row],[CLAVE]],[1]!QMI_5_SEMANA_SEP_22[[CLAVE]:[SHARE CADENA S2]],21,0)</f>
        <v>#REF!</v>
      </c>
      <c r="Y1361" s="55" t="s">
        <v>769</v>
      </c>
      <c r="Z1361" s="46">
        <f>+Tabla5[[#This Row],[VENTA ACUM 38]]+Tabla5[[#This Row],[venta total 39 acum]]</f>
        <v>0</v>
      </c>
      <c r="AA1361" s="46">
        <v>0</v>
      </c>
      <c r="AB1361" s="46">
        <v>0</v>
      </c>
      <c r="AC1361" s="46">
        <v>0</v>
      </c>
      <c r="AD1361" s="46">
        <v>0</v>
      </c>
      <c r="AE1361" s="46">
        <v>0</v>
      </c>
      <c r="AF1361" s="46">
        <v>0</v>
      </c>
      <c r="AG1361" s="46">
        <v>0</v>
      </c>
      <c r="AH1361" s="42">
        <f>IFERROR(Tabla5[[#This Row],[VENTAS MABE]]/Tabla5[[#This Row],[VENTAS INDURAMA]],0)</f>
        <v>0</v>
      </c>
      <c r="AI1361" t="s">
        <v>1677</v>
      </c>
      <c r="AK1361" s="42"/>
      <c r="AL1361" t="s">
        <v>727</v>
      </c>
      <c r="AM1361" s="55" t="s">
        <v>1114</v>
      </c>
      <c r="AO1361" s="55" t="s">
        <v>429</v>
      </c>
      <c r="AP1361">
        <v>0</v>
      </c>
      <c r="AQ1361" s="55">
        <v>1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f>SUM(Tabla5[[#This Row],[VENTA MABE 1 SEMANA OCT]:[VENTAS OTROS 1 SEMANA OCT]])</f>
        <v>2</v>
      </c>
      <c r="AY1361" s="46">
        <v>2</v>
      </c>
      <c r="AZ1361" s="55">
        <v>1</v>
      </c>
      <c r="BA1361">
        <v>3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f>SUM(Tabla5[[#This Row],[VENTA MABE 2 SEMANA OCT]:[VENTAS OTROS 2 SEMANA OCT]])</f>
        <v>4</v>
      </c>
      <c r="BH1361" t="s">
        <v>1113</v>
      </c>
      <c r="BI1361" s="55" t="s">
        <v>650</v>
      </c>
      <c r="BJ1361">
        <v>4.9999999999999982</v>
      </c>
      <c r="BK1361" s="55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f>SUM(Tabla5[[#This Row],[VENTA MABE 3 SEMANA OCT]:[VENTAS OTROS 3 SEMANA OCT]])</f>
        <v>0</v>
      </c>
      <c r="BS1361" s="42">
        <v>0</v>
      </c>
      <c r="BT1361" s="55">
        <v>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f>SUM(Tabla5[[#This Row],[VENTA MABE 4 SEMANA OCT]:[VENTAS OTROS 4 SEMANA OCT]])</f>
        <v>1</v>
      </c>
      <c r="CB1361" t="s">
        <v>1679</v>
      </c>
      <c r="CC1361" t="s">
        <v>1679</v>
      </c>
      <c r="CD1361" t="s">
        <v>1679</v>
      </c>
      <c r="CE1361" t="s">
        <v>1679</v>
      </c>
      <c r="CF1361" t="s">
        <v>1679</v>
      </c>
      <c r="CG1361" t="s">
        <v>1679</v>
      </c>
      <c r="CH1361" t="s">
        <v>1679</v>
      </c>
      <c r="CI13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1361" t="s">
        <v>1702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f>SUM(Tabla5[[#This Row],[VENTA MABE 1 SEMANA NOV]:[VENTAS OTROS 1 SEMANA NOV]])</f>
        <v>0</v>
      </c>
      <c r="CS1361">
        <f>IFERROR(VLOOKUP(Tabla5[[#This Row],[CLAVE]],[2]VENTAS!$F$2:$L$1501,2,0),0)</f>
        <v>0</v>
      </c>
      <c r="CT1361">
        <f>IFERROR(VLOOKUP(Tabla5[[#This Row],[CLAVE]],[2]VENTAS!$F$2:$L$1501,3,0),0)</f>
        <v>0</v>
      </c>
      <c r="CU1361">
        <f>IFERROR(VLOOKUP(Tabla5[[#This Row],[CLAVE]],[2]VENTAS!$F$2:$L$1501,4,0),0)</f>
        <v>0</v>
      </c>
      <c r="CV1361">
        <f>IFERROR(VLOOKUP(Tabla5[[#This Row],[CLAVE]],[2]VENTAS!$F$2:$L$1501,5,0),0)</f>
        <v>0</v>
      </c>
      <c r="CW1361">
        <f>IFERROR(VLOOKUP(Tabla5[[#This Row],[CLAVE]],[2]VENTAS!$F$2:$L$1501,6,0),0)</f>
        <v>0</v>
      </c>
      <c r="CX1361">
        <f>IFERROR(VLOOKUP(Tabla5[[#This Row],[CLAVE]],[2]VENTAS!$F$2:$L$1501,7,0),0)</f>
        <v>0</v>
      </c>
      <c r="CY1361">
        <f>IFERROR(VLOOKUP(Tabla5[[#This Row],[CLAVE]],[2]VENTAS!$F$2:$R$1501,13,0),0)</f>
        <v>0</v>
      </c>
      <c r="CZ1361">
        <f>SUM(Tabla5[[#This Row],[VENTA MABE 2 SEMANA NOV]:[VENTAS OTROS 2 SEMANA NOV]])</f>
        <v>0</v>
      </c>
      <c r="DA1361" s="46">
        <v>1.1115233784100056</v>
      </c>
    </row>
    <row r="1362" spans="1:105" hidden="1" x14ac:dyDescent="0.3">
      <c r="A1362" t="str">
        <f>CONCATENATE(Tabla5[[#This Row],[TIENDA HMPV]],Tabla5[[#This Row],[LINEA]])</f>
        <v>234 - RECREO_2LAVADO</v>
      </c>
      <c r="B1362" t="s">
        <v>1476</v>
      </c>
      <c r="C1362" s="55" t="s">
        <v>650</v>
      </c>
      <c r="D1362" s="55" t="s">
        <v>30</v>
      </c>
      <c r="E1362" s="55" t="s">
        <v>1115</v>
      </c>
      <c r="F1362" s="55" t="s">
        <v>1724</v>
      </c>
      <c r="G1362" t="s">
        <v>28</v>
      </c>
      <c r="H1362" s="42">
        <f>IFERROR(Tabla5[[#This Row],[VENTAS MABE]]/Tabla5[[#This Row],[CUOTA]],0)</f>
        <v>0</v>
      </c>
      <c r="I1362">
        <v>2</v>
      </c>
      <c r="K1362">
        <v>0</v>
      </c>
      <c r="L1362" s="44">
        <v>13</v>
      </c>
      <c r="M1362">
        <v>6</v>
      </c>
      <c r="N1362">
        <v>5</v>
      </c>
      <c r="O1362">
        <v>0</v>
      </c>
      <c r="V1362" s="42">
        <v>0</v>
      </c>
      <c r="W1362" s="42">
        <f>IFERROR(Tabla5[[#This Row],[TOTAL VENTA 38 SEMANA]]/Tabla5[[#This Row],[VENTA ACUM 38]],0)</f>
        <v>0</v>
      </c>
      <c r="X1362" s="42" t="e">
        <f>VLOOKUP(Tabla5[[#This Row],[CLAVE]],[1]!QMI_5_SEMANA_SEP_22[[CLAVE]:[SHARE CADENA S2]],21,0)</f>
        <v>#REF!</v>
      </c>
      <c r="Y1362" s="55" t="s">
        <v>769</v>
      </c>
      <c r="Z1362" s="46">
        <f>+Tabla5[[#This Row],[VENTA ACUM 38]]+Tabla5[[#This Row],[venta total 39 acum]]</f>
        <v>24</v>
      </c>
      <c r="AA1362" s="46">
        <v>0</v>
      </c>
      <c r="AB1362" s="46">
        <v>0</v>
      </c>
      <c r="AC1362" s="46">
        <v>24</v>
      </c>
      <c r="AD1362" s="46">
        <v>0</v>
      </c>
      <c r="AE1362" s="46">
        <v>0</v>
      </c>
      <c r="AF1362" s="46">
        <v>0</v>
      </c>
      <c r="AG1362" s="46">
        <v>0</v>
      </c>
      <c r="AH1362" s="42">
        <f>IFERROR(Tabla5[[#This Row],[VENTAS MABE]]/Tabla5[[#This Row],[VENTAS INDURAMA]],0)</f>
        <v>0</v>
      </c>
      <c r="AI1362" t="s">
        <v>1677</v>
      </c>
      <c r="AK1362" s="42"/>
      <c r="AL1362" t="s">
        <v>727</v>
      </c>
      <c r="AM1362" s="55" t="s">
        <v>1114</v>
      </c>
      <c r="AO1362" s="55" t="s">
        <v>429</v>
      </c>
      <c r="AP1362">
        <v>28</v>
      </c>
      <c r="AQ1362" s="55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f>SUM(Tabla5[[#This Row],[VENTA MABE 1 SEMANA OCT]:[VENTAS OTROS 1 SEMANA OCT]])</f>
        <v>0</v>
      </c>
      <c r="AY1362" s="46">
        <v>7.2819412000875969</v>
      </c>
      <c r="AZ1362" s="55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f>SUM(Tabla5[[#This Row],[VENTA MABE 2 SEMANA OCT]:[VENTAS OTROS 2 SEMANA OCT]])</f>
        <v>1</v>
      </c>
      <c r="BH1362" t="s">
        <v>1113</v>
      </c>
      <c r="BI1362" s="55" t="s">
        <v>650</v>
      </c>
      <c r="BJ1362">
        <v>4.9999999999999982</v>
      </c>
      <c r="BK1362" s="55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f>SUM(Tabla5[[#This Row],[VENTA MABE 3 SEMANA OCT]:[VENTAS OTROS 3 SEMANA OCT]])</f>
        <v>0</v>
      </c>
      <c r="BS1362" s="42">
        <v>0.05</v>
      </c>
      <c r="BT1362" s="55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f>SUM(Tabla5[[#This Row],[VENTA MABE 4 SEMANA OCT]:[VENTAS OTROS 4 SEMANA OCT]])</f>
        <v>0</v>
      </c>
      <c r="CB1362" t="s">
        <v>1679</v>
      </c>
      <c r="CC1362" t="s">
        <v>1679</v>
      </c>
      <c r="CD1362" t="s">
        <v>1679</v>
      </c>
      <c r="CE1362" t="s">
        <v>1679</v>
      </c>
      <c r="CF1362" t="s">
        <v>1679</v>
      </c>
      <c r="CG1362" t="s">
        <v>1679</v>
      </c>
      <c r="CH1362" t="s">
        <v>1679</v>
      </c>
      <c r="CI13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62" t="s">
        <v>1703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f>SUM(Tabla5[[#This Row],[VENTA MABE 1 SEMANA NOV]:[VENTAS OTROS 1 SEMANA NOV]])</f>
        <v>0</v>
      </c>
      <c r="CS1362">
        <f>IFERROR(VLOOKUP(Tabla5[[#This Row],[CLAVE]],[2]VENTAS!$F$2:$L$1501,2,0),0)</f>
        <v>0</v>
      </c>
      <c r="CT1362">
        <f>IFERROR(VLOOKUP(Tabla5[[#This Row],[CLAVE]],[2]VENTAS!$F$2:$L$1501,3,0),0)</f>
        <v>1</v>
      </c>
      <c r="CU1362">
        <f>IFERROR(VLOOKUP(Tabla5[[#This Row],[CLAVE]],[2]VENTAS!$F$2:$L$1501,4,0),0)</f>
        <v>0</v>
      </c>
      <c r="CV1362">
        <f>IFERROR(VLOOKUP(Tabla5[[#This Row],[CLAVE]],[2]VENTAS!$F$2:$L$1501,5,0),0)</f>
        <v>0</v>
      </c>
      <c r="CW1362">
        <f>IFERROR(VLOOKUP(Tabla5[[#This Row],[CLAVE]],[2]VENTAS!$F$2:$L$1501,6,0),0)</f>
        <v>0</v>
      </c>
      <c r="CX1362">
        <f>IFERROR(VLOOKUP(Tabla5[[#This Row],[CLAVE]],[2]VENTAS!$F$2:$L$1501,7,0),0)</f>
        <v>0</v>
      </c>
      <c r="CY1362">
        <f>IFERROR(VLOOKUP(Tabla5[[#This Row],[CLAVE]],[2]VENTAS!$F$2:$R$1501,13,0),0)</f>
        <v>0</v>
      </c>
      <c r="CZ1362">
        <f>SUM(Tabla5[[#This Row],[VENTA MABE 2 SEMANA NOV]:[VENTAS OTROS 2 SEMANA NOV]])</f>
        <v>1</v>
      </c>
      <c r="DA1362" s="46">
        <v>7.3874765797990101</v>
      </c>
    </row>
    <row r="1363" spans="1:105" hidden="1" x14ac:dyDescent="0.3">
      <c r="A1363" t="str">
        <f>CONCATENATE(Tabla5[[#This Row],[TIENDA HMPV]],Tabla5[[#This Row],[LINEA]])</f>
        <v>234 - RECREO_2REFRIGERACIÓN</v>
      </c>
      <c r="B1363" t="s">
        <v>1476</v>
      </c>
      <c r="C1363" s="55" t="s">
        <v>650</v>
      </c>
      <c r="D1363" s="55" t="s">
        <v>30</v>
      </c>
      <c r="E1363" s="55" t="s">
        <v>1115</v>
      </c>
      <c r="F1363" s="55" t="s">
        <v>1724</v>
      </c>
      <c r="G1363" t="s">
        <v>29</v>
      </c>
      <c r="H1363" s="42">
        <f>IFERROR(Tabla5[[#This Row],[VENTAS MABE]]/Tabla5[[#This Row],[CUOTA]],0)</f>
        <v>0.2</v>
      </c>
      <c r="I1363">
        <v>5</v>
      </c>
      <c r="J1363">
        <v>1</v>
      </c>
      <c r="K1363">
        <v>6</v>
      </c>
      <c r="L1363">
        <v>4</v>
      </c>
      <c r="M1363">
        <v>2</v>
      </c>
      <c r="N1363">
        <v>2</v>
      </c>
      <c r="O1363">
        <v>0</v>
      </c>
      <c r="V1363" s="42">
        <v>7.1428571428571425E-2</v>
      </c>
      <c r="W1363" s="42">
        <f>IFERROR(Tabla5[[#This Row],[TOTAL VENTA 38 SEMANA]]/Tabla5[[#This Row],[VENTA ACUM 38]],0)</f>
        <v>7.1428571428571425E-2</v>
      </c>
      <c r="X1363" s="42" t="e">
        <f>VLOOKUP(Tabla5[[#This Row],[CLAVE]],[1]!QMI_5_SEMANA_SEP_22[[CLAVE]:[SHARE CADENA S2]],21,0)</f>
        <v>#REF!</v>
      </c>
      <c r="Y1363" s="55" t="s">
        <v>769</v>
      </c>
      <c r="Z1363" s="46">
        <f>+Tabla5[[#This Row],[VENTA ACUM 38]]+Tabla5[[#This Row],[venta total 39 acum]]</f>
        <v>15</v>
      </c>
      <c r="AA1363" s="46">
        <v>1</v>
      </c>
      <c r="AB1363" s="46">
        <v>1</v>
      </c>
      <c r="AC1363" s="46">
        <v>14</v>
      </c>
      <c r="AD1363" s="46">
        <v>1</v>
      </c>
      <c r="AE1363" s="46">
        <v>0</v>
      </c>
      <c r="AF1363" s="46">
        <v>1</v>
      </c>
      <c r="AG1363" s="46">
        <v>1</v>
      </c>
      <c r="AH1363" s="42">
        <f>IFERROR(Tabla5[[#This Row],[VENTAS MABE]]/Tabla5[[#This Row],[VENTAS INDURAMA]],0)</f>
        <v>0.16666666666666666</v>
      </c>
      <c r="AI1363" t="s">
        <v>1677</v>
      </c>
      <c r="AK1363" s="42"/>
      <c r="AL1363" t="s">
        <v>727</v>
      </c>
      <c r="AM1363" s="55" t="s">
        <v>1114</v>
      </c>
      <c r="AO1363" s="55" t="s">
        <v>429</v>
      </c>
      <c r="AP1363">
        <v>19</v>
      </c>
      <c r="AQ1363" s="55">
        <v>1</v>
      </c>
      <c r="AR1363">
        <v>8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f>SUM(Tabla5[[#This Row],[VENTA MABE 1 SEMANA OCT]:[VENTAS OTROS 1 SEMANA OCT]])</f>
        <v>9</v>
      </c>
      <c r="AY1363" s="46">
        <v>2</v>
      </c>
      <c r="AZ1363" s="55">
        <v>1</v>
      </c>
      <c r="BA1363">
        <v>4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f>SUM(Tabla5[[#This Row],[VENTA MABE 2 SEMANA OCT]:[VENTAS OTROS 2 SEMANA OCT]])</f>
        <v>5</v>
      </c>
      <c r="BH1363" t="s">
        <v>1113</v>
      </c>
      <c r="BI1363" s="55" t="s">
        <v>650</v>
      </c>
      <c r="BJ1363">
        <v>4.9999999999999982</v>
      </c>
      <c r="BK1363" s="55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f>SUM(Tabla5[[#This Row],[VENTA MABE 3 SEMANA OCT]:[VENTAS OTROS 3 SEMANA OCT]])</f>
        <v>0</v>
      </c>
      <c r="BS1363" s="42">
        <v>0.28000000000000003</v>
      </c>
      <c r="BT1363" s="55">
        <v>1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f>SUM(Tabla5[[#This Row],[VENTA MABE 4 SEMANA OCT]:[VENTAS OTROS 4 SEMANA OCT]])</f>
        <v>2</v>
      </c>
      <c r="CC1363" t="s">
        <v>1695</v>
      </c>
      <c r="CE1363" t="s">
        <v>1695</v>
      </c>
      <c r="CI136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0.1875</v>
      </c>
      <c r="CJ1363" t="s">
        <v>1701</v>
      </c>
      <c r="CK1363">
        <v>0</v>
      </c>
      <c r="CL1363">
        <v>8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f>SUM(Tabla5[[#This Row],[VENTA MABE 1 SEMANA NOV]:[VENTAS OTROS 1 SEMANA NOV]])</f>
        <v>8</v>
      </c>
      <c r="CS1363">
        <f>IFERROR(VLOOKUP(Tabla5[[#This Row],[CLAVE]],[2]VENTAS!$F$2:$L$1501,2,0),0)</f>
        <v>0</v>
      </c>
      <c r="CT1363">
        <f>IFERROR(VLOOKUP(Tabla5[[#This Row],[CLAVE]],[2]VENTAS!$F$2:$L$1501,3,0),0)</f>
        <v>0</v>
      </c>
      <c r="CU1363">
        <f>IFERROR(VLOOKUP(Tabla5[[#This Row],[CLAVE]],[2]VENTAS!$F$2:$L$1501,4,0),0)</f>
        <v>0</v>
      </c>
      <c r="CV1363">
        <f>IFERROR(VLOOKUP(Tabla5[[#This Row],[CLAVE]],[2]VENTAS!$F$2:$L$1501,5,0),0)</f>
        <v>0</v>
      </c>
      <c r="CW1363">
        <f>IFERROR(VLOOKUP(Tabla5[[#This Row],[CLAVE]],[2]VENTAS!$F$2:$L$1501,6,0),0)</f>
        <v>0</v>
      </c>
      <c r="CX1363">
        <f>IFERROR(VLOOKUP(Tabla5[[#This Row],[CLAVE]],[2]VENTAS!$F$2:$L$1501,7,0),0)</f>
        <v>0</v>
      </c>
      <c r="CY1363">
        <f>IFERROR(VLOOKUP(Tabla5[[#This Row],[CLAVE]],[2]VENTAS!$F$2:$R$1501,13,0),0)</f>
        <v>0</v>
      </c>
      <c r="CZ1363">
        <f>SUM(Tabla5[[#This Row],[VENTA MABE 2 SEMANA NOV]:[VENTAS OTROS 2 SEMANA NOV]])</f>
        <v>0</v>
      </c>
      <c r="DA1363" s="46">
        <v>7.2931133704201034</v>
      </c>
    </row>
    <row r="1364" spans="1:105" hidden="1" x14ac:dyDescent="0.3">
      <c r="A1364" t="str">
        <f>CONCATENATE(Tabla5[[#This Row],[TIENDA HMPV]],Tabla5[[#This Row],[LINEA]])</f>
        <v>942 - ORVE EL RECREO VCOCINAS</v>
      </c>
      <c r="B1364" t="s">
        <v>1476</v>
      </c>
      <c r="C1364" s="55" t="s">
        <v>650</v>
      </c>
      <c r="D1364" s="55" t="s">
        <v>86</v>
      </c>
      <c r="E1364" s="55" t="s">
        <v>1112</v>
      </c>
      <c r="F1364" s="55" t="s">
        <v>1724</v>
      </c>
      <c r="G1364" t="s">
        <v>26</v>
      </c>
      <c r="H1364" s="42">
        <f>IFERROR(Tabla5[[#This Row],[VENTAS MABE]]/Tabla5[[#This Row],[CUOTA]],0)</f>
        <v>0</v>
      </c>
      <c r="I1364">
        <v>5</v>
      </c>
      <c r="K1364">
        <v>2</v>
      </c>
      <c r="L1364">
        <v>0</v>
      </c>
      <c r="M1364">
        <v>0</v>
      </c>
      <c r="N1364">
        <v>0</v>
      </c>
      <c r="O1364">
        <v>0</v>
      </c>
      <c r="V1364" s="42">
        <v>0</v>
      </c>
      <c r="W1364" s="42">
        <f>IFERROR(Tabla5[[#This Row],[TOTAL VENTA 38 SEMANA]]/Tabla5[[#This Row],[VENTA ACUM 38]],0)</f>
        <v>0</v>
      </c>
      <c r="X1364" s="42" t="e">
        <f>VLOOKUP(Tabla5[[#This Row],[CLAVE]],[1]!QMI_5_SEMANA_SEP_22[[CLAVE]:[SHARE CADENA S2]],21,0)</f>
        <v>#REF!</v>
      </c>
      <c r="Y1364" s="55" t="s">
        <v>769</v>
      </c>
      <c r="Z1364" s="46">
        <f>+Tabla5[[#This Row],[VENTA ACUM 38]]+Tabla5[[#This Row],[venta total 39 acum]]</f>
        <v>3</v>
      </c>
      <c r="AA1364" s="46">
        <v>0</v>
      </c>
      <c r="AB1364" s="46">
        <v>0</v>
      </c>
      <c r="AC1364" s="46">
        <v>1</v>
      </c>
      <c r="AD1364" s="46">
        <v>2</v>
      </c>
      <c r="AE1364" s="46">
        <v>1</v>
      </c>
      <c r="AF1364" s="46">
        <v>2</v>
      </c>
      <c r="AG1364" s="46">
        <v>1</v>
      </c>
      <c r="AH1364" s="42">
        <f>IFERROR(Tabla5[[#This Row],[VENTAS MABE]]/Tabla5[[#This Row],[VENTAS INDURAMA]],0)</f>
        <v>0</v>
      </c>
      <c r="AI1364" t="s">
        <v>1677</v>
      </c>
      <c r="AK1364" s="42"/>
      <c r="AL1364" t="s">
        <v>727</v>
      </c>
      <c r="AM1364" s="55" t="s">
        <v>1111</v>
      </c>
      <c r="AO1364" s="55" t="s">
        <v>429</v>
      </c>
      <c r="AP1364">
        <v>1</v>
      </c>
      <c r="AQ1364" s="55">
        <v>0</v>
      </c>
      <c r="AR1364">
        <v>2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f>SUM(Tabla5[[#This Row],[VENTA MABE 1 SEMANA OCT]:[VENTAS OTROS 1 SEMANA OCT]])</f>
        <v>2</v>
      </c>
      <c r="AY1364" s="46">
        <v>9.0134028013742569</v>
      </c>
      <c r="AZ1364" s="55">
        <v>4</v>
      </c>
      <c r="BA1364">
        <v>2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f>SUM(Tabla5[[#This Row],[VENTA MABE 2 SEMANA OCT]:[VENTAS OTROS 2 SEMANA OCT]])</f>
        <v>6</v>
      </c>
      <c r="BH1364" t="s">
        <v>1002</v>
      </c>
      <c r="BI1364" s="55" t="s">
        <v>650</v>
      </c>
      <c r="BJ1364">
        <v>6.9999999999999982</v>
      </c>
      <c r="BK1364" s="55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f>SUM(Tabla5[[#This Row],[VENTA MABE 3 SEMANA OCT]:[VENTAS OTROS 3 SEMANA OCT]])</f>
        <v>0</v>
      </c>
      <c r="BS1364" s="42">
        <v>0.5</v>
      </c>
      <c r="BT1364" s="55">
        <v>2</v>
      </c>
      <c r="BU1364">
        <v>1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f>SUM(Tabla5[[#This Row],[VENTA MABE 4 SEMANA OCT]:[VENTAS OTROS 4 SEMANA OCT]])</f>
        <v>3</v>
      </c>
      <c r="CB1364" t="s">
        <v>1679</v>
      </c>
      <c r="CC1364" t="s">
        <v>1679</v>
      </c>
      <c r="CD1364" t="s">
        <v>1679</v>
      </c>
      <c r="CE1364" t="s">
        <v>1679</v>
      </c>
      <c r="CF1364" t="s">
        <v>1679</v>
      </c>
      <c r="CG1364" t="s">
        <v>1679</v>
      </c>
      <c r="CH1364" t="s">
        <v>1679</v>
      </c>
      <c r="CI13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0.54545454545454541</v>
      </c>
      <c r="CJ1364" t="s">
        <v>1703</v>
      </c>
      <c r="CK1364">
        <v>1</v>
      </c>
      <c r="CL1364">
        <v>2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f>SUM(Tabla5[[#This Row],[VENTA MABE 1 SEMANA NOV]:[VENTAS OTROS 1 SEMANA NOV]])</f>
        <v>3</v>
      </c>
      <c r="CS1364">
        <f>IFERROR(VLOOKUP(Tabla5[[#This Row],[CLAVE]],[2]VENTAS!$F$2:$L$1501,2,0),0)</f>
        <v>1</v>
      </c>
      <c r="CT1364">
        <f>IFERROR(VLOOKUP(Tabla5[[#This Row],[CLAVE]],[2]VENTAS!$F$2:$L$1501,3,0),0)</f>
        <v>0</v>
      </c>
      <c r="CU1364">
        <f>IFERROR(VLOOKUP(Tabla5[[#This Row],[CLAVE]],[2]VENTAS!$F$2:$L$1501,4,0),0)</f>
        <v>0</v>
      </c>
      <c r="CV1364">
        <f>IFERROR(VLOOKUP(Tabla5[[#This Row],[CLAVE]],[2]VENTAS!$F$2:$L$1501,5,0),0)</f>
        <v>0</v>
      </c>
      <c r="CW1364">
        <f>IFERROR(VLOOKUP(Tabla5[[#This Row],[CLAVE]],[2]VENTAS!$F$2:$L$1501,6,0),0)</f>
        <v>0</v>
      </c>
      <c r="CX1364">
        <f>IFERROR(VLOOKUP(Tabla5[[#This Row],[CLAVE]],[2]VENTAS!$F$2:$L$1501,7,0),0)</f>
        <v>0</v>
      </c>
      <c r="CY1364">
        <f>IFERROR(VLOOKUP(Tabla5[[#This Row],[CLAVE]],[2]VENTAS!$F$2:$R$1501,13,0),0)</f>
        <v>0</v>
      </c>
      <c r="CZ1364">
        <f>SUM(Tabla5[[#This Row],[VENTA MABE 2 SEMANA NOV]:[VENTAS OTROS 2 SEMANA NOV]])</f>
        <v>1</v>
      </c>
      <c r="DA1364" s="46">
        <v>16.771090534979422</v>
      </c>
    </row>
    <row r="1365" spans="1:105" hidden="1" x14ac:dyDescent="0.3">
      <c r="A1365" t="str">
        <f>CONCATENATE(Tabla5[[#This Row],[TIENDA HMPV]],Tabla5[[#This Row],[LINEA]])</f>
        <v>942 - ORVE EL RECREO VGLOBALES</v>
      </c>
      <c r="B1365" t="s">
        <v>1476</v>
      </c>
      <c r="C1365" s="55" t="s">
        <v>650</v>
      </c>
      <c r="D1365" s="55" t="s">
        <v>86</v>
      </c>
      <c r="E1365" s="55" t="s">
        <v>1112</v>
      </c>
      <c r="F1365" s="55" t="s">
        <v>1724</v>
      </c>
      <c r="G1365" t="s">
        <v>27</v>
      </c>
      <c r="H1365" s="42">
        <f>IFERROR(Tabla5[[#This Row],[VENTAS MABE]]/Tabla5[[#This Row],[CUOTA]],0)</f>
        <v>0</v>
      </c>
      <c r="I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V1365" s="42">
        <v>0</v>
      </c>
      <c r="W1365" s="42">
        <f>IFERROR(Tabla5[[#This Row],[TOTAL VENTA 38 SEMANA]]/Tabla5[[#This Row],[VENTA ACUM 38]],0)</f>
        <v>0</v>
      </c>
      <c r="X1365" s="42" t="e">
        <f>VLOOKUP(Tabla5[[#This Row],[CLAVE]],[1]!QMI_5_SEMANA_SEP_22[[CLAVE]:[SHARE CADENA S2]],21,0)</f>
        <v>#REF!</v>
      </c>
      <c r="Y1365" s="55" t="s">
        <v>769</v>
      </c>
      <c r="Z1365" s="46">
        <f>+Tabla5[[#This Row],[VENTA ACUM 38]]+Tabla5[[#This Row],[venta total 39 acum]]</f>
        <v>0</v>
      </c>
      <c r="AA1365" s="46">
        <v>0</v>
      </c>
      <c r="AB1365" s="46">
        <v>0</v>
      </c>
      <c r="AC1365" s="46">
        <v>0</v>
      </c>
      <c r="AD1365" s="46">
        <v>0</v>
      </c>
      <c r="AE1365" s="46">
        <v>0</v>
      </c>
      <c r="AF1365" s="46">
        <v>0</v>
      </c>
      <c r="AG1365" s="46">
        <v>0</v>
      </c>
      <c r="AH1365" s="42">
        <f>IFERROR(Tabla5[[#This Row],[VENTAS MABE]]/Tabla5[[#This Row],[VENTAS INDURAMA]],0)</f>
        <v>0</v>
      </c>
      <c r="AI1365" t="s">
        <v>1677</v>
      </c>
      <c r="AK1365" s="42"/>
      <c r="AL1365" t="s">
        <v>727</v>
      </c>
      <c r="AM1365" s="55" t="s">
        <v>1111</v>
      </c>
      <c r="AO1365" s="55" t="s">
        <v>429</v>
      </c>
      <c r="AP1365">
        <v>0</v>
      </c>
      <c r="AQ1365" s="5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f>SUM(Tabla5[[#This Row],[VENTA MABE 1 SEMANA OCT]:[VENTAS OTROS 1 SEMANA OCT]])</f>
        <v>0</v>
      </c>
      <c r="AY1365" s="46">
        <v>0</v>
      </c>
      <c r="AZ1365" s="5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f>SUM(Tabla5[[#This Row],[VENTA MABE 2 SEMANA OCT]:[VENTAS OTROS 2 SEMANA OCT]])</f>
        <v>0</v>
      </c>
      <c r="BH1365" t="s">
        <v>1002</v>
      </c>
      <c r="BI1365" s="55" t="s">
        <v>650</v>
      </c>
      <c r="BJ1365">
        <v>6.9999999999999982</v>
      </c>
      <c r="BK1365" s="5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f>SUM(Tabla5[[#This Row],[VENTA MABE 3 SEMANA OCT]:[VENTAS OTROS 3 SEMANA OCT]])</f>
        <v>0</v>
      </c>
      <c r="BS1365" s="42">
        <v>0</v>
      </c>
      <c r="BT1365" s="5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f>SUM(Tabla5[[#This Row],[VENTA MABE 4 SEMANA OCT]:[VENTAS OTROS 4 SEMANA OCT]])</f>
        <v>0</v>
      </c>
      <c r="CB1365" t="s">
        <v>1679</v>
      </c>
      <c r="CC1365" t="s">
        <v>1679</v>
      </c>
      <c r="CD1365" t="s">
        <v>1679</v>
      </c>
      <c r="CE1365" t="s">
        <v>1679</v>
      </c>
      <c r="CF1365" t="s">
        <v>1679</v>
      </c>
      <c r="CG1365" t="s">
        <v>1679</v>
      </c>
      <c r="CH1365" t="s">
        <v>1679</v>
      </c>
      <c r="CI13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65" s="66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f>SUM(Tabla5[[#This Row],[VENTA MABE 1 SEMANA NOV]:[VENTAS OTROS 1 SEMANA NOV]])</f>
        <v>0</v>
      </c>
      <c r="CS1365">
        <f>IFERROR(VLOOKUP(Tabla5[[#This Row],[CLAVE]],[2]VENTAS!$F$2:$L$1501,2,0),0)</f>
        <v>0</v>
      </c>
      <c r="CT1365">
        <f>IFERROR(VLOOKUP(Tabla5[[#This Row],[CLAVE]],[2]VENTAS!$F$2:$L$1501,3,0),0)</f>
        <v>0</v>
      </c>
      <c r="CU1365">
        <f>IFERROR(VLOOKUP(Tabla5[[#This Row],[CLAVE]],[2]VENTAS!$F$2:$L$1501,4,0),0)</f>
        <v>0</v>
      </c>
      <c r="CV1365">
        <f>IFERROR(VLOOKUP(Tabla5[[#This Row],[CLAVE]],[2]VENTAS!$F$2:$L$1501,5,0),0)</f>
        <v>0</v>
      </c>
      <c r="CW1365">
        <f>IFERROR(VLOOKUP(Tabla5[[#This Row],[CLAVE]],[2]VENTAS!$F$2:$L$1501,6,0),0)</f>
        <v>0</v>
      </c>
      <c r="CX1365">
        <f>IFERROR(VLOOKUP(Tabla5[[#This Row],[CLAVE]],[2]VENTAS!$F$2:$L$1501,7,0),0)</f>
        <v>0</v>
      </c>
      <c r="CY1365">
        <f>IFERROR(VLOOKUP(Tabla5[[#This Row],[CLAVE]],[2]VENTAS!$F$2:$R$1501,13,0),0)</f>
        <v>0</v>
      </c>
      <c r="CZ1365">
        <f>SUM(Tabla5[[#This Row],[VENTA MABE 2 SEMANA NOV]:[VENTAS OTROS 2 SEMANA NOV]])</f>
        <v>0</v>
      </c>
      <c r="DA1365" s="46">
        <v>0</v>
      </c>
    </row>
    <row r="1366" spans="1:105" hidden="1" x14ac:dyDescent="0.3">
      <c r="A1366" t="str">
        <f>CONCATENATE(Tabla5[[#This Row],[TIENDA HMPV]],Tabla5[[#This Row],[LINEA]])</f>
        <v>942 - ORVE EL RECREO VLAVADO</v>
      </c>
      <c r="B1366" t="s">
        <v>1476</v>
      </c>
      <c r="C1366" s="55" t="s">
        <v>650</v>
      </c>
      <c r="D1366" s="55" t="s">
        <v>86</v>
      </c>
      <c r="E1366" s="55" t="s">
        <v>1112</v>
      </c>
      <c r="F1366" s="55" t="s">
        <v>1724</v>
      </c>
      <c r="G1366" t="s">
        <v>28</v>
      </c>
      <c r="H1366" s="42">
        <f>IFERROR(Tabla5[[#This Row],[VENTAS MABE]]/Tabla5[[#This Row],[CUOTA]],0)</f>
        <v>0</v>
      </c>
      <c r="I1366">
        <v>0</v>
      </c>
      <c r="K1366">
        <v>0</v>
      </c>
      <c r="L1366">
        <v>0</v>
      </c>
      <c r="M1366">
        <v>3</v>
      </c>
      <c r="N1366">
        <v>0</v>
      </c>
      <c r="O1366">
        <v>0</v>
      </c>
      <c r="V1366" s="42">
        <v>0</v>
      </c>
      <c r="W1366" s="42">
        <f>IFERROR(Tabla5[[#This Row],[TOTAL VENTA 38 SEMANA]]/Tabla5[[#This Row],[VENTA ACUM 38]],0)</f>
        <v>0</v>
      </c>
      <c r="X1366" s="42" t="e">
        <f>VLOOKUP(Tabla5[[#This Row],[CLAVE]],[1]!QMI_5_SEMANA_SEP_22[[CLAVE]:[SHARE CADENA S2]],21,0)</f>
        <v>#REF!</v>
      </c>
      <c r="Y1366" s="55" t="s">
        <v>769</v>
      </c>
      <c r="Z1366" s="46">
        <f>+Tabla5[[#This Row],[VENTA ACUM 38]]+Tabla5[[#This Row],[venta total 39 acum]]</f>
        <v>3</v>
      </c>
      <c r="AA1366" s="46">
        <v>0</v>
      </c>
      <c r="AB1366" s="46">
        <v>0</v>
      </c>
      <c r="AC1366" s="46">
        <v>0</v>
      </c>
      <c r="AD1366" s="46">
        <v>3</v>
      </c>
      <c r="AE1366" s="46">
        <v>0</v>
      </c>
      <c r="AF1366" s="46">
        <v>3</v>
      </c>
      <c r="AG1366" s="46">
        <v>0</v>
      </c>
      <c r="AH1366" s="42">
        <f>IFERROR(Tabla5[[#This Row],[VENTAS MABE]]/Tabla5[[#This Row],[VENTAS INDURAMA]],0)</f>
        <v>0</v>
      </c>
      <c r="AI1366" t="s">
        <v>1677</v>
      </c>
      <c r="AK1366" s="42"/>
      <c r="AL1366" t="s">
        <v>727</v>
      </c>
      <c r="AM1366" s="55" t="s">
        <v>1111</v>
      </c>
      <c r="AO1366" s="55" t="s">
        <v>429</v>
      </c>
      <c r="AP1366">
        <v>0</v>
      </c>
      <c r="AQ1366" s="55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f>SUM(Tabla5[[#This Row],[VENTA MABE 1 SEMANA OCT]:[VENTAS OTROS 1 SEMANA OCT]])</f>
        <v>0</v>
      </c>
      <c r="AY1366" s="46">
        <v>0</v>
      </c>
      <c r="AZ1366" s="55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f>SUM(Tabla5[[#This Row],[VENTA MABE 2 SEMANA OCT]:[VENTAS OTROS 2 SEMANA OCT]])</f>
        <v>0</v>
      </c>
      <c r="BH1366" t="s">
        <v>1002</v>
      </c>
      <c r="BI1366" s="55" t="s">
        <v>650</v>
      </c>
      <c r="BJ1366">
        <v>6.9999999999999982</v>
      </c>
      <c r="BK1366" s="55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f>SUM(Tabla5[[#This Row],[VENTA MABE 3 SEMANA OCT]:[VENTAS OTROS 3 SEMANA OCT]])</f>
        <v>0</v>
      </c>
      <c r="BS1366" s="42">
        <v>0</v>
      </c>
      <c r="BT1366" s="55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f>SUM(Tabla5[[#This Row],[VENTA MABE 4 SEMANA OCT]:[VENTAS OTROS 4 SEMANA OCT]])</f>
        <v>0</v>
      </c>
      <c r="CB1366" t="s">
        <v>1679</v>
      </c>
      <c r="CC1366" t="s">
        <v>1679</v>
      </c>
      <c r="CD1366" t="s">
        <v>1679</v>
      </c>
      <c r="CE1366" t="s">
        <v>1679</v>
      </c>
      <c r="CF1366" t="s">
        <v>1679</v>
      </c>
      <c r="CG1366" t="s">
        <v>1679</v>
      </c>
      <c r="CH1366" t="s">
        <v>1679</v>
      </c>
      <c r="CI13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66" s="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f>SUM(Tabla5[[#This Row],[VENTA MABE 1 SEMANA NOV]:[VENTAS OTROS 1 SEMANA NOV]])</f>
        <v>0</v>
      </c>
      <c r="CS1366">
        <f>IFERROR(VLOOKUP(Tabla5[[#This Row],[CLAVE]],[2]VENTAS!$F$2:$L$1501,2,0),0)</f>
        <v>0</v>
      </c>
      <c r="CT1366">
        <f>IFERROR(VLOOKUP(Tabla5[[#This Row],[CLAVE]],[2]VENTAS!$F$2:$L$1501,3,0),0)</f>
        <v>0</v>
      </c>
      <c r="CU1366">
        <f>IFERROR(VLOOKUP(Tabla5[[#This Row],[CLAVE]],[2]VENTAS!$F$2:$L$1501,4,0),0)</f>
        <v>0</v>
      </c>
      <c r="CV1366">
        <f>IFERROR(VLOOKUP(Tabla5[[#This Row],[CLAVE]],[2]VENTAS!$F$2:$L$1501,5,0),0)</f>
        <v>0</v>
      </c>
      <c r="CW1366">
        <f>IFERROR(VLOOKUP(Tabla5[[#This Row],[CLAVE]],[2]VENTAS!$F$2:$L$1501,6,0),0)</f>
        <v>0</v>
      </c>
      <c r="CX1366">
        <f>IFERROR(VLOOKUP(Tabla5[[#This Row],[CLAVE]],[2]VENTAS!$F$2:$L$1501,7,0),0)</f>
        <v>0</v>
      </c>
      <c r="CY1366">
        <f>IFERROR(VLOOKUP(Tabla5[[#This Row],[CLAVE]],[2]VENTAS!$F$2:$R$1501,13,0),0)</f>
        <v>0</v>
      </c>
      <c r="CZ1366">
        <f>SUM(Tabla5[[#This Row],[VENTA MABE 2 SEMANA NOV]:[VENTAS OTROS 2 SEMANA NOV]])</f>
        <v>0</v>
      </c>
      <c r="DA1366" s="46">
        <v>0</v>
      </c>
    </row>
    <row r="1367" spans="1:105" hidden="1" x14ac:dyDescent="0.3">
      <c r="A1367" t="str">
        <f>CONCATENATE(Tabla5[[#This Row],[TIENDA HMPV]],Tabla5[[#This Row],[LINEA]])</f>
        <v>942 - ORVE EL RECREO VREFRIGERACIÓN</v>
      </c>
      <c r="B1367" t="s">
        <v>1476</v>
      </c>
      <c r="C1367" s="55" t="s">
        <v>650</v>
      </c>
      <c r="D1367" s="55" t="s">
        <v>86</v>
      </c>
      <c r="E1367" s="55" t="s">
        <v>1112</v>
      </c>
      <c r="F1367" s="55" t="s">
        <v>1724</v>
      </c>
      <c r="G1367" t="s">
        <v>29</v>
      </c>
      <c r="H1367" s="42">
        <f>IFERROR(Tabla5[[#This Row],[VENTAS MABE]]/Tabla5[[#This Row],[CUOTA]],0)</f>
        <v>0</v>
      </c>
      <c r="I1367">
        <v>3</v>
      </c>
      <c r="K1367">
        <v>2</v>
      </c>
      <c r="L1367">
        <v>0</v>
      </c>
      <c r="M1367">
        <v>0</v>
      </c>
      <c r="N1367">
        <v>0</v>
      </c>
      <c r="O1367">
        <v>0</v>
      </c>
      <c r="V1367" s="42">
        <v>0</v>
      </c>
      <c r="W1367" s="42">
        <f>IFERROR(Tabla5[[#This Row],[TOTAL VENTA 38 SEMANA]]/Tabla5[[#This Row],[VENTA ACUM 38]],0)</f>
        <v>0</v>
      </c>
      <c r="X1367" s="42" t="e">
        <f>VLOOKUP(Tabla5[[#This Row],[CLAVE]],[1]!QMI_5_SEMANA_SEP_22[[CLAVE]:[SHARE CADENA S2]],21,0)</f>
        <v>#REF!</v>
      </c>
      <c r="Y1367" s="55" t="s">
        <v>769</v>
      </c>
      <c r="Z1367" s="46">
        <f>+Tabla5[[#This Row],[VENTA ACUM 38]]+Tabla5[[#This Row],[venta total 39 acum]]</f>
        <v>3</v>
      </c>
      <c r="AA1367" s="46">
        <v>0</v>
      </c>
      <c r="AB1367" s="46">
        <v>0</v>
      </c>
      <c r="AC1367" s="46">
        <v>0</v>
      </c>
      <c r="AD1367" s="46">
        <v>3</v>
      </c>
      <c r="AE1367" s="46">
        <v>1</v>
      </c>
      <c r="AF1367" s="46">
        <v>3</v>
      </c>
      <c r="AG1367" s="46">
        <v>1</v>
      </c>
      <c r="AH1367" s="42">
        <f>IFERROR(Tabla5[[#This Row],[VENTAS MABE]]/Tabla5[[#This Row],[VENTAS INDURAMA]],0)</f>
        <v>0</v>
      </c>
      <c r="AI1367" t="s">
        <v>1677</v>
      </c>
      <c r="AK1367" s="42"/>
      <c r="AL1367" t="s">
        <v>727</v>
      </c>
      <c r="AM1367" s="55" t="s">
        <v>1111</v>
      </c>
      <c r="AO1367" s="55" t="s">
        <v>429</v>
      </c>
      <c r="AP1367">
        <v>0</v>
      </c>
      <c r="AQ1367" s="55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f>SUM(Tabla5[[#This Row],[VENTA MABE 1 SEMANA OCT]:[VENTAS OTROS 1 SEMANA OCT]])</f>
        <v>1</v>
      </c>
      <c r="AY1367" s="46">
        <v>5.9981090024988166</v>
      </c>
      <c r="AZ1367" s="55">
        <v>3</v>
      </c>
      <c r="BA1367">
        <v>3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f>SUM(Tabla5[[#This Row],[VENTA MABE 2 SEMANA OCT]:[VENTAS OTROS 2 SEMANA OCT]])</f>
        <v>6</v>
      </c>
      <c r="BH1367" t="s">
        <v>1002</v>
      </c>
      <c r="BI1367" s="55" t="s">
        <v>650</v>
      </c>
      <c r="BJ1367">
        <v>6.9999999999999982</v>
      </c>
      <c r="BK1367" s="55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f>SUM(Tabla5[[#This Row],[VENTA MABE 3 SEMANA OCT]:[VENTAS OTROS 3 SEMANA OCT]])</f>
        <v>0</v>
      </c>
      <c r="BS1367" s="42">
        <v>0.4</v>
      </c>
      <c r="BT1367" s="55">
        <v>0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f>SUM(Tabla5[[#This Row],[VENTA MABE 4 SEMANA OCT]:[VENTAS OTROS 4 SEMANA OCT]])</f>
        <v>1</v>
      </c>
      <c r="CB1367" t="s">
        <v>1679</v>
      </c>
      <c r="CC1367" t="s">
        <v>1679</v>
      </c>
      <c r="CD1367" t="s">
        <v>1679</v>
      </c>
      <c r="CE1367" t="s">
        <v>1679</v>
      </c>
      <c r="CF1367" t="s">
        <v>1679</v>
      </c>
      <c r="CG1367" t="s">
        <v>1679</v>
      </c>
      <c r="CH1367" t="s">
        <v>1679</v>
      </c>
      <c r="CI13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0.375</v>
      </c>
      <c r="CJ1367" t="s">
        <v>1703</v>
      </c>
      <c r="CK1367">
        <v>2</v>
      </c>
      <c r="CL1367">
        <v>2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f>SUM(Tabla5[[#This Row],[VENTA MABE 1 SEMANA NOV]:[VENTAS OTROS 1 SEMANA NOV]])</f>
        <v>4</v>
      </c>
      <c r="CS1367">
        <f>IFERROR(VLOOKUP(Tabla5[[#This Row],[CLAVE]],[2]VENTAS!$F$2:$L$1501,2,0),0)</f>
        <v>1</v>
      </c>
      <c r="CT1367">
        <f>IFERROR(VLOOKUP(Tabla5[[#This Row],[CLAVE]],[2]VENTAS!$F$2:$L$1501,3,0),0)</f>
        <v>0</v>
      </c>
      <c r="CU1367">
        <f>IFERROR(VLOOKUP(Tabla5[[#This Row],[CLAVE]],[2]VENTAS!$F$2:$L$1501,4,0),0)</f>
        <v>0</v>
      </c>
      <c r="CV1367">
        <f>IFERROR(VLOOKUP(Tabla5[[#This Row],[CLAVE]],[2]VENTAS!$F$2:$L$1501,5,0),0)</f>
        <v>0</v>
      </c>
      <c r="CW1367">
        <f>IFERROR(VLOOKUP(Tabla5[[#This Row],[CLAVE]],[2]VENTAS!$F$2:$L$1501,6,0),0)</f>
        <v>0</v>
      </c>
      <c r="CX1367">
        <f>IFERROR(VLOOKUP(Tabla5[[#This Row],[CLAVE]],[2]VENTAS!$F$2:$L$1501,7,0),0)</f>
        <v>0</v>
      </c>
      <c r="CY1367">
        <f>IFERROR(VLOOKUP(Tabla5[[#This Row],[CLAVE]],[2]VENTAS!$F$2:$R$1501,13,0),0)</f>
        <v>0</v>
      </c>
      <c r="CZ1367">
        <f>SUM(Tabla5[[#This Row],[VENTA MABE 2 SEMANA NOV]:[VENTAS OTROS 2 SEMANA NOV]])</f>
        <v>1</v>
      </c>
      <c r="DA1367" s="46">
        <v>9.8735850291173168</v>
      </c>
    </row>
    <row r="1368" spans="1:105" hidden="1" x14ac:dyDescent="0.3">
      <c r="A1368" t="str">
        <f>CONCATENATE(Tabla5[[#This Row],[TIENDA HMPV]],Tabla5[[#This Row],[LINEA]])</f>
        <v>471 - TIENDA DAULE 938AIRES</v>
      </c>
      <c r="C1368" s="55" t="s">
        <v>653</v>
      </c>
      <c r="D1368" s="55" t="s">
        <v>39</v>
      </c>
      <c r="E1368" s="55" t="s">
        <v>1220</v>
      </c>
      <c r="F1368" s="55" t="s">
        <v>1724</v>
      </c>
      <c r="G1368" t="s">
        <v>25</v>
      </c>
      <c r="H1368" s="42">
        <f>IFERROR(Tabla5[[#This Row],[VENTAS MABE]]/Tabla5[[#This Row],[CUOTA]],0)</f>
        <v>0</v>
      </c>
      <c r="I1368">
        <v>0</v>
      </c>
      <c r="L1368">
        <v>0</v>
      </c>
      <c r="M1368">
        <v>0</v>
      </c>
      <c r="N1368">
        <v>0</v>
      </c>
      <c r="O1368">
        <v>0</v>
      </c>
      <c r="W1368" s="42">
        <f>IFERROR(Tabla5[[#This Row],[TOTAL VENTA 38 SEMANA]]/Tabla5[[#This Row],[VENTA ACUM 38]],0)</f>
        <v>0</v>
      </c>
      <c r="X1368" s="42">
        <v>0</v>
      </c>
      <c r="Y1368" s="55" t="s">
        <v>757</v>
      </c>
      <c r="Z1368" s="46">
        <f>+Tabla5[[#This Row],[VENTA ACUM 38]]+Tabla5[[#This Row],[venta total 39 acum]]</f>
        <v>0</v>
      </c>
      <c r="AA1368" s="46">
        <v>0</v>
      </c>
      <c r="AB1368" s="46">
        <v>0</v>
      </c>
      <c r="AC1368" s="46">
        <v>0</v>
      </c>
      <c r="AD1368" s="46"/>
      <c r="AE1368" s="46"/>
      <c r="AF1368" s="46"/>
      <c r="AG1368" s="46">
        <v>0</v>
      </c>
      <c r="AH1368" s="42">
        <f>IFERROR(Tabla5[[#This Row],[VENTAS MABE]]/Tabla5[[#This Row],[VENTAS INDURAMA]],0)</f>
        <v>0</v>
      </c>
      <c r="AI1368" t="s">
        <v>1676</v>
      </c>
      <c r="AK1368" s="42"/>
      <c r="AL1368" t="s">
        <v>727</v>
      </c>
      <c r="AM1368" s="55" t="s">
        <v>1219</v>
      </c>
      <c r="AO1368" s="55" t="s">
        <v>419</v>
      </c>
      <c r="AP1368" t="e">
        <v>#N/A</v>
      </c>
      <c r="AQ1368" s="55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f>SUM(Tabla5[[#This Row],[VENTA MABE 1 SEMANA OCT]:[VENTAS OTROS 1 SEMANA OCT]])</f>
        <v>0</v>
      </c>
      <c r="AY1368" s="46">
        <v>0</v>
      </c>
      <c r="AZ1368" s="55">
        <v>1</v>
      </c>
      <c r="BA1368">
        <v>2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f>SUM(Tabla5[[#This Row],[VENTA MABE 2 SEMANA OCT]:[VENTAS OTROS 2 SEMANA OCT]])</f>
        <v>3</v>
      </c>
      <c r="BH1368" t="s">
        <v>1198</v>
      </c>
      <c r="BI1368" s="55" t="s">
        <v>653</v>
      </c>
      <c r="BJ1368">
        <v>0.99999999999999911</v>
      </c>
      <c r="BK1368" s="55">
        <v>1</v>
      </c>
      <c r="BL1368">
        <v>2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f>SUM(Tabla5[[#This Row],[VENTA MABE 3 SEMANA OCT]:[VENTAS OTROS 3 SEMANA OCT]])</f>
        <v>3</v>
      </c>
      <c r="BS1368" s="42">
        <v>0.15</v>
      </c>
      <c r="BT1368" s="55">
        <v>1</v>
      </c>
      <c r="BU1368">
        <v>2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f>SUM(Tabla5[[#This Row],[VENTA MABE 4 SEMANA OCT]:[VENTAS OTROS 4 SEMANA OCT]])</f>
        <v>3</v>
      </c>
      <c r="CB1368" t="s">
        <v>1679</v>
      </c>
      <c r="CC1368" t="s">
        <v>1679</v>
      </c>
      <c r="CD1368" t="s">
        <v>1679</v>
      </c>
      <c r="CE1368" t="s">
        <v>1679</v>
      </c>
      <c r="CF1368" t="s">
        <v>1679</v>
      </c>
      <c r="CG1368" t="s">
        <v>1679</v>
      </c>
      <c r="CH1368" t="s">
        <v>1679</v>
      </c>
      <c r="CI13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368" t="s">
        <v>1702</v>
      </c>
      <c r="CK1368">
        <v>1</v>
      </c>
      <c r="CL1368">
        <v>2</v>
      </c>
      <c r="CM1368" t="s">
        <v>1679</v>
      </c>
      <c r="CN1368">
        <v>0</v>
      </c>
      <c r="CO1368">
        <v>0</v>
      </c>
      <c r="CP1368">
        <v>0</v>
      </c>
      <c r="CQ1368">
        <v>0</v>
      </c>
      <c r="CR1368">
        <f>SUM(Tabla5[[#This Row],[VENTA MABE 1 SEMANA NOV]:[VENTAS OTROS 1 SEMANA NOV]])</f>
        <v>3</v>
      </c>
      <c r="CS1368">
        <f>IFERROR(VLOOKUP(Tabla5[[#This Row],[CLAVE]],[2]VENTAS!$F$2:$L$1501,2,0),0)</f>
        <v>1</v>
      </c>
      <c r="CT1368">
        <f>IFERROR(VLOOKUP(Tabla5[[#This Row],[CLAVE]],[2]VENTAS!$F$2:$L$1501,3,0),0)</f>
        <v>2</v>
      </c>
      <c r="CU1368">
        <f>IFERROR(VLOOKUP(Tabla5[[#This Row],[CLAVE]],[2]VENTAS!$F$2:$L$1501,4,0),0)</f>
        <v>0</v>
      </c>
      <c r="CV1368">
        <f>IFERROR(VLOOKUP(Tabla5[[#This Row],[CLAVE]],[2]VENTAS!$F$2:$L$1501,5,0),0)</f>
        <v>0</v>
      </c>
      <c r="CW1368">
        <f>IFERROR(VLOOKUP(Tabla5[[#This Row],[CLAVE]],[2]VENTAS!$F$2:$L$1501,6,0),0)</f>
        <v>0</v>
      </c>
      <c r="CX1368">
        <f>IFERROR(VLOOKUP(Tabla5[[#This Row],[CLAVE]],[2]VENTAS!$F$2:$L$1501,7,0),0)</f>
        <v>0</v>
      </c>
      <c r="CY1368">
        <f>IFERROR(VLOOKUP(Tabla5[[#This Row],[CLAVE]],[2]VENTAS!$F$2:$R$1501,13,0),0)</f>
        <v>0</v>
      </c>
      <c r="CZ1368">
        <f>SUM(Tabla5[[#This Row],[VENTA MABE 2 SEMANA NOV]:[VENTAS OTROS 2 SEMANA NOV]])</f>
        <v>3</v>
      </c>
      <c r="DA1368" s="46">
        <v>0</v>
      </c>
    </row>
    <row r="1369" spans="1:105" hidden="1" x14ac:dyDescent="0.3">
      <c r="A1369" t="str">
        <f>CONCATENATE(Tabla5[[#This Row],[TIENDA HMPV]],Tabla5[[#This Row],[LINEA]])</f>
        <v>471 - TIENDA DAULE 938COCINAS</v>
      </c>
      <c r="C1369" s="55" t="s">
        <v>653</v>
      </c>
      <c r="D1369" s="55" t="s">
        <v>39</v>
      </c>
      <c r="E1369" s="55" t="s">
        <v>1220</v>
      </c>
      <c r="F1369" s="55" t="s">
        <v>1724</v>
      </c>
      <c r="G1369" t="s">
        <v>26</v>
      </c>
      <c r="H1369" s="42">
        <f>IFERROR(Tabla5[[#This Row],[VENTAS MABE]]/Tabla5[[#This Row],[CUOTA]],0)</f>
        <v>0</v>
      </c>
      <c r="I1369">
        <v>4</v>
      </c>
      <c r="L1369">
        <v>0</v>
      </c>
      <c r="M1369">
        <v>0</v>
      </c>
      <c r="N1369">
        <v>0</v>
      </c>
      <c r="O1369">
        <v>0</v>
      </c>
      <c r="W1369" s="42">
        <f>IFERROR(Tabla5[[#This Row],[TOTAL VENTA 38 SEMANA]]/Tabla5[[#This Row],[VENTA ACUM 38]],0)</f>
        <v>0</v>
      </c>
      <c r="X1369" s="42">
        <v>0</v>
      </c>
      <c r="Y1369" s="55" t="s">
        <v>757</v>
      </c>
      <c r="Z1369" s="46">
        <f>+Tabla5[[#This Row],[VENTA ACUM 38]]+Tabla5[[#This Row],[venta total 39 acum]]</f>
        <v>0</v>
      </c>
      <c r="AA1369" s="46">
        <v>0</v>
      </c>
      <c r="AB1369" s="46">
        <v>0</v>
      </c>
      <c r="AC1369" s="46">
        <v>0</v>
      </c>
      <c r="AD1369" s="46"/>
      <c r="AE1369" s="46"/>
      <c r="AF1369" s="46"/>
      <c r="AG1369" s="46">
        <v>0</v>
      </c>
      <c r="AH1369" s="42">
        <f>IFERROR(Tabla5[[#This Row],[VENTAS MABE]]/Tabla5[[#This Row],[VENTAS INDURAMA]],0)</f>
        <v>0</v>
      </c>
      <c r="AI1369" t="s">
        <v>1676</v>
      </c>
      <c r="AK1369" s="42"/>
      <c r="AL1369" t="s">
        <v>727</v>
      </c>
      <c r="AM1369" s="55" t="s">
        <v>1219</v>
      </c>
      <c r="AO1369" s="55" t="s">
        <v>419</v>
      </c>
      <c r="AP1369" t="e">
        <v>#N/A</v>
      </c>
      <c r="AQ1369" s="55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f>SUM(Tabla5[[#This Row],[VENTA MABE 1 SEMANA OCT]:[VENTAS OTROS 1 SEMANA OCT]])</f>
        <v>0</v>
      </c>
      <c r="AY1369" s="46">
        <v>3.261211482024946</v>
      </c>
      <c r="AZ1369" s="55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f>SUM(Tabla5[[#This Row],[VENTA MABE 2 SEMANA OCT]:[VENTAS OTROS 2 SEMANA OCT]])</f>
        <v>1</v>
      </c>
      <c r="BH1369" t="s">
        <v>1198</v>
      </c>
      <c r="BI1369" s="55" t="s">
        <v>653</v>
      </c>
      <c r="BJ1369">
        <v>0.99999999999999911</v>
      </c>
      <c r="BK1369" s="55">
        <v>1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f>SUM(Tabla5[[#This Row],[VENTA MABE 3 SEMANA OCT]:[VENTAS OTROS 3 SEMANA OCT]])</f>
        <v>2</v>
      </c>
      <c r="BS1369" s="42">
        <v>0.4</v>
      </c>
      <c r="BT1369" s="55">
        <v>1</v>
      </c>
      <c r="BU1369">
        <v>1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f>SUM(Tabla5[[#This Row],[VENTA MABE 4 SEMANA OCT]:[VENTAS OTROS 4 SEMANA OCT]])</f>
        <v>2</v>
      </c>
      <c r="CB1369" t="s">
        <v>1679</v>
      </c>
      <c r="CC1369" t="s">
        <v>1679</v>
      </c>
      <c r="CD1369" t="s">
        <v>1679</v>
      </c>
      <c r="CE1369" t="s">
        <v>1679</v>
      </c>
      <c r="CF1369" t="s">
        <v>1679</v>
      </c>
      <c r="CG1369" t="s">
        <v>1679</v>
      </c>
      <c r="CH1369" t="s">
        <v>1679</v>
      </c>
      <c r="CI13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369" t="s">
        <v>1702</v>
      </c>
      <c r="CK1369">
        <v>1</v>
      </c>
      <c r="CL1369">
        <v>4</v>
      </c>
      <c r="CM1369" t="s">
        <v>1679</v>
      </c>
      <c r="CN1369">
        <v>0</v>
      </c>
      <c r="CO1369">
        <v>0</v>
      </c>
      <c r="CP1369">
        <v>0</v>
      </c>
      <c r="CQ1369">
        <v>0</v>
      </c>
      <c r="CR1369">
        <f>SUM(Tabla5[[#This Row],[VENTA MABE 1 SEMANA NOV]:[VENTAS OTROS 1 SEMANA NOV]])</f>
        <v>5</v>
      </c>
      <c r="CS1369">
        <f>IFERROR(VLOOKUP(Tabla5[[#This Row],[CLAVE]],[2]VENTAS!$F$2:$L$1501,2,0),0)</f>
        <v>3</v>
      </c>
      <c r="CT1369">
        <f>IFERROR(VLOOKUP(Tabla5[[#This Row],[CLAVE]],[2]VENTAS!$F$2:$L$1501,3,0),0)</f>
        <v>4</v>
      </c>
      <c r="CU1369">
        <f>IFERROR(VLOOKUP(Tabla5[[#This Row],[CLAVE]],[2]VENTAS!$F$2:$L$1501,4,0),0)</f>
        <v>0</v>
      </c>
      <c r="CV1369">
        <f>IFERROR(VLOOKUP(Tabla5[[#This Row],[CLAVE]],[2]VENTAS!$F$2:$L$1501,5,0),0)</f>
        <v>0</v>
      </c>
      <c r="CW1369">
        <f>IFERROR(VLOOKUP(Tabla5[[#This Row],[CLAVE]],[2]VENTAS!$F$2:$L$1501,6,0),0)</f>
        <v>0</v>
      </c>
      <c r="CX1369">
        <f>IFERROR(VLOOKUP(Tabla5[[#This Row],[CLAVE]],[2]VENTAS!$F$2:$L$1501,7,0),0)</f>
        <v>0</v>
      </c>
      <c r="CY1369">
        <f>IFERROR(VLOOKUP(Tabla5[[#This Row],[CLAVE]],[2]VENTAS!$F$2:$R$1501,13,0),0)</f>
        <v>0</v>
      </c>
      <c r="CZ1369">
        <f>SUM(Tabla5[[#This Row],[VENTA MABE 2 SEMANA NOV]:[VENTAS OTROS 2 SEMANA NOV]])</f>
        <v>7</v>
      </c>
      <c r="DA1369" s="46">
        <v>10.073914042149335</v>
      </c>
    </row>
    <row r="1370" spans="1:105" hidden="1" x14ac:dyDescent="0.3">
      <c r="A1370" t="str">
        <f>CONCATENATE(Tabla5[[#This Row],[TIENDA HMPV]],Tabla5[[#This Row],[LINEA]])</f>
        <v>471 - TIENDA DAULE 938EMPOTRE</v>
      </c>
      <c r="C1370" s="55" t="s">
        <v>653</v>
      </c>
      <c r="D1370" s="55" t="s">
        <v>39</v>
      </c>
      <c r="E1370" s="55" t="s">
        <v>1220</v>
      </c>
      <c r="F1370" s="55" t="s">
        <v>1724</v>
      </c>
      <c r="G1370" t="s">
        <v>32</v>
      </c>
      <c r="H1370" s="42">
        <f>IFERROR(Tabla5[[#This Row],[VENTAS MABE]]/Tabla5[[#This Row],[CUOTA]],0)</f>
        <v>0</v>
      </c>
      <c r="I1370">
        <v>0</v>
      </c>
      <c r="L1370">
        <v>0</v>
      </c>
      <c r="M1370">
        <v>0</v>
      </c>
      <c r="N1370">
        <v>0</v>
      </c>
      <c r="O1370">
        <v>0</v>
      </c>
      <c r="W1370" s="42">
        <f>IFERROR(Tabla5[[#This Row],[TOTAL VENTA 38 SEMANA]]/Tabla5[[#This Row],[VENTA ACUM 38]],0)</f>
        <v>0</v>
      </c>
      <c r="X1370" s="42">
        <v>0</v>
      </c>
      <c r="Y1370" s="55" t="s">
        <v>757</v>
      </c>
      <c r="Z1370" s="46">
        <f>+Tabla5[[#This Row],[VENTA ACUM 38]]+Tabla5[[#This Row],[venta total 39 acum]]</f>
        <v>0</v>
      </c>
      <c r="AA1370" s="46">
        <v>0</v>
      </c>
      <c r="AB1370" s="46">
        <v>0</v>
      </c>
      <c r="AC1370" s="46">
        <v>0</v>
      </c>
      <c r="AD1370" s="46"/>
      <c r="AE1370" s="46"/>
      <c r="AF1370" s="46"/>
      <c r="AG1370" s="46">
        <v>0</v>
      </c>
      <c r="AH1370" s="42">
        <f>IFERROR(Tabla5[[#This Row],[VENTAS MABE]]/Tabla5[[#This Row],[VENTAS INDURAMA]],0)</f>
        <v>0</v>
      </c>
      <c r="AI1370" t="s">
        <v>1676</v>
      </c>
      <c r="AK1370" s="42"/>
      <c r="AL1370" t="s">
        <v>727</v>
      </c>
      <c r="AM1370" s="55" t="s">
        <v>1219</v>
      </c>
      <c r="AO1370" s="55" t="s">
        <v>419</v>
      </c>
      <c r="AP1370" t="e">
        <v>#N/A</v>
      </c>
      <c r="AQ1370" s="55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f>SUM(Tabla5[[#This Row],[VENTA MABE 1 SEMANA OCT]:[VENTAS OTROS 1 SEMANA OCT]])</f>
        <v>0</v>
      </c>
      <c r="AY1370" s="46">
        <v>0</v>
      </c>
      <c r="AZ1370" s="55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f>SUM(Tabla5[[#This Row],[VENTA MABE 2 SEMANA OCT]:[VENTAS OTROS 2 SEMANA OCT]])</f>
        <v>0</v>
      </c>
      <c r="BH1370" t="s">
        <v>1198</v>
      </c>
      <c r="BI1370" s="55" t="s">
        <v>653</v>
      </c>
      <c r="BJ1370">
        <v>0.99999999999999911</v>
      </c>
      <c r="BK1370" s="55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f>SUM(Tabla5[[#This Row],[VENTA MABE 3 SEMANA OCT]:[VENTAS OTROS 3 SEMANA OCT]])</f>
        <v>0</v>
      </c>
      <c r="BS1370" s="42">
        <v>0</v>
      </c>
      <c r="BT1370" s="55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f>SUM(Tabla5[[#This Row],[VENTA MABE 4 SEMANA OCT]:[VENTAS OTROS 4 SEMANA OCT]])</f>
        <v>0</v>
      </c>
      <c r="CB1370" t="s">
        <v>1679</v>
      </c>
      <c r="CC1370" t="s">
        <v>1679</v>
      </c>
      <c r="CD1370" t="s">
        <v>1679</v>
      </c>
      <c r="CE1370" t="s">
        <v>1679</v>
      </c>
      <c r="CF1370" t="s">
        <v>1679</v>
      </c>
      <c r="CG1370" t="s">
        <v>1679</v>
      </c>
      <c r="CH1370" t="s">
        <v>1679</v>
      </c>
      <c r="CI13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70" s="66">
        <v>0</v>
      </c>
      <c r="CK1370">
        <v>0</v>
      </c>
      <c r="CL1370">
        <v>0</v>
      </c>
      <c r="CM1370" t="s">
        <v>1679</v>
      </c>
      <c r="CN1370">
        <v>0</v>
      </c>
      <c r="CO1370">
        <v>0</v>
      </c>
      <c r="CP1370">
        <v>0</v>
      </c>
      <c r="CQ1370">
        <v>0</v>
      </c>
      <c r="CR1370">
        <f>SUM(Tabla5[[#This Row],[VENTA MABE 1 SEMANA NOV]:[VENTAS OTROS 1 SEMANA NOV]])</f>
        <v>0</v>
      </c>
      <c r="CS1370">
        <f>IFERROR(VLOOKUP(Tabla5[[#This Row],[CLAVE]],[2]VENTAS!$F$2:$L$1501,2,0),0)</f>
        <v>0</v>
      </c>
      <c r="CT1370">
        <f>IFERROR(VLOOKUP(Tabla5[[#This Row],[CLAVE]],[2]VENTAS!$F$2:$L$1501,3,0),0)</f>
        <v>0</v>
      </c>
      <c r="CU1370">
        <f>IFERROR(VLOOKUP(Tabla5[[#This Row],[CLAVE]],[2]VENTAS!$F$2:$L$1501,4,0),0)</f>
        <v>0</v>
      </c>
      <c r="CV1370">
        <f>IFERROR(VLOOKUP(Tabla5[[#This Row],[CLAVE]],[2]VENTAS!$F$2:$L$1501,5,0),0)</f>
        <v>0</v>
      </c>
      <c r="CW1370">
        <f>IFERROR(VLOOKUP(Tabla5[[#This Row],[CLAVE]],[2]VENTAS!$F$2:$L$1501,6,0),0)</f>
        <v>0</v>
      </c>
      <c r="CX1370">
        <f>IFERROR(VLOOKUP(Tabla5[[#This Row],[CLAVE]],[2]VENTAS!$F$2:$L$1501,7,0),0)</f>
        <v>0</v>
      </c>
      <c r="CY1370">
        <f>IFERROR(VLOOKUP(Tabla5[[#This Row],[CLAVE]],[2]VENTAS!$F$2:$R$1501,13,0),0)</f>
        <v>0</v>
      </c>
      <c r="CZ1370">
        <f>SUM(Tabla5[[#This Row],[VENTA MABE 2 SEMANA NOV]:[VENTAS OTROS 2 SEMANA NOV]])</f>
        <v>0</v>
      </c>
      <c r="DA1370" s="46">
        <v>0</v>
      </c>
    </row>
    <row r="1371" spans="1:105" hidden="1" x14ac:dyDescent="0.3">
      <c r="A1371" t="str">
        <f>CONCATENATE(Tabla5[[#This Row],[TIENDA HMPV]],Tabla5[[#This Row],[LINEA]])</f>
        <v>471 - TIENDA DAULE 938GLOBALES</v>
      </c>
      <c r="C1371" s="55" t="s">
        <v>653</v>
      </c>
      <c r="D1371" s="55" t="s">
        <v>39</v>
      </c>
      <c r="E1371" s="55" t="s">
        <v>1220</v>
      </c>
      <c r="F1371" s="55" t="s">
        <v>1724</v>
      </c>
      <c r="G1371" t="s">
        <v>27</v>
      </c>
      <c r="H1371" s="42">
        <f>IFERROR(Tabla5[[#This Row],[VENTAS MABE]]/Tabla5[[#This Row],[CUOTA]],0)</f>
        <v>0</v>
      </c>
      <c r="I1371">
        <v>1</v>
      </c>
      <c r="L1371">
        <v>0</v>
      </c>
      <c r="M1371">
        <v>0</v>
      </c>
      <c r="N1371">
        <v>0</v>
      </c>
      <c r="O1371">
        <v>0</v>
      </c>
      <c r="W1371" s="42">
        <f>IFERROR(Tabla5[[#This Row],[TOTAL VENTA 38 SEMANA]]/Tabla5[[#This Row],[VENTA ACUM 38]],0)</f>
        <v>0</v>
      </c>
      <c r="X1371" s="42">
        <v>0</v>
      </c>
      <c r="Y1371" s="55" t="s">
        <v>757</v>
      </c>
      <c r="Z1371" s="46">
        <f>+Tabla5[[#This Row],[VENTA ACUM 38]]+Tabla5[[#This Row],[venta total 39 acum]]</f>
        <v>0</v>
      </c>
      <c r="AA1371" s="46">
        <v>0</v>
      </c>
      <c r="AB1371" s="46">
        <v>0</v>
      </c>
      <c r="AC1371" s="46">
        <v>0</v>
      </c>
      <c r="AD1371" s="46"/>
      <c r="AE1371" s="46"/>
      <c r="AF1371" s="46"/>
      <c r="AG1371" s="46">
        <v>0</v>
      </c>
      <c r="AH1371" s="42">
        <f>IFERROR(Tabla5[[#This Row],[VENTAS MABE]]/Tabla5[[#This Row],[VENTAS INDURAMA]],0)</f>
        <v>0</v>
      </c>
      <c r="AI1371" t="s">
        <v>1676</v>
      </c>
      <c r="AK1371" s="42"/>
      <c r="AL1371" t="s">
        <v>727</v>
      </c>
      <c r="AM1371" s="55" t="s">
        <v>1219</v>
      </c>
      <c r="AO1371" s="55" t="s">
        <v>419</v>
      </c>
      <c r="AP1371" t="e">
        <v>#N/A</v>
      </c>
      <c r="AQ1371" s="55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f>SUM(Tabla5[[#This Row],[VENTA MABE 1 SEMANA OCT]:[VENTAS OTROS 1 SEMANA OCT]])</f>
        <v>0</v>
      </c>
      <c r="AY1371" s="46">
        <v>1</v>
      </c>
      <c r="AZ1371" s="55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f>SUM(Tabla5[[#This Row],[VENTA MABE 2 SEMANA OCT]:[VENTAS OTROS 2 SEMANA OCT]])</f>
        <v>0</v>
      </c>
      <c r="BH1371" t="s">
        <v>1198</v>
      </c>
      <c r="BI1371" s="55" t="s">
        <v>653</v>
      </c>
      <c r="BJ1371">
        <v>0.99999999999999911</v>
      </c>
      <c r="BK1371" s="55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f>SUM(Tabla5[[#This Row],[VENTA MABE 3 SEMANA OCT]:[VENTAS OTROS 3 SEMANA OCT]])</f>
        <v>0</v>
      </c>
      <c r="BS1371" s="42">
        <v>0</v>
      </c>
      <c r="BT1371" s="55">
        <v>2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f>SUM(Tabla5[[#This Row],[VENTA MABE 4 SEMANA OCT]:[VENTAS OTROS 4 SEMANA OCT]])</f>
        <v>2</v>
      </c>
      <c r="CB1371" t="s">
        <v>1679</v>
      </c>
      <c r="CC1371" t="s">
        <v>1679</v>
      </c>
      <c r="CD1371" t="s">
        <v>1679</v>
      </c>
      <c r="CE1371" t="s">
        <v>1679</v>
      </c>
      <c r="CF1371" t="s">
        <v>1679</v>
      </c>
      <c r="CG1371" t="s">
        <v>1679</v>
      </c>
      <c r="CH1371" t="s">
        <v>1679</v>
      </c>
      <c r="CI13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71" s="66">
        <v>0</v>
      </c>
      <c r="CK1371">
        <v>0</v>
      </c>
      <c r="CL1371">
        <v>0</v>
      </c>
      <c r="CM1371" t="s">
        <v>1679</v>
      </c>
      <c r="CN1371">
        <v>0</v>
      </c>
      <c r="CO1371">
        <v>0</v>
      </c>
      <c r="CP1371">
        <v>0</v>
      </c>
      <c r="CQ1371">
        <v>0</v>
      </c>
      <c r="CR1371">
        <f>SUM(Tabla5[[#This Row],[VENTA MABE 1 SEMANA NOV]:[VENTAS OTROS 1 SEMANA NOV]])</f>
        <v>0</v>
      </c>
      <c r="CS1371">
        <f>IFERROR(VLOOKUP(Tabla5[[#This Row],[CLAVE]],[2]VENTAS!$F$2:$L$1501,2,0),0)</f>
        <v>0</v>
      </c>
      <c r="CT1371">
        <f>IFERROR(VLOOKUP(Tabla5[[#This Row],[CLAVE]],[2]VENTAS!$F$2:$L$1501,3,0),0)</f>
        <v>0</v>
      </c>
      <c r="CU1371">
        <f>IFERROR(VLOOKUP(Tabla5[[#This Row],[CLAVE]],[2]VENTAS!$F$2:$L$1501,4,0),0)</f>
        <v>0</v>
      </c>
      <c r="CV1371">
        <f>IFERROR(VLOOKUP(Tabla5[[#This Row],[CLAVE]],[2]VENTAS!$F$2:$L$1501,5,0),0)</f>
        <v>0</v>
      </c>
      <c r="CW1371">
        <f>IFERROR(VLOOKUP(Tabla5[[#This Row],[CLAVE]],[2]VENTAS!$F$2:$L$1501,6,0),0)</f>
        <v>0</v>
      </c>
      <c r="CX1371">
        <f>IFERROR(VLOOKUP(Tabla5[[#This Row],[CLAVE]],[2]VENTAS!$F$2:$L$1501,7,0),0)</f>
        <v>0</v>
      </c>
      <c r="CY1371">
        <f>IFERROR(VLOOKUP(Tabla5[[#This Row],[CLAVE]],[2]VENTAS!$F$2:$R$1501,13,0),0)</f>
        <v>0</v>
      </c>
      <c r="CZ1371">
        <f>SUM(Tabla5[[#This Row],[VENTA MABE 2 SEMANA NOV]:[VENTAS OTROS 2 SEMANA NOV]])</f>
        <v>0</v>
      </c>
      <c r="DA1371" s="46">
        <v>1.9532664795715573</v>
      </c>
    </row>
    <row r="1372" spans="1:105" hidden="1" x14ac:dyDescent="0.3">
      <c r="A1372" t="str">
        <f>CONCATENATE(Tabla5[[#This Row],[TIENDA HMPV]],Tabla5[[#This Row],[LINEA]])</f>
        <v>471 - TIENDA DAULE 938LAVADO</v>
      </c>
      <c r="C1372" s="55" t="s">
        <v>653</v>
      </c>
      <c r="D1372" s="55" t="s">
        <v>39</v>
      </c>
      <c r="E1372" s="55" t="s">
        <v>1220</v>
      </c>
      <c r="F1372" s="55" t="s">
        <v>1724</v>
      </c>
      <c r="G1372" t="s">
        <v>28</v>
      </c>
      <c r="H1372" s="42">
        <f>IFERROR(Tabla5[[#This Row],[VENTAS MABE]]/Tabla5[[#This Row],[CUOTA]],0)</f>
        <v>0</v>
      </c>
      <c r="I1372">
        <v>3</v>
      </c>
      <c r="L1372">
        <v>0</v>
      </c>
      <c r="M1372">
        <v>0</v>
      </c>
      <c r="N1372">
        <v>0</v>
      </c>
      <c r="O1372">
        <v>0</v>
      </c>
      <c r="W1372" s="42">
        <f>IFERROR(Tabla5[[#This Row],[TOTAL VENTA 38 SEMANA]]/Tabla5[[#This Row],[VENTA ACUM 38]],0)</f>
        <v>0</v>
      </c>
      <c r="X1372" s="42">
        <v>0</v>
      </c>
      <c r="Y1372" s="55" t="s">
        <v>757</v>
      </c>
      <c r="Z1372" s="46">
        <f>+Tabla5[[#This Row],[VENTA ACUM 38]]+Tabla5[[#This Row],[venta total 39 acum]]</f>
        <v>0</v>
      </c>
      <c r="AA1372" s="46">
        <v>0</v>
      </c>
      <c r="AB1372" s="46">
        <v>0</v>
      </c>
      <c r="AC1372" s="46">
        <v>0</v>
      </c>
      <c r="AD1372" s="46"/>
      <c r="AE1372" s="46"/>
      <c r="AF1372" s="46"/>
      <c r="AG1372" s="46">
        <v>0</v>
      </c>
      <c r="AH1372" s="42">
        <f>IFERROR(Tabla5[[#This Row],[VENTAS MABE]]/Tabla5[[#This Row],[VENTAS INDURAMA]],0)</f>
        <v>0</v>
      </c>
      <c r="AI1372" t="s">
        <v>1676</v>
      </c>
      <c r="AK1372" s="42"/>
      <c r="AL1372" t="s">
        <v>727</v>
      </c>
      <c r="AM1372" s="55" t="s">
        <v>1219</v>
      </c>
      <c r="AO1372" s="55" t="s">
        <v>419</v>
      </c>
      <c r="AP1372" t="e">
        <v>#N/A</v>
      </c>
      <c r="AQ1372" s="55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f>SUM(Tabla5[[#This Row],[VENTA MABE 1 SEMANA OCT]:[VENTAS OTROS 1 SEMANA OCT]])</f>
        <v>0</v>
      </c>
      <c r="AY1372" s="46">
        <v>3.014930245991184</v>
      </c>
      <c r="AZ1372" s="55">
        <v>1</v>
      </c>
      <c r="BA1372">
        <v>2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f>SUM(Tabla5[[#This Row],[VENTA MABE 2 SEMANA OCT]:[VENTAS OTROS 2 SEMANA OCT]])</f>
        <v>3</v>
      </c>
      <c r="BH1372" t="s">
        <v>1198</v>
      </c>
      <c r="BI1372" s="55" t="s">
        <v>653</v>
      </c>
      <c r="BJ1372">
        <v>0.99999999999999911</v>
      </c>
      <c r="BK1372" s="55">
        <v>2</v>
      </c>
      <c r="BL1372">
        <v>2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f>SUM(Tabla5[[#This Row],[VENTA MABE 3 SEMANA OCT]:[VENTAS OTROS 3 SEMANA OCT]])</f>
        <v>4</v>
      </c>
      <c r="BS1372" s="42">
        <v>0.12</v>
      </c>
      <c r="BT1372" s="55">
        <v>2</v>
      </c>
      <c r="BU1372">
        <v>2</v>
      </c>
      <c r="BV1372">
        <v>1</v>
      </c>
      <c r="BW1372">
        <v>2</v>
      </c>
      <c r="BX1372">
        <v>0</v>
      </c>
      <c r="BY1372">
        <v>0</v>
      </c>
      <c r="BZ1372">
        <v>0</v>
      </c>
      <c r="CA1372">
        <f>SUM(Tabla5[[#This Row],[VENTA MABE 4 SEMANA OCT]:[VENTAS OTROS 4 SEMANA OCT]])</f>
        <v>7</v>
      </c>
      <c r="CB1372" t="s">
        <v>1679</v>
      </c>
      <c r="CC1372" t="s">
        <v>1679</v>
      </c>
      <c r="CD1372" t="s">
        <v>1679</v>
      </c>
      <c r="CE1372" t="s">
        <v>1679</v>
      </c>
      <c r="CF1372" t="s">
        <v>1679</v>
      </c>
      <c r="CG1372" t="s">
        <v>1679</v>
      </c>
      <c r="CH1372" t="s">
        <v>1679</v>
      </c>
      <c r="CI13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0.35714285714285715</v>
      </c>
      <c r="CJ1372" t="s">
        <v>1703</v>
      </c>
      <c r="CK1372">
        <v>1</v>
      </c>
      <c r="CL1372">
        <v>2</v>
      </c>
      <c r="CM1372" t="s">
        <v>1679</v>
      </c>
      <c r="CN1372">
        <v>0</v>
      </c>
      <c r="CO1372">
        <v>0</v>
      </c>
      <c r="CP1372">
        <v>0</v>
      </c>
      <c r="CQ1372">
        <v>0</v>
      </c>
      <c r="CR1372">
        <f>SUM(Tabla5[[#This Row],[VENTA MABE 1 SEMANA NOV]:[VENTAS OTROS 1 SEMANA NOV]])</f>
        <v>3</v>
      </c>
      <c r="CS1372">
        <f>IFERROR(VLOOKUP(Tabla5[[#This Row],[CLAVE]],[2]VENTAS!$F$2:$L$1501,2,0),0)</f>
        <v>2</v>
      </c>
      <c r="CT1372">
        <f>IFERROR(VLOOKUP(Tabla5[[#This Row],[CLAVE]],[2]VENTAS!$F$2:$L$1501,3,0),0)</f>
        <v>2</v>
      </c>
      <c r="CU1372">
        <f>IFERROR(VLOOKUP(Tabla5[[#This Row],[CLAVE]],[2]VENTAS!$F$2:$L$1501,4,0),0)</f>
        <v>0</v>
      </c>
      <c r="CV1372">
        <f>IFERROR(VLOOKUP(Tabla5[[#This Row],[CLAVE]],[2]VENTAS!$F$2:$L$1501,5,0),0)</f>
        <v>0</v>
      </c>
      <c r="CW1372">
        <f>IFERROR(VLOOKUP(Tabla5[[#This Row],[CLAVE]],[2]VENTAS!$F$2:$L$1501,6,0),0)</f>
        <v>0</v>
      </c>
      <c r="CX1372">
        <f>IFERROR(VLOOKUP(Tabla5[[#This Row],[CLAVE]],[2]VENTAS!$F$2:$L$1501,7,0),0)</f>
        <v>0</v>
      </c>
      <c r="CY1372">
        <f>IFERROR(VLOOKUP(Tabla5[[#This Row],[CLAVE]],[2]VENTAS!$F$2:$R$1501,13,0),0)</f>
        <v>0</v>
      </c>
      <c r="CZ1372">
        <f>SUM(Tabla5[[#This Row],[VENTA MABE 2 SEMANA NOV]:[VENTAS OTROS 2 SEMANA NOV]])</f>
        <v>4</v>
      </c>
      <c r="DA1372" s="46">
        <v>7.5225640723313081</v>
      </c>
    </row>
    <row r="1373" spans="1:105" hidden="1" x14ac:dyDescent="0.3">
      <c r="A1373" t="str">
        <f>CONCATENATE(Tabla5[[#This Row],[TIENDA HMPV]],Tabla5[[#This Row],[LINEA]])</f>
        <v>471 - TIENDA DAULE 938REFRIGERACIÓN</v>
      </c>
      <c r="C1373" s="55" t="s">
        <v>653</v>
      </c>
      <c r="D1373" s="55" t="s">
        <v>39</v>
      </c>
      <c r="E1373" s="55" t="s">
        <v>1220</v>
      </c>
      <c r="F1373" s="55" t="s">
        <v>1724</v>
      </c>
      <c r="G1373" t="s">
        <v>29</v>
      </c>
      <c r="H1373" s="42">
        <f>IFERROR(Tabla5[[#This Row],[VENTAS MABE]]/Tabla5[[#This Row],[CUOTA]],0)</f>
        <v>0</v>
      </c>
      <c r="I1373">
        <v>2</v>
      </c>
      <c r="L1373">
        <v>0</v>
      </c>
      <c r="M1373">
        <v>0</v>
      </c>
      <c r="N1373">
        <v>0</v>
      </c>
      <c r="O1373">
        <v>0</v>
      </c>
      <c r="W1373" s="42">
        <f>IFERROR(Tabla5[[#This Row],[TOTAL VENTA 38 SEMANA]]/Tabla5[[#This Row],[VENTA ACUM 38]],0)</f>
        <v>0</v>
      </c>
      <c r="X1373" s="42">
        <v>0</v>
      </c>
      <c r="Y1373" s="55" t="s">
        <v>757</v>
      </c>
      <c r="Z1373" s="46">
        <f>+Tabla5[[#This Row],[VENTA ACUM 38]]+Tabla5[[#This Row],[venta total 39 acum]]</f>
        <v>0</v>
      </c>
      <c r="AA1373" s="46">
        <v>0</v>
      </c>
      <c r="AB1373" s="46">
        <v>0</v>
      </c>
      <c r="AC1373" s="46">
        <v>0</v>
      </c>
      <c r="AD1373" s="46"/>
      <c r="AE1373" s="46"/>
      <c r="AF1373" s="46"/>
      <c r="AG1373" s="46">
        <v>0</v>
      </c>
      <c r="AH1373" s="42">
        <f>IFERROR(Tabla5[[#This Row],[VENTAS MABE]]/Tabla5[[#This Row],[VENTAS INDURAMA]],0)</f>
        <v>0</v>
      </c>
      <c r="AI1373" t="s">
        <v>1676</v>
      </c>
      <c r="AK1373" s="42"/>
      <c r="AL1373" t="s">
        <v>727</v>
      </c>
      <c r="AM1373" s="55" t="s">
        <v>1219</v>
      </c>
      <c r="AO1373" s="55" t="s">
        <v>419</v>
      </c>
      <c r="AP1373" t="e">
        <v>#N/A</v>
      </c>
      <c r="AQ1373" s="55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f>SUM(Tabla5[[#This Row],[VENTA MABE 1 SEMANA OCT]:[VENTAS OTROS 1 SEMANA OCT]])</f>
        <v>1</v>
      </c>
      <c r="AY1373" s="46">
        <v>2</v>
      </c>
      <c r="AZ1373" s="55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f>SUM(Tabla5[[#This Row],[VENTA MABE 2 SEMANA OCT]:[VENTAS OTROS 2 SEMANA OCT]])</f>
        <v>1</v>
      </c>
      <c r="BH1373" t="s">
        <v>1198</v>
      </c>
      <c r="BI1373" s="55" t="s">
        <v>653</v>
      </c>
      <c r="BJ1373">
        <v>0.99999999999999911</v>
      </c>
      <c r="BK1373" s="55">
        <v>0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f>SUM(Tabla5[[#This Row],[VENTA MABE 3 SEMANA OCT]:[VENTAS OTROS 3 SEMANA OCT]])</f>
        <v>1</v>
      </c>
      <c r="BS1373" s="42">
        <v>0.2</v>
      </c>
      <c r="BT1373" s="55">
        <v>1</v>
      </c>
      <c r="BU1373">
        <v>1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f>SUM(Tabla5[[#This Row],[VENTA MABE 4 SEMANA OCT]:[VENTAS OTROS 4 SEMANA OCT]])</f>
        <v>2</v>
      </c>
      <c r="CB1373" t="s">
        <v>1679</v>
      </c>
      <c r="CC1373" t="s">
        <v>1679</v>
      </c>
      <c r="CD1373" t="s">
        <v>1679</v>
      </c>
      <c r="CE1373" t="s">
        <v>1679</v>
      </c>
      <c r="CF1373" t="s">
        <v>1679</v>
      </c>
      <c r="CG1373" t="s">
        <v>1679</v>
      </c>
      <c r="CH1373" t="s">
        <v>1679</v>
      </c>
      <c r="CI13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373" t="s">
        <v>1703</v>
      </c>
      <c r="CK1373">
        <v>2</v>
      </c>
      <c r="CL1373">
        <v>1</v>
      </c>
      <c r="CM1373" t="s">
        <v>1679</v>
      </c>
      <c r="CN1373">
        <v>0</v>
      </c>
      <c r="CO1373">
        <v>0</v>
      </c>
      <c r="CP1373">
        <v>0</v>
      </c>
      <c r="CQ1373">
        <v>0</v>
      </c>
      <c r="CR1373">
        <f>SUM(Tabla5[[#This Row],[VENTA MABE 1 SEMANA NOV]:[VENTAS OTROS 1 SEMANA NOV]])</f>
        <v>3</v>
      </c>
      <c r="CS1373">
        <f>IFERROR(VLOOKUP(Tabla5[[#This Row],[CLAVE]],[2]VENTAS!$F$2:$L$1501,2,0),0)</f>
        <v>3</v>
      </c>
      <c r="CT1373">
        <f>IFERROR(VLOOKUP(Tabla5[[#This Row],[CLAVE]],[2]VENTAS!$F$2:$L$1501,3,0),0)</f>
        <v>1</v>
      </c>
      <c r="CU1373">
        <f>IFERROR(VLOOKUP(Tabla5[[#This Row],[CLAVE]],[2]VENTAS!$F$2:$L$1501,4,0),0)</f>
        <v>0</v>
      </c>
      <c r="CV1373">
        <f>IFERROR(VLOOKUP(Tabla5[[#This Row],[CLAVE]],[2]VENTAS!$F$2:$L$1501,5,0),0)</f>
        <v>0</v>
      </c>
      <c r="CW1373">
        <f>IFERROR(VLOOKUP(Tabla5[[#This Row],[CLAVE]],[2]VENTAS!$F$2:$L$1501,6,0),0)</f>
        <v>0</v>
      </c>
      <c r="CX1373">
        <f>IFERROR(VLOOKUP(Tabla5[[#This Row],[CLAVE]],[2]VENTAS!$F$2:$L$1501,7,0),0)</f>
        <v>0</v>
      </c>
      <c r="CY1373">
        <f>IFERROR(VLOOKUP(Tabla5[[#This Row],[CLAVE]],[2]VENTAS!$F$2:$R$1501,13,0),0)</f>
        <v>0</v>
      </c>
      <c r="CZ1373">
        <f>SUM(Tabla5[[#This Row],[VENTA MABE 2 SEMANA NOV]:[VENTAS OTROS 2 SEMANA NOV]])</f>
        <v>4</v>
      </c>
      <c r="DA1373" s="46">
        <v>4.7777183746852003</v>
      </c>
    </row>
    <row r="1374" spans="1:105" hidden="1" x14ac:dyDescent="0.3">
      <c r="A1374" t="str">
        <f>CONCATENATE(Tabla5[[#This Row],[TIENDA HMPV]],Tabla5[[#This Row],[LINEA]])</f>
        <v>480 - TIENDA FLORIDA 967AIRES</v>
      </c>
      <c r="C1374" s="55" t="s">
        <v>653</v>
      </c>
      <c r="D1374" s="55" t="s">
        <v>39</v>
      </c>
      <c r="E1374" s="55" t="s">
        <v>1225</v>
      </c>
      <c r="F1374" s="55" t="s">
        <v>1724</v>
      </c>
      <c r="G1374" t="s">
        <v>25</v>
      </c>
      <c r="H1374" s="42">
        <f>IFERROR(Tabla5[[#This Row],[VENTAS MABE]]/Tabla5[[#This Row],[CUOTA]],0)</f>
        <v>0</v>
      </c>
      <c r="I1374">
        <v>0</v>
      </c>
      <c r="L1374">
        <v>0</v>
      </c>
      <c r="M1374">
        <v>0</v>
      </c>
      <c r="N1374">
        <v>0</v>
      </c>
      <c r="O1374">
        <v>0</v>
      </c>
      <c r="W1374" s="42">
        <f>IFERROR(Tabla5[[#This Row],[TOTAL VENTA 38 SEMANA]]/Tabla5[[#This Row],[VENTA ACUM 38]],0)</f>
        <v>0</v>
      </c>
      <c r="X1374" s="42">
        <v>0</v>
      </c>
      <c r="Y1374" s="55" t="s">
        <v>769</v>
      </c>
      <c r="Z1374" s="46">
        <f>+Tabla5[[#This Row],[VENTA ACUM 38]]+Tabla5[[#This Row],[venta total 39 acum]]</f>
        <v>0</v>
      </c>
      <c r="AA1374" s="46">
        <v>0</v>
      </c>
      <c r="AB1374" s="46">
        <v>0</v>
      </c>
      <c r="AC1374" s="46">
        <v>0</v>
      </c>
      <c r="AD1374" s="46"/>
      <c r="AE1374" s="46"/>
      <c r="AF1374" s="46"/>
      <c r="AG1374" s="46">
        <v>0</v>
      </c>
      <c r="AH1374" s="42">
        <f>IFERROR(Tabla5[[#This Row],[VENTAS MABE]]/Tabla5[[#This Row],[VENTAS INDURAMA]],0)</f>
        <v>0</v>
      </c>
      <c r="AI1374" t="s">
        <v>1676</v>
      </c>
      <c r="AK1374" s="42"/>
      <c r="AL1374" t="s">
        <v>727</v>
      </c>
      <c r="AM1374" s="55" t="s">
        <v>1224</v>
      </c>
      <c r="AO1374" s="55" t="s">
        <v>419</v>
      </c>
      <c r="AP1374" t="e">
        <v>#N/A</v>
      </c>
      <c r="AQ1374" s="55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f>SUM(Tabla5[[#This Row],[VENTA MABE 1 SEMANA OCT]:[VENTAS OTROS 1 SEMANA OCT]])</f>
        <v>0</v>
      </c>
      <c r="AY1374" s="46">
        <v>0</v>
      </c>
      <c r="AZ1374" s="55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f>SUM(Tabla5[[#This Row],[VENTA MABE 2 SEMANA OCT]:[VENTAS OTROS 2 SEMANA OCT]])</f>
        <v>0</v>
      </c>
      <c r="BH1374" t="s">
        <v>796</v>
      </c>
      <c r="BI1374" s="55" t="s">
        <v>653</v>
      </c>
      <c r="BJ1374">
        <v>4</v>
      </c>
      <c r="BK1374" s="55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f>SUM(Tabla5[[#This Row],[VENTA MABE 3 SEMANA OCT]:[VENTAS OTROS 3 SEMANA OCT]])</f>
        <v>0</v>
      </c>
      <c r="BS1374" s="42">
        <v>0.15</v>
      </c>
      <c r="BT1374" s="55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f>SUM(Tabla5[[#This Row],[VENTA MABE 4 SEMANA OCT]:[VENTAS OTROS 4 SEMANA OCT]])</f>
        <v>0</v>
      </c>
      <c r="CB1374" t="s">
        <v>1679</v>
      </c>
      <c r="CC1374" t="s">
        <v>1679</v>
      </c>
      <c r="CD1374" t="s">
        <v>1679</v>
      </c>
      <c r="CE1374" t="s">
        <v>1679</v>
      </c>
      <c r="CF1374" t="s">
        <v>1679</v>
      </c>
      <c r="CG1374" t="s">
        <v>1679</v>
      </c>
      <c r="CH1374" t="s">
        <v>1679</v>
      </c>
      <c r="CI13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74" s="66">
        <v>0</v>
      </c>
      <c r="CK1374">
        <v>0</v>
      </c>
      <c r="CL1374">
        <v>0</v>
      </c>
      <c r="CM1374" t="s">
        <v>1679</v>
      </c>
      <c r="CN1374">
        <v>0</v>
      </c>
      <c r="CO1374">
        <v>0</v>
      </c>
      <c r="CP1374">
        <v>0</v>
      </c>
      <c r="CQ1374">
        <v>0</v>
      </c>
      <c r="CR1374">
        <f>SUM(Tabla5[[#This Row],[VENTA MABE 1 SEMANA NOV]:[VENTAS OTROS 1 SEMANA NOV]])</f>
        <v>0</v>
      </c>
      <c r="CS1374">
        <f>IFERROR(VLOOKUP(Tabla5[[#This Row],[CLAVE]],[2]VENTAS!$F$2:$L$1501,2,0),0)</f>
        <v>0</v>
      </c>
      <c r="CT1374">
        <f>IFERROR(VLOOKUP(Tabla5[[#This Row],[CLAVE]],[2]VENTAS!$F$2:$L$1501,3,0),0)</f>
        <v>0</v>
      </c>
      <c r="CU1374">
        <f>IFERROR(VLOOKUP(Tabla5[[#This Row],[CLAVE]],[2]VENTAS!$F$2:$L$1501,4,0),0)</f>
        <v>0</v>
      </c>
      <c r="CV1374">
        <f>IFERROR(VLOOKUP(Tabla5[[#This Row],[CLAVE]],[2]VENTAS!$F$2:$L$1501,5,0),0)</f>
        <v>0</v>
      </c>
      <c r="CW1374">
        <f>IFERROR(VLOOKUP(Tabla5[[#This Row],[CLAVE]],[2]VENTAS!$F$2:$L$1501,6,0),0)</f>
        <v>0</v>
      </c>
      <c r="CX1374">
        <f>IFERROR(VLOOKUP(Tabla5[[#This Row],[CLAVE]],[2]VENTAS!$F$2:$L$1501,7,0),0)</f>
        <v>0</v>
      </c>
      <c r="CY1374">
        <f>IFERROR(VLOOKUP(Tabla5[[#This Row],[CLAVE]],[2]VENTAS!$F$2:$R$1501,13,0),0)</f>
        <v>0</v>
      </c>
      <c r="CZ1374">
        <f>SUM(Tabla5[[#This Row],[VENTA MABE 2 SEMANA NOV]:[VENTAS OTROS 2 SEMANA NOV]])</f>
        <v>0</v>
      </c>
      <c r="DA1374" s="46">
        <v>0.40567951318458428</v>
      </c>
    </row>
    <row r="1375" spans="1:105" hidden="1" x14ac:dyDescent="0.3">
      <c r="A1375" t="str">
        <f>CONCATENATE(Tabla5[[#This Row],[TIENDA HMPV]],Tabla5[[#This Row],[LINEA]])</f>
        <v>480 - TIENDA FLORIDA 967COCINAS</v>
      </c>
      <c r="C1375" s="55" t="s">
        <v>653</v>
      </c>
      <c r="D1375" s="55" t="s">
        <v>39</v>
      </c>
      <c r="E1375" s="55" t="s">
        <v>1225</v>
      </c>
      <c r="F1375" s="55" t="s">
        <v>1724</v>
      </c>
      <c r="G1375" t="s">
        <v>26</v>
      </c>
      <c r="H1375" s="42">
        <f>IFERROR(Tabla5[[#This Row],[VENTAS MABE]]/Tabla5[[#This Row],[CUOTA]],0)</f>
        <v>0</v>
      </c>
      <c r="I1375">
        <v>4</v>
      </c>
      <c r="L1375">
        <v>0</v>
      </c>
      <c r="M1375">
        <v>0</v>
      </c>
      <c r="N1375">
        <v>0</v>
      </c>
      <c r="O1375">
        <v>0</v>
      </c>
      <c r="W1375" s="42">
        <f>IFERROR(Tabla5[[#This Row],[TOTAL VENTA 38 SEMANA]]/Tabla5[[#This Row],[VENTA ACUM 38]],0)</f>
        <v>0</v>
      </c>
      <c r="X1375" s="42">
        <v>0</v>
      </c>
      <c r="Y1375" s="55" t="s">
        <v>769</v>
      </c>
      <c r="Z1375" s="46">
        <f>+Tabla5[[#This Row],[VENTA ACUM 38]]+Tabla5[[#This Row],[venta total 39 acum]]</f>
        <v>0</v>
      </c>
      <c r="AA1375" s="46">
        <v>0</v>
      </c>
      <c r="AB1375" s="46">
        <v>0</v>
      </c>
      <c r="AC1375" s="46">
        <v>0</v>
      </c>
      <c r="AD1375" s="46"/>
      <c r="AE1375" s="46"/>
      <c r="AF1375" s="46"/>
      <c r="AG1375" s="46">
        <v>0</v>
      </c>
      <c r="AH1375" s="42">
        <f>IFERROR(Tabla5[[#This Row],[VENTAS MABE]]/Tabla5[[#This Row],[VENTAS INDURAMA]],0)</f>
        <v>0</v>
      </c>
      <c r="AI1375" t="s">
        <v>1676</v>
      </c>
      <c r="AK1375" s="42"/>
      <c r="AL1375" t="s">
        <v>727</v>
      </c>
      <c r="AM1375" s="55" t="s">
        <v>1224</v>
      </c>
      <c r="AO1375" s="55" t="s">
        <v>419</v>
      </c>
      <c r="AP1375" t="e">
        <v>#N/A</v>
      </c>
      <c r="AQ1375" s="5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f>SUM(Tabla5[[#This Row],[VENTA MABE 1 SEMANA OCT]:[VENTAS OTROS 1 SEMANA OCT]])</f>
        <v>0</v>
      </c>
      <c r="AY1375" s="46">
        <v>4.7134537784299351</v>
      </c>
      <c r="AZ1375" s="55">
        <v>0</v>
      </c>
      <c r="BA1375">
        <v>2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f>SUM(Tabla5[[#This Row],[VENTA MABE 2 SEMANA OCT]:[VENTAS OTROS 2 SEMANA OCT]])</f>
        <v>2</v>
      </c>
      <c r="BH1375" t="s">
        <v>796</v>
      </c>
      <c r="BI1375" s="55" t="s">
        <v>653</v>
      </c>
      <c r="BJ1375">
        <v>4</v>
      </c>
      <c r="BK1375" s="55">
        <v>0</v>
      </c>
      <c r="BL1375">
        <v>2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f>SUM(Tabla5[[#This Row],[VENTA MABE 3 SEMANA OCT]:[VENTAS OTROS 3 SEMANA OCT]])</f>
        <v>2</v>
      </c>
      <c r="BS1375" s="42">
        <v>0.4</v>
      </c>
      <c r="BT1375" s="55">
        <v>1</v>
      </c>
      <c r="BU1375">
        <v>3</v>
      </c>
      <c r="BV1375">
        <v>0</v>
      </c>
      <c r="BW1375">
        <v>0</v>
      </c>
      <c r="BX1375">
        <v>0</v>
      </c>
      <c r="BY1375">
        <v>0</v>
      </c>
      <c r="BZ1375">
        <v>1</v>
      </c>
      <c r="CA1375">
        <f>SUM(Tabla5[[#This Row],[VENTA MABE 4 SEMANA OCT]:[VENTAS OTROS 4 SEMANA OCT]])</f>
        <v>5</v>
      </c>
      <c r="CB1375" t="s">
        <v>1679</v>
      </c>
      <c r="CC1375" t="s">
        <v>1679</v>
      </c>
      <c r="CD1375" t="s">
        <v>1679</v>
      </c>
      <c r="CE1375" t="s">
        <v>1679</v>
      </c>
      <c r="CF1375" t="s">
        <v>1679</v>
      </c>
      <c r="CG1375" t="s">
        <v>1679</v>
      </c>
      <c r="CH1375" t="s">
        <v>1679</v>
      </c>
      <c r="CI13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0.1111111111111111</v>
      </c>
      <c r="CJ1375" t="s">
        <v>1703</v>
      </c>
      <c r="CK1375">
        <v>0</v>
      </c>
      <c r="CL1375">
        <v>2</v>
      </c>
      <c r="CM1375" t="s">
        <v>1679</v>
      </c>
      <c r="CN1375">
        <v>0</v>
      </c>
      <c r="CO1375">
        <v>0</v>
      </c>
      <c r="CP1375">
        <v>0</v>
      </c>
      <c r="CQ1375">
        <v>0</v>
      </c>
      <c r="CR1375">
        <f>SUM(Tabla5[[#This Row],[VENTA MABE 1 SEMANA NOV]:[VENTAS OTROS 1 SEMANA NOV]])</f>
        <v>2</v>
      </c>
      <c r="CS1375">
        <f>IFERROR(VLOOKUP(Tabla5[[#This Row],[CLAVE]],[2]VENTAS!$F$2:$L$1501,2,0),0)</f>
        <v>2</v>
      </c>
      <c r="CT1375">
        <f>IFERROR(VLOOKUP(Tabla5[[#This Row],[CLAVE]],[2]VENTAS!$F$2:$L$1501,3,0),0)</f>
        <v>2</v>
      </c>
      <c r="CU1375">
        <f>IFERROR(VLOOKUP(Tabla5[[#This Row],[CLAVE]],[2]VENTAS!$F$2:$L$1501,4,0),0)</f>
        <v>0</v>
      </c>
      <c r="CV1375">
        <f>IFERROR(VLOOKUP(Tabla5[[#This Row],[CLAVE]],[2]VENTAS!$F$2:$L$1501,5,0),0)</f>
        <v>0</v>
      </c>
      <c r="CW1375">
        <f>IFERROR(VLOOKUP(Tabla5[[#This Row],[CLAVE]],[2]VENTAS!$F$2:$L$1501,6,0),0)</f>
        <v>0</v>
      </c>
      <c r="CX1375">
        <f>IFERROR(VLOOKUP(Tabla5[[#This Row],[CLAVE]],[2]VENTAS!$F$2:$L$1501,7,0),0)</f>
        <v>0</v>
      </c>
      <c r="CY1375">
        <f>IFERROR(VLOOKUP(Tabla5[[#This Row],[CLAVE]],[2]VENTAS!$F$2:$R$1501,13,0),0)</f>
        <v>0</v>
      </c>
      <c r="CZ1375">
        <f>SUM(Tabla5[[#This Row],[VENTA MABE 2 SEMANA NOV]:[VENTAS OTROS 2 SEMANA NOV]])</f>
        <v>4</v>
      </c>
      <c r="DA1375" s="46">
        <v>9.7861132373985491</v>
      </c>
    </row>
    <row r="1376" spans="1:105" hidden="1" x14ac:dyDescent="0.3">
      <c r="A1376" t="str">
        <f>CONCATENATE(Tabla5[[#This Row],[TIENDA HMPV]],Tabla5[[#This Row],[LINEA]])</f>
        <v>480 - TIENDA FLORIDA 967GLOBALES</v>
      </c>
      <c r="C1376" s="55" t="s">
        <v>653</v>
      </c>
      <c r="D1376" s="55" t="s">
        <v>39</v>
      </c>
      <c r="E1376" s="55" t="s">
        <v>1225</v>
      </c>
      <c r="F1376" s="55" t="s">
        <v>1724</v>
      </c>
      <c r="G1376" t="s">
        <v>27</v>
      </c>
      <c r="H1376" s="42">
        <f>IFERROR(Tabla5[[#This Row],[VENTAS MABE]]/Tabla5[[#This Row],[CUOTA]],0)</f>
        <v>0</v>
      </c>
      <c r="I1376">
        <v>1</v>
      </c>
      <c r="L1376">
        <v>0</v>
      </c>
      <c r="M1376">
        <v>0</v>
      </c>
      <c r="N1376">
        <v>0</v>
      </c>
      <c r="O1376">
        <v>0</v>
      </c>
      <c r="W1376" s="42">
        <f>IFERROR(Tabla5[[#This Row],[TOTAL VENTA 38 SEMANA]]/Tabla5[[#This Row],[VENTA ACUM 38]],0)</f>
        <v>0</v>
      </c>
      <c r="X1376" s="42">
        <v>0</v>
      </c>
      <c r="Y1376" s="55" t="s">
        <v>769</v>
      </c>
      <c r="Z1376" s="46">
        <f>+Tabla5[[#This Row],[VENTA ACUM 38]]+Tabla5[[#This Row],[venta total 39 acum]]</f>
        <v>0</v>
      </c>
      <c r="AA1376" s="46">
        <v>0</v>
      </c>
      <c r="AB1376" s="46">
        <v>0</v>
      </c>
      <c r="AC1376" s="46">
        <v>0</v>
      </c>
      <c r="AD1376" s="46"/>
      <c r="AE1376" s="46"/>
      <c r="AF1376" s="46"/>
      <c r="AG1376" s="46">
        <v>0</v>
      </c>
      <c r="AH1376" s="42">
        <f>IFERROR(Tabla5[[#This Row],[VENTAS MABE]]/Tabla5[[#This Row],[VENTAS INDURAMA]],0)</f>
        <v>0</v>
      </c>
      <c r="AI1376" t="s">
        <v>1676</v>
      </c>
      <c r="AK1376" s="42"/>
      <c r="AL1376" t="s">
        <v>727</v>
      </c>
      <c r="AM1376" s="55" t="s">
        <v>1224</v>
      </c>
      <c r="AO1376" s="55" t="s">
        <v>419</v>
      </c>
      <c r="AP1376" t="e">
        <v>#N/A</v>
      </c>
      <c r="AQ1376" s="55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f>SUM(Tabla5[[#This Row],[VENTA MABE 1 SEMANA OCT]:[VENTAS OTROS 1 SEMANA OCT]])</f>
        <v>0</v>
      </c>
      <c r="AY1376" s="46">
        <v>1</v>
      </c>
      <c r="AZ1376" s="55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f>SUM(Tabla5[[#This Row],[VENTA MABE 2 SEMANA OCT]:[VENTAS OTROS 2 SEMANA OCT]])</f>
        <v>0</v>
      </c>
      <c r="BH1376" t="s">
        <v>796</v>
      </c>
      <c r="BI1376" s="55" t="s">
        <v>653</v>
      </c>
      <c r="BJ1376">
        <v>4</v>
      </c>
      <c r="BK1376" s="55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f>SUM(Tabla5[[#This Row],[VENTA MABE 3 SEMANA OCT]:[VENTAS OTROS 3 SEMANA OCT]])</f>
        <v>0</v>
      </c>
      <c r="BS1376" s="42">
        <v>0</v>
      </c>
      <c r="BT1376" s="55">
        <v>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f>SUM(Tabla5[[#This Row],[VENTA MABE 4 SEMANA OCT]:[VENTAS OTROS 4 SEMANA OCT]])</f>
        <v>1</v>
      </c>
      <c r="CB1376" t="s">
        <v>1679</v>
      </c>
      <c r="CC1376" t="s">
        <v>1679</v>
      </c>
      <c r="CD1376" t="s">
        <v>1679</v>
      </c>
      <c r="CE1376" t="s">
        <v>1679</v>
      </c>
      <c r="CF1376" t="s">
        <v>1679</v>
      </c>
      <c r="CG1376" t="s">
        <v>1679</v>
      </c>
      <c r="CH1376" t="s">
        <v>1679</v>
      </c>
      <c r="CI13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76" s="66">
        <v>0</v>
      </c>
      <c r="CK1376">
        <v>0</v>
      </c>
      <c r="CL1376">
        <v>0</v>
      </c>
      <c r="CM1376" t="s">
        <v>1679</v>
      </c>
      <c r="CN1376">
        <v>0</v>
      </c>
      <c r="CO1376">
        <v>0</v>
      </c>
      <c r="CP1376">
        <v>0</v>
      </c>
      <c r="CQ1376">
        <v>0</v>
      </c>
      <c r="CR1376">
        <f>SUM(Tabla5[[#This Row],[VENTA MABE 1 SEMANA NOV]:[VENTAS OTROS 1 SEMANA NOV]])</f>
        <v>0</v>
      </c>
      <c r="CS1376">
        <f>IFERROR(VLOOKUP(Tabla5[[#This Row],[CLAVE]],[2]VENTAS!$F$2:$L$1501,2,0),0)</f>
        <v>0</v>
      </c>
      <c r="CT1376">
        <f>IFERROR(VLOOKUP(Tabla5[[#This Row],[CLAVE]],[2]VENTAS!$F$2:$L$1501,3,0),0)</f>
        <v>0</v>
      </c>
      <c r="CU1376">
        <f>IFERROR(VLOOKUP(Tabla5[[#This Row],[CLAVE]],[2]VENTAS!$F$2:$L$1501,4,0),0)</f>
        <v>0</v>
      </c>
      <c r="CV1376">
        <f>IFERROR(VLOOKUP(Tabla5[[#This Row],[CLAVE]],[2]VENTAS!$F$2:$L$1501,5,0),0)</f>
        <v>0</v>
      </c>
      <c r="CW1376">
        <f>IFERROR(VLOOKUP(Tabla5[[#This Row],[CLAVE]],[2]VENTAS!$F$2:$L$1501,6,0),0)</f>
        <v>0</v>
      </c>
      <c r="CX1376">
        <f>IFERROR(VLOOKUP(Tabla5[[#This Row],[CLAVE]],[2]VENTAS!$F$2:$L$1501,7,0),0)</f>
        <v>0</v>
      </c>
      <c r="CY1376">
        <f>IFERROR(VLOOKUP(Tabla5[[#This Row],[CLAVE]],[2]VENTAS!$F$2:$R$1501,13,0),0)</f>
        <v>0</v>
      </c>
      <c r="CZ1376">
        <f>SUM(Tabla5[[#This Row],[VENTA MABE 2 SEMANA NOV]:[VENTAS OTROS 2 SEMANA NOV]])</f>
        <v>0</v>
      </c>
      <c r="DA1376" s="46">
        <v>2.4745558479149596</v>
      </c>
    </row>
    <row r="1377" spans="1:105" hidden="1" x14ac:dyDescent="0.3">
      <c r="A1377" t="str">
        <f>CONCATENATE(Tabla5[[#This Row],[TIENDA HMPV]],Tabla5[[#This Row],[LINEA]])</f>
        <v>480 - TIENDA FLORIDA 967LAVADO</v>
      </c>
      <c r="C1377" s="55" t="s">
        <v>653</v>
      </c>
      <c r="D1377" s="55" t="s">
        <v>39</v>
      </c>
      <c r="E1377" s="55" t="s">
        <v>1225</v>
      </c>
      <c r="F1377" s="55" t="s">
        <v>1724</v>
      </c>
      <c r="G1377" t="s">
        <v>28</v>
      </c>
      <c r="H1377" s="42">
        <f>IFERROR(Tabla5[[#This Row],[VENTAS MABE]]/Tabla5[[#This Row],[CUOTA]],0)</f>
        <v>0</v>
      </c>
      <c r="I1377">
        <v>2</v>
      </c>
      <c r="L1377">
        <v>0</v>
      </c>
      <c r="M1377">
        <v>0</v>
      </c>
      <c r="N1377">
        <v>0</v>
      </c>
      <c r="O1377">
        <v>0</v>
      </c>
      <c r="W1377" s="42">
        <f>IFERROR(Tabla5[[#This Row],[TOTAL VENTA 38 SEMANA]]/Tabla5[[#This Row],[VENTA ACUM 38]],0)</f>
        <v>0</v>
      </c>
      <c r="X1377" s="42">
        <v>0</v>
      </c>
      <c r="Y1377" s="55" t="s">
        <v>769</v>
      </c>
      <c r="Z1377" s="46">
        <f>+Tabla5[[#This Row],[VENTA ACUM 38]]+Tabla5[[#This Row],[venta total 39 acum]]</f>
        <v>0</v>
      </c>
      <c r="AA1377" s="46">
        <v>0</v>
      </c>
      <c r="AB1377" s="46">
        <v>0</v>
      </c>
      <c r="AC1377" s="46">
        <v>0</v>
      </c>
      <c r="AD1377" s="46"/>
      <c r="AE1377" s="46"/>
      <c r="AF1377" s="46"/>
      <c r="AG1377" s="46">
        <v>0</v>
      </c>
      <c r="AH1377" s="42">
        <f>IFERROR(Tabla5[[#This Row],[VENTAS MABE]]/Tabla5[[#This Row],[VENTAS INDURAMA]],0)</f>
        <v>0</v>
      </c>
      <c r="AI1377" t="s">
        <v>1676</v>
      </c>
      <c r="AK1377" s="42"/>
      <c r="AL1377" t="s">
        <v>727</v>
      </c>
      <c r="AM1377" s="55" t="s">
        <v>1224</v>
      </c>
      <c r="AO1377" s="55" t="s">
        <v>419</v>
      </c>
      <c r="AP1377" t="e">
        <v>#N/A</v>
      </c>
      <c r="AQ1377" s="55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f>SUM(Tabla5[[#This Row],[VENTA MABE 1 SEMANA OCT]:[VENTAS OTROS 1 SEMANA OCT]])</f>
        <v>0</v>
      </c>
      <c r="AY1377" s="46">
        <v>1.7228172834235336</v>
      </c>
      <c r="AZ1377" s="55">
        <v>1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f>SUM(Tabla5[[#This Row],[VENTA MABE 2 SEMANA OCT]:[VENTAS OTROS 2 SEMANA OCT]])</f>
        <v>2</v>
      </c>
      <c r="BH1377" t="s">
        <v>796</v>
      </c>
      <c r="BI1377" s="55" t="s">
        <v>653</v>
      </c>
      <c r="BJ1377">
        <v>4</v>
      </c>
      <c r="BK1377" s="55">
        <v>2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f>SUM(Tabla5[[#This Row],[VENTA MABE 3 SEMANA OCT]:[VENTAS OTROS 3 SEMANA OCT]])</f>
        <v>3</v>
      </c>
      <c r="BS1377" s="42">
        <v>0.12</v>
      </c>
      <c r="BT1377" s="55">
        <v>2</v>
      </c>
      <c r="BU1377">
        <v>1</v>
      </c>
      <c r="BV1377">
        <v>0</v>
      </c>
      <c r="BW1377">
        <v>3</v>
      </c>
      <c r="BX1377">
        <v>0</v>
      </c>
      <c r="BY1377">
        <v>0</v>
      </c>
      <c r="BZ1377">
        <v>0</v>
      </c>
      <c r="CA1377">
        <f>SUM(Tabla5[[#This Row],[VENTA MABE 4 SEMANA OCT]:[VENTAS OTROS 4 SEMANA OCT]])</f>
        <v>6</v>
      </c>
      <c r="CB1377" t="s">
        <v>1679</v>
      </c>
      <c r="CC1377" t="s">
        <v>1679</v>
      </c>
      <c r="CD1377" t="s">
        <v>1679</v>
      </c>
      <c r="CE1377" t="s">
        <v>1679</v>
      </c>
      <c r="CF1377" t="s">
        <v>1679</v>
      </c>
      <c r="CG1377" t="s">
        <v>1679</v>
      </c>
      <c r="CH1377" t="s">
        <v>1679</v>
      </c>
      <c r="CI137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0.45454545454545453</v>
      </c>
      <c r="CJ1377" t="s">
        <v>1703</v>
      </c>
      <c r="CK1377">
        <v>0</v>
      </c>
      <c r="CL1377">
        <v>1</v>
      </c>
      <c r="CM1377" t="s">
        <v>1679</v>
      </c>
      <c r="CN1377">
        <v>0</v>
      </c>
      <c r="CO1377">
        <v>0</v>
      </c>
      <c r="CP1377">
        <v>0</v>
      </c>
      <c r="CQ1377">
        <v>0</v>
      </c>
      <c r="CR1377">
        <f>SUM(Tabla5[[#This Row],[VENTA MABE 1 SEMANA NOV]:[VENTAS OTROS 1 SEMANA NOV]])</f>
        <v>1</v>
      </c>
      <c r="CS1377">
        <f>IFERROR(VLOOKUP(Tabla5[[#This Row],[CLAVE]],[2]VENTAS!$F$2:$L$1501,2,0),0)</f>
        <v>1</v>
      </c>
      <c r="CT1377">
        <f>IFERROR(VLOOKUP(Tabla5[[#This Row],[CLAVE]],[2]VENTAS!$F$2:$L$1501,3,0),0)</f>
        <v>1</v>
      </c>
      <c r="CU1377">
        <f>IFERROR(VLOOKUP(Tabla5[[#This Row],[CLAVE]],[2]VENTAS!$F$2:$L$1501,4,0),0)</f>
        <v>0</v>
      </c>
      <c r="CV1377">
        <f>IFERROR(VLOOKUP(Tabla5[[#This Row],[CLAVE]],[2]VENTAS!$F$2:$L$1501,5,0),0)</f>
        <v>0</v>
      </c>
      <c r="CW1377">
        <f>IFERROR(VLOOKUP(Tabla5[[#This Row],[CLAVE]],[2]VENTAS!$F$2:$L$1501,6,0),0)</f>
        <v>0</v>
      </c>
      <c r="CX1377">
        <f>IFERROR(VLOOKUP(Tabla5[[#This Row],[CLAVE]],[2]VENTAS!$F$2:$L$1501,7,0),0)</f>
        <v>0</v>
      </c>
      <c r="CY1377">
        <f>IFERROR(VLOOKUP(Tabla5[[#This Row],[CLAVE]],[2]VENTAS!$F$2:$R$1501,13,0),0)</f>
        <v>0</v>
      </c>
      <c r="CZ1377">
        <f>SUM(Tabla5[[#This Row],[VENTA MABE 2 SEMANA NOV]:[VENTAS OTROS 2 SEMANA NOV]])</f>
        <v>2</v>
      </c>
      <c r="DA1377" s="46">
        <v>4.0199069946549111</v>
      </c>
    </row>
    <row r="1378" spans="1:105" hidden="1" x14ac:dyDescent="0.3">
      <c r="A1378" t="str">
        <f>CONCATENATE(Tabla5[[#This Row],[TIENDA HMPV]],Tabla5[[#This Row],[LINEA]])</f>
        <v>480 - TIENDA FLORIDA 967REFRIGERACIÓN</v>
      </c>
      <c r="C1378" s="55" t="s">
        <v>653</v>
      </c>
      <c r="D1378" s="55" t="s">
        <v>39</v>
      </c>
      <c r="E1378" s="55" t="s">
        <v>1225</v>
      </c>
      <c r="F1378" s="55" t="s">
        <v>1724</v>
      </c>
      <c r="G1378" t="s">
        <v>29</v>
      </c>
      <c r="H1378" s="42">
        <f>IFERROR(Tabla5[[#This Row],[VENTAS MABE]]/Tabla5[[#This Row],[CUOTA]],0)</f>
        <v>0</v>
      </c>
      <c r="I1378">
        <v>2</v>
      </c>
      <c r="L1378">
        <v>0</v>
      </c>
      <c r="M1378">
        <v>0</v>
      </c>
      <c r="N1378">
        <v>0</v>
      </c>
      <c r="O1378">
        <v>0</v>
      </c>
      <c r="W1378" s="42">
        <f>IFERROR(Tabla5[[#This Row],[TOTAL VENTA 38 SEMANA]]/Tabla5[[#This Row],[VENTA ACUM 38]],0)</f>
        <v>0</v>
      </c>
      <c r="X1378" s="42">
        <v>0</v>
      </c>
      <c r="Y1378" s="55" t="s">
        <v>769</v>
      </c>
      <c r="Z1378" s="46">
        <f>+Tabla5[[#This Row],[VENTA ACUM 38]]+Tabla5[[#This Row],[venta total 39 acum]]</f>
        <v>0</v>
      </c>
      <c r="AA1378" s="46">
        <v>0</v>
      </c>
      <c r="AB1378" s="46">
        <v>0</v>
      </c>
      <c r="AC1378" s="46">
        <v>0</v>
      </c>
      <c r="AD1378" s="46"/>
      <c r="AE1378" s="46"/>
      <c r="AF1378" s="46"/>
      <c r="AG1378" s="46">
        <v>0</v>
      </c>
      <c r="AH1378" s="42">
        <f>IFERROR(Tabla5[[#This Row],[VENTAS MABE]]/Tabla5[[#This Row],[VENTAS INDURAMA]],0)</f>
        <v>0</v>
      </c>
      <c r="AI1378" t="s">
        <v>1676</v>
      </c>
      <c r="AK1378" s="42"/>
      <c r="AL1378" t="s">
        <v>727</v>
      </c>
      <c r="AM1378" s="55" t="s">
        <v>1224</v>
      </c>
      <c r="AO1378" s="55" t="s">
        <v>419</v>
      </c>
      <c r="AP1378" t="e">
        <v>#N/A</v>
      </c>
      <c r="AQ1378" s="55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f>SUM(Tabla5[[#This Row],[VENTA MABE 1 SEMANA OCT]:[VENTAS OTROS 1 SEMANA OCT]])</f>
        <v>0</v>
      </c>
      <c r="AY1378" s="46">
        <v>2</v>
      </c>
      <c r="AZ1378" s="55">
        <v>0</v>
      </c>
      <c r="BA1378">
        <v>3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f>SUM(Tabla5[[#This Row],[VENTA MABE 2 SEMANA OCT]:[VENTAS OTROS 2 SEMANA OCT]])</f>
        <v>3</v>
      </c>
      <c r="BH1378" t="s">
        <v>796</v>
      </c>
      <c r="BI1378" s="55" t="s">
        <v>653</v>
      </c>
      <c r="BJ1378">
        <v>4</v>
      </c>
      <c r="BK1378" s="55">
        <v>0</v>
      </c>
      <c r="BL1378">
        <v>3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f>SUM(Tabla5[[#This Row],[VENTA MABE 3 SEMANA OCT]:[VENTAS OTROS 3 SEMANA OCT]])</f>
        <v>3</v>
      </c>
      <c r="BS1378" s="42">
        <v>0.2</v>
      </c>
      <c r="BT1378" s="55">
        <v>1</v>
      </c>
      <c r="BU1378">
        <v>1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f>SUM(Tabla5[[#This Row],[VENTA MABE 4 SEMANA OCT]:[VENTAS OTROS 4 SEMANA OCT]])</f>
        <v>3</v>
      </c>
      <c r="CH1378" t="s">
        <v>1695</v>
      </c>
      <c r="CI13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0.1111111111111111</v>
      </c>
      <c r="CJ1378" t="s">
        <v>1701</v>
      </c>
      <c r="CK1378">
        <v>1</v>
      </c>
      <c r="CL1378">
        <v>3</v>
      </c>
      <c r="CM1378" t="s">
        <v>1679</v>
      </c>
      <c r="CN1378">
        <v>0</v>
      </c>
      <c r="CO1378">
        <v>0</v>
      </c>
      <c r="CP1378">
        <v>0</v>
      </c>
      <c r="CQ1378">
        <v>0</v>
      </c>
      <c r="CR1378">
        <f>SUM(Tabla5[[#This Row],[VENTA MABE 1 SEMANA NOV]:[VENTAS OTROS 1 SEMANA NOV]])</f>
        <v>4</v>
      </c>
      <c r="CS1378">
        <f>IFERROR(VLOOKUP(Tabla5[[#This Row],[CLAVE]],[2]VENTAS!$F$2:$L$1501,2,0),0)</f>
        <v>1</v>
      </c>
      <c r="CT1378">
        <f>IFERROR(VLOOKUP(Tabla5[[#This Row],[CLAVE]],[2]VENTAS!$F$2:$L$1501,3,0),0)</f>
        <v>3</v>
      </c>
      <c r="CU1378">
        <f>IFERROR(VLOOKUP(Tabla5[[#This Row],[CLAVE]],[2]VENTAS!$F$2:$L$1501,4,0),0)</f>
        <v>0</v>
      </c>
      <c r="CV1378">
        <f>IFERROR(VLOOKUP(Tabla5[[#This Row],[CLAVE]],[2]VENTAS!$F$2:$L$1501,5,0),0)</f>
        <v>0</v>
      </c>
      <c r="CW1378">
        <f>IFERROR(VLOOKUP(Tabla5[[#This Row],[CLAVE]],[2]VENTAS!$F$2:$L$1501,6,0),0)</f>
        <v>0</v>
      </c>
      <c r="CX1378">
        <f>IFERROR(VLOOKUP(Tabla5[[#This Row],[CLAVE]],[2]VENTAS!$F$2:$L$1501,7,0),0)</f>
        <v>0</v>
      </c>
      <c r="CY1378">
        <f>IFERROR(VLOOKUP(Tabla5[[#This Row],[CLAVE]],[2]VENTAS!$F$2:$R$1501,13,0),0)</f>
        <v>0</v>
      </c>
      <c r="CZ1378">
        <f>SUM(Tabla5[[#This Row],[VENTA MABE 2 SEMANA NOV]:[VENTAS OTROS 2 SEMANA NOV]])</f>
        <v>4</v>
      </c>
      <c r="DA1378" s="46">
        <v>3.6853875562160585</v>
      </c>
    </row>
    <row r="1379" spans="1:105" hidden="1" x14ac:dyDescent="0.3">
      <c r="A1379" t="str">
        <f>CONCATENATE(Tabla5[[#This Row],[TIENDA HMPV]],Tabla5[[#This Row],[LINEA]])</f>
        <v>481 - TIENDA FORTIN 968AIRES</v>
      </c>
      <c r="C1379" s="55" t="s">
        <v>653</v>
      </c>
      <c r="D1379" s="55" t="s">
        <v>39</v>
      </c>
      <c r="E1379" s="55" t="s">
        <v>1237</v>
      </c>
      <c r="F1379" s="55" t="s">
        <v>1724</v>
      </c>
      <c r="G1379" t="s">
        <v>25</v>
      </c>
      <c r="H1379" s="42">
        <f>IFERROR(Tabla5[[#This Row],[VENTAS MABE]]/Tabla5[[#This Row],[CUOTA]],0)</f>
        <v>0</v>
      </c>
      <c r="I1379">
        <v>0</v>
      </c>
      <c r="L1379">
        <v>0</v>
      </c>
      <c r="M1379">
        <v>0</v>
      </c>
      <c r="N1379">
        <v>0</v>
      </c>
      <c r="O1379">
        <v>0</v>
      </c>
      <c r="W1379" s="42">
        <f>IFERROR(Tabla5[[#This Row],[TOTAL VENTA 38 SEMANA]]/Tabla5[[#This Row],[VENTA ACUM 38]],0)</f>
        <v>0</v>
      </c>
      <c r="X1379" s="42">
        <v>0</v>
      </c>
      <c r="Y1379" s="55" t="s">
        <v>757</v>
      </c>
      <c r="Z1379" s="46">
        <f>+Tabla5[[#This Row],[VENTA ACUM 38]]+Tabla5[[#This Row],[venta total 39 acum]]</f>
        <v>0</v>
      </c>
      <c r="AA1379" s="46">
        <v>0</v>
      </c>
      <c r="AB1379" s="46">
        <v>0</v>
      </c>
      <c r="AC1379" s="46">
        <v>0</v>
      </c>
      <c r="AD1379" s="46"/>
      <c r="AE1379" s="46"/>
      <c r="AF1379" s="46"/>
      <c r="AG1379" s="46">
        <v>0</v>
      </c>
      <c r="AH1379" s="42">
        <f>IFERROR(Tabla5[[#This Row],[VENTAS MABE]]/Tabla5[[#This Row],[VENTAS INDURAMA]],0)</f>
        <v>0</v>
      </c>
      <c r="AI1379" t="s">
        <v>1676</v>
      </c>
      <c r="AK1379" s="42"/>
      <c r="AL1379" t="s">
        <v>727</v>
      </c>
      <c r="AM1379" s="55" t="s">
        <v>1236</v>
      </c>
      <c r="AO1379" s="55" t="s">
        <v>419</v>
      </c>
      <c r="AP1379" t="e">
        <v>#N/A</v>
      </c>
      <c r="AQ1379" s="55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f>SUM(Tabla5[[#This Row],[VENTA MABE 1 SEMANA OCT]:[VENTAS OTROS 1 SEMANA OCT]])</f>
        <v>0</v>
      </c>
      <c r="AY1379" s="46">
        <v>0</v>
      </c>
      <c r="AZ1379" s="55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f>SUM(Tabla5[[#This Row],[VENTA MABE 2 SEMANA OCT]:[VENTAS OTROS 2 SEMANA OCT]])</f>
        <v>0</v>
      </c>
      <c r="BH1379" t="s">
        <v>1235</v>
      </c>
      <c r="BI1379" s="55" t="s">
        <v>653</v>
      </c>
      <c r="BJ1379">
        <v>1.9999999999999996</v>
      </c>
      <c r="BK1379" s="55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f>SUM(Tabla5[[#This Row],[VENTA MABE 3 SEMANA OCT]:[VENTAS OTROS 3 SEMANA OCT]])</f>
        <v>0</v>
      </c>
      <c r="BS1379" s="42">
        <v>0.15</v>
      </c>
      <c r="BT1379" s="55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f>SUM(Tabla5[[#This Row],[VENTA MABE 4 SEMANA OCT]:[VENTAS OTROS 4 SEMANA OCT]])</f>
        <v>0</v>
      </c>
      <c r="CB1379" t="s">
        <v>1679</v>
      </c>
      <c r="CC1379" t="s">
        <v>1679</v>
      </c>
      <c r="CD1379" t="s">
        <v>1679</v>
      </c>
      <c r="CE1379" t="s">
        <v>1679</v>
      </c>
      <c r="CF1379" t="s">
        <v>1679</v>
      </c>
      <c r="CG1379" t="s">
        <v>1679</v>
      </c>
      <c r="CH1379" t="s">
        <v>1679</v>
      </c>
      <c r="CI13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79" s="66">
        <v>0</v>
      </c>
      <c r="CK1379">
        <v>0</v>
      </c>
      <c r="CL1379">
        <v>0</v>
      </c>
      <c r="CM1379" t="s">
        <v>1679</v>
      </c>
      <c r="CN1379">
        <v>0</v>
      </c>
      <c r="CO1379">
        <v>0</v>
      </c>
      <c r="CP1379">
        <v>0</v>
      </c>
      <c r="CQ1379">
        <v>0</v>
      </c>
      <c r="CR1379">
        <f>SUM(Tabla5[[#This Row],[VENTA MABE 1 SEMANA NOV]:[VENTAS OTROS 1 SEMANA NOV]])</f>
        <v>0</v>
      </c>
      <c r="CS1379">
        <f>IFERROR(VLOOKUP(Tabla5[[#This Row],[CLAVE]],[2]VENTAS!$F$2:$L$1501,2,0),0)</f>
        <v>0</v>
      </c>
      <c r="CT1379">
        <f>IFERROR(VLOOKUP(Tabla5[[#This Row],[CLAVE]],[2]VENTAS!$F$2:$L$1501,3,0),0)</f>
        <v>0</v>
      </c>
      <c r="CU1379">
        <f>IFERROR(VLOOKUP(Tabla5[[#This Row],[CLAVE]],[2]VENTAS!$F$2:$L$1501,4,0),0)</f>
        <v>0</v>
      </c>
      <c r="CV1379">
        <f>IFERROR(VLOOKUP(Tabla5[[#This Row],[CLAVE]],[2]VENTAS!$F$2:$L$1501,5,0),0)</f>
        <v>0</v>
      </c>
      <c r="CW1379">
        <f>IFERROR(VLOOKUP(Tabla5[[#This Row],[CLAVE]],[2]VENTAS!$F$2:$L$1501,6,0),0)</f>
        <v>0</v>
      </c>
      <c r="CX1379">
        <f>IFERROR(VLOOKUP(Tabla5[[#This Row],[CLAVE]],[2]VENTAS!$F$2:$L$1501,7,0),0)</f>
        <v>0</v>
      </c>
      <c r="CY1379">
        <f>IFERROR(VLOOKUP(Tabla5[[#This Row],[CLAVE]],[2]VENTAS!$F$2:$R$1501,13,0),0)</f>
        <v>0</v>
      </c>
      <c r="CZ1379">
        <f>SUM(Tabla5[[#This Row],[VENTA MABE 2 SEMANA NOV]:[VENTAS OTROS 2 SEMANA NOV]])</f>
        <v>0</v>
      </c>
      <c r="DA1379" s="46">
        <v>0</v>
      </c>
    </row>
    <row r="1380" spans="1:105" hidden="1" x14ac:dyDescent="0.3">
      <c r="A1380" t="str">
        <f>CONCATENATE(Tabla5[[#This Row],[TIENDA HMPV]],Tabla5[[#This Row],[LINEA]])</f>
        <v>481 - TIENDA FORTIN 968COCINAS</v>
      </c>
      <c r="C1380" s="55" t="s">
        <v>653</v>
      </c>
      <c r="D1380" s="55" t="s">
        <v>39</v>
      </c>
      <c r="E1380" s="55" t="s">
        <v>1237</v>
      </c>
      <c r="F1380" s="55" t="s">
        <v>1724</v>
      </c>
      <c r="G1380" t="s">
        <v>26</v>
      </c>
      <c r="H1380" s="42">
        <f>IFERROR(Tabla5[[#This Row],[VENTAS MABE]]/Tabla5[[#This Row],[CUOTA]],0)</f>
        <v>0</v>
      </c>
      <c r="I1380">
        <v>3</v>
      </c>
      <c r="L1380">
        <v>0</v>
      </c>
      <c r="M1380">
        <v>0</v>
      </c>
      <c r="N1380">
        <v>0</v>
      </c>
      <c r="O1380">
        <v>0</v>
      </c>
      <c r="W1380" s="42">
        <f>IFERROR(Tabla5[[#This Row],[TOTAL VENTA 38 SEMANA]]/Tabla5[[#This Row],[VENTA ACUM 38]],0)</f>
        <v>0</v>
      </c>
      <c r="X1380" s="42">
        <v>0</v>
      </c>
      <c r="Y1380" s="55" t="s">
        <v>757</v>
      </c>
      <c r="Z1380" s="46">
        <f>+Tabla5[[#This Row],[VENTA ACUM 38]]+Tabla5[[#This Row],[venta total 39 acum]]</f>
        <v>0</v>
      </c>
      <c r="AA1380" s="46">
        <v>0</v>
      </c>
      <c r="AB1380" s="46">
        <v>0</v>
      </c>
      <c r="AC1380" s="46">
        <v>0</v>
      </c>
      <c r="AD1380" s="46"/>
      <c r="AE1380" s="46"/>
      <c r="AF1380" s="46"/>
      <c r="AG1380" s="46">
        <v>0</v>
      </c>
      <c r="AH1380" s="42">
        <f>IFERROR(Tabla5[[#This Row],[VENTAS MABE]]/Tabla5[[#This Row],[VENTAS INDURAMA]],0)</f>
        <v>0</v>
      </c>
      <c r="AI1380" t="s">
        <v>1676</v>
      </c>
      <c r="AK1380" s="42"/>
      <c r="AL1380" t="s">
        <v>727</v>
      </c>
      <c r="AM1380" s="55" t="s">
        <v>1236</v>
      </c>
      <c r="AO1380" s="55" t="s">
        <v>419</v>
      </c>
      <c r="AP1380" t="e">
        <v>#N/A</v>
      </c>
      <c r="AQ1380" s="55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f>SUM(Tabla5[[#This Row],[VENTA MABE 1 SEMANA OCT]:[VENTAS OTROS 1 SEMANA OCT]])</f>
        <v>0</v>
      </c>
      <c r="AY1380" s="46">
        <v>2.808969185619957</v>
      </c>
      <c r="AZ1380" s="55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f>SUM(Tabla5[[#This Row],[VENTA MABE 2 SEMANA OCT]:[VENTAS OTROS 2 SEMANA OCT]])</f>
        <v>0</v>
      </c>
      <c r="BH1380" t="s">
        <v>1235</v>
      </c>
      <c r="BI1380" s="55" t="s">
        <v>653</v>
      </c>
      <c r="BJ1380">
        <v>1.9999999999999996</v>
      </c>
      <c r="BK1380" s="55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f>SUM(Tabla5[[#This Row],[VENTA MABE 3 SEMANA OCT]:[VENTAS OTROS 3 SEMANA OCT]])</f>
        <v>0</v>
      </c>
      <c r="BS1380" s="42">
        <v>0.4</v>
      </c>
      <c r="BT1380" s="55">
        <v>1</v>
      </c>
      <c r="BU1380">
        <v>3</v>
      </c>
      <c r="BV1380">
        <v>0</v>
      </c>
      <c r="BW1380">
        <v>0</v>
      </c>
      <c r="BX1380">
        <v>0</v>
      </c>
      <c r="BY1380">
        <v>0</v>
      </c>
      <c r="BZ1380">
        <v>3</v>
      </c>
      <c r="CA1380">
        <f>SUM(Tabla5[[#This Row],[VENTA MABE 4 SEMANA OCT]:[VENTAS OTROS 4 SEMANA OCT]])</f>
        <v>7</v>
      </c>
      <c r="CB1380" t="s">
        <v>1679</v>
      </c>
      <c r="CC1380" t="s">
        <v>1679</v>
      </c>
      <c r="CD1380" t="s">
        <v>1679</v>
      </c>
      <c r="CE1380" t="s">
        <v>1679</v>
      </c>
      <c r="CF1380" t="s">
        <v>1679</v>
      </c>
      <c r="CG1380" t="s">
        <v>1679</v>
      </c>
      <c r="CH1380" t="s">
        <v>1679</v>
      </c>
      <c r="CI13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0.14285714285714285</v>
      </c>
      <c r="CJ1380" t="s">
        <v>1703</v>
      </c>
      <c r="CK1380">
        <v>0</v>
      </c>
      <c r="CL1380">
        <v>0</v>
      </c>
      <c r="CM1380" t="s">
        <v>1679</v>
      </c>
      <c r="CN1380">
        <v>0</v>
      </c>
      <c r="CO1380">
        <v>0</v>
      </c>
      <c r="CP1380">
        <v>0</v>
      </c>
      <c r="CQ1380">
        <v>0</v>
      </c>
      <c r="CR1380">
        <f>SUM(Tabla5[[#This Row],[VENTA MABE 1 SEMANA NOV]:[VENTAS OTROS 1 SEMANA NOV]])</f>
        <v>0</v>
      </c>
      <c r="CS1380">
        <f>IFERROR(VLOOKUP(Tabla5[[#This Row],[CLAVE]],[2]VENTAS!$F$2:$L$1501,2,0),0)</f>
        <v>2</v>
      </c>
      <c r="CT1380">
        <f>IFERROR(VLOOKUP(Tabla5[[#This Row],[CLAVE]],[2]VENTAS!$F$2:$L$1501,3,0),0)</f>
        <v>0</v>
      </c>
      <c r="CU1380">
        <f>IFERROR(VLOOKUP(Tabla5[[#This Row],[CLAVE]],[2]VENTAS!$F$2:$L$1501,4,0),0)</f>
        <v>0</v>
      </c>
      <c r="CV1380">
        <f>IFERROR(VLOOKUP(Tabla5[[#This Row],[CLAVE]],[2]VENTAS!$F$2:$L$1501,5,0),0)</f>
        <v>0</v>
      </c>
      <c r="CW1380">
        <f>IFERROR(VLOOKUP(Tabla5[[#This Row],[CLAVE]],[2]VENTAS!$F$2:$L$1501,6,0),0)</f>
        <v>0</v>
      </c>
      <c r="CX1380">
        <f>IFERROR(VLOOKUP(Tabla5[[#This Row],[CLAVE]],[2]VENTAS!$F$2:$L$1501,7,0),0)</f>
        <v>0</v>
      </c>
      <c r="CY1380">
        <f>IFERROR(VLOOKUP(Tabla5[[#This Row],[CLAVE]],[2]VENTAS!$F$2:$R$1501,13,0),0)</f>
        <v>0</v>
      </c>
      <c r="CZ1380">
        <f>SUM(Tabla5[[#This Row],[VENTA MABE 2 SEMANA NOV]:[VENTAS OTROS 2 SEMANA NOV]])</f>
        <v>2</v>
      </c>
      <c r="DA1380" s="46">
        <v>8.1122793827727122</v>
      </c>
    </row>
    <row r="1381" spans="1:105" hidden="1" x14ac:dyDescent="0.3">
      <c r="A1381" t="str">
        <f>CONCATENATE(Tabla5[[#This Row],[TIENDA HMPV]],Tabla5[[#This Row],[LINEA]])</f>
        <v>481 - TIENDA FORTIN 968GLOBALES</v>
      </c>
      <c r="C1381" s="55" t="s">
        <v>653</v>
      </c>
      <c r="D1381" s="55" t="s">
        <v>39</v>
      </c>
      <c r="E1381" s="55" t="s">
        <v>1237</v>
      </c>
      <c r="F1381" s="55" t="s">
        <v>1724</v>
      </c>
      <c r="G1381" t="s">
        <v>27</v>
      </c>
      <c r="H1381" s="42">
        <f>IFERROR(Tabla5[[#This Row],[VENTAS MABE]]/Tabla5[[#This Row],[CUOTA]],0)</f>
        <v>0</v>
      </c>
      <c r="I1381">
        <v>1</v>
      </c>
      <c r="L1381">
        <v>0</v>
      </c>
      <c r="M1381">
        <v>0</v>
      </c>
      <c r="N1381">
        <v>0</v>
      </c>
      <c r="O1381">
        <v>0</v>
      </c>
      <c r="W1381" s="42">
        <f>IFERROR(Tabla5[[#This Row],[TOTAL VENTA 38 SEMANA]]/Tabla5[[#This Row],[VENTA ACUM 38]],0)</f>
        <v>0</v>
      </c>
      <c r="X1381" s="42">
        <v>0</v>
      </c>
      <c r="Y1381" s="55" t="s">
        <v>757</v>
      </c>
      <c r="Z1381" s="46">
        <f>+Tabla5[[#This Row],[VENTA ACUM 38]]+Tabla5[[#This Row],[venta total 39 acum]]</f>
        <v>0</v>
      </c>
      <c r="AA1381" s="46">
        <v>0</v>
      </c>
      <c r="AB1381" s="46">
        <v>0</v>
      </c>
      <c r="AC1381" s="46">
        <v>0</v>
      </c>
      <c r="AD1381" s="46"/>
      <c r="AE1381" s="46"/>
      <c r="AF1381" s="46"/>
      <c r="AG1381" s="46">
        <v>0</v>
      </c>
      <c r="AH1381" s="42">
        <f>IFERROR(Tabla5[[#This Row],[VENTAS MABE]]/Tabla5[[#This Row],[VENTAS INDURAMA]],0)</f>
        <v>0</v>
      </c>
      <c r="AI1381" t="s">
        <v>1676</v>
      </c>
      <c r="AK1381" s="42"/>
      <c r="AL1381" t="s">
        <v>727</v>
      </c>
      <c r="AM1381" s="55" t="s">
        <v>1236</v>
      </c>
      <c r="AO1381" s="55" t="s">
        <v>419</v>
      </c>
      <c r="AP1381" t="e">
        <v>#N/A</v>
      </c>
      <c r="AQ1381" s="55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f>SUM(Tabla5[[#This Row],[VENTA MABE 1 SEMANA OCT]:[VENTAS OTROS 1 SEMANA OCT]])</f>
        <v>0</v>
      </c>
      <c r="AY1381" s="46">
        <v>1</v>
      </c>
      <c r="AZ1381" s="55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f>SUM(Tabla5[[#This Row],[VENTA MABE 2 SEMANA OCT]:[VENTAS OTROS 2 SEMANA OCT]])</f>
        <v>0</v>
      </c>
      <c r="BH1381" t="s">
        <v>1235</v>
      </c>
      <c r="BI1381" s="55" t="s">
        <v>653</v>
      </c>
      <c r="BJ1381">
        <v>1.9999999999999996</v>
      </c>
      <c r="BK1381" s="55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f>SUM(Tabla5[[#This Row],[VENTA MABE 3 SEMANA OCT]:[VENTAS OTROS 3 SEMANA OCT]])</f>
        <v>1</v>
      </c>
      <c r="BS1381" s="42">
        <v>0</v>
      </c>
      <c r="BT1381" s="55">
        <v>1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f>SUM(Tabla5[[#This Row],[VENTA MABE 4 SEMANA OCT]:[VENTAS OTROS 4 SEMANA OCT]])</f>
        <v>1</v>
      </c>
      <c r="CB1381" t="s">
        <v>1679</v>
      </c>
      <c r="CC1381" t="s">
        <v>1679</v>
      </c>
      <c r="CD1381" t="s">
        <v>1679</v>
      </c>
      <c r="CE1381" t="s">
        <v>1679</v>
      </c>
      <c r="CF1381" t="s">
        <v>1679</v>
      </c>
      <c r="CG1381" t="s">
        <v>1679</v>
      </c>
      <c r="CH1381" t="s">
        <v>1679</v>
      </c>
      <c r="CI13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81" t="s">
        <v>1703</v>
      </c>
      <c r="CK1381">
        <v>0</v>
      </c>
      <c r="CL1381">
        <v>0</v>
      </c>
      <c r="CM1381" t="s">
        <v>1679</v>
      </c>
      <c r="CN1381">
        <v>0</v>
      </c>
      <c r="CO1381">
        <v>0</v>
      </c>
      <c r="CP1381">
        <v>0</v>
      </c>
      <c r="CQ1381">
        <v>0</v>
      </c>
      <c r="CR1381">
        <f>SUM(Tabla5[[#This Row],[VENTA MABE 1 SEMANA NOV]:[VENTAS OTROS 1 SEMANA NOV]])</f>
        <v>0</v>
      </c>
      <c r="CS1381">
        <f>IFERROR(VLOOKUP(Tabla5[[#This Row],[CLAVE]],[2]VENTAS!$F$2:$L$1501,2,0),0)</f>
        <v>0</v>
      </c>
      <c r="CT1381">
        <f>IFERROR(VLOOKUP(Tabla5[[#This Row],[CLAVE]],[2]VENTAS!$F$2:$L$1501,3,0),0)</f>
        <v>0</v>
      </c>
      <c r="CU1381">
        <f>IFERROR(VLOOKUP(Tabla5[[#This Row],[CLAVE]],[2]VENTAS!$F$2:$L$1501,4,0),0)</f>
        <v>0</v>
      </c>
      <c r="CV1381">
        <f>IFERROR(VLOOKUP(Tabla5[[#This Row],[CLAVE]],[2]VENTAS!$F$2:$L$1501,5,0),0)</f>
        <v>0</v>
      </c>
      <c r="CW1381">
        <f>IFERROR(VLOOKUP(Tabla5[[#This Row],[CLAVE]],[2]VENTAS!$F$2:$L$1501,6,0),0)</f>
        <v>0</v>
      </c>
      <c r="CX1381">
        <f>IFERROR(VLOOKUP(Tabla5[[#This Row],[CLAVE]],[2]VENTAS!$F$2:$L$1501,7,0),0)</f>
        <v>0</v>
      </c>
      <c r="CY1381">
        <f>IFERROR(VLOOKUP(Tabla5[[#This Row],[CLAVE]],[2]VENTAS!$F$2:$R$1501,13,0),0)</f>
        <v>0</v>
      </c>
      <c r="CZ1381">
        <f>SUM(Tabla5[[#This Row],[VENTA MABE 2 SEMANA NOV]:[VENTAS OTROS 2 SEMANA NOV]])</f>
        <v>0</v>
      </c>
      <c r="DA1381" s="46">
        <v>1.2372779239574798</v>
      </c>
    </row>
    <row r="1382" spans="1:105" hidden="1" x14ac:dyDescent="0.3">
      <c r="A1382" t="str">
        <f>CONCATENATE(Tabla5[[#This Row],[TIENDA HMPV]],Tabla5[[#This Row],[LINEA]])</f>
        <v>481 - TIENDA FORTIN 968LAVADO</v>
      </c>
      <c r="C1382" s="55" t="s">
        <v>653</v>
      </c>
      <c r="D1382" s="55" t="s">
        <v>39</v>
      </c>
      <c r="E1382" s="55" t="s">
        <v>1237</v>
      </c>
      <c r="F1382" s="55" t="s">
        <v>1724</v>
      </c>
      <c r="G1382" t="s">
        <v>28</v>
      </c>
      <c r="H1382" s="42">
        <f>IFERROR(Tabla5[[#This Row],[VENTAS MABE]]/Tabla5[[#This Row],[CUOTA]],0)</f>
        <v>0</v>
      </c>
      <c r="I1382">
        <v>2</v>
      </c>
      <c r="L1382">
        <v>0</v>
      </c>
      <c r="M1382">
        <v>0</v>
      </c>
      <c r="N1382">
        <v>0</v>
      </c>
      <c r="O1382">
        <v>0</v>
      </c>
      <c r="W1382" s="42">
        <f>IFERROR(Tabla5[[#This Row],[TOTAL VENTA 38 SEMANA]]/Tabla5[[#This Row],[VENTA ACUM 38]],0)</f>
        <v>0</v>
      </c>
      <c r="X1382" s="42">
        <v>0</v>
      </c>
      <c r="Y1382" s="55" t="s">
        <v>757</v>
      </c>
      <c r="Z1382" s="46">
        <f>+Tabla5[[#This Row],[VENTA ACUM 38]]+Tabla5[[#This Row],[venta total 39 acum]]</f>
        <v>0</v>
      </c>
      <c r="AA1382" s="46">
        <v>0</v>
      </c>
      <c r="AB1382" s="46">
        <v>0</v>
      </c>
      <c r="AC1382" s="46">
        <v>0</v>
      </c>
      <c r="AD1382" s="46"/>
      <c r="AE1382" s="46"/>
      <c r="AF1382" s="46"/>
      <c r="AG1382" s="46">
        <v>0</v>
      </c>
      <c r="AH1382" s="42">
        <f>IFERROR(Tabla5[[#This Row],[VENTAS MABE]]/Tabla5[[#This Row],[VENTAS INDURAMA]],0)</f>
        <v>0</v>
      </c>
      <c r="AI1382" t="s">
        <v>1676</v>
      </c>
      <c r="AK1382" s="42"/>
      <c r="AL1382" t="s">
        <v>727</v>
      </c>
      <c r="AM1382" s="55" t="s">
        <v>1236</v>
      </c>
      <c r="AO1382" s="55" t="s">
        <v>419</v>
      </c>
      <c r="AP1382" t="e">
        <v>#N/A</v>
      </c>
      <c r="AQ1382" s="55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f>SUM(Tabla5[[#This Row],[VENTA MABE 1 SEMANA OCT]:[VENTAS OTROS 1 SEMANA OCT]])</f>
        <v>0</v>
      </c>
      <c r="AY1382" s="46">
        <v>2.1535216042794172</v>
      </c>
      <c r="AZ1382" s="55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f>SUM(Tabla5[[#This Row],[VENTA MABE 2 SEMANA OCT]:[VENTAS OTROS 2 SEMANA OCT]])</f>
        <v>0</v>
      </c>
      <c r="BH1382" t="s">
        <v>1235</v>
      </c>
      <c r="BI1382" s="55" t="s">
        <v>653</v>
      </c>
      <c r="BJ1382">
        <v>1.9999999999999996</v>
      </c>
      <c r="BK1382" s="55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f>SUM(Tabla5[[#This Row],[VENTA MABE 3 SEMANA OCT]:[VENTAS OTROS 3 SEMANA OCT]])</f>
        <v>1</v>
      </c>
      <c r="BS1382" s="42">
        <v>0.12</v>
      </c>
      <c r="BT1382" s="55">
        <v>1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f>SUM(Tabla5[[#This Row],[VENTA MABE 4 SEMANA OCT]:[VENTAS OTROS 4 SEMANA OCT]])</f>
        <v>1</v>
      </c>
      <c r="CB1382" t="s">
        <v>1679</v>
      </c>
      <c r="CC1382" t="s">
        <v>1679</v>
      </c>
      <c r="CD1382" t="s">
        <v>1679</v>
      </c>
      <c r="CE1382" t="s">
        <v>1679</v>
      </c>
      <c r="CF1382" t="s">
        <v>1679</v>
      </c>
      <c r="CG1382" t="s">
        <v>1679</v>
      </c>
      <c r="CH1382" t="s">
        <v>1679</v>
      </c>
      <c r="CI13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82" t="s">
        <v>1703</v>
      </c>
      <c r="CK1382">
        <v>1</v>
      </c>
      <c r="CL1382">
        <v>0</v>
      </c>
      <c r="CM1382" t="s">
        <v>1679</v>
      </c>
      <c r="CN1382">
        <v>0</v>
      </c>
      <c r="CO1382">
        <v>0</v>
      </c>
      <c r="CP1382">
        <v>0</v>
      </c>
      <c r="CQ1382">
        <v>0</v>
      </c>
      <c r="CR1382">
        <f>SUM(Tabla5[[#This Row],[VENTA MABE 1 SEMANA NOV]:[VENTAS OTROS 1 SEMANA NOV]])</f>
        <v>1</v>
      </c>
      <c r="CS1382">
        <f>IFERROR(VLOOKUP(Tabla5[[#This Row],[CLAVE]],[2]VENTAS!$F$2:$L$1501,2,0),0)</f>
        <v>1</v>
      </c>
      <c r="CT1382">
        <f>IFERROR(VLOOKUP(Tabla5[[#This Row],[CLAVE]],[2]VENTAS!$F$2:$L$1501,3,0),0)</f>
        <v>0</v>
      </c>
      <c r="CU1382">
        <f>IFERROR(VLOOKUP(Tabla5[[#This Row],[CLAVE]],[2]VENTAS!$F$2:$L$1501,4,0),0)</f>
        <v>0</v>
      </c>
      <c r="CV1382">
        <f>IFERROR(VLOOKUP(Tabla5[[#This Row],[CLAVE]],[2]VENTAS!$F$2:$L$1501,5,0),0)</f>
        <v>0</v>
      </c>
      <c r="CW1382">
        <f>IFERROR(VLOOKUP(Tabla5[[#This Row],[CLAVE]],[2]VENTAS!$F$2:$L$1501,6,0),0)</f>
        <v>0</v>
      </c>
      <c r="CX1382">
        <f>IFERROR(VLOOKUP(Tabla5[[#This Row],[CLAVE]],[2]VENTAS!$F$2:$L$1501,7,0),0)</f>
        <v>0</v>
      </c>
      <c r="CY1382">
        <f>IFERROR(VLOOKUP(Tabla5[[#This Row],[CLAVE]],[2]VENTAS!$F$2:$R$1501,13,0),0)</f>
        <v>0</v>
      </c>
      <c r="CZ1382">
        <f>SUM(Tabla5[[#This Row],[VENTA MABE 2 SEMANA NOV]:[VENTAS OTROS 2 SEMANA NOV]])</f>
        <v>1</v>
      </c>
      <c r="DA1382" s="46">
        <v>5.0248837433186395</v>
      </c>
    </row>
    <row r="1383" spans="1:105" hidden="1" x14ac:dyDescent="0.3">
      <c r="A1383" t="str">
        <f>CONCATENATE(Tabla5[[#This Row],[TIENDA HMPV]],Tabla5[[#This Row],[LINEA]])</f>
        <v>481 - TIENDA FORTIN 968REFRIGERACIÓN</v>
      </c>
      <c r="C1383" s="55" t="s">
        <v>653</v>
      </c>
      <c r="D1383" s="55" t="s">
        <v>39</v>
      </c>
      <c r="E1383" s="55" t="s">
        <v>1237</v>
      </c>
      <c r="F1383" s="55" t="s">
        <v>1724</v>
      </c>
      <c r="G1383" t="s">
        <v>29</v>
      </c>
      <c r="H1383" s="42">
        <f>IFERROR(Tabla5[[#This Row],[VENTAS MABE]]/Tabla5[[#This Row],[CUOTA]],0)</f>
        <v>0</v>
      </c>
      <c r="I1383">
        <v>1</v>
      </c>
      <c r="L1383">
        <v>0</v>
      </c>
      <c r="M1383">
        <v>0</v>
      </c>
      <c r="N1383">
        <v>0</v>
      </c>
      <c r="O1383">
        <v>0</v>
      </c>
      <c r="W1383" s="42">
        <f>IFERROR(Tabla5[[#This Row],[TOTAL VENTA 38 SEMANA]]/Tabla5[[#This Row],[VENTA ACUM 38]],0)</f>
        <v>0</v>
      </c>
      <c r="X1383" s="42">
        <v>0</v>
      </c>
      <c r="Y1383" s="55" t="s">
        <v>757</v>
      </c>
      <c r="Z1383" s="46">
        <f>+Tabla5[[#This Row],[VENTA ACUM 38]]+Tabla5[[#This Row],[venta total 39 acum]]</f>
        <v>0</v>
      </c>
      <c r="AA1383" s="46">
        <v>0</v>
      </c>
      <c r="AB1383" s="46">
        <v>0</v>
      </c>
      <c r="AC1383" s="46">
        <v>0</v>
      </c>
      <c r="AD1383" s="46"/>
      <c r="AE1383" s="46"/>
      <c r="AF1383" s="46"/>
      <c r="AG1383" s="46">
        <v>0</v>
      </c>
      <c r="AH1383" s="42">
        <f>IFERROR(Tabla5[[#This Row],[VENTAS MABE]]/Tabla5[[#This Row],[VENTAS INDURAMA]],0)</f>
        <v>0</v>
      </c>
      <c r="AI1383" t="s">
        <v>1676</v>
      </c>
      <c r="AK1383" s="42"/>
      <c r="AL1383" t="s">
        <v>727</v>
      </c>
      <c r="AM1383" s="55" t="s">
        <v>1236</v>
      </c>
      <c r="AO1383" s="55" t="s">
        <v>419</v>
      </c>
      <c r="AP1383" t="e">
        <v>#N/A</v>
      </c>
      <c r="AQ1383" s="55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f>SUM(Tabla5[[#This Row],[VENTA MABE 1 SEMANA OCT]:[VENTAS OTROS 1 SEMANA OCT]])</f>
        <v>0</v>
      </c>
      <c r="AY1383" s="46">
        <v>2</v>
      </c>
      <c r="AZ1383" s="55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f>SUM(Tabla5[[#This Row],[VENTA MABE 2 SEMANA OCT]:[VENTAS OTROS 2 SEMANA OCT]])</f>
        <v>0</v>
      </c>
      <c r="BH1383" t="s">
        <v>1235</v>
      </c>
      <c r="BI1383" s="55" t="s">
        <v>653</v>
      </c>
      <c r="BJ1383">
        <v>1.9999999999999996</v>
      </c>
      <c r="BK1383" s="55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f>SUM(Tabla5[[#This Row],[VENTA MABE 3 SEMANA OCT]:[VENTAS OTROS 3 SEMANA OCT]])</f>
        <v>0</v>
      </c>
      <c r="BS1383" s="42">
        <v>0.2</v>
      </c>
      <c r="BT1383" s="55">
        <v>1</v>
      </c>
      <c r="BU1383">
        <v>3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f>SUM(Tabla5[[#This Row],[VENTA MABE 4 SEMANA OCT]:[VENTAS OTROS 4 SEMANA OCT]])</f>
        <v>4</v>
      </c>
      <c r="CB1383" t="s">
        <v>1679</v>
      </c>
      <c r="CC1383" t="s">
        <v>1679</v>
      </c>
      <c r="CD1383" t="s">
        <v>1679</v>
      </c>
      <c r="CE1383" t="s">
        <v>1679</v>
      </c>
      <c r="CF1383" t="s">
        <v>1679</v>
      </c>
      <c r="CG1383" t="s">
        <v>1679</v>
      </c>
      <c r="CH1383" t="s">
        <v>1679</v>
      </c>
      <c r="CI13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1383" s="66">
        <v>0</v>
      </c>
      <c r="CK1383">
        <v>0</v>
      </c>
      <c r="CL1383">
        <v>0</v>
      </c>
      <c r="CM1383" t="s">
        <v>1679</v>
      </c>
      <c r="CN1383">
        <v>0</v>
      </c>
      <c r="CO1383">
        <v>0</v>
      </c>
      <c r="CP1383">
        <v>0</v>
      </c>
      <c r="CQ1383">
        <v>0</v>
      </c>
      <c r="CR1383">
        <f>SUM(Tabla5[[#This Row],[VENTA MABE 1 SEMANA NOV]:[VENTAS OTROS 1 SEMANA NOV]])</f>
        <v>0</v>
      </c>
      <c r="CS1383">
        <f>IFERROR(VLOOKUP(Tabla5[[#This Row],[CLAVE]],[2]VENTAS!$F$2:$L$1501,2,0),0)</f>
        <v>0</v>
      </c>
      <c r="CT1383">
        <f>IFERROR(VLOOKUP(Tabla5[[#This Row],[CLAVE]],[2]VENTAS!$F$2:$L$1501,3,0),0)</f>
        <v>0</v>
      </c>
      <c r="CU1383">
        <f>IFERROR(VLOOKUP(Tabla5[[#This Row],[CLAVE]],[2]VENTAS!$F$2:$L$1501,4,0),0)</f>
        <v>0</v>
      </c>
      <c r="CV1383">
        <f>IFERROR(VLOOKUP(Tabla5[[#This Row],[CLAVE]],[2]VENTAS!$F$2:$L$1501,5,0),0)</f>
        <v>0</v>
      </c>
      <c r="CW1383">
        <f>IFERROR(VLOOKUP(Tabla5[[#This Row],[CLAVE]],[2]VENTAS!$F$2:$L$1501,6,0),0)</f>
        <v>0</v>
      </c>
      <c r="CX1383">
        <f>IFERROR(VLOOKUP(Tabla5[[#This Row],[CLAVE]],[2]VENTAS!$F$2:$L$1501,7,0),0)</f>
        <v>0</v>
      </c>
      <c r="CY1383">
        <f>IFERROR(VLOOKUP(Tabla5[[#This Row],[CLAVE]],[2]VENTAS!$F$2:$R$1501,13,0),0)</f>
        <v>0</v>
      </c>
      <c r="CZ1383">
        <f>SUM(Tabla5[[#This Row],[VENTA MABE 2 SEMANA NOV]:[VENTAS OTROS 2 SEMANA NOV]])</f>
        <v>0</v>
      </c>
      <c r="DA1383" s="46">
        <v>4</v>
      </c>
    </row>
    <row r="1384" spans="1:105" hidden="1" x14ac:dyDescent="0.3">
      <c r="A1384" t="str">
        <f>CONCATENATE(Tabla5[[#This Row],[TIENDA HMPV]],Tabla5[[#This Row],[LINEA]])</f>
        <v>443 - TIENDA NARANJAL 716AIRES</v>
      </c>
      <c r="C1384" s="55" t="s">
        <v>653</v>
      </c>
      <c r="D1384" s="55" t="s">
        <v>39</v>
      </c>
      <c r="E1384" s="55" t="s">
        <v>1188</v>
      </c>
      <c r="F1384" s="55" t="s">
        <v>1724</v>
      </c>
      <c r="G1384" t="s">
        <v>25</v>
      </c>
      <c r="H1384" s="42">
        <f>IFERROR(Tabla5[[#This Row],[VENTAS MABE]]/Tabla5[[#This Row],[CUOTA]],0)</f>
        <v>0</v>
      </c>
      <c r="I1384">
        <v>0</v>
      </c>
      <c r="L1384">
        <v>0</v>
      </c>
      <c r="M1384">
        <v>0</v>
      </c>
      <c r="N1384">
        <v>0</v>
      </c>
      <c r="O1384">
        <v>0</v>
      </c>
      <c r="W1384" s="42">
        <f>IFERROR(Tabla5[[#This Row],[TOTAL VENTA 38 SEMANA]]/Tabla5[[#This Row],[VENTA ACUM 38]],0)</f>
        <v>0</v>
      </c>
      <c r="X1384" s="42">
        <v>0</v>
      </c>
      <c r="Y1384" s="55" t="s">
        <v>769</v>
      </c>
      <c r="Z1384" s="46">
        <f>+Tabla5[[#This Row],[VENTA ACUM 38]]+Tabla5[[#This Row],[venta total 39 acum]]</f>
        <v>0</v>
      </c>
      <c r="AA1384" s="46">
        <v>0</v>
      </c>
      <c r="AB1384" s="46">
        <v>0</v>
      </c>
      <c r="AC1384" s="46">
        <v>0</v>
      </c>
      <c r="AD1384" s="46"/>
      <c r="AE1384" s="46"/>
      <c r="AF1384" s="46"/>
      <c r="AG1384" s="46">
        <v>0</v>
      </c>
      <c r="AH1384" s="42">
        <f>IFERROR(Tabla5[[#This Row],[VENTAS MABE]]/Tabla5[[#This Row],[VENTAS INDURAMA]],0)</f>
        <v>0</v>
      </c>
      <c r="AI1384" t="s">
        <v>1676</v>
      </c>
      <c r="AK1384" s="42"/>
      <c r="AL1384" t="s">
        <v>727</v>
      </c>
      <c r="AM1384" s="55" t="s">
        <v>1187</v>
      </c>
      <c r="AO1384" s="55" t="s">
        <v>419</v>
      </c>
      <c r="AP1384" t="e">
        <v>#N/A</v>
      </c>
      <c r="AQ1384" s="55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f>SUM(Tabla5[[#This Row],[VENTA MABE 1 SEMANA OCT]:[VENTAS OTROS 1 SEMANA OCT]])</f>
        <v>0</v>
      </c>
      <c r="AY1384" s="46">
        <v>1</v>
      </c>
      <c r="AZ1384" s="55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f>SUM(Tabla5[[#This Row],[VENTA MABE 2 SEMANA OCT]:[VENTAS OTROS 2 SEMANA OCT]])</f>
        <v>0</v>
      </c>
      <c r="BH1384" t="s">
        <v>1180</v>
      </c>
      <c r="BI1384" s="55" t="s">
        <v>653</v>
      </c>
      <c r="BJ1384">
        <v>1.0000000000000004</v>
      </c>
      <c r="BK1384" s="55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f>SUM(Tabla5[[#This Row],[VENTA MABE 3 SEMANA OCT]:[VENTAS OTROS 3 SEMANA OCT]])</f>
        <v>0</v>
      </c>
      <c r="BS1384" s="42">
        <v>0.15</v>
      </c>
      <c r="BT1384" s="55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f>SUM(Tabla5[[#This Row],[VENTA MABE 4 SEMANA OCT]:[VENTAS OTROS 4 SEMANA OCT]])</f>
        <v>0</v>
      </c>
      <c r="CB1384" t="s">
        <v>1679</v>
      </c>
      <c r="CC1384" t="s">
        <v>1679</v>
      </c>
      <c r="CD1384" t="s">
        <v>1679</v>
      </c>
      <c r="CE1384" t="s">
        <v>1679</v>
      </c>
      <c r="CF1384" t="s">
        <v>1679</v>
      </c>
      <c r="CG1384" t="s">
        <v>1679</v>
      </c>
      <c r="CH1384" t="s">
        <v>1679</v>
      </c>
      <c r="CI13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84" s="66">
        <v>0</v>
      </c>
      <c r="CK1384">
        <v>0</v>
      </c>
      <c r="CL1384">
        <v>0</v>
      </c>
      <c r="CM1384" t="s">
        <v>1679</v>
      </c>
      <c r="CN1384">
        <v>0</v>
      </c>
      <c r="CO1384">
        <v>0</v>
      </c>
      <c r="CP1384">
        <v>3</v>
      </c>
      <c r="CQ1384">
        <v>0</v>
      </c>
      <c r="CR1384">
        <f>SUM(Tabla5[[#This Row],[VENTA MABE 1 SEMANA NOV]:[VENTAS OTROS 1 SEMANA NOV]])</f>
        <v>3</v>
      </c>
      <c r="CS1384">
        <f>IFERROR(VLOOKUP(Tabla5[[#This Row],[CLAVE]],[2]VENTAS!$F$2:$L$1501,2,0),0)</f>
        <v>0</v>
      </c>
      <c r="CT1384">
        <f>IFERROR(VLOOKUP(Tabla5[[#This Row],[CLAVE]],[2]VENTAS!$F$2:$L$1501,3,0),0)</f>
        <v>0</v>
      </c>
      <c r="CU1384">
        <f>IFERROR(VLOOKUP(Tabla5[[#This Row],[CLAVE]],[2]VENTAS!$F$2:$L$1501,4,0),0)</f>
        <v>0</v>
      </c>
      <c r="CV1384">
        <f>IFERROR(VLOOKUP(Tabla5[[#This Row],[CLAVE]],[2]VENTAS!$F$2:$L$1501,5,0),0)</f>
        <v>0</v>
      </c>
      <c r="CW1384">
        <f>IFERROR(VLOOKUP(Tabla5[[#This Row],[CLAVE]],[2]VENTAS!$F$2:$L$1501,6,0),0)</f>
        <v>0</v>
      </c>
      <c r="CX1384">
        <f>IFERROR(VLOOKUP(Tabla5[[#This Row],[CLAVE]],[2]VENTAS!$F$2:$L$1501,7,0),0)</f>
        <v>3</v>
      </c>
      <c r="CY1384">
        <f>IFERROR(VLOOKUP(Tabla5[[#This Row],[CLAVE]],[2]VENTAS!$F$2:$R$1501,13,0),0)</f>
        <v>0</v>
      </c>
      <c r="CZ1384">
        <f>SUM(Tabla5[[#This Row],[VENTA MABE 2 SEMANA NOV]:[VENTAS OTROS 2 SEMANA NOV]])</f>
        <v>3</v>
      </c>
      <c r="DA1384" s="46">
        <v>0.60851926977687643</v>
      </c>
    </row>
    <row r="1385" spans="1:105" hidden="1" x14ac:dyDescent="0.3">
      <c r="A1385" t="str">
        <f>CONCATENATE(Tabla5[[#This Row],[TIENDA HMPV]],Tabla5[[#This Row],[LINEA]])</f>
        <v>443 - TIENDA NARANJAL 716COCINAS</v>
      </c>
      <c r="C1385" s="55" t="s">
        <v>653</v>
      </c>
      <c r="D1385" s="55" t="s">
        <v>39</v>
      </c>
      <c r="E1385" s="55" t="s">
        <v>1188</v>
      </c>
      <c r="F1385" s="55" t="s">
        <v>1724</v>
      </c>
      <c r="G1385" t="s">
        <v>26</v>
      </c>
      <c r="H1385" s="42">
        <f>IFERROR(Tabla5[[#This Row],[VENTAS MABE]]/Tabla5[[#This Row],[CUOTA]],0)</f>
        <v>0</v>
      </c>
      <c r="I1385">
        <v>2</v>
      </c>
      <c r="L1385">
        <v>0</v>
      </c>
      <c r="M1385">
        <v>0</v>
      </c>
      <c r="N1385">
        <v>0</v>
      </c>
      <c r="O1385">
        <v>0</v>
      </c>
      <c r="W1385" s="42">
        <f>IFERROR(Tabla5[[#This Row],[TOTAL VENTA 38 SEMANA]]/Tabla5[[#This Row],[VENTA ACUM 38]],0)</f>
        <v>0</v>
      </c>
      <c r="X1385" s="42">
        <v>0</v>
      </c>
      <c r="Y1385" s="55" t="s">
        <v>769</v>
      </c>
      <c r="Z1385" s="46">
        <f>+Tabla5[[#This Row],[VENTA ACUM 38]]+Tabla5[[#This Row],[venta total 39 acum]]</f>
        <v>0</v>
      </c>
      <c r="AA1385" s="46">
        <v>0</v>
      </c>
      <c r="AB1385" s="46">
        <v>0</v>
      </c>
      <c r="AC1385" s="46">
        <v>0</v>
      </c>
      <c r="AD1385" s="46"/>
      <c r="AE1385" s="46"/>
      <c r="AF1385" s="46"/>
      <c r="AG1385" s="46">
        <v>0</v>
      </c>
      <c r="AH1385" s="42">
        <f>IFERROR(Tabla5[[#This Row],[VENTAS MABE]]/Tabla5[[#This Row],[VENTAS INDURAMA]],0)</f>
        <v>0</v>
      </c>
      <c r="AI1385" t="s">
        <v>1676</v>
      </c>
      <c r="AK1385" s="42"/>
      <c r="AL1385" t="s">
        <v>727</v>
      </c>
      <c r="AM1385" s="55" t="s">
        <v>1187</v>
      </c>
      <c r="AO1385" s="55" t="s">
        <v>419</v>
      </c>
      <c r="AP1385" t="e">
        <v>#N/A</v>
      </c>
      <c r="AQ1385" s="5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f>SUM(Tabla5[[#This Row],[VENTA MABE 1 SEMANA OCT]:[VENTAS OTROS 1 SEMANA OCT]])</f>
        <v>0</v>
      </c>
      <c r="AY1385" s="46">
        <v>0</v>
      </c>
      <c r="AZ1385" s="55">
        <v>0</v>
      </c>
      <c r="BA1385">
        <v>3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f>SUM(Tabla5[[#This Row],[VENTA MABE 2 SEMANA OCT]:[VENTAS OTROS 2 SEMANA OCT]])</f>
        <v>3</v>
      </c>
      <c r="BH1385" t="s">
        <v>1180</v>
      </c>
      <c r="BI1385" s="55" t="s">
        <v>653</v>
      </c>
      <c r="BJ1385">
        <v>1.0000000000000004</v>
      </c>
      <c r="BK1385" s="55">
        <v>0</v>
      </c>
      <c r="BL1385">
        <v>3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f>SUM(Tabla5[[#This Row],[VENTA MABE 3 SEMANA OCT]:[VENTAS OTROS 3 SEMANA OCT]])</f>
        <v>3</v>
      </c>
      <c r="BS1385" s="42">
        <v>0.4</v>
      </c>
      <c r="BT1385" s="55">
        <v>1</v>
      </c>
      <c r="BU1385">
        <v>2</v>
      </c>
      <c r="BV1385">
        <v>0</v>
      </c>
      <c r="BW1385">
        <v>0</v>
      </c>
      <c r="BX1385">
        <v>0</v>
      </c>
      <c r="BY1385">
        <v>0</v>
      </c>
      <c r="BZ1385">
        <v>1</v>
      </c>
      <c r="CA1385">
        <f>SUM(Tabla5[[#This Row],[VENTA MABE 4 SEMANA OCT]:[VENTAS OTROS 4 SEMANA OCT]])</f>
        <v>4</v>
      </c>
      <c r="CD1385" t="s">
        <v>1695</v>
      </c>
      <c r="CI13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</v>
      </c>
      <c r="CJ1385" t="s">
        <v>1701</v>
      </c>
      <c r="CK1385">
        <v>0</v>
      </c>
      <c r="CL1385">
        <v>3</v>
      </c>
      <c r="CM1385" t="s">
        <v>1679</v>
      </c>
      <c r="CN1385">
        <v>0</v>
      </c>
      <c r="CO1385">
        <v>0</v>
      </c>
      <c r="CP1385">
        <v>1</v>
      </c>
      <c r="CQ1385">
        <v>0</v>
      </c>
      <c r="CR1385">
        <f>SUM(Tabla5[[#This Row],[VENTA MABE 1 SEMANA NOV]:[VENTAS OTROS 1 SEMANA NOV]])</f>
        <v>4</v>
      </c>
      <c r="CS1385">
        <f>IFERROR(VLOOKUP(Tabla5[[#This Row],[CLAVE]],[2]VENTAS!$F$2:$L$1501,2,0),0)</f>
        <v>2</v>
      </c>
      <c r="CT1385">
        <f>IFERROR(VLOOKUP(Tabla5[[#This Row],[CLAVE]],[2]VENTAS!$F$2:$L$1501,3,0),0)</f>
        <v>3</v>
      </c>
      <c r="CU1385">
        <f>IFERROR(VLOOKUP(Tabla5[[#This Row],[CLAVE]],[2]VENTAS!$F$2:$L$1501,4,0),0)</f>
        <v>0</v>
      </c>
      <c r="CV1385">
        <f>IFERROR(VLOOKUP(Tabla5[[#This Row],[CLAVE]],[2]VENTAS!$F$2:$L$1501,5,0),0)</f>
        <v>0</v>
      </c>
      <c r="CW1385">
        <f>IFERROR(VLOOKUP(Tabla5[[#This Row],[CLAVE]],[2]VENTAS!$F$2:$L$1501,6,0),0)</f>
        <v>0</v>
      </c>
      <c r="CX1385">
        <f>IFERROR(VLOOKUP(Tabla5[[#This Row],[CLAVE]],[2]VENTAS!$F$2:$L$1501,7,0),0)</f>
        <v>1</v>
      </c>
      <c r="CY1385">
        <f>IFERROR(VLOOKUP(Tabla5[[#This Row],[CLAVE]],[2]VENTAS!$F$2:$R$1501,13,0),0)</f>
        <v>0</v>
      </c>
      <c r="CZ1385">
        <f>SUM(Tabla5[[#This Row],[VENTA MABE 2 SEMANA NOV]:[VENTAS OTROS 2 SEMANA NOV]])</f>
        <v>6</v>
      </c>
      <c r="DA1385" s="46">
        <v>4.529401297057893</v>
      </c>
    </row>
    <row r="1386" spans="1:105" hidden="1" x14ac:dyDescent="0.3">
      <c r="A1386" t="str">
        <f>CONCATENATE(Tabla5[[#This Row],[TIENDA HMPV]],Tabla5[[#This Row],[LINEA]])</f>
        <v>443 - TIENDA NARANJAL 716EMPOTRE</v>
      </c>
      <c r="C1386" s="55" t="s">
        <v>653</v>
      </c>
      <c r="D1386" s="55" t="s">
        <v>39</v>
      </c>
      <c r="E1386" s="55" t="s">
        <v>1188</v>
      </c>
      <c r="F1386" s="55" t="s">
        <v>1724</v>
      </c>
      <c r="G1386" t="s">
        <v>32</v>
      </c>
      <c r="H1386" s="42">
        <f>IFERROR(Tabla5[[#This Row],[VENTAS MABE]]/Tabla5[[#This Row],[CUOTA]],0)</f>
        <v>0</v>
      </c>
      <c r="I1386">
        <v>0</v>
      </c>
      <c r="L1386">
        <v>0</v>
      </c>
      <c r="M1386">
        <v>0</v>
      </c>
      <c r="N1386">
        <v>0</v>
      </c>
      <c r="O1386">
        <v>0</v>
      </c>
      <c r="W1386" s="42">
        <f>IFERROR(Tabla5[[#This Row],[TOTAL VENTA 38 SEMANA]]/Tabla5[[#This Row],[VENTA ACUM 38]],0)</f>
        <v>0</v>
      </c>
      <c r="X1386" s="42">
        <v>0</v>
      </c>
      <c r="Y1386" s="55" t="s">
        <v>769</v>
      </c>
      <c r="Z1386" s="46">
        <f>+Tabla5[[#This Row],[VENTA ACUM 38]]+Tabla5[[#This Row],[venta total 39 acum]]</f>
        <v>0</v>
      </c>
      <c r="AA1386" s="46">
        <v>0</v>
      </c>
      <c r="AB1386" s="46">
        <v>0</v>
      </c>
      <c r="AC1386" s="46">
        <v>0</v>
      </c>
      <c r="AD1386" s="46"/>
      <c r="AE1386" s="46"/>
      <c r="AF1386" s="46"/>
      <c r="AG1386" s="46">
        <v>0</v>
      </c>
      <c r="AH1386" s="42">
        <f>IFERROR(Tabla5[[#This Row],[VENTAS MABE]]/Tabla5[[#This Row],[VENTAS INDURAMA]],0)</f>
        <v>0</v>
      </c>
      <c r="AI1386" t="s">
        <v>1676</v>
      </c>
      <c r="AK1386" s="42"/>
      <c r="AL1386" t="s">
        <v>727</v>
      </c>
      <c r="AM1386" s="55" t="s">
        <v>1187</v>
      </c>
      <c r="AO1386" s="55" t="s">
        <v>419</v>
      </c>
      <c r="AP1386" t="e">
        <v>#N/A</v>
      </c>
      <c r="AQ1386" s="55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f>SUM(Tabla5[[#This Row],[VENTA MABE 1 SEMANA OCT]:[VENTAS OTROS 1 SEMANA OCT]])</f>
        <v>0</v>
      </c>
      <c r="AY1386" s="46">
        <v>0</v>
      </c>
      <c r="AZ1386" s="55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f>SUM(Tabla5[[#This Row],[VENTA MABE 2 SEMANA OCT]:[VENTAS OTROS 2 SEMANA OCT]])</f>
        <v>0</v>
      </c>
      <c r="BH1386" t="s">
        <v>1180</v>
      </c>
      <c r="BI1386" s="55" t="s">
        <v>653</v>
      </c>
      <c r="BJ1386">
        <v>1.0000000000000004</v>
      </c>
      <c r="BK1386" s="55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f>SUM(Tabla5[[#This Row],[VENTA MABE 3 SEMANA OCT]:[VENTAS OTROS 3 SEMANA OCT]])</f>
        <v>0</v>
      </c>
      <c r="BS1386" s="42">
        <v>0</v>
      </c>
      <c r="BT1386" s="55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f>SUM(Tabla5[[#This Row],[VENTA MABE 4 SEMANA OCT]:[VENTAS OTROS 4 SEMANA OCT]])</f>
        <v>0</v>
      </c>
      <c r="CB1386" t="s">
        <v>1679</v>
      </c>
      <c r="CC1386" t="s">
        <v>1679</v>
      </c>
      <c r="CD1386" t="s">
        <v>1679</v>
      </c>
      <c r="CE1386" t="s">
        <v>1679</v>
      </c>
      <c r="CF1386" t="s">
        <v>1679</v>
      </c>
      <c r="CG1386" t="s">
        <v>1679</v>
      </c>
      <c r="CH1386" t="s">
        <v>1679</v>
      </c>
      <c r="CI13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86" s="66">
        <v>0</v>
      </c>
      <c r="CK1386">
        <v>0</v>
      </c>
      <c r="CL1386">
        <v>0</v>
      </c>
      <c r="CM1386" t="s">
        <v>1679</v>
      </c>
      <c r="CN1386">
        <v>0</v>
      </c>
      <c r="CO1386">
        <v>0</v>
      </c>
      <c r="CP1386">
        <v>1</v>
      </c>
      <c r="CQ1386">
        <v>0</v>
      </c>
      <c r="CR1386">
        <f>SUM(Tabla5[[#This Row],[VENTA MABE 1 SEMANA NOV]:[VENTAS OTROS 1 SEMANA NOV]])</f>
        <v>1</v>
      </c>
      <c r="CS1386">
        <f>IFERROR(VLOOKUP(Tabla5[[#This Row],[CLAVE]],[2]VENTAS!$F$2:$L$1501,2,0),0)</f>
        <v>0</v>
      </c>
      <c r="CT1386">
        <f>IFERROR(VLOOKUP(Tabla5[[#This Row],[CLAVE]],[2]VENTAS!$F$2:$L$1501,3,0),0)</f>
        <v>0</v>
      </c>
      <c r="CU1386">
        <f>IFERROR(VLOOKUP(Tabla5[[#This Row],[CLAVE]],[2]VENTAS!$F$2:$L$1501,4,0),0)</f>
        <v>0</v>
      </c>
      <c r="CV1386">
        <f>IFERROR(VLOOKUP(Tabla5[[#This Row],[CLAVE]],[2]VENTAS!$F$2:$L$1501,5,0),0)</f>
        <v>0</v>
      </c>
      <c r="CW1386">
        <f>IFERROR(VLOOKUP(Tabla5[[#This Row],[CLAVE]],[2]VENTAS!$F$2:$L$1501,6,0),0)</f>
        <v>0</v>
      </c>
      <c r="CX1386">
        <f>IFERROR(VLOOKUP(Tabla5[[#This Row],[CLAVE]],[2]VENTAS!$F$2:$L$1501,7,0),0)</f>
        <v>1</v>
      </c>
      <c r="CY1386">
        <f>IFERROR(VLOOKUP(Tabla5[[#This Row],[CLAVE]],[2]VENTAS!$F$2:$R$1501,13,0),0)</f>
        <v>0</v>
      </c>
      <c r="CZ1386">
        <f>SUM(Tabla5[[#This Row],[VENTA MABE 2 SEMANA NOV]:[VENTAS OTROS 2 SEMANA NOV]])</f>
        <v>1</v>
      </c>
      <c r="DA1386" s="46">
        <v>0</v>
      </c>
    </row>
    <row r="1387" spans="1:105" hidden="1" x14ac:dyDescent="0.3">
      <c r="A1387" t="str">
        <f>CONCATENATE(Tabla5[[#This Row],[TIENDA HMPV]],Tabla5[[#This Row],[LINEA]])</f>
        <v>443 - TIENDA NARANJAL 716GLOBALES</v>
      </c>
      <c r="C1387" s="55" t="s">
        <v>653</v>
      </c>
      <c r="D1387" s="55" t="s">
        <v>39</v>
      </c>
      <c r="E1387" s="55" t="s">
        <v>1188</v>
      </c>
      <c r="F1387" s="55" t="s">
        <v>1724</v>
      </c>
      <c r="G1387" t="s">
        <v>27</v>
      </c>
      <c r="H1387" s="42">
        <f>IFERROR(Tabla5[[#This Row],[VENTAS MABE]]/Tabla5[[#This Row],[CUOTA]],0)</f>
        <v>0</v>
      </c>
      <c r="I1387">
        <v>0</v>
      </c>
      <c r="L1387">
        <v>0</v>
      </c>
      <c r="M1387">
        <v>0</v>
      </c>
      <c r="N1387">
        <v>0</v>
      </c>
      <c r="O1387">
        <v>0</v>
      </c>
      <c r="W1387" s="42">
        <f>IFERROR(Tabla5[[#This Row],[TOTAL VENTA 38 SEMANA]]/Tabla5[[#This Row],[VENTA ACUM 38]],0)</f>
        <v>0</v>
      </c>
      <c r="X1387" s="42">
        <v>0</v>
      </c>
      <c r="Y1387" s="55" t="s">
        <v>769</v>
      </c>
      <c r="Z1387" s="46">
        <f>+Tabla5[[#This Row],[VENTA ACUM 38]]+Tabla5[[#This Row],[venta total 39 acum]]</f>
        <v>0</v>
      </c>
      <c r="AA1387" s="46">
        <v>0</v>
      </c>
      <c r="AB1387" s="46">
        <v>0</v>
      </c>
      <c r="AC1387" s="46">
        <v>0</v>
      </c>
      <c r="AD1387" s="46"/>
      <c r="AE1387" s="46"/>
      <c r="AF1387" s="46"/>
      <c r="AG1387" s="46">
        <v>0</v>
      </c>
      <c r="AH1387" s="42">
        <f>IFERROR(Tabla5[[#This Row],[VENTAS MABE]]/Tabla5[[#This Row],[VENTAS INDURAMA]],0)</f>
        <v>0</v>
      </c>
      <c r="AI1387" t="s">
        <v>1676</v>
      </c>
      <c r="AK1387" s="42"/>
      <c r="AL1387" t="s">
        <v>727</v>
      </c>
      <c r="AM1387" s="55" t="s">
        <v>1187</v>
      </c>
      <c r="AO1387" s="55" t="s">
        <v>419</v>
      </c>
      <c r="AP1387" t="e">
        <v>#N/A</v>
      </c>
      <c r="AQ1387" s="55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f>SUM(Tabla5[[#This Row],[VENTA MABE 1 SEMANA OCT]:[VENTAS OTROS 1 SEMANA OCT]])</f>
        <v>0</v>
      </c>
      <c r="AY1387" s="46">
        <v>0</v>
      </c>
      <c r="AZ1387" s="55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f>SUM(Tabla5[[#This Row],[VENTA MABE 2 SEMANA OCT]:[VENTAS OTROS 2 SEMANA OCT]])</f>
        <v>0</v>
      </c>
      <c r="BH1387" t="s">
        <v>1180</v>
      </c>
      <c r="BI1387" s="55" t="s">
        <v>653</v>
      </c>
      <c r="BJ1387">
        <v>1.0000000000000004</v>
      </c>
      <c r="BK1387" s="55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f>SUM(Tabla5[[#This Row],[VENTA MABE 3 SEMANA OCT]:[VENTAS OTROS 3 SEMANA OCT]])</f>
        <v>0</v>
      </c>
      <c r="BS1387" s="42">
        <v>0</v>
      </c>
      <c r="BT1387" s="55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f>SUM(Tabla5[[#This Row],[VENTA MABE 4 SEMANA OCT]:[VENTAS OTROS 4 SEMANA OCT]])</f>
        <v>0</v>
      </c>
      <c r="CB1387" t="s">
        <v>1679</v>
      </c>
      <c r="CC1387" t="s">
        <v>1679</v>
      </c>
      <c r="CD1387" t="s">
        <v>1679</v>
      </c>
      <c r="CE1387" t="s">
        <v>1679</v>
      </c>
      <c r="CF1387" t="s">
        <v>1679</v>
      </c>
      <c r="CG1387" t="s">
        <v>1679</v>
      </c>
      <c r="CH1387" t="s">
        <v>1679</v>
      </c>
      <c r="CI13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87" s="66">
        <v>0</v>
      </c>
      <c r="CK1387">
        <v>0</v>
      </c>
      <c r="CL1387">
        <v>0</v>
      </c>
      <c r="CM1387" t="s">
        <v>1679</v>
      </c>
      <c r="CN1387">
        <v>0</v>
      </c>
      <c r="CO1387">
        <v>0</v>
      </c>
      <c r="CP1387">
        <v>0</v>
      </c>
      <c r="CQ1387">
        <v>0</v>
      </c>
      <c r="CR1387">
        <f>SUM(Tabla5[[#This Row],[VENTA MABE 1 SEMANA NOV]:[VENTAS OTROS 1 SEMANA NOV]])</f>
        <v>0</v>
      </c>
      <c r="CS1387">
        <f>IFERROR(VLOOKUP(Tabla5[[#This Row],[CLAVE]],[2]VENTAS!$F$2:$L$1501,2,0),0)</f>
        <v>0</v>
      </c>
      <c r="CT1387">
        <f>IFERROR(VLOOKUP(Tabla5[[#This Row],[CLAVE]],[2]VENTAS!$F$2:$L$1501,3,0),0)</f>
        <v>0</v>
      </c>
      <c r="CU1387">
        <f>IFERROR(VLOOKUP(Tabla5[[#This Row],[CLAVE]],[2]VENTAS!$F$2:$L$1501,4,0),0)</f>
        <v>0</v>
      </c>
      <c r="CV1387">
        <f>IFERROR(VLOOKUP(Tabla5[[#This Row],[CLAVE]],[2]VENTAS!$F$2:$L$1501,5,0),0)</f>
        <v>0</v>
      </c>
      <c r="CW1387">
        <f>IFERROR(VLOOKUP(Tabla5[[#This Row],[CLAVE]],[2]VENTAS!$F$2:$L$1501,6,0),0)</f>
        <v>0</v>
      </c>
      <c r="CX1387">
        <f>IFERROR(VLOOKUP(Tabla5[[#This Row],[CLAVE]],[2]VENTAS!$F$2:$L$1501,7,0),0)</f>
        <v>0</v>
      </c>
      <c r="CY1387">
        <f>IFERROR(VLOOKUP(Tabla5[[#This Row],[CLAVE]],[2]VENTAS!$F$2:$R$1501,13,0),0)</f>
        <v>0</v>
      </c>
      <c r="CZ1387">
        <f>SUM(Tabla5[[#This Row],[VENTA MABE 2 SEMANA NOV]:[VENTAS OTROS 2 SEMANA NOV]])</f>
        <v>0</v>
      </c>
      <c r="DA1387" s="46">
        <v>0</v>
      </c>
    </row>
    <row r="1388" spans="1:105" hidden="1" x14ac:dyDescent="0.3">
      <c r="A1388" t="str">
        <f>CONCATENATE(Tabla5[[#This Row],[TIENDA HMPV]],Tabla5[[#This Row],[LINEA]])</f>
        <v>443 - TIENDA NARANJAL 716LAVADO</v>
      </c>
      <c r="C1388" s="55" t="s">
        <v>653</v>
      </c>
      <c r="D1388" s="55" t="s">
        <v>39</v>
      </c>
      <c r="E1388" s="55" t="s">
        <v>1188</v>
      </c>
      <c r="F1388" s="55" t="s">
        <v>1724</v>
      </c>
      <c r="G1388" t="s">
        <v>28</v>
      </c>
      <c r="H1388" s="42">
        <f>IFERROR(Tabla5[[#This Row],[VENTAS MABE]]/Tabla5[[#This Row],[CUOTA]],0)</f>
        <v>0</v>
      </c>
      <c r="I1388">
        <v>1</v>
      </c>
      <c r="L1388">
        <v>0</v>
      </c>
      <c r="M1388">
        <v>0</v>
      </c>
      <c r="N1388">
        <v>0</v>
      </c>
      <c r="O1388">
        <v>0</v>
      </c>
      <c r="W1388" s="42">
        <f>IFERROR(Tabla5[[#This Row],[TOTAL VENTA 38 SEMANA]]/Tabla5[[#This Row],[VENTA ACUM 38]],0)</f>
        <v>0</v>
      </c>
      <c r="X1388" s="42">
        <v>0</v>
      </c>
      <c r="Y1388" s="55" t="s">
        <v>769</v>
      </c>
      <c r="Z1388" s="46">
        <f>+Tabla5[[#This Row],[VENTA ACUM 38]]+Tabla5[[#This Row],[venta total 39 acum]]</f>
        <v>0</v>
      </c>
      <c r="AA1388" s="46">
        <v>0</v>
      </c>
      <c r="AB1388" s="46">
        <v>0</v>
      </c>
      <c r="AC1388" s="46">
        <v>0</v>
      </c>
      <c r="AD1388" s="46"/>
      <c r="AE1388" s="46"/>
      <c r="AF1388" s="46"/>
      <c r="AG1388" s="46">
        <v>0</v>
      </c>
      <c r="AH1388" s="42">
        <f>IFERROR(Tabla5[[#This Row],[VENTAS MABE]]/Tabla5[[#This Row],[VENTAS INDURAMA]],0)</f>
        <v>0</v>
      </c>
      <c r="AI1388" t="s">
        <v>1676</v>
      </c>
      <c r="AK1388" s="42"/>
      <c r="AL1388" t="s">
        <v>727</v>
      </c>
      <c r="AM1388" s="55" t="s">
        <v>1187</v>
      </c>
      <c r="AO1388" s="55" t="s">
        <v>419</v>
      </c>
      <c r="AP1388" t="e">
        <v>#N/A</v>
      </c>
      <c r="AQ1388" s="55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f>SUM(Tabla5[[#This Row],[VENTA MABE 1 SEMANA OCT]:[VENTAS OTROS 1 SEMANA OCT]])</f>
        <v>0</v>
      </c>
      <c r="AY1388" s="46">
        <v>1</v>
      </c>
      <c r="AZ1388" s="55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f>SUM(Tabla5[[#This Row],[VENTA MABE 2 SEMANA OCT]:[VENTAS OTROS 2 SEMANA OCT]])</f>
        <v>1</v>
      </c>
      <c r="BH1388" t="s">
        <v>1180</v>
      </c>
      <c r="BI1388" s="55" t="s">
        <v>653</v>
      </c>
      <c r="BJ1388">
        <v>1.0000000000000004</v>
      </c>
      <c r="BK1388" s="55">
        <v>0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f>SUM(Tabla5[[#This Row],[VENTA MABE 3 SEMANA OCT]:[VENTAS OTROS 3 SEMANA OCT]])</f>
        <v>1</v>
      </c>
      <c r="BS1388" s="42">
        <v>0.12</v>
      </c>
      <c r="BT1388" s="55">
        <v>0</v>
      </c>
      <c r="BU1388">
        <v>1</v>
      </c>
      <c r="BV1388">
        <v>0</v>
      </c>
      <c r="BW1388">
        <v>0</v>
      </c>
      <c r="BX1388">
        <v>0</v>
      </c>
      <c r="BY1388">
        <v>0</v>
      </c>
      <c r="BZ1388">
        <v>1</v>
      </c>
      <c r="CA1388">
        <f>SUM(Tabla5[[#This Row],[VENTA MABE 4 SEMANA OCT]:[VENTAS OTROS 4 SEMANA OCT]])</f>
        <v>2</v>
      </c>
      <c r="CB1388" t="s">
        <v>1679</v>
      </c>
      <c r="CC1388" t="s">
        <v>1679</v>
      </c>
      <c r="CD1388" t="s">
        <v>1679</v>
      </c>
      <c r="CE1388" t="s">
        <v>1679</v>
      </c>
      <c r="CF1388" t="s">
        <v>1679</v>
      </c>
      <c r="CG1388" t="s">
        <v>1679</v>
      </c>
      <c r="CH1388" t="s">
        <v>1679</v>
      </c>
      <c r="CI13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88" t="s">
        <v>1703</v>
      </c>
      <c r="CK1388">
        <v>1</v>
      </c>
      <c r="CL1388">
        <v>1</v>
      </c>
      <c r="CM1388" t="s">
        <v>1679</v>
      </c>
      <c r="CN1388">
        <v>0</v>
      </c>
      <c r="CO1388">
        <v>0</v>
      </c>
      <c r="CP1388">
        <v>2</v>
      </c>
      <c r="CQ1388">
        <v>0</v>
      </c>
      <c r="CR1388">
        <f>SUM(Tabla5[[#This Row],[VENTA MABE 1 SEMANA NOV]:[VENTAS OTROS 1 SEMANA NOV]])</f>
        <v>4</v>
      </c>
      <c r="CS1388">
        <f>IFERROR(VLOOKUP(Tabla5[[#This Row],[CLAVE]],[2]VENTAS!$F$2:$L$1501,2,0),0)</f>
        <v>1</v>
      </c>
      <c r="CT1388">
        <f>IFERROR(VLOOKUP(Tabla5[[#This Row],[CLAVE]],[2]VENTAS!$F$2:$L$1501,3,0),0)</f>
        <v>1</v>
      </c>
      <c r="CU1388">
        <f>IFERROR(VLOOKUP(Tabla5[[#This Row],[CLAVE]],[2]VENTAS!$F$2:$L$1501,4,0),0)</f>
        <v>0</v>
      </c>
      <c r="CV1388">
        <f>IFERROR(VLOOKUP(Tabla5[[#This Row],[CLAVE]],[2]VENTAS!$F$2:$L$1501,5,0),0)</f>
        <v>0</v>
      </c>
      <c r="CW1388">
        <f>IFERROR(VLOOKUP(Tabla5[[#This Row],[CLAVE]],[2]VENTAS!$F$2:$L$1501,6,0),0)</f>
        <v>0</v>
      </c>
      <c r="CX1388">
        <f>IFERROR(VLOOKUP(Tabla5[[#This Row],[CLAVE]],[2]VENTAS!$F$2:$L$1501,7,0),0)</f>
        <v>2</v>
      </c>
      <c r="CY1388">
        <f>IFERROR(VLOOKUP(Tabla5[[#This Row],[CLAVE]],[2]VENTAS!$F$2:$R$1501,13,0),0)</f>
        <v>0</v>
      </c>
      <c r="CZ1388">
        <f>SUM(Tabla5[[#This Row],[VENTA MABE 2 SEMANA NOV]:[VENTAS OTROS 2 SEMANA NOV]])</f>
        <v>4</v>
      </c>
      <c r="DA1388" s="46">
        <v>2.5124418716593198</v>
      </c>
    </row>
    <row r="1389" spans="1:105" hidden="1" x14ac:dyDescent="0.3">
      <c r="A1389" t="str">
        <f>CONCATENATE(Tabla5[[#This Row],[TIENDA HMPV]],Tabla5[[#This Row],[LINEA]])</f>
        <v>443 - TIENDA NARANJAL 716REFRIGERACIÓN</v>
      </c>
      <c r="C1389" s="55" t="s">
        <v>653</v>
      </c>
      <c r="D1389" s="55" t="s">
        <v>39</v>
      </c>
      <c r="E1389" s="55" t="s">
        <v>1188</v>
      </c>
      <c r="F1389" s="55" t="s">
        <v>1724</v>
      </c>
      <c r="G1389" t="s">
        <v>29</v>
      </c>
      <c r="H1389" s="42">
        <f>IFERROR(Tabla5[[#This Row],[VENTAS MABE]]/Tabla5[[#This Row],[CUOTA]],0)</f>
        <v>0</v>
      </c>
      <c r="I1389">
        <v>1</v>
      </c>
      <c r="L1389">
        <v>0</v>
      </c>
      <c r="M1389">
        <v>0</v>
      </c>
      <c r="N1389">
        <v>0</v>
      </c>
      <c r="O1389">
        <v>0</v>
      </c>
      <c r="W1389" s="42">
        <f>IFERROR(Tabla5[[#This Row],[TOTAL VENTA 38 SEMANA]]/Tabla5[[#This Row],[VENTA ACUM 38]],0)</f>
        <v>0</v>
      </c>
      <c r="X1389" s="42">
        <v>0</v>
      </c>
      <c r="Y1389" s="55" t="s">
        <v>769</v>
      </c>
      <c r="Z1389" s="46">
        <f>+Tabla5[[#This Row],[VENTA ACUM 38]]+Tabla5[[#This Row],[venta total 39 acum]]</f>
        <v>0</v>
      </c>
      <c r="AA1389" s="46">
        <v>0</v>
      </c>
      <c r="AB1389" s="46">
        <v>0</v>
      </c>
      <c r="AC1389" s="46">
        <v>0</v>
      </c>
      <c r="AD1389" s="46"/>
      <c r="AE1389" s="46"/>
      <c r="AF1389" s="46"/>
      <c r="AG1389" s="46">
        <v>0</v>
      </c>
      <c r="AH1389" s="42">
        <f>IFERROR(Tabla5[[#This Row],[VENTAS MABE]]/Tabla5[[#This Row],[VENTAS INDURAMA]],0)</f>
        <v>0</v>
      </c>
      <c r="AI1389" t="s">
        <v>1676</v>
      </c>
      <c r="AK1389" s="42"/>
      <c r="AL1389" t="s">
        <v>727</v>
      </c>
      <c r="AM1389" s="55" t="s">
        <v>1187</v>
      </c>
      <c r="AO1389" s="55" t="s">
        <v>419</v>
      </c>
      <c r="AP1389" t="e">
        <v>#N/A</v>
      </c>
      <c r="AQ1389" s="55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f>SUM(Tabla5[[#This Row],[VENTA MABE 1 SEMANA OCT]:[VENTAS OTROS 1 SEMANA OCT]])</f>
        <v>0</v>
      </c>
      <c r="AY1389" s="46">
        <v>1</v>
      </c>
      <c r="AZ1389" s="55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f>SUM(Tabla5[[#This Row],[VENTA MABE 2 SEMANA OCT]:[VENTAS OTROS 2 SEMANA OCT]])</f>
        <v>1</v>
      </c>
      <c r="BH1389" t="s">
        <v>1180</v>
      </c>
      <c r="BI1389" s="55" t="s">
        <v>653</v>
      </c>
      <c r="BJ1389">
        <v>1.0000000000000004</v>
      </c>
      <c r="BK1389" s="55">
        <v>0</v>
      </c>
      <c r="BL1389">
        <v>2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f>SUM(Tabla5[[#This Row],[VENTA MABE 3 SEMANA OCT]:[VENTAS OTROS 3 SEMANA OCT]])</f>
        <v>2</v>
      </c>
      <c r="BS1389" s="42">
        <v>0.2</v>
      </c>
      <c r="BT1389" s="55">
        <v>0</v>
      </c>
      <c r="BU1389">
        <v>2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f>SUM(Tabla5[[#This Row],[VENTA MABE 4 SEMANA OCT]:[VENTAS OTROS 4 SEMANA OCT]])</f>
        <v>2</v>
      </c>
      <c r="CB1389" t="s">
        <v>1679</v>
      </c>
      <c r="CC1389" t="s">
        <v>1679</v>
      </c>
      <c r="CD1389" t="s">
        <v>1679</v>
      </c>
      <c r="CE1389" t="s">
        <v>1679</v>
      </c>
      <c r="CF1389" t="s">
        <v>1679</v>
      </c>
      <c r="CG1389" t="s">
        <v>1679</v>
      </c>
      <c r="CH1389" t="s">
        <v>1679</v>
      </c>
      <c r="CI13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89" s="66">
        <v>0</v>
      </c>
      <c r="CK1389">
        <v>1</v>
      </c>
      <c r="CL1389">
        <v>0</v>
      </c>
      <c r="CM1389" t="s">
        <v>1679</v>
      </c>
      <c r="CN1389">
        <v>0</v>
      </c>
      <c r="CO1389">
        <v>0</v>
      </c>
      <c r="CP1389">
        <v>0</v>
      </c>
      <c r="CQ1389">
        <v>0</v>
      </c>
      <c r="CR1389">
        <f>SUM(Tabla5[[#This Row],[VENTA MABE 1 SEMANA NOV]:[VENTAS OTROS 1 SEMANA NOV]])</f>
        <v>1</v>
      </c>
      <c r="CS1389">
        <f>IFERROR(VLOOKUP(Tabla5[[#This Row],[CLAVE]],[2]VENTAS!$F$2:$L$1501,2,0),0)</f>
        <v>1</v>
      </c>
      <c r="CT1389">
        <f>IFERROR(VLOOKUP(Tabla5[[#This Row],[CLAVE]],[2]VENTAS!$F$2:$L$1501,3,0),0)</f>
        <v>0</v>
      </c>
      <c r="CU1389">
        <f>IFERROR(VLOOKUP(Tabla5[[#This Row],[CLAVE]],[2]VENTAS!$F$2:$L$1501,4,0),0)</f>
        <v>0</v>
      </c>
      <c r="CV1389">
        <f>IFERROR(VLOOKUP(Tabla5[[#This Row],[CLAVE]],[2]VENTAS!$F$2:$L$1501,5,0),0)</f>
        <v>0</v>
      </c>
      <c r="CW1389">
        <f>IFERROR(VLOOKUP(Tabla5[[#This Row],[CLAVE]],[2]VENTAS!$F$2:$L$1501,6,0),0)</f>
        <v>0</v>
      </c>
      <c r="CX1389">
        <f>IFERROR(VLOOKUP(Tabla5[[#This Row],[CLAVE]],[2]VENTAS!$F$2:$L$1501,7,0),0)</f>
        <v>0</v>
      </c>
      <c r="CY1389">
        <f>IFERROR(VLOOKUP(Tabla5[[#This Row],[CLAVE]],[2]VENTAS!$F$2:$R$1501,13,0),0)</f>
        <v>0</v>
      </c>
      <c r="CZ1389">
        <f>SUM(Tabla5[[#This Row],[VENTA MABE 2 SEMANA NOV]:[VENTAS OTROS 2 SEMANA NOV]])</f>
        <v>1</v>
      </c>
      <c r="DA1389" s="46">
        <v>2</v>
      </c>
    </row>
    <row r="1390" spans="1:105" hidden="1" x14ac:dyDescent="0.3">
      <c r="A1390" t="str">
        <f>CONCATENATE(Tabla5[[#This Row],[TIENDA HMPV]],Tabla5[[#This Row],[LINEA]])</f>
        <v>479 - TIENDA PASCUALES 965AIRES</v>
      </c>
      <c r="C1390" s="55" t="s">
        <v>653</v>
      </c>
      <c r="D1390" s="55" t="s">
        <v>39</v>
      </c>
      <c r="E1390" s="55" t="s">
        <v>1261</v>
      </c>
      <c r="F1390" s="55" t="s">
        <v>1724</v>
      </c>
      <c r="G1390" t="s">
        <v>25</v>
      </c>
      <c r="H1390" s="42">
        <f>IFERROR(Tabla5[[#This Row],[VENTAS MABE]]/Tabla5[[#This Row],[CUOTA]],0)</f>
        <v>0</v>
      </c>
      <c r="I1390">
        <v>0</v>
      </c>
      <c r="L1390">
        <v>0</v>
      </c>
      <c r="M1390">
        <v>0</v>
      </c>
      <c r="N1390">
        <v>0</v>
      </c>
      <c r="O1390">
        <v>0</v>
      </c>
      <c r="W1390" s="42">
        <f>IFERROR(Tabla5[[#This Row],[TOTAL VENTA 38 SEMANA]]/Tabla5[[#This Row],[VENTA ACUM 38]],0)</f>
        <v>0</v>
      </c>
      <c r="X1390" s="42">
        <v>0</v>
      </c>
      <c r="Y1390" s="55" t="s">
        <v>757</v>
      </c>
      <c r="Z1390" s="46">
        <f>+Tabla5[[#This Row],[VENTA ACUM 38]]+Tabla5[[#This Row],[venta total 39 acum]]</f>
        <v>0</v>
      </c>
      <c r="AA1390" s="46">
        <v>0</v>
      </c>
      <c r="AB1390" s="46">
        <v>0</v>
      </c>
      <c r="AC1390" s="46">
        <v>0</v>
      </c>
      <c r="AD1390" s="46"/>
      <c r="AE1390" s="46"/>
      <c r="AF1390" s="46"/>
      <c r="AG1390" s="46">
        <v>0</v>
      </c>
      <c r="AH1390" s="42">
        <f>IFERROR(Tabla5[[#This Row],[VENTAS MABE]]/Tabla5[[#This Row],[VENTAS INDURAMA]],0)</f>
        <v>0</v>
      </c>
      <c r="AI1390" t="s">
        <v>1676</v>
      </c>
      <c r="AK1390" s="42"/>
      <c r="AL1390" t="s">
        <v>727</v>
      </c>
      <c r="AM1390" s="55" t="s">
        <v>1260</v>
      </c>
      <c r="AO1390" s="55" t="s">
        <v>419</v>
      </c>
      <c r="AP1390" t="e">
        <v>#N/A</v>
      </c>
      <c r="AQ1390" s="55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f>SUM(Tabla5[[#This Row],[VENTA MABE 1 SEMANA OCT]:[VENTAS OTROS 1 SEMANA OCT]])</f>
        <v>0</v>
      </c>
      <c r="AY1390" s="46">
        <v>0</v>
      </c>
      <c r="AZ1390" s="55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f>SUM(Tabla5[[#This Row],[VENTA MABE 2 SEMANA OCT]:[VENTAS OTROS 2 SEMANA OCT]])</f>
        <v>0</v>
      </c>
      <c r="BH1390" t="s">
        <v>1180</v>
      </c>
      <c r="BI1390" s="55" t="s">
        <v>653</v>
      </c>
      <c r="BJ1390">
        <v>0.75</v>
      </c>
      <c r="BK1390" s="55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f>SUM(Tabla5[[#This Row],[VENTA MABE 3 SEMANA OCT]:[VENTAS OTROS 3 SEMANA OCT]])</f>
        <v>0</v>
      </c>
      <c r="BS1390" s="42">
        <v>0.15</v>
      </c>
      <c r="BT1390" s="55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f>SUM(Tabla5[[#This Row],[VENTA MABE 4 SEMANA OCT]:[VENTAS OTROS 4 SEMANA OCT]])</f>
        <v>0</v>
      </c>
      <c r="CB1390" t="s">
        <v>1679</v>
      </c>
      <c r="CC1390" t="s">
        <v>1679</v>
      </c>
      <c r="CD1390" t="s">
        <v>1679</v>
      </c>
      <c r="CE1390" t="s">
        <v>1679</v>
      </c>
      <c r="CF1390" t="s">
        <v>1679</v>
      </c>
      <c r="CG1390" t="s">
        <v>1679</v>
      </c>
      <c r="CH1390" t="s">
        <v>1679</v>
      </c>
      <c r="CI13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90" s="66">
        <v>0</v>
      </c>
      <c r="CK1390">
        <v>0</v>
      </c>
      <c r="CL1390">
        <v>0</v>
      </c>
      <c r="CM1390" t="s">
        <v>1679</v>
      </c>
      <c r="CN1390">
        <v>0</v>
      </c>
      <c r="CO1390">
        <v>0</v>
      </c>
      <c r="CP1390">
        <v>0</v>
      </c>
      <c r="CQ1390">
        <v>0</v>
      </c>
      <c r="CR1390">
        <f>SUM(Tabla5[[#This Row],[VENTA MABE 1 SEMANA NOV]:[VENTAS OTROS 1 SEMANA NOV]])</f>
        <v>0</v>
      </c>
      <c r="CS1390">
        <f>IFERROR(VLOOKUP(Tabla5[[#This Row],[CLAVE]],[2]VENTAS!$F$2:$L$1501,2,0),0)</f>
        <v>0</v>
      </c>
      <c r="CT1390">
        <f>IFERROR(VLOOKUP(Tabla5[[#This Row],[CLAVE]],[2]VENTAS!$F$2:$L$1501,3,0),0)</f>
        <v>0</v>
      </c>
      <c r="CU1390">
        <f>IFERROR(VLOOKUP(Tabla5[[#This Row],[CLAVE]],[2]VENTAS!$F$2:$L$1501,4,0),0)</f>
        <v>0</v>
      </c>
      <c r="CV1390">
        <f>IFERROR(VLOOKUP(Tabla5[[#This Row],[CLAVE]],[2]VENTAS!$F$2:$L$1501,5,0),0)</f>
        <v>0</v>
      </c>
      <c r="CW1390">
        <f>IFERROR(VLOOKUP(Tabla5[[#This Row],[CLAVE]],[2]VENTAS!$F$2:$L$1501,6,0),0)</f>
        <v>0</v>
      </c>
      <c r="CX1390">
        <f>IFERROR(VLOOKUP(Tabla5[[#This Row],[CLAVE]],[2]VENTAS!$F$2:$L$1501,7,0),0)</f>
        <v>0</v>
      </c>
      <c r="CY1390">
        <f>IFERROR(VLOOKUP(Tabla5[[#This Row],[CLAVE]],[2]VENTAS!$F$2:$R$1501,13,0),0)</f>
        <v>0</v>
      </c>
      <c r="CZ1390">
        <f>SUM(Tabla5[[#This Row],[VENTA MABE 2 SEMANA NOV]:[VENTAS OTROS 2 SEMANA NOV]])</f>
        <v>0</v>
      </c>
      <c r="DA1390" s="46">
        <v>0.20283975659229214</v>
      </c>
    </row>
    <row r="1391" spans="1:105" hidden="1" x14ac:dyDescent="0.3">
      <c r="A1391" t="str">
        <f>CONCATENATE(Tabla5[[#This Row],[TIENDA HMPV]],Tabla5[[#This Row],[LINEA]])</f>
        <v>479 - TIENDA PASCUALES 965COCINAS</v>
      </c>
      <c r="C1391" s="55" t="s">
        <v>653</v>
      </c>
      <c r="D1391" s="55" t="s">
        <v>39</v>
      </c>
      <c r="E1391" s="55" t="s">
        <v>1261</v>
      </c>
      <c r="F1391" s="55" t="s">
        <v>1724</v>
      </c>
      <c r="G1391" t="s">
        <v>26</v>
      </c>
      <c r="H1391" s="42">
        <f>IFERROR(Tabla5[[#This Row],[VENTAS MABE]]/Tabla5[[#This Row],[CUOTA]],0)</f>
        <v>0</v>
      </c>
      <c r="I1391">
        <v>3</v>
      </c>
      <c r="L1391">
        <v>0</v>
      </c>
      <c r="M1391">
        <v>0</v>
      </c>
      <c r="N1391">
        <v>0</v>
      </c>
      <c r="O1391">
        <v>0</v>
      </c>
      <c r="W1391" s="42">
        <f>IFERROR(Tabla5[[#This Row],[TOTAL VENTA 38 SEMANA]]/Tabla5[[#This Row],[VENTA ACUM 38]],0)</f>
        <v>0</v>
      </c>
      <c r="X1391" s="42">
        <v>0</v>
      </c>
      <c r="Y1391" s="55" t="s">
        <v>757</v>
      </c>
      <c r="Z1391" s="46">
        <f>+Tabla5[[#This Row],[VENTA ACUM 38]]+Tabla5[[#This Row],[venta total 39 acum]]</f>
        <v>0</v>
      </c>
      <c r="AA1391" s="46">
        <v>0</v>
      </c>
      <c r="AB1391" s="46">
        <v>0</v>
      </c>
      <c r="AC1391" s="46">
        <v>0</v>
      </c>
      <c r="AD1391" s="46"/>
      <c r="AE1391" s="46"/>
      <c r="AF1391" s="46"/>
      <c r="AG1391" s="46">
        <v>0</v>
      </c>
      <c r="AH1391" s="42">
        <f>IFERROR(Tabla5[[#This Row],[VENTAS MABE]]/Tabla5[[#This Row],[VENTAS INDURAMA]],0)</f>
        <v>0</v>
      </c>
      <c r="AI1391" t="s">
        <v>1676</v>
      </c>
      <c r="AK1391" s="42"/>
      <c r="AL1391" t="s">
        <v>727</v>
      </c>
      <c r="AM1391" s="55" t="s">
        <v>1260</v>
      </c>
      <c r="AO1391" s="55" t="s">
        <v>419</v>
      </c>
      <c r="AP1391" t="e">
        <v>#N/A</v>
      </c>
      <c r="AQ1391" s="55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f>SUM(Tabla5[[#This Row],[VENTA MABE 1 SEMANA OCT]:[VENTAS OTROS 1 SEMANA OCT]])</f>
        <v>0</v>
      </c>
      <c r="AY1391" s="46">
        <v>2.5440871164188548</v>
      </c>
      <c r="AZ1391" s="55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f>SUM(Tabla5[[#This Row],[VENTA MABE 2 SEMANA OCT]:[VENTAS OTROS 2 SEMANA OCT]])</f>
        <v>1</v>
      </c>
      <c r="BH1391" t="s">
        <v>1180</v>
      </c>
      <c r="BI1391" s="55" t="s">
        <v>653</v>
      </c>
      <c r="BJ1391">
        <v>0.75</v>
      </c>
      <c r="BK1391" s="55">
        <v>1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f>SUM(Tabla5[[#This Row],[VENTA MABE 3 SEMANA OCT]:[VENTAS OTROS 3 SEMANA OCT]])</f>
        <v>1</v>
      </c>
      <c r="BS1391" s="42">
        <v>0.4</v>
      </c>
      <c r="BT1391" s="55">
        <v>3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f>SUM(Tabla5[[#This Row],[VENTA MABE 4 SEMANA OCT]:[VENTAS OTROS 4 SEMANA OCT]])</f>
        <v>3</v>
      </c>
      <c r="CB1391" t="s">
        <v>1679</v>
      </c>
      <c r="CC1391" t="s">
        <v>1679</v>
      </c>
      <c r="CD1391" t="s">
        <v>1679</v>
      </c>
      <c r="CE1391" t="s">
        <v>1679</v>
      </c>
      <c r="CF1391" t="s">
        <v>1679</v>
      </c>
      <c r="CG1391" t="s">
        <v>1679</v>
      </c>
      <c r="CH1391" t="s">
        <v>1679</v>
      </c>
      <c r="CI13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91" t="s">
        <v>1703</v>
      </c>
      <c r="CK1391">
        <v>2</v>
      </c>
      <c r="CL1391">
        <v>1</v>
      </c>
      <c r="CM1391" t="s">
        <v>1679</v>
      </c>
      <c r="CN1391">
        <v>0</v>
      </c>
      <c r="CO1391">
        <v>0</v>
      </c>
      <c r="CP1391">
        <v>0</v>
      </c>
      <c r="CQ1391">
        <v>0</v>
      </c>
      <c r="CR1391">
        <f>SUM(Tabla5[[#This Row],[VENTA MABE 1 SEMANA NOV]:[VENTAS OTROS 1 SEMANA NOV]])</f>
        <v>3</v>
      </c>
      <c r="CS1391">
        <f>IFERROR(VLOOKUP(Tabla5[[#This Row],[CLAVE]],[2]VENTAS!$F$2:$L$1501,2,0),0)</f>
        <v>3</v>
      </c>
      <c r="CT1391">
        <f>IFERROR(VLOOKUP(Tabla5[[#This Row],[CLAVE]],[2]VENTAS!$F$2:$L$1501,3,0),0)</f>
        <v>1</v>
      </c>
      <c r="CU1391">
        <f>IFERROR(VLOOKUP(Tabla5[[#This Row],[CLAVE]],[2]VENTAS!$F$2:$L$1501,4,0),0)</f>
        <v>0</v>
      </c>
      <c r="CV1391">
        <f>IFERROR(VLOOKUP(Tabla5[[#This Row],[CLAVE]],[2]VENTAS!$F$2:$L$1501,5,0),0)</f>
        <v>0</v>
      </c>
      <c r="CW1391">
        <f>IFERROR(VLOOKUP(Tabla5[[#This Row],[CLAVE]],[2]VENTAS!$F$2:$L$1501,6,0),0)</f>
        <v>0</v>
      </c>
      <c r="CX1391">
        <f>IFERROR(VLOOKUP(Tabla5[[#This Row],[CLAVE]],[2]VENTAS!$F$2:$L$1501,7,0),0)</f>
        <v>0</v>
      </c>
      <c r="CY1391">
        <f>IFERROR(VLOOKUP(Tabla5[[#This Row],[CLAVE]],[2]VENTAS!$F$2:$R$1501,13,0),0)</f>
        <v>0</v>
      </c>
      <c r="CZ1391">
        <f>SUM(Tabla5[[#This Row],[VENTA MABE 2 SEMANA NOV]:[VENTAS OTROS 2 SEMANA NOV]])</f>
        <v>4</v>
      </c>
      <c r="DA1391" s="46">
        <v>5.9341201130842638</v>
      </c>
    </row>
    <row r="1392" spans="1:105" hidden="1" x14ac:dyDescent="0.3">
      <c r="A1392" t="str">
        <f>CONCATENATE(Tabla5[[#This Row],[TIENDA HMPV]],Tabla5[[#This Row],[LINEA]])</f>
        <v>479 - TIENDA PASCUALES 965GLOBALES</v>
      </c>
      <c r="C1392" s="55" t="s">
        <v>653</v>
      </c>
      <c r="D1392" s="55" t="s">
        <v>39</v>
      </c>
      <c r="E1392" s="55" t="s">
        <v>1261</v>
      </c>
      <c r="F1392" s="55" t="s">
        <v>1724</v>
      </c>
      <c r="G1392" t="s">
        <v>27</v>
      </c>
      <c r="H1392" s="42">
        <f>IFERROR(Tabla5[[#This Row],[VENTAS MABE]]/Tabla5[[#This Row],[CUOTA]],0)</f>
        <v>0</v>
      </c>
      <c r="I1392">
        <v>0</v>
      </c>
      <c r="L1392">
        <v>0</v>
      </c>
      <c r="M1392">
        <v>0</v>
      </c>
      <c r="N1392">
        <v>0</v>
      </c>
      <c r="O1392">
        <v>0</v>
      </c>
      <c r="W1392" s="42">
        <f>IFERROR(Tabla5[[#This Row],[TOTAL VENTA 38 SEMANA]]/Tabla5[[#This Row],[VENTA ACUM 38]],0)</f>
        <v>0</v>
      </c>
      <c r="X1392" s="42">
        <v>0</v>
      </c>
      <c r="Y1392" s="55" t="s">
        <v>757</v>
      </c>
      <c r="Z1392" s="46">
        <f>+Tabla5[[#This Row],[VENTA ACUM 38]]+Tabla5[[#This Row],[venta total 39 acum]]</f>
        <v>0</v>
      </c>
      <c r="AA1392" s="46">
        <v>0</v>
      </c>
      <c r="AB1392" s="46">
        <v>0</v>
      </c>
      <c r="AC1392" s="46">
        <v>0</v>
      </c>
      <c r="AD1392" s="46"/>
      <c r="AE1392" s="46"/>
      <c r="AF1392" s="46"/>
      <c r="AG1392" s="46">
        <v>0</v>
      </c>
      <c r="AH1392" s="42">
        <f>IFERROR(Tabla5[[#This Row],[VENTAS MABE]]/Tabla5[[#This Row],[VENTAS INDURAMA]],0)</f>
        <v>0</v>
      </c>
      <c r="AI1392" t="s">
        <v>1676</v>
      </c>
      <c r="AK1392" s="42"/>
      <c r="AL1392" t="s">
        <v>727</v>
      </c>
      <c r="AM1392" s="55" t="s">
        <v>1260</v>
      </c>
      <c r="AO1392" s="55" t="s">
        <v>419</v>
      </c>
      <c r="AP1392" t="e">
        <v>#N/A</v>
      </c>
      <c r="AQ1392" s="55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f>SUM(Tabla5[[#This Row],[VENTA MABE 1 SEMANA OCT]:[VENTAS OTROS 1 SEMANA OCT]])</f>
        <v>0</v>
      </c>
      <c r="AY1392" s="46">
        <v>0</v>
      </c>
      <c r="AZ1392" s="55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f>SUM(Tabla5[[#This Row],[VENTA MABE 2 SEMANA OCT]:[VENTAS OTROS 2 SEMANA OCT]])</f>
        <v>0</v>
      </c>
      <c r="BH1392" t="s">
        <v>1180</v>
      </c>
      <c r="BI1392" s="55" t="s">
        <v>653</v>
      </c>
      <c r="BJ1392">
        <v>0.75</v>
      </c>
      <c r="BK1392" s="55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f>SUM(Tabla5[[#This Row],[VENTA MABE 3 SEMANA OCT]:[VENTAS OTROS 3 SEMANA OCT]])</f>
        <v>0</v>
      </c>
      <c r="BS1392" s="42">
        <v>0</v>
      </c>
      <c r="BT1392" s="55">
        <v>1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f>SUM(Tabla5[[#This Row],[VENTA MABE 4 SEMANA OCT]:[VENTAS OTROS 4 SEMANA OCT]])</f>
        <v>1</v>
      </c>
      <c r="CB1392" t="s">
        <v>1679</v>
      </c>
      <c r="CC1392" t="s">
        <v>1679</v>
      </c>
      <c r="CD1392" t="s">
        <v>1679</v>
      </c>
      <c r="CE1392" t="s">
        <v>1679</v>
      </c>
      <c r="CF1392" t="s">
        <v>1679</v>
      </c>
      <c r="CG1392" t="s">
        <v>1679</v>
      </c>
      <c r="CH1392" t="s">
        <v>1679</v>
      </c>
      <c r="CI13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92" s="66">
        <v>0</v>
      </c>
      <c r="CK1392">
        <v>0</v>
      </c>
      <c r="CL1392">
        <v>0</v>
      </c>
      <c r="CM1392" t="s">
        <v>1679</v>
      </c>
      <c r="CN1392">
        <v>0</v>
      </c>
      <c r="CO1392">
        <v>0</v>
      </c>
      <c r="CP1392">
        <v>0</v>
      </c>
      <c r="CQ1392">
        <v>0</v>
      </c>
      <c r="CR1392">
        <f>SUM(Tabla5[[#This Row],[VENTA MABE 1 SEMANA NOV]:[VENTAS OTROS 1 SEMANA NOV]])</f>
        <v>0</v>
      </c>
      <c r="CS1392">
        <f>IFERROR(VLOOKUP(Tabla5[[#This Row],[CLAVE]],[2]VENTAS!$F$2:$L$1501,2,0),0)</f>
        <v>0</v>
      </c>
      <c r="CT1392">
        <f>IFERROR(VLOOKUP(Tabla5[[#This Row],[CLAVE]],[2]VENTAS!$F$2:$L$1501,3,0),0)</f>
        <v>0</v>
      </c>
      <c r="CU1392">
        <f>IFERROR(VLOOKUP(Tabla5[[#This Row],[CLAVE]],[2]VENTAS!$F$2:$L$1501,4,0),0)</f>
        <v>0</v>
      </c>
      <c r="CV1392">
        <f>IFERROR(VLOOKUP(Tabla5[[#This Row],[CLAVE]],[2]VENTAS!$F$2:$L$1501,5,0),0)</f>
        <v>0</v>
      </c>
      <c r="CW1392">
        <f>IFERROR(VLOOKUP(Tabla5[[#This Row],[CLAVE]],[2]VENTAS!$F$2:$L$1501,6,0),0)</f>
        <v>0</v>
      </c>
      <c r="CX1392">
        <f>IFERROR(VLOOKUP(Tabla5[[#This Row],[CLAVE]],[2]VENTAS!$F$2:$L$1501,7,0),0)</f>
        <v>0</v>
      </c>
      <c r="CY1392">
        <f>IFERROR(VLOOKUP(Tabla5[[#This Row],[CLAVE]],[2]VENTAS!$F$2:$R$1501,13,0),0)</f>
        <v>0</v>
      </c>
      <c r="CZ1392">
        <f>SUM(Tabla5[[#This Row],[VENTA MABE 2 SEMANA NOV]:[VENTAS OTROS 2 SEMANA NOV]])</f>
        <v>0</v>
      </c>
      <c r="DA1392" s="46">
        <v>0.83644011088806025</v>
      </c>
    </row>
    <row r="1393" spans="1:105" hidden="1" x14ac:dyDescent="0.3">
      <c r="A1393" t="str">
        <f>CONCATENATE(Tabla5[[#This Row],[TIENDA HMPV]],Tabla5[[#This Row],[LINEA]])</f>
        <v>479 - TIENDA PASCUALES 965LAVADO</v>
      </c>
      <c r="C1393" s="55" t="s">
        <v>653</v>
      </c>
      <c r="D1393" s="55" t="s">
        <v>39</v>
      </c>
      <c r="E1393" s="55" t="s">
        <v>1261</v>
      </c>
      <c r="F1393" s="55" t="s">
        <v>1724</v>
      </c>
      <c r="G1393" t="s">
        <v>28</v>
      </c>
      <c r="H1393" s="42">
        <f>IFERROR(Tabla5[[#This Row],[VENTAS MABE]]/Tabla5[[#This Row],[CUOTA]],0)</f>
        <v>0</v>
      </c>
      <c r="I1393">
        <v>3</v>
      </c>
      <c r="L1393">
        <v>0</v>
      </c>
      <c r="M1393">
        <v>0</v>
      </c>
      <c r="N1393">
        <v>0</v>
      </c>
      <c r="O1393">
        <v>0</v>
      </c>
      <c r="W1393" s="42">
        <f>IFERROR(Tabla5[[#This Row],[TOTAL VENTA 38 SEMANA]]/Tabla5[[#This Row],[VENTA ACUM 38]],0)</f>
        <v>0</v>
      </c>
      <c r="X1393" s="42">
        <v>0</v>
      </c>
      <c r="Y1393" s="55" t="s">
        <v>757</v>
      </c>
      <c r="Z1393" s="46">
        <f>+Tabla5[[#This Row],[VENTA ACUM 38]]+Tabla5[[#This Row],[venta total 39 acum]]</f>
        <v>0</v>
      </c>
      <c r="AA1393" s="46">
        <v>0</v>
      </c>
      <c r="AB1393" s="46">
        <v>0</v>
      </c>
      <c r="AC1393" s="46">
        <v>0</v>
      </c>
      <c r="AD1393" s="46"/>
      <c r="AE1393" s="46"/>
      <c r="AF1393" s="46"/>
      <c r="AG1393" s="46">
        <v>0</v>
      </c>
      <c r="AH1393" s="42">
        <f>IFERROR(Tabla5[[#This Row],[VENTAS MABE]]/Tabla5[[#This Row],[VENTAS INDURAMA]],0)</f>
        <v>0</v>
      </c>
      <c r="AI1393" t="s">
        <v>1676</v>
      </c>
      <c r="AK1393" s="42"/>
      <c r="AL1393" t="s">
        <v>727</v>
      </c>
      <c r="AM1393" s="55" t="s">
        <v>1260</v>
      </c>
      <c r="AO1393" s="55" t="s">
        <v>419</v>
      </c>
      <c r="AP1393" t="e">
        <v>#N/A</v>
      </c>
      <c r="AQ1393" s="55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f>SUM(Tabla5[[#This Row],[VENTA MABE 1 SEMANA OCT]:[VENTAS OTROS 1 SEMANA OCT]])</f>
        <v>0</v>
      </c>
      <c r="AY1393" s="46">
        <v>2</v>
      </c>
      <c r="AZ1393" s="55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f>SUM(Tabla5[[#This Row],[VENTA MABE 2 SEMANA OCT]:[VENTAS OTROS 2 SEMANA OCT]])</f>
        <v>0</v>
      </c>
      <c r="BH1393" t="s">
        <v>1180</v>
      </c>
      <c r="BI1393" s="55" t="s">
        <v>653</v>
      </c>
      <c r="BJ1393">
        <v>0.75</v>
      </c>
      <c r="BK1393" s="55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f>SUM(Tabla5[[#This Row],[VENTA MABE 3 SEMANA OCT]:[VENTAS OTROS 3 SEMANA OCT]])</f>
        <v>1</v>
      </c>
      <c r="BS1393" s="42">
        <v>0.12</v>
      </c>
      <c r="BT1393" s="55">
        <v>1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f>SUM(Tabla5[[#This Row],[VENTA MABE 4 SEMANA OCT]:[VENTAS OTROS 4 SEMANA OCT]])</f>
        <v>1</v>
      </c>
      <c r="CB1393" t="s">
        <v>1679</v>
      </c>
      <c r="CC1393" t="s">
        <v>1679</v>
      </c>
      <c r="CD1393" t="s">
        <v>1679</v>
      </c>
      <c r="CE1393" t="s">
        <v>1679</v>
      </c>
      <c r="CF1393" t="s">
        <v>1679</v>
      </c>
      <c r="CG1393" t="s">
        <v>1679</v>
      </c>
      <c r="CH1393" t="s">
        <v>1679</v>
      </c>
      <c r="CI13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93" t="s">
        <v>1703</v>
      </c>
      <c r="CK1393">
        <v>0</v>
      </c>
      <c r="CL1393">
        <v>0</v>
      </c>
      <c r="CM1393" t="s">
        <v>1679</v>
      </c>
      <c r="CN1393">
        <v>0</v>
      </c>
      <c r="CO1393">
        <v>0</v>
      </c>
      <c r="CP1393">
        <v>0</v>
      </c>
      <c r="CQ1393">
        <v>0</v>
      </c>
      <c r="CR1393">
        <f>SUM(Tabla5[[#This Row],[VENTA MABE 1 SEMANA NOV]:[VENTAS OTROS 1 SEMANA NOV]])</f>
        <v>0</v>
      </c>
      <c r="CS1393">
        <f>IFERROR(VLOOKUP(Tabla5[[#This Row],[CLAVE]],[2]VENTAS!$F$2:$L$1501,2,0),0)</f>
        <v>1</v>
      </c>
      <c r="CT1393">
        <f>IFERROR(VLOOKUP(Tabla5[[#This Row],[CLAVE]],[2]VENTAS!$F$2:$L$1501,3,0),0)</f>
        <v>0</v>
      </c>
      <c r="CU1393">
        <f>IFERROR(VLOOKUP(Tabla5[[#This Row],[CLAVE]],[2]VENTAS!$F$2:$L$1501,4,0),0)</f>
        <v>0</v>
      </c>
      <c r="CV1393">
        <f>IFERROR(VLOOKUP(Tabla5[[#This Row],[CLAVE]],[2]VENTAS!$F$2:$L$1501,5,0),0)</f>
        <v>0</v>
      </c>
      <c r="CW1393">
        <f>IFERROR(VLOOKUP(Tabla5[[#This Row],[CLAVE]],[2]VENTAS!$F$2:$L$1501,6,0),0)</f>
        <v>0</v>
      </c>
      <c r="CX1393">
        <f>IFERROR(VLOOKUP(Tabla5[[#This Row],[CLAVE]],[2]VENTAS!$F$2:$L$1501,7,0),0)</f>
        <v>0</v>
      </c>
      <c r="CY1393">
        <f>IFERROR(VLOOKUP(Tabla5[[#This Row],[CLAVE]],[2]VENTAS!$F$2:$R$1501,13,0),0)</f>
        <v>0</v>
      </c>
      <c r="CZ1393">
        <f>SUM(Tabla5[[#This Row],[VENTA MABE 2 SEMANA NOV]:[VENTAS OTROS 2 SEMANA NOV]])</f>
        <v>1</v>
      </c>
      <c r="DA1393" s="46">
        <v>5.9398837808387706</v>
      </c>
    </row>
    <row r="1394" spans="1:105" hidden="1" x14ac:dyDescent="0.3">
      <c r="A1394" t="str">
        <f>CONCATENATE(Tabla5[[#This Row],[TIENDA HMPV]],Tabla5[[#This Row],[LINEA]])</f>
        <v>479 - TIENDA PASCUALES 965REFRIGERACIÓN</v>
      </c>
      <c r="C1394" s="55" t="s">
        <v>653</v>
      </c>
      <c r="D1394" s="55" t="s">
        <v>39</v>
      </c>
      <c r="E1394" s="55" t="s">
        <v>1261</v>
      </c>
      <c r="F1394" s="55" t="s">
        <v>1724</v>
      </c>
      <c r="G1394" t="s">
        <v>29</v>
      </c>
      <c r="H1394" s="42">
        <f>IFERROR(Tabla5[[#This Row],[VENTAS MABE]]/Tabla5[[#This Row],[CUOTA]],0)</f>
        <v>0</v>
      </c>
      <c r="I1394">
        <v>2</v>
      </c>
      <c r="L1394">
        <v>0</v>
      </c>
      <c r="M1394">
        <v>0</v>
      </c>
      <c r="N1394">
        <v>0</v>
      </c>
      <c r="O1394">
        <v>0</v>
      </c>
      <c r="W1394" s="42">
        <f>IFERROR(Tabla5[[#This Row],[TOTAL VENTA 38 SEMANA]]/Tabla5[[#This Row],[VENTA ACUM 38]],0)</f>
        <v>0</v>
      </c>
      <c r="X1394" s="42">
        <v>0</v>
      </c>
      <c r="Y1394" s="55" t="s">
        <v>757</v>
      </c>
      <c r="Z1394" s="46">
        <f>+Tabla5[[#This Row],[VENTA ACUM 38]]+Tabla5[[#This Row],[venta total 39 acum]]</f>
        <v>0</v>
      </c>
      <c r="AA1394" s="46">
        <v>0</v>
      </c>
      <c r="AB1394" s="46">
        <v>0</v>
      </c>
      <c r="AC1394" s="46">
        <v>0</v>
      </c>
      <c r="AD1394" s="46"/>
      <c r="AE1394" s="46"/>
      <c r="AF1394" s="46"/>
      <c r="AG1394" s="46">
        <v>0</v>
      </c>
      <c r="AH1394" s="42">
        <f>IFERROR(Tabla5[[#This Row],[VENTAS MABE]]/Tabla5[[#This Row],[VENTAS INDURAMA]],0)</f>
        <v>0</v>
      </c>
      <c r="AI1394" t="s">
        <v>1676</v>
      </c>
      <c r="AK1394" s="42"/>
      <c r="AL1394" t="s">
        <v>727</v>
      </c>
      <c r="AM1394" s="55" t="s">
        <v>1260</v>
      </c>
      <c r="AO1394" s="55" t="s">
        <v>419</v>
      </c>
      <c r="AP1394" t="e">
        <v>#N/A</v>
      </c>
      <c r="AQ1394" s="55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f>SUM(Tabla5[[#This Row],[VENTA MABE 1 SEMANA OCT]:[VENTAS OTROS 1 SEMANA OCT]])</f>
        <v>0</v>
      </c>
      <c r="AY1394" s="46">
        <v>1</v>
      </c>
      <c r="AZ1394" s="55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f>SUM(Tabla5[[#This Row],[VENTA MABE 2 SEMANA OCT]:[VENTAS OTROS 2 SEMANA OCT]])</f>
        <v>0</v>
      </c>
      <c r="BH1394" t="s">
        <v>1180</v>
      </c>
      <c r="BI1394" s="55" t="s">
        <v>653</v>
      </c>
      <c r="BJ1394">
        <v>0.75</v>
      </c>
      <c r="BK1394" s="55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f>SUM(Tabla5[[#This Row],[VENTA MABE 3 SEMANA OCT]:[VENTAS OTROS 3 SEMANA OCT]])</f>
        <v>0</v>
      </c>
      <c r="BS1394" s="42">
        <v>0.2</v>
      </c>
      <c r="BT1394" s="55">
        <v>1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f>SUM(Tabla5[[#This Row],[VENTA MABE 4 SEMANA OCT]:[VENTAS OTROS 4 SEMANA OCT]])</f>
        <v>1</v>
      </c>
      <c r="CB1394" t="s">
        <v>1679</v>
      </c>
      <c r="CC1394" t="s">
        <v>1679</v>
      </c>
      <c r="CD1394" t="s">
        <v>1679</v>
      </c>
      <c r="CE1394" t="s">
        <v>1679</v>
      </c>
      <c r="CF1394" t="s">
        <v>1679</v>
      </c>
      <c r="CG1394" t="s">
        <v>1679</v>
      </c>
      <c r="CH1394" t="s">
        <v>1679</v>
      </c>
      <c r="CI13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94" s="66">
        <v>0</v>
      </c>
      <c r="CK1394">
        <v>1</v>
      </c>
      <c r="CL1394">
        <v>2</v>
      </c>
      <c r="CM1394" t="s">
        <v>1679</v>
      </c>
      <c r="CN1394">
        <v>0</v>
      </c>
      <c r="CO1394">
        <v>0</v>
      </c>
      <c r="CP1394">
        <v>0</v>
      </c>
      <c r="CQ1394">
        <v>0</v>
      </c>
      <c r="CR1394">
        <f>SUM(Tabla5[[#This Row],[VENTA MABE 1 SEMANA NOV]:[VENTAS OTROS 1 SEMANA NOV]])</f>
        <v>3</v>
      </c>
      <c r="CS1394">
        <f>IFERROR(VLOOKUP(Tabla5[[#This Row],[CLAVE]],[2]VENTAS!$F$2:$L$1501,2,0),0)</f>
        <v>1</v>
      </c>
      <c r="CT1394">
        <f>IFERROR(VLOOKUP(Tabla5[[#This Row],[CLAVE]],[2]VENTAS!$F$2:$L$1501,3,0),0)</f>
        <v>2</v>
      </c>
      <c r="CU1394">
        <f>IFERROR(VLOOKUP(Tabla5[[#This Row],[CLAVE]],[2]VENTAS!$F$2:$L$1501,4,0),0)</f>
        <v>0</v>
      </c>
      <c r="CV1394">
        <f>IFERROR(VLOOKUP(Tabla5[[#This Row],[CLAVE]],[2]VENTAS!$F$2:$L$1501,5,0),0)</f>
        <v>0</v>
      </c>
      <c r="CW1394">
        <f>IFERROR(VLOOKUP(Tabla5[[#This Row],[CLAVE]],[2]VENTAS!$F$2:$L$1501,6,0),0)</f>
        <v>0</v>
      </c>
      <c r="CX1394">
        <f>IFERROR(VLOOKUP(Tabla5[[#This Row],[CLAVE]],[2]VENTAS!$F$2:$L$1501,7,0),0)</f>
        <v>0</v>
      </c>
      <c r="CY1394">
        <f>IFERROR(VLOOKUP(Tabla5[[#This Row],[CLAVE]],[2]VENTAS!$F$2:$R$1501,13,0),0)</f>
        <v>0</v>
      </c>
      <c r="CZ1394">
        <f>SUM(Tabla5[[#This Row],[VENTA MABE 2 SEMANA NOV]:[VENTAS OTROS 2 SEMANA NOV]])</f>
        <v>3</v>
      </c>
      <c r="DA1394" s="46">
        <v>2</v>
      </c>
    </row>
    <row r="1395" spans="1:105" hidden="1" x14ac:dyDescent="0.3">
      <c r="A1395" t="str">
        <f>CONCATENATE(Tabla5[[#This Row],[TIENDA HMPV]],Tabla5[[#This Row],[LINEA]])</f>
        <v>409 - TIENDA SATELITE PEDRO CARBO 10AIRES</v>
      </c>
      <c r="C1395" s="55" t="s">
        <v>653</v>
      </c>
      <c r="D1395" s="55" t="s">
        <v>39</v>
      </c>
      <c r="E1395" s="55" t="s">
        <v>1192</v>
      </c>
      <c r="F1395" s="55" t="s">
        <v>1724</v>
      </c>
      <c r="G1395" t="s">
        <v>25</v>
      </c>
      <c r="H1395" s="42">
        <f>IFERROR(Tabla5[[#This Row],[VENTAS MABE]]/Tabla5[[#This Row],[CUOTA]],0)</f>
        <v>0</v>
      </c>
      <c r="I1395">
        <v>0</v>
      </c>
      <c r="L1395">
        <v>0</v>
      </c>
      <c r="M1395">
        <v>0</v>
      </c>
      <c r="N1395">
        <v>0</v>
      </c>
      <c r="O1395">
        <v>0</v>
      </c>
      <c r="W1395" s="42">
        <f>IFERROR(Tabla5[[#This Row],[TOTAL VENTA 38 SEMANA]]/Tabla5[[#This Row],[VENTA ACUM 38]],0)</f>
        <v>0</v>
      </c>
      <c r="X1395" s="42">
        <v>0</v>
      </c>
      <c r="Y1395" s="55" t="s">
        <v>757</v>
      </c>
      <c r="Z1395" s="46">
        <f>+Tabla5[[#This Row],[VENTA ACUM 38]]+Tabla5[[#This Row],[venta total 39 acum]]</f>
        <v>0</v>
      </c>
      <c r="AA1395" s="46">
        <v>0</v>
      </c>
      <c r="AB1395" s="46">
        <v>0</v>
      </c>
      <c r="AC1395" s="46">
        <v>0</v>
      </c>
      <c r="AD1395" s="46"/>
      <c r="AE1395" s="46"/>
      <c r="AF1395" s="46"/>
      <c r="AG1395" s="46">
        <v>0</v>
      </c>
      <c r="AH1395" s="42">
        <f>IFERROR(Tabla5[[#This Row],[VENTAS MABE]]/Tabla5[[#This Row],[VENTAS INDURAMA]],0)</f>
        <v>0</v>
      </c>
      <c r="AI1395" t="s">
        <v>1676</v>
      </c>
      <c r="AK1395" s="42"/>
      <c r="AL1395" t="s">
        <v>727</v>
      </c>
      <c r="AM1395" s="55" t="s">
        <v>1191</v>
      </c>
      <c r="AO1395" s="55" t="s">
        <v>419</v>
      </c>
      <c r="AP1395" t="e">
        <v>#N/A</v>
      </c>
      <c r="AQ1395" s="5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f>SUM(Tabla5[[#This Row],[VENTA MABE 1 SEMANA OCT]:[VENTAS OTROS 1 SEMANA OCT]])</f>
        <v>0</v>
      </c>
      <c r="AY1395" s="46">
        <v>1</v>
      </c>
      <c r="AZ1395" s="5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f>SUM(Tabla5[[#This Row],[VENTA MABE 2 SEMANA OCT]:[VENTAS OTROS 2 SEMANA OCT]])</f>
        <v>0</v>
      </c>
      <c r="BH1395" t="s">
        <v>885</v>
      </c>
      <c r="BI1395" s="55" t="s">
        <v>653</v>
      </c>
      <c r="BJ1395">
        <v>0.99999999999999978</v>
      </c>
      <c r="BK1395" s="5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f>SUM(Tabla5[[#This Row],[VENTA MABE 3 SEMANA OCT]:[VENTAS OTROS 3 SEMANA OCT]])</f>
        <v>0</v>
      </c>
      <c r="BS1395" s="42">
        <v>0.15</v>
      </c>
      <c r="BT1395" s="55">
        <v>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f>SUM(Tabla5[[#This Row],[VENTA MABE 4 SEMANA OCT]:[VENTAS OTROS 4 SEMANA OCT]])</f>
        <v>1</v>
      </c>
      <c r="CB1395" t="s">
        <v>1679</v>
      </c>
      <c r="CC1395" t="s">
        <v>1679</v>
      </c>
      <c r="CD1395" t="s">
        <v>1679</v>
      </c>
      <c r="CE1395" t="s">
        <v>1679</v>
      </c>
      <c r="CF1395" t="s">
        <v>1679</v>
      </c>
      <c r="CG1395" t="s">
        <v>1679</v>
      </c>
      <c r="CH1395" t="s">
        <v>1679</v>
      </c>
      <c r="CI13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95" s="66">
        <v>0</v>
      </c>
      <c r="CK1395">
        <v>0</v>
      </c>
      <c r="CL1395">
        <v>0</v>
      </c>
      <c r="CM1395" t="s">
        <v>1679</v>
      </c>
      <c r="CN1395">
        <v>0</v>
      </c>
      <c r="CO1395">
        <v>0</v>
      </c>
      <c r="CP1395">
        <v>2</v>
      </c>
      <c r="CQ1395">
        <v>0</v>
      </c>
      <c r="CR1395">
        <f>SUM(Tabla5[[#This Row],[VENTA MABE 1 SEMANA NOV]:[VENTAS OTROS 1 SEMANA NOV]])</f>
        <v>2</v>
      </c>
      <c r="CS1395">
        <f>IFERROR(VLOOKUP(Tabla5[[#This Row],[CLAVE]],[2]VENTAS!$F$2:$L$1501,2,0),0)</f>
        <v>0</v>
      </c>
      <c r="CT1395">
        <f>IFERROR(VLOOKUP(Tabla5[[#This Row],[CLAVE]],[2]VENTAS!$F$2:$L$1501,3,0),0)</f>
        <v>0</v>
      </c>
      <c r="CU1395">
        <f>IFERROR(VLOOKUP(Tabla5[[#This Row],[CLAVE]],[2]VENTAS!$F$2:$L$1501,4,0),0)</f>
        <v>0</v>
      </c>
      <c r="CV1395">
        <f>IFERROR(VLOOKUP(Tabla5[[#This Row],[CLAVE]],[2]VENTAS!$F$2:$L$1501,5,0),0)</f>
        <v>0</v>
      </c>
      <c r="CW1395">
        <f>IFERROR(VLOOKUP(Tabla5[[#This Row],[CLAVE]],[2]VENTAS!$F$2:$L$1501,6,0),0)</f>
        <v>0</v>
      </c>
      <c r="CX1395">
        <f>IFERROR(VLOOKUP(Tabla5[[#This Row],[CLAVE]],[2]VENTAS!$F$2:$L$1501,7,0),0)</f>
        <v>2</v>
      </c>
      <c r="CY1395">
        <f>IFERROR(VLOOKUP(Tabla5[[#This Row],[CLAVE]],[2]VENTAS!$F$2:$R$1501,13,0),0)</f>
        <v>0</v>
      </c>
      <c r="CZ1395">
        <f>SUM(Tabla5[[#This Row],[VENTA MABE 2 SEMANA NOV]:[VENTAS OTROS 2 SEMANA NOV]])</f>
        <v>2</v>
      </c>
      <c r="DA1395" s="46">
        <v>0.81135902636916857</v>
      </c>
    </row>
    <row r="1396" spans="1:105" hidden="1" x14ac:dyDescent="0.3">
      <c r="A1396" t="str">
        <f>CONCATENATE(Tabla5[[#This Row],[TIENDA HMPV]],Tabla5[[#This Row],[LINEA]])</f>
        <v>409 - TIENDA SATELITE PEDRO CARBO 10COCINAS</v>
      </c>
      <c r="C1396" s="55" t="s">
        <v>653</v>
      </c>
      <c r="D1396" s="55" t="s">
        <v>39</v>
      </c>
      <c r="E1396" s="55" t="s">
        <v>1192</v>
      </c>
      <c r="F1396" s="55" t="s">
        <v>1724</v>
      </c>
      <c r="G1396" t="s">
        <v>26</v>
      </c>
      <c r="H1396" s="42">
        <f>IFERROR(Tabla5[[#This Row],[VENTAS MABE]]/Tabla5[[#This Row],[CUOTA]],0)</f>
        <v>0</v>
      </c>
      <c r="I1396">
        <v>4</v>
      </c>
      <c r="L1396">
        <v>0</v>
      </c>
      <c r="M1396">
        <v>0</v>
      </c>
      <c r="N1396">
        <v>0</v>
      </c>
      <c r="O1396">
        <v>0</v>
      </c>
      <c r="W1396" s="42">
        <f>IFERROR(Tabla5[[#This Row],[TOTAL VENTA 38 SEMANA]]/Tabla5[[#This Row],[VENTA ACUM 38]],0)</f>
        <v>0</v>
      </c>
      <c r="X1396" s="42">
        <v>0</v>
      </c>
      <c r="Y1396" s="55" t="s">
        <v>757</v>
      </c>
      <c r="Z1396" s="46">
        <f>+Tabla5[[#This Row],[VENTA ACUM 38]]+Tabla5[[#This Row],[venta total 39 acum]]</f>
        <v>0</v>
      </c>
      <c r="AA1396" s="46">
        <v>0</v>
      </c>
      <c r="AB1396" s="46">
        <v>0</v>
      </c>
      <c r="AC1396" s="46">
        <v>0</v>
      </c>
      <c r="AD1396" s="46"/>
      <c r="AE1396" s="46"/>
      <c r="AF1396" s="46"/>
      <c r="AG1396" s="46">
        <v>0</v>
      </c>
      <c r="AH1396" s="42">
        <f>IFERROR(Tabla5[[#This Row],[VENTAS MABE]]/Tabla5[[#This Row],[VENTAS INDURAMA]],0)</f>
        <v>0</v>
      </c>
      <c r="AI1396" t="s">
        <v>1676</v>
      </c>
      <c r="AK1396" s="42"/>
      <c r="AL1396" t="s">
        <v>727</v>
      </c>
      <c r="AM1396" s="55" t="s">
        <v>1191</v>
      </c>
      <c r="AO1396" s="55" t="s">
        <v>419</v>
      </c>
      <c r="AP1396" t="e">
        <v>#N/A</v>
      </c>
      <c r="AQ1396" s="55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f>SUM(Tabla5[[#This Row],[VENTA MABE 1 SEMANA OCT]:[VENTAS OTROS 1 SEMANA OCT]])</f>
        <v>0</v>
      </c>
      <c r="AY1396" s="46">
        <v>2.5752532024893453</v>
      </c>
      <c r="AZ1396" s="55">
        <v>2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f>SUM(Tabla5[[#This Row],[VENTA MABE 2 SEMANA OCT]:[VENTAS OTROS 2 SEMANA OCT]])</f>
        <v>2</v>
      </c>
      <c r="BH1396" t="s">
        <v>885</v>
      </c>
      <c r="BI1396" s="55" t="s">
        <v>653</v>
      </c>
      <c r="BJ1396">
        <v>0.99999999999999978</v>
      </c>
      <c r="BK1396" s="55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f>SUM(Tabla5[[#This Row],[VENTA MABE 3 SEMANA OCT]:[VENTAS OTROS 3 SEMANA OCT]])</f>
        <v>0</v>
      </c>
      <c r="BS1396" s="42">
        <v>0.4</v>
      </c>
      <c r="BT1396" s="55">
        <v>0</v>
      </c>
      <c r="BU1396">
        <v>2</v>
      </c>
      <c r="BV1396">
        <v>0</v>
      </c>
      <c r="BW1396">
        <v>0</v>
      </c>
      <c r="BX1396">
        <v>0</v>
      </c>
      <c r="BY1396">
        <v>0</v>
      </c>
      <c r="BZ1396">
        <v>2</v>
      </c>
      <c r="CA1396">
        <f>SUM(Tabla5[[#This Row],[VENTA MABE 4 SEMANA OCT]:[VENTAS OTROS 4 SEMANA OCT]])</f>
        <v>4</v>
      </c>
      <c r="CB1396" t="s">
        <v>1679</v>
      </c>
      <c r="CC1396" t="s">
        <v>1679</v>
      </c>
      <c r="CD1396" t="s">
        <v>1679</v>
      </c>
      <c r="CE1396" t="s">
        <v>1679</v>
      </c>
      <c r="CF1396" t="s">
        <v>1679</v>
      </c>
      <c r="CG1396" t="s">
        <v>1679</v>
      </c>
      <c r="CH1396" t="s">
        <v>1679</v>
      </c>
      <c r="CI13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396" t="s">
        <v>1703</v>
      </c>
      <c r="CK1396">
        <v>2</v>
      </c>
      <c r="CL1396">
        <v>2</v>
      </c>
      <c r="CM1396" t="s">
        <v>1679</v>
      </c>
      <c r="CN1396">
        <v>0</v>
      </c>
      <c r="CO1396">
        <v>0</v>
      </c>
      <c r="CP1396">
        <v>1</v>
      </c>
      <c r="CQ1396">
        <v>0</v>
      </c>
      <c r="CR1396">
        <f>SUM(Tabla5[[#This Row],[VENTA MABE 1 SEMANA NOV]:[VENTAS OTROS 1 SEMANA NOV]])</f>
        <v>5</v>
      </c>
      <c r="CS1396">
        <f>IFERROR(VLOOKUP(Tabla5[[#This Row],[CLAVE]],[2]VENTAS!$F$2:$L$1501,2,0),0)</f>
        <v>4</v>
      </c>
      <c r="CT1396">
        <f>IFERROR(VLOOKUP(Tabla5[[#This Row],[CLAVE]],[2]VENTAS!$F$2:$L$1501,3,0),0)</f>
        <v>2</v>
      </c>
      <c r="CU1396">
        <f>IFERROR(VLOOKUP(Tabla5[[#This Row],[CLAVE]],[2]VENTAS!$F$2:$L$1501,4,0),0)</f>
        <v>0</v>
      </c>
      <c r="CV1396">
        <f>IFERROR(VLOOKUP(Tabla5[[#This Row],[CLAVE]],[2]VENTAS!$F$2:$L$1501,5,0),0)</f>
        <v>0</v>
      </c>
      <c r="CW1396">
        <f>IFERROR(VLOOKUP(Tabla5[[#This Row],[CLAVE]],[2]VENTAS!$F$2:$L$1501,6,0),0)</f>
        <v>0</v>
      </c>
      <c r="CX1396">
        <f>IFERROR(VLOOKUP(Tabla5[[#This Row],[CLAVE]],[2]VENTAS!$F$2:$L$1501,7,0),0)</f>
        <v>1</v>
      </c>
      <c r="CY1396">
        <f>IFERROR(VLOOKUP(Tabla5[[#This Row],[CLAVE]],[2]VENTAS!$F$2:$R$1501,13,0),0)</f>
        <v>0</v>
      </c>
      <c r="CZ1396">
        <f>SUM(Tabla5[[#This Row],[VENTA MABE 2 SEMANA NOV]:[VENTAS OTROS 2 SEMANA NOV]])</f>
        <v>7</v>
      </c>
      <c r="DA1396" s="46">
        <v>8.3247917914621894</v>
      </c>
    </row>
    <row r="1397" spans="1:105" hidden="1" x14ac:dyDescent="0.3">
      <c r="A1397" t="str">
        <f>CONCATENATE(Tabla5[[#This Row],[TIENDA HMPV]],Tabla5[[#This Row],[LINEA]])</f>
        <v>409 - TIENDA SATELITE PEDRO CARBO 10EMPOTRE</v>
      </c>
      <c r="C1397" s="55" t="s">
        <v>653</v>
      </c>
      <c r="D1397" s="55" t="s">
        <v>39</v>
      </c>
      <c r="E1397" s="55" t="s">
        <v>1192</v>
      </c>
      <c r="F1397" s="55" t="s">
        <v>1724</v>
      </c>
      <c r="G1397" t="s">
        <v>32</v>
      </c>
      <c r="H1397" s="42">
        <f>IFERROR(Tabla5[[#This Row],[VENTAS MABE]]/Tabla5[[#This Row],[CUOTA]],0)</f>
        <v>0</v>
      </c>
      <c r="I1397">
        <v>0</v>
      </c>
      <c r="L1397">
        <v>0</v>
      </c>
      <c r="M1397">
        <v>0</v>
      </c>
      <c r="N1397">
        <v>0</v>
      </c>
      <c r="O1397">
        <v>0</v>
      </c>
      <c r="W1397" s="42">
        <f>IFERROR(Tabla5[[#This Row],[TOTAL VENTA 38 SEMANA]]/Tabla5[[#This Row],[VENTA ACUM 38]],0)</f>
        <v>0</v>
      </c>
      <c r="X1397" s="42">
        <v>0</v>
      </c>
      <c r="Y1397" s="55" t="s">
        <v>757</v>
      </c>
      <c r="Z1397" s="46">
        <f>+Tabla5[[#This Row],[VENTA ACUM 38]]+Tabla5[[#This Row],[venta total 39 acum]]</f>
        <v>0</v>
      </c>
      <c r="AA1397" s="46">
        <v>0</v>
      </c>
      <c r="AB1397" s="46">
        <v>0</v>
      </c>
      <c r="AC1397" s="46">
        <v>0</v>
      </c>
      <c r="AD1397" s="46"/>
      <c r="AE1397" s="46"/>
      <c r="AF1397" s="46"/>
      <c r="AG1397" s="46">
        <v>0</v>
      </c>
      <c r="AH1397" s="42">
        <f>IFERROR(Tabla5[[#This Row],[VENTAS MABE]]/Tabla5[[#This Row],[VENTAS INDURAMA]],0)</f>
        <v>0</v>
      </c>
      <c r="AI1397" t="s">
        <v>1676</v>
      </c>
      <c r="AK1397" s="42"/>
      <c r="AL1397" t="s">
        <v>727</v>
      </c>
      <c r="AM1397" s="55" t="s">
        <v>1191</v>
      </c>
      <c r="AO1397" s="55" t="s">
        <v>419</v>
      </c>
      <c r="AP1397" t="e">
        <v>#N/A</v>
      </c>
      <c r="AQ1397" s="55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f>SUM(Tabla5[[#This Row],[VENTA MABE 1 SEMANA OCT]:[VENTAS OTROS 1 SEMANA OCT]])</f>
        <v>0</v>
      </c>
      <c r="AY1397" s="46">
        <v>0</v>
      </c>
      <c r="AZ1397" s="55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f>SUM(Tabla5[[#This Row],[VENTA MABE 2 SEMANA OCT]:[VENTAS OTROS 2 SEMANA OCT]])</f>
        <v>0</v>
      </c>
      <c r="BH1397" t="s">
        <v>885</v>
      </c>
      <c r="BI1397" s="55" t="s">
        <v>653</v>
      </c>
      <c r="BJ1397">
        <v>0.99999999999999978</v>
      </c>
      <c r="BK1397" s="55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f>SUM(Tabla5[[#This Row],[VENTA MABE 3 SEMANA OCT]:[VENTAS OTROS 3 SEMANA OCT]])</f>
        <v>0</v>
      </c>
      <c r="BS1397" s="42">
        <v>0</v>
      </c>
      <c r="BT1397" s="55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f>SUM(Tabla5[[#This Row],[VENTA MABE 4 SEMANA OCT]:[VENTAS OTROS 4 SEMANA OCT]])</f>
        <v>0</v>
      </c>
      <c r="CB1397" t="s">
        <v>1679</v>
      </c>
      <c r="CC1397" t="s">
        <v>1679</v>
      </c>
      <c r="CD1397" t="s">
        <v>1679</v>
      </c>
      <c r="CE1397" t="s">
        <v>1679</v>
      </c>
      <c r="CF1397" t="s">
        <v>1679</v>
      </c>
      <c r="CG1397" t="s">
        <v>1679</v>
      </c>
      <c r="CH1397" t="s">
        <v>1679</v>
      </c>
      <c r="CI13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397" s="66">
        <v>0</v>
      </c>
      <c r="CK1397">
        <v>0</v>
      </c>
      <c r="CL1397">
        <v>0</v>
      </c>
      <c r="CM1397" t="s">
        <v>1679</v>
      </c>
      <c r="CN1397">
        <v>0</v>
      </c>
      <c r="CO1397">
        <v>0</v>
      </c>
      <c r="CP1397">
        <v>0</v>
      </c>
      <c r="CQ1397">
        <v>0</v>
      </c>
      <c r="CR1397">
        <f>SUM(Tabla5[[#This Row],[VENTA MABE 1 SEMANA NOV]:[VENTAS OTROS 1 SEMANA NOV]])</f>
        <v>0</v>
      </c>
      <c r="CS1397">
        <f>IFERROR(VLOOKUP(Tabla5[[#This Row],[CLAVE]],[2]VENTAS!$F$2:$L$1501,2,0),0)</f>
        <v>0</v>
      </c>
      <c r="CT1397">
        <f>IFERROR(VLOOKUP(Tabla5[[#This Row],[CLAVE]],[2]VENTAS!$F$2:$L$1501,3,0),0)</f>
        <v>0</v>
      </c>
      <c r="CU1397">
        <f>IFERROR(VLOOKUP(Tabla5[[#This Row],[CLAVE]],[2]VENTAS!$F$2:$L$1501,4,0),0)</f>
        <v>0</v>
      </c>
      <c r="CV1397">
        <f>IFERROR(VLOOKUP(Tabla5[[#This Row],[CLAVE]],[2]VENTAS!$F$2:$L$1501,5,0),0)</f>
        <v>0</v>
      </c>
      <c r="CW1397">
        <f>IFERROR(VLOOKUP(Tabla5[[#This Row],[CLAVE]],[2]VENTAS!$F$2:$L$1501,6,0),0)</f>
        <v>0</v>
      </c>
      <c r="CX1397">
        <f>IFERROR(VLOOKUP(Tabla5[[#This Row],[CLAVE]],[2]VENTAS!$F$2:$L$1501,7,0),0)</f>
        <v>0</v>
      </c>
      <c r="CY1397">
        <f>IFERROR(VLOOKUP(Tabla5[[#This Row],[CLAVE]],[2]VENTAS!$F$2:$R$1501,13,0),0)</f>
        <v>0</v>
      </c>
      <c r="CZ1397">
        <f>SUM(Tabla5[[#This Row],[VENTA MABE 2 SEMANA NOV]:[VENTAS OTROS 2 SEMANA NOV]])</f>
        <v>0</v>
      </c>
      <c r="DA1397" s="46">
        <v>0</v>
      </c>
    </row>
    <row r="1398" spans="1:105" hidden="1" x14ac:dyDescent="0.3">
      <c r="A1398" t="str">
        <f>CONCATENATE(Tabla5[[#This Row],[TIENDA HMPV]],Tabla5[[#This Row],[LINEA]])</f>
        <v>409 - TIENDA SATELITE PEDRO CARBO 10GLOBALES</v>
      </c>
      <c r="C1398" s="55" t="s">
        <v>653</v>
      </c>
      <c r="D1398" s="55" t="s">
        <v>39</v>
      </c>
      <c r="E1398" s="55" t="s">
        <v>1192</v>
      </c>
      <c r="F1398" s="55" t="s">
        <v>1724</v>
      </c>
      <c r="G1398" t="s">
        <v>27</v>
      </c>
      <c r="H1398" s="42">
        <f>IFERROR(Tabla5[[#This Row],[VENTAS MABE]]/Tabla5[[#This Row],[CUOTA]],0)</f>
        <v>0</v>
      </c>
      <c r="I1398">
        <v>0</v>
      </c>
      <c r="L1398">
        <v>0</v>
      </c>
      <c r="M1398">
        <v>0</v>
      </c>
      <c r="N1398">
        <v>0</v>
      </c>
      <c r="O1398">
        <v>0</v>
      </c>
      <c r="W1398" s="42">
        <f>IFERROR(Tabla5[[#This Row],[TOTAL VENTA 38 SEMANA]]/Tabla5[[#This Row],[VENTA ACUM 38]],0)</f>
        <v>0</v>
      </c>
      <c r="X1398" s="42">
        <v>0</v>
      </c>
      <c r="Y1398" s="55" t="s">
        <v>757</v>
      </c>
      <c r="Z1398" s="46">
        <f>+Tabla5[[#This Row],[VENTA ACUM 38]]+Tabla5[[#This Row],[venta total 39 acum]]</f>
        <v>0</v>
      </c>
      <c r="AA1398" s="46">
        <v>0</v>
      </c>
      <c r="AB1398" s="46">
        <v>0</v>
      </c>
      <c r="AC1398" s="46">
        <v>0</v>
      </c>
      <c r="AD1398" s="46"/>
      <c r="AE1398" s="46"/>
      <c r="AF1398" s="46"/>
      <c r="AG1398" s="46">
        <v>0</v>
      </c>
      <c r="AH1398" s="42">
        <f>IFERROR(Tabla5[[#This Row],[VENTAS MABE]]/Tabla5[[#This Row],[VENTAS INDURAMA]],0)</f>
        <v>0</v>
      </c>
      <c r="AI1398" t="s">
        <v>1676</v>
      </c>
      <c r="AK1398" s="42"/>
      <c r="AL1398" t="s">
        <v>727</v>
      </c>
      <c r="AM1398" s="55" t="s">
        <v>1191</v>
      </c>
      <c r="AO1398" s="55" t="s">
        <v>419</v>
      </c>
      <c r="AP1398" t="e">
        <v>#N/A</v>
      </c>
      <c r="AQ1398" s="55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f>SUM(Tabla5[[#This Row],[VENTA MABE 1 SEMANA OCT]:[VENTAS OTROS 1 SEMANA OCT]])</f>
        <v>0</v>
      </c>
      <c r="AY1398" s="46">
        <v>0</v>
      </c>
      <c r="AZ1398" s="55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f>SUM(Tabla5[[#This Row],[VENTA MABE 2 SEMANA OCT]:[VENTAS OTROS 2 SEMANA OCT]])</f>
        <v>0</v>
      </c>
      <c r="BH1398" t="s">
        <v>885</v>
      </c>
      <c r="BI1398" s="55" t="s">
        <v>653</v>
      </c>
      <c r="BJ1398">
        <v>0.99999999999999978</v>
      </c>
      <c r="BK1398" s="55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f>SUM(Tabla5[[#This Row],[VENTA MABE 3 SEMANA OCT]:[VENTAS OTROS 3 SEMANA OCT]])</f>
        <v>0</v>
      </c>
      <c r="BS1398" s="42">
        <v>0</v>
      </c>
      <c r="BT1398" s="55">
        <v>2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f>SUM(Tabla5[[#This Row],[VENTA MABE 4 SEMANA OCT]:[VENTAS OTROS 4 SEMANA OCT]])</f>
        <v>2</v>
      </c>
      <c r="CB1398" t="s">
        <v>1679</v>
      </c>
      <c r="CC1398" t="s">
        <v>1679</v>
      </c>
      <c r="CD1398" t="s">
        <v>1679</v>
      </c>
      <c r="CE1398" t="s">
        <v>1679</v>
      </c>
      <c r="CF1398" t="s">
        <v>1679</v>
      </c>
      <c r="CG1398" t="s">
        <v>1679</v>
      </c>
      <c r="CH1398" t="s">
        <v>1679</v>
      </c>
      <c r="CI13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398" s="66">
        <v>0</v>
      </c>
      <c r="CK1398">
        <v>1</v>
      </c>
      <c r="CL1398">
        <v>0</v>
      </c>
      <c r="CM1398" t="s">
        <v>1679</v>
      </c>
      <c r="CN1398">
        <v>0</v>
      </c>
      <c r="CO1398">
        <v>0</v>
      </c>
      <c r="CP1398">
        <v>0</v>
      </c>
      <c r="CQ1398">
        <v>0</v>
      </c>
      <c r="CR1398">
        <f>SUM(Tabla5[[#This Row],[VENTA MABE 1 SEMANA NOV]:[VENTAS OTROS 1 SEMANA NOV]])</f>
        <v>1</v>
      </c>
      <c r="CS1398">
        <f>IFERROR(VLOOKUP(Tabla5[[#This Row],[CLAVE]],[2]VENTAS!$F$2:$L$1501,2,0),0)</f>
        <v>1</v>
      </c>
      <c r="CT1398">
        <f>IFERROR(VLOOKUP(Tabla5[[#This Row],[CLAVE]],[2]VENTAS!$F$2:$L$1501,3,0),0)</f>
        <v>0</v>
      </c>
      <c r="CU1398">
        <f>IFERROR(VLOOKUP(Tabla5[[#This Row],[CLAVE]],[2]VENTAS!$F$2:$L$1501,4,0),0)</f>
        <v>0</v>
      </c>
      <c r="CV1398">
        <f>IFERROR(VLOOKUP(Tabla5[[#This Row],[CLAVE]],[2]VENTAS!$F$2:$L$1501,5,0),0)</f>
        <v>0</v>
      </c>
      <c r="CW1398">
        <f>IFERROR(VLOOKUP(Tabla5[[#This Row],[CLAVE]],[2]VENTAS!$F$2:$L$1501,6,0),0)</f>
        <v>0</v>
      </c>
      <c r="CX1398">
        <f>IFERROR(VLOOKUP(Tabla5[[#This Row],[CLAVE]],[2]VENTAS!$F$2:$L$1501,7,0),0)</f>
        <v>0</v>
      </c>
      <c r="CY1398">
        <f>IFERROR(VLOOKUP(Tabla5[[#This Row],[CLAVE]],[2]VENTAS!$F$2:$R$1501,13,0),0)</f>
        <v>0</v>
      </c>
      <c r="CZ1398">
        <f>SUM(Tabla5[[#This Row],[VENTA MABE 2 SEMANA NOV]:[VENTAS OTROS 2 SEMANA NOV]])</f>
        <v>1</v>
      </c>
      <c r="DA1398" s="46">
        <v>0</v>
      </c>
    </row>
    <row r="1399" spans="1:105" hidden="1" x14ac:dyDescent="0.3">
      <c r="A1399" t="str">
        <f>CONCATENATE(Tabla5[[#This Row],[TIENDA HMPV]],Tabla5[[#This Row],[LINEA]])</f>
        <v>409 - TIENDA SATELITE PEDRO CARBO 10LAVADO</v>
      </c>
      <c r="C1399" s="55" t="s">
        <v>653</v>
      </c>
      <c r="D1399" s="55" t="s">
        <v>39</v>
      </c>
      <c r="E1399" s="55" t="s">
        <v>1192</v>
      </c>
      <c r="F1399" s="55" t="s">
        <v>1724</v>
      </c>
      <c r="G1399" t="s">
        <v>28</v>
      </c>
      <c r="H1399" s="42">
        <f>IFERROR(Tabla5[[#This Row],[VENTAS MABE]]/Tabla5[[#This Row],[CUOTA]],0)</f>
        <v>0</v>
      </c>
      <c r="I1399">
        <v>3</v>
      </c>
      <c r="L1399">
        <v>0</v>
      </c>
      <c r="M1399">
        <v>0</v>
      </c>
      <c r="N1399">
        <v>0</v>
      </c>
      <c r="O1399">
        <v>0</v>
      </c>
      <c r="W1399" s="42">
        <f>IFERROR(Tabla5[[#This Row],[TOTAL VENTA 38 SEMANA]]/Tabla5[[#This Row],[VENTA ACUM 38]],0)</f>
        <v>0</v>
      </c>
      <c r="X1399" s="42">
        <v>0</v>
      </c>
      <c r="Y1399" s="55" t="s">
        <v>757</v>
      </c>
      <c r="Z1399" s="46">
        <f>+Tabla5[[#This Row],[VENTA ACUM 38]]+Tabla5[[#This Row],[venta total 39 acum]]</f>
        <v>0</v>
      </c>
      <c r="AA1399" s="46">
        <v>0</v>
      </c>
      <c r="AB1399" s="46">
        <v>0</v>
      </c>
      <c r="AC1399" s="46">
        <v>0</v>
      </c>
      <c r="AD1399" s="46"/>
      <c r="AE1399" s="46"/>
      <c r="AF1399" s="46"/>
      <c r="AG1399" s="46">
        <v>0</v>
      </c>
      <c r="AH1399" s="42">
        <f>IFERROR(Tabla5[[#This Row],[VENTAS MABE]]/Tabla5[[#This Row],[VENTAS INDURAMA]],0)</f>
        <v>0</v>
      </c>
      <c r="AI1399" t="s">
        <v>1676</v>
      </c>
      <c r="AK1399" s="42"/>
      <c r="AL1399" t="s">
        <v>727</v>
      </c>
      <c r="AM1399" s="55" t="s">
        <v>1191</v>
      </c>
      <c r="AO1399" s="55" t="s">
        <v>419</v>
      </c>
      <c r="AP1399" t="e">
        <v>#N/A</v>
      </c>
      <c r="AQ1399" s="55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f>SUM(Tabla5[[#This Row],[VENTA MABE 1 SEMANA OCT]:[VENTAS OTROS 1 SEMANA OCT]])</f>
        <v>0</v>
      </c>
      <c r="AY1399" s="46">
        <v>2.7995780855632422</v>
      </c>
      <c r="AZ1399" s="55">
        <v>1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f>SUM(Tabla5[[#This Row],[VENTA MABE 2 SEMANA OCT]:[VENTAS OTROS 2 SEMANA OCT]])</f>
        <v>2</v>
      </c>
      <c r="BH1399" t="s">
        <v>885</v>
      </c>
      <c r="BI1399" s="55" t="s">
        <v>653</v>
      </c>
      <c r="BJ1399">
        <v>0.99999999999999978</v>
      </c>
      <c r="BK1399" s="55">
        <v>2</v>
      </c>
      <c r="BL1399">
        <v>1</v>
      </c>
      <c r="BM1399">
        <v>0</v>
      </c>
      <c r="BN1399">
        <v>0</v>
      </c>
      <c r="BO1399">
        <v>0</v>
      </c>
      <c r="BP1399">
        <v>2</v>
      </c>
      <c r="BQ1399">
        <v>0</v>
      </c>
      <c r="BR1399">
        <f>SUM(Tabla5[[#This Row],[VENTA MABE 3 SEMANA OCT]:[VENTAS OTROS 3 SEMANA OCT]])</f>
        <v>5</v>
      </c>
      <c r="BS1399" s="42">
        <v>0.12</v>
      </c>
      <c r="BT1399" s="55">
        <v>3</v>
      </c>
      <c r="BU1399">
        <v>1</v>
      </c>
      <c r="BV1399">
        <v>2</v>
      </c>
      <c r="BW1399">
        <v>0</v>
      </c>
      <c r="BX1399">
        <v>0</v>
      </c>
      <c r="BY1399">
        <v>2</v>
      </c>
      <c r="BZ1399">
        <v>0</v>
      </c>
      <c r="CA1399">
        <f>SUM(Tabla5[[#This Row],[VENTA MABE 4 SEMANA OCT]:[VENTAS OTROS 4 SEMANA OCT]])</f>
        <v>8</v>
      </c>
      <c r="CB1399" t="s">
        <v>1679</v>
      </c>
      <c r="CC1399" t="s">
        <v>1679</v>
      </c>
      <c r="CD1399" t="s">
        <v>1679</v>
      </c>
      <c r="CE1399" t="s">
        <v>1679</v>
      </c>
      <c r="CF1399" t="s">
        <v>1679</v>
      </c>
      <c r="CG1399" t="s">
        <v>1679</v>
      </c>
      <c r="CH1399" t="s">
        <v>1679</v>
      </c>
      <c r="CI139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399" t="s">
        <v>1703</v>
      </c>
      <c r="CK1399">
        <v>0</v>
      </c>
      <c r="CL1399">
        <v>1</v>
      </c>
      <c r="CM1399" t="s">
        <v>1679</v>
      </c>
      <c r="CN1399">
        <v>0</v>
      </c>
      <c r="CO1399">
        <v>0</v>
      </c>
      <c r="CP1399">
        <v>2</v>
      </c>
      <c r="CQ1399">
        <v>0</v>
      </c>
      <c r="CR1399">
        <f>SUM(Tabla5[[#This Row],[VENTA MABE 1 SEMANA NOV]:[VENTAS OTROS 1 SEMANA NOV]])</f>
        <v>3</v>
      </c>
      <c r="CS1399">
        <f>IFERROR(VLOOKUP(Tabla5[[#This Row],[CLAVE]],[2]VENTAS!$F$2:$L$1501,2,0),0)</f>
        <v>2</v>
      </c>
      <c r="CT1399">
        <f>IFERROR(VLOOKUP(Tabla5[[#This Row],[CLAVE]],[2]VENTAS!$F$2:$L$1501,3,0),0)</f>
        <v>1</v>
      </c>
      <c r="CU1399">
        <f>IFERROR(VLOOKUP(Tabla5[[#This Row],[CLAVE]],[2]VENTAS!$F$2:$L$1501,4,0),0)</f>
        <v>0</v>
      </c>
      <c r="CV1399">
        <f>IFERROR(VLOOKUP(Tabla5[[#This Row],[CLAVE]],[2]VENTAS!$F$2:$L$1501,5,0),0)</f>
        <v>0</v>
      </c>
      <c r="CW1399">
        <f>IFERROR(VLOOKUP(Tabla5[[#This Row],[CLAVE]],[2]VENTAS!$F$2:$L$1501,6,0),0)</f>
        <v>0</v>
      </c>
      <c r="CX1399">
        <f>IFERROR(VLOOKUP(Tabla5[[#This Row],[CLAVE]],[2]VENTAS!$F$2:$L$1501,7,0),0)</f>
        <v>2</v>
      </c>
      <c r="CY1399">
        <f>IFERROR(VLOOKUP(Tabla5[[#This Row],[CLAVE]],[2]VENTAS!$F$2:$R$1501,13,0),0)</f>
        <v>0</v>
      </c>
      <c r="CZ1399">
        <f>SUM(Tabla5[[#This Row],[VENTA MABE 2 SEMANA NOV]:[VENTAS OTROS 2 SEMANA NOV]])</f>
        <v>5</v>
      </c>
      <c r="DA1399" s="46">
        <v>6.5323488663142308</v>
      </c>
    </row>
    <row r="1400" spans="1:105" hidden="1" x14ac:dyDescent="0.3">
      <c r="A1400" t="str">
        <f>CONCATENATE(Tabla5[[#This Row],[TIENDA HMPV]],Tabla5[[#This Row],[LINEA]])</f>
        <v>409 - TIENDA SATELITE PEDRO CARBO 10REFRIGERACIÓN</v>
      </c>
      <c r="C1400" s="55" t="s">
        <v>653</v>
      </c>
      <c r="D1400" s="55" t="s">
        <v>39</v>
      </c>
      <c r="E1400" s="55" t="s">
        <v>1192</v>
      </c>
      <c r="F1400" s="55" t="s">
        <v>1724</v>
      </c>
      <c r="G1400" t="s">
        <v>29</v>
      </c>
      <c r="H1400" s="42">
        <f>IFERROR(Tabla5[[#This Row],[VENTAS MABE]]/Tabla5[[#This Row],[CUOTA]],0)</f>
        <v>0</v>
      </c>
      <c r="I1400">
        <v>2</v>
      </c>
      <c r="L1400">
        <v>0</v>
      </c>
      <c r="M1400">
        <v>0</v>
      </c>
      <c r="N1400">
        <v>0</v>
      </c>
      <c r="O1400">
        <v>0</v>
      </c>
      <c r="W1400" s="42">
        <f>IFERROR(Tabla5[[#This Row],[TOTAL VENTA 38 SEMANA]]/Tabla5[[#This Row],[VENTA ACUM 38]],0)</f>
        <v>0</v>
      </c>
      <c r="X1400" s="42">
        <v>0</v>
      </c>
      <c r="Y1400" s="55" t="s">
        <v>757</v>
      </c>
      <c r="Z1400" s="46">
        <f>+Tabla5[[#This Row],[VENTA ACUM 38]]+Tabla5[[#This Row],[venta total 39 acum]]</f>
        <v>0</v>
      </c>
      <c r="AA1400" s="46">
        <v>0</v>
      </c>
      <c r="AB1400" s="46">
        <v>0</v>
      </c>
      <c r="AC1400" s="46">
        <v>0</v>
      </c>
      <c r="AD1400" s="46"/>
      <c r="AE1400" s="46"/>
      <c r="AF1400" s="46"/>
      <c r="AG1400" s="46">
        <v>0</v>
      </c>
      <c r="AH1400" s="42">
        <f>IFERROR(Tabla5[[#This Row],[VENTAS MABE]]/Tabla5[[#This Row],[VENTAS INDURAMA]],0)</f>
        <v>0</v>
      </c>
      <c r="AI1400" t="s">
        <v>1676</v>
      </c>
      <c r="AK1400" s="42"/>
      <c r="AL1400" t="s">
        <v>727</v>
      </c>
      <c r="AM1400" s="55" t="s">
        <v>1191</v>
      </c>
      <c r="AO1400" s="55" t="s">
        <v>419</v>
      </c>
      <c r="AP1400" t="e">
        <v>#N/A</v>
      </c>
      <c r="AQ1400" s="55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f>SUM(Tabla5[[#This Row],[VENTA MABE 1 SEMANA OCT]:[VENTAS OTROS 1 SEMANA OCT]])</f>
        <v>0</v>
      </c>
      <c r="AY1400" s="46">
        <v>1</v>
      </c>
      <c r="AZ1400" s="55">
        <v>2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f>SUM(Tabla5[[#This Row],[VENTA MABE 2 SEMANA OCT]:[VENTAS OTROS 2 SEMANA OCT]])</f>
        <v>3</v>
      </c>
      <c r="BH1400" t="s">
        <v>885</v>
      </c>
      <c r="BI1400" s="55" t="s">
        <v>653</v>
      </c>
      <c r="BJ1400">
        <v>0.99999999999999978</v>
      </c>
      <c r="BK1400" s="55">
        <v>2</v>
      </c>
      <c r="BL1400">
        <v>1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f>SUM(Tabla5[[#This Row],[VENTA MABE 3 SEMANA OCT]:[VENTAS OTROS 3 SEMANA OCT]])</f>
        <v>3</v>
      </c>
      <c r="BS1400" s="42">
        <v>0.2</v>
      </c>
      <c r="BT1400" s="55">
        <v>2</v>
      </c>
      <c r="BU1400">
        <v>4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f>SUM(Tabla5[[#This Row],[VENTA MABE 4 SEMANA OCT]:[VENTAS OTROS 4 SEMANA OCT]])</f>
        <v>6</v>
      </c>
      <c r="CB1400" t="s">
        <v>1679</v>
      </c>
      <c r="CC1400" t="s">
        <v>1679</v>
      </c>
      <c r="CD1400" t="s">
        <v>1679</v>
      </c>
      <c r="CE1400" t="s">
        <v>1679</v>
      </c>
      <c r="CF1400" t="s">
        <v>1679</v>
      </c>
      <c r="CG1400" t="s">
        <v>1679</v>
      </c>
      <c r="CH1400" t="s">
        <v>1679</v>
      </c>
      <c r="CI14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00" t="s">
        <v>1703</v>
      </c>
      <c r="CK1400">
        <v>1</v>
      </c>
      <c r="CL1400">
        <v>1</v>
      </c>
      <c r="CM1400" t="s">
        <v>1679</v>
      </c>
      <c r="CN1400">
        <v>0</v>
      </c>
      <c r="CO1400">
        <v>0</v>
      </c>
      <c r="CP1400">
        <v>3</v>
      </c>
      <c r="CQ1400">
        <v>0</v>
      </c>
      <c r="CR1400">
        <f>SUM(Tabla5[[#This Row],[VENTA MABE 1 SEMANA NOV]:[VENTAS OTROS 1 SEMANA NOV]])</f>
        <v>5</v>
      </c>
      <c r="CS1400">
        <f>IFERROR(VLOOKUP(Tabla5[[#This Row],[CLAVE]],[2]VENTAS!$F$2:$L$1501,2,0),0)</f>
        <v>2</v>
      </c>
      <c r="CT1400">
        <f>IFERROR(VLOOKUP(Tabla5[[#This Row],[CLAVE]],[2]VENTAS!$F$2:$L$1501,3,0),0)</f>
        <v>1</v>
      </c>
      <c r="CU1400">
        <f>IFERROR(VLOOKUP(Tabla5[[#This Row],[CLAVE]],[2]VENTAS!$F$2:$L$1501,4,0),0)</f>
        <v>0</v>
      </c>
      <c r="CV1400">
        <f>IFERROR(VLOOKUP(Tabla5[[#This Row],[CLAVE]],[2]VENTAS!$F$2:$L$1501,5,0),0)</f>
        <v>0</v>
      </c>
      <c r="CW1400">
        <f>IFERROR(VLOOKUP(Tabla5[[#This Row],[CLAVE]],[2]VENTAS!$F$2:$L$1501,6,0),0)</f>
        <v>0</v>
      </c>
      <c r="CX1400">
        <f>IFERROR(VLOOKUP(Tabla5[[#This Row],[CLAVE]],[2]VENTAS!$F$2:$L$1501,7,0),0)</f>
        <v>3</v>
      </c>
      <c r="CY1400">
        <f>IFERROR(VLOOKUP(Tabla5[[#This Row],[CLAVE]],[2]VENTAS!$F$2:$R$1501,13,0),0)</f>
        <v>0</v>
      </c>
      <c r="CZ1400">
        <f>SUM(Tabla5[[#This Row],[VENTA MABE 2 SEMANA NOV]:[VENTAS OTROS 2 SEMANA NOV]])</f>
        <v>6</v>
      </c>
      <c r="DA1400" s="46">
        <v>3.8335753064259253</v>
      </c>
    </row>
    <row r="1401" spans="1:105" hidden="1" x14ac:dyDescent="0.3">
      <c r="A1401" t="str">
        <f>CONCATENATE(Tabla5[[#This Row],[TIENDA HMPV]],Tabla5[[#This Row],[LINEA]])</f>
        <v>488 - CASUARINACOCINAS</v>
      </c>
      <c r="C1401" s="55" t="s">
        <v>653</v>
      </c>
      <c r="D1401" s="55" t="s">
        <v>23</v>
      </c>
      <c r="E1401" s="55" t="s">
        <v>1249</v>
      </c>
      <c r="F1401" s="55" t="s">
        <v>1724</v>
      </c>
      <c r="G1401" t="s">
        <v>26</v>
      </c>
      <c r="H1401" s="42">
        <f>IFERROR(Tabla5[[#This Row],[VENTAS MABE]]/Tabla5[[#This Row],[CUOTA]],0)</f>
        <v>0</v>
      </c>
      <c r="I1401">
        <v>7</v>
      </c>
      <c r="L1401">
        <v>0</v>
      </c>
      <c r="M1401">
        <v>0</v>
      </c>
      <c r="N1401">
        <v>0</v>
      </c>
      <c r="O1401">
        <v>0</v>
      </c>
      <c r="W1401" s="42">
        <f>IFERROR(Tabla5[[#This Row],[TOTAL VENTA 38 SEMANA]]/Tabla5[[#This Row],[VENTA ACUM 38]],0)</f>
        <v>0</v>
      </c>
      <c r="X1401" s="42">
        <v>0</v>
      </c>
      <c r="Y1401" s="55" t="s">
        <v>757</v>
      </c>
      <c r="Z1401" s="46">
        <f>+Tabla5[[#This Row],[VENTA ACUM 38]]+Tabla5[[#This Row],[venta total 39 acum]]</f>
        <v>0</v>
      </c>
      <c r="AA1401" s="46">
        <v>0</v>
      </c>
      <c r="AB1401" s="46">
        <v>0</v>
      </c>
      <c r="AC1401" s="46">
        <v>0</v>
      </c>
      <c r="AD1401" s="46"/>
      <c r="AE1401" s="46"/>
      <c r="AF1401" s="46"/>
      <c r="AG1401" s="46">
        <v>0</v>
      </c>
      <c r="AH1401" s="42">
        <f>IFERROR(Tabla5[[#This Row],[VENTAS MABE]]/Tabla5[[#This Row],[VENTAS INDURAMA]],0)</f>
        <v>0</v>
      </c>
      <c r="AI1401" t="s">
        <v>1676</v>
      </c>
      <c r="AK1401" s="42" t="e">
        <v>#N/A</v>
      </c>
      <c r="AL1401" t="s">
        <v>727</v>
      </c>
      <c r="AM1401" s="55" t="s">
        <v>1248</v>
      </c>
      <c r="AO1401" s="55" t="s">
        <v>419</v>
      </c>
      <c r="AP1401" t="e">
        <v>#N/A</v>
      </c>
      <c r="AQ1401" s="55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f>SUM(Tabla5[[#This Row],[VENTA MABE 1 SEMANA OCT]:[VENTAS OTROS 1 SEMANA OCT]])</f>
        <v>1</v>
      </c>
      <c r="AY1401" s="46">
        <v>5.0306532060221762</v>
      </c>
      <c r="AZ1401" s="55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f>SUM(Tabla5[[#This Row],[VENTA MABE 2 SEMANA OCT]:[VENTAS OTROS 2 SEMANA OCT]])</f>
        <v>1</v>
      </c>
      <c r="BH1401" t="s">
        <v>1235</v>
      </c>
      <c r="BI1401" s="55" t="s">
        <v>653</v>
      </c>
      <c r="BJ1401">
        <v>1.0000000000000004</v>
      </c>
      <c r="BK1401" s="55">
        <v>1</v>
      </c>
      <c r="BL1401">
        <v>1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f>SUM(Tabla5[[#This Row],[VENTA MABE 3 SEMANA OCT]:[VENTAS OTROS 3 SEMANA OCT]])</f>
        <v>2</v>
      </c>
      <c r="BS1401" s="42">
        <v>0.45</v>
      </c>
      <c r="BT1401" s="55">
        <v>1</v>
      </c>
      <c r="BU1401">
        <v>1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f>SUM(Tabla5[[#This Row],[VENTA MABE 4 SEMANA OCT]:[VENTAS OTROS 4 SEMANA OCT]])</f>
        <v>2</v>
      </c>
      <c r="CB1401" t="s">
        <v>1679</v>
      </c>
      <c r="CC1401" t="s">
        <v>1679</v>
      </c>
      <c r="CD1401" t="s">
        <v>1679</v>
      </c>
      <c r="CE1401" t="s">
        <v>1679</v>
      </c>
      <c r="CF1401" t="s">
        <v>1679</v>
      </c>
      <c r="CG1401" t="s">
        <v>1679</v>
      </c>
      <c r="CH1401" t="s">
        <v>1679</v>
      </c>
      <c r="CI14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401" t="s">
        <v>1703</v>
      </c>
      <c r="CK1401">
        <v>1</v>
      </c>
      <c r="CL1401">
        <v>0</v>
      </c>
      <c r="CM1401" t="s">
        <v>1679</v>
      </c>
      <c r="CN1401">
        <v>0</v>
      </c>
      <c r="CO1401">
        <v>0</v>
      </c>
      <c r="CP1401">
        <v>0</v>
      </c>
      <c r="CQ1401">
        <v>0</v>
      </c>
      <c r="CR1401">
        <f>SUM(Tabla5[[#This Row],[VENTA MABE 1 SEMANA NOV]:[VENTAS OTROS 1 SEMANA NOV]])</f>
        <v>1</v>
      </c>
      <c r="CS1401">
        <f>IFERROR(VLOOKUP(Tabla5[[#This Row],[CLAVE]],[2]VENTAS!$F$2:$L$1501,2,0),0)</f>
        <v>1</v>
      </c>
      <c r="CT1401">
        <f>IFERROR(VLOOKUP(Tabla5[[#This Row],[CLAVE]],[2]VENTAS!$F$2:$L$1501,3,0),0)</f>
        <v>0</v>
      </c>
      <c r="CU1401">
        <f>IFERROR(VLOOKUP(Tabla5[[#This Row],[CLAVE]],[2]VENTAS!$F$2:$L$1501,4,0),0)</f>
        <v>0</v>
      </c>
      <c r="CV1401">
        <f>IFERROR(VLOOKUP(Tabla5[[#This Row],[CLAVE]],[2]VENTAS!$F$2:$L$1501,5,0),0)</f>
        <v>0</v>
      </c>
      <c r="CW1401">
        <f>IFERROR(VLOOKUP(Tabla5[[#This Row],[CLAVE]],[2]VENTAS!$F$2:$L$1501,6,0),0)</f>
        <v>0</v>
      </c>
      <c r="CX1401">
        <f>IFERROR(VLOOKUP(Tabla5[[#This Row],[CLAVE]],[2]VENTAS!$F$2:$L$1501,7,0),0)</f>
        <v>0</v>
      </c>
      <c r="CY1401">
        <f>IFERROR(VLOOKUP(Tabla5[[#This Row],[CLAVE]],[2]VENTAS!$F$2:$R$1501,13,0),0)</f>
        <v>0</v>
      </c>
      <c r="CZ1401">
        <f>SUM(Tabla5[[#This Row],[VENTA MABE 2 SEMANA NOV]:[VENTAS OTROS 2 SEMANA NOV]])</f>
        <v>1</v>
      </c>
      <c r="DA1401" s="46">
        <v>15</v>
      </c>
    </row>
    <row r="1402" spans="1:105" hidden="1" x14ac:dyDescent="0.3">
      <c r="A1402" t="str">
        <f>CONCATENATE(Tabla5[[#This Row],[TIENDA HMPV]],Tabla5[[#This Row],[LINEA]])</f>
        <v>488 - CASUARINAGLOBALES</v>
      </c>
      <c r="C1402" s="55" t="s">
        <v>653</v>
      </c>
      <c r="D1402" s="55" t="s">
        <v>23</v>
      </c>
      <c r="E1402" s="55" t="s">
        <v>1249</v>
      </c>
      <c r="F1402" s="55" t="s">
        <v>1724</v>
      </c>
      <c r="G1402" t="s">
        <v>27</v>
      </c>
      <c r="H1402" s="42">
        <f>IFERROR(Tabla5[[#This Row],[VENTAS MABE]]/Tabla5[[#This Row],[CUOTA]],0)</f>
        <v>0</v>
      </c>
      <c r="I1402">
        <v>0</v>
      </c>
      <c r="L1402">
        <v>0</v>
      </c>
      <c r="M1402">
        <v>0</v>
      </c>
      <c r="N1402">
        <v>0</v>
      </c>
      <c r="O1402">
        <v>0</v>
      </c>
      <c r="W1402" s="42">
        <f>IFERROR(Tabla5[[#This Row],[TOTAL VENTA 38 SEMANA]]/Tabla5[[#This Row],[VENTA ACUM 38]],0)</f>
        <v>0</v>
      </c>
      <c r="X1402" s="42">
        <v>0</v>
      </c>
      <c r="Y1402" s="55" t="s">
        <v>757</v>
      </c>
      <c r="Z1402" s="46">
        <f>+Tabla5[[#This Row],[VENTA ACUM 38]]+Tabla5[[#This Row],[venta total 39 acum]]</f>
        <v>0</v>
      </c>
      <c r="AA1402" s="46">
        <v>0</v>
      </c>
      <c r="AB1402" s="46">
        <v>0</v>
      </c>
      <c r="AC1402" s="46">
        <v>0</v>
      </c>
      <c r="AD1402" s="46"/>
      <c r="AE1402" s="46"/>
      <c r="AF1402" s="46"/>
      <c r="AG1402" s="46">
        <v>0</v>
      </c>
      <c r="AH1402" s="42">
        <f>IFERROR(Tabla5[[#This Row],[VENTAS MABE]]/Tabla5[[#This Row],[VENTAS INDURAMA]],0)</f>
        <v>0</v>
      </c>
      <c r="AI1402" t="s">
        <v>1676</v>
      </c>
      <c r="AK1402" s="42"/>
      <c r="AL1402" t="s">
        <v>727</v>
      </c>
      <c r="AM1402" s="55" t="s">
        <v>1248</v>
      </c>
      <c r="AO1402" s="55" t="s">
        <v>419</v>
      </c>
      <c r="AP1402" t="e">
        <v>#N/A</v>
      </c>
      <c r="AQ1402" s="55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f>SUM(Tabla5[[#This Row],[VENTA MABE 1 SEMANA OCT]:[VENTAS OTROS 1 SEMANA OCT]])</f>
        <v>0</v>
      </c>
      <c r="AY1402" s="46">
        <v>0</v>
      </c>
      <c r="AZ1402" s="55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f>SUM(Tabla5[[#This Row],[VENTA MABE 2 SEMANA OCT]:[VENTAS OTROS 2 SEMANA OCT]])</f>
        <v>0</v>
      </c>
      <c r="BH1402" t="s">
        <v>1235</v>
      </c>
      <c r="BI1402" s="55" t="s">
        <v>653</v>
      </c>
      <c r="BJ1402">
        <v>1.0000000000000004</v>
      </c>
      <c r="BK1402" s="55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f>SUM(Tabla5[[#This Row],[VENTA MABE 3 SEMANA OCT]:[VENTAS OTROS 3 SEMANA OCT]])</f>
        <v>0</v>
      </c>
      <c r="BS1402" s="42">
        <v>0</v>
      </c>
      <c r="BT1402" s="55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f>SUM(Tabla5[[#This Row],[VENTA MABE 4 SEMANA OCT]:[VENTAS OTROS 4 SEMANA OCT]])</f>
        <v>0</v>
      </c>
      <c r="CB1402" t="s">
        <v>1679</v>
      </c>
      <c r="CC1402" t="s">
        <v>1679</v>
      </c>
      <c r="CD1402" t="s">
        <v>1679</v>
      </c>
      <c r="CE1402" t="s">
        <v>1679</v>
      </c>
      <c r="CF1402" t="s">
        <v>1679</v>
      </c>
      <c r="CG1402" t="s">
        <v>1679</v>
      </c>
      <c r="CH1402" t="s">
        <v>1679</v>
      </c>
      <c r="CI14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02" s="66">
        <v>0</v>
      </c>
      <c r="CK1402">
        <v>0</v>
      </c>
      <c r="CL1402">
        <v>0</v>
      </c>
      <c r="CM1402" t="s">
        <v>1679</v>
      </c>
      <c r="CN1402">
        <v>0</v>
      </c>
      <c r="CO1402">
        <v>0</v>
      </c>
      <c r="CP1402">
        <v>0</v>
      </c>
      <c r="CQ1402">
        <v>0</v>
      </c>
      <c r="CR1402">
        <f>SUM(Tabla5[[#This Row],[VENTA MABE 1 SEMANA NOV]:[VENTAS OTROS 1 SEMANA NOV]])</f>
        <v>0</v>
      </c>
      <c r="CS1402">
        <f>IFERROR(VLOOKUP(Tabla5[[#This Row],[CLAVE]],[2]VENTAS!$F$2:$L$1501,2,0),0)</f>
        <v>0</v>
      </c>
      <c r="CT1402">
        <f>IFERROR(VLOOKUP(Tabla5[[#This Row],[CLAVE]],[2]VENTAS!$F$2:$L$1501,3,0),0)</f>
        <v>0</v>
      </c>
      <c r="CU1402">
        <f>IFERROR(VLOOKUP(Tabla5[[#This Row],[CLAVE]],[2]VENTAS!$F$2:$L$1501,4,0),0)</f>
        <v>0</v>
      </c>
      <c r="CV1402">
        <f>IFERROR(VLOOKUP(Tabla5[[#This Row],[CLAVE]],[2]VENTAS!$F$2:$L$1501,5,0),0)</f>
        <v>0</v>
      </c>
      <c r="CW1402">
        <f>IFERROR(VLOOKUP(Tabla5[[#This Row],[CLAVE]],[2]VENTAS!$F$2:$L$1501,6,0),0)</f>
        <v>0</v>
      </c>
      <c r="CX1402">
        <f>IFERROR(VLOOKUP(Tabla5[[#This Row],[CLAVE]],[2]VENTAS!$F$2:$L$1501,7,0),0)</f>
        <v>0</v>
      </c>
      <c r="CY1402">
        <f>IFERROR(VLOOKUP(Tabla5[[#This Row],[CLAVE]],[2]VENTAS!$F$2:$R$1501,13,0),0)</f>
        <v>0</v>
      </c>
      <c r="CZ1402">
        <f>SUM(Tabla5[[#This Row],[VENTA MABE 2 SEMANA NOV]:[VENTAS OTROS 2 SEMANA NOV]])</f>
        <v>0</v>
      </c>
      <c r="DA1402" s="46">
        <v>0</v>
      </c>
    </row>
    <row r="1403" spans="1:105" hidden="1" x14ac:dyDescent="0.3">
      <c r="A1403" t="str">
        <f>CONCATENATE(Tabla5[[#This Row],[TIENDA HMPV]],Tabla5[[#This Row],[LINEA]])</f>
        <v>488 - CASUARINALAVADO</v>
      </c>
      <c r="C1403" s="55" t="s">
        <v>653</v>
      </c>
      <c r="D1403" s="55" t="s">
        <v>23</v>
      </c>
      <c r="E1403" s="55" t="s">
        <v>1249</v>
      </c>
      <c r="F1403" s="55" t="s">
        <v>1724</v>
      </c>
      <c r="G1403" t="s">
        <v>28</v>
      </c>
      <c r="H1403" s="42">
        <f>IFERROR(Tabla5[[#This Row],[VENTAS MABE]]/Tabla5[[#This Row],[CUOTA]],0)</f>
        <v>0</v>
      </c>
      <c r="I1403">
        <v>1</v>
      </c>
      <c r="L1403">
        <v>0</v>
      </c>
      <c r="M1403">
        <v>0</v>
      </c>
      <c r="N1403">
        <v>0</v>
      </c>
      <c r="O1403">
        <v>0</v>
      </c>
      <c r="W1403" s="42">
        <f>IFERROR(Tabla5[[#This Row],[TOTAL VENTA 38 SEMANA]]/Tabla5[[#This Row],[VENTA ACUM 38]],0)</f>
        <v>0</v>
      </c>
      <c r="X1403" s="42">
        <v>0</v>
      </c>
      <c r="Y1403" s="55" t="s">
        <v>757</v>
      </c>
      <c r="Z1403" s="46">
        <f>+Tabla5[[#This Row],[VENTA ACUM 38]]+Tabla5[[#This Row],[venta total 39 acum]]</f>
        <v>0</v>
      </c>
      <c r="AA1403" s="46">
        <v>0</v>
      </c>
      <c r="AB1403" s="46">
        <v>0</v>
      </c>
      <c r="AC1403" s="46">
        <v>0</v>
      </c>
      <c r="AD1403" s="46"/>
      <c r="AE1403" s="46"/>
      <c r="AF1403" s="46"/>
      <c r="AG1403" s="46">
        <v>0</v>
      </c>
      <c r="AH1403" s="42">
        <f>IFERROR(Tabla5[[#This Row],[VENTAS MABE]]/Tabla5[[#This Row],[VENTAS INDURAMA]],0)</f>
        <v>0</v>
      </c>
      <c r="AI1403" t="s">
        <v>1676</v>
      </c>
      <c r="AK1403" s="42"/>
      <c r="AL1403" t="s">
        <v>727</v>
      </c>
      <c r="AM1403" s="55" t="s">
        <v>1248</v>
      </c>
      <c r="AO1403" s="55" t="s">
        <v>419</v>
      </c>
      <c r="AP1403" t="e">
        <v>#N/A</v>
      </c>
      <c r="AQ1403" s="55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f>SUM(Tabla5[[#This Row],[VENTA MABE 1 SEMANA OCT]:[VENTAS OTROS 1 SEMANA OCT]])</f>
        <v>0</v>
      </c>
      <c r="AY1403" s="46">
        <v>1</v>
      </c>
      <c r="AZ1403" s="55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f>SUM(Tabla5[[#This Row],[VENTA MABE 2 SEMANA OCT]:[VENTAS OTROS 2 SEMANA OCT]])</f>
        <v>0</v>
      </c>
      <c r="BH1403" t="s">
        <v>1235</v>
      </c>
      <c r="BI1403" s="55" t="s">
        <v>653</v>
      </c>
      <c r="BJ1403">
        <v>1.0000000000000004</v>
      </c>
      <c r="BK1403" s="55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f>SUM(Tabla5[[#This Row],[VENTA MABE 3 SEMANA OCT]:[VENTAS OTROS 3 SEMANA OCT]])</f>
        <v>0</v>
      </c>
      <c r="BS1403" s="42">
        <v>7.0000000000000007E-2</v>
      </c>
      <c r="BT1403" s="55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f>SUM(Tabla5[[#This Row],[VENTA MABE 4 SEMANA OCT]:[VENTAS OTROS 4 SEMANA OCT]])</f>
        <v>0</v>
      </c>
      <c r="CB1403" t="s">
        <v>1679</v>
      </c>
      <c r="CC1403" t="s">
        <v>1679</v>
      </c>
      <c r="CD1403" t="s">
        <v>1679</v>
      </c>
      <c r="CE1403" t="s">
        <v>1679</v>
      </c>
      <c r="CF1403" t="s">
        <v>1679</v>
      </c>
      <c r="CG1403" t="s">
        <v>1679</v>
      </c>
      <c r="CH1403" t="s">
        <v>1679</v>
      </c>
      <c r="CI14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03" s="66">
        <v>0</v>
      </c>
      <c r="CK1403">
        <v>1</v>
      </c>
      <c r="CL1403">
        <v>0</v>
      </c>
      <c r="CM1403" t="s">
        <v>1679</v>
      </c>
      <c r="CN1403">
        <v>0</v>
      </c>
      <c r="CO1403">
        <v>0</v>
      </c>
      <c r="CP1403">
        <v>0</v>
      </c>
      <c r="CQ1403">
        <v>0</v>
      </c>
      <c r="CR1403">
        <f>SUM(Tabla5[[#This Row],[VENTA MABE 1 SEMANA NOV]:[VENTAS OTROS 1 SEMANA NOV]])</f>
        <v>1</v>
      </c>
      <c r="CS1403">
        <f>IFERROR(VLOOKUP(Tabla5[[#This Row],[CLAVE]],[2]VENTAS!$F$2:$L$1501,2,0),0)</f>
        <v>1</v>
      </c>
      <c r="CT1403">
        <f>IFERROR(VLOOKUP(Tabla5[[#This Row],[CLAVE]],[2]VENTAS!$F$2:$L$1501,3,0),0)</f>
        <v>0</v>
      </c>
      <c r="CU1403">
        <f>IFERROR(VLOOKUP(Tabla5[[#This Row],[CLAVE]],[2]VENTAS!$F$2:$L$1501,4,0),0)</f>
        <v>0</v>
      </c>
      <c r="CV1403">
        <f>IFERROR(VLOOKUP(Tabla5[[#This Row],[CLAVE]],[2]VENTAS!$F$2:$L$1501,5,0),0)</f>
        <v>0</v>
      </c>
      <c r="CW1403">
        <f>IFERROR(VLOOKUP(Tabla5[[#This Row],[CLAVE]],[2]VENTAS!$F$2:$L$1501,6,0),0)</f>
        <v>0</v>
      </c>
      <c r="CX1403">
        <f>IFERROR(VLOOKUP(Tabla5[[#This Row],[CLAVE]],[2]VENTAS!$F$2:$L$1501,7,0),0)</f>
        <v>0</v>
      </c>
      <c r="CY1403">
        <f>IFERROR(VLOOKUP(Tabla5[[#This Row],[CLAVE]],[2]VENTAS!$F$2:$R$1501,13,0),0)</f>
        <v>0</v>
      </c>
      <c r="CZ1403">
        <f>SUM(Tabla5[[#This Row],[VENTA MABE 2 SEMANA NOV]:[VENTAS OTROS 2 SEMANA NOV]])</f>
        <v>1</v>
      </c>
      <c r="DA1403" s="46">
        <v>1.0771065182829889</v>
      </c>
    </row>
    <row r="1404" spans="1:105" hidden="1" x14ac:dyDescent="0.3">
      <c r="A1404" t="str">
        <f>CONCATENATE(Tabla5[[#This Row],[TIENDA HMPV]],Tabla5[[#This Row],[LINEA]])</f>
        <v>488 - CASUARINAREFRIGERACIÓN</v>
      </c>
      <c r="C1404" s="55" t="s">
        <v>653</v>
      </c>
      <c r="D1404" s="55" t="s">
        <v>23</v>
      </c>
      <c r="E1404" s="55" t="s">
        <v>1249</v>
      </c>
      <c r="F1404" s="55" t="s">
        <v>1724</v>
      </c>
      <c r="G1404" t="s">
        <v>29</v>
      </c>
      <c r="H1404" s="42">
        <f>IFERROR(Tabla5[[#This Row],[VENTAS MABE]]/Tabla5[[#This Row],[CUOTA]],0)</f>
        <v>0</v>
      </c>
      <c r="I1404">
        <v>3</v>
      </c>
      <c r="L1404">
        <v>0</v>
      </c>
      <c r="M1404">
        <v>0</v>
      </c>
      <c r="N1404">
        <v>0</v>
      </c>
      <c r="O1404">
        <v>0</v>
      </c>
      <c r="W1404" s="42">
        <f>IFERROR(Tabla5[[#This Row],[TOTAL VENTA 38 SEMANA]]/Tabla5[[#This Row],[VENTA ACUM 38]],0)</f>
        <v>0</v>
      </c>
      <c r="X1404" s="42">
        <v>0</v>
      </c>
      <c r="Y1404" s="55" t="s">
        <v>757</v>
      </c>
      <c r="Z1404" s="46">
        <f>+Tabla5[[#This Row],[VENTA ACUM 38]]+Tabla5[[#This Row],[venta total 39 acum]]</f>
        <v>0</v>
      </c>
      <c r="AA1404" s="46">
        <v>0</v>
      </c>
      <c r="AB1404" s="46">
        <v>0</v>
      </c>
      <c r="AC1404" s="46">
        <v>0</v>
      </c>
      <c r="AD1404" s="46"/>
      <c r="AE1404" s="46"/>
      <c r="AF1404" s="46"/>
      <c r="AG1404" s="46">
        <v>0</v>
      </c>
      <c r="AH1404" s="42">
        <f>IFERROR(Tabla5[[#This Row],[VENTAS MABE]]/Tabla5[[#This Row],[VENTAS INDURAMA]],0)</f>
        <v>0</v>
      </c>
      <c r="AI1404" t="s">
        <v>1676</v>
      </c>
      <c r="AK1404" s="42" t="e">
        <v>#N/A</v>
      </c>
      <c r="AL1404" t="s">
        <v>727</v>
      </c>
      <c r="AM1404" s="55" t="s">
        <v>1248</v>
      </c>
      <c r="AO1404" s="55" t="s">
        <v>419</v>
      </c>
      <c r="AP1404" t="e">
        <v>#N/A</v>
      </c>
      <c r="AQ1404" s="55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f>SUM(Tabla5[[#This Row],[VENTA MABE 1 SEMANA OCT]:[VENTAS OTROS 1 SEMANA OCT]])</f>
        <v>1</v>
      </c>
      <c r="AY1404" s="46">
        <v>4.5247849315273978</v>
      </c>
      <c r="AZ1404" s="55">
        <v>0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f>SUM(Tabla5[[#This Row],[VENTA MABE 2 SEMANA OCT]:[VENTAS OTROS 2 SEMANA OCT]])</f>
        <v>1</v>
      </c>
      <c r="BH1404" t="s">
        <v>1235</v>
      </c>
      <c r="BI1404" s="55" t="s">
        <v>653</v>
      </c>
      <c r="BJ1404">
        <v>1.0000000000000004</v>
      </c>
      <c r="BK1404" s="55">
        <v>1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f>SUM(Tabla5[[#This Row],[VENTA MABE 3 SEMANA OCT]:[VENTAS OTROS 3 SEMANA OCT]])</f>
        <v>2</v>
      </c>
      <c r="BS1404" s="42">
        <v>0.4</v>
      </c>
      <c r="BT1404" s="55">
        <v>1</v>
      </c>
      <c r="BU1404">
        <v>1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f>SUM(Tabla5[[#This Row],[VENTA MABE 4 SEMANA OCT]:[VENTAS OTROS 4 SEMANA OCT]])</f>
        <v>2</v>
      </c>
      <c r="CB1404" t="s">
        <v>1679</v>
      </c>
      <c r="CC1404" t="s">
        <v>1679</v>
      </c>
      <c r="CD1404" t="s">
        <v>1679</v>
      </c>
      <c r="CE1404" t="s">
        <v>1679</v>
      </c>
      <c r="CF1404" t="s">
        <v>1679</v>
      </c>
      <c r="CG1404" t="s">
        <v>1679</v>
      </c>
      <c r="CH1404" t="s">
        <v>1679</v>
      </c>
      <c r="CI14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404" t="s">
        <v>1703</v>
      </c>
      <c r="CK1404">
        <v>0</v>
      </c>
      <c r="CL1404">
        <v>0</v>
      </c>
      <c r="CM1404" t="s">
        <v>1679</v>
      </c>
      <c r="CN1404">
        <v>0</v>
      </c>
      <c r="CO1404">
        <v>0</v>
      </c>
      <c r="CP1404">
        <v>0</v>
      </c>
      <c r="CQ1404">
        <v>0</v>
      </c>
      <c r="CR1404">
        <f>SUM(Tabla5[[#This Row],[VENTA MABE 1 SEMANA NOV]:[VENTAS OTROS 1 SEMANA NOV]])</f>
        <v>0</v>
      </c>
      <c r="CS1404">
        <f>IFERROR(VLOOKUP(Tabla5[[#This Row],[CLAVE]],[2]VENTAS!$F$2:$L$1501,2,0),0)</f>
        <v>0</v>
      </c>
      <c r="CT1404">
        <f>IFERROR(VLOOKUP(Tabla5[[#This Row],[CLAVE]],[2]VENTAS!$F$2:$L$1501,3,0),0)</f>
        <v>0</v>
      </c>
      <c r="CU1404">
        <f>IFERROR(VLOOKUP(Tabla5[[#This Row],[CLAVE]],[2]VENTAS!$F$2:$L$1501,4,0),0)</f>
        <v>0</v>
      </c>
      <c r="CV1404">
        <f>IFERROR(VLOOKUP(Tabla5[[#This Row],[CLAVE]],[2]VENTAS!$F$2:$L$1501,5,0),0)</f>
        <v>0</v>
      </c>
      <c r="CW1404">
        <f>IFERROR(VLOOKUP(Tabla5[[#This Row],[CLAVE]],[2]VENTAS!$F$2:$L$1501,6,0),0)</f>
        <v>0</v>
      </c>
      <c r="CX1404">
        <f>IFERROR(VLOOKUP(Tabla5[[#This Row],[CLAVE]],[2]VENTAS!$F$2:$L$1501,7,0),0)</f>
        <v>0</v>
      </c>
      <c r="CY1404">
        <f>IFERROR(VLOOKUP(Tabla5[[#This Row],[CLAVE]],[2]VENTAS!$F$2:$R$1501,13,0),0)</f>
        <v>0</v>
      </c>
      <c r="CZ1404">
        <f>SUM(Tabla5[[#This Row],[VENTA MABE 2 SEMANA NOV]:[VENTAS OTROS 2 SEMANA NOV]])</f>
        <v>0</v>
      </c>
      <c r="DA1404" s="46">
        <v>9</v>
      </c>
    </row>
    <row r="1405" spans="1:105" hidden="1" x14ac:dyDescent="0.3">
      <c r="A1405" t="str">
        <f>CONCATENATE(Tabla5[[#This Row],[TIENDA HMPV]],Tabla5[[#This Row],[LINEA]])</f>
        <v>490 - DAULEAIRES</v>
      </c>
      <c r="C1405" s="55" t="s">
        <v>653</v>
      </c>
      <c r="D1405" s="55" t="s">
        <v>23</v>
      </c>
      <c r="E1405" s="55" t="s">
        <v>1211</v>
      </c>
      <c r="F1405" s="55" t="s">
        <v>1724</v>
      </c>
      <c r="G1405" t="s">
        <v>25</v>
      </c>
      <c r="H1405" s="42">
        <f>IFERROR(Tabla5[[#This Row],[VENTAS MABE]]/Tabla5[[#This Row],[CUOTA]],0)</f>
        <v>0</v>
      </c>
      <c r="I1405">
        <v>0</v>
      </c>
      <c r="L1405">
        <v>0</v>
      </c>
      <c r="M1405">
        <v>0</v>
      </c>
      <c r="N1405">
        <v>0</v>
      </c>
      <c r="O1405">
        <v>0</v>
      </c>
      <c r="W1405" s="42">
        <f>IFERROR(Tabla5[[#This Row],[TOTAL VENTA 38 SEMANA]]/Tabla5[[#This Row],[VENTA ACUM 38]],0)</f>
        <v>0</v>
      </c>
      <c r="X1405" s="42">
        <v>0</v>
      </c>
      <c r="Y1405" s="55" t="s">
        <v>757</v>
      </c>
      <c r="Z1405" s="46">
        <f>+Tabla5[[#This Row],[VENTA ACUM 38]]+Tabla5[[#This Row],[venta total 39 acum]]</f>
        <v>0</v>
      </c>
      <c r="AA1405" s="46">
        <v>0</v>
      </c>
      <c r="AB1405" s="46">
        <v>0</v>
      </c>
      <c r="AC1405" s="46">
        <v>0</v>
      </c>
      <c r="AD1405" s="46"/>
      <c r="AE1405" s="46"/>
      <c r="AF1405" s="46"/>
      <c r="AG1405" s="46">
        <v>0</v>
      </c>
      <c r="AH1405" s="42">
        <f>IFERROR(Tabla5[[#This Row],[VENTAS MABE]]/Tabla5[[#This Row],[VENTAS INDURAMA]],0)</f>
        <v>0</v>
      </c>
      <c r="AI1405" t="s">
        <v>1676</v>
      </c>
      <c r="AK1405" s="42"/>
      <c r="AL1405" t="s">
        <v>727</v>
      </c>
      <c r="AM1405" s="55" t="s">
        <v>1210</v>
      </c>
      <c r="AO1405" s="55" t="s">
        <v>419</v>
      </c>
      <c r="AP1405" t="e">
        <v>#N/A</v>
      </c>
      <c r="AQ1405" s="5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f>SUM(Tabla5[[#This Row],[VENTA MABE 1 SEMANA OCT]:[VENTAS OTROS 1 SEMANA OCT]])</f>
        <v>0</v>
      </c>
      <c r="AY1405" s="46">
        <v>0</v>
      </c>
      <c r="AZ1405" s="55">
        <v>0</v>
      </c>
      <c r="BA1405">
        <v>2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f>SUM(Tabla5[[#This Row],[VENTA MABE 2 SEMANA OCT]:[VENTAS OTROS 2 SEMANA OCT]])</f>
        <v>2</v>
      </c>
      <c r="BH1405" t="s">
        <v>1198</v>
      </c>
      <c r="BI1405" s="55" t="s">
        <v>653</v>
      </c>
      <c r="BJ1405">
        <v>1.9999999999999996</v>
      </c>
      <c r="BK1405" s="55">
        <v>0</v>
      </c>
      <c r="BL1405">
        <v>2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f>SUM(Tabla5[[#This Row],[VENTA MABE 3 SEMANA OCT]:[VENTAS OTROS 3 SEMANA OCT]])</f>
        <v>2</v>
      </c>
      <c r="BS1405" s="42">
        <v>0.22</v>
      </c>
      <c r="BT1405" s="55">
        <v>0</v>
      </c>
      <c r="BU1405">
        <v>2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f>SUM(Tabla5[[#This Row],[VENTA MABE 4 SEMANA OCT]:[VENTAS OTROS 4 SEMANA OCT]])</f>
        <v>2</v>
      </c>
      <c r="CB1405" t="s">
        <v>1679</v>
      </c>
      <c r="CC1405" t="s">
        <v>1679</v>
      </c>
      <c r="CD1405" t="s">
        <v>1679</v>
      </c>
      <c r="CE1405" t="s">
        <v>1679</v>
      </c>
      <c r="CF1405" t="s">
        <v>1679</v>
      </c>
      <c r="CG1405" t="s">
        <v>1679</v>
      </c>
      <c r="CH1405" t="s">
        <v>1679</v>
      </c>
      <c r="CI14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05" t="s">
        <v>1702</v>
      </c>
      <c r="CK1405">
        <v>1</v>
      </c>
      <c r="CL1405">
        <v>2</v>
      </c>
      <c r="CM1405" t="s">
        <v>1679</v>
      </c>
      <c r="CN1405">
        <v>0</v>
      </c>
      <c r="CO1405">
        <v>0</v>
      </c>
      <c r="CP1405">
        <v>0</v>
      </c>
      <c r="CQ1405">
        <v>0</v>
      </c>
      <c r="CR1405">
        <f>SUM(Tabla5[[#This Row],[VENTA MABE 1 SEMANA NOV]:[VENTAS OTROS 1 SEMANA NOV]])</f>
        <v>3</v>
      </c>
      <c r="CS1405">
        <f>IFERROR(VLOOKUP(Tabla5[[#This Row],[CLAVE]],[2]VENTAS!$F$2:$L$1501,2,0),0)</f>
        <v>1</v>
      </c>
      <c r="CT1405">
        <f>IFERROR(VLOOKUP(Tabla5[[#This Row],[CLAVE]],[2]VENTAS!$F$2:$L$1501,3,0),0)</f>
        <v>2</v>
      </c>
      <c r="CU1405">
        <f>IFERROR(VLOOKUP(Tabla5[[#This Row],[CLAVE]],[2]VENTAS!$F$2:$L$1501,4,0),0)</f>
        <v>0</v>
      </c>
      <c r="CV1405">
        <f>IFERROR(VLOOKUP(Tabla5[[#This Row],[CLAVE]],[2]VENTAS!$F$2:$L$1501,5,0),0)</f>
        <v>0</v>
      </c>
      <c r="CW1405">
        <f>IFERROR(VLOOKUP(Tabla5[[#This Row],[CLAVE]],[2]VENTAS!$F$2:$L$1501,6,0),0)</f>
        <v>0</v>
      </c>
      <c r="CX1405">
        <f>IFERROR(VLOOKUP(Tabla5[[#This Row],[CLAVE]],[2]VENTAS!$F$2:$L$1501,7,0),0)</f>
        <v>0</v>
      </c>
      <c r="CY1405">
        <f>IFERROR(VLOOKUP(Tabla5[[#This Row],[CLAVE]],[2]VENTAS!$F$2:$R$1501,13,0),0)</f>
        <v>0</v>
      </c>
      <c r="CZ1405">
        <f>SUM(Tabla5[[#This Row],[VENTA MABE 2 SEMANA NOV]:[VENTAS OTROS 2 SEMANA NOV]])</f>
        <v>3</v>
      </c>
      <c r="DA1405" s="46">
        <v>0</v>
      </c>
    </row>
    <row r="1406" spans="1:105" hidden="1" x14ac:dyDescent="0.3">
      <c r="A1406" t="str">
        <f>CONCATENATE(Tabla5[[#This Row],[TIENDA HMPV]],Tabla5[[#This Row],[LINEA]])</f>
        <v>490 - DAULECOCINAS</v>
      </c>
      <c r="C1406" s="55" t="s">
        <v>653</v>
      </c>
      <c r="D1406" s="55" t="s">
        <v>23</v>
      </c>
      <c r="E1406" s="55" t="s">
        <v>1211</v>
      </c>
      <c r="F1406" s="55" t="s">
        <v>1724</v>
      </c>
      <c r="G1406" t="s">
        <v>26</v>
      </c>
      <c r="H1406" s="42">
        <f>IFERROR(Tabla5[[#This Row],[VENTAS MABE]]/Tabla5[[#This Row],[CUOTA]],0)</f>
        <v>0</v>
      </c>
      <c r="I1406">
        <v>5</v>
      </c>
      <c r="L1406">
        <v>0</v>
      </c>
      <c r="M1406">
        <v>0</v>
      </c>
      <c r="N1406">
        <v>0</v>
      </c>
      <c r="O1406">
        <v>0</v>
      </c>
      <c r="W1406" s="42">
        <f>IFERROR(Tabla5[[#This Row],[TOTAL VENTA 38 SEMANA]]/Tabla5[[#This Row],[VENTA ACUM 38]],0)</f>
        <v>0</v>
      </c>
      <c r="X1406" s="42">
        <v>0</v>
      </c>
      <c r="Y1406" s="55" t="s">
        <v>757</v>
      </c>
      <c r="Z1406" s="46">
        <f>+Tabla5[[#This Row],[VENTA ACUM 38]]+Tabla5[[#This Row],[venta total 39 acum]]</f>
        <v>0</v>
      </c>
      <c r="AA1406" s="46">
        <v>0</v>
      </c>
      <c r="AB1406" s="46">
        <v>0</v>
      </c>
      <c r="AC1406" s="46">
        <v>0</v>
      </c>
      <c r="AD1406" s="46"/>
      <c r="AE1406" s="46"/>
      <c r="AF1406" s="46"/>
      <c r="AG1406" s="46">
        <v>0</v>
      </c>
      <c r="AH1406" s="42">
        <f>IFERROR(Tabla5[[#This Row],[VENTAS MABE]]/Tabla5[[#This Row],[VENTAS INDURAMA]],0)</f>
        <v>0</v>
      </c>
      <c r="AI1406" t="s">
        <v>1676</v>
      </c>
      <c r="AK1406" s="42" t="e">
        <v>#N/A</v>
      </c>
      <c r="AL1406" t="s">
        <v>727</v>
      </c>
      <c r="AM1406" s="55" t="s">
        <v>1210</v>
      </c>
      <c r="AO1406" s="55" t="s">
        <v>419</v>
      </c>
      <c r="AP1406" t="e">
        <v>#N/A</v>
      </c>
      <c r="AQ1406" s="55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f>SUM(Tabla5[[#This Row],[VENTA MABE 1 SEMANA OCT]:[VENTAS OTROS 1 SEMANA OCT]])</f>
        <v>0</v>
      </c>
      <c r="AY1406" s="46">
        <v>5.9232832987698103</v>
      </c>
      <c r="AZ1406" s="55">
        <v>4</v>
      </c>
      <c r="BA1406">
        <v>5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f>SUM(Tabla5[[#This Row],[VENTA MABE 2 SEMANA OCT]:[VENTAS OTROS 2 SEMANA OCT]])</f>
        <v>9</v>
      </c>
      <c r="BH1406" t="s">
        <v>1198</v>
      </c>
      <c r="BI1406" s="55" t="s">
        <v>653</v>
      </c>
      <c r="BJ1406">
        <v>1.9999999999999996</v>
      </c>
      <c r="BK1406" s="55">
        <v>6</v>
      </c>
      <c r="BL1406">
        <v>5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f>SUM(Tabla5[[#This Row],[VENTA MABE 3 SEMANA OCT]:[VENTAS OTROS 3 SEMANA OCT]])</f>
        <v>11</v>
      </c>
      <c r="BS1406" s="42">
        <v>0.45</v>
      </c>
      <c r="BT1406" s="55">
        <v>8</v>
      </c>
      <c r="BU1406">
        <v>5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f>SUM(Tabla5[[#This Row],[VENTA MABE 4 SEMANA OCT]:[VENTAS OTROS 4 SEMANA OCT]])</f>
        <v>13</v>
      </c>
      <c r="CB1406" t="s">
        <v>1679</v>
      </c>
      <c r="CC1406" t="s">
        <v>1679</v>
      </c>
      <c r="CD1406" t="s">
        <v>1679</v>
      </c>
      <c r="CE1406" t="s">
        <v>1679</v>
      </c>
      <c r="CF1406" t="s">
        <v>1679</v>
      </c>
      <c r="CG1406" t="s">
        <v>1679</v>
      </c>
      <c r="CH1406" t="s">
        <v>1679</v>
      </c>
      <c r="CI14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0.54545454545454541</v>
      </c>
      <c r="CJ1406" t="s">
        <v>1703</v>
      </c>
      <c r="CK1406">
        <v>2</v>
      </c>
      <c r="CL1406">
        <v>5</v>
      </c>
      <c r="CM1406" t="s">
        <v>1679</v>
      </c>
      <c r="CN1406">
        <v>0</v>
      </c>
      <c r="CO1406">
        <v>0</v>
      </c>
      <c r="CP1406">
        <v>0</v>
      </c>
      <c r="CQ1406">
        <v>0</v>
      </c>
      <c r="CR1406">
        <f>SUM(Tabla5[[#This Row],[VENTA MABE 1 SEMANA NOV]:[VENTAS OTROS 1 SEMANA NOV]])</f>
        <v>7</v>
      </c>
      <c r="CS1406">
        <f>IFERROR(VLOOKUP(Tabla5[[#This Row],[CLAVE]],[2]VENTAS!$F$2:$L$1501,2,0),0)</f>
        <v>4</v>
      </c>
      <c r="CT1406">
        <f>IFERROR(VLOOKUP(Tabla5[[#This Row],[CLAVE]],[2]VENTAS!$F$2:$L$1501,3,0),0)</f>
        <v>5</v>
      </c>
      <c r="CU1406">
        <f>IFERROR(VLOOKUP(Tabla5[[#This Row],[CLAVE]],[2]VENTAS!$F$2:$L$1501,4,0),0)</f>
        <v>0</v>
      </c>
      <c r="CV1406">
        <f>IFERROR(VLOOKUP(Tabla5[[#This Row],[CLAVE]],[2]VENTAS!$F$2:$L$1501,5,0),0)</f>
        <v>0</v>
      </c>
      <c r="CW1406">
        <f>IFERROR(VLOOKUP(Tabla5[[#This Row],[CLAVE]],[2]VENTAS!$F$2:$L$1501,6,0),0)</f>
        <v>0</v>
      </c>
      <c r="CX1406">
        <f>IFERROR(VLOOKUP(Tabla5[[#This Row],[CLAVE]],[2]VENTAS!$F$2:$L$1501,7,0),0)</f>
        <v>0</v>
      </c>
      <c r="CY1406">
        <f>IFERROR(VLOOKUP(Tabla5[[#This Row],[CLAVE]],[2]VENTAS!$F$2:$R$1501,13,0),0)</f>
        <v>0</v>
      </c>
      <c r="CZ1406">
        <f>SUM(Tabla5[[#This Row],[VENTA MABE 2 SEMANA NOV]:[VENTAS OTROS 2 SEMANA NOV]])</f>
        <v>9</v>
      </c>
      <c r="DA1406" s="46">
        <v>17</v>
      </c>
    </row>
    <row r="1407" spans="1:105" hidden="1" x14ac:dyDescent="0.3">
      <c r="A1407" t="str">
        <f>CONCATENATE(Tabla5[[#This Row],[TIENDA HMPV]],Tabla5[[#This Row],[LINEA]])</f>
        <v>490 - DAULEGLOBALES</v>
      </c>
      <c r="C1407" s="55" t="s">
        <v>653</v>
      </c>
      <c r="D1407" s="55" t="s">
        <v>23</v>
      </c>
      <c r="E1407" s="55" t="s">
        <v>1211</v>
      </c>
      <c r="F1407" s="55" t="s">
        <v>1724</v>
      </c>
      <c r="G1407" t="s">
        <v>27</v>
      </c>
      <c r="H1407" s="42">
        <f>IFERROR(Tabla5[[#This Row],[VENTAS MABE]]/Tabla5[[#This Row],[CUOTA]],0)</f>
        <v>0</v>
      </c>
      <c r="I1407">
        <v>0</v>
      </c>
      <c r="L1407">
        <v>0</v>
      </c>
      <c r="M1407">
        <v>0</v>
      </c>
      <c r="N1407">
        <v>0</v>
      </c>
      <c r="O1407">
        <v>0</v>
      </c>
      <c r="W1407" s="42">
        <f>IFERROR(Tabla5[[#This Row],[TOTAL VENTA 38 SEMANA]]/Tabla5[[#This Row],[VENTA ACUM 38]],0)</f>
        <v>0</v>
      </c>
      <c r="X1407" s="42">
        <v>0</v>
      </c>
      <c r="Y1407" s="55" t="s">
        <v>757</v>
      </c>
      <c r="Z1407" s="46">
        <f>+Tabla5[[#This Row],[VENTA ACUM 38]]+Tabla5[[#This Row],[venta total 39 acum]]</f>
        <v>0</v>
      </c>
      <c r="AA1407" s="46">
        <v>0</v>
      </c>
      <c r="AB1407" s="46">
        <v>0</v>
      </c>
      <c r="AC1407" s="46">
        <v>0</v>
      </c>
      <c r="AD1407" s="46"/>
      <c r="AE1407" s="46"/>
      <c r="AF1407" s="46"/>
      <c r="AG1407" s="46">
        <v>0</v>
      </c>
      <c r="AH1407" s="42">
        <f>IFERROR(Tabla5[[#This Row],[VENTAS MABE]]/Tabla5[[#This Row],[VENTAS INDURAMA]],0)</f>
        <v>0</v>
      </c>
      <c r="AI1407" t="s">
        <v>1676</v>
      </c>
      <c r="AK1407" s="42"/>
      <c r="AL1407" t="s">
        <v>727</v>
      </c>
      <c r="AM1407" s="55" t="s">
        <v>1210</v>
      </c>
      <c r="AO1407" s="55" t="s">
        <v>419</v>
      </c>
      <c r="AP1407" t="e">
        <v>#N/A</v>
      </c>
      <c r="AQ1407" s="55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f>SUM(Tabla5[[#This Row],[VENTA MABE 1 SEMANA OCT]:[VENTAS OTROS 1 SEMANA OCT]])</f>
        <v>0</v>
      </c>
      <c r="AY1407" s="46">
        <v>0</v>
      </c>
      <c r="AZ1407" s="55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f>SUM(Tabla5[[#This Row],[VENTA MABE 2 SEMANA OCT]:[VENTAS OTROS 2 SEMANA OCT]])</f>
        <v>0</v>
      </c>
      <c r="BH1407" t="s">
        <v>1198</v>
      </c>
      <c r="BI1407" s="55" t="s">
        <v>653</v>
      </c>
      <c r="BJ1407">
        <v>1.9999999999999996</v>
      </c>
      <c r="BK1407" s="55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f>SUM(Tabla5[[#This Row],[VENTA MABE 3 SEMANA OCT]:[VENTAS OTROS 3 SEMANA OCT]])</f>
        <v>0</v>
      </c>
      <c r="BS1407" s="42">
        <v>0</v>
      </c>
      <c r="BT1407" s="55">
        <v>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f>SUM(Tabla5[[#This Row],[VENTA MABE 4 SEMANA OCT]:[VENTAS OTROS 4 SEMANA OCT]])</f>
        <v>1</v>
      </c>
      <c r="CB1407" t="s">
        <v>1679</v>
      </c>
      <c r="CC1407" t="s">
        <v>1679</v>
      </c>
      <c r="CD1407" t="s">
        <v>1679</v>
      </c>
      <c r="CE1407" t="s">
        <v>1679</v>
      </c>
      <c r="CF1407" t="s">
        <v>1679</v>
      </c>
      <c r="CG1407" t="s">
        <v>1679</v>
      </c>
      <c r="CH1407" t="s">
        <v>1679</v>
      </c>
      <c r="CI14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07" s="66">
        <v>0</v>
      </c>
      <c r="CK1407">
        <v>0</v>
      </c>
      <c r="CL1407">
        <v>0</v>
      </c>
      <c r="CM1407" t="s">
        <v>1679</v>
      </c>
      <c r="CN1407">
        <v>0</v>
      </c>
      <c r="CO1407">
        <v>0</v>
      </c>
      <c r="CP1407">
        <v>0</v>
      </c>
      <c r="CQ1407">
        <v>0</v>
      </c>
      <c r="CR1407">
        <f>SUM(Tabla5[[#This Row],[VENTA MABE 1 SEMANA NOV]:[VENTAS OTROS 1 SEMANA NOV]])</f>
        <v>0</v>
      </c>
      <c r="CS1407">
        <f>IFERROR(VLOOKUP(Tabla5[[#This Row],[CLAVE]],[2]VENTAS!$F$2:$L$1501,2,0),0)</f>
        <v>0</v>
      </c>
      <c r="CT1407">
        <f>IFERROR(VLOOKUP(Tabla5[[#This Row],[CLAVE]],[2]VENTAS!$F$2:$L$1501,3,0),0)</f>
        <v>0</v>
      </c>
      <c r="CU1407">
        <f>IFERROR(VLOOKUP(Tabla5[[#This Row],[CLAVE]],[2]VENTAS!$F$2:$L$1501,4,0),0)</f>
        <v>0</v>
      </c>
      <c r="CV1407">
        <f>IFERROR(VLOOKUP(Tabla5[[#This Row],[CLAVE]],[2]VENTAS!$F$2:$L$1501,5,0),0)</f>
        <v>0</v>
      </c>
      <c r="CW1407">
        <f>IFERROR(VLOOKUP(Tabla5[[#This Row],[CLAVE]],[2]VENTAS!$F$2:$L$1501,6,0),0)</f>
        <v>0</v>
      </c>
      <c r="CX1407">
        <f>IFERROR(VLOOKUP(Tabla5[[#This Row],[CLAVE]],[2]VENTAS!$F$2:$L$1501,7,0),0)</f>
        <v>0</v>
      </c>
      <c r="CY1407">
        <f>IFERROR(VLOOKUP(Tabla5[[#This Row],[CLAVE]],[2]VENTAS!$F$2:$R$1501,13,0),0)</f>
        <v>0</v>
      </c>
      <c r="CZ1407">
        <f>SUM(Tabla5[[#This Row],[VENTA MABE 2 SEMANA NOV]:[VENTAS OTROS 2 SEMANA NOV]])</f>
        <v>0</v>
      </c>
      <c r="DA1407" s="46">
        <v>0</v>
      </c>
    </row>
    <row r="1408" spans="1:105" hidden="1" x14ac:dyDescent="0.3">
      <c r="A1408" t="str">
        <f>CONCATENATE(Tabla5[[#This Row],[TIENDA HMPV]],Tabla5[[#This Row],[LINEA]])</f>
        <v>490 - DAULELAVADO</v>
      </c>
      <c r="C1408" s="55" t="s">
        <v>653</v>
      </c>
      <c r="D1408" s="55" t="s">
        <v>23</v>
      </c>
      <c r="E1408" s="55" t="s">
        <v>1211</v>
      </c>
      <c r="F1408" s="55" t="s">
        <v>1724</v>
      </c>
      <c r="G1408" t="s">
        <v>28</v>
      </c>
      <c r="H1408" s="42">
        <f>IFERROR(Tabla5[[#This Row],[VENTAS MABE]]/Tabla5[[#This Row],[CUOTA]],0)</f>
        <v>0</v>
      </c>
      <c r="I1408">
        <v>0</v>
      </c>
      <c r="L1408">
        <v>0</v>
      </c>
      <c r="M1408">
        <v>0</v>
      </c>
      <c r="N1408">
        <v>0</v>
      </c>
      <c r="O1408">
        <v>0</v>
      </c>
      <c r="W1408" s="42">
        <f>IFERROR(Tabla5[[#This Row],[TOTAL VENTA 38 SEMANA]]/Tabla5[[#This Row],[VENTA ACUM 38]],0)</f>
        <v>0</v>
      </c>
      <c r="X1408" s="42">
        <v>0</v>
      </c>
      <c r="Y1408" s="55" t="s">
        <v>757</v>
      </c>
      <c r="Z1408" s="46">
        <f>+Tabla5[[#This Row],[VENTA ACUM 38]]+Tabla5[[#This Row],[venta total 39 acum]]</f>
        <v>0</v>
      </c>
      <c r="AA1408" s="46">
        <v>0</v>
      </c>
      <c r="AB1408" s="46">
        <v>0</v>
      </c>
      <c r="AC1408" s="46">
        <v>0</v>
      </c>
      <c r="AD1408" s="46"/>
      <c r="AE1408" s="46"/>
      <c r="AF1408" s="46"/>
      <c r="AG1408" s="46">
        <v>0</v>
      </c>
      <c r="AH1408" s="42">
        <f>IFERROR(Tabla5[[#This Row],[VENTAS MABE]]/Tabla5[[#This Row],[VENTAS INDURAMA]],0)</f>
        <v>0</v>
      </c>
      <c r="AI1408" t="s">
        <v>1676</v>
      </c>
      <c r="AK1408" s="42"/>
      <c r="AL1408" t="s">
        <v>727</v>
      </c>
      <c r="AM1408" s="55" t="s">
        <v>1210</v>
      </c>
      <c r="AO1408" s="55" t="s">
        <v>419</v>
      </c>
      <c r="AP1408" t="e">
        <v>#N/A</v>
      </c>
      <c r="AQ1408" s="55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f>SUM(Tabla5[[#This Row],[VENTA MABE 1 SEMANA OCT]:[VENTAS OTROS 1 SEMANA OCT]])</f>
        <v>0</v>
      </c>
      <c r="AY1408" s="46">
        <v>0</v>
      </c>
      <c r="AZ1408" s="55">
        <v>0</v>
      </c>
      <c r="BA1408">
        <v>2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f>SUM(Tabla5[[#This Row],[VENTA MABE 2 SEMANA OCT]:[VENTAS OTROS 2 SEMANA OCT]])</f>
        <v>2</v>
      </c>
      <c r="BH1408" t="s">
        <v>1198</v>
      </c>
      <c r="BI1408" s="55" t="s">
        <v>653</v>
      </c>
      <c r="BJ1408">
        <v>1.9999999999999996</v>
      </c>
      <c r="BK1408" s="55">
        <v>0</v>
      </c>
      <c r="BL1408">
        <v>2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f>SUM(Tabla5[[#This Row],[VENTA MABE 3 SEMANA OCT]:[VENTAS OTROS 3 SEMANA OCT]])</f>
        <v>2</v>
      </c>
      <c r="BS1408" s="42">
        <v>7.0000000000000007E-2</v>
      </c>
      <c r="BT1408" s="55">
        <v>0</v>
      </c>
      <c r="BU1408">
        <v>2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f>SUM(Tabla5[[#This Row],[VENTA MABE 4 SEMANA OCT]:[VENTAS OTROS 4 SEMANA OCT]])</f>
        <v>2</v>
      </c>
      <c r="CB1408" t="s">
        <v>1679</v>
      </c>
      <c r="CC1408" t="s">
        <v>1679</v>
      </c>
      <c r="CD1408" t="s">
        <v>1679</v>
      </c>
      <c r="CE1408" t="s">
        <v>1679</v>
      </c>
      <c r="CF1408" t="s">
        <v>1679</v>
      </c>
      <c r="CG1408" t="s">
        <v>1679</v>
      </c>
      <c r="CH1408" t="s">
        <v>1679</v>
      </c>
      <c r="CI14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08" t="s">
        <v>1702</v>
      </c>
      <c r="CK1408">
        <v>0</v>
      </c>
      <c r="CL1408">
        <v>2</v>
      </c>
      <c r="CM1408" t="s">
        <v>1679</v>
      </c>
      <c r="CN1408">
        <v>0</v>
      </c>
      <c r="CO1408">
        <v>0</v>
      </c>
      <c r="CP1408">
        <v>0</v>
      </c>
      <c r="CQ1408">
        <v>0</v>
      </c>
      <c r="CR1408">
        <f>SUM(Tabla5[[#This Row],[VENTA MABE 1 SEMANA NOV]:[VENTAS OTROS 1 SEMANA NOV]])</f>
        <v>2</v>
      </c>
      <c r="CS1408">
        <f>IFERROR(VLOOKUP(Tabla5[[#This Row],[CLAVE]],[2]VENTAS!$F$2:$L$1501,2,0),0)</f>
        <v>1</v>
      </c>
      <c r="CT1408">
        <f>IFERROR(VLOOKUP(Tabla5[[#This Row],[CLAVE]],[2]VENTAS!$F$2:$L$1501,3,0),0)</f>
        <v>2</v>
      </c>
      <c r="CU1408">
        <f>IFERROR(VLOOKUP(Tabla5[[#This Row],[CLAVE]],[2]VENTAS!$F$2:$L$1501,4,0),0)</f>
        <v>0</v>
      </c>
      <c r="CV1408">
        <f>IFERROR(VLOOKUP(Tabla5[[#This Row],[CLAVE]],[2]VENTAS!$F$2:$L$1501,5,0),0)</f>
        <v>0</v>
      </c>
      <c r="CW1408">
        <f>IFERROR(VLOOKUP(Tabla5[[#This Row],[CLAVE]],[2]VENTAS!$F$2:$L$1501,6,0),0)</f>
        <v>0</v>
      </c>
      <c r="CX1408">
        <f>IFERROR(VLOOKUP(Tabla5[[#This Row],[CLAVE]],[2]VENTAS!$F$2:$L$1501,7,0),0)</f>
        <v>0</v>
      </c>
      <c r="CY1408">
        <f>IFERROR(VLOOKUP(Tabla5[[#This Row],[CLAVE]],[2]VENTAS!$F$2:$R$1501,13,0),0)</f>
        <v>0</v>
      </c>
      <c r="CZ1408">
        <f>SUM(Tabla5[[#This Row],[VENTA MABE 2 SEMANA NOV]:[VENTAS OTROS 2 SEMANA NOV]])</f>
        <v>3</v>
      </c>
      <c r="DA1408" s="46">
        <v>0.43084260731319562</v>
      </c>
    </row>
    <row r="1409" spans="1:105" hidden="1" x14ac:dyDescent="0.3">
      <c r="A1409" t="str">
        <f>CONCATENATE(Tabla5[[#This Row],[TIENDA HMPV]],Tabla5[[#This Row],[LINEA]])</f>
        <v>490 - DAULEREFRIGERACIÓN</v>
      </c>
      <c r="C1409" s="55" t="s">
        <v>653</v>
      </c>
      <c r="D1409" s="55" t="s">
        <v>23</v>
      </c>
      <c r="E1409" s="55" t="s">
        <v>1211</v>
      </c>
      <c r="F1409" s="55" t="s">
        <v>1724</v>
      </c>
      <c r="G1409" t="s">
        <v>29</v>
      </c>
      <c r="H1409" s="42">
        <f>IFERROR(Tabla5[[#This Row],[VENTAS MABE]]/Tabla5[[#This Row],[CUOTA]],0)</f>
        <v>0</v>
      </c>
      <c r="I1409">
        <v>3</v>
      </c>
      <c r="L1409">
        <v>0</v>
      </c>
      <c r="M1409">
        <v>0</v>
      </c>
      <c r="N1409">
        <v>0</v>
      </c>
      <c r="O1409">
        <v>0</v>
      </c>
      <c r="W1409" s="42">
        <f>IFERROR(Tabla5[[#This Row],[TOTAL VENTA 38 SEMANA]]/Tabla5[[#This Row],[VENTA ACUM 38]],0)</f>
        <v>0</v>
      </c>
      <c r="X1409" s="42">
        <v>0</v>
      </c>
      <c r="Y1409" s="55" t="s">
        <v>757</v>
      </c>
      <c r="Z1409" s="46">
        <f>+Tabla5[[#This Row],[VENTA ACUM 38]]+Tabla5[[#This Row],[venta total 39 acum]]</f>
        <v>0</v>
      </c>
      <c r="AA1409" s="46">
        <v>0</v>
      </c>
      <c r="AB1409" s="46">
        <v>0</v>
      </c>
      <c r="AC1409" s="46">
        <v>0</v>
      </c>
      <c r="AD1409" s="46"/>
      <c r="AE1409" s="46"/>
      <c r="AF1409" s="46"/>
      <c r="AG1409" s="46">
        <v>0</v>
      </c>
      <c r="AH1409" s="42">
        <f>IFERROR(Tabla5[[#This Row],[VENTAS MABE]]/Tabla5[[#This Row],[VENTAS INDURAMA]],0)</f>
        <v>0</v>
      </c>
      <c r="AI1409" t="s">
        <v>1676</v>
      </c>
      <c r="AK1409" s="42" t="e">
        <v>#N/A</v>
      </c>
      <c r="AL1409" t="s">
        <v>727</v>
      </c>
      <c r="AM1409" s="55" t="s">
        <v>1210</v>
      </c>
      <c r="AO1409" s="55" t="s">
        <v>419</v>
      </c>
      <c r="AP1409" t="e">
        <v>#N/A</v>
      </c>
      <c r="AQ1409" s="55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f>SUM(Tabla5[[#This Row],[VENTA MABE 1 SEMANA OCT]:[VENTAS OTROS 1 SEMANA OCT]])</f>
        <v>0</v>
      </c>
      <c r="AY1409" s="46">
        <v>4.5247849315273978</v>
      </c>
      <c r="AZ1409" s="55">
        <v>0</v>
      </c>
      <c r="BA1409">
        <v>2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f>SUM(Tabla5[[#This Row],[VENTA MABE 2 SEMANA OCT]:[VENTAS OTROS 2 SEMANA OCT]])</f>
        <v>2</v>
      </c>
      <c r="BH1409" t="s">
        <v>1198</v>
      </c>
      <c r="BI1409" s="55" t="s">
        <v>653</v>
      </c>
      <c r="BJ1409">
        <v>1.9999999999999996</v>
      </c>
      <c r="BK1409" s="55">
        <v>0</v>
      </c>
      <c r="BL1409">
        <v>2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f>SUM(Tabla5[[#This Row],[VENTA MABE 3 SEMANA OCT]:[VENTAS OTROS 3 SEMANA OCT]])</f>
        <v>2</v>
      </c>
      <c r="BS1409" s="42">
        <v>0.4</v>
      </c>
      <c r="BT1409" s="55">
        <v>0</v>
      </c>
      <c r="BU1409">
        <v>2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f>SUM(Tabla5[[#This Row],[VENTA MABE 4 SEMANA OCT]:[VENTAS OTROS 4 SEMANA OCT]])</f>
        <v>2</v>
      </c>
      <c r="CB1409" t="s">
        <v>1679</v>
      </c>
      <c r="CC1409" t="s">
        <v>1679</v>
      </c>
      <c r="CD1409" t="s">
        <v>1679</v>
      </c>
      <c r="CE1409" t="s">
        <v>1679</v>
      </c>
      <c r="CF1409" t="s">
        <v>1679</v>
      </c>
      <c r="CG1409" t="s">
        <v>1679</v>
      </c>
      <c r="CH1409" t="s">
        <v>1679</v>
      </c>
      <c r="CI14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09" t="s">
        <v>1703</v>
      </c>
      <c r="CK1409">
        <v>1</v>
      </c>
      <c r="CL1409">
        <v>2</v>
      </c>
      <c r="CM1409" t="s">
        <v>1679</v>
      </c>
      <c r="CN1409">
        <v>0</v>
      </c>
      <c r="CO1409">
        <v>0</v>
      </c>
      <c r="CP1409">
        <v>0</v>
      </c>
      <c r="CQ1409">
        <v>0</v>
      </c>
      <c r="CR1409">
        <f>SUM(Tabla5[[#This Row],[VENTA MABE 1 SEMANA NOV]:[VENTAS OTROS 1 SEMANA NOV]])</f>
        <v>3</v>
      </c>
      <c r="CS1409">
        <f>IFERROR(VLOOKUP(Tabla5[[#This Row],[CLAVE]],[2]VENTAS!$F$2:$L$1501,2,0),0)</f>
        <v>2</v>
      </c>
      <c r="CT1409">
        <f>IFERROR(VLOOKUP(Tabla5[[#This Row],[CLAVE]],[2]VENTAS!$F$2:$L$1501,3,0),0)</f>
        <v>2</v>
      </c>
      <c r="CU1409">
        <f>IFERROR(VLOOKUP(Tabla5[[#This Row],[CLAVE]],[2]VENTAS!$F$2:$L$1501,4,0),0)</f>
        <v>0</v>
      </c>
      <c r="CV1409">
        <f>IFERROR(VLOOKUP(Tabla5[[#This Row],[CLAVE]],[2]VENTAS!$F$2:$L$1501,5,0),0)</f>
        <v>0</v>
      </c>
      <c r="CW1409">
        <f>IFERROR(VLOOKUP(Tabla5[[#This Row],[CLAVE]],[2]VENTAS!$F$2:$L$1501,6,0),0)</f>
        <v>0</v>
      </c>
      <c r="CX1409">
        <f>IFERROR(VLOOKUP(Tabla5[[#This Row],[CLAVE]],[2]VENTAS!$F$2:$L$1501,7,0),0)</f>
        <v>0</v>
      </c>
      <c r="CY1409">
        <f>IFERROR(VLOOKUP(Tabla5[[#This Row],[CLAVE]],[2]VENTAS!$F$2:$R$1501,13,0),0)</f>
        <v>0</v>
      </c>
      <c r="CZ1409">
        <f>SUM(Tabla5[[#This Row],[VENTA MABE 2 SEMANA NOV]:[VENTAS OTROS 2 SEMANA NOV]])</f>
        <v>4</v>
      </c>
      <c r="DA1409" s="46">
        <v>11</v>
      </c>
    </row>
    <row r="1410" spans="1:105" hidden="1" x14ac:dyDescent="0.3">
      <c r="A1410" t="str">
        <f>CONCATENATE(Tabla5[[#This Row],[TIENDA HMPV]],Tabla5[[#This Row],[LINEA]])</f>
        <v>526 - CREDITOS NARANJALAIRES</v>
      </c>
      <c r="C1410" s="55" t="s">
        <v>653</v>
      </c>
      <c r="D1410" s="55" t="s">
        <v>23</v>
      </c>
      <c r="E1410" s="55" t="s">
        <v>1608</v>
      </c>
      <c r="F1410" s="55" t="s">
        <v>1724</v>
      </c>
      <c r="G1410" t="s">
        <v>25</v>
      </c>
      <c r="H1410" s="42">
        <f>IFERROR(Tabla5[[#This Row],[VENTAS MABE]]/Tabla5[[#This Row],[CUOTA]],0)</f>
        <v>0</v>
      </c>
      <c r="I1410">
        <v>0</v>
      </c>
      <c r="L1410">
        <v>0</v>
      </c>
      <c r="M1410">
        <v>0</v>
      </c>
      <c r="N1410">
        <v>0</v>
      </c>
      <c r="O1410">
        <v>0</v>
      </c>
      <c r="W1410" s="42">
        <f>IFERROR(Tabla5[[#This Row],[TOTAL VENTA 38 SEMANA]]/Tabla5[[#This Row],[VENTA ACUM 38]],0)</f>
        <v>0</v>
      </c>
      <c r="X1410" s="42">
        <v>0</v>
      </c>
      <c r="Y1410" s="55" t="s">
        <v>757</v>
      </c>
      <c r="Z1410" s="46">
        <f>+Tabla5[[#This Row],[VENTA ACUM 38]]+Tabla5[[#This Row],[venta total 39 acum]]</f>
        <v>0</v>
      </c>
      <c r="AA1410" s="46">
        <v>0</v>
      </c>
      <c r="AB1410" s="46">
        <v>0</v>
      </c>
      <c r="AC1410" s="46">
        <v>0</v>
      </c>
      <c r="AD1410" s="46"/>
      <c r="AE1410" s="46"/>
      <c r="AF1410" s="46"/>
      <c r="AG1410" s="46">
        <v>0</v>
      </c>
      <c r="AH1410" s="42">
        <f>IFERROR(Tabla5[[#This Row],[VENTAS MABE]]/Tabla5[[#This Row],[VENTAS INDURAMA]],0)</f>
        <v>0</v>
      </c>
      <c r="AI1410" t="s">
        <v>1676</v>
      </c>
      <c r="AK1410" s="42"/>
      <c r="AL1410" t="s">
        <v>727</v>
      </c>
      <c r="AM1410" s="55" t="s">
        <v>1185</v>
      </c>
      <c r="AO1410" s="55" t="s">
        <v>419</v>
      </c>
      <c r="AP1410" t="e">
        <v>#N/A</v>
      </c>
      <c r="AQ1410" s="55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f>SUM(Tabla5[[#This Row],[VENTA MABE 1 SEMANA OCT]:[VENTAS OTROS 1 SEMANA OCT]])</f>
        <v>0</v>
      </c>
      <c r="AY1410" s="46">
        <v>0</v>
      </c>
      <c r="AZ1410" s="55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f>SUM(Tabla5[[#This Row],[VENTA MABE 2 SEMANA OCT]:[VENTAS OTROS 2 SEMANA OCT]])</f>
        <v>0</v>
      </c>
      <c r="BH1410" t="s">
        <v>1180</v>
      </c>
      <c r="BI1410" s="55" t="s">
        <v>653</v>
      </c>
      <c r="BJ1410">
        <v>1.0000000000000004</v>
      </c>
      <c r="BK1410" s="55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f>SUM(Tabla5[[#This Row],[VENTA MABE 3 SEMANA OCT]:[VENTAS OTROS 3 SEMANA OCT]])</f>
        <v>0</v>
      </c>
      <c r="BS1410" s="42">
        <v>0.22</v>
      </c>
      <c r="BT1410" s="55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f>SUM(Tabla5[[#This Row],[VENTA MABE 4 SEMANA OCT]:[VENTAS OTROS 4 SEMANA OCT]])</f>
        <v>0</v>
      </c>
      <c r="CB1410" t="s">
        <v>1679</v>
      </c>
      <c r="CC1410" t="s">
        <v>1679</v>
      </c>
      <c r="CD1410" t="s">
        <v>1679</v>
      </c>
      <c r="CE1410" t="s">
        <v>1679</v>
      </c>
      <c r="CF1410" t="s">
        <v>1679</v>
      </c>
      <c r="CG1410" t="s">
        <v>1679</v>
      </c>
      <c r="CH1410" t="s">
        <v>1679</v>
      </c>
      <c r="CI14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10" s="66">
        <v>0</v>
      </c>
      <c r="CK1410">
        <v>0</v>
      </c>
      <c r="CL1410">
        <v>0</v>
      </c>
      <c r="CM1410" t="s">
        <v>1679</v>
      </c>
      <c r="CN1410">
        <v>0</v>
      </c>
      <c r="CO1410">
        <v>0</v>
      </c>
      <c r="CP1410">
        <v>0</v>
      </c>
      <c r="CQ1410">
        <v>0</v>
      </c>
      <c r="CR1410">
        <f>SUM(Tabla5[[#This Row],[VENTA MABE 1 SEMANA NOV]:[VENTAS OTROS 1 SEMANA NOV]])</f>
        <v>0</v>
      </c>
      <c r="CS1410">
        <f>IFERROR(VLOOKUP(Tabla5[[#This Row],[CLAVE]],[2]VENTAS!$F$2:$L$1501,2,0),0)</f>
        <v>0</v>
      </c>
      <c r="CT1410">
        <f>IFERROR(VLOOKUP(Tabla5[[#This Row],[CLAVE]],[2]VENTAS!$F$2:$L$1501,3,0),0)</f>
        <v>0</v>
      </c>
      <c r="CU1410">
        <f>IFERROR(VLOOKUP(Tabla5[[#This Row],[CLAVE]],[2]VENTAS!$F$2:$L$1501,4,0),0)</f>
        <v>0</v>
      </c>
      <c r="CV1410">
        <f>IFERROR(VLOOKUP(Tabla5[[#This Row],[CLAVE]],[2]VENTAS!$F$2:$L$1501,5,0),0)</f>
        <v>0</v>
      </c>
      <c r="CW1410">
        <f>IFERROR(VLOOKUP(Tabla5[[#This Row],[CLAVE]],[2]VENTAS!$F$2:$L$1501,6,0),0)</f>
        <v>0</v>
      </c>
      <c r="CX1410">
        <f>IFERROR(VLOOKUP(Tabla5[[#This Row],[CLAVE]],[2]VENTAS!$F$2:$L$1501,7,0),0)</f>
        <v>0</v>
      </c>
      <c r="CY1410">
        <f>IFERROR(VLOOKUP(Tabla5[[#This Row],[CLAVE]],[2]VENTAS!$F$2:$R$1501,13,0),0)</f>
        <v>0</v>
      </c>
      <c r="CZ1410">
        <f>SUM(Tabla5[[#This Row],[VENTA MABE 2 SEMANA NOV]:[VENTAS OTROS 2 SEMANA NOV]])</f>
        <v>0</v>
      </c>
      <c r="DA1410" s="46">
        <v>0.37037037037037035</v>
      </c>
    </row>
    <row r="1411" spans="1:105" hidden="1" x14ac:dyDescent="0.3">
      <c r="A1411" t="str">
        <f>CONCATENATE(Tabla5[[#This Row],[TIENDA HMPV]],Tabla5[[#This Row],[LINEA]])</f>
        <v>526 - CREDITOS NARANJALCOCINAS</v>
      </c>
      <c r="C1411" s="55" t="s">
        <v>653</v>
      </c>
      <c r="D1411" s="55" t="s">
        <v>23</v>
      </c>
      <c r="E1411" s="55" t="s">
        <v>1608</v>
      </c>
      <c r="F1411" s="55" t="s">
        <v>1724</v>
      </c>
      <c r="G1411" t="s">
        <v>26</v>
      </c>
      <c r="H1411" s="42">
        <f>IFERROR(Tabla5[[#This Row],[VENTAS MABE]]/Tabla5[[#This Row],[CUOTA]],0)</f>
        <v>0</v>
      </c>
      <c r="I1411">
        <v>3</v>
      </c>
      <c r="L1411">
        <v>0</v>
      </c>
      <c r="M1411">
        <v>0</v>
      </c>
      <c r="N1411">
        <v>0</v>
      </c>
      <c r="O1411">
        <v>0</v>
      </c>
      <c r="W1411" s="42">
        <f>IFERROR(Tabla5[[#This Row],[TOTAL VENTA 38 SEMANA]]/Tabla5[[#This Row],[VENTA ACUM 38]],0)</f>
        <v>0</v>
      </c>
      <c r="X1411" s="42">
        <v>0</v>
      </c>
      <c r="Y1411" s="55" t="s">
        <v>757</v>
      </c>
      <c r="Z1411" s="46">
        <f>+Tabla5[[#This Row],[VENTA ACUM 38]]+Tabla5[[#This Row],[venta total 39 acum]]</f>
        <v>0</v>
      </c>
      <c r="AA1411" s="46">
        <v>0</v>
      </c>
      <c r="AB1411" s="46">
        <v>0</v>
      </c>
      <c r="AC1411" s="46">
        <v>0</v>
      </c>
      <c r="AD1411" s="46"/>
      <c r="AE1411" s="46"/>
      <c r="AF1411" s="46"/>
      <c r="AG1411" s="46">
        <v>0</v>
      </c>
      <c r="AH1411" s="42">
        <f>IFERROR(Tabla5[[#This Row],[VENTAS MABE]]/Tabla5[[#This Row],[VENTAS INDURAMA]],0)</f>
        <v>0</v>
      </c>
      <c r="AI1411" t="s">
        <v>1676</v>
      </c>
      <c r="AK1411" s="42" t="e">
        <v>#N/A</v>
      </c>
      <c r="AL1411" t="s">
        <v>727</v>
      </c>
      <c r="AM1411" s="55" t="s">
        <v>1185</v>
      </c>
      <c r="AO1411" s="55" t="s">
        <v>419</v>
      </c>
      <c r="AP1411" t="e">
        <v>#N/A</v>
      </c>
      <c r="AQ1411" s="55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f>SUM(Tabla5[[#This Row],[VENTA MABE 1 SEMANA OCT]:[VENTAS OTROS 1 SEMANA OCT]])</f>
        <v>0</v>
      </c>
      <c r="AY1411" s="46">
        <v>3</v>
      </c>
      <c r="AZ1411" s="55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f>SUM(Tabla5[[#This Row],[VENTA MABE 2 SEMANA OCT]:[VENTAS OTROS 2 SEMANA OCT]])</f>
        <v>0</v>
      </c>
      <c r="BH1411" t="s">
        <v>1180</v>
      </c>
      <c r="BI1411" s="55" t="s">
        <v>653</v>
      </c>
      <c r="BJ1411">
        <v>1.0000000000000004</v>
      </c>
      <c r="BK1411" s="55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f>SUM(Tabla5[[#This Row],[VENTA MABE 3 SEMANA OCT]:[VENTAS OTROS 3 SEMANA OCT]])</f>
        <v>0</v>
      </c>
      <c r="BS1411" s="42">
        <v>0.45</v>
      </c>
      <c r="BT1411" s="55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f>SUM(Tabla5[[#This Row],[VENTA MABE 4 SEMANA OCT]:[VENTAS OTROS 4 SEMANA OCT]])</f>
        <v>0</v>
      </c>
      <c r="CB1411" t="s">
        <v>1679</v>
      </c>
      <c r="CC1411" t="s">
        <v>1679</v>
      </c>
      <c r="CD1411" t="s">
        <v>1679</v>
      </c>
      <c r="CE1411" t="s">
        <v>1679</v>
      </c>
      <c r="CF1411" t="s">
        <v>1679</v>
      </c>
      <c r="CG1411" t="s">
        <v>1679</v>
      </c>
      <c r="CH1411" t="s">
        <v>1679</v>
      </c>
      <c r="CI14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11" t="s">
        <v>1703</v>
      </c>
      <c r="CK1411">
        <v>2</v>
      </c>
      <c r="CL1411">
        <v>0</v>
      </c>
      <c r="CM1411" t="s">
        <v>1679</v>
      </c>
      <c r="CN1411">
        <v>0</v>
      </c>
      <c r="CO1411">
        <v>0</v>
      </c>
      <c r="CP1411">
        <v>0</v>
      </c>
      <c r="CQ1411">
        <v>0</v>
      </c>
      <c r="CR1411">
        <f>SUM(Tabla5[[#This Row],[VENTA MABE 1 SEMANA NOV]:[VENTAS OTROS 1 SEMANA NOV]])</f>
        <v>2</v>
      </c>
      <c r="CS1411">
        <f>IFERROR(VLOOKUP(Tabla5[[#This Row],[CLAVE]],[2]VENTAS!$F$2:$L$1501,2,0),0)</f>
        <v>3</v>
      </c>
      <c r="CT1411">
        <f>IFERROR(VLOOKUP(Tabla5[[#This Row],[CLAVE]],[2]VENTAS!$F$2:$L$1501,3,0),0)</f>
        <v>0</v>
      </c>
      <c r="CU1411">
        <f>IFERROR(VLOOKUP(Tabla5[[#This Row],[CLAVE]],[2]VENTAS!$F$2:$L$1501,4,0),0)</f>
        <v>0</v>
      </c>
      <c r="CV1411">
        <f>IFERROR(VLOOKUP(Tabla5[[#This Row],[CLAVE]],[2]VENTAS!$F$2:$L$1501,5,0),0)</f>
        <v>0</v>
      </c>
      <c r="CW1411">
        <f>IFERROR(VLOOKUP(Tabla5[[#This Row],[CLAVE]],[2]VENTAS!$F$2:$L$1501,6,0),0)</f>
        <v>0</v>
      </c>
      <c r="CX1411">
        <f>IFERROR(VLOOKUP(Tabla5[[#This Row],[CLAVE]],[2]VENTAS!$F$2:$L$1501,7,0),0)</f>
        <v>0</v>
      </c>
      <c r="CY1411">
        <f>IFERROR(VLOOKUP(Tabla5[[#This Row],[CLAVE]],[2]VENTAS!$F$2:$R$1501,13,0),0)</f>
        <v>0</v>
      </c>
      <c r="CZ1411">
        <f>SUM(Tabla5[[#This Row],[VENTA MABE 2 SEMANA NOV]:[VENTAS OTROS 2 SEMANA NOV]])</f>
        <v>3</v>
      </c>
      <c r="DA1411" s="46">
        <v>11</v>
      </c>
    </row>
    <row r="1412" spans="1:105" hidden="1" x14ac:dyDescent="0.3">
      <c r="A1412" t="str">
        <f>CONCATENATE(Tabla5[[#This Row],[TIENDA HMPV]],Tabla5[[#This Row],[LINEA]])</f>
        <v>526 - CREDITOS NARANJALGLOBALES</v>
      </c>
      <c r="C1412" s="55" t="s">
        <v>653</v>
      </c>
      <c r="D1412" s="55" t="s">
        <v>23</v>
      </c>
      <c r="E1412" s="55" t="s">
        <v>1608</v>
      </c>
      <c r="F1412" s="55" t="s">
        <v>1724</v>
      </c>
      <c r="G1412" t="s">
        <v>27</v>
      </c>
      <c r="H1412" s="42">
        <f>IFERROR(Tabla5[[#This Row],[VENTAS MABE]]/Tabla5[[#This Row],[CUOTA]],0)</f>
        <v>0</v>
      </c>
      <c r="I1412">
        <v>0</v>
      </c>
      <c r="L1412">
        <v>0</v>
      </c>
      <c r="M1412">
        <v>0</v>
      </c>
      <c r="N1412">
        <v>0</v>
      </c>
      <c r="O1412">
        <v>0</v>
      </c>
      <c r="W1412" s="42">
        <f>IFERROR(Tabla5[[#This Row],[TOTAL VENTA 38 SEMANA]]/Tabla5[[#This Row],[VENTA ACUM 38]],0)</f>
        <v>0</v>
      </c>
      <c r="X1412" s="42">
        <v>0</v>
      </c>
      <c r="Y1412" s="55" t="s">
        <v>757</v>
      </c>
      <c r="Z1412" s="46">
        <f>+Tabla5[[#This Row],[VENTA ACUM 38]]+Tabla5[[#This Row],[venta total 39 acum]]</f>
        <v>0</v>
      </c>
      <c r="AA1412" s="46">
        <v>0</v>
      </c>
      <c r="AB1412" s="46">
        <v>0</v>
      </c>
      <c r="AC1412" s="46">
        <v>0</v>
      </c>
      <c r="AD1412" s="46"/>
      <c r="AE1412" s="46"/>
      <c r="AF1412" s="46"/>
      <c r="AG1412" s="46">
        <v>0</v>
      </c>
      <c r="AH1412" s="42">
        <f>IFERROR(Tabla5[[#This Row],[VENTAS MABE]]/Tabla5[[#This Row],[VENTAS INDURAMA]],0)</f>
        <v>0</v>
      </c>
      <c r="AI1412" t="s">
        <v>1676</v>
      </c>
      <c r="AK1412" s="42"/>
      <c r="AL1412" t="s">
        <v>727</v>
      </c>
      <c r="AM1412" s="55" t="s">
        <v>1185</v>
      </c>
      <c r="AO1412" s="55" t="s">
        <v>419</v>
      </c>
      <c r="AP1412" t="e">
        <v>#N/A</v>
      </c>
      <c r="AQ1412" s="55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f>SUM(Tabla5[[#This Row],[VENTA MABE 1 SEMANA OCT]:[VENTAS OTROS 1 SEMANA OCT]])</f>
        <v>0</v>
      </c>
      <c r="AY1412" s="46">
        <v>0</v>
      </c>
      <c r="AZ1412" s="55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f>SUM(Tabla5[[#This Row],[VENTA MABE 2 SEMANA OCT]:[VENTAS OTROS 2 SEMANA OCT]])</f>
        <v>0</v>
      </c>
      <c r="BH1412" t="s">
        <v>1180</v>
      </c>
      <c r="BI1412" s="55" t="s">
        <v>653</v>
      </c>
      <c r="BJ1412">
        <v>1.0000000000000004</v>
      </c>
      <c r="BK1412" s="55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f>SUM(Tabla5[[#This Row],[VENTA MABE 3 SEMANA OCT]:[VENTAS OTROS 3 SEMANA OCT]])</f>
        <v>0</v>
      </c>
      <c r="BS1412" s="42">
        <v>0</v>
      </c>
      <c r="BT1412" s="55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f>SUM(Tabla5[[#This Row],[VENTA MABE 4 SEMANA OCT]:[VENTAS OTROS 4 SEMANA OCT]])</f>
        <v>0</v>
      </c>
      <c r="CB1412" t="s">
        <v>1679</v>
      </c>
      <c r="CC1412" t="s">
        <v>1679</v>
      </c>
      <c r="CD1412" t="s">
        <v>1679</v>
      </c>
      <c r="CE1412" t="s">
        <v>1679</v>
      </c>
      <c r="CF1412" t="s">
        <v>1679</v>
      </c>
      <c r="CG1412" t="s">
        <v>1679</v>
      </c>
      <c r="CH1412" t="s">
        <v>1679</v>
      </c>
      <c r="CI14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12" s="66">
        <v>0</v>
      </c>
      <c r="CK1412">
        <v>0</v>
      </c>
      <c r="CL1412">
        <v>0</v>
      </c>
      <c r="CM1412" t="s">
        <v>1679</v>
      </c>
      <c r="CN1412">
        <v>0</v>
      </c>
      <c r="CO1412">
        <v>0</v>
      </c>
      <c r="CP1412">
        <v>0</v>
      </c>
      <c r="CQ1412">
        <v>0</v>
      </c>
      <c r="CR1412">
        <f>SUM(Tabla5[[#This Row],[VENTA MABE 1 SEMANA NOV]:[VENTAS OTROS 1 SEMANA NOV]])</f>
        <v>0</v>
      </c>
      <c r="CS1412">
        <f>IFERROR(VLOOKUP(Tabla5[[#This Row],[CLAVE]],[2]VENTAS!$F$2:$L$1501,2,0),0)</f>
        <v>0</v>
      </c>
      <c r="CT1412">
        <f>IFERROR(VLOOKUP(Tabla5[[#This Row],[CLAVE]],[2]VENTAS!$F$2:$L$1501,3,0),0)</f>
        <v>0</v>
      </c>
      <c r="CU1412">
        <f>IFERROR(VLOOKUP(Tabla5[[#This Row],[CLAVE]],[2]VENTAS!$F$2:$L$1501,4,0),0)</f>
        <v>0</v>
      </c>
      <c r="CV1412">
        <f>IFERROR(VLOOKUP(Tabla5[[#This Row],[CLAVE]],[2]VENTAS!$F$2:$L$1501,5,0),0)</f>
        <v>0</v>
      </c>
      <c r="CW1412">
        <f>IFERROR(VLOOKUP(Tabla5[[#This Row],[CLAVE]],[2]VENTAS!$F$2:$L$1501,6,0),0)</f>
        <v>0</v>
      </c>
      <c r="CX1412">
        <f>IFERROR(VLOOKUP(Tabla5[[#This Row],[CLAVE]],[2]VENTAS!$F$2:$L$1501,7,0),0)</f>
        <v>0</v>
      </c>
      <c r="CY1412">
        <f>IFERROR(VLOOKUP(Tabla5[[#This Row],[CLAVE]],[2]VENTAS!$F$2:$R$1501,13,0),0)</f>
        <v>0</v>
      </c>
      <c r="CZ1412">
        <f>SUM(Tabla5[[#This Row],[VENTA MABE 2 SEMANA NOV]:[VENTAS OTROS 2 SEMANA NOV]])</f>
        <v>0</v>
      </c>
      <c r="DA1412" s="46">
        <v>0</v>
      </c>
    </row>
    <row r="1413" spans="1:105" hidden="1" x14ac:dyDescent="0.3">
      <c r="A1413" t="str">
        <f>CONCATENATE(Tabla5[[#This Row],[TIENDA HMPV]],Tabla5[[#This Row],[LINEA]])</f>
        <v>526 - CREDITOS NARANJALLAVADO</v>
      </c>
      <c r="C1413" s="55" t="s">
        <v>653</v>
      </c>
      <c r="D1413" s="55" t="s">
        <v>23</v>
      </c>
      <c r="E1413" s="55" t="s">
        <v>1608</v>
      </c>
      <c r="F1413" s="55" t="s">
        <v>1724</v>
      </c>
      <c r="G1413" t="s">
        <v>28</v>
      </c>
      <c r="H1413" s="42">
        <f>IFERROR(Tabla5[[#This Row],[VENTAS MABE]]/Tabla5[[#This Row],[CUOTA]],0)</f>
        <v>0</v>
      </c>
      <c r="I1413">
        <v>1</v>
      </c>
      <c r="L1413">
        <v>0</v>
      </c>
      <c r="M1413">
        <v>0</v>
      </c>
      <c r="N1413">
        <v>0</v>
      </c>
      <c r="O1413">
        <v>0</v>
      </c>
      <c r="W1413" s="42">
        <f>IFERROR(Tabla5[[#This Row],[TOTAL VENTA 38 SEMANA]]/Tabla5[[#This Row],[VENTA ACUM 38]],0)</f>
        <v>0</v>
      </c>
      <c r="X1413" s="42">
        <v>0</v>
      </c>
      <c r="Y1413" s="55" t="s">
        <v>757</v>
      </c>
      <c r="Z1413" s="46">
        <f>+Tabla5[[#This Row],[VENTA ACUM 38]]+Tabla5[[#This Row],[venta total 39 acum]]</f>
        <v>0</v>
      </c>
      <c r="AA1413" s="46">
        <v>0</v>
      </c>
      <c r="AB1413" s="46">
        <v>0</v>
      </c>
      <c r="AC1413" s="46">
        <v>0</v>
      </c>
      <c r="AD1413" s="46"/>
      <c r="AE1413" s="46"/>
      <c r="AF1413" s="46"/>
      <c r="AG1413" s="46">
        <v>0</v>
      </c>
      <c r="AH1413" s="42">
        <f>IFERROR(Tabla5[[#This Row],[VENTAS MABE]]/Tabla5[[#This Row],[VENTAS INDURAMA]],0)</f>
        <v>0</v>
      </c>
      <c r="AI1413" t="s">
        <v>1676</v>
      </c>
      <c r="AK1413" s="42"/>
      <c r="AL1413" t="s">
        <v>727</v>
      </c>
      <c r="AM1413" s="55" t="s">
        <v>1185</v>
      </c>
      <c r="AO1413" s="55" t="s">
        <v>419</v>
      </c>
      <c r="AP1413" t="e">
        <v>#N/A</v>
      </c>
      <c r="AQ1413" s="55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f>SUM(Tabla5[[#This Row],[VENTA MABE 1 SEMANA OCT]:[VENTAS OTROS 1 SEMANA OCT]])</f>
        <v>0</v>
      </c>
      <c r="AY1413" s="46">
        <v>0</v>
      </c>
      <c r="AZ1413" s="55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f>SUM(Tabla5[[#This Row],[VENTA MABE 2 SEMANA OCT]:[VENTAS OTROS 2 SEMANA OCT]])</f>
        <v>0</v>
      </c>
      <c r="BH1413" t="s">
        <v>1180</v>
      </c>
      <c r="BI1413" s="55" t="s">
        <v>653</v>
      </c>
      <c r="BJ1413">
        <v>1.0000000000000004</v>
      </c>
      <c r="BK1413" s="55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f>SUM(Tabla5[[#This Row],[VENTA MABE 3 SEMANA OCT]:[VENTAS OTROS 3 SEMANA OCT]])</f>
        <v>0</v>
      </c>
      <c r="BS1413" s="42">
        <v>7.0000000000000007E-2</v>
      </c>
      <c r="BT1413" s="55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f>SUM(Tabla5[[#This Row],[VENTA MABE 4 SEMANA OCT]:[VENTAS OTROS 4 SEMANA OCT]])</f>
        <v>0</v>
      </c>
      <c r="CB1413" t="s">
        <v>1679</v>
      </c>
      <c r="CC1413" t="s">
        <v>1679</v>
      </c>
      <c r="CD1413" t="s">
        <v>1679</v>
      </c>
      <c r="CE1413" t="s">
        <v>1679</v>
      </c>
      <c r="CF1413" t="s">
        <v>1679</v>
      </c>
      <c r="CG1413" t="s">
        <v>1679</v>
      </c>
      <c r="CH1413" t="s">
        <v>1679</v>
      </c>
      <c r="CI14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13" t="s">
        <v>1703</v>
      </c>
      <c r="CK1413">
        <v>0</v>
      </c>
      <c r="CL1413">
        <v>0</v>
      </c>
      <c r="CM1413" t="s">
        <v>1679</v>
      </c>
      <c r="CN1413">
        <v>0</v>
      </c>
      <c r="CO1413">
        <v>0</v>
      </c>
      <c r="CP1413">
        <v>0</v>
      </c>
      <c r="CQ1413">
        <v>0</v>
      </c>
      <c r="CR1413">
        <f>SUM(Tabla5[[#This Row],[VENTA MABE 1 SEMANA NOV]:[VENTAS OTROS 1 SEMANA NOV]])</f>
        <v>0</v>
      </c>
      <c r="CS1413">
        <f>IFERROR(VLOOKUP(Tabla5[[#This Row],[CLAVE]],[2]VENTAS!$F$2:$L$1501,2,0),0)</f>
        <v>0</v>
      </c>
      <c r="CT1413">
        <f>IFERROR(VLOOKUP(Tabla5[[#This Row],[CLAVE]],[2]VENTAS!$F$2:$L$1501,3,0),0)</f>
        <v>0</v>
      </c>
      <c r="CU1413">
        <f>IFERROR(VLOOKUP(Tabla5[[#This Row],[CLAVE]],[2]VENTAS!$F$2:$L$1501,4,0),0)</f>
        <v>0</v>
      </c>
      <c r="CV1413">
        <f>IFERROR(VLOOKUP(Tabla5[[#This Row],[CLAVE]],[2]VENTAS!$F$2:$L$1501,5,0),0)</f>
        <v>0</v>
      </c>
      <c r="CW1413">
        <f>IFERROR(VLOOKUP(Tabla5[[#This Row],[CLAVE]],[2]VENTAS!$F$2:$L$1501,6,0),0)</f>
        <v>0</v>
      </c>
      <c r="CX1413">
        <f>IFERROR(VLOOKUP(Tabla5[[#This Row],[CLAVE]],[2]VENTAS!$F$2:$L$1501,7,0),0)</f>
        <v>0</v>
      </c>
      <c r="CY1413">
        <f>IFERROR(VLOOKUP(Tabla5[[#This Row],[CLAVE]],[2]VENTAS!$F$2:$R$1501,13,0),0)</f>
        <v>0</v>
      </c>
      <c r="CZ1413">
        <f>SUM(Tabla5[[#This Row],[VENTA MABE 2 SEMANA NOV]:[VENTAS OTROS 2 SEMANA NOV]])</f>
        <v>0</v>
      </c>
      <c r="DA1413" s="46">
        <v>0.6380780029090416</v>
      </c>
    </row>
    <row r="1414" spans="1:105" hidden="1" x14ac:dyDescent="0.3">
      <c r="A1414" t="str">
        <f>CONCATENATE(Tabla5[[#This Row],[TIENDA HMPV]],Tabla5[[#This Row],[LINEA]])</f>
        <v>526 - CREDITOS NARANJALREFRIGERACIÓN</v>
      </c>
      <c r="C1414" s="55" t="s">
        <v>653</v>
      </c>
      <c r="D1414" s="55" t="s">
        <v>23</v>
      </c>
      <c r="E1414" s="55" t="s">
        <v>1608</v>
      </c>
      <c r="F1414" s="55" t="s">
        <v>1724</v>
      </c>
      <c r="G1414" t="s">
        <v>29</v>
      </c>
      <c r="H1414" s="42">
        <f>IFERROR(Tabla5[[#This Row],[VENTAS MABE]]/Tabla5[[#This Row],[CUOTA]],0)</f>
        <v>0</v>
      </c>
      <c r="I1414">
        <v>2</v>
      </c>
      <c r="L1414">
        <v>0</v>
      </c>
      <c r="M1414">
        <v>0</v>
      </c>
      <c r="N1414">
        <v>0</v>
      </c>
      <c r="O1414">
        <v>0</v>
      </c>
      <c r="W1414" s="42">
        <f>IFERROR(Tabla5[[#This Row],[TOTAL VENTA 38 SEMANA]]/Tabla5[[#This Row],[VENTA ACUM 38]],0)</f>
        <v>0</v>
      </c>
      <c r="X1414" s="42">
        <v>0</v>
      </c>
      <c r="Y1414" s="55" t="s">
        <v>757</v>
      </c>
      <c r="Z1414" s="46">
        <f>+Tabla5[[#This Row],[VENTA ACUM 38]]+Tabla5[[#This Row],[venta total 39 acum]]</f>
        <v>0</v>
      </c>
      <c r="AA1414" s="46">
        <v>0</v>
      </c>
      <c r="AB1414" s="46">
        <v>0</v>
      </c>
      <c r="AC1414" s="46">
        <v>0</v>
      </c>
      <c r="AD1414" s="46"/>
      <c r="AE1414" s="46"/>
      <c r="AF1414" s="46"/>
      <c r="AG1414" s="46">
        <v>0</v>
      </c>
      <c r="AH1414" s="42">
        <f>IFERROR(Tabla5[[#This Row],[VENTAS MABE]]/Tabla5[[#This Row],[VENTAS INDURAMA]],0)</f>
        <v>0</v>
      </c>
      <c r="AI1414" t="s">
        <v>1676</v>
      </c>
      <c r="AK1414" s="42" t="e">
        <v>#N/A</v>
      </c>
      <c r="AL1414" t="s">
        <v>727</v>
      </c>
      <c r="AM1414" s="55" t="s">
        <v>1185</v>
      </c>
      <c r="AO1414" s="55" t="s">
        <v>419</v>
      </c>
      <c r="AP1414" t="e">
        <v>#N/A</v>
      </c>
      <c r="AQ1414" s="55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f>SUM(Tabla5[[#This Row],[VENTA MABE 1 SEMANA OCT]:[VENTAS OTROS 1 SEMANA OCT]])</f>
        <v>0</v>
      </c>
      <c r="AY1414" s="46">
        <v>3</v>
      </c>
      <c r="AZ1414" s="55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f>SUM(Tabla5[[#This Row],[VENTA MABE 2 SEMANA OCT]:[VENTAS OTROS 2 SEMANA OCT]])</f>
        <v>0</v>
      </c>
      <c r="BH1414" t="s">
        <v>1180</v>
      </c>
      <c r="BI1414" s="55" t="s">
        <v>653</v>
      </c>
      <c r="BJ1414">
        <v>1.0000000000000004</v>
      </c>
      <c r="BK1414" s="55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f>SUM(Tabla5[[#This Row],[VENTA MABE 3 SEMANA OCT]:[VENTAS OTROS 3 SEMANA OCT]])</f>
        <v>1</v>
      </c>
      <c r="BS1414" s="42">
        <v>0.4</v>
      </c>
      <c r="BT1414" s="55">
        <v>1</v>
      </c>
      <c r="BU1414">
        <v>1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f>SUM(Tabla5[[#This Row],[VENTA MABE 4 SEMANA OCT]:[VENTAS OTROS 4 SEMANA OCT]])</f>
        <v>2</v>
      </c>
      <c r="CB1414" t="s">
        <v>1679</v>
      </c>
      <c r="CC1414" t="s">
        <v>1679</v>
      </c>
      <c r="CD1414" t="s">
        <v>1679</v>
      </c>
      <c r="CE1414" t="s">
        <v>1679</v>
      </c>
      <c r="CF1414" t="s">
        <v>1679</v>
      </c>
      <c r="CG1414" t="s">
        <v>1679</v>
      </c>
      <c r="CH1414" t="s">
        <v>1679</v>
      </c>
      <c r="CI14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414" t="s">
        <v>1703</v>
      </c>
      <c r="CK1414">
        <v>0</v>
      </c>
      <c r="CL1414">
        <v>0</v>
      </c>
      <c r="CM1414" t="s">
        <v>1679</v>
      </c>
      <c r="CN1414">
        <v>0</v>
      </c>
      <c r="CO1414">
        <v>0</v>
      </c>
      <c r="CP1414">
        <v>0</v>
      </c>
      <c r="CQ1414">
        <v>0</v>
      </c>
      <c r="CR1414">
        <f>SUM(Tabla5[[#This Row],[VENTA MABE 1 SEMANA NOV]:[VENTAS OTROS 1 SEMANA NOV]])</f>
        <v>0</v>
      </c>
      <c r="CS1414">
        <f>IFERROR(VLOOKUP(Tabla5[[#This Row],[CLAVE]],[2]VENTAS!$F$2:$L$1501,2,0),0)</f>
        <v>0</v>
      </c>
      <c r="CT1414">
        <f>IFERROR(VLOOKUP(Tabla5[[#This Row],[CLAVE]],[2]VENTAS!$F$2:$L$1501,3,0),0)</f>
        <v>0</v>
      </c>
      <c r="CU1414">
        <f>IFERROR(VLOOKUP(Tabla5[[#This Row],[CLAVE]],[2]VENTAS!$F$2:$L$1501,4,0),0)</f>
        <v>0</v>
      </c>
      <c r="CV1414">
        <f>IFERROR(VLOOKUP(Tabla5[[#This Row],[CLAVE]],[2]VENTAS!$F$2:$L$1501,5,0),0)</f>
        <v>0</v>
      </c>
      <c r="CW1414">
        <f>IFERROR(VLOOKUP(Tabla5[[#This Row],[CLAVE]],[2]VENTAS!$F$2:$L$1501,6,0),0)</f>
        <v>0</v>
      </c>
      <c r="CX1414">
        <f>IFERROR(VLOOKUP(Tabla5[[#This Row],[CLAVE]],[2]VENTAS!$F$2:$L$1501,7,0),0)</f>
        <v>0</v>
      </c>
      <c r="CY1414">
        <f>IFERROR(VLOOKUP(Tabla5[[#This Row],[CLAVE]],[2]VENTAS!$F$2:$R$1501,13,0),0)</f>
        <v>0</v>
      </c>
      <c r="CZ1414">
        <f>SUM(Tabla5[[#This Row],[VENTA MABE 2 SEMANA NOV]:[VENTAS OTROS 2 SEMANA NOV]])</f>
        <v>0</v>
      </c>
      <c r="DA1414" s="46">
        <v>8</v>
      </c>
    </row>
    <row r="1415" spans="1:105" hidden="1" x14ac:dyDescent="0.3">
      <c r="A1415" t="str">
        <f>CONCATENATE(Tabla5[[#This Row],[TIENDA HMPV]],Tabla5[[#This Row],[LINEA]])</f>
        <v>596 - GANGA BASTIONCOCINAS</v>
      </c>
      <c r="C1415" s="55" t="s">
        <v>653</v>
      </c>
      <c r="D1415" s="55" t="s">
        <v>30</v>
      </c>
      <c r="E1415" s="55" t="s">
        <v>1222</v>
      </c>
      <c r="F1415" s="55" t="s">
        <v>1725</v>
      </c>
      <c r="G1415" t="s">
        <v>26</v>
      </c>
      <c r="H1415" s="42">
        <f>IFERROR(Tabla5[[#This Row],[VENTAS MABE]]/Tabla5[[#This Row],[CUOTA]],0)</f>
        <v>0</v>
      </c>
      <c r="I1415">
        <v>2</v>
      </c>
      <c r="L1415">
        <v>0</v>
      </c>
      <c r="M1415">
        <v>0</v>
      </c>
      <c r="N1415">
        <v>0</v>
      </c>
      <c r="O1415">
        <v>0</v>
      </c>
      <c r="W1415" s="42">
        <f>IFERROR(Tabla5[[#This Row],[TOTAL VENTA 38 SEMANA]]/Tabla5[[#This Row],[VENTA ACUM 38]],0)</f>
        <v>0</v>
      </c>
      <c r="X1415" s="42">
        <v>0</v>
      </c>
      <c r="Y1415" s="55" t="s">
        <v>757</v>
      </c>
      <c r="Z1415" s="46">
        <f>+Tabla5[[#This Row],[VENTA ACUM 38]]+Tabla5[[#This Row],[venta total 39 acum]]</f>
        <v>0</v>
      </c>
      <c r="AA1415" s="46">
        <v>0</v>
      </c>
      <c r="AB1415" s="46">
        <v>0</v>
      </c>
      <c r="AC1415" s="46">
        <v>0</v>
      </c>
      <c r="AD1415" s="46"/>
      <c r="AE1415" s="46"/>
      <c r="AF1415" s="46"/>
      <c r="AG1415" s="46">
        <v>0</v>
      </c>
      <c r="AH1415" s="42">
        <f>IFERROR(Tabla5[[#This Row],[VENTAS MABE]]/Tabla5[[#This Row],[VENTAS INDURAMA]],0)</f>
        <v>0</v>
      </c>
      <c r="AI1415" t="s">
        <v>1676</v>
      </c>
      <c r="AK1415" s="42"/>
      <c r="AL1415" t="s">
        <v>727</v>
      </c>
      <c r="AM1415" s="55" t="s">
        <v>1221</v>
      </c>
      <c r="AO1415" s="55" t="s">
        <v>419</v>
      </c>
      <c r="AP1415" t="e">
        <v>#N/A</v>
      </c>
      <c r="AQ1415" s="5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f>SUM(Tabla5[[#This Row],[VENTA MABE 1 SEMANA OCT]:[VENTAS OTROS 1 SEMANA OCT]])</f>
        <v>0</v>
      </c>
      <c r="AY1415" s="46">
        <v>1</v>
      </c>
      <c r="AZ1415" s="5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f>SUM(Tabla5[[#This Row],[VENTA MABE 2 SEMANA OCT]:[VENTAS OTROS 2 SEMANA OCT]])</f>
        <v>0</v>
      </c>
      <c r="BH1415" t="s">
        <v>885</v>
      </c>
      <c r="BI1415" s="55" t="s">
        <v>653</v>
      </c>
      <c r="BJ1415">
        <v>1.5</v>
      </c>
      <c r="BK1415" s="5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f>SUM(Tabla5[[#This Row],[VENTA MABE 3 SEMANA OCT]:[VENTAS OTROS 3 SEMANA OCT]])</f>
        <v>0</v>
      </c>
      <c r="BS1415" s="42">
        <v>0.4</v>
      </c>
      <c r="BT1415" s="55">
        <v>2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f>SUM(Tabla5[[#This Row],[VENTA MABE 4 SEMANA OCT]:[VENTAS OTROS 4 SEMANA OCT]])</f>
        <v>2</v>
      </c>
      <c r="CB1415" t="s">
        <v>1679</v>
      </c>
      <c r="CC1415" t="s">
        <v>1679</v>
      </c>
      <c r="CD1415" t="s">
        <v>1679</v>
      </c>
      <c r="CE1415" t="s">
        <v>1679</v>
      </c>
      <c r="CF1415" t="s">
        <v>1679</v>
      </c>
      <c r="CG1415" t="s">
        <v>1679</v>
      </c>
      <c r="CH1415" t="s">
        <v>1679</v>
      </c>
      <c r="CI14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15" s="66">
        <v>0</v>
      </c>
      <c r="CK1415">
        <v>0</v>
      </c>
      <c r="CL1415">
        <v>1</v>
      </c>
      <c r="CM1415" t="s">
        <v>1679</v>
      </c>
      <c r="CN1415">
        <v>0</v>
      </c>
      <c r="CO1415">
        <v>0</v>
      </c>
      <c r="CP1415">
        <v>0</v>
      </c>
      <c r="CQ1415">
        <v>0</v>
      </c>
      <c r="CR1415">
        <f>SUM(Tabla5[[#This Row],[VENTA MABE 1 SEMANA NOV]:[VENTAS OTROS 1 SEMANA NOV]])</f>
        <v>1</v>
      </c>
      <c r="CS1415">
        <f>IFERROR(VLOOKUP(Tabla5[[#This Row],[CLAVE]],[2]VENTAS!$F$2:$L$1501,2,0),0)</f>
        <v>0</v>
      </c>
      <c r="CT1415">
        <f>IFERROR(VLOOKUP(Tabla5[[#This Row],[CLAVE]],[2]VENTAS!$F$2:$L$1501,3,0),0)</f>
        <v>1</v>
      </c>
      <c r="CU1415">
        <f>IFERROR(VLOOKUP(Tabla5[[#This Row],[CLAVE]],[2]VENTAS!$F$2:$L$1501,4,0),0)</f>
        <v>0</v>
      </c>
      <c r="CV1415">
        <f>IFERROR(VLOOKUP(Tabla5[[#This Row],[CLAVE]],[2]VENTAS!$F$2:$L$1501,5,0),0)</f>
        <v>0</v>
      </c>
      <c r="CW1415">
        <f>IFERROR(VLOOKUP(Tabla5[[#This Row],[CLAVE]],[2]VENTAS!$F$2:$L$1501,6,0),0)</f>
        <v>0</v>
      </c>
      <c r="CX1415">
        <f>IFERROR(VLOOKUP(Tabla5[[#This Row],[CLAVE]],[2]VENTAS!$F$2:$L$1501,7,0),0)</f>
        <v>0</v>
      </c>
      <c r="CY1415">
        <f>IFERROR(VLOOKUP(Tabla5[[#This Row],[CLAVE]],[2]VENTAS!$F$2:$R$1501,13,0),0)</f>
        <v>0</v>
      </c>
      <c r="CZ1415">
        <f>SUM(Tabla5[[#This Row],[VENTA MABE 2 SEMANA NOV]:[VENTAS OTROS 2 SEMANA NOV]])</f>
        <v>1</v>
      </c>
      <c r="DA1415" s="46">
        <v>0</v>
      </c>
    </row>
    <row r="1416" spans="1:105" hidden="1" x14ac:dyDescent="0.3">
      <c r="A1416" t="str">
        <f>CONCATENATE(Tabla5[[#This Row],[TIENDA HMPV]],Tabla5[[#This Row],[LINEA]])</f>
        <v>596 - GANGA BASTIONEMPOTRE</v>
      </c>
      <c r="C1416" s="55" t="s">
        <v>653</v>
      </c>
      <c r="D1416" s="55" t="s">
        <v>30</v>
      </c>
      <c r="E1416" s="55" t="s">
        <v>1222</v>
      </c>
      <c r="F1416" s="55" t="s">
        <v>1725</v>
      </c>
      <c r="G1416" t="s">
        <v>32</v>
      </c>
      <c r="H1416" s="42">
        <f>IFERROR(Tabla5[[#This Row],[VENTAS MABE]]/Tabla5[[#This Row],[CUOTA]],0)</f>
        <v>0</v>
      </c>
      <c r="I1416">
        <v>0</v>
      </c>
      <c r="L1416">
        <v>0</v>
      </c>
      <c r="M1416">
        <v>0</v>
      </c>
      <c r="N1416">
        <v>0</v>
      </c>
      <c r="O1416">
        <v>0</v>
      </c>
      <c r="W1416" s="42">
        <f>IFERROR(Tabla5[[#This Row],[TOTAL VENTA 38 SEMANA]]/Tabla5[[#This Row],[VENTA ACUM 38]],0)</f>
        <v>0</v>
      </c>
      <c r="X1416" s="42">
        <v>0</v>
      </c>
      <c r="Y1416" s="55" t="s">
        <v>757</v>
      </c>
      <c r="Z1416" s="46">
        <f>+Tabla5[[#This Row],[VENTA ACUM 38]]+Tabla5[[#This Row],[venta total 39 acum]]</f>
        <v>0</v>
      </c>
      <c r="AA1416" s="46">
        <v>0</v>
      </c>
      <c r="AB1416" s="46">
        <v>0</v>
      </c>
      <c r="AC1416" s="46">
        <v>0</v>
      </c>
      <c r="AD1416" s="46"/>
      <c r="AE1416" s="46"/>
      <c r="AF1416" s="46"/>
      <c r="AG1416" s="46">
        <v>0</v>
      </c>
      <c r="AH1416" s="42">
        <f>IFERROR(Tabla5[[#This Row],[VENTAS MABE]]/Tabla5[[#This Row],[VENTAS INDURAMA]],0)</f>
        <v>0</v>
      </c>
      <c r="AI1416" t="s">
        <v>1676</v>
      </c>
      <c r="AK1416" s="42"/>
      <c r="AL1416" t="s">
        <v>727</v>
      </c>
      <c r="AM1416" s="55" t="s">
        <v>1221</v>
      </c>
      <c r="AO1416" s="55" t="s">
        <v>419</v>
      </c>
      <c r="AP1416" t="e">
        <v>#N/A</v>
      </c>
      <c r="AQ1416" s="55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f>SUM(Tabla5[[#This Row],[VENTA MABE 1 SEMANA OCT]:[VENTAS OTROS 1 SEMANA OCT]])</f>
        <v>0</v>
      </c>
      <c r="AY1416" s="46">
        <v>0</v>
      </c>
      <c r="AZ1416" s="55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f>SUM(Tabla5[[#This Row],[VENTA MABE 2 SEMANA OCT]:[VENTAS OTROS 2 SEMANA OCT]])</f>
        <v>0</v>
      </c>
      <c r="BH1416" t="s">
        <v>885</v>
      </c>
      <c r="BI1416" s="55" t="s">
        <v>653</v>
      </c>
      <c r="BJ1416">
        <v>1.5</v>
      </c>
      <c r="BK1416" s="55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f>SUM(Tabla5[[#This Row],[VENTA MABE 3 SEMANA OCT]:[VENTAS OTROS 3 SEMANA OCT]])</f>
        <v>0</v>
      </c>
      <c r="BS1416" s="42">
        <v>0</v>
      </c>
      <c r="BT1416" s="55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f>SUM(Tabla5[[#This Row],[VENTA MABE 4 SEMANA OCT]:[VENTAS OTROS 4 SEMANA OCT]])</f>
        <v>0</v>
      </c>
      <c r="CB1416" t="s">
        <v>1679</v>
      </c>
      <c r="CC1416" t="s">
        <v>1679</v>
      </c>
      <c r="CD1416" t="s">
        <v>1679</v>
      </c>
      <c r="CE1416" t="s">
        <v>1679</v>
      </c>
      <c r="CF1416" t="s">
        <v>1679</v>
      </c>
      <c r="CG1416" t="s">
        <v>1679</v>
      </c>
      <c r="CH1416" t="s">
        <v>1679</v>
      </c>
      <c r="CI14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16" s="66">
        <v>0</v>
      </c>
      <c r="CK1416">
        <v>0</v>
      </c>
      <c r="CL1416">
        <v>0</v>
      </c>
      <c r="CM1416" t="s">
        <v>1679</v>
      </c>
      <c r="CN1416">
        <v>0</v>
      </c>
      <c r="CO1416">
        <v>0</v>
      </c>
      <c r="CP1416">
        <v>0</v>
      </c>
      <c r="CQ1416">
        <v>0</v>
      </c>
      <c r="CR1416">
        <f>SUM(Tabla5[[#This Row],[VENTA MABE 1 SEMANA NOV]:[VENTAS OTROS 1 SEMANA NOV]])</f>
        <v>0</v>
      </c>
      <c r="CS1416">
        <f>IFERROR(VLOOKUP(Tabla5[[#This Row],[CLAVE]],[2]VENTAS!$F$2:$L$1501,2,0),0)</f>
        <v>0</v>
      </c>
      <c r="CT1416">
        <f>IFERROR(VLOOKUP(Tabla5[[#This Row],[CLAVE]],[2]VENTAS!$F$2:$L$1501,3,0),0)</f>
        <v>0</v>
      </c>
      <c r="CU1416">
        <f>IFERROR(VLOOKUP(Tabla5[[#This Row],[CLAVE]],[2]VENTAS!$F$2:$L$1501,4,0),0)</f>
        <v>0</v>
      </c>
      <c r="CV1416">
        <f>IFERROR(VLOOKUP(Tabla5[[#This Row],[CLAVE]],[2]VENTAS!$F$2:$L$1501,5,0),0)</f>
        <v>0</v>
      </c>
      <c r="CW1416">
        <f>IFERROR(VLOOKUP(Tabla5[[#This Row],[CLAVE]],[2]VENTAS!$F$2:$L$1501,6,0),0)</f>
        <v>0</v>
      </c>
      <c r="CX1416">
        <f>IFERROR(VLOOKUP(Tabla5[[#This Row],[CLAVE]],[2]VENTAS!$F$2:$L$1501,7,0),0)</f>
        <v>0</v>
      </c>
      <c r="CY1416">
        <f>IFERROR(VLOOKUP(Tabla5[[#This Row],[CLAVE]],[2]VENTAS!$F$2:$R$1501,13,0),0)</f>
        <v>0</v>
      </c>
      <c r="CZ1416">
        <f>SUM(Tabla5[[#This Row],[VENTA MABE 2 SEMANA NOV]:[VENTAS OTROS 2 SEMANA NOV]])</f>
        <v>0</v>
      </c>
      <c r="DA1416" s="46">
        <v>0</v>
      </c>
    </row>
    <row r="1417" spans="1:105" hidden="1" x14ac:dyDescent="0.3">
      <c r="A1417" t="str">
        <f>CONCATENATE(Tabla5[[#This Row],[TIENDA HMPV]],Tabla5[[#This Row],[LINEA]])</f>
        <v>596 - GANGA BASTIONGLOBALES</v>
      </c>
      <c r="C1417" s="55" t="s">
        <v>653</v>
      </c>
      <c r="D1417" s="55" t="s">
        <v>30</v>
      </c>
      <c r="E1417" s="55" t="s">
        <v>1222</v>
      </c>
      <c r="F1417" s="55" t="s">
        <v>1725</v>
      </c>
      <c r="G1417" t="s">
        <v>27</v>
      </c>
      <c r="H1417" s="42">
        <f>IFERROR(Tabla5[[#This Row],[VENTAS MABE]]/Tabla5[[#This Row],[CUOTA]],0)</f>
        <v>0</v>
      </c>
      <c r="I1417">
        <v>2</v>
      </c>
      <c r="L1417">
        <v>0</v>
      </c>
      <c r="M1417">
        <v>0</v>
      </c>
      <c r="N1417">
        <v>0</v>
      </c>
      <c r="O1417">
        <v>0</v>
      </c>
      <c r="W1417" s="42">
        <f>IFERROR(Tabla5[[#This Row],[TOTAL VENTA 38 SEMANA]]/Tabla5[[#This Row],[VENTA ACUM 38]],0)</f>
        <v>0</v>
      </c>
      <c r="X1417" s="42">
        <v>0</v>
      </c>
      <c r="Y1417" s="55" t="s">
        <v>757</v>
      </c>
      <c r="Z1417" s="46">
        <f>+Tabla5[[#This Row],[VENTA ACUM 38]]+Tabla5[[#This Row],[venta total 39 acum]]</f>
        <v>0</v>
      </c>
      <c r="AA1417" s="46">
        <v>0</v>
      </c>
      <c r="AB1417" s="46">
        <v>0</v>
      </c>
      <c r="AC1417" s="46">
        <v>0</v>
      </c>
      <c r="AD1417" s="46"/>
      <c r="AE1417" s="46"/>
      <c r="AF1417" s="46"/>
      <c r="AG1417" s="46">
        <v>0</v>
      </c>
      <c r="AH1417" s="42">
        <f>IFERROR(Tabla5[[#This Row],[VENTAS MABE]]/Tabla5[[#This Row],[VENTAS INDURAMA]],0)</f>
        <v>0</v>
      </c>
      <c r="AI1417" t="s">
        <v>1676</v>
      </c>
      <c r="AK1417" s="42"/>
      <c r="AL1417" t="s">
        <v>727</v>
      </c>
      <c r="AM1417" s="55" t="s">
        <v>1221</v>
      </c>
      <c r="AO1417" s="55" t="s">
        <v>419</v>
      </c>
      <c r="AP1417" t="e">
        <v>#N/A</v>
      </c>
      <c r="AQ1417" s="55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f>SUM(Tabla5[[#This Row],[VENTA MABE 1 SEMANA OCT]:[VENTAS OTROS 1 SEMANA OCT]])</f>
        <v>0</v>
      </c>
      <c r="AY1417" s="46">
        <v>0</v>
      </c>
      <c r="AZ1417" s="55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f>SUM(Tabla5[[#This Row],[VENTA MABE 2 SEMANA OCT]:[VENTAS OTROS 2 SEMANA OCT]])</f>
        <v>0</v>
      </c>
      <c r="BH1417" t="s">
        <v>885</v>
      </c>
      <c r="BI1417" s="55" t="s">
        <v>653</v>
      </c>
      <c r="BJ1417">
        <v>1.5</v>
      </c>
      <c r="BK1417" s="55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f>SUM(Tabla5[[#This Row],[VENTA MABE 3 SEMANA OCT]:[VENTAS OTROS 3 SEMANA OCT]])</f>
        <v>0</v>
      </c>
      <c r="BS1417" s="42">
        <v>0</v>
      </c>
      <c r="BT1417" s="55">
        <v>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f>SUM(Tabla5[[#This Row],[VENTA MABE 4 SEMANA OCT]:[VENTAS OTROS 4 SEMANA OCT]])</f>
        <v>1</v>
      </c>
      <c r="CB1417" t="s">
        <v>1679</v>
      </c>
      <c r="CC1417" t="s">
        <v>1679</v>
      </c>
      <c r="CD1417" t="s">
        <v>1679</v>
      </c>
      <c r="CE1417" t="s">
        <v>1679</v>
      </c>
      <c r="CF1417" t="s">
        <v>1679</v>
      </c>
      <c r="CG1417" t="s">
        <v>1679</v>
      </c>
      <c r="CH1417" t="s">
        <v>1679</v>
      </c>
      <c r="CI14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17" s="66">
        <v>0</v>
      </c>
      <c r="CK1417">
        <v>0</v>
      </c>
      <c r="CL1417">
        <v>0</v>
      </c>
      <c r="CM1417" t="s">
        <v>1679</v>
      </c>
      <c r="CN1417">
        <v>0</v>
      </c>
      <c r="CO1417">
        <v>0</v>
      </c>
      <c r="CP1417">
        <v>0</v>
      </c>
      <c r="CQ1417">
        <v>0</v>
      </c>
      <c r="CR1417">
        <f>SUM(Tabla5[[#This Row],[VENTA MABE 1 SEMANA NOV]:[VENTAS OTROS 1 SEMANA NOV]])</f>
        <v>0</v>
      </c>
      <c r="CS1417">
        <f>IFERROR(VLOOKUP(Tabla5[[#This Row],[CLAVE]],[2]VENTAS!$F$2:$L$1501,2,0),0)</f>
        <v>0</v>
      </c>
      <c r="CT1417">
        <f>IFERROR(VLOOKUP(Tabla5[[#This Row],[CLAVE]],[2]VENTAS!$F$2:$L$1501,3,0),0)</f>
        <v>0</v>
      </c>
      <c r="CU1417">
        <f>IFERROR(VLOOKUP(Tabla5[[#This Row],[CLAVE]],[2]VENTAS!$F$2:$L$1501,4,0),0)</f>
        <v>0</v>
      </c>
      <c r="CV1417">
        <f>IFERROR(VLOOKUP(Tabla5[[#This Row],[CLAVE]],[2]VENTAS!$F$2:$L$1501,5,0),0)</f>
        <v>0</v>
      </c>
      <c r="CW1417">
        <f>IFERROR(VLOOKUP(Tabla5[[#This Row],[CLAVE]],[2]VENTAS!$F$2:$L$1501,6,0),0)</f>
        <v>0</v>
      </c>
      <c r="CX1417">
        <f>IFERROR(VLOOKUP(Tabla5[[#This Row],[CLAVE]],[2]VENTAS!$F$2:$L$1501,7,0),0)</f>
        <v>0</v>
      </c>
      <c r="CY1417">
        <f>IFERROR(VLOOKUP(Tabla5[[#This Row],[CLAVE]],[2]VENTAS!$F$2:$R$1501,13,0),0)</f>
        <v>0</v>
      </c>
      <c r="CZ1417">
        <f>SUM(Tabla5[[#This Row],[VENTA MABE 2 SEMANA NOV]:[VENTAS OTROS 2 SEMANA NOV]])</f>
        <v>0</v>
      </c>
      <c r="DA1417" s="46">
        <v>0</v>
      </c>
    </row>
    <row r="1418" spans="1:105" hidden="1" x14ac:dyDescent="0.3">
      <c r="A1418" t="str">
        <f>CONCATENATE(Tabla5[[#This Row],[TIENDA HMPV]],Tabla5[[#This Row],[LINEA]])</f>
        <v>596 - GANGA BASTIONLAVADO</v>
      </c>
      <c r="C1418" s="55" t="s">
        <v>653</v>
      </c>
      <c r="D1418" s="55" t="s">
        <v>30</v>
      </c>
      <c r="E1418" s="55" t="s">
        <v>1222</v>
      </c>
      <c r="F1418" s="55" t="s">
        <v>1725</v>
      </c>
      <c r="G1418" t="s">
        <v>28</v>
      </c>
      <c r="H1418" s="42">
        <f>IFERROR(Tabla5[[#This Row],[VENTAS MABE]]/Tabla5[[#This Row],[CUOTA]],0)</f>
        <v>0</v>
      </c>
      <c r="I1418">
        <v>1</v>
      </c>
      <c r="L1418">
        <v>0</v>
      </c>
      <c r="M1418">
        <v>0</v>
      </c>
      <c r="N1418">
        <v>0</v>
      </c>
      <c r="O1418">
        <v>0</v>
      </c>
      <c r="W1418" s="42">
        <f>IFERROR(Tabla5[[#This Row],[TOTAL VENTA 38 SEMANA]]/Tabla5[[#This Row],[VENTA ACUM 38]],0)</f>
        <v>0</v>
      </c>
      <c r="X1418" s="42">
        <v>0</v>
      </c>
      <c r="Y1418" s="55" t="s">
        <v>757</v>
      </c>
      <c r="Z1418" s="46">
        <f>+Tabla5[[#This Row],[VENTA ACUM 38]]+Tabla5[[#This Row],[venta total 39 acum]]</f>
        <v>0</v>
      </c>
      <c r="AA1418" s="46">
        <v>0</v>
      </c>
      <c r="AB1418" s="46">
        <v>0</v>
      </c>
      <c r="AC1418" s="46">
        <v>0</v>
      </c>
      <c r="AD1418" s="46"/>
      <c r="AE1418" s="46"/>
      <c r="AF1418" s="46"/>
      <c r="AG1418" s="46">
        <v>0</v>
      </c>
      <c r="AH1418" s="42">
        <f>IFERROR(Tabla5[[#This Row],[VENTAS MABE]]/Tabla5[[#This Row],[VENTAS INDURAMA]],0)</f>
        <v>0</v>
      </c>
      <c r="AI1418" t="s">
        <v>1676</v>
      </c>
      <c r="AK1418" s="42"/>
      <c r="AL1418" t="s">
        <v>727</v>
      </c>
      <c r="AM1418" s="55" t="s">
        <v>1221</v>
      </c>
      <c r="AO1418" s="55" t="s">
        <v>419</v>
      </c>
      <c r="AP1418" t="e">
        <v>#N/A</v>
      </c>
      <c r="AQ1418" s="55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f>SUM(Tabla5[[#This Row],[VENTA MABE 1 SEMANA OCT]:[VENTAS OTROS 1 SEMANA OCT]])</f>
        <v>0</v>
      </c>
      <c r="AY1418" s="46">
        <v>0</v>
      </c>
      <c r="AZ1418" s="55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f>SUM(Tabla5[[#This Row],[VENTA MABE 2 SEMANA OCT]:[VENTAS OTROS 2 SEMANA OCT]])</f>
        <v>0</v>
      </c>
      <c r="BH1418" t="s">
        <v>885</v>
      </c>
      <c r="BI1418" s="55" t="s">
        <v>653</v>
      </c>
      <c r="BJ1418">
        <v>1.5</v>
      </c>
      <c r="BK1418" s="55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f>SUM(Tabla5[[#This Row],[VENTA MABE 3 SEMANA OCT]:[VENTAS OTROS 3 SEMANA OCT]])</f>
        <v>0</v>
      </c>
      <c r="BS1418" s="42">
        <v>0.05</v>
      </c>
      <c r="BT1418" s="55">
        <v>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f>SUM(Tabla5[[#This Row],[VENTA MABE 4 SEMANA OCT]:[VENTAS OTROS 4 SEMANA OCT]])</f>
        <v>1</v>
      </c>
      <c r="CB1418" t="s">
        <v>1679</v>
      </c>
      <c r="CC1418" t="s">
        <v>1679</v>
      </c>
      <c r="CD1418" t="s">
        <v>1679</v>
      </c>
      <c r="CE1418" t="s">
        <v>1679</v>
      </c>
      <c r="CF1418" t="s">
        <v>1679</v>
      </c>
      <c r="CG1418" t="s">
        <v>1679</v>
      </c>
      <c r="CH1418" t="s">
        <v>1679</v>
      </c>
      <c r="CI14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18" s="66">
        <v>0</v>
      </c>
      <c r="CK1418">
        <v>1</v>
      </c>
      <c r="CL1418">
        <v>1</v>
      </c>
      <c r="CM1418" t="s">
        <v>1679</v>
      </c>
      <c r="CN1418">
        <v>0</v>
      </c>
      <c r="CO1418">
        <v>0</v>
      </c>
      <c r="CP1418">
        <v>0</v>
      </c>
      <c r="CQ1418">
        <v>0</v>
      </c>
      <c r="CR1418">
        <f>SUM(Tabla5[[#This Row],[VENTA MABE 1 SEMANA NOV]:[VENTAS OTROS 1 SEMANA NOV]])</f>
        <v>2</v>
      </c>
      <c r="CS1418">
        <f>IFERROR(VLOOKUP(Tabla5[[#This Row],[CLAVE]],[2]VENTAS!$F$2:$L$1501,2,0),0)</f>
        <v>1</v>
      </c>
      <c r="CT1418">
        <f>IFERROR(VLOOKUP(Tabla5[[#This Row],[CLAVE]],[2]VENTAS!$F$2:$L$1501,3,0),0)</f>
        <v>1</v>
      </c>
      <c r="CU1418">
        <f>IFERROR(VLOOKUP(Tabla5[[#This Row],[CLAVE]],[2]VENTAS!$F$2:$L$1501,4,0),0)</f>
        <v>0</v>
      </c>
      <c r="CV1418">
        <f>IFERROR(VLOOKUP(Tabla5[[#This Row],[CLAVE]],[2]VENTAS!$F$2:$L$1501,5,0),0)</f>
        <v>0</v>
      </c>
      <c r="CW1418">
        <f>IFERROR(VLOOKUP(Tabla5[[#This Row],[CLAVE]],[2]VENTAS!$F$2:$L$1501,6,0),0)</f>
        <v>0</v>
      </c>
      <c r="CX1418">
        <f>IFERROR(VLOOKUP(Tabla5[[#This Row],[CLAVE]],[2]VENTAS!$F$2:$L$1501,7,0),0)</f>
        <v>0</v>
      </c>
      <c r="CY1418">
        <f>IFERROR(VLOOKUP(Tabla5[[#This Row],[CLAVE]],[2]VENTAS!$F$2:$R$1501,13,0),0)</f>
        <v>0</v>
      </c>
      <c r="CZ1418">
        <f>SUM(Tabla5[[#This Row],[VENTA MABE 2 SEMANA NOV]:[VENTAS OTROS 2 SEMANA NOV]])</f>
        <v>2</v>
      </c>
      <c r="DA1418" s="46">
        <v>0</v>
      </c>
    </row>
    <row r="1419" spans="1:105" hidden="1" x14ac:dyDescent="0.3">
      <c r="A1419" t="str">
        <f>CONCATENATE(Tabla5[[#This Row],[TIENDA HMPV]],Tabla5[[#This Row],[LINEA]])</f>
        <v>596 - GANGA BASTIONREFRIGERACIÓN</v>
      </c>
      <c r="C1419" s="55" t="s">
        <v>653</v>
      </c>
      <c r="D1419" s="55" t="s">
        <v>30</v>
      </c>
      <c r="E1419" s="55" t="s">
        <v>1222</v>
      </c>
      <c r="F1419" s="55" t="s">
        <v>1725</v>
      </c>
      <c r="G1419" t="s">
        <v>29</v>
      </c>
      <c r="H1419" s="42">
        <f>IFERROR(Tabla5[[#This Row],[VENTAS MABE]]/Tabla5[[#This Row],[CUOTA]],0)</f>
        <v>0</v>
      </c>
      <c r="I1419">
        <v>2</v>
      </c>
      <c r="L1419">
        <v>0</v>
      </c>
      <c r="M1419">
        <v>0</v>
      </c>
      <c r="N1419">
        <v>0</v>
      </c>
      <c r="O1419">
        <v>0</v>
      </c>
      <c r="W1419" s="42">
        <f>IFERROR(Tabla5[[#This Row],[TOTAL VENTA 38 SEMANA]]/Tabla5[[#This Row],[VENTA ACUM 38]],0)</f>
        <v>0</v>
      </c>
      <c r="X1419" s="42">
        <v>0</v>
      </c>
      <c r="Y1419" s="55" t="s">
        <v>757</v>
      </c>
      <c r="Z1419" s="46">
        <f>+Tabla5[[#This Row],[VENTA ACUM 38]]+Tabla5[[#This Row],[venta total 39 acum]]</f>
        <v>0</v>
      </c>
      <c r="AA1419" s="46">
        <v>0</v>
      </c>
      <c r="AB1419" s="46">
        <v>0</v>
      </c>
      <c r="AC1419" s="46">
        <v>0</v>
      </c>
      <c r="AD1419" s="46"/>
      <c r="AE1419" s="46"/>
      <c r="AF1419" s="46"/>
      <c r="AG1419" s="46">
        <v>0</v>
      </c>
      <c r="AH1419" s="42">
        <f>IFERROR(Tabla5[[#This Row],[VENTAS MABE]]/Tabla5[[#This Row],[VENTAS INDURAMA]],0)</f>
        <v>0</v>
      </c>
      <c r="AI1419" t="s">
        <v>1676</v>
      </c>
      <c r="AK1419" s="42"/>
      <c r="AL1419" t="s">
        <v>727</v>
      </c>
      <c r="AM1419" s="55" t="s">
        <v>1221</v>
      </c>
      <c r="AO1419" s="55" t="s">
        <v>419</v>
      </c>
      <c r="AP1419" t="e">
        <v>#N/A</v>
      </c>
      <c r="AQ1419" s="55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f>SUM(Tabla5[[#This Row],[VENTA MABE 1 SEMANA OCT]:[VENTAS OTROS 1 SEMANA OCT]])</f>
        <v>0</v>
      </c>
      <c r="AY1419" s="46">
        <v>2</v>
      </c>
      <c r="AZ1419" s="55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f>SUM(Tabla5[[#This Row],[VENTA MABE 2 SEMANA OCT]:[VENTAS OTROS 2 SEMANA OCT]])</f>
        <v>0</v>
      </c>
      <c r="BH1419" t="s">
        <v>885</v>
      </c>
      <c r="BI1419" s="55" t="s">
        <v>653</v>
      </c>
      <c r="BJ1419">
        <v>1.5</v>
      </c>
      <c r="BK1419" s="55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f>SUM(Tabla5[[#This Row],[VENTA MABE 3 SEMANA OCT]:[VENTAS OTROS 3 SEMANA OCT]])</f>
        <v>0</v>
      </c>
      <c r="BS1419" s="42">
        <v>0.28000000000000003</v>
      </c>
      <c r="BT1419" s="55">
        <v>3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f>SUM(Tabla5[[#This Row],[VENTA MABE 4 SEMANA OCT]:[VENTAS OTROS 4 SEMANA OCT]])</f>
        <v>3</v>
      </c>
      <c r="CB1419" t="s">
        <v>1679</v>
      </c>
      <c r="CC1419" t="s">
        <v>1679</v>
      </c>
      <c r="CD1419" t="s">
        <v>1679</v>
      </c>
      <c r="CE1419" t="s">
        <v>1679</v>
      </c>
      <c r="CF1419" t="s">
        <v>1679</v>
      </c>
      <c r="CG1419" t="s">
        <v>1679</v>
      </c>
      <c r="CH1419" t="s">
        <v>1679</v>
      </c>
      <c r="CI14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19" s="66">
        <v>0</v>
      </c>
      <c r="CK1419">
        <v>1</v>
      </c>
      <c r="CL1419">
        <v>0</v>
      </c>
      <c r="CM1419" t="s">
        <v>1679</v>
      </c>
      <c r="CN1419">
        <v>0</v>
      </c>
      <c r="CO1419">
        <v>0</v>
      </c>
      <c r="CP1419">
        <v>0</v>
      </c>
      <c r="CQ1419">
        <v>0</v>
      </c>
      <c r="CR1419">
        <f>SUM(Tabla5[[#This Row],[VENTA MABE 1 SEMANA NOV]:[VENTAS OTROS 1 SEMANA NOV]])</f>
        <v>1</v>
      </c>
      <c r="CS1419">
        <f>IFERROR(VLOOKUP(Tabla5[[#This Row],[CLAVE]],[2]VENTAS!$F$2:$L$1501,2,0),0)</f>
        <v>1</v>
      </c>
      <c r="CT1419">
        <f>IFERROR(VLOOKUP(Tabla5[[#This Row],[CLAVE]],[2]VENTAS!$F$2:$L$1501,3,0),0)</f>
        <v>0</v>
      </c>
      <c r="CU1419">
        <f>IFERROR(VLOOKUP(Tabla5[[#This Row],[CLAVE]],[2]VENTAS!$F$2:$L$1501,4,0),0)</f>
        <v>0</v>
      </c>
      <c r="CV1419">
        <f>IFERROR(VLOOKUP(Tabla5[[#This Row],[CLAVE]],[2]VENTAS!$F$2:$L$1501,5,0),0)</f>
        <v>0</v>
      </c>
      <c r="CW1419">
        <f>IFERROR(VLOOKUP(Tabla5[[#This Row],[CLAVE]],[2]VENTAS!$F$2:$L$1501,6,0),0)</f>
        <v>0</v>
      </c>
      <c r="CX1419">
        <f>IFERROR(VLOOKUP(Tabla5[[#This Row],[CLAVE]],[2]VENTAS!$F$2:$L$1501,7,0),0)</f>
        <v>0</v>
      </c>
      <c r="CY1419">
        <f>IFERROR(VLOOKUP(Tabla5[[#This Row],[CLAVE]],[2]VENTAS!$F$2:$R$1501,13,0),0)</f>
        <v>0</v>
      </c>
      <c r="CZ1419">
        <f>SUM(Tabla5[[#This Row],[VENTA MABE 2 SEMANA NOV]:[VENTAS OTROS 2 SEMANA NOV]])</f>
        <v>1</v>
      </c>
      <c r="DA1419" s="46">
        <v>0</v>
      </c>
    </row>
    <row r="1420" spans="1:105" hidden="1" x14ac:dyDescent="0.3">
      <c r="A1420" t="str">
        <f>CONCATENATE(Tabla5[[#This Row],[TIENDA HMPV]],Tabla5[[#This Row],[LINEA]])</f>
        <v>COCINAS</v>
      </c>
      <c r="C1420" t="s">
        <v>653</v>
      </c>
      <c r="D1420" t="s">
        <v>30</v>
      </c>
      <c r="G1420" t="s">
        <v>26</v>
      </c>
      <c r="H1420" s="42">
        <f>IFERROR(Tabla5[[#This Row],[VENTAS MABE]]/Tabla5[[#This Row],[CUOTA]],0)</f>
        <v>0</v>
      </c>
      <c r="I1420">
        <v>3</v>
      </c>
      <c r="L1420">
        <v>0</v>
      </c>
      <c r="M1420">
        <v>0</v>
      </c>
      <c r="N1420">
        <v>0</v>
      </c>
      <c r="O1420">
        <v>0</v>
      </c>
      <c r="W1420" s="42">
        <f>IFERROR(Tabla5[[#This Row],[TOTAL VENTA 38 SEMANA]]/Tabla5[[#This Row],[VENTA ACUM 38]],0)</f>
        <v>0</v>
      </c>
      <c r="X1420" s="42" t="e">
        <f>VLOOKUP(Tabla5[[#This Row],[CLAVE]],[1]!QMI_5_SEMANA_SEP_22[[CLAVE]:[SHARE CADENA S2]],21,0)</f>
        <v>#REF!</v>
      </c>
      <c r="Y1420" t="e">
        <v>#N/A</v>
      </c>
      <c r="Z1420" s="46">
        <f>+Tabla5[[#This Row],[VENTA ACUM 38]]+Tabla5[[#This Row],[venta total 39 acum]]</f>
        <v>0</v>
      </c>
      <c r="AA1420" s="46">
        <v>0</v>
      </c>
      <c r="AB1420" s="46"/>
      <c r="AC1420" s="46"/>
      <c r="AD1420" s="46"/>
      <c r="AE1420" s="46">
        <v>0</v>
      </c>
      <c r="AF1420" s="46"/>
      <c r="AG1420" s="46">
        <v>0</v>
      </c>
      <c r="AH1420" s="42">
        <f>IFERROR(Tabla5[[#This Row],[VENTAS MABE]]/Tabla5[[#This Row],[VENTAS INDURAMA]],0)</f>
        <v>0</v>
      </c>
      <c r="AI1420">
        <v>0</v>
      </c>
      <c r="AK1420" s="42"/>
      <c r="AL1420">
        <v>0</v>
      </c>
      <c r="AM1420">
        <v>0</v>
      </c>
      <c r="AO1420">
        <v>0</v>
      </c>
      <c r="AP1420" t="e">
        <v>#N/A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f>SUM(Tabla5[[#This Row],[VENTA MABE 1 SEMANA OCT]:[VENTAS OTROS 1 SEMANA OCT]])</f>
        <v>0</v>
      </c>
      <c r="AY1420" s="46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f>SUM(Tabla5[[#This Row],[VENTA MABE 2 SEMANA OCT]:[VENTAS OTROS 2 SEMANA OCT]])</f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f>SUM(Tabla5[[#This Row],[VENTA MABE 3 SEMANA OCT]:[VENTAS OTROS 3 SEMANA OCT]])</f>
        <v>0</v>
      </c>
      <c r="BS1420" s="42">
        <v>0.4</v>
      </c>
      <c r="BT1420" s="55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f>SUM(Tabla5[[#This Row],[VENTA MABE 4 SEMANA OCT]:[VENTAS OTROS 4 SEMANA OCT]])</f>
        <v>0</v>
      </c>
      <c r="CI14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20" s="66">
        <v>0</v>
      </c>
      <c r="CK1420">
        <v>1</v>
      </c>
      <c r="CL1420">
        <v>2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f>SUM(Tabla5[[#This Row],[VENTA MABE 1 SEMANA NOV]:[VENTAS OTROS 1 SEMANA NOV]])</f>
        <v>3</v>
      </c>
      <c r="CS1420">
        <f>IFERROR(VLOOKUP(Tabla5[[#This Row],[CLAVE]],[2]VENTAS!$F$2:$L$1501,2,0),0)</f>
        <v>0</v>
      </c>
      <c r="CT1420">
        <f>IFERROR(VLOOKUP(Tabla5[[#This Row],[CLAVE]],[2]VENTAS!$F$2:$L$1501,3,0),0)</f>
        <v>0</v>
      </c>
      <c r="CU1420">
        <f>IFERROR(VLOOKUP(Tabla5[[#This Row],[CLAVE]],[2]VENTAS!$F$2:$L$1501,4,0),0)</f>
        <v>0</v>
      </c>
      <c r="CV1420">
        <f>IFERROR(VLOOKUP(Tabla5[[#This Row],[CLAVE]],[2]VENTAS!$F$2:$L$1501,5,0),0)</f>
        <v>0</v>
      </c>
      <c r="CW1420">
        <f>IFERROR(VLOOKUP(Tabla5[[#This Row],[CLAVE]],[2]VENTAS!$F$2:$L$1501,6,0),0)</f>
        <v>0</v>
      </c>
      <c r="CX1420">
        <f>IFERROR(VLOOKUP(Tabla5[[#This Row],[CLAVE]],[2]VENTAS!$F$2:$L$1501,7,0),0)</f>
        <v>0</v>
      </c>
      <c r="CY1420">
        <f>IFERROR(VLOOKUP(Tabla5[[#This Row],[CLAVE]],[2]VENTAS!$F$2:$R$1501,13,0),0)</f>
        <v>0</v>
      </c>
      <c r="CZ1420">
        <f>SUM(Tabla5[[#This Row],[VENTA MABE 2 SEMANA NOV]:[VENTAS OTROS 2 SEMANA NOV]])</f>
        <v>0</v>
      </c>
      <c r="DA1420" s="46">
        <v>0</v>
      </c>
    </row>
    <row r="1421" spans="1:105" hidden="1" x14ac:dyDescent="0.3">
      <c r="A1421" t="str">
        <f>CONCATENATE(Tabla5[[#This Row],[TIENDA HMPV]],Tabla5[[#This Row],[LINEA]])</f>
        <v>LAVADO</v>
      </c>
      <c r="C1421" t="s">
        <v>653</v>
      </c>
      <c r="D1421" t="s">
        <v>30</v>
      </c>
      <c r="G1421" t="s">
        <v>28</v>
      </c>
      <c r="H1421" s="42">
        <f>IFERROR(Tabla5[[#This Row],[VENTAS MABE]]/Tabla5[[#This Row],[CUOTA]],0)</f>
        <v>0</v>
      </c>
      <c r="I1421">
        <v>2</v>
      </c>
      <c r="L1421">
        <v>0</v>
      </c>
      <c r="M1421">
        <v>0</v>
      </c>
      <c r="N1421">
        <v>0</v>
      </c>
      <c r="O1421">
        <v>0</v>
      </c>
      <c r="W1421" s="42">
        <f>IFERROR(Tabla5[[#This Row],[TOTAL VENTA 38 SEMANA]]/Tabla5[[#This Row],[VENTA ACUM 38]],0)</f>
        <v>0</v>
      </c>
      <c r="X1421" s="42" t="e">
        <f>VLOOKUP(Tabla5[[#This Row],[CLAVE]],[1]!QMI_5_SEMANA_SEP_22[[CLAVE]:[SHARE CADENA S2]],21,0)</f>
        <v>#REF!</v>
      </c>
      <c r="Y1421" t="e">
        <v>#N/A</v>
      </c>
      <c r="Z1421" s="46">
        <f>+Tabla5[[#This Row],[VENTA ACUM 38]]+Tabla5[[#This Row],[venta total 39 acum]]</f>
        <v>0</v>
      </c>
      <c r="AA1421" s="46">
        <v>0</v>
      </c>
      <c r="AB1421" s="46"/>
      <c r="AC1421" s="46"/>
      <c r="AD1421" s="46"/>
      <c r="AE1421" s="46">
        <v>0</v>
      </c>
      <c r="AF1421" s="46"/>
      <c r="AG1421" s="46">
        <v>0</v>
      </c>
      <c r="AH1421" s="42">
        <f>IFERROR(Tabla5[[#This Row],[VENTAS MABE]]/Tabla5[[#This Row],[VENTAS INDURAMA]],0)</f>
        <v>0</v>
      </c>
      <c r="AI1421">
        <v>0</v>
      </c>
      <c r="AK1421" s="42"/>
      <c r="AL1421">
        <v>0</v>
      </c>
      <c r="AM1421">
        <v>0</v>
      </c>
      <c r="AO1421">
        <v>0</v>
      </c>
      <c r="AP1421" t="e">
        <v>#N/A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f>SUM(Tabla5[[#This Row],[VENTA MABE 1 SEMANA OCT]:[VENTAS OTROS 1 SEMANA OCT]])</f>
        <v>0</v>
      </c>
      <c r="AY1421" s="46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f>SUM(Tabla5[[#This Row],[VENTA MABE 2 SEMANA OCT]:[VENTAS OTROS 2 SEMANA OCT]])</f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f>SUM(Tabla5[[#This Row],[VENTA MABE 3 SEMANA OCT]:[VENTAS OTROS 3 SEMANA OCT]])</f>
        <v>0</v>
      </c>
      <c r="BS1421" s="42">
        <v>0.05</v>
      </c>
      <c r="BT1421" s="55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f>SUM(Tabla5[[#This Row],[VENTA MABE 4 SEMANA OCT]:[VENTAS OTROS 4 SEMANA OCT]])</f>
        <v>0</v>
      </c>
      <c r="CI14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21" s="66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f>SUM(Tabla5[[#This Row],[VENTA MABE 1 SEMANA NOV]:[VENTAS OTROS 1 SEMANA NOV]])</f>
        <v>0</v>
      </c>
      <c r="CS1421">
        <f>IFERROR(VLOOKUP(Tabla5[[#This Row],[CLAVE]],[2]VENTAS!$F$2:$L$1501,2,0),0)</f>
        <v>0</v>
      </c>
      <c r="CT1421">
        <f>IFERROR(VLOOKUP(Tabla5[[#This Row],[CLAVE]],[2]VENTAS!$F$2:$L$1501,3,0),0)</f>
        <v>0</v>
      </c>
      <c r="CU1421">
        <f>IFERROR(VLOOKUP(Tabla5[[#This Row],[CLAVE]],[2]VENTAS!$F$2:$L$1501,4,0),0)</f>
        <v>0</v>
      </c>
      <c r="CV1421">
        <f>IFERROR(VLOOKUP(Tabla5[[#This Row],[CLAVE]],[2]VENTAS!$F$2:$L$1501,5,0),0)</f>
        <v>0</v>
      </c>
      <c r="CW1421">
        <f>IFERROR(VLOOKUP(Tabla5[[#This Row],[CLAVE]],[2]VENTAS!$F$2:$L$1501,6,0),0)</f>
        <v>0</v>
      </c>
      <c r="CX1421">
        <f>IFERROR(VLOOKUP(Tabla5[[#This Row],[CLAVE]],[2]VENTAS!$F$2:$L$1501,7,0),0)</f>
        <v>0</v>
      </c>
      <c r="CY1421">
        <f>IFERROR(VLOOKUP(Tabla5[[#This Row],[CLAVE]],[2]VENTAS!$F$2:$R$1501,13,0),0)</f>
        <v>0</v>
      </c>
      <c r="CZ1421">
        <f>SUM(Tabla5[[#This Row],[VENTA MABE 2 SEMANA NOV]:[VENTAS OTROS 2 SEMANA NOV]])</f>
        <v>0</v>
      </c>
      <c r="DA1421" s="46">
        <v>0</v>
      </c>
    </row>
    <row r="1422" spans="1:105" hidden="1" x14ac:dyDescent="0.3">
      <c r="A1422" t="str">
        <f>CONCATENATE(Tabla5[[#This Row],[TIENDA HMPV]],Tabla5[[#This Row],[LINEA]])</f>
        <v>516 - DAULECOCINAS</v>
      </c>
      <c r="C1422" s="55" t="s">
        <v>653</v>
      </c>
      <c r="D1422" s="55" t="s">
        <v>30</v>
      </c>
      <c r="E1422" s="55" t="s">
        <v>1214</v>
      </c>
      <c r="F1422" s="55" t="s">
        <v>1724</v>
      </c>
      <c r="G1422" t="s">
        <v>26</v>
      </c>
      <c r="H1422" s="42">
        <f>IFERROR(Tabla5[[#This Row],[VENTAS MABE]]/Tabla5[[#This Row],[CUOTA]],0)</f>
        <v>0</v>
      </c>
      <c r="I1422">
        <v>5</v>
      </c>
      <c r="L1422">
        <v>0</v>
      </c>
      <c r="M1422">
        <v>0</v>
      </c>
      <c r="N1422">
        <v>0</v>
      </c>
      <c r="O1422">
        <v>0</v>
      </c>
      <c r="W1422" s="42">
        <f>IFERROR(Tabla5[[#This Row],[TOTAL VENTA 38 SEMANA]]/Tabla5[[#This Row],[VENTA ACUM 38]],0)</f>
        <v>0</v>
      </c>
      <c r="X1422" s="42">
        <v>0</v>
      </c>
      <c r="Y1422" s="55" t="s">
        <v>757</v>
      </c>
      <c r="Z1422" s="46">
        <f>+Tabla5[[#This Row],[VENTA ACUM 38]]+Tabla5[[#This Row],[venta total 39 acum]]</f>
        <v>0</v>
      </c>
      <c r="AA1422" s="46">
        <v>0</v>
      </c>
      <c r="AB1422" s="46">
        <v>0</v>
      </c>
      <c r="AC1422" s="46">
        <v>0</v>
      </c>
      <c r="AD1422" s="46"/>
      <c r="AE1422" s="46"/>
      <c r="AF1422" s="46"/>
      <c r="AG1422" s="46">
        <v>0</v>
      </c>
      <c r="AH1422" s="42">
        <f>IFERROR(Tabla5[[#This Row],[VENTAS MABE]]/Tabla5[[#This Row],[VENTAS INDURAMA]],0)</f>
        <v>0</v>
      </c>
      <c r="AI1422" t="s">
        <v>1676</v>
      </c>
      <c r="AK1422" s="42"/>
      <c r="AL1422" t="s">
        <v>727</v>
      </c>
      <c r="AM1422" s="55" t="s">
        <v>1213</v>
      </c>
      <c r="AO1422" s="55" t="s">
        <v>419</v>
      </c>
      <c r="AP1422" t="e">
        <v>#N/A</v>
      </c>
      <c r="AQ1422" s="55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f>SUM(Tabla5[[#This Row],[VENTA MABE 1 SEMANA OCT]:[VENTAS OTROS 1 SEMANA OCT]])</f>
        <v>0</v>
      </c>
      <c r="AY1422" s="46">
        <v>4.7348259666992352</v>
      </c>
      <c r="AZ1422" s="55">
        <v>2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f>SUM(Tabla5[[#This Row],[VENTA MABE 2 SEMANA OCT]:[VENTAS OTROS 2 SEMANA OCT]])</f>
        <v>3</v>
      </c>
      <c r="BH1422" t="s">
        <v>1198</v>
      </c>
      <c r="BI1422" s="55" t="s">
        <v>653</v>
      </c>
      <c r="BJ1422">
        <v>1.9999999999999982</v>
      </c>
      <c r="BK1422" s="55">
        <v>2</v>
      </c>
      <c r="BL1422">
        <v>1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f>SUM(Tabla5[[#This Row],[VENTA MABE 3 SEMANA OCT]:[VENTAS OTROS 3 SEMANA OCT]])</f>
        <v>3</v>
      </c>
      <c r="BS1422" s="42">
        <v>0.4</v>
      </c>
      <c r="BT1422" s="55">
        <v>3</v>
      </c>
      <c r="BU1422">
        <v>1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f>SUM(Tabla5[[#This Row],[VENTA MABE 4 SEMANA OCT]:[VENTAS OTROS 4 SEMANA OCT]])</f>
        <v>4</v>
      </c>
      <c r="CB1422" t="s">
        <v>1679</v>
      </c>
      <c r="CC1422" t="s">
        <v>1679</v>
      </c>
      <c r="CD1422" t="s">
        <v>1679</v>
      </c>
      <c r="CE1422" t="s">
        <v>1679</v>
      </c>
      <c r="CF1422" t="s">
        <v>1679</v>
      </c>
      <c r="CG1422" t="s">
        <v>1679</v>
      </c>
      <c r="CH1422" t="s">
        <v>1679</v>
      </c>
      <c r="CI14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</v>
      </c>
      <c r="CJ1422" t="s">
        <v>1702</v>
      </c>
      <c r="CK1422">
        <v>2</v>
      </c>
      <c r="CL1422">
        <v>3</v>
      </c>
      <c r="CM1422" t="s">
        <v>1679</v>
      </c>
      <c r="CN1422">
        <v>0</v>
      </c>
      <c r="CO1422">
        <v>0</v>
      </c>
      <c r="CP1422">
        <v>0</v>
      </c>
      <c r="CQ1422">
        <v>0</v>
      </c>
      <c r="CR1422">
        <f>SUM(Tabla5[[#This Row],[VENTA MABE 1 SEMANA NOV]:[VENTAS OTROS 1 SEMANA NOV]])</f>
        <v>5</v>
      </c>
      <c r="CS1422">
        <f>IFERROR(VLOOKUP(Tabla5[[#This Row],[CLAVE]],[2]VENTAS!$F$2:$L$1501,2,0),0)</f>
        <v>5</v>
      </c>
      <c r="CT1422">
        <f>IFERROR(VLOOKUP(Tabla5[[#This Row],[CLAVE]],[2]VENTAS!$F$2:$L$1501,3,0),0)</f>
        <v>3</v>
      </c>
      <c r="CU1422">
        <f>IFERROR(VLOOKUP(Tabla5[[#This Row],[CLAVE]],[2]VENTAS!$F$2:$L$1501,4,0),0)</f>
        <v>0</v>
      </c>
      <c r="CV1422">
        <f>IFERROR(VLOOKUP(Tabla5[[#This Row],[CLAVE]],[2]VENTAS!$F$2:$L$1501,5,0),0)</f>
        <v>0</v>
      </c>
      <c r="CW1422">
        <f>IFERROR(VLOOKUP(Tabla5[[#This Row],[CLAVE]],[2]VENTAS!$F$2:$L$1501,6,0),0)</f>
        <v>0</v>
      </c>
      <c r="CX1422">
        <f>IFERROR(VLOOKUP(Tabla5[[#This Row],[CLAVE]],[2]VENTAS!$F$2:$L$1501,7,0),0)</f>
        <v>0</v>
      </c>
      <c r="CY1422">
        <f>IFERROR(VLOOKUP(Tabla5[[#This Row],[CLAVE]],[2]VENTAS!$F$2:$R$1501,13,0),0)</f>
        <v>0</v>
      </c>
      <c r="CZ1422">
        <f>SUM(Tabla5[[#This Row],[VENTA MABE 2 SEMANA NOV]:[VENTAS OTROS 2 SEMANA NOV]])</f>
        <v>8</v>
      </c>
      <c r="DA1422" s="46">
        <v>10.721485445814913</v>
      </c>
    </row>
    <row r="1423" spans="1:105" hidden="1" x14ac:dyDescent="0.3">
      <c r="A1423" t="str">
        <f>CONCATENATE(Tabla5[[#This Row],[TIENDA HMPV]],Tabla5[[#This Row],[LINEA]])</f>
        <v>516 - DAULEGLOBALES</v>
      </c>
      <c r="C1423" s="55" t="s">
        <v>653</v>
      </c>
      <c r="D1423" s="55" t="s">
        <v>30</v>
      </c>
      <c r="E1423" s="55" t="s">
        <v>1214</v>
      </c>
      <c r="F1423" s="55" t="s">
        <v>1724</v>
      </c>
      <c r="G1423" t="s">
        <v>27</v>
      </c>
      <c r="H1423" s="42">
        <f>IFERROR(Tabla5[[#This Row],[VENTAS MABE]]/Tabla5[[#This Row],[CUOTA]],0)</f>
        <v>0</v>
      </c>
      <c r="I1423">
        <v>1</v>
      </c>
      <c r="L1423">
        <v>0</v>
      </c>
      <c r="M1423">
        <v>0</v>
      </c>
      <c r="N1423">
        <v>0</v>
      </c>
      <c r="O1423">
        <v>0</v>
      </c>
      <c r="W1423" s="42">
        <f>IFERROR(Tabla5[[#This Row],[TOTAL VENTA 38 SEMANA]]/Tabla5[[#This Row],[VENTA ACUM 38]],0)</f>
        <v>0</v>
      </c>
      <c r="X1423" s="42">
        <v>0</v>
      </c>
      <c r="Y1423" s="55" t="s">
        <v>757</v>
      </c>
      <c r="Z1423" s="46">
        <f>+Tabla5[[#This Row],[VENTA ACUM 38]]+Tabla5[[#This Row],[venta total 39 acum]]</f>
        <v>0</v>
      </c>
      <c r="AA1423" s="46">
        <v>0</v>
      </c>
      <c r="AB1423" s="46">
        <v>0</v>
      </c>
      <c r="AC1423" s="46">
        <v>0</v>
      </c>
      <c r="AD1423" s="46"/>
      <c r="AE1423" s="46"/>
      <c r="AF1423" s="46"/>
      <c r="AG1423" s="46">
        <v>0</v>
      </c>
      <c r="AH1423" s="42">
        <f>IFERROR(Tabla5[[#This Row],[VENTAS MABE]]/Tabla5[[#This Row],[VENTAS INDURAMA]],0)</f>
        <v>0</v>
      </c>
      <c r="AI1423" t="s">
        <v>1676</v>
      </c>
      <c r="AK1423" s="42"/>
      <c r="AL1423" t="s">
        <v>727</v>
      </c>
      <c r="AM1423" s="55" t="s">
        <v>1213</v>
      </c>
      <c r="AO1423" s="55" t="s">
        <v>419</v>
      </c>
      <c r="AP1423" t="e">
        <v>#N/A</v>
      </c>
      <c r="AQ1423" s="55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f>SUM(Tabla5[[#This Row],[VENTA MABE 1 SEMANA OCT]:[VENTAS OTROS 1 SEMANA OCT]])</f>
        <v>0</v>
      </c>
      <c r="AY1423" s="46">
        <v>0</v>
      </c>
      <c r="AZ1423" s="55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f>SUM(Tabla5[[#This Row],[VENTA MABE 2 SEMANA OCT]:[VENTAS OTROS 2 SEMANA OCT]])</f>
        <v>0</v>
      </c>
      <c r="BH1423" t="s">
        <v>1198</v>
      </c>
      <c r="BI1423" s="55" t="s">
        <v>653</v>
      </c>
      <c r="BJ1423">
        <v>1.9999999999999982</v>
      </c>
      <c r="BK1423" s="55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f>SUM(Tabla5[[#This Row],[VENTA MABE 3 SEMANA OCT]:[VENTAS OTROS 3 SEMANA OCT]])</f>
        <v>0</v>
      </c>
      <c r="BS1423" s="42">
        <v>0</v>
      </c>
      <c r="BT1423" s="55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f>SUM(Tabla5[[#This Row],[VENTA MABE 4 SEMANA OCT]:[VENTAS OTROS 4 SEMANA OCT]])</f>
        <v>1</v>
      </c>
      <c r="CB1423" t="s">
        <v>1679</v>
      </c>
      <c r="CC1423" t="s">
        <v>1679</v>
      </c>
      <c r="CD1423" t="s">
        <v>1679</v>
      </c>
      <c r="CE1423" t="s">
        <v>1679</v>
      </c>
      <c r="CF1423" t="s">
        <v>1679</v>
      </c>
      <c r="CG1423" t="s">
        <v>1679</v>
      </c>
      <c r="CH1423" t="s">
        <v>1679</v>
      </c>
      <c r="CI14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23" s="66">
        <v>0</v>
      </c>
      <c r="CK1423">
        <v>1</v>
      </c>
      <c r="CL1423">
        <v>0</v>
      </c>
      <c r="CM1423" t="s">
        <v>1679</v>
      </c>
      <c r="CN1423">
        <v>0</v>
      </c>
      <c r="CO1423">
        <v>0</v>
      </c>
      <c r="CP1423">
        <v>0</v>
      </c>
      <c r="CQ1423">
        <v>0</v>
      </c>
      <c r="CR1423">
        <f>SUM(Tabla5[[#This Row],[VENTA MABE 1 SEMANA NOV]:[VENTAS OTROS 1 SEMANA NOV]])</f>
        <v>1</v>
      </c>
      <c r="CS1423">
        <f>IFERROR(VLOOKUP(Tabla5[[#This Row],[CLAVE]],[2]VENTAS!$F$2:$L$1501,2,0),0)</f>
        <v>1</v>
      </c>
      <c r="CT1423">
        <f>IFERROR(VLOOKUP(Tabla5[[#This Row],[CLAVE]],[2]VENTAS!$F$2:$L$1501,3,0),0)</f>
        <v>0</v>
      </c>
      <c r="CU1423">
        <f>IFERROR(VLOOKUP(Tabla5[[#This Row],[CLAVE]],[2]VENTAS!$F$2:$L$1501,4,0),0)</f>
        <v>0</v>
      </c>
      <c r="CV1423">
        <f>IFERROR(VLOOKUP(Tabla5[[#This Row],[CLAVE]],[2]VENTAS!$F$2:$L$1501,5,0),0)</f>
        <v>0</v>
      </c>
      <c r="CW1423">
        <f>IFERROR(VLOOKUP(Tabla5[[#This Row],[CLAVE]],[2]VENTAS!$F$2:$L$1501,6,0),0)</f>
        <v>0</v>
      </c>
      <c r="CX1423">
        <f>IFERROR(VLOOKUP(Tabla5[[#This Row],[CLAVE]],[2]VENTAS!$F$2:$L$1501,7,0),0)</f>
        <v>0</v>
      </c>
      <c r="CY1423">
        <f>IFERROR(VLOOKUP(Tabla5[[#This Row],[CLAVE]],[2]VENTAS!$F$2:$R$1501,13,0),0)</f>
        <v>0</v>
      </c>
      <c r="CZ1423">
        <f>SUM(Tabla5[[#This Row],[VENTA MABE 2 SEMANA NOV]:[VENTAS OTROS 2 SEMANA NOV]])</f>
        <v>1</v>
      </c>
      <c r="DA1423" s="46">
        <v>0</v>
      </c>
    </row>
    <row r="1424" spans="1:105" hidden="1" x14ac:dyDescent="0.3">
      <c r="A1424" t="str">
        <f>CONCATENATE(Tabla5[[#This Row],[TIENDA HMPV]],Tabla5[[#This Row],[LINEA]])</f>
        <v>516 - DAULELAVADO</v>
      </c>
      <c r="C1424" s="55" t="s">
        <v>653</v>
      </c>
      <c r="D1424" s="55" t="s">
        <v>30</v>
      </c>
      <c r="E1424" s="55" t="s">
        <v>1214</v>
      </c>
      <c r="F1424" s="55" t="s">
        <v>1724</v>
      </c>
      <c r="G1424" t="s">
        <v>28</v>
      </c>
      <c r="H1424" s="42">
        <f>IFERROR(Tabla5[[#This Row],[VENTAS MABE]]/Tabla5[[#This Row],[CUOTA]],0)</f>
        <v>0</v>
      </c>
      <c r="I1424">
        <v>2</v>
      </c>
      <c r="L1424">
        <v>0</v>
      </c>
      <c r="M1424">
        <v>0</v>
      </c>
      <c r="N1424">
        <v>0</v>
      </c>
      <c r="O1424">
        <v>0</v>
      </c>
      <c r="W1424" s="42">
        <f>IFERROR(Tabla5[[#This Row],[TOTAL VENTA 38 SEMANA]]/Tabla5[[#This Row],[VENTA ACUM 38]],0)</f>
        <v>0</v>
      </c>
      <c r="X1424" s="42">
        <v>0</v>
      </c>
      <c r="Y1424" s="55" t="s">
        <v>757</v>
      </c>
      <c r="Z1424" s="46">
        <f>+Tabla5[[#This Row],[VENTA ACUM 38]]+Tabla5[[#This Row],[venta total 39 acum]]</f>
        <v>0</v>
      </c>
      <c r="AA1424" s="46">
        <v>0</v>
      </c>
      <c r="AB1424" s="46">
        <v>0</v>
      </c>
      <c r="AC1424" s="46">
        <v>0</v>
      </c>
      <c r="AD1424" s="46"/>
      <c r="AE1424" s="46"/>
      <c r="AF1424" s="46"/>
      <c r="AG1424" s="46">
        <v>0</v>
      </c>
      <c r="AH1424" s="42">
        <f>IFERROR(Tabla5[[#This Row],[VENTAS MABE]]/Tabla5[[#This Row],[VENTAS INDURAMA]],0)</f>
        <v>0</v>
      </c>
      <c r="AI1424" t="s">
        <v>1676</v>
      </c>
      <c r="AK1424" s="42"/>
      <c r="AL1424" t="s">
        <v>727</v>
      </c>
      <c r="AM1424" s="55" t="s">
        <v>1213</v>
      </c>
      <c r="AO1424" s="55" t="s">
        <v>419</v>
      </c>
      <c r="AP1424" t="e">
        <v>#N/A</v>
      </c>
      <c r="AQ1424" s="55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f>SUM(Tabla5[[#This Row],[VENTA MABE 1 SEMANA OCT]:[VENTAS OTROS 1 SEMANA OCT]])</f>
        <v>0</v>
      </c>
      <c r="AY1424" s="46">
        <v>2.8104178564629745</v>
      </c>
      <c r="AZ1424" s="55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f>SUM(Tabla5[[#This Row],[VENTA MABE 2 SEMANA OCT]:[VENTAS OTROS 2 SEMANA OCT]])</f>
        <v>1</v>
      </c>
      <c r="BH1424" t="s">
        <v>1198</v>
      </c>
      <c r="BI1424" s="55" t="s">
        <v>653</v>
      </c>
      <c r="BJ1424">
        <v>1.9999999999999982</v>
      </c>
      <c r="BK1424" s="55">
        <v>1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f>SUM(Tabla5[[#This Row],[VENTA MABE 3 SEMANA OCT]:[VENTAS OTROS 3 SEMANA OCT]])</f>
        <v>1</v>
      </c>
      <c r="BS1424" s="42">
        <v>0.05</v>
      </c>
      <c r="BT1424" s="55">
        <v>2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f>SUM(Tabla5[[#This Row],[VENTA MABE 4 SEMANA OCT]:[VENTAS OTROS 4 SEMANA OCT]])</f>
        <v>2</v>
      </c>
      <c r="CB1424" t="s">
        <v>1679</v>
      </c>
      <c r="CC1424" t="s">
        <v>1679</v>
      </c>
      <c r="CD1424" t="s">
        <v>1679</v>
      </c>
      <c r="CE1424" t="s">
        <v>1679</v>
      </c>
      <c r="CF1424" t="s">
        <v>1679</v>
      </c>
      <c r="CG1424" t="s">
        <v>1679</v>
      </c>
      <c r="CH1424" t="s">
        <v>1679</v>
      </c>
      <c r="CI14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24" t="s">
        <v>1703</v>
      </c>
      <c r="CK1424">
        <v>0</v>
      </c>
      <c r="CL1424">
        <v>0</v>
      </c>
      <c r="CM1424" t="s">
        <v>1679</v>
      </c>
      <c r="CN1424">
        <v>0</v>
      </c>
      <c r="CO1424">
        <v>0</v>
      </c>
      <c r="CP1424">
        <v>0</v>
      </c>
      <c r="CQ1424">
        <v>0</v>
      </c>
      <c r="CR1424">
        <f>SUM(Tabla5[[#This Row],[VENTA MABE 1 SEMANA NOV]:[VENTAS OTROS 1 SEMANA NOV]])</f>
        <v>0</v>
      </c>
      <c r="CS1424">
        <f>IFERROR(VLOOKUP(Tabla5[[#This Row],[CLAVE]],[2]VENTAS!$F$2:$L$1501,2,0),0)</f>
        <v>2</v>
      </c>
      <c r="CT1424">
        <f>IFERROR(VLOOKUP(Tabla5[[#This Row],[CLAVE]],[2]VENTAS!$F$2:$L$1501,3,0),0)</f>
        <v>0</v>
      </c>
      <c r="CU1424">
        <f>IFERROR(VLOOKUP(Tabla5[[#This Row],[CLAVE]],[2]VENTAS!$F$2:$L$1501,4,0),0)</f>
        <v>0</v>
      </c>
      <c r="CV1424">
        <f>IFERROR(VLOOKUP(Tabla5[[#This Row],[CLAVE]],[2]VENTAS!$F$2:$L$1501,5,0),0)</f>
        <v>0</v>
      </c>
      <c r="CW1424">
        <f>IFERROR(VLOOKUP(Tabla5[[#This Row],[CLAVE]],[2]VENTAS!$F$2:$L$1501,6,0),0)</f>
        <v>0</v>
      </c>
      <c r="CX1424">
        <f>IFERROR(VLOOKUP(Tabla5[[#This Row],[CLAVE]],[2]VENTAS!$F$2:$L$1501,7,0),0)</f>
        <v>0</v>
      </c>
      <c r="CY1424">
        <f>IFERROR(VLOOKUP(Tabla5[[#This Row],[CLAVE]],[2]VENTAS!$F$2:$R$1501,13,0),0)</f>
        <v>0</v>
      </c>
      <c r="CZ1424">
        <f>SUM(Tabla5[[#This Row],[VENTA MABE 2 SEMANA NOV]:[VENTAS OTROS 2 SEMANA NOV]])</f>
        <v>2</v>
      </c>
      <c r="DA1424" s="46">
        <v>2.8511485500349019</v>
      </c>
    </row>
    <row r="1425" spans="1:105" hidden="1" x14ac:dyDescent="0.3">
      <c r="A1425" t="str">
        <f>CONCATENATE(Tabla5[[#This Row],[TIENDA HMPV]],Tabla5[[#This Row],[LINEA]])</f>
        <v>516 - DAULEREFRIGERACIÓN</v>
      </c>
      <c r="C1425" s="55" t="s">
        <v>653</v>
      </c>
      <c r="D1425" s="55" t="s">
        <v>30</v>
      </c>
      <c r="E1425" s="55" t="s">
        <v>1214</v>
      </c>
      <c r="F1425" s="55" t="s">
        <v>1724</v>
      </c>
      <c r="G1425" t="s">
        <v>29</v>
      </c>
      <c r="H1425" s="42">
        <f>IFERROR(Tabla5[[#This Row],[VENTAS MABE]]/Tabla5[[#This Row],[CUOTA]],0)</f>
        <v>0</v>
      </c>
      <c r="I1425">
        <v>1</v>
      </c>
      <c r="L1425">
        <v>0</v>
      </c>
      <c r="M1425">
        <v>0</v>
      </c>
      <c r="N1425">
        <v>0</v>
      </c>
      <c r="O1425">
        <v>0</v>
      </c>
      <c r="W1425" s="42">
        <f>IFERROR(Tabla5[[#This Row],[TOTAL VENTA 38 SEMANA]]/Tabla5[[#This Row],[VENTA ACUM 38]],0)</f>
        <v>0</v>
      </c>
      <c r="X1425" s="42">
        <v>0</v>
      </c>
      <c r="Y1425" s="55" t="s">
        <v>757</v>
      </c>
      <c r="Z1425" s="46">
        <f>+Tabla5[[#This Row],[VENTA ACUM 38]]+Tabla5[[#This Row],[venta total 39 acum]]</f>
        <v>0</v>
      </c>
      <c r="AA1425" s="46">
        <v>0</v>
      </c>
      <c r="AB1425" s="46">
        <v>0</v>
      </c>
      <c r="AC1425" s="46">
        <v>0</v>
      </c>
      <c r="AD1425" s="46"/>
      <c r="AE1425" s="46"/>
      <c r="AF1425" s="46"/>
      <c r="AG1425" s="46">
        <v>0</v>
      </c>
      <c r="AH1425" s="42">
        <f>IFERROR(Tabla5[[#This Row],[VENTAS MABE]]/Tabla5[[#This Row],[VENTAS INDURAMA]],0)</f>
        <v>0</v>
      </c>
      <c r="AI1425" t="s">
        <v>1676</v>
      </c>
      <c r="AK1425" s="42"/>
      <c r="AL1425" t="s">
        <v>727</v>
      </c>
      <c r="AM1425" s="55" t="s">
        <v>1213</v>
      </c>
      <c r="AO1425" s="55" t="s">
        <v>419</v>
      </c>
      <c r="AP1425" t="e">
        <v>#N/A</v>
      </c>
      <c r="AQ1425" s="5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f>SUM(Tabla5[[#This Row],[VENTA MABE 1 SEMANA OCT]:[VENTAS OTROS 1 SEMANA OCT]])</f>
        <v>0</v>
      </c>
      <c r="AY1425" s="46">
        <v>2</v>
      </c>
      <c r="AZ1425" s="55">
        <v>1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f>SUM(Tabla5[[#This Row],[VENTA MABE 2 SEMANA OCT]:[VENTAS OTROS 2 SEMANA OCT]])</f>
        <v>2</v>
      </c>
      <c r="BH1425" t="s">
        <v>1198</v>
      </c>
      <c r="BI1425" s="55" t="s">
        <v>653</v>
      </c>
      <c r="BJ1425">
        <v>1.9999999999999982</v>
      </c>
      <c r="BK1425" s="55">
        <v>1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f>SUM(Tabla5[[#This Row],[VENTA MABE 3 SEMANA OCT]:[VENTAS OTROS 3 SEMANA OCT]])</f>
        <v>2</v>
      </c>
      <c r="BS1425" s="42">
        <v>0.28000000000000003</v>
      </c>
      <c r="BT1425" s="55">
        <v>2</v>
      </c>
      <c r="BU1425">
        <v>1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f>SUM(Tabla5[[#This Row],[VENTA MABE 4 SEMANA OCT]:[VENTAS OTROS 4 SEMANA OCT]])</f>
        <v>3</v>
      </c>
      <c r="CB1425" t="s">
        <v>1679</v>
      </c>
      <c r="CC1425" t="s">
        <v>1679</v>
      </c>
      <c r="CD1425" t="s">
        <v>1679</v>
      </c>
      <c r="CE1425" t="s">
        <v>1679</v>
      </c>
      <c r="CF1425" t="s">
        <v>1679</v>
      </c>
      <c r="CG1425" t="s">
        <v>1679</v>
      </c>
      <c r="CH1425" t="s">
        <v>1679</v>
      </c>
      <c r="CI14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1425" t="s">
        <v>1703</v>
      </c>
      <c r="CK1425">
        <v>0</v>
      </c>
      <c r="CL1425">
        <v>0</v>
      </c>
      <c r="CM1425" t="s">
        <v>1679</v>
      </c>
      <c r="CN1425">
        <v>0</v>
      </c>
      <c r="CO1425">
        <v>0</v>
      </c>
      <c r="CP1425">
        <v>0</v>
      </c>
      <c r="CQ1425">
        <v>0</v>
      </c>
      <c r="CR1425">
        <f>SUM(Tabla5[[#This Row],[VENTA MABE 1 SEMANA NOV]:[VENTAS OTROS 1 SEMANA NOV]])</f>
        <v>0</v>
      </c>
      <c r="CS1425">
        <f>IFERROR(VLOOKUP(Tabla5[[#This Row],[CLAVE]],[2]VENTAS!$F$2:$L$1501,2,0),0)</f>
        <v>2</v>
      </c>
      <c r="CT1425">
        <f>IFERROR(VLOOKUP(Tabla5[[#This Row],[CLAVE]],[2]VENTAS!$F$2:$L$1501,3,0),0)</f>
        <v>0</v>
      </c>
      <c r="CU1425">
        <f>IFERROR(VLOOKUP(Tabla5[[#This Row],[CLAVE]],[2]VENTAS!$F$2:$L$1501,4,0),0)</f>
        <v>0</v>
      </c>
      <c r="CV1425">
        <f>IFERROR(VLOOKUP(Tabla5[[#This Row],[CLAVE]],[2]VENTAS!$F$2:$L$1501,5,0),0)</f>
        <v>0</v>
      </c>
      <c r="CW1425">
        <f>IFERROR(VLOOKUP(Tabla5[[#This Row],[CLAVE]],[2]VENTAS!$F$2:$L$1501,6,0),0)</f>
        <v>0</v>
      </c>
      <c r="CX1425">
        <f>IFERROR(VLOOKUP(Tabla5[[#This Row],[CLAVE]],[2]VENTAS!$F$2:$L$1501,7,0),0)</f>
        <v>0</v>
      </c>
      <c r="CY1425">
        <f>IFERROR(VLOOKUP(Tabla5[[#This Row],[CLAVE]],[2]VENTAS!$F$2:$R$1501,13,0),0)</f>
        <v>0</v>
      </c>
      <c r="CZ1425">
        <f>SUM(Tabla5[[#This Row],[VENTA MABE 2 SEMANA NOV]:[VENTAS OTROS 2 SEMANA NOV]])</f>
        <v>2</v>
      </c>
      <c r="DA1425" s="46">
        <v>3.7609024741171431</v>
      </c>
    </row>
    <row r="1426" spans="1:105" hidden="1" x14ac:dyDescent="0.3">
      <c r="A1426" t="str">
        <f>CONCATENATE(Tabla5[[#This Row],[TIENDA HMPV]],Tabla5[[#This Row],[LINEA]])</f>
        <v>597 - GANGA FLORIDACOCINAS</v>
      </c>
      <c r="C1426" s="55" t="s">
        <v>653</v>
      </c>
      <c r="D1426" s="55" t="s">
        <v>30</v>
      </c>
      <c r="E1426" s="55" t="s">
        <v>1232</v>
      </c>
      <c r="F1426" s="55" t="s">
        <v>1725</v>
      </c>
      <c r="G1426" t="s">
        <v>26</v>
      </c>
      <c r="H1426" s="42">
        <f>IFERROR(Tabla5[[#This Row],[VENTAS MABE]]/Tabla5[[#This Row],[CUOTA]],0)</f>
        <v>0</v>
      </c>
      <c r="I1426">
        <v>1</v>
      </c>
      <c r="L1426">
        <v>0</v>
      </c>
      <c r="M1426">
        <v>0</v>
      </c>
      <c r="N1426">
        <v>0</v>
      </c>
      <c r="O1426">
        <v>0</v>
      </c>
      <c r="W1426" s="42">
        <f>IFERROR(Tabla5[[#This Row],[TOTAL VENTA 38 SEMANA]]/Tabla5[[#This Row],[VENTA ACUM 38]],0)</f>
        <v>0</v>
      </c>
      <c r="X1426" s="42">
        <v>0</v>
      </c>
      <c r="Y1426" s="55" t="s">
        <v>757</v>
      </c>
      <c r="Z1426" s="46">
        <f>+Tabla5[[#This Row],[VENTA ACUM 38]]+Tabla5[[#This Row],[venta total 39 acum]]</f>
        <v>0</v>
      </c>
      <c r="AA1426" s="46">
        <v>0</v>
      </c>
      <c r="AB1426" s="46">
        <v>0</v>
      </c>
      <c r="AC1426" s="46">
        <v>0</v>
      </c>
      <c r="AD1426" s="46"/>
      <c r="AE1426" s="46"/>
      <c r="AF1426" s="46"/>
      <c r="AG1426" s="46">
        <v>0</v>
      </c>
      <c r="AH1426" s="42">
        <f>IFERROR(Tabla5[[#This Row],[VENTAS MABE]]/Tabla5[[#This Row],[VENTAS INDURAMA]],0)</f>
        <v>0</v>
      </c>
      <c r="AI1426" t="s">
        <v>1676</v>
      </c>
      <c r="AK1426" s="42"/>
      <c r="AL1426" t="s">
        <v>727</v>
      </c>
      <c r="AM1426" s="55" t="s">
        <v>1231</v>
      </c>
      <c r="AO1426" s="55" t="s">
        <v>419</v>
      </c>
      <c r="AP1426" t="e">
        <v>#N/A</v>
      </c>
      <c r="AQ1426" s="55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f>SUM(Tabla5[[#This Row],[VENTA MABE 1 SEMANA OCT]:[VENTAS OTROS 1 SEMANA OCT]])</f>
        <v>0</v>
      </c>
      <c r="AY1426" s="46">
        <v>1</v>
      </c>
      <c r="AZ1426" s="55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f>SUM(Tabla5[[#This Row],[VENTA MABE 2 SEMANA OCT]:[VENTAS OTROS 2 SEMANA OCT]])</f>
        <v>0</v>
      </c>
      <c r="BH1426" t="s">
        <v>796</v>
      </c>
      <c r="BI1426" s="55" t="s">
        <v>653</v>
      </c>
      <c r="BJ1426">
        <v>1.0000000000000004</v>
      </c>
      <c r="BK1426" s="55">
        <v>1</v>
      </c>
      <c r="BL1426">
        <v>1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f>SUM(Tabla5[[#This Row],[VENTA MABE 3 SEMANA OCT]:[VENTAS OTROS 3 SEMANA OCT]])</f>
        <v>2</v>
      </c>
      <c r="BS1426" s="42">
        <v>0.4</v>
      </c>
      <c r="BT1426" s="55">
        <v>1</v>
      </c>
      <c r="BU1426">
        <v>1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f>SUM(Tabla5[[#This Row],[VENTA MABE 4 SEMANA OCT]:[VENTAS OTROS 4 SEMANA OCT]])</f>
        <v>2</v>
      </c>
      <c r="CB1426" t="s">
        <v>1679</v>
      </c>
      <c r="CC1426" t="s">
        <v>1679</v>
      </c>
      <c r="CD1426" t="s">
        <v>1679</v>
      </c>
      <c r="CE1426" t="s">
        <v>1679</v>
      </c>
      <c r="CF1426" t="s">
        <v>1679</v>
      </c>
      <c r="CG1426" t="s">
        <v>1679</v>
      </c>
      <c r="CH1426" t="s">
        <v>1679</v>
      </c>
      <c r="CI14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26" t="s">
        <v>1703</v>
      </c>
      <c r="CK1426">
        <v>1</v>
      </c>
      <c r="CL1426">
        <v>0</v>
      </c>
      <c r="CM1426" t="s">
        <v>1679</v>
      </c>
      <c r="CN1426">
        <v>0</v>
      </c>
      <c r="CO1426">
        <v>0</v>
      </c>
      <c r="CP1426">
        <v>0</v>
      </c>
      <c r="CQ1426">
        <v>0</v>
      </c>
      <c r="CR1426">
        <f>SUM(Tabla5[[#This Row],[VENTA MABE 1 SEMANA NOV]:[VENTAS OTROS 1 SEMANA NOV]])</f>
        <v>1</v>
      </c>
      <c r="CS1426">
        <f>IFERROR(VLOOKUP(Tabla5[[#This Row],[CLAVE]],[2]VENTAS!$F$2:$L$1501,2,0),0)</f>
        <v>1</v>
      </c>
      <c r="CT1426">
        <f>IFERROR(VLOOKUP(Tabla5[[#This Row],[CLAVE]],[2]VENTAS!$F$2:$L$1501,3,0),0)</f>
        <v>0</v>
      </c>
      <c r="CU1426">
        <f>IFERROR(VLOOKUP(Tabla5[[#This Row],[CLAVE]],[2]VENTAS!$F$2:$L$1501,4,0),0)</f>
        <v>0</v>
      </c>
      <c r="CV1426">
        <f>IFERROR(VLOOKUP(Tabla5[[#This Row],[CLAVE]],[2]VENTAS!$F$2:$L$1501,5,0),0)</f>
        <v>0</v>
      </c>
      <c r="CW1426">
        <f>IFERROR(VLOOKUP(Tabla5[[#This Row],[CLAVE]],[2]VENTAS!$F$2:$L$1501,6,0),0)</f>
        <v>0</v>
      </c>
      <c r="CX1426">
        <f>IFERROR(VLOOKUP(Tabla5[[#This Row],[CLAVE]],[2]VENTAS!$F$2:$L$1501,7,0),0)</f>
        <v>0</v>
      </c>
      <c r="CY1426">
        <f>IFERROR(VLOOKUP(Tabla5[[#This Row],[CLAVE]],[2]VENTAS!$F$2:$R$1501,13,0),0)</f>
        <v>0</v>
      </c>
      <c r="CZ1426">
        <f>SUM(Tabla5[[#This Row],[VENTA MABE 2 SEMANA NOV]:[VENTAS OTROS 2 SEMANA NOV]])</f>
        <v>1</v>
      </c>
      <c r="DA1426" s="46">
        <v>0</v>
      </c>
    </row>
    <row r="1427" spans="1:105" hidden="1" x14ac:dyDescent="0.3">
      <c r="A1427" t="str">
        <f>CONCATENATE(Tabla5[[#This Row],[TIENDA HMPV]],Tabla5[[#This Row],[LINEA]])</f>
        <v>597 - GANGA FLORIDAGLOBALES</v>
      </c>
      <c r="C1427" s="55" t="s">
        <v>653</v>
      </c>
      <c r="D1427" s="55" t="s">
        <v>30</v>
      </c>
      <c r="E1427" s="55" t="s">
        <v>1232</v>
      </c>
      <c r="F1427" s="55" t="s">
        <v>1725</v>
      </c>
      <c r="G1427" t="s">
        <v>27</v>
      </c>
      <c r="H1427" s="42">
        <f>IFERROR(Tabla5[[#This Row],[VENTAS MABE]]/Tabla5[[#This Row],[CUOTA]],0)</f>
        <v>0</v>
      </c>
      <c r="I1427">
        <v>2</v>
      </c>
      <c r="L1427">
        <v>0</v>
      </c>
      <c r="M1427">
        <v>0</v>
      </c>
      <c r="N1427">
        <v>0</v>
      </c>
      <c r="O1427">
        <v>0</v>
      </c>
      <c r="W1427" s="42">
        <f>IFERROR(Tabla5[[#This Row],[TOTAL VENTA 38 SEMANA]]/Tabla5[[#This Row],[VENTA ACUM 38]],0)</f>
        <v>0</v>
      </c>
      <c r="X1427" s="42">
        <v>0</v>
      </c>
      <c r="Y1427" s="55" t="s">
        <v>757</v>
      </c>
      <c r="Z1427" s="46">
        <f>+Tabla5[[#This Row],[VENTA ACUM 38]]+Tabla5[[#This Row],[venta total 39 acum]]</f>
        <v>0</v>
      </c>
      <c r="AA1427" s="46">
        <v>0</v>
      </c>
      <c r="AB1427" s="46">
        <v>0</v>
      </c>
      <c r="AC1427" s="46">
        <v>0</v>
      </c>
      <c r="AD1427" s="46"/>
      <c r="AE1427" s="46"/>
      <c r="AF1427" s="46"/>
      <c r="AG1427" s="46">
        <v>0</v>
      </c>
      <c r="AH1427" s="42">
        <f>IFERROR(Tabla5[[#This Row],[VENTAS MABE]]/Tabla5[[#This Row],[VENTAS INDURAMA]],0)</f>
        <v>0</v>
      </c>
      <c r="AI1427" t="s">
        <v>1676</v>
      </c>
      <c r="AK1427" s="42"/>
      <c r="AL1427" t="s">
        <v>727</v>
      </c>
      <c r="AM1427" s="55" t="s">
        <v>1231</v>
      </c>
      <c r="AO1427" s="55" t="s">
        <v>419</v>
      </c>
      <c r="AP1427" t="e">
        <v>#N/A</v>
      </c>
      <c r="AQ1427" s="55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f>SUM(Tabla5[[#This Row],[VENTA MABE 1 SEMANA OCT]:[VENTAS OTROS 1 SEMANA OCT]])</f>
        <v>0</v>
      </c>
      <c r="AY1427" s="46">
        <v>0</v>
      </c>
      <c r="AZ1427" s="55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f>SUM(Tabla5[[#This Row],[VENTA MABE 2 SEMANA OCT]:[VENTAS OTROS 2 SEMANA OCT]])</f>
        <v>0</v>
      </c>
      <c r="BH1427" t="s">
        <v>796</v>
      </c>
      <c r="BI1427" s="55" t="s">
        <v>653</v>
      </c>
      <c r="BJ1427">
        <v>1.0000000000000004</v>
      </c>
      <c r="BK1427" s="55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f>SUM(Tabla5[[#This Row],[VENTA MABE 3 SEMANA OCT]:[VENTAS OTROS 3 SEMANA OCT]])</f>
        <v>0</v>
      </c>
      <c r="BS1427" s="42">
        <v>0</v>
      </c>
      <c r="BT1427" s="55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f>SUM(Tabla5[[#This Row],[VENTA MABE 4 SEMANA OCT]:[VENTAS OTROS 4 SEMANA OCT]])</f>
        <v>0</v>
      </c>
      <c r="CB1427" t="s">
        <v>1679</v>
      </c>
      <c r="CC1427" t="s">
        <v>1679</v>
      </c>
      <c r="CD1427" t="s">
        <v>1679</v>
      </c>
      <c r="CE1427" t="s">
        <v>1679</v>
      </c>
      <c r="CF1427" t="s">
        <v>1679</v>
      </c>
      <c r="CG1427" t="s">
        <v>1679</v>
      </c>
      <c r="CH1427" t="s">
        <v>1679</v>
      </c>
      <c r="CI14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27" s="66">
        <v>0</v>
      </c>
      <c r="CK1427">
        <v>0</v>
      </c>
      <c r="CL1427">
        <v>0</v>
      </c>
      <c r="CM1427" t="s">
        <v>1679</v>
      </c>
      <c r="CN1427">
        <v>0</v>
      </c>
      <c r="CO1427">
        <v>0</v>
      </c>
      <c r="CP1427">
        <v>0</v>
      </c>
      <c r="CQ1427">
        <v>0</v>
      </c>
      <c r="CR1427">
        <f>SUM(Tabla5[[#This Row],[VENTA MABE 1 SEMANA NOV]:[VENTAS OTROS 1 SEMANA NOV]])</f>
        <v>0</v>
      </c>
      <c r="CS1427">
        <f>IFERROR(VLOOKUP(Tabla5[[#This Row],[CLAVE]],[2]VENTAS!$F$2:$L$1501,2,0),0)</f>
        <v>0</v>
      </c>
      <c r="CT1427">
        <f>IFERROR(VLOOKUP(Tabla5[[#This Row],[CLAVE]],[2]VENTAS!$F$2:$L$1501,3,0),0)</f>
        <v>0</v>
      </c>
      <c r="CU1427">
        <f>IFERROR(VLOOKUP(Tabla5[[#This Row],[CLAVE]],[2]VENTAS!$F$2:$L$1501,4,0),0)</f>
        <v>0</v>
      </c>
      <c r="CV1427">
        <f>IFERROR(VLOOKUP(Tabla5[[#This Row],[CLAVE]],[2]VENTAS!$F$2:$L$1501,5,0),0)</f>
        <v>0</v>
      </c>
      <c r="CW1427">
        <f>IFERROR(VLOOKUP(Tabla5[[#This Row],[CLAVE]],[2]VENTAS!$F$2:$L$1501,6,0),0)</f>
        <v>0</v>
      </c>
      <c r="CX1427">
        <f>IFERROR(VLOOKUP(Tabla5[[#This Row],[CLAVE]],[2]VENTAS!$F$2:$L$1501,7,0),0)</f>
        <v>0</v>
      </c>
      <c r="CY1427">
        <f>IFERROR(VLOOKUP(Tabla5[[#This Row],[CLAVE]],[2]VENTAS!$F$2:$R$1501,13,0),0)</f>
        <v>0</v>
      </c>
      <c r="CZ1427">
        <f>SUM(Tabla5[[#This Row],[VENTA MABE 2 SEMANA NOV]:[VENTAS OTROS 2 SEMANA NOV]])</f>
        <v>0</v>
      </c>
      <c r="DA1427" s="46">
        <v>0</v>
      </c>
    </row>
    <row r="1428" spans="1:105" hidden="1" x14ac:dyDescent="0.3">
      <c r="A1428" t="str">
        <f>CONCATENATE(Tabla5[[#This Row],[TIENDA HMPV]],Tabla5[[#This Row],[LINEA]])</f>
        <v>597 - GANGA FLORIDAREFRIGERACIÓN</v>
      </c>
      <c r="C1428" s="55" t="s">
        <v>653</v>
      </c>
      <c r="D1428" s="55" t="s">
        <v>30</v>
      </c>
      <c r="E1428" s="55" t="s">
        <v>1232</v>
      </c>
      <c r="F1428" s="55" t="s">
        <v>1725</v>
      </c>
      <c r="G1428" t="s">
        <v>29</v>
      </c>
      <c r="H1428" s="42">
        <f>IFERROR(Tabla5[[#This Row],[VENTAS MABE]]/Tabla5[[#This Row],[CUOTA]],0)</f>
        <v>0</v>
      </c>
      <c r="I1428">
        <v>1</v>
      </c>
      <c r="L1428">
        <v>0</v>
      </c>
      <c r="M1428">
        <v>0</v>
      </c>
      <c r="N1428">
        <v>0</v>
      </c>
      <c r="O1428">
        <v>0</v>
      </c>
      <c r="W1428" s="42">
        <f>IFERROR(Tabla5[[#This Row],[TOTAL VENTA 38 SEMANA]]/Tabla5[[#This Row],[VENTA ACUM 38]],0)</f>
        <v>0</v>
      </c>
      <c r="X1428" s="42">
        <v>0</v>
      </c>
      <c r="Y1428" s="55" t="s">
        <v>757</v>
      </c>
      <c r="Z1428" s="46">
        <f>+Tabla5[[#This Row],[VENTA ACUM 38]]+Tabla5[[#This Row],[venta total 39 acum]]</f>
        <v>0</v>
      </c>
      <c r="AA1428" s="46">
        <v>0</v>
      </c>
      <c r="AB1428" s="46">
        <v>0</v>
      </c>
      <c r="AC1428" s="46">
        <v>0</v>
      </c>
      <c r="AD1428" s="46"/>
      <c r="AE1428" s="46"/>
      <c r="AF1428" s="46"/>
      <c r="AG1428" s="46">
        <v>0</v>
      </c>
      <c r="AH1428" s="42">
        <f>IFERROR(Tabla5[[#This Row],[VENTAS MABE]]/Tabla5[[#This Row],[VENTAS INDURAMA]],0)</f>
        <v>0</v>
      </c>
      <c r="AI1428" t="s">
        <v>1676</v>
      </c>
      <c r="AK1428" s="42"/>
      <c r="AL1428" t="s">
        <v>727</v>
      </c>
      <c r="AM1428" s="55" t="s">
        <v>1231</v>
      </c>
      <c r="AO1428" s="55" t="s">
        <v>419</v>
      </c>
      <c r="AP1428" t="e">
        <v>#N/A</v>
      </c>
      <c r="AQ1428" s="55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f>SUM(Tabla5[[#This Row],[VENTA MABE 1 SEMANA OCT]:[VENTAS OTROS 1 SEMANA OCT]])</f>
        <v>0</v>
      </c>
      <c r="AY1428" s="46">
        <v>2</v>
      </c>
      <c r="AZ1428" s="55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f>SUM(Tabla5[[#This Row],[VENTA MABE 2 SEMANA OCT]:[VENTAS OTROS 2 SEMANA OCT]])</f>
        <v>0</v>
      </c>
      <c r="BH1428" t="s">
        <v>796</v>
      </c>
      <c r="BI1428" s="55" t="s">
        <v>653</v>
      </c>
      <c r="BJ1428">
        <v>1.0000000000000004</v>
      </c>
      <c r="BK1428" s="55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f>SUM(Tabla5[[#This Row],[VENTA MABE 3 SEMANA OCT]:[VENTAS OTROS 3 SEMANA OCT]])</f>
        <v>1</v>
      </c>
      <c r="BS1428" s="42">
        <v>0.28000000000000003</v>
      </c>
      <c r="BT1428" s="55">
        <v>0</v>
      </c>
      <c r="BU1428">
        <v>1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f>SUM(Tabla5[[#This Row],[VENTA MABE 4 SEMANA OCT]:[VENTAS OTROS 4 SEMANA OCT]])</f>
        <v>1</v>
      </c>
      <c r="CB1428" t="s">
        <v>1679</v>
      </c>
      <c r="CC1428" t="s">
        <v>1679</v>
      </c>
      <c r="CD1428" t="s">
        <v>1679</v>
      </c>
      <c r="CE1428" t="s">
        <v>1679</v>
      </c>
      <c r="CF1428" t="s">
        <v>1679</v>
      </c>
      <c r="CG1428" t="s">
        <v>1679</v>
      </c>
      <c r="CH1428" t="s">
        <v>1679</v>
      </c>
      <c r="CI142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28" s="66">
        <v>0</v>
      </c>
      <c r="CK1428">
        <v>0</v>
      </c>
      <c r="CL1428">
        <v>0</v>
      </c>
      <c r="CM1428" t="s">
        <v>1679</v>
      </c>
      <c r="CN1428">
        <v>0</v>
      </c>
      <c r="CO1428">
        <v>0</v>
      </c>
      <c r="CP1428">
        <v>0</v>
      </c>
      <c r="CQ1428">
        <v>0</v>
      </c>
      <c r="CR1428">
        <f>SUM(Tabla5[[#This Row],[VENTA MABE 1 SEMANA NOV]:[VENTAS OTROS 1 SEMANA NOV]])</f>
        <v>0</v>
      </c>
      <c r="CS1428">
        <f>IFERROR(VLOOKUP(Tabla5[[#This Row],[CLAVE]],[2]VENTAS!$F$2:$L$1501,2,0),0)</f>
        <v>0</v>
      </c>
      <c r="CT1428">
        <f>IFERROR(VLOOKUP(Tabla5[[#This Row],[CLAVE]],[2]VENTAS!$F$2:$L$1501,3,0),0)</f>
        <v>0</v>
      </c>
      <c r="CU1428">
        <f>IFERROR(VLOOKUP(Tabla5[[#This Row],[CLAVE]],[2]VENTAS!$F$2:$L$1501,4,0),0)</f>
        <v>0</v>
      </c>
      <c r="CV1428">
        <f>IFERROR(VLOOKUP(Tabla5[[#This Row],[CLAVE]],[2]VENTAS!$F$2:$L$1501,5,0),0)</f>
        <v>0</v>
      </c>
      <c r="CW1428">
        <f>IFERROR(VLOOKUP(Tabla5[[#This Row],[CLAVE]],[2]VENTAS!$F$2:$L$1501,6,0),0)</f>
        <v>0</v>
      </c>
      <c r="CX1428">
        <f>IFERROR(VLOOKUP(Tabla5[[#This Row],[CLAVE]],[2]VENTAS!$F$2:$L$1501,7,0),0)</f>
        <v>0</v>
      </c>
      <c r="CY1428">
        <f>IFERROR(VLOOKUP(Tabla5[[#This Row],[CLAVE]],[2]VENTAS!$F$2:$R$1501,13,0),0)</f>
        <v>0</v>
      </c>
      <c r="CZ1428">
        <f>SUM(Tabla5[[#This Row],[VENTA MABE 2 SEMANA NOV]:[VENTAS OTROS 2 SEMANA NOV]])</f>
        <v>0</v>
      </c>
      <c r="DA1428" s="46">
        <v>0</v>
      </c>
    </row>
    <row r="1429" spans="1:105" hidden="1" x14ac:dyDescent="0.3">
      <c r="A1429" t="str">
        <f>CONCATENATE(Tabla5[[#This Row],[TIENDA HMPV]],Tabla5[[#This Row],[LINEA]])</f>
        <v>572 - LOMAS DE SARGENTILLOCOCINAS</v>
      </c>
      <c r="C1429" s="55" t="s">
        <v>653</v>
      </c>
      <c r="D1429" s="55" t="s">
        <v>30</v>
      </c>
      <c r="E1429" s="55" t="s">
        <v>1200</v>
      </c>
      <c r="F1429" s="55" t="s">
        <v>1724</v>
      </c>
      <c r="G1429" t="s">
        <v>26</v>
      </c>
      <c r="H1429" s="42">
        <f>IFERROR(Tabla5[[#This Row],[VENTAS MABE]]/Tabla5[[#This Row],[CUOTA]],0)</f>
        <v>0</v>
      </c>
      <c r="I1429">
        <v>3</v>
      </c>
      <c r="L1429">
        <v>0</v>
      </c>
      <c r="M1429">
        <v>0</v>
      </c>
      <c r="N1429">
        <v>0</v>
      </c>
      <c r="O1429">
        <v>0</v>
      </c>
      <c r="W1429" s="42">
        <f>IFERROR(Tabla5[[#This Row],[TOTAL VENTA 38 SEMANA]]/Tabla5[[#This Row],[VENTA ACUM 38]],0)</f>
        <v>0</v>
      </c>
      <c r="X1429" s="42">
        <v>0</v>
      </c>
      <c r="Y1429" s="55" t="s">
        <v>757</v>
      </c>
      <c r="Z1429" s="46">
        <f>+Tabla5[[#This Row],[VENTA ACUM 38]]+Tabla5[[#This Row],[venta total 39 acum]]</f>
        <v>0</v>
      </c>
      <c r="AA1429" s="46">
        <v>0</v>
      </c>
      <c r="AB1429" s="46">
        <v>0</v>
      </c>
      <c r="AC1429" s="46">
        <v>0</v>
      </c>
      <c r="AD1429" s="46"/>
      <c r="AE1429" s="46"/>
      <c r="AF1429" s="46"/>
      <c r="AG1429" s="46">
        <v>0</v>
      </c>
      <c r="AH1429" s="42">
        <f>IFERROR(Tabla5[[#This Row],[VENTAS MABE]]/Tabla5[[#This Row],[VENTAS INDURAMA]],0)</f>
        <v>0</v>
      </c>
      <c r="AI1429" t="s">
        <v>1676</v>
      </c>
      <c r="AK1429" s="42"/>
      <c r="AL1429" t="s">
        <v>727</v>
      </c>
      <c r="AM1429" s="55" t="s">
        <v>1199</v>
      </c>
      <c r="AO1429" s="55" t="s">
        <v>419</v>
      </c>
      <c r="AP1429" t="e">
        <v>#N/A</v>
      </c>
      <c r="AQ1429" s="55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f>SUM(Tabla5[[#This Row],[VENTA MABE 1 SEMANA OCT]:[VENTAS OTROS 1 SEMANA OCT]])</f>
        <v>0</v>
      </c>
      <c r="AY1429" s="46">
        <v>3</v>
      </c>
      <c r="AZ1429" s="55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f>SUM(Tabla5[[#This Row],[VENTA MABE 2 SEMANA OCT]:[VENTAS OTROS 2 SEMANA OCT]])</f>
        <v>0</v>
      </c>
      <c r="BH1429" t="s">
        <v>1198</v>
      </c>
      <c r="BI1429" s="55" t="s">
        <v>653</v>
      </c>
      <c r="BJ1429">
        <v>1.0000000000000004</v>
      </c>
      <c r="BK1429" s="55">
        <v>1</v>
      </c>
      <c r="BL1429">
        <v>1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f>SUM(Tabla5[[#This Row],[VENTA MABE 3 SEMANA OCT]:[VENTAS OTROS 3 SEMANA OCT]])</f>
        <v>2</v>
      </c>
      <c r="BS1429" s="42">
        <v>0.4</v>
      </c>
      <c r="BT1429" s="55">
        <v>0</v>
      </c>
      <c r="BU1429">
        <v>1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f>SUM(Tabla5[[#This Row],[VENTA MABE 4 SEMANA OCT]:[VENTAS OTROS 4 SEMANA OCT]])</f>
        <v>1</v>
      </c>
      <c r="CB1429" t="s">
        <v>1679</v>
      </c>
      <c r="CC1429" t="s">
        <v>1679</v>
      </c>
      <c r="CD1429" t="s">
        <v>1679</v>
      </c>
      <c r="CE1429" t="s">
        <v>1679</v>
      </c>
      <c r="CF1429" t="s">
        <v>1679</v>
      </c>
      <c r="CG1429" t="s">
        <v>1679</v>
      </c>
      <c r="CH1429" t="s">
        <v>1679</v>
      </c>
      <c r="CI14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429" t="s">
        <v>1703</v>
      </c>
      <c r="CK1429">
        <v>1</v>
      </c>
      <c r="CL1429">
        <v>0</v>
      </c>
      <c r="CM1429" t="s">
        <v>1679</v>
      </c>
      <c r="CN1429">
        <v>0</v>
      </c>
      <c r="CO1429">
        <v>0</v>
      </c>
      <c r="CP1429">
        <v>0</v>
      </c>
      <c r="CQ1429">
        <v>0</v>
      </c>
      <c r="CR1429">
        <f>SUM(Tabla5[[#This Row],[VENTA MABE 1 SEMANA NOV]:[VENTAS OTROS 1 SEMANA NOV]])</f>
        <v>1</v>
      </c>
      <c r="CS1429">
        <f>IFERROR(VLOOKUP(Tabla5[[#This Row],[CLAVE]],[2]VENTAS!$F$2:$L$1501,2,0),0)</f>
        <v>2</v>
      </c>
      <c r="CT1429">
        <f>IFERROR(VLOOKUP(Tabla5[[#This Row],[CLAVE]],[2]VENTAS!$F$2:$L$1501,3,0),0)</f>
        <v>0</v>
      </c>
      <c r="CU1429">
        <f>IFERROR(VLOOKUP(Tabla5[[#This Row],[CLAVE]],[2]VENTAS!$F$2:$L$1501,4,0),0)</f>
        <v>0</v>
      </c>
      <c r="CV1429">
        <f>IFERROR(VLOOKUP(Tabla5[[#This Row],[CLAVE]],[2]VENTAS!$F$2:$L$1501,5,0),0)</f>
        <v>0</v>
      </c>
      <c r="CW1429">
        <f>IFERROR(VLOOKUP(Tabla5[[#This Row],[CLAVE]],[2]VENTAS!$F$2:$L$1501,6,0),0)</f>
        <v>0</v>
      </c>
      <c r="CX1429">
        <f>IFERROR(VLOOKUP(Tabla5[[#This Row],[CLAVE]],[2]VENTAS!$F$2:$L$1501,7,0),0)</f>
        <v>0</v>
      </c>
      <c r="CY1429">
        <f>IFERROR(VLOOKUP(Tabla5[[#This Row],[CLAVE]],[2]VENTAS!$F$2:$R$1501,13,0),0)</f>
        <v>0</v>
      </c>
      <c r="CZ1429">
        <f>SUM(Tabla5[[#This Row],[VENTA MABE 2 SEMANA NOV]:[VENTAS OTROS 2 SEMANA NOV]])</f>
        <v>2</v>
      </c>
      <c r="DA1429" s="46">
        <v>8.0583740869674401</v>
      </c>
    </row>
    <row r="1430" spans="1:105" hidden="1" x14ac:dyDescent="0.3">
      <c r="A1430" t="str">
        <f>CONCATENATE(Tabla5[[#This Row],[TIENDA HMPV]],Tabla5[[#This Row],[LINEA]])</f>
        <v>572 - LOMAS DE SARGENTILLOGLOBALES</v>
      </c>
      <c r="C1430" s="55" t="s">
        <v>653</v>
      </c>
      <c r="D1430" s="55" t="s">
        <v>30</v>
      </c>
      <c r="E1430" s="55" t="s">
        <v>1200</v>
      </c>
      <c r="F1430" s="55" t="s">
        <v>1724</v>
      </c>
      <c r="G1430" t="s">
        <v>27</v>
      </c>
      <c r="H1430" s="42">
        <f>IFERROR(Tabla5[[#This Row],[VENTAS MABE]]/Tabla5[[#This Row],[CUOTA]],0)</f>
        <v>0</v>
      </c>
      <c r="I1430">
        <v>0</v>
      </c>
      <c r="L1430">
        <v>0</v>
      </c>
      <c r="M1430">
        <v>0</v>
      </c>
      <c r="N1430">
        <v>0</v>
      </c>
      <c r="O1430">
        <v>0</v>
      </c>
      <c r="W1430" s="42">
        <f>IFERROR(Tabla5[[#This Row],[TOTAL VENTA 38 SEMANA]]/Tabla5[[#This Row],[VENTA ACUM 38]],0)</f>
        <v>0</v>
      </c>
      <c r="X1430" s="42">
        <v>0</v>
      </c>
      <c r="Y1430" s="55" t="s">
        <v>757</v>
      </c>
      <c r="Z1430" s="46">
        <f>+Tabla5[[#This Row],[VENTA ACUM 38]]+Tabla5[[#This Row],[venta total 39 acum]]</f>
        <v>0</v>
      </c>
      <c r="AA1430" s="46">
        <v>0</v>
      </c>
      <c r="AB1430" s="46">
        <v>0</v>
      </c>
      <c r="AC1430" s="46">
        <v>0</v>
      </c>
      <c r="AD1430" s="46"/>
      <c r="AE1430" s="46"/>
      <c r="AF1430" s="46"/>
      <c r="AG1430" s="46">
        <v>0</v>
      </c>
      <c r="AH1430" s="42">
        <f>IFERROR(Tabla5[[#This Row],[VENTAS MABE]]/Tabla5[[#This Row],[VENTAS INDURAMA]],0)</f>
        <v>0</v>
      </c>
      <c r="AI1430" t="s">
        <v>1676</v>
      </c>
      <c r="AK1430" s="42"/>
      <c r="AL1430" t="s">
        <v>727</v>
      </c>
      <c r="AM1430" s="55" t="s">
        <v>1199</v>
      </c>
      <c r="AO1430" s="55" t="s">
        <v>419</v>
      </c>
      <c r="AP1430" t="e">
        <v>#N/A</v>
      </c>
      <c r="AQ1430" s="55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f>SUM(Tabla5[[#This Row],[VENTA MABE 1 SEMANA OCT]:[VENTAS OTROS 1 SEMANA OCT]])</f>
        <v>0</v>
      </c>
      <c r="AY1430" s="46">
        <v>0</v>
      </c>
      <c r="AZ1430" s="55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f>SUM(Tabla5[[#This Row],[VENTA MABE 2 SEMANA OCT]:[VENTAS OTROS 2 SEMANA OCT]])</f>
        <v>0</v>
      </c>
      <c r="BH1430" t="s">
        <v>1198</v>
      </c>
      <c r="BI1430" s="55" t="s">
        <v>653</v>
      </c>
      <c r="BJ1430">
        <v>1.0000000000000004</v>
      </c>
      <c r="BK1430" s="55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f>SUM(Tabla5[[#This Row],[VENTA MABE 3 SEMANA OCT]:[VENTAS OTROS 3 SEMANA OCT]])</f>
        <v>0</v>
      </c>
      <c r="BS1430" s="42">
        <v>0</v>
      </c>
      <c r="BT1430" s="55">
        <v>1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f>SUM(Tabla5[[#This Row],[VENTA MABE 4 SEMANA OCT]:[VENTAS OTROS 4 SEMANA OCT]])</f>
        <v>1</v>
      </c>
      <c r="CB1430" t="s">
        <v>1679</v>
      </c>
      <c r="CC1430" t="s">
        <v>1679</v>
      </c>
      <c r="CD1430" t="s">
        <v>1679</v>
      </c>
      <c r="CE1430" t="s">
        <v>1679</v>
      </c>
      <c r="CF1430" t="s">
        <v>1679</v>
      </c>
      <c r="CG1430" t="s">
        <v>1679</v>
      </c>
      <c r="CH1430" t="s">
        <v>1679</v>
      </c>
      <c r="CI14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30" s="66">
        <v>0</v>
      </c>
      <c r="CK1430">
        <v>0</v>
      </c>
      <c r="CL1430">
        <v>0</v>
      </c>
      <c r="CM1430" t="s">
        <v>1679</v>
      </c>
      <c r="CN1430">
        <v>0</v>
      </c>
      <c r="CO1430">
        <v>0</v>
      </c>
      <c r="CP1430">
        <v>0</v>
      </c>
      <c r="CQ1430">
        <v>0</v>
      </c>
      <c r="CR1430">
        <f>SUM(Tabla5[[#This Row],[VENTA MABE 1 SEMANA NOV]:[VENTAS OTROS 1 SEMANA NOV]])</f>
        <v>0</v>
      </c>
      <c r="CS1430">
        <f>IFERROR(VLOOKUP(Tabla5[[#This Row],[CLAVE]],[2]VENTAS!$F$2:$L$1501,2,0),0)</f>
        <v>0</v>
      </c>
      <c r="CT1430">
        <f>IFERROR(VLOOKUP(Tabla5[[#This Row],[CLAVE]],[2]VENTAS!$F$2:$L$1501,3,0),0)</f>
        <v>0</v>
      </c>
      <c r="CU1430">
        <f>IFERROR(VLOOKUP(Tabla5[[#This Row],[CLAVE]],[2]VENTAS!$F$2:$L$1501,4,0),0)</f>
        <v>0</v>
      </c>
      <c r="CV1430">
        <f>IFERROR(VLOOKUP(Tabla5[[#This Row],[CLAVE]],[2]VENTAS!$F$2:$L$1501,5,0),0)</f>
        <v>0</v>
      </c>
      <c r="CW1430">
        <f>IFERROR(VLOOKUP(Tabla5[[#This Row],[CLAVE]],[2]VENTAS!$F$2:$L$1501,6,0),0)</f>
        <v>0</v>
      </c>
      <c r="CX1430">
        <f>IFERROR(VLOOKUP(Tabla5[[#This Row],[CLAVE]],[2]VENTAS!$F$2:$L$1501,7,0),0)</f>
        <v>0</v>
      </c>
      <c r="CY1430">
        <f>IFERROR(VLOOKUP(Tabla5[[#This Row],[CLAVE]],[2]VENTAS!$F$2:$R$1501,13,0),0)</f>
        <v>0</v>
      </c>
      <c r="CZ1430">
        <f>SUM(Tabla5[[#This Row],[VENTA MABE 2 SEMANA NOV]:[VENTAS OTROS 2 SEMANA NOV]])</f>
        <v>0</v>
      </c>
      <c r="DA1430" s="46">
        <v>9.6755963763607206E-2</v>
      </c>
    </row>
    <row r="1431" spans="1:105" hidden="1" x14ac:dyDescent="0.3">
      <c r="A1431" t="str">
        <f>CONCATENATE(Tabla5[[#This Row],[TIENDA HMPV]],Tabla5[[#This Row],[LINEA]])</f>
        <v>572 - LOMAS DE SARGENTILLOLAVADO</v>
      </c>
      <c r="C1431" s="55" t="s">
        <v>653</v>
      </c>
      <c r="D1431" s="55" t="s">
        <v>30</v>
      </c>
      <c r="E1431" s="55" t="s">
        <v>1200</v>
      </c>
      <c r="F1431" s="55" t="s">
        <v>1724</v>
      </c>
      <c r="G1431" t="s">
        <v>28</v>
      </c>
      <c r="H1431" s="42">
        <f>IFERROR(Tabla5[[#This Row],[VENTAS MABE]]/Tabla5[[#This Row],[CUOTA]],0)</f>
        <v>0</v>
      </c>
      <c r="I1431">
        <v>0</v>
      </c>
      <c r="L1431">
        <v>0</v>
      </c>
      <c r="M1431">
        <v>0</v>
      </c>
      <c r="N1431">
        <v>0</v>
      </c>
      <c r="O1431">
        <v>0</v>
      </c>
      <c r="W1431" s="42">
        <f>IFERROR(Tabla5[[#This Row],[TOTAL VENTA 38 SEMANA]]/Tabla5[[#This Row],[VENTA ACUM 38]],0)</f>
        <v>0</v>
      </c>
      <c r="X1431" s="42">
        <v>0</v>
      </c>
      <c r="Y1431" s="55" t="s">
        <v>757</v>
      </c>
      <c r="Z1431" s="46">
        <f>+Tabla5[[#This Row],[VENTA ACUM 38]]+Tabla5[[#This Row],[venta total 39 acum]]</f>
        <v>0</v>
      </c>
      <c r="AA1431" s="46">
        <v>0</v>
      </c>
      <c r="AB1431" s="46">
        <v>0</v>
      </c>
      <c r="AC1431" s="46">
        <v>0</v>
      </c>
      <c r="AD1431" s="46"/>
      <c r="AE1431" s="46"/>
      <c r="AF1431" s="46"/>
      <c r="AG1431" s="46">
        <v>0</v>
      </c>
      <c r="AH1431" s="42">
        <f>IFERROR(Tabla5[[#This Row],[VENTAS MABE]]/Tabla5[[#This Row],[VENTAS INDURAMA]],0)</f>
        <v>0</v>
      </c>
      <c r="AI1431" t="s">
        <v>1676</v>
      </c>
      <c r="AK1431" s="42"/>
      <c r="AL1431" t="s">
        <v>727</v>
      </c>
      <c r="AM1431" s="55" t="s">
        <v>1199</v>
      </c>
      <c r="AO1431" s="55" t="s">
        <v>419</v>
      </c>
      <c r="AP1431" t="e">
        <v>#N/A</v>
      </c>
      <c r="AQ1431" s="55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f>SUM(Tabla5[[#This Row],[VENTA MABE 1 SEMANA OCT]:[VENTAS OTROS 1 SEMANA OCT]])</f>
        <v>0</v>
      </c>
      <c r="AY1431" s="46">
        <v>0</v>
      </c>
      <c r="AZ1431" s="55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f>SUM(Tabla5[[#This Row],[VENTA MABE 2 SEMANA OCT]:[VENTAS OTROS 2 SEMANA OCT]])</f>
        <v>0</v>
      </c>
      <c r="BH1431" t="s">
        <v>1198</v>
      </c>
      <c r="BI1431" s="55" t="s">
        <v>653</v>
      </c>
      <c r="BJ1431">
        <v>1.0000000000000004</v>
      </c>
      <c r="BK1431" s="55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f>SUM(Tabla5[[#This Row],[VENTA MABE 3 SEMANA OCT]:[VENTAS OTROS 3 SEMANA OCT]])</f>
        <v>0</v>
      </c>
      <c r="BS1431" s="42">
        <v>0.05</v>
      </c>
      <c r="BT1431" s="55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f>SUM(Tabla5[[#This Row],[VENTA MABE 4 SEMANA OCT]:[VENTAS OTROS 4 SEMANA OCT]])</f>
        <v>0</v>
      </c>
      <c r="CB1431" t="s">
        <v>1679</v>
      </c>
      <c r="CC1431" t="s">
        <v>1679</v>
      </c>
      <c r="CD1431" t="s">
        <v>1679</v>
      </c>
      <c r="CE1431" t="s">
        <v>1679</v>
      </c>
      <c r="CF1431" t="s">
        <v>1679</v>
      </c>
      <c r="CG1431" t="s">
        <v>1679</v>
      </c>
      <c r="CH1431" t="s">
        <v>1679</v>
      </c>
      <c r="CI14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31" s="66">
        <v>0</v>
      </c>
      <c r="CK1431">
        <v>1</v>
      </c>
      <c r="CL1431">
        <v>0</v>
      </c>
      <c r="CM1431" t="s">
        <v>1679</v>
      </c>
      <c r="CN1431">
        <v>0</v>
      </c>
      <c r="CO1431">
        <v>0</v>
      </c>
      <c r="CP1431">
        <v>0</v>
      </c>
      <c r="CQ1431">
        <v>0</v>
      </c>
      <c r="CR1431">
        <f>SUM(Tabla5[[#This Row],[VENTA MABE 1 SEMANA NOV]:[VENTAS OTROS 1 SEMANA NOV]])</f>
        <v>1</v>
      </c>
      <c r="CS1431">
        <f>IFERROR(VLOOKUP(Tabla5[[#This Row],[CLAVE]],[2]VENTAS!$F$2:$L$1501,2,0),0)</f>
        <v>1</v>
      </c>
      <c r="CT1431">
        <f>IFERROR(VLOOKUP(Tabla5[[#This Row],[CLAVE]],[2]VENTAS!$F$2:$L$1501,3,0),0)</f>
        <v>0</v>
      </c>
      <c r="CU1431">
        <f>IFERROR(VLOOKUP(Tabla5[[#This Row],[CLAVE]],[2]VENTAS!$F$2:$L$1501,4,0),0)</f>
        <v>0</v>
      </c>
      <c r="CV1431">
        <f>IFERROR(VLOOKUP(Tabla5[[#This Row],[CLAVE]],[2]VENTAS!$F$2:$L$1501,5,0),0)</f>
        <v>0</v>
      </c>
      <c r="CW1431">
        <f>IFERROR(VLOOKUP(Tabla5[[#This Row],[CLAVE]],[2]VENTAS!$F$2:$L$1501,6,0),0)</f>
        <v>0</v>
      </c>
      <c r="CX1431">
        <f>IFERROR(VLOOKUP(Tabla5[[#This Row],[CLAVE]],[2]VENTAS!$F$2:$L$1501,7,0),0)</f>
        <v>0</v>
      </c>
      <c r="CY1431">
        <f>IFERROR(VLOOKUP(Tabla5[[#This Row],[CLAVE]],[2]VENTAS!$F$2:$R$1501,13,0),0)</f>
        <v>0</v>
      </c>
      <c r="CZ1431">
        <f>SUM(Tabla5[[#This Row],[VENTA MABE 2 SEMANA NOV]:[VENTAS OTROS 2 SEMANA NOV]])</f>
        <v>1</v>
      </c>
      <c r="DA1431" s="46">
        <v>0</v>
      </c>
    </row>
    <row r="1432" spans="1:105" hidden="1" x14ac:dyDescent="0.3">
      <c r="A1432" t="str">
        <f>CONCATENATE(Tabla5[[#This Row],[TIENDA HMPV]],Tabla5[[#This Row],[LINEA]])</f>
        <v>572 - LOMAS DE SARGENTILLOREFRIGERACIÓN</v>
      </c>
      <c r="C1432" s="55" t="s">
        <v>653</v>
      </c>
      <c r="D1432" s="55" t="s">
        <v>30</v>
      </c>
      <c r="E1432" s="55" t="s">
        <v>1200</v>
      </c>
      <c r="F1432" s="55" t="s">
        <v>1724</v>
      </c>
      <c r="G1432" t="s">
        <v>29</v>
      </c>
      <c r="H1432" s="42">
        <f>IFERROR(Tabla5[[#This Row],[VENTAS MABE]]/Tabla5[[#This Row],[CUOTA]],0)</f>
        <v>0</v>
      </c>
      <c r="I1432">
        <v>0</v>
      </c>
      <c r="L1432">
        <v>0</v>
      </c>
      <c r="M1432">
        <v>0</v>
      </c>
      <c r="N1432">
        <v>0</v>
      </c>
      <c r="O1432">
        <v>0</v>
      </c>
      <c r="W1432" s="42">
        <f>IFERROR(Tabla5[[#This Row],[TOTAL VENTA 38 SEMANA]]/Tabla5[[#This Row],[VENTA ACUM 38]],0)</f>
        <v>0</v>
      </c>
      <c r="X1432" s="42">
        <v>0</v>
      </c>
      <c r="Y1432" s="55" t="s">
        <v>757</v>
      </c>
      <c r="Z1432" s="46">
        <f>+Tabla5[[#This Row],[VENTA ACUM 38]]+Tabla5[[#This Row],[venta total 39 acum]]</f>
        <v>0</v>
      </c>
      <c r="AA1432" s="46">
        <v>0</v>
      </c>
      <c r="AB1432" s="46">
        <v>0</v>
      </c>
      <c r="AC1432" s="46">
        <v>0</v>
      </c>
      <c r="AD1432" s="46"/>
      <c r="AE1432" s="46"/>
      <c r="AF1432" s="46"/>
      <c r="AG1432" s="46">
        <v>0</v>
      </c>
      <c r="AH1432" s="42">
        <f>IFERROR(Tabla5[[#This Row],[VENTAS MABE]]/Tabla5[[#This Row],[VENTAS INDURAMA]],0)</f>
        <v>0</v>
      </c>
      <c r="AI1432" t="s">
        <v>1676</v>
      </c>
      <c r="AK1432" s="42"/>
      <c r="AL1432" t="s">
        <v>727</v>
      </c>
      <c r="AM1432" s="55" t="s">
        <v>1199</v>
      </c>
      <c r="AO1432" s="55" t="s">
        <v>419</v>
      </c>
      <c r="AP1432" t="e">
        <v>#N/A</v>
      </c>
      <c r="AQ1432" s="55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f>SUM(Tabla5[[#This Row],[VENTA MABE 1 SEMANA OCT]:[VENTAS OTROS 1 SEMANA OCT]])</f>
        <v>0</v>
      </c>
      <c r="AY1432" s="46">
        <v>2</v>
      </c>
      <c r="AZ1432" s="55">
        <v>1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f>SUM(Tabla5[[#This Row],[VENTA MABE 2 SEMANA OCT]:[VENTAS OTROS 2 SEMANA OCT]])</f>
        <v>2</v>
      </c>
      <c r="BH1432" t="s">
        <v>1198</v>
      </c>
      <c r="BI1432" s="55" t="s">
        <v>653</v>
      </c>
      <c r="BJ1432">
        <v>1.0000000000000004</v>
      </c>
      <c r="BK1432" s="55">
        <v>1</v>
      </c>
      <c r="BL1432">
        <v>1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f>SUM(Tabla5[[#This Row],[VENTA MABE 3 SEMANA OCT]:[VENTAS OTROS 3 SEMANA OCT]])</f>
        <v>2</v>
      </c>
      <c r="BS1432" s="42">
        <v>0.28000000000000003</v>
      </c>
      <c r="BT1432" s="55">
        <v>1</v>
      </c>
      <c r="BU1432">
        <v>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f>SUM(Tabla5[[#This Row],[VENTA MABE 4 SEMANA OCT]:[VENTAS OTROS 4 SEMANA OCT]])</f>
        <v>2</v>
      </c>
      <c r="CB1432" t="s">
        <v>1679</v>
      </c>
      <c r="CC1432" t="s">
        <v>1679</v>
      </c>
      <c r="CD1432" t="s">
        <v>1679</v>
      </c>
      <c r="CE1432" t="s">
        <v>1679</v>
      </c>
      <c r="CF1432" t="s">
        <v>1679</v>
      </c>
      <c r="CG1432" t="s">
        <v>1679</v>
      </c>
      <c r="CH1432" t="s">
        <v>1679</v>
      </c>
      <c r="CI14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32" s="66">
        <v>0</v>
      </c>
      <c r="CK1432">
        <v>1</v>
      </c>
      <c r="CL1432">
        <v>0</v>
      </c>
      <c r="CM1432" t="s">
        <v>1679</v>
      </c>
      <c r="CN1432">
        <v>0</v>
      </c>
      <c r="CO1432">
        <v>0</v>
      </c>
      <c r="CP1432">
        <v>0</v>
      </c>
      <c r="CQ1432">
        <v>0</v>
      </c>
      <c r="CR1432">
        <f>SUM(Tabla5[[#This Row],[VENTA MABE 1 SEMANA NOV]:[VENTAS OTROS 1 SEMANA NOV]])</f>
        <v>1</v>
      </c>
      <c r="CS1432">
        <f>IFERROR(VLOOKUP(Tabla5[[#This Row],[CLAVE]],[2]VENTAS!$F$2:$L$1501,2,0),0)</f>
        <v>2</v>
      </c>
      <c r="CT1432">
        <f>IFERROR(VLOOKUP(Tabla5[[#This Row],[CLAVE]],[2]VENTAS!$F$2:$L$1501,3,0),0)</f>
        <v>0</v>
      </c>
      <c r="CU1432">
        <f>IFERROR(VLOOKUP(Tabla5[[#This Row],[CLAVE]],[2]VENTAS!$F$2:$L$1501,4,0),0)</f>
        <v>0</v>
      </c>
      <c r="CV1432">
        <f>IFERROR(VLOOKUP(Tabla5[[#This Row],[CLAVE]],[2]VENTAS!$F$2:$L$1501,5,0),0)</f>
        <v>0</v>
      </c>
      <c r="CW1432">
        <f>IFERROR(VLOOKUP(Tabla5[[#This Row],[CLAVE]],[2]VENTAS!$F$2:$L$1501,6,0),0)</f>
        <v>0</v>
      </c>
      <c r="CX1432">
        <f>IFERROR(VLOOKUP(Tabla5[[#This Row],[CLAVE]],[2]VENTAS!$F$2:$L$1501,7,0),0)</f>
        <v>0</v>
      </c>
      <c r="CY1432">
        <f>IFERROR(VLOOKUP(Tabla5[[#This Row],[CLAVE]],[2]VENTAS!$F$2:$R$1501,13,0),0)</f>
        <v>0</v>
      </c>
      <c r="CZ1432">
        <f>SUM(Tabla5[[#This Row],[VENTA MABE 2 SEMANA NOV]:[VENTAS OTROS 2 SEMANA NOV]])</f>
        <v>2</v>
      </c>
      <c r="DA1432" s="46">
        <v>7</v>
      </c>
    </row>
    <row r="1433" spans="1:105" hidden="1" x14ac:dyDescent="0.3">
      <c r="A1433" t="str">
        <f>CONCATENATE(Tabla5[[#This Row],[TIENDA HMPV]],Tabla5[[#This Row],[LINEA]])</f>
        <v>529 - NARANJALCOCINAS</v>
      </c>
      <c r="C1433" s="55" t="s">
        <v>653</v>
      </c>
      <c r="D1433" s="55" t="s">
        <v>30</v>
      </c>
      <c r="E1433" s="55" t="s">
        <v>1182</v>
      </c>
      <c r="F1433" s="55" t="s">
        <v>1724</v>
      </c>
      <c r="G1433" t="s">
        <v>26</v>
      </c>
      <c r="H1433" s="42">
        <f>IFERROR(Tabla5[[#This Row],[VENTAS MABE]]/Tabla5[[#This Row],[CUOTA]],0)</f>
        <v>0</v>
      </c>
      <c r="I1433">
        <v>2</v>
      </c>
      <c r="L1433">
        <v>0</v>
      </c>
      <c r="M1433">
        <v>0</v>
      </c>
      <c r="N1433">
        <v>0</v>
      </c>
      <c r="O1433">
        <v>0</v>
      </c>
      <c r="W1433" s="42">
        <f>IFERROR(Tabla5[[#This Row],[TOTAL VENTA 38 SEMANA]]/Tabla5[[#This Row],[VENTA ACUM 38]],0)</f>
        <v>0</v>
      </c>
      <c r="X1433" s="42">
        <v>0</v>
      </c>
      <c r="Y1433" s="55" t="s">
        <v>769</v>
      </c>
      <c r="Z1433" s="46">
        <f>+Tabla5[[#This Row],[VENTA ACUM 38]]+Tabla5[[#This Row],[venta total 39 acum]]</f>
        <v>0</v>
      </c>
      <c r="AA1433" s="46">
        <v>0</v>
      </c>
      <c r="AB1433" s="46">
        <v>0</v>
      </c>
      <c r="AC1433" s="46">
        <v>0</v>
      </c>
      <c r="AD1433" s="46"/>
      <c r="AE1433" s="46"/>
      <c r="AF1433" s="46"/>
      <c r="AG1433" s="46">
        <v>0</v>
      </c>
      <c r="AH1433" s="42">
        <f>IFERROR(Tabla5[[#This Row],[VENTAS MABE]]/Tabla5[[#This Row],[VENTAS INDURAMA]],0)</f>
        <v>0</v>
      </c>
      <c r="AI1433" t="s">
        <v>1676</v>
      </c>
      <c r="AK1433" s="42"/>
      <c r="AL1433" t="s">
        <v>727</v>
      </c>
      <c r="AM1433" s="55" t="s">
        <v>1181</v>
      </c>
      <c r="AO1433" s="55" t="s">
        <v>419</v>
      </c>
      <c r="AP1433" t="e">
        <v>#N/A</v>
      </c>
      <c r="AQ1433" s="55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f>SUM(Tabla5[[#This Row],[VENTA MABE 1 SEMANA OCT]:[VENTAS OTROS 1 SEMANA OCT]])</f>
        <v>0</v>
      </c>
      <c r="AY1433" s="46">
        <v>2</v>
      </c>
      <c r="AZ1433" s="55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f>SUM(Tabla5[[#This Row],[VENTA MABE 2 SEMANA OCT]:[VENTAS OTROS 2 SEMANA OCT]])</f>
        <v>1</v>
      </c>
      <c r="BH1433" t="s">
        <v>1180</v>
      </c>
      <c r="BI1433" s="55" t="s">
        <v>653</v>
      </c>
      <c r="BJ1433">
        <v>1.5</v>
      </c>
      <c r="BK1433" s="55">
        <v>1</v>
      </c>
      <c r="BL1433">
        <v>1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f>SUM(Tabla5[[#This Row],[VENTA MABE 3 SEMANA OCT]:[VENTAS OTROS 3 SEMANA OCT]])</f>
        <v>2</v>
      </c>
      <c r="BS1433" s="42">
        <v>0.4</v>
      </c>
      <c r="BT1433" s="55">
        <v>1</v>
      </c>
      <c r="BU1433">
        <v>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f>SUM(Tabla5[[#This Row],[VENTA MABE 4 SEMANA OCT]:[VENTAS OTROS 4 SEMANA OCT]])</f>
        <v>2</v>
      </c>
      <c r="CB1433" t="s">
        <v>1679</v>
      </c>
      <c r="CC1433" t="s">
        <v>1679</v>
      </c>
      <c r="CD1433" t="s">
        <v>1679</v>
      </c>
      <c r="CE1433" t="s">
        <v>1679</v>
      </c>
      <c r="CF1433" t="s">
        <v>1679</v>
      </c>
      <c r="CG1433" t="s">
        <v>1679</v>
      </c>
      <c r="CH1433" t="s">
        <v>1679</v>
      </c>
      <c r="CI14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433" t="s">
        <v>1703</v>
      </c>
      <c r="CK1433">
        <v>0</v>
      </c>
      <c r="CL1433">
        <v>0</v>
      </c>
      <c r="CM1433" t="s">
        <v>1679</v>
      </c>
      <c r="CN1433">
        <v>0</v>
      </c>
      <c r="CO1433">
        <v>0</v>
      </c>
      <c r="CP1433">
        <v>0</v>
      </c>
      <c r="CQ1433">
        <v>0</v>
      </c>
      <c r="CR1433">
        <f>SUM(Tabla5[[#This Row],[VENTA MABE 1 SEMANA NOV]:[VENTAS OTROS 1 SEMANA NOV]])</f>
        <v>0</v>
      </c>
      <c r="CS1433">
        <f>IFERROR(VLOOKUP(Tabla5[[#This Row],[CLAVE]],[2]VENTAS!$F$2:$L$1501,2,0),0)</f>
        <v>2</v>
      </c>
      <c r="CT1433">
        <f>IFERROR(VLOOKUP(Tabla5[[#This Row],[CLAVE]],[2]VENTAS!$F$2:$L$1501,3,0),0)</f>
        <v>0</v>
      </c>
      <c r="CU1433">
        <f>IFERROR(VLOOKUP(Tabla5[[#This Row],[CLAVE]],[2]VENTAS!$F$2:$L$1501,4,0),0)</f>
        <v>0</v>
      </c>
      <c r="CV1433">
        <f>IFERROR(VLOOKUP(Tabla5[[#This Row],[CLAVE]],[2]VENTAS!$F$2:$L$1501,5,0),0)</f>
        <v>0</v>
      </c>
      <c r="CW1433">
        <f>IFERROR(VLOOKUP(Tabla5[[#This Row],[CLAVE]],[2]VENTAS!$F$2:$L$1501,6,0),0)</f>
        <v>0</v>
      </c>
      <c r="CX1433">
        <f>IFERROR(VLOOKUP(Tabla5[[#This Row],[CLAVE]],[2]VENTAS!$F$2:$L$1501,7,0),0)</f>
        <v>0</v>
      </c>
      <c r="CY1433">
        <f>IFERROR(VLOOKUP(Tabla5[[#This Row],[CLAVE]],[2]VENTAS!$F$2:$R$1501,13,0),0)</f>
        <v>0</v>
      </c>
      <c r="CZ1433">
        <f>SUM(Tabla5[[#This Row],[VENTA MABE 2 SEMANA NOV]:[VENTAS OTROS 2 SEMANA NOV]])</f>
        <v>2</v>
      </c>
      <c r="DA1433" s="46">
        <v>8.0875611304511601</v>
      </c>
    </row>
    <row r="1434" spans="1:105" hidden="1" x14ac:dyDescent="0.3">
      <c r="A1434" t="str">
        <f>CONCATENATE(Tabla5[[#This Row],[TIENDA HMPV]],Tabla5[[#This Row],[LINEA]])</f>
        <v>529 - NARANJALGLOBALES</v>
      </c>
      <c r="C1434" s="55" t="s">
        <v>653</v>
      </c>
      <c r="D1434" s="55" t="s">
        <v>30</v>
      </c>
      <c r="E1434" s="55" t="s">
        <v>1182</v>
      </c>
      <c r="F1434" s="55" t="s">
        <v>1724</v>
      </c>
      <c r="G1434" t="s">
        <v>27</v>
      </c>
      <c r="H1434" s="42">
        <f>IFERROR(Tabla5[[#This Row],[VENTAS MABE]]/Tabla5[[#This Row],[CUOTA]],0)</f>
        <v>0</v>
      </c>
      <c r="I1434">
        <v>1</v>
      </c>
      <c r="L1434">
        <v>0</v>
      </c>
      <c r="M1434">
        <v>0</v>
      </c>
      <c r="N1434">
        <v>0</v>
      </c>
      <c r="O1434">
        <v>0</v>
      </c>
      <c r="W1434" s="42">
        <f>IFERROR(Tabla5[[#This Row],[TOTAL VENTA 38 SEMANA]]/Tabla5[[#This Row],[VENTA ACUM 38]],0)</f>
        <v>0</v>
      </c>
      <c r="X1434" s="42">
        <v>0</v>
      </c>
      <c r="Y1434" s="55" t="s">
        <v>769</v>
      </c>
      <c r="Z1434" s="46">
        <f>+Tabla5[[#This Row],[VENTA ACUM 38]]+Tabla5[[#This Row],[venta total 39 acum]]</f>
        <v>0</v>
      </c>
      <c r="AA1434" s="46">
        <v>0</v>
      </c>
      <c r="AB1434" s="46">
        <v>0</v>
      </c>
      <c r="AC1434" s="46">
        <v>0</v>
      </c>
      <c r="AD1434" s="46"/>
      <c r="AE1434" s="46"/>
      <c r="AF1434" s="46"/>
      <c r="AG1434" s="46">
        <v>0</v>
      </c>
      <c r="AH1434" s="42">
        <f>IFERROR(Tabla5[[#This Row],[VENTAS MABE]]/Tabla5[[#This Row],[VENTAS INDURAMA]],0)</f>
        <v>0</v>
      </c>
      <c r="AI1434" t="s">
        <v>1676</v>
      </c>
      <c r="AK1434" s="42"/>
      <c r="AL1434" t="s">
        <v>727</v>
      </c>
      <c r="AM1434" s="55" t="s">
        <v>1181</v>
      </c>
      <c r="AO1434" s="55" t="s">
        <v>419</v>
      </c>
      <c r="AP1434" t="e">
        <v>#N/A</v>
      </c>
      <c r="AQ1434" s="55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f>SUM(Tabla5[[#This Row],[VENTA MABE 1 SEMANA OCT]:[VENTAS OTROS 1 SEMANA OCT]])</f>
        <v>0</v>
      </c>
      <c r="AY1434" s="46">
        <v>0</v>
      </c>
      <c r="AZ1434" s="55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f>SUM(Tabla5[[#This Row],[VENTA MABE 2 SEMANA OCT]:[VENTAS OTROS 2 SEMANA OCT]])</f>
        <v>0</v>
      </c>
      <c r="BH1434" t="s">
        <v>1180</v>
      </c>
      <c r="BI1434" s="55" t="s">
        <v>653</v>
      </c>
      <c r="BJ1434">
        <v>1.5</v>
      </c>
      <c r="BK1434" s="55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f>SUM(Tabla5[[#This Row],[VENTA MABE 3 SEMANA OCT]:[VENTAS OTROS 3 SEMANA OCT]])</f>
        <v>0</v>
      </c>
      <c r="BS1434" s="42">
        <v>0</v>
      </c>
      <c r="BT1434" s="55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f>SUM(Tabla5[[#This Row],[VENTA MABE 4 SEMANA OCT]:[VENTAS OTROS 4 SEMANA OCT]])</f>
        <v>0</v>
      </c>
      <c r="CB1434" t="s">
        <v>1679</v>
      </c>
      <c r="CC1434" t="s">
        <v>1679</v>
      </c>
      <c r="CD1434" t="s">
        <v>1679</v>
      </c>
      <c r="CE1434" t="s">
        <v>1679</v>
      </c>
      <c r="CF1434" t="s">
        <v>1679</v>
      </c>
      <c r="CG1434" t="s">
        <v>1679</v>
      </c>
      <c r="CH1434" t="s">
        <v>1679</v>
      </c>
      <c r="CI14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34" s="66">
        <v>0</v>
      </c>
      <c r="CK1434">
        <v>0</v>
      </c>
      <c r="CL1434">
        <v>0</v>
      </c>
      <c r="CM1434" t="s">
        <v>1679</v>
      </c>
      <c r="CN1434">
        <v>0</v>
      </c>
      <c r="CO1434">
        <v>0</v>
      </c>
      <c r="CP1434">
        <v>0</v>
      </c>
      <c r="CQ1434">
        <v>0</v>
      </c>
      <c r="CR1434">
        <f>SUM(Tabla5[[#This Row],[VENTA MABE 1 SEMANA NOV]:[VENTAS OTROS 1 SEMANA NOV]])</f>
        <v>0</v>
      </c>
      <c r="CS1434">
        <f>IFERROR(VLOOKUP(Tabla5[[#This Row],[CLAVE]],[2]VENTAS!$F$2:$L$1501,2,0),0)</f>
        <v>0</v>
      </c>
      <c r="CT1434">
        <f>IFERROR(VLOOKUP(Tabla5[[#This Row],[CLAVE]],[2]VENTAS!$F$2:$L$1501,3,0),0)</f>
        <v>0</v>
      </c>
      <c r="CU1434">
        <f>IFERROR(VLOOKUP(Tabla5[[#This Row],[CLAVE]],[2]VENTAS!$F$2:$L$1501,4,0),0)</f>
        <v>0</v>
      </c>
      <c r="CV1434">
        <f>IFERROR(VLOOKUP(Tabla5[[#This Row],[CLAVE]],[2]VENTAS!$F$2:$L$1501,5,0),0)</f>
        <v>0</v>
      </c>
      <c r="CW1434">
        <f>IFERROR(VLOOKUP(Tabla5[[#This Row],[CLAVE]],[2]VENTAS!$F$2:$L$1501,6,0),0)</f>
        <v>0</v>
      </c>
      <c r="CX1434">
        <f>IFERROR(VLOOKUP(Tabla5[[#This Row],[CLAVE]],[2]VENTAS!$F$2:$L$1501,7,0),0)</f>
        <v>0</v>
      </c>
      <c r="CY1434">
        <f>IFERROR(VLOOKUP(Tabla5[[#This Row],[CLAVE]],[2]VENTAS!$F$2:$R$1501,13,0),0)</f>
        <v>0</v>
      </c>
      <c r="CZ1434">
        <f>SUM(Tabla5[[#This Row],[VENTA MABE 2 SEMANA NOV]:[VENTAS OTROS 2 SEMANA NOV]])</f>
        <v>0</v>
      </c>
      <c r="DA1434" s="46">
        <v>0</v>
      </c>
    </row>
    <row r="1435" spans="1:105" hidden="1" x14ac:dyDescent="0.3">
      <c r="A1435" t="str">
        <f>CONCATENATE(Tabla5[[#This Row],[TIENDA HMPV]],Tabla5[[#This Row],[LINEA]])</f>
        <v>529 - NARANJALLAVADO</v>
      </c>
      <c r="C1435" s="55" t="s">
        <v>653</v>
      </c>
      <c r="D1435" s="55" t="s">
        <v>30</v>
      </c>
      <c r="E1435" s="55" t="s">
        <v>1182</v>
      </c>
      <c r="F1435" s="55" t="s">
        <v>1724</v>
      </c>
      <c r="G1435" t="s">
        <v>28</v>
      </c>
      <c r="H1435" s="42">
        <f>IFERROR(Tabla5[[#This Row],[VENTAS MABE]]/Tabla5[[#This Row],[CUOTA]],0)</f>
        <v>0</v>
      </c>
      <c r="I1435">
        <v>1</v>
      </c>
      <c r="L1435">
        <v>0</v>
      </c>
      <c r="M1435">
        <v>0</v>
      </c>
      <c r="N1435">
        <v>0</v>
      </c>
      <c r="O1435">
        <v>0</v>
      </c>
      <c r="W1435" s="42">
        <f>IFERROR(Tabla5[[#This Row],[TOTAL VENTA 38 SEMANA]]/Tabla5[[#This Row],[VENTA ACUM 38]],0)</f>
        <v>0</v>
      </c>
      <c r="X1435" s="42">
        <v>0</v>
      </c>
      <c r="Y1435" s="55" t="s">
        <v>769</v>
      </c>
      <c r="Z1435" s="46">
        <f>+Tabla5[[#This Row],[VENTA ACUM 38]]+Tabla5[[#This Row],[venta total 39 acum]]</f>
        <v>0</v>
      </c>
      <c r="AA1435" s="46">
        <v>0</v>
      </c>
      <c r="AB1435" s="46">
        <v>0</v>
      </c>
      <c r="AC1435" s="46">
        <v>0</v>
      </c>
      <c r="AD1435" s="46"/>
      <c r="AE1435" s="46"/>
      <c r="AF1435" s="46"/>
      <c r="AG1435" s="46">
        <v>0</v>
      </c>
      <c r="AH1435" s="42">
        <f>IFERROR(Tabla5[[#This Row],[VENTAS MABE]]/Tabla5[[#This Row],[VENTAS INDURAMA]],0)</f>
        <v>0</v>
      </c>
      <c r="AI1435" t="s">
        <v>1676</v>
      </c>
      <c r="AK1435" s="42"/>
      <c r="AL1435" t="s">
        <v>727</v>
      </c>
      <c r="AM1435" s="55" t="s">
        <v>1181</v>
      </c>
      <c r="AO1435" s="55" t="s">
        <v>419</v>
      </c>
      <c r="AP1435" t="e">
        <v>#N/A</v>
      </c>
      <c r="AQ1435" s="5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f>SUM(Tabla5[[#This Row],[VENTA MABE 1 SEMANA OCT]:[VENTAS OTROS 1 SEMANA OCT]])</f>
        <v>0</v>
      </c>
      <c r="AY1435" s="46">
        <v>1</v>
      </c>
      <c r="AZ1435" s="5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f>SUM(Tabla5[[#This Row],[VENTA MABE 2 SEMANA OCT]:[VENTAS OTROS 2 SEMANA OCT]])</f>
        <v>1</v>
      </c>
      <c r="BH1435" t="s">
        <v>1180</v>
      </c>
      <c r="BI1435" s="55" t="s">
        <v>653</v>
      </c>
      <c r="BJ1435">
        <v>1.5</v>
      </c>
      <c r="BK1435" s="55">
        <v>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f>SUM(Tabla5[[#This Row],[VENTA MABE 3 SEMANA OCT]:[VENTAS OTROS 3 SEMANA OCT]])</f>
        <v>1</v>
      </c>
      <c r="BS1435" s="42">
        <v>0.05</v>
      </c>
      <c r="BT1435" s="55">
        <v>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f>SUM(Tabla5[[#This Row],[VENTA MABE 4 SEMANA OCT]:[VENTAS OTROS 4 SEMANA OCT]])</f>
        <v>1</v>
      </c>
      <c r="CB1435" t="s">
        <v>1679</v>
      </c>
      <c r="CC1435" t="s">
        <v>1679</v>
      </c>
      <c r="CD1435" t="s">
        <v>1679</v>
      </c>
      <c r="CE1435" t="s">
        <v>1679</v>
      </c>
      <c r="CF1435" t="s">
        <v>1679</v>
      </c>
      <c r="CG1435" t="s">
        <v>1679</v>
      </c>
      <c r="CH1435" t="s">
        <v>1679</v>
      </c>
      <c r="CI14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35" t="s">
        <v>1703</v>
      </c>
      <c r="CK1435">
        <v>0</v>
      </c>
      <c r="CL1435">
        <v>0</v>
      </c>
      <c r="CM1435" t="s">
        <v>1679</v>
      </c>
      <c r="CN1435">
        <v>0</v>
      </c>
      <c r="CO1435">
        <v>0</v>
      </c>
      <c r="CP1435">
        <v>0</v>
      </c>
      <c r="CQ1435">
        <v>0</v>
      </c>
      <c r="CR1435">
        <f>SUM(Tabla5[[#This Row],[VENTA MABE 1 SEMANA NOV]:[VENTAS OTROS 1 SEMANA NOV]])</f>
        <v>0</v>
      </c>
      <c r="CS1435">
        <f>IFERROR(VLOOKUP(Tabla5[[#This Row],[CLAVE]],[2]VENTAS!$F$2:$L$1501,2,0),0)</f>
        <v>1</v>
      </c>
      <c r="CT1435">
        <f>IFERROR(VLOOKUP(Tabla5[[#This Row],[CLAVE]],[2]VENTAS!$F$2:$L$1501,3,0),0)</f>
        <v>0</v>
      </c>
      <c r="CU1435">
        <f>IFERROR(VLOOKUP(Tabla5[[#This Row],[CLAVE]],[2]VENTAS!$F$2:$L$1501,4,0),0)</f>
        <v>0</v>
      </c>
      <c r="CV1435">
        <f>IFERROR(VLOOKUP(Tabla5[[#This Row],[CLAVE]],[2]VENTAS!$F$2:$L$1501,5,0),0)</f>
        <v>0</v>
      </c>
      <c r="CW1435">
        <f>IFERROR(VLOOKUP(Tabla5[[#This Row],[CLAVE]],[2]VENTAS!$F$2:$L$1501,6,0),0)</f>
        <v>0</v>
      </c>
      <c r="CX1435">
        <f>IFERROR(VLOOKUP(Tabla5[[#This Row],[CLAVE]],[2]VENTAS!$F$2:$L$1501,7,0),0)</f>
        <v>0</v>
      </c>
      <c r="CY1435">
        <f>IFERROR(VLOOKUP(Tabla5[[#This Row],[CLAVE]],[2]VENTAS!$F$2:$R$1501,13,0),0)</f>
        <v>0</v>
      </c>
      <c r="CZ1435">
        <f>SUM(Tabla5[[#This Row],[VENTA MABE 2 SEMANA NOV]:[VENTAS OTROS 2 SEMANA NOV]])</f>
        <v>1</v>
      </c>
      <c r="DA1435" s="46">
        <v>1.315914715400724</v>
      </c>
    </row>
    <row r="1436" spans="1:105" hidden="1" x14ac:dyDescent="0.3">
      <c r="A1436" t="str">
        <f>CONCATENATE(Tabla5[[#This Row],[TIENDA HMPV]],Tabla5[[#This Row],[LINEA]])</f>
        <v>529 - NARANJALREFRIGERACIÓN</v>
      </c>
      <c r="C1436" s="55" t="s">
        <v>653</v>
      </c>
      <c r="D1436" s="55" t="s">
        <v>30</v>
      </c>
      <c r="E1436" s="55" t="s">
        <v>1182</v>
      </c>
      <c r="F1436" s="55" t="s">
        <v>1724</v>
      </c>
      <c r="G1436" t="s">
        <v>29</v>
      </c>
      <c r="H1436" s="42">
        <f>IFERROR(Tabla5[[#This Row],[VENTAS MABE]]/Tabla5[[#This Row],[CUOTA]],0)</f>
        <v>0</v>
      </c>
      <c r="I1436">
        <v>2</v>
      </c>
      <c r="L1436">
        <v>0</v>
      </c>
      <c r="M1436">
        <v>0</v>
      </c>
      <c r="N1436">
        <v>0</v>
      </c>
      <c r="O1436">
        <v>0</v>
      </c>
      <c r="W1436" s="42">
        <f>IFERROR(Tabla5[[#This Row],[TOTAL VENTA 38 SEMANA]]/Tabla5[[#This Row],[VENTA ACUM 38]],0)</f>
        <v>0</v>
      </c>
      <c r="X1436" s="42">
        <v>0</v>
      </c>
      <c r="Y1436" s="55" t="s">
        <v>769</v>
      </c>
      <c r="Z1436" s="46">
        <f>+Tabla5[[#This Row],[VENTA ACUM 38]]+Tabla5[[#This Row],[venta total 39 acum]]</f>
        <v>0</v>
      </c>
      <c r="AA1436" s="46">
        <v>0</v>
      </c>
      <c r="AB1436" s="46">
        <v>0</v>
      </c>
      <c r="AC1436" s="46">
        <v>0</v>
      </c>
      <c r="AD1436" s="46"/>
      <c r="AE1436" s="46"/>
      <c r="AF1436" s="46"/>
      <c r="AG1436" s="46">
        <v>0</v>
      </c>
      <c r="AH1436" s="42">
        <f>IFERROR(Tabla5[[#This Row],[VENTAS MABE]]/Tabla5[[#This Row],[VENTAS INDURAMA]],0)</f>
        <v>0</v>
      </c>
      <c r="AI1436" t="s">
        <v>1676</v>
      </c>
      <c r="AK1436" s="42"/>
      <c r="AL1436" t="s">
        <v>727</v>
      </c>
      <c r="AM1436" s="55" t="s">
        <v>1181</v>
      </c>
      <c r="AO1436" s="55" t="s">
        <v>419</v>
      </c>
      <c r="AP1436" t="e">
        <v>#N/A</v>
      </c>
      <c r="AQ1436" s="55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f>SUM(Tabla5[[#This Row],[VENTA MABE 1 SEMANA OCT]:[VENTAS OTROS 1 SEMANA OCT]])</f>
        <v>0</v>
      </c>
      <c r="AY1436" s="46">
        <v>2</v>
      </c>
      <c r="AZ1436" s="55">
        <v>1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f>SUM(Tabla5[[#This Row],[VENTA MABE 2 SEMANA OCT]:[VENTAS OTROS 2 SEMANA OCT]])</f>
        <v>2</v>
      </c>
      <c r="BH1436" t="s">
        <v>1180</v>
      </c>
      <c r="BI1436" s="55" t="s">
        <v>653</v>
      </c>
      <c r="BJ1436">
        <v>1.5</v>
      </c>
      <c r="BK1436" s="55">
        <v>1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f>SUM(Tabla5[[#This Row],[VENTA MABE 3 SEMANA OCT]:[VENTAS OTROS 3 SEMANA OCT]])</f>
        <v>2</v>
      </c>
      <c r="BS1436" s="42">
        <v>0.28000000000000003</v>
      </c>
      <c r="BT1436" s="55">
        <v>1</v>
      </c>
      <c r="BU1436">
        <v>1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f>SUM(Tabla5[[#This Row],[VENTA MABE 4 SEMANA OCT]:[VENTAS OTROS 4 SEMANA OCT]])</f>
        <v>2</v>
      </c>
      <c r="CB1436" t="s">
        <v>1679</v>
      </c>
      <c r="CC1436" t="s">
        <v>1679</v>
      </c>
      <c r="CD1436" t="s">
        <v>1679</v>
      </c>
      <c r="CE1436" t="s">
        <v>1679</v>
      </c>
      <c r="CF1436" t="s">
        <v>1679</v>
      </c>
      <c r="CG1436" t="s">
        <v>1679</v>
      </c>
      <c r="CH1436" t="s">
        <v>1679</v>
      </c>
      <c r="CI14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36" t="s">
        <v>1702</v>
      </c>
      <c r="CK1436">
        <v>0</v>
      </c>
      <c r="CL1436">
        <v>3</v>
      </c>
      <c r="CM1436" t="s">
        <v>1679</v>
      </c>
      <c r="CN1436">
        <v>0</v>
      </c>
      <c r="CO1436">
        <v>0</v>
      </c>
      <c r="CP1436">
        <v>0</v>
      </c>
      <c r="CQ1436">
        <v>0</v>
      </c>
      <c r="CR1436">
        <f>SUM(Tabla5[[#This Row],[VENTA MABE 1 SEMANA NOV]:[VENTAS OTROS 1 SEMANA NOV]])</f>
        <v>3</v>
      </c>
      <c r="CS1436">
        <f>IFERROR(VLOOKUP(Tabla5[[#This Row],[CLAVE]],[2]VENTAS!$F$2:$L$1501,2,0),0)</f>
        <v>0</v>
      </c>
      <c r="CT1436">
        <f>IFERROR(VLOOKUP(Tabla5[[#This Row],[CLAVE]],[2]VENTAS!$F$2:$L$1501,3,0),0)</f>
        <v>3</v>
      </c>
      <c r="CU1436">
        <f>IFERROR(VLOOKUP(Tabla5[[#This Row],[CLAVE]],[2]VENTAS!$F$2:$L$1501,4,0),0)</f>
        <v>0</v>
      </c>
      <c r="CV1436">
        <f>IFERROR(VLOOKUP(Tabla5[[#This Row],[CLAVE]],[2]VENTAS!$F$2:$L$1501,5,0),0)</f>
        <v>0</v>
      </c>
      <c r="CW1436">
        <f>IFERROR(VLOOKUP(Tabla5[[#This Row],[CLAVE]],[2]VENTAS!$F$2:$L$1501,6,0),0)</f>
        <v>0</v>
      </c>
      <c r="CX1436">
        <f>IFERROR(VLOOKUP(Tabla5[[#This Row],[CLAVE]],[2]VENTAS!$F$2:$L$1501,7,0),0)</f>
        <v>0</v>
      </c>
      <c r="CY1436">
        <f>IFERROR(VLOOKUP(Tabla5[[#This Row],[CLAVE]],[2]VENTAS!$F$2:$R$1501,13,0),0)</f>
        <v>0</v>
      </c>
      <c r="CZ1436">
        <f>SUM(Tabla5[[#This Row],[VENTA MABE 2 SEMANA NOV]:[VENTAS OTROS 2 SEMANA NOV]])</f>
        <v>3</v>
      </c>
      <c r="DA1436" s="46">
        <v>2.2858039592564676</v>
      </c>
    </row>
    <row r="1437" spans="1:105" hidden="1" x14ac:dyDescent="0.3">
      <c r="A1437" t="str">
        <f>CONCATENATE(Tabla5[[#This Row],[TIENDA HMPV]],Tabla5[[#This Row],[LINEA]])</f>
        <v>595 - GANGA PARAISOCOCINAS</v>
      </c>
      <c r="C1437" s="55" t="s">
        <v>653</v>
      </c>
      <c r="D1437" s="55" t="s">
        <v>30</v>
      </c>
      <c r="E1437" s="55" t="s">
        <v>1252</v>
      </c>
      <c r="F1437" s="55" t="s">
        <v>1724</v>
      </c>
      <c r="G1437" t="s">
        <v>26</v>
      </c>
      <c r="H1437" s="42">
        <f>IFERROR(Tabla5[[#This Row],[VENTAS MABE]]/Tabla5[[#This Row],[CUOTA]],0)</f>
        <v>0</v>
      </c>
      <c r="I1437">
        <v>2</v>
      </c>
      <c r="L1437">
        <v>0</v>
      </c>
      <c r="M1437">
        <v>0</v>
      </c>
      <c r="N1437">
        <v>0</v>
      </c>
      <c r="O1437">
        <v>0</v>
      </c>
      <c r="W1437" s="42">
        <f>IFERROR(Tabla5[[#This Row],[TOTAL VENTA 38 SEMANA]]/Tabla5[[#This Row],[VENTA ACUM 38]],0)</f>
        <v>0</v>
      </c>
      <c r="X1437" s="42">
        <v>0</v>
      </c>
      <c r="Y1437" s="55" t="s">
        <v>757</v>
      </c>
      <c r="Z1437" s="46">
        <f>+Tabla5[[#This Row],[VENTA ACUM 38]]+Tabla5[[#This Row],[venta total 39 acum]]</f>
        <v>0</v>
      </c>
      <c r="AA1437" s="46">
        <v>0</v>
      </c>
      <c r="AB1437" s="46">
        <v>0</v>
      </c>
      <c r="AC1437" s="46">
        <v>0</v>
      </c>
      <c r="AD1437" s="46"/>
      <c r="AE1437" s="46"/>
      <c r="AF1437" s="46"/>
      <c r="AG1437" s="46">
        <v>0</v>
      </c>
      <c r="AH1437" s="42">
        <f>IFERROR(Tabla5[[#This Row],[VENTAS MABE]]/Tabla5[[#This Row],[VENTAS INDURAMA]],0)</f>
        <v>0</v>
      </c>
      <c r="AI1437" t="s">
        <v>1676</v>
      </c>
      <c r="AK1437" s="42"/>
      <c r="AL1437" t="s">
        <v>727</v>
      </c>
      <c r="AM1437" s="55" t="s">
        <v>1251</v>
      </c>
      <c r="AO1437" s="55" t="s">
        <v>419</v>
      </c>
      <c r="AP1437" t="e">
        <v>#N/A</v>
      </c>
      <c r="AQ1437" s="55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f>SUM(Tabla5[[#This Row],[VENTA MABE 1 SEMANA OCT]:[VENTAS OTROS 1 SEMANA OCT]])</f>
        <v>1</v>
      </c>
      <c r="AY1437" s="46">
        <v>2</v>
      </c>
      <c r="AZ1437" s="55">
        <v>1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f>SUM(Tabla5[[#This Row],[VENTA MABE 2 SEMANA OCT]:[VENTAS OTROS 2 SEMANA OCT]])</f>
        <v>2</v>
      </c>
      <c r="BH1437" t="s">
        <v>1235</v>
      </c>
      <c r="BI1437" s="55" t="s">
        <v>653</v>
      </c>
      <c r="BJ1437">
        <v>1.0000000000000004</v>
      </c>
      <c r="BK1437" s="55">
        <v>1</v>
      </c>
      <c r="BL1437">
        <v>1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f>SUM(Tabla5[[#This Row],[VENTA MABE 3 SEMANA OCT]:[VENTAS OTROS 3 SEMANA OCT]])</f>
        <v>2</v>
      </c>
      <c r="BS1437" s="42">
        <v>0.4</v>
      </c>
      <c r="BT1437" s="55">
        <v>1</v>
      </c>
      <c r="BU1437">
        <v>1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f>SUM(Tabla5[[#This Row],[VENTA MABE 4 SEMANA OCT]:[VENTAS OTROS 4 SEMANA OCT]])</f>
        <v>2</v>
      </c>
      <c r="CB1437" t="s">
        <v>1679</v>
      </c>
      <c r="CC1437" t="s">
        <v>1679</v>
      </c>
      <c r="CD1437" t="s">
        <v>1679</v>
      </c>
      <c r="CE1437" t="s">
        <v>1679</v>
      </c>
      <c r="CF1437" t="s">
        <v>1679</v>
      </c>
      <c r="CG1437" t="s">
        <v>1679</v>
      </c>
      <c r="CH1437" t="s">
        <v>1679</v>
      </c>
      <c r="CI14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1437" t="s">
        <v>1703</v>
      </c>
      <c r="CK1437">
        <v>1</v>
      </c>
      <c r="CL1437">
        <v>0</v>
      </c>
      <c r="CM1437" t="s">
        <v>1679</v>
      </c>
      <c r="CN1437">
        <v>0</v>
      </c>
      <c r="CO1437">
        <v>0</v>
      </c>
      <c r="CP1437">
        <v>0</v>
      </c>
      <c r="CQ1437">
        <v>0</v>
      </c>
      <c r="CR1437">
        <f>SUM(Tabla5[[#This Row],[VENTA MABE 1 SEMANA NOV]:[VENTAS OTROS 1 SEMANA NOV]])</f>
        <v>1</v>
      </c>
      <c r="CS1437">
        <f>IFERROR(VLOOKUP(Tabla5[[#This Row],[CLAVE]],[2]VENTAS!$F$2:$L$1501,2,0),0)</f>
        <v>1</v>
      </c>
      <c r="CT1437">
        <f>IFERROR(VLOOKUP(Tabla5[[#This Row],[CLAVE]],[2]VENTAS!$F$2:$L$1501,3,0),0)</f>
        <v>0</v>
      </c>
      <c r="CU1437">
        <f>IFERROR(VLOOKUP(Tabla5[[#This Row],[CLAVE]],[2]VENTAS!$F$2:$L$1501,4,0),0)</f>
        <v>0</v>
      </c>
      <c r="CV1437">
        <f>IFERROR(VLOOKUP(Tabla5[[#This Row],[CLAVE]],[2]VENTAS!$F$2:$L$1501,5,0),0)</f>
        <v>0</v>
      </c>
      <c r="CW1437">
        <f>IFERROR(VLOOKUP(Tabla5[[#This Row],[CLAVE]],[2]VENTAS!$F$2:$L$1501,6,0),0)</f>
        <v>0</v>
      </c>
      <c r="CX1437">
        <f>IFERROR(VLOOKUP(Tabla5[[#This Row],[CLAVE]],[2]VENTAS!$F$2:$L$1501,7,0),0)</f>
        <v>0</v>
      </c>
      <c r="CY1437">
        <f>IFERROR(VLOOKUP(Tabla5[[#This Row],[CLAVE]],[2]VENTAS!$F$2:$R$1501,13,0),0)</f>
        <v>0</v>
      </c>
      <c r="CZ1437">
        <f>SUM(Tabla5[[#This Row],[VENTA MABE 2 SEMANA NOV]:[VENTAS OTROS 2 SEMANA NOV]])</f>
        <v>1</v>
      </c>
      <c r="DA1437" s="46">
        <v>5.0660747758660909</v>
      </c>
    </row>
    <row r="1438" spans="1:105" hidden="1" x14ac:dyDescent="0.3">
      <c r="A1438" t="str">
        <f>CONCATENATE(Tabla5[[#This Row],[TIENDA HMPV]],Tabla5[[#This Row],[LINEA]])</f>
        <v>595 - GANGA PARAISOGLOBALES</v>
      </c>
      <c r="C1438" s="55" t="s">
        <v>653</v>
      </c>
      <c r="D1438" s="55" t="s">
        <v>30</v>
      </c>
      <c r="E1438" s="55" t="s">
        <v>1252</v>
      </c>
      <c r="F1438" s="55" t="s">
        <v>1724</v>
      </c>
      <c r="G1438" t="s">
        <v>27</v>
      </c>
      <c r="H1438" s="42">
        <f>IFERROR(Tabla5[[#This Row],[VENTAS MABE]]/Tabla5[[#This Row],[CUOTA]],0)</f>
        <v>0</v>
      </c>
      <c r="I1438">
        <v>1</v>
      </c>
      <c r="L1438">
        <v>0</v>
      </c>
      <c r="M1438">
        <v>0</v>
      </c>
      <c r="N1438">
        <v>0</v>
      </c>
      <c r="O1438">
        <v>0</v>
      </c>
      <c r="W1438" s="42">
        <f>IFERROR(Tabla5[[#This Row],[TOTAL VENTA 38 SEMANA]]/Tabla5[[#This Row],[VENTA ACUM 38]],0)</f>
        <v>0</v>
      </c>
      <c r="X1438" s="42">
        <v>0</v>
      </c>
      <c r="Y1438" s="55" t="s">
        <v>757</v>
      </c>
      <c r="Z1438" s="46">
        <f>+Tabla5[[#This Row],[VENTA ACUM 38]]+Tabla5[[#This Row],[venta total 39 acum]]</f>
        <v>0</v>
      </c>
      <c r="AA1438" s="46">
        <v>0</v>
      </c>
      <c r="AB1438" s="46">
        <v>0</v>
      </c>
      <c r="AC1438" s="46">
        <v>0</v>
      </c>
      <c r="AD1438" s="46"/>
      <c r="AE1438" s="46"/>
      <c r="AF1438" s="46"/>
      <c r="AG1438" s="46">
        <v>0</v>
      </c>
      <c r="AH1438" s="42">
        <f>IFERROR(Tabla5[[#This Row],[VENTAS MABE]]/Tabla5[[#This Row],[VENTAS INDURAMA]],0)</f>
        <v>0</v>
      </c>
      <c r="AI1438" t="s">
        <v>1676</v>
      </c>
      <c r="AK1438" s="42"/>
      <c r="AL1438" t="s">
        <v>727</v>
      </c>
      <c r="AM1438" s="55" t="s">
        <v>1251</v>
      </c>
      <c r="AO1438" s="55" t="s">
        <v>419</v>
      </c>
      <c r="AP1438" t="e">
        <v>#N/A</v>
      </c>
      <c r="AQ1438" s="55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f>SUM(Tabla5[[#This Row],[VENTA MABE 1 SEMANA OCT]:[VENTAS OTROS 1 SEMANA OCT]])</f>
        <v>0</v>
      </c>
      <c r="AY1438" s="46">
        <v>1</v>
      </c>
      <c r="AZ1438" s="55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f>SUM(Tabla5[[#This Row],[VENTA MABE 2 SEMANA OCT]:[VENTAS OTROS 2 SEMANA OCT]])</f>
        <v>0</v>
      </c>
      <c r="BH1438" t="s">
        <v>1235</v>
      </c>
      <c r="BI1438" s="55" t="s">
        <v>653</v>
      </c>
      <c r="BJ1438">
        <v>1.0000000000000004</v>
      </c>
      <c r="BK1438" s="55">
        <v>1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f>SUM(Tabla5[[#This Row],[VENTA MABE 3 SEMANA OCT]:[VENTAS OTROS 3 SEMANA OCT]])</f>
        <v>1</v>
      </c>
      <c r="BS1438" s="42">
        <v>0</v>
      </c>
      <c r="BT1438" s="55">
        <v>2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f>SUM(Tabla5[[#This Row],[VENTA MABE 4 SEMANA OCT]:[VENTAS OTROS 4 SEMANA OCT]])</f>
        <v>2</v>
      </c>
      <c r="CB1438" t="s">
        <v>1679</v>
      </c>
      <c r="CC1438" t="s">
        <v>1679</v>
      </c>
      <c r="CD1438" t="s">
        <v>1679</v>
      </c>
      <c r="CE1438" t="s">
        <v>1679</v>
      </c>
      <c r="CF1438" t="s">
        <v>1679</v>
      </c>
      <c r="CG1438" t="s">
        <v>1679</v>
      </c>
      <c r="CH1438" t="s">
        <v>1679</v>
      </c>
      <c r="CI14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38" t="s">
        <v>1703</v>
      </c>
      <c r="CK1438">
        <v>0</v>
      </c>
      <c r="CL1438">
        <v>0</v>
      </c>
      <c r="CM1438" t="s">
        <v>1679</v>
      </c>
      <c r="CN1438">
        <v>0</v>
      </c>
      <c r="CO1438">
        <v>0</v>
      </c>
      <c r="CP1438">
        <v>0</v>
      </c>
      <c r="CQ1438">
        <v>0</v>
      </c>
      <c r="CR1438">
        <f>SUM(Tabla5[[#This Row],[VENTA MABE 1 SEMANA NOV]:[VENTAS OTROS 1 SEMANA NOV]])</f>
        <v>0</v>
      </c>
      <c r="CS1438">
        <f>IFERROR(VLOOKUP(Tabla5[[#This Row],[CLAVE]],[2]VENTAS!$F$2:$L$1501,2,0),0)</f>
        <v>0</v>
      </c>
      <c r="CT1438">
        <f>IFERROR(VLOOKUP(Tabla5[[#This Row],[CLAVE]],[2]VENTAS!$F$2:$L$1501,3,0),0)</f>
        <v>0</v>
      </c>
      <c r="CU1438">
        <f>IFERROR(VLOOKUP(Tabla5[[#This Row],[CLAVE]],[2]VENTAS!$F$2:$L$1501,4,0),0)</f>
        <v>0</v>
      </c>
      <c r="CV1438">
        <f>IFERROR(VLOOKUP(Tabla5[[#This Row],[CLAVE]],[2]VENTAS!$F$2:$L$1501,5,0),0)</f>
        <v>0</v>
      </c>
      <c r="CW1438">
        <f>IFERROR(VLOOKUP(Tabla5[[#This Row],[CLAVE]],[2]VENTAS!$F$2:$L$1501,6,0),0)</f>
        <v>0</v>
      </c>
      <c r="CX1438">
        <f>IFERROR(VLOOKUP(Tabla5[[#This Row],[CLAVE]],[2]VENTAS!$F$2:$L$1501,7,0),0)</f>
        <v>0</v>
      </c>
      <c r="CY1438">
        <f>IFERROR(VLOOKUP(Tabla5[[#This Row],[CLAVE]],[2]VENTAS!$F$2:$R$1501,13,0),0)</f>
        <v>0</v>
      </c>
      <c r="CZ1438">
        <f>SUM(Tabla5[[#This Row],[VENTA MABE 2 SEMANA NOV]:[VENTAS OTROS 2 SEMANA NOV]])</f>
        <v>0</v>
      </c>
      <c r="DA1438" s="46">
        <v>0.51121514648977817</v>
      </c>
    </row>
    <row r="1439" spans="1:105" hidden="1" x14ac:dyDescent="0.3">
      <c r="A1439" t="str">
        <f>CONCATENATE(Tabla5[[#This Row],[TIENDA HMPV]],Tabla5[[#This Row],[LINEA]])</f>
        <v>595 - GANGA PARAISOREFRIGERACIÓN</v>
      </c>
      <c r="C1439" s="55" t="s">
        <v>653</v>
      </c>
      <c r="D1439" s="55" t="s">
        <v>30</v>
      </c>
      <c r="E1439" s="55" t="s">
        <v>1252</v>
      </c>
      <c r="F1439" s="55" t="s">
        <v>1724</v>
      </c>
      <c r="G1439" t="s">
        <v>29</v>
      </c>
      <c r="H1439" s="42">
        <f>IFERROR(Tabla5[[#This Row],[VENTAS MABE]]/Tabla5[[#This Row],[CUOTA]],0)</f>
        <v>0</v>
      </c>
      <c r="I1439">
        <v>0</v>
      </c>
      <c r="L1439">
        <v>0</v>
      </c>
      <c r="M1439">
        <v>0</v>
      </c>
      <c r="N1439">
        <v>0</v>
      </c>
      <c r="O1439">
        <v>0</v>
      </c>
      <c r="W1439" s="42">
        <f>IFERROR(Tabla5[[#This Row],[TOTAL VENTA 38 SEMANA]]/Tabla5[[#This Row],[VENTA ACUM 38]],0)</f>
        <v>0</v>
      </c>
      <c r="X1439" s="42">
        <v>0</v>
      </c>
      <c r="Y1439" s="55" t="s">
        <v>757</v>
      </c>
      <c r="Z1439" s="46">
        <f>+Tabla5[[#This Row],[VENTA ACUM 38]]+Tabla5[[#This Row],[venta total 39 acum]]</f>
        <v>0</v>
      </c>
      <c r="AA1439" s="46">
        <v>0</v>
      </c>
      <c r="AB1439" s="46">
        <v>0</v>
      </c>
      <c r="AC1439" s="46">
        <v>0</v>
      </c>
      <c r="AD1439" s="46"/>
      <c r="AE1439" s="46"/>
      <c r="AF1439" s="46"/>
      <c r="AG1439" s="46">
        <v>0</v>
      </c>
      <c r="AH1439" s="42">
        <f>IFERROR(Tabla5[[#This Row],[VENTAS MABE]]/Tabla5[[#This Row],[VENTAS INDURAMA]],0)</f>
        <v>0</v>
      </c>
      <c r="AI1439" t="s">
        <v>1676</v>
      </c>
      <c r="AK1439" s="42"/>
      <c r="AL1439" t="s">
        <v>727</v>
      </c>
      <c r="AM1439" s="55" t="s">
        <v>1251</v>
      </c>
      <c r="AO1439" s="55" t="s">
        <v>419</v>
      </c>
      <c r="AP1439" t="e">
        <v>#N/A</v>
      </c>
      <c r="AQ1439" s="55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f>SUM(Tabla5[[#This Row],[VENTA MABE 1 SEMANA OCT]:[VENTAS OTROS 1 SEMANA OCT]])</f>
        <v>0</v>
      </c>
      <c r="AY1439" s="46">
        <v>2</v>
      </c>
      <c r="AZ1439" s="55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f>SUM(Tabla5[[#This Row],[VENTA MABE 2 SEMANA OCT]:[VENTAS OTROS 2 SEMANA OCT]])</f>
        <v>0</v>
      </c>
      <c r="BH1439" t="s">
        <v>1235</v>
      </c>
      <c r="BI1439" s="55" t="s">
        <v>653</v>
      </c>
      <c r="BJ1439">
        <v>1.0000000000000004</v>
      </c>
      <c r="BK1439" s="55">
        <v>1</v>
      </c>
      <c r="BL1439">
        <v>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f>SUM(Tabla5[[#This Row],[VENTA MABE 3 SEMANA OCT]:[VENTAS OTROS 3 SEMANA OCT]])</f>
        <v>2</v>
      </c>
      <c r="BS1439" s="42">
        <v>0.28000000000000003</v>
      </c>
      <c r="BT1439" s="55">
        <v>1</v>
      </c>
      <c r="BU1439">
        <v>2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f>SUM(Tabla5[[#This Row],[VENTA MABE 4 SEMANA OCT]:[VENTAS OTROS 4 SEMANA OCT]])</f>
        <v>3</v>
      </c>
      <c r="CB1439" t="s">
        <v>1679</v>
      </c>
      <c r="CC1439" t="s">
        <v>1679</v>
      </c>
      <c r="CD1439" t="s">
        <v>1679</v>
      </c>
      <c r="CE1439" t="s">
        <v>1679</v>
      </c>
      <c r="CF1439" t="s">
        <v>1679</v>
      </c>
      <c r="CG1439" t="s">
        <v>1679</v>
      </c>
      <c r="CH1439" t="s">
        <v>1679</v>
      </c>
      <c r="CI14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439" t="s">
        <v>1703</v>
      </c>
      <c r="CK1439">
        <v>1</v>
      </c>
      <c r="CL1439">
        <v>0</v>
      </c>
      <c r="CM1439" t="s">
        <v>1679</v>
      </c>
      <c r="CN1439">
        <v>0</v>
      </c>
      <c r="CO1439">
        <v>0</v>
      </c>
      <c r="CP1439">
        <v>0</v>
      </c>
      <c r="CQ1439">
        <v>0</v>
      </c>
      <c r="CR1439">
        <f>SUM(Tabla5[[#This Row],[VENTA MABE 1 SEMANA NOV]:[VENTAS OTROS 1 SEMANA NOV]])</f>
        <v>1</v>
      </c>
      <c r="CS1439">
        <f>IFERROR(VLOOKUP(Tabla5[[#This Row],[CLAVE]],[2]VENTAS!$F$2:$L$1501,2,0),0)</f>
        <v>1</v>
      </c>
      <c r="CT1439">
        <f>IFERROR(VLOOKUP(Tabla5[[#This Row],[CLAVE]],[2]VENTAS!$F$2:$L$1501,3,0),0)</f>
        <v>0</v>
      </c>
      <c r="CU1439">
        <f>IFERROR(VLOOKUP(Tabla5[[#This Row],[CLAVE]],[2]VENTAS!$F$2:$L$1501,4,0),0)</f>
        <v>0</v>
      </c>
      <c r="CV1439">
        <f>IFERROR(VLOOKUP(Tabla5[[#This Row],[CLAVE]],[2]VENTAS!$F$2:$L$1501,5,0),0)</f>
        <v>0</v>
      </c>
      <c r="CW1439">
        <f>IFERROR(VLOOKUP(Tabla5[[#This Row],[CLAVE]],[2]VENTAS!$F$2:$L$1501,6,0),0)</f>
        <v>0</v>
      </c>
      <c r="CX1439">
        <f>IFERROR(VLOOKUP(Tabla5[[#This Row],[CLAVE]],[2]VENTAS!$F$2:$L$1501,7,0),0)</f>
        <v>0</v>
      </c>
      <c r="CY1439">
        <f>IFERROR(VLOOKUP(Tabla5[[#This Row],[CLAVE]],[2]VENTAS!$F$2:$R$1501,13,0),0)</f>
        <v>0</v>
      </c>
      <c r="CZ1439">
        <f>SUM(Tabla5[[#This Row],[VENTA MABE 2 SEMANA NOV]:[VENTAS OTROS 2 SEMANA NOV]])</f>
        <v>1</v>
      </c>
      <c r="DA1439" s="46">
        <v>5</v>
      </c>
    </row>
    <row r="1440" spans="1:105" hidden="1" x14ac:dyDescent="0.3">
      <c r="A1440" t="str">
        <f>CONCATENATE(Tabla5[[#This Row],[TIENDA HMPV]],Tabla5[[#This Row],[LINEA]])</f>
        <v>565 - PASCUALESAIRES</v>
      </c>
      <c r="C1440" s="55" t="s">
        <v>653</v>
      </c>
      <c r="D1440" s="55" t="s">
        <v>30</v>
      </c>
      <c r="E1440" s="55" t="s">
        <v>1257</v>
      </c>
      <c r="F1440" s="55" t="s">
        <v>1724</v>
      </c>
      <c r="G1440" t="s">
        <v>25</v>
      </c>
      <c r="H1440" s="42">
        <f>IFERROR(Tabla5[[#This Row],[VENTAS MABE]]/Tabla5[[#This Row],[CUOTA]],0)</f>
        <v>0</v>
      </c>
      <c r="I1440">
        <v>0</v>
      </c>
      <c r="L1440">
        <v>0</v>
      </c>
      <c r="M1440">
        <v>0</v>
      </c>
      <c r="N1440">
        <v>0</v>
      </c>
      <c r="O1440">
        <v>0</v>
      </c>
      <c r="W1440" s="42">
        <f>IFERROR(Tabla5[[#This Row],[TOTAL VENTA 38 SEMANA]]/Tabla5[[#This Row],[VENTA ACUM 38]],0)</f>
        <v>0</v>
      </c>
      <c r="X1440" s="42">
        <v>0</v>
      </c>
      <c r="Y1440" s="55" t="s">
        <v>757</v>
      </c>
      <c r="Z1440" s="46">
        <f>+Tabla5[[#This Row],[VENTA ACUM 38]]+Tabla5[[#This Row],[venta total 39 acum]]</f>
        <v>0</v>
      </c>
      <c r="AA1440" s="46">
        <v>0</v>
      </c>
      <c r="AB1440" s="46">
        <v>0</v>
      </c>
      <c r="AC1440" s="46">
        <v>0</v>
      </c>
      <c r="AD1440" s="46"/>
      <c r="AE1440" s="46"/>
      <c r="AF1440" s="46"/>
      <c r="AG1440" s="46">
        <v>0</v>
      </c>
      <c r="AH1440" s="42">
        <f>IFERROR(Tabla5[[#This Row],[VENTAS MABE]]/Tabla5[[#This Row],[VENTAS INDURAMA]],0)</f>
        <v>0</v>
      </c>
      <c r="AI1440" t="s">
        <v>1676</v>
      </c>
      <c r="AK1440" s="42"/>
      <c r="AL1440" t="s">
        <v>727</v>
      </c>
      <c r="AM1440" s="55" t="s">
        <v>1256</v>
      </c>
      <c r="AO1440" s="55" t="s">
        <v>419</v>
      </c>
      <c r="AP1440" t="e">
        <v>#N/A</v>
      </c>
      <c r="AQ1440" s="55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f>SUM(Tabla5[[#This Row],[VENTA MABE 1 SEMANA OCT]:[VENTAS OTROS 1 SEMANA OCT]])</f>
        <v>0</v>
      </c>
      <c r="AY1440" s="46">
        <v>1</v>
      </c>
      <c r="AZ1440" s="55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f>SUM(Tabla5[[#This Row],[VENTA MABE 2 SEMANA OCT]:[VENTAS OTROS 2 SEMANA OCT]])</f>
        <v>0</v>
      </c>
      <c r="BH1440" t="s">
        <v>1180</v>
      </c>
      <c r="BI1440" s="55" t="s">
        <v>653</v>
      </c>
      <c r="BJ1440">
        <v>0.75</v>
      </c>
      <c r="BK1440" s="55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f>SUM(Tabla5[[#This Row],[VENTA MABE 3 SEMANA OCT]:[VENTAS OTROS 3 SEMANA OCT]])</f>
        <v>0</v>
      </c>
      <c r="BS1440" s="42">
        <v>0.17</v>
      </c>
      <c r="BT1440" s="55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f>SUM(Tabla5[[#This Row],[VENTA MABE 4 SEMANA OCT]:[VENTAS OTROS 4 SEMANA OCT]])</f>
        <v>0</v>
      </c>
      <c r="CB1440" t="s">
        <v>1679</v>
      </c>
      <c r="CC1440" t="s">
        <v>1679</v>
      </c>
      <c r="CD1440" t="s">
        <v>1679</v>
      </c>
      <c r="CE1440" t="s">
        <v>1679</v>
      </c>
      <c r="CF1440" t="s">
        <v>1679</v>
      </c>
      <c r="CG1440" t="s">
        <v>1679</v>
      </c>
      <c r="CH1440" t="s">
        <v>1679</v>
      </c>
      <c r="CI14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40" s="66">
        <v>0</v>
      </c>
      <c r="CK1440">
        <v>0</v>
      </c>
      <c r="CL1440">
        <v>0</v>
      </c>
      <c r="CM1440" t="s">
        <v>1679</v>
      </c>
      <c r="CN1440">
        <v>0</v>
      </c>
      <c r="CO1440">
        <v>0</v>
      </c>
      <c r="CP1440">
        <v>0</v>
      </c>
      <c r="CQ1440">
        <v>0</v>
      </c>
      <c r="CR1440">
        <f>SUM(Tabla5[[#This Row],[VENTA MABE 1 SEMANA NOV]:[VENTAS OTROS 1 SEMANA NOV]])</f>
        <v>0</v>
      </c>
      <c r="CS1440">
        <f>IFERROR(VLOOKUP(Tabla5[[#This Row],[CLAVE]],[2]VENTAS!$F$2:$L$1501,2,0),0)</f>
        <v>1</v>
      </c>
      <c r="CT1440">
        <f>IFERROR(VLOOKUP(Tabla5[[#This Row],[CLAVE]],[2]VENTAS!$F$2:$L$1501,3,0),0)</f>
        <v>0</v>
      </c>
      <c r="CU1440">
        <f>IFERROR(VLOOKUP(Tabla5[[#This Row],[CLAVE]],[2]VENTAS!$F$2:$L$1501,4,0),0)</f>
        <v>0</v>
      </c>
      <c r="CV1440">
        <f>IFERROR(VLOOKUP(Tabla5[[#This Row],[CLAVE]],[2]VENTAS!$F$2:$L$1501,5,0),0)</f>
        <v>0</v>
      </c>
      <c r="CW1440">
        <f>IFERROR(VLOOKUP(Tabla5[[#This Row],[CLAVE]],[2]VENTAS!$F$2:$L$1501,6,0),0)</f>
        <v>0</v>
      </c>
      <c r="CX1440">
        <f>IFERROR(VLOOKUP(Tabla5[[#This Row],[CLAVE]],[2]VENTAS!$F$2:$L$1501,7,0),0)</f>
        <v>0</v>
      </c>
      <c r="CY1440">
        <f>IFERROR(VLOOKUP(Tabla5[[#This Row],[CLAVE]],[2]VENTAS!$F$2:$R$1501,13,0),0)</f>
        <v>0</v>
      </c>
      <c r="CZ1440">
        <f>SUM(Tabla5[[#This Row],[VENTA MABE 2 SEMANA NOV]:[VENTAS OTROS 2 SEMANA NOV]])</f>
        <v>1</v>
      </c>
      <c r="DA1440" s="46">
        <v>0.99778270509977784</v>
      </c>
    </row>
    <row r="1441" spans="1:105" hidden="1" x14ac:dyDescent="0.3">
      <c r="A1441" t="str">
        <f>CONCATENATE(Tabla5[[#This Row],[TIENDA HMPV]],Tabla5[[#This Row],[LINEA]])</f>
        <v>565 - PASCUALESCOCINAS</v>
      </c>
      <c r="C1441" s="55" t="s">
        <v>653</v>
      </c>
      <c r="D1441" s="55" t="s">
        <v>30</v>
      </c>
      <c r="E1441" s="55" t="s">
        <v>1257</v>
      </c>
      <c r="F1441" s="55" t="s">
        <v>1724</v>
      </c>
      <c r="G1441" t="s">
        <v>26</v>
      </c>
      <c r="H1441" s="42">
        <f>IFERROR(Tabla5[[#This Row],[VENTAS MABE]]/Tabla5[[#This Row],[CUOTA]],0)</f>
        <v>0</v>
      </c>
      <c r="I1441">
        <v>3</v>
      </c>
      <c r="L1441">
        <v>0</v>
      </c>
      <c r="M1441">
        <v>0</v>
      </c>
      <c r="N1441">
        <v>0</v>
      </c>
      <c r="O1441">
        <v>0</v>
      </c>
      <c r="W1441" s="42">
        <f>IFERROR(Tabla5[[#This Row],[TOTAL VENTA 38 SEMANA]]/Tabla5[[#This Row],[VENTA ACUM 38]],0)</f>
        <v>0</v>
      </c>
      <c r="X1441" s="42">
        <v>0</v>
      </c>
      <c r="Y1441" s="55" t="s">
        <v>757</v>
      </c>
      <c r="Z1441" s="46">
        <f>+Tabla5[[#This Row],[VENTA ACUM 38]]+Tabla5[[#This Row],[venta total 39 acum]]</f>
        <v>0</v>
      </c>
      <c r="AA1441" s="46">
        <v>0</v>
      </c>
      <c r="AB1441" s="46">
        <v>0</v>
      </c>
      <c r="AC1441" s="46">
        <v>0</v>
      </c>
      <c r="AD1441" s="46"/>
      <c r="AE1441" s="46"/>
      <c r="AF1441" s="46"/>
      <c r="AG1441" s="46">
        <v>0</v>
      </c>
      <c r="AH1441" s="42">
        <f>IFERROR(Tabla5[[#This Row],[VENTAS MABE]]/Tabla5[[#This Row],[VENTAS INDURAMA]],0)</f>
        <v>0</v>
      </c>
      <c r="AI1441" t="s">
        <v>1676</v>
      </c>
      <c r="AK1441" s="42"/>
      <c r="AL1441" t="s">
        <v>727</v>
      </c>
      <c r="AM1441" s="55" t="s">
        <v>1256</v>
      </c>
      <c r="AO1441" s="55" t="s">
        <v>419</v>
      </c>
      <c r="AP1441" t="e">
        <v>#N/A</v>
      </c>
      <c r="AQ1441" s="55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f>SUM(Tabla5[[#This Row],[VENTA MABE 1 SEMANA OCT]:[VENTAS OTROS 1 SEMANA OCT]])</f>
        <v>1</v>
      </c>
      <c r="AY1441" s="46">
        <v>3.5529548419503145</v>
      </c>
      <c r="AZ1441" s="55">
        <v>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f>SUM(Tabla5[[#This Row],[VENTA MABE 2 SEMANA OCT]:[VENTAS OTROS 2 SEMANA OCT]])</f>
        <v>1</v>
      </c>
      <c r="BH1441" t="s">
        <v>1180</v>
      </c>
      <c r="BI1441" s="55" t="s">
        <v>653</v>
      </c>
      <c r="BJ1441">
        <v>0.75</v>
      </c>
      <c r="BK1441" s="55">
        <v>1</v>
      </c>
      <c r="BL1441">
        <v>1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f>SUM(Tabla5[[#This Row],[VENTA MABE 3 SEMANA OCT]:[VENTAS OTROS 3 SEMANA OCT]])</f>
        <v>2</v>
      </c>
      <c r="BS1441" s="42">
        <v>0.4</v>
      </c>
      <c r="BT1441" s="55">
        <v>1</v>
      </c>
      <c r="BU1441">
        <v>1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f>SUM(Tabla5[[#This Row],[VENTA MABE 4 SEMANA OCT]:[VENTAS OTROS 4 SEMANA OCT]])</f>
        <v>2</v>
      </c>
      <c r="CB1441" t="s">
        <v>1679</v>
      </c>
      <c r="CC1441" t="s">
        <v>1679</v>
      </c>
      <c r="CD1441" t="s">
        <v>1679</v>
      </c>
      <c r="CE1441" t="s">
        <v>1679</v>
      </c>
      <c r="CF1441" t="s">
        <v>1679</v>
      </c>
      <c r="CG1441" t="s">
        <v>1679</v>
      </c>
      <c r="CH1441" t="s">
        <v>1679</v>
      </c>
      <c r="CI14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441" t="s">
        <v>1703</v>
      </c>
      <c r="CK1441">
        <v>2</v>
      </c>
      <c r="CL1441">
        <v>2</v>
      </c>
      <c r="CM1441" t="s">
        <v>1679</v>
      </c>
      <c r="CN1441">
        <v>0</v>
      </c>
      <c r="CO1441">
        <v>0</v>
      </c>
      <c r="CP1441">
        <v>0</v>
      </c>
      <c r="CQ1441">
        <v>0</v>
      </c>
      <c r="CR1441">
        <f>SUM(Tabla5[[#This Row],[VENTA MABE 1 SEMANA NOV]:[VENTAS OTROS 1 SEMANA NOV]])</f>
        <v>4</v>
      </c>
      <c r="CS1441">
        <f>IFERROR(VLOOKUP(Tabla5[[#This Row],[CLAVE]],[2]VENTAS!$F$2:$L$1501,2,0),0)</f>
        <v>5</v>
      </c>
      <c r="CT1441">
        <f>IFERROR(VLOOKUP(Tabla5[[#This Row],[CLAVE]],[2]VENTAS!$F$2:$L$1501,3,0),0)</f>
        <v>2</v>
      </c>
      <c r="CU1441">
        <f>IFERROR(VLOOKUP(Tabla5[[#This Row],[CLAVE]],[2]VENTAS!$F$2:$L$1501,4,0),0)</f>
        <v>0</v>
      </c>
      <c r="CV1441">
        <f>IFERROR(VLOOKUP(Tabla5[[#This Row],[CLAVE]],[2]VENTAS!$F$2:$L$1501,5,0),0)</f>
        <v>0</v>
      </c>
      <c r="CW1441">
        <f>IFERROR(VLOOKUP(Tabla5[[#This Row],[CLAVE]],[2]VENTAS!$F$2:$L$1501,6,0),0)</f>
        <v>0</v>
      </c>
      <c r="CX1441">
        <f>IFERROR(VLOOKUP(Tabla5[[#This Row],[CLAVE]],[2]VENTAS!$F$2:$L$1501,7,0),0)</f>
        <v>0</v>
      </c>
      <c r="CY1441">
        <f>IFERROR(VLOOKUP(Tabla5[[#This Row],[CLAVE]],[2]VENTAS!$F$2:$R$1501,13,0),0)</f>
        <v>0</v>
      </c>
      <c r="CZ1441">
        <f>SUM(Tabla5[[#This Row],[VENTA MABE 2 SEMANA NOV]:[VENTAS OTROS 2 SEMANA NOV]])</f>
        <v>7</v>
      </c>
      <c r="DA1441" s="46">
        <v>8.1482643176709857</v>
      </c>
    </row>
    <row r="1442" spans="1:105" hidden="1" x14ac:dyDescent="0.3">
      <c r="A1442" t="str">
        <f>CONCATENATE(Tabla5[[#This Row],[TIENDA HMPV]],Tabla5[[#This Row],[LINEA]])</f>
        <v>565 - PASCUALESGLOBALES</v>
      </c>
      <c r="C1442" s="55" t="s">
        <v>653</v>
      </c>
      <c r="D1442" s="55" t="s">
        <v>30</v>
      </c>
      <c r="E1442" s="55" t="s">
        <v>1257</v>
      </c>
      <c r="F1442" s="55" t="s">
        <v>1724</v>
      </c>
      <c r="G1442" t="s">
        <v>27</v>
      </c>
      <c r="H1442" s="42">
        <f>IFERROR(Tabla5[[#This Row],[VENTAS MABE]]/Tabla5[[#This Row],[CUOTA]],0)</f>
        <v>0</v>
      </c>
      <c r="I1442">
        <v>4</v>
      </c>
      <c r="L1442">
        <v>0</v>
      </c>
      <c r="M1442">
        <v>0</v>
      </c>
      <c r="N1442">
        <v>0</v>
      </c>
      <c r="O1442">
        <v>0</v>
      </c>
      <c r="W1442" s="42">
        <f>IFERROR(Tabla5[[#This Row],[TOTAL VENTA 38 SEMANA]]/Tabla5[[#This Row],[VENTA ACUM 38]],0)</f>
        <v>0</v>
      </c>
      <c r="X1442" s="42">
        <v>0</v>
      </c>
      <c r="Y1442" s="55" t="s">
        <v>757</v>
      </c>
      <c r="Z1442" s="46">
        <f>+Tabla5[[#This Row],[VENTA ACUM 38]]+Tabla5[[#This Row],[venta total 39 acum]]</f>
        <v>0</v>
      </c>
      <c r="AA1442" s="46">
        <v>0</v>
      </c>
      <c r="AB1442" s="46">
        <v>0</v>
      </c>
      <c r="AC1442" s="46">
        <v>0</v>
      </c>
      <c r="AD1442" s="46"/>
      <c r="AE1442" s="46"/>
      <c r="AF1442" s="46"/>
      <c r="AG1442" s="46">
        <v>0</v>
      </c>
      <c r="AH1442" s="42">
        <f>IFERROR(Tabla5[[#This Row],[VENTAS MABE]]/Tabla5[[#This Row],[VENTAS INDURAMA]],0)</f>
        <v>0</v>
      </c>
      <c r="AI1442" t="s">
        <v>1676</v>
      </c>
      <c r="AK1442" s="42"/>
      <c r="AL1442" t="s">
        <v>727</v>
      </c>
      <c r="AM1442" s="55" t="s">
        <v>1256</v>
      </c>
      <c r="AO1442" s="55" t="s">
        <v>419</v>
      </c>
      <c r="AP1442" t="e">
        <v>#N/A</v>
      </c>
      <c r="AQ1442" s="55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f>SUM(Tabla5[[#This Row],[VENTA MABE 1 SEMANA OCT]:[VENTAS OTROS 1 SEMANA OCT]])</f>
        <v>0</v>
      </c>
      <c r="AY1442" s="46">
        <v>2.9062193137753827</v>
      </c>
      <c r="AZ1442" s="55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f>SUM(Tabla5[[#This Row],[VENTA MABE 2 SEMANA OCT]:[VENTAS OTROS 2 SEMANA OCT]])</f>
        <v>0</v>
      </c>
      <c r="BH1442" t="s">
        <v>1180</v>
      </c>
      <c r="BI1442" s="55" t="s">
        <v>653</v>
      </c>
      <c r="BJ1442">
        <v>0.75</v>
      </c>
      <c r="BK1442" s="55">
        <v>2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f>SUM(Tabla5[[#This Row],[VENTA MABE 3 SEMANA OCT]:[VENTAS OTROS 3 SEMANA OCT]])</f>
        <v>2</v>
      </c>
      <c r="BS1442" s="42">
        <v>0</v>
      </c>
      <c r="BT1442" s="55">
        <v>3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f>SUM(Tabla5[[#This Row],[VENTA MABE 4 SEMANA OCT]:[VENTAS OTROS 4 SEMANA OCT]])</f>
        <v>3</v>
      </c>
      <c r="CB1442" t="s">
        <v>1679</v>
      </c>
      <c r="CC1442" t="s">
        <v>1679</v>
      </c>
      <c r="CD1442" t="s">
        <v>1679</v>
      </c>
      <c r="CE1442" t="s">
        <v>1679</v>
      </c>
      <c r="CF1442" t="s">
        <v>1679</v>
      </c>
      <c r="CG1442" t="s">
        <v>1679</v>
      </c>
      <c r="CH1442" t="s">
        <v>1679</v>
      </c>
      <c r="CI14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42" t="s">
        <v>1703</v>
      </c>
      <c r="CK1442">
        <v>1</v>
      </c>
      <c r="CL1442">
        <v>0</v>
      </c>
      <c r="CM1442" t="s">
        <v>1679</v>
      </c>
      <c r="CN1442">
        <v>0</v>
      </c>
      <c r="CO1442">
        <v>0</v>
      </c>
      <c r="CP1442">
        <v>0</v>
      </c>
      <c r="CQ1442">
        <v>0</v>
      </c>
      <c r="CR1442">
        <f>SUM(Tabla5[[#This Row],[VENTA MABE 1 SEMANA NOV]:[VENTAS OTROS 1 SEMANA NOV]])</f>
        <v>1</v>
      </c>
      <c r="CS1442">
        <f>IFERROR(VLOOKUP(Tabla5[[#This Row],[CLAVE]],[2]VENTAS!$F$2:$L$1501,2,0),0)</f>
        <v>3</v>
      </c>
      <c r="CT1442">
        <f>IFERROR(VLOOKUP(Tabla5[[#This Row],[CLAVE]],[2]VENTAS!$F$2:$L$1501,3,0),0)</f>
        <v>0</v>
      </c>
      <c r="CU1442">
        <f>IFERROR(VLOOKUP(Tabla5[[#This Row],[CLAVE]],[2]VENTAS!$F$2:$L$1501,4,0),0)</f>
        <v>0</v>
      </c>
      <c r="CV1442">
        <f>IFERROR(VLOOKUP(Tabla5[[#This Row],[CLAVE]],[2]VENTAS!$F$2:$L$1501,5,0),0)</f>
        <v>0</v>
      </c>
      <c r="CW1442">
        <f>IFERROR(VLOOKUP(Tabla5[[#This Row],[CLAVE]],[2]VENTAS!$F$2:$L$1501,6,0),0)</f>
        <v>0</v>
      </c>
      <c r="CX1442">
        <f>IFERROR(VLOOKUP(Tabla5[[#This Row],[CLAVE]],[2]VENTAS!$F$2:$L$1501,7,0),0)</f>
        <v>0</v>
      </c>
      <c r="CY1442">
        <f>IFERROR(VLOOKUP(Tabla5[[#This Row],[CLAVE]],[2]VENTAS!$F$2:$R$1501,13,0),0)</f>
        <v>0</v>
      </c>
      <c r="CZ1442">
        <f>SUM(Tabla5[[#This Row],[VENTA MABE 2 SEMANA NOV]:[VENTAS OTROS 2 SEMANA NOV]])</f>
        <v>3</v>
      </c>
      <c r="DA1442" s="46">
        <v>1.243377548178513</v>
      </c>
    </row>
    <row r="1443" spans="1:105" hidden="1" x14ac:dyDescent="0.3">
      <c r="A1443" t="str">
        <f>CONCATENATE(Tabla5[[#This Row],[TIENDA HMPV]],Tabla5[[#This Row],[LINEA]])</f>
        <v>565 - PASCUALESLAVADO</v>
      </c>
      <c r="C1443" s="55" t="s">
        <v>653</v>
      </c>
      <c r="D1443" s="55" t="s">
        <v>30</v>
      </c>
      <c r="E1443" s="55" t="s">
        <v>1257</v>
      </c>
      <c r="F1443" s="55" t="s">
        <v>1724</v>
      </c>
      <c r="G1443" t="s">
        <v>28</v>
      </c>
      <c r="H1443" s="42">
        <f>IFERROR(Tabla5[[#This Row],[VENTAS MABE]]/Tabla5[[#This Row],[CUOTA]],0)</f>
        <v>0</v>
      </c>
      <c r="I1443">
        <v>2</v>
      </c>
      <c r="L1443">
        <v>0</v>
      </c>
      <c r="M1443">
        <v>0</v>
      </c>
      <c r="N1443">
        <v>0</v>
      </c>
      <c r="O1443">
        <v>0</v>
      </c>
      <c r="W1443" s="42">
        <f>IFERROR(Tabla5[[#This Row],[TOTAL VENTA 38 SEMANA]]/Tabla5[[#This Row],[VENTA ACUM 38]],0)</f>
        <v>0</v>
      </c>
      <c r="X1443" s="42">
        <v>0</v>
      </c>
      <c r="Y1443" s="55" t="s">
        <v>757</v>
      </c>
      <c r="Z1443" s="46">
        <f>+Tabla5[[#This Row],[VENTA ACUM 38]]+Tabla5[[#This Row],[venta total 39 acum]]</f>
        <v>0</v>
      </c>
      <c r="AA1443" s="46">
        <v>0</v>
      </c>
      <c r="AB1443" s="46">
        <v>0</v>
      </c>
      <c r="AC1443" s="46">
        <v>0</v>
      </c>
      <c r="AD1443" s="46"/>
      <c r="AE1443" s="46"/>
      <c r="AF1443" s="46"/>
      <c r="AG1443" s="46">
        <v>0</v>
      </c>
      <c r="AH1443" s="42">
        <f>IFERROR(Tabla5[[#This Row],[VENTAS MABE]]/Tabla5[[#This Row],[VENTAS INDURAMA]],0)</f>
        <v>0</v>
      </c>
      <c r="AI1443" t="s">
        <v>1676</v>
      </c>
      <c r="AK1443" s="42"/>
      <c r="AL1443" t="s">
        <v>727</v>
      </c>
      <c r="AM1443" s="55" t="s">
        <v>1256</v>
      </c>
      <c r="AO1443" s="55" t="s">
        <v>419</v>
      </c>
      <c r="AP1443" t="e">
        <v>#N/A</v>
      </c>
      <c r="AQ1443" s="55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f>SUM(Tabla5[[#This Row],[VENTA MABE 1 SEMANA OCT]:[VENTAS OTROS 1 SEMANA OCT]])</f>
        <v>0</v>
      </c>
      <c r="AY1443" s="46">
        <v>3.0266038454216653</v>
      </c>
      <c r="AZ1443" s="55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f>SUM(Tabla5[[#This Row],[VENTA MABE 2 SEMANA OCT]:[VENTAS OTROS 2 SEMANA OCT]])</f>
        <v>1</v>
      </c>
      <c r="BH1443" t="s">
        <v>1180</v>
      </c>
      <c r="BI1443" s="55" t="s">
        <v>653</v>
      </c>
      <c r="BJ1443">
        <v>0.75</v>
      </c>
      <c r="BK1443" s="55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f>SUM(Tabla5[[#This Row],[VENTA MABE 3 SEMANA OCT]:[VENTAS OTROS 3 SEMANA OCT]])</f>
        <v>1</v>
      </c>
      <c r="BS1443" s="42">
        <v>0.05</v>
      </c>
      <c r="BT1443" s="55">
        <v>2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f>SUM(Tabla5[[#This Row],[VENTA MABE 4 SEMANA OCT]:[VENTAS OTROS 4 SEMANA OCT]])</f>
        <v>2</v>
      </c>
      <c r="CB1443" t="s">
        <v>1679</v>
      </c>
      <c r="CC1443" t="s">
        <v>1679</v>
      </c>
      <c r="CD1443" t="s">
        <v>1679</v>
      </c>
      <c r="CE1443" t="s">
        <v>1679</v>
      </c>
      <c r="CF1443" t="s">
        <v>1679</v>
      </c>
      <c r="CG1443" t="s">
        <v>1679</v>
      </c>
      <c r="CH1443" t="s">
        <v>1679</v>
      </c>
      <c r="CI14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43" t="s">
        <v>1703</v>
      </c>
      <c r="CK1443">
        <v>1</v>
      </c>
      <c r="CL1443">
        <v>0</v>
      </c>
      <c r="CM1443" t="s">
        <v>1679</v>
      </c>
      <c r="CN1443">
        <v>0</v>
      </c>
      <c r="CO1443">
        <v>0</v>
      </c>
      <c r="CP1443">
        <v>0</v>
      </c>
      <c r="CQ1443">
        <v>0</v>
      </c>
      <c r="CR1443">
        <f>SUM(Tabla5[[#This Row],[VENTA MABE 1 SEMANA NOV]:[VENTAS OTROS 1 SEMANA NOV]])</f>
        <v>1</v>
      </c>
      <c r="CS1443">
        <f>IFERROR(VLOOKUP(Tabla5[[#This Row],[CLAVE]],[2]VENTAS!$F$2:$L$1501,2,0),0)</f>
        <v>2</v>
      </c>
      <c r="CT1443">
        <f>IFERROR(VLOOKUP(Tabla5[[#This Row],[CLAVE]],[2]VENTAS!$F$2:$L$1501,3,0),0)</f>
        <v>0</v>
      </c>
      <c r="CU1443">
        <f>IFERROR(VLOOKUP(Tabla5[[#This Row],[CLAVE]],[2]VENTAS!$F$2:$L$1501,4,0),0)</f>
        <v>0</v>
      </c>
      <c r="CV1443">
        <f>IFERROR(VLOOKUP(Tabla5[[#This Row],[CLAVE]],[2]VENTAS!$F$2:$L$1501,5,0),0)</f>
        <v>0</v>
      </c>
      <c r="CW1443">
        <f>IFERROR(VLOOKUP(Tabla5[[#This Row],[CLAVE]],[2]VENTAS!$F$2:$L$1501,6,0),0)</f>
        <v>0</v>
      </c>
      <c r="CX1443">
        <f>IFERROR(VLOOKUP(Tabla5[[#This Row],[CLAVE]],[2]VENTAS!$F$2:$L$1501,7,0),0)</f>
        <v>0</v>
      </c>
      <c r="CY1443">
        <f>IFERROR(VLOOKUP(Tabla5[[#This Row],[CLAVE]],[2]VENTAS!$F$2:$R$1501,13,0),0)</f>
        <v>0</v>
      </c>
      <c r="CZ1443">
        <f>SUM(Tabla5[[#This Row],[VENTA MABE 2 SEMANA NOV]:[VENTAS OTROS 2 SEMANA NOV]])</f>
        <v>2</v>
      </c>
      <c r="DA1443" s="46">
        <v>3.0704676692683561</v>
      </c>
    </row>
    <row r="1444" spans="1:105" hidden="1" x14ac:dyDescent="0.3">
      <c r="A1444" t="str">
        <f>CONCATENATE(Tabla5[[#This Row],[TIENDA HMPV]],Tabla5[[#This Row],[LINEA]])</f>
        <v>565 - PASCUALESREFRIGERACIÓN</v>
      </c>
      <c r="C1444" s="55" t="s">
        <v>653</v>
      </c>
      <c r="D1444" s="55" t="s">
        <v>30</v>
      </c>
      <c r="E1444" s="55" t="s">
        <v>1257</v>
      </c>
      <c r="F1444" s="55" t="s">
        <v>1724</v>
      </c>
      <c r="G1444" t="s">
        <v>29</v>
      </c>
      <c r="H1444" s="42">
        <f>IFERROR(Tabla5[[#This Row],[VENTAS MABE]]/Tabla5[[#This Row],[CUOTA]],0)</f>
        <v>0</v>
      </c>
      <c r="I1444">
        <v>2</v>
      </c>
      <c r="L1444">
        <v>0</v>
      </c>
      <c r="M1444">
        <v>0</v>
      </c>
      <c r="N1444">
        <v>0</v>
      </c>
      <c r="O1444">
        <v>0</v>
      </c>
      <c r="W1444" s="42">
        <f>IFERROR(Tabla5[[#This Row],[TOTAL VENTA 38 SEMANA]]/Tabla5[[#This Row],[VENTA ACUM 38]],0)</f>
        <v>0</v>
      </c>
      <c r="X1444" s="42">
        <v>0</v>
      </c>
      <c r="Y1444" s="55" t="s">
        <v>757</v>
      </c>
      <c r="Z1444" s="46">
        <f>+Tabla5[[#This Row],[VENTA ACUM 38]]+Tabla5[[#This Row],[venta total 39 acum]]</f>
        <v>0</v>
      </c>
      <c r="AA1444" s="46">
        <v>0</v>
      </c>
      <c r="AB1444" s="46">
        <v>0</v>
      </c>
      <c r="AC1444" s="46">
        <v>0</v>
      </c>
      <c r="AD1444" s="46"/>
      <c r="AE1444" s="46"/>
      <c r="AF1444" s="46"/>
      <c r="AG1444" s="46">
        <v>0</v>
      </c>
      <c r="AH1444" s="42">
        <f>IFERROR(Tabla5[[#This Row],[VENTAS MABE]]/Tabla5[[#This Row],[VENTAS INDURAMA]],0)</f>
        <v>0</v>
      </c>
      <c r="AI1444" t="s">
        <v>1676</v>
      </c>
      <c r="AK1444" s="42"/>
      <c r="AL1444" t="s">
        <v>727</v>
      </c>
      <c r="AM1444" s="55" t="s">
        <v>1256</v>
      </c>
      <c r="AO1444" s="55" t="s">
        <v>419</v>
      </c>
      <c r="AP1444" t="e">
        <v>#N/A</v>
      </c>
      <c r="AQ1444" s="55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f>SUM(Tabla5[[#This Row],[VENTA MABE 1 SEMANA OCT]:[VENTAS OTROS 1 SEMANA OCT]])</f>
        <v>0</v>
      </c>
      <c r="AY1444" s="46">
        <v>2</v>
      </c>
      <c r="AZ1444" s="55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f>SUM(Tabla5[[#This Row],[VENTA MABE 2 SEMANA OCT]:[VENTAS OTROS 2 SEMANA OCT]])</f>
        <v>0</v>
      </c>
      <c r="BH1444" t="s">
        <v>1180</v>
      </c>
      <c r="BI1444" s="55" t="s">
        <v>653</v>
      </c>
      <c r="BJ1444">
        <v>0.75</v>
      </c>
      <c r="BK1444" s="55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f>SUM(Tabla5[[#This Row],[VENTA MABE 3 SEMANA OCT]:[VENTAS OTROS 3 SEMANA OCT]])</f>
        <v>1</v>
      </c>
      <c r="BS1444" s="42">
        <v>0.28000000000000003</v>
      </c>
      <c r="BT1444" s="55">
        <v>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f>SUM(Tabla5[[#This Row],[VENTA MABE 4 SEMANA OCT]:[VENTAS OTROS 4 SEMANA OCT]])</f>
        <v>1</v>
      </c>
      <c r="CB1444" t="s">
        <v>1679</v>
      </c>
      <c r="CC1444" t="s">
        <v>1679</v>
      </c>
      <c r="CD1444" t="s">
        <v>1679</v>
      </c>
      <c r="CE1444" t="s">
        <v>1679</v>
      </c>
      <c r="CF1444" t="s">
        <v>1679</v>
      </c>
      <c r="CG1444" t="s">
        <v>1679</v>
      </c>
      <c r="CH1444" t="s">
        <v>1679</v>
      </c>
      <c r="CI14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44" t="s">
        <v>1703</v>
      </c>
      <c r="CK1444">
        <v>1</v>
      </c>
      <c r="CL1444">
        <v>0</v>
      </c>
      <c r="CM1444" t="s">
        <v>1679</v>
      </c>
      <c r="CN1444">
        <v>0</v>
      </c>
      <c r="CO1444">
        <v>0</v>
      </c>
      <c r="CP1444">
        <v>0</v>
      </c>
      <c r="CQ1444">
        <v>0</v>
      </c>
      <c r="CR1444">
        <f>SUM(Tabla5[[#This Row],[VENTA MABE 1 SEMANA NOV]:[VENTAS OTROS 1 SEMANA NOV]])</f>
        <v>1</v>
      </c>
      <c r="CS1444">
        <f>IFERROR(VLOOKUP(Tabla5[[#This Row],[CLAVE]],[2]VENTAS!$F$2:$L$1501,2,0),0)</f>
        <v>2</v>
      </c>
      <c r="CT1444">
        <f>IFERROR(VLOOKUP(Tabla5[[#This Row],[CLAVE]],[2]VENTAS!$F$2:$L$1501,3,0),0)</f>
        <v>0</v>
      </c>
      <c r="CU1444">
        <f>IFERROR(VLOOKUP(Tabla5[[#This Row],[CLAVE]],[2]VENTAS!$F$2:$L$1501,4,0),0)</f>
        <v>0</v>
      </c>
      <c r="CV1444">
        <f>IFERROR(VLOOKUP(Tabla5[[#This Row],[CLAVE]],[2]VENTAS!$F$2:$L$1501,5,0),0)</f>
        <v>0</v>
      </c>
      <c r="CW1444">
        <f>IFERROR(VLOOKUP(Tabla5[[#This Row],[CLAVE]],[2]VENTAS!$F$2:$L$1501,6,0),0)</f>
        <v>0</v>
      </c>
      <c r="CX1444">
        <f>IFERROR(VLOOKUP(Tabla5[[#This Row],[CLAVE]],[2]VENTAS!$F$2:$L$1501,7,0),0)</f>
        <v>0</v>
      </c>
      <c r="CY1444">
        <f>IFERROR(VLOOKUP(Tabla5[[#This Row],[CLAVE]],[2]VENTAS!$F$2:$R$1501,13,0),0)</f>
        <v>0</v>
      </c>
      <c r="CZ1444">
        <f>SUM(Tabla5[[#This Row],[VENTA MABE 2 SEMANA NOV]:[VENTAS OTROS 2 SEMANA NOV]])</f>
        <v>2</v>
      </c>
      <c r="DA1444" s="46">
        <v>7.8663917130251306</v>
      </c>
    </row>
    <row r="1445" spans="1:105" hidden="1" x14ac:dyDescent="0.3">
      <c r="A1445" t="str">
        <f>CONCATENATE(Tabla5[[#This Row],[TIENDA HMPV]],Tabla5[[#This Row],[LINEA]])</f>
        <v>549 - PEDRO CARBOAIRES</v>
      </c>
      <c r="C1445" s="55" t="s">
        <v>653</v>
      </c>
      <c r="D1445" s="55" t="s">
        <v>30</v>
      </c>
      <c r="E1445" s="55" t="s">
        <v>1195</v>
      </c>
      <c r="F1445" s="55" t="s">
        <v>1724</v>
      </c>
      <c r="G1445" t="s">
        <v>25</v>
      </c>
      <c r="H1445" s="42">
        <f>IFERROR(Tabla5[[#This Row],[VENTAS MABE]]/Tabla5[[#This Row],[CUOTA]],0)</f>
        <v>0</v>
      </c>
      <c r="I1445">
        <v>0</v>
      </c>
      <c r="L1445">
        <v>0</v>
      </c>
      <c r="M1445">
        <v>0</v>
      </c>
      <c r="N1445">
        <v>0</v>
      </c>
      <c r="O1445">
        <v>0</v>
      </c>
      <c r="W1445" s="42">
        <f>IFERROR(Tabla5[[#This Row],[TOTAL VENTA 38 SEMANA]]/Tabla5[[#This Row],[VENTA ACUM 38]],0)</f>
        <v>0</v>
      </c>
      <c r="X1445" s="42">
        <v>0</v>
      </c>
      <c r="Y1445" s="55" t="s">
        <v>757</v>
      </c>
      <c r="Z1445" s="46">
        <f>+Tabla5[[#This Row],[VENTA ACUM 38]]+Tabla5[[#This Row],[venta total 39 acum]]</f>
        <v>0</v>
      </c>
      <c r="AA1445" s="46">
        <v>0</v>
      </c>
      <c r="AB1445" s="46">
        <v>0</v>
      </c>
      <c r="AC1445" s="46">
        <v>0</v>
      </c>
      <c r="AD1445" s="46"/>
      <c r="AE1445" s="46"/>
      <c r="AF1445" s="46"/>
      <c r="AG1445" s="46">
        <v>0</v>
      </c>
      <c r="AH1445" s="42">
        <f>IFERROR(Tabla5[[#This Row],[VENTAS MABE]]/Tabla5[[#This Row],[VENTAS INDURAMA]],0)</f>
        <v>0</v>
      </c>
      <c r="AI1445" t="s">
        <v>1676</v>
      </c>
      <c r="AK1445" s="42"/>
      <c r="AL1445" t="s">
        <v>727</v>
      </c>
      <c r="AM1445" s="55" t="s">
        <v>1194</v>
      </c>
      <c r="AO1445" s="55" t="s">
        <v>419</v>
      </c>
      <c r="AP1445" t="e">
        <v>#N/A</v>
      </c>
      <c r="AQ1445" s="5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f>SUM(Tabla5[[#This Row],[VENTA MABE 1 SEMANA OCT]:[VENTAS OTROS 1 SEMANA OCT]])</f>
        <v>0</v>
      </c>
      <c r="AY1445" s="46">
        <v>1</v>
      </c>
      <c r="AZ1445" s="5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f>SUM(Tabla5[[#This Row],[VENTA MABE 2 SEMANA OCT]:[VENTAS OTROS 2 SEMANA OCT]])</f>
        <v>1</v>
      </c>
      <c r="BH1445" t="s">
        <v>885</v>
      </c>
      <c r="BI1445" s="55" t="s">
        <v>653</v>
      </c>
      <c r="BJ1445">
        <v>0.99999999999999978</v>
      </c>
      <c r="BK1445" s="55">
        <v>1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f>SUM(Tabla5[[#This Row],[VENTA MABE 3 SEMANA OCT]:[VENTAS OTROS 3 SEMANA OCT]])</f>
        <v>1</v>
      </c>
      <c r="BS1445" s="42">
        <v>0.17</v>
      </c>
      <c r="BT1445" s="55">
        <v>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f>SUM(Tabla5[[#This Row],[VENTA MABE 4 SEMANA OCT]:[VENTAS OTROS 4 SEMANA OCT]])</f>
        <v>1</v>
      </c>
      <c r="CB1445" t="s">
        <v>1679</v>
      </c>
      <c r="CC1445" t="s">
        <v>1679</v>
      </c>
      <c r="CD1445" t="s">
        <v>1679</v>
      </c>
      <c r="CE1445" t="s">
        <v>1679</v>
      </c>
      <c r="CF1445" t="s">
        <v>1679</v>
      </c>
      <c r="CG1445" t="s">
        <v>1679</v>
      </c>
      <c r="CH1445" t="s">
        <v>1679</v>
      </c>
      <c r="CI14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45" t="s">
        <v>1703</v>
      </c>
      <c r="CK1445">
        <v>0</v>
      </c>
      <c r="CL1445">
        <v>0</v>
      </c>
      <c r="CM1445" t="s">
        <v>1679</v>
      </c>
      <c r="CN1445">
        <v>0</v>
      </c>
      <c r="CO1445">
        <v>0</v>
      </c>
      <c r="CP1445">
        <v>0</v>
      </c>
      <c r="CQ1445">
        <v>0</v>
      </c>
      <c r="CR1445">
        <f>SUM(Tabla5[[#This Row],[VENTA MABE 1 SEMANA NOV]:[VENTAS OTROS 1 SEMANA NOV]])</f>
        <v>0</v>
      </c>
      <c r="CS1445">
        <f>IFERROR(VLOOKUP(Tabla5[[#This Row],[CLAVE]],[2]VENTAS!$F$2:$L$1501,2,0),0)</f>
        <v>0</v>
      </c>
      <c r="CT1445">
        <f>IFERROR(VLOOKUP(Tabla5[[#This Row],[CLAVE]],[2]VENTAS!$F$2:$L$1501,3,0),0)</f>
        <v>0</v>
      </c>
      <c r="CU1445">
        <f>IFERROR(VLOOKUP(Tabla5[[#This Row],[CLAVE]],[2]VENTAS!$F$2:$L$1501,4,0),0)</f>
        <v>0</v>
      </c>
      <c r="CV1445">
        <f>IFERROR(VLOOKUP(Tabla5[[#This Row],[CLAVE]],[2]VENTAS!$F$2:$L$1501,5,0),0)</f>
        <v>0</v>
      </c>
      <c r="CW1445">
        <f>IFERROR(VLOOKUP(Tabla5[[#This Row],[CLAVE]],[2]VENTAS!$F$2:$L$1501,6,0),0)</f>
        <v>0</v>
      </c>
      <c r="CX1445">
        <f>IFERROR(VLOOKUP(Tabla5[[#This Row],[CLAVE]],[2]VENTAS!$F$2:$L$1501,7,0),0)</f>
        <v>0</v>
      </c>
      <c r="CY1445">
        <f>IFERROR(VLOOKUP(Tabla5[[#This Row],[CLAVE]],[2]VENTAS!$F$2:$R$1501,13,0),0)</f>
        <v>0</v>
      </c>
      <c r="CZ1445">
        <f>SUM(Tabla5[[#This Row],[VENTA MABE 2 SEMANA NOV]:[VENTAS OTROS 2 SEMANA NOV]])</f>
        <v>0</v>
      </c>
      <c r="DA1445" s="46">
        <v>0.99778270509977784</v>
      </c>
    </row>
    <row r="1446" spans="1:105" hidden="1" x14ac:dyDescent="0.3">
      <c r="A1446" t="str">
        <f>CONCATENATE(Tabla5[[#This Row],[TIENDA HMPV]],Tabla5[[#This Row],[LINEA]])</f>
        <v>549 - PEDRO CARBOCOCINAS</v>
      </c>
      <c r="C1446" s="55" t="s">
        <v>653</v>
      </c>
      <c r="D1446" s="55" t="s">
        <v>30</v>
      </c>
      <c r="E1446" s="55" t="s">
        <v>1195</v>
      </c>
      <c r="F1446" s="55" t="s">
        <v>1724</v>
      </c>
      <c r="G1446" t="s">
        <v>26</v>
      </c>
      <c r="H1446" s="42">
        <f>IFERROR(Tabla5[[#This Row],[VENTAS MABE]]/Tabla5[[#This Row],[CUOTA]],0)</f>
        <v>0</v>
      </c>
      <c r="I1446">
        <v>6</v>
      </c>
      <c r="L1446">
        <v>0</v>
      </c>
      <c r="M1446">
        <v>0</v>
      </c>
      <c r="N1446">
        <v>0</v>
      </c>
      <c r="O1446">
        <v>0</v>
      </c>
      <c r="W1446" s="42">
        <f>IFERROR(Tabla5[[#This Row],[TOTAL VENTA 38 SEMANA]]/Tabla5[[#This Row],[VENTA ACUM 38]],0)</f>
        <v>0</v>
      </c>
      <c r="X1446" s="42">
        <v>0</v>
      </c>
      <c r="Y1446" s="55" t="s">
        <v>757</v>
      </c>
      <c r="Z1446" s="46">
        <f>+Tabla5[[#This Row],[VENTA ACUM 38]]+Tabla5[[#This Row],[venta total 39 acum]]</f>
        <v>0</v>
      </c>
      <c r="AA1446" s="46">
        <v>0</v>
      </c>
      <c r="AB1446" s="46">
        <v>0</v>
      </c>
      <c r="AC1446" s="46">
        <v>0</v>
      </c>
      <c r="AD1446" s="46"/>
      <c r="AE1446" s="46"/>
      <c r="AF1446" s="46"/>
      <c r="AG1446" s="46">
        <v>0</v>
      </c>
      <c r="AH1446" s="42">
        <f>IFERROR(Tabla5[[#This Row],[VENTAS MABE]]/Tabla5[[#This Row],[VENTAS INDURAMA]],0)</f>
        <v>0</v>
      </c>
      <c r="AI1446" t="s">
        <v>1676</v>
      </c>
      <c r="AK1446" s="42"/>
      <c r="AL1446" t="s">
        <v>727</v>
      </c>
      <c r="AM1446" s="55" t="s">
        <v>1194</v>
      </c>
      <c r="AO1446" s="55" t="s">
        <v>419</v>
      </c>
      <c r="AP1446" t="e">
        <v>#N/A</v>
      </c>
      <c r="AQ1446" s="55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f>SUM(Tabla5[[#This Row],[VENTA MABE 1 SEMANA OCT]:[VENTAS OTROS 1 SEMANA OCT]])</f>
        <v>0</v>
      </c>
      <c r="AY1446" s="46">
        <v>5.105909683900629</v>
      </c>
      <c r="AZ1446" s="55">
        <v>2</v>
      </c>
      <c r="BA1446">
        <v>2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f>SUM(Tabla5[[#This Row],[VENTA MABE 2 SEMANA OCT]:[VENTAS OTROS 2 SEMANA OCT]])</f>
        <v>4</v>
      </c>
      <c r="BH1446" t="s">
        <v>885</v>
      </c>
      <c r="BI1446" s="55" t="s">
        <v>653</v>
      </c>
      <c r="BJ1446">
        <v>0.99999999999999978</v>
      </c>
      <c r="BK1446" s="55">
        <v>4</v>
      </c>
      <c r="BL1446">
        <v>2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f>SUM(Tabla5[[#This Row],[VENTA MABE 3 SEMANA OCT]:[VENTAS OTROS 3 SEMANA OCT]])</f>
        <v>6</v>
      </c>
      <c r="BS1446" s="42">
        <v>0.4</v>
      </c>
      <c r="BT1446" s="55">
        <v>6</v>
      </c>
      <c r="BU1446">
        <v>2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f>SUM(Tabla5[[#This Row],[VENTA MABE 4 SEMANA OCT]:[VENTAS OTROS 4 SEMANA OCT]])</f>
        <v>8</v>
      </c>
      <c r="CB1446" t="s">
        <v>1679</v>
      </c>
      <c r="CC1446" t="s">
        <v>1679</v>
      </c>
      <c r="CD1446" t="s">
        <v>1679</v>
      </c>
      <c r="CE1446" t="s">
        <v>1679</v>
      </c>
      <c r="CF1446" t="s">
        <v>1679</v>
      </c>
      <c r="CG1446" t="s">
        <v>1679</v>
      </c>
      <c r="CH1446" t="s">
        <v>1679</v>
      </c>
      <c r="CI14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446" t="s">
        <v>1703</v>
      </c>
      <c r="CK1446">
        <v>3</v>
      </c>
      <c r="CL1446">
        <v>2</v>
      </c>
      <c r="CM1446" t="s">
        <v>1679</v>
      </c>
      <c r="CN1446">
        <v>0</v>
      </c>
      <c r="CO1446">
        <v>0</v>
      </c>
      <c r="CP1446">
        <v>0</v>
      </c>
      <c r="CQ1446">
        <v>0</v>
      </c>
      <c r="CR1446">
        <f>SUM(Tabla5[[#This Row],[VENTA MABE 1 SEMANA NOV]:[VENTAS OTROS 1 SEMANA NOV]])</f>
        <v>5</v>
      </c>
      <c r="CS1446">
        <f>IFERROR(VLOOKUP(Tabla5[[#This Row],[CLAVE]],[2]VENTAS!$F$2:$L$1501,2,0),0)</f>
        <v>4</v>
      </c>
      <c r="CT1446">
        <f>IFERROR(VLOOKUP(Tabla5[[#This Row],[CLAVE]],[2]VENTAS!$F$2:$L$1501,3,0),0)</f>
        <v>2</v>
      </c>
      <c r="CU1446">
        <f>IFERROR(VLOOKUP(Tabla5[[#This Row],[CLAVE]],[2]VENTAS!$F$2:$L$1501,4,0),0)</f>
        <v>0</v>
      </c>
      <c r="CV1446">
        <f>IFERROR(VLOOKUP(Tabla5[[#This Row],[CLAVE]],[2]VENTAS!$F$2:$L$1501,5,0),0)</f>
        <v>0</v>
      </c>
      <c r="CW1446">
        <f>IFERROR(VLOOKUP(Tabla5[[#This Row],[CLAVE]],[2]VENTAS!$F$2:$L$1501,6,0),0)</f>
        <v>0</v>
      </c>
      <c r="CX1446">
        <f>IFERROR(VLOOKUP(Tabla5[[#This Row],[CLAVE]],[2]VENTAS!$F$2:$L$1501,7,0),0)</f>
        <v>0</v>
      </c>
      <c r="CY1446">
        <f>IFERROR(VLOOKUP(Tabla5[[#This Row],[CLAVE]],[2]VENTAS!$F$2:$R$1501,13,0),0)</f>
        <v>0</v>
      </c>
      <c r="CZ1446">
        <f>SUM(Tabla5[[#This Row],[VENTA MABE 2 SEMANA NOV]:[VENTAS OTROS 2 SEMANA NOV]])</f>
        <v>6</v>
      </c>
      <c r="DA1446" s="46">
        <v>15.546109665477964</v>
      </c>
    </row>
    <row r="1447" spans="1:105" hidden="1" x14ac:dyDescent="0.3">
      <c r="A1447" t="str">
        <f>CONCATENATE(Tabla5[[#This Row],[TIENDA HMPV]],Tabla5[[#This Row],[LINEA]])</f>
        <v>549 - PEDRO CARBOGLOBALES</v>
      </c>
      <c r="C1447" s="55" t="s">
        <v>653</v>
      </c>
      <c r="D1447" s="55" t="s">
        <v>30</v>
      </c>
      <c r="E1447" s="55" t="s">
        <v>1195</v>
      </c>
      <c r="F1447" s="55" t="s">
        <v>1724</v>
      </c>
      <c r="G1447" t="s">
        <v>27</v>
      </c>
      <c r="H1447" s="42">
        <f>IFERROR(Tabla5[[#This Row],[VENTAS MABE]]/Tabla5[[#This Row],[CUOTA]],0)</f>
        <v>0</v>
      </c>
      <c r="I1447">
        <v>1</v>
      </c>
      <c r="L1447">
        <v>0</v>
      </c>
      <c r="M1447">
        <v>0</v>
      </c>
      <c r="N1447">
        <v>0</v>
      </c>
      <c r="O1447">
        <v>0</v>
      </c>
      <c r="W1447" s="42">
        <f>IFERROR(Tabla5[[#This Row],[TOTAL VENTA 38 SEMANA]]/Tabla5[[#This Row],[VENTA ACUM 38]],0)</f>
        <v>0</v>
      </c>
      <c r="X1447" s="42">
        <v>0</v>
      </c>
      <c r="Y1447" s="55" t="s">
        <v>757</v>
      </c>
      <c r="Z1447" s="46">
        <f>+Tabla5[[#This Row],[VENTA ACUM 38]]+Tabla5[[#This Row],[venta total 39 acum]]</f>
        <v>0</v>
      </c>
      <c r="AA1447" s="46">
        <v>0</v>
      </c>
      <c r="AB1447" s="46">
        <v>0</v>
      </c>
      <c r="AC1447" s="46">
        <v>0</v>
      </c>
      <c r="AD1447" s="46"/>
      <c r="AE1447" s="46"/>
      <c r="AF1447" s="46"/>
      <c r="AG1447" s="46">
        <v>0</v>
      </c>
      <c r="AH1447" s="42">
        <f>IFERROR(Tabla5[[#This Row],[VENTAS MABE]]/Tabla5[[#This Row],[VENTAS INDURAMA]],0)</f>
        <v>0</v>
      </c>
      <c r="AI1447" t="s">
        <v>1676</v>
      </c>
      <c r="AK1447" s="42"/>
      <c r="AL1447" t="s">
        <v>727</v>
      </c>
      <c r="AM1447" s="55" t="s">
        <v>1194</v>
      </c>
      <c r="AO1447" s="55" t="s">
        <v>419</v>
      </c>
      <c r="AP1447" t="e">
        <v>#N/A</v>
      </c>
      <c r="AQ1447" s="55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f>SUM(Tabla5[[#This Row],[VENTA MABE 1 SEMANA OCT]:[VENTAS OTROS 1 SEMANA OCT]])</f>
        <v>0</v>
      </c>
      <c r="AY1447" s="46">
        <v>0</v>
      </c>
      <c r="AZ1447" s="55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f>SUM(Tabla5[[#This Row],[VENTA MABE 2 SEMANA OCT]:[VENTAS OTROS 2 SEMANA OCT]])</f>
        <v>0</v>
      </c>
      <c r="BH1447" t="s">
        <v>885</v>
      </c>
      <c r="BI1447" s="55" t="s">
        <v>653</v>
      </c>
      <c r="BJ1447">
        <v>0.99999999999999978</v>
      </c>
      <c r="BK1447" s="55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f>SUM(Tabla5[[#This Row],[VENTA MABE 3 SEMANA OCT]:[VENTAS OTROS 3 SEMANA OCT]])</f>
        <v>0</v>
      </c>
      <c r="BS1447" s="42">
        <v>0</v>
      </c>
      <c r="BT1447" s="55">
        <v>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f>SUM(Tabla5[[#This Row],[VENTA MABE 4 SEMANA OCT]:[VENTAS OTROS 4 SEMANA OCT]])</f>
        <v>1</v>
      </c>
      <c r="CB1447" t="s">
        <v>1679</v>
      </c>
      <c r="CC1447" t="s">
        <v>1679</v>
      </c>
      <c r="CD1447" t="s">
        <v>1679</v>
      </c>
      <c r="CE1447" t="s">
        <v>1679</v>
      </c>
      <c r="CF1447" t="s">
        <v>1679</v>
      </c>
      <c r="CG1447" t="s">
        <v>1679</v>
      </c>
      <c r="CH1447" t="s">
        <v>1679</v>
      </c>
      <c r="CI14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47" s="66">
        <v>0</v>
      </c>
      <c r="CK1447">
        <v>1</v>
      </c>
      <c r="CL1447">
        <v>0</v>
      </c>
      <c r="CM1447" t="s">
        <v>1679</v>
      </c>
      <c r="CN1447">
        <v>0</v>
      </c>
      <c r="CO1447">
        <v>0</v>
      </c>
      <c r="CP1447">
        <v>0</v>
      </c>
      <c r="CQ1447">
        <v>0</v>
      </c>
      <c r="CR1447">
        <f>SUM(Tabla5[[#This Row],[VENTA MABE 1 SEMANA NOV]:[VENTAS OTROS 1 SEMANA NOV]])</f>
        <v>1</v>
      </c>
      <c r="CS1447">
        <f>IFERROR(VLOOKUP(Tabla5[[#This Row],[CLAVE]],[2]VENTAS!$F$2:$L$1501,2,0),0)</f>
        <v>1</v>
      </c>
      <c r="CT1447">
        <f>IFERROR(VLOOKUP(Tabla5[[#This Row],[CLAVE]],[2]VENTAS!$F$2:$L$1501,3,0),0)</f>
        <v>0</v>
      </c>
      <c r="CU1447">
        <f>IFERROR(VLOOKUP(Tabla5[[#This Row],[CLAVE]],[2]VENTAS!$F$2:$L$1501,4,0),0)</f>
        <v>0</v>
      </c>
      <c r="CV1447">
        <f>IFERROR(VLOOKUP(Tabla5[[#This Row],[CLAVE]],[2]VENTAS!$F$2:$L$1501,5,0),0)</f>
        <v>0</v>
      </c>
      <c r="CW1447">
        <f>IFERROR(VLOOKUP(Tabla5[[#This Row],[CLAVE]],[2]VENTAS!$F$2:$L$1501,6,0),0)</f>
        <v>0</v>
      </c>
      <c r="CX1447">
        <f>IFERROR(VLOOKUP(Tabla5[[#This Row],[CLAVE]],[2]VENTAS!$F$2:$L$1501,7,0),0)</f>
        <v>0</v>
      </c>
      <c r="CY1447">
        <f>IFERROR(VLOOKUP(Tabla5[[#This Row],[CLAVE]],[2]VENTAS!$F$2:$R$1501,13,0),0)</f>
        <v>0</v>
      </c>
      <c r="CZ1447">
        <f>SUM(Tabla5[[#This Row],[VENTA MABE 2 SEMANA NOV]:[VENTAS OTROS 2 SEMANA NOV]])</f>
        <v>1</v>
      </c>
      <c r="DA1447" s="46">
        <v>0.29941300051473563</v>
      </c>
    </row>
    <row r="1448" spans="1:105" hidden="1" x14ac:dyDescent="0.3">
      <c r="A1448" t="str">
        <f>CONCATENATE(Tabla5[[#This Row],[TIENDA HMPV]],Tabla5[[#This Row],[LINEA]])</f>
        <v>549 - PEDRO CARBOLAVADO</v>
      </c>
      <c r="C1448" s="55" t="s">
        <v>653</v>
      </c>
      <c r="D1448" s="55" t="s">
        <v>30</v>
      </c>
      <c r="E1448" s="55" t="s">
        <v>1195</v>
      </c>
      <c r="F1448" s="55" t="s">
        <v>1724</v>
      </c>
      <c r="G1448" t="s">
        <v>28</v>
      </c>
      <c r="H1448" s="42">
        <f>IFERROR(Tabla5[[#This Row],[VENTAS MABE]]/Tabla5[[#This Row],[CUOTA]],0)</f>
        <v>0</v>
      </c>
      <c r="I1448">
        <v>1</v>
      </c>
      <c r="L1448">
        <v>0</v>
      </c>
      <c r="M1448">
        <v>0</v>
      </c>
      <c r="N1448">
        <v>0</v>
      </c>
      <c r="O1448">
        <v>0</v>
      </c>
      <c r="W1448" s="42">
        <f>IFERROR(Tabla5[[#This Row],[TOTAL VENTA 38 SEMANA]]/Tabla5[[#This Row],[VENTA ACUM 38]],0)</f>
        <v>0</v>
      </c>
      <c r="X1448" s="42">
        <v>0</v>
      </c>
      <c r="Y1448" s="55" t="s">
        <v>757</v>
      </c>
      <c r="Z1448" s="46">
        <f>+Tabla5[[#This Row],[VENTA ACUM 38]]+Tabla5[[#This Row],[venta total 39 acum]]</f>
        <v>0</v>
      </c>
      <c r="AA1448" s="46">
        <v>0</v>
      </c>
      <c r="AB1448" s="46">
        <v>0</v>
      </c>
      <c r="AC1448" s="46">
        <v>0</v>
      </c>
      <c r="AD1448" s="46"/>
      <c r="AE1448" s="46"/>
      <c r="AF1448" s="46"/>
      <c r="AG1448" s="46">
        <v>0</v>
      </c>
      <c r="AH1448" s="42">
        <f>IFERROR(Tabla5[[#This Row],[VENTAS MABE]]/Tabla5[[#This Row],[VENTAS INDURAMA]],0)</f>
        <v>0</v>
      </c>
      <c r="AI1448" t="s">
        <v>1676</v>
      </c>
      <c r="AK1448" s="42"/>
      <c r="AL1448" t="s">
        <v>727</v>
      </c>
      <c r="AM1448" s="55" t="s">
        <v>1194</v>
      </c>
      <c r="AO1448" s="55" t="s">
        <v>419</v>
      </c>
      <c r="AP1448" t="e">
        <v>#N/A</v>
      </c>
      <c r="AQ1448" s="55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f>SUM(Tabla5[[#This Row],[VENTA MABE 1 SEMANA OCT]:[VENTAS OTROS 1 SEMANA OCT]])</f>
        <v>0</v>
      </c>
      <c r="AY1448" s="46">
        <v>1</v>
      </c>
      <c r="AZ1448" s="55">
        <v>1</v>
      </c>
      <c r="BA1448">
        <v>2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f>SUM(Tabla5[[#This Row],[VENTA MABE 2 SEMANA OCT]:[VENTAS OTROS 2 SEMANA OCT]])</f>
        <v>3</v>
      </c>
      <c r="BH1448" t="s">
        <v>885</v>
      </c>
      <c r="BI1448" s="55" t="s">
        <v>653</v>
      </c>
      <c r="BJ1448">
        <v>0.99999999999999978</v>
      </c>
      <c r="BK1448" s="55">
        <v>1</v>
      </c>
      <c r="BL1448">
        <v>2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f>SUM(Tabla5[[#This Row],[VENTA MABE 3 SEMANA OCT]:[VENTAS OTROS 3 SEMANA OCT]])</f>
        <v>3</v>
      </c>
      <c r="BS1448" s="42">
        <v>0.05</v>
      </c>
      <c r="BT1448" s="55">
        <v>2</v>
      </c>
      <c r="BU1448">
        <v>2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f>SUM(Tabla5[[#This Row],[VENTA MABE 4 SEMANA OCT]:[VENTAS OTROS 4 SEMANA OCT]])</f>
        <v>4</v>
      </c>
      <c r="CB1448" t="s">
        <v>1679</v>
      </c>
      <c r="CC1448" t="s">
        <v>1679</v>
      </c>
      <c r="CD1448" t="s">
        <v>1679</v>
      </c>
      <c r="CE1448" t="s">
        <v>1679</v>
      </c>
      <c r="CF1448" t="s">
        <v>1679</v>
      </c>
      <c r="CG1448" t="s">
        <v>1679</v>
      </c>
      <c r="CH1448" t="s">
        <v>1679</v>
      </c>
      <c r="CI14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448" t="s">
        <v>1702</v>
      </c>
      <c r="CK1448">
        <v>0</v>
      </c>
      <c r="CL1448">
        <v>2</v>
      </c>
      <c r="CM1448" t="s">
        <v>1679</v>
      </c>
      <c r="CN1448">
        <v>0</v>
      </c>
      <c r="CO1448">
        <v>0</v>
      </c>
      <c r="CP1448">
        <v>0</v>
      </c>
      <c r="CQ1448">
        <v>0</v>
      </c>
      <c r="CR1448">
        <f>SUM(Tabla5[[#This Row],[VENTA MABE 1 SEMANA NOV]:[VENTAS OTROS 1 SEMANA NOV]])</f>
        <v>2</v>
      </c>
      <c r="CS1448">
        <f>IFERROR(VLOOKUP(Tabla5[[#This Row],[CLAVE]],[2]VENTAS!$F$2:$L$1501,2,0),0)</f>
        <v>1</v>
      </c>
      <c r="CT1448">
        <f>IFERROR(VLOOKUP(Tabla5[[#This Row],[CLAVE]],[2]VENTAS!$F$2:$L$1501,3,0),0)</f>
        <v>2</v>
      </c>
      <c r="CU1448">
        <f>IFERROR(VLOOKUP(Tabla5[[#This Row],[CLAVE]],[2]VENTAS!$F$2:$L$1501,4,0),0)</f>
        <v>0</v>
      </c>
      <c r="CV1448">
        <f>IFERROR(VLOOKUP(Tabla5[[#This Row],[CLAVE]],[2]VENTAS!$F$2:$L$1501,5,0),0)</f>
        <v>0</v>
      </c>
      <c r="CW1448">
        <f>IFERROR(VLOOKUP(Tabla5[[#This Row],[CLAVE]],[2]VENTAS!$F$2:$L$1501,6,0),0)</f>
        <v>0</v>
      </c>
      <c r="CX1448">
        <f>IFERROR(VLOOKUP(Tabla5[[#This Row],[CLAVE]],[2]VENTAS!$F$2:$L$1501,7,0),0)</f>
        <v>0</v>
      </c>
      <c r="CY1448">
        <f>IFERROR(VLOOKUP(Tabla5[[#This Row],[CLAVE]],[2]VENTAS!$F$2:$R$1501,13,0),0)</f>
        <v>0</v>
      </c>
      <c r="CZ1448">
        <f>SUM(Tabla5[[#This Row],[VENTA MABE 2 SEMANA NOV]:[VENTAS OTROS 2 SEMANA NOV]])</f>
        <v>3</v>
      </c>
      <c r="DA1448" s="46">
        <v>1.315914715400724</v>
      </c>
    </row>
    <row r="1449" spans="1:105" hidden="1" x14ac:dyDescent="0.3">
      <c r="A1449" t="str">
        <f>CONCATENATE(Tabla5[[#This Row],[TIENDA HMPV]],Tabla5[[#This Row],[LINEA]])</f>
        <v>549 - PEDRO CARBOREFRIGERACIÓN</v>
      </c>
      <c r="C1449" s="55" t="s">
        <v>653</v>
      </c>
      <c r="D1449" s="55" t="s">
        <v>30</v>
      </c>
      <c r="E1449" s="55" t="s">
        <v>1195</v>
      </c>
      <c r="F1449" s="55" t="s">
        <v>1724</v>
      </c>
      <c r="G1449" t="s">
        <v>29</v>
      </c>
      <c r="H1449" s="42">
        <f>IFERROR(Tabla5[[#This Row],[VENTAS MABE]]/Tabla5[[#This Row],[CUOTA]],0)</f>
        <v>0</v>
      </c>
      <c r="I1449">
        <v>4</v>
      </c>
      <c r="L1449">
        <v>0</v>
      </c>
      <c r="M1449">
        <v>0</v>
      </c>
      <c r="N1449">
        <v>0</v>
      </c>
      <c r="O1449">
        <v>0</v>
      </c>
      <c r="W1449" s="42">
        <f>IFERROR(Tabla5[[#This Row],[TOTAL VENTA 38 SEMANA]]/Tabla5[[#This Row],[VENTA ACUM 38]],0)</f>
        <v>0</v>
      </c>
      <c r="X1449" s="42">
        <v>0</v>
      </c>
      <c r="Y1449" s="55" t="s">
        <v>757</v>
      </c>
      <c r="Z1449" s="46">
        <f>+Tabla5[[#This Row],[VENTA ACUM 38]]+Tabla5[[#This Row],[venta total 39 acum]]</f>
        <v>0</v>
      </c>
      <c r="AA1449" s="46">
        <v>0</v>
      </c>
      <c r="AB1449" s="46">
        <v>0</v>
      </c>
      <c r="AC1449" s="46">
        <v>0</v>
      </c>
      <c r="AD1449" s="46"/>
      <c r="AE1449" s="46"/>
      <c r="AF1449" s="46"/>
      <c r="AG1449" s="46">
        <v>0</v>
      </c>
      <c r="AH1449" s="42">
        <f>IFERROR(Tabla5[[#This Row],[VENTAS MABE]]/Tabla5[[#This Row],[VENTAS INDURAMA]],0)</f>
        <v>0</v>
      </c>
      <c r="AI1449" t="s">
        <v>1676</v>
      </c>
      <c r="AK1449" s="42"/>
      <c r="AL1449" t="s">
        <v>727</v>
      </c>
      <c r="AM1449" s="55" t="s">
        <v>1194</v>
      </c>
      <c r="AO1449" s="55" t="s">
        <v>419</v>
      </c>
      <c r="AP1449" t="e">
        <v>#N/A</v>
      </c>
      <c r="AQ1449" s="55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f>SUM(Tabla5[[#This Row],[VENTA MABE 1 SEMANA OCT]:[VENTAS OTROS 1 SEMANA OCT]])</f>
        <v>0</v>
      </c>
      <c r="AY1449" s="46">
        <v>4.5701337316050541</v>
      </c>
      <c r="AZ1449" s="55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f>SUM(Tabla5[[#This Row],[VENTA MABE 2 SEMANA OCT]:[VENTAS OTROS 2 SEMANA OCT]])</f>
        <v>0</v>
      </c>
      <c r="BH1449" t="s">
        <v>885</v>
      </c>
      <c r="BI1449" s="55" t="s">
        <v>653</v>
      </c>
      <c r="BJ1449">
        <v>0.99999999999999978</v>
      </c>
      <c r="BK1449" s="55">
        <v>2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f>SUM(Tabla5[[#This Row],[VENTA MABE 3 SEMANA OCT]:[VENTAS OTROS 3 SEMANA OCT]])</f>
        <v>2</v>
      </c>
      <c r="BS1449" s="42">
        <v>0.28000000000000003</v>
      </c>
      <c r="BT1449" s="55">
        <v>4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f>SUM(Tabla5[[#This Row],[VENTA MABE 4 SEMANA OCT]:[VENTAS OTROS 4 SEMANA OCT]])</f>
        <v>4</v>
      </c>
      <c r="CB1449" t="s">
        <v>1679</v>
      </c>
      <c r="CC1449" t="s">
        <v>1679</v>
      </c>
      <c r="CD1449" t="s">
        <v>1679</v>
      </c>
      <c r="CE1449" t="s">
        <v>1679</v>
      </c>
      <c r="CF1449" t="s">
        <v>1679</v>
      </c>
      <c r="CG1449" t="s">
        <v>1679</v>
      </c>
      <c r="CH1449" t="s">
        <v>1679</v>
      </c>
      <c r="CI14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49" t="s">
        <v>1703</v>
      </c>
      <c r="CK1449">
        <v>1</v>
      </c>
      <c r="CL1449">
        <v>0</v>
      </c>
      <c r="CM1449" t="s">
        <v>1679</v>
      </c>
      <c r="CN1449">
        <v>0</v>
      </c>
      <c r="CO1449">
        <v>0</v>
      </c>
      <c r="CP1449">
        <v>0</v>
      </c>
      <c r="CQ1449">
        <v>0</v>
      </c>
      <c r="CR1449">
        <f>SUM(Tabla5[[#This Row],[VENTA MABE 1 SEMANA NOV]:[VENTAS OTROS 1 SEMANA NOV]])</f>
        <v>1</v>
      </c>
      <c r="CS1449">
        <f>IFERROR(VLOOKUP(Tabla5[[#This Row],[CLAVE]],[2]VENTAS!$F$2:$L$1501,2,0),0)</f>
        <v>2</v>
      </c>
      <c r="CT1449">
        <f>IFERROR(VLOOKUP(Tabla5[[#This Row],[CLAVE]],[2]VENTAS!$F$2:$L$1501,3,0),0)</f>
        <v>0</v>
      </c>
      <c r="CU1449">
        <f>IFERROR(VLOOKUP(Tabla5[[#This Row],[CLAVE]],[2]VENTAS!$F$2:$L$1501,4,0),0)</f>
        <v>0</v>
      </c>
      <c r="CV1449">
        <f>IFERROR(VLOOKUP(Tabla5[[#This Row],[CLAVE]],[2]VENTAS!$F$2:$L$1501,5,0),0)</f>
        <v>0</v>
      </c>
      <c r="CW1449">
        <f>IFERROR(VLOOKUP(Tabla5[[#This Row],[CLAVE]],[2]VENTAS!$F$2:$L$1501,6,0),0)</f>
        <v>0</v>
      </c>
      <c r="CX1449">
        <f>IFERROR(VLOOKUP(Tabla5[[#This Row],[CLAVE]],[2]VENTAS!$F$2:$L$1501,7,0),0)</f>
        <v>0</v>
      </c>
      <c r="CY1449">
        <f>IFERROR(VLOOKUP(Tabla5[[#This Row],[CLAVE]],[2]VENTAS!$F$2:$R$1501,13,0),0)</f>
        <v>0</v>
      </c>
      <c r="CZ1449">
        <f>SUM(Tabla5[[#This Row],[VENTA MABE 2 SEMANA NOV]:[VENTAS OTROS 2 SEMANA NOV]])</f>
        <v>2</v>
      </c>
      <c r="DA1449" s="46">
        <v>15</v>
      </c>
    </row>
    <row r="1450" spans="1:105" hidden="1" x14ac:dyDescent="0.3">
      <c r="A1450" t="str">
        <f>CONCATENATE(Tabla5[[#This Row],[TIENDA HMPV]],Tabla5[[#This Row],[LINEA]])</f>
        <v>960 - EL FORTÍNCOCINAS</v>
      </c>
      <c r="C1450" s="55" t="s">
        <v>653</v>
      </c>
      <c r="D1450" s="55" t="s">
        <v>30</v>
      </c>
      <c r="E1450" s="55" t="s">
        <v>1242</v>
      </c>
      <c r="F1450" s="55" t="s">
        <v>1725</v>
      </c>
      <c r="G1450" t="s">
        <v>26</v>
      </c>
      <c r="H1450" s="42">
        <f>IFERROR(Tabla5[[#This Row],[VENTAS MABE]]/Tabla5[[#This Row],[CUOTA]],0)</f>
        <v>0</v>
      </c>
      <c r="I1450">
        <v>3</v>
      </c>
      <c r="L1450">
        <v>0</v>
      </c>
      <c r="M1450">
        <v>0</v>
      </c>
      <c r="N1450">
        <v>0</v>
      </c>
      <c r="O1450">
        <v>0</v>
      </c>
      <c r="W1450" s="42">
        <f>IFERROR(Tabla5[[#This Row],[TOTAL VENTA 38 SEMANA]]/Tabla5[[#This Row],[VENTA ACUM 38]],0)</f>
        <v>0</v>
      </c>
      <c r="X1450" s="42">
        <v>0</v>
      </c>
      <c r="Y1450" s="55" t="s">
        <v>757</v>
      </c>
      <c r="Z1450" s="46">
        <f>+Tabla5[[#This Row],[VENTA ACUM 38]]+Tabla5[[#This Row],[venta total 39 acum]]</f>
        <v>0</v>
      </c>
      <c r="AA1450" s="46">
        <v>0</v>
      </c>
      <c r="AB1450" s="46">
        <v>0</v>
      </c>
      <c r="AC1450" s="46">
        <v>0</v>
      </c>
      <c r="AD1450" s="46"/>
      <c r="AE1450" s="46"/>
      <c r="AF1450" s="46"/>
      <c r="AG1450" s="46">
        <v>0</v>
      </c>
      <c r="AH1450" s="42">
        <f>IFERROR(Tabla5[[#This Row],[VENTAS MABE]]/Tabla5[[#This Row],[VENTAS INDURAMA]],0)</f>
        <v>0</v>
      </c>
      <c r="AI1450" t="s">
        <v>1676</v>
      </c>
      <c r="AK1450" s="42"/>
      <c r="AL1450" t="s">
        <v>727</v>
      </c>
      <c r="AM1450" s="55" t="s">
        <v>1241</v>
      </c>
      <c r="AO1450" s="55" t="s">
        <v>419</v>
      </c>
      <c r="AP1450" t="e">
        <v>#N/A</v>
      </c>
      <c r="AQ1450" s="55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f>SUM(Tabla5[[#This Row],[VENTA MABE 1 SEMANA OCT]:[VENTAS OTROS 1 SEMANA OCT]])</f>
        <v>0</v>
      </c>
      <c r="AY1450" s="46">
        <v>2</v>
      </c>
      <c r="AZ1450" s="55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f>SUM(Tabla5[[#This Row],[VENTA MABE 2 SEMANA OCT]:[VENTAS OTROS 2 SEMANA OCT]])</f>
        <v>0</v>
      </c>
      <c r="BH1450" t="s">
        <v>1235</v>
      </c>
      <c r="BI1450" s="55" t="s">
        <v>653</v>
      </c>
      <c r="BJ1450">
        <v>0.99999999999999911</v>
      </c>
      <c r="BK1450" s="55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f>SUM(Tabla5[[#This Row],[VENTA MABE 3 SEMANA OCT]:[VENTAS OTROS 3 SEMANA OCT]])</f>
        <v>0</v>
      </c>
      <c r="BS1450" s="42">
        <v>0.4</v>
      </c>
      <c r="BT1450" s="55">
        <v>1</v>
      </c>
      <c r="BU1450">
        <v>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f>SUM(Tabla5[[#This Row],[VENTA MABE 4 SEMANA OCT]:[VENTAS OTROS 4 SEMANA OCT]])</f>
        <v>2</v>
      </c>
      <c r="CB1450" t="s">
        <v>1679</v>
      </c>
      <c r="CC1450" t="s">
        <v>1679</v>
      </c>
      <c r="CD1450" t="s">
        <v>1679</v>
      </c>
      <c r="CE1450" t="s">
        <v>1679</v>
      </c>
      <c r="CF1450" t="s">
        <v>1679</v>
      </c>
      <c r="CG1450" t="s">
        <v>1679</v>
      </c>
      <c r="CH1450" t="s">
        <v>1679</v>
      </c>
      <c r="CI14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50" t="s">
        <v>1703</v>
      </c>
      <c r="CK1450">
        <v>1</v>
      </c>
      <c r="CL1450">
        <v>0</v>
      </c>
      <c r="CM1450" t="s">
        <v>1679</v>
      </c>
      <c r="CN1450">
        <v>0</v>
      </c>
      <c r="CO1450">
        <v>0</v>
      </c>
      <c r="CP1450">
        <v>0</v>
      </c>
      <c r="CQ1450">
        <v>0</v>
      </c>
      <c r="CR1450">
        <f>SUM(Tabla5[[#This Row],[VENTA MABE 1 SEMANA NOV]:[VENTAS OTROS 1 SEMANA NOV]])</f>
        <v>1</v>
      </c>
      <c r="CS1450">
        <f>IFERROR(VLOOKUP(Tabla5[[#This Row],[CLAVE]],[2]VENTAS!$F$2:$L$1501,2,0),0)</f>
        <v>1</v>
      </c>
      <c r="CT1450">
        <f>IFERROR(VLOOKUP(Tabla5[[#This Row],[CLAVE]],[2]VENTAS!$F$2:$L$1501,3,0),0)</f>
        <v>0</v>
      </c>
      <c r="CU1450">
        <f>IFERROR(VLOOKUP(Tabla5[[#This Row],[CLAVE]],[2]VENTAS!$F$2:$L$1501,4,0),0)</f>
        <v>0</v>
      </c>
      <c r="CV1450">
        <f>IFERROR(VLOOKUP(Tabla5[[#This Row],[CLAVE]],[2]VENTAS!$F$2:$L$1501,5,0),0)</f>
        <v>0</v>
      </c>
      <c r="CW1450">
        <f>IFERROR(VLOOKUP(Tabla5[[#This Row],[CLAVE]],[2]VENTAS!$F$2:$L$1501,6,0),0)</f>
        <v>0</v>
      </c>
      <c r="CX1450">
        <f>IFERROR(VLOOKUP(Tabla5[[#This Row],[CLAVE]],[2]VENTAS!$F$2:$L$1501,7,0),0)</f>
        <v>0</v>
      </c>
      <c r="CY1450">
        <f>IFERROR(VLOOKUP(Tabla5[[#This Row],[CLAVE]],[2]VENTAS!$F$2:$R$1501,13,0),0)</f>
        <v>0</v>
      </c>
      <c r="CZ1450">
        <f>SUM(Tabla5[[#This Row],[VENTA MABE 2 SEMANA NOV]:[VENTAS OTROS 2 SEMANA NOV]])</f>
        <v>1</v>
      </c>
      <c r="DA1450" s="46">
        <v>0</v>
      </c>
    </row>
    <row r="1451" spans="1:105" hidden="1" x14ac:dyDescent="0.3">
      <c r="A1451" t="str">
        <f>CONCATENATE(Tabla5[[#This Row],[TIENDA HMPV]],Tabla5[[#This Row],[LINEA]])</f>
        <v>960 - EL FORTÍNGLOBALES</v>
      </c>
      <c r="C1451" s="55" t="s">
        <v>653</v>
      </c>
      <c r="D1451" s="55" t="s">
        <v>30</v>
      </c>
      <c r="E1451" s="55" t="s">
        <v>1242</v>
      </c>
      <c r="F1451" s="55" t="s">
        <v>1725</v>
      </c>
      <c r="G1451" t="s">
        <v>27</v>
      </c>
      <c r="H1451" s="42">
        <f>IFERROR(Tabla5[[#This Row],[VENTAS MABE]]/Tabla5[[#This Row],[CUOTA]],0)</f>
        <v>0</v>
      </c>
      <c r="I1451">
        <v>1</v>
      </c>
      <c r="L1451">
        <v>0</v>
      </c>
      <c r="M1451">
        <v>0</v>
      </c>
      <c r="N1451">
        <v>0</v>
      </c>
      <c r="O1451">
        <v>0</v>
      </c>
      <c r="W1451" s="42">
        <f>IFERROR(Tabla5[[#This Row],[TOTAL VENTA 38 SEMANA]]/Tabla5[[#This Row],[VENTA ACUM 38]],0)</f>
        <v>0</v>
      </c>
      <c r="X1451" s="42">
        <v>0</v>
      </c>
      <c r="Y1451" s="55" t="s">
        <v>757</v>
      </c>
      <c r="Z1451" s="46">
        <f>+Tabla5[[#This Row],[VENTA ACUM 38]]+Tabla5[[#This Row],[venta total 39 acum]]</f>
        <v>0</v>
      </c>
      <c r="AA1451" s="46">
        <v>0</v>
      </c>
      <c r="AB1451" s="46">
        <v>0</v>
      </c>
      <c r="AC1451" s="46">
        <v>0</v>
      </c>
      <c r="AD1451" s="46"/>
      <c r="AE1451" s="46"/>
      <c r="AF1451" s="46"/>
      <c r="AG1451" s="46">
        <v>0</v>
      </c>
      <c r="AH1451" s="42">
        <f>IFERROR(Tabla5[[#This Row],[VENTAS MABE]]/Tabla5[[#This Row],[VENTAS INDURAMA]],0)</f>
        <v>0</v>
      </c>
      <c r="AI1451" t="s">
        <v>1676</v>
      </c>
      <c r="AK1451" s="42"/>
      <c r="AL1451" t="s">
        <v>727</v>
      </c>
      <c r="AM1451" s="55" t="s">
        <v>1241</v>
      </c>
      <c r="AO1451" s="55" t="s">
        <v>419</v>
      </c>
      <c r="AP1451" t="e">
        <v>#N/A</v>
      </c>
      <c r="AQ1451" s="55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f>SUM(Tabla5[[#This Row],[VENTA MABE 1 SEMANA OCT]:[VENTAS OTROS 1 SEMANA OCT]])</f>
        <v>0</v>
      </c>
      <c r="AY1451" s="46">
        <v>0</v>
      </c>
      <c r="AZ1451" s="55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f>SUM(Tabla5[[#This Row],[VENTA MABE 2 SEMANA OCT]:[VENTAS OTROS 2 SEMANA OCT]])</f>
        <v>0</v>
      </c>
      <c r="BH1451" t="s">
        <v>1235</v>
      </c>
      <c r="BI1451" s="55" t="s">
        <v>653</v>
      </c>
      <c r="BJ1451">
        <v>0.99999999999999911</v>
      </c>
      <c r="BK1451" s="55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f>SUM(Tabla5[[#This Row],[VENTA MABE 3 SEMANA OCT]:[VENTAS OTROS 3 SEMANA OCT]])</f>
        <v>0</v>
      </c>
      <c r="BS1451" s="42">
        <v>0</v>
      </c>
      <c r="BT1451" s="55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f>SUM(Tabla5[[#This Row],[VENTA MABE 4 SEMANA OCT]:[VENTAS OTROS 4 SEMANA OCT]])</f>
        <v>0</v>
      </c>
      <c r="CB1451" t="s">
        <v>1679</v>
      </c>
      <c r="CC1451" t="s">
        <v>1679</v>
      </c>
      <c r="CD1451" t="s">
        <v>1679</v>
      </c>
      <c r="CE1451" t="s">
        <v>1679</v>
      </c>
      <c r="CF1451" t="s">
        <v>1679</v>
      </c>
      <c r="CG1451" t="s">
        <v>1679</v>
      </c>
      <c r="CH1451" t="s">
        <v>1679</v>
      </c>
      <c r="CI14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51" s="66">
        <v>0</v>
      </c>
      <c r="CK1451">
        <v>0</v>
      </c>
      <c r="CL1451">
        <v>0</v>
      </c>
      <c r="CM1451" t="s">
        <v>1679</v>
      </c>
      <c r="CN1451">
        <v>0</v>
      </c>
      <c r="CO1451">
        <v>0</v>
      </c>
      <c r="CP1451">
        <v>0</v>
      </c>
      <c r="CQ1451">
        <v>0</v>
      </c>
      <c r="CR1451">
        <f>SUM(Tabla5[[#This Row],[VENTA MABE 1 SEMANA NOV]:[VENTAS OTROS 1 SEMANA NOV]])</f>
        <v>0</v>
      </c>
      <c r="CS1451">
        <f>IFERROR(VLOOKUP(Tabla5[[#This Row],[CLAVE]],[2]VENTAS!$F$2:$L$1501,2,0),0)</f>
        <v>0</v>
      </c>
      <c r="CT1451">
        <f>IFERROR(VLOOKUP(Tabla5[[#This Row],[CLAVE]],[2]VENTAS!$F$2:$L$1501,3,0),0)</f>
        <v>0</v>
      </c>
      <c r="CU1451">
        <f>IFERROR(VLOOKUP(Tabla5[[#This Row],[CLAVE]],[2]VENTAS!$F$2:$L$1501,4,0),0)</f>
        <v>0</v>
      </c>
      <c r="CV1451">
        <f>IFERROR(VLOOKUP(Tabla5[[#This Row],[CLAVE]],[2]VENTAS!$F$2:$L$1501,5,0),0)</f>
        <v>0</v>
      </c>
      <c r="CW1451">
        <f>IFERROR(VLOOKUP(Tabla5[[#This Row],[CLAVE]],[2]VENTAS!$F$2:$L$1501,6,0),0)</f>
        <v>0</v>
      </c>
      <c r="CX1451">
        <f>IFERROR(VLOOKUP(Tabla5[[#This Row],[CLAVE]],[2]VENTAS!$F$2:$L$1501,7,0),0)</f>
        <v>0</v>
      </c>
      <c r="CY1451">
        <f>IFERROR(VLOOKUP(Tabla5[[#This Row],[CLAVE]],[2]VENTAS!$F$2:$R$1501,13,0),0)</f>
        <v>0</v>
      </c>
      <c r="CZ1451">
        <f>SUM(Tabla5[[#This Row],[VENTA MABE 2 SEMANA NOV]:[VENTAS OTROS 2 SEMANA NOV]])</f>
        <v>0</v>
      </c>
      <c r="DA1451" s="46">
        <v>0</v>
      </c>
    </row>
    <row r="1452" spans="1:105" hidden="1" x14ac:dyDescent="0.3">
      <c r="A1452" t="str">
        <f>CONCATENATE(Tabla5[[#This Row],[TIENDA HMPV]],Tabla5[[#This Row],[LINEA]])</f>
        <v>960 - EL FORTÍNLAVADO</v>
      </c>
      <c r="C1452" s="55" t="s">
        <v>653</v>
      </c>
      <c r="D1452" s="55" t="s">
        <v>30</v>
      </c>
      <c r="E1452" s="55" t="s">
        <v>1242</v>
      </c>
      <c r="F1452" s="55" t="s">
        <v>1725</v>
      </c>
      <c r="G1452" t="s">
        <v>28</v>
      </c>
      <c r="H1452" s="42">
        <f>IFERROR(Tabla5[[#This Row],[VENTAS MABE]]/Tabla5[[#This Row],[CUOTA]],0)</f>
        <v>0</v>
      </c>
      <c r="I1452">
        <v>1</v>
      </c>
      <c r="L1452">
        <v>0</v>
      </c>
      <c r="M1452">
        <v>0</v>
      </c>
      <c r="N1452">
        <v>0</v>
      </c>
      <c r="O1452">
        <v>0</v>
      </c>
      <c r="W1452" s="42">
        <f>IFERROR(Tabla5[[#This Row],[TOTAL VENTA 38 SEMANA]]/Tabla5[[#This Row],[VENTA ACUM 38]],0)</f>
        <v>0</v>
      </c>
      <c r="X1452" s="42">
        <v>0</v>
      </c>
      <c r="Y1452" s="55" t="s">
        <v>757</v>
      </c>
      <c r="Z1452" s="46">
        <f>+Tabla5[[#This Row],[VENTA ACUM 38]]+Tabla5[[#This Row],[venta total 39 acum]]</f>
        <v>0</v>
      </c>
      <c r="AA1452" s="46">
        <v>0</v>
      </c>
      <c r="AB1452" s="46">
        <v>0</v>
      </c>
      <c r="AC1452" s="46">
        <v>0</v>
      </c>
      <c r="AD1452" s="46"/>
      <c r="AE1452" s="46"/>
      <c r="AF1452" s="46"/>
      <c r="AG1452" s="46">
        <v>0</v>
      </c>
      <c r="AH1452" s="42">
        <f>IFERROR(Tabla5[[#This Row],[VENTAS MABE]]/Tabla5[[#This Row],[VENTAS INDURAMA]],0)</f>
        <v>0</v>
      </c>
      <c r="AI1452" t="s">
        <v>1676</v>
      </c>
      <c r="AK1452" s="42"/>
      <c r="AL1452" t="s">
        <v>727</v>
      </c>
      <c r="AM1452" s="55" t="s">
        <v>1241</v>
      </c>
      <c r="AO1452" s="55" t="s">
        <v>419</v>
      </c>
      <c r="AP1452" t="e">
        <v>#N/A</v>
      </c>
      <c r="AQ1452" s="55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f>SUM(Tabla5[[#This Row],[VENTA MABE 1 SEMANA OCT]:[VENTAS OTROS 1 SEMANA OCT]])</f>
        <v>0</v>
      </c>
      <c r="AY1452" s="46">
        <v>1</v>
      </c>
      <c r="AZ1452" s="55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f>SUM(Tabla5[[#This Row],[VENTA MABE 2 SEMANA OCT]:[VENTAS OTROS 2 SEMANA OCT]])</f>
        <v>0</v>
      </c>
      <c r="BH1452" t="s">
        <v>1235</v>
      </c>
      <c r="BI1452" s="55" t="s">
        <v>653</v>
      </c>
      <c r="BJ1452">
        <v>0.99999999999999911</v>
      </c>
      <c r="BK1452" s="55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f>SUM(Tabla5[[#This Row],[VENTA MABE 3 SEMANA OCT]:[VENTAS OTROS 3 SEMANA OCT]])</f>
        <v>1</v>
      </c>
      <c r="BS1452" s="42">
        <v>0.05</v>
      </c>
      <c r="BT1452" s="55">
        <v>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f>SUM(Tabla5[[#This Row],[VENTA MABE 4 SEMANA OCT]:[VENTAS OTROS 4 SEMANA OCT]])</f>
        <v>1</v>
      </c>
      <c r="CB1452" t="s">
        <v>1679</v>
      </c>
      <c r="CC1452" t="s">
        <v>1679</v>
      </c>
      <c r="CD1452" t="s">
        <v>1679</v>
      </c>
      <c r="CE1452" t="s">
        <v>1679</v>
      </c>
      <c r="CF1452" t="s">
        <v>1679</v>
      </c>
      <c r="CG1452" t="s">
        <v>1679</v>
      </c>
      <c r="CH1452" t="s">
        <v>1679</v>
      </c>
      <c r="CI14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52" t="s">
        <v>1703</v>
      </c>
      <c r="CK1452">
        <v>0</v>
      </c>
      <c r="CL1452">
        <v>0</v>
      </c>
      <c r="CM1452" t="s">
        <v>1679</v>
      </c>
      <c r="CN1452">
        <v>0</v>
      </c>
      <c r="CO1452">
        <v>0</v>
      </c>
      <c r="CP1452">
        <v>0</v>
      </c>
      <c r="CQ1452">
        <v>0</v>
      </c>
      <c r="CR1452">
        <f>SUM(Tabla5[[#This Row],[VENTA MABE 1 SEMANA NOV]:[VENTAS OTROS 1 SEMANA NOV]])</f>
        <v>0</v>
      </c>
      <c r="CS1452">
        <f>IFERROR(VLOOKUP(Tabla5[[#This Row],[CLAVE]],[2]VENTAS!$F$2:$L$1501,2,0),0)</f>
        <v>0</v>
      </c>
      <c r="CT1452">
        <f>IFERROR(VLOOKUP(Tabla5[[#This Row],[CLAVE]],[2]VENTAS!$F$2:$L$1501,3,0),0)</f>
        <v>0</v>
      </c>
      <c r="CU1452">
        <f>IFERROR(VLOOKUP(Tabla5[[#This Row],[CLAVE]],[2]VENTAS!$F$2:$L$1501,4,0),0)</f>
        <v>0</v>
      </c>
      <c r="CV1452">
        <f>IFERROR(VLOOKUP(Tabla5[[#This Row],[CLAVE]],[2]VENTAS!$F$2:$L$1501,5,0),0)</f>
        <v>0</v>
      </c>
      <c r="CW1452">
        <f>IFERROR(VLOOKUP(Tabla5[[#This Row],[CLAVE]],[2]VENTAS!$F$2:$L$1501,6,0),0)</f>
        <v>0</v>
      </c>
      <c r="CX1452">
        <f>IFERROR(VLOOKUP(Tabla5[[#This Row],[CLAVE]],[2]VENTAS!$F$2:$L$1501,7,0),0)</f>
        <v>0</v>
      </c>
      <c r="CY1452">
        <f>IFERROR(VLOOKUP(Tabla5[[#This Row],[CLAVE]],[2]VENTAS!$F$2:$R$1501,13,0),0)</f>
        <v>0</v>
      </c>
      <c r="CZ1452">
        <f>SUM(Tabla5[[#This Row],[VENTA MABE 2 SEMANA NOV]:[VENTAS OTROS 2 SEMANA NOV]])</f>
        <v>0</v>
      </c>
      <c r="DA1452" s="46">
        <v>0</v>
      </c>
    </row>
    <row r="1453" spans="1:105" hidden="1" x14ac:dyDescent="0.3">
      <c r="A1453" t="str">
        <f>CONCATENATE(Tabla5[[#This Row],[TIENDA HMPV]],Tabla5[[#This Row],[LINEA]])</f>
        <v>960 - EL FORTÍNREFRIGERACIÓN</v>
      </c>
      <c r="C1453" s="55" t="s">
        <v>653</v>
      </c>
      <c r="D1453" s="55" t="s">
        <v>30</v>
      </c>
      <c r="E1453" s="55" t="s">
        <v>1242</v>
      </c>
      <c r="F1453" s="55" t="s">
        <v>1725</v>
      </c>
      <c r="G1453" t="s">
        <v>29</v>
      </c>
      <c r="H1453" s="42">
        <f>IFERROR(Tabla5[[#This Row],[VENTAS MABE]]/Tabla5[[#This Row],[CUOTA]],0)</f>
        <v>0</v>
      </c>
      <c r="I1453">
        <v>1</v>
      </c>
      <c r="L1453">
        <v>0</v>
      </c>
      <c r="M1453">
        <v>0</v>
      </c>
      <c r="N1453">
        <v>0</v>
      </c>
      <c r="O1453">
        <v>0</v>
      </c>
      <c r="W1453" s="42">
        <f>IFERROR(Tabla5[[#This Row],[TOTAL VENTA 38 SEMANA]]/Tabla5[[#This Row],[VENTA ACUM 38]],0)</f>
        <v>0</v>
      </c>
      <c r="X1453" s="42">
        <v>0</v>
      </c>
      <c r="Y1453" s="55" t="s">
        <v>757</v>
      </c>
      <c r="Z1453" s="46">
        <f>+Tabla5[[#This Row],[VENTA ACUM 38]]+Tabla5[[#This Row],[venta total 39 acum]]</f>
        <v>0</v>
      </c>
      <c r="AA1453" s="46">
        <v>0</v>
      </c>
      <c r="AB1453" s="46">
        <v>0</v>
      </c>
      <c r="AC1453" s="46">
        <v>0</v>
      </c>
      <c r="AD1453" s="46"/>
      <c r="AE1453" s="46"/>
      <c r="AF1453" s="46"/>
      <c r="AG1453" s="46">
        <v>0</v>
      </c>
      <c r="AH1453" s="42">
        <f>IFERROR(Tabla5[[#This Row],[VENTAS MABE]]/Tabla5[[#This Row],[VENTAS INDURAMA]],0)</f>
        <v>0</v>
      </c>
      <c r="AI1453" t="s">
        <v>1676</v>
      </c>
      <c r="AK1453" s="42"/>
      <c r="AL1453" t="s">
        <v>727</v>
      </c>
      <c r="AM1453" s="55" t="s">
        <v>1241</v>
      </c>
      <c r="AO1453" s="55" t="s">
        <v>419</v>
      </c>
      <c r="AP1453" t="e">
        <v>#N/A</v>
      </c>
      <c r="AQ1453" s="55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f>SUM(Tabla5[[#This Row],[VENTA MABE 1 SEMANA OCT]:[VENTAS OTROS 1 SEMANA OCT]])</f>
        <v>0</v>
      </c>
      <c r="AY1453" s="46">
        <v>2</v>
      </c>
      <c r="AZ1453" s="55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f>SUM(Tabla5[[#This Row],[VENTA MABE 2 SEMANA OCT]:[VENTAS OTROS 2 SEMANA OCT]])</f>
        <v>0</v>
      </c>
      <c r="BH1453" t="s">
        <v>1235</v>
      </c>
      <c r="BI1453" s="55" t="s">
        <v>653</v>
      </c>
      <c r="BJ1453">
        <v>0.99999999999999911</v>
      </c>
      <c r="BK1453" s="55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f>SUM(Tabla5[[#This Row],[VENTA MABE 3 SEMANA OCT]:[VENTAS OTROS 3 SEMANA OCT]])</f>
        <v>0</v>
      </c>
      <c r="BS1453" s="42">
        <v>0.28000000000000003</v>
      </c>
      <c r="BT1453" s="55">
        <v>1</v>
      </c>
      <c r="BU1453">
        <v>1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f>SUM(Tabla5[[#This Row],[VENTA MABE 4 SEMANA OCT]:[VENTAS OTROS 4 SEMANA OCT]])</f>
        <v>2</v>
      </c>
      <c r="CB1453" t="s">
        <v>1679</v>
      </c>
      <c r="CC1453" t="s">
        <v>1679</v>
      </c>
      <c r="CD1453" t="s">
        <v>1679</v>
      </c>
      <c r="CE1453" t="s">
        <v>1679</v>
      </c>
      <c r="CF1453" t="s">
        <v>1679</v>
      </c>
      <c r="CG1453" t="s">
        <v>1679</v>
      </c>
      <c r="CH1453" t="s">
        <v>1679</v>
      </c>
      <c r="CI14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53" s="66">
        <v>0</v>
      </c>
      <c r="CK1453">
        <v>1</v>
      </c>
      <c r="CL1453">
        <v>0</v>
      </c>
      <c r="CM1453" t="s">
        <v>1679</v>
      </c>
      <c r="CN1453">
        <v>0</v>
      </c>
      <c r="CO1453">
        <v>0</v>
      </c>
      <c r="CP1453">
        <v>0</v>
      </c>
      <c r="CQ1453">
        <v>0</v>
      </c>
      <c r="CR1453">
        <f>SUM(Tabla5[[#This Row],[VENTA MABE 1 SEMANA NOV]:[VENTAS OTROS 1 SEMANA NOV]])</f>
        <v>1</v>
      </c>
      <c r="CS1453">
        <f>IFERROR(VLOOKUP(Tabla5[[#This Row],[CLAVE]],[2]VENTAS!$F$2:$L$1501,2,0),0)</f>
        <v>1</v>
      </c>
      <c r="CT1453">
        <f>IFERROR(VLOOKUP(Tabla5[[#This Row],[CLAVE]],[2]VENTAS!$F$2:$L$1501,3,0),0)</f>
        <v>0</v>
      </c>
      <c r="CU1453">
        <f>IFERROR(VLOOKUP(Tabla5[[#This Row],[CLAVE]],[2]VENTAS!$F$2:$L$1501,4,0),0)</f>
        <v>0</v>
      </c>
      <c r="CV1453">
        <f>IFERROR(VLOOKUP(Tabla5[[#This Row],[CLAVE]],[2]VENTAS!$F$2:$L$1501,5,0),0)</f>
        <v>0</v>
      </c>
      <c r="CW1453">
        <f>IFERROR(VLOOKUP(Tabla5[[#This Row],[CLAVE]],[2]VENTAS!$F$2:$L$1501,6,0),0)</f>
        <v>0</v>
      </c>
      <c r="CX1453">
        <f>IFERROR(VLOOKUP(Tabla5[[#This Row],[CLAVE]],[2]VENTAS!$F$2:$L$1501,7,0),0)</f>
        <v>0</v>
      </c>
      <c r="CY1453">
        <f>IFERROR(VLOOKUP(Tabla5[[#This Row],[CLAVE]],[2]VENTAS!$F$2:$R$1501,13,0),0)</f>
        <v>0</v>
      </c>
      <c r="CZ1453">
        <f>SUM(Tabla5[[#This Row],[VENTA MABE 2 SEMANA NOV]:[VENTAS OTROS 2 SEMANA NOV]])</f>
        <v>1</v>
      </c>
      <c r="DA1453" s="46">
        <v>0</v>
      </c>
    </row>
    <row r="1454" spans="1:105" hidden="1" x14ac:dyDescent="0.3">
      <c r="A1454" t="str">
        <f>CONCATENATE(Tabla5[[#This Row],[TIENDA HMPV]],Tabla5[[#This Row],[LINEA]])</f>
        <v>548 - SANTA LUCIACOCINAS</v>
      </c>
      <c r="C1454" s="55" t="s">
        <v>653</v>
      </c>
      <c r="D1454" s="55" t="s">
        <v>30</v>
      </c>
      <c r="E1454" s="55" t="s">
        <v>1205</v>
      </c>
      <c r="F1454" s="55" t="s">
        <v>1724</v>
      </c>
      <c r="G1454" t="s">
        <v>26</v>
      </c>
      <c r="H1454" s="42">
        <f>IFERROR(Tabla5[[#This Row],[VENTAS MABE]]/Tabla5[[#This Row],[CUOTA]],0)</f>
        <v>0</v>
      </c>
      <c r="I1454">
        <v>5</v>
      </c>
      <c r="L1454">
        <v>0</v>
      </c>
      <c r="M1454">
        <v>0</v>
      </c>
      <c r="N1454">
        <v>0</v>
      </c>
      <c r="O1454">
        <v>0</v>
      </c>
      <c r="W1454" s="42">
        <f>IFERROR(Tabla5[[#This Row],[TOTAL VENTA 38 SEMANA]]/Tabla5[[#This Row],[VENTA ACUM 38]],0)</f>
        <v>0</v>
      </c>
      <c r="X1454" s="42">
        <v>0</v>
      </c>
      <c r="Y1454" s="55" t="s">
        <v>757</v>
      </c>
      <c r="Z1454" s="46">
        <f>+Tabla5[[#This Row],[VENTA ACUM 38]]+Tabla5[[#This Row],[venta total 39 acum]]</f>
        <v>0</v>
      </c>
      <c r="AA1454" s="46">
        <v>0</v>
      </c>
      <c r="AB1454" s="46">
        <v>0</v>
      </c>
      <c r="AC1454" s="46">
        <v>0</v>
      </c>
      <c r="AD1454" s="46"/>
      <c r="AE1454" s="46"/>
      <c r="AF1454" s="46"/>
      <c r="AG1454" s="46">
        <v>0</v>
      </c>
      <c r="AH1454" s="42">
        <f>IFERROR(Tabla5[[#This Row],[VENTAS MABE]]/Tabla5[[#This Row],[VENTAS INDURAMA]],0)</f>
        <v>0</v>
      </c>
      <c r="AI1454" t="s">
        <v>1676</v>
      </c>
      <c r="AK1454" s="42"/>
      <c r="AL1454" t="s">
        <v>727</v>
      </c>
      <c r="AM1454" s="55" t="s">
        <v>1204</v>
      </c>
      <c r="AO1454" s="55" t="s">
        <v>419</v>
      </c>
      <c r="AP1454" t="e">
        <v>#N/A</v>
      </c>
      <c r="AQ1454" s="55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f>SUM(Tabla5[[#This Row],[VENTA MABE 1 SEMANA OCT]:[VENTAS OTROS 1 SEMANA OCT]])</f>
        <v>0</v>
      </c>
      <c r="AY1454" s="46">
        <v>4.5334005356142741</v>
      </c>
      <c r="AZ1454" s="55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f>SUM(Tabla5[[#This Row],[VENTA MABE 2 SEMANA OCT]:[VENTAS OTROS 2 SEMANA OCT]])</f>
        <v>0</v>
      </c>
      <c r="BH1454" t="s">
        <v>1180</v>
      </c>
      <c r="BI1454" s="55" t="s">
        <v>653</v>
      </c>
      <c r="BJ1454">
        <v>0.49999999999999956</v>
      </c>
      <c r="BK1454" s="55">
        <v>1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f>SUM(Tabla5[[#This Row],[VENTA MABE 3 SEMANA OCT]:[VENTAS OTROS 3 SEMANA OCT]])</f>
        <v>2</v>
      </c>
      <c r="BS1454" s="42">
        <v>0.4</v>
      </c>
      <c r="BT1454" s="55">
        <v>1</v>
      </c>
      <c r="BU1454">
        <v>1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f>SUM(Tabla5[[#This Row],[VENTA MABE 4 SEMANA OCT]:[VENTAS OTROS 4 SEMANA OCT]])</f>
        <v>2</v>
      </c>
      <c r="CB1454" t="s">
        <v>1679</v>
      </c>
      <c r="CC1454" t="s">
        <v>1679</v>
      </c>
      <c r="CD1454" t="s">
        <v>1679</v>
      </c>
      <c r="CE1454" t="s">
        <v>1679</v>
      </c>
      <c r="CF1454" t="s">
        <v>1679</v>
      </c>
      <c r="CG1454" t="s">
        <v>1679</v>
      </c>
      <c r="CH1454" t="s">
        <v>1679</v>
      </c>
      <c r="CI14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54" t="s">
        <v>1703</v>
      </c>
      <c r="CK1454">
        <v>0</v>
      </c>
      <c r="CL1454">
        <v>0</v>
      </c>
      <c r="CM1454" t="s">
        <v>1679</v>
      </c>
      <c r="CN1454">
        <v>0</v>
      </c>
      <c r="CO1454">
        <v>0</v>
      </c>
      <c r="CP1454">
        <v>0</v>
      </c>
      <c r="CQ1454">
        <v>0</v>
      </c>
      <c r="CR1454">
        <f>SUM(Tabla5[[#This Row],[VENTA MABE 1 SEMANA NOV]:[VENTAS OTROS 1 SEMANA NOV]])</f>
        <v>0</v>
      </c>
      <c r="CS1454">
        <f>IFERROR(VLOOKUP(Tabla5[[#This Row],[CLAVE]],[2]VENTAS!$F$2:$L$1501,2,0),0)</f>
        <v>2</v>
      </c>
      <c r="CT1454">
        <f>IFERROR(VLOOKUP(Tabla5[[#This Row],[CLAVE]],[2]VENTAS!$F$2:$L$1501,3,0),0)</f>
        <v>0</v>
      </c>
      <c r="CU1454">
        <f>IFERROR(VLOOKUP(Tabla5[[#This Row],[CLAVE]],[2]VENTAS!$F$2:$L$1501,4,0),0)</f>
        <v>0</v>
      </c>
      <c r="CV1454">
        <f>IFERROR(VLOOKUP(Tabla5[[#This Row],[CLAVE]],[2]VENTAS!$F$2:$L$1501,5,0),0)</f>
        <v>0</v>
      </c>
      <c r="CW1454">
        <f>IFERROR(VLOOKUP(Tabla5[[#This Row],[CLAVE]],[2]VENTAS!$F$2:$L$1501,6,0),0)</f>
        <v>0</v>
      </c>
      <c r="CX1454">
        <f>IFERROR(VLOOKUP(Tabla5[[#This Row],[CLAVE]],[2]VENTAS!$F$2:$L$1501,7,0),0)</f>
        <v>0</v>
      </c>
      <c r="CY1454">
        <f>IFERROR(VLOOKUP(Tabla5[[#This Row],[CLAVE]],[2]VENTAS!$F$2:$R$1501,13,0),0)</f>
        <v>0</v>
      </c>
      <c r="CZ1454">
        <f>SUM(Tabla5[[#This Row],[VENTA MABE 2 SEMANA NOV]:[VENTAS OTROS 2 SEMANA NOV]])</f>
        <v>2</v>
      </c>
      <c r="DA1454" s="46">
        <v>11.255029923652886</v>
      </c>
    </row>
    <row r="1455" spans="1:105" hidden="1" x14ac:dyDescent="0.3">
      <c r="A1455" t="str">
        <f>CONCATENATE(Tabla5[[#This Row],[TIENDA HMPV]],Tabla5[[#This Row],[LINEA]])</f>
        <v>548 - SANTA LUCIAGLOBALES</v>
      </c>
      <c r="C1455" s="55" t="s">
        <v>653</v>
      </c>
      <c r="D1455" s="55" t="s">
        <v>30</v>
      </c>
      <c r="E1455" s="55" t="s">
        <v>1205</v>
      </c>
      <c r="F1455" s="55" t="s">
        <v>1724</v>
      </c>
      <c r="G1455" t="s">
        <v>27</v>
      </c>
      <c r="H1455" s="42">
        <f>IFERROR(Tabla5[[#This Row],[VENTAS MABE]]/Tabla5[[#This Row],[CUOTA]],0)</f>
        <v>0</v>
      </c>
      <c r="I1455">
        <v>0</v>
      </c>
      <c r="L1455">
        <v>0</v>
      </c>
      <c r="M1455">
        <v>0</v>
      </c>
      <c r="N1455">
        <v>0</v>
      </c>
      <c r="O1455">
        <v>0</v>
      </c>
      <c r="W1455" s="42">
        <f>IFERROR(Tabla5[[#This Row],[TOTAL VENTA 38 SEMANA]]/Tabla5[[#This Row],[VENTA ACUM 38]],0)</f>
        <v>0</v>
      </c>
      <c r="X1455" s="42">
        <v>0</v>
      </c>
      <c r="Y1455" s="55" t="s">
        <v>757</v>
      </c>
      <c r="Z1455" s="46">
        <f>+Tabla5[[#This Row],[VENTA ACUM 38]]+Tabla5[[#This Row],[venta total 39 acum]]</f>
        <v>0</v>
      </c>
      <c r="AA1455" s="46">
        <v>0</v>
      </c>
      <c r="AB1455" s="46">
        <v>0</v>
      </c>
      <c r="AC1455" s="46">
        <v>0</v>
      </c>
      <c r="AD1455" s="46"/>
      <c r="AE1455" s="46"/>
      <c r="AF1455" s="46"/>
      <c r="AG1455" s="46">
        <v>0</v>
      </c>
      <c r="AH1455" s="42">
        <f>IFERROR(Tabla5[[#This Row],[VENTAS MABE]]/Tabla5[[#This Row],[VENTAS INDURAMA]],0)</f>
        <v>0</v>
      </c>
      <c r="AI1455" t="s">
        <v>1676</v>
      </c>
      <c r="AK1455" s="42"/>
      <c r="AL1455" t="s">
        <v>727</v>
      </c>
      <c r="AM1455" s="55" t="s">
        <v>1204</v>
      </c>
      <c r="AO1455" s="55" t="s">
        <v>419</v>
      </c>
      <c r="AP1455" t="e">
        <v>#N/A</v>
      </c>
      <c r="AQ1455" s="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f>SUM(Tabla5[[#This Row],[VENTA MABE 1 SEMANA OCT]:[VENTAS OTROS 1 SEMANA OCT]])</f>
        <v>0</v>
      </c>
      <c r="AY1455" s="46">
        <v>0</v>
      </c>
      <c r="AZ1455" s="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f>SUM(Tabla5[[#This Row],[VENTA MABE 2 SEMANA OCT]:[VENTAS OTROS 2 SEMANA OCT]])</f>
        <v>0</v>
      </c>
      <c r="BH1455" t="s">
        <v>1180</v>
      </c>
      <c r="BI1455" s="55" t="s">
        <v>653</v>
      </c>
      <c r="BJ1455">
        <v>0.49999999999999956</v>
      </c>
      <c r="BK1455" s="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f>SUM(Tabla5[[#This Row],[VENTA MABE 3 SEMANA OCT]:[VENTAS OTROS 3 SEMANA OCT]])</f>
        <v>0</v>
      </c>
      <c r="BS1455" s="42">
        <v>0</v>
      </c>
      <c r="BT1455" s="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f>SUM(Tabla5[[#This Row],[VENTA MABE 4 SEMANA OCT]:[VENTAS OTROS 4 SEMANA OCT]])</f>
        <v>0</v>
      </c>
      <c r="CB1455" t="s">
        <v>1679</v>
      </c>
      <c r="CC1455" t="s">
        <v>1679</v>
      </c>
      <c r="CD1455" t="s">
        <v>1679</v>
      </c>
      <c r="CE1455" t="s">
        <v>1679</v>
      </c>
      <c r="CF1455" t="s">
        <v>1679</v>
      </c>
      <c r="CG1455" t="s">
        <v>1679</v>
      </c>
      <c r="CH1455" t="s">
        <v>1679</v>
      </c>
      <c r="CI14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55" s="66">
        <v>0</v>
      </c>
      <c r="CK1455">
        <v>0</v>
      </c>
      <c r="CL1455">
        <v>0</v>
      </c>
      <c r="CM1455" t="s">
        <v>1679</v>
      </c>
      <c r="CN1455">
        <v>0</v>
      </c>
      <c r="CO1455">
        <v>0</v>
      </c>
      <c r="CP1455">
        <v>0</v>
      </c>
      <c r="CQ1455">
        <v>0</v>
      </c>
      <c r="CR1455">
        <f>SUM(Tabla5[[#This Row],[VENTA MABE 1 SEMANA NOV]:[VENTAS OTROS 1 SEMANA NOV]])</f>
        <v>0</v>
      </c>
      <c r="CS1455">
        <f>IFERROR(VLOOKUP(Tabla5[[#This Row],[CLAVE]],[2]VENTAS!$F$2:$L$1501,2,0),0)</f>
        <v>0</v>
      </c>
      <c r="CT1455">
        <f>IFERROR(VLOOKUP(Tabla5[[#This Row],[CLAVE]],[2]VENTAS!$F$2:$L$1501,3,0),0)</f>
        <v>0</v>
      </c>
      <c r="CU1455">
        <f>IFERROR(VLOOKUP(Tabla5[[#This Row],[CLAVE]],[2]VENTAS!$F$2:$L$1501,4,0),0)</f>
        <v>0</v>
      </c>
      <c r="CV1455">
        <f>IFERROR(VLOOKUP(Tabla5[[#This Row],[CLAVE]],[2]VENTAS!$F$2:$L$1501,5,0),0)</f>
        <v>0</v>
      </c>
      <c r="CW1455">
        <f>IFERROR(VLOOKUP(Tabla5[[#This Row],[CLAVE]],[2]VENTAS!$F$2:$L$1501,6,0),0)</f>
        <v>0</v>
      </c>
      <c r="CX1455">
        <f>IFERROR(VLOOKUP(Tabla5[[#This Row],[CLAVE]],[2]VENTAS!$F$2:$L$1501,7,0),0)</f>
        <v>0</v>
      </c>
      <c r="CY1455">
        <f>IFERROR(VLOOKUP(Tabla5[[#This Row],[CLAVE]],[2]VENTAS!$F$2:$R$1501,13,0),0)</f>
        <v>0</v>
      </c>
      <c r="CZ1455">
        <f>SUM(Tabla5[[#This Row],[VENTA MABE 2 SEMANA NOV]:[VENTAS OTROS 2 SEMANA NOV]])</f>
        <v>0</v>
      </c>
      <c r="DA1455" s="46">
        <v>9.6755963763607206E-2</v>
      </c>
    </row>
    <row r="1456" spans="1:105" hidden="1" x14ac:dyDescent="0.3">
      <c r="A1456" t="str">
        <f>CONCATENATE(Tabla5[[#This Row],[TIENDA HMPV]],Tabla5[[#This Row],[LINEA]])</f>
        <v>548 - SANTA LUCIALAVADO</v>
      </c>
      <c r="C1456" s="55" t="s">
        <v>653</v>
      </c>
      <c r="D1456" s="55" t="s">
        <v>30</v>
      </c>
      <c r="E1456" s="55" t="s">
        <v>1205</v>
      </c>
      <c r="F1456" s="55" t="s">
        <v>1724</v>
      </c>
      <c r="G1456" t="s">
        <v>28</v>
      </c>
      <c r="H1456" s="42">
        <f>IFERROR(Tabla5[[#This Row],[VENTAS MABE]]/Tabla5[[#This Row],[CUOTA]],0)</f>
        <v>0</v>
      </c>
      <c r="I1456">
        <v>1</v>
      </c>
      <c r="L1456">
        <v>0</v>
      </c>
      <c r="M1456">
        <v>0</v>
      </c>
      <c r="N1456">
        <v>0</v>
      </c>
      <c r="O1456">
        <v>0</v>
      </c>
      <c r="W1456" s="42">
        <f>IFERROR(Tabla5[[#This Row],[TOTAL VENTA 38 SEMANA]]/Tabla5[[#This Row],[VENTA ACUM 38]],0)</f>
        <v>0</v>
      </c>
      <c r="X1456" s="42">
        <v>0</v>
      </c>
      <c r="Y1456" s="55" t="s">
        <v>757</v>
      </c>
      <c r="Z1456" s="46">
        <f>+Tabla5[[#This Row],[VENTA ACUM 38]]+Tabla5[[#This Row],[venta total 39 acum]]</f>
        <v>0</v>
      </c>
      <c r="AA1456" s="46">
        <v>0</v>
      </c>
      <c r="AB1456" s="46">
        <v>0</v>
      </c>
      <c r="AC1456" s="46">
        <v>0</v>
      </c>
      <c r="AD1456" s="46"/>
      <c r="AE1456" s="46"/>
      <c r="AF1456" s="46"/>
      <c r="AG1456" s="46">
        <v>0</v>
      </c>
      <c r="AH1456" s="42">
        <f>IFERROR(Tabla5[[#This Row],[VENTAS MABE]]/Tabla5[[#This Row],[VENTAS INDURAMA]],0)</f>
        <v>0</v>
      </c>
      <c r="AI1456" t="s">
        <v>1676</v>
      </c>
      <c r="AK1456" s="42"/>
      <c r="AL1456" t="s">
        <v>727</v>
      </c>
      <c r="AM1456" s="55" t="s">
        <v>1204</v>
      </c>
      <c r="AO1456" s="55" t="s">
        <v>419</v>
      </c>
      <c r="AP1456" t="e">
        <v>#N/A</v>
      </c>
      <c r="AQ1456" s="55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f>SUM(Tabla5[[#This Row],[VENTA MABE 1 SEMANA OCT]:[VENTAS OTROS 1 SEMANA OCT]])</f>
        <v>0</v>
      </c>
      <c r="AY1456" s="46">
        <v>1.9456739006282133</v>
      </c>
      <c r="AZ1456" s="55">
        <v>2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f>SUM(Tabla5[[#This Row],[VENTA MABE 2 SEMANA OCT]:[VENTAS OTROS 2 SEMANA OCT]])</f>
        <v>2</v>
      </c>
      <c r="BH1456" t="s">
        <v>1180</v>
      </c>
      <c r="BI1456" s="55" t="s">
        <v>653</v>
      </c>
      <c r="BJ1456">
        <v>0.49999999999999956</v>
      </c>
      <c r="BK1456" s="55">
        <v>2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f>SUM(Tabla5[[#This Row],[VENTA MABE 3 SEMANA OCT]:[VENTAS OTROS 3 SEMANA OCT]])</f>
        <v>2</v>
      </c>
      <c r="BS1456" s="42">
        <v>0.05</v>
      </c>
      <c r="BT1456" s="55">
        <v>2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f>SUM(Tabla5[[#This Row],[VENTA MABE 4 SEMANA OCT]:[VENTAS OTROS 4 SEMANA OCT]])</f>
        <v>2</v>
      </c>
      <c r="CB1456" t="s">
        <v>1679</v>
      </c>
      <c r="CC1456" t="s">
        <v>1679</v>
      </c>
      <c r="CD1456" t="s">
        <v>1679</v>
      </c>
      <c r="CE1456" t="s">
        <v>1679</v>
      </c>
      <c r="CF1456" t="s">
        <v>1679</v>
      </c>
      <c r="CG1456" t="s">
        <v>1679</v>
      </c>
      <c r="CH1456" t="s">
        <v>1679</v>
      </c>
      <c r="CI14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56" t="s">
        <v>1703</v>
      </c>
      <c r="CK1456">
        <v>0</v>
      </c>
      <c r="CL1456">
        <v>0</v>
      </c>
      <c r="CM1456" t="s">
        <v>1679</v>
      </c>
      <c r="CN1456">
        <v>0</v>
      </c>
      <c r="CO1456">
        <v>0</v>
      </c>
      <c r="CP1456">
        <v>0</v>
      </c>
      <c r="CQ1456">
        <v>0</v>
      </c>
      <c r="CR1456">
        <f>SUM(Tabla5[[#This Row],[VENTA MABE 1 SEMANA NOV]:[VENTAS OTROS 1 SEMANA NOV]])</f>
        <v>0</v>
      </c>
      <c r="CS1456">
        <f>IFERROR(VLOOKUP(Tabla5[[#This Row],[CLAVE]],[2]VENTAS!$F$2:$L$1501,2,0),0)</f>
        <v>1</v>
      </c>
      <c r="CT1456">
        <f>IFERROR(VLOOKUP(Tabla5[[#This Row],[CLAVE]],[2]VENTAS!$F$2:$L$1501,3,0),0)</f>
        <v>0</v>
      </c>
      <c r="CU1456">
        <f>IFERROR(VLOOKUP(Tabla5[[#This Row],[CLAVE]],[2]VENTAS!$F$2:$L$1501,4,0),0)</f>
        <v>0</v>
      </c>
      <c r="CV1456">
        <f>IFERROR(VLOOKUP(Tabla5[[#This Row],[CLAVE]],[2]VENTAS!$F$2:$L$1501,5,0),0)</f>
        <v>0</v>
      </c>
      <c r="CW1456">
        <f>IFERROR(VLOOKUP(Tabla5[[#This Row],[CLAVE]],[2]VENTAS!$F$2:$L$1501,6,0),0)</f>
        <v>0</v>
      </c>
      <c r="CX1456">
        <f>IFERROR(VLOOKUP(Tabla5[[#This Row],[CLAVE]],[2]VENTAS!$F$2:$L$1501,7,0),0)</f>
        <v>0</v>
      </c>
      <c r="CY1456">
        <f>IFERROR(VLOOKUP(Tabla5[[#This Row],[CLAVE]],[2]VENTAS!$F$2:$R$1501,13,0),0)</f>
        <v>0</v>
      </c>
      <c r="CZ1456">
        <f>SUM(Tabla5[[#This Row],[VENTA MABE 2 SEMANA NOV]:[VENTAS OTROS 2 SEMANA NOV]])</f>
        <v>1</v>
      </c>
      <c r="DA1456" s="46">
        <v>1.9738720731010861</v>
      </c>
    </row>
    <row r="1457" spans="1:105" hidden="1" x14ac:dyDescent="0.3">
      <c r="A1457" t="str">
        <f>CONCATENATE(Tabla5[[#This Row],[TIENDA HMPV]],Tabla5[[#This Row],[LINEA]])</f>
        <v>548 - SANTA LUCIAREFRIGERACIÓN</v>
      </c>
      <c r="C1457" s="55" t="s">
        <v>653</v>
      </c>
      <c r="D1457" s="55" t="s">
        <v>30</v>
      </c>
      <c r="E1457" s="55" t="s">
        <v>1205</v>
      </c>
      <c r="F1457" s="55" t="s">
        <v>1724</v>
      </c>
      <c r="G1457" t="s">
        <v>29</v>
      </c>
      <c r="H1457" s="42">
        <f>IFERROR(Tabla5[[#This Row],[VENTAS MABE]]/Tabla5[[#This Row],[CUOTA]],0)</f>
        <v>0</v>
      </c>
      <c r="I1457">
        <v>1</v>
      </c>
      <c r="L1457">
        <v>0</v>
      </c>
      <c r="M1457">
        <v>0</v>
      </c>
      <c r="N1457">
        <v>0</v>
      </c>
      <c r="O1457">
        <v>0</v>
      </c>
      <c r="W1457" s="42">
        <f>IFERROR(Tabla5[[#This Row],[TOTAL VENTA 38 SEMANA]]/Tabla5[[#This Row],[VENTA ACUM 38]],0)</f>
        <v>0</v>
      </c>
      <c r="X1457" s="42">
        <v>0</v>
      </c>
      <c r="Y1457" s="55" t="s">
        <v>757</v>
      </c>
      <c r="Z1457" s="46">
        <f>+Tabla5[[#This Row],[VENTA ACUM 38]]+Tabla5[[#This Row],[venta total 39 acum]]</f>
        <v>0</v>
      </c>
      <c r="AA1457" s="46">
        <v>0</v>
      </c>
      <c r="AB1457" s="46">
        <v>0</v>
      </c>
      <c r="AC1457" s="46">
        <v>0</v>
      </c>
      <c r="AD1457" s="46"/>
      <c r="AE1457" s="46"/>
      <c r="AF1457" s="46"/>
      <c r="AG1457" s="46">
        <v>0</v>
      </c>
      <c r="AH1457" s="42">
        <f>IFERROR(Tabla5[[#This Row],[VENTAS MABE]]/Tabla5[[#This Row],[VENTAS INDURAMA]],0)</f>
        <v>0</v>
      </c>
      <c r="AI1457" t="s">
        <v>1676</v>
      </c>
      <c r="AK1457" s="42"/>
      <c r="AL1457" t="s">
        <v>727</v>
      </c>
      <c r="AM1457" s="55" t="s">
        <v>1204</v>
      </c>
      <c r="AO1457" s="55" t="s">
        <v>419</v>
      </c>
      <c r="AP1457" t="e">
        <v>#N/A</v>
      </c>
      <c r="AQ1457" s="55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f>SUM(Tabla5[[#This Row],[VENTA MABE 1 SEMANA OCT]:[VENTAS OTROS 1 SEMANA OCT]])</f>
        <v>0</v>
      </c>
      <c r="AY1457" s="46">
        <v>2</v>
      </c>
      <c r="AZ1457" s="55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f>SUM(Tabla5[[#This Row],[VENTA MABE 2 SEMANA OCT]:[VENTAS OTROS 2 SEMANA OCT]])</f>
        <v>0</v>
      </c>
      <c r="BH1457" t="s">
        <v>1180</v>
      </c>
      <c r="BI1457" s="55" t="s">
        <v>653</v>
      </c>
      <c r="BJ1457">
        <v>0.49999999999999956</v>
      </c>
      <c r="BK1457" s="55">
        <v>0</v>
      </c>
      <c r="BL1457">
        <v>1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f>SUM(Tabla5[[#This Row],[VENTA MABE 3 SEMANA OCT]:[VENTAS OTROS 3 SEMANA OCT]])</f>
        <v>1</v>
      </c>
      <c r="BS1457" s="42">
        <v>0.28000000000000003</v>
      </c>
      <c r="BT1457" s="55">
        <v>0</v>
      </c>
      <c r="BU1457">
        <v>1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f>SUM(Tabla5[[#This Row],[VENTA MABE 4 SEMANA OCT]:[VENTAS OTROS 4 SEMANA OCT]])</f>
        <v>1</v>
      </c>
      <c r="CB1457" t="s">
        <v>1679</v>
      </c>
      <c r="CC1457" t="s">
        <v>1679</v>
      </c>
      <c r="CD1457" t="s">
        <v>1679</v>
      </c>
      <c r="CE1457" t="s">
        <v>1679</v>
      </c>
      <c r="CF1457" t="s">
        <v>1679</v>
      </c>
      <c r="CG1457" t="s">
        <v>1679</v>
      </c>
      <c r="CH1457" t="s">
        <v>1679</v>
      </c>
      <c r="CI14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57" s="66">
        <v>0</v>
      </c>
      <c r="CK1457">
        <v>0</v>
      </c>
      <c r="CL1457">
        <v>0</v>
      </c>
      <c r="CM1457" t="s">
        <v>1679</v>
      </c>
      <c r="CN1457">
        <v>0</v>
      </c>
      <c r="CO1457">
        <v>0</v>
      </c>
      <c r="CP1457">
        <v>0</v>
      </c>
      <c r="CQ1457">
        <v>0</v>
      </c>
      <c r="CR1457">
        <f>SUM(Tabla5[[#This Row],[VENTA MABE 1 SEMANA NOV]:[VENTAS OTROS 1 SEMANA NOV]])</f>
        <v>0</v>
      </c>
      <c r="CS1457">
        <f>IFERROR(VLOOKUP(Tabla5[[#This Row],[CLAVE]],[2]VENTAS!$F$2:$L$1501,2,0),0)</f>
        <v>1</v>
      </c>
      <c r="CT1457">
        <f>IFERROR(VLOOKUP(Tabla5[[#This Row],[CLAVE]],[2]VENTAS!$F$2:$L$1501,3,0),0)</f>
        <v>0</v>
      </c>
      <c r="CU1457">
        <f>IFERROR(VLOOKUP(Tabla5[[#This Row],[CLAVE]],[2]VENTAS!$F$2:$L$1501,4,0),0)</f>
        <v>0</v>
      </c>
      <c r="CV1457">
        <f>IFERROR(VLOOKUP(Tabla5[[#This Row],[CLAVE]],[2]VENTAS!$F$2:$L$1501,5,0),0)</f>
        <v>0</v>
      </c>
      <c r="CW1457">
        <f>IFERROR(VLOOKUP(Tabla5[[#This Row],[CLAVE]],[2]VENTAS!$F$2:$L$1501,6,0),0)</f>
        <v>0</v>
      </c>
      <c r="CX1457">
        <f>IFERROR(VLOOKUP(Tabla5[[#This Row],[CLAVE]],[2]VENTAS!$F$2:$L$1501,7,0),0)</f>
        <v>0</v>
      </c>
      <c r="CY1457">
        <f>IFERROR(VLOOKUP(Tabla5[[#This Row],[CLAVE]],[2]VENTAS!$F$2:$R$1501,13,0),0)</f>
        <v>0</v>
      </c>
      <c r="CZ1457">
        <f>SUM(Tabla5[[#This Row],[VENTA MABE 2 SEMANA NOV]:[VENTAS OTROS 2 SEMANA NOV]])</f>
        <v>1</v>
      </c>
      <c r="DA1457" s="46">
        <v>4</v>
      </c>
    </row>
    <row r="1458" spans="1:105" hidden="1" x14ac:dyDescent="0.3">
      <c r="A1458" t="str">
        <f>CONCATENATE(Tabla5[[#This Row],[TIENDA HMPV]],Tabla5[[#This Row],[LINEA]])</f>
        <v>619 - GYE FLORIDA IICOCINAS</v>
      </c>
      <c r="C1458" s="55" t="s">
        <v>653</v>
      </c>
      <c r="D1458" s="55" t="s">
        <v>51</v>
      </c>
      <c r="E1458" s="55" t="s">
        <v>1230</v>
      </c>
      <c r="F1458" s="55" t="s">
        <v>1724</v>
      </c>
      <c r="G1458" t="s">
        <v>26</v>
      </c>
      <c r="H1458" s="42">
        <f>IFERROR(Tabla5[[#This Row],[VENTAS MABE]]/Tabla5[[#This Row],[CUOTA]],0)</f>
        <v>0</v>
      </c>
      <c r="I1458">
        <v>7</v>
      </c>
      <c r="L1458">
        <v>0</v>
      </c>
      <c r="M1458">
        <v>0</v>
      </c>
      <c r="N1458">
        <v>0</v>
      </c>
      <c r="O1458">
        <v>0</v>
      </c>
      <c r="W1458" s="42">
        <f>IFERROR(Tabla5[[#This Row],[TOTAL VENTA 38 SEMANA]]/Tabla5[[#This Row],[VENTA ACUM 38]],0)</f>
        <v>0</v>
      </c>
      <c r="X1458" s="42">
        <v>0</v>
      </c>
      <c r="Y1458" s="55" t="s">
        <v>757</v>
      </c>
      <c r="Z1458" s="46">
        <f>+Tabla5[[#This Row],[VENTA ACUM 38]]+Tabla5[[#This Row],[venta total 39 acum]]</f>
        <v>0</v>
      </c>
      <c r="AA1458" s="46">
        <v>0</v>
      </c>
      <c r="AB1458" s="46">
        <v>0</v>
      </c>
      <c r="AC1458" s="46">
        <v>0</v>
      </c>
      <c r="AD1458" s="46"/>
      <c r="AE1458" s="46"/>
      <c r="AF1458" s="46"/>
      <c r="AG1458" s="46">
        <v>0</v>
      </c>
      <c r="AH1458" s="42">
        <f>IFERROR(Tabla5[[#This Row],[VENTAS MABE]]/Tabla5[[#This Row],[VENTAS INDURAMA]],0)</f>
        <v>0</v>
      </c>
      <c r="AI1458" t="s">
        <v>1676</v>
      </c>
      <c r="AK1458" s="42"/>
      <c r="AL1458" t="s">
        <v>727</v>
      </c>
      <c r="AM1458" s="55" t="s">
        <v>1229</v>
      </c>
      <c r="AO1458" s="55" t="s">
        <v>419</v>
      </c>
      <c r="AP1458" t="e">
        <v>#N/A</v>
      </c>
      <c r="AQ1458" s="55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f>SUM(Tabla5[[#This Row],[VENTA MABE 1 SEMANA OCT]:[VENTAS OTROS 1 SEMANA OCT]])</f>
        <v>0</v>
      </c>
      <c r="AY1458" s="46">
        <v>7.7679773809078263</v>
      </c>
      <c r="AZ1458" s="55">
        <v>2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f>SUM(Tabla5[[#This Row],[VENTA MABE 2 SEMANA OCT]:[VENTAS OTROS 2 SEMANA OCT]])</f>
        <v>2</v>
      </c>
      <c r="BH1458" t="s">
        <v>796</v>
      </c>
      <c r="BI1458" s="55" t="s">
        <v>653</v>
      </c>
      <c r="BJ1458">
        <v>1.0000000000000018</v>
      </c>
      <c r="BK1458" s="55">
        <v>2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f>SUM(Tabla5[[#This Row],[VENTA MABE 3 SEMANA OCT]:[VENTAS OTROS 3 SEMANA OCT]])</f>
        <v>2</v>
      </c>
      <c r="BS1458" s="42">
        <v>0.42</v>
      </c>
      <c r="BT1458" s="55">
        <v>2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f>SUM(Tabla5[[#This Row],[VENTA MABE 4 SEMANA OCT]:[VENTAS OTROS 4 SEMANA OCT]])</f>
        <v>2</v>
      </c>
      <c r="CB1458" t="s">
        <v>1679</v>
      </c>
      <c r="CC1458" t="s">
        <v>1679</v>
      </c>
      <c r="CD1458" t="s">
        <v>1679</v>
      </c>
      <c r="CE1458" t="s">
        <v>1679</v>
      </c>
      <c r="CF1458" t="s">
        <v>1679</v>
      </c>
      <c r="CG1458" t="s">
        <v>1679</v>
      </c>
      <c r="CH1458" t="s">
        <v>1679</v>
      </c>
      <c r="CI14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58" t="s">
        <v>1703</v>
      </c>
      <c r="CK1458">
        <v>2</v>
      </c>
      <c r="CL1458">
        <v>0</v>
      </c>
      <c r="CM1458" t="s">
        <v>1679</v>
      </c>
      <c r="CN1458">
        <v>0</v>
      </c>
      <c r="CO1458">
        <v>0</v>
      </c>
      <c r="CP1458">
        <v>0</v>
      </c>
      <c r="CQ1458">
        <v>0</v>
      </c>
      <c r="CR1458">
        <f>SUM(Tabla5[[#This Row],[VENTA MABE 1 SEMANA NOV]:[VENTAS OTROS 1 SEMANA NOV]])</f>
        <v>2</v>
      </c>
      <c r="CS1458">
        <f>IFERROR(VLOOKUP(Tabla5[[#This Row],[CLAVE]],[2]VENTAS!$F$2:$L$1501,2,0),0)</f>
        <v>4</v>
      </c>
      <c r="CT1458">
        <f>IFERROR(VLOOKUP(Tabla5[[#This Row],[CLAVE]],[2]VENTAS!$F$2:$L$1501,3,0),0)</f>
        <v>0</v>
      </c>
      <c r="CU1458">
        <f>IFERROR(VLOOKUP(Tabla5[[#This Row],[CLAVE]],[2]VENTAS!$F$2:$L$1501,4,0),0)</f>
        <v>0</v>
      </c>
      <c r="CV1458">
        <f>IFERROR(VLOOKUP(Tabla5[[#This Row],[CLAVE]],[2]VENTAS!$F$2:$L$1501,5,0),0)</f>
        <v>0</v>
      </c>
      <c r="CW1458">
        <f>IFERROR(VLOOKUP(Tabla5[[#This Row],[CLAVE]],[2]VENTAS!$F$2:$L$1501,6,0),0)</f>
        <v>0</v>
      </c>
      <c r="CX1458">
        <f>IFERROR(VLOOKUP(Tabla5[[#This Row],[CLAVE]],[2]VENTAS!$F$2:$L$1501,7,0),0)</f>
        <v>0</v>
      </c>
      <c r="CY1458">
        <f>IFERROR(VLOOKUP(Tabla5[[#This Row],[CLAVE]],[2]VENTAS!$F$2:$R$1501,13,0),0)</f>
        <v>0</v>
      </c>
      <c r="CZ1458">
        <f>SUM(Tabla5[[#This Row],[VENTA MABE 2 SEMANA NOV]:[VENTAS OTROS 2 SEMANA NOV]])</f>
        <v>4</v>
      </c>
      <c r="DA1458" s="46">
        <v>9.3224406210071233</v>
      </c>
    </row>
    <row r="1459" spans="1:105" hidden="1" x14ac:dyDescent="0.3">
      <c r="A1459" t="str">
        <f>CONCATENATE(Tabla5[[#This Row],[TIENDA HMPV]],Tabla5[[#This Row],[LINEA]])</f>
        <v>619 - GYE FLORIDA IILAVADO</v>
      </c>
      <c r="C1459" s="55" t="s">
        <v>653</v>
      </c>
      <c r="D1459" s="55" t="s">
        <v>51</v>
      </c>
      <c r="E1459" s="55" t="s">
        <v>1230</v>
      </c>
      <c r="F1459" s="55" t="s">
        <v>1724</v>
      </c>
      <c r="G1459" t="s">
        <v>28</v>
      </c>
      <c r="H1459" s="42">
        <f>IFERROR(Tabla5[[#This Row],[VENTAS MABE]]/Tabla5[[#This Row],[CUOTA]],0)</f>
        <v>0</v>
      </c>
      <c r="I1459">
        <v>3</v>
      </c>
      <c r="L1459">
        <v>0</v>
      </c>
      <c r="M1459">
        <v>0</v>
      </c>
      <c r="N1459">
        <v>0</v>
      </c>
      <c r="O1459">
        <v>0</v>
      </c>
      <c r="W1459" s="42">
        <f>IFERROR(Tabla5[[#This Row],[TOTAL VENTA 38 SEMANA]]/Tabla5[[#This Row],[VENTA ACUM 38]],0)</f>
        <v>0</v>
      </c>
      <c r="X1459" s="42">
        <v>0</v>
      </c>
      <c r="Y1459" s="55" t="s">
        <v>757</v>
      </c>
      <c r="Z1459" s="46">
        <f>+Tabla5[[#This Row],[VENTA ACUM 38]]+Tabla5[[#This Row],[venta total 39 acum]]</f>
        <v>0</v>
      </c>
      <c r="AA1459" s="46">
        <v>0</v>
      </c>
      <c r="AB1459" s="46">
        <v>0</v>
      </c>
      <c r="AC1459" s="46">
        <v>0</v>
      </c>
      <c r="AD1459" s="46"/>
      <c r="AE1459" s="46"/>
      <c r="AF1459" s="46"/>
      <c r="AG1459" s="46">
        <v>0</v>
      </c>
      <c r="AH1459" s="42">
        <f>IFERROR(Tabla5[[#This Row],[VENTAS MABE]]/Tabla5[[#This Row],[VENTAS INDURAMA]],0)</f>
        <v>0</v>
      </c>
      <c r="AI1459" t="s">
        <v>1676</v>
      </c>
      <c r="AK1459" s="42"/>
      <c r="AL1459" t="s">
        <v>727</v>
      </c>
      <c r="AM1459" s="55" t="s">
        <v>1229</v>
      </c>
      <c r="AO1459" s="55" t="s">
        <v>419</v>
      </c>
      <c r="AP1459" t="e">
        <v>#N/A</v>
      </c>
      <c r="AQ1459" s="55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f>SUM(Tabla5[[#This Row],[VENTA MABE 1 SEMANA OCT]:[VENTAS OTROS 1 SEMANA OCT]])</f>
        <v>0</v>
      </c>
      <c r="AY1459" s="46">
        <v>3</v>
      </c>
      <c r="AZ1459" s="55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f>SUM(Tabla5[[#This Row],[VENTA MABE 2 SEMANA OCT]:[VENTAS OTROS 2 SEMANA OCT]])</f>
        <v>0</v>
      </c>
      <c r="BH1459" t="s">
        <v>796</v>
      </c>
      <c r="BI1459" s="55" t="s">
        <v>653</v>
      </c>
      <c r="BJ1459">
        <v>1.0000000000000018</v>
      </c>
      <c r="BK1459" s="55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f>SUM(Tabla5[[#This Row],[VENTA MABE 3 SEMANA OCT]:[VENTAS OTROS 3 SEMANA OCT]])</f>
        <v>0</v>
      </c>
      <c r="BS1459" s="42">
        <v>0.25</v>
      </c>
      <c r="BT1459" s="55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f>SUM(Tabla5[[#This Row],[VENTA MABE 4 SEMANA OCT]:[VENTAS OTROS 4 SEMANA OCT]])</f>
        <v>1</v>
      </c>
      <c r="CB1459" t="s">
        <v>1679</v>
      </c>
      <c r="CC1459" t="s">
        <v>1679</v>
      </c>
      <c r="CD1459" t="s">
        <v>1679</v>
      </c>
      <c r="CE1459" t="s">
        <v>1679</v>
      </c>
      <c r="CF1459" t="s">
        <v>1679</v>
      </c>
      <c r="CG1459" t="s">
        <v>1679</v>
      </c>
      <c r="CH1459" t="s">
        <v>1679</v>
      </c>
      <c r="CI14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59" s="66">
        <v>0</v>
      </c>
      <c r="CK1459">
        <v>0</v>
      </c>
      <c r="CL1459">
        <v>0</v>
      </c>
      <c r="CM1459" t="s">
        <v>1679</v>
      </c>
      <c r="CN1459">
        <v>0</v>
      </c>
      <c r="CO1459">
        <v>0</v>
      </c>
      <c r="CP1459">
        <v>0</v>
      </c>
      <c r="CQ1459">
        <v>0</v>
      </c>
      <c r="CR1459">
        <f>SUM(Tabla5[[#This Row],[VENTA MABE 1 SEMANA NOV]:[VENTAS OTROS 1 SEMANA NOV]])</f>
        <v>0</v>
      </c>
      <c r="CS1459">
        <f>IFERROR(VLOOKUP(Tabla5[[#This Row],[CLAVE]],[2]VENTAS!$F$2:$L$1501,2,0),0)</f>
        <v>1</v>
      </c>
      <c r="CT1459">
        <f>IFERROR(VLOOKUP(Tabla5[[#This Row],[CLAVE]],[2]VENTAS!$F$2:$L$1501,3,0),0)</f>
        <v>0</v>
      </c>
      <c r="CU1459">
        <f>IFERROR(VLOOKUP(Tabla5[[#This Row],[CLAVE]],[2]VENTAS!$F$2:$L$1501,4,0),0)</f>
        <v>0</v>
      </c>
      <c r="CV1459">
        <f>IFERROR(VLOOKUP(Tabla5[[#This Row],[CLAVE]],[2]VENTAS!$F$2:$L$1501,5,0),0)</f>
        <v>0</v>
      </c>
      <c r="CW1459">
        <f>IFERROR(VLOOKUP(Tabla5[[#This Row],[CLAVE]],[2]VENTAS!$F$2:$L$1501,6,0),0)</f>
        <v>0</v>
      </c>
      <c r="CX1459">
        <f>IFERROR(VLOOKUP(Tabla5[[#This Row],[CLAVE]],[2]VENTAS!$F$2:$L$1501,7,0),0)</f>
        <v>0</v>
      </c>
      <c r="CY1459">
        <f>IFERROR(VLOOKUP(Tabla5[[#This Row],[CLAVE]],[2]VENTAS!$F$2:$R$1501,13,0),0)</f>
        <v>0</v>
      </c>
      <c r="CZ1459">
        <f>SUM(Tabla5[[#This Row],[VENTA MABE 2 SEMANA NOV]:[VENTAS OTROS 2 SEMANA NOV]])</f>
        <v>1</v>
      </c>
      <c r="DA1459" s="46">
        <v>0.8951276574102327</v>
      </c>
    </row>
    <row r="1460" spans="1:105" hidden="1" x14ac:dyDescent="0.3">
      <c r="A1460" t="str">
        <f>CONCATENATE(Tabla5[[#This Row],[TIENDA HMPV]],Tabla5[[#This Row],[LINEA]])</f>
        <v>619 - GYE FLORIDA IIREFRIGERACIÓN</v>
      </c>
      <c r="C1460" s="55" t="s">
        <v>653</v>
      </c>
      <c r="D1460" s="55" t="s">
        <v>51</v>
      </c>
      <c r="E1460" s="55" t="s">
        <v>1230</v>
      </c>
      <c r="F1460" s="55" t="s">
        <v>1724</v>
      </c>
      <c r="G1460" t="s">
        <v>29</v>
      </c>
      <c r="H1460" s="42">
        <f>IFERROR(Tabla5[[#This Row],[VENTAS MABE]]/Tabla5[[#This Row],[CUOTA]],0)</f>
        <v>0</v>
      </c>
      <c r="I1460">
        <v>4</v>
      </c>
      <c r="L1460">
        <v>0</v>
      </c>
      <c r="M1460">
        <v>0</v>
      </c>
      <c r="N1460">
        <v>0</v>
      </c>
      <c r="O1460">
        <v>0</v>
      </c>
      <c r="W1460" s="42">
        <f>IFERROR(Tabla5[[#This Row],[TOTAL VENTA 38 SEMANA]]/Tabla5[[#This Row],[VENTA ACUM 38]],0)</f>
        <v>0</v>
      </c>
      <c r="X1460" s="42">
        <v>0</v>
      </c>
      <c r="Y1460" s="55" t="s">
        <v>757</v>
      </c>
      <c r="Z1460" s="46">
        <f>+Tabla5[[#This Row],[VENTA ACUM 38]]+Tabla5[[#This Row],[venta total 39 acum]]</f>
        <v>0</v>
      </c>
      <c r="AA1460" s="46">
        <v>0</v>
      </c>
      <c r="AB1460" s="46">
        <v>0</v>
      </c>
      <c r="AC1460" s="46">
        <v>0</v>
      </c>
      <c r="AD1460" s="46"/>
      <c r="AE1460" s="46"/>
      <c r="AF1460" s="46"/>
      <c r="AG1460" s="46">
        <v>0</v>
      </c>
      <c r="AH1460" s="42">
        <f>IFERROR(Tabla5[[#This Row],[VENTAS MABE]]/Tabla5[[#This Row],[VENTAS INDURAMA]],0)</f>
        <v>0</v>
      </c>
      <c r="AI1460" t="s">
        <v>1676</v>
      </c>
      <c r="AK1460" s="42"/>
      <c r="AL1460" t="s">
        <v>727</v>
      </c>
      <c r="AM1460" s="55" t="s">
        <v>1229</v>
      </c>
      <c r="AO1460" s="55" t="s">
        <v>419</v>
      </c>
      <c r="AP1460" t="e">
        <v>#N/A</v>
      </c>
      <c r="AQ1460" s="55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f>SUM(Tabla5[[#This Row],[VENTA MABE 1 SEMANA OCT]:[VENTAS OTROS 1 SEMANA OCT]])</f>
        <v>0</v>
      </c>
      <c r="AY1460" s="46">
        <v>4.3028507965582605</v>
      </c>
      <c r="AZ1460" s="55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f>SUM(Tabla5[[#This Row],[VENTA MABE 2 SEMANA OCT]:[VENTAS OTROS 2 SEMANA OCT]])</f>
        <v>1</v>
      </c>
      <c r="BH1460" t="s">
        <v>796</v>
      </c>
      <c r="BI1460" s="55" t="s">
        <v>653</v>
      </c>
      <c r="BJ1460">
        <v>1.0000000000000018</v>
      </c>
      <c r="BK1460" s="55">
        <v>2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f>SUM(Tabla5[[#This Row],[VENTA MABE 3 SEMANA OCT]:[VENTAS OTROS 3 SEMANA OCT]])</f>
        <v>2</v>
      </c>
      <c r="BS1460" s="42">
        <v>0.35</v>
      </c>
      <c r="BT1460" s="55">
        <v>2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f>SUM(Tabla5[[#This Row],[VENTA MABE 4 SEMANA OCT]:[VENTAS OTROS 4 SEMANA OCT]])</f>
        <v>2</v>
      </c>
      <c r="CB1460" t="s">
        <v>1679</v>
      </c>
      <c r="CC1460" t="s">
        <v>1679</v>
      </c>
      <c r="CD1460" t="s">
        <v>1679</v>
      </c>
      <c r="CE1460" t="s">
        <v>1679</v>
      </c>
      <c r="CF1460" t="s">
        <v>1679</v>
      </c>
      <c r="CG1460" t="s">
        <v>1679</v>
      </c>
      <c r="CH1460" t="s">
        <v>1679</v>
      </c>
      <c r="CI14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60" t="s">
        <v>1703</v>
      </c>
      <c r="CK1460">
        <v>1</v>
      </c>
      <c r="CL1460">
        <v>0</v>
      </c>
      <c r="CM1460" t="s">
        <v>1679</v>
      </c>
      <c r="CN1460">
        <v>0</v>
      </c>
      <c r="CO1460">
        <v>0</v>
      </c>
      <c r="CP1460">
        <v>0</v>
      </c>
      <c r="CQ1460">
        <v>0</v>
      </c>
      <c r="CR1460">
        <f>SUM(Tabla5[[#This Row],[VENTA MABE 1 SEMANA NOV]:[VENTAS OTROS 1 SEMANA NOV]])</f>
        <v>1</v>
      </c>
      <c r="CS1460">
        <f>IFERROR(VLOOKUP(Tabla5[[#This Row],[CLAVE]],[2]VENTAS!$F$2:$L$1501,2,0),0)</f>
        <v>2</v>
      </c>
      <c r="CT1460">
        <f>IFERROR(VLOOKUP(Tabla5[[#This Row],[CLAVE]],[2]VENTAS!$F$2:$L$1501,3,0),0)</f>
        <v>0</v>
      </c>
      <c r="CU1460">
        <f>IFERROR(VLOOKUP(Tabla5[[#This Row],[CLAVE]],[2]VENTAS!$F$2:$L$1501,4,0),0)</f>
        <v>0</v>
      </c>
      <c r="CV1460">
        <f>IFERROR(VLOOKUP(Tabla5[[#This Row],[CLAVE]],[2]VENTAS!$F$2:$L$1501,5,0),0)</f>
        <v>0</v>
      </c>
      <c r="CW1460">
        <f>IFERROR(VLOOKUP(Tabla5[[#This Row],[CLAVE]],[2]VENTAS!$F$2:$L$1501,6,0),0)</f>
        <v>0</v>
      </c>
      <c r="CX1460">
        <f>IFERROR(VLOOKUP(Tabla5[[#This Row],[CLAVE]],[2]VENTAS!$F$2:$L$1501,7,0),0)</f>
        <v>0</v>
      </c>
      <c r="CY1460">
        <f>IFERROR(VLOOKUP(Tabla5[[#This Row],[CLAVE]],[2]VENTAS!$F$2:$R$1501,13,0),0)</f>
        <v>0</v>
      </c>
      <c r="CZ1460">
        <f>SUM(Tabla5[[#This Row],[VENTA MABE 2 SEMANA NOV]:[VENTAS OTROS 2 SEMANA NOV]])</f>
        <v>2</v>
      </c>
      <c r="DA1460" s="46">
        <v>5.1634209558699133</v>
      </c>
    </row>
    <row r="1461" spans="1:105" hidden="1" x14ac:dyDescent="0.3">
      <c r="A1461" t="str">
        <f>CONCATENATE(Tabla5[[#This Row],[TIENDA HMPV]],Tabla5[[#This Row],[LINEA]])</f>
        <v>620 - GYE.FORTINCOCINAS</v>
      </c>
      <c r="C1461" s="55" t="s">
        <v>653</v>
      </c>
      <c r="D1461" s="55" t="s">
        <v>51</v>
      </c>
      <c r="E1461" s="55" t="s">
        <v>1240</v>
      </c>
      <c r="F1461" s="55" t="s">
        <v>1724</v>
      </c>
      <c r="G1461" t="s">
        <v>26</v>
      </c>
      <c r="H1461" s="42">
        <f>IFERROR(Tabla5[[#This Row],[VENTAS MABE]]/Tabla5[[#This Row],[CUOTA]],0)</f>
        <v>0</v>
      </c>
      <c r="I1461">
        <v>4</v>
      </c>
      <c r="L1461">
        <v>0</v>
      </c>
      <c r="M1461">
        <v>0</v>
      </c>
      <c r="N1461">
        <v>0</v>
      </c>
      <c r="O1461">
        <v>0</v>
      </c>
      <c r="W1461" s="42">
        <f>IFERROR(Tabla5[[#This Row],[TOTAL VENTA 38 SEMANA]]/Tabla5[[#This Row],[VENTA ACUM 38]],0)</f>
        <v>0</v>
      </c>
      <c r="X1461" s="42">
        <v>0</v>
      </c>
      <c r="Y1461" s="55" t="s">
        <v>769</v>
      </c>
      <c r="Z1461" s="46">
        <f>+Tabla5[[#This Row],[VENTA ACUM 38]]+Tabla5[[#This Row],[venta total 39 acum]]</f>
        <v>0</v>
      </c>
      <c r="AA1461" s="46">
        <v>0</v>
      </c>
      <c r="AB1461" s="46">
        <v>0</v>
      </c>
      <c r="AC1461" s="46">
        <v>0</v>
      </c>
      <c r="AD1461" s="46"/>
      <c r="AE1461" s="46"/>
      <c r="AF1461" s="46"/>
      <c r="AG1461" s="46">
        <v>0</v>
      </c>
      <c r="AH1461" s="42">
        <f>IFERROR(Tabla5[[#This Row],[VENTAS MABE]]/Tabla5[[#This Row],[VENTAS INDURAMA]],0)</f>
        <v>0</v>
      </c>
      <c r="AI1461" t="s">
        <v>1676</v>
      </c>
      <c r="AK1461" s="42"/>
      <c r="AL1461" t="s">
        <v>727</v>
      </c>
      <c r="AM1461" s="55" t="s">
        <v>1239</v>
      </c>
      <c r="AO1461" s="55" t="s">
        <v>419</v>
      </c>
      <c r="AP1461" t="e">
        <v>#N/A</v>
      </c>
      <c r="AQ1461" s="55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f>SUM(Tabla5[[#This Row],[VENTA MABE 1 SEMANA OCT]:[VENTAS OTROS 1 SEMANA OCT]])</f>
        <v>0</v>
      </c>
      <c r="AY1461" s="46">
        <v>6</v>
      </c>
      <c r="AZ1461" s="55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f>SUM(Tabla5[[#This Row],[VENTA MABE 2 SEMANA OCT]:[VENTAS OTROS 2 SEMANA OCT]])</f>
        <v>0</v>
      </c>
      <c r="BH1461" t="s">
        <v>1235</v>
      </c>
      <c r="BI1461" s="55" t="s">
        <v>653</v>
      </c>
      <c r="BJ1461">
        <v>0.99999999999999911</v>
      </c>
      <c r="BK1461" s="55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f>SUM(Tabla5[[#This Row],[VENTA MABE 3 SEMANA OCT]:[VENTAS OTROS 3 SEMANA OCT]])</f>
        <v>0</v>
      </c>
      <c r="BS1461" s="42">
        <v>0.42</v>
      </c>
      <c r="BT1461" s="55">
        <v>3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f>SUM(Tabla5[[#This Row],[VENTA MABE 4 SEMANA OCT]:[VENTAS OTROS 4 SEMANA OCT]])</f>
        <v>3</v>
      </c>
      <c r="CB1461" t="s">
        <v>1679</v>
      </c>
      <c r="CC1461" t="s">
        <v>1679</v>
      </c>
      <c r="CD1461" t="s">
        <v>1679</v>
      </c>
      <c r="CE1461" t="s">
        <v>1679</v>
      </c>
      <c r="CF1461" t="s">
        <v>1679</v>
      </c>
      <c r="CG1461" t="s">
        <v>1679</v>
      </c>
      <c r="CH1461" t="s">
        <v>1679</v>
      </c>
      <c r="CI14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61" s="66">
        <v>0</v>
      </c>
      <c r="CK1461">
        <v>1</v>
      </c>
      <c r="CL1461">
        <v>0</v>
      </c>
      <c r="CM1461" t="s">
        <v>1679</v>
      </c>
      <c r="CN1461">
        <v>0</v>
      </c>
      <c r="CO1461">
        <v>0</v>
      </c>
      <c r="CP1461">
        <v>0</v>
      </c>
      <c r="CQ1461">
        <v>0</v>
      </c>
      <c r="CR1461">
        <f>SUM(Tabla5[[#This Row],[VENTA MABE 1 SEMANA NOV]:[VENTAS OTROS 1 SEMANA NOV]])</f>
        <v>1</v>
      </c>
      <c r="CS1461">
        <f>IFERROR(VLOOKUP(Tabla5[[#This Row],[CLAVE]],[2]VENTAS!$F$2:$L$1501,2,0),0)</f>
        <v>3</v>
      </c>
      <c r="CT1461">
        <f>IFERROR(VLOOKUP(Tabla5[[#This Row],[CLAVE]],[2]VENTAS!$F$2:$L$1501,3,0),0)</f>
        <v>0</v>
      </c>
      <c r="CU1461">
        <f>IFERROR(VLOOKUP(Tabla5[[#This Row],[CLAVE]],[2]VENTAS!$F$2:$L$1501,4,0),0)</f>
        <v>0</v>
      </c>
      <c r="CV1461">
        <f>IFERROR(VLOOKUP(Tabla5[[#This Row],[CLAVE]],[2]VENTAS!$F$2:$L$1501,5,0),0)</f>
        <v>0</v>
      </c>
      <c r="CW1461">
        <f>IFERROR(VLOOKUP(Tabla5[[#This Row],[CLAVE]],[2]VENTAS!$F$2:$L$1501,6,0),0)</f>
        <v>0</v>
      </c>
      <c r="CX1461">
        <f>IFERROR(VLOOKUP(Tabla5[[#This Row],[CLAVE]],[2]VENTAS!$F$2:$L$1501,7,0),0)</f>
        <v>0</v>
      </c>
      <c r="CY1461">
        <f>IFERROR(VLOOKUP(Tabla5[[#This Row],[CLAVE]],[2]VENTAS!$F$2:$R$1501,13,0),0)</f>
        <v>0</v>
      </c>
      <c r="CZ1461">
        <f>SUM(Tabla5[[#This Row],[VENTA MABE 2 SEMANA NOV]:[VENTAS OTROS 2 SEMANA NOV]])</f>
        <v>3</v>
      </c>
      <c r="DA1461" s="46">
        <v>5.3224406210071233</v>
      </c>
    </row>
    <row r="1462" spans="1:105" hidden="1" x14ac:dyDescent="0.3">
      <c r="A1462" t="str">
        <f>CONCATENATE(Tabla5[[#This Row],[TIENDA HMPV]],Tabla5[[#This Row],[LINEA]])</f>
        <v>620 - GYE.FORTINLAVADO</v>
      </c>
      <c r="C1462" s="55" t="s">
        <v>653</v>
      </c>
      <c r="D1462" s="55" t="s">
        <v>51</v>
      </c>
      <c r="E1462" s="55" t="s">
        <v>1240</v>
      </c>
      <c r="F1462" s="55" t="s">
        <v>1724</v>
      </c>
      <c r="G1462" t="s">
        <v>28</v>
      </c>
      <c r="H1462" s="42">
        <f>IFERROR(Tabla5[[#This Row],[VENTAS MABE]]/Tabla5[[#This Row],[CUOTA]],0)</f>
        <v>0</v>
      </c>
      <c r="I1462">
        <v>3</v>
      </c>
      <c r="L1462">
        <v>0</v>
      </c>
      <c r="M1462">
        <v>0</v>
      </c>
      <c r="N1462">
        <v>0</v>
      </c>
      <c r="O1462">
        <v>0</v>
      </c>
      <c r="W1462" s="42">
        <f>IFERROR(Tabla5[[#This Row],[TOTAL VENTA 38 SEMANA]]/Tabla5[[#This Row],[VENTA ACUM 38]],0)</f>
        <v>0</v>
      </c>
      <c r="X1462" s="42">
        <v>0</v>
      </c>
      <c r="Y1462" s="55" t="s">
        <v>769</v>
      </c>
      <c r="Z1462" s="46">
        <f>+Tabla5[[#This Row],[VENTA ACUM 38]]+Tabla5[[#This Row],[venta total 39 acum]]</f>
        <v>0</v>
      </c>
      <c r="AA1462" s="46">
        <v>0</v>
      </c>
      <c r="AB1462" s="46">
        <v>0</v>
      </c>
      <c r="AC1462" s="46">
        <v>0</v>
      </c>
      <c r="AD1462" s="46"/>
      <c r="AE1462" s="46"/>
      <c r="AF1462" s="46"/>
      <c r="AG1462" s="46">
        <v>0</v>
      </c>
      <c r="AH1462" s="42">
        <f>IFERROR(Tabla5[[#This Row],[VENTAS MABE]]/Tabla5[[#This Row],[VENTAS INDURAMA]],0)</f>
        <v>0</v>
      </c>
      <c r="AI1462" t="s">
        <v>1676</v>
      </c>
      <c r="AK1462" s="42"/>
      <c r="AL1462" t="s">
        <v>727</v>
      </c>
      <c r="AM1462" s="55" t="s">
        <v>1239</v>
      </c>
      <c r="AO1462" s="55" t="s">
        <v>419</v>
      </c>
      <c r="AP1462" t="e">
        <v>#N/A</v>
      </c>
      <c r="AQ1462" s="55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f>SUM(Tabla5[[#This Row],[VENTA MABE 1 SEMANA OCT]:[VENTAS OTROS 1 SEMANA OCT]])</f>
        <v>0</v>
      </c>
      <c r="AY1462" s="46">
        <v>3</v>
      </c>
      <c r="AZ1462" s="55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f>SUM(Tabla5[[#This Row],[VENTA MABE 2 SEMANA OCT]:[VENTAS OTROS 2 SEMANA OCT]])</f>
        <v>0</v>
      </c>
      <c r="BH1462" t="s">
        <v>1235</v>
      </c>
      <c r="BI1462" s="55" t="s">
        <v>653</v>
      </c>
      <c r="BJ1462">
        <v>0.99999999999999911</v>
      </c>
      <c r="BK1462" s="55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f>SUM(Tabla5[[#This Row],[VENTA MABE 3 SEMANA OCT]:[VENTAS OTROS 3 SEMANA OCT]])</f>
        <v>0</v>
      </c>
      <c r="BS1462" s="42">
        <v>0.25</v>
      </c>
      <c r="BT1462" s="55">
        <v>1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f>SUM(Tabla5[[#This Row],[VENTA MABE 4 SEMANA OCT]:[VENTAS OTROS 4 SEMANA OCT]])</f>
        <v>1</v>
      </c>
      <c r="CB1462" t="s">
        <v>1679</v>
      </c>
      <c r="CC1462" t="s">
        <v>1679</v>
      </c>
      <c r="CD1462" t="s">
        <v>1679</v>
      </c>
      <c r="CE1462" t="s">
        <v>1679</v>
      </c>
      <c r="CF1462" t="s">
        <v>1679</v>
      </c>
      <c r="CG1462" t="s">
        <v>1679</v>
      </c>
      <c r="CH1462" t="s">
        <v>1679</v>
      </c>
      <c r="CI14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62" s="66">
        <v>0</v>
      </c>
      <c r="CK1462">
        <v>1</v>
      </c>
      <c r="CL1462">
        <v>0</v>
      </c>
      <c r="CM1462" t="s">
        <v>1679</v>
      </c>
      <c r="CN1462">
        <v>0</v>
      </c>
      <c r="CO1462">
        <v>0</v>
      </c>
      <c r="CP1462">
        <v>0</v>
      </c>
      <c r="CQ1462">
        <v>0</v>
      </c>
      <c r="CR1462">
        <f>SUM(Tabla5[[#This Row],[VENTA MABE 1 SEMANA NOV]:[VENTAS OTROS 1 SEMANA NOV]])</f>
        <v>1</v>
      </c>
      <c r="CS1462">
        <f>IFERROR(VLOOKUP(Tabla5[[#This Row],[CLAVE]],[2]VENTAS!$F$2:$L$1501,2,0),0)</f>
        <v>2</v>
      </c>
      <c r="CT1462">
        <f>IFERROR(VLOOKUP(Tabla5[[#This Row],[CLAVE]],[2]VENTAS!$F$2:$L$1501,3,0),0)</f>
        <v>0</v>
      </c>
      <c r="CU1462">
        <f>IFERROR(VLOOKUP(Tabla5[[#This Row],[CLAVE]],[2]VENTAS!$F$2:$L$1501,4,0),0)</f>
        <v>0</v>
      </c>
      <c r="CV1462">
        <f>IFERROR(VLOOKUP(Tabla5[[#This Row],[CLAVE]],[2]VENTAS!$F$2:$L$1501,5,0),0)</f>
        <v>0</v>
      </c>
      <c r="CW1462">
        <f>IFERROR(VLOOKUP(Tabla5[[#This Row],[CLAVE]],[2]VENTAS!$F$2:$L$1501,6,0),0)</f>
        <v>0</v>
      </c>
      <c r="CX1462">
        <f>IFERROR(VLOOKUP(Tabla5[[#This Row],[CLAVE]],[2]VENTAS!$F$2:$L$1501,7,0),0)</f>
        <v>0</v>
      </c>
      <c r="CY1462">
        <f>IFERROR(VLOOKUP(Tabla5[[#This Row],[CLAVE]],[2]VENTAS!$F$2:$R$1501,13,0),0)</f>
        <v>0</v>
      </c>
      <c r="CZ1462">
        <f>SUM(Tabla5[[#This Row],[VENTA MABE 2 SEMANA NOV]:[VENTAS OTROS 2 SEMANA NOV]])</f>
        <v>2</v>
      </c>
      <c r="DA1462" s="46">
        <v>3</v>
      </c>
    </row>
    <row r="1463" spans="1:105" hidden="1" x14ac:dyDescent="0.3">
      <c r="A1463" t="str">
        <f>CONCATENATE(Tabla5[[#This Row],[TIENDA HMPV]],Tabla5[[#This Row],[LINEA]])</f>
        <v>620 - GYE.FORTINREFRIGERACIÓN</v>
      </c>
      <c r="C1463" s="55" t="s">
        <v>653</v>
      </c>
      <c r="D1463" s="55" t="s">
        <v>51</v>
      </c>
      <c r="E1463" s="55" t="s">
        <v>1240</v>
      </c>
      <c r="F1463" s="55" t="s">
        <v>1724</v>
      </c>
      <c r="G1463" t="s">
        <v>29</v>
      </c>
      <c r="H1463" s="42">
        <f>IFERROR(Tabla5[[#This Row],[VENTAS MABE]]/Tabla5[[#This Row],[CUOTA]],0)</f>
        <v>0</v>
      </c>
      <c r="I1463">
        <v>3</v>
      </c>
      <c r="L1463">
        <v>0</v>
      </c>
      <c r="M1463">
        <v>0</v>
      </c>
      <c r="N1463">
        <v>0</v>
      </c>
      <c r="O1463">
        <v>0</v>
      </c>
      <c r="W1463" s="42">
        <f>IFERROR(Tabla5[[#This Row],[TOTAL VENTA 38 SEMANA]]/Tabla5[[#This Row],[VENTA ACUM 38]],0)</f>
        <v>0</v>
      </c>
      <c r="X1463" s="42">
        <v>0</v>
      </c>
      <c r="Y1463" s="55" t="s">
        <v>769</v>
      </c>
      <c r="Z1463" s="46">
        <f>+Tabla5[[#This Row],[VENTA ACUM 38]]+Tabla5[[#This Row],[venta total 39 acum]]</f>
        <v>0</v>
      </c>
      <c r="AA1463" s="46">
        <v>0</v>
      </c>
      <c r="AB1463" s="46">
        <v>0</v>
      </c>
      <c r="AC1463" s="46">
        <v>0</v>
      </c>
      <c r="AD1463" s="46"/>
      <c r="AE1463" s="46"/>
      <c r="AF1463" s="46"/>
      <c r="AG1463" s="46">
        <v>0</v>
      </c>
      <c r="AH1463" s="42">
        <f>IFERROR(Tabla5[[#This Row],[VENTAS MABE]]/Tabla5[[#This Row],[VENTAS INDURAMA]],0)</f>
        <v>0</v>
      </c>
      <c r="AI1463" t="s">
        <v>1676</v>
      </c>
      <c r="AK1463" s="42"/>
      <c r="AL1463" t="s">
        <v>727</v>
      </c>
      <c r="AM1463" s="55" t="s">
        <v>1239</v>
      </c>
      <c r="AO1463" s="55" t="s">
        <v>419</v>
      </c>
      <c r="AP1463" t="e">
        <v>#N/A</v>
      </c>
      <c r="AQ1463" s="55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f>SUM(Tabla5[[#This Row],[VENTA MABE 1 SEMANA OCT]:[VENTAS OTROS 1 SEMANA OCT]])</f>
        <v>0</v>
      </c>
      <c r="AY1463" s="46">
        <v>4.706237795217568</v>
      </c>
      <c r="AZ1463" s="55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f>SUM(Tabla5[[#This Row],[VENTA MABE 2 SEMANA OCT]:[VENTAS OTROS 2 SEMANA OCT]])</f>
        <v>0</v>
      </c>
      <c r="BH1463" t="s">
        <v>1235</v>
      </c>
      <c r="BI1463" s="55" t="s">
        <v>653</v>
      </c>
      <c r="BJ1463">
        <v>0.99999999999999911</v>
      </c>
      <c r="BK1463" s="55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f>SUM(Tabla5[[#This Row],[VENTA MABE 3 SEMANA OCT]:[VENTAS OTROS 3 SEMANA OCT]])</f>
        <v>0</v>
      </c>
      <c r="BS1463" s="42">
        <v>0.35</v>
      </c>
      <c r="BT1463" s="55">
        <v>2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f>SUM(Tabla5[[#This Row],[VENTA MABE 4 SEMANA OCT]:[VENTAS OTROS 4 SEMANA OCT]])</f>
        <v>2</v>
      </c>
      <c r="CB1463" t="s">
        <v>1679</v>
      </c>
      <c r="CC1463" t="s">
        <v>1679</v>
      </c>
      <c r="CD1463" t="s">
        <v>1679</v>
      </c>
      <c r="CE1463" t="s">
        <v>1679</v>
      </c>
      <c r="CF1463" t="s">
        <v>1679</v>
      </c>
      <c r="CG1463" t="s">
        <v>1679</v>
      </c>
      <c r="CH1463" t="s">
        <v>1679</v>
      </c>
      <c r="CI14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63" s="66">
        <v>0</v>
      </c>
      <c r="CK1463">
        <v>0</v>
      </c>
      <c r="CL1463">
        <v>0</v>
      </c>
      <c r="CM1463" t="s">
        <v>1679</v>
      </c>
      <c r="CN1463">
        <v>0</v>
      </c>
      <c r="CO1463">
        <v>0</v>
      </c>
      <c r="CP1463">
        <v>0</v>
      </c>
      <c r="CQ1463">
        <v>0</v>
      </c>
      <c r="CR1463">
        <f>SUM(Tabla5[[#This Row],[VENTA MABE 1 SEMANA NOV]:[VENTAS OTROS 1 SEMANA NOV]])</f>
        <v>0</v>
      </c>
      <c r="CS1463">
        <f>IFERROR(VLOOKUP(Tabla5[[#This Row],[CLAVE]],[2]VENTAS!$F$2:$L$1501,2,0),0)</f>
        <v>2</v>
      </c>
      <c r="CT1463">
        <f>IFERROR(VLOOKUP(Tabla5[[#This Row],[CLAVE]],[2]VENTAS!$F$2:$L$1501,3,0),0)</f>
        <v>0</v>
      </c>
      <c r="CU1463">
        <f>IFERROR(VLOOKUP(Tabla5[[#This Row],[CLAVE]],[2]VENTAS!$F$2:$L$1501,4,0),0)</f>
        <v>0</v>
      </c>
      <c r="CV1463">
        <f>IFERROR(VLOOKUP(Tabla5[[#This Row],[CLAVE]],[2]VENTAS!$F$2:$L$1501,5,0),0)</f>
        <v>0</v>
      </c>
      <c r="CW1463">
        <f>IFERROR(VLOOKUP(Tabla5[[#This Row],[CLAVE]],[2]VENTAS!$F$2:$L$1501,6,0),0)</f>
        <v>0</v>
      </c>
      <c r="CX1463">
        <f>IFERROR(VLOOKUP(Tabla5[[#This Row],[CLAVE]],[2]VENTAS!$F$2:$L$1501,7,0),0)</f>
        <v>0</v>
      </c>
      <c r="CY1463">
        <f>IFERROR(VLOOKUP(Tabla5[[#This Row],[CLAVE]],[2]VENTAS!$F$2:$R$1501,13,0),0)</f>
        <v>0</v>
      </c>
      <c r="CZ1463">
        <f>SUM(Tabla5[[#This Row],[VENTA MABE 2 SEMANA NOV]:[VENTAS OTROS 2 SEMANA NOV]])</f>
        <v>2</v>
      </c>
      <c r="DA1463" s="46">
        <v>5.2474853542610811</v>
      </c>
    </row>
    <row r="1464" spans="1:105" hidden="1" x14ac:dyDescent="0.3">
      <c r="A1464" t="str">
        <f>CONCATENATE(Tabla5[[#This Row],[TIENDA HMPV]],Tabla5[[#This Row],[LINEA]])</f>
        <v>948 - GYE.PARAISO DE LA FLORCOCINAS</v>
      </c>
      <c r="C1464" s="55" t="s">
        <v>653</v>
      </c>
      <c r="D1464" s="55" t="s">
        <v>51</v>
      </c>
      <c r="E1464" s="55" t="s">
        <v>1246</v>
      </c>
      <c r="F1464" s="55" t="s">
        <v>1724</v>
      </c>
      <c r="G1464" t="s">
        <v>26</v>
      </c>
      <c r="H1464" s="42">
        <f>IFERROR(Tabla5[[#This Row],[VENTAS MABE]]/Tabla5[[#This Row],[CUOTA]],0)</f>
        <v>0</v>
      </c>
      <c r="I1464">
        <v>5</v>
      </c>
      <c r="L1464">
        <v>0</v>
      </c>
      <c r="M1464">
        <v>0</v>
      </c>
      <c r="N1464">
        <v>0</v>
      </c>
      <c r="O1464">
        <v>0</v>
      </c>
      <c r="W1464" s="42">
        <f>IFERROR(Tabla5[[#This Row],[TOTAL VENTA 38 SEMANA]]/Tabla5[[#This Row],[VENTA ACUM 38]],0)</f>
        <v>0</v>
      </c>
      <c r="X1464" s="42">
        <v>0</v>
      </c>
      <c r="Y1464" s="55" t="s">
        <v>757</v>
      </c>
      <c r="Z1464" s="46">
        <f>+Tabla5[[#This Row],[VENTA ACUM 38]]+Tabla5[[#This Row],[venta total 39 acum]]</f>
        <v>0</v>
      </c>
      <c r="AA1464" s="46">
        <v>0</v>
      </c>
      <c r="AB1464" s="46">
        <v>0</v>
      </c>
      <c r="AC1464" s="46">
        <v>0</v>
      </c>
      <c r="AD1464" s="46"/>
      <c r="AE1464" s="46"/>
      <c r="AF1464" s="46"/>
      <c r="AG1464" s="46">
        <v>0</v>
      </c>
      <c r="AH1464" s="42">
        <f>IFERROR(Tabla5[[#This Row],[VENTAS MABE]]/Tabla5[[#This Row],[VENTAS INDURAMA]],0)</f>
        <v>0</v>
      </c>
      <c r="AI1464" t="s">
        <v>1676</v>
      </c>
      <c r="AK1464" s="42"/>
      <c r="AL1464" t="s">
        <v>727</v>
      </c>
      <c r="AM1464" s="55" t="s">
        <v>1245</v>
      </c>
      <c r="AO1464" s="55" t="s">
        <v>419</v>
      </c>
      <c r="AP1464" t="e">
        <v>#N/A</v>
      </c>
      <c r="AQ1464" s="55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f>SUM(Tabla5[[#This Row],[VENTA MABE 1 SEMANA OCT]:[VENTAS OTROS 1 SEMANA OCT]])</f>
        <v>0</v>
      </c>
      <c r="AY1464" s="46">
        <v>6.979767398435528</v>
      </c>
      <c r="AZ1464" s="55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f>SUM(Tabla5[[#This Row],[VENTA MABE 2 SEMANA OCT]:[VENTAS OTROS 2 SEMANA OCT]])</f>
        <v>0</v>
      </c>
      <c r="BH1464" t="s">
        <v>1235</v>
      </c>
      <c r="BI1464" s="55" t="s">
        <v>653</v>
      </c>
      <c r="BJ1464">
        <v>0.99999999999999911</v>
      </c>
      <c r="BK1464" s="55">
        <v>2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f>SUM(Tabla5[[#This Row],[VENTA MABE 3 SEMANA OCT]:[VENTAS OTROS 3 SEMANA OCT]])</f>
        <v>2</v>
      </c>
      <c r="BS1464" s="42">
        <v>0.42</v>
      </c>
      <c r="BT1464" s="55">
        <v>3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f>SUM(Tabla5[[#This Row],[VENTA MABE 4 SEMANA OCT]:[VENTAS OTROS 4 SEMANA OCT]])</f>
        <v>3</v>
      </c>
      <c r="CB1464" t="s">
        <v>1679</v>
      </c>
      <c r="CC1464" t="s">
        <v>1679</v>
      </c>
      <c r="CD1464" t="s">
        <v>1679</v>
      </c>
      <c r="CE1464" t="s">
        <v>1679</v>
      </c>
      <c r="CF1464" t="s">
        <v>1679</v>
      </c>
      <c r="CG1464" t="s">
        <v>1679</v>
      </c>
      <c r="CH1464" t="s">
        <v>1679</v>
      </c>
      <c r="CI14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64" t="s">
        <v>1703</v>
      </c>
      <c r="CK1464">
        <v>1</v>
      </c>
      <c r="CL1464">
        <v>0</v>
      </c>
      <c r="CM1464" t="s">
        <v>1679</v>
      </c>
      <c r="CN1464">
        <v>0</v>
      </c>
      <c r="CO1464">
        <v>0</v>
      </c>
      <c r="CP1464">
        <v>0</v>
      </c>
      <c r="CQ1464">
        <v>0</v>
      </c>
      <c r="CR1464">
        <f>SUM(Tabla5[[#This Row],[VENTA MABE 1 SEMANA NOV]:[VENTAS OTROS 1 SEMANA NOV]])</f>
        <v>1</v>
      </c>
      <c r="CS1464">
        <f>IFERROR(VLOOKUP(Tabla5[[#This Row],[CLAVE]],[2]VENTAS!$F$2:$L$1501,2,0),0)</f>
        <v>3</v>
      </c>
      <c r="CT1464">
        <f>IFERROR(VLOOKUP(Tabla5[[#This Row],[CLAVE]],[2]VENTAS!$F$2:$L$1501,3,0),0)</f>
        <v>0</v>
      </c>
      <c r="CU1464">
        <f>IFERROR(VLOOKUP(Tabla5[[#This Row],[CLAVE]],[2]VENTAS!$F$2:$L$1501,4,0),0)</f>
        <v>0</v>
      </c>
      <c r="CV1464">
        <f>IFERROR(VLOOKUP(Tabla5[[#This Row],[CLAVE]],[2]VENTAS!$F$2:$L$1501,5,0),0)</f>
        <v>0</v>
      </c>
      <c r="CW1464">
        <f>IFERROR(VLOOKUP(Tabla5[[#This Row],[CLAVE]],[2]VENTAS!$F$2:$L$1501,6,0),0)</f>
        <v>0</v>
      </c>
      <c r="CX1464">
        <f>IFERROR(VLOOKUP(Tabla5[[#This Row],[CLAVE]],[2]VENTAS!$F$2:$L$1501,7,0),0)</f>
        <v>0</v>
      </c>
      <c r="CY1464">
        <f>IFERROR(VLOOKUP(Tabla5[[#This Row],[CLAVE]],[2]VENTAS!$F$2:$R$1501,13,0),0)</f>
        <v>0</v>
      </c>
      <c r="CZ1464">
        <f>SUM(Tabla5[[#This Row],[VENTA MABE 2 SEMANA NOV]:[VENTAS OTROS 2 SEMANA NOV]])</f>
        <v>3</v>
      </c>
      <c r="DA1464" s="46">
        <v>9</v>
      </c>
    </row>
    <row r="1465" spans="1:105" hidden="1" x14ac:dyDescent="0.3">
      <c r="A1465" t="str">
        <f>CONCATENATE(Tabla5[[#This Row],[TIENDA HMPV]],Tabla5[[#This Row],[LINEA]])</f>
        <v>948 - GYE.PARAISO DE LA FLORGLOBALES</v>
      </c>
      <c r="C1465" s="55" t="s">
        <v>653</v>
      </c>
      <c r="D1465" s="55" t="s">
        <v>51</v>
      </c>
      <c r="E1465" s="55" t="s">
        <v>1246</v>
      </c>
      <c r="F1465" s="55" t="s">
        <v>1724</v>
      </c>
      <c r="G1465" t="s">
        <v>27</v>
      </c>
      <c r="H1465" s="42">
        <f>IFERROR(Tabla5[[#This Row],[VENTAS MABE]]/Tabla5[[#This Row],[CUOTA]],0)</f>
        <v>0</v>
      </c>
      <c r="I1465">
        <v>0</v>
      </c>
      <c r="L1465">
        <v>0</v>
      </c>
      <c r="M1465">
        <v>0</v>
      </c>
      <c r="N1465">
        <v>0</v>
      </c>
      <c r="O1465">
        <v>0</v>
      </c>
      <c r="W1465" s="42">
        <f>IFERROR(Tabla5[[#This Row],[TOTAL VENTA 38 SEMANA]]/Tabla5[[#This Row],[VENTA ACUM 38]],0)</f>
        <v>0</v>
      </c>
      <c r="X1465" s="42">
        <v>0</v>
      </c>
      <c r="Y1465" s="55" t="s">
        <v>757</v>
      </c>
      <c r="Z1465" s="46">
        <f>+Tabla5[[#This Row],[VENTA ACUM 38]]+Tabla5[[#This Row],[venta total 39 acum]]</f>
        <v>0</v>
      </c>
      <c r="AA1465" s="46">
        <v>0</v>
      </c>
      <c r="AB1465" s="46">
        <v>0</v>
      </c>
      <c r="AC1465" s="46">
        <v>0</v>
      </c>
      <c r="AD1465" s="46"/>
      <c r="AE1465" s="46"/>
      <c r="AF1465" s="46"/>
      <c r="AG1465" s="46">
        <v>0</v>
      </c>
      <c r="AH1465" s="42">
        <f>IFERROR(Tabla5[[#This Row],[VENTAS MABE]]/Tabla5[[#This Row],[VENTAS INDURAMA]],0)</f>
        <v>0</v>
      </c>
      <c r="AI1465" t="s">
        <v>1676</v>
      </c>
      <c r="AK1465" s="42"/>
      <c r="AL1465" t="s">
        <v>727</v>
      </c>
      <c r="AM1465" s="55" t="s">
        <v>1245</v>
      </c>
      <c r="AO1465" s="55" t="s">
        <v>419</v>
      </c>
      <c r="AP1465" t="e">
        <v>#N/A</v>
      </c>
      <c r="AQ1465" s="5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f>SUM(Tabla5[[#This Row],[VENTA MABE 1 SEMANA OCT]:[VENTAS OTROS 1 SEMANA OCT]])</f>
        <v>0</v>
      </c>
      <c r="AY1465" s="46">
        <v>0</v>
      </c>
      <c r="AZ1465" s="5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f>SUM(Tabla5[[#This Row],[VENTA MABE 2 SEMANA OCT]:[VENTAS OTROS 2 SEMANA OCT]])</f>
        <v>0</v>
      </c>
      <c r="BH1465" t="s">
        <v>1235</v>
      </c>
      <c r="BI1465" s="55" t="s">
        <v>653</v>
      </c>
      <c r="BJ1465">
        <v>0.99999999999999911</v>
      </c>
      <c r="BK1465" s="5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f>SUM(Tabla5[[#This Row],[VENTA MABE 3 SEMANA OCT]:[VENTAS OTROS 3 SEMANA OCT]])</f>
        <v>0</v>
      </c>
      <c r="BS1465" s="42">
        <v>0</v>
      </c>
      <c r="BT1465" s="5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f>SUM(Tabla5[[#This Row],[VENTA MABE 4 SEMANA OCT]:[VENTAS OTROS 4 SEMANA OCT]])</f>
        <v>0</v>
      </c>
      <c r="CB1465" t="s">
        <v>1679</v>
      </c>
      <c r="CC1465" t="s">
        <v>1679</v>
      </c>
      <c r="CD1465" t="s">
        <v>1679</v>
      </c>
      <c r="CE1465" t="s">
        <v>1679</v>
      </c>
      <c r="CF1465" t="s">
        <v>1679</v>
      </c>
      <c r="CG1465" t="s">
        <v>1679</v>
      </c>
      <c r="CH1465" t="s">
        <v>1679</v>
      </c>
      <c r="CI14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65" s="66">
        <v>0</v>
      </c>
      <c r="CK1465">
        <v>0</v>
      </c>
      <c r="CL1465">
        <v>0</v>
      </c>
      <c r="CM1465" t="s">
        <v>1679</v>
      </c>
      <c r="CN1465">
        <v>0</v>
      </c>
      <c r="CO1465">
        <v>0</v>
      </c>
      <c r="CP1465">
        <v>0</v>
      </c>
      <c r="CQ1465">
        <v>0</v>
      </c>
      <c r="CR1465">
        <f>SUM(Tabla5[[#This Row],[VENTA MABE 1 SEMANA NOV]:[VENTAS OTROS 1 SEMANA NOV]])</f>
        <v>0</v>
      </c>
      <c r="CS1465">
        <f>IFERROR(VLOOKUP(Tabla5[[#This Row],[CLAVE]],[2]VENTAS!$F$2:$L$1501,2,0),0)</f>
        <v>0</v>
      </c>
      <c r="CT1465">
        <f>IFERROR(VLOOKUP(Tabla5[[#This Row],[CLAVE]],[2]VENTAS!$F$2:$L$1501,3,0),0)</f>
        <v>0</v>
      </c>
      <c r="CU1465">
        <f>IFERROR(VLOOKUP(Tabla5[[#This Row],[CLAVE]],[2]VENTAS!$F$2:$L$1501,4,0),0)</f>
        <v>0</v>
      </c>
      <c r="CV1465">
        <f>IFERROR(VLOOKUP(Tabla5[[#This Row],[CLAVE]],[2]VENTAS!$F$2:$L$1501,5,0),0)</f>
        <v>0</v>
      </c>
      <c r="CW1465">
        <f>IFERROR(VLOOKUP(Tabla5[[#This Row],[CLAVE]],[2]VENTAS!$F$2:$L$1501,6,0),0)</f>
        <v>0</v>
      </c>
      <c r="CX1465">
        <f>IFERROR(VLOOKUP(Tabla5[[#This Row],[CLAVE]],[2]VENTAS!$F$2:$L$1501,7,0),0)</f>
        <v>0</v>
      </c>
      <c r="CY1465">
        <f>IFERROR(VLOOKUP(Tabla5[[#This Row],[CLAVE]],[2]VENTAS!$F$2:$R$1501,13,0),0)</f>
        <v>0</v>
      </c>
      <c r="CZ1465">
        <f>SUM(Tabla5[[#This Row],[VENTA MABE 2 SEMANA NOV]:[VENTAS OTROS 2 SEMANA NOV]])</f>
        <v>0</v>
      </c>
      <c r="DA1465" s="46">
        <v>0</v>
      </c>
    </row>
    <row r="1466" spans="1:105" hidden="1" x14ac:dyDescent="0.3">
      <c r="A1466" t="str">
        <f>CONCATENATE(Tabla5[[#This Row],[TIENDA HMPV]],Tabla5[[#This Row],[LINEA]])</f>
        <v>948 - GYE.PARAISO DE LA FLORLAVADO</v>
      </c>
      <c r="C1466" s="55" t="s">
        <v>653</v>
      </c>
      <c r="D1466" s="55" t="s">
        <v>51</v>
      </c>
      <c r="E1466" s="55" t="s">
        <v>1246</v>
      </c>
      <c r="F1466" s="55" t="s">
        <v>1724</v>
      </c>
      <c r="G1466" t="s">
        <v>28</v>
      </c>
      <c r="H1466" s="42">
        <f>IFERROR(Tabla5[[#This Row],[VENTAS MABE]]/Tabla5[[#This Row],[CUOTA]],0)</f>
        <v>0</v>
      </c>
      <c r="I1466">
        <v>4</v>
      </c>
      <c r="L1466">
        <v>0</v>
      </c>
      <c r="M1466">
        <v>0</v>
      </c>
      <c r="N1466">
        <v>0</v>
      </c>
      <c r="O1466">
        <v>0</v>
      </c>
      <c r="W1466" s="42">
        <f>IFERROR(Tabla5[[#This Row],[TOTAL VENTA 38 SEMANA]]/Tabla5[[#This Row],[VENTA ACUM 38]],0)</f>
        <v>0</v>
      </c>
      <c r="X1466" s="42">
        <v>0</v>
      </c>
      <c r="Y1466" s="55" t="s">
        <v>757</v>
      </c>
      <c r="Z1466" s="46">
        <f>+Tabla5[[#This Row],[VENTA ACUM 38]]+Tabla5[[#This Row],[venta total 39 acum]]</f>
        <v>0</v>
      </c>
      <c r="AA1466" s="46">
        <v>0</v>
      </c>
      <c r="AB1466" s="46">
        <v>0</v>
      </c>
      <c r="AC1466" s="46">
        <v>0</v>
      </c>
      <c r="AD1466" s="46"/>
      <c r="AE1466" s="46"/>
      <c r="AF1466" s="46"/>
      <c r="AG1466" s="46">
        <v>0</v>
      </c>
      <c r="AH1466" s="42">
        <f>IFERROR(Tabla5[[#This Row],[VENTAS MABE]]/Tabla5[[#This Row],[VENTAS INDURAMA]],0)</f>
        <v>0</v>
      </c>
      <c r="AI1466" t="s">
        <v>1676</v>
      </c>
      <c r="AK1466" s="42"/>
      <c r="AL1466" t="s">
        <v>727</v>
      </c>
      <c r="AM1466" s="55" t="s">
        <v>1245</v>
      </c>
      <c r="AO1466" s="55" t="s">
        <v>419</v>
      </c>
      <c r="AP1466" t="e">
        <v>#N/A</v>
      </c>
      <c r="AQ1466" s="55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f>SUM(Tabla5[[#This Row],[VENTA MABE 1 SEMANA OCT]:[VENTAS OTROS 1 SEMANA OCT]])</f>
        <v>0</v>
      </c>
      <c r="AY1466" s="46">
        <v>3.235247104639841</v>
      </c>
      <c r="AZ1466" s="55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f>SUM(Tabla5[[#This Row],[VENTA MABE 2 SEMANA OCT]:[VENTAS OTROS 2 SEMANA OCT]])</f>
        <v>0</v>
      </c>
      <c r="BH1466" t="s">
        <v>1235</v>
      </c>
      <c r="BI1466" s="55" t="s">
        <v>653</v>
      </c>
      <c r="BJ1466">
        <v>0.99999999999999911</v>
      </c>
      <c r="BK1466" s="55">
        <v>1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f>SUM(Tabla5[[#This Row],[VENTA MABE 3 SEMANA OCT]:[VENTAS OTROS 3 SEMANA OCT]])</f>
        <v>1</v>
      </c>
      <c r="BS1466" s="42">
        <v>0.25</v>
      </c>
      <c r="BT1466" s="55">
        <v>1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f>SUM(Tabla5[[#This Row],[VENTA MABE 4 SEMANA OCT]:[VENTAS OTROS 4 SEMANA OCT]])</f>
        <v>1</v>
      </c>
      <c r="CB1466" t="s">
        <v>1679</v>
      </c>
      <c r="CC1466" t="s">
        <v>1679</v>
      </c>
      <c r="CD1466" t="s">
        <v>1679</v>
      </c>
      <c r="CE1466" t="s">
        <v>1679</v>
      </c>
      <c r="CF1466" t="s">
        <v>1679</v>
      </c>
      <c r="CG1466" t="s">
        <v>1679</v>
      </c>
      <c r="CH1466" t="s">
        <v>1679</v>
      </c>
      <c r="CI14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66" t="s">
        <v>1703</v>
      </c>
      <c r="CK1466">
        <v>1</v>
      </c>
      <c r="CL1466">
        <v>0</v>
      </c>
      <c r="CM1466" t="s">
        <v>1679</v>
      </c>
      <c r="CN1466">
        <v>0</v>
      </c>
      <c r="CO1466">
        <v>0</v>
      </c>
      <c r="CP1466">
        <v>0</v>
      </c>
      <c r="CQ1466">
        <v>0</v>
      </c>
      <c r="CR1466">
        <f>SUM(Tabla5[[#This Row],[VENTA MABE 1 SEMANA NOV]:[VENTAS OTROS 1 SEMANA NOV]])</f>
        <v>1</v>
      </c>
      <c r="CS1466">
        <f>IFERROR(VLOOKUP(Tabla5[[#This Row],[CLAVE]],[2]VENTAS!$F$2:$L$1501,2,0),0)</f>
        <v>1</v>
      </c>
      <c r="CT1466">
        <f>IFERROR(VLOOKUP(Tabla5[[#This Row],[CLAVE]],[2]VENTAS!$F$2:$L$1501,3,0),0)</f>
        <v>0</v>
      </c>
      <c r="CU1466">
        <f>IFERROR(VLOOKUP(Tabla5[[#This Row],[CLAVE]],[2]VENTAS!$F$2:$L$1501,4,0),0)</f>
        <v>0</v>
      </c>
      <c r="CV1466">
        <f>IFERROR(VLOOKUP(Tabla5[[#This Row],[CLAVE]],[2]VENTAS!$F$2:$L$1501,5,0),0)</f>
        <v>0</v>
      </c>
      <c r="CW1466">
        <f>IFERROR(VLOOKUP(Tabla5[[#This Row],[CLAVE]],[2]VENTAS!$F$2:$L$1501,6,0),0)</f>
        <v>0</v>
      </c>
      <c r="CX1466">
        <f>IFERROR(VLOOKUP(Tabla5[[#This Row],[CLAVE]],[2]VENTAS!$F$2:$L$1501,7,0),0)</f>
        <v>0</v>
      </c>
      <c r="CY1466">
        <f>IFERROR(VLOOKUP(Tabla5[[#This Row],[CLAVE]],[2]VENTAS!$F$2:$R$1501,13,0),0)</f>
        <v>0</v>
      </c>
      <c r="CZ1466">
        <f>SUM(Tabla5[[#This Row],[VENTA MABE 2 SEMANA NOV]:[VENTAS OTROS 2 SEMANA NOV]])</f>
        <v>1</v>
      </c>
      <c r="DA1466" s="46">
        <v>8</v>
      </c>
    </row>
    <row r="1467" spans="1:105" hidden="1" x14ac:dyDescent="0.3">
      <c r="A1467" t="str">
        <f>CONCATENATE(Tabla5[[#This Row],[TIENDA HMPV]],Tabla5[[#This Row],[LINEA]])</f>
        <v>948 - GYE.PARAISO DE LA FLORREFRIGERACIÓN</v>
      </c>
      <c r="C1467" s="55" t="s">
        <v>653</v>
      </c>
      <c r="D1467" s="55" t="s">
        <v>51</v>
      </c>
      <c r="E1467" s="55" t="s">
        <v>1246</v>
      </c>
      <c r="F1467" s="55" t="s">
        <v>1724</v>
      </c>
      <c r="G1467" t="s">
        <v>29</v>
      </c>
      <c r="H1467" s="42">
        <f>IFERROR(Tabla5[[#This Row],[VENTAS MABE]]/Tabla5[[#This Row],[CUOTA]],0)</f>
        <v>0</v>
      </c>
      <c r="I1467">
        <v>4</v>
      </c>
      <c r="L1467">
        <v>0</v>
      </c>
      <c r="M1467">
        <v>0</v>
      </c>
      <c r="N1467">
        <v>0</v>
      </c>
      <c r="O1467">
        <v>0</v>
      </c>
      <c r="W1467" s="42">
        <f>IFERROR(Tabla5[[#This Row],[TOTAL VENTA 38 SEMANA]]/Tabla5[[#This Row],[VENTA ACUM 38]],0)</f>
        <v>0</v>
      </c>
      <c r="X1467" s="42">
        <v>0</v>
      </c>
      <c r="Y1467" s="55" t="s">
        <v>757</v>
      </c>
      <c r="Z1467" s="46">
        <f>+Tabla5[[#This Row],[VENTA ACUM 38]]+Tabla5[[#This Row],[venta total 39 acum]]</f>
        <v>0</v>
      </c>
      <c r="AA1467" s="46">
        <v>0</v>
      </c>
      <c r="AB1467" s="46">
        <v>0</v>
      </c>
      <c r="AC1467" s="46">
        <v>0</v>
      </c>
      <c r="AD1467" s="46"/>
      <c r="AE1467" s="46"/>
      <c r="AF1467" s="46"/>
      <c r="AG1467" s="46">
        <v>0</v>
      </c>
      <c r="AH1467" s="42">
        <f>IFERROR(Tabla5[[#This Row],[VENTAS MABE]]/Tabla5[[#This Row],[VENTAS INDURAMA]],0)</f>
        <v>0</v>
      </c>
      <c r="AI1467" t="s">
        <v>1676</v>
      </c>
      <c r="AK1467" s="42"/>
      <c r="AL1467" t="s">
        <v>727</v>
      </c>
      <c r="AM1467" s="55" t="s">
        <v>1245</v>
      </c>
      <c r="AO1467" s="55" t="s">
        <v>419</v>
      </c>
      <c r="AP1467" t="e">
        <v>#N/A</v>
      </c>
      <c r="AQ1467" s="55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f>SUM(Tabla5[[#This Row],[VENTA MABE 1 SEMANA OCT]:[VENTAS OTROS 1 SEMANA OCT]])</f>
        <v>0</v>
      </c>
      <c r="AY1467" s="46">
        <v>5.3307542094985445</v>
      </c>
      <c r="AZ1467" s="55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f>SUM(Tabla5[[#This Row],[VENTA MABE 2 SEMANA OCT]:[VENTAS OTROS 2 SEMANA OCT]])</f>
        <v>0</v>
      </c>
      <c r="BH1467" t="s">
        <v>1235</v>
      </c>
      <c r="BI1467" s="55" t="s">
        <v>653</v>
      </c>
      <c r="BJ1467">
        <v>0.99999999999999911</v>
      </c>
      <c r="BK1467" s="55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f>SUM(Tabla5[[#This Row],[VENTA MABE 3 SEMANA OCT]:[VENTAS OTROS 3 SEMANA OCT]])</f>
        <v>0</v>
      </c>
      <c r="BS1467" s="42">
        <v>0.35</v>
      </c>
      <c r="BT1467" s="55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f>SUM(Tabla5[[#This Row],[VENTA MABE 4 SEMANA OCT]:[VENTAS OTROS 4 SEMANA OCT]])</f>
        <v>1</v>
      </c>
      <c r="CB1467" t="s">
        <v>1679</v>
      </c>
      <c r="CC1467" t="s">
        <v>1679</v>
      </c>
      <c r="CD1467" t="s">
        <v>1679</v>
      </c>
      <c r="CE1467" t="s">
        <v>1679</v>
      </c>
      <c r="CF1467" t="s">
        <v>1679</v>
      </c>
      <c r="CG1467" t="s">
        <v>1679</v>
      </c>
      <c r="CH1467" t="s">
        <v>1679</v>
      </c>
      <c r="CI14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67" s="66">
        <v>0</v>
      </c>
      <c r="CK1467">
        <v>0</v>
      </c>
      <c r="CL1467">
        <v>0</v>
      </c>
      <c r="CM1467" t="s">
        <v>1679</v>
      </c>
      <c r="CN1467">
        <v>0</v>
      </c>
      <c r="CO1467">
        <v>0</v>
      </c>
      <c r="CP1467">
        <v>0</v>
      </c>
      <c r="CQ1467">
        <v>0</v>
      </c>
      <c r="CR1467">
        <f>SUM(Tabla5[[#This Row],[VENTA MABE 1 SEMANA NOV]:[VENTAS OTROS 1 SEMANA NOV]])</f>
        <v>0</v>
      </c>
      <c r="CS1467">
        <f>IFERROR(VLOOKUP(Tabla5[[#This Row],[CLAVE]],[2]VENTAS!$F$2:$L$1501,2,0),0)</f>
        <v>2</v>
      </c>
      <c r="CT1467">
        <f>IFERROR(VLOOKUP(Tabla5[[#This Row],[CLAVE]],[2]VENTAS!$F$2:$L$1501,3,0),0)</f>
        <v>0</v>
      </c>
      <c r="CU1467">
        <f>IFERROR(VLOOKUP(Tabla5[[#This Row],[CLAVE]],[2]VENTAS!$F$2:$L$1501,4,0),0)</f>
        <v>0</v>
      </c>
      <c r="CV1467">
        <f>IFERROR(VLOOKUP(Tabla5[[#This Row],[CLAVE]],[2]VENTAS!$F$2:$L$1501,5,0),0)</f>
        <v>0</v>
      </c>
      <c r="CW1467">
        <f>IFERROR(VLOOKUP(Tabla5[[#This Row],[CLAVE]],[2]VENTAS!$F$2:$L$1501,6,0),0)</f>
        <v>0</v>
      </c>
      <c r="CX1467">
        <f>IFERROR(VLOOKUP(Tabla5[[#This Row],[CLAVE]],[2]VENTAS!$F$2:$L$1501,7,0),0)</f>
        <v>0</v>
      </c>
      <c r="CY1467">
        <f>IFERROR(VLOOKUP(Tabla5[[#This Row],[CLAVE]],[2]VENTAS!$F$2:$R$1501,13,0),0)</f>
        <v>0</v>
      </c>
      <c r="CZ1467">
        <f>SUM(Tabla5[[#This Row],[VENTA MABE 2 SEMANA NOV]:[VENTAS OTROS 2 SEMANA NOV]])</f>
        <v>2</v>
      </c>
      <c r="DA1467" s="46">
        <v>9</v>
      </c>
    </row>
    <row r="1468" spans="1:105" hidden="1" x14ac:dyDescent="0.3">
      <c r="A1468" t="str">
        <f>CONCATENATE(Tabla5[[#This Row],[TIENDA HMPV]],Tabla5[[#This Row],[LINEA]])</f>
        <v>625 - GYE.PASCUALESCOCINAS</v>
      </c>
      <c r="C1468" s="55" t="s">
        <v>653</v>
      </c>
      <c r="D1468" s="55" t="s">
        <v>51</v>
      </c>
      <c r="E1468" s="55" t="s">
        <v>1254</v>
      </c>
      <c r="F1468" s="55" t="s">
        <v>1724</v>
      </c>
      <c r="G1468" t="s">
        <v>26</v>
      </c>
      <c r="H1468" s="42">
        <f>IFERROR(Tabla5[[#This Row],[VENTAS MABE]]/Tabla5[[#This Row],[CUOTA]],0)</f>
        <v>0</v>
      </c>
      <c r="I1468">
        <v>4</v>
      </c>
      <c r="L1468">
        <v>0</v>
      </c>
      <c r="M1468">
        <v>0</v>
      </c>
      <c r="N1468">
        <v>0</v>
      </c>
      <c r="O1468">
        <v>0</v>
      </c>
      <c r="W1468" s="42">
        <f>IFERROR(Tabla5[[#This Row],[TOTAL VENTA 38 SEMANA]]/Tabla5[[#This Row],[VENTA ACUM 38]],0)</f>
        <v>0</v>
      </c>
      <c r="X1468" s="42">
        <v>0</v>
      </c>
      <c r="Y1468" s="55" t="s">
        <v>734</v>
      </c>
      <c r="Z1468" s="46">
        <f>+Tabla5[[#This Row],[VENTA ACUM 38]]+Tabla5[[#This Row],[venta total 39 acum]]</f>
        <v>0</v>
      </c>
      <c r="AA1468" s="46">
        <v>0</v>
      </c>
      <c r="AB1468" s="46">
        <v>0</v>
      </c>
      <c r="AC1468" s="46">
        <v>0</v>
      </c>
      <c r="AD1468" s="46"/>
      <c r="AE1468" s="46"/>
      <c r="AF1468" s="46"/>
      <c r="AG1468" s="46">
        <v>0</v>
      </c>
      <c r="AH1468" s="42">
        <f>IFERROR(Tabla5[[#This Row],[VENTAS MABE]]/Tabla5[[#This Row],[VENTAS INDURAMA]],0)</f>
        <v>0</v>
      </c>
      <c r="AI1468" t="s">
        <v>1676</v>
      </c>
      <c r="AK1468" s="42"/>
      <c r="AL1468" t="s">
        <v>727</v>
      </c>
      <c r="AM1468" s="55" t="s">
        <v>1253</v>
      </c>
      <c r="AO1468" s="55" t="s">
        <v>419</v>
      </c>
      <c r="AP1468" t="e">
        <v>#N/A</v>
      </c>
      <c r="AQ1468" s="55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f>SUM(Tabla5[[#This Row],[VENTA MABE 1 SEMANA OCT]:[VENTAS OTROS 1 SEMANA OCT]])</f>
        <v>0</v>
      </c>
      <c r="AY1468" s="46">
        <v>5.983660931510685</v>
      </c>
      <c r="AZ1468" s="55">
        <v>2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f>SUM(Tabla5[[#This Row],[VENTA MABE 2 SEMANA OCT]:[VENTAS OTROS 2 SEMANA OCT]])</f>
        <v>2</v>
      </c>
      <c r="BH1468" t="s">
        <v>1180</v>
      </c>
      <c r="BI1468" s="55" t="s">
        <v>653</v>
      </c>
      <c r="BJ1468">
        <v>0.24999999999999978</v>
      </c>
      <c r="BK1468" s="55">
        <v>2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f>SUM(Tabla5[[#This Row],[VENTA MABE 3 SEMANA OCT]:[VENTAS OTROS 3 SEMANA OCT]])</f>
        <v>2</v>
      </c>
      <c r="BS1468" s="42">
        <v>0.42</v>
      </c>
      <c r="BT1468" s="55">
        <v>4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f>SUM(Tabla5[[#This Row],[VENTA MABE 4 SEMANA OCT]:[VENTAS OTROS 4 SEMANA OCT]])</f>
        <v>4</v>
      </c>
      <c r="CB1468" t="s">
        <v>1679</v>
      </c>
      <c r="CC1468" t="s">
        <v>1679</v>
      </c>
      <c r="CD1468" t="s">
        <v>1679</v>
      </c>
      <c r="CE1468" t="s">
        <v>1679</v>
      </c>
      <c r="CF1468" t="s">
        <v>1679</v>
      </c>
      <c r="CG1468" t="s">
        <v>1679</v>
      </c>
      <c r="CH1468" t="s">
        <v>1679</v>
      </c>
      <c r="CI14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68" t="s">
        <v>1703</v>
      </c>
      <c r="CK1468">
        <v>2</v>
      </c>
      <c r="CL1468">
        <v>0</v>
      </c>
      <c r="CM1468" t="s">
        <v>1679</v>
      </c>
      <c r="CN1468">
        <v>0</v>
      </c>
      <c r="CO1468">
        <v>0</v>
      </c>
      <c r="CP1468">
        <v>0</v>
      </c>
      <c r="CQ1468">
        <v>0</v>
      </c>
      <c r="CR1468">
        <f>SUM(Tabla5[[#This Row],[VENTA MABE 1 SEMANA NOV]:[VENTAS OTROS 1 SEMANA NOV]])</f>
        <v>2</v>
      </c>
      <c r="CS1468">
        <f>IFERROR(VLOOKUP(Tabla5[[#This Row],[CLAVE]],[2]VENTAS!$F$2:$L$1501,2,0),0)</f>
        <v>4</v>
      </c>
      <c r="CT1468">
        <f>IFERROR(VLOOKUP(Tabla5[[#This Row],[CLAVE]],[2]VENTAS!$F$2:$L$1501,3,0),0)</f>
        <v>0</v>
      </c>
      <c r="CU1468">
        <f>IFERROR(VLOOKUP(Tabla5[[#This Row],[CLAVE]],[2]VENTAS!$F$2:$L$1501,4,0),0)</f>
        <v>0</v>
      </c>
      <c r="CV1468">
        <f>IFERROR(VLOOKUP(Tabla5[[#This Row],[CLAVE]],[2]VENTAS!$F$2:$L$1501,5,0),0)</f>
        <v>0</v>
      </c>
      <c r="CW1468">
        <f>IFERROR(VLOOKUP(Tabla5[[#This Row],[CLAVE]],[2]VENTAS!$F$2:$L$1501,6,0),0)</f>
        <v>0</v>
      </c>
      <c r="CX1468">
        <f>IFERROR(VLOOKUP(Tabla5[[#This Row],[CLAVE]],[2]VENTAS!$F$2:$L$1501,7,0),0)</f>
        <v>0</v>
      </c>
      <c r="CY1468">
        <f>IFERROR(VLOOKUP(Tabla5[[#This Row],[CLAVE]],[2]VENTAS!$F$2:$R$1501,13,0),0)</f>
        <v>0</v>
      </c>
      <c r="CZ1468">
        <f>SUM(Tabla5[[#This Row],[VENTA MABE 2 SEMANA NOV]:[VENTAS OTROS 2 SEMANA NOV]])</f>
        <v>4</v>
      </c>
      <c r="DA1468" s="46">
        <v>9</v>
      </c>
    </row>
    <row r="1469" spans="1:105" hidden="1" x14ac:dyDescent="0.3">
      <c r="A1469" t="str">
        <f>CONCATENATE(Tabla5[[#This Row],[TIENDA HMPV]],Tabla5[[#This Row],[LINEA]])</f>
        <v>625 - GYE.PASCUALESLAVADO</v>
      </c>
      <c r="C1469" s="55" t="s">
        <v>653</v>
      </c>
      <c r="D1469" s="55" t="s">
        <v>51</v>
      </c>
      <c r="E1469" s="55" t="s">
        <v>1254</v>
      </c>
      <c r="F1469" s="55" t="s">
        <v>1724</v>
      </c>
      <c r="G1469" t="s">
        <v>28</v>
      </c>
      <c r="H1469" s="42">
        <f>IFERROR(Tabla5[[#This Row],[VENTAS MABE]]/Tabla5[[#This Row],[CUOTA]],0)</f>
        <v>0</v>
      </c>
      <c r="I1469">
        <v>2</v>
      </c>
      <c r="L1469">
        <v>0</v>
      </c>
      <c r="M1469">
        <v>0</v>
      </c>
      <c r="N1469">
        <v>0</v>
      </c>
      <c r="O1469">
        <v>0</v>
      </c>
      <c r="W1469" s="42">
        <f>IFERROR(Tabla5[[#This Row],[TOTAL VENTA 38 SEMANA]]/Tabla5[[#This Row],[VENTA ACUM 38]],0)</f>
        <v>0</v>
      </c>
      <c r="X1469" s="42">
        <v>0</v>
      </c>
      <c r="Y1469" s="55" t="s">
        <v>734</v>
      </c>
      <c r="Z1469" s="46">
        <f>+Tabla5[[#This Row],[VENTA ACUM 38]]+Tabla5[[#This Row],[venta total 39 acum]]</f>
        <v>0</v>
      </c>
      <c r="AA1469" s="46">
        <v>0</v>
      </c>
      <c r="AB1469" s="46">
        <v>0</v>
      </c>
      <c r="AC1469" s="46">
        <v>0</v>
      </c>
      <c r="AD1469" s="46"/>
      <c r="AE1469" s="46"/>
      <c r="AF1469" s="46"/>
      <c r="AG1469" s="46">
        <v>0</v>
      </c>
      <c r="AH1469" s="42">
        <f>IFERROR(Tabla5[[#This Row],[VENTAS MABE]]/Tabla5[[#This Row],[VENTAS INDURAMA]],0)</f>
        <v>0</v>
      </c>
      <c r="AI1469" t="s">
        <v>1676</v>
      </c>
      <c r="AK1469" s="42"/>
      <c r="AL1469" t="s">
        <v>727</v>
      </c>
      <c r="AM1469" s="55" t="s">
        <v>1253</v>
      </c>
      <c r="AO1469" s="55" t="s">
        <v>419</v>
      </c>
      <c r="AP1469" t="e">
        <v>#N/A</v>
      </c>
      <c r="AQ1469" s="55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f>SUM(Tabla5[[#This Row],[VENTA MABE 1 SEMANA OCT]:[VENTAS OTROS 1 SEMANA OCT]])</f>
        <v>0</v>
      </c>
      <c r="AY1469" s="46">
        <v>3</v>
      </c>
      <c r="AZ1469" s="55">
        <v>1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f>SUM(Tabla5[[#This Row],[VENTA MABE 2 SEMANA OCT]:[VENTAS OTROS 2 SEMANA OCT]])</f>
        <v>1</v>
      </c>
      <c r="BH1469" t="s">
        <v>1180</v>
      </c>
      <c r="BI1469" s="55" t="s">
        <v>653</v>
      </c>
      <c r="BJ1469">
        <v>0.24999999999999978</v>
      </c>
      <c r="BK1469" s="55">
        <v>2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f>SUM(Tabla5[[#This Row],[VENTA MABE 3 SEMANA OCT]:[VENTAS OTROS 3 SEMANA OCT]])</f>
        <v>2</v>
      </c>
      <c r="BS1469" s="42">
        <v>0.25</v>
      </c>
      <c r="BT1469" s="55">
        <v>2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f>SUM(Tabla5[[#This Row],[VENTA MABE 4 SEMANA OCT]:[VENTAS OTROS 4 SEMANA OCT]])</f>
        <v>2</v>
      </c>
      <c r="CB1469" t="s">
        <v>1679</v>
      </c>
      <c r="CC1469" t="s">
        <v>1679</v>
      </c>
      <c r="CD1469" t="s">
        <v>1679</v>
      </c>
      <c r="CE1469" t="s">
        <v>1679</v>
      </c>
      <c r="CF1469" t="s">
        <v>1679</v>
      </c>
      <c r="CG1469" t="s">
        <v>1679</v>
      </c>
      <c r="CH1469" t="s">
        <v>1679</v>
      </c>
      <c r="CI14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69" t="s">
        <v>1703</v>
      </c>
      <c r="CK1469">
        <v>1</v>
      </c>
      <c r="CL1469">
        <v>0</v>
      </c>
      <c r="CM1469" t="s">
        <v>1679</v>
      </c>
      <c r="CN1469">
        <v>0</v>
      </c>
      <c r="CO1469">
        <v>0</v>
      </c>
      <c r="CP1469">
        <v>0</v>
      </c>
      <c r="CQ1469">
        <v>0</v>
      </c>
      <c r="CR1469">
        <f>SUM(Tabla5[[#This Row],[VENTA MABE 1 SEMANA NOV]:[VENTAS OTROS 1 SEMANA NOV]])</f>
        <v>1</v>
      </c>
      <c r="CS1469">
        <f>IFERROR(VLOOKUP(Tabla5[[#This Row],[CLAVE]],[2]VENTAS!$F$2:$L$1501,2,0),0)</f>
        <v>2</v>
      </c>
      <c r="CT1469">
        <f>IFERROR(VLOOKUP(Tabla5[[#This Row],[CLAVE]],[2]VENTAS!$F$2:$L$1501,3,0),0)</f>
        <v>0</v>
      </c>
      <c r="CU1469">
        <f>IFERROR(VLOOKUP(Tabla5[[#This Row],[CLAVE]],[2]VENTAS!$F$2:$L$1501,4,0),0)</f>
        <v>0</v>
      </c>
      <c r="CV1469">
        <f>IFERROR(VLOOKUP(Tabla5[[#This Row],[CLAVE]],[2]VENTAS!$F$2:$L$1501,5,0),0)</f>
        <v>0</v>
      </c>
      <c r="CW1469">
        <f>IFERROR(VLOOKUP(Tabla5[[#This Row],[CLAVE]],[2]VENTAS!$F$2:$L$1501,6,0),0)</f>
        <v>0</v>
      </c>
      <c r="CX1469">
        <f>IFERROR(VLOOKUP(Tabla5[[#This Row],[CLAVE]],[2]VENTAS!$F$2:$L$1501,7,0),0)</f>
        <v>0</v>
      </c>
      <c r="CY1469">
        <f>IFERROR(VLOOKUP(Tabla5[[#This Row],[CLAVE]],[2]VENTAS!$F$2:$R$1501,13,0),0)</f>
        <v>0</v>
      </c>
      <c r="CZ1469">
        <f>SUM(Tabla5[[#This Row],[VENTA MABE 2 SEMANA NOV]:[VENTAS OTROS 2 SEMANA NOV]])</f>
        <v>2</v>
      </c>
      <c r="DA1469" s="46">
        <v>0.83118996759521613</v>
      </c>
    </row>
    <row r="1470" spans="1:105" hidden="1" x14ac:dyDescent="0.3">
      <c r="A1470" t="str">
        <f>CONCATENATE(Tabla5[[#This Row],[TIENDA HMPV]],Tabla5[[#This Row],[LINEA]])</f>
        <v>625 - GYE.PASCUALESREFRIGERACIÓN</v>
      </c>
      <c r="C1470" s="55" t="s">
        <v>653</v>
      </c>
      <c r="D1470" s="55" t="s">
        <v>51</v>
      </c>
      <c r="E1470" s="55" t="s">
        <v>1254</v>
      </c>
      <c r="F1470" s="55" t="s">
        <v>1724</v>
      </c>
      <c r="G1470" t="s">
        <v>29</v>
      </c>
      <c r="H1470" s="42">
        <f>IFERROR(Tabla5[[#This Row],[VENTAS MABE]]/Tabla5[[#This Row],[CUOTA]],0)</f>
        <v>0</v>
      </c>
      <c r="I1470">
        <v>2</v>
      </c>
      <c r="L1470">
        <v>0</v>
      </c>
      <c r="M1470">
        <v>0</v>
      </c>
      <c r="N1470">
        <v>0</v>
      </c>
      <c r="O1470">
        <v>0</v>
      </c>
      <c r="W1470" s="42">
        <f>IFERROR(Tabla5[[#This Row],[TOTAL VENTA 38 SEMANA]]/Tabla5[[#This Row],[VENTA ACUM 38]],0)</f>
        <v>0</v>
      </c>
      <c r="X1470" s="42">
        <v>0</v>
      </c>
      <c r="Y1470" s="55" t="s">
        <v>734</v>
      </c>
      <c r="Z1470" s="46">
        <f>+Tabla5[[#This Row],[VENTA ACUM 38]]+Tabla5[[#This Row],[venta total 39 acum]]</f>
        <v>0</v>
      </c>
      <c r="AA1470" s="46">
        <v>0</v>
      </c>
      <c r="AB1470" s="46">
        <v>0</v>
      </c>
      <c r="AC1470" s="46">
        <v>0</v>
      </c>
      <c r="AD1470" s="46"/>
      <c r="AE1470" s="46"/>
      <c r="AF1470" s="46"/>
      <c r="AG1470" s="46">
        <v>0</v>
      </c>
      <c r="AH1470" s="42">
        <f>IFERROR(Tabla5[[#This Row],[VENTAS MABE]]/Tabla5[[#This Row],[VENTAS INDURAMA]],0)</f>
        <v>0</v>
      </c>
      <c r="AI1470" t="s">
        <v>1676</v>
      </c>
      <c r="AK1470" s="42"/>
      <c r="AL1470" t="s">
        <v>727</v>
      </c>
      <c r="AM1470" s="55" t="s">
        <v>1253</v>
      </c>
      <c r="AO1470" s="55" t="s">
        <v>419</v>
      </c>
      <c r="AP1470" t="e">
        <v>#N/A</v>
      </c>
      <c r="AQ1470" s="55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f>SUM(Tabla5[[#This Row],[VENTA MABE 1 SEMANA OCT]:[VENTAS OTROS 1 SEMANA OCT]])</f>
        <v>0</v>
      </c>
      <c r="AY1470" s="46">
        <v>4.0817213809365906</v>
      </c>
      <c r="AZ1470" s="55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f>SUM(Tabla5[[#This Row],[VENTA MABE 2 SEMANA OCT]:[VENTAS OTROS 2 SEMANA OCT]])</f>
        <v>0</v>
      </c>
      <c r="BH1470" t="s">
        <v>1180</v>
      </c>
      <c r="BI1470" s="55" t="s">
        <v>653</v>
      </c>
      <c r="BJ1470">
        <v>0.24999999999999978</v>
      </c>
      <c r="BK1470" s="55">
        <v>1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f>SUM(Tabla5[[#This Row],[VENTA MABE 3 SEMANA OCT]:[VENTAS OTROS 3 SEMANA OCT]])</f>
        <v>1</v>
      </c>
      <c r="BS1470" s="42">
        <v>0.35</v>
      </c>
      <c r="BT1470" s="55">
        <v>2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f>SUM(Tabla5[[#This Row],[VENTA MABE 4 SEMANA OCT]:[VENTAS OTROS 4 SEMANA OCT]])</f>
        <v>2</v>
      </c>
      <c r="CB1470" t="s">
        <v>1679</v>
      </c>
      <c r="CC1470" t="s">
        <v>1679</v>
      </c>
      <c r="CD1470" t="s">
        <v>1679</v>
      </c>
      <c r="CE1470" t="s">
        <v>1679</v>
      </c>
      <c r="CF1470" t="s">
        <v>1679</v>
      </c>
      <c r="CG1470" t="s">
        <v>1679</v>
      </c>
      <c r="CH1470" t="s">
        <v>1679</v>
      </c>
      <c r="CI14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70" t="s">
        <v>1703</v>
      </c>
      <c r="CK1470">
        <v>1</v>
      </c>
      <c r="CL1470">
        <v>0</v>
      </c>
      <c r="CM1470" t="s">
        <v>1679</v>
      </c>
      <c r="CN1470">
        <v>0</v>
      </c>
      <c r="CO1470">
        <v>0</v>
      </c>
      <c r="CP1470">
        <v>0</v>
      </c>
      <c r="CQ1470">
        <v>0</v>
      </c>
      <c r="CR1470">
        <f>SUM(Tabla5[[#This Row],[VENTA MABE 1 SEMANA NOV]:[VENTAS OTROS 1 SEMANA NOV]])</f>
        <v>1</v>
      </c>
      <c r="CS1470">
        <f>IFERROR(VLOOKUP(Tabla5[[#This Row],[CLAVE]],[2]VENTAS!$F$2:$L$1501,2,0),0)</f>
        <v>2</v>
      </c>
      <c r="CT1470">
        <f>IFERROR(VLOOKUP(Tabla5[[#This Row],[CLAVE]],[2]VENTAS!$F$2:$L$1501,3,0),0)</f>
        <v>0</v>
      </c>
      <c r="CU1470">
        <f>IFERROR(VLOOKUP(Tabla5[[#This Row],[CLAVE]],[2]VENTAS!$F$2:$L$1501,4,0),0)</f>
        <v>0</v>
      </c>
      <c r="CV1470">
        <f>IFERROR(VLOOKUP(Tabla5[[#This Row],[CLAVE]],[2]VENTAS!$F$2:$L$1501,5,0),0)</f>
        <v>0</v>
      </c>
      <c r="CW1470">
        <f>IFERROR(VLOOKUP(Tabla5[[#This Row],[CLAVE]],[2]VENTAS!$F$2:$L$1501,6,0),0)</f>
        <v>0</v>
      </c>
      <c r="CX1470">
        <f>IFERROR(VLOOKUP(Tabla5[[#This Row],[CLAVE]],[2]VENTAS!$F$2:$L$1501,7,0),0)</f>
        <v>0</v>
      </c>
      <c r="CY1470">
        <f>IFERROR(VLOOKUP(Tabla5[[#This Row],[CLAVE]],[2]VENTAS!$F$2:$R$1501,13,0),0)</f>
        <v>0</v>
      </c>
      <c r="CZ1470">
        <f>SUM(Tabla5[[#This Row],[VENTA MABE 2 SEMANA NOV]:[VENTAS OTROS 2 SEMANA NOV]])</f>
        <v>2</v>
      </c>
      <c r="DA1470" s="46">
        <v>5.4980656571239086</v>
      </c>
    </row>
    <row r="1471" spans="1:105" hidden="1" x14ac:dyDescent="0.3">
      <c r="A1471" t="str">
        <f>CONCATENATE(Tabla5[[#This Row],[TIENDA HMPV]],Tabla5[[#This Row],[LINEA]])</f>
        <v>887 - MIN DAULE (107)COCINAS</v>
      </c>
      <c r="C1471" s="55" t="s">
        <v>653</v>
      </c>
      <c r="D1471" s="55" t="s">
        <v>64</v>
      </c>
      <c r="E1471" s="55" t="s">
        <v>1218</v>
      </c>
      <c r="F1471" s="55" t="s">
        <v>1724</v>
      </c>
      <c r="G1471" t="s">
        <v>26</v>
      </c>
      <c r="H1471" s="42">
        <f>IFERROR(Tabla5[[#This Row],[VENTAS MABE]]/Tabla5[[#This Row],[CUOTA]],0)</f>
        <v>0</v>
      </c>
      <c r="I1471">
        <v>1</v>
      </c>
      <c r="L1471">
        <v>0</v>
      </c>
      <c r="M1471">
        <v>0</v>
      </c>
      <c r="N1471">
        <v>0</v>
      </c>
      <c r="O1471">
        <v>0</v>
      </c>
      <c r="W1471" s="42">
        <f>IFERROR(Tabla5[[#This Row],[TOTAL VENTA 38 SEMANA]]/Tabla5[[#This Row],[VENTA ACUM 38]],0)</f>
        <v>0</v>
      </c>
      <c r="X1471" s="42">
        <v>0</v>
      </c>
      <c r="Y1471" s="55" t="s">
        <v>734</v>
      </c>
      <c r="Z1471" s="46">
        <f>+Tabla5[[#This Row],[VENTA ACUM 38]]+Tabla5[[#This Row],[venta total 39 acum]]</f>
        <v>0</v>
      </c>
      <c r="AA1471" s="46">
        <v>0</v>
      </c>
      <c r="AB1471" s="46">
        <v>0</v>
      </c>
      <c r="AC1471" s="46">
        <v>0</v>
      </c>
      <c r="AD1471" s="46"/>
      <c r="AE1471" s="46"/>
      <c r="AF1471" s="46"/>
      <c r="AG1471" s="46">
        <v>0</v>
      </c>
      <c r="AH1471" s="42">
        <f>IFERROR(Tabla5[[#This Row],[VENTAS MABE]]/Tabla5[[#This Row],[VENTAS INDURAMA]],0)</f>
        <v>0</v>
      </c>
      <c r="AI1471" t="s">
        <v>1676</v>
      </c>
      <c r="AK1471" s="42"/>
      <c r="AL1471" t="s">
        <v>727</v>
      </c>
      <c r="AM1471" s="55" t="s">
        <v>1217</v>
      </c>
      <c r="AO1471" s="55" t="s">
        <v>419</v>
      </c>
      <c r="AP1471" t="e">
        <v>#N/A</v>
      </c>
      <c r="AQ1471" s="55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f>SUM(Tabla5[[#This Row],[VENTA MABE 1 SEMANA OCT]:[VENTAS OTROS 1 SEMANA OCT]])</f>
        <v>0</v>
      </c>
      <c r="AY1471" s="46">
        <v>4</v>
      </c>
      <c r="AZ1471" s="55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f>SUM(Tabla5[[#This Row],[VENTA MABE 2 SEMANA OCT]:[VENTAS OTROS 2 SEMANA OCT]])</f>
        <v>1</v>
      </c>
      <c r="BH1471" t="s">
        <v>1198</v>
      </c>
      <c r="BI1471" s="55" t="s">
        <v>653</v>
      </c>
      <c r="BJ1471">
        <v>0.99999999999999911</v>
      </c>
      <c r="BK1471" s="55">
        <v>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f>SUM(Tabla5[[#This Row],[VENTA MABE 3 SEMANA OCT]:[VENTAS OTROS 3 SEMANA OCT]])</f>
        <v>1</v>
      </c>
      <c r="BS1471" s="42">
        <v>0.15</v>
      </c>
      <c r="BT1471" s="55">
        <v>1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f>SUM(Tabla5[[#This Row],[VENTA MABE 4 SEMANA OCT]:[VENTAS OTROS 4 SEMANA OCT]])</f>
        <v>1</v>
      </c>
      <c r="CB1471" t="s">
        <v>1679</v>
      </c>
      <c r="CC1471" t="s">
        <v>1679</v>
      </c>
      <c r="CD1471" t="s">
        <v>1679</v>
      </c>
      <c r="CE1471" t="s">
        <v>1679</v>
      </c>
      <c r="CF1471" t="s">
        <v>1679</v>
      </c>
      <c r="CG1471" t="s">
        <v>1679</v>
      </c>
      <c r="CH1471" t="s">
        <v>1679</v>
      </c>
      <c r="CI14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71" t="s">
        <v>1703</v>
      </c>
      <c r="CK1471">
        <v>1</v>
      </c>
      <c r="CL1471">
        <v>0</v>
      </c>
      <c r="CM1471" t="s">
        <v>1679</v>
      </c>
      <c r="CN1471">
        <v>0</v>
      </c>
      <c r="CO1471">
        <v>0</v>
      </c>
      <c r="CP1471">
        <v>0</v>
      </c>
      <c r="CQ1471">
        <v>0</v>
      </c>
      <c r="CR1471">
        <f>SUM(Tabla5[[#This Row],[VENTA MABE 1 SEMANA NOV]:[VENTAS OTROS 1 SEMANA NOV]])</f>
        <v>1</v>
      </c>
      <c r="CS1471">
        <f>IFERROR(VLOOKUP(Tabla5[[#This Row],[CLAVE]],[2]VENTAS!$F$2:$L$1501,2,0),0)</f>
        <v>1</v>
      </c>
      <c r="CT1471">
        <f>IFERROR(VLOOKUP(Tabla5[[#This Row],[CLAVE]],[2]VENTAS!$F$2:$L$1501,3,0),0)</f>
        <v>0</v>
      </c>
      <c r="CU1471">
        <f>IFERROR(VLOOKUP(Tabla5[[#This Row],[CLAVE]],[2]VENTAS!$F$2:$L$1501,4,0),0)</f>
        <v>0</v>
      </c>
      <c r="CV1471">
        <f>IFERROR(VLOOKUP(Tabla5[[#This Row],[CLAVE]],[2]VENTAS!$F$2:$L$1501,5,0),0)</f>
        <v>0</v>
      </c>
      <c r="CW1471">
        <f>IFERROR(VLOOKUP(Tabla5[[#This Row],[CLAVE]],[2]VENTAS!$F$2:$L$1501,6,0),0)</f>
        <v>0</v>
      </c>
      <c r="CX1471">
        <f>IFERROR(VLOOKUP(Tabla5[[#This Row],[CLAVE]],[2]VENTAS!$F$2:$L$1501,7,0),0)</f>
        <v>0</v>
      </c>
      <c r="CY1471">
        <f>IFERROR(VLOOKUP(Tabla5[[#This Row],[CLAVE]],[2]VENTAS!$F$2:$R$1501,13,0),0)</f>
        <v>0</v>
      </c>
      <c r="CZ1471">
        <f>SUM(Tabla5[[#This Row],[VENTA MABE 2 SEMANA NOV]:[VENTAS OTROS 2 SEMANA NOV]])</f>
        <v>1</v>
      </c>
      <c r="DA1471" s="46">
        <v>1.7019786176849372</v>
      </c>
    </row>
    <row r="1472" spans="1:105" hidden="1" x14ac:dyDescent="0.3">
      <c r="A1472" t="str">
        <f>CONCATENATE(Tabla5[[#This Row],[TIENDA HMPV]],Tabla5[[#This Row],[LINEA]])</f>
        <v>887 - MIN DAULE (107)LAVADO</v>
      </c>
      <c r="C1472" s="55" t="s">
        <v>653</v>
      </c>
      <c r="D1472" s="55" t="s">
        <v>64</v>
      </c>
      <c r="E1472" s="55" t="s">
        <v>1218</v>
      </c>
      <c r="F1472" s="55" t="s">
        <v>1724</v>
      </c>
      <c r="G1472" t="s">
        <v>28</v>
      </c>
      <c r="H1472" s="42">
        <f>IFERROR(Tabla5[[#This Row],[VENTAS MABE]]/Tabla5[[#This Row],[CUOTA]],0)</f>
        <v>0</v>
      </c>
      <c r="I1472">
        <v>2</v>
      </c>
      <c r="L1472">
        <v>0</v>
      </c>
      <c r="M1472">
        <v>0</v>
      </c>
      <c r="N1472">
        <v>0</v>
      </c>
      <c r="O1472">
        <v>0</v>
      </c>
      <c r="W1472" s="42">
        <f>IFERROR(Tabla5[[#This Row],[TOTAL VENTA 38 SEMANA]]/Tabla5[[#This Row],[VENTA ACUM 38]],0)</f>
        <v>0</v>
      </c>
      <c r="X1472" s="42">
        <v>0</v>
      </c>
      <c r="Y1472" s="55" t="s">
        <v>734</v>
      </c>
      <c r="Z1472" s="46">
        <f>+Tabla5[[#This Row],[VENTA ACUM 38]]+Tabla5[[#This Row],[venta total 39 acum]]</f>
        <v>0</v>
      </c>
      <c r="AA1472" s="46">
        <v>0</v>
      </c>
      <c r="AB1472" s="46">
        <v>0</v>
      </c>
      <c r="AC1472" s="46">
        <v>0</v>
      </c>
      <c r="AD1472" s="46"/>
      <c r="AE1472" s="46"/>
      <c r="AF1472" s="46"/>
      <c r="AG1472" s="46">
        <v>0</v>
      </c>
      <c r="AH1472" s="42">
        <f>IFERROR(Tabla5[[#This Row],[VENTAS MABE]]/Tabla5[[#This Row],[VENTAS INDURAMA]],0)</f>
        <v>0</v>
      </c>
      <c r="AI1472" t="s">
        <v>1676</v>
      </c>
      <c r="AK1472" s="42"/>
      <c r="AL1472" t="s">
        <v>727</v>
      </c>
      <c r="AM1472" s="55" t="s">
        <v>1217</v>
      </c>
      <c r="AO1472" s="55" t="s">
        <v>419</v>
      </c>
      <c r="AP1472" t="e">
        <v>#N/A</v>
      </c>
      <c r="AQ1472" s="55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f>SUM(Tabla5[[#This Row],[VENTA MABE 1 SEMANA OCT]:[VENTAS OTROS 1 SEMANA OCT]])</f>
        <v>0</v>
      </c>
      <c r="AY1472" s="46">
        <v>3.848161036914747</v>
      </c>
      <c r="AZ1472" s="55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f>SUM(Tabla5[[#This Row],[VENTA MABE 2 SEMANA OCT]:[VENTAS OTROS 2 SEMANA OCT]])</f>
        <v>1</v>
      </c>
      <c r="BH1472" t="s">
        <v>1198</v>
      </c>
      <c r="BI1472" s="55" t="s">
        <v>653</v>
      </c>
      <c r="BJ1472">
        <v>0.99999999999999911</v>
      </c>
      <c r="BK1472" s="55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f>SUM(Tabla5[[#This Row],[VENTA MABE 3 SEMANA OCT]:[VENTAS OTROS 3 SEMANA OCT]])</f>
        <v>0</v>
      </c>
      <c r="BS1472" s="42">
        <v>0.2</v>
      </c>
      <c r="BT1472" s="55">
        <v>2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f>SUM(Tabla5[[#This Row],[VENTA MABE 4 SEMANA OCT]:[VENTAS OTROS 4 SEMANA OCT]])</f>
        <v>2</v>
      </c>
      <c r="CB1472" t="s">
        <v>1679</v>
      </c>
      <c r="CC1472" t="s">
        <v>1679</v>
      </c>
      <c r="CD1472" t="s">
        <v>1679</v>
      </c>
      <c r="CE1472" t="s">
        <v>1679</v>
      </c>
      <c r="CF1472" t="s">
        <v>1679</v>
      </c>
      <c r="CG1472" t="s">
        <v>1679</v>
      </c>
      <c r="CH1472" t="s">
        <v>1679</v>
      </c>
      <c r="CI14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72" t="s">
        <v>1703</v>
      </c>
      <c r="CK1472">
        <v>0</v>
      </c>
      <c r="CL1472">
        <v>0</v>
      </c>
      <c r="CM1472" t="s">
        <v>1679</v>
      </c>
      <c r="CN1472">
        <v>0</v>
      </c>
      <c r="CO1472">
        <v>0</v>
      </c>
      <c r="CP1472">
        <v>0</v>
      </c>
      <c r="CQ1472">
        <v>0</v>
      </c>
      <c r="CR1472">
        <f>SUM(Tabla5[[#This Row],[VENTA MABE 1 SEMANA NOV]:[VENTAS OTROS 1 SEMANA NOV]])</f>
        <v>0</v>
      </c>
      <c r="CS1472">
        <f>IFERROR(VLOOKUP(Tabla5[[#This Row],[CLAVE]],[2]VENTAS!$F$2:$L$1501,2,0),0)</f>
        <v>0</v>
      </c>
      <c r="CT1472">
        <f>IFERROR(VLOOKUP(Tabla5[[#This Row],[CLAVE]],[2]VENTAS!$F$2:$L$1501,3,0),0)</f>
        <v>0</v>
      </c>
      <c r="CU1472">
        <f>IFERROR(VLOOKUP(Tabla5[[#This Row],[CLAVE]],[2]VENTAS!$F$2:$L$1501,4,0),0)</f>
        <v>0</v>
      </c>
      <c r="CV1472">
        <f>IFERROR(VLOOKUP(Tabla5[[#This Row],[CLAVE]],[2]VENTAS!$F$2:$L$1501,5,0),0)</f>
        <v>0</v>
      </c>
      <c r="CW1472">
        <f>IFERROR(VLOOKUP(Tabla5[[#This Row],[CLAVE]],[2]VENTAS!$F$2:$L$1501,6,0),0)</f>
        <v>0</v>
      </c>
      <c r="CX1472">
        <f>IFERROR(VLOOKUP(Tabla5[[#This Row],[CLAVE]],[2]VENTAS!$F$2:$L$1501,7,0),0)</f>
        <v>0</v>
      </c>
      <c r="CY1472">
        <f>IFERROR(VLOOKUP(Tabla5[[#This Row],[CLAVE]],[2]VENTAS!$F$2:$R$1501,13,0),0)</f>
        <v>0</v>
      </c>
      <c r="CZ1472">
        <f>SUM(Tabla5[[#This Row],[VENTA MABE 2 SEMANA NOV]:[VENTAS OTROS 2 SEMANA NOV]])</f>
        <v>0</v>
      </c>
      <c r="DA1472" s="46">
        <v>5.3874254516806461</v>
      </c>
    </row>
    <row r="1473" spans="1:105" hidden="1" x14ac:dyDescent="0.3">
      <c r="A1473" t="str">
        <f>CONCATENATE(Tabla5[[#This Row],[TIENDA HMPV]],Tabla5[[#This Row],[LINEA]])</f>
        <v>887 - MIN DAULE (107)REFRIGERACIÓN</v>
      </c>
      <c r="C1473" s="55" t="s">
        <v>653</v>
      </c>
      <c r="D1473" s="55" t="s">
        <v>64</v>
      </c>
      <c r="E1473" s="55" t="s">
        <v>1218</v>
      </c>
      <c r="F1473" s="55" t="s">
        <v>1724</v>
      </c>
      <c r="G1473" t="s">
        <v>29</v>
      </c>
      <c r="H1473" s="42">
        <f>IFERROR(Tabla5[[#This Row],[VENTAS MABE]]/Tabla5[[#This Row],[CUOTA]],0)</f>
        <v>0</v>
      </c>
      <c r="I1473">
        <v>1</v>
      </c>
      <c r="L1473">
        <v>0</v>
      </c>
      <c r="M1473">
        <v>0</v>
      </c>
      <c r="N1473">
        <v>0</v>
      </c>
      <c r="O1473">
        <v>0</v>
      </c>
      <c r="W1473" s="42">
        <f>IFERROR(Tabla5[[#This Row],[TOTAL VENTA 38 SEMANA]]/Tabla5[[#This Row],[VENTA ACUM 38]],0)</f>
        <v>0</v>
      </c>
      <c r="X1473" s="42">
        <v>0</v>
      </c>
      <c r="Y1473" s="55" t="s">
        <v>734</v>
      </c>
      <c r="Z1473" s="46">
        <f>+Tabla5[[#This Row],[VENTA ACUM 38]]+Tabla5[[#This Row],[venta total 39 acum]]</f>
        <v>0</v>
      </c>
      <c r="AA1473" s="46">
        <v>0</v>
      </c>
      <c r="AB1473" s="46">
        <v>0</v>
      </c>
      <c r="AC1473" s="46">
        <v>0</v>
      </c>
      <c r="AD1473" s="46"/>
      <c r="AE1473" s="46"/>
      <c r="AF1473" s="46"/>
      <c r="AG1473" s="46">
        <v>0</v>
      </c>
      <c r="AH1473" s="42">
        <f>IFERROR(Tabla5[[#This Row],[VENTAS MABE]]/Tabla5[[#This Row],[VENTAS INDURAMA]],0)</f>
        <v>0</v>
      </c>
      <c r="AI1473" t="s">
        <v>1676</v>
      </c>
      <c r="AK1473" s="42"/>
      <c r="AL1473" t="s">
        <v>727</v>
      </c>
      <c r="AM1473" s="55" t="s">
        <v>1217</v>
      </c>
      <c r="AO1473" s="55" t="s">
        <v>419</v>
      </c>
      <c r="AP1473" t="e">
        <v>#N/A</v>
      </c>
      <c r="AQ1473" s="55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f>SUM(Tabla5[[#This Row],[VENTA MABE 1 SEMANA OCT]:[VENTAS OTROS 1 SEMANA OCT]])</f>
        <v>0</v>
      </c>
      <c r="AY1473" s="46">
        <v>4</v>
      </c>
      <c r="AZ1473" s="55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f>SUM(Tabla5[[#This Row],[VENTA MABE 2 SEMANA OCT]:[VENTAS OTROS 2 SEMANA OCT]])</f>
        <v>0</v>
      </c>
      <c r="BH1473" t="s">
        <v>1198</v>
      </c>
      <c r="BI1473" s="55" t="s">
        <v>653</v>
      </c>
      <c r="BJ1473">
        <v>0.99999999999999911</v>
      </c>
      <c r="BK1473" s="55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f>SUM(Tabla5[[#This Row],[VENTA MABE 3 SEMANA OCT]:[VENTAS OTROS 3 SEMANA OCT]])</f>
        <v>0</v>
      </c>
      <c r="BS1473" s="42">
        <v>0.15</v>
      </c>
      <c r="BT1473" s="55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f>SUM(Tabla5[[#This Row],[VENTA MABE 4 SEMANA OCT]:[VENTAS OTROS 4 SEMANA OCT]])</f>
        <v>0</v>
      </c>
      <c r="CB1473" t="s">
        <v>1679</v>
      </c>
      <c r="CC1473" t="s">
        <v>1679</v>
      </c>
      <c r="CD1473" t="s">
        <v>1679</v>
      </c>
      <c r="CE1473" t="s">
        <v>1679</v>
      </c>
      <c r="CF1473" t="s">
        <v>1679</v>
      </c>
      <c r="CG1473" t="s">
        <v>1679</v>
      </c>
      <c r="CH1473" t="s">
        <v>1679</v>
      </c>
      <c r="CI14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73" s="66">
        <v>0</v>
      </c>
      <c r="CK1473">
        <v>0</v>
      </c>
      <c r="CL1473">
        <v>0</v>
      </c>
      <c r="CM1473" t="s">
        <v>1679</v>
      </c>
      <c r="CN1473">
        <v>0</v>
      </c>
      <c r="CO1473">
        <v>0</v>
      </c>
      <c r="CP1473">
        <v>0</v>
      </c>
      <c r="CQ1473">
        <v>0</v>
      </c>
      <c r="CR1473">
        <f>SUM(Tabla5[[#This Row],[VENTA MABE 1 SEMANA NOV]:[VENTAS OTROS 1 SEMANA NOV]])</f>
        <v>0</v>
      </c>
      <c r="CS1473">
        <f>IFERROR(VLOOKUP(Tabla5[[#This Row],[CLAVE]],[2]VENTAS!$F$2:$L$1501,2,0),0)</f>
        <v>1</v>
      </c>
      <c r="CT1473">
        <f>IFERROR(VLOOKUP(Tabla5[[#This Row],[CLAVE]],[2]VENTAS!$F$2:$L$1501,3,0),0)</f>
        <v>0</v>
      </c>
      <c r="CU1473">
        <f>IFERROR(VLOOKUP(Tabla5[[#This Row],[CLAVE]],[2]VENTAS!$F$2:$L$1501,4,0),0)</f>
        <v>0</v>
      </c>
      <c r="CV1473">
        <f>IFERROR(VLOOKUP(Tabla5[[#This Row],[CLAVE]],[2]VENTAS!$F$2:$L$1501,5,0),0)</f>
        <v>0</v>
      </c>
      <c r="CW1473">
        <f>IFERROR(VLOOKUP(Tabla5[[#This Row],[CLAVE]],[2]VENTAS!$F$2:$L$1501,6,0),0)</f>
        <v>0</v>
      </c>
      <c r="CX1473">
        <f>IFERROR(VLOOKUP(Tabla5[[#This Row],[CLAVE]],[2]VENTAS!$F$2:$L$1501,7,0),0)</f>
        <v>0</v>
      </c>
      <c r="CY1473">
        <f>IFERROR(VLOOKUP(Tabla5[[#This Row],[CLAVE]],[2]VENTAS!$F$2:$R$1501,13,0),0)</f>
        <v>0</v>
      </c>
      <c r="CZ1473">
        <f>SUM(Tabla5[[#This Row],[VENTA MABE 2 SEMANA NOV]:[VENTAS OTROS 2 SEMANA NOV]])</f>
        <v>1</v>
      </c>
      <c r="DA1473" s="46">
        <v>2.3198789469846135</v>
      </c>
    </row>
    <row r="1474" spans="1:105" hidden="1" x14ac:dyDescent="0.3">
      <c r="A1474" t="str">
        <f>CONCATENATE(Tabla5[[#This Row],[TIENDA HMPV]],Tabla5[[#This Row],[LINEA]])</f>
        <v>892 - MIN GUAYAQUIL FORTIN 1 (152)COCINAS</v>
      </c>
      <c r="C1474" s="55" t="s">
        <v>653</v>
      </c>
      <c r="D1474" s="55" t="s">
        <v>64</v>
      </c>
      <c r="E1474" s="55" t="s">
        <v>1244</v>
      </c>
      <c r="F1474" s="55" t="s">
        <v>1724</v>
      </c>
      <c r="G1474" t="s">
        <v>26</v>
      </c>
      <c r="H1474" s="42">
        <f>IFERROR(Tabla5[[#This Row],[VENTAS MABE]]/Tabla5[[#This Row],[CUOTA]],0)</f>
        <v>0</v>
      </c>
      <c r="I1474">
        <v>2</v>
      </c>
      <c r="L1474">
        <v>0</v>
      </c>
      <c r="M1474">
        <v>0</v>
      </c>
      <c r="N1474">
        <v>0</v>
      </c>
      <c r="O1474">
        <v>0</v>
      </c>
      <c r="W1474" s="42">
        <f>IFERROR(Tabla5[[#This Row],[TOTAL VENTA 38 SEMANA]]/Tabla5[[#This Row],[VENTA ACUM 38]],0)</f>
        <v>0</v>
      </c>
      <c r="X1474" s="42">
        <v>0</v>
      </c>
      <c r="Y1474" s="55" t="s">
        <v>734</v>
      </c>
      <c r="Z1474" s="46">
        <f>+Tabla5[[#This Row],[VENTA ACUM 38]]+Tabla5[[#This Row],[venta total 39 acum]]</f>
        <v>0</v>
      </c>
      <c r="AA1474" s="46">
        <v>0</v>
      </c>
      <c r="AB1474" s="46">
        <v>0</v>
      </c>
      <c r="AC1474" s="46">
        <v>0</v>
      </c>
      <c r="AD1474" s="46"/>
      <c r="AE1474" s="46"/>
      <c r="AF1474" s="46"/>
      <c r="AG1474" s="46">
        <v>0</v>
      </c>
      <c r="AH1474" s="42">
        <f>IFERROR(Tabla5[[#This Row],[VENTAS MABE]]/Tabla5[[#This Row],[VENTAS INDURAMA]],0)</f>
        <v>0</v>
      </c>
      <c r="AI1474" t="s">
        <v>1676</v>
      </c>
      <c r="AK1474" s="42"/>
      <c r="AL1474" t="s">
        <v>727</v>
      </c>
      <c r="AM1474" s="55" t="s">
        <v>1243</v>
      </c>
      <c r="AO1474" s="55" t="s">
        <v>419</v>
      </c>
      <c r="AP1474" t="e">
        <v>#N/A</v>
      </c>
      <c r="AQ1474" s="55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f>SUM(Tabla5[[#This Row],[VENTA MABE 1 SEMANA OCT]:[VENTAS OTROS 1 SEMANA OCT]])</f>
        <v>0</v>
      </c>
      <c r="AY1474" s="46">
        <v>4.1956696473425099</v>
      </c>
      <c r="AZ1474" s="55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f>SUM(Tabla5[[#This Row],[VENTA MABE 2 SEMANA OCT]:[VENTAS OTROS 2 SEMANA OCT]])</f>
        <v>1</v>
      </c>
      <c r="BH1474" t="s">
        <v>1235</v>
      </c>
      <c r="BI1474" s="55" t="s">
        <v>653</v>
      </c>
      <c r="BJ1474">
        <v>0.99999999999999911</v>
      </c>
      <c r="BK1474" s="55">
        <v>1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f>SUM(Tabla5[[#This Row],[VENTA MABE 3 SEMANA OCT]:[VENTAS OTROS 3 SEMANA OCT]])</f>
        <v>1</v>
      </c>
      <c r="BS1474" s="42">
        <v>0.15</v>
      </c>
      <c r="BT1474" s="55">
        <v>1</v>
      </c>
      <c r="BU1474">
        <v>4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f>SUM(Tabla5[[#This Row],[VENTA MABE 4 SEMANA OCT]:[VENTAS OTROS 4 SEMANA OCT]])</f>
        <v>5</v>
      </c>
      <c r="CB1474" t="s">
        <v>1679</v>
      </c>
      <c r="CC1474" t="s">
        <v>1679</v>
      </c>
      <c r="CD1474" t="s">
        <v>1679</v>
      </c>
      <c r="CE1474" t="s">
        <v>1679</v>
      </c>
      <c r="CF1474" t="s">
        <v>1679</v>
      </c>
      <c r="CG1474" t="s">
        <v>1679</v>
      </c>
      <c r="CH1474" t="s">
        <v>1679</v>
      </c>
      <c r="CI14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1474" t="s">
        <v>1703</v>
      </c>
      <c r="CK1474">
        <v>1</v>
      </c>
      <c r="CL1474">
        <v>4</v>
      </c>
      <c r="CM1474" t="s">
        <v>1679</v>
      </c>
      <c r="CN1474">
        <v>0</v>
      </c>
      <c r="CO1474">
        <v>0</v>
      </c>
      <c r="CP1474">
        <v>0</v>
      </c>
      <c r="CQ1474">
        <v>0</v>
      </c>
      <c r="CR1474">
        <f>SUM(Tabla5[[#This Row],[VENTA MABE 1 SEMANA NOV]:[VENTAS OTROS 1 SEMANA NOV]])</f>
        <v>5</v>
      </c>
      <c r="CS1474">
        <f>IFERROR(VLOOKUP(Tabla5[[#This Row],[CLAVE]],[2]VENTAS!$F$2:$L$1501,2,0),0)</f>
        <v>2</v>
      </c>
      <c r="CT1474">
        <f>IFERROR(VLOOKUP(Tabla5[[#This Row],[CLAVE]],[2]VENTAS!$F$2:$L$1501,3,0),0)</f>
        <v>4</v>
      </c>
      <c r="CU1474">
        <f>IFERROR(VLOOKUP(Tabla5[[#This Row],[CLAVE]],[2]VENTAS!$F$2:$L$1501,4,0),0)</f>
        <v>0</v>
      </c>
      <c r="CV1474">
        <f>IFERROR(VLOOKUP(Tabla5[[#This Row],[CLAVE]],[2]VENTAS!$F$2:$L$1501,5,0),0)</f>
        <v>0</v>
      </c>
      <c r="CW1474">
        <f>IFERROR(VLOOKUP(Tabla5[[#This Row],[CLAVE]],[2]VENTAS!$F$2:$L$1501,6,0),0)</f>
        <v>0</v>
      </c>
      <c r="CX1474">
        <f>IFERROR(VLOOKUP(Tabla5[[#This Row],[CLAVE]],[2]VENTAS!$F$2:$L$1501,7,0),0)</f>
        <v>0</v>
      </c>
      <c r="CY1474">
        <f>IFERROR(VLOOKUP(Tabla5[[#This Row],[CLAVE]],[2]VENTAS!$F$2:$R$1501,13,0),0)</f>
        <v>0</v>
      </c>
      <c r="CZ1474">
        <f>SUM(Tabla5[[#This Row],[VENTA MABE 2 SEMANA NOV]:[VENTAS OTROS 2 SEMANA NOV]])</f>
        <v>6</v>
      </c>
      <c r="DA1474" s="46">
        <v>6.7702851127572323</v>
      </c>
    </row>
    <row r="1475" spans="1:105" hidden="1" x14ac:dyDescent="0.3">
      <c r="A1475" t="str">
        <f>CONCATENATE(Tabla5[[#This Row],[TIENDA HMPV]],Tabla5[[#This Row],[LINEA]])</f>
        <v>892 - MIN GUAYAQUIL FORTIN 1 (152)LAVADO</v>
      </c>
      <c r="C1475" s="55" t="s">
        <v>653</v>
      </c>
      <c r="D1475" s="55" t="s">
        <v>64</v>
      </c>
      <c r="E1475" s="55" t="s">
        <v>1244</v>
      </c>
      <c r="F1475" s="55" t="s">
        <v>1724</v>
      </c>
      <c r="G1475" t="s">
        <v>28</v>
      </c>
      <c r="H1475" s="42">
        <f>IFERROR(Tabla5[[#This Row],[VENTAS MABE]]/Tabla5[[#This Row],[CUOTA]],0)</f>
        <v>0</v>
      </c>
      <c r="I1475">
        <v>4</v>
      </c>
      <c r="L1475">
        <v>0</v>
      </c>
      <c r="M1475">
        <v>0</v>
      </c>
      <c r="N1475">
        <v>0</v>
      </c>
      <c r="O1475">
        <v>0</v>
      </c>
      <c r="W1475" s="42">
        <f>IFERROR(Tabla5[[#This Row],[TOTAL VENTA 38 SEMANA]]/Tabla5[[#This Row],[VENTA ACUM 38]],0)</f>
        <v>0</v>
      </c>
      <c r="X1475" s="42">
        <v>0</v>
      </c>
      <c r="Y1475" s="55" t="s">
        <v>734</v>
      </c>
      <c r="Z1475" s="46">
        <f>+Tabla5[[#This Row],[VENTA ACUM 38]]+Tabla5[[#This Row],[venta total 39 acum]]</f>
        <v>0</v>
      </c>
      <c r="AA1475" s="46">
        <v>0</v>
      </c>
      <c r="AB1475" s="46">
        <v>0</v>
      </c>
      <c r="AC1475" s="46">
        <v>0</v>
      </c>
      <c r="AD1475" s="46"/>
      <c r="AE1475" s="46"/>
      <c r="AF1475" s="46"/>
      <c r="AG1475" s="46">
        <v>0</v>
      </c>
      <c r="AH1475" s="42">
        <f>IFERROR(Tabla5[[#This Row],[VENTAS MABE]]/Tabla5[[#This Row],[VENTAS INDURAMA]],0)</f>
        <v>0</v>
      </c>
      <c r="AI1475" t="s">
        <v>1676</v>
      </c>
      <c r="AK1475" s="42"/>
      <c r="AL1475" t="s">
        <v>727</v>
      </c>
      <c r="AM1475" s="55" t="s">
        <v>1243</v>
      </c>
      <c r="AO1475" s="55" t="s">
        <v>419</v>
      </c>
      <c r="AP1475" t="e">
        <v>#N/A</v>
      </c>
      <c r="AQ1475" s="5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f>SUM(Tabla5[[#This Row],[VENTA MABE 1 SEMANA OCT]:[VENTAS OTROS 1 SEMANA OCT]])</f>
        <v>0</v>
      </c>
      <c r="AY1475" s="46">
        <v>7.4397780047018429</v>
      </c>
      <c r="AZ1475" s="55">
        <v>4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f>SUM(Tabla5[[#This Row],[VENTA MABE 2 SEMANA OCT]:[VENTAS OTROS 2 SEMANA OCT]])</f>
        <v>4</v>
      </c>
      <c r="BH1475" t="s">
        <v>1235</v>
      </c>
      <c r="BI1475" s="55" t="s">
        <v>653</v>
      </c>
      <c r="BJ1475">
        <v>0.99999999999999911</v>
      </c>
      <c r="BK1475" s="55">
        <v>2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f>SUM(Tabla5[[#This Row],[VENTA MABE 3 SEMANA OCT]:[VENTAS OTROS 3 SEMANA OCT]])</f>
        <v>2</v>
      </c>
      <c r="BS1475" s="42">
        <v>0.2</v>
      </c>
      <c r="BT1475" s="55">
        <v>2</v>
      </c>
      <c r="BU1475">
        <v>3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f>SUM(Tabla5[[#This Row],[VENTA MABE 4 SEMANA OCT]:[VENTAS OTROS 4 SEMANA OCT]])</f>
        <v>5</v>
      </c>
      <c r="CB1475" t="s">
        <v>1679</v>
      </c>
      <c r="CC1475" t="s">
        <v>1679</v>
      </c>
      <c r="CD1475" t="s">
        <v>1679</v>
      </c>
      <c r="CE1475" t="s">
        <v>1679</v>
      </c>
      <c r="CF1475" t="s">
        <v>1679</v>
      </c>
      <c r="CG1475" t="s">
        <v>1679</v>
      </c>
      <c r="CH1475" t="s">
        <v>1679</v>
      </c>
      <c r="CI14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0.72727272727272729</v>
      </c>
      <c r="CJ1475" t="s">
        <v>1703</v>
      </c>
      <c r="CK1475">
        <v>0</v>
      </c>
      <c r="CL1475">
        <v>3</v>
      </c>
      <c r="CM1475" t="s">
        <v>1679</v>
      </c>
      <c r="CN1475">
        <v>0</v>
      </c>
      <c r="CO1475">
        <v>0</v>
      </c>
      <c r="CP1475">
        <v>0</v>
      </c>
      <c r="CQ1475">
        <v>0</v>
      </c>
      <c r="CR1475">
        <f>SUM(Tabla5[[#This Row],[VENTA MABE 1 SEMANA NOV]:[VENTAS OTROS 1 SEMANA NOV]])</f>
        <v>3</v>
      </c>
      <c r="CS1475">
        <f>IFERROR(VLOOKUP(Tabla5[[#This Row],[CLAVE]],[2]VENTAS!$F$2:$L$1501,2,0),0)</f>
        <v>3</v>
      </c>
      <c r="CT1475">
        <f>IFERROR(VLOOKUP(Tabla5[[#This Row],[CLAVE]],[2]VENTAS!$F$2:$L$1501,3,0),0)</f>
        <v>3</v>
      </c>
      <c r="CU1475">
        <f>IFERROR(VLOOKUP(Tabla5[[#This Row],[CLAVE]],[2]VENTAS!$F$2:$L$1501,4,0),0)</f>
        <v>0</v>
      </c>
      <c r="CV1475">
        <f>IFERROR(VLOOKUP(Tabla5[[#This Row],[CLAVE]],[2]VENTAS!$F$2:$L$1501,5,0),0)</f>
        <v>0</v>
      </c>
      <c r="CW1475">
        <f>IFERROR(VLOOKUP(Tabla5[[#This Row],[CLAVE]],[2]VENTAS!$F$2:$L$1501,6,0),0)</f>
        <v>0</v>
      </c>
      <c r="CX1475">
        <f>IFERROR(VLOOKUP(Tabla5[[#This Row],[CLAVE]],[2]VENTAS!$F$2:$L$1501,7,0),0)</f>
        <v>0</v>
      </c>
      <c r="CY1475">
        <f>IFERROR(VLOOKUP(Tabla5[[#This Row],[CLAVE]],[2]VENTAS!$F$2:$R$1501,13,0),0)</f>
        <v>0</v>
      </c>
      <c r="CZ1475">
        <f>SUM(Tabla5[[#This Row],[VENTA MABE 2 SEMANA NOV]:[VENTAS OTROS 2 SEMANA NOV]])</f>
        <v>6</v>
      </c>
      <c r="DA1475" s="46">
        <v>10.415689206582581</v>
      </c>
    </row>
    <row r="1476" spans="1:105" hidden="1" x14ac:dyDescent="0.3">
      <c r="A1476" t="str">
        <f>CONCATENATE(Tabla5[[#This Row],[TIENDA HMPV]],Tabla5[[#This Row],[LINEA]])</f>
        <v>892 - MIN GUAYAQUIL FORTIN 1 (152)REFRIGERACIÓN</v>
      </c>
      <c r="C1476" s="55" t="s">
        <v>653</v>
      </c>
      <c r="D1476" s="55" t="s">
        <v>64</v>
      </c>
      <c r="E1476" s="55" t="s">
        <v>1244</v>
      </c>
      <c r="F1476" s="55" t="s">
        <v>1724</v>
      </c>
      <c r="G1476" t="s">
        <v>29</v>
      </c>
      <c r="H1476" s="42">
        <f>IFERROR(Tabla5[[#This Row],[VENTAS MABE]]/Tabla5[[#This Row],[CUOTA]],0)</f>
        <v>0</v>
      </c>
      <c r="I1476">
        <v>1</v>
      </c>
      <c r="L1476">
        <v>0</v>
      </c>
      <c r="M1476">
        <v>0</v>
      </c>
      <c r="N1476">
        <v>0</v>
      </c>
      <c r="O1476">
        <v>0</v>
      </c>
      <c r="W1476" s="42">
        <f>IFERROR(Tabla5[[#This Row],[TOTAL VENTA 38 SEMANA]]/Tabla5[[#This Row],[VENTA ACUM 38]],0)</f>
        <v>0</v>
      </c>
      <c r="X1476" s="42">
        <v>0</v>
      </c>
      <c r="Y1476" s="55" t="s">
        <v>734</v>
      </c>
      <c r="Z1476" s="46">
        <f>+Tabla5[[#This Row],[VENTA ACUM 38]]+Tabla5[[#This Row],[venta total 39 acum]]</f>
        <v>0</v>
      </c>
      <c r="AA1476" s="46">
        <v>0</v>
      </c>
      <c r="AB1476" s="46">
        <v>0</v>
      </c>
      <c r="AC1476" s="46">
        <v>0</v>
      </c>
      <c r="AD1476" s="46"/>
      <c r="AE1476" s="46"/>
      <c r="AF1476" s="46"/>
      <c r="AG1476" s="46">
        <v>0</v>
      </c>
      <c r="AH1476" s="42">
        <f>IFERROR(Tabla5[[#This Row],[VENTAS MABE]]/Tabla5[[#This Row],[VENTAS INDURAMA]],0)</f>
        <v>0</v>
      </c>
      <c r="AI1476" t="s">
        <v>1676</v>
      </c>
      <c r="AK1476" s="42"/>
      <c r="AL1476" t="s">
        <v>727</v>
      </c>
      <c r="AM1476" s="55" t="s">
        <v>1243</v>
      </c>
      <c r="AO1476" s="55" t="s">
        <v>419</v>
      </c>
      <c r="AP1476" t="e">
        <v>#N/A</v>
      </c>
      <c r="AQ1476" s="55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f>SUM(Tabla5[[#This Row],[VENTA MABE 1 SEMANA OCT]:[VENTAS OTROS 1 SEMANA OCT]])</f>
        <v>0</v>
      </c>
      <c r="AY1476" s="46">
        <v>3.8440530883103627</v>
      </c>
      <c r="AZ1476" s="55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f>SUM(Tabla5[[#This Row],[VENTA MABE 2 SEMANA OCT]:[VENTAS OTROS 2 SEMANA OCT]])</f>
        <v>1</v>
      </c>
      <c r="BH1476" t="s">
        <v>1235</v>
      </c>
      <c r="BI1476" s="55" t="s">
        <v>653</v>
      </c>
      <c r="BJ1476">
        <v>0.99999999999999911</v>
      </c>
      <c r="BK1476" s="55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f>SUM(Tabla5[[#This Row],[VENTA MABE 3 SEMANA OCT]:[VENTAS OTROS 3 SEMANA OCT]])</f>
        <v>1</v>
      </c>
      <c r="BS1476" s="42">
        <v>0.15</v>
      </c>
      <c r="BT1476" s="55">
        <v>1</v>
      </c>
      <c r="BU1476">
        <v>6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f>SUM(Tabla5[[#This Row],[VENTA MABE 4 SEMANA OCT]:[VENTAS OTROS 4 SEMANA OCT]])</f>
        <v>7</v>
      </c>
      <c r="CB1476" t="s">
        <v>1679</v>
      </c>
      <c r="CC1476" t="s">
        <v>1679</v>
      </c>
      <c r="CD1476" t="s">
        <v>1679</v>
      </c>
      <c r="CE1476" t="s">
        <v>1679</v>
      </c>
      <c r="CF1476" t="s">
        <v>1679</v>
      </c>
      <c r="CG1476" t="s">
        <v>1679</v>
      </c>
      <c r="CH1476" t="s">
        <v>1679</v>
      </c>
      <c r="CI14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476" t="s">
        <v>1703</v>
      </c>
      <c r="CK1476">
        <v>1</v>
      </c>
      <c r="CL1476">
        <v>6</v>
      </c>
      <c r="CM1476" t="s">
        <v>1679</v>
      </c>
      <c r="CN1476">
        <v>0</v>
      </c>
      <c r="CO1476">
        <v>0</v>
      </c>
      <c r="CP1476">
        <v>0</v>
      </c>
      <c r="CQ1476">
        <v>0</v>
      </c>
      <c r="CR1476">
        <f>SUM(Tabla5[[#This Row],[VENTA MABE 1 SEMANA NOV]:[VENTAS OTROS 1 SEMANA NOV]])</f>
        <v>7</v>
      </c>
      <c r="CS1476">
        <f>IFERROR(VLOOKUP(Tabla5[[#This Row],[CLAVE]],[2]VENTAS!$F$2:$L$1501,2,0),0)</f>
        <v>2</v>
      </c>
      <c r="CT1476">
        <f>IFERROR(VLOOKUP(Tabla5[[#This Row],[CLAVE]],[2]VENTAS!$F$2:$L$1501,3,0),0)</f>
        <v>6</v>
      </c>
      <c r="CU1476">
        <f>IFERROR(VLOOKUP(Tabla5[[#This Row],[CLAVE]],[2]VENTAS!$F$2:$L$1501,4,0),0)</f>
        <v>0</v>
      </c>
      <c r="CV1476">
        <f>IFERROR(VLOOKUP(Tabla5[[#This Row],[CLAVE]],[2]VENTAS!$F$2:$L$1501,5,0),0)</f>
        <v>0</v>
      </c>
      <c r="CW1476">
        <f>IFERROR(VLOOKUP(Tabla5[[#This Row],[CLAVE]],[2]VENTAS!$F$2:$L$1501,6,0),0)</f>
        <v>0</v>
      </c>
      <c r="CX1476">
        <f>IFERROR(VLOOKUP(Tabla5[[#This Row],[CLAVE]],[2]VENTAS!$F$2:$L$1501,7,0),0)</f>
        <v>0</v>
      </c>
      <c r="CY1476">
        <f>IFERROR(VLOOKUP(Tabla5[[#This Row],[CLAVE]],[2]VENTAS!$F$2:$R$1501,13,0),0)</f>
        <v>0</v>
      </c>
      <c r="CZ1476">
        <f>SUM(Tabla5[[#This Row],[VENTA MABE 2 SEMANA NOV]:[VENTAS OTROS 2 SEMANA NOV]])</f>
        <v>8</v>
      </c>
      <c r="DA1476" s="46">
        <v>3.4775395610005111</v>
      </c>
    </row>
    <row r="1477" spans="1:105" hidden="1" x14ac:dyDescent="0.3">
      <c r="A1477" t="str">
        <f>CONCATENATE(Tabla5[[#This Row],[TIENDA HMPV]],Tabla5[[#This Row],[LINEA]])</f>
        <v>894 - MIN GUAYAQUIL LA FLORIDA - COMERCIALCOCINAS</v>
      </c>
      <c r="C1477" s="55" t="s">
        <v>653</v>
      </c>
      <c r="D1477" s="55" t="s">
        <v>64</v>
      </c>
      <c r="E1477" s="55" t="s">
        <v>1234</v>
      </c>
      <c r="F1477" s="55" t="s">
        <v>1724</v>
      </c>
      <c r="G1477" t="s">
        <v>26</v>
      </c>
      <c r="H1477" s="42">
        <f>IFERROR(Tabla5[[#This Row],[VENTAS MABE]]/Tabla5[[#This Row],[CUOTA]],0)</f>
        <v>0</v>
      </c>
      <c r="I1477">
        <v>2</v>
      </c>
      <c r="L1477">
        <v>0</v>
      </c>
      <c r="M1477">
        <v>0</v>
      </c>
      <c r="N1477">
        <v>0</v>
      </c>
      <c r="O1477">
        <v>0</v>
      </c>
      <c r="W1477" s="42">
        <f>IFERROR(Tabla5[[#This Row],[TOTAL VENTA 38 SEMANA]]/Tabla5[[#This Row],[VENTA ACUM 38]],0)</f>
        <v>0</v>
      </c>
      <c r="X1477" s="42">
        <v>0</v>
      </c>
      <c r="Y1477" s="55" t="s">
        <v>769</v>
      </c>
      <c r="Z1477" s="46">
        <f>+Tabla5[[#This Row],[VENTA ACUM 38]]+Tabla5[[#This Row],[venta total 39 acum]]</f>
        <v>0</v>
      </c>
      <c r="AA1477" s="46">
        <v>0</v>
      </c>
      <c r="AB1477" s="46">
        <v>0</v>
      </c>
      <c r="AC1477" s="46">
        <v>0</v>
      </c>
      <c r="AD1477" s="46"/>
      <c r="AE1477" s="46"/>
      <c r="AF1477" s="46"/>
      <c r="AG1477" s="46">
        <v>0</v>
      </c>
      <c r="AH1477" s="42">
        <f>IFERROR(Tabla5[[#This Row],[VENTAS MABE]]/Tabla5[[#This Row],[VENTAS INDURAMA]],0)</f>
        <v>0</v>
      </c>
      <c r="AI1477" t="s">
        <v>1676</v>
      </c>
      <c r="AK1477" s="42"/>
      <c r="AL1477" t="s">
        <v>727</v>
      </c>
      <c r="AM1477" s="55" t="s">
        <v>1233</v>
      </c>
      <c r="AO1477" s="55" t="s">
        <v>419</v>
      </c>
      <c r="AP1477" t="e">
        <v>#N/A</v>
      </c>
      <c r="AQ1477" s="55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f>SUM(Tabla5[[#This Row],[VENTA MABE 1 SEMANA OCT]:[VENTAS OTROS 1 SEMANA OCT]])</f>
        <v>0</v>
      </c>
      <c r="AY1477" s="46">
        <v>3.7967781908302358</v>
      </c>
      <c r="AZ1477" s="55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f>SUM(Tabla5[[#This Row],[VENTA MABE 2 SEMANA OCT]:[VENTAS OTROS 2 SEMANA OCT]])</f>
        <v>1</v>
      </c>
      <c r="BH1477" t="s">
        <v>796</v>
      </c>
      <c r="BI1477" s="55" t="s">
        <v>653</v>
      </c>
      <c r="BJ1477">
        <v>0.99999999999999911</v>
      </c>
      <c r="BK1477" s="55">
        <v>1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f>SUM(Tabla5[[#This Row],[VENTA MABE 3 SEMANA OCT]:[VENTAS OTROS 3 SEMANA OCT]])</f>
        <v>1</v>
      </c>
      <c r="BS1477" s="42">
        <v>0.15</v>
      </c>
      <c r="BT1477" s="55">
        <v>1</v>
      </c>
      <c r="BU1477">
        <v>4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f>SUM(Tabla5[[#This Row],[VENTA MABE 4 SEMANA OCT]:[VENTAS OTROS 4 SEMANA OCT]])</f>
        <v>5</v>
      </c>
      <c r="CB1477" t="s">
        <v>1679</v>
      </c>
      <c r="CC1477" t="s">
        <v>1679</v>
      </c>
      <c r="CD1477" t="s">
        <v>1679</v>
      </c>
      <c r="CE1477" t="s">
        <v>1679</v>
      </c>
      <c r="CF1477" t="s">
        <v>1679</v>
      </c>
      <c r="CG1477" t="s">
        <v>1679</v>
      </c>
      <c r="CH1477" t="s">
        <v>1679</v>
      </c>
      <c r="CI147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0.42857142857142855</v>
      </c>
      <c r="CJ1477" t="s">
        <v>1703</v>
      </c>
      <c r="CK1477">
        <v>0</v>
      </c>
      <c r="CL1477">
        <v>4</v>
      </c>
      <c r="CM1477" t="s">
        <v>1679</v>
      </c>
      <c r="CN1477">
        <v>0</v>
      </c>
      <c r="CO1477">
        <v>0</v>
      </c>
      <c r="CP1477">
        <v>0</v>
      </c>
      <c r="CQ1477">
        <v>0</v>
      </c>
      <c r="CR1477">
        <f>SUM(Tabla5[[#This Row],[VENTA MABE 1 SEMANA NOV]:[VENTAS OTROS 1 SEMANA NOV]])</f>
        <v>4</v>
      </c>
      <c r="CS1477">
        <f>IFERROR(VLOOKUP(Tabla5[[#This Row],[CLAVE]],[2]VENTAS!$F$2:$L$1501,2,0),0)</f>
        <v>3</v>
      </c>
      <c r="CT1477">
        <f>IFERROR(VLOOKUP(Tabla5[[#This Row],[CLAVE]],[2]VENTAS!$F$2:$L$1501,3,0),0)</f>
        <v>4</v>
      </c>
      <c r="CU1477">
        <f>IFERROR(VLOOKUP(Tabla5[[#This Row],[CLAVE]],[2]VENTAS!$F$2:$L$1501,4,0),0)</f>
        <v>0</v>
      </c>
      <c r="CV1477">
        <f>IFERROR(VLOOKUP(Tabla5[[#This Row],[CLAVE]],[2]VENTAS!$F$2:$L$1501,5,0),0)</f>
        <v>0</v>
      </c>
      <c r="CW1477">
        <f>IFERROR(VLOOKUP(Tabla5[[#This Row],[CLAVE]],[2]VENTAS!$F$2:$L$1501,6,0),0)</f>
        <v>0</v>
      </c>
      <c r="CX1477">
        <f>IFERROR(VLOOKUP(Tabla5[[#This Row],[CLAVE]],[2]VENTAS!$F$2:$L$1501,7,0),0)</f>
        <v>0</v>
      </c>
      <c r="CY1477">
        <f>IFERROR(VLOOKUP(Tabla5[[#This Row],[CLAVE]],[2]VENTAS!$F$2:$R$1501,13,0),0)</f>
        <v>0</v>
      </c>
      <c r="CZ1477">
        <f>SUM(Tabla5[[#This Row],[VENTA MABE 2 SEMANA NOV]:[VENTAS OTROS 2 SEMANA NOV]])</f>
        <v>7</v>
      </c>
      <c r="DA1477" s="46">
        <v>5.0683064950722949</v>
      </c>
    </row>
    <row r="1478" spans="1:105" hidden="1" x14ac:dyDescent="0.3">
      <c r="A1478" t="str">
        <f>CONCATENATE(Tabla5[[#This Row],[TIENDA HMPV]],Tabla5[[#This Row],[LINEA]])</f>
        <v>894 - MIN GUAYAQUIL LA FLORIDA - COMERCIALLAVADO</v>
      </c>
      <c r="C1478" s="55" t="s">
        <v>653</v>
      </c>
      <c r="D1478" s="55" t="s">
        <v>64</v>
      </c>
      <c r="E1478" s="55" t="s">
        <v>1234</v>
      </c>
      <c r="F1478" s="55" t="s">
        <v>1724</v>
      </c>
      <c r="G1478" t="s">
        <v>28</v>
      </c>
      <c r="H1478" s="42">
        <f>IFERROR(Tabla5[[#This Row],[VENTAS MABE]]/Tabla5[[#This Row],[CUOTA]],0)</f>
        <v>0</v>
      </c>
      <c r="I1478">
        <v>1</v>
      </c>
      <c r="L1478">
        <v>0</v>
      </c>
      <c r="M1478">
        <v>0</v>
      </c>
      <c r="N1478">
        <v>0</v>
      </c>
      <c r="O1478">
        <v>0</v>
      </c>
      <c r="W1478" s="42">
        <f>IFERROR(Tabla5[[#This Row],[TOTAL VENTA 38 SEMANA]]/Tabla5[[#This Row],[VENTA ACUM 38]],0)</f>
        <v>0</v>
      </c>
      <c r="X1478" s="42">
        <v>0</v>
      </c>
      <c r="Y1478" s="55" t="s">
        <v>769</v>
      </c>
      <c r="Z1478" s="46">
        <f>+Tabla5[[#This Row],[VENTA ACUM 38]]+Tabla5[[#This Row],[venta total 39 acum]]</f>
        <v>0</v>
      </c>
      <c r="AA1478" s="46">
        <v>0</v>
      </c>
      <c r="AB1478" s="46">
        <v>0</v>
      </c>
      <c r="AC1478" s="46">
        <v>0</v>
      </c>
      <c r="AD1478" s="46"/>
      <c r="AE1478" s="46"/>
      <c r="AF1478" s="46"/>
      <c r="AG1478" s="46">
        <v>0</v>
      </c>
      <c r="AH1478" s="42">
        <f>IFERROR(Tabla5[[#This Row],[VENTAS MABE]]/Tabla5[[#This Row],[VENTAS INDURAMA]],0)</f>
        <v>0</v>
      </c>
      <c r="AI1478" t="s">
        <v>1676</v>
      </c>
      <c r="AK1478" s="42"/>
      <c r="AL1478" t="s">
        <v>727</v>
      </c>
      <c r="AM1478" s="55" t="s">
        <v>1233</v>
      </c>
      <c r="AO1478" s="55" t="s">
        <v>419</v>
      </c>
      <c r="AP1478" t="e">
        <v>#N/A</v>
      </c>
      <c r="AQ1478" s="55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f>SUM(Tabla5[[#This Row],[VENTA MABE 1 SEMANA OCT]:[VENTAS OTROS 1 SEMANA OCT]])</f>
        <v>0</v>
      </c>
      <c r="AY1478" s="46">
        <v>3</v>
      </c>
      <c r="AZ1478" s="55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f>SUM(Tabla5[[#This Row],[VENTA MABE 2 SEMANA OCT]:[VENTAS OTROS 2 SEMANA OCT]])</f>
        <v>0</v>
      </c>
      <c r="BH1478" t="s">
        <v>796</v>
      </c>
      <c r="BI1478" s="55" t="s">
        <v>653</v>
      </c>
      <c r="BJ1478">
        <v>0.99999999999999911</v>
      </c>
      <c r="BK1478" s="55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f>SUM(Tabla5[[#This Row],[VENTA MABE 3 SEMANA OCT]:[VENTAS OTROS 3 SEMANA OCT]])</f>
        <v>0</v>
      </c>
      <c r="BS1478" s="42">
        <v>0.2</v>
      </c>
      <c r="BT1478" s="55">
        <v>2</v>
      </c>
      <c r="BU1478">
        <v>3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f>SUM(Tabla5[[#This Row],[VENTA MABE 4 SEMANA OCT]:[VENTAS OTROS 4 SEMANA OCT]])</f>
        <v>5</v>
      </c>
      <c r="CB1478" t="s">
        <v>1679</v>
      </c>
      <c r="CC1478" t="s">
        <v>1679</v>
      </c>
      <c r="CD1478" t="s">
        <v>1679</v>
      </c>
      <c r="CE1478" t="s">
        <v>1679</v>
      </c>
      <c r="CF1478" t="s">
        <v>1679</v>
      </c>
      <c r="CG1478" t="s">
        <v>1679</v>
      </c>
      <c r="CH1478" t="s">
        <v>1679</v>
      </c>
      <c r="CI14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478" s="66">
        <v>0</v>
      </c>
      <c r="CK1478">
        <v>1</v>
      </c>
      <c r="CL1478">
        <v>3</v>
      </c>
      <c r="CM1478" t="s">
        <v>1679</v>
      </c>
      <c r="CN1478">
        <v>0</v>
      </c>
      <c r="CO1478">
        <v>0</v>
      </c>
      <c r="CP1478">
        <v>0</v>
      </c>
      <c r="CQ1478">
        <v>0</v>
      </c>
      <c r="CR1478">
        <f>SUM(Tabla5[[#This Row],[VENTA MABE 1 SEMANA NOV]:[VENTAS OTROS 1 SEMANA NOV]])</f>
        <v>4</v>
      </c>
      <c r="CS1478">
        <f>IFERROR(VLOOKUP(Tabla5[[#This Row],[CLAVE]],[2]VENTAS!$F$2:$L$1501,2,0),0)</f>
        <v>2</v>
      </c>
      <c r="CT1478">
        <f>IFERROR(VLOOKUP(Tabla5[[#This Row],[CLAVE]],[2]VENTAS!$F$2:$L$1501,3,0),0)</f>
        <v>3</v>
      </c>
      <c r="CU1478">
        <f>IFERROR(VLOOKUP(Tabla5[[#This Row],[CLAVE]],[2]VENTAS!$F$2:$L$1501,4,0),0)</f>
        <v>0</v>
      </c>
      <c r="CV1478">
        <f>IFERROR(VLOOKUP(Tabla5[[#This Row],[CLAVE]],[2]VENTAS!$F$2:$L$1501,5,0),0)</f>
        <v>0</v>
      </c>
      <c r="CW1478">
        <f>IFERROR(VLOOKUP(Tabla5[[#This Row],[CLAVE]],[2]VENTAS!$F$2:$L$1501,6,0),0)</f>
        <v>0</v>
      </c>
      <c r="CX1478">
        <f>IFERROR(VLOOKUP(Tabla5[[#This Row],[CLAVE]],[2]VENTAS!$F$2:$L$1501,7,0),0)</f>
        <v>0</v>
      </c>
      <c r="CY1478">
        <f>IFERROR(VLOOKUP(Tabla5[[#This Row],[CLAVE]],[2]VENTAS!$F$2:$R$1501,13,0),0)</f>
        <v>0</v>
      </c>
      <c r="CZ1478">
        <f>SUM(Tabla5[[#This Row],[VENTA MABE 2 SEMANA NOV]:[VENTAS OTROS 2 SEMANA NOV]])</f>
        <v>5</v>
      </c>
      <c r="DA1478" s="46">
        <v>1.7958084838935486</v>
      </c>
    </row>
    <row r="1479" spans="1:105" hidden="1" x14ac:dyDescent="0.3">
      <c r="A1479" t="str">
        <f>CONCATENATE(Tabla5[[#This Row],[TIENDA HMPV]],Tabla5[[#This Row],[LINEA]])</f>
        <v>894 - MIN GUAYAQUIL LA FLORIDA - COMERCIALREFRIGERACIÓN</v>
      </c>
      <c r="C1479" s="55" t="s">
        <v>653</v>
      </c>
      <c r="D1479" s="55" t="s">
        <v>64</v>
      </c>
      <c r="E1479" s="55" t="s">
        <v>1234</v>
      </c>
      <c r="F1479" s="55" t="s">
        <v>1724</v>
      </c>
      <c r="G1479" t="s">
        <v>29</v>
      </c>
      <c r="H1479" s="42">
        <f>IFERROR(Tabla5[[#This Row],[VENTAS MABE]]/Tabla5[[#This Row],[CUOTA]],0)</f>
        <v>0</v>
      </c>
      <c r="I1479">
        <v>1</v>
      </c>
      <c r="L1479">
        <v>0</v>
      </c>
      <c r="M1479">
        <v>0</v>
      </c>
      <c r="N1479">
        <v>0</v>
      </c>
      <c r="O1479">
        <v>0</v>
      </c>
      <c r="W1479" s="42">
        <f>IFERROR(Tabla5[[#This Row],[TOTAL VENTA 38 SEMANA]]/Tabla5[[#This Row],[VENTA ACUM 38]],0)</f>
        <v>0</v>
      </c>
      <c r="X1479" s="42">
        <v>0</v>
      </c>
      <c r="Y1479" s="55" t="s">
        <v>769</v>
      </c>
      <c r="Z1479" s="46">
        <f>+Tabla5[[#This Row],[VENTA ACUM 38]]+Tabla5[[#This Row],[venta total 39 acum]]</f>
        <v>0</v>
      </c>
      <c r="AA1479" s="46">
        <v>0</v>
      </c>
      <c r="AB1479" s="46">
        <v>0</v>
      </c>
      <c r="AC1479" s="46">
        <v>0</v>
      </c>
      <c r="AD1479" s="46"/>
      <c r="AE1479" s="46"/>
      <c r="AF1479" s="46"/>
      <c r="AG1479" s="46">
        <v>0</v>
      </c>
      <c r="AH1479" s="42">
        <f>IFERROR(Tabla5[[#This Row],[VENTAS MABE]]/Tabla5[[#This Row],[VENTAS INDURAMA]],0)</f>
        <v>0</v>
      </c>
      <c r="AI1479" t="s">
        <v>1676</v>
      </c>
      <c r="AK1479" s="42"/>
      <c r="AL1479" t="s">
        <v>727</v>
      </c>
      <c r="AM1479" s="55" t="s">
        <v>1233</v>
      </c>
      <c r="AO1479" s="55" t="s">
        <v>419</v>
      </c>
      <c r="AP1479" t="e">
        <v>#N/A</v>
      </c>
      <c r="AQ1479" s="55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f>SUM(Tabla5[[#This Row],[VENTA MABE 1 SEMANA OCT]:[VENTAS OTROS 1 SEMANA OCT]])</f>
        <v>0</v>
      </c>
      <c r="AY1479" s="46">
        <v>4</v>
      </c>
      <c r="AZ1479" s="55">
        <v>2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f>SUM(Tabla5[[#This Row],[VENTA MABE 2 SEMANA OCT]:[VENTAS OTROS 2 SEMANA OCT]])</f>
        <v>2</v>
      </c>
      <c r="BH1479" t="s">
        <v>796</v>
      </c>
      <c r="BI1479" s="55" t="s">
        <v>653</v>
      </c>
      <c r="BJ1479">
        <v>0.99999999999999911</v>
      </c>
      <c r="BK1479" s="55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f>SUM(Tabla5[[#This Row],[VENTA MABE 3 SEMANA OCT]:[VENTAS OTROS 3 SEMANA OCT]])</f>
        <v>0</v>
      </c>
      <c r="BS1479" s="42">
        <v>0.15</v>
      </c>
      <c r="BT1479" s="55">
        <v>2</v>
      </c>
      <c r="BU1479">
        <v>6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f>SUM(Tabla5[[#This Row],[VENTA MABE 4 SEMANA OCT]:[VENTAS OTROS 4 SEMANA OCT]])</f>
        <v>8</v>
      </c>
      <c r="CB1479" t="s">
        <v>1679</v>
      </c>
      <c r="CC1479" t="s">
        <v>1679</v>
      </c>
      <c r="CD1479" t="s">
        <v>1679</v>
      </c>
      <c r="CE1479" t="s">
        <v>1679</v>
      </c>
      <c r="CF1479" t="s">
        <v>1679</v>
      </c>
      <c r="CG1479" t="s">
        <v>1679</v>
      </c>
      <c r="CH1479" t="s">
        <v>1679</v>
      </c>
      <c r="CI14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479" t="s">
        <v>1703</v>
      </c>
      <c r="CK1479">
        <v>1</v>
      </c>
      <c r="CL1479">
        <v>6</v>
      </c>
      <c r="CM1479" t="s">
        <v>1679</v>
      </c>
      <c r="CN1479">
        <v>0</v>
      </c>
      <c r="CO1479">
        <v>0</v>
      </c>
      <c r="CP1479">
        <v>0</v>
      </c>
      <c r="CQ1479">
        <v>0</v>
      </c>
      <c r="CR1479">
        <f>SUM(Tabla5[[#This Row],[VENTA MABE 1 SEMANA NOV]:[VENTAS OTROS 1 SEMANA NOV]])</f>
        <v>7</v>
      </c>
      <c r="CS1479">
        <f>IFERROR(VLOOKUP(Tabla5[[#This Row],[CLAVE]],[2]VENTAS!$F$2:$L$1501,2,0),0)</f>
        <v>2</v>
      </c>
      <c r="CT1479">
        <f>IFERROR(VLOOKUP(Tabla5[[#This Row],[CLAVE]],[2]VENTAS!$F$2:$L$1501,3,0),0)</f>
        <v>6</v>
      </c>
      <c r="CU1479">
        <f>IFERROR(VLOOKUP(Tabla5[[#This Row],[CLAVE]],[2]VENTAS!$F$2:$L$1501,4,0),0)</f>
        <v>0</v>
      </c>
      <c r="CV1479">
        <f>IFERROR(VLOOKUP(Tabla5[[#This Row],[CLAVE]],[2]VENTAS!$F$2:$L$1501,5,0),0)</f>
        <v>0</v>
      </c>
      <c r="CW1479">
        <f>IFERROR(VLOOKUP(Tabla5[[#This Row],[CLAVE]],[2]VENTAS!$F$2:$L$1501,6,0),0)</f>
        <v>0</v>
      </c>
      <c r="CX1479">
        <f>IFERROR(VLOOKUP(Tabla5[[#This Row],[CLAVE]],[2]VENTAS!$F$2:$L$1501,7,0),0)</f>
        <v>0</v>
      </c>
      <c r="CY1479">
        <f>IFERROR(VLOOKUP(Tabla5[[#This Row],[CLAVE]],[2]VENTAS!$F$2:$R$1501,13,0),0)</f>
        <v>0</v>
      </c>
      <c r="CZ1479">
        <f>SUM(Tabla5[[#This Row],[VENTA MABE 2 SEMANA NOV]:[VENTAS OTROS 2 SEMANA NOV]])</f>
        <v>8</v>
      </c>
      <c r="DA1479" s="46">
        <v>2.3198789469846135</v>
      </c>
    </row>
    <row r="1480" spans="1:105" hidden="1" x14ac:dyDescent="0.3">
      <c r="A1480" t="str">
        <f>CONCATENATE(Tabla5[[#This Row],[TIENDA HMPV]],Tabla5[[#This Row],[LINEA]])</f>
        <v>927 - MIN GUAYAQUIL PASCUALESCOCINAS</v>
      </c>
      <c r="C1480" s="55" t="s">
        <v>653</v>
      </c>
      <c r="D1480" s="55" t="s">
        <v>64</v>
      </c>
      <c r="E1480" s="55" t="s">
        <v>1259</v>
      </c>
      <c r="F1480" s="55" t="s">
        <v>1724</v>
      </c>
      <c r="G1480" t="s">
        <v>26</v>
      </c>
      <c r="H1480" s="42">
        <f>IFERROR(Tabla5[[#This Row],[VENTAS MABE]]/Tabla5[[#This Row],[CUOTA]],0)</f>
        <v>0</v>
      </c>
      <c r="I1480">
        <v>2</v>
      </c>
      <c r="L1480">
        <v>0</v>
      </c>
      <c r="M1480">
        <v>0</v>
      </c>
      <c r="N1480">
        <v>0</v>
      </c>
      <c r="O1480">
        <v>0</v>
      </c>
      <c r="W1480" s="42">
        <f>IFERROR(Tabla5[[#This Row],[TOTAL VENTA 38 SEMANA]]/Tabla5[[#This Row],[VENTA ACUM 38]],0)</f>
        <v>0</v>
      </c>
      <c r="X1480" s="42">
        <v>0</v>
      </c>
      <c r="Y1480" s="55" t="s">
        <v>769</v>
      </c>
      <c r="Z1480" s="46">
        <f>+Tabla5[[#This Row],[VENTA ACUM 38]]+Tabla5[[#This Row],[venta total 39 acum]]</f>
        <v>0</v>
      </c>
      <c r="AA1480" s="46">
        <v>0</v>
      </c>
      <c r="AB1480" s="46">
        <v>0</v>
      </c>
      <c r="AC1480" s="46">
        <v>0</v>
      </c>
      <c r="AD1480" s="46"/>
      <c r="AE1480" s="46"/>
      <c r="AF1480" s="46"/>
      <c r="AG1480" s="46">
        <v>0</v>
      </c>
      <c r="AH1480" s="42">
        <f>IFERROR(Tabla5[[#This Row],[VENTAS MABE]]/Tabla5[[#This Row],[VENTAS INDURAMA]],0)</f>
        <v>0</v>
      </c>
      <c r="AI1480" t="s">
        <v>1676</v>
      </c>
      <c r="AK1480" s="42"/>
      <c r="AL1480" t="s">
        <v>727</v>
      </c>
      <c r="AM1480" s="55" t="s">
        <v>1258</v>
      </c>
      <c r="AO1480" s="55" t="s">
        <v>419</v>
      </c>
      <c r="AP1480" t="e">
        <v>#N/A</v>
      </c>
      <c r="AQ1480" s="55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f>SUM(Tabla5[[#This Row],[VENTA MABE 1 SEMANA OCT]:[VENTAS OTROS 1 SEMANA OCT]])</f>
        <v>0</v>
      </c>
      <c r="AY1480" s="46">
        <v>4.1561338289962819</v>
      </c>
      <c r="AZ1480" s="55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f>SUM(Tabla5[[#This Row],[VENTA MABE 2 SEMANA OCT]:[VENTAS OTROS 2 SEMANA OCT]])</f>
        <v>0</v>
      </c>
      <c r="BH1480" t="s">
        <v>1180</v>
      </c>
      <c r="BI1480" s="55" t="s">
        <v>653</v>
      </c>
      <c r="BJ1480">
        <v>0.25000000000000044</v>
      </c>
      <c r="BK1480" s="55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f>SUM(Tabla5[[#This Row],[VENTA MABE 3 SEMANA OCT]:[VENTAS OTROS 3 SEMANA OCT]])</f>
        <v>0</v>
      </c>
      <c r="BS1480" s="42">
        <v>0.15</v>
      </c>
      <c r="BT1480" s="55">
        <v>0</v>
      </c>
      <c r="BU1480">
        <v>5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f>SUM(Tabla5[[#This Row],[VENTA MABE 4 SEMANA OCT]:[VENTAS OTROS 4 SEMANA OCT]])</f>
        <v>5</v>
      </c>
      <c r="CB1480" t="s">
        <v>1679</v>
      </c>
      <c r="CC1480" t="s">
        <v>1679</v>
      </c>
      <c r="CD1480" t="s">
        <v>1679</v>
      </c>
      <c r="CE1480" t="s">
        <v>1679</v>
      </c>
      <c r="CF1480" t="s">
        <v>1679</v>
      </c>
      <c r="CG1480" t="s">
        <v>1679</v>
      </c>
      <c r="CH1480" t="s">
        <v>1679</v>
      </c>
      <c r="CI14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80" s="66">
        <v>0</v>
      </c>
      <c r="CK1480">
        <v>1</v>
      </c>
      <c r="CL1480">
        <v>5</v>
      </c>
      <c r="CM1480" t="s">
        <v>1679</v>
      </c>
      <c r="CN1480">
        <v>0</v>
      </c>
      <c r="CO1480">
        <v>0</v>
      </c>
      <c r="CP1480">
        <v>0</v>
      </c>
      <c r="CQ1480">
        <v>0</v>
      </c>
      <c r="CR1480">
        <f>SUM(Tabla5[[#This Row],[VENTA MABE 1 SEMANA NOV]:[VENTAS OTROS 1 SEMANA NOV]])</f>
        <v>6</v>
      </c>
      <c r="CS1480">
        <f>IFERROR(VLOOKUP(Tabla5[[#This Row],[CLAVE]],[2]VENTAS!$F$2:$L$1501,2,0),0)</f>
        <v>2</v>
      </c>
      <c r="CT1480">
        <f>IFERROR(VLOOKUP(Tabla5[[#This Row],[CLAVE]],[2]VENTAS!$F$2:$L$1501,3,0),0)</f>
        <v>5</v>
      </c>
      <c r="CU1480">
        <f>IFERROR(VLOOKUP(Tabla5[[#This Row],[CLAVE]],[2]VENTAS!$F$2:$L$1501,4,0),0)</f>
        <v>0</v>
      </c>
      <c r="CV1480">
        <f>IFERROR(VLOOKUP(Tabla5[[#This Row],[CLAVE]],[2]VENTAS!$F$2:$L$1501,5,0),0)</f>
        <v>0</v>
      </c>
      <c r="CW1480">
        <f>IFERROR(VLOOKUP(Tabla5[[#This Row],[CLAVE]],[2]VENTAS!$F$2:$L$1501,6,0),0)</f>
        <v>0</v>
      </c>
      <c r="CX1480">
        <f>IFERROR(VLOOKUP(Tabla5[[#This Row],[CLAVE]],[2]VENTAS!$F$2:$L$1501,7,0),0)</f>
        <v>0</v>
      </c>
      <c r="CY1480">
        <f>IFERROR(VLOOKUP(Tabla5[[#This Row],[CLAVE]],[2]VENTAS!$F$2:$R$1501,13,0),0)</f>
        <v>0</v>
      </c>
      <c r="CZ1480">
        <f>SUM(Tabla5[[#This Row],[VENTA MABE 2 SEMANA NOV]:[VENTAS OTROS 2 SEMANA NOV]])</f>
        <v>7</v>
      </c>
      <c r="DA1480" s="46">
        <v>5.1059358530548122</v>
      </c>
    </row>
    <row r="1481" spans="1:105" hidden="1" x14ac:dyDescent="0.3">
      <c r="A1481" t="str">
        <f>CONCATENATE(Tabla5[[#This Row],[TIENDA HMPV]],Tabla5[[#This Row],[LINEA]])</f>
        <v>927 - MIN GUAYAQUIL PASCUALESLAVADO</v>
      </c>
      <c r="C1481" s="55" t="s">
        <v>653</v>
      </c>
      <c r="D1481" s="55" t="s">
        <v>64</v>
      </c>
      <c r="E1481" s="55" t="s">
        <v>1259</v>
      </c>
      <c r="F1481" s="55" t="s">
        <v>1724</v>
      </c>
      <c r="G1481" t="s">
        <v>28</v>
      </c>
      <c r="H1481" s="42">
        <f>IFERROR(Tabla5[[#This Row],[VENTAS MABE]]/Tabla5[[#This Row],[CUOTA]],0)</f>
        <v>0</v>
      </c>
      <c r="I1481">
        <v>2</v>
      </c>
      <c r="L1481">
        <v>0</v>
      </c>
      <c r="M1481">
        <v>0</v>
      </c>
      <c r="N1481">
        <v>0</v>
      </c>
      <c r="O1481">
        <v>0</v>
      </c>
      <c r="W1481" s="42">
        <f>IFERROR(Tabla5[[#This Row],[TOTAL VENTA 38 SEMANA]]/Tabla5[[#This Row],[VENTA ACUM 38]],0)</f>
        <v>0</v>
      </c>
      <c r="X1481" s="42">
        <v>0</v>
      </c>
      <c r="Y1481" s="55" t="s">
        <v>769</v>
      </c>
      <c r="Z1481" s="46">
        <f>+Tabla5[[#This Row],[VENTA ACUM 38]]+Tabla5[[#This Row],[venta total 39 acum]]</f>
        <v>0</v>
      </c>
      <c r="AA1481" s="46">
        <v>0</v>
      </c>
      <c r="AB1481" s="46">
        <v>0</v>
      </c>
      <c r="AC1481" s="46">
        <v>0</v>
      </c>
      <c r="AD1481" s="46"/>
      <c r="AE1481" s="46"/>
      <c r="AF1481" s="46"/>
      <c r="AG1481" s="46">
        <v>0</v>
      </c>
      <c r="AH1481" s="42">
        <f>IFERROR(Tabla5[[#This Row],[VENTAS MABE]]/Tabla5[[#This Row],[VENTAS INDURAMA]],0)</f>
        <v>0</v>
      </c>
      <c r="AI1481" t="s">
        <v>1676</v>
      </c>
      <c r="AK1481" s="42"/>
      <c r="AL1481" t="s">
        <v>727</v>
      </c>
      <c r="AM1481" s="55" t="s">
        <v>1258</v>
      </c>
      <c r="AO1481" s="55" t="s">
        <v>419</v>
      </c>
      <c r="AP1481" t="e">
        <v>#N/A</v>
      </c>
      <c r="AQ1481" s="55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f>SUM(Tabla5[[#This Row],[VENTA MABE 1 SEMANA OCT]:[VENTAS OTROS 1 SEMANA OCT]])</f>
        <v>0</v>
      </c>
      <c r="AY1481" s="46">
        <v>3.5916169677870977</v>
      </c>
      <c r="AZ1481" s="55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f>SUM(Tabla5[[#This Row],[VENTA MABE 2 SEMANA OCT]:[VENTAS OTROS 2 SEMANA OCT]])</f>
        <v>0</v>
      </c>
      <c r="BH1481" t="s">
        <v>1180</v>
      </c>
      <c r="BI1481" s="55" t="s">
        <v>653</v>
      </c>
      <c r="BJ1481">
        <v>0.25000000000000044</v>
      </c>
      <c r="BK1481" s="55">
        <v>1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f>SUM(Tabla5[[#This Row],[VENTA MABE 3 SEMANA OCT]:[VENTAS OTROS 3 SEMANA OCT]])</f>
        <v>1</v>
      </c>
      <c r="BS1481" s="42">
        <v>0.2</v>
      </c>
      <c r="BT1481" s="55">
        <v>2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f>SUM(Tabla5[[#This Row],[VENTA MABE 4 SEMANA OCT]:[VENTAS OTROS 4 SEMANA OCT]])</f>
        <v>2</v>
      </c>
      <c r="CB1481" t="s">
        <v>1679</v>
      </c>
      <c r="CC1481" t="s">
        <v>1679</v>
      </c>
      <c r="CD1481" t="s">
        <v>1679</v>
      </c>
      <c r="CE1481" t="s">
        <v>1679</v>
      </c>
      <c r="CF1481" t="s">
        <v>1679</v>
      </c>
      <c r="CG1481" t="s">
        <v>1679</v>
      </c>
      <c r="CH1481" t="s">
        <v>1679</v>
      </c>
      <c r="CI14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81" t="s">
        <v>1703</v>
      </c>
      <c r="CK1481">
        <v>1</v>
      </c>
      <c r="CL1481">
        <v>0</v>
      </c>
      <c r="CM1481" t="s">
        <v>1679</v>
      </c>
      <c r="CN1481">
        <v>0</v>
      </c>
      <c r="CO1481">
        <v>0</v>
      </c>
      <c r="CP1481">
        <v>0</v>
      </c>
      <c r="CQ1481">
        <v>0</v>
      </c>
      <c r="CR1481">
        <f>SUM(Tabla5[[#This Row],[VENTA MABE 1 SEMANA NOV]:[VENTAS OTROS 1 SEMANA NOV]])</f>
        <v>1</v>
      </c>
      <c r="CS1481">
        <f>IFERROR(VLOOKUP(Tabla5[[#This Row],[CLAVE]],[2]VENTAS!$F$2:$L$1501,2,0),0)</f>
        <v>2</v>
      </c>
      <c r="CT1481">
        <f>IFERROR(VLOOKUP(Tabla5[[#This Row],[CLAVE]],[2]VENTAS!$F$2:$L$1501,3,0),0)</f>
        <v>0</v>
      </c>
      <c r="CU1481">
        <f>IFERROR(VLOOKUP(Tabla5[[#This Row],[CLAVE]],[2]VENTAS!$F$2:$L$1501,4,0),0)</f>
        <v>0</v>
      </c>
      <c r="CV1481">
        <f>IFERROR(VLOOKUP(Tabla5[[#This Row],[CLAVE]],[2]VENTAS!$F$2:$L$1501,5,0),0)</f>
        <v>0</v>
      </c>
      <c r="CW1481">
        <f>IFERROR(VLOOKUP(Tabla5[[#This Row],[CLAVE]],[2]VENTAS!$F$2:$L$1501,6,0),0)</f>
        <v>0</v>
      </c>
      <c r="CX1481">
        <f>IFERROR(VLOOKUP(Tabla5[[#This Row],[CLAVE]],[2]VENTAS!$F$2:$L$1501,7,0),0)</f>
        <v>0</v>
      </c>
      <c r="CY1481">
        <f>IFERROR(VLOOKUP(Tabla5[[#This Row],[CLAVE]],[2]VENTAS!$F$2:$R$1501,13,0),0)</f>
        <v>0</v>
      </c>
      <c r="CZ1481">
        <f>SUM(Tabla5[[#This Row],[VENTA MABE 2 SEMANA NOV]:[VENTAS OTROS 2 SEMANA NOV]])</f>
        <v>2</v>
      </c>
      <c r="DA1481" s="46">
        <v>5.0282637549019364</v>
      </c>
    </row>
    <row r="1482" spans="1:105" hidden="1" x14ac:dyDescent="0.3">
      <c r="A1482" t="str">
        <f>CONCATENATE(Tabla5[[#This Row],[TIENDA HMPV]],Tabla5[[#This Row],[LINEA]])</f>
        <v>927 - MIN GUAYAQUIL PASCUALESREFRIGERACIÓN</v>
      </c>
      <c r="C1482" s="55" t="s">
        <v>653</v>
      </c>
      <c r="D1482" s="55" t="s">
        <v>64</v>
      </c>
      <c r="E1482" s="55" t="s">
        <v>1259</v>
      </c>
      <c r="F1482" s="55" t="s">
        <v>1724</v>
      </c>
      <c r="G1482" t="s">
        <v>29</v>
      </c>
      <c r="H1482" s="42">
        <f>IFERROR(Tabla5[[#This Row],[VENTAS MABE]]/Tabla5[[#This Row],[CUOTA]],0)</f>
        <v>0</v>
      </c>
      <c r="I1482">
        <v>1</v>
      </c>
      <c r="L1482">
        <v>0</v>
      </c>
      <c r="M1482">
        <v>0</v>
      </c>
      <c r="N1482">
        <v>0</v>
      </c>
      <c r="O1482">
        <v>0</v>
      </c>
      <c r="W1482" s="42">
        <f>IFERROR(Tabla5[[#This Row],[TOTAL VENTA 38 SEMANA]]/Tabla5[[#This Row],[VENTA ACUM 38]],0)</f>
        <v>0</v>
      </c>
      <c r="X1482" s="42">
        <v>0</v>
      </c>
      <c r="Y1482" s="55" t="s">
        <v>769</v>
      </c>
      <c r="Z1482" s="46">
        <f>+Tabla5[[#This Row],[VENTA ACUM 38]]+Tabla5[[#This Row],[venta total 39 acum]]</f>
        <v>0</v>
      </c>
      <c r="AA1482" s="46">
        <v>0</v>
      </c>
      <c r="AB1482" s="46">
        <v>0</v>
      </c>
      <c r="AC1482" s="46">
        <v>0</v>
      </c>
      <c r="AD1482" s="46"/>
      <c r="AE1482" s="46"/>
      <c r="AF1482" s="46"/>
      <c r="AG1482" s="46">
        <v>0</v>
      </c>
      <c r="AH1482" s="42">
        <f>IFERROR(Tabla5[[#This Row],[VENTAS MABE]]/Tabla5[[#This Row],[VENTAS INDURAMA]],0)</f>
        <v>0</v>
      </c>
      <c r="AI1482" t="s">
        <v>1676</v>
      </c>
      <c r="AK1482" s="42"/>
      <c r="AL1482" t="s">
        <v>727</v>
      </c>
      <c r="AM1482" s="55" t="s">
        <v>1258</v>
      </c>
      <c r="AO1482" s="55" t="s">
        <v>419</v>
      </c>
      <c r="AP1482" t="e">
        <v>#N/A</v>
      </c>
      <c r="AQ1482" s="55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f>SUM(Tabla5[[#This Row],[VENTA MABE 1 SEMANA OCT]:[VENTAS OTROS 1 SEMANA OCT]])</f>
        <v>0</v>
      </c>
      <c r="AY1482" s="46">
        <v>4</v>
      </c>
      <c r="AZ1482" s="55">
        <v>1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f>SUM(Tabla5[[#This Row],[VENTA MABE 2 SEMANA OCT]:[VENTAS OTROS 2 SEMANA OCT]])</f>
        <v>1</v>
      </c>
      <c r="BH1482" t="s">
        <v>1180</v>
      </c>
      <c r="BI1482" s="55" t="s">
        <v>653</v>
      </c>
      <c r="BJ1482">
        <v>0.25000000000000044</v>
      </c>
      <c r="BK1482" s="55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f>SUM(Tabla5[[#This Row],[VENTA MABE 3 SEMANA OCT]:[VENTAS OTROS 3 SEMANA OCT]])</f>
        <v>1</v>
      </c>
      <c r="BS1482" s="42">
        <v>0.15</v>
      </c>
      <c r="BT1482" s="55">
        <v>2</v>
      </c>
      <c r="BU1482">
        <v>4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f>SUM(Tabla5[[#This Row],[VENTA MABE 4 SEMANA OCT]:[VENTAS OTROS 4 SEMANA OCT]])</f>
        <v>6</v>
      </c>
      <c r="CB1482" t="s">
        <v>1679</v>
      </c>
      <c r="CC1482" t="s">
        <v>1679</v>
      </c>
      <c r="CD1482" t="s">
        <v>1679</v>
      </c>
      <c r="CE1482" t="s">
        <v>1679</v>
      </c>
      <c r="CF1482" t="s">
        <v>1679</v>
      </c>
      <c r="CG1482" t="s">
        <v>1679</v>
      </c>
      <c r="CH1482" t="s">
        <v>1679</v>
      </c>
      <c r="CI14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82" t="s">
        <v>1703</v>
      </c>
      <c r="CK1482">
        <v>0</v>
      </c>
      <c r="CL1482">
        <v>4</v>
      </c>
      <c r="CM1482" t="s">
        <v>1679</v>
      </c>
      <c r="CN1482">
        <v>0</v>
      </c>
      <c r="CO1482">
        <v>0</v>
      </c>
      <c r="CP1482">
        <v>0</v>
      </c>
      <c r="CQ1482">
        <v>0</v>
      </c>
      <c r="CR1482">
        <f>SUM(Tabla5[[#This Row],[VENTA MABE 1 SEMANA NOV]:[VENTAS OTROS 1 SEMANA NOV]])</f>
        <v>4</v>
      </c>
      <c r="CS1482">
        <f>IFERROR(VLOOKUP(Tabla5[[#This Row],[CLAVE]],[2]VENTAS!$F$2:$L$1501,2,0),0)</f>
        <v>0</v>
      </c>
      <c r="CT1482">
        <f>IFERROR(VLOOKUP(Tabla5[[#This Row],[CLAVE]],[2]VENTAS!$F$2:$L$1501,3,0),0)</f>
        <v>4</v>
      </c>
      <c r="CU1482">
        <f>IFERROR(VLOOKUP(Tabla5[[#This Row],[CLAVE]],[2]VENTAS!$F$2:$L$1501,4,0),0)</f>
        <v>0</v>
      </c>
      <c r="CV1482">
        <f>IFERROR(VLOOKUP(Tabla5[[#This Row],[CLAVE]],[2]VENTAS!$F$2:$L$1501,5,0),0)</f>
        <v>0</v>
      </c>
      <c r="CW1482">
        <f>IFERROR(VLOOKUP(Tabla5[[#This Row],[CLAVE]],[2]VENTAS!$F$2:$L$1501,6,0),0)</f>
        <v>0</v>
      </c>
      <c r="CX1482">
        <f>IFERROR(VLOOKUP(Tabla5[[#This Row],[CLAVE]],[2]VENTAS!$F$2:$L$1501,7,0),0)</f>
        <v>0</v>
      </c>
      <c r="CY1482">
        <f>IFERROR(VLOOKUP(Tabla5[[#This Row],[CLAVE]],[2]VENTAS!$F$2:$R$1501,13,0),0)</f>
        <v>0</v>
      </c>
      <c r="CZ1482">
        <f>SUM(Tabla5[[#This Row],[VENTA MABE 2 SEMANA NOV]:[VENTAS OTROS 2 SEMANA NOV]])</f>
        <v>4</v>
      </c>
      <c r="DA1482" s="46">
        <v>2.3153212280317947</v>
      </c>
    </row>
    <row r="1483" spans="1:105" hidden="1" x14ac:dyDescent="0.3">
      <c r="A1483" t="str">
        <f>CONCATENATE(Tabla5[[#This Row],[TIENDA HMPV]],Tabla5[[#This Row],[LINEA]])</f>
        <v>COCINAS</v>
      </c>
      <c r="C1483" t="s">
        <v>653</v>
      </c>
      <c r="D1483" t="s">
        <v>64</v>
      </c>
      <c r="G1483" t="s">
        <v>26</v>
      </c>
      <c r="H1483" s="42">
        <f>IFERROR(Tabla5[[#This Row],[VENTAS MABE]]/Tabla5[[#This Row],[CUOTA]],0)</f>
        <v>0</v>
      </c>
      <c r="I1483">
        <v>2</v>
      </c>
      <c r="L1483">
        <v>0</v>
      </c>
      <c r="M1483">
        <v>0</v>
      </c>
      <c r="N1483">
        <v>0</v>
      </c>
      <c r="O1483">
        <v>0</v>
      </c>
      <c r="W1483" s="42">
        <f>IFERROR(Tabla5[[#This Row],[TOTAL VENTA 38 SEMANA]]/Tabla5[[#This Row],[VENTA ACUM 38]],0)</f>
        <v>0</v>
      </c>
      <c r="X1483" s="42" t="e">
        <f>VLOOKUP(Tabla5[[#This Row],[CLAVE]],[1]!QMI_5_SEMANA_SEP_22[[CLAVE]:[SHARE CADENA S2]],21,0)</f>
        <v>#REF!</v>
      </c>
      <c r="Y1483" t="e">
        <v>#N/A</v>
      </c>
      <c r="Z1483" s="46">
        <f>+Tabla5[[#This Row],[VENTA ACUM 38]]+Tabla5[[#This Row],[venta total 39 acum]]</f>
        <v>0</v>
      </c>
      <c r="AA1483" s="46">
        <v>0</v>
      </c>
      <c r="AB1483" s="46"/>
      <c r="AC1483" s="46"/>
      <c r="AD1483" s="46"/>
      <c r="AE1483" s="46">
        <v>0</v>
      </c>
      <c r="AF1483" s="46"/>
      <c r="AG1483" s="46">
        <v>0</v>
      </c>
      <c r="AH1483" s="42">
        <f>IFERROR(Tabla5[[#This Row],[VENTAS MABE]]/Tabla5[[#This Row],[VENTAS INDURAMA]],0)</f>
        <v>0</v>
      </c>
      <c r="AI1483">
        <v>0</v>
      </c>
      <c r="AK1483" s="42"/>
      <c r="AL1483">
        <v>0</v>
      </c>
      <c r="AM1483">
        <v>0</v>
      </c>
      <c r="AO1483">
        <v>0</v>
      </c>
      <c r="AP1483" t="e">
        <v>#N/A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f>SUM(Tabla5[[#This Row],[VENTA MABE 1 SEMANA OCT]:[VENTAS OTROS 1 SEMANA OCT]])</f>
        <v>0</v>
      </c>
      <c r="AY1483" s="46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f>SUM(Tabla5[[#This Row],[VENTA MABE 2 SEMANA OCT]:[VENTAS OTROS 2 SEMANA OCT]])</f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f>SUM(Tabla5[[#This Row],[VENTA MABE 3 SEMANA OCT]:[VENTAS OTROS 3 SEMANA OCT]])</f>
        <v>0</v>
      </c>
      <c r="BS1483" s="42">
        <v>0.15</v>
      </c>
      <c r="BT1483" s="55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f>SUM(Tabla5[[#This Row],[VENTA MABE 4 SEMANA OCT]:[VENTAS OTROS 4 SEMANA OCT]])</f>
        <v>0</v>
      </c>
      <c r="CI14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83" s="66">
        <v>0</v>
      </c>
      <c r="CK1483">
        <v>1</v>
      </c>
      <c r="CL1483">
        <v>2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f>SUM(Tabla5[[#This Row],[VENTA MABE 1 SEMANA NOV]:[VENTAS OTROS 1 SEMANA NOV]])</f>
        <v>3</v>
      </c>
      <c r="CS1483">
        <f>IFERROR(VLOOKUP(Tabla5[[#This Row],[CLAVE]],[2]VENTAS!$F$2:$L$1501,2,0),0)</f>
        <v>0</v>
      </c>
      <c r="CT1483">
        <f>IFERROR(VLOOKUP(Tabla5[[#This Row],[CLAVE]],[2]VENTAS!$F$2:$L$1501,3,0),0)</f>
        <v>0</v>
      </c>
      <c r="CU1483">
        <f>IFERROR(VLOOKUP(Tabla5[[#This Row],[CLAVE]],[2]VENTAS!$F$2:$L$1501,4,0),0)</f>
        <v>0</v>
      </c>
      <c r="CV1483">
        <f>IFERROR(VLOOKUP(Tabla5[[#This Row],[CLAVE]],[2]VENTAS!$F$2:$L$1501,5,0),0)</f>
        <v>0</v>
      </c>
      <c r="CW1483">
        <f>IFERROR(VLOOKUP(Tabla5[[#This Row],[CLAVE]],[2]VENTAS!$F$2:$L$1501,6,0),0)</f>
        <v>0</v>
      </c>
      <c r="CX1483">
        <f>IFERROR(VLOOKUP(Tabla5[[#This Row],[CLAVE]],[2]VENTAS!$F$2:$L$1501,7,0),0)</f>
        <v>0</v>
      </c>
      <c r="CY1483">
        <f>IFERROR(VLOOKUP(Tabla5[[#This Row],[CLAVE]],[2]VENTAS!$F$2:$R$1501,13,0),0)</f>
        <v>0</v>
      </c>
      <c r="CZ1483">
        <f>SUM(Tabla5[[#This Row],[VENTA MABE 2 SEMANA NOV]:[VENTAS OTROS 2 SEMANA NOV]])</f>
        <v>0</v>
      </c>
      <c r="DA1483" s="46">
        <v>0</v>
      </c>
    </row>
    <row r="1484" spans="1:105" hidden="1" x14ac:dyDescent="0.3">
      <c r="A1484" t="str">
        <f>CONCATENATE(Tabla5[[#This Row],[TIENDA HMPV]],Tabla5[[#This Row],[LINEA]])</f>
        <v>LAVADO</v>
      </c>
      <c r="C1484" t="s">
        <v>653</v>
      </c>
      <c r="D1484" t="s">
        <v>64</v>
      </c>
      <c r="G1484" t="s">
        <v>28</v>
      </c>
      <c r="H1484" s="42">
        <f>IFERROR(Tabla5[[#This Row],[VENTAS MABE]]/Tabla5[[#This Row],[CUOTA]],0)</f>
        <v>0</v>
      </c>
      <c r="I1484">
        <v>2</v>
      </c>
      <c r="L1484">
        <v>0</v>
      </c>
      <c r="M1484">
        <v>0</v>
      </c>
      <c r="N1484">
        <v>0</v>
      </c>
      <c r="O1484">
        <v>0</v>
      </c>
      <c r="W1484" s="42">
        <f>IFERROR(Tabla5[[#This Row],[TOTAL VENTA 38 SEMANA]]/Tabla5[[#This Row],[VENTA ACUM 38]],0)</f>
        <v>0</v>
      </c>
      <c r="X1484" s="42" t="e">
        <f>VLOOKUP(Tabla5[[#This Row],[CLAVE]],[1]!QMI_5_SEMANA_SEP_22[[CLAVE]:[SHARE CADENA S2]],21,0)</f>
        <v>#REF!</v>
      </c>
      <c r="Y1484" t="e">
        <v>#N/A</v>
      </c>
      <c r="Z1484" s="46">
        <f>+Tabla5[[#This Row],[VENTA ACUM 38]]+Tabla5[[#This Row],[venta total 39 acum]]</f>
        <v>0</v>
      </c>
      <c r="AA1484" s="46">
        <v>0</v>
      </c>
      <c r="AB1484" s="46"/>
      <c r="AC1484" s="46"/>
      <c r="AD1484" s="46"/>
      <c r="AE1484" s="46">
        <v>0</v>
      </c>
      <c r="AF1484" s="46"/>
      <c r="AG1484" s="46">
        <v>0</v>
      </c>
      <c r="AH1484" s="42">
        <f>IFERROR(Tabla5[[#This Row],[VENTAS MABE]]/Tabla5[[#This Row],[VENTAS INDURAMA]],0)</f>
        <v>0</v>
      </c>
      <c r="AI1484">
        <v>0</v>
      </c>
      <c r="AK1484" s="42"/>
      <c r="AL1484">
        <v>0</v>
      </c>
      <c r="AM1484">
        <v>0</v>
      </c>
      <c r="AO1484">
        <v>0</v>
      </c>
      <c r="AP1484" t="e">
        <v>#N/A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f>SUM(Tabla5[[#This Row],[VENTA MABE 1 SEMANA OCT]:[VENTAS OTROS 1 SEMANA OCT]])</f>
        <v>0</v>
      </c>
      <c r="AY1484" s="46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f>SUM(Tabla5[[#This Row],[VENTA MABE 2 SEMANA OCT]:[VENTAS OTROS 2 SEMANA OCT]])</f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f>SUM(Tabla5[[#This Row],[VENTA MABE 3 SEMANA OCT]:[VENTAS OTROS 3 SEMANA OCT]])</f>
        <v>0</v>
      </c>
      <c r="BS1484" s="42">
        <v>0.2</v>
      </c>
      <c r="BT1484" s="55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f>SUM(Tabla5[[#This Row],[VENTA MABE 4 SEMANA OCT]:[VENTAS OTROS 4 SEMANA OCT]])</f>
        <v>0</v>
      </c>
      <c r="CI14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84" s="66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f>SUM(Tabla5[[#This Row],[VENTA MABE 1 SEMANA NOV]:[VENTAS OTROS 1 SEMANA NOV]])</f>
        <v>0</v>
      </c>
      <c r="CS1484">
        <f>IFERROR(VLOOKUP(Tabla5[[#This Row],[CLAVE]],[2]VENTAS!$F$2:$L$1501,2,0),0)</f>
        <v>0</v>
      </c>
      <c r="CT1484">
        <f>IFERROR(VLOOKUP(Tabla5[[#This Row],[CLAVE]],[2]VENTAS!$F$2:$L$1501,3,0),0)</f>
        <v>0</v>
      </c>
      <c r="CU1484">
        <f>IFERROR(VLOOKUP(Tabla5[[#This Row],[CLAVE]],[2]VENTAS!$F$2:$L$1501,4,0),0)</f>
        <v>0</v>
      </c>
      <c r="CV1484">
        <f>IFERROR(VLOOKUP(Tabla5[[#This Row],[CLAVE]],[2]VENTAS!$F$2:$L$1501,5,0),0)</f>
        <v>0</v>
      </c>
      <c r="CW1484">
        <f>IFERROR(VLOOKUP(Tabla5[[#This Row],[CLAVE]],[2]VENTAS!$F$2:$L$1501,6,0),0)</f>
        <v>0</v>
      </c>
      <c r="CX1484">
        <f>IFERROR(VLOOKUP(Tabla5[[#This Row],[CLAVE]],[2]VENTAS!$F$2:$L$1501,7,0),0)</f>
        <v>0</v>
      </c>
      <c r="CY1484">
        <f>IFERROR(VLOOKUP(Tabla5[[#This Row],[CLAVE]],[2]VENTAS!$F$2:$R$1501,13,0),0)</f>
        <v>0</v>
      </c>
      <c r="CZ1484">
        <f>SUM(Tabla5[[#This Row],[VENTA MABE 2 SEMANA NOV]:[VENTAS OTROS 2 SEMANA NOV]])</f>
        <v>0</v>
      </c>
      <c r="DA1484" s="46">
        <v>0</v>
      </c>
    </row>
    <row r="1485" spans="1:105" hidden="1" x14ac:dyDescent="0.3">
      <c r="A1485" t="str">
        <f>CONCATENATE(Tabla5[[#This Row],[TIENDA HMPV]],Tabla5[[#This Row],[LINEA]])</f>
        <v>REFRIGERACIÓN</v>
      </c>
      <c r="C1485" t="s">
        <v>653</v>
      </c>
      <c r="D1485" t="s">
        <v>64</v>
      </c>
      <c r="G1485" t="s">
        <v>29</v>
      </c>
      <c r="H1485" s="42">
        <f>IFERROR(Tabla5[[#This Row],[VENTAS MABE]]/Tabla5[[#This Row],[CUOTA]],0)</f>
        <v>0</v>
      </c>
      <c r="I1485">
        <v>1</v>
      </c>
      <c r="L1485">
        <v>0</v>
      </c>
      <c r="M1485">
        <v>0</v>
      </c>
      <c r="N1485">
        <v>0</v>
      </c>
      <c r="O1485">
        <v>0</v>
      </c>
      <c r="W1485" s="42">
        <f>IFERROR(Tabla5[[#This Row],[TOTAL VENTA 38 SEMANA]]/Tabla5[[#This Row],[VENTA ACUM 38]],0)</f>
        <v>0</v>
      </c>
      <c r="X1485" s="42" t="e">
        <f>VLOOKUP(Tabla5[[#This Row],[CLAVE]],[1]!QMI_5_SEMANA_SEP_22[[CLAVE]:[SHARE CADENA S2]],21,0)</f>
        <v>#REF!</v>
      </c>
      <c r="Y1485" t="e">
        <v>#N/A</v>
      </c>
      <c r="Z1485" s="46">
        <f>+Tabla5[[#This Row],[VENTA ACUM 38]]+Tabla5[[#This Row],[venta total 39 acum]]</f>
        <v>0</v>
      </c>
      <c r="AA1485" s="46">
        <v>0</v>
      </c>
      <c r="AB1485" s="46"/>
      <c r="AC1485" s="46"/>
      <c r="AD1485" s="46"/>
      <c r="AE1485" s="46">
        <v>0</v>
      </c>
      <c r="AF1485" s="46"/>
      <c r="AG1485" s="46">
        <v>0</v>
      </c>
      <c r="AH1485" s="42">
        <f>IFERROR(Tabla5[[#This Row],[VENTAS MABE]]/Tabla5[[#This Row],[VENTAS INDURAMA]],0)</f>
        <v>0</v>
      </c>
      <c r="AI1485">
        <v>0</v>
      </c>
      <c r="AK1485" s="42"/>
      <c r="AL1485">
        <v>0</v>
      </c>
      <c r="AM1485">
        <v>0</v>
      </c>
      <c r="AO1485">
        <v>0</v>
      </c>
      <c r="AP1485" t="e">
        <v>#N/A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f>SUM(Tabla5[[#This Row],[VENTA MABE 1 SEMANA OCT]:[VENTAS OTROS 1 SEMANA OCT]])</f>
        <v>0</v>
      </c>
      <c r="AY1485" s="46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f>SUM(Tabla5[[#This Row],[VENTA MABE 2 SEMANA OCT]:[VENTAS OTROS 2 SEMANA OCT]])</f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f>SUM(Tabla5[[#This Row],[VENTA MABE 3 SEMANA OCT]:[VENTAS OTROS 3 SEMANA OCT]])</f>
        <v>0</v>
      </c>
      <c r="BS1485" s="42">
        <v>0.15</v>
      </c>
      <c r="BT1485" s="5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f>SUM(Tabla5[[#This Row],[VENTA MABE 4 SEMANA OCT]:[VENTAS OTROS 4 SEMANA OCT]])</f>
        <v>0</v>
      </c>
      <c r="CI14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85" s="66">
        <v>0</v>
      </c>
      <c r="CK1485">
        <v>0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f>SUM(Tabla5[[#This Row],[VENTA MABE 1 SEMANA NOV]:[VENTAS OTROS 1 SEMANA NOV]])</f>
        <v>1</v>
      </c>
      <c r="CS1485">
        <f>IFERROR(VLOOKUP(Tabla5[[#This Row],[CLAVE]],[2]VENTAS!$F$2:$L$1501,2,0),0)</f>
        <v>0</v>
      </c>
      <c r="CT1485">
        <f>IFERROR(VLOOKUP(Tabla5[[#This Row],[CLAVE]],[2]VENTAS!$F$2:$L$1501,3,0),0)</f>
        <v>0</v>
      </c>
      <c r="CU1485">
        <f>IFERROR(VLOOKUP(Tabla5[[#This Row],[CLAVE]],[2]VENTAS!$F$2:$L$1501,4,0),0)</f>
        <v>0</v>
      </c>
      <c r="CV1485">
        <f>IFERROR(VLOOKUP(Tabla5[[#This Row],[CLAVE]],[2]VENTAS!$F$2:$L$1501,5,0),0)</f>
        <v>0</v>
      </c>
      <c r="CW1485">
        <f>IFERROR(VLOOKUP(Tabla5[[#This Row],[CLAVE]],[2]VENTAS!$F$2:$L$1501,6,0),0)</f>
        <v>0</v>
      </c>
      <c r="CX1485">
        <f>IFERROR(VLOOKUP(Tabla5[[#This Row],[CLAVE]],[2]VENTAS!$F$2:$L$1501,7,0),0)</f>
        <v>0</v>
      </c>
      <c r="CY1485">
        <f>IFERROR(VLOOKUP(Tabla5[[#This Row],[CLAVE]],[2]VENTAS!$F$2:$R$1501,13,0),0)</f>
        <v>0</v>
      </c>
      <c r="CZ1485">
        <f>SUM(Tabla5[[#This Row],[VENTA MABE 2 SEMANA NOV]:[VENTAS OTROS 2 SEMANA NOV]])</f>
        <v>0</v>
      </c>
      <c r="DA1485" s="46">
        <v>0</v>
      </c>
    </row>
    <row r="1486" spans="1:105" hidden="1" x14ac:dyDescent="0.3">
      <c r="A1486" t="str">
        <f>CONCATENATE(Tabla5[[#This Row],[TIENDA HMPV]],Tabla5[[#This Row],[LINEA]])</f>
        <v>912 - MIN NARANJAL (114)COCINAS</v>
      </c>
      <c r="C1486" s="55" t="s">
        <v>653</v>
      </c>
      <c r="D1486" s="55" t="s">
        <v>64</v>
      </c>
      <c r="E1486" s="55" t="s">
        <v>1190</v>
      </c>
      <c r="F1486" s="55" t="s">
        <v>1724</v>
      </c>
      <c r="G1486" t="s">
        <v>26</v>
      </c>
      <c r="H1486" s="42">
        <f>IFERROR(Tabla5[[#This Row],[VENTAS MABE]]/Tabla5[[#This Row],[CUOTA]],0)</f>
        <v>0</v>
      </c>
      <c r="I1486">
        <v>2</v>
      </c>
      <c r="L1486">
        <v>0</v>
      </c>
      <c r="M1486">
        <v>0</v>
      </c>
      <c r="N1486">
        <v>0</v>
      </c>
      <c r="O1486">
        <v>0</v>
      </c>
      <c r="W1486" s="42">
        <f>IFERROR(Tabla5[[#This Row],[TOTAL VENTA 38 SEMANA]]/Tabla5[[#This Row],[VENTA ACUM 38]],0)</f>
        <v>0</v>
      </c>
      <c r="X1486" s="42">
        <v>0</v>
      </c>
      <c r="Y1486" s="55" t="s">
        <v>734</v>
      </c>
      <c r="Z1486" s="46">
        <f>+Tabla5[[#This Row],[VENTA ACUM 38]]+Tabla5[[#This Row],[venta total 39 acum]]</f>
        <v>0</v>
      </c>
      <c r="AA1486" s="46">
        <v>0</v>
      </c>
      <c r="AB1486" s="46">
        <v>0</v>
      </c>
      <c r="AC1486" s="46">
        <v>0</v>
      </c>
      <c r="AD1486" s="46"/>
      <c r="AE1486" s="46"/>
      <c r="AF1486" s="46"/>
      <c r="AG1486" s="46">
        <v>0</v>
      </c>
      <c r="AH1486" s="42">
        <f>IFERROR(Tabla5[[#This Row],[VENTAS MABE]]/Tabla5[[#This Row],[VENTAS INDURAMA]],0)</f>
        <v>0</v>
      </c>
      <c r="AI1486" t="s">
        <v>1676</v>
      </c>
      <c r="AK1486" s="42"/>
      <c r="AL1486" t="s">
        <v>727</v>
      </c>
      <c r="AM1486" s="55" t="s">
        <v>1189</v>
      </c>
      <c r="AO1486" s="55" t="s">
        <v>419</v>
      </c>
      <c r="AP1486" t="e">
        <v>#N/A</v>
      </c>
      <c r="AQ1486" s="55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f>SUM(Tabla5[[#This Row],[VENTA MABE 1 SEMANA OCT]:[VENTAS OTROS 1 SEMANA OCT]])</f>
        <v>0</v>
      </c>
      <c r="AY1486" s="46">
        <v>4</v>
      </c>
      <c r="AZ1486" s="55">
        <v>2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f>SUM(Tabla5[[#This Row],[VENTA MABE 2 SEMANA OCT]:[VENTAS OTROS 2 SEMANA OCT]])</f>
        <v>2</v>
      </c>
      <c r="BH1486" t="s">
        <v>1180</v>
      </c>
      <c r="BI1486" s="55" t="s">
        <v>653</v>
      </c>
      <c r="BJ1486">
        <v>0.49999999999999956</v>
      </c>
      <c r="BK1486" s="55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f>SUM(Tabla5[[#This Row],[VENTA MABE 3 SEMANA OCT]:[VENTAS OTROS 3 SEMANA OCT]])</f>
        <v>0</v>
      </c>
      <c r="BS1486" s="42">
        <v>0.15</v>
      </c>
      <c r="BT1486" s="55">
        <v>0</v>
      </c>
      <c r="BU1486">
        <v>3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f>SUM(Tabla5[[#This Row],[VENTA MABE 4 SEMANA OCT]:[VENTAS OTROS 4 SEMANA OCT]])</f>
        <v>3</v>
      </c>
      <c r="CB1486" t="s">
        <v>1679</v>
      </c>
      <c r="CC1486" t="s">
        <v>1679</v>
      </c>
      <c r="CD1486" t="s">
        <v>1679</v>
      </c>
      <c r="CE1486" t="s">
        <v>1679</v>
      </c>
      <c r="CF1486" t="s">
        <v>1679</v>
      </c>
      <c r="CG1486" t="s">
        <v>1679</v>
      </c>
      <c r="CH1486" t="s">
        <v>1679</v>
      </c>
      <c r="CI14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486" t="s">
        <v>1703</v>
      </c>
      <c r="CK1486">
        <v>0</v>
      </c>
      <c r="CL1486">
        <v>3</v>
      </c>
      <c r="CM1486" t="s">
        <v>1679</v>
      </c>
      <c r="CN1486">
        <v>0</v>
      </c>
      <c r="CO1486">
        <v>0</v>
      </c>
      <c r="CP1486">
        <v>0</v>
      </c>
      <c r="CQ1486">
        <v>0</v>
      </c>
      <c r="CR1486">
        <f>SUM(Tabla5[[#This Row],[VENTA MABE 1 SEMANA NOV]:[VENTAS OTROS 1 SEMANA NOV]])</f>
        <v>3</v>
      </c>
      <c r="CS1486">
        <f>IFERROR(VLOOKUP(Tabla5[[#This Row],[CLAVE]],[2]VENTAS!$F$2:$L$1501,2,0),0)</f>
        <v>0</v>
      </c>
      <c r="CT1486">
        <f>IFERROR(VLOOKUP(Tabla5[[#This Row],[CLAVE]],[2]VENTAS!$F$2:$L$1501,3,0),0)</f>
        <v>3</v>
      </c>
      <c r="CU1486">
        <f>IFERROR(VLOOKUP(Tabla5[[#This Row],[CLAVE]],[2]VENTAS!$F$2:$L$1501,4,0),0)</f>
        <v>0</v>
      </c>
      <c r="CV1486">
        <f>IFERROR(VLOOKUP(Tabla5[[#This Row],[CLAVE]],[2]VENTAS!$F$2:$L$1501,5,0),0)</f>
        <v>0</v>
      </c>
      <c r="CW1486">
        <f>IFERROR(VLOOKUP(Tabla5[[#This Row],[CLAVE]],[2]VENTAS!$F$2:$L$1501,6,0),0)</f>
        <v>0</v>
      </c>
      <c r="CX1486">
        <f>IFERROR(VLOOKUP(Tabla5[[#This Row],[CLAVE]],[2]VENTAS!$F$2:$L$1501,7,0),0)</f>
        <v>0</v>
      </c>
      <c r="CY1486">
        <f>IFERROR(VLOOKUP(Tabla5[[#This Row],[CLAVE]],[2]VENTAS!$F$2:$R$1501,13,0),0)</f>
        <v>0</v>
      </c>
      <c r="CZ1486">
        <f>SUM(Tabla5[[#This Row],[VENTA MABE 2 SEMANA NOV]:[VENTAS OTROS 2 SEMANA NOV]])</f>
        <v>3</v>
      </c>
      <c r="DA1486" s="46">
        <v>4.4884371698498091</v>
      </c>
    </row>
    <row r="1487" spans="1:105" hidden="1" x14ac:dyDescent="0.3">
      <c r="A1487" t="str">
        <f>CONCATENATE(Tabla5[[#This Row],[TIENDA HMPV]],Tabla5[[#This Row],[LINEA]])</f>
        <v>912 - MIN NARANJAL (114)LAVADO</v>
      </c>
      <c r="C1487" s="55" t="s">
        <v>653</v>
      </c>
      <c r="D1487" s="55" t="s">
        <v>64</v>
      </c>
      <c r="E1487" s="55" t="s">
        <v>1190</v>
      </c>
      <c r="F1487" s="55" t="s">
        <v>1724</v>
      </c>
      <c r="G1487" t="s">
        <v>28</v>
      </c>
      <c r="H1487" s="42">
        <f>IFERROR(Tabla5[[#This Row],[VENTAS MABE]]/Tabla5[[#This Row],[CUOTA]],0)</f>
        <v>0</v>
      </c>
      <c r="I1487">
        <v>4</v>
      </c>
      <c r="L1487">
        <v>0</v>
      </c>
      <c r="M1487">
        <v>0</v>
      </c>
      <c r="N1487">
        <v>0</v>
      </c>
      <c r="O1487">
        <v>0</v>
      </c>
      <c r="W1487" s="42">
        <f>IFERROR(Tabla5[[#This Row],[TOTAL VENTA 38 SEMANA]]/Tabla5[[#This Row],[VENTA ACUM 38]],0)</f>
        <v>0</v>
      </c>
      <c r="X1487" s="42">
        <v>0</v>
      </c>
      <c r="Y1487" s="55" t="s">
        <v>734</v>
      </c>
      <c r="Z1487" s="46">
        <f>+Tabla5[[#This Row],[VENTA ACUM 38]]+Tabla5[[#This Row],[venta total 39 acum]]</f>
        <v>0</v>
      </c>
      <c r="AA1487" s="46">
        <v>0</v>
      </c>
      <c r="AB1487" s="46">
        <v>0</v>
      </c>
      <c r="AC1487" s="46">
        <v>0</v>
      </c>
      <c r="AD1487" s="46"/>
      <c r="AE1487" s="46"/>
      <c r="AF1487" s="46"/>
      <c r="AG1487" s="46">
        <v>0</v>
      </c>
      <c r="AH1487" s="42">
        <f>IFERROR(Tabla5[[#This Row],[VENTAS MABE]]/Tabla5[[#This Row],[VENTAS INDURAMA]],0)</f>
        <v>0</v>
      </c>
      <c r="AI1487" t="s">
        <v>1676</v>
      </c>
      <c r="AK1487" s="42"/>
      <c r="AL1487" t="s">
        <v>727</v>
      </c>
      <c r="AM1487" s="55" t="s">
        <v>1189</v>
      </c>
      <c r="AO1487" s="55" t="s">
        <v>419</v>
      </c>
      <c r="AP1487" t="e">
        <v>#N/A</v>
      </c>
      <c r="AQ1487" s="55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f>SUM(Tabla5[[#This Row],[VENTA MABE 1 SEMANA OCT]:[VENTAS OTROS 1 SEMANA OCT]])</f>
        <v>0</v>
      </c>
      <c r="AY1487" s="46">
        <v>5.9005135899359455</v>
      </c>
      <c r="AZ1487" s="55">
        <v>2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f>SUM(Tabla5[[#This Row],[VENTA MABE 2 SEMANA OCT]:[VENTAS OTROS 2 SEMANA OCT]])</f>
        <v>2</v>
      </c>
      <c r="BH1487" t="s">
        <v>1180</v>
      </c>
      <c r="BI1487" s="55" t="s">
        <v>653</v>
      </c>
      <c r="BJ1487">
        <v>0.49999999999999956</v>
      </c>
      <c r="BK1487" s="55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f>SUM(Tabla5[[#This Row],[VENTA MABE 3 SEMANA OCT]:[VENTAS OTROS 3 SEMANA OCT]])</f>
        <v>0</v>
      </c>
      <c r="BS1487" s="42">
        <v>0.2</v>
      </c>
      <c r="BT1487" s="55">
        <v>2</v>
      </c>
      <c r="BU1487">
        <v>4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f>SUM(Tabla5[[#This Row],[VENTA MABE 4 SEMANA OCT]:[VENTAS OTROS 4 SEMANA OCT]])</f>
        <v>6</v>
      </c>
      <c r="CB1487" t="s">
        <v>1679</v>
      </c>
      <c r="CC1487" t="s">
        <v>1679</v>
      </c>
      <c r="CD1487" t="s">
        <v>1679</v>
      </c>
      <c r="CE1487" t="s">
        <v>1679</v>
      </c>
      <c r="CF1487" t="s">
        <v>1679</v>
      </c>
      <c r="CG1487" t="s">
        <v>1679</v>
      </c>
      <c r="CH1487" t="s">
        <v>1679</v>
      </c>
      <c r="CI14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487" t="s">
        <v>1703</v>
      </c>
      <c r="CK1487">
        <v>0</v>
      </c>
      <c r="CL1487">
        <v>4</v>
      </c>
      <c r="CM1487" t="s">
        <v>1679</v>
      </c>
      <c r="CN1487">
        <v>0</v>
      </c>
      <c r="CO1487">
        <v>0</v>
      </c>
      <c r="CP1487">
        <v>0</v>
      </c>
      <c r="CQ1487">
        <v>0</v>
      </c>
      <c r="CR1487">
        <f>SUM(Tabla5[[#This Row],[VENTA MABE 1 SEMANA NOV]:[VENTAS OTROS 1 SEMANA NOV]])</f>
        <v>4</v>
      </c>
      <c r="CS1487">
        <f>IFERROR(VLOOKUP(Tabla5[[#This Row],[CLAVE]],[2]VENTAS!$F$2:$L$1501,2,0),0)</f>
        <v>0</v>
      </c>
      <c r="CT1487">
        <f>IFERROR(VLOOKUP(Tabla5[[#This Row],[CLAVE]],[2]VENTAS!$F$2:$L$1501,3,0),0)</f>
        <v>4</v>
      </c>
      <c r="CU1487">
        <f>IFERROR(VLOOKUP(Tabla5[[#This Row],[CLAVE]],[2]VENTAS!$F$2:$L$1501,4,0),0)</f>
        <v>0</v>
      </c>
      <c r="CV1487">
        <f>IFERROR(VLOOKUP(Tabla5[[#This Row],[CLAVE]],[2]VENTAS!$F$2:$L$1501,5,0),0)</f>
        <v>0</v>
      </c>
      <c r="CW1487">
        <f>IFERROR(VLOOKUP(Tabla5[[#This Row],[CLAVE]],[2]VENTAS!$F$2:$L$1501,6,0),0)</f>
        <v>0</v>
      </c>
      <c r="CX1487">
        <f>IFERROR(VLOOKUP(Tabla5[[#This Row],[CLAVE]],[2]VENTAS!$F$2:$L$1501,7,0),0)</f>
        <v>0</v>
      </c>
      <c r="CY1487">
        <f>IFERROR(VLOOKUP(Tabla5[[#This Row],[CLAVE]],[2]VENTAS!$F$2:$R$1501,13,0),0)</f>
        <v>0</v>
      </c>
      <c r="CZ1487">
        <f>SUM(Tabla5[[#This Row],[VENTA MABE 2 SEMANA NOV]:[VENTAS OTROS 2 SEMANA NOV]])</f>
        <v>4</v>
      </c>
      <c r="DA1487" s="46">
        <v>8.2607190259103245</v>
      </c>
    </row>
    <row r="1488" spans="1:105" hidden="1" x14ac:dyDescent="0.3">
      <c r="A1488" t="str">
        <f>CONCATENATE(Tabla5[[#This Row],[TIENDA HMPV]],Tabla5[[#This Row],[LINEA]])</f>
        <v>912 - MIN NARANJAL (114)REFRIGERACIÓN</v>
      </c>
      <c r="C1488" s="55" t="s">
        <v>653</v>
      </c>
      <c r="D1488" s="55" t="s">
        <v>64</v>
      </c>
      <c r="E1488" s="55" t="s">
        <v>1190</v>
      </c>
      <c r="F1488" s="55" t="s">
        <v>1724</v>
      </c>
      <c r="G1488" t="s">
        <v>29</v>
      </c>
      <c r="H1488" s="42">
        <f>IFERROR(Tabla5[[#This Row],[VENTAS MABE]]/Tabla5[[#This Row],[CUOTA]],0)</f>
        <v>0</v>
      </c>
      <c r="I1488">
        <v>1</v>
      </c>
      <c r="L1488">
        <v>0</v>
      </c>
      <c r="M1488">
        <v>0</v>
      </c>
      <c r="N1488">
        <v>0</v>
      </c>
      <c r="O1488">
        <v>0</v>
      </c>
      <c r="W1488" s="42">
        <f>IFERROR(Tabla5[[#This Row],[TOTAL VENTA 38 SEMANA]]/Tabla5[[#This Row],[VENTA ACUM 38]],0)</f>
        <v>0</v>
      </c>
      <c r="X1488" s="42">
        <v>0</v>
      </c>
      <c r="Y1488" s="55" t="s">
        <v>734</v>
      </c>
      <c r="Z1488" s="46">
        <f>+Tabla5[[#This Row],[VENTA ACUM 38]]+Tabla5[[#This Row],[venta total 39 acum]]</f>
        <v>0</v>
      </c>
      <c r="AA1488" s="46">
        <v>0</v>
      </c>
      <c r="AB1488" s="46">
        <v>0</v>
      </c>
      <c r="AC1488" s="46">
        <v>0</v>
      </c>
      <c r="AD1488" s="46"/>
      <c r="AE1488" s="46"/>
      <c r="AF1488" s="46"/>
      <c r="AG1488" s="46">
        <v>0</v>
      </c>
      <c r="AH1488" s="42">
        <f>IFERROR(Tabla5[[#This Row],[VENTAS MABE]]/Tabla5[[#This Row],[VENTAS INDURAMA]],0)</f>
        <v>0</v>
      </c>
      <c r="AI1488" t="s">
        <v>1676</v>
      </c>
      <c r="AK1488" s="42"/>
      <c r="AL1488" t="s">
        <v>727</v>
      </c>
      <c r="AM1488" s="55" t="s">
        <v>1189</v>
      </c>
      <c r="AO1488" s="55" t="s">
        <v>419</v>
      </c>
      <c r="AP1488" t="e">
        <v>#N/A</v>
      </c>
      <c r="AQ1488" s="55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f>SUM(Tabla5[[#This Row],[VENTA MABE 1 SEMANA OCT]:[VENTAS OTROS 1 SEMANA OCT]])</f>
        <v>0</v>
      </c>
      <c r="AY1488" s="46">
        <v>4</v>
      </c>
      <c r="AZ1488" s="55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f>SUM(Tabla5[[#This Row],[VENTA MABE 2 SEMANA OCT]:[VENTAS OTROS 2 SEMANA OCT]])</f>
        <v>1</v>
      </c>
      <c r="BH1488" t="s">
        <v>1180</v>
      </c>
      <c r="BI1488" s="55" t="s">
        <v>653</v>
      </c>
      <c r="BJ1488">
        <v>0.49999999999999956</v>
      </c>
      <c r="BK1488" s="55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f>SUM(Tabla5[[#This Row],[VENTA MABE 3 SEMANA OCT]:[VENTAS OTROS 3 SEMANA OCT]])</f>
        <v>0</v>
      </c>
      <c r="BS1488" s="42">
        <v>0.15</v>
      </c>
      <c r="BT1488" s="55">
        <v>1</v>
      </c>
      <c r="BU1488">
        <v>5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f>SUM(Tabla5[[#This Row],[VENTA MABE 4 SEMANA OCT]:[VENTAS OTROS 4 SEMANA OCT]])</f>
        <v>6</v>
      </c>
      <c r="CH1488" t="s">
        <v>1695</v>
      </c>
      <c r="CI148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1488" t="s">
        <v>1703</v>
      </c>
      <c r="CK1488">
        <v>0</v>
      </c>
      <c r="CL1488">
        <v>5</v>
      </c>
      <c r="CM1488" t="s">
        <v>1679</v>
      </c>
      <c r="CN1488">
        <v>0</v>
      </c>
      <c r="CO1488">
        <v>0</v>
      </c>
      <c r="CP1488">
        <v>0</v>
      </c>
      <c r="CQ1488">
        <v>0</v>
      </c>
      <c r="CR1488">
        <f>SUM(Tabla5[[#This Row],[VENTA MABE 1 SEMANA NOV]:[VENTAS OTROS 1 SEMANA NOV]])</f>
        <v>5</v>
      </c>
      <c r="CS1488">
        <f>IFERROR(VLOOKUP(Tabla5[[#This Row],[CLAVE]],[2]VENTAS!$F$2:$L$1501,2,0),0)</f>
        <v>0</v>
      </c>
      <c r="CT1488">
        <f>IFERROR(VLOOKUP(Tabla5[[#This Row],[CLAVE]],[2]VENTAS!$F$2:$L$1501,3,0),0)</f>
        <v>5</v>
      </c>
      <c r="CU1488">
        <f>IFERROR(VLOOKUP(Tabla5[[#This Row],[CLAVE]],[2]VENTAS!$F$2:$L$1501,4,0),0)</f>
        <v>0</v>
      </c>
      <c r="CV1488">
        <f>IFERROR(VLOOKUP(Tabla5[[#This Row],[CLAVE]],[2]VENTAS!$F$2:$L$1501,5,0),0)</f>
        <v>0</v>
      </c>
      <c r="CW1488">
        <f>IFERROR(VLOOKUP(Tabla5[[#This Row],[CLAVE]],[2]VENTAS!$F$2:$L$1501,6,0),0)</f>
        <v>0</v>
      </c>
      <c r="CX1488">
        <f>IFERROR(VLOOKUP(Tabla5[[#This Row],[CLAVE]],[2]VENTAS!$F$2:$L$1501,7,0),0)</f>
        <v>0</v>
      </c>
      <c r="CY1488">
        <f>IFERROR(VLOOKUP(Tabla5[[#This Row],[CLAVE]],[2]VENTAS!$F$2:$R$1501,13,0),0)</f>
        <v>0</v>
      </c>
      <c r="CZ1488">
        <f>SUM(Tabla5[[#This Row],[VENTA MABE 2 SEMANA NOV]:[VENTAS OTROS 2 SEMANA NOV]])</f>
        <v>5</v>
      </c>
      <c r="DA1488" s="46">
        <v>3.0855757310581202</v>
      </c>
    </row>
    <row r="1489" spans="1:105" hidden="1" x14ac:dyDescent="0.3">
      <c r="A1489" t="str">
        <f>CONCATENATE(Tabla5[[#This Row],[TIENDA HMPV]],Tabla5[[#This Row],[LINEA]])</f>
        <v>952 - ORVE LA FLORIDACOCINAS</v>
      </c>
      <c r="C1489" s="55" t="s">
        <v>653</v>
      </c>
      <c r="D1489" s="55" t="s">
        <v>86</v>
      </c>
      <c r="E1489" s="55" t="s">
        <v>1228</v>
      </c>
      <c r="F1489" s="55" t="s">
        <v>1724</v>
      </c>
      <c r="G1489" t="s">
        <v>26</v>
      </c>
      <c r="H1489" s="42">
        <f>IFERROR(Tabla5[[#This Row],[VENTAS MABE]]/Tabla5[[#This Row],[CUOTA]],0)</f>
        <v>0</v>
      </c>
      <c r="I1489">
        <v>1</v>
      </c>
      <c r="L1489">
        <v>0</v>
      </c>
      <c r="M1489">
        <v>0</v>
      </c>
      <c r="N1489">
        <v>0</v>
      </c>
      <c r="O1489">
        <v>0</v>
      </c>
      <c r="W1489" s="42">
        <f>IFERROR(Tabla5[[#This Row],[TOTAL VENTA 38 SEMANA]]/Tabla5[[#This Row],[VENTA ACUM 38]],0)</f>
        <v>0</v>
      </c>
      <c r="X1489" s="42">
        <v>0</v>
      </c>
      <c r="Y1489" s="55" t="s">
        <v>757</v>
      </c>
      <c r="Z1489" s="46">
        <f>+Tabla5[[#This Row],[VENTA ACUM 38]]+Tabla5[[#This Row],[venta total 39 acum]]</f>
        <v>0</v>
      </c>
      <c r="AA1489" s="46">
        <v>0</v>
      </c>
      <c r="AB1489" s="46">
        <v>0</v>
      </c>
      <c r="AC1489" s="46">
        <v>0</v>
      </c>
      <c r="AD1489" s="46"/>
      <c r="AE1489" s="46"/>
      <c r="AF1489" s="46"/>
      <c r="AG1489" s="46">
        <v>0</v>
      </c>
      <c r="AH1489" s="42">
        <f>IFERROR(Tabla5[[#This Row],[VENTAS MABE]]/Tabla5[[#This Row],[VENTAS INDURAMA]],0)</f>
        <v>0</v>
      </c>
      <c r="AI1489" t="s">
        <v>1676</v>
      </c>
      <c r="AK1489" s="42"/>
      <c r="AL1489" t="s">
        <v>727</v>
      </c>
      <c r="AM1489" s="55" t="s">
        <v>1227</v>
      </c>
      <c r="AO1489" s="55" t="s">
        <v>419</v>
      </c>
      <c r="AP1489" t="e">
        <v>#N/A</v>
      </c>
      <c r="AQ1489" s="55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f>SUM(Tabla5[[#This Row],[VENTA MABE 1 SEMANA OCT]:[VENTAS OTROS 1 SEMANA OCT]])</f>
        <v>0</v>
      </c>
      <c r="AY1489" s="46">
        <v>3</v>
      </c>
      <c r="AZ1489" s="55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f>SUM(Tabla5[[#This Row],[VENTA MABE 2 SEMANA OCT]:[VENTAS OTROS 2 SEMANA OCT]])</f>
        <v>1</v>
      </c>
      <c r="BH1489" t="s">
        <v>796</v>
      </c>
      <c r="BI1489" s="55" t="s">
        <v>653</v>
      </c>
      <c r="BJ1489">
        <v>0.99999999999999911</v>
      </c>
      <c r="BK1489" s="55">
        <v>1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f>SUM(Tabla5[[#This Row],[VENTA MABE 3 SEMANA OCT]:[VENTAS OTROS 3 SEMANA OCT]])</f>
        <v>1</v>
      </c>
      <c r="BS1489" s="42">
        <v>0.5</v>
      </c>
      <c r="BT1489" s="55">
        <v>1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f>SUM(Tabla5[[#This Row],[VENTA MABE 4 SEMANA OCT]:[VENTAS OTROS 4 SEMANA OCT]])</f>
        <v>1</v>
      </c>
      <c r="CB1489" t="s">
        <v>1679</v>
      </c>
      <c r="CC1489" t="s">
        <v>1679</v>
      </c>
      <c r="CD1489" t="s">
        <v>1679</v>
      </c>
      <c r="CE1489" t="s">
        <v>1679</v>
      </c>
      <c r="CF1489" t="s">
        <v>1679</v>
      </c>
      <c r="CG1489" t="s">
        <v>1679</v>
      </c>
      <c r="CH1489" t="s">
        <v>1679</v>
      </c>
      <c r="CI14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89" t="s">
        <v>1703</v>
      </c>
      <c r="CK1489">
        <v>0</v>
      </c>
      <c r="CL1489">
        <v>0</v>
      </c>
      <c r="CM1489" t="s">
        <v>1679</v>
      </c>
      <c r="CN1489">
        <v>0</v>
      </c>
      <c r="CO1489">
        <v>0</v>
      </c>
      <c r="CP1489">
        <v>0</v>
      </c>
      <c r="CQ1489">
        <v>0</v>
      </c>
      <c r="CR1489">
        <f>SUM(Tabla5[[#This Row],[VENTA MABE 1 SEMANA NOV]:[VENTAS OTROS 1 SEMANA NOV]])</f>
        <v>0</v>
      </c>
      <c r="CS1489">
        <f>IFERROR(VLOOKUP(Tabla5[[#This Row],[CLAVE]],[2]VENTAS!$F$2:$L$1501,2,0),0)</f>
        <v>2</v>
      </c>
      <c r="CT1489">
        <f>IFERROR(VLOOKUP(Tabla5[[#This Row],[CLAVE]],[2]VENTAS!$F$2:$L$1501,3,0),0)</f>
        <v>0</v>
      </c>
      <c r="CU1489">
        <f>IFERROR(VLOOKUP(Tabla5[[#This Row],[CLAVE]],[2]VENTAS!$F$2:$L$1501,4,0),0)</f>
        <v>0</v>
      </c>
      <c r="CV1489">
        <f>IFERROR(VLOOKUP(Tabla5[[#This Row],[CLAVE]],[2]VENTAS!$F$2:$L$1501,5,0),0)</f>
        <v>0</v>
      </c>
      <c r="CW1489">
        <f>IFERROR(VLOOKUP(Tabla5[[#This Row],[CLAVE]],[2]VENTAS!$F$2:$L$1501,6,0),0)</f>
        <v>0</v>
      </c>
      <c r="CX1489">
        <f>IFERROR(VLOOKUP(Tabla5[[#This Row],[CLAVE]],[2]VENTAS!$F$2:$L$1501,7,0),0)</f>
        <v>0</v>
      </c>
      <c r="CY1489">
        <f>IFERROR(VLOOKUP(Tabla5[[#This Row],[CLAVE]],[2]VENTAS!$F$2:$R$1501,13,0),0)</f>
        <v>0</v>
      </c>
      <c r="CZ1489">
        <f>SUM(Tabla5[[#This Row],[VENTA MABE 2 SEMANA NOV]:[VENTAS OTROS 2 SEMANA NOV]])</f>
        <v>2</v>
      </c>
      <c r="DA1489" s="46">
        <v>2.7003435647676213</v>
      </c>
    </row>
    <row r="1490" spans="1:105" hidden="1" x14ac:dyDescent="0.3">
      <c r="A1490" t="str">
        <f>CONCATENATE(Tabla5[[#This Row],[TIENDA HMPV]],Tabla5[[#This Row],[LINEA]])</f>
        <v>952 - ORVE LA FLORIDAREFRIGERACIÓN</v>
      </c>
      <c r="C1490" s="55" t="s">
        <v>653</v>
      </c>
      <c r="D1490" s="55" t="s">
        <v>86</v>
      </c>
      <c r="E1490" s="55" t="s">
        <v>1228</v>
      </c>
      <c r="F1490" s="55" t="s">
        <v>1724</v>
      </c>
      <c r="G1490" t="s">
        <v>29</v>
      </c>
      <c r="H1490" s="42">
        <f>IFERROR(Tabla5[[#This Row],[VENTAS MABE]]/Tabla5[[#This Row],[CUOTA]],0)</f>
        <v>0</v>
      </c>
      <c r="I1490">
        <v>1</v>
      </c>
      <c r="L1490">
        <v>0</v>
      </c>
      <c r="M1490">
        <v>0</v>
      </c>
      <c r="N1490">
        <v>0</v>
      </c>
      <c r="O1490">
        <v>0</v>
      </c>
      <c r="W1490" s="42">
        <f>IFERROR(Tabla5[[#This Row],[TOTAL VENTA 38 SEMANA]]/Tabla5[[#This Row],[VENTA ACUM 38]],0)</f>
        <v>0</v>
      </c>
      <c r="X1490" s="42">
        <v>0</v>
      </c>
      <c r="Y1490" s="55" t="s">
        <v>757</v>
      </c>
      <c r="Z1490" s="46">
        <f>+Tabla5[[#This Row],[VENTA ACUM 38]]+Tabla5[[#This Row],[venta total 39 acum]]</f>
        <v>0</v>
      </c>
      <c r="AA1490" s="46">
        <v>0</v>
      </c>
      <c r="AB1490" s="46">
        <v>0</v>
      </c>
      <c r="AC1490" s="46">
        <v>0</v>
      </c>
      <c r="AD1490" s="46"/>
      <c r="AE1490" s="46"/>
      <c r="AF1490" s="46"/>
      <c r="AG1490" s="46">
        <v>0</v>
      </c>
      <c r="AH1490" s="42">
        <f>IFERROR(Tabla5[[#This Row],[VENTAS MABE]]/Tabla5[[#This Row],[VENTAS INDURAMA]],0)</f>
        <v>0</v>
      </c>
      <c r="AI1490" t="s">
        <v>1676</v>
      </c>
      <c r="AK1490" s="42"/>
      <c r="AL1490" t="s">
        <v>727</v>
      </c>
      <c r="AM1490" s="55" t="s">
        <v>1227</v>
      </c>
      <c r="AO1490" s="55" t="s">
        <v>419</v>
      </c>
      <c r="AP1490" t="e">
        <v>#N/A</v>
      </c>
      <c r="AQ1490" s="55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f>SUM(Tabla5[[#This Row],[VENTA MABE 1 SEMANA OCT]:[VENTAS OTROS 1 SEMANA OCT]])</f>
        <v>0</v>
      </c>
      <c r="AY1490" s="46">
        <v>2</v>
      </c>
      <c r="AZ1490" s="55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f>SUM(Tabla5[[#This Row],[VENTA MABE 2 SEMANA OCT]:[VENTAS OTROS 2 SEMANA OCT]])</f>
        <v>0</v>
      </c>
      <c r="BH1490" t="s">
        <v>796</v>
      </c>
      <c r="BI1490" s="55" t="s">
        <v>653</v>
      </c>
      <c r="BJ1490">
        <v>0.99999999999999911</v>
      </c>
      <c r="BK1490" s="55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f>SUM(Tabla5[[#This Row],[VENTA MABE 3 SEMANA OCT]:[VENTAS OTROS 3 SEMANA OCT]])</f>
        <v>0</v>
      </c>
      <c r="BS1490" s="42">
        <v>0.4</v>
      </c>
      <c r="BT1490" s="55">
        <v>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f>SUM(Tabla5[[#This Row],[VENTA MABE 4 SEMANA OCT]:[VENTAS OTROS 4 SEMANA OCT]])</f>
        <v>1</v>
      </c>
      <c r="CB1490" t="s">
        <v>1679</v>
      </c>
      <c r="CC1490" t="s">
        <v>1679</v>
      </c>
      <c r="CD1490" t="s">
        <v>1679</v>
      </c>
      <c r="CE1490" t="s">
        <v>1679</v>
      </c>
      <c r="CF1490" t="s">
        <v>1679</v>
      </c>
      <c r="CG1490" t="s">
        <v>1679</v>
      </c>
      <c r="CH1490" t="s">
        <v>1679</v>
      </c>
      <c r="CI149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90" s="66">
        <v>0</v>
      </c>
      <c r="CK1490">
        <v>1</v>
      </c>
      <c r="CL1490">
        <v>0</v>
      </c>
      <c r="CM1490" t="s">
        <v>1679</v>
      </c>
      <c r="CN1490">
        <v>0</v>
      </c>
      <c r="CO1490">
        <v>0</v>
      </c>
      <c r="CP1490">
        <v>0</v>
      </c>
      <c r="CQ1490">
        <v>0</v>
      </c>
      <c r="CR1490">
        <f>SUM(Tabla5[[#This Row],[VENTA MABE 1 SEMANA NOV]:[VENTAS OTROS 1 SEMANA NOV]])</f>
        <v>1</v>
      </c>
      <c r="CS1490">
        <f>IFERROR(VLOOKUP(Tabla5[[#This Row],[CLAVE]],[2]VENTAS!$F$2:$L$1501,2,0),0)</f>
        <v>1</v>
      </c>
      <c r="CT1490">
        <f>IFERROR(VLOOKUP(Tabla5[[#This Row],[CLAVE]],[2]VENTAS!$F$2:$L$1501,3,0),0)</f>
        <v>0</v>
      </c>
      <c r="CU1490">
        <f>IFERROR(VLOOKUP(Tabla5[[#This Row],[CLAVE]],[2]VENTAS!$F$2:$L$1501,4,0),0)</f>
        <v>0</v>
      </c>
      <c r="CV1490">
        <f>IFERROR(VLOOKUP(Tabla5[[#This Row],[CLAVE]],[2]VENTAS!$F$2:$L$1501,5,0),0)</f>
        <v>0</v>
      </c>
      <c r="CW1490">
        <f>IFERROR(VLOOKUP(Tabla5[[#This Row],[CLAVE]],[2]VENTAS!$F$2:$L$1501,6,0),0)</f>
        <v>0</v>
      </c>
      <c r="CX1490">
        <f>IFERROR(VLOOKUP(Tabla5[[#This Row],[CLAVE]],[2]VENTAS!$F$2:$L$1501,7,0),0)</f>
        <v>0</v>
      </c>
      <c r="CY1490">
        <f>IFERROR(VLOOKUP(Tabla5[[#This Row],[CLAVE]],[2]VENTAS!$F$2:$R$1501,13,0),0)</f>
        <v>0</v>
      </c>
      <c r="CZ1490">
        <f>SUM(Tabla5[[#This Row],[VENTA MABE 2 SEMANA NOV]:[VENTAS OTROS 2 SEMANA NOV]])</f>
        <v>1</v>
      </c>
      <c r="DA1490" s="46">
        <v>1.6663515004164693</v>
      </c>
    </row>
    <row r="1491" spans="1:105" hidden="1" x14ac:dyDescent="0.3">
      <c r="A1491" t="str">
        <f>CONCATENATE(Tabla5[[#This Row],[TIENDA HMPV]],Tabla5[[#This Row],[LINEA]])</f>
        <v>COCINAS</v>
      </c>
      <c r="C1491" t="s">
        <v>653</v>
      </c>
      <c r="D1491" t="s">
        <v>86</v>
      </c>
      <c r="G1491" t="s">
        <v>26</v>
      </c>
      <c r="H1491" s="42">
        <f>IFERROR(Tabla5[[#This Row],[VENTAS MABE]]/Tabla5[[#This Row],[CUOTA]],0)</f>
        <v>0</v>
      </c>
      <c r="I1491">
        <v>2</v>
      </c>
      <c r="L1491">
        <v>0</v>
      </c>
      <c r="M1491">
        <v>0</v>
      </c>
      <c r="N1491">
        <v>0</v>
      </c>
      <c r="O1491">
        <v>0</v>
      </c>
      <c r="W1491" s="42">
        <f>IFERROR(Tabla5[[#This Row],[TOTAL VENTA 38 SEMANA]]/Tabla5[[#This Row],[VENTA ACUM 38]],0)</f>
        <v>0</v>
      </c>
      <c r="X1491" s="42" t="e">
        <f>VLOOKUP(Tabla5[[#This Row],[CLAVE]],[1]!QMI_5_SEMANA_SEP_22[[CLAVE]:[SHARE CADENA S2]],21,0)</f>
        <v>#REF!</v>
      </c>
      <c r="Y1491" t="e">
        <v>#N/A</v>
      </c>
      <c r="Z1491" s="46">
        <f>+Tabla5[[#This Row],[VENTA ACUM 38]]+Tabla5[[#This Row],[venta total 39 acum]]</f>
        <v>0</v>
      </c>
      <c r="AA1491" s="46">
        <v>0</v>
      </c>
      <c r="AB1491" s="46"/>
      <c r="AC1491" s="46"/>
      <c r="AD1491" s="46"/>
      <c r="AE1491" s="46">
        <v>0</v>
      </c>
      <c r="AF1491" s="46"/>
      <c r="AG1491" s="46">
        <v>0</v>
      </c>
      <c r="AH1491" s="42">
        <f>IFERROR(Tabla5[[#This Row],[VENTAS MABE]]/Tabla5[[#This Row],[VENTAS INDURAMA]],0)</f>
        <v>0</v>
      </c>
      <c r="AI1491">
        <v>0</v>
      </c>
      <c r="AK1491" s="42"/>
      <c r="AL1491">
        <v>0</v>
      </c>
      <c r="AM1491">
        <v>0</v>
      </c>
      <c r="AO1491">
        <v>0</v>
      </c>
      <c r="AP1491" t="e">
        <v>#N/A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f>SUM(Tabla5[[#This Row],[VENTA MABE 1 SEMANA OCT]:[VENTAS OTROS 1 SEMANA OCT]])</f>
        <v>0</v>
      </c>
      <c r="AY1491" s="46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f>SUM(Tabla5[[#This Row],[VENTA MABE 2 SEMANA OCT]:[VENTAS OTROS 2 SEMANA OCT]])</f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f>SUM(Tabla5[[#This Row],[VENTA MABE 3 SEMANA OCT]:[VENTAS OTROS 3 SEMANA OCT]])</f>
        <v>0</v>
      </c>
      <c r="BS1491" s="42">
        <v>0.5</v>
      </c>
      <c r="BT1491" s="55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f>SUM(Tabla5[[#This Row],[VENTA MABE 4 SEMANA OCT]:[VENTAS OTROS 4 SEMANA OCT]])</f>
        <v>0</v>
      </c>
      <c r="CI14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91" s="66">
        <v>0</v>
      </c>
      <c r="CK1491">
        <v>1</v>
      </c>
      <c r="CL1491">
        <v>2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f>SUM(Tabla5[[#This Row],[VENTA MABE 1 SEMANA NOV]:[VENTAS OTROS 1 SEMANA NOV]])</f>
        <v>3</v>
      </c>
      <c r="CS1491">
        <f>IFERROR(VLOOKUP(Tabla5[[#This Row],[CLAVE]],[2]VENTAS!$F$2:$L$1501,2,0),0)</f>
        <v>0</v>
      </c>
      <c r="CT1491">
        <f>IFERROR(VLOOKUP(Tabla5[[#This Row],[CLAVE]],[2]VENTAS!$F$2:$L$1501,3,0),0)</f>
        <v>0</v>
      </c>
      <c r="CU1491">
        <f>IFERROR(VLOOKUP(Tabla5[[#This Row],[CLAVE]],[2]VENTAS!$F$2:$L$1501,4,0),0)</f>
        <v>0</v>
      </c>
      <c r="CV1491">
        <f>IFERROR(VLOOKUP(Tabla5[[#This Row],[CLAVE]],[2]VENTAS!$F$2:$L$1501,5,0),0)</f>
        <v>0</v>
      </c>
      <c r="CW1491">
        <f>IFERROR(VLOOKUP(Tabla5[[#This Row],[CLAVE]],[2]VENTAS!$F$2:$L$1501,6,0),0)</f>
        <v>0</v>
      </c>
      <c r="CX1491">
        <f>IFERROR(VLOOKUP(Tabla5[[#This Row],[CLAVE]],[2]VENTAS!$F$2:$L$1501,7,0),0)</f>
        <v>0</v>
      </c>
      <c r="CY1491">
        <f>IFERROR(VLOOKUP(Tabla5[[#This Row],[CLAVE]],[2]VENTAS!$F$2:$R$1501,13,0),0)</f>
        <v>0</v>
      </c>
      <c r="CZ1491">
        <f>SUM(Tabla5[[#This Row],[VENTA MABE 2 SEMANA NOV]:[VENTAS OTROS 2 SEMANA NOV]])</f>
        <v>0</v>
      </c>
      <c r="DA1491" s="46">
        <v>0</v>
      </c>
    </row>
    <row r="1492" spans="1:105" hidden="1" x14ac:dyDescent="0.3">
      <c r="A1492" t="str">
        <f>CONCATENATE(Tabla5[[#This Row],[TIENDA HMPV]],Tabla5[[#This Row],[LINEA]])</f>
        <v>REFRIGERACIÓN</v>
      </c>
      <c r="C1492" t="s">
        <v>653</v>
      </c>
      <c r="D1492" t="s">
        <v>86</v>
      </c>
      <c r="G1492" t="s">
        <v>29</v>
      </c>
      <c r="H1492" s="42">
        <f>IFERROR(Tabla5[[#This Row],[VENTAS MABE]]/Tabla5[[#This Row],[CUOTA]],0)</f>
        <v>0</v>
      </c>
      <c r="I1492">
        <v>2</v>
      </c>
      <c r="L1492">
        <v>0</v>
      </c>
      <c r="M1492">
        <v>0</v>
      </c>
      <c r="N1492">
        <v>0</v>
      </c>
      <c r="O1492">
        <v>0</v>
      </c>
      <c r="W1492" s="42">
        <f>IFERROR(Tabla5[[#This Row],[TOTAL VENTA 38 SEMANA]]/Tabla5[[#This Row],[VENTA ACUM 38]],0)</f>
        <v>0</v>
      </c>
      <c r="X1492" s="42" t="e">
        <f>VLOOKUP(Tabla5[[#This Row],[CLAVE]],[1]!QMI_5_SEMANA_SEP_22[[CLAVE]:[SHARE CADENA S2]],21,0)</f>
        <v>#REF!</v>
      </c>
      <c r="Y1492" t="e">
        <v>#N/A</v>
      </c>
      <c r="Z1492" s="46">
        <f>+Tabla5[[#This Row],[VENTA ACUM 38]]+Tabla5[[#This Row],[venta total 39 acum]]</f>
        <v>0</v>
      </c>
      <c r="AA1492" s="46">
        <v>0</v>
      </c>
      <c r="AB1492" s="46"/>
      <c r="AC1492" s="46"/>
      <c r="AD1492" s="46"/>
      <c r="AE1492" s="46">
        <v>0</v>
      </c>
      <c r="AF1492" s="46"/>
      <c r="AG1492" s="46">
        <v>0</v>
      </c>
      <c r="AH1492" s="42">
        <f>IFERROR(Tabla5[[#This Row],[VENTAS MABE]]/Tabla5[[#This Row],[VENTAS INDURAMA]],0)</f>
        <v>0</v>
      </c>
      <c r="AI1492">
        <v>0</v>
      </c>
      <c r="AK1492" s="42"/>
      <c r="AL1492">
        <v>0</v>
      </c>
      <c r="AM1492">
        <v>0</v>
      </c>
      <c r="AO1492">
        <v>0</v>
      </c>
      <c r="AP1492" t="e">
        <v>#N/A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f>SUM(Tabla5[[#This Row],[VENTA MABE 1 SEMANA OCT]:[VENTAS OTROS 1 SEMANA OCT]])</f>
        <v>0</v>
      </c>
      <c r="AY1492" s="46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f>SUM(Tabla5[[#This Row],[VENTA MABE 2 SEMANA OCT]:[VENTAS OTROS 2 SEMANA OCT]])</f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f>SUM(Tabla5[[#This Row],[VENTA MABE 3 SEMANA OCT]:[VENTAS OTROS 3 SEMANA OCT]])</f>
        <v>0</v>
      </c>
      <c r="BS1492" s="42">
        <v>0.4</v>
      </c>
      <c r="BT1492" s="55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f>SUM(Tabla5[[#This Row],[VENTA MABE 4 SEMANA OCT]:[VENTAS OTROS 4 SEMANA OCT]])</f>
        <v>0</v>
      </c>
      <c r="CI14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92" s="66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f>SUM(Tabla5[[#This Row],[VENTA MABE 1 SEMANA NOV]:[VENTAS OTROS 1 SEMANA NOV]])</f>
        <v>1</v>
      </c>
      <c r="CS1492">
        <f>IFERROR(VLOOKUP(Tabla5[[#This Row],[CLAVE]],[2]VENTAS!$F$2:$L$1501,2,0),0)</f>
        <v>0</v>
      </c>
      <c r="CT1492">
        <f>IFERROR(VLOOKUP(Tabla5[[#This Row],[CLAVE]],[2]VENTAS!$F$2:$L$1501,3,0),0)</f>
        <v>0</v>
      </c>
      <c r="CU1492">
        <f>IFERROR(VLOOKUP(Tabla5[[#This Row],[CLAVE]],[2]VENTAS!$F$2:$L$1501,4,0),0)</f>
        <v>0</v>
      </c>
      <c r="CV1492">
        <f>IFERROR(VLOOKUP(Tabla5[[#This Row],[CLAVE]],[2]VENTAS!$F$2:$L$1501,5,0),0)</f>
        <v>0</v>
      </c>
      <c r="CW1492">
        <f>IFERROR(VLOOKUP(Tabla5[[#This Row],[CLAVE]],[2]VENTAS!$F$2:$L$1501,6,0),0)</f>
        <v>0</v>
      </c>
      <c r="CX1492">
        <f>IFERROR(VLOOKUP(Tabla5[[#This Row],[CLAVE]],[2]VENTAS!$F$2:$L$1501,7,0),0)</f>
        <v>0</v>
      </c>
      <c r="CY1492">
        <f>IFERROR(VLOOKUP(Tabla5[[#This Row],[CLAVE]],[2]VENTAS!$F$2:$R$1501,13,0),0)</f>
        <v>0</v>
      </c>
      <c r="CZ1492">
        <f>SUM(Tabla5[[#This Row],[VENTA MABE 2 SEMANA NOV]:[VENTAS OTROS 2 SEMANA NOV]])</f>
        <v>0</v>
      </c>
      <c r="DA1492" s="46">
        <v>0</v>
      </c>
    </row>
    <row r="1493" spans="1:105" hidden="1" x14ac:dyDescent="0.3">
      <c r="A1493" t="str">
        <f>CONCATENATE(Tabla5[[#This Row],[TIENDA HMPV]],Tabla5[[#This Row],[LINEA]])</f>
        <v>403 - POINT DAULEAIRES</v>
      </c>
      <c r="C1493" s="55" t="s">
        <v>653</v>
      </c>
      <c r="D1493" s="55" t="s">
        <v>77</v>
      </c>
      <c r="E1493" s="55" t="s">
        <v>1609</v>
      </c>
      <c r="F1493" s="55" t="s">
        <v>1724</v>
      </c>
      <c r="G1493" t="s">
        <v>25</v>
      </c>
      <c r="H1493" s="42">
        <f>IFERROR(Tabla5[[#This Row],[VENTAS MABE]]/Tabla5[[#This Row],[CUOTA]],0)</f>
        <v>0</v>
      </c>
      <c r="I1493">
        <v>0</v>
      </c>
      <c r="L1493">
        <v>0</v>
      </c>
      <c r="M1493">
        <v>0</v>
      </c>
      <c r="N1493">
        <v>0</v>
      </c>
      <c r="O1493">
        <v>0</v>
      </c>
      <c r="W1493" s="42">
        <f>IFERROR(Tabla5[[#This Row],[TOTAL VENTA 38 SEMANA]]/Tabla5[[#This Row],[VENTA ACUM 38]],0)</f>
        <v>0</v>
      </c>
      <c r="X1493" s="42">
        <v>0</v>
      </c>
      <c r="Y1493" s="55" t="s">
        <v>757</v>
      </c>
      <c r="Z1493" s="46">
        <f>+Tabla5[[#This Row],[VENTA ACUM 38]]+Tabla5[[#This Row],[venta total 39 acum]]</f>
        <v>0</v>
      </c>
      <c r="AA1493" s="46">
        <v>0</v>
      </c>
      <c r="AB1493" s="46">
        <v>0</v>
      </c>
      <c r="AC1493" s="46">
        <v>0</v>
      </c>
      <c r="AD1493" s="46"/>
      <c r="AE1493" s="46"/>
      <c r="AF1493" s="46"/>
      <c r="AG1493" s="46">
        <v>0</v>
      </c>
      <c r="AH1493" s="42">
        <f>IFERROR(Tabla5[[#This Row],[VENTAS MABE]]/Tabla5[[#This Row],[VENTAS INDURAMA]],0)</f>
        <v>0</v>
      </c>
      <c r="AI1493" t="s">
        <v>1676</v>
      </c>
      <c r="AK1493" s="42"/>
      <c r="AL1493" t="s">
        <v>727</v>
      </c>
      <c r="AM1493" s="55" t="s">
        <v>1215</v>
      </c>
      <c r="AO1493" s="55" t="s">
        <v>419</v>
      </c>
      <c r="AP1493" t="e">
        <v>#N/A</v>
      </c>
      <c r="AQ1493" s="55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f>SUM(Tabla5[[#This Row],[VENTA MABE 1 SEMANA OCT]:[VENTAS OTROS 1 SEMANA OCT]])</f>
        <v>0</v>
      </c>
      <c r="AY1493" s="46">
        <v>0</v>
      </c>
      <c r="AZ1493" s="55">
        <v>0</v>
      </c>
      <c r="BA1493">
        <v>0</v>
      </c>
      <c r="BB1493">
        <v>0</v>
      </c>
      <c r="BC1493">
        <v>2</v>
      </c>
      <c r="BD1493">
        <v>0</v>
      </c>
      <c r="BE1493">
        <v>0</v>
      </c>
      <c r="BF1493">
        <v>0</v>
      </c>
      <c r="BG1493">
        <f>SUM(Tabla5[[#This Row],[VENTA MABE 2 SEMANA OCT]:[VENTAS OTROS 2 SEMANA OCT]])</f>
        <v>2</v>
      </c>
      <c r="BH1493" t="s">
        <v>1198</v>
      </c>
      <c r="BI1493" s="55" t="s">
        <v>653</v>
      </c>
      <c r="BJ1493">
        <v>1.0000000000000018</v>
      </c>
      <c r="BK1493" s="55">
        <v>0</v>
      </c>
      <c r="BL1493">
        <v>0</v>
      </c>
      <c r="BM1493">
        <v>0</v>
      </c>
      <c r="BN1493">
        <v>2</v>
      </c>
      <c r="BO1493">
        <v>0</v>
      </c>
      <c r="BP1493">
        <v>0</v>
      </c>
      <c r="BQ1493">
        <v>0</v>
      </c>
      <c r="BR1493">
        <f>SUM(Tabla5[[#This Row],[VENTA MABE 3 SEMANA OCT]:[VENTAS OTROS 3 SEMANA OCT]])</f>
        <v>2</v>
      </c>
      <c r="BS1493" s="42">
        <v>0</v>
      </c>
      <c r="BT1493" s="55">
        <v>0</v>
      </c>
      <c r="BU1493">
        <v>0</v>
      </c>
      <c r="BV1493">
        <v>0</v>
      </c>
      <c r="BW1493">
        <v>2</v>
      </c>
      <c r="BX1493">
        <v>0</v>
      </c>
      <c r="BY1493">
        <v>0</v>
      </c>
      <c r="BZ1493">
        <v>0</v>
      </c>
      <c r="CA1493">
        <f>SUM(Tabla5[[#This Row],[VENTA MABE 4 SEMANA OCT]:[VENTAS OTROS 4 SEMANA OCT]])</f>
        <v>2</v>
      </c>
      <c r="CB1493" t="s">
        <v>1679</v>
      </c>
      <c r="CC1493" t="s">
        <v>1679</v>
      </c>
      <c r="CD1493" t="s">
        <v>1679</v>
      </c>
      <c r="CE1493" t="s">
        <v>1679</v>
      </c>
      <c r="CF1493" t="s">
        <v>1679</v>
      </c>
      <c r="CG1493" t="s">
        <v>1679</v>
      </c>
      <c r="CH1493" t="s">
        <v>1679</v>
      </c>
      <c r="CI14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93" s="66">
        <v>0</v>
      </c>
      <c r="CK1493">
        <v>0</v>
      </c>
      <c r="CL1493">
        <v>0</v>
      </c>
      <c r="CM1493" t="s">
        <v>1679</v>
      </c>
      <c r="CN1493">
        <v>2</v>
      </c>
      <c r="CO1493">
        <v>0</v>
      </c>
      <c r="CP1493">
        <v>0</v>
      </c>
      <c r="CQ1493">
        <v>0</v>
      </c>
      <c r="CR1493">
        <f>SUM(Tabla5[[#This Row],[VENTA MABE 1 SEMANA NOV]:[VENTAS OTROS 1 SEMANA NOV]])</f>
        <v>2</v>
      </c>
      <c r="CS1493">
        <f>IFERROR(VLOOKUP(Tabla5[[#This Row],[CLAVE]],[2]VENTAS!$F$2:$L$1501,2,0),0)</f>
        <v>0</v>
      </c>
      <c r="CT1493">
        <f>IFERROR(VLOOKUP(Tabla5[[#This Row],[CLAVE]],[2]VENTAS!$F$2:$L$1501,3,0),0)</f>
        <v>0</v>
      </c>
      <c r="CU1493">
        <f>IFERROR(VLOOKUP(Tabla5[[#This Row],[CLAVE]],[2]VENTAS!$F$2:$L$1501,4,0),0)</f>
        <v>0</v>
      </c>
      <c r="CV1493">
        <f>IFERROR(VLOOKUP(Tabla5[[#This Row],[CLAVE]],[2]VENTAS!$F$2:$L$1501,5,0),0)</f>
        <v>2</v>
      </c>
      <c r="CW1493">
        <f>IFERROR(VLOOKUP(Tabla5[[#This Row],[CLAVE]],[2]VENTAS!$F$2:$L$1501,6,0),0)</f>
        <v>0</v>
      </c>
      <c r="CX1493">
        <f>IFERROR(VLOOKUP(Tabla5[[#This Row],[CLAVE]],[2]VENTAS!$F$2:$L$1501,7,0),0)</f>
        <v>0</v>
      </c>
      <c r="CY1493">
        <f>IFERROR(VLOOKUP(Tabla5[[#This Row],[CLAVE]],[2]VENTAS!$F$2:$R$1501,13,0),0)</f>
        <v>0</v>
      </c>
      <c r="CZ1493">
        <f>SUM(Tabla5[[#This Row],[VENTA MABE 2 SEMANA NOV]:[VENTAS OTROS 2 SEMANA NOV]])</f>
        <v>2</v>
      </c>
      <c r="DA1493" s="46">
        <v>0</v>
      </c>
    </row>
    <row r="1494" spans="1:105" hidden="1" x14ac:dyDescent="0.3">
      <c r="A1494" t="str">
        <f>CONCATENATE(Tabla5[[#This Row],[TIENDA HMPV]],Tabla5[[#This Row],[LINEA]])</f>
        <v>403 - POINT DAULECOCINAS</v>
      </c>
      <c r="C1494" s="55" t="s">
        <v>653</v>
      </c>
      <c r="D1494" s="55" t="s">
        <v>77</v>
      </c>
      <c r="E1494" s="55" t="s">
        <v>1609</v>
      </c>
      <c r="F1494" s="55" t="s">
        <v>1724</v>
      </c>
      <c r="G1494" t="s">
        <v>26</v>
      </c>
      <c r="H1494" s="42">
        <f>IFERROR(Tabla5[[#This Row],[VENTAS MABE]]/Tabla5[[#This Row],[CUOTA]],0)</f>
        <v>0</v>
      </c>
      <c r="I1494">
        <v>6</v>
      </c>
      <c r="L1494">
        <v>0</v>
      </c>
      <c r="M1494">
        <v>0</v>
      </c>
      <c r="N1494">
        <v>0</v>
      </c>
      <c r="O1494">
        <v>0</v>
      </c>
      <c r="W1494" s="42">
        <f>IFERROR(Tabla5[[#This Row],[TOTAL VENTA 38 SEMANA]]/Tabla5[[#This Row],[VENTA ACUM 38]],0)</f>
        <v>0</v>
      </c>
      <c r="X1494" s="42">
        <v>0</v>
      </c>
      <c r="Y1494" s="55" t="s">
        <v>757</v>
      </c>
      <c r="Z1494" s="46">
        <f>+Tabla5[[#This Row],[VENTA ACUM 38]]+Tabla5[[#This Row],[venta total 39 acum]]</f>
        <v>0</v>
      </c>
      <c r="AA1494" s="46">
        <v>0</v>
      </c>
      <c r="AB1494" s="46">
        <v>0</v>
      </c>
      <c r="AC1494" s="46">
        <v>0</v>
      </c>
      <c r="AD1494" s="46"/>
      <c r="AE1494" s="46"/>
      <c r="AF1494" s="46"/>
      <c r="AG1494" s="46">
        <v>0</v>
      </c>
      <c r="AH1494" s="42">
        <f>IFERROR(Tabla5[[#This Row],[VENTAS MABE]]/Tabla5[[#This Row],[VENTAS INDURAMA]],0)</f>
        <v>0</v>
      </c>
      <c r="AI1494" t="s">
        <v>1676</v>
      </c>
      <c r="AK1494" s="42"/>
      <c r="AL1494" t="s">
        <v>727</v>
      </c>
      <c r="AM1494" s="55" t="s">
        <v>1215</v>
      </c>
      <c r="AO1494" s="55" t="s">
        <v>419</v>
      </c>
      <c r="AP1494" t="e">
        <v>#N/A</v>
      </c>
      <c r="AQ1494" s="55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f>SUM(Tabla5[[#This Row],[VENTA MABE 1 SEMANA OCT]:[VENTAS OTROS 1 SEMANA OCT]])</f>
        <v>0</v>
      </c>
      <c r="AY1494" s="46">
        <v>5.8875365961755834</v>
      </c>
      <c r="AZ1494" s="55">
        <v>2</v>
      </c>
      <c r="BA1494">
        <v>3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f>SUM(Tabla5[[#This Row],[VENTA MABE 2 SEMANA OCT]:[VENTAS OTROS 2 SEMANA OCT]])</f>
        <v>5</v>
      </c>
      <c r="BH1494" t="s">
        <v>1198</v>
      </c>
      <c r="BI1494" s="55" t="s">
        <v>653</v>
      </c>
      <c r="BJ1494">
        <v>1.0000000000000018</v>
      </c>
      <c r="BK1494" s="55">
        <v>3</v>
      </c>
      <c r="BL1494">
        <v>3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f>SUM(Tabla5[[#This Row],[VENTA MABE 3 SEMANA OCT]:[VENTAS OTROS 3 SEMANA OCT]])</f>
        <v>6</v>
      </c>
      <c r="BS1494" s="42">
        <v>0.5</v>
      </c>
      <c r="BT1494" s="55">
        <v>6</v>
      </c>
      <c r="BU1494">
        <v>3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f>SUM(Tabla5[[#This Row],[VENTA MABE 4 SEMANA OCT]:[VENTAS OTROS 4 SEMANA OCT]])</f>
        <v>9</v>
      </c>
      <c r="CB1494" t="s">
        <v>1679</v>
      </c>
      <c r="CC1494" t="s">
        <v>1679</v>
      </c>
      <c r="CD1494" t="s">
        <v>1679</v>
      </c>
      <c r="CE1494" t="s">
        <v>1679</v>
      </c>
      <c r="CF1494" t="s">
        <v>1679</v>
      </c>
      <c r="CG1494" t="s">
        <v>1679</v>
      </c>
      <c r="CH1494" t="s">
        <v>1679</v>
      </c>
      <c r="CI14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0.55000000000000004</v>
      </c>
      <c r="CJ1494" t="s">
        <v>1703</v>
      </c>
      <c r="CK1494">
        <v>2</v>
      </c>
      <c r="CL1494">
        <v>3</v>
      </c>
      <c r="CM1494" t="s">
        <v>1679</v>
      </c>
      <c r="CN1494">
        <v>0</v>
      </c>
      <c r="CO1494">
        <v>0</v>
      </c>
      <c r="CP1494">
        <v>0</v>
      </c>
      <c r="CQ1494">
        <v>0</v>
      </c>
      <c r="CR1494">
        <f>SUM(Tabla5[[#This Row],[VENTA MABE 1 SEMANA NOV]:[VENTAS OTROS 1 SEMANA NOV]])</f>
        <v>5</v>
      </c>
      <c r="CS1494">
        <f>IFERROR(VLOOKUP(Tabla5[[#This Row],[CLAVE]],[2]VENTAS!$F$2:$L$1501,2,0),0)</f>
        <v>5</v>
      </c>
      <c r="CT1494">
        <f>IFERROR(VLOOKUP(Tabla5[[#This Row],[CLAVE]],[2]VENTAS!$F$2:$L$1501,3,0),0)</f>
        <v>3</v>
      </c>
      <c r="CU1494">
        <f>IFERROR(VLOOKUP(Tabla5[[#This Row],[CLAVE]],[2]VENTAS!$F$2:$L$1501,4,0),0)</f>
        <v>0</v>
      </c>
      <c r="CV1494">
        <f>IFERROR(VLOOKUP(Tabla5[[#This Row],[CLAVE]],[2]VENTAS!$F$2:$L$1501,5,0),0)</f>
        <v>0</v>
      </c>
      <c r="CW1494">
        <f>IFERROR(VLOOKUP(Tabla5[[#This Row],[CLAVE]],[2]VENTAS!$F$2:$L$1501,6,0),0)</f>
        <v>0</v>
      </c>
      <c r="CX1494">
        <f>IFERROR(VLOOKUP(Tabla5[[#This Row],[CLAVE]],[2]VENTAS!$F$2:$L$1501,7,0),0)</f>
        <v>0</v>
      </c>
      <c r="CY1494">
        <f>IFERROR(VLOOKUP(Tabla5[[#This Row],[CLAVE]],[2]VENTAS!$F$2:$R$1501,13,0),0)</f>
        <v>0</v>
      </c>
      <c r="CZ1494">
        <f>SUM(Tabla5[[#This Row],[VENTA MABE 2 SEMANA NOV]:[VENTAS OTROS 2 SEMANA NOV]])</f>
        <v>8</v>
      </c>
      <c r="DA1494" s="46">
        <v>7.2989596279945985</v>
      </c>
    </row>
    <row r="1495" spans="1:105" hidden="1" x14ac:dyDescent="0.3">
      <c r="A1495" t="str">
        <f>CONCATENATE(Tabla5[[#This Row],[TIENDA HMPV]],Tabla5[[#This Row],[LINEA]])</f>
        <v>403 - POINT DAULEGLOBALES</v>
      </c>
      <c r="C1495" s="55" t="s">
        <v>653</v>
      </c>
      <c r="D1495" s="55" t="s">
        <v>77</v>
      </c>
      <c r="E1495" s="55" t="s">
        <v>1609</v>
      </c>
      <c r="F1495" s="55" t="s">
        <v>1724</v>
      </c>
      <c r="G1495" t="s">
        <v>27</v>
      </c>
      <c r="H1495" s="42">
        <f>IFERROR(Tabla5[[#This Row],[VENTAS MABE]]/Tabla5[[#This Row],[CUOTA]],0)</f>
        <v>0</v>
      </c>
      <c r="I1495">
        <v>0</v>
      </c>
      <c r="L1495">
        <v>0</v>
      </c>
      <c r="M1495">
        <v>0</v>
      </c>
      <c r="N1495">
        <v>0</v>
      </c>
      <c r="O1495">
        <v>0</v>
      </c>
      <c r="W1495" s="42">
        <f>IFERROR(Tabla5[[#This Row],[TOTAL VENTA 38 SEMANA]]/Tabla5[[#This Row],[VENTA ACUM 38]],0)</f>
        <v>0</v>
      </c>
      <c r="X1495" s="42">
        <v>0</v>
      </c>
      <c r="Y1495" s="55" t="s">
        <v>757</v>
      </c>
      <c r="Z1495" s="46">
        <f>+Tabla5[[#This Row],[VENTA ACUM 38]]+Tabla5[[#This Row],[venta total 39 acum]]</f>
        <v>0</v>
      </c>
      <c r="AA1495" s="46">
        <v>0</v>
      </c>
      <c r="AB1495" s="46">
        <v>0</v>
      </c>
      <c r="AC1495" s="46">
        <v>0</v>
      </c>
      <c r="AD1495" s="46"/>
      <c r="AE1495" s="46"/>
      <c r="AF1495" s="46"/>
      <c r="AG1495" s="46">
        <v>0</v>
      </c>
      <c r="AH1495" s="42">
        <f>IFERROR(Tabla5[[#This Row],[VENTAS MABE]]/Tabla5[[#This Row],[VENTAS INDURAMA]],0)</f>
        <v>0</v>
      </c>
      <c r="AI1495" t="s">
        <v>1676</v>
      </c>
      <c r="AK1495" s="42"/>
      <c r="AL1495" t="s">
        <v>727</v>
      </c>
      <c r="AM1495" s="55" t="s">
        <v>1215</v>
      </c>
      <c r="AO1495" s="55" t="s">
        <v>419</v>
      </c>
      <c r="AP1495" t="e">
        <v>#N/A</v>
      </c>
      <c r="AQ1495" s="5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f>SUM(Tabla5[[#This Row],[VENTA MABE 1 SEMANA OCT]:[VENTAS OTROS 1 SEMANA OCT]])</f>
        <v>0</v>
      </c>
      <c r="AY1495" s="46">
        <v>0</v>
      </c>
      <c r="AZ1495" s="5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f>SUM(Tabla5[[#This Row],[VENTA MABE 2 SEMANA OCT]:[VENTAS OTROS 2 SEMANA OCT]])</f>
        <v>0</v>
      </c>
      <c r="BH1495" t="s">
        <v>1198</v>
      </c>
      <c r="BI1495" s="55" t="s">
        <v>653</v>
      </c>
      <c r="BJ1495">
        <v>1.0000000000000018</v>
      </c>
      <c r="BK1495" s="5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f>SUM(Tabla5[[#This Row],[VENTA MABE 3 SEMANA OCT]:[VENTAS OTROS 3 SEMANA OCT]])</f>
        <v>0</v>
      </c>
      <c r="BS1495" s="42">
        <v>0</v>
      </c>
      <c r="BT1495" s="55">
        <v>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f>SUM(Tabla5[[#This Row],[VENTA MABE 4 SEMANA OCT]:[VENTAS OTROS 4 SEMANA OCT]])</f>
        <v>1</v>
      </c>
      <c r="CB1495" t="s">
        <v>1679</v>
      </c>
      <c r="CC1495" t="s">
        <v>1679</v>
      </c>
      <c r="CD1495" t="s">
        <v>1679</v>
      </c>
      <c r="CE1495" t="s">
        <v>1679</v>
      </c>
      <c r="CF1495" t="s">
        <v>1679</v>
      </c>
      <c r="CG1495" t="s">
        <v>1679</v>
      </c>
      <c r="CH1495" t="s">
        <v>1679</v>
      </c>
      <c r="CI149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495" s="66">
        <v>0</v>
      </c>
      <c r="CK1495">
        <v>1</v>
      </c>
      <c r="CL1495">
        <v>0</v>
      </c>
      <c r="CM1495" t="s">
        <v>1679</v>
      </c>
      <c r="CN1495">
        <v>0</v>
      </c>
      <c r="CO1495">
        <v>0</v>
      </c>
      <c r="CP1495">
        <v>0</v>
      </c>
      <c r="CQ1495">
        <v>0</v>
      </c>
      <c r="CR1495">
        <f>SUM(Tabla5[[#This Row],[VENTA MABE 1 SEMANA NOV]:[VENTAS OTROS 1 SEMANA NOV]])</f>
        <v>1</v>
      </c>
      <c r="CS1495">
        <f>IFERROR(VLOOKUP(Tabla5[[#This Row],[CLAVE]],[2]VENTAS!$F$2:$L$1501,2,0),0)</f>
        <v>1</v>
      </c>
      <c r="CT1495">
        <f>IFERROR(VLOOKUP(Tabla5[[#This Row],[CLAVE]],[2]VENTAS!$F$2:$L$1501,3,0),0)</f>
        <v>0</v>
      </c>
      <c r="CU1495">
        <f>IFERROR(VLOOKUP(Tabla5[[#This Row],[CLAVE]],[2]VENTAS!$F$2:$L$1501,4,0),0)</f>
        <v>0</v>
      </c>
      <c r="CV1495">
        <f>IFERROR(VLOOKUP(Tabla5[[#This Row],[CLAVE]],[2]VENTAS!$F$2:$L$1501,5,0),0)</f>
        <v>0</v>
      </c>
      <c r="CW1495">
        <f>IFERROR(VLOOKUP(Tabla5[[#This Row],[CLAVE]],[2]VENTAS!$F$2:$L$1501,6,0),0)</f>
        <v>0</v>
      </c>
      <c r="CX1495">
        <f>IFERROR(VLOOKUP(Tabla5[[#This Row],[CLAVE]],[2]VENTAS!$F$2:$L$1501,7,0),0)</f>
        <v>0</v>
      </c>
      <c r="CY1495">
        <f>IFERROR(VLOOKUP(Tabla5[[#This Row],[CLAVE]],[2]VENTAS!$F$2:$R$1501,13,0),0)</f>
        <v>0</v>
      </c>
      <c r="CZ1495">
        <f>SUM(Tabla5[[#This Row],[VENTA MABE 2 SEMANA NOV]:[VENTAS OTROS 2 SEMANA NOV]])</f>
        <v>1</v>
      </c>
      <c r="DA1495" s="46">
        <v>0</v>
      </c>
    </row>
    <row r="1496" spans="1:105" hidden="1" x14ac:dyDescent="0.3">
      <c r="A1496" t="str">
        <f>CONCATENATE(Tabla5[[#This Row],[TIENDA HMPV]],Tabla5[[#This Row],[LINEA]])</f>
        <v>403 - POINT DAULELAVADO</v>
      </c>
      <c r="C1496" s="55" t="s">
        <v>653</v>
      </c>
      <c r="D1496" s="55" t="s">
        <v>77</v>
      </c>
      <c r="E1496" s="55" t="s">
        <v>1609</v>
      </c>
      <c r="F1496" s="55" t="s">
        <v>1724</v>
      </c>
      <c r="G1496" t="s">
        <v>28</v>
      </c>
      <c r="H1496" s="42">
        <f>IFERROR(Tabla5[[#This Row],[VENTAS MABE]]/Tabla5[[#This Row],[CUOTA]],0)</f>
        <v>0</v>
      </c>
      <c r="I1496">
        <v>4</v>
      </c>
      <c r="L1496">
        <v>0</v>
      </c>
      <c r="M1496">
        <v>0</v>
      </c>
      <c r="N1496">
        <v>0</v>
      </c>
      <c r="O1496">
        <v>0</v>
      </c>
      <c r="W1496" s="42">
        <f>IFERROR(Tabla5[[#This Row],[TOTAL VENTA 38 SEMANA]]/Tabla5[[#This Row],[VENTA ACUM 38]],0)</f>
        <v>0</v>
      </c>
      <c r="X1496" s="42">
        <v>0</v>
      </c>
      <c r="Y1496" s="55" t="s">
        <v>757</v>
      </c>
      <c r="Z1496" s="46">
        <f>+Tabla5[[#This Row],[VENTA ACUM 38]]+Tabla5[[#This Row],[venta total 39 acum]]</f>
        <v>0</v>
      </c>
      <c r="AA1496" s="46">
        <v>0</v>
      </c>
      <c r="AB1496" s="46">
        <v>0</v>
      </c>
      <c r="AC1496" s="46">
        <v>0</v>
      </c>
      <c r="AD1496" s="46"/>
      <c r="AE1496" s="46"/>
      <c r="AF1496" s="46"/>
      <c r="AG1496" s="46">
        <v>0</v>
      </c>
      <c r="AH1496" s="42">
        <f>IFERROR(Tabla5[[#This Row],[VENTAS MABE]]/Tabla5[[#This Row],[VENTAS INDURAMA]],0)</f>
        <v>0</v>
      </c>
      <c r="AI1496" t="s">
        <v>1676</v>
      </c>
      <c r="AK1496" s="42"/>
      <c r="AL1496" t="s">
        <v>727</v>
      </c>
      <c r="AM1496" s="55" t="s">
        <v>1215</v>
      </c>
      <c r="AO1496" s="55" t="s">
        <v>419</v>
      </c>
      <c r="AP1496" t="e">
        <v>#N/A</v>
      </c>
      <c r="AQ1496" s="55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f>SUM(Tabla5[[#This Row],[VENTA MABE 1 SEMANA OCT]:[VENTAS OTROS 1 SEMANA OCT]])</f>
        <v>0</v>
      </c>
      <c r="AY1496" s="46">
        <v>3.1957838080287062</v>
      </c>
      <c r="AZ1496" s="55">
        <v>1</v>
      </c>
      <c r="BA1496">
        <v>2</v>
      </c>
      <c r="BB1496">
        <v>0</v>
      </c>
      <c r="BC1496">
        <v>3</v>
      </c>
      <c r="BD1496">
        <v>2</v>
      </c>
      <c r="BE1496">
        <v>0</v>
      </c>
      <c r="BF1496">
        <v>0</v>
      </c>
      <c r="BG1496">
        <f>SUM(Tabla5[[#This Row],[VENTA MABE 2 SEMANA OCT]:[VENTAS OTROS 2 SEMANA OCT]])</f>
        <v>8</v>
      </c>
      <c r="BH1496" t="s">
        <v>1198</v>
      </c>
      <c r="BI1496" s="55" t="s">
        <v>653</v>
      </c>
      <c r="BJ1496">
        <v>1.0000000000000018</v>
      </c>
      <c r="BK1496" s="55">
        <v>2</v>
      </c>
      <c r="BL1496">
        <v>2</v>
      </c>
      <c r="BM1496">
        <v>0</v>
      </c>
      <c r="BN1496">
        <v>3</v>
      </c>
      <c r="BO1496">
        <v>2</v>
      </c>
      <c r="BP1496">
        <v>0</v>
      </c>
      <c r="BQ1496">
        <v>0</v>
      </c>
      <c r="BR1496">
        <f>SUM(Tabla5[[#This Row],[VENTA MABE 3 SEMANA OCT]:[VENTAS OTROS 3 SEMANA OCT]])</f>
        <v>9</v>
      </c>
      <c r="BS1496" s="42">
        <v>0.3</v>
      </c>
      <c r="BT1496" s="55">
        <v>3</v>
      </c>
      <c r="BU1496">
        <v>2</v>
      </c>
      <c r="BV1496">
        <v>0</v>
      </c>
      <c r="BW1496">
        <v>3</v>
      </c>
      <c r="BX1496">
        <v>2</v>
      </c>
      <c r="BY1496">
        <v>0</v>
      </c>
      <c r="BZ1496">
        <v>0</v>
      </c>
      <c r="CA1496">
        <f>SUM(Tabla5[[#This Row],[VENTA MABE 4 SEMANA OCT]:[VENTAS OTROS 4 SEMANA OCT]])</f>
        <v>10</v>
      </c>
      <c r="CD1496" t="s">
        <v>1695</v>
      </c>
      <c r="CI149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0.22222222222222221</v>
      </c>
      <c r="CJ1496" t="s">
        <v>1701</v>
      </c>
      <c r="CK1496">
        <v>1</v>
      </c>
      <c r="CL1496">
        <v>2</v>
      </c>
      <c r="CM1496" t="s">
        <v>1679</v>
      </c>
      <c r="CN1496">
        <v>3</v>
      </c>
      <c r="CO1496">
        <v>2</v>
      </c>
      <c r="CP1496">
        <v>0</v>
      </c>
      <c r="CQ1496">
        <v>0</v>
      </c>
      <c r="CR1496">
        <f>SUM(Tabla5[[#This Row],[VENTA MABE 1 SEMANA NOV]:[VENTAS OTROS 1 SEMANA NOV]])</f>
        <v>8</v>
      </c>
      <c r="CS1496">
        <f>IFERROR(VLOOKUP(Tabla5[[#This Row],[CLAVE]],[2]VENTAS!$F$2:$L$1501,2,0),0)</f>
        <v>2</v>
      </c>
      <c r="CT1496">
        <f>IFERROR(VLOOKUP(Tabla5[[#This Row],[CLAVE]],[2]VENTAS!$F$2:$L$1501,3,0),0)</f>
        <v>2</v>
      </c>
      <c r="CU1496">
        <f>IFERROR(VLOOKUP(Tabla5[[#This Row],[CLAVE]],[2]VENTAS!$F$2:$L$1501,4,0),0)</f>
        <v>0</v>
      </c>
      <c r="CV1496">
        <f>IFERROR(VLOOKUP(Tabla5[[#This Row],[CLAVE]],[2]VENTAS!$F$2:$L$1501,5,0),0)</f>
        <v>3</v>
      </c>
      <c r="CW1496">
        <f>IFERROR(VLOOKUP(Tabla5[[#This Row],[CLAVE]],[2]VENTAS!$F$2:$L$1501,6,0),0)</f>
        <v>2</v>
      </c>
      <c r="CX1496">
        <f>IFERROR(VLOOKUP(Tabla5[[#This Row],[CLAVE]],[2]VENTAS!$F$2:$L$1501,7,0),0)</f>
        <v>0</v>
      </c>
      <c r="CY1496">
        <f>IFERROR(VLOOKUP(Tabla5[[#This Row],[CLAVE]],[2]VENTAS!$F$2:$R$1501,13,0),0)</f>
        <v>0</v>
      </c>
      <c r="CZ1496">
        <f>SUM(Tabla5[[#This Row],[VENTA MABE 2 SEMANA NOV]:[VENTAS OTROS 2 SEMANA NOV]])</f>
        <v>9</v>
      </c>
      <c r="DA1496" s="46">
        <v>3.1957838080287062</v>
      </c>
    </row>
    <row r="1497" spans="1:105" hidden="1" x14ac:dyDescent="0.3">
      <c r="A1497" t="str">
        <f>CONCATENATE(Tabla5[[#This Row],[TIENDA HMPV]],Tabla5[[#This Row],[LINEA]])</f>
        <v>403 - POINT DAULEREFRIGERACIÓN</v>
      </c>
      <c r="C1497" s="55" t="s">
        <v>653</v>
      </c>
      <c r="D1497" s="55" t="s">
        <v>77</v>
      </c>
      <c r="E1497" s="55" t="s">
        <v>1609</v>
      </c>
      <c r="F1497" s="55" t="s">
        <v>1724</v>
      </c>
      <c r="G1497" t="s">
        <v>29</v>
      </c>
      <c r="H1497" s="42">
        <f>IFERROR(Tabla5[[#This Row],[VENTAS MABE]]/Tabla5[[#This Row],[CUOTA]],0)</f>
        <v>0</v>
      </c>
      <c r="I1497">
        <v>5</v>
      </c>
      <c r="L1497">
        <v>0</v>
      </c>
      <c r="M1497">
        <v>0</v>
      </c>
      <c r="N1497">
        <v>0</v>
      </c>
      <c r="O1497">
        <v>0</v>
      </c>
      <c r="W1497" s="42">
        <f>IFERROR(Tabla5[[#This Row],[TOTAL VENTA 38 SEMANA]]/Tabla5[[#This Row],[VENTA ACUM 38]],0)</f>
        <v>0</v>
      </c>
      <c r="X1497" s="42">
        <v>0</v>
      </c>
      <c r="Y1497" s="55" t="s">
        <v>757</v>
      </c>
      <c r="Z1497" s="46">
        <f>+Tabla5[[#This Row],[VENTA ACUM 38]]+Tabla5[[#This Row],[venta total 39 acum]]</f>
        <v>0</v>
      </c>
      <c r="AA1497" s="46">
        <v>0</v>
      </c>
      <c r="AB1497" s="46">
        <v>0</v>
      </c>
      <c r="AC1497" s="46">
        <v>0</v>
      </c>
      <c r="AD1497" s="46"/>
      <c r="AE1497" s="46"/>
      <c r="AF1497" s="46"/>
      <c r="AG1497" s="46">
        <v>0</v>
      </c>
      <c r="AH1497" s="42">
        <f>IFERROR(Tabla5[[#This Row],[VENTAS MABE]]/Tabla5[[#This Row],[VENTAS INDURAMA]],0)</f>
        <v>0</v>
      </c>
      <c r="AI1497" t="s">
        <v>1676</v>
      </c>
      <c r="AK1497" s="42"/>
      <c r="AL1497" t="s">
        <v>727</v>
      </c>
      <c r="AM1497" s="55" t="s">
        <v>1215</v>
      </c>
      <c r="AO1497" s="55" t="s">
        <v>419</v>
      </c>
      <c r="AP1497" t="e">
        <v>#N/A</v>
      </c>
      <c r="AQ1497" s="55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f>SUM(Tabla5[[#This Row],[VENTA MABE 1 SEMANA OCT]:[VENTAS OTROS 1 SEMANA OCT]])</f>
        <v>0</v>
      </c>
      <c r="AY1497" s="46">
        <v>6.0381928353187844</v>
      </c>
      <c r="AZ1497" s="55">
        <v>3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f>SUM(Tabla5[[#This Row],[VENTA MABE 2 SEMANA OCT]:[VENTAS OTROS 2 SEMANA OCT]])</f>
        <v>4</v>
      </c>
      <c r="BH1497" t="s">
        <v>1198</v>
      </c>
      <c r="BI1497" s="55" t="s">
        <v>653</v>
      </c>
      <c r="BJ1497">
        <v>1.0000000000000018</v>
      </c>
      <c r="BK1497" s="55">
        <v>4</v>
      </c>
      <c r="BL1497">
        <v>1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f>SUM(Tabla5[[#This Row],[VENTA MABE 3 SEMANA OCT]:[VENTAS OTROS 3 SEMANA OCT]])</f>
        <v>5</v>
      </c>
      <c r="BS1497" s="42">
        <v>0.4</v>
      </c>
      <c r="BT1497" s="55">
        <v>5</v>
      </c>
      <c r="BU1497">
        <v>1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f>SUM(Tabla5[[#This Row],[VENTA MABE 4 SEMANA OCT]:[VENTAS OTROS 4 SEMANA OCT]])</f>
        <v>6</v>
      </c>
      <c r="CB1497" t="s">
        <v>1679</v>
      </c>
      <c r="CC1497" t="s">
        <v>1679</v>
      </c>
      <c r="CD1497" t="s">
        <v>1679</v>
      </c>
      <c r="CE1497" t="s">
        <v>1679</v>
      </c>
      <c r="CF1497" t="s">
        <v>1679</v>
      </c>
      <c r="CG1497" t="s">
        <v>1679</v>
      </c>
      <c r="CH1497" t="s">
        <v>1679</v>
      </c>
      <c r="CI149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1497" t="s">
        <v>1703</v>
      </c>
      <c r="CK1497">
        <v>0</v>
      </c>
      <c r="CL1497">
        <v>1</v>
      </c>
      <c r="CM1497" t="s">
        <v>1679</v>
      </c>
      <c r="CN1497">
        <v>0</v>
      </c>
      <c r="CO1497">
        <v>0</v>
      </c>
      <c r="CP1497">
        <v>0</v>
      </c>
      <c r="CQ1497">
        <v>0</v>
      </c>
      <c r="CR1497">
        <f>SUM(Tabla5[[#This Row],[VENTA MABE 1 SEMANA NOV]:[VENTAS OTROS 1 SEMANA NOV]])</f>
        <v>1</v>
      </c>
      <c r="CS1497">
        <f>IFERROR(VLOOKUP(Tabla5[[#This Row],[CLAVE]],[2]VENTAS!$F$2:$L$1501,2,0),0)</f>
        <v>3</v>
      </c>
      <c r="CT1497">
        <f>IFERROR(VLOOKUP(Tabla5[[#This Row],[CLAVE]],[2]VENTAS!$F$2:$L$1501,3,0),0)</f>
        <v>1</v>
      </c>
      <c r="CU1497">
        <f>IFERROR(VLOOKUP(Tabla5[[#This Row],[CLAVE]],[2]VENTAS!$F$2:$L$1501,4,0),0)</f>
        <v>0</v>
      </c>
      <c r="CV1497">
        <f>IFERROR(VLOOKUP(Tabla5[[#This Row],[CLAVE]],[2]VENTAS!$F$2:$L$1501,5,0),0)</f>
        <v>0</v>
      </c>
      <c r="CW1497">
        <f>IFERROR(VLOOKUP(Tabla5[[#This Row],[CLAVE]],[2]VENTAS!$F$2:$L$1501,6,0),0)</f>
        <v>0</v>
      </c>
      <c r="CX1497">
        <f>IFERROR(VLOOKUP(Tabla5[[#This Row],[CLAVE]],[2]VENTAS!$F$2:$L$1501,7,0),0)</f>
        <v>0</v>
      </c>
      <c r="CY1497">
        <f>IFERROR(VLOOKUP(Tabla5[[#This Row],[CLAVE]],[2]VENTAS!$F$2:$R$1501,13,0),0)</f>
        <v>0</v>
      </c>
      <c r="CZ1497">
        <f>SUM(Tabla5[[#This Row],[VENTA MABE 2 SEMANA NOV]:[VENTAS OTROS 2 SEMANA NOV]])</f>
        <v>4</v>
      </c>
      <c r="DA1497" s="46">
        <v>6.2178676163140167</v>
      </c>
    </row>
    <row r="1498" spans="1:105" hidden="1" x14ac:dyDescent="0.3">
      <c r="A1498" t="str">
        <f>CONCATENATE(Tabla5[[#This Row],[TIENDA HMPV]],Tabla5[[#This Row],[LINEA]])</f>
        <v>178 - 1743-TIENDA CHILLOGALLO 1743COCINAS</v>
      </c>
      <c r="C1498" s="55" t="s">
        <v>656</v>
      </c>
      <c r="D1498" s="55" t="s">
        <v>39</v>
      </c>
      <c r="E1498" s="55" t="s">
        <v>1414</v>
      </c>
      <c r="F1498" s="55" t="s">
        <v>1724</v>
      </c>
      <c r="G1498" t="s">
        <v>26</v>
      </c>
      <c r="H1498" s="42">
        <f>IFERROR(Tabla5[[#This Row],[VENTAS MABE]]/Tabla5[[#This Row],[CUOTA]],0)</f>
        <v>0</v>
      </c>
      <c r="I1498">
        <v>3</v>
      </c>
      <c r="K1498">
        <v>2</v>
      </c>
      <c r="L1498">
        <v>1</v>
      </c>
      <c r="M1498">
        <v>0</v>
      </c>
      <c r="N1498">
        <v>0</v>
      </c>
      <c r="O1498">
        <v>0</v>
      </c>
      <c r="W1498" s="42">
        <f>IFERROR(Tabla5[[#This Row],[TOTAL VENTA 38 SEMANA]]/Tabla5[[#This Row],[VENTA ACUM 38]],0)</f>
        <v>0</v>
      </c>
      <c r="X1498" s="42" t="e">
        <f>VLOOKUP(Tabla5[[#This Row],[CLAVE]],[1]!QMI_5_SEMANA_SEP_22[[CLAVE]:[SHARE CADENA S2]],21,0)</f>
        <v>#REF!</v>
      </c>
      <c r="Y1498" s="55" t="s">
        <v>769</v>
      </c>
      <c r="Z1498" s="46">
        <f>+Tabla5[[#This Row],[VENTA ACUM 38]]+Tabla5[[#This Row],[venta total 39 acum]]</f>
        <v>4</v>
      </c>
      <c r="AA1498" s="46">
        <v>0</v>
      </c>
      <c r="AB1498" s="46">
        <v>0</v>
      </c>
      <c r="AC1498" s="46">
        <v>0</v>
      </c>
      <c r="AD1498" s="46">
        <v>4</v>
      </c>
      <c r="AE1498" s="46">
        <v>1</v>
      </c>
      <c r="AF1498" s="46">
        <v>4</v>
      </c>
      <c r="AG1498" s="46">
        <v>1</v>
      </c>
      <c r="AH1498" s="42">
        <f>IFERROR(Tabla5[[#This Row],[VENTAS MABE]]/Tabla5[[#This Row],[VENTAS INDURAMA]],0)</f>
        <v>0</v>
      </c>
      <c r="AI1498" t="s">
        <v>1676</v>
      </c>
      <c r="AK1498" s="42"/>
      <c r="AL1498" t="s">
        <v>727</v>
      </c>
      <c r="AM1498" s="55" t="s">
        <v>1413</v>
      </c>
      <c r="AO1498" s="55" t="s">
        <v>429</v>
      </c>
      <c r="AP1498" t="e">
        <v>#N/A</v>
      </c>
      <c r="AQ1498" s="55">
        <v>0</v>
      </c>
      <c r="AR1498">
        <v>2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f>SUM(Tabla5[[#This Row],[VENTA MABE 1 SEMANA OCT]:[VENTAS OTROS 1 SEMANA OCT]])</f>
        <v>3</v>
      </c>
      <c r="AY1498" s="46">
        <v>1.6387974924932196</v>
      </c>
      <c r="AZ1498" s="55">
        <v>0</v>
      </c>
      <c r="BA1498">
        <v>2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f>SUM(Tabla5[[#This Row],[VENTA MABE 2 SEMANA OCT]:[VENTAS OTROS 2 SEMANA OCT]])</f>
        <v>2</v>
      </c>
      <c r="BH1498" t="s">
        <v>1180</v>
      </c>
      <c r="BI1498" s="55" t="s">
        <v>656</v>
      </c>
      <c r="BJ1498">
        <v>0.99999999999999978</v>
      </c>
      <c r="BK1498" s="55">
        <v>0</v>
      </c>
      <c r="BL1498">
        <v>2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f>SUM(Tabla5[[#This Row],[VENTA MABE 3 SEMANA OCT]:[VENTAS OTROS 3 SEMANA OCT]])</f>
        <v>2</v>
      </c>
      <c r="BS1498" s="42">
        <v>0.4</v>
      </c>
      <c r="BT1498" s="55">
        <v>0</v>
      </c>
      <c r="BU1498">
        <v>1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f>SUM(Tabla5[[#This Row],[VENTA MABE 4 SEMANA OCT]:[VENTAS OTROS 4 SEMANA OCT]])</f>
        <v>1</v>
      </c>
      <c r="CC1498" t="s">
        <v>1695</v>
      </c>
      <c r="CE1498" t="s">
        <v>1695</v>
      </c>
      <c r="CI149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98" t="s">
        <v>1701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f>SUM(Tabla5[[#This Row],[VENTA MABE 1 SEMANA NOV]:[VENTAS OTROS 1 SEMANA NOV]])</f>
        <v>0</v>
      </c>
      <c r="CS1498">
        <f>IFERROR(VLOOKUP(Tabla5[[#This Row],[CLAVE]],[2]VENTAS!$F$2:$L$1501,2,0),0)</f>
        <v>1</v>
      </c>
      <c r="CT1498">
        <f>IFERROR(VLOOKUP(Tabla5[[#This Row],[CLAVE]],[2]VENTAS!$F$2:$L$1501,3,0),0)</f>
        <v>1</v>
      </c>
      <c r="CU1498">
        <f>IFERROR(VLOOKUP(Tabla5[[#This Row],[CLAVE]],[2]VENTAS!$F$2:$L$1501,4,0),0)</f>
        <v>0</v>
      </c>
      <c r="CV1498">
        <f>IFERROR(VLOOKUP(Tabla5[[#This Row],[CLAVE]],[2]VENTAS!$F$2:$L$1501,5,0),0)</f>
        <v>0</v>
      </c>
      <c r="CW1498">
        <f>IFERROR(VLOOKUP(Tabla5[[#This Row],[CLAVE]],[2]VENTAS!$F$2:$L$1501,6,0),0)</f>
        <v>0</v>
      </c>
      <c r="CX1498">
        <f>IFERROR(VLOOKUP(Tabla5[[#This Row],[CLAVE]],[2]VENTAS!$F$2:$L$1501,7,0),0)</f>
        <v>0</v>
      </c>
      <c r="CY1498">
        <f>IFERROR(VLOOKUP(Tabla5[[#This Row],[CLAVE]],[2]VENTAS!$F$2:$R$1501,13,0),0)</f>
        <v>0</v>
      </c>
      <c r="CZ1498">
        <f>SUM(Tabla5[[#This Row],[VENTA MABE 2 SEMANA NOV]:[VENTAS OTROS 2 SEMANA NOV]])</f>
        <v>2</v>
      </c>
      <c r="DA1498" s="46">
        <v>6</v>
      </c>
    </row>
    <row r="1499" spans="1:105" hidden="1" x14ac:dyDescent="0.3">
      <c r="A1499" t="str">
        <f>CONCATENATE(Tabla5[[#This Row],[TIENDA HMPV]],Tabla5[[#This Row],[LINEA]])</f>
        <v>178 - 1743-TIENDA CHILLOGALLO 1743GLOBALES</v>
      </c>
      <c r="C1499" s="55" t="s">
        <v>656</v>
      </c>
      <c r="D1499" s="55" t="s">
        <v>39</v>
      </c>
      <c r="E1499" s="55" t="s">
        <v>1414</v>
      </c>
      <c r="F1499" s="55" t="s">
        <v>1724</v>
      </c>
      <c r="G1499" t="s">
        <v>27</v>
      </c>
      <c r="H1499" s="42">
        <f>IFERROR(Tabla5[[#This Row],[VENTAS MABE]]/Tabla5[[#This Row],[CUOTA]],0)</f>
        <v>0</v>
      </c>
      <c r="I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W1499" s="42">
        <f>IFERROR(Tabla5[[#This Row],[TOTAL VENTA 38 SEMANA]]/Tabla5[[#This Row],[VENTA ACUM 38]],0)</f>
        <v>0</v>
      </c>
      <c r="X1499" s="42" t="e">
        <f>VLOOKUP(Tabla5[[#This Row],[CLAVE]],[1]!QMI_5_SEMANA_SEP_22[[CLAVE]:[SHARE CADENA S2]],21,0)</f>
        <v>#REF!</v>
      </c>
      <c r="Y1499" s="55" t="s">
        <v>769</v>
      </c>
      <c r="Z1499" s="46">
        <f>+Tabla5[[#This Row],[VENTA ACUM 38]]+Tabla5[[#This Row],[venta total 39 acum]]</f>
        <v>0</v>
      </c>
      <c r="AA1499" s="46">
        <v>0</v>
      </c>
      <c r="AB1499" s="46">
        <v>0</v>
      </c>
      <c r="AC1499" s="46">
        <v>0</v>
      </c>
      <c r="AD1499" s="46">
        <v>0</v>
      </c>
      <c r="AE1499" s="46">
        <v>0</v>
      </c>
      <c r="AF1499" s="46">
        <v>0</v>
      </c>
      <c r="AG1499" s="46">
        <v>0</v>
      </c>
      <c r="AH1499" s="42">
        <f>IFERROR(Tabla5[[#This Row],[VENTAS MABE]]/Tabla5[[#This Row],[VENTAS INDURAMA]],0)</f>
        <v>0</v>
      </c>
      <c r="AI1499" t="s">
        <v>1676</v>
      </c>
      <c r="AK1499" s="42"/>
      <c r="AL1499" t="s">
        <v>727</v>
      </c>
      <c r="AM1499" s="55" t="s">
        <v>1413</v>
      </c>
      <c r="AO1499" s="55" t="s">
        <v>429</v>
      </c>
      <c r="AP1499" t="e">
        <v>#N/A</v>
      </c>
      <c r="AQ1499" s="55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f>SUM(Tabla5[[#This Row],[VENTA MABE 1 SEMANA OCT]:[VENTAS OTROS 1 SEMANA OCT]])</f>
        <v>0</v>
      </c>
      <c r="AY1499" s="46">
        <v>0</v>
      </c>
      <c r="AZ1499" s="55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f>SUM(Tabla5[[#This Row],[VENTA MABE 2 SEMANA OCT]:[VENTAS OTROS 2 SEMANA OCT]])</f>
        <v>0</v>
      </c>
      <c r="BH1499" t="s">
        <v>1180</v>
      </c>
      <c r="BI1499" s="55" t="s">
        <v>656</v>
      </c>
      <c r="BJ1499">
        <v>0.99999999999999978</v>
      </c>
      <c r="BK1499" s="55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f>SUM(Tabla5[[#This Row],[VENTA MABE 3 SEMANA OCT]:[VENTAS OTROS 3 SEMANA OCT]])</f>
        <v>0</v>
      </c>
      <c r="BS1499" s="42">
        <v>0</v>
      </c>
      <c r="BT1499" s="55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f>SUM(Tabla5[[#This Row],[VENTA MABE 4 SEMANA OCT]:[VENTAS OTROS 4 SEMANA OCT]])</f>
        <v>0</v>
      </c>
      <c r="CB1499" t="s">
        <v>1679</v>
      </c>
      <c r="CC1499" t="s">
        <v>1679</v>
      </c>
      <c r="CD1499" t="s">
        <v>1679</v>
      </c>
      <c r="CE1499" t="s">
        <v>1679</v>
      </c>
      <c r="CF1499" t="s">
        <v>1679</v>
      </c>
      <c r="CG1499" t="s">
        <v>1679</v>
      </c>
      <c r="CH1499" t="s">
        <v>1679</v>
      </c>
      <c r="CI149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499" s="66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f>SUM(Tabla5[[#This Row],[VENTA MABE 1 SEMANA NOV]:[VENTAS OTROS 1 SEMANA NOV]])</f>
        <v>0</v>
      </c>
      <c r="CS1499">
        <f>IFERROR(VLOOKUP(Tabla5[[#This Row],[CLAVE]],[2]VENTAS!$F$2:$L$1501,2,0),0)</f>
        <v>0</v>
      </c>
      <c r="CT1499">
        <f>IFERROR(VLOOKUP(Tabla5[[#This Row],[CLAVE]],[2]VENTAS!$F$2:$L$1501,3,0),0)</f>
        <v>0</v>
      </c>
      <c r="CU1499">
        <f>IFERROR(VLOOKUP(Tabla5[[#This Row],[CLAVE]],[2]VENTAS!$F$2:$L$1501,4,0),0)</f>
        <v>0</v>
      </c>
      <c r="CV1499">
        <f>IFERROR(VLOOKUP(Tabla5[[#This Row],[CLAVE]],[2]VENTAS!$F$2:$L$1501,5,0),0)</f>
        <v>0</v>
      </c>
      <c r="CW1499">
        <f>IFERROR(VLOOKUP(Tabla5[[#This Row],[CLAVE]],[2]VENTAS!$F$2:$L$1501,6,0),0)</f>
        <v>0</v>
      </c>
      <c r="CX1499">
        <f>IFERROR(VLOOKUP(Tabla5[[#This Row],[CLAVE]],[2]VENTAS!$F$2:$L$1501,7,0),0)</f>
        <v>0</v>
      </c>
      <c r="CY1499">
        <f>IFERROR(VLOOKUP(Tabla5[[#This Row],[CLAVE]],[2]VENTAS!$F$2:$R$1501,13,0),0)</f>
        <v>0</v>
      </c>
      <c r="CZ1499">
        <f>SUM(Tabla5[[#This Row],[VENTA MABE 2 SEMANA NOV]:[VENTAS OTROS 2 SEMANA NOV]])</f>
        <v>0</v>
      </c>
      <c r="DA1499" s="46">
        <v>0</v>
      </c>
    </row>
    <row r="1500" spans="1:105" hidden="1" x14ac:dyDescent="0.3">
      <c r="A1500" t="str">
        <f>CONCATENATE(Tabla5[[#This Row],[TIENDA HMPV]],Tabla5[[#This Row],[LINEA]])</f>
        <v>178 - 1743-TIENDA CHILLOGALLO 1743REFRIGERACIÓN</v>
      </c>
      <c r="C1500" s="55" t="s">
        <v>656</v>
      </c>
      <c r="D1500" s="55" t="s">
        <v>39</v>
      </c>
      <c r="E1500" s="55" t="s">
        <v>1414</v>
      </c>
      <c r="F1500" s="55" t="s">
        <v>1724</v>
      </c>
      <c r="G1500" t="s">
        <v>29</v>
      </c>
      <c r="H1500" s="42">
        <f>IFERROR(Tabla5[[#This Row],[VENTAS MABE]]/Tabla5[[#This Row],[CUOTA]],0)</f>
        <v>0</v>
      </c>
      <c r="I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W1500" s="42">
        <f>IFERROR(Tabla5[[#This Row],[TOTAL VENTA 38 SEMANA]]/Tabla5[[#This Row],[VENTA ACUM 38]],0)</f>
        <v>0</v>
      </c>
      <c r="X1500" s="42" t="e">
        <f>VLOOKUP(Tabla5[[#This Row],[CLAVE]],[1]!QMI_5_SEMANA_SEP_22[[CLAVE]:[SHARE CADENA S2]],21,0)</f>
        <v>#REF!</v>
      </c>
      <c r="Y1500" s="55" t="s">
        <v>769</v>
      </c>
      <c r="Z1500" s="46">
        <f>+Tabla5[[#This Row],[VENTA ACUM 38]]+Tabla5[[#This Row],[venta total 39 acum]]</f>
        <v>0</v>
      </c>
      <c r="AA1500" s="46">
        <v>0</v>
      </c>
      <c r="AB1500" s="46">
        <v>0</v>
      </c>
      <c r="AC1500" s="46">
        <v>0</v>
      </c>
      <c r="AD1500" s="46">
        <v>0</v>
      </c>
      <c r="AE1500" s="46">
        <v>0</v>
      </c>
      <c r="AF1500" s="46">
        <v>0</v>
      </c>
      <c r="AG1500" s="46">
        <v>0</v>
      </c>
      <c r="AH1500" s="42">
        <f>IFERROR(Tabla5[[#This Row],[VENTAS MABE]]/Tabla5[[#This Row],[VENTAS INDURAMA]],0)</f>
        <v>0</v>
      </c>
      <c r="AI1500" t="s">
        <v>1676</v>
      </c>
      <c r="AK1500" s="42"/>
      <c r="AL1500" t="s">
        <v>727</v>
      </c>
      <c r="AM1500" s="55" t="s">
        <v>1413</v>
      </c>
      <c r="AO1500" s="55" t="s">
        <v>429</v>
      </c>
      <c r="AP1500" t="e">
        <v>#N/A</v>
      </c>
      <c r="AQ1500" s="55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f>SUM(Tabla5[[#This Row],[VENTA MABE 1 SEMANA OCT]:[VENTAS OTROS 1 SEMANA OCT]])</f>
        <v>0</v>
      </c>
      <c r="AY1500" s="46">
        <v>1</v>
      </c>
      <c r="AZ1500" s="55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f>SUM(Tabla5[[#This Row],[VENTA MABE 2 SEMANA OCT]:[VENTAS OTROS 2 SEMANA OCT]])</f>
        <v>0</v>
      </c>
      <c r="BH1500" t="s">
        <v>1180</v>
      </c>
      <c r="BI1500" s="55" t="s">
        <v>656</v>
      </c>
      <c r="BJ1500">
        <v>0.99999999999999978</v>
      </c>
      <c r="BK1500" s="55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f>SUM(Tabla5[[#This Row],[VENTA MABE 3 SEMANA OCT]:[VENTAS OTROS 3 SEMANA OCT]])</f>
        <v>0</v>
      </c>
      <c r="BS1500" s="42">
        <v>0.2</v>
      </c>
      <c r="BT1500" s="55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f>SUM(Tabla5[[#This Row],[VENTA MABE 4 SEMANA OCT]:[VENTAS OTROS 4 SEMANA OCT]])</f>
        <v>0</v>
      </c>
      <c r="CB1500" t="s">
        <v>1679</v>
      </c>
      <c r="CC1500" t="s">
        <v>1679</v>
      </c>
      <c r="CD1500" t="s">
        <v>1679</v>
      </c>
      <c r="CE1500" t="s">
        <v>1679</v>
      </c>
      <c r="CF1500" t="s">
        <v>1679</v>
      </c>
      <c r="CG1500" t="s">
        <v>1679</v>
      </c>
      <c r="CH1500" t="s">
        <v>1679</v>
      </c>
      <c r="CI15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00" s="66">
        <v>0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f>SUM(Tabla5[[#This Row],[VENTA MABE 1 SEMANA NOV]:[VENTAS OTROS 1 SEMANA NOV]])</f>
        <v>1</v>
      </c>
      <c r="CS1500">
        <f>IFERROR(VLOOKUP(Tabla5[[#This Row],[CLAVE]],[2]VENTAS!$F$2:$L$1501,2,0),0)</f>
        <v>0</v>
      </c>
      <c r="CT1500">
        <f>IFERROR(VLOOKUP(Tabla5[[#This Row],[CLAVE]],[2]VENTAS!$F$2:$L$1501,3,0),0)</f>
        <v>1</v>
      </c>
      <c r="CU1500">
        <f>IFERROR(VLOOKUP(Tabla5[[#This Row],[CLAVE]],[2]VENTAS!$F$2:$L$1501,4,0),0)</f>
        <v>0</v>
      </c>
      <c r="CV1500">
        <f>IFERROR(VLOOKUP(Tabla5[[#This Row],[CLAVE]],[2]VENTAS!$F$2:$L$1501,5,0),0)</f>
        <v>0</v>
      </c>
      <c r="CW1500">
        <f>IFERROR(VLOOKUP(Tabla5[[#This Row],[CLAVE]],[2]VENTAS!$F$2:$L$1501,6,0),0)</f>
        <v>0</v>
      </c>
      <c r="CX1500">
        <f>IFERROR(VLOOKUP(Tabla5[[#This Row],[CLAVE]],[2]VENTAS!$F$2:$L$1501,7,0),0)</f>
        <v>0</v>
      </c>
      <c r="CY1500">
        <f>IFERROR(VLOOKUP(Tabla5[[#This Row],[CLAVE]],[2]VENTAS!$F$2:$R$1501,13,0),0)</f>
        <v>0</v>
      </c>
      <c r="CZ1500">
        <f>SUM(Tabla5[[#This Row],[VENTA MABE 2 SEMANA NOV]:[VENTAS OTROS 2 SEMANA NOV]])</f>
        <v>1</v>
      </c>
      <c r="DA1500" s="46">
        <v>4</v>
      </c>
    </row>
    <row r="1501" spans="1:105" hidden="1" x14ac:dyDescent="0.3">
      <c r="A1501" t="str">
        <f>CONCATENATE(Tabla5[[#This Row],[TIENDA HMPV]],Tabla5[[#This Row],[LINEA]])</f>
        <v>177 - 1740-TIENDA GUAMANI 1740COCINAS</v>
      </c>
      <c r="C1501" s="55" t="s">
        <v>656</v>
      </c>
      <c r="D1501" s="55" t="s">
        <v>39</v>
      </c>
      <c r="E1501" s="55" t="s">
        <v>1425</v>
      </c>
      <c r="F1501" s="55" t="s">
        <v>1724</v>
      </c>
      <c r="G1501" t="s">
        <v>26</v>
      </c>
      <c r="H1501" s="42">
        <f>IFERROR(Tabla5[[#This Row],[VENTAS MABE]]/Tabla5[[#This Row],[CUOTA]],0)</f>
        <v>0</v>
      </c>
      <c r="I1501">
        <v>4</v>
      </c>
      <c r="K1501">
        <v>1</v>
      </c>
      <c r="L1501">
        <v>0</v>
      </c>
      <c r="M1501">
        <v>0</v>
      </c>
      <c r="N1501">
        <v>0</v>
      </c>
      <c r="O1501">
        <v>0</v>
      </c>
      <c r="W1501" s="42">
        <f>IFERROR(Tabla5[[#This Row],[TOTAL VENTA 38 SEMANA]]/Tabla5[[#This Row],[VENTA ACUM 38]],0)</f>
        <v>0</v>
      </c>
      <c r="X1501" s="42" t="e">
        <f>VLOOKUP(Tabla5[[#This Row],[CLAVE]],[1]!QMI_5_SEMANA_SEP_22[[CLAVE]:[SHARE CADENA S2]],21,0)</f>
        <v>#REF!</v>
      </c>
      <c r="Y1501" s="55" t="s">
        <v>769</v>
      </c>
      <c r="Z1501" s="46">
        <f>+Tabla5[[#This Row],[VENTA ACUM 38]]+Tabla5[[#This Row],[venta total 39 acum]]</f>
        <v>1</v>
      </c>
      <c r="AA1501" s="46">
        <v>0</v>
      </c>
      <c r="AB1501" s="46">
        <v>0</v>
      </c>
      <c r="AC1501" s="46">
        <v>0</v>
      </c>
      <c r="AD1501" s="46">
        <v>1</v>
      </c>
      <c r="AE1501" s="46">
        <v>0</v>
      </c>
      <c r="AF1501" s="46">
        <v>1</v>
      </c>
      <c r="AG1501" s="46">
        <v>0</v>
      </c>
      <c r="AH1501" s="42">
        <f>IFERROR(Tabla5[[#This Row],[VENTAS MABE]]/Tabla5[[#This Row],[VENTAS INDURAMA]],0)</f>
        <v>0</v>
      </c>
      <c r="AI1501" t="s">
        <v>1676</v>
      </c>
      <c r="AK1501" s="42"/>
      <c r="AL1501" t="s">
        <v>727</v>
      </c>
      <c r="AM1501" s="55" t="s">
        <v>1424</v>
      </c>
      <c r="AO1501" s="55" t="s">
        <v>429</v>
      </c>
      <c r="AP1501" t="e">
        <v>#N/A</v>
      </c>
      <c r="AQ1501" s="55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f>SUM(Tabla5[[#This Row],[VENTA MABE 1 SEMANA OCT]:[VENTAS OTROS 1 SEMANA OCT]])</f>
        <v>1</v>
      </c>
      <c r="AY1501" s="46">
        <v>3</v>
      </c>
      <c r="AZ1501" s="55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f>SUM(Tabla5[[#This Row],[VENTA MABE 2 SEMANA OCT]:[VENTAS OTROS 2 SEMANA OCT]])</f>
        <v>1</v>
      </c>
      <c r="BH1501" t="s">
        <v>1180</v>
      </c>
      <c r="BI1501" s="55" t="s">
        <v>656</v>
      </c>
      <c r="BJ1501">
        <v>0.49999999999999956</v>
      </c>
      <c r="BK1501" s="55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f>SUM(Tabla5[[#This Row],[VENTA MABE 3 SEMANA OCT]:[VENTAS OTROS 3 SEMANA OCT]])</f>
        <v>0</v>
      </c>
      <c r="BS1501" s="42">
        <v>0.4</v>
      </c>
      <c r="BT1501" s="55">
        <v>1</v>
      </c>
      <c r="BU1501">
        <v>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f>SUM(Tabla5[[#This Row],[VENTA MABE 4 SEMANA OCT]:[VENTAS OTROS 4 SEMANA OCT]])</f>
        <v>2</v>
      </c>
      <c r="CB1501" t="s">
        <v>1679</v>
      </c>
      <c r="CC1501" t="s">
        <v>1679</v>
      </c>
      <c r="CD1501" t="s">
        <v>1679</v>
      </c>
      <c r="CE1501" t="s">
        <v>1679</v>
      </c>
      <c r="CF1501" t="s">
        <v>1679</v>
      </c>
      <c r="CG1501" t="s">
        <v>1679</v>
      </c>
      <c r="CH1501" t="s">
        <v>1679</v>
      </c>
      <c r="CI15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501" t="s">
        <v>1703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f>SUM(Tabla5[[#This Row],[VENTA MABE 1 SEMANA NOV]:[VENTAS OTROS 1 SEMANA NOV]])</f>
        <v>0</v>
      </c>
      <c r="CS1501">
        <f>IFERROR(VLOOKUP(Tabla5[[#This Row],[CLAVE]],[2]VENTAS!$F$2:$L$1501,2,0),0)</f>
        <v>1</v>
      </c>
      <c r="CT1501">
        <f>IFERROR(VLOOKUP(Tabla5[[#This Row],[CLAVE]],[2]VENTAS!$F$2:$L$1501,3,0),0)</f>
        <v>1</v>
      </c>
      <c r="CU1501">
        <f>IFERROR(VLOOKUP(Tabla5[[#This Row],[CLAVE]],[2]VENTAS!$F$2:$L$1501,4,0),0)</f>
        <v>0</v>
      </c>
      <c r="CV1501">
        <f>IFERROR(VLOOKUP(Tabla5[[#This Row],[CLAVE]],[2]VENTAS!$F$2:$L$1501,5,0),0)</f>
        <v>0</v>
      </c>
      <c r="CW1501">
        <f>IFERROR(VLOOKUP(Tabla5[[#This Row],[CLAVE]],[2]VENTAS!$F$2:$L$1501,6,0),0)</f>
        <v>0</v>
      </c>
      <c r="CX1501">
        <f>IFERROR(VLOOKUP(Tabla5[[#This Row],[CLAVE]],[2]VENTAS!$F$2:$L$1501,7,0),0)</f>
        <v>0</v>
      </c>
      <c r="CY1501">
        <f>IFERROR(VLOOKUP(Tabla5[[#This Row],[CLAVE]],[2]VENTAS!$F$2:$R$1501,13,0),0)</f>
        <v>0</v>
      </c>
      <c r="CZ1501">
        <f>SUM(Tabla5[[#This Row],[VENTA MABE 2 SEMANA NOV]:[VENTAS OTROS 2 SEMANA NOV]])</f>
        <v>2</v>
      </c>
      <c r="DA1501" s="46">
        <v>9</v>
      </c>
    </row>
    <row r="1502" spans="1:105" hidden="1" x14ac:dyDescent="0.3">
      <c r="A1502" t="str">
        <f>CONCATENATE(Tabla5[[#This Row],[TIENDA HMPV]],Tabla5[[#This Row],[LINEA]])</f>
        <v>177 - 1740-TIENDA GUAMANI 1740GLOBALES</v>
      </c>
      <c r="C1502" s="55" t="s">
        <v>656</v>
      </c>
      <c r="D1502" s="55" t="s">
        <v>39</v>
      </c>
      <c r="E1502" s="55" t="s">
        <v>1425</v>
      </c>
      <c r="F1502" s="55" t="s">
        <v>1724</v>
      </c>
      <c r="G1502" t="s">
        <v>27</v>
      </c>
      <c r="H1502" s="42">
        <f>IFERROR(Tabla5[[#This Row],[VENTAS MABE]]/Tabla5[[#This Row],[CUOTA]],0)</f>
        <v>0</v>
      </c>
      <c r="I1502">
        <v>2</v>
      </c>
      <c r="K1502">
        <v>0</v>
      </c>
      <c r="L1502">
        <v>0</v>
      </c>
      <c r="M1502">
        <v>0</v>
      </c>
      <c r="N1502">
        <v>0</v>
      </c>
      <c r="O1502">
        <v>0</v>
      </c>
      <c r="W1502" s="42">
        <f>IFERROR(Tabla5[[#This Row],[TOTAL VENTA 38 SEMANA]]/Tabla5[[#This Row],[VENTA ACUM 38]],0)</f>
        <v>0</v>
      </c>
      <c r="X1502" s="42" t="e">
        <f>VLOOKUP(Tabla5[[#This Row],[CLAVE]],[1]!QMI_5_SEMANA_SEP_22[[CLAVE]:[SHARE CADENA S2]],21,0)</f>
        <v>#REF!</v>
      </c>
      <c r="Y1502" s="55" t="s">
        <v>769</v>
      </c>
      <c r="Z1502" s="46">
        <f>+Tabla5[[#This Row],[VENTA ACUM 38]]+Tabla5[[#This Row],[venta total 39 acum]]</f>
        <v>0</v>
      </c>
      <c r="AA1502" s="46">
        <v>0</v>
      </c>
      <c r="AB1502" s="46">
        <v>0</v>
      </c>
      <c r="AC1502" s="46">
        <v>0</v>
      </c>
      <c r="AD1502" s="46">
        <v>0</v>
      </c>
      <c r="AE1502" s="46">
        <v>0</v>
      </c>
      <c r="AF1502" s="46">
        <v>0</v>
      </c>
      <c r="AG1502" s="46">
        <v>0</v>
      </c>
      <c r="AH1502" s="42">
        <f>IFERROR(Tabla5[[#This Row],[VENTAS MABE]]/Tabla5[[#This Row],[VENTAS INDURAMA]],0)</f>
        <v>0</v>
      </c>
      <c r="AI1502" t="s">
        <v>1676</v>
      </c>
      <c r="AK1502" s="42"/>
      <c r="AL1502" t="s">
        <v>727</v>
      </c>
      <c r="AM1502" s="55" t="s">
        <v>1424</v>
      </c>
      <c r="AO1502" s="55" t="s">
        <v>429</v>
      </c>
      <c r="AP1502" t="e">
        <v>#N/A</v>
      </c>
      <c r="AQ1502" s="55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f>SUM(Tabla5[[#This Row],[VENTA MABE 1 SEMANA OCT]:[VENTAS OTROS 1 SEMANA OCT]])</f>
        <v>0</v>
      </c>
      <c r="AY1502" s="46">
        <v>1.5465974049468498</v>
      </c>
      <c r="AZ1502" s="55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f>SUM(Tabla5[[#This Row],[VENTA MABE 2 SEMANA OCT]:[VENTAS OTROS 2 SEMANA OCT]])</f>
        <v>0</v>
      </c>
      <c r="BH1502" t="s">
        <v>1180</v>
      </c>
      <c r="BI1502" s="55" t="s">
        <v>656</v>
      </c>
      <c r="BJ1502">
        <v>0.49999999999999956</v>
      </c>
      <c r="BK1502" s="55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f>SUM(Tabla5[[#This Row],[VENTA MABE 3 SEMANA OCT]:[VENTAS OTROS 3 SEMANA OCT]])</f>
        <v>0</v>
      </c>
      <c r="BS1502" s="42">
        <v>0</v>
      </c>
      <c r="BT1502" s="55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f>SUM(Tabla5[[#This Row],[VENTA MABE 4 SEMANA OCT]:[VENTAS OTROS 4 SEMANA OCT]])</f>
        <v>0</v>
      </c>
      <c r="CB1502" t="s">
        <v>1679</v>
      </c>
      <c r="CC1502" t="s">
        <v>1679</v>
      </c>
      <c r="CD1502" t="s">
        <v>1679</v>
      </c>
      <c r="CE1502" t="s">
        <v>1679</v>
      </c>
      <c r="CF1502" t="s">
        <v>1679</v>
      </c>
      <c r="CG1502" t="s">
        <v>1679</v>
      </c>
      <c r="CH1502" t="s">
        <v>1679</v>
      </c>
      <c r="CI15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02" s="66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f>SUM(Tabla5[[#This Row],[VENTA MABE 1 SEMANA NOV]:[VENTAS OTROS 1 SEMANA NOV]])</f>
        <v>0</v>
      </c>
      <c r="CS1502">
        <f>IFERROR(VLOOKUP(Tabla5[[#This Row],[CLAVE]],[2]VENTAS!$F$2:$L$1501,2,0),0)</f>
        <v>1</v>
      </c>
      <c r="CT1502">
        <f>IFERROR(VLOOKUP(Tabla5[[#This Row],[CLAVE]],[2]VENTAS!$F$2:$L$1501,3,0),0)</f>
        <v>0</v>
      </c>
      <c r="CU1502">
        <f>IFERROR(VLOOKUP(Tabla5[[#This Row],[CLAVE]],[2]VENTAS!$F$2:$L$1501,4,0),0)</f>
        <v>0</v>
      </c>
      <c r="CV1502">
        <f>IFERROR(VLOOKUP(Tabla5[[#This Row],[CLAVE]],[2]VENTAS!$F$2:$L$1501,5,0),0)</f>
        <v>0</v>
      </c>
      <c r="CW1502">
        <f>IFERROR(VLOOKUP(Tabla5[[#This Row],[CLAVE]],[2]VENTAS!$F$2:$L$1501,6,0),0)</f>
        <v>0</v>
      </c>
      <c r="CX1502">
        <f>IFERROR(VLOOKUP(Tabla5[[#This Row],[CLAVE]],[2]VENTAS!$F$2:$L$1501,7,0),0)</f>
        <v>0</v>
      </c>
      <c r="CY1502">
        <f>IFERROR(VLOOKUP(Tabla5[[#This Row],[CLAVE]],[2]VENTAS!$F$2:$R$1501,13,0),0)</f>
        <v>0</v>
      </c>
      <c r="CZ1502">
        <f>SUM(Tabla5[[#This Row],[VENTA MABE 2 SEMANA NOV]:[VENTAS OTROS 2 SEMANA NOV]])</f>
        <v>1</v>
      </c>
      <c r="DA1502" s="46">
        <v>3</v>
      </c>
    </row>
    <row r="1503" spans="1:105" hidden="1" x14ac:dyDescent="0.3">
      <c r="A1503" t="str">
        <f>CONCATENATE(Tabla5[[#This Row],[TIENDA HMPV]],Tabla5[[#This Row],[LINEA]])</f>
        <v>177 - 1740-TIENDA GUAMANI 1740LAVADO</v>
      </c>
      <c r="C1503" s="55" t="s">
        <v>656</v>
      </c>
      <c r="D1503" s="55" t="s">
        <v>39</v>
      </c>
      <c r="E1503" s="55" t="s">
        <v>1425</v>
      </c>
      <c r="F1503" s="55" t="s">
        <v>1724</v>
      </c>
      <c r="G1503" t="s">
        <v>28</v>
      </c>
      <c r="H1503" s="42">
        <f>IFERROR(Tabla5[[#This Row],[VENTAS MABE]]/Tabla5[[#This Row],[CUOTA]],0)</f>
        <v>0</v>
      </c>
      <c r="I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W1503" s="42">
        <f>IFERROR(Tabla5[[#This Row],[TOTAL VENTA 38 SEMANA]]/Tabla5[[#This Row],[VENTA ACUM 38]],0)</f>
        <v>0</v>
      </c>
      <c r="X1503" s="42" t="e">
        <f>VLOOKUP(Tabla5[[#This Row],[CLAVE]],[1]!QMI_5_SEMANA_SEP_22[[CLAVE]:[SHARE CADENA S2]],21,0)</f>
        <v>#REF!</v>
      </c>
      <c r="Y1503" s="55" t="s">
        <v>769</v>
      </c>
      <c r="Z1503" s="46">
        <f>+Tabla5[[#This Row],[VENTA ACUM 38]]+Tabla5[[#This Row],[venta total 39 acum]]</f>
        <v>0</v>
      </c>
      <c r="AA1503" s="46">
        <v>0</v>
      </c>
      <c r="AB1503" s="46">
        <v>0</v>
      </c>
      <c r="AC1503" s="46">
        <v>0</v>
      </c>
      <c r="AD1503" s="46">
        <v>0</v>
      </c>
      <c r="AE1503" s="46">
        <v>0</v>
      </c>
      <c r="AF1503" s="46">
        <v>0</v>
      </c>
      <c r="AG1503" s="46">
        <v>0</v>
      </c>
      <c r="AH1503" s="42">
        <f>IFERROR(Tabla5[[#This Row],[VENTAS MABE]]/Tabla5[[#This Row],[VENTAS INDURAMA]],0)</f>
        <v>0</v>
      </c>
      <c r="AI1503" t="s">
        <v>1676</v>
      </c>
      <c r="AK1503" s="42"/>
      <c r="AL1503" t="s">
        <v>727</v>
      </c>
      <c r="AM1503" s="55" t="s">
        <v>1424</v>
      </c>
      <c r="AO1503" s="55" t="s">
        <v>429</v>
      </c>
      <c r="AP1503" t="e">
        <v>#N/A</v>
      </c>
      <c r="AQ1503" s="55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f>SUM(Tabla5[[#This Row],[VENTA MABE 1 SEMANA OCT]:[VENTAS OTROS 1 SEMANA OCT]])</f>
        <v>0</v>
      </c>
      <c r="AY1503" s="46">
        <v>0</v>
      </c>
      <c r="AZ1503" s="55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f>SUM(Tabla5[[#This Row],[VENTA MABE 2 SEMANA OCT]:[VENTAS OTROS 2 SEMANA OCT]])</f>
        <v>0</v>
      </c>
      <c r="BH1503" t="s">
        <v>1180</v>
      </c>
      <c r="BI1503" s="55" t="s">
        <v>656</v>
      </c>
      <c r="BJ1503">
        <v>0.49999999999999956</v>
      </c>
      <c r="BK1503" s="55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f>SUM(Tabla5[[#This Row],[VENTA MABE 3 SEMANA OCT]:[VENTAS OTROS 3 SEMANA OCT]])</f>
        <v>0</v>
      </c>
      <c r="BS1503" s="42">
        <v>0.12</v>
      </c>
      <c r="BT1503" s="55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f>SUM(Tabla5[[#This Row],[VENTA MABE 4 SEMANA OCT]:[VENTAS OTROS 4 SEMANA OCT]])</f>
        <v>0</v>
      </c>
      <c r="CB1503" t="s">
        <v>1679</v>
      </c>
      <c r="CC1503" t="s">
        <v>1679</v>
      </c>
      <c r="CD1503" t="s">
        <v>1679</v>
      </c>
      <c r="CE1503" t="s">
        <v>1679</v>
      </c>
      <c r="CF1503" t="s">
        <v>1679</v>
      </c>
      <c r="CG1503" t="s">
        <v>1679</v>
      </c>
      <c r="CH1503" t="s">
        <v>1679</v>
      </c>
      <c r="CI15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03" s="66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f>SUM(Tabla5[[#This Row],[VENTA MABE 1 SEMANA NOV]:[VENTAS OTROS 1 SEMANA NOV]])</f>
        <v>0</v>
      </c>
      <c r="CS1503">
        <f>IFERROR(VLOOKUP(Tabla5[[#This Row],[CLAVE]],[2]VENTAS!$F$2:$L$1501,2,0),0)</f>
        <v>0</v>
      </c>
      <c r="CT1503">
        <f>IFERROR(VLOOKUP(Tabla5[[#This Row],[CLAVE]],[2]VENTAS!$F$2:$L$1501,3,0),0)</f>
        <v>0</v>
      </c>
      <c r="CU1503">
        <f>IFERROR(VLOOKUP(Tabla5[[#This Row],[CLAVE]],[2]VENTAS!$F$2:$L$1501,4,0),0)</f>
        <v>0</v>
      </c>
      <c r="CV1503">
        <f>IFERROR(VLOOKUP(Tabla5[[#This Row],[CLAVE]],[2]VENTAS!$F$2:$L$1501,5,0),0)</f>
        <v>0</v>
      </c>
      <c r="CW1503">
        <f>IFERROR(VLOOKUP(Tabla5[[#This Row],[CLAVE]],[2]VENTAS!$F$2:$L$1501,6,0),0)</f>
        <v>0</v>
      </c>
      <c r="CX1503">
        <f>IFERROR(VLOOKUP(Tabla5[[#This Row],[CLAVE]],[2]VENTAS!$F$2:$L$1501,7,0),0)</f>
        <v>0</v>
      </c>
      <c r="CY1503">
        <f>IFERROR(VLOOKUP(Tabla5[[#This Row],[CLAVE]],[2]VENTAS!$F$2:$R$1501,13,0),0)</f>
        <v>0</v>
      </c>
      <c r="CZ1503">
        <f>SUM(Tabla5[[#This Row],[VENTA MABE 2 SEMANA NOV]:[VENTAS OTROS 2 SEMANA NOV]])</f>
        <v>0</v>
      </c>
      <c r="DA1503" s="46">
        <v>1</v>
      </c>
    </row>
    <row r="1504" spans="1:105" hidden="1" x14ac:dyDescent="0.3">
      <c r="A1504" t="str">
        <f>CONCATENATE(Tabla5[[#This Row],[TIENDA HMPV]],Tabla5[[#This Row],[LINEA]])</f>
        <v>177 - 1740-TIENDA GUAMANI 1740REFRIGERACIÓN</v>
      </c>
      <c r="C1504" s="55" t="s">
        <v>656</v>
      </c>
      <c r="D1504" s="55" t="s">
        <v>39</v>
      </c>
      <c r="E1504" s="55" t="s">
        <v>1425</v>
      </c>
      <c r="F1504" s="55" t="s">
        <v>1724</v>
      </c>
      <c r="G1504" t="s">
        <v>29</v>
      </c>
      <c r="H1504" s="42">
        <f>IFERROR(Tabla5[[#This Row],[VENTAS MABE]]/Tabla5[[#This Row],[CUOTA]],0)</f>
        <v>0</v>
      </c>
      <c r="I1504">
        <v>3</v>
      </c>
      <c r="K1504">
        <v>0</v>
      </c>
      <c r="L1504">
        <v>0</v>
      </c>
      <c r="M1504">
        <v>0</v>
      </c>
      <c r="N1504">
        <v>0</v>
      </c>
      <c r="O1504">
        <v>0</v>
      </c>
      <c r="W1504" s="42">
        <f>IFERROR(Tabla5[[#This Row],[TOTAL VENTA 38 SEMANA]]/Tabla5[[#This Row],[VENTA ACUM 38]],0)</f>
        <v>0</v>
      </c>
      <c r="X1504" s="42" t="e">
        <f>VLOOKUP(Tabla5[[#This Row],[CLAVE]],[1]!QMI_5_SEMANA_SEP_22[[CLAVE]:[SHARE CADENA S2]],21,0)</f>
        <v>#REF!</v>
      </c>
      <c r="Y1504" s="55" t="s">
        <v>769</v>
      </c>
      <c r="Z1504" s="46">
        <f>+Tabla5[[#This Row],[VENTA ACUM 38]]+Tabla5[[#This Row],[venta total 39 acum]]</f>
        <v>0</v>
      </c>
      <c r="AA1504" s="46">
        <v>0</v>
      </c>
      <c r="AB1504" s="46">
        <v>0</v>
      </c>
      <c r="AC1504" s="46">
        <v>0</v>
      </c>
      <c r="AD1504" s="46">
        <v>0</v>
      </c>
      <c r="AE1504" s="46">
        <v>0</v>
      </c>
      <c r="AF1504" s="46">
        <v>0</v>
      </c>
      <c r="AG1504" s="46">
        <v>0</v>
      </c>
      <c r="AH1504" s="42">
        <f>IFERROR(Tabla5[[#This Row],[VENTAS MABE]]/Tabla5[[#This Row],[VENTAS INDURAMA]],0)</f>
        <v>0</v>
      </c>
      <c r="AI1504" t="s">
        <v>1676</v>
      </c>
      <c r="AK1504" s="42"/>
      <c r="AL1504" t="s">
        <v>727</v>
      </c>
      <c r="AM1504" s="55" t="s">
        <v>1424</v>
      </c>
      <c r="AO1504" s="55" t="s">
        <v>429</v>
      </c>
      <c r="AP1504" t="e">
        <v>#N/A</v>
      </c>
      <c r="AQ1504" s="55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f>SUM(Tabla5[[#This Row],[VENTA MABE 1 SEMANA OCT]:[VENTAS OTROS 1 SEMANA OCT]])</f>
        <v>0</v>
      </c>
      <c r="AY1504" s="46">
        <v>1</v>
      </c>
      <c r="AZ1504" s="55">
        <v>0</v>
      </c>
      <c r="BA1504">
        <v>2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f>SUM(Tabla5[[#This Row],[VENTA MABE 2 SEMANA OCT]:[VENTAS OTROS 2 SEMANA OCT]])</f>
        <v>2</v>
      </c>
      <c r="BH1504" t="s">
        <v>1180</v>
      </c>
      <c r="BI1504" s="55" t="s">
        <v>656</v>
      </c>
      <c r="BJ1504">
        <v>0.49999999999999956</v>
      </c>
      <c r="BK1504" s="55">
        <v>2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f>SUM(Tabla5[[#This Row],[VENTA MABE 3 SEMANA OCT]:[VENTAS OTROS 3 SEMANA OCT]])</f>
        <v>3</v>
      </c>
      <c r="BS1504" s="42">
        <v>0.2</v>
      </c>
      <c r="BT1504" s="55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f>SUM(Tabla5[[#This Row],[VENTA MABE 4 SEMANA OCT]:[VENTAS OTROS 4 SEMANA OCT]])</f>
        <v>0</v>
      </c>
      <c r="CB1504" t="s">
        <v>1679</v>
      </c>
      <c r="CC1504" t="s">
        <v>1679</v>
      </c>
      <c r="CD1504" t="s">
        <v>1679</v>
      </c>
      <c r="CE1504" t="s">
        <v>1679</v>
      </c>
      <c r="CF1504" t="s">
        <v>1679</v>
      </c>
      <c r="CG1504" t="s">
        <v>1679</v>
      </c>
      <c r="CH1504" t="s">
        <v>1679</v>
      </c>
      <c r="CI15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504" t="s">
        <v>1702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f>SUM(Tabla5[[#This Row],[VENTA MABE 1 SEMANA NOV]:[VENTAS OTROS 1 SEMANA NOV]])</f>
        <v>0</v>
      </c>
      <c r="CS1504">
        <f>IFERROR(VLOOKUP(Tabla5[[#This Row],[CLAVE]],[2]VENTAS!$F$2:$L$1501,2,0),0)</f>
        <v>0</v>
      </c>
      <c r="CT1504">
        <f>IFERROR(VLOOKUP(Tabla5[[#This Row],[CLAVE]],[2]VENTAS!$F$2:$L$1501,3,0),0)</f>
        <v>0</v>
      </c>
      <c r="CU1504">
        <f>IFERROR(VLOOKUP(Tabla5[[#This Row],[CLAVE]],[2]VENTAS!$F$2:$L$1501,4,0),0)</f>
        <v>0</v>
      </c>
      <c r="CV1504">
        <f>IFERROR(VLOOKUP(Tabla5[[#This Row],[CLAVE]],[2]VENTAS!$F$2:$L$1501,5,0),0)</f>
        <v>0</v>
      </c>
      <c r="CW1504">
        <f>IFERROR(VLOOKUP(Tabla5[[#This Row],[CLAVE]],[2]VENTAS!$F$2:$L$1501,6,0),0)</f>
        <v>0</v>
      </c>
      <c r="CX1504">
        <f>IFERROR(VLOOKUP(Tabla5[[#This Row],[CLAVE]],[2]VENTAS!$F$2:$L$1501,7,0),0)</f>
        <v>0</v>
      </c>
      <c r="CY1504">
        <f>IFERROR(VLOOKUP(Tabla5[[#This Row],[CLAVE]],[2]VENTAS!$F$2:$R$1501,13,0),0)</f>
        <v>0</v>
      </c>
      <c r="CZ1504">
        <f>SUM(Tabla5[[#This Row],[VENTA MABE 2 SEMANA NOV]:[VENTAS OTROS 2 SEMANA NOV]])</f>
        <v>0</v>
      </c>
      <c r="DA1504" s="46">
        <v>2</v>
      </c>
    </row>
    <row r="1505" spans="1:105" hidden="1" x14ac:dyDescent="0.3">
      <c r="A1505" t="str">
        <f>CONCATENATE(Tabla5[[#This Row],[TIENDA HMPV]],Tabla5[[#This Row],[LINEA]])</f>
        <v>1744 - TIENDA QUINCHECOCINAS</v>
      </c>
      <c r="C1505" s="55" t="s">
        <v>656</v>
      </c>
      <c r="D1505" s="55" t="s">
        <v>39</v>
      </c>
      <c r="E1505" s="55" t="s">
        <v>1610</v>
      </c>
      <c r="F1505" s="55" t="s">
        <v>1724</v>
      </c>
      <c r="G1505" t="s">
        <v>26</v>
      </c>
      <c r="H1505" s="42">
        <f>IFERROR(Tabla5[[#This Row],[VENTAS MABE]]/Tabla5[[#This Row],[CUOTA]],0)</f>
        <v>0</v>
      </c>
      <c r="I1505">
        <v>6</v>
      </c>
      <c r="K1505">
        <v>0</v>
      </c>
      <c r="L1505">
        <v>0</v>
      </c>
      <c r="M1505">
        <v>0</v>
      </c>
      <c r="N1505">
        <v>0</v>
      </c>
      <c r="O1505">
        <v>0</v>
      </c>
      <c r="W1505" s="42">
        <f>IFERROR(Tabla5[[#This Row],[TOTAL VENTA 38 SEMANA]]/Tabla5[[#This Row],[VENTA ACUM 38]],0)</f>
        <v>0</v>
      </c>
      <c r="X1505" s="42" t="e">
        <f>VLOOKUP(Tabla5[[#This Row],[CLAVE]],[1]!QMI_5_SEMANA_SEP_22[[CLAVE]:[SHARE CADENA S2]],21,0)</f>
        <v>#REF!</v>
      </c>
      <c r="Y1505" s="55" t="s">
        <v>769</v>
      </c>
      <c r="Z1505" s="46">
        <f>+Tabla5[[#This Row],[VENTA ACUM 38]]+Tabla5[[#This Row],[venta total 39 acum]]</f>
        <v>1</v>
      </c>
      <c r="AA1505" s="46">
        <v>0</v>
      </c>
      <c r="AB1505" s="46">
        <v>0</v>
      </c>
      <c r="AC1505" s="46">
        <v>0</v>
      </c>
      <c r="AD1505" s="46">
        <v>1</v>
      </c>
      <c r="AE1505" s="46">
        <v>1</v>
      </c>
      <c r="AF1505" s="46">
        <v>1</v>
      </c>
      <c r="AG1505" s="46">
        <v>1</v>
      </c>
      <c r="AH1505" s="42">
        <f>IFERROR(Tabla5[[#This Row],[VENTAS MABE]]/Tabla5[[#This Row],[VENTAS INDURAMA]],0)</f>
        <v>0</v>
      </c>
      <c r="AI1505" t="s">
        <v>1676</v>
      </c>
      <c r="AK1505" s="42"/>
      <c r="AL1505" t="s">
        <v>727</v>
      </c>
      <c r="AM1505" s="55" t="s">
        <v>1648</v>
      </c>
      <c r="AO1505" s="55" t="s">
        <v>429</v>
      </c>
      <c r="AP1505" t="e">
        <v>#N/A</v>
      </c>
      <c r="AQ1505" s="55">
        <v>0</v>
      </c>
      <c r="AR1505">
        <v>2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f>SUM(Tabla5[[#This Row],[VENTA MABE 1 SEMANA OCT]:[VENTAS OTROS 1 SEMANA OCT]])</f>
        <v>2</v>
      </c>
      <c r="AY1505" s="46">
        <v>8.3584401502957526</v>
      </c>
      <c r="AZ1505" s="55">
        <v>0</v>
      </c>
      <c r="BA1505">
        <v>2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f>SUM(Tabla5[[#This Row],[VENTA MABE 2 SEMANA OCT]:[VENTAS OTROS 2 SEMANA OCT]])</f>
        <v>2</v>
      </c>
      <c r="BH1505" t="s">
        <v>796</v>
      </c>
      <c r="BI1505" s="55" t="s">
        <v>656</v>
      </c>
      <c r="BJ1505">
        <v>1.5</v>
      </c>
      <c r="BK1505" s="55">
        <v>1</v>
      </c>
      <c r="BL1505">
        <v>2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f>SUM(Tabla5[[#This Row],[VENTA MABE 3 SEMANA OCT]:[VENTAS OTROS 3 SEMANA OCT]])</f>
        <v>3</v>
      </c>
      <c r="BS1505" s="42">
        <v>0.4</v>
      </c>
      <c r="BT1505" s="55">
        <v>0</v>
      </c>
      <c r="BU1505">
        <v>2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f>SUM(Tabla5[[#This Row],[VENTA MABE 4 SEMANA OCT]:[VENTAS OTROS 4 SEMANA OCT]])</f>
        <v>2</v>
      </c>
      <c r="CB1505" t="s">
        <v>1679</v>
      </c>
      <c r="CC1505" t="s">
        <v>1679</v>
      </c>
      <c r="CD1505" t="s">
        <v>1679</v>
      </c>
      <c r="CE1505" t="s">
        <v>1679</v>
      </c>
      <c r="CF1505" t="s">
        <v>1679</v>
      </c>
      <c r="CG1505" t="s">
        <v>1679</v>
      </c>
      <c r="CH1505" t="s">
        <v>1679</v>
      </c>
      <c r="CI15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0.1111111111111111</v>
      </c>
      <c r="CJ1505" t="s">
        <v>1703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f>SUM(Tabla5[[#This Row],[VENTA MABE 1 SEMANA NOV]:[VENTAS OTROS 1 SEMANA NOV]])</f>
        <v>1</v>
      </c>
      <c r="CS1505">
        <f>IFERROR(VLOOKUP(Tabla5[[#This Row],[CLAVE]],[2]VENTAS!$F$2:$L$1501,2,0),0)</f>
        <v>0</v>
      </c>
      <c r="CT1505">
        <f>IFERROR(VLOOKUP(Tabla5[[#This Row],[CLAVE]],[2]VENTAS!$F$2:$L$1501,3,0),0)</f>
        <v>0</v>
      </c>
      <c r="CU1505">
        <f>IFERROR(VLOOKUP(Tabla5[[#This Row],[CLAVE]],[2]VENTAS!$F$2:$L$1501,4,0),0)</f>
        <v>0</v>
      </c>
      <c r="CV1505">
        <f>IFERROR(VLOOKUP(Tabla5[[#This Row],[CLAVE]],[2]VENTAS!$F$2:$L$1501,5,0),0)</f>
        <v>0</v>
      </c>
      <c r="CW1505">
        <f>IFERROR(VLOOKUP(Tabla5[[#This Row],[CLAVE]],[2]VENTAS!$F$2:$L$1501,6,0),0)</f>
        <v>0</v>
      </c>
      <c r="CX1505">
        <f>IFERROR(VLOOKUP(Tabla5[[#This Row],[CLAVE]],[2]VENTAS!$F$2:$L$1501,7,0),0)</f>
        <v>0</v>
      </c>
      <c r="CY1505">
        <f>IFERROR(VLOOKUP(Tabla5[[#This Row],[CLAVE]],[2]VENTAS!$F$2:$R$1501,13,0),0)</f>
        <v>0</v>
      </c>
      <c r="CZ1505">
        <f>SUM(Tabla5[[#This Row],[VENTA MABE 2 SEMANA NOV]:[VENTAS OTROS 2 SEMANA NOV]])</f>
        <v>0</v>
      </c>
      <c r="DA1505" s="46">
        <v>8</v>
      </c>
    </row>
    <row r="1506" spans="1:105" hidden="1" x14ac:dyDescent="0.3">
      <c r="A1506" t="str">
        <f>CONCATENATE(Tabla5[[#This Row],[TIENDA HMPV]],Tabla5[[#This Row],[LINEA]])</f>
        <v>1744 - TIENDA QUINCHEGLOBALES</v>
      </c>
      <c r="C1506" s="55" t="s">
        <v>656</v>
      </c>
      <c r="D1506" s="55" t="s">
        <v>39</v>
      </c>
      <c r="E1506" s="55" t="s">
        <v>1610</v>
      </c>
      <c r="F1506" s="55" t="s">
        <v>1724</v>
      </c>
      <c r="G1506" t="s">
        <v>27</v>
      </c>
      <c r="H1506" s="42">
        <f>IFERROR(Tabla5[[#This Row],[VENTAS MABE]]/Tabla5[[#This Row],[CUOTA]],0)</f>
        <v>0</v>
      </c>
      <c r="I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W1506" s="42">
        <f>IFERROR(Tabla5[[#This Row],[TOTAL VENTA 38 SEMANA]]/Tabla5[[#This Row],[VENTA ACUM 38]],0)</f>
        <v>0</v>
      </c>
      <c r="X1506" s="42" t="e">
        <f>VLOOKUP(Tabla5[[#This Row],[CLAVE]],[1]!QMI_5_SEMANA_SEP_22[[CLAVE]:[SHARE CADENA S2]],21,0)</f>
        <v>#REF!</v>
      </c>
      <c r="Y1506" s="55" t="s">
        <v>769</v>
      </c>
      <c r="Z1506" s="46">
        <f>+Tabla5[[#This Row],[VENTA ACUM 38]]+Tabla5[[#This Row],[venta total 39 acum]]</f>
        <v>0</v>
      </c>
      <c r="AA1506" s="46">
        <v>0</v>
      </c>
      <c r="AB1506" s="46">
        <v>0</v>
      </c>
      <c r="AC1506" s="46">
        <v>0</v>
      </c>
      <c r="AD1506" s="46">
        <v>0</v>
      </c>
      <c r="AE1506" s="46">
        <v>0</v>
      </c>
      <c r="AF1506" s="46">
        <v>0</v>
      </c>
      <c r="AG1506" s="46">
        <v>0</v>
      </c>
      <c r="AH1506" s="42">
        <f>IFERROR(Tabla5[[#This Row],[VENTAS MABE]]/Tabla5[[#This Row],[VENTAS INDURAMA]],0)</f>
        <v>0</v>
      </c>
      <c r="AI1506" t="s">
        <v>1676</v>
      </c>
      <c r="AK1506" s="42"/>
      <c r="AL1506" t="s">
        <v>727</v>
      </c>
      <c r="AM1506" s="55" t="s">
        <v>1648</v>
      </c>
      <c r="AO1506" s="55" t="s">
        <v>429</v>
      </c>
      <c r="AP1506" t="e">
        <v>#N/A</v>
      </c>
      <c r="AQ1506" s="55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f>SUM(Tabla5[[#This Row],[VENTA MABE 1 SEMANA OCT]:[VENTAS OTROS 1 SEMANA OCT]])</f>
        <v>0</v>
      </c>
      <c r="AY1506" s="46">
        <v>1</v>
      </c>
      <c r="AZ1506" s="55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f>SUM(Tabla5[[#This Row],[VENTA MABE 2 SEMANA OCT]:[VENTAS OTROS 2 SEMANA OCT]])</f>
        <v>0</v>
      </c>
      <c r="BH1506" t="s">
        <v>796</v>
      </c>
      <c r="BI1506" s="55" t="s">
        <v>656</v>
      </c>
      <c r="BJ1506">
        <v>1.5</v>
      </c>
      <c r="BK1506" s="55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f>SUM(Tabla5[[#This Row],[VENTA MABE 3 SEMANA OCT]:[VENTAS OTROS 3 SEMANA OCT]])</f>
        <v>0</v>
      </c>
      <c r="BS1506" s="42">
        <v>0</v>
      </c>
      <c r="BT1506" s="55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f>SUM(Tabla5[[#This Row],[VENTA MABE 4 SEMANA OCT]:[VENTAS OTROS 4 SEMANA OCT]])</f>
        <v>0</v>
      </c>
      <c r="CB1506" t="s">
        <v>1679</v>
      </c>
      <c r="CC1506" t="s">
        <v>1679</v>
      </c>
      <c r="CD1506" t="s">
        <v>1679</v>
      </c>
      <c r="CE1506" t="s">
        <v>1679</v>
      </c>
      <c r="CF1506" t="s">
        <v>1679</v>
      </c>
      <c r="CG1506" t="s">
        <v>1679</v>
      </c>
      <c r="CH1506" t="s">
        <v>1679</v>
      </c>
      <c r="CI15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06" s="6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f>SUM(Tabla5[[#This Row],[VENTA MABE 1 SEMANA NOV]:[VENTAS OTROS 1 SEMANA NOV]])</f>
        <v>0</v>
      </c>
      <c r="CS1506">
        <f>IFERROR(VLOOKUP(Tabla5[[#This Row],[CLAVE]],[2]VENTAS!$F$2:$L$1501,2,0),0)</f>
        <v>0</v>
      </c>
      <c r="CT1506">
        <f>IFERROR(VLOOKUP(Tabla5[[#This Row],[CLAVE]],[2]VENTAS!$F$2:$L$1501,3,0),0)</f>
        <v>0</v>
      </c>
      <c r="CU1506">
        <f>IFERROR(VLOOKUP(Tabla5[[#This Row],[CLAVE]],[2]VENTAS!$F$2:$L$1501,4,0),0)</f>
        <v>0</v>
      </c>
      <c r="CV1506">
        <f>IFERROR(VLOOKUP(Tabla5[[#This Row],[CLAVE]],[2]VENTAS!$F$2:$L$1501,5,0),0)</f>
        <v>0</v>
      </c>
      <c r="CW1506">
        <f>IFERROR(VLOOKUP(Tabla5[[#This Row],[CLAVE]],[2]VENTAS!$F$2:$L$1501,6,0),0)</f>
        <v>0</v>
      </c>
      <c r="CX1506">
        <f>IFERROR(VLOOKUP(Tabla5[[#This Row],[CLAVE]],[2]VENTAS!$F$2:$L$1501,7,0),0)</f>
        <v>0</v>
      </c>
      <c r="CY1506">
        <f>IFERROR(VLOOKUP(Tabla5[[#This Row],[CLAVE]],[2]VENTAS!$F$2:$R$1501,13,0),0)</f>
        <v>0</v>
      </c>
      <c r="CZ1506">
        <f>SUM(Tabla5[[#This Row],[VENTA MABE 2 SEMANA NOV]:[VENTAS OTROS 2 SEMANA NOV]])</f>
        <v>0</v>
      </c>
      <c r="DA1506" s="46">
        <v>2.8474035057255032</v>
      </c>
    </row>
    <row r="1507" spans="1:105" hidden="1" x14ac:dyDescent="0.3">
      <c r="A1507" t="str">
        <f>CONCATENATE(Tabla5[[#This Row],[TIENDA HMPV]],Tabla5[[#This Row],[LINEA]])</f>
        <v>1744 - TIENDA QUINCHELAVADO</v>
      </c>
      <c r="C1507" s="55" t="s">
        <v>656</v>
      </c>
      <c r="D1507" s="55" t="s">
        <v>39</v>
      </c>
      <c r="E1507" s="55" t="s">
        <v>1610</v>
      </c>
      <c r="F1507" s="55" t="s">
        <v>1724</v>
      </c>
      <c r="G1507" t="s">
        <v>28</v>
      </c>
      <c r="H1507" s="42">
        <f>IFERROR(Tabla5[[#This Row],[VENTAS MABE]]/Tabla5[[#This Row],[CUOTA]],0)</f>
        <v>0</v>
      </c>
      <c r="I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W1507" s="42">
        <f>IFERROR(Tabla5[[#This Row],[TOTAL VENTA 38 SEMANA]]/Tabla5[[#This Row],[VENTA ACUM 38]],0)</f>
        <v>0</v>
      </c>
      <c r="X1507" s="42" t="e">
        <f>VLOOKUP(Tabla5[[#This Row],[CLAVE]],[1]!QMI_5_SEMANA_SEP_22[[CLAVE]:[SHARE CADENA S2]],21,0)</f>
        <v>#REF!</v>
      </c>
      <c r="Y1507" s="55" t="s">
        <v>769</v>
      </c>
      <c r="Z1507" s="46">
        <f>+Tabla5[[#This Row],[VENTA ACUM 38]]+Tabla5[[#This Row],[venta total 39 acum]]</f>
        <v>0</v>
      </c>
      <c r="AA1507" s="46">
        <v>0</v>
      </c>
      <c r="AB1507" s="46">
        <v>0</v>
      </c>
      <c r="AC1507" s="46">
        <v>0</v>
      </c>
      <c r="AD1507" s="46">
        <v>0</v>
      </c>
      <c r="AE1507" s="46">
        <v>0</v>
      </c>
      <c r="AF1507" s="46">
        <v>0</v>
      </c>
      <c r="AG1507" s="46">
        <v>0</v>
      </c>
      <c r="AH1507" s="42">
        <f>IFERROR(Tabla5[[#This Row],[VENTAS MABE]]/Tabla5[[#This Row],[VENTAS INDURAMA]],0)</f>
        <v>0</v>
      </c>
      <c r="AI1507" t="s">
        <v>1676</v>
      </c>
      <c r="AK1507" s="42"/>
      <c r="AL1507" t="s">
        <v>727</v>
      </c>
      <c r="AM1507" s="55" t="s">
        <v>1648</v>
      </c>
      <c r="AO1507" s="55" t="s">
        <v>429</v>
      </c>
      <c r="AP1507" t="e">
        <v>#N/A</v>
      </c>
      <c r="AQ1507" s="55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f>SUM(Tabla5[[#This Row],[VENTA MABE 1 SEMANA OCT]:[VENTAS OTROS 1 SEMANA OCT]])</f>
        <v>0</v>
      </c>
      <c r="AY1507" s="46">
        <v>0</v>
      </c>
      <c r="AZ1507" s="55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f>SUM(Tabla5[[#This Row],[VENTA MABE 2 SEMANA OCT]:[VENTAS OTROS 2 SEMANA OCT]])</f>
        <v>0</v>
      </c>
      <c r="BH1507" t="s">
        <v>796</v>
      </c>
      <c r="BI1507" s="55" t="s">
        <v>656</v>
      </c>
      <c r="BJ1507">
        <v>1.5</v>
      </c>
      <c r="BK1507" s="55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f>SUM(Tabla5[[#This Row],[VENTA MABE 3 SEMANA OCT]:[VENTAS OTROS 3 SEMANA OCT]])</f>
        <v>0</v>
      </c>
      <c r="BS1507" s="42">
        <v>0.12</v>
      </c>
      <c r="BT1507" s="55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f>SUM(Tabla5[[#This Row],[VENTA MABE 4 SEMANA OCT]:[VENTAS OTROS 4 SEMANA OCT]])</f>
        <v>0</v>
      </c>
      <c r="CB1507" t="s">
        <v>1679</v>
      </c>
      <c r="CC1507" t="s">
        <v>1679</v>
      </c>
      <c r="CD1507" t="s">
        <v>1679</v>
      </c>
      <c r="CE1507" t="s">
        <v>1679</v>
      </c>
      <c r="CF1507" t="s">
        <v>1679</v>
      </c>
      <c r="CG1507" t="s">
        <v>1679</v>
      </c>
      <c r="CH1507" t="s">
        <v>1679</v>
      </c>
      <c r="CI15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07" s="66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f>SUM(Tabla5[[#This Row],[VENTA MABE 1 SEMANA NOV]:[VENTAS OTROS 1 SEMANA NOV]])</f>
        <v>0</v>
      </c>
      <c r="CS1507">
        <f>IFERROR(VLOOKUP(Tabla5[[#This Row],[CLAVE]],[2]VENTAS!$F$2:$L$1501,2,0),0)</f>
        <v>0</v>
      </c>
      <c r="CT1507">
        <f>IFERROR(VLOOKUP(Tabla5[[#This Row],[CLAVE]],[2]VENTAS!$F$2:$L$1501,3,0),0)</f>
        <v>0</v>
      </c>
      <c r="CU1507">
        <f>IFERROR(VLOOKUP(Tabla5[[#This Row],[CLAVE]],[2]VENTAS!$F$2:$L$1501,4,0),0)</f>
        <v>0</v>
      </c>
      <c r="CV1507">
        <f>IFERROR(VLOOKUP(Tabla5[[#This Row],[CLAVE]],[2]VENTAS!$F$2:$L$1501,5,0),0)</f>
        <v>0</v>
      </c>
      <c r="CW1507">
        <f>IFERROR(VLOOKUP(Tabla5[[#This Row],[CLAVE]],[2]VENTAS!$F$2:$L$1501,6,0),0)</f>
        <v>0</v>
      </c>
      <c r="CX1507">
        <f>IFERROR(VLOOKUP(Tabla5[[#This Row],[CLAVE]],[2]VENTAS!$F$2:$L$1501,7,0),0)</f>
        <v>0</v>
      </c>
      <c r="CY1507">
        <f>IFERROR(VLOOKUP(Tabla5[[#This Row],[CLAVE]],[2]VENTAS!$F$2:$R$1501,13,0),0)</f>
        <v>0</v>
      </c>
      <c r="CZ1507">
        <f>SUM(Tabla5[[#This Row],[VENTA MABE 2 SEMANA NOV]:[VENTAS OTROS 2 SEMANA NOV]])</f>
        <v>0</v>
      </c>
      <c r="DA1507" s="46">
        <v>2</v>
      </c>
    </row>
    <row r="1508" spans="1:105" hidden="1" x14ac:dyDescent="0.3">
      <c r="A1508" t="str">
        <f>CONCATENATE(Tabla5[[#This Row],[TIENDA HMPV]],Tabla5[[#This Row],[LINEA]])</f>
        <v>1744 - TIENDA QUINCHEREFRIGERACIÓN</v>
      </c>
      <c r="C1508" s="55" t="s">
        <v>656</v>
      </c>
      <c r="D1508" s="55" t="s">
        <v>39</v>
      </c>
      <c r="E1508" s="55" t="s">
        <v>1610</v>
      </c>
      <c r="F1508" s="55" t="s">
        <v>1724</v>
      </c>
      <c r="G1508" t="s">
        <v>29</v>
      </c>
      <c r="H1508" s="42">
        <f>IFERROR(Tabla5[[#This Row],[VENTAS MABE]]/Tabla5[[#This Row],[CUOTA]],0)</f>
        <v>0</v>
      </c>
      <c r="I1508">
        <v>4</v>
      </c>
      <c r="K1508">
        <v>0</v>
      </c>
      <c r="L1508">
        <v>0</v>
      </c>
      <c r="M1508">
        <v>0</v>
      </c>
      <c r="N1508">
        <v>0</v>
      </c>
      <c r="O1508">
        <v>0</v>
      </c>
      <c r="W1508" s="42">
        <f>IFERROR(Tabla5[[#This Row],[TOTAL VENTA 38 SEMANA]]/Tabla5[[#This Row],[VENTA ACUM 38]],0)</f>
        <v>0</v>
      </c>
      <c r="X1508" s="42" t="e">
        <f>VLOOKUP(Tabla5[[#This Row],[CLAVE]],[1]!QMI_5_SEMANA_SEP_22[[CLAVE]:[SHARE CADENA S2]],21,0)</f>
        <v>#REF!</v>
      </c>
      <c r="Y1508" s="55" t="s">
        <v>769</v>
      </c>
      <c r="Z1508" s="46">
        <f>+Tabla5[[#This Row],[VENTA ACUM 38]]+Tabla5[[#This Row],[venta total 39 acum]]</f>
        <v>0</v>
      </c>
      <c r="AA1508" s="46">
        <v>0</v>
      </c>
      <c r="AB1508" s="46">
        <v>0</v>
      </c>
      <c r="AC1508" s="46">
        <v>0</v>
      </c>
      <c r="AD1508" s="46">
        <v>0</v>
      </c>
      <c r="AE1508" s="46">
        <v>0</v>
      </c>
      <c r="AF1508" s="46">
        <v>0</v>
      </c>
      <c r="AG1508" s="46">
        <v>0</v>
      </c>
      <c r="AH1508" s="42">
        <f>IFERROR(Tabla5[[#This Row],[VENTAS MABE]]/Tabla5[[#This Row],[VENTAS INDURAMA]],0)</f>
        <v>0</v>
      </c>
      <c r="AI1508" t="s">
        <v>1676</v>
      </c>
      <c r="AK1508" s="42"/>
      <c r="AL1508" t="s">
        <v>727</v>
      </c>
      <c r="AM1508" s="55" t="s">
        <v>1648</v>
      </c>
      <c r="AO1508" s="55" t="s">
        <v>429</v>
      </c>
      <c r="AP1508" t="e">
        <v>#N/A</v>
      </c>
      <c r="AQ1508" s="55">
        <v>0</v>
      </c>
      <c r="AR1508">
        <v>2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f>SUM(Tabla5[[#This Row],[VENTA MABE 1 SEMANA OCT]:[VENTAS OTROS 1 SEMANA OCT]])</f>
        <v>2</v>
      </c>
      <c r="AY1508" s="46">
        <v>4.1254124541351</v>
      </c>
      <c r="AZ1508" s="55">
        <v>1</v>
      </c>
      <c r="BA1508">
        <v>2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f>SUM(Tabla5[[#This Row],[VENTA MABE 2 SEMANA OCT]:[VENTAS OTROS 2 SEMANA OCT]])</f>
        <v>4</v>
      </c>
      <c r="BH1508" t="s">
        <v>796</v>
      </c>
      <c r="BI1508" s="55" t="s">
        <v>656</v>
      </c>
      <c r="BJ1508">
        <v>1.5</v>
      </c>
      <c r="BK1508" s="55">
        <v>0</v>
      </c>
      <c r="BL1508">
        <v>2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f>SUM(Tabla5[[#This Row],[VENTA MABE 3 SEMANA OCT]:[VENTAS OTROS 3 SEMANA OCT]])</f>
        <v>2</v>
      </c>
      <c r="BS1508" s="42">
        <v>0.2</v>
      </c>
      <c r="BT1508" s="55">
        <v>0</v>
      </c>
      <c r="BU1508">
        <v>2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f>SUM(Tabla5[[#This Row],[VENTA MABE 4 SEMANA OCT]:[VENTAS OTROS 4 SEMANA OCT]])</f>
        <v>2</v>
      </c>
      <c r="CB1508" t="s">
        <v>1679</v>
      </c>
      <c r="CC1508" t="s">
        <v>1679</v>
      </c>
      <c r="CD1508" t="s">
        <v>1679</v>
      </c>
      <c r="CE1508" t="s">
        <v>1679</v>
      </c>
      <c r="CF1508" t="s">
        <v>1679</v>
      </c>
      <c r="CG1508" t="s">
        <v>1679</v>
      </c>
      <c r="CH1508" t="s">
        <v>1679</v>
      </c>
      <c r="CI15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</v>
      </c>
      <c r="CJ1508" t="s">
        <v>1703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f>SUM(Tabla5[[#This Row],[VENTA MABE 1 SEMANA NOV]:[VENTAS OTROS 1 SEMANA NOV]])</f>
        <v>1</v>
      </c>
      <c r="CS1508">
        <f>IFERROR(VLOOKUP(Tabla5[[#This Row],[CLAVE]],[2]VENTAS!$F$2:$L$1501,2,0),0)</f>
        <v>0</v>
      </c>
      <c r="CT1508">
        <f>IFERROR(VLOOKUP(Tabla5[[#This Row],[CLAVE]],[2]VENTAS!$F$2:$L$1501,3,0),0)</f>
        <v>0</v>
      </c>
      <c r="CU1508">
        <f>IFERROR(VLOOKUP(Tabla5[[#This Row],[CLAVE]],[2]VENTAS!$F$2:$L$1501,4,0),0)</f>
        <v>0</v>
      </c>
      <c r="CV1508">
        <f>IFERROR(VLOOKUP(Tabla5[[#This Row],[CLAVE]],[2]VENTAS!$F$2:$L$1501,5,0),0)</f>
        <v>0</v>
      </c>
      <c r="CW1508">
        <f>IFERROR(VLOOKUP(Tabla5[[#This Row],[CLAVE]],[2]VENTAS!$F$2:$L$1501,6,0),0)</f>
        <v>0</v>
      </c>
      <c r="CX1508">
        <f>IFERROR(VLOOKUP(Tabla5[[#This Row],[CLAVE]],[2]VENTAS!$F$2:$L$1501,7,0),0)</f>
        <v>0</v>
      </c>
      <c r="CY1508">
        <f>IFERROR(VLOOKUP(Tabla5[[#This Row],[CLAVE]],[2]VENTAS!$F$2:$R$1501,13,0),0)</f>
        <v>0</v>
      </c>
      <c r="CZ1508">
        <f>SUM(Tabla5[[#This Row],[VENTA MABE 2 SEMANA NOV]:[VENTAS OTROS 2 SEMANA NOV]])</f>
        <v>0</v>
      </c>
      <c r="DA1508" s="46">
        <v>8</v>
      </c>
    </row>
    <row r="1509" spans="1:105" hidden="1" x14ac:dyDescent="0.3">
      <c r="A1509" t="str">
        <f>CONCATENATE(Tabla5[[#This Row],[TIENDA HMPV]],Tabla5[[#This Row],[LINEA]])</f>
        <v>184 - 1768-TIENDA SATELITE NUEVA AURORA 1COCINAS</v>
      </c>
      <c r="C1509" s="55" t="s">
        <v>656</v>
      </c>
      <c r="D1509" s="55" t="s">
        <v>39</v>
      </c>
      <c r="E1509" s="55" t="s">
        <v>1437</v>
      </c>
      <c r="F1509" s="55" t="s">
        <v>1724</v>
      </c>
      <c r="G1509" t="s">
        <v>26</v>
      </c>
      <c r="H1509" s="42">
        <f>IFERROR(Tabla5[[#This Row],[VENTAS MABE]]/Tabla5[[#This Row],[CUOTA]],0)</f>
        <v>0</v>
      </c>
      <c r="I1509">
        <v>3</v>
      </c>
      <c r="K1509">
        <v>0</v>
      </c>
      <c r="L1509">
        <v>0</v>
      </c>
      <c r="M1509">
        <v>0</v>
      </c>
      <c r="N1509">
        <v>0</v>
      </c>
      <c r="O1509">
        <v>0</v>
      </c>
      <c r="W1509" s="42">
        <f>IFERROR(Tabla5[[#This Row],[TOTAL VENTA 38 SEMANA]]/Tabla5[[#This Row],[VENTA ACUM 38]],0)</f>
        <v>0</v>
      </c>
      <c r="X1509" s="42" t="e">
        <f>VLOOKUP(Tabla5[[#This Row],[CLAVE]],[1]!QMI_5_SEMANA_SEP_22[[CLAVE]:[SHARE CADENA S2]],21,0)</f>
        <v>#REF!</v>
      </c>
      <c r="Y1509" s="55" t="s">
        <v>769</v>
      </c>
      <c r="Z1509" s="46">
        <f>+Tabla5[[#This Row],[VENTA ACUM 38]]+Tabla5[[#This Row],[venta total 39 acum]]</f>
        <v>0</v>
      </c>
      <c r="AA1509" s="46">
        <v>0</v>
      </c>
      <c r="AB1509" s="46">
        <v>0</v>
      </c>
      <c r="AC1509" s="46">
        <v>0</v>
      </c>
      <c r="AD1509" s="46">
        <v>0</v>
      </c>
      <c r="AE1509" s="46">
        <v>0</v>
      </c>
      <c r="AF1509" s="46">
        <v>0</v>
      </c>
      <c r="AG1509" s="46">
        <v>0</v>
      </c>
      <c r="AH1509" s="42">
        <f>IFERROR(Tabla5[[#This Row],[VENTAS MABE]]/Tabla5[[#This Row],[VENTAS INDURAMA]],0)</f>
        <v>0</v>
      </c>
      <c r="AI1509" t="s">
        <v>1676</v>
      </c>
      <c r="AK1509" s="42"/>
      <c r="AL1509" t="s">
        <v>727</v>
      </c>
      <c r="AM1509" s="55" t="s">
        <v>1436</v>
      </c>
      <c r="AO1509" s="55" t="s">
        <v>429</v>
      </c>
      <c r="AP1509" t="e">
        <v>#N/A</v>
      </c>
      <c r="AQ1509" s="55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f>SUM(Tabla5[[#This Row],[VENTA MABE 1 SEMANA OCT]:[VENTAS OTROS 1 SEMANA OCT]])</f>
        <v>3</v>
      </c>
      <c r="AY1509" s="46">
        <v>2.5440871164188548</v>
      </c>
      <c r="AZ1509" s="55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f>SUM(Tabla5[[#This Row],[VENTA MABE 2 SEMANA OCT]:[VENTAS OTROS 2 SEMANA OCT]])</f>
        <v>1</v>
      </c>
      <c r="BH1509" t="s">
        <v>1180</v>
      </c>
      <c r="BI1509" s="55" t="s">
        <v>656</v>
      </c>
      <c r="BJ1509">
        <v>0.99999999999999911</v>
      </c>
      <c r="BK1509" s="55">
        <v>2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f>SUM(Tabla5[[#This Row],[VENTA MABE 3 SEMANA OCT]:[VENTAS OTROS 3 SEMANA OCT]])</f>
        <v>2</v>
      </c>
      <c r="BS1509" s="42">
        <v>0.4</v>
      </c>
      <c r="BT1509" s="55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f>SUM(Tabla5[[#This Row],[VENTA MABE 4 SEMANA OCT]:[VENTAS OTROS 4 SEMANA OCT]])</f>
        <v>0</v>
      </c>
      <c r="CB1509" t="s">
        <v>1679</v>
      </c>
      <c r="CC1509" t="s">
        <v>1679</v>
      </c>
      <c r="CD1509" t="s">
        <v>1679</v>
      </c>
      <c r="CE1509" t="s">
        <v>1679</v>
      </c>
      <c r="CF1509" t="s">
        <v>1679</v>
      </c>
      <c r="CG1509" t="s">
        <v>1679</v>
      </c>
      <c r="CH1509" t="s">
        <v>1679</v>
      </c>
      <c r="CI15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09" t="s">
        <v>1703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f>SUM(Tabla5[[#This Row],[VENTA MABE 1 SEMANA NOV]:[VENTAS OTROS 1 SEMANA NOV]])</f>
        <v>0</v>
      </c>
      <c r="CS1509">
        <f>IFERROR(VLOOKUP(Tabla5[[#This Row],[CLAVE]],[2]VENTAS!$F$2:$L$1501,2,0),0)</f>
        <v>1</v>
      </c>
      <c r="CT1509">
        <f>IFERROR(VLOOKUP(Tabla5[[#This Row],[CLAVE]],[2]VENTAS!$F$2:$L$1501,3,0),0)</f>
        <v>0</v>
      </c>
      <c r="CU1509">
        <f>IFERROR(VLOOKUP(Tabla5[[#This Row],[CLAVE]],[2]VENTAS!$F$2:$L$1501,4,0),0)</f>
        <v>0</v>
      </c>
      <c r="CV1509">
        <f>IFERROR(VLOOKUP(Tabla5[[#This Row],[CLAVE]],[2]VENTAS!$F$2:$L$1501,5,0),0)</f>
        <v>0</v>
      </c>
      <c r="CW1509">
        <f>IFERROR(VLOOKUP(Tabla5[[#This Row],[CLAVE]],[2]VENTAS!$F$2:$L$1501,6,0),0)</f>
        <v>0</v>
      </c>
      <c r="CX1509">
        <f>IFERROR(VLOOKUP(Tabla5[[#This Row],[CLAVE]],[2]VENTAS!$F$2:$L$1501,7,0),0)</f>
        <v>0</v>
      </c>
      <c r="CY1509">
        <f>IFERROR(VLOOKUP(Tabla5[[#This Row],[CLAVE]],[2]VENTAS!$F$2:$R$1501,13,0),0)</f>
        <v>0</v>
      </c>
      <c r="CZ1509">
        <f>SUM(Tabla5[[#This Row],[VENTA MABE 2 SEMANA NOV]:[VENTAS OTROS 2 SEMANA NOV]])</f>
        <v>1</v>
      </c>
      <c r="DA1509" s="46">
        <v>7</v>
      </c>
    </row>
    <row r="1510" spans="1:105" hidden="1" x14ac:dyDescent="0.3">
      <c r="A1510" t="str">
        <f>CONCATENATE(Tabla5[[#This Row],[TIENDA HMPV]],Tabla5[[#This Row],[LINEA]])</f>
        <v>184 - 1768-TIENDA SATELITE NUEVA AURORA 1EMPOTRE</v>
      </c>
      <c r="C1510" s="55" t="s">
        <v>656</v>
      </c>
      <c r="D1510" s="55" t="s">
        <v>39</v>
      </c>
      <c r="E1510" s="55" t="s">
        <v>1437</v>
      </c>
      <c r="F1510" s="55" t="s">
        <v>1724</v>
      </c>
      <c r="G1510" t="s">
        <v>32</v>
      </c>
      <c r="H1510" s="42">
        <f>IFERROR(Tabla5[[#This Row],[VENTAS MABE]]/Tabla5[[#This Row],[CUOTA]],0)</f>
        <v>0</v>
      </c>
      <c r="I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W1510" s="42">
        <f>IFERROR(Tabla5[[#This Row],[TOTAL VENTA 38 SEMANA]]/Tabla5[[#This Row],[VENTA ACUM 38]],0)</f>
        <v>0</v>
      </c>
      <c r="X1510" s="42" t="e">
        <f>VLOOKUP(Tabla5[[#This Row],[CLAVE]],[1]!QMI_5_SEMANA_SEP_22[[CLAVE]:[SHARE CADENA S2]],21,0)</f>
        <v>#REF!</v>
      </c>
      <c r="Y1510" s="55" t="s">
        <v>769</v>
      </c>
      <c r="Z1510" s="46">
        <f>+Tabla5[[#This Row],[VENTA ACUM 38]]+Tabla5[[#This Row],[venta total 39 acum]]</f>
        <v>0</v>
      </c>
      <c r="AA1510" s="46">
        <v>0</v>
      </c>
      <c r="AB1510" s="46">
        <v>0</v>
      </c>
      <c r="AC1510" s="46">
        <v>0</v>
      </c>
      <c r="AD1510" s="46">
        <v>0</v>
      </c>
      <c r="AE1510" s="46">
        <v>0</v>
      </c>
      <c r="AF1510" s="46">
        <v>0</v>
      </c>
      <c r="AG1510" s="46">
        <v>0</v>
      </c>
      <c r="AH1510" s="42">
        <f>IFERROR(Tabla5[[#This Row],[VENTAS MABE]]/Tabla5[[#This Row],[VENTAS INDURAMA]],0)</f>
        <v>0</v>
      </c>
      <c r="AI1510" t="s">
        <v>1676</v>
      </c>
      <c r="AK1510" s="42"/>
      <c r="AL1510" t="s">
        <v>727</v>
      </c>
      <c r="AM1510" s="55" t="s">
        <v>1436</v>
      </c>
      <c r="AO1510" s="55" t="s">
        <v>429</v>
      </c>
      <c r="AP1510" t="e">
        <v>#N/A</v>
      </c>
      <c r="AQ1510" s="55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f>SUM(Tabla5[[#This Row],[VENTA MABE 1 SEMANA OCT]:[VENTAS OTROS 1 SEMANA OCT]])</f>
        <v>0</v>
      </c>
      <c r="AY1510" s="46">
        <v>0</v>
      </c>
      <c r="AZ1510" s="55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f>SUM(Tabla5[[#This Row],[VENTA MABE 2 SEMANA OCT]:[VENTAS OTROS 2 SEMANA OCT]])</f>
        <v>0</v>
      </c>
      <c r="BH1510" t="s">
        <v>1180</v>
      </c>
      <c r="BI1510" s="55" t="s">
        <v>656</v>
      </c>
      <c r="BJ1510">
        <v>0.99999999999999911</v>
      </c>
      <c r="BK1510" s="55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f>SUM(Tabla5[[#This Row],[VENTA MABE 3 SEMANA OCT]:[VENTAS OTROS 3 SEMANA OCT]])</f>
        <v>0</v>
      </c>
      <c r="BS1510" s="42">
        <v>0</v>
      </c>
      <c r="BT1510" s="55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f>SUM(Tabla5[[#This Row],[VENTA MABE 4 SEMANA OCT]:[VENTAS OTROS 4 SEMANA OCT]])</f>
        <v>0</v>
      </c>
      <c r="CB1510" t="s">
        <v>1679</v>
      </c>
      <c r="CC1510" t="s">
        <v>1679</v>
      </c>
      <c r="CD1510" t="s">
        <v>1679</v>
      </c>
      <c r="CE1510" t="s">
        <v>1679</v>
      </c>
      <c r="CF1510" t="s">
        <v>1679</v>
      </c>
      <c r="CG1510" t="s">
        <v>1679</v>
      </c>
      <c r="CH1510" t="s">
        <v>1679</v>
      </c>
      <c r="CI15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10" s="66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f>SUM(Tabla5[[#This Row],[VENTA MABE 1 SEMANA NOV]:[VENTAS OTROS 1 SEMANA NOV]])</f>
        <v>0</v>
      </c>
      <c r="CS1510">
        <f>IFERROR(VLOOKUP(Tabla5[[#This Row],[CLAVE]],[2]VENTAS!$F$2:$L$1501,2,0),0)</f>
        <v>0</v>
      </c>
      <c r="CT1510">
        <f>IFERROR(VLOOKUP(Tabla5[[#This Row],[CLAVE]],[2]VENTAS!$F$2:$L$1501,3,0),0)</f>
        <v>0</v>
      </c>
      <c r="CU1510">
        <f>IFERROR(VLOOKUP(Tabla5[[#This Row],[CLAVE]],[2]VENTAS!$F$2:$L$1501,4,0),0)</f>
        <v>0</v>
      </c>
      <c r="CV1510">
        <f>IFERROR(VLOOKUP(Tabla5[[#This Row],[CLAVE]],[2]VENTAS!$F$2:$L$1501,5,0),0)</f>
        <v>0</v>
      </c>
      <c r="CW1510">
        <f>IFERROR(VLOOKUP(Tabla5[[#This Row],[CLAVE]],[2]VENTAS!$F$2:$L$1501,6,0),0)</f>
        <v>0</v>
      </c>
      <c r="CX1510">
        <f>IFERROR(VLOOKUP(Tabla5[[#This Row],[CLAVE]],[2]VENTAS!$F$2:$L$1501,7,0),0)</f>
        <v>0</v>
      </c>
      <c r="CY1510">
        <f>IFERROR(VLOOKUP(Tabla5[[#This Row],[CLAVE]],[2]VENTAS!$F$2:$R$1501,13,0),0)</f>
        <v>0</v>
      </c>
      <c r="CZ1510">
        <f>SUM(Tabla5[[#This Row],[VENTA MABE 2 SEMANA NOV]:[VENTAS OTROS 2 SEMANA NOV]])</f>
        <v>0</v>
      </c>
      <c r="DA1510" s="46">
        <v>0</v>
      </c>
    </row>
    <row r="1511" spans="1:105" hidden="1" x14ac:dyDescent="0.3">
      <c r="A1511" t="str">
        <f>CONCATENATE(Tabla5[[#This Row],[TIENDA HMPV]],Tabla5[[#This Row],[LINEA]])</f>
        <v>184 - 1768-TIENDA SATELITE NUEVA AURORA 1GLOBALES</v>
      </c>
      <c r="C1511" s="55" t="s">
        <v>656</v>
      </c>
      <c r="D1511" s="55" t="s">
        <v>39</v>
      </c>
      <c r="E1511" s="55" t="s">
        <v>1437</v>
      </c>
      <c r="F1511" s="55" t="s">
        <v>1724</v>
      </c>
      <c r="G1511" t="s">
        <v>27</v>
      </c>
      <c r="H1511" s="42">
        <f>IFERROR(Tabla5[[#This Row],[VENTAS MABE]]/Tabla5[[#This Row],[CUOTA]],0)</f>
        <v>0</v>
      </c>
      <c r="I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W1511" s="42">
        <f>IFERROR(Tabla5[[#This Row],[TOTAL VENTA 38 SEMANA]]/Tabla5[[#This Row],[VENTA ACUM 38]],0)</f>
        <v>0</v>
      </c>
      <c r="X1511" s="42" t="e">
        <f>VLOOKUP(Tabla5[[#This Row],[CLAVE]],[1]!QMI_5_SEMANA_SEP_22[[CLAVE]:[SHARE CADENA S2]],21,0)</f>
        <v>#REF!</v>
      </c>
      <c r="Y1511" s="55" t="s">
        <v>769</v>
      </c>
      <c r="Z1511" s="46">
        <f>+Tabla5[[#This Row],[VENTA ACUM 38]]+Tabla5[[#This Row],[venta total 39 acum]]</f>
        <v>0</v>
      </c>
      <c r="AA1511" s="46">
        <v>0</v>
      </c>
      <c r="AB1511" s="46">
        <v>0</v>
      </c>
      <c r="AC1511" s="46">
        <v>0</v>
      </c>
      <c r="AD1511" s="46">
        <v>0</v>
      </c>
      <c r="AE1511" s="46">
        <v>0</v>
      </c>
      <c r="AF1511" s="46">
        <v>0</v>
      </c>
      <c r="AG1511" s="46">
        <v>0</v>
      </c>
      <c r="AH1511" s="42">
        <f>IFERROR(Tabla5[[#This Row],[VENTAS MABE]]/Tabla5[[#This Row],[VENTAS INDURAMA]],0)</f>
        <v>0</v>
      </c>
      <c r="AI1511" t="s">
        <v>1676</v>
      </c>
      <c r="AK1511" s="42"/>
      <c r="AL1511" t="s">
        <v>727</v>
      </c>
      <c r="AM1511" s="55" t="s">
        <v>1436</v>
      </c>
      <c r="AO1511" s="55" t="s">
        <v>429</v>
      </c>
      <c r="AP1511" t="e">
        <v>#N/A</v>
      </c>
      <c r="AQ1511" s="55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f>SUM(Tabla5[[#This Row],[VENTA MABE 1 SEMANA OCT]:[VENTAS OTROS 1 SEMANA OCT]])</f>
        <v>0</v>
      </c>
      <c r="AY1511" s="46">
        <v>1</v>
      </c>
      <c r="AZ1511" s="55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f>SUM(Tabla5[[#This Row],[VENTA MABE 2 SEMANA OCT]:[VENTAS OTROS 2 SEMANA OCT]])</f>
        <v>1</v>
      </c>
      <c r="BH1511" t="s">
        <v>1180</v>
      </c>
      <c r="BI1511" s="55" t="s">
        <v>656</v>
      </c>
      <c r="BJ1511">
        <v>0.99999999999999911</v>
      </c>
      <c r="BK1511" s="55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f>SUM(Tabla5[[#This Row],[VENTA MABE 3 SEMANA OCT]:[VENTAS OTROS 3 SEMANA OCT]])</f>
        <v>0</v>
      </c>
      <c r="BS1511" s="42">
        <v>0</v>
      </c>
      <c r="BT1511" s="55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f>SUM(Tabla5[[#This Row],[VENTA MABE 4 SEMANA OCT]:[VENTAS OTROS 4 SEMANA OCT]])</f>
        <v>0</v>
      </c>
      <c r="CB1511" t="s">
        <v>1679</v>
      </c>
      <c r="CC1511" t="s">
        <v>1679</v>
      </c>
      <c r="CD1511" t="s">
        <v>1679</v>
      </c>
      <c r="CE1511" t="s">
        <v>1679</v>
      </c>
      <c r="CF1511" t="s">
        <v>1679</v>
      </c>
      <c r="CG1511" t="s">
        <v>1679</v>
      </c>
      <c r="CH1511" t="s">
        <v>1679</v>
      </c>
      <c r="CI15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11" t="s">
        <v>1703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f>SUM(Tabla5[[#This Row],[VENTA MABE 1 SEMANA NOV]:[VENTAS OTROS 1 SEMANA NOV]])</f>
        <v>0</v>
      </c>
      <c r="CS1511">
        <f>IFERROR(VLOOKUP(Tabla5[[#This Row],[CLAVE]],[2]VENTAS!$F$2:$L$1501,2,0),0)</f>
        <v>0</v>
      </c>
      <c r="CT1511">
        <f>IFERROR(VLOOKUP(Tabla5[[#This Row],[CLAVE]],[2]VENTAS!$F$2:$L$1501,3,0),0)</f>
        <v>0</v>
      </c>
      <c r="CU1511">
        <f>IFERROR(VLOOKUP(Tabla5[[#This Row],[CLAVE]],[2]VENTAS!$F$2:$L$1501,4,0),0)</f>
        <v>0</v>
      </c>
      <c r="CV1511">
        <f>IFERROR(VLOOKUP(Tabla5[[#This Row],[CLAVE]],[2]VENTAS!$F$2:$L$1501,5,0),0)</f>
        <v>0</v>
      </c>
      <c r="CW1511">
        <f>IFERROR(VLOOKUP(Tabla5[[#This Row],[CLAVE]],[2]VENTAS!$F$2:$L$1501,6,0),0)</f>
        <v>0</v>
      </c>
      <c r="CX1511">
        <f>IFERROR(VLOOKUP(Tabla5[[#This Row],[CLAVE]],[2]VENTAS!$F$2:$L$1501,7,0),0)</f>
        <v>0</v>
      </c>
      <c r="CY1511">
        <f>IFERROR(VLOOKUP(Tabla5[[#This Row],[CLAVE]],[2]VENTAS!$F$2:$R$1501,13,0),0)</f>
        <v>0</v>
      </c>
      <c r="CZ1511">
        <f>SUM(Tabla5[[#This Row],[VENTA MABE 2 SEMANA NOV]:[VENTAS OTROS 2 SEMANA NOV]])</f>
        <v>0</v>
      </c>
      <c r="DA1511" s="46">
        <v>1</v>
      </c>
    </row>
    <row r="1512" spans="1:105" hidden="1" x14ac:dyDescent="0.3">
      <c r="A1512" t="str">
        <f>CONCATENATE(Tabla5[[#This Row],[TIENDA HMPV]],Tabla5[[#This Row],[LINEA]])</f>
        <v>184 - 1768-TIENDA SATELITE NUEVA AURORA 1LAVADO</v>
      </c>
      <c r="C1512" s="55" t="s">
        <v>656</v>
      </c>
      <c r="D1512" s="55" t="s">
        <v>39</v>
      </c>
      <c r="E1512" s="55" t="s">
        <v>1437</v>
      </c>
      <c r="F1512" s="55" t="s">
        <v>1724</v>
      </c>
      <c r="G1512" t="s">
        <v>28</v>
      </c>
      <c r="H1512" s="42">
        <f>IFERROR(Tabla5[[#This Row],[VENTAS MABE]]/Tabla5[[#This Row],[CUOTA]],0)</f>
        <v>0</v>
      </c>
      <c r="I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W1512" s="42">
        <f>IFERROR(Tabla5[[#This Row],[TOTAL VENTA 38 SEMANA]]/Tabla5[[#This Row],[VENTA ACUM 38]],0)</f>
        <v>0</v>
      </c>
      <c r="X1512" s="42" t="e">
        <f>VLOOKUP(Tabla5[[#This Row],[CLAVE]],[1]!QMI_5_SEMANA_SEP_22[[CLAVE]:[SHARE CADENA S2]],21,0)</f>
        <v>#REF!</v>
      </c>
      <c r="Y1512" s="55" t="s">
        <v>769</v>
      </c>
      <c r="Z1512" s="46">
        <f>+Tabla5[[#This Row],[VENTA ACUM 38]]+Tabla5[[#This Row],[venta total 39 acum]]</f>
        <v>0</v>
      </c>
      <c r="AA1512" s="46">
        <v>0</v>
      </c>
      <c r="AB1512" s="46">
        <v>0</v>
      </c>
      <c r="AC1512" s="46">
        <v>0</v>
      </c>
      <c r="AD1512" s="46">
        <v>0</v>
      </c>
      <c r="AE1512" s="46">
        <v>0</v>
      </c>
      <c r="AF1512" s="46">
        <v>0</v>
      </c>
      <c r="AG1512" s="46">
        <v>0</v>
      </c>
      <c r="AH1512" s="42">
        <f>IFERROR(Tabla5[[#This Row],[VENTAS MABE]]/Tabla5[[#This Row],[VENTAS INDURAMA]],0)</f>
        <v>0</v>
      </c>
      <c r="AI1512" t="s">
        <v>1676</v>
      </c>
      <c r="AK1512" s="42"/>
      <c r="AL1512" t="s">
        <v>727</v>
      </c>
      <c r="AM1512" s="55" t="s">
        <v>1436</v>
      </c>
      <c r="AO1512" s="55" t="s">
        <v>429</v>
      </c>
      <c r="AP1512" t="e">
        <v>#N/A</v>
      </c>
      <c r="AQ1512" s="55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f>SUM(Tabla5[[#This Row],[VENTA MABE 1 SEMANA OCT]:[VENTAS OTROS 1 SEMANA OCT]])</f>
        <v>0</v>
      </c>
      <c r="AY1512" s="46">
        <v>0</v>
      </c>
      <c r="AZ1512" s="55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f>SUM(Tabla5[[#This Row],[VENTA MABE 2 SEMANA OCT]:[VENTAS OTROS 2 SEMANA OCT]])</f>
        <v>0</v>
      </c>
      <c r="BH1512" t="s">
        <v>1180</v>
      </c>
      <c r="BI1512" s="55" t="s">
        <v>656</v>
      </c>
      <c r="BJ1512">
        <v>0.99999999999999911</v>
      </c>
      <c r="BK1512" s="55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f>SUM(Tabla5[[#This Row],[VENTA MABE 3 SEMANA OCT]:[VENTAS OTROS 3 SEMANA OCT]])</f>
        <v>0</v>
      </c>
      <c r="BS1512" s="42">
        <v>0.12</v>
      </c>
      <c r="BT1512" s="55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f>SUM(Tabla5[[#This Row],[VENTA MABE 4 SEMANA OCT]:[VENTAS OTROS 4 SEMANA OCT]])</f>
        <v>0</v>
      </c>
      <c r="CB1512" t="s">
        <v>1679</v>
      </c>
      <c r="CC1512" t="s">
        <v>1679</v>
      </c>
      <c r="CD1512" t="s">
        <v>1679</v>
      </c>
      <c r="CE1512" t="s">
        <v>1679</v>
      </c>
      <c r="CF1512" t="s">
        <v>1679</v>
      </c>
      <c r="CG1512" t="s">
        <v>1679</v>
      </c>
      <c r="CH1512" t="s">
        <v>1679</v>
      </c>
      <c r="CI15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12" s="66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f>SUM(Tabla5[[#This Row],[VENTA MABE 1 SEMANA NOV]:[VENTAS OTROS 1 SEMANA NOV]])</f>
        <v>0</v>
      </c>
      <c r="CS1512">
        <f>IFERROR(VLOOKUP(Tabla5[[#This Row],[CLAVE]],[2]VENTAS!$F$2:$L$1501,2,0),0)</f>
        <v>0</v>
      </c>
      <c r="CT1512">
        <f>IFERROR(VLOOKUP(Tabla5[[#This Row],[CLAVE]],[2]VENTAS!$F$2:$L$1501,3,0),0)</f>
        <v>0</v>
      </c>
      <c r="CU1512">
        <f>IFERROR(VLOOKUP(Tabla5[[#This Row],[CLAVE]],[2]VENTAS!$F$2:$L$1501,4,0),0)</f>
        <v>0</v>
      </c>
      <c r="CV1512">
        <f>IFERROR(VLOOKUP(Tabla5[[#This Row],[CLAVE]],[2]VENTAS!$F$2:$L$1501,5,0),0)</f>
        <v>0</v>
      </c>
      <c r="CW1512">
        <f>IFERROR(VLOOKUP(Tabla5[[#This Row],[CLAVE]],[2]VENTAS!$F$2:$L$1501,6,0),0)</f>
        <v>0</v>
      </c>
      <c r="CX1512">
        <f>IFERROR(VLOOKUP(Tabla5[[#This Row],[CLAVE]],[2]VENTAS!$F$2:$L$1501,7,0),0)</f>
        <v>0</v>
      </c>
      <c r="CY1512">
        <f>IFERROR(VLOOKUP(Tabla5[[#This Row],[CLAVE]],[2]VENTAS!$F$2:$R$1501,13,0),0)</f>
        <v>0</v>
      </c>
      <c r="CZ1512">
        <f>SUM(Tabla5[[#This Row],[VENTA MABE 2 SEMANA NOV]:[VENTAS OTROS 2 SEMANA NOV]])</f>
        <v>0</v>
      </c>
      <c r="DA1512" s="46">
        <v>0</v>
      </c>
    </row>
    <row r="1513" spans="1:105" hidden="1" x14ac:dyDescent="0.3">
      <c r="A1513" t="str">
        <f>CONCATENATE(Tabla5[[#This Row],[TIENDA HMPV]],Tabla5[[#This Row],[LINEA]])</f>
        <v>184 - 1768-TIENDA SATELITE NUEVA AURORA 1REFRIGERACIÓN</v>
      </c>
      <c r="C1513" s="55" t="s">
        <v>656</v>
      </c>
      <c r="D1513" s="55" t="s">
        <v>39</v>
      </c>
      <c r="E1513" s="55" t="s">
        <v>1437</v>
      </c>
      <c r="F1513" s="55" t="s">
        <v>1724</v>
      </c>
      <c r="G1513" t="s">
        <v>29</v>
      </c>
      <c r="H1513" s="42">
        <f>IFERROR(Tabla5[[#This Row],[VENTAS MABE]]/Tabla5[[#This Row],[CUOTA]],0)</f>
        <v>0</v>
      </c>
      <c r="I1513">
        <v>3</v>
      </c>
      <c r="K1513">
        <v>0</v>
      </c>
      <c r="L1513">
        <v>0</v>
      </c>
      <c r="M1513">
        <v>0</v>
      </c>
      <c r="N1513">
        <v>0</v>
      </c>
      <c r="O1513">
        <v>0</v>
      </c>
      <c r="W1513" s="42">
        <f>IFERROR(Tabla5[[#This Row],[TOTAL VENTA 38 SEMANA]]/Tabla5[[#This Row],[VENTA ACUM 38]],0)</f>
        <v>0</v>
      </c>
      <c r="X1513" s="42" t="e">
        <f>VLOOKUP(Tabla5[[#This Row],[CLAVE]],[1]!QMI_5_SEMANA_SEP_22[[CLAVE]:[SHARE CADENA S2]],21,0)</f>
        <v>#REF!</v>
      </c>
      <c r="Y1513" s="55" t="s">
        <v>769</v>
      </c>
      <c r="Z1513" s="46">
        <f>+Tabla5[[#This Row],[VENTA ACUM 38]]+Tabla5[[#This Row],[venta total 39 acum]]</f>
        <v>0</v>
      </c>
      <c r="AA1513" s="46">
        <v>0</v>
      </c>
      <c r="AB1513" s="46">
        <v>0</v>
      </c>
      <c r="AC1513" s="46">
        <v>0</v>
      </c>
      <c r="AD1513" s="46">
        <v>0</v>
      </c>
      <c r="AE1513" s="46">
        <v>0</v>
      </c>
      <c r="AF1513" s="46">
        <v>0</v>
      </c>
      <c r="AG1513" s="46">
        <v>0</v>
      </c>
      <c r="AH1513" s="42">
        <f>IFERROR(Tabla5[[#This Row],[VENTAS MABE]]/Tabla5[[#This Row],[VENTAS INDURAMA]],0)</f>
        <v>0</v>
      </c>
      <c r="AI1513" t="s">
        <v>1676</v>
      </c>
      <c r="AK1513" s="42"/>
      <c r="AL1513" t="s">
        <v>727</v>
      </c>
      <c r="AM1513" s="55" t="s">
        <v>1436</v>
      </c>
      <c r="AO1513" s="55" t="s">
        <v>429</v>
      </c>
      <c r="AP1513" t="e">
        <v>#N/A</v>
      </c>
      <c r="AQ1513" s="55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f>SUM(Tabla5[[#This Row],[VENTA MABE 1 SEMANA OCT]:[VENTAS OTROS 1 SEMANA OCT]])</f>
        <v>0</v>
      </c>
      <c r="AY1513" s="46">
        <v>2.7580445054509939</v>
      </c>
      <c r="AZ1513" s="55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f>SUM(Tabla5[[#This Row],[VENTA MABE 2 SEMANA OCT]:[VENTAS OTROS 2 SEMANA OCT]])</f>
        <v>0</v>
      </c>
      <c r="BH1513" t="s">
        <v>1180</v>
      </c>
      <c r="BI1513" s="55" t="s">
        <v>656</v>
      </c>
      <c r="BJ1513">
        <v>0.99999999999999911</v>
      </c>
      <c r="BK1513" s="55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f>SUM(Tabla5[[#This Row],[VENTA MABE 3 SEMANA OCT]:[VENTAS OTROS 3 SEMANA OCT]])</f>
        <v>0</v>
      </c>
      <c r="BS1513" s="42">
        <v>0.2</v>
      </c>
      <c r="BT1513" s="55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f>SUM(Tabla5[[#This Row],[VENTA MABE 4 SEMANA OCT]:[VENTAS OTROS 4 SEMANA OCT]])</f>
        <v>0</v>
      </c>
      <c r="CB1513" t="s">
        <v>1679</v>
      </c>
      <c r="CC1513" t="s">
        <v>1679</v>
      </c>
      <c r="CD1513" t="s">
        <v>1679</v>
      </c>
      <c r="CE1513" t="s">
        <v>1679</v>
      </c>
      <c r="CF1513" t="s">
        <v>1679</v>
      </c>
      <c r="CG1513" t="s">
        <v>1679</v>
      </c>
      <c r="CH1513" t="s">
        <v>1679</v>
      </c>
      <c r="CI15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13" s="66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f>SUM(Tabla5[[#This Row],[VENTA MABE 1 SEMANA NOV]:[VENTAS OTROS 1 SEMANA NOV]])</f>
        <v>0</v>
      </c>
      <c r="CS1513">
        <f>IFERROR(VLOOKUP(Tabla5[[#This Row],[CLAVE]],[2]VENTAS!$F$2:$L$1501,2,0),0)</f>
        <v>0</v>
      </c>
      <c r="CT1513">
        <f>IFERROR(VLOOKUP(Tabla5[[#This Row],[CLAVE]],[2]VENTAS!$F$2:$L$1501,3,0),0)</f>
        <v>0</v>
      </c>
      <c r="CU1513">
        <f>IFERROR(VLOOKUP(Tabla5[[#This Row],[CLAVE]],[2]VENTAS!$F$2:$L$1501,4,0),0)</f>
        <v>0</v>
      </c>
      <c r="CV1513">
        <f>IFERROR(VLOOKUP(Tabla5[[#This Row],[CLAVE]],[2]VENTAS!$F$2:$L$1501,5,0),0)</f>
        <v>0</v>
      </c>
      <c r="CW1513">
        <f>IFERROR(VLOOKUP(Tabla5[[#This Row],[CLAVE]],[2]VENTAS!$F$2:$L$1501,6,0),0)</f>
        <v>0</v>
      </c>
      <c r="CX1513">
        <f>IFERROR(VLOOKUP(Tabla5[[#This Row],[CLAVE]],[2]VENTAS!$F$2:$L$1501,7,0),0)</f>
        <v>0</v>
      </c>
      <c r="CY1513">
        <f>IFERROR(VLOOKUP(Tabla5[[#This Row],[CLAVE]],[2]VENTAS!$F$2:$R$1501,13,0),0)</f>
        <v>0</v>
      </c>
      <c r="CZ1513">
        <f>SUM(Tabla5[[#This Row],[VENTA MABE 2 SEMANA NOV]:[VENTAS OTROS 2 SEMANA NOV]])</f>
        <v>0</v>
      </c>
      <c r="DA1513" s="46">
        <v>6</v>
      </c>
    </row>
    <row r="1514" spans="1:105" hidden="1" x14ac:dyDescent="0.3">
      <c r="A1514" t="str">
        <f>CONCATENATE(Tabla5[[#This Row],[TIENDA HMPV]],Tabla5[[#This Row],[LINEA]])</f>
        <v>219 - CHILLOGALLOCOCINAS</v>
      </c>
      <c r="C1514" s="55" t="s">
        <v>656</v>
      </c>
      <c r="D1514" s="55" t="s">
        <v>30</v>
      </c>
      <c r="E1514" s="55" t="s">
        <v>1419</v>
      </c>
      <c r="F1514" s="55" t="s">
        <v>1724</v>
      </c>
      <c r="G1514" t="s">
        <v>26</v>
      </c>
      <c r="H1514" s="42">
        <f>IFERROR(Tabla5[[#This Row],[VENTAS MABE]]/Tabla5[[#This Row],[CUOTA]],0)</f>
        <v>0</v>
      </c>
      <c r="I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W1514" s="42">
        <f>IFERROR(Tabla5[[#This Row],[TOTAL VENTA 38 SEMANA]]/Tabla5[[#This Row],[VENTA ACUM 38]],0)</f>
        <v>0</v>
      </c>
      <c r="X1514" s="42" t="e">
        <f>VLOOKUP(Tabla5[[#This Row],[CLAVE]],[1]!QMI_5_SEMANA_SEP_22[[CLAVE]:[SHARE CADENA S2]],21,0)</f>
        <v>#REF!</v>
      </c>
      <c r="Y1514" s="55" t="s">
        <v>769</v>
      </c>
      <c r="Z1514" s="46">
        <f>+Tabla5[[#This Row],[VENTA ACUM 38]]+Tabla5[[#This Row],[venta total 39 acum]]</f>
        <v>0</v>
      </c>
      <c r="AA1514" s="46">
        <v>0</v>
      </c>
      <c r="AB1514" s="46">
        <v>0</v>
      </c>
      <c r="AC1514" s="46">
        <v>0</v>
      </c>
      <c r="AD1514" s="46">
        <v>0</v>
      </c>
      <c r="AE1514" s="46">
        <v>0</v>
      </c>
      <c r="AF1514" s="46">
        <v>0</v>
      </c>
      <c r="AG1514" s="46">
        <v>0</v>
      </c>
      <c r="AH1514" s="42">
        <f>IFERROR(Tabla5[[#This Row],[VENTAS MABE]]/Tabla5[[#This Row],[VENTAS INDURAMA]],0)</f>
        <v>0</v>
      </c>
      <c r="AI1514" t="s">
        <v>1676</v>
      </c>
      <c r="AK1514" s="42"/>
      <c r="AL1514" t="s">
        <v>727</v>
      </c>
      <c r="AM1514" s="55" t="s">
        <v>1418</v>
      </c>
      <c r="AO1514" s="55" t="s">
        <v>429</v>
      </c>
      <c r="AP1514" t="e">
        <v>#N/A</v>
      </c>
      <c r="AQ1514" s="55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f>SUM(Tabla5[[#This Row],[VENTA MABE 1 SEMANA OCT]:[VENTAS OTROS 1 SEMANA OCT]])</f>
        <v>1</v>
      </c>
      <c r="AY1514" s="46">
        <v>1</v>
      </c>
      <c r="AZ1514" s="55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f>SUM(Tabla5[[#This Row],[VENTA MABE 2 SEMANA OCT]:[VENTAS OTROS 2 SEMANA OCT]])</f>
        <v>1</v>
      </c>
      <c r="BH1514" t="s">
        <v>1180</v>
      </c>
      <c r="BI1514" s="55" t="s">
        <v>656</v>
      </c>
      <c r="BJ1514">
        <v>0.99999999999999911</v>
      </c>
      <c r="BK1514" s="55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f>SUM(Tabla5[[#This Row],[VENTA MABE 3 SEMANA OCT]:[VENTAS OTROS 3 SEMANA OCT]])</f>
        <v>0</v>
      </c>
      <c r="BS1514" s="42">
        <v>0.4</v>
      </c>
      <c r="BT1514" s="55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f>SUM(Tabla5[[#This Row],[VENTA MABE 4 SEMANA OCT]:[VENTAS OTROS 4 SEMANA OCT]])</f>
        <v>0</v>
      </c>
      <c r="CB1514" t="s">
        <v>1679</v>
      </c>
      <c r="CC1514" t="s">
        <v>1679</v>
      </c>
      <c r="CD1514" t="s">
        <v>1679</v>
      </c>
      <c r="CE1514" t="s">
        <v>1679</v>
      </c>
      <c r="CF1514" t="s">
        <v>1679</v>
      </c>
      <c r="CG1514" t="s">
        <v>1679</v>
      </c>
      <c r="CH1514" t="s">
        <v>1679</v>
      </c>
      <c r="CI15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14" t="s">
        <v>1703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f>SUM(Tabla5[[#This Row],[VENTA MABE 1 SEMANA NOV]:[VENTAS OTROS 1 SEMANA NOV]])</f>
        <v>0</v>
      </c>
      <c r="CS1514">
        <f>IFERROR(VLOOKUP(Tabla5[[#This Row],[CLAVE]],[2]VENTAS!$F$2:$L$1501,2,0),0)</f>
        <v>1</v>
      </c>
      <c r="CT1514">
        <f>IFERROR(VLOOKUP(Tabla5[[#This Row],[CLAVE]],[2]VENTAS!$F$2:$L$1501,3,0),0)</f>
        <v>1</v>
      </c>
      <c r="CU1514">
        <f>IFERROR(VLOOKUP(Tabla5[[#This Row],[CLAVE]],[2]VENTAS!$F$2:$L$1501,4,0),0)</f>
        <v>0</v>
      </c>
      <c r="CV1514">
        <f>IFERROR(VLOOKUP(Tabla5[[#This Row],[CLAVE]],[2]VENTAS!$F$2:$L$1501,5,0),0)</f>
        <v>0</v>
      </c>
      <c r="CW1514">
        <f>IFERROR(VLOOKUP(Tabla5[[#This Row],[CLAVE]],[2]VENTAS!$F$2:$L$1501,6,0),0)</f>
        <v>0</v>
      </c>
      <c r="CX1514">
        <f>IFERROR(VLOOKUP(Tabla5[[#This Row],[CLAVE]],[2]VENTAS!$F$2:$L$1501,7,0),0)</f>
        <v>0</v>
      </c>
      <c r="CY1514">
        <f>IFERROR(VLOOKUP(Tabla5[[#This Row],[CLAVE]],[2]VENTAS!$F$2:$R$1501,13,0),0)</f>
        <v>0</v>
      </c>
      <c r="CZ1514">
        <f>SUM(Tabla5[[#This Row],[VENTA MABE 2 SEMANA NOV]:[VENTAS OTROS 2 SEMANA NOV]])</f>
        <v>2</v>
      </c>
      <c r="DA1514" s="46">
        <v>6</v>
      </c>
    </row>
    <row r="1515" spans="1:105" hidden="1" x14ac:dyDescent="0.3">
      <c r="A1515" t="str">
        <f>CONCATENATE(Tabla5[[#This Row],[TIENDA HMPV]],Tabla5[[#This Row],[LINEA]])</f>
        <v>219 - CHILLOGALLOGLOBALES</v>
      </c>
      <c r="C1515" s="55" t="s">
        <v>656</v>
      </c>
      <c r="D1515" s="55" t="s">
        <v>30</v>
      </c>
      <c r="E1515" s="55" t="s">
        <v>1419</v>
      </c>
      <c r="F1515" s="55" t="s">
        <v>1724</v>
      </c>
      <c r="G1515" t="s">
        <v>27</v>
      </c>
      <c r="H1515" s="42">
        <f>IFERROR(Tabla5[[#This Row],[VENTAS MABE]]/Tabla5[[#This Row],[CUOTA]],0)</f>
        <v>0</v>
      </c>
      <c r="I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W1515" s="42">
        <f>IFERROR(Tabla5[[#This Row],[TOTAL VENTA 38 SEMANA]]/Tabla5[[#This Row],[VENTA ACUM 38]],0)</f>
        <v>0</v>
      </c>
      <c r="X1515" s="42" t="e">
        <f>VLOOKUP(Tabla5[[#This Row],[CLAVE]],[1]!QMI_5_SEMANA_SEP_22[[CLAVE]:[SHARE CADENA S2]],21,0)</f>
        <v>#REF!</v>
      </c>
      <c r="Y1515" s="55" t="s">
        <v>769</v>
      </c>
      <c r="Z1515" s="46">
        <f>+Tabla5[[#This Row],[VENTA ACUM 38]]+Tabla5[[#This Row],[venta total 39 acum]]</f>
        <v>0</v>
      </c>
      <c r="AA1515" s="46">
        <v>0</v>
      </c>
      <c r="AB1515" s="46">
        <v>0</v>
      </c>
      <c r="AC1515" s="46">
        <v>0</v>
      </c>
      <c r="AD1515" s="46">
        <v>0</v>
      </c>
      <c r="AE1515" s="46">
        <v>0</v>
      </c>
      <c r="AF1515" s="46">
        <v>0</v>
      </c>
      <c r="AG1515" s="46">
        <v>0</v>
      </c>
      <c r="AH1515" s="42">
        <f>IFERROR(Tabla5[[#This Row],[VENTAS MABE]]/Tabla5[[#This Row],[VENTAS INDURAMA]],0)</f>
        <v>0</v>
      </c>
      <c r="AI1515" t="s">
        <v>1676</v>
      </c>
      <c r="AK1515" s="42"/>
      <c r="AL1515" t="s">
        <v>727</v>
      </c>
      <c r="AM1515" s="55" t="s">
        <v>1418</v>
      </c>
      <c r="AO1515" s="55" t="s">
        <v>429</v>
      </c>
      <c r="AP1515" t="e">
        <v>#N/A</v>
      </c>
      <c r="AQ1515" s="5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f>SUM(Tabla5[[#This Row],[VENTA MABE 1 SEMANA OCT]:[VENTAS OTROS 1 SEMANA OCT]])</f>
        <v>0</v>
      </c>
      <c r="AY1515" s="46">
        <v>0</v>
      </c>
      <c r="AZ1515" s="5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f>SUM(Tabla5[[#This Row],[VENTA MABE 2 SEMANA OCT]:[VENTAS OTROS 2 SEMANA OCT]])</f>
        <v>0</v>
      </c>
      <c r="BH1515" t="s">
        <v>1180</v>
      </c>
      <c r="BI1515" s="55" t="s">
        <v>656</v>
      </c>
      <c r="BJ1515">
        <v>0.99999999999999911</v>
      </c>
      <c r="BK1515" s="5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f>SUM(Tabla5[[#This Row],[VENTA MABE 3 SEMANA OCT]:[VENTAS OTROS 3 SEMANA OCT]])</f>
        <v>0</v>
      </c>
      <c r="BS1515" s="42">
        <v>0</v>
      </c>
      <c r="BT1515" s="5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f>SUM(Tabla5[[#This Row],[VENTA MABE 4 SEMANA OCT]:[VENTAS OTROS 4 SEMANA OCT]])</f>
        <v>0</v>
      </c>
      <c r="CB1515" t="s">
        <v>1679</v>
      </c>
      <c r="CC1515" t="s">
        <v>1679</v>
      </c>
      <c r="CD1515" t="s">
        <v>1679</v>
      </c>
      <c r="CE1515" t="s">
        <v>1679</v>
      </c>
      <c r="CF1515" t="s">
        <v>1679</v>
      </c>
      <c r="CG1515" t="s">
        <v>1679</v>
      </c>
      <c r="CH1515" t="s">
        <v>1679</v>
      </c>
      <c r="CI15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15" s="66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f>SUM(Tabla5[[#This Row],[VENTA MABE 1 SEMANA NOV]:[VENTAS OTROS 1 SEMANA NOV]])</f>
        <v>0</v>
      </c>
      <c r="CS1515">
        <f>IFERROR(VLOOKUP(Tabla5[[#This Row],[CLAVE]],[2]VENTAS!$F$2:$L$1501,2,0),0)</f>
        <v>0</v>
      </c>
      <c r="CT1515">
        <f>IFERROR(VLOOKUP(Tabla5[[#This Row],[CLAVE]],[2]VENTAS!$F$2:$L$1501,3,0),0)</f>
        <v>0</v>
      </c>
      <c r="CU1515">
        <f>IFERROR(VLOOKUP(Tabla5[[#This Row],[CLAVE]],[2]VENTAS!$F$2:$L$1501,4,0),0)</f>
        <v>0</v>
      </c>
      <c r="CV1515">
        <f>IFERROR(VLOOKUP(Tabla5[[#This Row],[CLAVE]],[2]VENTAS!$F$2:$L$1501,5,0),0)</f>
        <v>0</v>
      </c>
      <c r="CW1515">
        <f>IFERROR(VLOOKUP(Tabla5[[#This Row],[CLAVE]],[2]VENTAS!$F$2:$L$1501,6,0),0)</f>
        <v>0</v>
      </c>
      <c r="CX1515">
        <f>IFERROR(VLOOKUP(Tabla5[[#This Row],[CLAVE]],[2]VENTAS!$F$2:$L$1501,7,0),0)</f>
        <v>0</v>
      </c>
      <c r="CY1515">
        <f>IFERROR(VLOOKUP(Tabla5[[#This Row],[CLAVE]],[2]VENTAS!$F$2:$R$1501,13,0),0)</f>
        <v>0</v>
      </c>
      <c r="CZ1515">
        <f>SUM(Tabla5[[#This Row],[VENTA MABE 2 SEMANA NOV]:[VENTAS OTROS 2 SEMANA NOV]])</f>
        <v>0</v>
      </c>
      <c r="DA1515" s="46">
        <v>0</v>
      </c>
    </row>
    <row r="1516" spans="1:105" hidden="1" x14ac:dyDescent="0.3">
      <c r="A1516" t="str">
        <f>CONCATENATE(Tabla5[[#This Row],[TIENDA HMPV]],Tabla5[[#This Row],[LINEA]])</f>
        <v>219 - CHILLOGALLOREFRIGERACIÓN</v>
      </c>
      <c r="C1516" s="55" t="s">
        <v>656</v>
      </c>
      <c r="D1516" s="55" t="s">
        <v>30</v>
      </c>
      <c r="E1516" s="55" t="s">
        <v>1419</v>
      </c>
      <c r="F1516" s="55" t="s">
        <v>1724</v>
      </c>
      <c r="G1516" t="s">
        <v>29</v>
      </c>
      <c r="H1516" s="42">
        <f>IFERROR(Tabla5[[#This Row],[VENTAS MABE]]/Tabla5[[#This Row],[CUOTA]],0)</f>
        <v>0</v>
      </c>
      <c r="I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W1516" s="42">
        <f>IFERROR(Tabla5[[#This Row],[TOTAL VENTA 38 SEMANA]]/Tabla5[[#This Row],[VENTA ACUM 38]],0)</f>
        <v>0</v>
      </c>
      <c r="X1516" s="42" t="e">
        <f>VLOOKUP(Tabla5[[#This Row],[CLAVE]],[1]!QMI_5_SEMANA_SEP_22[[CLAVE]:[SHARE CADENA S2]],21,0)</f>
        <v>#REF!</v>
      </c>
      <c r="Y1516" s="55" t="s">
        <v>769</v>
      </c>
      <c r="Z1516" s="46">
        <f>+Tabla5[[#This Row],[VENTA ACUM 38]]+Tabla5[[#This Row],[venta total 39 acum]]</f>
        <v>0</v>
      </c>
      <c r="AA1516" s="46">
        <v>0</v>
      </c>
      <c r="AB1516" s="46">
        <v>0</v>
      </c>
      <c r="AC1516" s="46">
        <v>0</v>
      </c>
      <c r="AD1516" s="46">
        <v>0</v>
      </c>
      <c r="AE1516" s="46">
        <v>0</v>
      </c>
      <c r="AF1516" s="46">
        <v>0</v>
      </c>
      <c r="AG1516" s="46">
        <v>0</v>
      </c>
      <c r="AH1516" s="42">
        <f>IFERROR(Tabla5[[#This Row],[VENTAS MABE]]/Tabla5[[#This Row],[VENTAS INDURAMA]],0)</f>
        <v>0</v>
      </c>
      <c r="AI1516" t="s">
        <v>1676</v>
      </c>
      <c r="AK1516" s="42"/>
      <c r="AL1516" t="s">
        <v>727</v>
      </c>
      <c r="AM1516" s="55" t="s">
        <v>1418</v>
      </c>
      <c r="AO1516" s="55" t="s">
        <v>429</v>
      </c>
      <c r="AP1516" t="e">
        <v>#N/A</v>
      </c>
      <c r="AQ1516" s="55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f>SUM(Tabla5[[#This Row],[VENTA MABE 1 SEMANA OCT]:[VENTAS OTROS 1 SEMANA OCT]])</f>
        <v>1</v>
      </c>
      <c r="AY1516" s="46">
        <v>2</v>
      </c>
      <c r="AZ1516" s="55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f>SUM(Tabla5[[#This Row],[VENTA MABE 2 SEMANA OCT]:[VENTAS OTROS 2 SEMANA OCT]])</f>
        <v>1</v>
      </c>
      <c r="BH1516" t="s">
        <v>1180</v>
      </c>
      <c r="BI1516" s="55" t="s">
        <v>656</v>
      </c>
      <c r="BJ1516">
        <v>0.99999999999999911</v>
      </c>
      <c r="BK1516" s="55">
        <v>1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f>SUM(Tabla5[[#This Row],[VENTA MABE 3 SEMANA OCT]:[VENTAS OTROS 3 SEMANA OCT]])</f>
        <v>1</v>
      </c>
      <c r="BS1516" s="42">
        <v>0.28000000000000003</v>
      </c>
      <c r="BT1516" s="55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f>SUM(Tabla5[[#This Row],[VENTA MABE 4 SEMANA OCT]:[VENTAS OTROS 4 SEMANA OCT]])</f>
        <v>0</v>
      </c>
      <c r="CB1516" t="s">
        <v>1679</v>
      </c>
      <c r="CC1516" t="s">
        <v>1679</v>
      </c>
      <c r="CD1516" t="s">
        <v>1679</v>
      </c>
      <c r="CE1516" t="s">
        <v>1679</v>
      </c>
      <c r="CF1516" t="s">
        <v>1679</v>
      </c>
      <c r="CG1516" t="s">
        <v>1679</v>
      </c>
      <c r="CH1516" t="s">
        <v>1679</v>
      </c>
      <c r="CI15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16" t="s">
        <v>1703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f>SUM(Tabla5[[#This Row],[VENTA MABE 1 SEMANA NOV]:[VENTAS OTROS 1 SEMANA NOV]])</f>
        <v>0</v>
      </c>
      <c r="CS1516">
        <f>IFERROR(VLOOKUP(Tabla5[[#This Row],[CLAVE]],[2]VENTAS!$F$2:$L$1501,2,0),0)</f>
        <v>0</v>
      </c>
      <c r="CT1516">
        <f>IFERROR(VLOOKUP(Tabla5[[#This Row],[CLAVE]],[2]VENTAS!$F$2:$L$1501,3,0),0)</f>
        <v>1</v>
      </c>
      <c r="CU1516">
        <f>IFERROR(VLOOKUP(Tabla5[[#This Row],[CLAVE]],[2]VENTAS!$F$2:$L$1501,4,0),0)</f>
        <v>0</v>
      </c>
      <c r="CV1516">
        <f>IFERROR(VLOOKUP(Tabla5[[#This Row],[CLAVE]],[2]VENTAS!$F$2:$L$1501,5,0),0)</f>
        <v>0</v>
      </c>
      <c r="CW1516">
        <f>IFERROR(VLOOKUP(Tabla5[[#This Row],[CLAVE]],[2]VENTAS!$F$2:$L$1501,6,0),0)</f>
        <v>0</v>
      </c>
      <c r="CX1516">
        <f>IFERROR(VLOOKUP(Tabla5[[#This Row],[CLAVE]],[2]VENTAS!$F$2:$L$1501,7,0),0)</f>
        <v>0</v>
      </c>
      <c r="CY1516">
        <f>IFERROR(VLOOKUP(Tabla5[[#This Row],[CLAVE]],[2]VENTAS!$F$2:$R$1501,13,0),0)</f>
        <v>0</v>
      </c>
      <c r="CZ1516">
        <f>SUM(Tabla5[[#This Row],[VENTA MABE 2 SEMANA NOV]:[VENTAS OTROS 2 SEMANA NOV]])</f>
        <v>1</v>
      </c>
      <c r="DA1516" s="46">
        <v>5</v>
      </c>
    </row>
    <row r="1517" spans="1:105" hidden="1" x14ac:dyDescent="0.3">
      <c r="A1517" t="str">
        <f>CONCATENATE(Tabla5[[#This Row],[TIENDA HMPV]],Tabla5[[#This Row],[LINEA]])</f>
        <v>243 - CHILLOGALLO 2COCINAS</v>
      </c>
      <c r="C1517" s="55" t="s">
        <v>656</v>
      </c>
      <c r="D1517" s="55" t="s">
        <v>30</v>
      </c>
      <c r="E1517" s="55" t="s">
        <v>1421</v>
      </c>
      <c r="F1517" s="55" t="s">
        <v>1724</v>
      </c>
      <c r="G1517" t="s">
        <v>26</v>
      </c>
      <c r="H1517" s="42">
        <f>IFERROR(Tabla5[[#This Row],[VENTAS MABE]]/Tabla5[[#This Row],[CUOTA]],0)</f>
        <v>0</v>
      </c>
      <c r="I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W1517" s="42">
        <f>IFERROR(Tabla5[[#This Row],[TOTAL VENTA 38 SEMANA]]/Tabla5[[#This Row],[VENTA ACUM 38]],0)</f>
        <v>0</v>
      </c>
      <c r="X1517" s="42" t="e">
        <f>VLOOKUP(Tabla5[[#This Row],[CLAVE]],[1]!QMI_5_SEMANA_SEP_22[[CLAVE]:[SHARE CADENA S2]],21,0)</f>
        <v>#REF!</v>
      </c>
      <c r="Y1517" s="55" t="s">
        <v>769</v>
      </c>
      <c r="Z1517" s="46">
        <f>+Tabla5[[#This Row],[VENTA ACUM 38]]+Tabla5[[#This Row],[venta total 39 acum]]</f>
        <v>0</v>
      </c>
      <c r="AA1517" s="46">
        <v>0</v>
      </c>
      <c r="AB1517" s="46">
        <v>0</v>
      </c>
      <c r="AC1517" s="46">
        <v>0</v>
      </c>
      <c r="AD1517" s="46">
        <v>0</v>
      </c>
      <c r="AE1517" s="46">
        <v>0</v>
      </c>
      <c r="AF1517" s="46">
        <v>0</v>
      </c>
      <c r="AG1517" s="46">
        <v>0</v>
      </c>
      <c r="AH1517" s="42">
        <f>IFERROR(Tabla5[[#This Row],[VENTAS MABE]]/Tabla5[[#This Row],[VENTAS INDURAMA]],0)</f>
        <v>0</v>
      </c>
      <c r="AI1517" t="s">
        <v>1676</v>
      </c>
      <c r="AK1517" s="42"/>
      <c r="AL1517" t="s">
        <v>727</v>
      </c>
      <c r="AM1517" s="55" t="s">
        <v>1420</v>
      </c>
      <c r="AO1517" s="55" t="s">
        <v>429</v>
      </c>
      <c r="AP1517" t="e">
        <v>#N/A</v>
      </c>
      <c r="AQ1517" s="55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f>SUM(Tabla5[[#This Row],[VENTA MABE 1 SEMANA OCT]:[VENTAS OTROS 1 SEMANA OCT]])</f>
        <v>0</v>
      </c>
      <c r="AY1517" s="46">
        <v>1</v>
      </c>
      <c r="AZ1517" s="55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f>SUM(Tabla5[[#This Row],[VENTA MABE 2 SEMANA OCT]:[VENTAS OTROS 2 SEMANA OCT]])</f>
        <v>1</v>
      </c>
      <c r="BH1517" t="s">
        <v>1180</v>
      </c>
      <c r="BI1517" s="55" t="s">
        <v>656</v>
      </c>
      <c r="BJ1517">
        <v>0.99999999999999911</v>
      </c>
      <c r="BK1517" s="55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f>SUM(Tabla5[[#This Row],[VENTA MABE 3 SEMANA OCT]:[VENTAS OTROS 3 SEMANA OCT]])</f>
        <v>0</v>
      </c>
      <c r="BS1517" s="42">
        <v>0.4</v>
      </c>
      <c r="BT1517" s="55">
        <v>1</v>
      </c>
      <c r="BU1517">
        <v>1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f>SUM(Tabla5[[#This Row],[VENTA MABE 4 SEMANA OCT]:[VENTAS OTROS 4 SEMANA OCT]])</f>
        <v>2</v>
      </c>
      <c r="CB1517" t="s">
        <v>1679</v>
      </c>
      <c r="CC1517" t="s">
        <v>1679</v>
      </c>
      <c r="CD1517" t="s">
        <v>1679</v>
      </c>
      <c r="CE1517" t="s">
        <v>1679</v>
      </c>
      <c r="CF1517" t="s">
        <v>1679</v>
      </c>
      <c r="CG1517" t="s">
        <v>1679</v>
      </c>
      <c r="CH1517" t="s">
        <v>1679</v>
      </c>
      <c r="CI15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517" t="s">
        <v>1703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f>SUM(Tabla5[[#This Row],[VENTA MABE 1 SEMANA NOV]:[VENTAS OTROS 1 SEMANA NOV]])</f>
        <v>1</v>
      </c>
      <c r="CS1517">
        <f>IFERROR(VLOOKUP(Tabla5[[#This Row],[CLAVE]],[2]VENTAS!$F$2:$L$1501,2,0),0)</f>
        <v>1</v>
      </c>
      <c r="CT1517">
        <f>IFERROR(VLOOKUP(Tabla5[[#This Row],[CLAVE]],[2]VENTAS!$F$2:$L$1501,3,0),0)</f>
        <v>1</v>
      </c>
      <c r="CU1517">
        <f>IFERROR(VLOOKUP(Tabla5[[#This Row],[CLAVE]],[2]VENTAS!$F$2:$L$1501,4,0),0)</f>
        <v>0</v>
      </c>
      <c r="CV1517">
        <f>IFERROR(VLOOKUP(Tabla5[[#This Row],[CLAVE]],[2]VENTAS!$F$2:$L$1501,5,0),0)</f>
        <v>0</v>
      </c>
      <c r="CW1517">
        <f>IFERROR(VLOOKUP(Tabla5[[#This Row],[CLAVE]],[2]VENTAS!$F$2:$L$1501,6,0),0)</f>
        <v>0</v>
      </c>
      <c r="CX1517">
        <f>IFERROR(VLOOKUP(Tabla5[[#This Row],[CLAVE]],[2]VENTAS!$F$2:$L$1501,7,0),0)</f>
        <v>0</v>
      </c>
      <c r="CY1517">
        <f>IFERROR(VLOOKUP(Tabla5[[#This Row],[CLAVE]],[2]VENTAS!$F$2:$R$1501,13,0),0)</f>
        <v>0</v>
      </c>
      <c r="CZ1517">
        <f>SUM(Tabla5[[#This Row],[VENTA MABE 2 SEMANA NOV]:[VENTAS OTROS 2 SEMANA NOV]])</f>
        <v>2</v>
      </c>
      <c r="DA1517" s="46">
        <v>3</v>
      </c>
    </row>
    <row r="1518" spans="1:105" hidden="1" x14ac:dyDescent="0.3">
      <c r="A1518" t="str">
        <f>CONCATENATE(Tabla5[[#This Row],[TIENDA HMPV]],Tabla5[[#This Row],[LINEA]])</f>
        <v>243 - CHILLOGALLO 2GLOBALES</v>
      </c>
      <c r="C1518" s="55" t="s">
        <v>656</v>
      </c>
      <c r="D1518" s="55" t="s">
        <v>30</v>
      </c>
      <c r="E1518" s="55" t="s">
        <v>1421</v>
      </c>
      <c r="F1518" s="55" t="s">
        <v>1724</v>
      </c>
      <c r="G1518" t="s">
        <v>27</v>
      </c>
      <c r="H1518" s="42">
        <f>IFERROR(Tabla5[[#This Row],[VENTAS MABE]]/Tabla5[[#This Row],[CUOTA]],0)</f>
        <v>0</v>
      </c>
      <c r="I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W1518" s="42">
        <f>IFERROR(Tabla5[[#This Row],[TOTAL VENTA 38 SEMANA]]/Tabla5[[#This Row],[VENTA ACUM 38]],0)</f>
        <v>0</v>
      </c>
      <c r="X1518" s="42" t="e">
        <f>VLOOKUP(Tabla5[[#This Row],[CLAVE]],[1]!QMI_5_SEMANA_SEP_22[[CLAVE]:[SHARE CADENA S2]],21,0)</f>
        <v>#REF!</v>
      </c>
      <c r="Y1518" s="55" t="s">
        <v>769</v>
      </c>
      <c r="Z1518" s="46">
        <f>+Tabla5[[#This Row],[VENTA ACUM 38]]+Tabla5[[#This Row],[venta total 39 acum]]</f>
        <v>0</v>
      </c>
      <c r="AA1518" s="46">
        <v>0</v>
      </c>
      <c r="AB1518" s="46">
        <v>0</v>
      </c>
      <c r="AC1518" s="46">
        <v>0</v>
      </c>
      <c r="AD1518" s="46">
        <v>0</v>
      </c>
      <c r="AE1518" s="46">
        <v>0</v>
      </c>
      <c r="AF1518" s="46">
        <v>0</v>
      </c>
      <c r="AG1518" s="46">
        <v>0</v>
      </c>
      <c r="AH1518" s="42">
        <f>IFERROR(Tabla5[[#This Row],[VENTAS MABE]]/Tabla5[[#This Row],[VENTAS INDURAMA]],0)</f>
        <v>0</v>
      </c>
      <c r="AI1518" t="s">
        <v>1676</v>
      </c>
      <c r="AK1518" s="42"/>
      <c r="AL1518" t="s">
        <v>727</v>
      </c>
      <c r="AM1518" s="55" t="s">
        <v>1420</v>
      </c>
      <c r="AO1518" s="55" t="s">
        <v>429</v>
      </c>
      <c r="AP1518" t="e">
        <v>#N/A</v>
      </c>
      <c r="AQ1518" s="55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f>SUM(Tabla5[[#This Row],[VENTA MABE 1 SEMANA OCT]:[VENTAS OTROS 1 SEMANA OCT]])</f>
        <v>0</v>
      </c>
      <c r="AY1518" s="46">
        <v>1</v>
      </c>
      <c r="AZ1518" s="55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f>SUM(Tabla5[[#This Row],[VENTA MABE 2 SEMANA OCT]:[VENTAS OTROS 2 SEMANA OCT]])</f>
        <v>0</v>
      </c>
      <c r="BH1518" t="s">
        <v>1180</v>
      </c>
      <c r="BI1518" s="55" t="s">
        <v>656</v>
      </c>
      <c r="BJ1518">
        <v>0.99999999999999911</v>
      </c>
      <c r="BK1518" s="55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f>SUM(Tabla5[[#This Row],[VENTA MABE 3 SEMANA OCT]:[VENTAS OTROS 3 SEMANA OCT]])</f>
        <v>0</v>
      </c>
      <c r="BS1518" s="42">
        <v>0</v>
      </c>
      <c r="BT1518" s="55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f>SUM(Tabla5[[#This Row],[VENTA MABE 4 SEMANA OCT]:[VENTAS OTROS 4 SEMANA OCT]])</f>
        <v>0</v>
      </c>
      <c r="CB1518" t="s">
        <v>1679</v>
      </c>
      <c r="CC1518" t="s">
        <v>1679</v>
      </c>
      <c r="CD1518" t="s">
        <v>1679</v>
      </c>
      <c r="CE1518" t="s">
        <v>1679</v>
      </c>
      <c r="CF1518" t="s">
        <v>1679</v>
      </c>
      <c r="CG1518" t="s">
        <v>1679</v>
      </c>
      <c r="CH1518" t="s">
        <v>1679</v>
      </c>
      <c r="CI15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18" s="66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f>SUM(Tabla5[[#This Row],[VENTA MABE 1 SEMANA NOV]:[VENTAS OTROS 1 SEMANA NOV]])</f>
        <v>0</v>
      </c>
      <c r="CS1518">
        <f>IFERROR(VLOOKUP(Tabla5[[#This Row],[CLAVE]],[2]VENTAS!$F$2:$L$1501,2,0),0)</f>
        <v>0</v>
      </c>
      <c r="CT1518">
        <f>IFERROR(VLOOKUP(Tabla5[[#This Row],[CLAVE]],[2]VENTAS!$F$2:$L$1501,3,0),0)</f>
        <v>0</v>
      </c>
      <c r="CU1518">
        <f>IFERROR(VLOOKUP(Tabla5[[#This Row],[CLAVE]],[2]VENTAS!$F$2:$L$1501,4,0),0)</f>
        <v>0</v>
      </c>
      <c r="CV1518">
        <f>IFERROR(VLOOKUP(Tabla5[[#This Row],[CLAVE]],[2]VENTAS!$F$2:$L$1501,5,0),0)</f>
        <v>0</v>
      </c>
      <c r="CW1518">
        <f>IFERROR(VLOOKUP(Tabla5[[#This Row],[CLAVE]],[2]VENTAS!$F$2:$L$1501,6,0),0)</f>
        <v>0</v>
      </c>
      <c r="CX1518">
        <f>IFERROR(VLOOKUP(Tabla5[[#This Row],[CLAVE]],[2]VENTAS!$F$2:$L$1501,7,0),0)</f>
        <v>0</v>
      </c>
      <c r="CY1518">
        <f>IFERROR(VLOOKUP(Tabla5[[#This Row],[CLAVE]],[2]VENTAS!$F$2:$R$1501,13,0),0)</f>
        <v>0</v>
      </c>
      <c r="CZ1518">
        <f>SUM(Tabla5[[#This Row],[VENTA MABE 2 SEMANA NOV]:[VENTAS OTROS 2 SEMANA NOV]])</f>
        <v>0</v>
      </c>
      <c r="DA1518" s="46">
        <v>0</v>
      </c>
    </row>
    <row r="1519" spans="1:105" hidden="1" x14ac:dyDescent="0.3">
      <c r="A1519" t="str">
        <f>CONCATENATE(Tabla5[[#This Row],[TIENDA HMPV]],Tabla5[[#This Row],[LINEA]])</f>
        <v>243 - CHILLOGALLO 2LAVADO</v>
      </c>
      <c r="C1519" s="55" t="s">
        <v>656</v>
      </c>
      <c r="D1519" s="55" t="s">
        <v>30</v>
      </c>
      <c r="E1519" s="55" t="s">
        <v>1421</v>
      </c>
      <c r="F1519" s="55" t="s">
        <v>1724</v>
      </c>
      <c r="G1519" t="s">
        <v>28</v>
      </c>
      <c r="H1519" s="42">
        <f>IFERROR(Tabla5[[#This Row],[VENTAS MABE]]/Tabla5[[#This Row],[CUOTA]],0)</f>
        <v>0</v>
      </c>
      <c r="I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W1519" s="42">
        <f>IFERROR(Tabla5[[#This Row],[TOTAL VENTA 38 SEMANA]]/Tabla5[[#This Row],[VENTA ACUM 38]],0)</f>
        <v>0</v>
      </c>
      <c r="X1519" s="42" t="e">
        <f>VLOOKUP(Tabla5[[#This Row],[CLAVE]],[1]!QMI_5_SEMANA_SEP_22[[CLAVE]:[SHARE CADENA S2]],21,0)</f>
        <v>#REF!</v>
      </c>
      <c r="Y1519" s="55" t="s">
        <v>769</v>
      </c>
      <c r="Z1519" s="46">
        <f>+Tabla5[[#This Row],[VENTA ACUM 38]]+Tabla5[[#This Row],[venta total 39 acum]]</f>
        <v>0</v>
      </c>
      <c r="AA1519" s="46">
        <v>0</v>
      </c>
      <c r="AB1519" s="46">
        <v>0</v>
      </c>
      <c r="AC1519" s="46">
        <v>0</v>
      </c>
      <c r="AD1519" s="46">
        <v>0</v>
      </c>
      <c r="AE1519" s="46">
        <v>0</v>
      </c>
      <c r="AF1519" s="46">
        <v>0</v>
      </c>
      <c r="AG1519" s="46">
        <v>0</v>
      </c>
      <c r="AH1519" s="42">
        <f>IFERROR(Tabla5[[#This Row],[VENTAS MABE]]/Tabla5[[#This Row],[VENTAS INDURAMA]],0)</f>
        <v>0</v>
      </c>
      <c r="AI1519" t="s">
        <v>1676</v>
      </c>
      <c r="AK1519" s="42"/>
      <c r="AL1519" t="s">
        <v>727</v>
      </c>
      <c r="AM1519" s="55" t="s">
        <v>1420</v>
      </c>
      <c r="AO1519" s="55" t="s">
        <v>429</v>
      </c>
      <c r="AP1519" t="e">
        <v>#N/A</v>
      </c>
      <c r="AQ1519" s="55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f>SUM(Tabla5[[#This Row],[VENTA MABE 1 SEMANA OCT]:[VENTAS OTROS 1 SEMANA OCT]])</f>
        <v>0</v>
      </c>
      <c r="AY1519" s="46">
        <v>0</v>
      </c>
      <c r="AZ1519" s="55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f>SUM(Tabla5[[#This Row],[VENTA MABE 2 SEMANA OCT]:[VENTAS OTROS 2 SEMANA OCT]])</f>
        <v>0</v>
      </c>
      <c r="BH1519" t="s">
        <v>1180</v>
      </c>
      <c r="BI1519" s="55" t="s">
        <v>656</v>
      </c>
      <c r="BJ1519">
        <v>0.99999999999999911</v>
      </c>
      <c r="BK1519" s="55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f>SUM(Tabla5[[#This Row],[VENTA MABE 3 SEMANA OCT]:[VENTAS OTROS 3 SEMANA OCT]])</f>
        <v>0</v>
      </c>
      <c r="BS1519" s="42">
        <v>0.05</v>
      </c>
      <c r="BT1519" s="55">
        <v>0</v>
      </c>
      <c r="BU1519">
        <v>1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f>SUM(Tabla5[[#This Row],[VENTA MABE 4 SEMANA OCT]:[VENTAS OTROS 4 SEMANA OCT]])</f>
        <v>1</v>
      </c>
      <c r="CB1519" t="s">
        <v>1679</v>
      </c>
      <c r="CC1519" t="s">
        <v>1679</v>
      </c>
      <c r="CD1519" t="s">
        <v>1679</v>
      </c>
      <c r="CE1519" t="s">
        <v>1679</v>
      </c>
      <c r="CF1519" t="s">
        <v>1679</v>
      </c>
      <c r="CG1519" t="s">
        <v>1679</v>
      </c>
      <c r="CH1519" t="s">
        <v>1679</v>
      </c>
      <c r="CI15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19" s="66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f>SUM(Tabla5[[#This Row],[VENTA MABE 1 SEMANA NOV]:[VENTAS OTROS 1 SEMANA NOV]])</f>
        <v>0</v>
      </c>
      <c r="CS1519">
        <f>IFERROR(VLOOKUP(Tabla5[[#This Row],[CLAVE]],[2]VENTAS!$F$2:$L$1501,2,0),0)</f>
        <v>0</v>
      </c>
      <c r="CT1519">
        <f>IFERROR(VLOOKUP(Tabla5[[#This Row],[CLAVE]],[2]VENTAS!$F$2:$L$1501,3,0),0)</f>
        <v>0</v>
      </c>
      <c r="CU1519">
        <f>IFERROR(VLOOKUP(Tabla5[[#This Row],[CLAVE]],[2]VENTAS!$F$2:$L$1501,4,0),0)</f>
        <v>0</v>
      </c>
      <c r="CV1519">
        <f>IFERROR(VLOOKUP(Tabla5[[#This Row],[CLAVE]],[2]VENTAS!$F$2:$L$1501,5,0),0)</f>
        <v>0</v>
      </c>
      <c r="CW1519">
        <f>IFERROR(VLOOKUP(Tabla5[[#This Row],[CLAVE]],[2]VENTAS!$F$2:$L$1501,6,0),0)</f>
        <v>0</v>
      </c>
      <c r="CX1519">
        <f>IFERROR(VLOOKUP(Tabla5[[#This Row],[CLAVE]],[2]VENTAS!$F$2:$L$1501,7,0),0)</f>
        <v>0</v>
      </c>
      <c r="CY1519">
        <f>IFERROR(VLOOKUP(Tabla5[[#This Row],[CLAVE]],[2]VENTAS!$F$2:$R$1501,13,0),0)</f>
        <v>0</v>
      </c>
      <c r="CZ1519">
        <f>SUM(Tabla5[[#This Row],[VENTA MABE 2 SEMANA NOV]:[VENTAS OTROS 2 SEMANA NOV]])</f>
        <v>0</v>
      </c>
      <c r="DA1519" s="46">
        <v>0</v>
      </c>
    </row>
    <row r="1520" spans="1:105" hidden="1" x14ac:dyDescent="0.3">
      <c r="A1520" t="str">
        <f>CONCATENATE(Tabla5[[#This Row],[TIENDA HMPV]],Tabla5[[#This Row],[LINEA]])</f>
        <v>243 - CHILLOGALLO 2REFRIGERACIÓN</v>
      </c>
      <c r="C1520" s="55" t="s">
        <v>656</v>
      </c>
      <c r="D1520" s="55" t="s">
        <v>30</v>
      </c>
      <c r="E1520" s="55" t="s">
        <v>1421</v>
      </c>
      <c r="F1520" s="55" t="s">
        <v>1724</v>
      </c>
      <c r="G1520" t="s">
        <v>29</v>
      </c>
      <c r="H1520" s="42">
        <f>IFERROR(Tabla5[[#This Row],[VENTAS MABE]]/Tabla5[[#This Row],[CUOTA]],0)</f>
        <v>0</v>
      </c>
      <c r="I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W1520" s="42">
        <f>IFERROR(Tabla5[[#This Row],[TOTAL VENTA 38 SEMANA]]/Tabla5[[#This Row],[VENTA ACUM 38]],0)</f>
        <v>0</v>
      </c>
      <c r="X1520" s="42" t="e">
        <f>VLOOKUP(Tabla5[[#This Row],[CLAVE]],[1]!QMI_5_SEMANA_SEP_22[[CLAVE]:[SHARE CADENA S2]],21,0)</f>
        <v>#REF!</v>
      </c>
      <c r="Y1520" s="55" t="s">
        <v>769</v>
      </c>
      <c r="Z1520" s="46">
        <f>+Tabla5[[#This Row],[VENTA ACUM 38]]+Tabla5[[#This Row],[venta total 39 acum]]</f>
        <v>1</v>
      </c>
      <c r="AA1520" s="46">
        <v>0</v>
      </c>
      <c r="AB1520" s="46">
        <v>0</v>
      </c>
      <c r="AC1520" s="46">
        <v>0</v>
      </c>
      <c r="AD1520" s="46">
        <v>1</v>
      </c>
      <c r="AE1520" s="46">
        <v>1</v>
      </c>
      <c r="AF1520" s="46">
        <v>1</v>
      </c>
      <c r="AG1520" s="46">
        <v>1</v>
      </c>
      <c r="AH1520" s="42">
        <f>IFERROR(Tabla5[[#This Row],[VENTAS MABE]]/Tabla5[[#This Row],[VENTAS INDURAMA]],0)</f>
        <v>0</v>
      </c>
      <c r="AI1520" t="s">
        <v>1676</v>
      </c>
      <c r="AK1520" s="42"/>
      <c r="AL1520" t="s">
        <v>727</v>
      </c>
      <c r="AM1520" s="55" t="s">
        <v>1420</v>
      </c>
      <c r="AO1520" s="55" t="s">
        <v>429</v>
      </c>
      <c r="AP1520" t="e">
        <v>#N/A</v>
      </c>
      <c r="AQ1520" s="55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f>SUM(Tabla5[[#This Row],[VENTA MABE 1 SEMANA OCT]:[VENTAS OTROS 1 SEMANA OCT]])</f>
        <v>1</v>
      </c>
      <c r="AY1520" s="46">
        <v>2</v>
      </c>
      <c r="AZ1520" s="55">
        <v>1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f>SUM(Tabla5[[#This Row],[VENTA MABE 2 SEMANA OCT]:[VENTAS OTROS 2 SEMANA OCT]])</f>
        <v>1</v>
      </c>
      <c r="BH1520" t="s">
        <v>1180</v>
      </c>
      <c r="BI1520" s="55" t="s">
        <v>656</v>
      </c>
      <c r="BJ1520">
        <v>0.99999999999999911</v>
      </c>
      <c r="BK1520" s="55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f>SUM(Tabla5[[#This Row],[VENTA MABE 3 SEMANA OCT]:[VENTAS OTROS 3 SEMANA OCT]])</f>
        <v>1</v>
      </c>
      <c r="BS1520" s="42">
        <v>0.28000000000000003</v>
      </c>
      <c r="BT1520" s="55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f>SUM(Tabla5[[#This Row],[VENTA MABE 4 SEMANA OCT]:[VENTAS OTROS 4 SEMANA OCT]])</f>
        <v>0</v>
      </c>
      <c r="CB1520" t="s">
        <v>1679</v>
      </c>
      <c r="CC1520" t="s">
        <v>1679</v>
      </c>
      <c r="CD1520" t="s">
        <v>1679</v>
      </c>
      <c r="CE1520" t="s">
        <v>1679</v>
      </c>
      <c r="CF1520" t="s">
        <v>1679</v>
      </c>
      <c r="CG1520" t="s">
        <v>1679</v>
      </c>
      <c r="CH1520" t="s">
        <v>1679</v>
      </c>
      <c r="CI15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20" t="s">
        <v>1703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f>SUM(Tabla5[[#This Row],[VENTA MABE 1 SEMANA NOV]:[VENTAS OTROS 1 SEMANA NOV]])</f>
        <v>1</v>
      </c>
      <c r="CS1520">
        <f>IFERROR(VLOOKUP(Tabla5[[#This Row],[CLAVE]],[2]VENTAS!$F$2:$L$1501,2,0),0)</f>
        <v>0</v>
      </c>
      <c r="CT1520">
        <f>IFERROR(VLOOKUP(Tabla5[[#This Row],[CLAVE]],[2]VENTAS!$F$2:$L$1501,3,0),0)</f>
        <v>0</v>
      </c>
      <c r="CU1520">
        <f>IFERROR(VLOOKUP(Tabla5[[#This Row],[CLAVE]],[2]VENTAS!$F$2:$L$1501,4,0),0)</f>
        <v>0</v>
      </c>
      <c r="CV1520">
        <f>IFERROR(VLOOKUP(Tabla5[[#This Row],[CLAVE]],[2]VENTAS!$F$2:$L$1501,5,0),0)</f>
        <v>0</v>
      </c>
      <c r="CW1520">
        <f>IFERROR(VLOOKUP(Tabla5[[#This Row],[CLAVE]],[2]VENTAS!$F$2:$L$1501,6,0),0)</f>
        <v>0</v>
      </c>
      <c r="CX1520">
        <f>IFERROR(VLOOKUP(Tabla5[[#This Row],[CLAVE]],[2]VENTAS!$F$2:$L$1501,7,0),0)</f>
        <v>0</v>
      </c>
      <c r="CY1520">
        <f>IFERROR(VLOOKUP(Tabla5[[#This Row],[CLAVE]],[2]VENTAS!$F$2:$R$1501,13,0),0)</f>
        <v>0</v>
      </c>
      <c r="CZ1520">
        <f>SUM(Tabla5[[#This Row],[VENTA MABE 2 SEMANA NOV]:[VENTAS OTROS 2 SEMANA NOV]])</f>
        <v>0</v>
      </c>
      <c r="DA1520" s="46">
        <v>7</v>
      </c>
    </row>
    <row r="1521" spans="1:105" hidden="1" x14ac:dyDescent="0.3">
      <c r="A1521" t="str">
        <f>CONCATENATE(Tabla5[[#This Row],[TIENDA HMPV]],Tabla5[[#This Row],[LINEA]])</f>
        <v>30 - EL QUINCHECOCINAS</v>
      </c>
      <c r="C1521" s="55" t="s">
        <v>656</v>
      </c>
      <c r="D1521" s="55" t="s">
        <v>30</v>
      </c>
      <c r="E1521" s="55" t="s">
        <v>1397</v>
      </c>
      <c r="F1521" s="55" t="s">
        <v>1724</v>
      </c>
      <c r="G1521" t="s">
        <v>26</v>
      </c>
      <c r="H1521" s="42">
        <f>IFERROR(Tabla5[[#This Row],[VENTAS MABE]]/Tabla5[[#This Row],[CUOTA]],0)</f>
        <v>0</v>
      </c>
      <c r="I1521">
        <v>5</v>
      </c>
      <c r="K1521">
        <v>0</v>
      </c>
      <c r="L1521">
        <v>0</v>
      </c>
      <c r="M1521">
        <v>0</v>
      </c>
      <c r="N1521">
        <v>0</v>
      </c>
      <c r="O1521">
        <v>0</v>
      </c>
      <c r="W1521" s="42">
        <f>IFERROR(Tabla5[[#This Row],[TOTAL VENTA 38 SEMANA]]/Tabla5[[#This Row],[VENTA ACUM 38]],0)</f>
        <v>0</v>
      </c>
      <c r="X1521" s="42" t="e">
        <f>VLOOKUP(Tabla5[[#This Row],[CLAVE]],[1]!QMI_5_SEMANA_SEP_22[[CLAVE]:[SHARE CADENA S2]],21,0)</f>
        <v>#REF!</v>
      </c>
      <c r="Y1521" s="55" t="s">
        <v>769</v>
      </c>
      <c r="Z1521" s="46">
        <f>+Tabla5[[#This Row],[VENTA ACUM 38]]+Tabla5[[#This Row],[venta total 39 acum]]</f>
        <v>0</v>
      </c>
      <c r="AA1521" s="46">
        <v>0</v>
      </c>
      <c r="AB1521" s="46">
        <v>0</v>
      </c>
      <c r="AC1521" s="46">
        <v>0</v>
      </c>
      <c r="AD1521" s="46">
        <v>0</v>
      </c>
      <c r="AE1521" s="46">
        <v>0</v>
      </c>
      <c r="AF1521" s="46">
        <v>0</v>
      </c>
      <c r="AG1521" s="46">
        <v>0</v>
      </c>
      <c r="AH1521" s="42">
        <f>IFERROR(Tabla5[[#This Row],[VENTAS MABE]]/Tabla5[[#This Row],[VENTAS INDURAMA]],0)</f>
        <v>0</v>
      </c>
      <c r="AI1521" t="s">
        <v>1676</v>
      </c>
      <c r="AK1521" s="42"/>
      <c r="AL1521" t="s">
        <v>727</v>
      </c>
      <c r="AM1521" s="55" t="s">
        <v>1396</v>
      </c>
      <c r="AO1521" s="55" t="s">
        <v>429</v>
      </c>
      <c r="AP1521" t="e">
        <v>#N/A</v>
      </c>
      <c r="AQ1521" s="55">
        <v>2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f>SUM(Tabla5[[#This Row],[VENTA MABE 1 SEMANA OCT]:[VENTAS OTROS 1 SEMANA OCT]])</f>
        <v>2</v>
      </c>
      <c r="AY1521" s="46">
        <v>4.2185069170718776</v>
      </c>
      <c r="AZ1521" s="55">
        <v>1</v>
      </c>
      <c r="BA1521">
        <v>2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f>SUM(Tabla5[[#This Row],[VENTA MABE 2 SEMANA OCT]:[VENTAS OTROS 2 SEMANA OCT]])</f>
        <v>3</v>
      </c>
      <c r="BH1521" t="s">
        <v>796</v>
      </c>
      <c r="BI1521" s="55" t="s">
        <v>656</v>
      </c>
      <c r="BJ1521">
        <v>1.0000000000000004</v>
      </c>
      <c r="BK1521" s="55">
        <v>1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f>SUM(Tabla5[[#This Row],[VENTA MABE 3 SEMANA OCT]:[VENTAS OTROS 3 SEMANA OCT]])</f>
        <v>1</v>
      </c>
      <c r="BS1521" s="42">
        <v>0.4</v>
      </c>
      <c r="BT1521" s="55">
        <v>1</v>
      </c>
      <c r="BU1521">
        <v>1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f>SUM(Tabla5[[#This Row],[VENTA MABE 4 SEMANA OCT]:[VENTAS OTROS 4 SEMANA OCT]])</f>
        <v>2</v>
      </c>
      <c r="CB1521" t="s">
        <v>1679</v>
      </c>
      <c r="CC1521" t="s">
        <v>1679</v>
      </c>
      <c r="CD1521" t="s">
        <v>1679</v>
      </c>
      <c r="CE1521" t="s">
        <v>1679</v>
      </c>
      <c r="CF1521" t="s">
        <v>1679</v>
      </c>
      <c r="CG1521" t="s">
        <v>1679</v>
      </c>
      <c r="CH1521" t="s">
        <v>1679</v>
      </c>
      <c r="CI15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1521" t="s">
        <v>1703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f>SUM(Tabla5[[#This Row],[VENTA MABE 1 SEMANA NOV]:[VENTAS OTROS 1 SEMANA NOV]])</f>
        <v>0</v>
      </c>
      <c r="CS1521">
        <f>IFERROR(VLOOKUP(Tabla5[[#This Row],[CLAVE]],[2]VENTAS!$F$2:$L$1501,2,0),0)</f>
        <v>1</v>
      </c>
      <c r="CT1521">
        <f>IFERROR(VLOOKUP(Tabla5[[#This Row],[CLAVE]],[2]VENTAS!$F$2:$L$1501,3,0),0)</f>
        <v>2</v>
      </c>
      <c r="CU1521">
        <f>IFERROR(VLOOKUP(Tabla5[[#This Row],[CLAVE]],[2]VENTAS!$F$2:$L$1501,4,0),0)</f>
        <v>0</v>
      </c>
      <c r="CV1521">
        <f>IFERROR(VLOOKUP(Tabla5[[#This Row],[CLAVE]],[2]VENTAS!$F$2:$L$1501,5,0),0)</f>
        <v>0</v>
      </c>
      <c r="CW1521">
        <f>IFERROR(VLOOKUP(Tabla5[[#This Row],[CLAVE]],[2]VENTAS!$F$2:$L$1501,6,0),0)</f>
        <v>0</v>
      </c>
      <c r="CX1521">
        <f>IFERROR(VLOOKUP(Tabla5[[#This Row],[CLAVE]],[2]VENTAS!$F$2:$L$1501,7,0),0)</f>
        <v>0</v>
      </c>
      <c r="CY1521">
        <f>IFERROR(VLOOKUP(Tabla5[[#This Row],[CLAVE]],[2]VENTAS!$F$2:$R$1501,13,0),0)</f>
        <v>0</v>
      </c>
      <c r="CZ1521">
        <f>SUM(Tabla5[[#This Row],[VENTA MABE 2 SEMANA NOV]:[VENTAS OTROS 2 SEMANA NOV]])</f>
        <v>3</v>
      </c>
      <c r="DA1521" s="46">
        <v>10.201266815992158</v>
      </c>
    </row>
    <row r="1522" spans="1:105" hidden="1" x14ac:dyDescent="0.3">
      <c r="A1522" t="str">
        <f>CONCATENATE(Tabla5[[#This Row],[TIENDA HMPV]],Tabla5[[#This Row],[LINEA]])</f>
        <v>30 - EL QUINCHEGLOBALES</v>
      </c>
      <c r="C1522" s="55" t="s">
        <v>656</v>
      </c>
      <c r="D1522" s="55" t="s">
        <v>30</v>
      </c>
      <c r="E1522" s="55" t="s">
        <v>1397</v>
      </c>
      <c r="F1522" s="55" t="s">
        <v>1724</v>
      </c>
      <c r="G1522" t="s">
        <v>27</v>
      </c>
      <c r="H1522" s="42">
        <f>IFERROR(Tabla5[[#This Row],[VENTAS MABE]]/Tabla5[[#This Row],[CUOTA]],0)</f>
        <v>0</v>
      </c>
      <c r="I1522">
        <v>0</v>
      </c>
      <c r="K1522">
        <v>1</v>
      </c>
      <c r="L1522">
        <v>0</v>
      </c>
      <c r="M1522">
        <v>0</v>
      </c>
      <c r="N1522">
        <v>1</v>
      </c>
      <c r="O1522">
        <v>0</v>
      </c>
      <c r="W1522" s="42">
        <f>IFERROR(Tabla5[[#This Row],[TOTAL VENTA 38 SEMANA]]/Tabla5[[#This Row],[VENTA ACUM 38]],0)</f>
        <v>0</v>
      </c>
      <c r="X1522" s="42" t="e">
        <f>VLOOKUP(Tabla5[[#This Row],[CLAVE]],[1]!QMI_5_SEMANA_SEP_22[[CLAVE]:[SHARE CADENA S2]],21,0)</f>
        <v>#REF!</v>
      </c>
      <c r="Y1522" s="55" t="s">
        <v>769</v>
      </c>
      <c r="Z1522" s="46">
        <f>+Tabla5[[#This Row],[VENTA ACUM 38]]+Tabla5[[#This Row],[venta total 39 acum]]</f>
        <v>2</v>
      </c>
      <c r="AA1522" s="46">
        <v>0</v>
      </c>
      <c r="AB1522" s="46">
        <v>0</v>
      </c>
      <c r="AC1522" s="46">
        <v>0</v>
      </c>
      <c r="AD1522" s="46">
        <v>2</v>
      </c>
      <c r="AE1522" s="46">
        <v>0</v>
      </c>
      <c r="AF1522" s="46">
        <v>2</v>
      </c>
      <c r="AG1522" s="46">
        <v>0</v>
      </c>
      <c r="AH1522" s="42">
        <f>IFERROR(Tabla5[[#This Row],[VENTAS MABE]]/Tabla5[[#This Row],[VENTAS INDURAMA]],0)</f>
        <v>0</v>
      </c>
      <c r="AI1522" t="s">
        <v>1676</v>
      </c>
      <c r="AK1522" s="42"/>
      <c r="AL1522" t="s">
        <v>727</v>
      </c>
      <c r="AM1522" s="55" t="s">
        <v>1396</v>
      </c>
      <c r="AO1522" s="55" t="s">
        <v>429</v>
      </c>
      <c r="AP1522" t="e">
        <v>#N/A</v>
      </c>
      <c r="AQ1522" s="55">
        <v>0</v>
      </c>
      <c r="AR1522">
        <v>1</v>
      </c>
      <c r="AS1522">
        <v>0</v>
      </c>
      <c r="AT1522">
        <v>0</v>
      </c>
      <c r="AU1522">
        <v>1</v>
      </c>
      <c r="AV1522">
        <v>0</v>
      </c>
      <c r="AW1522">
        <v>0</v>
      </c>
      <c r="AX1522">
        <f>SUM(Tabla5[[#This Row],[VENTA MABE 1 SEMANA OCT]:[VENTAS OTROS 1 SEMANA OCT]])</f>
        <v>2</v>
      </c>
      <c r="AY1522" s="46">
        <v>0</v>
      </c>
      <c r="AZ1522" s="55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f>SUM(Tabla5[[#This Row],[VENTA MABE 2 SEMANA OCT]:[VENTAS OTROS 2 SEMANA OCT]])</f>
        <v>0</v>
      </c>
      <c r="BH1522" t="s">
        <v>796</v>
      </c>
      <c r="BI1522" s="55" t="s">
        <v>656</v>
      </c>
      <c r="BJ1522">
        <v>1.0000000000000004</v>
      </c>
      <c r="BK1522" s="55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f>SUM(Tabla5[[#This Row],[VENTA MABE 3 SEMANA OCT]:[VENTAS OTROS 3 SEMANA OCT]])</f>
        <v>0</v>
      </c>
      <c r="BS1522" s="42">
        <v>0</v>
      </c>
      <c r="BT1522" s="55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f>SUM(Tabla5[[#This Row],[VENTA MABE 4 SEMANA OCT]:[VENTAS OTROS 4 SEMANA OCT]])</f>
        <v>0</v>
      </c>
      <c r="CB1522" t="s">
        <v>1679</v>
      </c>
      <c r="CC1522" t="s">
        <v>1679</v>
      </c>
      <c r="CD1522" t="s">
        <v>1679</v>
      </c>
      <c r="CE1522" t="s">
        <v>1679</v>
      </c>
      <c r="CF1522" t="s">
        <v>1679</v>
      </c>
      <c r="CG1522" t="s">
        <v>1679</v>
      </c>
      <c r="CH1522" t="s">
        <v>1679</v>
      </c>
      <c r="CI15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22" s="66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f>SUM(Tabla5[[#This Row],[VENTA MABE 1 SEMANA NOV]:[VENTAS OTROS 1 SEMANA NOV]])</f>
        <v>0</v>
      </c>
      <c r="CS1522">
        <f>IFERROR(VLOOKUP(Tabla5[[#This Row],[CLAVE]],[2]VENTAS!$F$2:$L$1501,2,0),0)</f>
        <v>0</v>
      </c>
      <c r="CT1522">
        <f>IFERROR(VLOOKUP(Tabla5[[#This Row],[CLAVE]],[2]VENTAS!$F$2:$L$1501,3,0),0)</f>
        <v>0</v>
      </c>
      <c r="CU1522">
        <f>IFERROR(VLOOKUP(Tabla5[[#This Row],[CLAVE]],[2]VENTAS!$F$2:$L$1501,4,0),0)</f>
        <v>0</v>
      </c>
      <c r="CV1522">
        <f>IFERROR(VLOOKUP(Tabla5[[#This Row],[CLAVE]],[2]VENTAS!$F$2:$L$1501,5,0),0)</f>
        <v>0</v>
      </c>
      <c r="CW1522">
        <f>IFERROR(VLOOKUP(Tabla5[[#This Row],[CLAVE]],[2]VENTAS!$F$2:$L$1501,6,0),0)</f>
        <v>0</v>
      </c>
      <c r="CX1522">
        <f>IFERROR(VLOOKUP(Tabla5[[#This Row],[CLAVE]],[2]VENTAS!$F$2:$L$1501,7,0),0)</f>
        <v>0</v>
      </c>
      <c r="CY1522">
        <f>IFERROR(VLOOKUP(Tabla5[[#This Row],[CLAVE]],[2]VENTAS!$F$2:$R$1501,13,0),0)</f>
        <v>0</v>
      </c>
      <c r="CZ1522">
        <f>SUM(Tabla5[[#This Row],[VENTA MABE 2 SEMANA NOV]:[VENTAS OTROS 2 SEMANA NOV]])</f>
        <v>0</v>
      </c>
      <c r="DA1522" s="46">
        <v>0.19351192752721441</v>
      </c>
    </row>
    <row r="1523" spans="1:105" hidden="1" x14ac:dyDescent="0.3">
      <c r="A1523" t="str">
        <f>CONCATENATE(Tabla5[[#This Row],[TIENDA HMPV]],Tabla5[[#This Row],[LINEA]])</f>
        <v>30 - EL QUINCHEREFRIGERACIÓN</v>
      </c>
      <c r="C1523" s="55" t="s">
        <v>656</v>
      </c>
      <c r="D1523" s="55" t="s">
        <v>30</v>
      </c>
      <c r="E1523" s="55" t="s">
        <v>1397</v>
      </c>
      <c r="F1523" s="55" t="s">
        <v>1724</v>
      </c>
      <c r="G1523" t="s">
        <v>29</v>
      </c>
      <c r="H1523" s="42">
        <f>IFERROR(Tabla5[[#This Row],[VENTAS MABE]]/Tabla5[[#This Row],[CUOTA]],0)</f>
        <v>0</v>
      </c>
      <c r="I1523">
        <v>4</v>
      </c>
      <c r="K1523">
        <v>0</v>
      </c>
      <c r="L1523">
        <v>0</v>
      </c>
      <c r="M1523">
        <v>0</v>
      </c>
      <c r="N1523">
        <v>0</v>
      </c>
      <c r="O1523">
        <v>0</v>
      </c>
      <c r="W1523" s="42">
        <f>IFERROR(Tabla5[[#This Row],[TOTAL VENTA 38 SEMANA]]/Tabla5[[#This Row],[VENTA ACUM 38]],0)</f>
        <v>0</v>
      </c>
      <c r="X1523" s="42" t="e">
        <f>VLOOKUP(Tabla5[[#This Row],[CLAVE]],[1]!QMI_5_SEMANA_SEP_22[[CLAVE]:[SHARE CADENA S2]],21,0)</f>
        <v>#REF!</v>
      </c>
      <c r="Y1523" s="55" t="s">
        <v>769</v>
      </c>
      <c r="Z1523" s="46">
        <f>+Tabla5[[#This Row],[VENTA ACUM 38]]+Tabla5[[#This Row],[venta total 39 acum]]</f>
        <v>0</v>
      </c>
      <c r="AA1523" s="46">
        <v>0</v>
      </c>
      <c r="AB1523" s="46">
        <v>0</v>
      </c>
      <c r="AC1523" s="46">
        <v>0</v>
      </c>
      <c r="AD1523" s="46">
        <v>0</v>
      </c>
      <c r="AE1523" s="46">
        <v>0</v>
      </c>
      <c r="AF1523" s="46">
        <v>0</v>
      </c>
      <c r="AG1523" s="46">
        <v>0</v>
      </c>
      <c r="AH1523" s="42">
        <f>IFERROR(Tabla5[[#This Row],[VENTAS MABE]]/Tabla5[[#This Row],[VENTAS INDURAMA]],0)</f>
        <v>0</v>
      </c>
      <c r="AI1523" t="s">
        <v>1676</v>
      </c>
      <c r="AK1523" s="42"/>
      <c r="AL1523" t="s">
        <v>727</v>
      </c>
      <c r="AM1523" s="55" t="s">
        <v>1396</v>
      </c>
      <c r="AO1523" s="55" t="s">
        <v>429</v>
      </c>
      <c r="AP1523" t="e">
        <v>#N/A</v>
      </c>
      <c r="AQ1523" s="55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f>SUM(Tabla5[[#This Row],[VENTA MABE 1 SEMANA OCT]:[VENTAS OTROS 1 SEMANA OCT]])</f>
        <v>1</v>
      </c>
      <c r="AY1523" s="46">
        <v>2</v>
      </c>
      <c r="AZ1523" s="55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f>SUM(Tabla5[[#This Row],[VENTA MABE 2 SEMANA OCT]:[VENTAS OTROS 2 SEMANA OCT]])</f>
        <v>0</v>
      </c>
      <c r="BH1523" t="s">
        <v>796</v>
      </c>
      <c r="BI1523" s="55" t="s">
        <v>656</v>
      </c>
      <c r="BJ1523">
        <v>1.0000000000000004</v>
      </c>
      <c r="BK1523" s="55">
        <v>1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f>SUM(Tabla5[[#This Row],[VENTA MABE 3 SEMANA OCT]:[VENTAS OTROS 3 SEMANA OCT]])</f>
        <v>1</v>
      </c>
      <c r="BS1523" s="42">
        <v>0.28000000000000003</v>
      </c>
      <c r="BT1523" s="55">
        <v>1</v>
      </c>
      <c r="BU1523">
        <v>1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f>SUM(Tabla5[[#This Row],[VENTA MABE 4 SEMANA OCT]:[VENTAS OTROS 4 SEMANA OCT]])</f>
        <v>2</v>
      </c>
      <c r="CB1523" t="s">
        <v>1679</v>
      </c>
      <c r="CC1523" t="s">
        <v>1679</v>
      </c>
      <c r="CD1523" t="s">
        <v>1679</v>
      </c>
      <c r="CE1523" t="s">
        <v>1679</v>
      </c>
      <c r="CF1523" t="s">
        <v>1679</v>
      </c>
      <c r="CG1523" t="s">
        <v>1679</v>
      </c>
      <c r="CH1523" t="s">
        <v>1679</v>
      </c>
      <c r="CI15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1523" t="s">
        <v>1703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f>SUM(Tabla5[[#This Row],[VENTA MABE 1 SEMANA NOV]:[VENTAS OTROS 1 SEMANA NOV]])</f>
        <v>0</v>
      </c>
      <c r="CS1523">
        <f>IFERROR(VLOOKUP(Tabla5[[#This Row],[CLAVE]],[2]VENTAS!$F$2:$L$1501,2,0),0)</f>
        <v>0</v>
      </c>
      <c r="CT1523">
        <f>IFERROR(VLOOKUP(Tabla5[[#This Row],[CLAVE]],[2]VENTAS!$F$2:$L$1501,3,0),0)</f>
        <v>2</v>
      </c>
      <c r="CU1523">
        <f>IFERROR(VLOOKUP(Tabla5[[#This Row],[CLAVE]],[2]VENTAS!$F$2:$L$1501,4,0),0)</f>
        <v>0</v>
      </c>
      <c r="CV1523">
        <f>IFERROR(VLOOKUP(Tabla5[[#This Row],[CLAVE]],[2]VENTAS!$F$2:$L$1501,5,0),0)</f>
        <v>0</v>
      </c>
      <c r="CW1523">
        <f>IFERROR(VLOOKUP(Tabla5[[#This Row],[CLAVE]],[2]VENTAS!$F$2:$L$1501,6,0),0)</f>
        <v>0</v>
      </c>
      <c r="CX1523">
        <f>IFERROR(VLOOKUP(Tabla5[[#This Row],[CLAVE]],[2]VENTAS!$F$2:$L$1501,7,0),0)</f>
        <v>0</v>
      </c>
      <c r="CY1523">
        <f>IFERROR(VLOOKUP(Tabla5[[#This Row],[CLAVE]],[2]VENTAS!$F$2:$R$1501,13,0),0)</f>
        <v>0</v>
      </c>
      <c r="CZ1523">
        <f>SUM(Tabla5[[#This Row],[VENTA MABE 2 SEMANA NOV]:[VENTAS OTROS 2 SEMANA NOV]])</f>
        <v>2</v>
      </c>
      <c r="DA1523" s="46">
        <v>4.8509376786518104</v>
      </c>
    </row>
    <row r="1524" spans="1:105" hidden="1" x14ac:dyDescent="0.3">
      <c r="A1524" t="str">
        <f>CONCATENATE(Tabla5[[#This Row],[TIENDA HMPV]],Tabla5[[#This Row],[LINEA]])</f>
        <v>237 - GUAMANI 2COCINAS</v>
      </c>
      <c r="C1524" s="55" t="s">
        <v>656</v>
      </c>
      <c r="D1524" s="55" t="s">
        <v>30</v>
      </c>
      <c r="E1524" s="55" t="s">
        <v>1432</v>
      </c>
      <c r="F1524" s="55" t="s">
        <v>1724</v>
      </c>
      <c r="G1524" t="s">
        <v>26</v>
      </c>
      <c r="H1524" s="42">
        <f>IFERROR(Tabla5[[#This Row],[VENTAS MABE]]/Tabla5[[#This Row],[CUOTA]],0)</f>
        <v>0</v>
      </c>
      <c r="I1524">
        <v>2</v>
      </c>
      <c r="K1524">
        <v>0</v>
      </c>
      <c r="L1524">
        <v>0</v>
      </c>
      <c r="M1524">
        <v>0</v>
      </c>
      <c r="N1524">
        <v>0</v>
      </c>
      <c r="O1524">
        <v>0</v>
      </c>
      <c r="W1524" s="42">
        <f>IFERROR(Tabla5[[#This Row],[TOTAL VENTA 38 SEMANA]]/Tabla5[[#This Row],[VENTA ACUM 38]],0)</f>
        <v>0</v>
      </c>
      <c r="X1524" s="42" t="e">
        <f>VLOOKUP(Tabla5[[#This Row],[CLAVE]],[1]!QMI_5_SEMANA_SEP_22[[CLAVE]:[SHARE CADENA S2]],21,0)</f>
        <v>#REF!</v>
      </c>
      <c r="Y1524" s="55" t="s">
        <v>769</v>
      </c>
      <c r="Z1524" s="46">
        <f>+Tabla5[[#This Row],[VENTA ACUM 38]]+Tabla5[[#This Row],[venta total 39 acum]]</f>
        <v>0</v>
      </c>
      <c r="AA1524" s="46">
        <v>0</v>
      </c>
      <c r="AB1524" s="46">
        <v>0</v>
      </c>
      <c r="AC1524" s="46">
        <v>0</v>
      </c>
      <c r="AD1524" s="46">
        <v>0</v>
      </c>
      <c r="AE1524" s="46">
        <v>0</v>
      </c>
      <c r="AF1524" s="46">
        <v>0</v>
      </c>
      <c r="AG1524" s="46">
        <v>0</v>
      </c>
      <c r="AH1524" s="42">
        <f>IFERROR(Tabla5[[#This Row],[VENTAS MABE]]/Tabla5[[#This Row],[VENTAS INDURAMA]],0)</f>
        <v>0</v>
      </c>
      <c r="AI1524" t="s">
        <v>1676</v>
      </c>
      <c r="AK1524" s="42"/>
      <c r="AL1524" t="s">
        <v>727</v>
      </c>
      <c r="AM1524" s="55" t="s">
        <v>1431</v>
      </c>
      <c r="AO1524" s="55" t="s">
        <v>429</v>
      </c>
      <c r="AP1524" t="e">
        <v>#N/A</v>
      </c>
      <c r="AQ1524" s="55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f>SUM(Tabla5[[#This Row],[VENTA MABE 1 SEMANA OCT]:[VENTAS OTROS 1 SEMANA OCT]])</f>
        <v>0</v>
      </c>
      <c r="AY1524" s="46">
        <v>1</v>
      </c>
      <c r="AZ1524" s="55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f>SUM(Tabla5[[#This Row],[VENTA MABE 2 SEMANA OCT]:[VENTAS OTROS 2 SEMANA OCT]])</f>
        <v>1</v>
      </c>
      <c r="BH1524" t="s">
        <v>1180</v>
      </c>
      <c r="BI1524" s="55" t="s">
        <v>656</v>
      </c>
      <c r="BJ1524">
        <v>0.50000000000000022</v>
      </c>
      <c r="BK1524" s="55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f>SUM(Tabla5[[#This Row],[VENTA MABE 3 SEMANA OCT]:[VENTAS OTROS 3 SEMANA OCT]])</f>
        <v>1</v>
      </c>
      <c r="BS1524" s="42">
        <v>0.4</v>
      </c>
      <c r="BT1524" s="55">
        <v>2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f>SUM(Tabla5[[#This Row],[VENTA MABE 4 SEMANA OCT]:[VENTAS OTROS 4 SEMANA OCT]])</f>
        <v>2</v>
      </c>
      <c r="CB1524" t="s">
        <v>1679</v>
      </c>
      <c r="CC1524" t="s">
        <v>1679</v>
      </c>
      <c r="CD1524" t="s">
        <v>1679</v>
      </c>
      <c r="CE1524" t="s">
        <v>1679</v>
      </c>
      <c r="CF1524" t="s">
        <v>1679</v>
      </c>
      <c r="CG1524" t="s">
        <v>1679</v>
      </c>
      <c r="CH1524" t="s">
        <v>1679</v>
      </c>
      <c r="CI15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24" t="s">
        <v>1703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f>SUM(Tabla5[[#This Row],[VENTA MABE 1 SEMANA NOV]:[VENTAS OTROS 1 SEMANA NOV]])</f>
        <v>0</v>
      </c>
      <c r="CS1524">
        <f>IFERROR(VLOOKUP(Tabla5[[#This Row],[CLAVE]],[2]VENTAS!$F$2:$L$1501,2,0),0)</f>
        <v>2</v>
      </c>
      <c r="CT1524">
        <f>IFERROR(VLOOKUP(Tabla5[[#This Row],[CLAVE]],[2]VENTAS!$F$2:$L$1501,3,0),0)</f>
        <v>1</v>
      </c>
      <c r="CU1524">
        <f>IFERROR(VLOOKUP(Tabla5[[#This Row],[CLAVE]],[2]VENTAS!$F$2:$L$1501,4,0),0)</f>
        <v>0</v>
      </c>
      <c r="CV1524">
        <f>IFERROR(VLOOKUP(Tabla5[[#This Row],[CLAVE]],[2]VENTAS!$F$2:$L$1501,5,0),0)</f>
        <v>0</v>
      </c>
      <c r="CW1524">
        <f>IFERROR(VLOOKUP(Tabla5[[#This Row],[CLAVE]],[2]VENTAS!$F$2:$L$1501,6,0),0)</f>
        <v>0</v>
      </c>
      <c r="CX1524">
        <f>IFERROR(VLOOKUP(Tabla5[[#This Row],[CLAVE]],[2]VENTAS!$F$2:$L$1501,7,0),0)</f>
        <v>0</v>
      </c>
      <c r="CY1524">
        <f>IFERROR(VLOOKUP(Tabla5[[#This Row],[CLAVE]],[2]VENTAS!$F$2:$R$1501,13,0),0)</f>
        <v>0</v>
      </c>
      <c r="CZ1524">
        <f>SUM(Tabla5[[#This Row],[VENTA MABE 2 SEMANA NOV]:[VENTAS OTROS 2 SEMANA NOV]])</f>
        <v>3</v>
      </c>
      <c r="DA1524" s="46">
        <v>5</v>
      </c>
    </row>
    <row r="1525" spans="1:105" hidden="1" x14ac:dyDescent="0.3">
      <c r="A1525" t="str">
        <f>CONCATENATE(Tabla5[[#This Row],[TIENDA HMPV]],Tabla5[[#This Row],[LINEA]])</f>
        <v>237 - GUAMANI 2GLOBALES</v>
      </c>
      <c r="C1525" s="55" t="s">
        <v>656</v>
      </c>
      <c r="D1525" s="55" t="s">
        <v>30</v>
      </c>
      <c r="E1525" s="55" t="s">
        <v>1432</v>
      </c>
      <c r="F1525" s="55" t="s">
        <v>1724</v>
      </c>
      <c r="G1525" t="s">
        <v>27</v>
      </c>
      <c r="H1525" s="42">
        <f>IFERROR(Tabla5[[#This Row],[VENTAS MABE]]/Tabla5[[#This Row],[CUOTA]],0)</f>
        <v>0</v>
      </c>
      <c r="I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W1525" s="42">
        <f>IFERROR(Tabla5[[#This Row],[TOTAL VENTA 38 SEMANA]]/Tabla5[[#This Row],[VENTA ACUM 38]],0)</f>
        <v>0</v>
      </c>
      <c r="X1525" s="42" t="e">
        <f>VLOOKUP(Tabla5[[#This Row],[CLAVE]],[1]!QMI_5_SEMANA_SEP_22[[CLAVE]:[SHARE CADENA S2]],21,0)</f>
        <v>#REF!</v>
      </c>
      <c r="Y1525" s="55" t="s">
        <v>769</v>
      </c>
      <c r="Z1525" s="46">
        <f>+Tabla5[[#This Row],[VENTA ACUM 38]]+Tabla5[[#This Row],[venta total 39 acum]]</f>
        <v>0</v>
      </c>
      <c r="AA1525" s="46">
        <v>0</v>
      </c>
      <c r="AB1525" s="46">
        <v>0</v>
      </c>
      <c r="AC1525" s="46">
        <v>0</v>
      </c>
      <c r="AD1525" s="46">
        <v>0</v>
      </c>
      <c r="AE1525" s="46">
        <v>0</v>
      </c>
      <c r="AF1525" s="46">
        <v>0</v>
      </c>
      <c r="AG1525" s="46">
        <v>0</v>
      </c>
      <c r="AH1525" s="42">
        <f>IFERROR(Tabla5[[#This Row],[VENTAS MABE]]/Tabla5[[#This Row],[VENTAS INDURAMA]],0)</f>
        <v>0</v>
      </c>
      <c r="AI1525" t="s">
        <v>1676</v>
      </c>
      <c r="AK1525" s="42"/>
      <c r="AL1525" t="s">
        <v>727</v>
      </c>
      <c r="AM1525" s="55" t="s">
        <v>1431</v>
      </c>
      <c r="AO1525" s="55" t="s">
        <v>429</v>
      </c>
      <c r="AP1525" t="e">
        <v>#N/A</v>
      </c>
      <c r="AQ1525" s="5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f>SUM(Tabla5[[#This Row],[VENTA MABE 1 SEMANA OCT]:[VENTAS OTROS 1 SEMANA OCT]])</f>
        <v>0</v>
      </c>
      <c r="AY1525" s="46">
        <v>0</v>
      </c>
      <c r="AZ1525" s="5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f>SUM(Tabla5[[#This Row],[VENTA MABE 2 SEMANA OCT]:[VENTAS OTROS 2 SEMANA OCT]])</f>
        <v>0</v>
      </c>
      <c r="BH1525" t="s">
        <v>1180</v>
      </c>
      <c r="BI1525" s="55" t="s">
        <v>656</v>
      </c>
      <c r="BJ1525">
        <v>0.50000000000000022</v>
      </c>
      <c r="BK1525" s="5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f>SUM(Tabla5[[#This Row],[VENTA MABE 3 SEMANA OCT]:[VENTAS OTROS 3 SEMANA OCT]])</f>
        <v>0</v>
      </c>
      <c r="BS1525" s="42">
        <v>0</v>
      </c>
      <c r="BT1525" s="5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f>SUM(Tabla5[[#This Row],[VENTA MABE 4 SEMANA OCT]:[VENTAS OTROS 4 SEMANA OCT]])</f>
        <v>0</v>
      </c>
      <c r="CB1525" t="s">
        <v>1679</v>
      </c>
      <c r="CC1525" t="s">
        <v>1679</v>
      </c>
      <c r="CD1525" t="s">
        <v>1679</v>
      </c>
      <c r="CE1525" t="s">
        <v>1679</v>
      </c>
      <c r="CF1525" t="s">
        <v>1679</v>
      </c>
      <c r="CG1525" t="s">
        <v>1679</v>
      </c>
      <c r="CH1525" t="s">
        <v>1679</v>
      </c>
      <c r="CI15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25" s="66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f>SUM(Tabla5[[#This Row],[VENTA MABE 1 SEMANA NOV]:[VENTAS OTROS 1 SEMANA NOV]])</f>
        <v>0</v>
      </c>
      <c r="CS1525">
        <f>IFERROR(VLOOKUP(Tabla5[[#This Row],[CLAVE]],[2]VENTAS!$F$2:$L$1501,2,0),0)</f>
        <v>0</v>
      </c>
      <c r="CT1525">
        <f>IFERROR(VLOOKUP(Tabla5[[#This Row],[CLAVE]],[2]VENTAS!$F$2:$L$1501,3,0),0)</f>
        <v>0</v>
      </c>
      <c r="CU1525">
        <f>IFERROR(VLOOKUP(Tabla5[[#This Row],[CLAVE]],[2]VENTAS!$F$2:$L$1501,4,0),0)</f>
        <v>0</v>
      </c>
      <c r="CV1525">
        <f>IFERROR(VLOOKUP(Tabla5[[#This Row],[CLAVE]],[2]VENTAS!$F$2:$L$1501,5,0),0)</f>
        <v>0</v>
      </c>
      <c r="CW1525">
        <f>IFERROR(VLOOKUP(Tabla5[[#This Row],[CLAVE]],[2]VENTAS!$F$2:$L$1501,6,0),0)</f>
        <v>0</v>
      </c>
      <c r="CX1525">
        <f>IFERROR(VLOOKUP(Tabla5[[#This Row],[CLAVE]],[2]VENTAS!$F$2:$L$1501,7,0),0)</f>
        <v>0</v>
      </c>
      <c r="CY1525">
        <f>IFERROR(VLOOKUP(Tabla5[[#This Row],[CLAVE]],[2]VENTAS!$F$2:$R$1501,13,0),0)</f>
        <v>0</v>
      </c>
      <c r="CZ1525">
        <f>SUM(Tabla5[[#This Row],[VENTA MABE 2 SEMANA NOV]:[VENTAS OTROS 2 SEMANA NOV]])</f>
        <v>0</v>
      </c>
      <c r="DA1525" s="46">
        <v>0</v>
      </c>
    </row>
    <row r="1526" spans="1:105" hidden="1" x14ac:dyDescent="0.3">
      <c r="A1526" t="str">
        <f>CONCATENATE(Tabla5[[#This Row],[TIENDA HMPV]],Tabla5[[#This Row],[LINEA]])</f>
        <v>237 - GUAMANI 2LAVADO</v>
      </c>
      <c r="C1526" s="55" t="s">
        <v>656</v>
      </c>
      <c r="D1526" s="55" t="s">
        <v>30</v>
      </c>
      <c r="E1526" s="55" t="s">
        <v>1432</v>
      </c>
      <c r="F1526" s="55" t="s">
        <v>1724</v>
      </c>
      <c r="G1526" t="s">
        <v>28</v>
      </c>
      <c r="H1526" s="42">
        <f>IFERROR(Tabla5[[#This Row],[VENTAS MABE]]/Tabla5[[#This Row],[CUOTA]],0)</f>
        <v>0</v>
      </c>
      <c r="I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W1526" s="42">
        <f>IFERROR(Tabla5[[#This Row],[TOTAL VENTA 38 SEMANA]]/Tabla5[[#This Row],[VENTA ACUM 38]],0)</f>
        <v>0</v>
      </c>
      <c r="X1526" s="42" t="e">
        <f>VLOOKUP(Tabla5[[#This Row],[CLAVE]],[1]!QMI_5_SEMANA_SEP_22[[CLAVE]:[SHARE CADENA S2]],21,0)</f>
        <v>#REF!</v>
      </c>
      <c r="Y1526" s="55" t="s">
        <v>769</v>
      </c>
      <c r="Z1526" s="46">
        <f>+Tabla5[[#This Row],[VENTA ACUM 38]]+Tabla5[[#This Row],[venta total 39 acum]]</f>
        <v>0</v>
      </c>
      <c r="AA1526" s="46">
        <v>0</v>
      </c>
      <c r="AB1526" s="46">
        <v>0</v>
      </c>
      <c r="AC1526" s="46">
        <v>0</v>
      </c>
      <c r="AD1526" s="46">
        <v>0</v>
      </c>
      <c r="AE1526" s="46">
        <v>0</v>
      </c>
      <c r="AF1526" s="46">
        <v>0</v>
      </c>
      <c r="AG1526" s="46">
        <v>0</v>
      </c>
      <c r="AH1526" s="42">
        <f>IFERROR(Tabla5[[#This Row],[VENTAS MABE]]/Tabla5[[#This Row],[VENTAS INDURAMA]],0)</f>
        <v>0</v>
      </c>
      <c r="AI1526" t="s">
        <v>1676</v>
      </c>
      <c r="AK1526" s="42"/>
      <c r="AL1526" t="s">
        <v>727</v>
      </c>
      <c r="AM1526" s="55" t="s">
        <v>1431</v>
      </c>
      <c r="AO1526" s="55" t="s">
        <v>429</v>
      </c>
      <c r="AP1526" t="e">
        <v>#N/A</v>
      </c>
      <c r="AQ1526" s="55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f>SUM(Tabla5[[#This Row],[VENTA MABE 1 SEMANA OCT]:[VENTAS OTROS 1 SEMANA OCT]])</f>
        <v>0</v>
      </c>
      <c r="AY1526" s="46">
        <v>0</v>
      </c>
      <c r="AZ1526" s="55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f>SUM(Tabla5[[#This Row],[VENTA MABE 2 SEMANA OCT]:[VENTAS OTROS 2 SEMANA OCT]])</f>
        <v>0</v>
      </c>
      <c r="BH1526" t="s">
        <v>1180</v>
      </c>
      <c r="BI1526" s="55" t="s">
        <v>656</v>
      </c>
      <c r="BJ1526">
        <v>0.50000000000000022</v>
      </c>
      <c r="BK1526" s="55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f>SUM(Tabla5[[#This Row],[VENTA MABE 3 SEMANA OCT]:[VENTAS OTROS 3 SEMANA OCT]])</f>
        <v>0</v>
      </c>
      <c r="BS1526" s="42">
        <v>0.05</v>
      </c>
      <c r="BT1526" s="55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f>SUM(Tabla5[[#This Row],[VENTA MABE 4 SEMANA OCT]:[VENTAS OTROS 4 SEMANA OCT]])</f>
        <v>0</v>
      </c>
      <c r="CB1526" t="s">
        <v>1679</v>
      </c>
      <c r="CC1526" t="s">
        <v>1679</v>
      </c>
      <c r="CD1526" t="s">
        <v>1679</v>
      </c>
      <c r="CE1526" t="s">
        <v>1679</v>
      </c>
      <c r="CF1526" t="s">
        <v>1679</v>
      </c>
      <c r="CG1526" t="s">
        <v>1679</v>
      </c>
      <c r="CH1526" t="s">
        <v>1679</v>
      </c>
      <c r="CI15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26" s="6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f>SUM(Tabla5[[#This Row],[VENTA MABE 1 SEMANA NOV]:[VENTAS OTROS 1 SEMANA NOV]])</f>
        <v>0</v>
      </c>
      <c r="CS1526">
        <f>IFERROR(VLOOKUP(Tabla5[[#This Row],[CLAVE]],[2]VENTAS!$F$2:$L$1501,2,0),0)</f>
        <v>0</v>
      </c>
      <c r="CT1526">
        <f>IFERROR(VLOOKUP(Tabla5[[#This Row],[CLAVE]],[2]VENTAS!$F$2:$L$1501,3,0),0)</f>
        <v>0</v>
      </c>
      <c r="CU1526">
        <f>IFERROR(VLOOKUP(Tabla5[[#This Row],[CLAVE]],[2]VENTAS!$F$2:$L$1501,4,0),0)</f>
        <v>0</v>
      </c>
      <c r="CV1526">
        <f>IFERROR(VLOOKUP(Tabla5[[#This Row],[CLAVE]],[2]VENTAS!$F$2:$L$1501,5,0),0)</f>
        <v>0</v>
      </c>
      <c r="CW1526">
        <f>IFERROR(VLOOKUP(Tabla5[[#This Row],[CLAVE]],[2]VENTAS!$F$2:$L$1501,6,0),0)</f>
        <v>0</v>
      </c>
      <c r="CX1526">
        <f>IFERROR(VLOOKUP(Tabla5[[#This Row],[CLAVE]],[2]VENTAS!$F$2:$L$1501,7,0),0)</f>
        <v>0</v>
      </c>
      <c r="CY1526">
        <f>IFERROR(VLOOKUP(Tabla5[[#This Row],[CLAVE]],[2]VENTAS!$F$2:$R$1501,13,0),0)</f>
        <v>0</v>
      </c>
      <c r="CZ1526">
        <f>SUM(Tabla5[[#This Row],[VENTA MABE 2 SEMANA NOV]:[VENTAS OTROS 2 SEMANA NOV]])</f>
        <v>0</v>
      </c>
      <c r="DA1526" s="46">
        <v>0</v>
      </c>
    </row>
    <row r="1527" spans="1:105" hidden="1" x14ac:dyDescent="0.3">
      <c r="A1527" t="str">
        <f>CONCATENATE(Tabla5[[#This Row],[TIENDA HMPV]],Tabla5[[#This Row],[LINEA]])</f>
        <v>237 - GUAMANI 2REFRIGERACIÓN</v>
      </c>
      <c r="C1527" s="55" t="s">
        <v>656</v>
      </c>
      <c r="D1527" s="55" t="s">
        <v>30</v>
      </c>
      <c r="E1527" s="55" t="s">
        <v>1432</v>
      </c>
      <c r="F1527" s="55" t="s">
        <v>1724</v>
      </c>
      <c r="G1527" t="s">
        <v>29</v>
      </c>
      <c r="H1527" s="42">
        <f>IFERROR(Tabla5[[#This Row],[VENTAS MABE]]/Tabla5[[#This Row],[CUOTA]],0)</f>
        <v>0</v>
      </c>
      <c r="I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W1527" s="42">
        <f>IFERROR(Tabla5[[#This Row],[TOTAL VENTA 38 SEMANA]]/Tabla5[[#This Row],[VENTA ACUM 38]],0)</f>
        <v>0</v>
      </c>
      <c r="X1527" s="42" t="e">
        <f>VLOOKUP(Tabla5[[#This Row],[CLAVE]],[1]!QMI_5_SEMANA_SEP_22[[CLAVE]:[SHARE CADENA S2]],21,0)</f>
        <v>#REF!</v>
      </c>
      <c r="Y1527" s="55" t="s">
        <v>769</v>
      </c>
      <c r="Z1527" s="46">
        <f>+Tabla5[[#This Row],[VENTA ACUM 38]]+Tabla5[[#This Row],[venta total 39 acum]]</f>
        <v>0</v>
      </c>
      <c r="AA1527" s="46">
        <v>0</v>
      </c>
      <c r="AB1527" s="46">
        <v>0</v>
      </c>
      <c r="AC1527" s="46">
        <v>0</v>
      </c>
      <c r="AD1527" s="46">
        <v>0</v>
      </c>
      <c r="AE1527" s="46">
        <v>0</v>
      </c>
      <c r="AF1527" s="46">
        <v>0</v>
      </c>
      <c r="AG1527" s="46">
        <v>0</v>
      </c>
      <c r="AH1527" s="42">
        <f>IFERROR(Tabla5[[#This Row],[VENTAS MABE]]/Tabla5[[#This Row],[VENTAS INDURAMA]],0)</f>
        <v>0</v>
      </c>
      <c r="AI1527" t="s">
        <v>1676</v>
      </c>
      <c r="AK1527" s="42"/>
      <c r="AL1527" t="s">
        <v>727</v>
      </c>
      <c r="AM1527" s="55" t="s">
        <v>1431</v>
      </c>
      <c r="AO1527" s="55" t="s">
        <v>429</v>
      </c>
      <c r="AP1527" t="e">
        <v>#N/A</v>
      </c>
      <c r="AQ1527" s="55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f>SUM(Tabla5[[#This Row],[VENTA MABE 1 SEMANA OCT]:[VENTAS OTROS 1 SEMANA OCT]])</f>
        <v>0</v>
      </c>
      <c r="AY1527" s="46">
        <v>2</v>
      </c>
      <c r="AZ1527" s="55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f>SUM(Tabla5[[#This Row],[VENTA MABE 2 SEMANA OCT]:[VENTAS OTROS 2 SEMANA OCT]])</f>
        <v>0</v>
      </c>
      <c r="BH1527" t="s">
        <v>1180</v>
      </c>
      <c r="BI1527" s="55" t="s">
        <v>656</v>
      </c>
      <c r="BJ1527">
        <v>0.50000000000000022</v>
      </c>
      <c r="BK1527" s="55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f>SUM(Tabla5[[#This Row],[VENTA MABE 3 SEMANA OCT]:[VENTAS OTROS 3 SEMANA OCT]])</f>
        <v>0</v>
      </c>
      <c r="BS1527" s="42">
        <v>0.28000000000000003</v>
      </c>
      <c r="BT1527" s="55">
        <v>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f>SUM(Tabla5[[#This Row],[VENTA MABE 4 SEMANA OCT]:[VENTAS OTROS 4 SEMANA OCT]])</f>
        <v>1</v>
      </c>
      <c r="CB1527" t="s">
        <v>1679</v>
      </c>
      <c r="CC1527" t="s">
        <v>1679</v>
      </c>
      <c r="CD1527" t="s">
        <v>1679</v>
      </c>
      <c r="CE1527" t="s">
        <v>1679</v>
      </c>
      <c r="CF1527" t="s">
        <v>1679</v>
      </c>
      <c r="CG1527" t="s">
        <v>1679</v>
      </c>
      <c r="CH1527" t="s">
        <v>1679</v>
      </c>
      <c r="CI15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27" s="66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f>SUM(Tabla5[[#This Row],[VENTA MABE 1 SEMANA NOV]:[VENTAS OTROS 1 SEMANA NOV]])</f>
        <v>0</v>
      </c>
      <c r="CS1527">
        <f>IFERROR(VLOOKUP(Tabla5[[#This Row],[CLAVE]],[2]VENTAS!$F$2:$L$1501,2,0),0)</f>
        <v>0</v>
      </c>
      <c r="CT1527">
        <f>IFERROR(VLOOKUP(Tabla5[[#This Row],[CLAVE]],[2]VENTAS!$F$2:$L$1501,3,0),0)</f>
        <v>1</v>
      </c>
      <c r="CU1527">
        <f>IFERROR(VLOOKUP(Tabla5[[#This Row],[CLAVE]],[2]VENTAS!$F$2:$L$1501,4,0),0)</f>
        <v>0</v>
      </c>
      <c r="CV1527">
        <f>IFERROR(VLOOKUP(Tabla5[[#This Row],[CLAVE]],[2]VENTAS!$F$2:$L$1501,5,0),0)</f>
        <v>0</v>
      </c>
      <c r="CW1527">
        <f>IFERROR(VLOOKUP(Tabla5[[#This Row],[CLAVE]],[2]VENTAS!$F$2:$L$1501,6,0),0)</f>
        <v>0</v>
      </c>
      <c r="CX1527">
        <f>IFERROR(VLOOKUP(Tabla5[[#This Row],[CLAVE]],[2]VENTAS!$F$2:$L$1501,7,0),0)</f>
        <v>0</v>
      </c>
      <c r="CY1527">
        <f>IFERROR(VLOOKUP(Tabla5[[#This Row],[CLAVE]],[2]VENTAS!$F$2:$R$1501,13,0),0)</f>
        <v>0</v>
      </c>
      <c r="CZ1527">
        <f>SUM(Tabla5[[#This Row],[VENTA MABE 2 SEMANA NOV]:[VENTAS OTROS 2 SEMANA NOV]])</f>
        <v>1</v>
      </c>
      <c r="DA1527" s="46">
        <v>5</v>
      </c>
    </row>
    <row r="1528" spans="1:105" hidden="1" x14ac:dyDescent="0.3">
      <c r="A1528" t="str">
        <f>CONCATENATE(Tabla5[[#This Row],[TIENDA HMPV]],Tabla5[[#This Row],[LINEA]])</f>
        <v>210 - MACHACHICOCINAS</v>
      </c>
      <c r="C1528" s="55" t="s">
        <v>656</v>
      </c>
      <c r="D1528" s="55" t="s">
        <v>30</v>
      </c>
      <c r="E1528" s="55" t="s">
        <v>1409</v>
      </c>
      <c r="F1528" s="55" t="s">
        <v>1724</v>
      </c>
      <c r="G1528" t="s">
        <v>26</v>
      </c>
      <c r="H1528" s="42">
        <f>IFERROR(Tabla5[[#This Row],[VENTAS MABE]]/Tabla5[[#This Row],[CUOTA]],0)</f>
        <v>0</v>
      </c>
      <c r="I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W1528" s="42">
        <f>IFERROR(Tabla5[[#This Row],[TOTAL VENTA 38 SEMANA]]/Tabla5[[#This Row],[VENTA ACUM 38]],0)</f>
        <v>0</v>
      </c>
      <c r="X1528" s="42" t="e">
        <f>VLOOKUP(Tabla5[[#This Row],[CLAVE]],[1]!QMI_5_SEMANA_SEP_22[[CLAVE]:[SHARE CADENA S2]],21,0)</f>
        <v>#REF!</v>
      </c>
      <c r="Y1528" s="55" t="s">
        <v>769</v>
      </c>
      <c r="Z1528" s="46">
        <f>+Tabla5[[#This Row],[VENTA ACUM 38]]+Tabla5[[#This Row],[venta total 39 acum]]</f>
        <v>2</v>
      </c>
      <c r="AA1528" s="46">
        <v>0</v>
      </c>
      <c r="AB1528" s="46">
        <v>0</v>
      </c>
      <c r="AC1528" s="46">
        <v>0</v>
      </c>
      <c r="AD1528" s="46">
        <v>2</v>
      </c>
      <c r="AE1528" s="46">
        <v>0</v>
      </c>
      <c r="AF1528" s="46">
        <v>2</v>
      </c>
      <c r="AG1528" s="46">
        <v>0</v>
      </c>
      <c r="AH1528" s="42">
        <f>IFERROR(Tabla5[[#This Row],[VENTAS MABE]]/Tabla5[[#This Row],[VENTAS INDURAMA]],0)</f>
        <v>0</v>
      </c>
      <c r="AI1528" t="s">
        <v>1676</v>
      </c>
      <c r="AK1528" s="42"/>
      <c r="AL1528" t="s">
        <v>727</v>
      </c>
      <c r="AM1528" s="55" t="s">
        <v>1408</v>
      </c>
      <c r="AO1528" s="55" t="s">
        <v>429</v>
      </c>
      <c r="AP1528" t="e">
        <v>#N/A</v>
      </c>
      <c r="AQ1528" s="55">
        <v>0</v>
      </c>
      <c r="AR1528">
        <v>2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f>SUM(Tabla5[[#This Row],[VENTA MABE 1 SEMANA OCT]:[VENTAS OTROS 1 SEMANA OCT]])</f>
        <v>2</v>
      </c>
      <c r="AY1528" s="46">
        <v>3</v>
      </c>
      <c r="AZ1528" s="55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f>SUM(Tabla5[[#This Row],[VENTA MABE 2 SEMANA OCT]:[VENTAS OTROS 2 SEMANA OCT]])</f>
        <v>0</v>
      </c>
      <c r="BH1528" t="s">
        <v>885</v>
      </c>
      <c r="BI1528" s="55" t="s">
        <v>656</v>
      </c>
      <c r="BJ1528">
        <v>1.9999999999999982</v>
      </c>
      <c r="BK1528" s="55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f>SUM(Tabla5[[#This Row],[VENTA MABE 3 SEMANA OCT]:[VENTAS OTROS 3 SEMANA OCT]])</f>
        <v>0</v>
      </c>
      <c r="BS1528" s="42">
        <v>0.4</v>
      </c>
      <c r="BT1528" s="55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f>SUM(Tabla5[[#This Row],[VENTA MABE 4 SEMANA OCT]:[VENTAS OTROS 4 SEMANA OCT]])</f>
        <v>0</v>
      </c>
      <c r="CB1528" t="s">
        <v>1679</v>
      </c>
      <c r="CC1528" t="s">
        <v>1679</v>
      </c>
      <c r="CD1528" t="s">
        <v>1679</v>
      </c>
      <c r="CE1528" t="s">
        <v>1679</v>
      </c>
      <c r="CF1528" t="s">
        <v>1679</v>
      </c>
      <c r="CG1528" t="s">
        <v>1679</v>
      </c>
      <c r="CH1528" t="s">
        <v>1679</v>
      </c>
      <c r="CI152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28" s="66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f>SUM(Tabla5[[#This Row],[VENTA MABE 1 SEMANA NOV]:[VENTAS OTROS 1 SEMANA NOV]])</f>
        <v>0</v>
      </c>
      <c r="CS1528">
        <f>IFERROR(VLOOKUP(Tabla5[[#This Row],[CLAVE]],[2]VENTAS!$F$2:$L$1501,2,0),0)</f>
        <v>2</v>
      </c>
      <c r="CT1528">
        <f>IFERROR(VLOOKUP(Tabla5[[#This Row],[CLAVE]],[2]VENTAS!$F$2:$L$1501,3,0),0)</f>
        <v>0</v>
      </c>
      <c r="CU1528">
        <f>IFERROR(VLOOKUP(Tabla5[[#This Row],[CLAVE]],[2]VENTAS!$F$2:$L$1501,4,0),0)</f>
        <v>0</v>
      </c>
      <c r="CV1528">
        <f>IFERROR(VLOOKUP(Tabla5[[#This Row],[CLAVE]],[2]VENTAS!$F$2:$L$1501,5,0),0)</f>
        <v>0</v>
      </c>
      <c r="CW1528">
        <f>IFERROR(VLOOKUP(Tabla5[[#This Row],[CLAVE]],[2]VENTAS!$F$2:$L$1501,6,0),0)</f>
        <v>0</v>
      </c>
      <c r="CX1528">
        <f>IFERROR(VLOOKUP(Tabla5[[#This Row],[CLAVE]],[2]VENTAS!$F$2:$L$1501,7,0),0)</f>
        <v>0</v>
      </c>
      <c r="CY1528">
        <f>IFERROR(VLOOKUP(Tabla5[[#This Row],[CLAVE]],[2]VENTAS!$F$2:$R$1501,13,0),0)</f>
        <v>0</v>
      </c>
      <c r="CZ1528">
        <f>SUM(Tabla5[[#This Row],[VENTA MABE 2 SEMANA NOV]:[VENTAS OTROS 2 SEMANA NOV]])</f>
        <v>2</v>
      </c>
      <c r="DA1528" s="46">
        <v>6.6098553410916718</v>
      </c>
    </row>
    <row r="1529" spans="1:105" hidden="1" x14ac:dyDescent="0.3">
      <c r="A1529" t="str">
        <f>CONCATENATE(Tabla5[[#This Row],[TIENDA HMPV]],Tabla5[[#This Row],[LINEA]])</f>
        <v>210 - MACHACHIGLOBALES</v>
      </c>
      <c r="C1529" s="55" t="s">
        <v>656</v>
      </c>
      <c r="D1529" s="55" t="s">
        <v>30</v>
      </c>
      <c r="E1529" s="55" t="s">
        <v>1409</v>
      </c>
      <c r="F1529" s="55" t="s">
        <v>1724</v>
      </c>
      <c r="G1529" t="s">
        <v>27</v>
      </c>
      <c r="H1529" s="42">
        <f>IFERROR(Tabla5[[#This Row],[VENTAS MABE]]/Tabla5[[#This Row],[CUOTA]],0)</f>
        <v>0</v>
      </c>
      <c r="I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W1529" s="42">
        <f>IFERROR(Tabla5[[#This Row],[TOTAL VENTA 38 SEMANA]]/Tabla5[[#This Row],[VENTA ACUM 38]],0)</f>
        <v>0</v>
      </c>
      <c r="X1529" s="42" t="e">
        <f>VLOOKUP(Tabla5[[#This Row],[CLAVE]],[1]!QMI_5_SEMANA_SEP_22[[CLAVE]:[SHARE CADENA S2]],21,0)</f>
        <v>#REF!</v>
      </c>
      <c r="Y1529" s="55" t="s">
        <v>769</v>
      </c>
      <c r="Z1529" s="46">
        <f>+Tabla5[[#This Row],[VENTA ACUM 38]]+Tabla5[[#This Row],[venta total 39 acum]]</f>
        <v>0</v>
      </c>
      <c r="AA1529" s="46">
        <v>0</v>
      </c>
      <c r="AB1529" s="46">
        <v>0</v>
      </c>
      <c r="AC1529" s="46">
        <v>0</v>
      </c>
      <c r="AD1529" s="46">
        <v>0</v>
      </c>
      <c r="AE1529" s="46">
        <v>0</v>
      </c>
      <c r="AF1529" s="46">
        <v>0</v>
      </c>
      <c r="AG1529" s="46">
        <v>0</v>
      </c>
      <c r="AH1529" s="42">
        <f>IFERROR(Tabla5[[#This Row],[VENTAS MABE]]/Tabla5[[#This Row],[VENTAS INDURAMA]],0)</f>
        <v>0</v>
      </c>
      <c r="AI1529" t="s">
        <v>1676</v>
      </c>
      <c r="AK1529" s="42"/>
      <c r="AL1529" t="s">
        <v>727</v>
      </c>
      <c r="AM1529" s="55" t="s">
        <v>1408</v>
      </c>
      <c r="AO1529" s="55" t="s">
        <v>429</v>
      </c>
      <c r="AP1529" t="e">
        <v>#N/A</v>
      </c>
      <c r="AQ1529" s="55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f>SUM(Tabla5[[#This Row],[VENTA MABE 1 SEMANA OCT]:[VENTAS OTROS 1 SEMANA OCT]])</f>
        <v>0</v>
      </c>
      <c r="AY1529" s="46">
        <v>0</v>
      </c>
      <c r="AZ1529" s="55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f>SUM(Tabla5[[#This Row],[VENTA MABE 2 SEMANA OCT]:[VENTAS OTROS 2 SEMANA OCT]])</f>
        <v>0</v>
      </c>
      <c r="BH1529" t="s">
        <v>885</v>
      </c>
      <c r="BI1529" s="55" t="s">
        <v>656</v>
      </c>
      <c r="BJ1529">
        <v>1.9999999999999982</v>
      </c>
      <c r="BK1529" s="55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f>SUM(Tabla5[[#This Row],[VENTA MABE 3 SEMANA OCT]:[VENTAS OTROS 3 SEMANA OCT]])</f>
        <v>0</v>
      </c>
      <c r="BS1529" s="42">
        <v>0</v>
      </c>
      <c r="BT1529" s="55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f>SUM(Tabla5[[#This Row],[VENTA MABE 4 SEMANA OCT]:[VENTAS OTROS 4 SEMANA OCT]])</f>
        <v>0</v>
      </c>
      <c r="CB1529" t="s">
        <v>1679</v>
      </c>
      <c r="CC1529" t="s">
        <v>1679</v>
      </c>
      <c r="CD1529" t="s">
        <v>1679</v>
      </c>
      <c r="CE1529" t="s">
        <v>1679</v>
      </c>
      <c r="CF1529" t="s">
        <v>1679</v>
      </c>
      <c r="CG1529" t="s">
        <v>1679</v>
      </c>
      <c r="CH1529" t="s">
        <v>1679</v>
      </c>
      <c r="CI15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29" s="66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f>SUM(Tabla5[[#This Row],[VENTA MABE 1 SEMANA NOV]:[VENTAS OTROS 1 SEMANA NOV]])</f>
        <v>0</v>
      </c>
      <c r="CS1529">
        <f>IFERROR(VLOOKUP(Tabla5[[#This Row],[CLAVE]],[2]VENTAS!$F$2:$L$1501,2,0),0)</f>
        <v>0</v>
      </c>
      <c r="CT1529">
        <f>IFERROR(VLOOKUP(Tabla5[[#This Row],[CLAVE]],[2]VENTAS!$F$2:$L$1501,3,0),0)</f>
        <v>0</v>
      </c>
      <c r="CU1529">
        <f>IFERROR(VLOOKUP(Tabla5[[#This Row],[CLAVE]],[2]VENTAS!$F$2:$L$1501,4,0),0)</f>
        <v>0</v>
      </c>
      <c r="CV1529">
        <f>IFERROR(VLOOKUP(Tabla5[[#This Row],[CLAVE]],[2]VENTAS!$F$2:$L$1501,5,0),0)</f>
        <v>0</v>
      </c>
      <c r="CW1529">
        <f>IFERROR(VLOOKUP(Tabla5[[#This Row],[CLAVE]],[2]VENTAS!$F$2:$L$1501,6,0),0)</f>
        <v>0</v>
      </c>
      <c r="CX1529">
        <f>IFERROR(VLOOKUP(Tabla5[[#This Row],[CLAVE]],[2]VENTAS!$F$2:$L$1501,7,0),0)</f>
        <v>0</v>
      </c>
      <c r="CY1529">
        <f>IFERROR(VLOOKUP(Tabla5[[#This Row],[CLAVE]],[2]VENTAS!$F$2:$R$1501,13,0),0)</f>
        <v>0</v>
      </c>
      <c r="CZ1529">
        <f>SUM(Tabla5[[#This Row],[VENTA MABE 2 SEMANA NOV]:[VENTAS OTROS 2 SEMANA NOV]])</f>
        <v>0</v>
      </c>
      <c r="DA1529" s="46">
        <v>0.29941300051473563</v>
      </c>
    </row>
    <row r="1530" spans="1:105" hidden="1" x14ac:dyDescent="0.3">
      <c r="A1530" t="str">
        <f>CONCATENATE(Tabla5[[#This Row],[TIENDA HMPV]],Tabla5[[#This Row],[LINEA]])</f>
        <v>210 - MACHACHILAVADO</v>
      </c>
      <c r="C1530" s="55" t="s">
        <v>656</v>
      </c>
      <c r="D1530" s="55" t="s">
        <v>30</v>
      </c>
      <c r="E1530" s="55" t="s">
        <v>1409</v>
      </c>
      <c r="F1530" s="55" t="s">
        <v>1724</v>
      </c>
      <c r="G1530" t="s">
        <v>28</v>
      </c>
      <c r="H1530" s="42">
        <f>IFERROR(Tabla5[[#This Row],[VENTAS MABE]]/Tabla5[[#This Row],[CUOTA]],0)</f>
        <v>0</v>
      </c>
      <c r="I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W1530" s="42">
        <f>IFERROR(Tabla5[[#This Row],[TOTAL VENTA 38 SEMANA]]/Tabla5[[#This Row],[VENTA ACUM 38]],0)</f>
        <v>0</v>
      </c>
      <c r="X1530" s="42" t="e">
        <f>VLOOKUP(Tabla5[[#This Row],[CLAVE]],[1]!QMI_5_SEMANA_SEP_22[[CLAVE]:[SHARE CADENA S2]],21,0)</f>
        <v>#REF!</v>
      </c>
      <c r="Y1530" s="55" t="s">
        <v>769</v>
      </c>
      <c r="Z1530" s="46">
        <f>+Tabla5[[#This Row],[VENTA ACUM 38]]+Tabla5[[#This Row],[venta total 39 acum]]</f>
        <v>0</v>
      </c>
      <c r="AA1530" s="46">
        <v>0</v>
      </c>
      <c r="AB1530" s="46">
        <v>0</v>
      </c>
      <c r="AC1530" s="46">
        <v>0</v>
      </c>
      <c r="AD1530" s="46">
        <v>0</v>
      </c>
      <c r="AE1530" s="46">
        <v>0</v>
      </c>
      <c r="AF1530" s="46">
        <v>0</v>
      </c>
      <c r="AG1530" s="46">
        <v>0</v>
      </c>
      <c r="AH1530" s="42">
        <f>IFERROR(Tabla5[[#This Row],[VENTAS MABE]]/Tabla5[[#This Row],[VENTAS INDURAMA]],0)</f>
        <v>0</v>
      </c>
      <c r="AI1530" t="s">
        <v>1676</v>
      </c>
      <c r="AK1530" s="42"/>
      <c r="AL1530" t="s">
        <v>727</v>
      </c>
      <c r="AM1530" s="55" t="s">
        <v>1408</v>
      </c>
      <c r="AO1530" s="55" t="s">
        <v>429</v>
      </c>
      <c r="AP1530" t="e">
        <v>#N/A</v>
      </c>
      <c r="AQ1530" s="55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f>SUM(Tabla5[[#This Row],[VENTA MABE 1 SEMANA OCT]:[VENTAS OTROS 1 SEMANA OCT]])</f>
        <v>0</v>
      </c>
      <c r="AY1530" s="46">
        <v>1</v>
      </c>
      <c r="AZ1530" s="55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f>SUM(Tabla5[[#This Row],[VENTA MABE 2 SEMANA OCT]:[VENTAS OTROS 2 SEMANA OCT]])</f>
        <v>0</v>
      </c>
      <c r="BH1530" t="s">
        <v>885</v>
      </c>
      <c r="BI1530" s="55" t="s">
        <v>656</v>
      </c>
      <c r="BJ1530">
        <v>1.9999999999999982</v>
      </c>
      <c r="BK1530" s="55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f>SUM(Tabla5[[#This Row],[VENTA MABE 3 SEMANA OCT]:[VENTAS OTROS 3 SEMANA OCT]])</f>
        <v>0</v>
      </c>
      <c r="BS1530" s="42">
        <v>0.05</v>
      </c>
      <c r="BT1530" s="55">
        <v>0</v>
      </c>
      <c r="BU1530">
        <v>1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f>SUM(Tabla5[[#This Row],[VENTA MABE 4 SEMANA OCT]:[VENTAS OTROS 4 SEMANA OCT]])</f>
        <v>1</v>
      </c>
      <c r="CB1530" t="s">
        <v>1679</v>
      </c>
      <c r="CC1530" t="s">
        <v>1679</v>
      </c>
      <c r="CD1530" t="s">
        <v>1679</v>
      </c>
      <c r="CE1530" t="s">
        <v>1679</v>
      </c>
      <c r="CF1530" t="s">
        <v>1679</v>
      </c>
      <c r="CG1530" t="s">
        <v>1679</v>
      </c>
      <c r="CH1530" t="s">
        <v>1679</v>
      </c>
      <c r="CI15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30" s="66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f>SUM(Tabla5[[#This Row],[VENTA MABE 1 SEMANA NOV]:[VENTAS OTROS 1 SEMANA NOV]])</f>
        <v>0</v>
      </c>
      <c r="CS1530">
        <f>IFERROR(VLOOKUP(Tabla5[[#This Row],[CLAVE]],[2]VENTAS!$F$2:$L$1501,2,0),0)</f>
        <v>0</v>
      </c>
      <c r="CT1530">
        <f>IFERROR(VLOOKUP(Tabla5[[#This Row],[CLAVE]],[2]VENTAS!$F$2:$L$1501,3,0),0)</f>
        <v>0</v>
      </c>
      <c r="CU1530">
        <f>IFERROR(VLOOKUP(Tabla5[[#This Row],[CLAVE]],[2]VENTAS!$F$2:$L$1501,4,0),0)</f>
        <v>0</v>
      </c>
      <c r="CV1530">
        <f>IFERROR(VLOOKUP(Tabla5[[#This Row],[CLAVE]],[2]VENTAS!$F$2:$L$1501,5,0),0)</f>
        <v>0</v>
      </c>
      <c r="CW1530">
        <f>IFERROR(VLOOKUP(Tabla5[[#This Row],[CLAVE]],[2]VENTAS!$F$2:$L$1501,6,0),0)</f>
        <v>0</v>
      </c>
      <c r="CX1530">
        <f>IFERROR(VLOOKUP(Tabla5[[#This Row],[CLAVE]],[2]VENTAS!$F$2:$L$1501,7,0),0)</f>
        <v>0</v>
      </c>
      <c r="CY1530">
        <f>IFERROR(VLOOKUP(Tabla5[[#This Row],[CLAVE]],[2]VENTAS!$F$2:$R$1501,13,0),0)</f>
        <v>0</v>
      </c>
      <c r="CZ1530">
        <f>SUM(Tabla5[[#This Row],[VENTA MABE 2 SEMANA NOV]:[VENTAS OTROS 2 SEMANA NOV]])</f>
        <v>0</v>
      </c>
      <c r="DA1530" s="46">
        <v>1.1457268778742975</v>
      </c>
    </row>
    <row r="1531" spans="1:105" hidden="1" x14ac:dyDescent="0.3">
      <c r="A1531" t="str">
        <f>CONCATENATE(Tabla5[[#This Row],[TIENDA HMPV]],Tabla5[[#This Row],[LINEA]])</f>
        <v>210 - MACHACHIREFRIGERACIÓN</v>
      </c>
      <c r="C1531" s="55" t="s">
        <v>656</v>
      </c>
      <c r="D1531" s="55" t="s">
        <v>30</v>
      </c>
      <c r="E1531" s="55" t="s">
        <v>1409</v>
      </c>
      <c r="F1531" s="55" t="s">
        <v>1724</v>
      </c>
      <c r="G1531" t="s">
        <v>29</v>
      </c>
      <c r="H1531" s="42">
        <f>IFERROR(Tabla5[[#This Row],[VENTAS MABE]]/Tabla5[[#This Row],[CUOTA]],0)</f>
        <v>0</v>
      </c>
      <c r="I1531">
        <v>2</v>
      </c>
      <c r="K1531">
        <v>0</v>
      </c>
      <c r="L1531">
        <v>0</v>
      </c>
      <c r="M1531">
        <v>0</v>
      </c>
      <c r="N1531">
        <v>0</v>
      </c>
      <c r="O1531">
        <v>0</v>
      </c>
      <c r="W1531" s="42">
        <f>IFERROR(Tabla5[[#This Row],[TOTAL VENTA 38 SEMANA]]/Tabla5[[#This Row],[VENTA ACUM 38]],0)</f>
        <v>0</v>
      </c>
      <c r="X1531" s="42" t="e">
        <f>VLOOKUP(Tabla5[[#This Row],[CLAVE]],[1]!QMI_5_SEMANA_SEP_22[[CLAVE]:[SHARE CADENA S2]],21,0)</f>
        <v>#REF!</v>
      </c>
      <c r="Y1531" s="55" t="s">
        <v>769</v>
      </c>
      <c r="Z1531" s="46">
        <f>+Tabla5[[#This Row],[VENTA ACUM 38]]+Tabla5[[#This Row],[venta total 39 acum]]</f>
        <v>0</v>
      </c>
      <c r="AA1531" s="46">
        <v>0</v>
      </c>
      <c r="AB1531" s="46">
        <v>0</v>
      </c>
      <c r="AC1531" s="46">
        <v>0</v>
      </c>
      <c r="AD1531" s="46">
        <v>0</v>
      </c>
      <c r="AE1531" s="46">
        <v>0</v>
      </c>
      <c r="AF1531" s="46">
        <v>0</v>
      </c>
      <c r="AG1531" s="46">
        <v>0</v>
      </c>
      <c r="AH1531" s="42">
        <f>IFERROR(Tabla5[[#This Row],[VENTAS MABE]]/Tabla5[[#This Row],[VENTAS INDURAMA]],0)</f>
        <v>0</v>
      </c>
      <c r="AI1531" t="s">
        <v>1676</v>
      </c>
      <c r="AK1531" s="42"/>
      <c r="AL1531" t="s">
        <v>727</v>
      </c>
      <c r="AM1531" s="55" t="s">
        <v>1408</v>
      </c>
      <c r="AO1531" s="55" t="s">
        <v>429</v>
      </c>
      <c r="AP1531" t="e">
        <v>#N/A</v>
      </c>
      <c r="AQ1531" s="55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f>SUM(Tabla5[[#This Row],[VENTA MABE 1 SEMANA OCT]:[VENTAS OTROS 1 SEMANA OCT]])</f>
        <v>0</v>
      </c>
      <c r="AY1531" s="46">
        <v>2</v>
      </c>
      <c r="AZ1531" s="55">
        <v>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f>SUM(Tabla5[[#This Row],[VENTA MABE 2 SEMANA OCT]:[VENTAS OTROS 2 SEMANA OCT]])</f>
        <v>1</v>
      </c>
      <c r="BH1531" t="s">
        <v>885</v>
      </c>
      <c r="BI1531" s="55" t="s">
        <v>656</v>
      </c>
      <c r="BJ1531">
        <v>1.9999999999999982</v>
      </c>
      <c r="BK1531" s="55">
        <v>1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f>SUM(Tabla5[[#This Row],[VENTA MABE 3 SEMANA OCT]:[VENTAS OTROS 3 SEMANA OCT]])</f>
        <v>1</v>
      </c>
      <c r="BS1531" s="42">
        <v>0.28000000000000003</v>
      </c>
      <c r="BT1531" s="55">
        <v>1</v>
      </c>
      <c r="BU1531">
        <v>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f>SUM(Tabla5[[#This Row],[VENTA MABE 4 SEMANA OCT]:[VENTAS OTROS 4 SEMANA OCT]])</f>
        <v>2</v>
      </c>
      <c r="CB1531" t="s">
        <v>1679</v>
      </c>
      <c r="CC1531" t="s">
        <v>1679</v>
      </c>
      <c r="CD1531" t="s">
        <v>1679</v>
      </c>
      <c r="CE1531" t="s">
        <v>1679</v>
      </c>
      <c r="CF1531" t="s">
        <v>1679</v>
      </c>
      <c r="CG1531" t="s">
        <v>1679</v>
      </c>
      <c r="CH1531" t="s">
        <v>1679</v>
      </c>
      <c r="CI15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1531" t="s">
        <v>1703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f>SUM(Tabla5[[#This Row],[VENTA MABE 1 SEMANA NOV]:[VENTAS OTROS 1 SEMANA NOV]])</f>
        <v>0</v>
      </c>
      <c r="CS1531">
        <f>IFERROR(VLOOKUP(Tabla5[[#This Row],[CLAVE]],[2]VENTAS!$F$2:$L$1501,2,0),0)</f>
        <v>1</v>
      </c>
      <c r="CT1531">
        <f>IFERROR(VLOOKUP(Tabla5[[#This Row],[CLAVE]],[2]VENTAS!$F$2:$L$1501,3,0),0)</f>
        <v>0</v>
      </c>
      <c r="CU1531">
        <f>IFERROR(VLOOKUP(Tabla5[[#This Row],[CLAVE]],[2]VENTAS!$F$2:$L$1501,4,0),0)</f>
        <v>0</v>
      </c>
      <c r="CV1531">
        <f>IFERROR(VLOOKUP(Tabla5[[#This Row],[CLAVE]],[2]VENTAS!$F$2:$L$1501,5,0),0)</f>
        <v>0</v>
      </c>
      <c r="CW1531">
        <f>IFERROR(VLOOKUP(Tabla5[[#This Row],[CLAVE]],[2]VENTAS!$F$2:$L$1501,6,0),0)</f>
        <v>0</v>
      </c>
      <c r="CX1531">
        <f>IFERROR(VLOOKUP(Tabla5[[#This Row],[CLAVE]],[2]VENTAS!$F$2:$L$1501,7,0),0)</f>
        <v>0</v>
      </c>
      <c r="CY1531">
        <f>IFERROR(VLOOKUP(Tabla5[[#This Row],[CLAVE]],[2]VENTAS!$F$2:$R$1501,13,0),0)</f>
        <v>0</v>
      </c>
      <c r="CZ1531">
        <f>SUM(Tabla5[[#This Row],[VENTA MABE 2 SEMANA NOV]:[VENTAS OTROS 2 SEMANA NOV]])</f>
        <v>1</v>
      </c>
      <c r="DA1531" s="46">
        <v>3</v>
      </c>
    </row>
    <row r="1532" spans="1:105" hidden="1" x14ac:dyDescent="0.3">
      <c r="A1532" t="str">
        <f>CONCATENATE(Tabla5[[#This Row],[TIENDA HMPV]],Tabla5[[#This Row],[LINEA]])</f>
        <v>246 - NUEVA AURORACOCINAS</v>
      </c>
      <c r="C1532" s="55" t="s">
        <v>656</v>
      </c>
      <c r="D1532" s="55" t="s">
        <v>30</v>
      </c>
      <c r="E1532" s="55" t="s">
        <v>1442</v>
      </c>
      <c r="F1532" s="55" t="s">
        <v>1724</v>
      </c>
      <c r="G1532" t="s">
        <v>26</v>
      </c>
      <c r="H1532" s="42">
        <f>IFERROR(Tabla5[[#This Row],[VENTAS MABE]]/Tabla5[[#This Row],[CUOTA]],0)</f>
        <v>0</v>
      </c>
      <c r="I1532">
        <v>2</v>
      </c>
      <c r="K1532">
        <v>1</v>
      </c>
      <c r="L1532">
        <v>0</v>
      </c>
      <c r="M1532">
        <v>0</v>
      </c>
      <c r="N1532">
        <v>0</v>
      </c>
      <c r="O1532">
        <v>0</v>
      </c>
      <c r="W1532" s="42">
        <f>IFERROR(Tabla5[[#This Row],[TOTAL VENTA 38 SEMANA]]/Tabla5[[#This Row],[VENTA ACUM 38]],0)</f>
        <v>0</v>
      </c>
      <c r="X1532" s="42" t="e">
        <f>VLOOKUP(Tabla5[[#This Row],[CLAVE]],[1]!QMI_5_SEMANA_SEP_22[[CLAVE]:[SHARE CADENA S2]],21,0)</f>
        <v>#REF!</v>
      </c>
      <c r="Y1532" s="55" t="s">
        <v>769</v>
      </c>
      <c r="Z1532" s="46">
        <f>+Tabla5[[#This Row],[VENTA ACUM 38]]+Tabla5[[#This Row],[venta total 39 acum]]</f>
        <v>1</v>
      </c>
      <c r="AA1532" s="46">
        <v>0</v>
      </c>
      <c r="AB1532" s="46">
        <v>0</v>
      </c>
      <c r="AC1532" s="46">
        <v>0</v>
      </c>
      <c r="AD1532" s="46">
        <v>1</v>
      </c>
      <c r="AE1532" s="46">
        <v>0</v>
      </c>
      <c r="AF1532" s="46">
        <v>1</v>
      </c>
      <c r="AG1532" s="46">
        <v>0</v>
      </c>
      <c r="AH1532" s="42">
        <f>IFERROR(Tabla5[[#This Row],[VENTAS MABE]]/Tabla5[[#This Row],[VENTAS INDURAMA]],0)</f>
        <v>0</v>
      </c>
      <c r="AI1532" t="s">
        <v>1676</v>
      </c>
      <c r="AK1532" s="42"/>
      <c r="AL1532" t="s">
        <v>727</v>
      </c>
      <c r="AM1532" s="55" t="s">
        <v>1441</v>
      </c>
      <c r="AO1532" s="55" t="s">
        <v>429</v>
      </c>
      <c r="AP1532" t="e">
        <v>#N/A</v>
      </c>
      <c r="AQ1532" s="55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f>SUM(Tabla5[[#This Row],[VENTA MABE 1 SEMANA OCT]:[VENTAS OTROS 1 SEMANA OCT]])</f>
        <v>1</v>
      </c>
      <c r="AY1532" s="46">
        <v>1</v>
      </c>
      <c r="AZ1532" s="55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f>SUM(Tabla5[[#This Row],[VENTA MABE 2 SEMANA OCT]:[VENTAS OTROS 2 SEMANA OCT]])</f>
        <v>0</v>
      </c>
      <c r="BH1532" t="s">
        <v>1180</v>
      </c>
      <c r="BI1532" s="55" t="s">
        <v>656</v>
      </c>
      <c r="BJ1532">
        <v>0.49999999999999956</v>
      </c>
      <c r="BK1532" s="55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f>SUM(Tabla5[[#This Row],[VENTA MABE 3 SEMANA OCT]:[VENTAS OTROS 3 SEMANA OCT]])</f>
        <v>0</v>
      </c>
      <c r="BS1532" s="42">
        <v>0.4</v>
      </c>
      <c r="BT1532" s="55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f>SUM(Tabla5[[#This Row],[VENTA MABE 4 SEMANA OCT]:[VENTAS OTROS 4 SEMANA OCT]])</f>
        <v>0</v>
      </c>
      <c r="CB1532" t="s">
        <v>1679</v>
      </c>
      <c r="CC1532" t="s">
        <v>1679</v>
      </c>
      <c r="CD1532" t="s">
        <v>1679</v>
      </c>
      <c r="CE1532" t="s">
        <v>1679</v>
      </c>
      <c r="CF1532" t="s">
        <v>1679</v>
      </c>
      <c r="CG1532" t="s">
        <v>1679</v>
      </c>
      <c r="CH1532" t="s">
        <v>1679</v>
      </c>
      <c r="CI153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32" s="66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f>SUM(Tabla5[[#This Row],[VENTA MABE 1 SEMANA NOV]:[VENTAS OTROS 1 SEMANA NOV]])</f>
        <v>1</v>
      </c>
      <c r="CS1532">
        <f>IFERROR(VLOOKUP(Tabla5[[#This Row],[CLAVE]],[2]VENTAS!$F$2:$L$1501,2,0),0)</f>
        <v>2</v>
      </c>
      <c r="CT1532">
        <f>IFERROR(VLOOKUP(Tabla5[[#This Row],[CLAVE]],[2]VENTAS!$F$2:$L$1501,3,0),0)</f>
        <v>0</v>
      </c>
      <c r="CU1532">
        <f>IFERROR(VLOOKUP(Tabla5[[#This Row],[CLAVE]],[2]VENTAS!$F$2:$L$1501,4,0),0)</f>
        <v>0</v>
      </c>
      <c r="CV1532">
        <f>IFERROR(VLOOKUP(Tabla5[[#This Row],[CLAVE]],[2]VENTAS!$F$2:$L$1501,5,0),0)</f>
        <v>0</v>
      </c>
      <c r="CW1532">
        <f>IFERROR(VLOOKUP(Tabla5[[#This Row],[CLAVE]],[2]VENTAS!$F$2:$L$1501,6,0),0)</f>
        <v>0</v>
      </c>
      <c r="CX1532">
        <f>IFERROR(VLOOKUP(Tabla5[[#This Row],[CLAVE]],[2]VENTAS!$F$2:$L$1501,7,0),0)</f>
        <v>0</v>
      </c>
      <c r="CY1532">
        <f>IFERROR(VLOOKUP(Tabla5[[#This Row],[CLAVE]],[2]VENTAS!$F$2:$R$1501,13,0),0)</f>
        <v>0</v>
      </c>
      <c r="CZ1532">
        <f>SUM(Tabla5[[#This Row],[VENTA MABE 2 SEMANA NOV]:[VENTAS OTROS 2 SEMANA NOV]])</f>
        <v>2</v>
      </c>
      <c r="DA1532" s="46">
        <v>7</v>
      </c>
    </row>
    <row r="1533" spans="1:105" hidden="1" x14ac:dyDescent="0.3">
      <c r="A1533" t="str">
        <f>CONCATENATE(Tabla5[[#This Row],[TIENDA HMPV]],Tabla5[[#This Row],[LINEA]])</f>
        <v>246 - NUEVA AURORAGLOBALES</v>
      </c>
      <c r="C1533" s="55" t="s">
        <v>656</v>
      </c>
      <c r="D1533" s="55" t="s">
        <v>30</v>
      </c>
      <c r="E1533" s="55" t="s">
        <v>1442</v>
      </c>
      <c r="F1533" s="55" t="s">
        <v>1724</v>
      </c>
      <c r="G1533" t="s">
        <v>27</v>
      </c>
      <c r="H1533" s="42">
        <f>IFERROR(Tabla5[[#This Row],[VENTAS MABE]]/Tabla5[[#This Row],[CUOTA]],0)</f>
        <v>0</v>
      </c>
      <c r="I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W1533" s="42">
        <f>IFERROR(Tabla5[[#This Row],[TOTAL VENTA 38 SEMANA]]/Tabla5[[#This Row],[VENTA ACUM 38]],0)</f>
        <v>0</v>
      </c>
      <c r="X1533" s="42" t="e">
        <f>VLOOKUP(Tabla5[[#This Row],[CLAVE]],[1]!QMI_5_SEMANA_SEP_22[[CLAVE]:[SHARE CADENA S2]],21,0)</f>
        <v>#REF!</v>
      </c>
      <c r="Y1533" s="55" t="s">
        <v>769</v>
      </c>
      <c r="Z1533" s="46">
        <f>+Tabla5[[#This Row],[VENTA ACUM 38]]+Tabla5[[#This Row],[venta total 39 acum]]</f>
        <v>0</v>
      </c>
      <c r="AA1533" s="46">
        <v>0</v>
      </c>
      <c r="AB1533" s="46">
        <v>0</v>
      </c>
      <c r="AC1533" s="46">
        <v>0</v>
      </c>
      <c r="AD1533" s="46">
        <v>0</v>
      </c>
      <c r="AE1533" s="46">
        <v>0</v>
      </c>
      <c r="AF1533" s="46">
        <v>0</v>
      </c>
      <c r="AG1533" s="46">
        <v>0</v>
      </c>
      <c r="AH1533" s="42">
        <f>IFERROR(Tabla5[[#This Row],[VENTAS MABE]]/Tabla5[[#This Row],[VENTAS INDURAMA]],0)</f>
        <v>0</v>
      </c>
      <c r="AI1533" t="s">
        <v>1676</v>
      </c>
      <c r="AK1533" s="42"/>
      <c r="AL1533" t="s">
        <v>727</v>
      </c>
      <c r="AM1533" s="55" t="s">
        <v>1441</v>
      </c>
      <c r="AO1533" s="55" t="s">
        <v>429</v>
      </c>
      <c r="AP1533" t="e">
        <v>#N/A</v>
      </c>
      <c r="AQ1533" s="55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f>SUM(Tabla5[[#This Row],[VENTA MABE 1 SEMANA OCT]:[VENTAS OTROS 1 SEMANA OCT]])</f>
        <v>0</v>
      </c>
      <c r="AY1533" s="46">
        <v>1</v>
      </c>
      <c r="AZ1533" s="55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f>SUM(Tabla5[[#This Row],[VENTA MABE 2 SEMANA OCT]:[VENTAS OTROS 2 SEMANA OCT]])</f>
        <v>0</v>
      </c>
      <c r="BH1533" t="s">
        <v>1180</v>
      </c>
      <c r="BI1533" s="55" t="s">
        <v>656</v>
      </c>
      <c r="BJ1533">
        <v>0.49999999999999956</v>
      </c>
      <c r="BK1533" s="55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f>SUM(Tabla5[[#This Row],[VENTA MABE 3 SEMANA OCT]:[VENTAS OTROS 3 SEMANA OCT]])</f>
        <v>0</v>
      </c>
      <c r="BS1533" s="42">
        <v>0</v>
      </c>
      <c r="BT1533" s="55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f>SUM(Tabla5[[#This Row],[VENTA MABE 4 SEMANA OCT]:[VENTAS OTROS 4 SEMANA OCT]])</f>
        <v>0</v>
      </c>
      <c r="CB1533" t="s">
        <v>1679</v>
      </c>
      <c r="CC1533" t="s">
        <v>1679</v>
      </c>
      <c r="CD1533" t="s">
        <v>1679</v>
      </c>
      <c r="CE1533" t="s">
        <v>1679</v>
      </c>
      <c r="CF1533" t="s">
        <v>1679</v>
      </c>
      <c r="CG1533" t="s">
        <v>1679</v>
      </c>
      <c r="CH1533" t="s">
        <v>1679</v>
      </c>
      <c r="CI153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33" s="66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f>SUM(Tabla5[[#This Row],[VENTA MABE 1 SEMANA NOV]:[VENTAS OTROS 1 SEMANA NOV]])</f>
        <v>0</v>
      </c>
      <c r="CS1533">
        <f>IFERROR(VLOOKUP(Tabla5[[#This Row],[CLAVE]],[2]VENTAS!$F$2:$L$1501,2,0),0)</f>
        <v>0</v>
      </c>
      <c r="CT1533">
        <f>IFERROR(VLOOKUP(Tabla5[[#This Row],[CLAVE]],[2]VENTAS!$F$2:$L$1501,3,0),0)</f>
        <v>0</v>
      </c>
      <c r="CU1533">
        <f>IFERROR(VLOOKUP(Tabla5[[#This Row],[CLAVE]],[2]VENTAS!$F$2:$L$1501,4,0),0)</f>
        <v>0</v>
      </c>
      <c r="CV1533">
        <f>IFERROR(VLOOKUP(Tabla5[[#This Row],[CLAVE]],[2]VENTAS!$F$2:$L$1501,5,0),0)</f>
        <v>0</v>
      </c>
      <c r="CW1533">
        <f>IFERROR(VLOOKUP(Tabla5[[#This Row],[CLAVE]],[2]VENTAS!$F$2:$L$1501,6,0),0)</f>
        <v>0</v>
      </c>
      <c r="CX1533">
        <f>IFERROR(VLOOKUP(Tabla5[[#This Row],[CLAVE]],[2]VENTAS!$F$2:$L$1501,7,0),0)</f>
        <v>0</v>
      </c>
      <c r="CY1533">
        <f>IFERROR(VLOOKUP(Tabla5[[#This Row],[CLAVE]],[2]VENTAS!$F$2:$R$1501,13,0),0)</f>
        <v>0</v>
      </c>
      <c r="CZ1533">
        <f>SUM(Tabla5[[#This Row],[VENTA MABE 2 SEMANA NOV]:[VENTAS OTROS 2 SEMANA NOV]])</f>
        <v>0</v>
      </c>
      <c r="DA1533" s="46">
        <v>0.29026789129082164</v>
      </c>
    </row>
    <row r="1534" spans="1:105" hidden="1" x14ac:dyDescent="0.3">
      <c r="A1534" t="str">
        <f>CONCATENATE(Tabla5[[#This Row],[TIENDA HMPV]],Tabla5[[#This Row],[LINEA]])</f>
        <v>246 - NUEVA AURORAREFRIGERACIÓN</v>
      </c>
      <c r="C1534" s="55" t="s">
        <v>656</v>
      </c>
      <c r="D1534" s="55" t="s">
        <v>30</v>
      </c>
      <c r="E1534" s="55" t="s">
        <v>1442</v>
      </c>
      <c r="F1534" s="55" t="s">
        <v>1724</v>
      </c>
      <c r="G1534" t="s">
        <v>29</v>
      </c>
      <c r="H1534" s="42">
        <f>IFERROR(Tabla5[[#This Row],[VENTAS MABE]]/Tabla5[[#This Row],[CUOTA]],0)</f>
        <v>0</v>
      </c>
      <c r="I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W1534" s="42">
        <f>IFERROR(Tabla5[[#This Row],[TOTAL VENTA 38 SEMANA]]/Tabla5[[#This Row],[VENTA ACUM 38]],0)</f>
        <v>0</v>
      </c>
      <c r="X1534" s="42" t="e">
        <f>VLOOKUP(Tabla5[[#This Row],[CLAVE]],[1]!QMI_5_SEMANA_SEP_22[[CLAVE]:[SHARE CADENA S2]],21,0)</f>
        <v>#REF!</v>
      </c>
      <c r="Y1534" s="55" t="s">
        <v>769</v>
      </c>
      <c r="Z1534" s="46">
        <f>+Tabla5[[#This Row],[VENTA ACUM 38]]+Tabla5[[#This Row],[venta total 39 acum]]</f>
        <v>0</v>
      </c>
      <c r="AA1534" s="46">
        <v>0</v>
      </c>
      <c r="AB1534" s="46">
        <v>0</v>
      </c>
      <c r="AC1534" s="46">
        <v>0</v>
      </c>
      <c r="AD1534" s="46">
        <v>0</v>
      </c>
      <c r="AE1534" s="46">
        <v>0</v>
      </c>
      <c r="AF1534" s="46">
        <v>0</v>
      </c>
      <c r="AG1534" s="46">
        <v>0</v>
      </c>
      <c r="AH1534" s="42">
        <f>IFERROR(Tabla5[[#This Row],[VENTAS MABE]]/Tabla5[[#This Row],[VENTAS INDURAMA]],0)</f>
        <v>0</v>
      </c>
      <c r="AI1534" t="s">
        <v>1676</v>
      </c>
      <c r="AK1534" s="42"/>
      <c r="AL1534" t="s">
        <v>727</v>
      </c>
      <c r="AM1534" s="55" t="s">
        <v>1441</v>
      </c>
      <c r="AO1534" s="55" t="s">
        <v>429</v>
      </c>
      <c r="AP1534" t="e">
        <v>#N/A</v>
      </c>
      <c r="AQ1534" s="55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f>SUM(Tabla5[[#This Row],[VENTA MABE 1 SEMANA OCT]:[VENTAS OTROS 1 SEMANA OCT]])</f>
        <v>1</v>
      </c>
      <c r="AY1534" s="46">
        <v>2</v>
      </c>
      <c r="AZ1534" s="55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f>SUM(Tabla5[[#This Row],[VENTA MABE 2 SEMANA OCT]:[VENTAS OTROS 2 SEMANA OCT]])</f>
        <v>0</v>
      </c>
      <c r="BH1534" t="s">
        <v>1180</v>
      </c>
      <c r="BI1534" s="55" t="s">
        <v>656</v>
      </c>
      <c r="BJ1534">
        <v>0.49999999999999956</v>
      </c>
      <c r="BK1534" s="55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f>SUM(Tabla5[[#This Row],[VENTA MABE 3 SEMANA OCT]:[VENTAS OTROS 3 SEMANA OCT]])</f>
        <v>0</v>
      </c>
      <c r="BS1534" s="42">
        <v>0.28000000000000003</v>
      </c>
      <c r="BT1534" s="55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f>SUM(Tabla5[[#This Row],[VENTA MABE 4 SEMANA OCT]:[VENTAS OTROS 4 SEMANA OCT]])</f>
        <v>0</v>
      </c>
      <c r="CB1534" t="s">
        <v>1679</v>
      </c>
      <c r="CC1534" t="s">
        <v>1679</v>
      </c>
      <c r="CD1534" t="s">
        <v>1679</v>
      </c>
      <c r="CE1534" t="s">
        <v>1679</v>
      </c>
      <c r="CF1534" t="s">
        <v>1679</v>
      </c>
      <c r="CG1534" t="s">
        <v>1679</v>
      </c>
      <c r="CH1534" t="s">
        <v>1679</v>
      </c>
      <c r="CI15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34" t="s">
        <v>1703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f>SUM(Tabla5[[#This Row],[VENTA MABE 1 SEMANA NOV]:[VENTAS OTROS 1 SEMANA NOV]])</f>
        <v>0</v>
      </c>
      <c r="CS1534">
        <f>IFERROR(VLOOKUP(Tabla5[[#This Row],[CLAVE]],[2]VENTAS!$F$2:$L$1501,2,0),0)</f>
        <v>0</v>
      </c>
      <c r="CT1534">
        <f>IFERROR(VLOOKUP(Tabla5[[#This Row],[CLAVE]],[2]VENTAS!$F$2:$L$1501,3,0),0)</f>
        <v>0</v>
      </c>
      <c r="CU1534">
        <f>IFERROR(VLOOKUP(Tabla5[[#This Row],[CLAVE]],[2]VENTAS!$F$2:$L$1501,4,0),0)</f>
        <v>0</v>
      </c>
      <c r="CV1534">
        <f>IFERROR(VLOOKUP(Tabla5[[#This Row],[CLAVE]],[2]VENTAS!$F$2:$L$1501,5,0),0)</f>
        <v>0</v>
      </c>
      <c r="CW1534">
        <f>IFERROR(VLOOKUP(Tabla5[[#This Row],[CLAVE]],[2]VENTAS!$F$2:$L$1501,6,0),0)</f>
        <v>0</v>
      </c>
      <c r="CX1534">
        <f>IFERROR(VLOOKUP(Tabla5[[#This Row],[CLAVE]],[2]VENTAS!$F$2:$L$1501,7,0),0)</f>
        <v>0</v>
      </c>
      <c r="CY1534">
        <f>IFERROR(VLOOKUP(Tabla5[[#This Row],[CLAVE]],[2]VENTAS!$F$2:$R$1501,13,0),0)</f>
        <v>0</v>
      </c>
      <c r="CZ1534">
        <f>SUM(Tabla5[[#This Row],[VENTA MABE 2 SEMANA NOV]:[VENTAS OTROS 2 SEMANA NOV]])</f>
        <v>0</v>
      </c>
      <c r="DA1534" s="46">
        <v>4</v>
      </c>
    </row>
    <row r="1535" spans="1:105" hidden="1" x14ac:dyDescent="0.3">
      <c r="A1535" t="str">
        <f>CONCATENATE(Tabla5[[#This Row],[TIENDA HMPV]],Tabla5[[#This Row],[LINEA]])</f>
        <v>94334 - JAPON EL QUINCHE IICOCINAS</v>
      </c>
      <c r="C1535" s="55" t="s">
        <v>656</v>
      </c>
      <c r="D1535" s="55" t="s">
        <v>41</v>
      </c>
      <c r="E1535" s="55" t="s">
        <v>1403</v>
      </c>
      <c r="F1535" s="55" t="s">
        <v>1724</v>
      </c>
      <c r="G1535" t="s">
        <v>26</v>
      </c>
      <c r="H1535" s="42">
        <f>IFERROR(Tabla5[[#This Row],[VENTAS MABE]]/Tabla5[[#This Row],[CUOTA]],0)</f>
        <v>0</v>
      </c>
      <c r="I1535">
        <v>2</v>
      </c>
      <c r="K1535">
        <v>0</v>
      </c>
      <c r="L1535">
        <v>0</v>
      </c>
      <c r="M1535">
        <v>0</v>
      </c>
      <c r="N1535">
        <v>0</v>
      </c>
      <c r="O1535">
        <v>0</v>
      </c>
      <c r="W1535" s="42">
        <f>IFERROR(Tabla5[[#This Row],[TOTAL VENTA 38 SEMANA]]/Tabla5[[#This Row],[VENTA ACUM 38]],0)</f>
        <v>0</v>
      </c>
      <c r="X1535" s="42" t="e">
        <f>VLOOKUP(Tabla5[[#This Row],[CLAVE]],[1]!QMI_5_SEMANA_SEP_22[[CLAVE]:[SHARE CADENA S2]],21,0)</f>
        <v>#REF!</v>
      </c>
      <c r="Y1535" s="55" t="s">
        <v>769</v>
      </c>
      <c r="Z1535" s="46">
        <f>+Tabla5[[#This Row],[VENTA ACUM 38]]+Tabla5[[#This Row],[venta total 39 acum]]</f>
        <v>0</v>
      </c>
      <c r="AA1535" s="46">
        <v>0</v>
      </c>
      <c r="AB1535" s="46">
        <v>0</v>
      </c>
      <c r="AC1535" s="46">
        <v>0</v>
      </c>
      <c r="AD1535" s="46">
        <v>0</v>
      </c>
      <c r="AE1535" s="46">
        <v>0</v>
      </c>
      <c r="AF1535" s="46">
        <v>0</v>
      </c>
      <c r="AG1535" s="46">
        <v>0</v>
      </c>
      <c r="AH1535" s="42">
        <f>IFERROR(Tabla5[[#This Row],[VENTAS MABE]]/Tabla5[[#This Row],[VENTAS INDURAMA]],0)</f>
        <v>0</v>
      </c>
      <c r="AI1535" t="s">
        <v>1676</v>
      </c>
      <c r="AK1535" s="42"/>
      <c r="AL1535" t="s">
        <v>727</v>
      </c>
      <c r="AM1535" s="55" t="s">
        <v>1402</v>
      </c>
      <c r="AO1535" s="55" t="s">
        <v>429</v>
      </c>
      <c r="AP1535" t="e">
        <v>#N/A</v>
      </c>
      <c r="AQ1535" s="5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f>SUM(Tabla5[[#This Row],[VENTA MABE 1 SEMANA OCT]:[VENTAS OTROS 1 SEMANA OCT]])</f>
        <v>0</v>
      </c>
      <c r="AY1535" s="46">
        <v>3</v>
      </c>
      <c r="AZ1535" s="5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f>SUM(Tabla5[[#This Row],[VENTA MABE 2 SEMANA OCT]:[VENTAS OTROS 2 SEMANA OCT]])</f>
        <v>0</v>
      </c>
      <c r="BH1535" t="s">
        <v>796</v>
      </c>
      <c r="BI1535" s="55" t="s">
        <v>656</v>
      </c>
      <c r="BJ1535">
        <v>0.99999999999999911</v>
      </c>
      <c r="BK1535" s="55">
        <v>1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f>SUM(Tabla5[[#This Row],[VENTA MABE 3 SEMANA OCT]:[VENTAS OTROS 3 SEMANA OCT]])</f>
        <v>1</v>
      </c>
      <c r="BS1535" s="42">
        <v>0.5</v>
      </c>
      <c r="BT1535" s="55">
        <v>0</v>
      </c>
      <c r="BU1535">
        <v>1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f>SUM(Tabla5[[#This Row],[VENTA MABE 4 SEMANA OCT]:[VENTAS OTROS 4 SEMANA OCT]])</f>
        <v>1</v>
      </c>
      <c r="CB1535" t="s">
        <v>1679</v>
      </c>
      <c r="CC1535" t="s">
        <v>1679</v>
      </c>
      <c r="CD1535" t="s">
        <v>1679</v>
      </c>
      <c r="CE1535" t="s">
        <v>1679</v>
      </c>
      <c r="CF1535" t="s">
        <v>1679</v>
      </c>
      <c r="CG1535" t="s">
        <v>1679</v>
      </c>
      <c r="CH1535" t="s">
        <v>1679</v>
      </c>
      <c r="CI15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535" t="s">
        <v>1703</v>
      </c>
      <c r="CK1535">
        <v>1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f>SUM(Tabla5[[#This Row],[VENTA MABE 1 SEMANA NOV]:[VENTAS OTROS 1 SEMANA NOV]])</f>
        <v>2</v>
      </c>
      <c r="CS1535">
        <f>IFERROR(VLOOKUP(Tabla5[[#This Row],[CLAVE]],[2]VENTAS!$F$2:$L$1501,2,0),0)</f>
        <v>3</v>
      </c>
      <c r="CT1535">
        <f>IFERROR(VLOOKUP(Tabla5[[#This Row],[CLAVE]],[2]VENTAS!$F$2:$L$1501,3,0),0)</f>
        <v>0</v>
      </c>
      <c r="CU1535">
        <f>IFERROR(VLOOKUP(Tabla5[[#This Row],[CLAVE]],[2]VENTAS!$F$2:$L$1501,4,0),0)</f>
        <v>0</v>
      </c>
      <c r="CV1535">
        <f>IFERROR(VLOOKUP(Tabla5[[#This Row],[CLAVE]],[2]VENTAS!$F$2:$L$1501,5,0),0)</f>
        <v>0</v>
      </c>
      <c r="CW1535">
        <f>IFERROR(VLOOKUP(Tabla5[[#This Row],[CLAVE]],[2]VENTAS!$F$2:$L$1501,6,0),0)</f>
        <v>0</v>
      </c>
      <c r="CX1535">
        <f>IFERROR(VLOOKUP(Tabla5[[#This Row],[CLAVE]],[2]VENTAS!$F$2:$L$1501,7,0),0)</f>
        <v>0</v>
      </c>
      <c r="CY1535">
        <f>IFERROR(VLOOKUP(Tabla5[[#This Row],[CLAVE]],[2]VENTAS!$F$2:$R$1501,13,0),0)</f>
        <v>0</v>
      </c>
      <c r="CZ1535">
        <f>SUM(Tabla5[[#This Row],[VENTA MABE 2 SEMANA NOV]:[VENTAS OTROS 2 SEMANA NOV]])</f>
        <v>3</v>
      </c>
      <c r="DA1535" s="46">
        <v>2.6815843621399171</v>
      </c>
    </row>
    <row r="1536" spans="1:105" hidden="1" x14ac:dyDescent="0.3">
      <c r="A1536" t="str">
        <f>CONCATENATE(Tabla5[[#This Row],[TIENDA HMPV]],Tabla5[[#This Row],[LINEA]])</f>
        <v>94334 - JAPON EL QUINCHE IIGLOBALES</v>
      </c>
      <c r="C1536" s="55" t="s">
        <v>656</v>
      </c>
      <c r="D1536" s="55" t="s">
        <v>41</v>
      </c>
      <c r="E1536" s="55" t="s">
        <v>1403</v>
      </c>
      <c r="F1536" s="55" t="s">
        <v>1724</v>
      </c>
      <c r="G1536" t="s">
        <v>27</v>
      </c>
      <c r="H1536" s="42">
        <f>IFERROR(Tabla5[[#This Row],[VENTAS MABE]]/Tabla5[[#This Row],[CUOTA]],0)</f>
        <v>0</v>
      </c>
      <c r="I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W1536" s="42">
        <f>IFERROR(Tabla5[[#This Row],[TOTAL VENTA 38 SEMANA]]/Tabla5[[#This Row],[VENTA ACUM 38]],0)</f>
        <v>0</v>
      </c>
      <c r="X1536" s="42" t="e">
        <f>VLOOKUP(Tabla5[[#This Row],[CLAVE]],[1]!QMI_5_SEMANA_SEP_22[[CLAVE]:[SHARE CADENA S2]],21,0)</f>
        <v>#REF!</v>
      </c>
      <c r="Y1536" s="55" t="s">
        <v>769</v>
      </c>
      <c r="Z1536" s="46">
        <f>+Tabla5[[#This Row],[VENTA ACUM 38]]+Tabla5[[#This Row],[venta total 39 acum]]</f>
        <v>0</v>
      </c>
      <c r="AA1536" s="46">
        <v>0</v>
      </c>
      <c r="AB1536" s="46">
        <v>0</v>
      </c>
      <c r="AC1536" s="46">
        <v>0</v>
      </c>
      <c r="AD1536" s="46">
        <v>0</v>
      </c>
      <c r="AE1536" s="46">
        <v>0</v>
      </c>
      <c r="AF1536" s="46">
        <v>0</v>
      </c>
      <c r="AG1536" s="46">
        <v>0</v>
      </c>
      <c r="AH1536" s="42">
        <f>IFERROR(Tabla5[[#This Row],[VENTAS MABE]]/Tabla5[[#This Row],[VENTAS INDURAMA]],0)</f>
        <v>0</v>
      </c>
      <c r="AI1536" t="s">
        <v>1676</v>
      </c>
      <c r="AK1536" s="42"/>
      <c r="AL1536" t="s">
        <v>727</v>
      </c>
      <c r="AM1536" s="55" t="s">
        <v>1402</v>
      </c>
      <c r="AO1536" s="55" t="s">
        <v>429</v>
      </c>
      <c r="AP1536" t="e">
        <v>#N/A</v>
      </c>
      <c r="AQ1536" s="55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f>SUM(Tabla5[[#This Row],[VENTA MABE 1 SEMANA OCT]:[VENTAS OTROS 1 SEMANA OCT]])</f>
        <v>0</v>
      </c>
      <c r="AY1536" s="46">
        <v>0</v>
      </c>
      <c r="AZ1536" s="55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f>SUM(Tabla5[[#This Row],[VENTA MABE 2 SEMANA OCT]:[VENTAS OTROS 2 SEMANA OCT]])</f>
        <v>0</v>
      </c>
      <c r="BH1536" t="s">
        <v>796</v>
      </c>
      <c r="BI1536" s="55" t="s">
        <v>656</v>
      </c>
      <c r="BJ1536">
        <v>0.99999999999999911</v>
      </c>
      <c r="BK1536" s="55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f>SUM(Tabla5[[#This Row],[VENTA MABE 3 SEMANA OCT]:[VENTAS OTROS 3 SEMANA OCT]])</f>
        <v>0</v>
      </c>
      <c r="BS1536" s="42">
        <v>0</v>
      </c>
      <c r="BT1536" s="55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f>SUM(Tabla5[[#This Row],[VENTA MABE 4 SEMANA OCT]:[VENTAS OTROS 4 SEMANA OCT]])</f>
        <v>0</v>
      </c>
      <c r="CB1536" t="s">
        <v>1679</v>
      </c>
      <c r="CC1536" t="s">
        <v>1679</v>
      </c>
      <c r="CD1536" t="s">
        <v>1679</v>
      </c>
      <c r="CE1536" t="s">
        <v>1679</v>
      </c>
      <c r="CF1536" t="s">
        <v>1679</v>
      </c>
      <c r="CG1536" t="s">
        <v>1679</v>
      </c>
      <c r="CH1536" t="s">
        <v>1679</v>
      </c>
      <c r="CI15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36" s="6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f>SUM(Tabla5[[#This Row],[VENTA MABE 1 SEMANA NOV]:[VENTAS OTROS 1 SEMANA NOV]])</f>
        <v>0</v>
      </c>
      <c r="CS1536">
        <f>IFERROR(VLOOKUP(Tabla5[[#This Row],[CLAVE]],[2]VENTAS!$F$2:$L$1501,2,0),0)</f>
        <v>0</v>
      </c>
      <c r="CT1536">
        <f>IFERROR(VLOOKUP(Tabla5[[#This Row],[CLAVE]],[2]VENTAS!$F$2:$L$1501,3,0),0)</f>
        <v>0</v>
      </c>
      <c r="CU1536">
        <f>IFERROR(VLOOKUP(Tabla5[[#This Row],[CLAVE]],[2]VENTAS!$F$2:$L$1501,4,0),0)</f>
        <v>0</v>
      </c>
      <c r="CV1536">
        <f>IFERROR(VLOOKUP(Tabla5[[#This Row],[CLAVE]],[2]VENTAS!$F$2:$L$1501,5,0),0)</f>
        <v>0</v>
      </c>
      <c r="CW1536">
        <f>IFERROR(VLOOKUP(Tabla5[[#This Row],[CLAVE]],[2]VENTAS!$F$2:$L$1501,6,0),0)</f>
        <v>0</v>
      </c>
      <c r="CX1536">
        <f>IFERROR(VLOOKUP(Tabla5[[#This Row],[CLAVE]],[2]VENTAS!$F$2:$L$1501,7,0),0)</f>
        <v>0</v>
      </c>
      <c r="CY1536">
        <f>IFERROR(VLOOKUP(Tabla5[[#This Row],[CLAVE]],[2]VENTAS!$F$2:$R$1501,13,0),0)</f>
        <v>0</v>
      </c>
      <c r="CZ1536">
        <f>SUM(Tabla5[[#This Row],[VENTA MABE 2 SEMANA NOV]:[VENTAS OTROS 2 SEMANA NOV]])</f>
        <v>0</v>
      </c>
      <c r="DA1536" s="46">
        <v>0</v>
      </c>
    </row>
    <row r="1537" spans="1:105" hidden="1" x14ac:dyDescent="0.3">
      <c r="A1537" t="str">
        <f>CONCATENATE(Tabla5[[#This Row],[TIENDA HMPV]],Tabla5[[#This Row],[LINEA]])</f>
        <v>94334 - JAPON EL QUINCHE IILAVADO</v>
      </c>
      <c r="C1537" s="55" t="s">
        <v>656</v>
      </c>
      <c r="D1537" s="55" t="s">
        <v>41</v>
      </c>
      <c r="E1537" s="55" t="s">
        <v>1403</v>
      </c>
      <c r="F1537" s="55" t="s">
        <v>1724</v>
      </c>
      <c r="G1537" t="s">
        <v>28</v>
      </c>
      <c r="H1537" s="42">
        <f>IFERROR(Tabla5[[#This Row],[VENTAS MABE]]/Tabla5[[#This Row],[CUOTA]],0)</f>
        <v>0</v>
      </c>
      <c r="I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W1537" s="42">
        <f>IFERROR(Tabla5[[#This Row],[TOTAL VENTA 38 SEMANA]]/Tabla5[[#This Row],[VENTA ACUM 38]],0)</f>
        <v>0</v>
      </c>
      <c r="X1537" s="42" t="e">
        <f>VLOOKUP(Tabla5[[#This Row],[CLAVE]],[1]!QMI_5_SEMANA_SEP_22[[CLAVE]:[SHARE CADENA S2]],21,0)</f>
        <v>#REF!</v>
      </c>
      <c r="Y1537" s="55" t="s">
        <v>769</v>
      </c>
      <c r="Z1537" s="46">
        <f>+Tabla5[[#This Row],[VENTA ACUM 38]]+Tabla5[[#This Row],[venta total 39 acum]]</f>
        <v>0</v>
      </c>
      <c r="AA1537" s="46">
        <v>0</v>
      </c>
      <c r="AB1537" s="46">
        <v>0</v>
      </c>
      <c r="AC1537" s="46">
        <v>0</v>
      </c>
      <c r="AD1537" s="46">
        <v>0</v>
      </c>
      <c r="AE1537" s="46">
        <v>0</v>
      </c>
      <c r="AF1537" s="46">
        <v>0</v>
      </c>
      <c r="AG1537" s="46">
        <v>0</v>
      </c>
      <c r="AH1537" s="42">
        <f>IFERROR(Tabla5[[#This Row],[VENTAS MABE]]/Tabla5[[#This Row],[VENTAS INDURAMA]],0)</f>
        <v>0</v>
      </c>
      <c r="AI1537" t="s">
        <v>1676</v>
      </c>
      <c r="AK1537" s="42"/>
      <c r="AL1537" t="s">
        <v>727</v>
      </c>
      <c r="AM1537" s="55" t="s">
        <v>1402</v>
      </c>
      <c r="AO1537" s="55" t="s">
        <v>429</v>
      </c>
      <c r="AP1537" t="e">
        <v>#N/A</v>
      </c>
      <c r="AQ1537" s="55">
        <v>1</v>
      </c>
      <c r="AR1537">
        <v>2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f>SUM(Tabla5[[#This Row],[VENTA MABE 1 SEMANA OCT]:[VENTAS OTROS 1 SEMANA OCT]])</f>
        <v>3</v>
      </c>
      <c r="AY1537" s="46">
        <v>0</v>
      </c>
      <c r="AZ1537" s="55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f>SUM(Tabla5[[#This Row],[VENTA MABE 2 SEMANA OCT]:[VENTAS OTROS 2 SEMANA OCT]])</f>
        <v>0</v>
      </c>
      <c r="BH1537" t="s">
        <v>796</v>
      </c>
      <c r="BI1537" s="55" t="s">
        <v>656</v>
      </c>
      <c r="BJ1537">
        <v>0.99999999999999911</v>
      </c>
      <c r="BK1537" s="55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f>SUM(Tabla5[[#This Row],[VENTA MABE 3 SEMANA OCT]:[VENTAS OTROS 3 SEMANA OCT]])</f>
        <v>0</v>
      </c>
      <c r="BS1537" s="42">
        <v>0</v>
      </c>
      <c r="BT1537" s="55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f>SUM(Tabla5[[#This Row],[VENTA MABE 4 SEMANA OCT]:[VENTAS OTROS 4 SEMANA OCT]])</f>
        <v>0</v>
      </c>
      <c r="CB1537" t="s">
        <v>1679</v>
      </c>
      <c r="CC1537" t="s">
        <v>1679</v>
      </c>
      <c r="CD1537" t="s">
        <v>1679</v>
      </c>
      <c r="CE1537" t="s">
        <v>1679</v>
      </c>
      <c r="CF1537" t="s">
        <v>1679</v>
      </c>
      <c r="CG1537" t="s">
        <v>1679</v>
      </c>
      <c r="CH1537" t="s">
        <v>1679</v>
      </c>
      <c r="CI15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537" t="s">
        <v>1702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f>SUM(Tabla5[[#This Row],[VENTA MABE 1 SEMANA NOV]:[VENTAS OTROS 1 SEMANA NOV]])</f>
        <v>1</v>
      </c>
      <c r="CS1537">
        <f>IFERROR(VLOOKUP(Tabla5[[#This Row],[CLAVE]],[2]VENTAS!$F$2:$L$1501,2,0),0)</f>
        <v>0</v>
      </c>
      <c r="CT1537">
        <f>IFERROR(VLOOKUP(Tabla5[[#This Row],[CLAVE]],[2]VENTAS!$F$2:$L$1501,3,0),0)</f>
        <v>0</v>
      </c>
      <c r="CU1537">
        <f>IFERROR(VLOOKUP(Tabla5[[#This Row],[CLAVE]],[2]VENTAS!$F$2:$L$1501,4,0),0)</f>
        <v>0</v>
      </c>
      <c r="CV1537">
        <f>IFERROR(VLOOKUP(Tabla5[[#This Row],[CLAVE]],[2]VENTAS!$F$2:$L$1501,5,0),0)</f>
        <v>0</v>
      </c>
      <c r="CW1537">
        <f>IFERROR(VLOOKUP(Tabla5[[#This Row],[CLAVE]],[2]VENTAS!$F$2:$L$1501,6,0),0)</f>
        <v>0</v>
      </c>
      <c r="CX1537">
        <f>IFERROR(VLOOKUP(Tabla5[[#This Row],[CLAVE]],[2]VENTAS!$F$2:$L$1501,7,0),0)</f>
        <v>0</v>
      </c>
      <c r="CY1537">
        <f>IFERROR(VLOOKUP(Tabla5[[#This Row],[CLAVE]],[2]VENTAS!$F$2:$R$1501,13,0),0)</f>
        <v>0</v>
      </c>
      <c r="CZ1537">
        <f>SUM(Tabla5[[#This Row],[VENTA MABE 2 SEMANA NOV]:[VENTAS OTROS 2 SEMANA NOV]])</f>
        <v>0</v>
      </c>
      <c r="DA1537" s="46">
        <v>0</v>
      </c>
    </row>
    <row r="1538" spans="1:105" hidden="1" x14ac:dyDescent="0.3">
      <c r="A1538" t="str">
        <f>CONCATENATE(Tabla5[[#This Row],[TIENDA HMPV]],Tabla5[[#This Row],[LINEA]])</f>
        <v>94334 - JAPON EL QUINCHE IIREFRIGERACIÓN</v>
      </c>
      <c r="C1538" s="55" t="s">
        <v>656</v>
      </c>
      <c r="D1538" s="55" t="s">
        <v>41</v>
      </c>
      <c r="E1538" s="55" t="s">
        <v>1403</v>
      </c>
      <c r="F1538" s="55" t="s">
        <v>1724</v>
      </c>
      <c r="G1538" t="s">
        <v>29</v>
      </c>
      <c r="H1538" s="42">
        <f>IFERROR(Tabla5[[#This Row],[VENTAS MABE]]/Tabla5[[#This Row],[CUOTA]],0)</f>
        <v>0</v>
      </c>
      <c r="I1538">
        <v>2</v>
      </c>
      <c r="K1538">
        <v>0</v>
      </c>
      <c r="L1538">
        <v>0</v>
      </c>
      <c r="M1538">
        <v>0</v>
      </c>
      <c r="N1538">
        <v>0</v>
      </c>
      <c r="O1538">
        <v>0</v>
      </c>
      <c r="W1538" s="42">
        <f>IFERROR(Tabla5[[#This Row],[TOTAL VENTA 38 SEMANA]]/Tabla5[[#This Row],[VENTA ACUM 38]],0)</f>
        <v>0</v>
      </c>
      <c r="X1538" s="42" t="e">
        <f>VLOOKUP(Tabla5[[#This Row],[CLAVE]],[1]!QMI_5_SEMANA_SEP_22[[CLAVE]:[SHARE CADENA S2]],21,0)</f>
        <v>#REF!</v>
      </c>
      <c r="Y1538" s="55" t="s">
        <v>769</v>
      </c>
      <c r="Z1538" s="46">
        <f>+Tabla5[[#This Row],[VENTA ACUM 38]]+Tabla5[[#This Row],[venta total 39 acum]]</f>
        <v>0</v>
      </c>
      <c r="AA1538" s="46">
        <v>0</v>
      </c>
      <c r="AB1538" s="46">
        <v>0</v>
      </c>
      <c r="AC1538" s="46">
        <v>0</v>
      </c>
      <c r="AD1538" s="46">
        <v>0</v>
      </c>
      <c r="AE1538" s="46">
        <v>0</v>
      </c>
      <c r="AF1538" s="46">
        <v>0</v>
      </c>
      <c r="AG1538" s="46">
        <v>0</v>
      </c>
      <c r="AH1538" s="42">
        <f>IFERROR(Tabla5[[#This Row],[VENTAS MABE]]/Tabla5[[#This Row],[VENTAS INDURAMA]],0)</f>
        <v>0</v>
      </c>
      <c r="AI1538" t="s">
        <v>1676</v>
      </c>
      <c r="AK1538" s="42"/>
      <c r="AL1538" t="s">
        <v>727</v>
      </c>
      <c r="AM1538" s="55" t="s">
        <v>1402</v>
      </c>
      <c r="AO1538" s="55" t="s">
        <v>429</v>
      </c>
      <c r="AP1538" t="e">
        <v>#N/A</v>
      </c>
      <c r="AQ1538" s="55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f>SUM(Tabla5[[#This Row],[VENTA MABE 1 SEMANA OCT]:[VENTAS OTROS 1 SEMANA OCT]])</f>
        <v>0</v>
      </c>
      <c r="AY1538" s="46">
        <v>2</v>
      </c>
      <c r="AZ1538" s="55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f>SUM(Tabla5[[#This Row],[VENTA MABE 2 SEMANA OCT]:[VENTAS OTROS 2 SEMANA OCT]])</f>
        <v>0</v>
      </c>
      <c r="BH1538" t="s">
        <v>796</v>
      </c>
      <c r="BI1538" s="55" t="s">
        <v>656</v>
      </c>
      <c r="BJ1538">
        <v>0.99999999999999911</v>
      </c>
      <c r="BK1538" s="55">
        <v>1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f>SUM(Tabla5[[#This Row],[VENTA MABE 3 SEMANA OCT]:[VENTAS OTROS 3 SEMANA OCT]])</f>
        <v>1</v>
      </c>
      <c r="BS1538" s="42">
        <v>0.4</v>
      </c>
      <c r="BT1538" s="55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f>SUM(Tabla5[[#This Row],[VENTA MABE 4 SEMANA OCT]:[VENTAS OTROS 4 SEMANA OCT]])</f>
        <v>0</v>
      </c>
      <c r="CB1538" t="s">
        <v>1679</v>
      </c>
      <c r="CC1538" t="s">
        <v>1679</v>
      </c>
      <c r="CD1538" t="s">
        <v>1679</v>
      </c>
      <c r="CE1538" t="s">
        <v>1679</v>
      </c>
      <c r="CF1538" t="s">
        <v>1679</v>
      </c>
      <c r="CG1538" t="s">
        <v>1679</v>
      </c>
      <c r="CH1538" t="s">
        <v>1679</v>
      </c>
      <c r="CI15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38" t="s">
        <v>1703</v>
      </c>
      <c r="CK1538">
        <v>0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f>SUM(Tabla5[[#This Row],[VENTA MABE 1 SEMANA NOV]:[VENTAS OTROS 1 SEMANA NOV]])</f>
        <v>1</v>
      </c>
      <c r="CS1538">
        <f>IFERROR(VLOOKUP(Tabla5[[#This Row],[CLAVE]],[2]VENTAS!$F$2:$L$1501,2,0),0)</f>
        <v>1</v>
      </c>
      <c r="CT1538">
        <f>IFERROR(VLOOKUP(Tabla5[[#This Row],[CLAVE]],[2]VENTAS!$F$2:$L$1501,3,0),0)</f>
        <v>0</v>
      </c>
      <c r="CU1538">
        <f>IFERROR(VLOOKUP(Tabla5[[#This Row],[CLAVE]],[2]VENTAS!$F$2:$L$1501,4,0),0)</f>
        <v>0</v>
      </c>
      <c r="CV1538">
        <f>IFERROR(VLOOKUP(Tabla5[[#This Row],[CLAVE]],[2]VENTAS!$F$2:$L$1501,5,0),0)</f>
        <v>0</v>
      </c>
      <c r="CW1538">
        <f>IFERROR(VLOOKUP(Tabla5[[#This Row],[CLAVE]],[2]VENTAS!$F$2:$L$1501,6,0),0)</f>
        <v>0</v>
      </c>
      <c r="CX1538">
        <f>IFERROR(VLOOKUP(Tabla5[[#This Row],[CLAVE]],[2]VENTAS!$F$2:$L$1501,7,0),0)</f>
        <v>0</v>
      </c>
      <c r="CY1538">
        <f>IFERROR(VLOOKUP(Tabla5[[#This Row],[CLAVE]],[2]VENTAS!$F$2:$R$1501,13,0),0)</f>
        <v>0</v>
      </c>
      <c r="CZ1538">
        <f>SUM(Tabla5[[#This Row],[VENTA MABE 2 SEMANA NOV]:[VENTAS OTROS 2 SEMANA NOV]])</f>
        <v>1</v>
      </c>
      <c r="DA1538" s="46">
        <v>2</v>
      </c>
    </row>
    <row r="1539" spans="1:105" hidden="1" x14ac:dyDescent="0.3">
      <c r="A1539" t="str">
        <f>CONCATENATE(Tabla5[[#This Row],[TIENDA HMPV]],Tabla5[[#This Row],[LINEA]])</f>
        <v>94336 - JAPON GUAMANI IICOCINAS</v>
      </c>
      <c r="C1539" s="55" t="s">
        <v>656</v>
      </c>
      <c r="D1539" s="55" t="s">
        <v>41</v>
      </c>
      <c r="E1539" s="55" t="s">
        <v>1428</v>
      </c>
      <c r="F1539" s="55" t="s">
        <v>1724</v>
      </c>
      <c r="G1539" t="s">
        <v>26</v>
      </c>
      <c r="H1539" s="42">
        <f>IFERROR(Tabla5[[#This Row],[VENTAS MABE]]/Tabla5[[#This Row],[CUOTA]],0)</f>
        <v>0</v>
      </c>
      <c r="I1539">
        <v>2</v>
      </c>
      <c r="K1539">
        <v>0</v>
      </c>
      <c r="L1539">
        <v>0</v>
      </c>
      <c r="M1539">
        <v>0</v>
      </c>
      <c r="N1539">
        <v>0</v>
      </c>
      <c r="O1539">
        <v>0</v>
      </c>
      <c r="W1539" s="42">
        <f>IFERROR(Tabla5[[#This Row],[TOTAL VENTA 38 SEMANA]]/Tabla5[[#This Row],[VENTA ACUM 38]],0)</f>
        <v>0</v>
      </c>
      <c r="X1539" s="42" t="e">
        <f>VLOOKUP(Tabla5[[#This Row],[CLAVE]],[1]!QMI_5_SEMANA_SEP_22[[CLAVE]:[SHARE CADENA S2]],21,0)</f>
        <v>#REF!</v>
      </c>
      <c r="Y1539" s="55" t="s">
        <v>769</v>
      </c>
      <c r="Z1539" s="46">
        <f>+Tabla5[[#This Row],[VENTA ACUM 38]]+Tabla5[[#This Row],[venta total 39 acum]]</f>
        <v>1</v>
      </c>
      <c r="AA1539" s="46">
        <v>0</v>
      </c>
      <c r="AB1539" s="46">
        <v>0</v>
      </c>
      <c r="AC1539" s="46">
        <v>0</v>
      </c>
      <c r="AD1539" s="46">
        <v>1</v>
      </c>
      <c r="AE1539" s="46">
        <v>1</v>
      </c>
      <c r="AF1539" s="46">
        <v>1</v>
      </c>
      <c r="AG1539" s="46">
        <v>1</v>
      </c>
      <c r="AH1539" s="42">
        <f>IFERROR(Tabla5[[#This Row],[VENTAS MABE]]/Tabla5[[#This Row],[VENTAS INDURAMA]],0)</f>
        <v>0</v>
      </c>
      <c r="AI1539" t="s">
        <v>1676</v>
      </c>
      <c r="AK1539" s="42"/>
      <c r="AL1539" t="s">
        <v>727</v>
      </c>
      <c r="AM1539" s="55" t="s">
        <v>1427</v>
      </c>
      <c r="AO1539" s="55" t="s">
        <v>429</v>
      </c>
      <c r="AP1539" t="e">
        <v>#N/A</v>
      </c>
      <c r="AQ1539" s="55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f>SUM(Tabla5[[#This Row],[VENTA MABE 1 SEMANA OCT]:[VENTAS OTROS 1 SEMANA OCT]])</f>
        <v>1</v>
      </c>
      <c r="AY1539" s="46">
        <v>1</v>
      </c>
      <c r="AZ1539" s="55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f>SUM(Tabla5[[#This Row],[VENTA MABE 2 SEMANA OCT]:[VENTAS OTROS 2 SEMANA OCT]])</f>
        <v>1</v>
      </c>
      <c r="BH1539" t="s">
        <v>1180</v>
      </c>
      <c r="BI1539" s="55" t="s">
        <v>656</v>
      </c>
      <c r="BJ1539">
        <v>0.50000000000000022</v>
      </c>
      <c r="BK1539" s="55">
        <v>1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f>SUM(Tabla5[[#This Row],[VENTA MABE 3 SEMANA OCT]:[VENTAS OTROS 3 SEMANA OCT]])</f>
        <v>1</v>
      </c>
      <c r="BS1539" s="42">
        <v>0.5</v>
      </c>
      <c r="BT1539" s="55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f>SUM(Tabla5[[#This Row],[VENTA MABE 4 SEMANA OCT]:[VENTAS OTROS 4 SEMANA OCT]])</f>
        <v>0</v>
      </c>
      <c r="CB1539" t="s">
        <v>1679</v>
      </c>
      <c r="CC1539" t="s">
        <v>1679</v>
      </c>
      <c r="CD1539" t="s">
        <v>1679</v>
      </c>
      <c r="CE1539" t="s">
        <v>1679</v>
      </c>
      <c r="CF1539" t="s">
        <v>1679</v>
      </c>
      <c r="CG1539" t="s">
        <v>1679</v>
      </c>
      <c r="CH1539" t="s">
        <v>1679</v>
      </c>
      <c r="CI15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39" t="s">
        <v>1703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f>SUM(Tabla5[[#This Row],[VENTA MABE 1 SEMANA NOV]:[VENTAS OTROS 1 SEMANA NOV]])</f>
        <v>0</v>
      </c>
      <c r="CS1539">
        <f>IFERROR(VLOOKUP(Tabla5[[#This Row],[CLAVE]],[2]VENTAS!$F$2:$L$1501,2,0),0)</f>
        <v>0</v>
      </c>
      <c r="CT1539">
        <f>IFERROR(VLOOKUP(Tabla5[[#This Row],[CLAVE]],[2]VENTAS!$F$2:$L$1501,3,0),0)</f>
        <v>0</v>
      </c>
      <c r="CU1539">
        <f>IFERROR(VLOOKUP(Tabla5[[#This Row],[CLAVE]],[2]VENTAS!$F$2:$L$1501,4,0),0)</f>
        <v>0</v>
      </c>
      <c r="CV1539">
        <f>IFERROR(VLOOKUP(Tabla5[[#This Row],[CLAVE]],[2]VENTAS!$F$2:$L$1501,5,0),0)</f>
        <v>0</v>
      </c>
      <c r="CW1539">
        <f>IFERROR(VLOOKUP(Tabla5[[#This Row],[CLAVE]],[2]VENTAS!$F$2:$L$1501,6,0),0)</f>
        <v>0</v>
      </c>
      <c r="CX1539">
        <f>IFERROR(VLOOKUP(Tabla5[[#This Row],[CLAVE]],[2]VENTAS!$F$2:$L$1501,7,0),0)</f>
        <v>0</v>
      </c>
      <c r="CY1539">
        <f>IFERROR(VLOOKUP(Tabla5[[#This Row],[CLAVE]],[2]VENTAS!$F$2:$R$1501,13,0),0)</f>
        <v>0</v>
      </c>
      <c r="CZ1539">
        <f>SUM(Tabla5[[#This Row],[VENTA MABE 2 SEMANA NOV]:[VENTAS OTROS 2 SEMANA NOV]])</f>
        <v>0</v>
      </c>
      <c r="DA1539" s="46">
        <v>1.1703960905349793</v>
      </c>
    </row>
    <row r="1540" spans="1:105" hidden="1" x14ac:dyDescent="0.3">
      <c r="A1540" t="str">
        <f>CONCATENATE(Tabla5[[#This Row],[TIENDA HMPV]],Tabla5[[#This Row],[LINEA]])</f>
        <v>94336 - JAPON GUAMANI IIREFRIGERACIÓN</v>
      </c>
      <c r="C1540" s="55" t="s">
        <v>656</v>
      </c>
      <c r="D1540" s="55" t="s">
        <v>41</v>
      </c>
      <c r="E1540" s="55" t="s">
        <v>1428</v>
      </c>
      <c r="F1540" s="55" t="s">
        <v>1724</v>
      </c>
      <c r="G1540" t="s">
        <v>29</v>
      </c>
      <c r="H1540" s="42">
        <f>IFERROR(Tabla5[[#This Row],[VENTAS MABE]]/Tabla5[[#This Row],[CUOTA]],0)</f>
        <v>0</v>
      </c>
      <c r="I1540">
        <v>3</v>
      </c>
      <c r="K1540">
        <v>0</v>
      </c>
      <c r="L1540">
        <v>0</v>
      </c>
      <c r="M1540">
        <v>0</v>
      </c>
      <c r="N1540">
        <v>0</v>
      </c>
      <c r="O1540">
        <v>0</v>
      </c>
      <c r="W1540" s="42">
        <f>IFERROR(Tabla5[[#This Row],[TOTAL VENTA 38 SEMANA]]/Tabla5[[#This Row],[VENTA ACUM 38]],0)</f>
        <v>0</v>
      </c>
      <c r="X1540" s="42" t="e">
        <f>VLOOKUP(Tabla5[[#This Row],[CLAVE]],[1]!QMI_5_SEMANA_SEP_22[[CLAVE]:[SHARE CADENA S2]],21,0)</f>
        <v>#REF!</v>
      </c>
      <c r="Y1540" s="55" t="s">
        <v>769</v>
      </c>
      <c r="Z1540" s="46">
        <f>+Tabla5[[#This Row],[VENTA ACUM 38]]+Tabla5[[#This Row],[venta total 39 acum]]</f>
        <v>0</v>
      </c>
      <c r="AA1540" s="46">
        <v>0</v>
      </c>
      <c r="AB1540" s="46">
        <v>0</v>
      </c>
      <c r="AC1540" s="46">
        <v>0</v>
      </c>
      <c r="AD1540" s="46">
        <v>0</v>
      </c>
      <c r="AE1540" s="46">
        <v>0</v>
      </c>
      <c r="AF1540" s="46">
        <v>0</v>
      </c>
      <c r="AG1540" s="46">
        <v>0</v>
      </c>
      <c r="AH1540" s="42">
        <f>IFERROR(Tabla5[[#This Row],[VENTAS MABE]]/Tabla5[[#This Row],[VENTAS INDURAMA]],0)</f>
        <v>0</v>
      </c>
      <c r="AI1540" t="s">
        <v>1676</v>
      </c>
      <c r="AK1540" s="42"/>
      <c r="AL1540" t="s">
        <v>727</v>
      </c>
      <c r="AM1540" s="55" t="s">
        <v>1427</v>
      </c>
      <c r="AO1540" s="55" t="s">
        <v>429</v>
      </c>
      <c r="AP1540" t="e">
        <v>#N/A</v>
      </c>
      <c r="AQ1540" s="55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f>SUM(Tabla5[[#This Row],[VENTA MABE 1 SEMANA OCT]:[VENTAS OTROS 1 SEMANA OCT]])</f>
        <v>0</v>
      </c>
      <c r="AY1540" s="46">
        <v>2</v>
      </c>
      <c r="AZ1540" s="55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f>SUM(Tabla5[[#This Row],[VENTA MABE 2 SEMANA OCT]:[VENTAS OTROS 2 SEMANA OCT]])</f>
        <v>0</v>
      </c>
      <c r="BH1540" t="s">
        <v>1180</v>
      </c>
      <c r="BI1540" s="55" t="s">
        <v>656</v>
      </c>
      <c r="BJ1540">
        <v>0.50000000000000022</v>
      </c>
      <c r="BK1540" s="55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f>SUM(Tabla5[[#This Row],[VENTA MABE 3 SEMANA OCT]:[VENTAS OTROS 3 SEMANA OCT]])</f>
        <v>0</v>
      </c>
      <c r="BS1540" s="42">
        <v>0.4</v>
      </c>
      <c r="BT1540" s="55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f>SUM(Tabla5[[#This Row],[VENTA MABE 4 SEMANA OCT]:[VENTAS OTROS 4 SEMANA OCT]])</f>
        <v>0</v>
      </c>
      <c r="CB1540" t="s">
        <v>1679</v>
      </c>
      <c r="CC1540" t="s">
        <v>1679</v>
      </c>
      <c r="CD1540" t="s">
        <v>1679</v>
      </c>
      <c r="CE1540" t="s">
        <v>1679</v>
      </c>
      <c r="CF1540" t="s">
        <v>1679</v>
      </c>
      <c r="CG1540" t="s">
        <v>1679</v>
      </c>
      <c r="CH1540" t="s">
        <v>1679</v>
      </c>
      <c r="CI15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40" s="66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f>SUM(Tabla5[[#This Row],[VENTA MABE 1 SEMANA NOV]:[VENTAS OTROS 1 SEMANA NOV]])</f>
        <v>0</v>
      </c>
      <c r="CS1540">
        <f>IFERROR(VLOOKUP(Tabla5[[#This Row],[CLAVE]],[2]VENTAS!$F$2:$L$1501,2,0),0)</f>
        <v>0</v>
      </c>
      <c r="CT1540">
        <f>IFERROR(VLOOKUP(Tabla5[[#This Row],[CLAVE]],[2]VENTAS!$F$2:$L$1501,3,0),0)</f>
        <v>0</v>
      </c>
      <c r="CU1540">
        <f>IFERROR(VLOOKUP(Tabla5[[#This Row],[CLAVE]],[2]VENTAS!$F$2:$L$1501,4,0),0)</f>
        <v>0</v>
      </c>
      <c r="CV1540">
        <f>IFERROR(VLOOKUP(Tabla5[[#This Row],[CLAVE]],[2]VENTAS!$F$2:$L$1501,5,0),0)</f>
        <v>0</v>
      </c>
      <c r="CW1540">
        <f>IFERROR(VLOOKUP(Tabla5[[#This Row],[CLAVE]],[2]VENTAS!$F$2:$L$1501,6,0),0)</f>
        <v>0</v>
      </c>
      <c r="CX1540">
        <f>IFERROR(VLOOKUP(Tabla5[[#This Row],[CLAVE]],[2]VENTAS!$F$2:$L$1501,7,0),0)</f>
        <v>0</v>
      </c>
      <c r="CY1540">
        <f>IFERROR(VLOOKUP(Tabla5[[#This Row],[CLAVE]],[2]VENTAS!$F$2:$R$1501,13,0),0)</f>
        <v>0</v>
      </c>
      <c r="CZ1540">
        <f>SUM(Tabla5[[#This Row],[VENTA MABE 2 SEMANA NOV]:[VENTAS OTROS 2 SEMANA NOV]])</f>
        <v>0</v>
      </c>
      <c r="DA1540" s="46">
        <v>4</v>
      </c>
    </row>
    <row r="1541" spans="1:105" hidden="1" x14ac:dyDescent="0.3">
      <c r="A1541" t="str">
        <f>CONCATENATE(Tabla5[[#This Row],[TIENDA HMPV]],Tabla5[[#This Row],[LINEA]])</f>
        <v>MIN MACHACHICOCINAS</v>
      </c>
      <c r="C1541" s="55" t="s">
        <v>656</v>
      </c>
      <c r="D1541" s="55" t="s">
        <v>64</v>
      </c>
      <c r="E1541" s="55" t="s">
        <v>1410</v>
      </c>
      <c r="F1541" s="55" t="s">
        <v>1724</v>
      </c>
      <c r="G1541" t="s">
        <v>26</v>
      </c>
      <c r="H1541" s="42">
        <f>IFERROR(Tabla5[[#This Row],[VENTAS MABE]]/Tabla5[[#This Row],[CUOTA]],0)</f>
        <v>0</v>
      </c>
      <c r="I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W1541" s="42">
        <f>IFERROR(Tabla5[[#This Row],[TOTAL VENTA 38 SEMANA]]/Tabla5[[#This Row],[VENTA ACUM 38]],0)</f>
        <v>0.5</v>
      </c>
      <c r="X1541" s="42" t="e">
        <f>VLOOKUP(Tabla5[[#This Row],[CLAVE]],[1]!QMI_5_SEMANA_SEP_22[[CLAVE]:[SHARE CADENA S2]],21,0)</f>
        <v>#REF!</v>
      </c>
      <c r="Y1541" s="55" t="s">
        <v>769</v>
      </c>
      <c r="Z1541" s="46">
        <f>+Tabla5[[#This Row],[VENTA ACUM 38]]+Tabla5[[#This Row],[venta total 39 acum]]</f>
        <v>4</v>
      </c>
      <c r="AA1541" s="46">
        <v>0</v>
      </c>
      <c r="AB1541" s="46">
        <v>2</v>
      </c>
      <c r="AC1541" s="46">
        <v>4</v>
      </c>
      <c r="AD1541" s="46">
        <v>0</v>
      </c>
      <c r="AE1541" s="46">
        <v>0</v>
      </c>
      <c r="AF1541" s="46">
        <v>0</v>
      </c>
      <c r="AG1541" s="46">
        <v>0</v>
      </c>
      <c r="AH1541" s="42">
        <f>IFERROR(Tabla5[[#This Row],[VENTAS MABE]]/Tabla5[[#This Row],[VENTAS INDURAMA]],0)</f>
        <v>0</v>
      </c>
      <c r="AI1541" t="s">
        <v>1676</v>
      </c>
      <c r="AK1541" s="42"/>
      <c r="AL1541" t="s">
        <v>727</v>
      </c>
      <c r="AM1541" s="55" t="s">
        <v>1410</v>
      </c>
      <c r="AO1541" s="55" t="s">
        <v>429</v>
      </c>
      <c r="AP1541">
        <v>0</v>
      </c>
      <c r="AQ1541" s="55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f>SUM(Tabla5[[#This Row],[VENTA MABE 1 SEMANA OCT]:[VENTAS OTROS 1 SEMANA OCT]])</f>
        <v>0</v>
      </c>
      <c r="AY1541" s="46">
        <v>0.3360360360360361</v>
      </c>
      <c r="AZ1541" s="55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f>SUM(Tabla5[[#This Row],[VENTA MABE 2 SEMANA OCT]:[VENTAS OTROS 2 SEMANA OCT]])</f>
        <v>1</v>
      </c>
      <c r="BH1541" t="s">
        <v>885</v>
      </c>
      <c r="BI1541" s="55" t="s">
        <v>656</v>
      </c>
      <c r="BJ1541">
        <v>1.0000000000000004</v>
      </c>
      <c r="BK1541" s="55">
        <v>0</v>
      </c>
      <c r="BL1541">
        <v>1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f>SUM(Tabla5[[#This Row],[VENTA MABE 3 SEMANA OCT]:[VENTAS OTROS 3 SEMANA OCT]])</f>
        <v>1</v>
      </c>
      <c r="BS1541" s="42">
        <v>0.15</v>
      </c>
      <c r="BT1541" s="55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f>SUM(Tabla5[[#This Row],[VENTA MABE 4 SEMANA OCT]:[VENTAS OTROS 4 SEMANA OCT]])</f>
        <v>0</v>
      </c>
      <c r="CB1541" t="s">
        <v>1679</v>
      </c>
      <c r="CC1541" t="s">
        <v>1679</v>
      </c>
      <c r="CD1541" t="s">
        <v>1679</v>
      </c>
      <c r="CE1541" t="s">
        <v>1679</v>
      </c>
      <c r="CF1541" t="s">
        <v>1679</v>
      </c>
      <c r="CG1541" t="s">
        <v>1679</v>
      </c>
      <c r="CH1541" t="s">
        <v>1679</v>
      </c>
      <c r="CI15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41" s="66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f>SUM(Tabla5[[#This Row],[VENTA MABE 1 SEMANA NOV]:[VENTAS OTROS 1 SEMANA NOV]])</f>
        <v>0</v>
      </c>
      <c r="CS1541">
        <f>IFERROR(VLOOKUP(Tabla5[[#This Row],[CLAVE]],[2]VENTAS!$F$2:$L$1501,2,0),0)</f>
        <v>0</v>
      </c>
      <c r="CT1541">
        <f>IFERROR(VLOOKUP(Tabla5[[#This Row],[CLAVE]],[2]VENTAS!$F$2:$L$1501,3,0),0)</f>
        <v>0</v>
      </c>
      <c r="CU1541">
        <f>IFERROR(VLOOKUP(Tabla5[[#This Row],[CLAVE]],[2]VENTAS!$F$2:$L$1501,4,0),0)</f>
        <v>0</v>
      </c>
      <c r="CV1541">
        <f>IFERROR(VLOOKUP(Tabla5[[#This Row],[CLAVE]],[2]VENTAS!$F$2:$L$1501,5,0),0)</f>
        <v>0</v>
      </c>
      <c r="CW1541">
        <f>IFERROR(VLOOKUP(Tabla5[[#This Row],[CLAVE]],[2]VENTAS!$F$2:$L$1501,6,0),0)</f>
        <v>0</v>
      </c>
      <c r="CX1541">
        <f>IFERROR(VLOOKUP(Tabla5[[#This Row],[CLAVE]],[2]VENTAS!$F$2:$L$1501,7,0),0)</f>
        <v>0</v>
      </c>
      <c r="CY1541">
        <f>IFERROR(VLOOKUP(Tabla5[[#This Row],[CLAVE]],[2]VENTAS!$F$2:$R$1501,13,0),0)</f>
        <v>0</v>
      </c>
      <c r="CZ1541">
        <f>SUM(Tabla5[[#This Row],[VENTA MABE 2 SEMANA NOV]:[VENTAS OTROS 2 SEMANA NOV]])</f>
        <v>0</v>
      </c>
      <c r="DA1541" s="46">
        <v>2</v>
      </c>
    </row>
    <row r="1542" spans="1:105" hidden="1" x14ac:dyDescent="0.3">
      <c r="A1542" t="str">
        <f>CONCATENATE(Tabla5[[#This Row],[TIENDA HMPV]],Tabla5[[#This Row],[LINEA]])</f>
        <v>MIN MACHACHIREFRIGERACIÓN</v>
      </c>
      <c r="C1542" s="55" t="s">
        <v>656</v>
      </c>
      <c r="D1542" s="55" t="s">
        <v>64</v>
      </c>
      <c r="E1542" s="55" t="s">
        <v>1410</v>
      </c>
      <c r="F1542" s="55" t="s">
        <v>1724</v>
      </c>
      <c r="G1542" t="s">
        <v>29</v>
      </c>
      <c r="H1542" s="42">
        <f>IFERROR(Tabla5[[#This Row],[VENTAS MABE]]/Tabla5[[#This Row],[CUOTA]],0)</f>
        <v>0</v>
      </c>
      <c r="I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W1542" s="42">
        <f>IFERROR(Tabla5[[#This Row],[TOTAL VENTA 38 SEMANA]]/Tabla5[[#This Row],[VENTA ACUM 38]],0)</f>
        <v>0.5</v>
      </c>
      <c r="X1542" s="42" t="e">
        <f>VLOOKUP(Tabla5[[#This Row],[CLAVE]],[1]!QMI_5_SEMANA_SEP_22[[CLAVE]:[SHARE CADENA S2]],21,0)</f>
        <v>#REF!</v>
      </c>
      <c r="Y1542" s="55" t="s">
        <v>769</v>
      </c>
      <c r="Z1542" s="46">
        <f>+Tabla5[[#This Row],[VENTA ACUM 38]]+Tabla5[[#This Row],[venta total 39 acum]]</f>
        <v>4</v>
      </c>
      <c r="AA1542" s="46">
        <v>0</v>
      </c>
      <c r="AB1542" s="46">
        <v>2</v>
      </c>
      <c r="AC1542" s="46">
        <v>4</v>
      </c>
      <c r="AD1542" s="46">
        <v>0</v>
      </c>
      <c r="AE1542" s="46">
        <v>0</v>
      </c>
      <c r="AF1542" s="46">
        <v>0</v>
      </c>
      <c r="AG1542" s="46">
        <v>0</v>
      </c>
      <c r="AH1542" s="42">
        <f>IFERROR(Tabla5[[#This Row],[VENTAS MABE]]/Tabla5[[#This Row],[VENTAS INDURAMA]],0)</f>
        <v>0</v>
      </c>
      <c r="AI1542" t="s">
        <v>1676</v>
      </c>
      <c r="AK1542" s="42"/>
      <c r="AL1542" t="s">
        <v>727</v>
      </c>
      <c r="AM1542" s="55" t="s">
        <v>1410</v>
      </c>
      <c r="AO1542" s="55" t="s">
        <v>429</v>
      </c>
      <c r="AP1542">
        <v>0</v>
      </c>
      <c r="AQ1542" s="55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f>SUM(Tabla5[[#This Row],[VENTA MABE 1 SEMANA OCT]:[VENTAS OTROS 1 SEMANA OCT]])</f>
        <v>0</v>
      </c>
      <c r="AY1542" s="46">
        <v>3.5806169328374535</v>
      </c>
      <c r="AZ1542" s="55">
        <v>0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f>SUM(Tabla5[[#This Row],[VENTA MABE 2 SEMANA OCT]:[VENTAS OTROS 2 SEMANA OCT]])</f>
        <v>1</v>
      </c>
      <c r="BH1542" t="s">
        <v>885</v>
      </c>
      <c r="BI1542" s="55" t="s">
        <v>656</v>
      </c>
      <c r="BJ1542">
        <v>1.0000000000000004</v>
      </c>
      <c r="BK1542" s="55">
        <v>0</v>
      </c>
      <c r="BL1542">
        <v>1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f>SUM(Tabla5[[#This Row],[VENTA MABE 3 SEMANA OCT]:[VENTAS OTROS 3 SEMANA OCT]])</f>
        <v>1</v>
      </c>
      <c r="BS1542" s="42">
        <v>0.15</v>
      </c>
      <c r="BT1542" s="55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f>SUM(Tabla5[[#This Row],[VENTA MABE 4 SEMANA OCT]:[VENTAS OTROS 4 SEMANA OCT]])</f>
        <v>0</v>
      </c>
      <c r="CB1542" t="s">
        <v>1679</v>
      </c>
      <c r="CC1542" t="s">
        <v>1679</v>
      </c>
      <c r="CD1542" t="s">
        <v>1679</v>
      </c>
      <c r="CE1542" t="s">
        <v>1679</v>
      </c>
      <c r="CF1542" t="s">
        <v>1679</v>
      </c>
      <c r="CG1542" t="s">
        <v>1679</v>
      </c>
      <c r="CH1542" t="s">
        <v>1679</v>
      </c>
      <c r="CI15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42" s="66">
        <v>0</v>
      </c>
      <c r="CK1542">
        <v>0</v>
      </c>
      <c r="CL1542">
        <v>0</v>
      </c>
      <c r="CM1542" t="s">
        <v>1679</v>
      </c>
      <c r="CN1542">
        <v>0</v>
      </c>
      <c r="CO1542">
        <v>0</v>
      </c>
      <c r="CP1542">
        <v>0</v>
      </c>
      <c r="CQ1542">
        <v>0</v>
      </c>
      <c r="CR1542">
        <f>SUM(Tabla5[[#This Row],[VENTA MABE 1 SEMANA NOV]:[VENTAS OTROS 1 SEMANA NOV]])</f>
        <v>0</v>
      </c>
      <c r="CS1542">
        <f>IFERROR(VLOOKUP(Tabla5[[#This Row],[CLAVE]],[2]VENTAS!$F$2:$L$1501,2,0),0)</f>
        <v>0</v>
      </c>
      <c r="CT1542">
        <f>IFERROR(VLOOKUP(Tabla5[[#This Row],[CLAVE]],[2]VENTAS!$F$2:$L$1501,3,0),0)</f>
        <v>0</v>
      </c>
      <c r="CU1542">
        <f>IFERROR(VLOOKUP(Tabla5[[#This Row],[CLAVE]],[2]VENTAS!$F$2:$L$1501,4,0),0)</f>
        <v>0</v>
      </c>
      <c r="CV1542">
        <f>IFERROR(VLOOKUP(Tabla5[[#This Row],[CLAVE]],[2]VENTAS!$F$2:$L$1501,5,0),0)</f>
        <v>0</v>
      </c>
      <c r="CW1542">
        <f>IFERROR(VLOOKUP(Tabla5[[#This Row],[CLAVE]],[2]VENTAS!$F$2:$L$1501,6,0),0)</f>
        <v>0</v>
      </c>
      <c r="CX1542">
        <f>IFERROR(VLOOKUP(Tabla5[[#This Row],[CLAVE]],[2]VENTAS!$F$2:$L$1501,7,0),0)</f>
        <v>0</v>
      </c>
      <c r="CY1542">
        <f>IFERROR(VLOOKUP(Tabla5[[#This Row],[CLAVE]],[2]VENTAS!$F$2:$R$1501,13,0),0)</f>
        <v>0</v>
      </c>
      <c r="CZ1542">
        <f>SUM(Tabla5[[#This Row],[VENTA MABE 2 SEMANA NOV]:[VENTAS OTROS 2 SEMANA NOV]])</f>
        <v>0</v>
      </c>
      <c r="DA1542" s="46">
        <v>3</v>
      </c>
    </row>
    <row r="1543" spans="1:105" hidden="1" x14ac:dyDescent="0.3">
      <c r="A1543" t="str">
        <f>CONCATENATE(Tabla5[[#This Row],[TIENDA HMPV]],Tabla5[[#This Row],[LINEA]])</f>
        <v>283 - ORVE CHILLOGALLOCOCINAS</v>
      </c>
      <c r="C1543" s="55" t="s">
        <v>656</v>
      </c>
      <c r="D1543" s="55" t="s">
        <v>86</v>
      </c>
      <c r="E1543" s="55" t="s">
        <v>1417</v>
      </c>
      <c r="F1543" s="55" t="s">
        <v>1724</v>
      </c>
      <c r="G1543" t="s">
        <v>26</v>
      </c>
      <c r="H1543" s="42">
        <f>IFERROR(Tabla5[[#This Row],[VENTAS MABE]]/Tabla5[[#This Row],[CUOTA]],0)</f>
        <v>0</v>
      </c>
      <c r="I1543">
        <v>3</v>
      </c>
      <c r="K1543">
        <v>2</v>
      </c>
      <c r="L1543">
        <v>0</v>
      </c>
      <c r="M1543">
        <v>0</v>
      </c>
      <c r="N1543">
        <v>0</v>
      </c>
      <c r="O1543">
        <v>0</v>
      </c>
      <c r="W1543" s="42">
        <f>IFERROR(Tabla5[[#This Row],[TOTAL VENTA 38 SEMANA]]/Tabla5[[#This Row],[VENTA ACUM 38]],0)</f>
        <v>0</v>
      </c>
      <c r="X1543" s="42" t="e">
        <f>VLOOKUP(Tabla5[[#This Row],[CLAVE]],[1]!QMI_5_SEMANA_SEP_22[[CLAVE]:[SHARE CADENA S2]],21,0)</f>
        <v>#REF!</v>
      </c>
      <c r="Y1543" s="55" t="s">
        <v>769</v>
      </c>
      <c r="Z1543" s="46">
        <f>+Tabla5[[#This Row],[VENTA ACUM 38]]+Tabla5[[#This Row],[venta total 39 acum]]</f>
        <v>2</v>
      </c>
      <c r="AA1543" s="46">
        <v>0</v>
      </c>
      <c r="AB1543" s="46">
        <v>0</v>
      </c>
      <c r="AC1543" s="46">
        <v>0</v>
      </c>
      <c r="AD1543" s="46">
        <v>2</v>
      </c>
      <c r="AE1543" s="46">
        <v>0</v>
      </c>
      <c r="AF1543" s="46">
        <v>2</v>
      </c>
      <c r="AG1543" s="46">
        <v>0</v>
      </c>
      <c r="AH1543" s="42">
        <f>IFERROR(Tabla5[[#This Row],[VENTAS MABE]]/Tabla5[[#This Row],[VENTAS INDURAMA]],0)</f>
        <v>0</v>
      </c>
      <c r="AI1543" t="s">
        <v>1676</v>
      </c>
      <c r="AK1543" s="42"/>
      <c r="AL1543" t="s">
        <v>727</v>
      </c>
      <c r="AM1543" s="55" t="s">
        <v>1416</v>
      </c>
      <c r="AO1543" s="55" t="s">
        <v>429</v>
      </c>
      <c r="AP1543" t="e">
        <v>#N/A</v>
      </c>
      <c r="AQ1543" s="55">
        <v>1</v>
      </c>
      <c r="AR1543">
        <v>3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f>SUM(Tabla5[[#This Row],[VENTA MABE 1 SEMANA OCT]:[VENTAS OTROS 1 SEMANA OCT]])</f>
        <v>4</v>
      </c>
      <c r="AY1543" s="46">
        <v>3</v>
      </c>
      <c r="AZ1543" s="55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f>SUM(Tabla5[[#This Row],[VENTA MABE 2 SEMANA OCT]:[VENTAS OTROS 2 SEMANA OCT]])</f>
        <v>0</v>
      </c>
      <c r="BH1543" t="s">
        <v>1180</v>
      </c>
      <c r="BI1543" s="55" t="s">
        <v>656</v>
      </c>
      <c r="BJ1543">
        <v>0.49999999999999956</v>
      </c>
      <c r="BK1543" s="55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f>SUM(Tabla5[[#This Row],[VENTA MABE 3 SEMANA OCT]:[VENTAS OTROS 3 SEMANA OCT]])</f>
        <v>0</v>
      </c>
      <c r="BS1543" s="42">
        <v>0.5</v>
      </c>
      <c r="BT1543" s="55">
        <v>1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f>SUM(Tabla5[[#This Row],[VENTA MABE 4 SEMANA OCT]:[VENTAS OTROS 4 SEMANA OCT]])</f>
        <v>1</v>
      </c>
      <c r="CC1543" t="s">
        <v>1695</v>
      </c>
      <c r="CE1543" t="s">
        <v>1695</v>
      </c>
      <c r="CI15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543" t="s">
        <v>1701</v>
      </c>
      <c r="CK1543">
        <v>1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f>SUM(Tabla5[[#This Row],[VENTA MABE 1 SEMANA NOV]:[VENTAS OTROS 1 SEMANA NOV]])</f>
        <v>2</v>
      </c>
      <c r="CS1543">
        <f>IFERROR(VLOOKUP(Tabla5[[#This Row],[CLAVE]],[2]VENTAS!$F$2:$L$1501,2,0),0)</f>
        <v>1</v>
      </c>
      <c r="CT1543">
        <f>IFERROR(VLOOKUP(Tabla5[[#This Row],[CLAVE]],[2]VENTAS!$F$2:$L$1501,3,0),0)</f>
        <v>1</v>
      </c>
      <c r="CU1543">
        <f>IFERROR(VLOOKUP(Tabla5[[#This Row],[CLAVE]],[2]VENTAS!$F$2:$L$1501,4,0),0)</f>
        <v>0</v>
      </c>
      <c r="CV1543">
        <f>IFERROR(VLOOKUP(Tabla5[[#This Row],[CLAVE]],[2]VENTAS!$F$2:$L$1501,5,0),0)</f>
        <v>0</v>
      </c>
      <c r="CW1543">
        <f>IFERROR(VLOOKUP(Tabla5[[#This Row],[CLAVE]],[2]VENTAS!$F$2:$L$1501,6,0),0)</f>
        <v>0</v>
      </c>
      <c r="CX1543">
        <f>IFERROR(VLOOKUP(Tabla5[[#This Row],[CLAVE]],[2]VENTAS!$F$2:$L$1501,7,0),0)</f>
        <v>0</v>
      </c>
      <c r="CY1543">
        <f>IFERROR(VLOOKUP(Tabla5[[#This Row],[CLAVE]],[2]VENTAS!$F$2:$R$1501,13,0),0)</f>
        <v>0</v>
      </c>
      <c r="CZ1543">
        <f>SUM(Tabla5[[#This Row],[VENTA MABE 2 SEMANA NOV]:[VENTAS OTROS 2 SEMANA NOV]])</f>
        <v>2</v>
      </c>
      <c r="DA1543" s="46">
        <v>3.4861502504920372</v>
      </c>
    </row>
    <row r="1544" spans="1:105" hidden="1" x14ac:dyDescent="0.3">
      <c r="A1544" t="str">
        <f>CONCATENATE(Tabla5[[#This Row],[TIENDA HMPV]],Tabla5[[#This Row],[LINEA]])</f>
        <v>283 - ORVE CHILLOGALLOREFRIGERACIÓN</v>
      </c>
      <c r="C1544" s="55" t="s">
        <v>656</v>
      </c>
      <c r="D1544" s="55" t="s">
        <v>86</v>
      </c>
      <c r="E1544" s="55" t="s">
        <v>1417</v>
      </c>
      <c r="F1544" s="55" t="s">
        <v>1724</v>
      </c>
      <c r="G1544" t="s">
        <v>29</v>
      </c>
      <c r="H1544" s="42">
        <f>IFERROR(Tabla5[[#This Row],[VENTAS MABE]]/Tabla5[[#This Row],[CUOTA]],0)</f>
        <v>0</v>
      </c>
      <c r="I1544">
        <v>2</v>
      </c>
      <c r="K1544">
        <v>1</v>
      </c>
      <c r="L1544">
        <v>0</v>
      </c>
      <c r="M1544">
        <v>0</v>
      </c>
      <c r="N1544">
        <v>0</v>
      </c>
      <c r="O1544">
        <v>0</v>
      </c>
      <c r="W1544" s="42">
        <f>IFERROR(Tabla5[[#This Row],[TOTAL VENTA 38 SEMANA]]/Tabla5[[#This Row],[VENTA ACUM 38]],0)</f>
        <v>0</v>
      </c>
      <c r="X1544" s="42" t="e">
        <f>VLOOKUP(Tabla5[[#This Row],[CLAVE]],[1]!QMI_5_SEMANA_SEP_22[[CLAVE]:[SHARE CADENA S2]],21,0)</f>
        <v>#REF!</v>
      </c>
      <c r="Y1544" s="55" t="s">
        <v>769</v>
      </c>
      <c r="Z1544" s="46">
        <f>+Tabla5[[#This Row],[VENTA ACUM 38]]+Tabla5[[#This Row],[venta total 39 acum]]</f>
        <v>1</v>
      </c>
      <c r="AA1544" s="46">
        <v>0</v>
      </c>
      <c r="AB1544" s="46">
        <v>0</v>
      </c>
      <c r="AC1544" s="46">
        <v>0</v>
      </c>
      <c r="AD1544" s="46">
        <v>1</v>
      </c>
      <c r="AE1544" s="46">
        <v>0</v>
      </c>
      <c r="AF1544" s="46">
        <v>1</v>
      </c>
      <c r="AG1544" s="46">
        <v>0</v>
      </c>
      <c r="AH1544" s="42">
        <f>IFERROR(Tabla5[[#This Row],[VENTAS MABE]]/Tabla5[[#This Row],[VENTAS INDURAMA]],0)</f>
        <v>0</v>
      </c>
      <c r="AI1544" t="s">
        <v>1676</v>
      </c>
      <c r="AK1544" s="42"/>
      <c r="AL1544" t="s">
        <v>727</v>
      </c>
      <c r="AM1544" s="55" t="s">
        <v>1416</v>
      </c>
      <c r="AO1544" s="55" t="s">
        <v>429</v>
      </c>
      <c r="AP1544" t="e">
        <v>#N/A</v>
      </c>
      <c r="AQ1544" s="55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f>SUM(Tabla5[[#This Row],[VENTA MABE 1 SEMANA OCT]:[VENTAS OTROS 1 SEMANA OCT]])</f>
        <v>1</v>
      </c>
      <c r="AY1544" s="46">
        <v>2</v>
      </c>
      <c r="AZ1544" s="55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f>SUM(Tabla5[[#This Row],[VENTA MABE 2 SEMANA OCT]:[VENTAS OTROS 2 SEMANA OCT]])</f>
        <v>0</v>
      </c>
      <c r="BH1544" t="s">
        <v>1180</v>
      </c>
      <c r="BI1544" s="55" t="s">
        <v>656</v>
      </c>
      <c r="BJ1544">
        <v>0.49999999999999956</v>
      </c>
      <c r="BK1544" s="55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f>SUM(Tabla5[[#This Row],[VENTA MABE 3 SEMANA OCT]:[VENTAS OTROS 3 SEMANA OCT]])</f>
        <v>0</v>
      </c>
      <c r="BS1544" s="42">
        <v>0.4</v>
      </c>
      <c r="BT1544" s="55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f>SUM(Tabla5[[#This Row],[VENTA MABE 4 SEMANA OCT]:[VENTAS OTROS 4 SEMANA OCT]])</f>
        <v>0</v>
      </c>
      <c r="CB1544" t="s">
        <v>1679</v>
      </c>
      <c r="CC1544" t="s">
        <v>1679</v>
      </c>
      <c r="CD1544" t="s">
        <v>1679</v>
      </c>
      <c r="CE1544" t="s">
        <v>1679</v>
      </c>
      <c r="CF1544" t="s">
        <v>1679</v>
      </c>
      <c r="CG1544" t="s">
        <v>1679</v>
      </c>
      <c r="CH1544" t="s">
        <v>1679</v>
      </c>
      <c r="CI15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44" s="66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f>SUM(Tabla5[[#This Row],[VENTA MABE 1 SEMANA NOV]:[VENTAS OTROS 1 SEMANA NOV]])</f>
        <v>0</v>
      </c>
      <c r="CS1544">
        <f>IFERROR(VLOOKUP(Tabla5[[#This Row],[CLAVE]],[2]VENTAS!$F$2:$L$1501,2,0),0)</f>
        <v>1</v>
      </c>
      <c r="CT1544">
        <f>IFERROR(VLOOKUP(Tabla5[[#This Row],[CLAVE]],[2]VENTAS!$F$2:$L$1501,3,0),0)</f>
        <v>2</v>
      </c>
      <c r="CU1544">
        <f>IFERROR(VLOOKUP(Tabla5[[#This Row],[CLAVE]],[2]VENTAS!$F$2:$L$1501,4,0),0)</f>
        <v>0</v>
      </c>
      <c r="CV1544">
        <f>IFERROR(VLOOKUP(Tabla5[[#This Row],[CLAVE]],[2]VENTAS!$F$2:$L$1501,5,0),0)</f>
        <v>0</v>
      </c>
      <c r="CW1544">
        <f>IFERROR(VLOOKUP(Tabla5[[#This Row],[CLAVE]],[2]VENTAS!$F$2:$L$1501,6,0),0)</f>
        <v>0</v>
      </c>
      <c r="CX1544">
        <f>IFERROR(VLOOKUP(Tabla5[[#This Row],[CLAVE]],[2]VENTAS!$F$2:$L$1501,7,0),0)</f>
        <v>0</v>
      </c>
      <c r="CY1544">
        <f>IFERROR(VLOOKUP(Tabla5[[#This Row],[CLAVE]],[2]VENTAS!$F$2:$R$1501,13,0),0)</f>
        <v>0</v>
      </c>
      <c r="CZ1544">
        <f>SUM(Tabla5[[#This Row],[VENTA MABE 2 SEMANA NOV]:[VENTAS OTROS 2 SEMANA NOV]])</f>
        <v>3</v>
      </c>
      <c r="DA1544" s="46">
        <v>4</v>
      </c>
    </row>
    <row r="1545" spans="1:105" hidden="1" x14ac:dyDescent="0.3">
      <c r="A1545" t="str">
        <f>CONCATENATE(Tabla5[[#This Row],[TIENDA HMPV]],Tabla5[[#This Row],[LINEA]])</f>
        <v>85 - ORVE EL QUINCHECOCINAS</v>
      </c>
      <c r="C1545" s="55" t="s">
        <v>656</v>
      </c>
      <c r="D1545" s="55" t="s">
        <v>86</v>
      </c>
      <c r="E1545" s="55" t="s">
        <v>1401</v>
      </c>
      <c r="F1545" s="55" t="s">
        <v>1724</v>
      </c>
      <c r="G1545" t="s">
        <v>26</v>
      </c>
      <c r="H1545" s="42">
        <f>IFERROR(Tabla5[[#This Row],[VENTAS MABE]]/Tabla5[[#This Row],[CUOTA]],0)</f>
        <v>0</v>
      </c>
      <c r="I1545">
        <v>2</v>
      </c>
      <c r="K1545">
        <v>0</v>
      </c>
      <c r="L1545">
        <v>0</v>
      </c>
      <c r="M1545">
        <v>0</v>
      </c>
      <c r="N1545">
        <v>0</v>
      </c>
      <c r="O1545">
        <v>0</v>
      </c>
      <c r="W1545" s="42">
        <f>IFERROR(Tabla5[[#This Row],[TOTAL VENTA 38 SEMANA]]/Tabla5[[#This Row],[VENTA ACUM 38]],0)</f>
        <v>0</v>
      </c>
      <c r="X1545" s="42" t="e">
        <f>VLOOKUP(Tabla5[[#This Row],[CLAVE]],[1]!QMI_5_SEMANA_SEP_22[[CLAVE]:[SHARE CADENA S2]],21,0)</f>
        <v>#REF!</v>
      </c>
      <c r="Y1545" s="55" t="s">
        <v>769</v>
      </c>
      <c r="Z1545" s="46">
        <f>+Tabla5[[#This Row],[VENTA ACUM 38]]+Tabla5[[#This Row],[venta total 39 acum]]</f>
        <v>1</v>
      </c>
      <c r="AA1545" s="46">
        <v>0</v>
      </c>
      <c r="AB1545" s="46">
        <v>0</v>
      </c>
      <c r="AC1545" s="46">
        <v>0</v>
      </c>
      <c r="AD1545" s="46">
        <v>1</v>
      </c>
      <c r="AE1545" s="46">
        <v>1</v>
      </c>
      <c r="AF1545" s="46">
        <v>1</v>
      </c>
      <c r="AG1545" s="46">
        <v>1</v>
      </c>
      <c r="AH1545" s="42">
        <f>IFERROR(Tabla5[[#This Row],[VENTAS MABE]]/Tabla5[[#This Row],[VENTAS INDURAMA]],0)</f>
        <v>0</v>
      </c>
      <c r="AI1545" t="s">
        <v>1676</v>
      </c>
      <c r="AK1545" s="42"/>
      <c r="AL1545" t="s">
        <v>727</v>
      </c>
      <c r="AM1545" s="55" t="s">
        <v>1400</v>
      </c>
      <c r="AO1545" s="55" t="s">
        <v>429</v>
      </c>
      <c r="AP1545" t="e">
        <v>#N/A</v>
      </c>
      <c r="AQ1545" s="5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f>SUM(Tabla5[[#This Row],[VENTA MABE 1 SEMANA OCT]:[VENTAS OTROS 1 SEMANA OCT]])</f>
        <v>1</v>
      </c>
      <c r="AY1545" s="46">
        <v>4</v>
      </c>
      <c r="AZ1545" s="5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f>SUM(Tabla5[[#This Row],[VENTA MABE 2 SEMANA OCT]:[VENTAS OTROS 2 SEMANA OCT]])</f>
        <v>1</v>
      </c>
      <c r="BH1545" t="s">
        <v>796</v>
      </c>
      <c r="BI1545" s="55" t="s">
        <v>656</v>
      </c>
      <c r="BJ1545">
        <v>0.99999999999999978</v>
      </c>
      <c r="BK1545" s="55">
        <v>2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f>SUM(Tabla5[[#This Row],[VENTA MABE 3 SEMANA OCT]:[VENTAS OTROS 3 SEMANA OCT]])</f>
        <v>2</v>
      </c>
      <c r="BS1545" s="42">
        <v>0.5</v>
      </c>
      <c r="BT1545" s="5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f>SUM(Tabla5[[#This Row],[VENTA MABE 4 SEMANA OCT]:[VENTAS OTROS 4 SEMANA OCT]])</f>
        <v>0</v>
      </c>
      <c r="CB1545" t="s">
        <v>1679</v>
      </c>
      <c r="CC1545" t="s">
        <v>1679</v>
      </c>
      <c r="CD1545" t="s">
        <v>1679</v>
      </c>
      <c r="CE1545" t="s">
        <v>1679</v>
      </c>
      <c r="CF1545" t="s">
        <v>1679</v>
      </c>
      <c r="CG1545" t="s">
        <v>1679</v>
      </c>
      <c r="CH1545" t="s">
        <v>1679</v>
      </c>
      <c r="CI15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45" t="s">
        <v>1703</v>
      </c>
      <c r="CK1545">
        <v>1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f>SUM(Tabla5[[#This Row],[VENTA MABE 1 SEMANA NOV]:[VENTAS OTROS 1 SEMANA NOV]])</f>
        <v>2</v>
      </c>
      <c r="CS1545">
        <f>IFERROR(VLOOKUP(Tabla5[[#This Row],[CLAVE]],[2]VENTAS!$F$2:$L$1501,2,0),0)</f>
        <v>1</v>
      </c>
      <c r="CT1545">
        <f>IFERROR(VLOOKUP(Tabla5[[#This Row],[CLAVE]],[2]VENTAS!$F$2:$L$1501,3,0),0)</f>
        <v>1</v>
      </c>
      <c r="CU1545">
        <f>IFERROR(VLOOKUP(Tabla5[[#This Row],[CLAVE]],[2]VENTAS!$F$2:$L$1501,4,0),0)</f>
        <v>0</v>
      </c>
      <c r="CV1545">
        <f>IFERROR(VLOOKUP(Tabla5[[#This Row],[CLAVE]],[2]VENTAS!$F$2:$L$1501,5,0),0)</f>
        <v>0</v>
      </c>
      <c r="CW1545">
        <f>IFERROR(VLOOKUP(Tabla5[[#This Row],[CLAVE]],[2]VENTAS!$F$2:$L$1501,6,0),0)</f>
        <v>0</v>
      </c>
      <c r="CX1545">
        <f>IFERROR(VLOOKUP(Tabla5[[#This Row],[CLAVE]],[2]VENTAS!$F$2:$L$1501,7,0),0)</f>
        <v>0</v>
      </c>
      <c r="CY1545">
        <f>IFERROR(VLOOKUP(Tabla5[[#This Row],[CLAVE]],[2]VENTAS!$F$2:$R$1501,13,0),0)</f>
        <v>0</v>
      </c>
      <c r="CZ1545">
        <f>SUM(Tabla5[[#This Row],[VENTA MABE 2 SEMANA NOV]:[VENTAS OTROS 2 SEMANA NOV]])</f>
        <v>2</v>
      </c>
      <c r="DA1545" s="46">
        <v>10</v>
      </c>
    </row>
    <row r="1546" spans="1:105" hidden="1" x14ac:dyDescent="0.3">
      <c r="A1546" t="str">
        <f>CONCATENATE(Tabla5[[#This Row],[TIENDA HMPV]],Tabla5[[#This Row],[LINEA]])</f>
        <v>85 - ORVE EL QUINCHEGLOBALES</v>
      </c>
      <c r="C1546" s="55" t="s">
        <v>656</v>
      </c>
      <c r="D1546" s="55" t="s">
        <v>86</v>
      </c>
      <c r="E1546" s="55" t="s">
        <v>1401</v>
      </c>
      <c r="F1546" s="55" t="s">
        <v>1724</v>
      </c>
      <c r="G1546" t="s">
        <v>27</v>
      </c>
      <c r="H1546" s="42">
        <f>IFERROR(Tabla5[[#This Row],[VENTAS MABE]]/Tabla5[[#This Row],[CUOTA]],0)</f>
        <v>0</v>
      </c>
      <c r="I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W1546" s="42">
        <f>IFERROR(Tabla5[[#This Row],[TOTAL VENTA 38 SEMANA]]/Tabla5[[#This Row],[VENTA ACUM 38]],0)</f>
        <v>0</v>
      </c>
      <c r="X1546" s="42" t="e">
        <f>VLOOKUP(Tabla5[[#This Row],[CLAVE]],[1]!QMI_5_SEMANA_SEP_22[[CLAVE]:[SHARE CADENA S2]],21,0)</f>
        <v>#REF!</v>
      </c>
      <c r="Y1546" s="55" t="s">
        <v>769</v>
      </c>
      <c r="Z1546" s="46">
        <f>+Tabla5[[#This Row],[VENTA ACUM 38]]+Tabla5[[#This Row],[venta total 39 acum]]</f>
        <v>0</v>
      </c>
      <c r="AA1546" s="46">
        <v>0</v>
      </c>
      <c r="AB1546" s="46">
        <v>0</v>
      </c>
      <c r="AC1546" s="46">
        <v>0</v>
      </c>
      <c r="AD1546" s="46">
        <v>0</v>
      </c>
      <c r="AE1546" s="46">
        <v>0</v>
      </c>
      <c r="AF1546" s="46">
        <v>0</v>
      </c>
      <c r="AG1546" s="46">
        <v>0</v>
      </c>
      <c r="AH1546" s="42">
        <f>IFERROR(Tabla5[[#This Row],[VENTAS MABE]]/Tabla5[[#This Row],[VENTAS INDURAMA]],0)</f>
        <v>0</v>
      </c>
      <c r="AI1546" t="s">
        <v>1676</v>
      </c>
      <c r="AK1546" s="42"/>
      <c r="AL1546" t="s">
        <v>727</v>
      </c>
      <c r="AM1546" s="55" t="s">
        <v>1400</v>
      </c>
      <c r="AO1546" s="55" t="s">
        <v>429</v>
      </c>
      <c r="AP1546" t="e">
        <v>#N/A</v>
      </c>
      <c r="AQ1546" s="55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f>SUM(Tabla5[[#This Row],[VENTA MABE 1 SEMANA OCT]:[VENTAS OTROS 1 SEMANA OCT]])</f>
        <v>0</v>
      </c>
      <c r="AY1546" s="46">
        <v>0</v>
      </c>
      <c r="AZ1546" s="55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f>SUM(Tabla5[[#This Row],[VENTA MABE 2 SEMANA OCT]:[VENTAS OTROS 2 SEMANA OCT]])</f>
        <v>0</v>
      </c>
      <c r="BH1546" t="s">
        <v>796</v>
      </c>
      <c r="BI1546" s="55" t="s">
        <v>656</v>
      </c>
      <c r="BJ1546">
        <v>0.99999999999999978</v>
      </c>
      <c r="BK1546" s="55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f>SUM(Tabla5[[#This Row],[VENTA MABE 3 SEMANA OCT]:[VENTAS OTROS 3 SEMANA OCT]])</f>
        <v>0</v>
      </c>
      <c r="BS1546" s="42">
        <v>0</v>
      </c>
      <c r="BT1546" s="55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f>SUM(Tabla5[[#This Row],[VENTA MABE 4 SEMANA OCT]:[VENTAS OTROS 4 SEMANA OCT]])</f>
        <v>0</v>
      </c>
      <c r="CB1546" t="s">
        <v>1679</v>
      </c>
      <c r="CC1546" t="s">
        <v>1679</v>
      </c>
      <c r="CD1546" t="s">
        <v>1679</v>
      </c>
      <c r="CE1546" t="s">
        <v>1679</v>
      </c>
      <c r="CF1546" t="s">
        <v>1679</v>
      </c>
      <c r="CG1546" t="s">
        <v>1679</v>
      </c>
      <c r="CH1546" t="s">
        <v>1679</v>
      </c>
      <c r="CI15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46" s="6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f>SUM(Tabla5[[#This Row],[VENTA MABE 1 SEMANA NOV]:[VENTAS OTROS 1 SEMANA NOV]])</f>
        <v>0</v>
      </c>
      <c r="CS1546">
        <f>IFERROR(VLOOKUP(Tabla5[[#This Row],[CLAVE]],[2]VENTAS!$F$2:$L$1501,2,0),0)</f>
        <v>0</v>
      </c>
      <c r="CT1546">
        <f>IFERROR(VLOOKUP(Tabla5[[#This Row],[CLAVE]],[2]VENTAS!$F$2:$L$1501,3,0),0)</f>
        <v>0</v>
      </c>
      <c r="CU1546">
        <f>IFERROR(VLOOKUP(Tabla5[[#This Row],[CLAVE]],[2]VENTAS!$F$2:$L$1501,4,0),0)</f>
        <v>0</v>
      </c>
      <c r="CV1546">
        <f>IFERROR(VLOOKUP(Tabla5[[#This Row],[CLAVE]],[2]VENTAS!$F$2:$L$1501,5,0),0)</f>
        <v>0</v>
      </c>
      <c r="CW1546">
        <f>IFERROR(VLOOKUP(Tabla5[[#This Row],[CLAVE]],[2]VENTAS!$F$2:$L$1501,6,0),0)</f>
        <v>0</v>
      </c>
      <c r="CX1546">
        <f>IFERROR(VLOOKUP(Tabla5[[#This Row],[CLAVE]],[2]VENTAS!$F$2:$L$1501,7,0),0)</f>
        <v>0</v>
      </c>
      <c r="CY1546">
        <f>IFERROR(VLOOKUP(Tabla5[[#This Row],[CLAVE]],[2]VENTAS!$F$2:$R$1501,13,0),0)</f>
        <v>0</v>
      </c>
      <c r="CZ1546">
        <f>SUM(Tabla5[[#This Row],[VENTA MABE 2 SEMANA NOV]:[VENTAS OTROS 2 SEMANA NOV]])</f>
        <v>0</v>
      </c>
      <c r="DA1546" s="46">
        <v>0</v>
      </c>
    </row>
    <row r="1547" spans="1:105" hidden="1" x14ac:dyDescent="0.3">
      <c r="A1547" t="str">
        <f>CONCATENATE(Tabla5[[#This Row],[TIENDA HMPV]],Tabla5[[#This Row],[LINEA]])</f>
        <v>85 - ORVE EL QUINCHELAVADO</v>
      </c>
      <c r="C1547" s="55" t="s">
        <v>656</v>
      </c>
      <c r="D1547" s="55" t="s">
        <v>86</v>
      </c>
      <c r="E1547" s="55" t="s">
        <v>1401</v>
      </c>
      <c r="F1547" s="55" t="s">
        <v>1724</v>
      </c>
      <c r="G1547" t="s">
        <v>28</v>
      </c>
      <c r="H1547" s="42">
        <f>IFERROR(Tabla5[[#This Row],[VENTAS MABE]]/Tabla5[[#This Row],[CUOTA]],0)</f>
        <v>0</v>
      </c>
      <c r="I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W1547" s="42">
        <f>IFERROR(Tabla5[[#This Row],[TOTAL VENTA 38 SEMANA]]/Tabla5[[#This Row],[VENTA ACUM 38]],0)</f>
        <v>0</v>
      </c>
      <c r="X1547" s="42" t="e">
        <f>VLOOKUP(Tabla5[[#This Row],[CLAVE]],[1]!QMI_5_SEMANA_SEP_22[[CLAVE]:[SHARE CADENA S2]],21,0)</f>
        <v>#REF!</v>
      </c>
      <c r="Y1547" s="55" t="s">
        <v>769</v>
      </c>
      <c r="Z1547" s="46">
        <f>+Tabla5[[#This Row],[VENTA ACUM 38]]+Tabla5[[#This Row],[venta total 39 acum]]</f>
        <v>0</v>
      </c>
      <c r="AA1547" s="46">
        <v>0</v>
      </c>
      <c r="AB1547" s="46">
        <v>0</v>
      </c>
      <c r="AC1547" s="46">
        <v>0</v>
      </c>
      <c r="AD1547" s="46">
        <v>0</v>
      </c>
      <c r="AE1547" s="46">
        <v>0</v>
      </c>
      <c r="AF1547" s="46">
        <v>0</v>
      </c>
      <c r="AG1547" s="46">
        <v>0</v>
      </c>
      <c r="AH1547" s="42">
        <f>IFERROR(Tabla5[[#This Row],[VENTAS MABE]]/Tabla5[[#This Row],[VENTAS INDURAMA]],0)</f>
        <v>0</v>
      </c>
      <c r="AI1547" t="s">
        <v>1676</v>
      </c>
      <c r="AK1547" s="42"/>
      <c r="AL1547" t="s">
        <v>727</v>
      </c>
      <c r="AM1547" s="55" t="s">
        <v>1400</v>
      </c>
      <c r="AO1547" s="55" t="s">
        <v>429</v>
      </c>
      <c r="AP1547" t="e">
        <v>#N/A</v>
      </c>
      <c r="AQ1547" s="55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f>SUM(Tabla5[[#This Row],[VENTA MABE 1 SEMANA OCT]:[VENTAS OTROS 1 SEMANA OCT]])</f>
        <v>0</v>
      </c>
      <c r="AY1547" s="46">
        <v>0</v>
      </c>
      <c r="AZ1547" s="55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f>SUM(Tabla5[[#This Row],[VENTA MABE 2 SEMANA OCT]:[VENTAS OTROS 2 SEMANA OCT]])</f>
        <v>0</v>
      </c>
      <c r="BH1547" t="s">
        <v>796</v>
      </c>
      <c r="BI1547" s="55" t="s">
        <v>656</v>
      </c>
      <c r="BJ1547">
        <v>0.99999999999999978</v>
      </c>
      <c r="BK1547" s="55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f>SUM(Tabla5[[#This Row],[VENTA MABE 3 SEMANA OCT]:[VENTAS OTROS 3 SEMANA OCT]])</f>
        <v>0</v>
      </c>
      <c r="BS1547" s="42">
        <v>0</v>
      </c>
      <c r="BT1547" s="55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f>SUM(Tabla5[[#This Row],[VENTA MABE 4 SEMANA OCT]:[VENTAS OTROS 4 SEMANA OCT]])</f>
        <v>0</v>
      </c>
      <c r="CB1547" t="s">
        <v>1679</v>
      </c>
      <c r="CC1547" t="s">
        <v>1679</v>
      </c>
      <c r="CD1547" t="s">
        <v>1679</v>
      </c>
      <c r="CE1547" t="s">
        <v>1679</v>
      </c>
      <c r="CF1547" t="s">
        <v>1679</v>
      </c>
      <c r="CG1547" t="s">
        <v>1679</v>
      </c>
      <c r="CH1547" t="s">
        <v>1679</v>
      </c>
      <c r="CI15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47" s="66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f>SUM(Tabla5[[#This Row],[VENTA MABE 1 SEMANA NOV]:[VENTAS OTROS 1 SEMANA NOV]])</f>
        <v>0</v>
      </c>
      <c r="CS1547">
        <f>IFERROR(VLOOKUP(Tabla5[[#This Row],[CLAVE]],[2]VENTAS!$F$2:$L$1501,2,0),0)</f>
        <v>0</v>
      </c>
      <c r="CT1547">
        <f>IFERROR(VLOOKUP(Tabla5[[#This Row],[CLAVE]],[2]VENTAS!$F$2:$L$1501,3,0),0)</f>
        <v>0</v>
      </c>
      <c r="CU1547">
        <f>IFERROR(VLOOKUP(Tabla5[[#This Row],[CLAVE]],[2]VENTAS!$F$2:$L$1501,4,0),0)</f>
        <v>0</v>
      </c>
      <c r="CV1547">
        <f>IFERROR(VLOOKUP(Tabla5[[#This Row],[CLAVE]],[2]VENTAS!$F$2:$L$1501,5,0),0)</f>
        <v>0</v>
      </c>
      <c r="CW1547">
        <f>IFERROR(VLOOKUP(Tabla5[[#This Row],[CLAVE]],[2]VENTAS!$F$2:$L$1501,6,0),0)</f>
        <v>0</v>
      </c>
      <c r="CX1547">
        <f>IFERROR(VLOOKUP(Tabla5[[#This Row],[CLAVE]],[2]VENTAS!$F$2:$L$1501,7,0),0)</f>
        <v>0</v>
      </c>
      <c r="CY1547">
        <f>IFERROR(VLOOKUP(Tabla5[[#This Row],[CLAVE]],[2]VENTAS!$F$2:$R$1501,13,0),0)</f>
        <v>0</v>
      </c>
      <c r="CZ1547">
        <f>SUM(Tabla5[[#This Row],[VENTA MABE 2 SEMANA NOV]:[VENTAS OTROS 2 SEMANA NOV]])</f>
        <v>0</v>
      </c>
      <c r="DA1547" s="46">
        <v>0</v>
      </c>
    </row>
    <row r="1548" spans="1:105" hidden="1" x14ac:dyDescent="0.3">
      <c r="A1548" t="str">
        <f>CONCATENATE(Tabla5[[#This Row],[TIENDA HMPV]],Tabla5[[#This Row],[LINEA]])</f>
        <v>85 - ORVE EL QUINCHEREFRIGERACIÓN</v>
      </c>
      <c r="C1548" s="55" t="s">
        <v>656</v>
      </c>
      <c r="D1548" s="55" t="s">
        <v>86</v>
      </c>
      <c r="E1548" s="55" t="s">
        <v>1401</v>
      </c>
      <c r="F1548" s="55" t="s">
        <v>1724</v>
      </c>
      <c r="G1548" t="s">
        <v>29</v>
      </c>
      <c r="H1548" s="42">
        <f>IFERROR(Tabla5[[#This Row],[VENTAS MABE]]/Tabla5[[#This Row],[CUOTA]],0)</f>
        <v>0</v>
      </c>
      <c r="I1548">
        <v>2</v>
      </c>
      <c r="K1548">
        <v>0</v>
      </c>
      <c r="L1548">
        <v>0</v>
      </c>
      <c r="M1548">
        <v>0</v>
      </c>
      <c r="N1548">
        <v>0</v>
      </c>
      <c r="O1548">
        <v>0</v>
      </c>
      <c r="W1548" s="42">
        <f>IFERROR(Tabla5[[#This Row],[TOTAL VENTA 38 SEMANA]]/Tabla5[[#This Row],[VENTA ACUM 38]],0)</f>
        <v>0</v>
      </c>
      <c r="X1548" s="42" t="e">
        <f>VLOOKUP(Tabla5[[#This Row],[CLAVE]],[1]!QMI_5_SEMANA_SEP_22[[CLAVE]:[SHARE CADENA S2]],21,0)</f>
        <v>#REF!</v>
      </c>
      <c r="Y1548" s="55" t="s">
        <v>769</v>
      </c>
      <c r="Z1548" s="46">
        <f>+Tabla5[[#This Row],[VENTA ACUM 38]]+Tabla5[[#This Row],[venta total 39 acum]]</f>
        <v>0</v>
      </c>
      <c r="AA1548" s="46">
        <v>0</v>
      </c>
      <c r="AB1548" s="46">
        <v>0</v>
      </c>
      <c r="AC1548" s="46">
        <v>0</v>
      </c>
      <c r="AD1548" s="46">
        <v>0</v>
      </c>
      <c r="AE1548" s="46">
        <v>0</v>
      </c>
      <c r="AF1548" s="46">
        <v>0</v>
      </c>
      <c r="AG1548" s="46">
        <v>0</v>
      </c>
      <c r="AH1548" s="42">
        <f>IFERROR(Tabla5[[#This Row],[VENTAS MABE]]/Tabla5[[#This Row],[VENTAS INDURAMA]],0)</f>
        <v>0</v>
      </c>
      <c r="AI1548" t="s">
        <v>1676</v>
      </c>
      <c r="AK1548" s="42"/>
      <c r="AL1548" t="s">
        <v>727</v>
      </c>
      <c r="AM1548" s="55" t="s">
        <v>1400</v>
      </c>
      <c r="AO1548" s="55" t="s">
        <v>429</v>
      </c>
      <c r="AP1548" t="e">
        <v>#N/A</v>
      </c>
      <c r="AQ1548" s="55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f>SUM(Tabla5[[#This Row],[VENTA MABE 1 SEMANA OCT]:[VENTAS OTROS 1 SEMANA OCT]])</f>
        <v>0</v>
      </c>
      <c r="AY1548" s="46">
        <v>4</v>
      </c>
      <c r="AZ1548" s="55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f>SUM(Tabla5[[#This Row],[VENTA MABE 2 SEMANA OCT]:[VENTAS OTROS 2 SEMANA OCT]])</f>
        <v>0</v>
      </c>
      <c r="BH1548" t="s">
        <v>796</v>
      </c>
      <c r="BI1548" s="55" t="s">
        <v>656</v>
      </c>
      <c r="BJ1548">
        <v>0.99999999999999978</v>
      </c>
      <c r="BK1548" s="55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f>SUM(Tabla5[[#This Row],[VENTA MABE 3 SEMANA OCT]:[VENTAS OTROS 3 SEMANA OCT]])</f>
        <v>0</v>
      </c>
      <c r="BS1548" s="42">
        <v>0.4</v>
      </c>
      <c r="BT1548" s="55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f>SUM(Tabla5[[#This Row],[VENTA MABE 4 SEMANA OCT]:[VENTAS OTROS 4 SEMANA OCT]])</f>
        <v>0</v>
      </c>
      <c r="CB1548" t="s">
        <v>1679</v>
      </c>
      <c r="CC1548" t="s">
        <v>1679</v>
      </c>
      <c r="CD1548" t="s">
        <v>1679</v>
      </c>
      <c r="CE1548" t="s">
        <v>1679</v>
      </c>
      <c r="CF1548" t="s">
        <v>1679</v>
      </c>
      <c r="CG1548" t="s">
        <v>1679</v>
      </c>
      <c r="CH1548" t="s">
        <v>1679</v>
      </c>
      <c r="CI15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48" s="66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f>SUM(Tabla5[[#This Row],[VENTA MABE 1 SEMANA NOV]:[VENTAS OTROS 1 SEMANA NOV]])</f>
        <v>0</v>
      </c>
      <c r="CS1548">
        <f>IFERROR(VLOOKUP(Tabla5[[#This Row],[CLAVE]],[2]VENTAS!$F$2:$L$1501,2,0),0)</f>
        <v>0</v>
      </c>
      <c r="CT1548">
        <f>IFERROR(VLOOKUP(Tabla5[[#This Row],[CLAVE]],[2]VENTAS!$F$2:$L$1501,3,0),0)</f>
        <v>0</v>
      </c>
      <c r="CU1548">
        <f>IFERROR(VLOOKUP(Tabla5[[#This Row],[CLAVE]],[2]VENTAS!$F$2:$L$1501,4,0),0)</f>
        <v>0</v>
      </c>
      <c r="CV1548">
        <f>IFERROR(VLOOKUP(Tabla5[[#This Row],[CLAVE]],[2]VENTAS!$F$2:$L$1501,5,0),0)</f>
        <v>0</v>
      </c>
      <c r="CW1548">
        <f>IFERROR(VLOOKUP(Tabla5[[#This Row],[CLAVE]],[2]VENTAS!$F$2:$L$1501,6,0),0)</f>
        <v>0</v>
      </c>
      <c r="CX1548">
        <f>IFERROR(VLOOKUP(Tabla5[[#This Row],[CLAVE]],[2]VENTAS!$F$2:$L$1501,7,0),0)</f>
        <v>0</v>
      </c>
      <c r="CY1548">
        <f>IFERROR(VLOOKUP(Tabla5[[#This Row],[CLAVE]],[2]VENTAS!$F$2:$R$1501,13,0),0)</f>
        <v>0</v>
      </c>
      <c r="CZ1548">
        <f>SUM(Tabla5[[#This Row],[VENTA MABE 2 SEMANA NOV]:[VENTAS OTROS 2 SEMANA NOV]])</f>
        <v>0</v>
      </c>
      <c r="DA1548" s="46">
        <v>8</v>
      </c>
    </row>
    <row r="1549" spans="1:105" hidden="1" x14ac:dyDescent="0.3">
      <c r="A1549" t="str">
        <f>CONCATENATE(Tabla5[[#This Row],[TIENDA HMPV]],Tabla5[[#This Row],[LINEA]])</f>
        <v>94331 - ORVE GUAMANICOCINAS</v>
      </c>
      <c r="C1549" s="55" t="s">
        <v>656</v>
      </c>
      <c r="D1549" s="55" t="s">
        <v>86</v>
      </c>
      <c r="E1549" s="55" t="s">
        <v>1430</v>
      </c>
      <c r="F1549" s="55" t="s">
        <v>1724</v>
      </c>
      <c r="G1549" t="s">
        <v>26</v>
      </c>
      <c r="H1549" s="42">
        <f>IFERROR(Tabla5[[#This Row],[VENTAS MABE]]/Tabla5[[#This Row],[CUOTA]],0)</f>
        <v>0</v>
      </c>
      <c r="I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W1549" s="42">
        <f>IFERROR(Tabla5[[#This Row],[TOTAL VENTA 38 SEMANA]]/Tabla5[[#This Row],[VENTA ACUM 38]],0)</f>
        <v>0</v>
      </c>
      <c r="X1549" s="42" t="e">
        <f>VLOOKUP(Tabla5[[#This Row],[CLAVE]],[1]!QMI_5_SEMANA_SEP_22[[CLAVE]:[SHARE CADENA S2]],21,0)</f>
        <v>#REF!</v>
      </c>
      <c r="Y1549" s="55" t="s">
        <v>769</v>
      </c>
      <c r="Z1549" s="46">
        <f>+Tabla5[[#This Row],[VENTA ACUM 38]]+Tabla5[[#This Row],[venta total 39 acum]]</f>
        <v>2</v>
      </c>
      <c r="AA1549" s="46">
        <v>0</v>
      </c>
      <c r="AB1549" s="46">
        <v>0</v>
      </c>
      <c r="AC1549" s="46">
        <v>0</v>
      </c>
      <c r="AD1549" s="46">
        <v>2</v>
      </c>
      <c r="AE1549" s="46">
        <v>1</v>
      </c>
      <c r="AF1549" s="46">
        <v>2</v>
      </c>
      <c r="AG1549" s="46">
        <v>1</v>
      </c>
      <c r="AH1549" s="42">
        <f>IFERROR(Tabla5[[#This Row],[VENTAS MABE]]/Tabla5[[#This Row],[VENTAS INDURAMA]],0)</f>
        <v>0</v>
      </c>
      <c r="AI1549" t="s">
        <v>1676</v>
      </c>
      <c r="AK1549" s="42"/>
      <c r="AL1549" t="s">
        <v>727</v>
      </c>
      <c r="AM1549" s="55" t="s">
        <v>1429</v>
      </c>
      <c r="AO1549" s="55" t="s">
        <v>429</v>
      </c>
      <c r="AP1549" t="e">
        <v>#N/A</v>
      </c>
      <c r="AQ1549" s="55">
        <v>1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f>SUM(Tabla5[[#This Row],[VENTA MABE 1 SEMANA OCT]:[VENTAS OTROS 1 SEMANA OCT]])</f>
        <v>2</v>
      </c>
      <c r="AY1549" s="46">
        <v>2</v>
      </c>
      <c r="AZ1549" s="55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f>SUM(Tabla5[[#This Row],[VENTA MABE 2 SEMANA OCT]:[VENTAS OTROS 2 SEMANA OCT]])</f>
        <v>0</v>
      </c>
      <c r="BH1549" t="s">
        <v>1180</v>
      </c>
      <c r="BI1549" s="55" t="s">
        <v>656</v>
      </c>
      <c r="BJ1549">
        <v>0.49999999999999956</v>
      </c>
      <c r="BK1549" s="55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f>SUM(Tabla5[[#This Row],[VENTA MABE 3 SEMANA OCT]:[VENTAS OTROS 3 SEMANA OCT]])</f>
        <v>0</v>
      </c>
      <c r="BS1549" s="42">
        <v>0.5</v>
      </c>
      <c r="BT1549" s="55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f>SUM(Tabla5[[#This Row],[VENTA MABE 4 SEMANA OCT]:[VENTAS OTROS 4 SEMANA OCT]])</f>
        <v>0</v>
      </c>
      <c r="CB1549" t="s">
        <v>1679</v>
      </c>
      <c r="CC1549" t="s">
        <v>1679</v>
      </c>
      <c r="CD1549" t="s">
        <v>1679</v>
      </c>
      <c r="CE1549" t="s">
        <v>1679</v>
      </c>
      <c r="CF1549" t="s">
        <v>1679</v>
      </c>
      <c r="CG1549" t="s">
        <v>1679</v>
      </c>
      <c r="CH1549" t="s">
        <v>1679</v>
      </c>
      <c r="CI15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549" t="s">
        <v>1703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f>SUM(Tabla5[[#This Row],[VENTA MABE 1 SEMANA NOV]:[VENTAS OTROS 1 SEMANA NOV]])</f>
        <v>1</v>
      </c>
      <c r="CS1549">
        <f>IFERROR(VLOOKUP(Tabla5[[#This Row],[CLAVE]],[2]VENTAS!$F$2:$L$1501,2,0),0)</f>
        <v>1</v>
      </c>
      <c r="CT1549">
        <f>IFERROR(VLOOKUP(Tabla5[[#This Row],[CLAVE]],[2]VENTAS!$F$2:$L$1501,3,0),0)</f>
        <v>2</v>
      </c>
      <c r="CU1549">
        <f>IFERROR(VLOOKUP(Tabla5[[#This Row],[CLAVE]],[2]VENTAS!$F$2:$L$1501,4,0),0)</f>
        <v>0</v>
      </c>
      <c r="CV1549">
        <f>IFERROR(VLOOKUP(Tabla5[[#This Row],[CLAVE]],[2]VENTAS!$F$2:$L$1501,5,0),0)</f>
        <v>0</v>
      </c>
      <c r="CW1549">
        <f>IFERROR(VLOOKUP(Tabla5[[#This Row],[CLAVE]],[2]VENTAS!$F$2:$L$1501,6,0),0)</f>
        <v>0</v>
      </c>
      <c r="CX1549">
        <f>IFERROR(VLOOKUP(Tabla5[[#This Row],[CLAVE]],[2]VENTAS!$F$2:$L$1501,7,0),0)</f>
        <v>0</v>
      </c>
      <c r="CY1549">
        <f>IFERROR(VLOOKUP(Tabla5[[#This Row],[CLAVE]],[2]VENTAS!$F$2:$R$1501,13,0),0)</f>
        <v>0</v>
      </c>
      <c r="CZ1549">
        <f>SUM(Tabla5[[#This Row],[VENTA MABE 2 SEMANA NOV]:[VENTAS OTROS 2 SEMANA NOV]])</f>
        <v>3</v>
      </c>
      <c r="DA1549" s="46">
        <v>2.5111882716049378</v>
      </c>
    </row>
    <row r="1550" spans="1:105" hidden="1" x14ac:dyDescent="0.3">
      <c r="A1550" t="str">
        <f>CONCATENATE(Tabla5[[#This Row],[TIENDA HMPV]],Tabla5[[#This Row],[LINEA]])</f>
        <v>94331 - ORVE GUAMANIREFRIGERACIÓN</v>
      </c>
      <c r="C1550" s="55" t="s">
        <v>656</v>
      </c>
      <c r="D1550" s="55" t="s">
        <v>86</v>
      </c>
      <c r="E1550" s="55" t="s">
        <v>1430</v>
      </c>
      <c r="F1550" s="55" t="s">
        <v>1724</v>
      </c>
      <c r="G1550" t="s">
        <v>29</v>
      </c>
      <c r="H1550" s="42">
        <f>IFERROR(Tabla5[[#This Row],[VENTAS MABE]]/Tabla5[[#This Row],[CUOTA]],0)</f>
        <v>0</v>
      </c>
      <c r="I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W1550" s="42">
        <f>IFERROR(Tabla5[[#This Row],[TOTAL VENTA 38 SEMANA]]/Tabla5[[#This Row],[VENTA ACUM 38]],0)</f>
        <v>0</v>
      </c>
      <c r="X1550" s="42" t="e">
        <f>VLOOKUP(Tabla5[[#This Row],[CLAVE]],[1]!QMI_5_SEMANA_SEP_22[[CLAVE]:[SHARE CADENA S2]],21,0)</f>
        <v>#REF!</v>
      </c>
      <c r="Y1550" s="55" t="s">
        <v>769</v>
      </c>
      <c r="Z1550" s="46">
        <f>+Tabla5[[#This Row],[VENTA ACUM 38]]+Tabla5[[#This Row],[venta total 39 acum]]</f>
        <v>0</v>
      </c>
      <c r="AA1550" s="46">
        <v>0</v>
      </c>
      <c r="AB1550" s="46">
        <v>0</v>
      </c>
      <c r="AC1550" s="46">
        <v>0</v>
      </c>
      <c r="AD1550" s="46">
        <v>0</v>
      </c>
      <c r="AE1550" s="46">
        <v>0</v>
      </c>
      <c r="AF1550" s="46">
        <v>0</v>
      </c>
      <c r="AG1550" s="46">
        <v>0</v>
      </c>
      <c r="AH1550" s="42">
        <f>IFERROR(Tabla5[[#This Row],[VENTAS MABE]]/Tabla5[[#This Row],[VENTAS INDURAMA]],0)</f>
        <v>0</v>
      </c>
      <c r="AI1550" t="s">
        <v>1676</v>
      </c>
      <c r="AK1550" s="42"/>
      <c r="AL1550" t="s">
        <v>727</v>
      </c>
      <c r="AM1550" s="55" t="s">
        <v>1429</v>
      </c>
      <c r="AO1550" s="55" t="s">
        <v>429</v>
      </c>
      <c r="AP1550" t="e">
        <v>#N/A</v>
      </c>
      <c r="AQ1550" s="55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f>SUM(Tabla5[[#This Row],[VENTA MABE 1 SEMANA OCT]:[VENTAS OTROS 1 SEMANA OCT]])</f>
        <v>0</v>
      </c>
      <c r="AY1550" s="46">
        <v>1</v>
      </c>
      <c r="AZ1550" s="55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f>SUM(Tabla5[[#This Row],[VENTA MABE 2 SEMANA OCT]:[VENTAS OTROS 2 SEMANA OCT]])</f>
        <v>0</v>
      </c>
      <c r="BH1550" t="s">
        <v>1180</v>
      </c>
      <c r="BI1550" s="55" t="s">
        <v>656</v>
      </c>
      <c r="BJ1550">
        <v>0.49999999999999956</v>
      </c>
      <c r="BK1550" s="55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f>SUM(Tabla5[[#This Row],[VENTA MABE 3 SEMANA OCT]:[VENTAS OTROS 3 SEMANA OCT]])</f>
        <v>0</v>
      </c>
      <c r="BS1550" s="42">
        <v>0.4</v>
      </c>
      <c r="BT1550" s="55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f>SUM(Tabla5[[#This Row],[VENTA MABE 4 SEMANA OCT]:[VENTAS OTROS 4 SEMANA OCT]])</f>
        <v>0</v>
      </c>
      <c r="CB1550" t="s">
        <v>1679</v>
      </c>
      <c r="CC1550" t="s">
        <v>1679</v>
      </c>
      <c r="CD1550" t="s">
        <v>1679</v>
      </c>
      <c r="CE1550" t="s">
        <v>1679</v>
      </c>
      <c r="CF1550" t="s">
        <v>1679</v>
      </c>
      <c r="CG1550" t="s">
        <v>1679</v>
      </c>
      <c r="CH1550" t="s">
        <v>1679</v>
      </c>
      <c r="CI15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50" s="66">
        <v>0</v>
      </c>
      <c r="CK1550">
        <v>0</v>
      </c>
      <c r="CL1550">
        <v>2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f>SUM(Tabla5[[#This Row],[VENTA MABE 1 SEMANA NOV]:[VENTAS OTROS 1 SEMANA NOV]])</f>
        <v>2</v>
      </c>
      <c r="CS1550">
        <f>IFERROR(VLOOKUP(Tabla5[[#This Row],[CLAVE]],[2]VENTAS!$F$2:$L$1501,2,0),0)</f>
        <v>0</v>
      </c>
      <c r="CT1550">
        <f>IFERROR(VLOOKUP(Tabla5[[#This Row],[CLAVE]],[2]VENTAS!$F$2:$L$1501,3,0),0)</f>
        <v>1</v>
      </c>
      <c r="CU1550">
        <f>IFERROR(VLOOKUP(Tabla5[[#This Row],[CLAVE]],[2]VENTAS!$F$2:$L$1501,4,0),0)</f>
        <v>0</v>
      </c>
      <c r="CV1550">
        <f>IFERROR(VLOOKUP(Tabla5[[#This Row],[CLAVE]],[2]VENTAS!$F$2:$L$1501,5,0),0)</f>
        <v>0</v>
      </c>
      <c r="CW1550">
        <f>IFERROR(VLOOKUP(Tabla5[[#This Row],[CLAVE]],[2]VENTAS!$F$2:$L$1501,6,0),0)</f>
        <v>0</v>
      </c>
      <c r="CX1550">
        <f>IFERROR(VLOOKUP(Tabla5[[#This Row],[CLAVE]],[2]VENTAS!$F$2:$L$1501,7,0),0)</f>
        <v>0</v>
      </c>
      <c r="CY1550">
        <f>IFERROR(VLOOKUP(Tabla5[[#This Row],[CLAVE]],[2]VENTAS!$F$2:$R$1501,13,0),0)</f>
        <v>0</v>
      </c>
      <c r="CZ1550">
        <f>SUM(Tabla5[[#This Row],[VENTA MABE 2 SEMANA NOV]:[VENTAS OTROS 2 SEMANA NOV]])</f>
        <v>1</v>
      </c>
      <c r="DA1550" s="46">
        <v>2</v>
      </c>
    </row>
    <row r="1551" spans="1:105" hidden="1" x14ac:dyDescent="0.3">
      <c r="A1551" t="str">
        <f>CONCATENATE(Tabla5[[#This Row],[TIENDA HMPV]],Tabla5[[#This Row],[LINEA]])</f>
        <v>280 - ORVE MACHACHICOCINAS</v>
      </c>
      <c r="C1551" s="55" t="s">
        <v>656</v>
      </c>
      <c r="D1551" s="55" t="s">
        <v>86</v>
      </c>
      <c r="E1551" s="55" t="s">
        <v>1405</v>
      </c>
      <c r="F1551" s="55" t="s">
        <v>1724</v>
      </c>
      <c r="G1551" t="s">
        <v>26</v>
      </c>
      <c r="H1551" s="42">
        <f>IFERROR(Tabla5[[#This Row],[VENTAS MABE]]/Tabla5[[#This Row],[CUOTA]],0)</f>
        <v>0</v>
      </c>
      <c r="I1551">
        <v>3</v>
      </c>
      <c r="K1551">
        <v>1</v>
      </c>
      <c r="L1551">
        <v>0</v>
      </c>
      <c r="M1551">
        <v>0</v>
      </c>
      <c r="N1551">
        <v>0</v>
      </c>
      <c r="O1551">
        <v>0</v>
      </c>
      <c r="W1551" s="42">
        <f>IFERROR(Tabla5[[#This Row],[TOTAL VENTA 38 SEMANA]]/Tabla5[[#This Row],[VENTA ACUM 38]],0)</f>
        <v>0</v>
      </c>
      <c r="X1551" s="42" t="e">
        <f>VLOOKUP(Tabla5[[#This Row],[CLAVE]],[1]!QMI_5_SEMANA_SEP_22[[CLAVE]:[SHARE CADENA S2]],21,0)</f>
        <v>#REF!</v>
      </c>
      <c r="Y1551" s="55" t="s">
        <v>769</v>
      </c>
      <c r="Z1551" s="46">
        <f>+Tabla5[[#This Row],[VENTA ACUM 38]]+Tabla5[[#This Row],[venta total 39 acum]]</f>
        <v>2</v>
      </c>
      <c r="AA1551" s="46">
        <v>0</v>
      </c>
      <c r="AB1551" s="46">
        <v>0</v>
      </c>
      <c r="AC1551" s="46">
        <v>0</v>
      </c>
      <c r="AD1551" s="46">
        <v>2</v>
      </c>
      <c r="AE1551" s="46">
        <v>1</v>
      </c>
      <c r="AF1551" s="46">
        <v>2</v>
      </c>
      <c r="AG1551" s="46">
        <v>1</v>
      </c>
      <c r="AH1551" s="42">
        <f>IFERROR(Tabla5[[#This Row],[VENTAS MABE]]/Tabla5[[#This Row],[VENTAS INDURAMA]],0)</f>
        <v>0</v>
      </c>
      <c r="AI1551" t="s">
        <v>1676</v>
      </c>
      <c r="AK1551" s="42"/>
      <c r="AL1551" t="s">
        <v>727</v>
      </c>
      <c r="AM1551" s="55" t="s">
        <v>1404</v>
      </c>
      <c r="AO1551" s="55" t="s">
        <v>429</v>
      </c>
      <c r="AP1551" t="e">
        <v>#N/A</v>
      </c>
      <c r="AQ1551" s="55">
        <v>3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f>SUM(Tabla5[[#This Row],[VENTA MABE 1 SEMANA OCT]:[VENTAS OTROS 1 SEMANA OCT]])</f>
        <v>4</v>
      </c>
      <c r="AY1551" s="46">
        <v>2</v>
      </c>
      <c r="AZ1551" s="55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f>SUM(Tabla5[[#This Row],[VENTA MABE 2 SEMANA OCT]:[VENTAS OTROS 2 SEMANA OCT]])</f>
        <v>1</v>
      </c>
      <c r="BH1551" t="s">
        <v>885</v>
      </c>
      <c r="BI1551" s="55" t="s">
        <v>656</v>
      </c>
      <c r="BJ1551">
        <v>0.99999999999999911</v>
      </c>
      <c r="BK1551" s="55">
        <v>1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f>SUM(Tabla5[[#This Row],[VENTA MABE 3 SEMANA OCT]:[VENTAS OTROS 3 SEMANA OCT]])</f>
        <v>1</v>
      </c>
      <c r="BS1551" s="42">
        <v>0.5</v>
      </c>
      <c r="BT1551" s="55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f>SUM(Tabla5[[#This Row],[VENTA MABE 4 SEMANA OCT]:[VENTAS OTROS 4 SEMANA OCT]])</f>
        <v>0</v>
      </c>
      <c r="CB1551" t="s">
        <v>1679</v>
      </c>
      <c r="CC1551" t="s">
        <v>1679</v>
      </c>
      <c r="CD1551" t="s">
        <v>1679</v>
      </c>
      <c r="CE1551" t="s">
        <v>1679</v>
      </c>
      <c r="CF1551" t="s">
        <v>1679</v>
      </c>
      <c r="CG1551" t="s">
        <v>1679</v>
      </c>
      <c r="CH1551" t="s">
        <v>1679</v>
      </c>
      <c r="CI15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0.83333333333333337</v>
      </c>
      <c r="CJ1551" t="s">
        <v>1703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f>SUM(Tabla5[[#This Row],[VENTA MABE 1 SEMANA NOV]:[VENTAS OTROS 1 SEMANA NOV]])</f>
        <v>0</v>
      </c>
      <c r="CS1551">
        <f>IFERROR(VLOOKUP(Tabla5[[#This Row],[CLAVE]],[2]VENTAS!$F$2:$L$1501,2,0),0)</f>
        <v>1</v>
      </c>
      <c r="CT1551">
        <f>IFERROR(VLOOKUP(Tabla5[[#This Row],[CLAVE]],[2]VENTAS!$F$2:$L$1501,3,0),0)</f>
        <v>0</v>
      </c>
      <c r="CU1551">
        <f>IFERROR(VLOOKUP(Tabla5[[#This Row],[CLAVE]],[2]VENTAS!$F$2:$L$1501,4,0),0)</f>
        <v>0</v>
      </c>
      <c r="CV1551">
        <f>IFERROR(VLOOKUP(Tabla5[[#This Row],[CLAVE]],[2]VENTAS!$F$2:$L$1501,5,0),0)</f>
        <v>0</v>
      </c>
      <c r="CW1551">
        <f>IFERROR(VLOOKUP(Tabla5[[#This Row],[CLAVE]],[2]VENTAS!$F$2:$L$1501,6,0),0)</f>
        <v>0</v>
      </c>
      <c r="CX1551">
        <f>IFERROR(VLOOKUP(Tabla5[[#This Row],[CLAVE]],[2]VENTAS!$F$2:$L$1501,7,0),0)</f>
        <v>0</v>
      </c>
      <c r="CY1551">
        <f>IFERROR(VLOOKUP(Tabla5[[#This Row],[CLAVE]],[2]VENTAS!$F$2:$R$1501,13,0),0)</f>
        <v>0</v>
      </c>
      <c r="CZ1551">
        <f>SUM(Tabla5[[#This Row],[VENTA MABE 2 SEMANA NOV]:[VENTAS OTROS 2 SEMANA NOV]])</f>
        <v>1</v>
      </c>
      <c r="DA1551" s="46">
        <v>2.1686642477595361</v>
      </c>
    </row>
    <row r="1552" spans="1:105" hidden="1" x14ac:dyDescent="0.3">
      <c r="A1552" t="str">
        <f>CONCATENATE(Tabla5[[#This Row],[TIENDA HMPV]],Tabla5[[#This Row],[LINEA]])</f>
        <v>280 - ORVE MACHACHIREFRIGERACIÓN</v>
      </c>
      <c r="C1552" s="55" t="s">
        <v>656</v>
      </c>
      <c r="D1552" s="55" t="s">
        <v>86</v>
      </c>
      <c r="E1552" s="55" t="s">
        <v>1405</v>
      </c>
      <c r="F1552" s="55" t="s">
        <v>1724</v>
      </c>
      <c r="G1552" t="s">
        <v>29</v>
      </c>
      <c r="H1552" s="42">
        <f>IFERROR(Tabla5[[#This Row],[VENTAS MABE]]/Tabla5[[#This Row],[CUOTA]],0)</f>
        <v>0</v>
      </c>
      <c r="I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W1552" s="42">
        <f>IFERROR(Tabla5[[#This Row],[TOTAL VENTA 38 SEMANA]]/Tabla5[[#This Row],[VENTA ACUM 38]],0)</f>
        <v>0</v>
      </c>
      <c r="X1552" s="42" t="e">
        <f>VLOOKUP(Tabla5[[#This Row],[CLAVE]],[1]!QMI_5_SEMANA_SEP_22[[CLAVE]:[SHARE CADENA S2]],21,0)</f>
        <v>#REF!</v>
      </c>
      <c r="Y1552" s="55" t="s">
        <v>769</v>
      </c>
      <c r="Z1552" s="46">
        <f>+Tabla5[[#This Row],[VENTA ACUM 38]]+Tabla5[[#This Row],[venta total 39 acum]]</f>
        <v>0</v>
      </c>
      <c r="AA1552" s="46">
        <v>0</v>
      </c>
      <c r="AB1552" s="46">
        <v>0</v>
      </c>
      <c r="AC1552" s="46">
        <v>0</v>
      </c>
      <c r="AD1552" s="46">
        <v>0</v>
      </c>
      <c r="AE1552" s="46">
        <v>0</v>
      </c>
      <c r="AF1552" s="46">
        <v>0</v>
      </c>
      <c r="AG1552" s="46">
        <v>0</v>
      </c>
      <c r="AH1552" s="42">
        <f>IFERROR(Tabla5[[#This Row],[VENTAS MABE]]/Tabla5[[#This Row],[VENTAS INDURAMA]],0)</f>
        <v>0</v>
      </c>
      <c r="AI1552" t="s">
        <v>1676</v>
      </c>
      <c r="AK1552" s="42"/>
      <c r="AL1552" t="s">
        <v>727</v>
      </c>
      <c r="AM1552" s="55" t="s">
        <v>1404</v>
      </c>
      <c r="AO1552" s="55" t="s">
        <v>429</v>
      </c>
      <c r="AP1552" t="e">
        <v>#N/A</v>
      </c>
      <c r="AQ1552" s="55">
        <v>0</v>
      </c>
      <c r="AR1552">
        <v>2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f>SUM(Tabla5[[#This Row],[VENTA MABE 1 SEMANA OCT]:[VENTAS OTROS 1 SEMANA OCT]])</f>
        <v>2</v>
      </c>
      <c r="AY1552" s="46">
        <v>2</v>
      </c>
      <c r="AZ1552" s="55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f>SUM(Tabla5[[#This Row],[VENTA MABE 2 SEMANA OCT]:[VENTAS OTROS 2 SEMANA OCT]])</f>
        <v>1</v>
      </c>
      <c r="BH1552" t="s">
        <v>885</v>
      </c>
      <c r="BI1552" s="55" t="s">
        <v>656</v>
      </c>
      <c r="BJ1552">
        <v>0.99999999999999911</v>
      </c>
      <c r="BK1552" s="55">
        <v>1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f>SUM(Tabla5[[#This Row],[VENTA MABE 3 SEMANA OCT]:[VENTAS OTROS 3 SEMANA OCT]])</f>
        <v>1</v>
      </c>
      <c r="BS1552" s="42">
        <v>0.4</v>
      </c>
      <c r="BT1552" s="55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f>SUM(Tabla5[[#This Row],[VENTA MABE 4 SEMANA OCT]:[VENTAS OTROS 4 SEMANA OCT]])</f>
        <v>0</v>
      </c>
      <c r="CB1552" t="s">
        <v>1679</v>
      </c>
      <c r="CC1552" t="s">
        <v>1679</v>
      </c>
      <c r="CD1552" t="s">
        <v>1679</v>
      </c>
      <c r="CE1552" t="s">
        <v>1679</v>
      </c>
      <c r="CF1552" t="s">
        <v>1679</v>
      </c>
      <c r="CG1552" t="s">
        <v>1679</v>
      </c>
      <c r="CH1552" t="s">
        <v>1679</v>
      </c>
      <c r="CI15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552" t="s">
        <v>1703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f>SUM(Tabla5[[#This Row],[VENTA MABE 1 SEMANA NOV]:[VENTAS OTROS 1 SEMANA NOV]])</f>
        <v>0</v>
      </c>
      <c r="CS1552">
        <f>IFERROR(VLOOKUP(Tabla5[[#This Row],[CLAVE]],[2]VENTAS!$F$2:$L$1501,2,0),0)</f>
        <v>0</v>
      </c>
      <c r="CT1552">
        <f>IFERROR(VLOOKUP(Tabla5[[#This Row],[CLAVE]],[2]VENTAS!$F$2:$L$1501,3,0),0)</f>
        <v>0</v>
      </c>
      <c r="CU1552">
        <f>IFERROR(VLOOKUP(Tabla5[[#This Row],[CLAVE]],[2]VENTAS!$F$2:$L$1501,4,0),0)</f>
        <v>0</v>
      </c>
      <c r="CV1552">
        <f>IFERROR(VLOOKUP(Tabla5[[#This Row],[CLAVE]],[2]VENTAS!$F$2:$L$1501,5,0),0)</f>
        <v>0</v>
      </c>
      <c r="CW1552">
        <f>IFERROR(VLOOKUP(Tabla5[[#This Row],[CLAVE]],[2]VENTAS!$F$2:$L$1501,6,0),0)</f>
        <v>0</v>
      </c>
      <c r="CX1552">
        <f>IFERROR(VLOOKUP(Tabla5[[#This Row],[CLAVE]],[2]VENTAS!$F$2:$L$1501,7,0),0)</f>
        <v>0</v>
      </c>
      <c r="CY1552">
        <f>IFERROR(VLOOKUP(Tabla5[[#This Row],[CLAVE]],[2]VENTAS!$F$2:$R$1501,13,0),0)</f>
        <v>0</v>
      </c>
      <c r="CZ1552">
        <f>SUM(Tabla5[[#This Row],[VENTA MABE 2 SEMANA NOV]:[VENTAS OTROS 2 SEMANA NOV]])</f>
        <v>0</v>
      </c>
      <c r="DA1552" s="46">
        <v>4</v>
      </c>
    </row>
    <row r="1553" spans="1:105" hidden="1" x14ac:dyDescent="0.3">
      <c r="A1553" t="str">
        <f>CONCATENATE(Tabla5[[#This Row],[TIENDA HMPV]],Tabla5[[#This Row],[LINEA]])</f>
        <v>299 - ORVE NUEVA AURORACOCINAS</v>
      </c>
      <c r="C1553" s="55" t="s">
        <v>656</v>
      </c>
      <c r="D1553" s="55" t="s">
        <v>86</v>
      </c>
      <c r="E1553" s="55" t="s">
        <v>1440</v>
      </c>
      <c r="F1553" s="55" t="s">
        <v>1724</v>
      </c>
      <c r="G1553" t="s">
        <v>26</v>
      </c>
      <c r="H1553" s="42">
        <f>IFERROR(Tabla5[[#This Row],[VENTAS MABE]]/Tabla5[[#This Row],[CUOTA]],0)</f>
        <v>0</v>
      </c>
      <c r="I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W1553" s="42">
        <f>IFERROR(Tabla5[[#This Row],[TOTAL VENTA 38 SEMANA]]/Tabla5[[#This Row],[VENTA ACUM 38]],0)</f>
        <v>0</v>
      </c>
      <c r="X1553" s="42" t="e">
        <f>VLOOKUP(Tabla5[[#This Row],[CLAVE]],[1]!QMI_5_SEMANA_SEP_22[[CLAVE]:[SHARE CADENA S2]],21,0)</f>
        <v>#REF!</v>
      </c>
      <c r="Y1553" s="55" t="s">
        <v>769</v>
      </c>
      <c r="Z1553" s="46">
        <f>+Tabla5[[#This Row],[VENTA ACUM 38]]+Tabla5[[#This Row],[venta total 39 acum]]</f>
        <v>0</v>
      </c>
      <c r="AA1553" s="46">
        <v>0</v>
      </c>
      <c r="AB1553" s="46">
        <v>0</v>
      </c>
      <c r="AC1553" s="46">
        <v>0</v>
      </c>
      <c r="AD1553" s="46">
        <v>0</v>
      </c>
      <c r="AE1553" s="46">
        <v>0</v>
      </c>
      <c r="AF1553" s="46">
        <v>0</v>
      </c>
      <c r="AG1553" s="46">
        <v>0</v>
      </c>
      <c r="AH1553" s="42">
        <f>IFERROR(Tabla5[[#This Row],[VENTAS MABE]]/Tabla5[[#This Row],[VENTAS INDURAMA]],0)</f>
        <v>0</v>
      </c>
      <c r="AI1553" t="s">
        <v>1676</v>
      </c>
      <c r="AK1553" s="42"/>
      <c r="AL1553" t="s">
        <v>727</v>
      </c>
      <c r="AM1553" s="55" t="s">
        <v>1439</v>
      </c>
      <c r="AO1553" s="55" t="s">
        <v>429</v>
      </c>
      <c r="AP1553" t="e">
        <v>#N/A</v>
      </c>
      <c r="AQ1553" s="55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f>SUM(Tabla5[[#This Row],[VENTA MABE 1 SEMANA OCT]:[VENTAS OTROS 1 SEMANA OCT]])</f>
        <v>0</v>
      </c>
      <c r="AY1553" s="46">
        <v>3</v>
      </c>
      <c r="AZ1553" s="55">
        <v>2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f>SUM(Tabla5[[#This Row],[VENTA MABE 2 SEMANA OCT]:[VENTAS OTROS 2 SEMANA OCT]])</f>
        <v>2</v>
      </c>
      <c r="BH1553" t="s">
        <v>1180</v>
      </c>
      <c r="BI1553" s="55" t="s">
        <v>656</v>
      </c>
      <c r="BJ1553">
        <v>0.50000000000000089</v>
      </c>
      <c r="BK1553" s="55">
        <v>1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f>SUM(Tabla5[[#This Row],[VENTA MABE 3 SEMANA OCT]:[VENTAS OTROS 3 SEMANA OCT]])</f>
        <v>2</v>
      </c>
      <c r="BS1553" s="42">
        <v>0.5</v>
      </c>
      <c r="BT1553" s="55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f>SUM(Tabla5[[#This Row],[VENTA MABE 4 SEMANA OCT]:[VENTAS OTROS 4 SEMANA OCT]])</f>
        <v>0</v>
      </c>
      <c r="CB1553" t="s">
        <v>1679</v>
      </c>
      <c r="CC1553" t="s">
        <v>1679</v>
      </c>
      <c r="CD1553" t="s">
        <v>1679</v>
      </c>
      <c r="CE1553" t="s">
        <v>1679</v>
      </c>
      <c r="CF1553" t="s">
        <v>1679</v>
      </c>
      <c r="CG1553" t="s">
        <v>1679</v>
      </c>
      <c r="CH1553" t="s">
        <v>1679</v>
      </c>
      <c r="CI15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1553" t="s">
        <v>1703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f>SUM(Tabla5[[#This Row],[VENTA MABE 1 SEMANA NOV]:[VENTAS OTROS 1 SEMANA NOV]])</f>
        <v>0</v>
      </c>
      <c r="CS1553">
        <f>IFERROR(VLOOKUP(Tabla5[[#This Row],[CLAVE]],[2]VENTAS!$F$2:$L$1501,2,0),0)</f>
        <v>1</v>
      </c>
      <c r="CT1553">
        <f>IFERROR(VLOOKUP(Tabla5[[#This Row],[CLAVE]],[2]VENTAS!$F$2:$L$1501,3,0),0)</f>
        <v>3</v>
      </c>
      <c r="CU1553">
        <f>IFERROR(VLOOKUP(Tabla5[[#This Row],[CLAVE]],[2]VENTAS!$F$2:$L$1501,4,0),0)</f>
        <v>0</v>
      </c>
      <c r="CV1553">
        <f>IFERROR(VLOOKUP(Tabla5[[#This Row],[CLAVE]],[2]VENTAS!$F$2:$L$1501,5,0),0)</f>
        <v>0</v>
      </c>
      <c r="CW1553">
        <f>IFERROR(VLOOKUP(Tabla5[[#This Row],[CLAVE]],[2]VENTAS!$F$2:$L$1501,6,0),0)</f>
        <v>0</v>
      </c>
      <c r="CX1553">
        <f>IFERROR(VLOOKUP(Tabla5[[#This Row],[CLAVE]],[2]VENTAS!$F$2:$L$1501,7,0),0)</f>
        <v>0</v>
      </c>
      <c r="CY1553">
        <f>IFERROR(VLOOKUP(Tabla5[[#This Row],[CLAVE]],[2]VENTAS!$F$2:$R$1501,13,0),0)</f>
        <v>0</v>
      </c>
      <c r="CZ1553">
        <f>SUM(Tabla5[[#This Row],[VENTA MABE 2 SEMANA NOV]:[VENTAS OTROS 2 SEMANA NOV]])</f>
        <v>4</v>
      </c>
      <c r="DA1553" s="46">
        <v>4.5111882716049383</v>
      </c>
    </row>
    <row r="1554" spans="1:105" hidden="1" x14ac:dyDescent="0.3">
      <c r="A1554" t="str">
        <f>CONCATENATE(Tabla5[[#This Row],[TIENDA HMPV]],Tabla5[[#This Row],[LINEA]])</f>
        <v>299 - ORVE NUEVA AURORAREFRIGERACIÓN</v>
      </c>
      <c r="C1554" s="55" t="s">
        <v>656</v>
      </c>
      <c r="D1554" s="55" t="s">
        <v>86</v>
      </c>
      <c r="E1554" s="55" t="s">
        <v>1440</v>
      </c>
      <c r="F1554" s="55" t="s">
        <v>1724</v>
      </c>
      <c r="G1554" t="s">
        <v>29</v>
      </c>
      <c r="H1554" s="42">
        <f>IFERROR(Tabla5[[#This Row],[VENTAS MABE]]/Tabla5[[#This Row],[CUOTA]],0)</f>
        <v>0</v>
      </c>
      <c r="I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W1554" s="42">
        <f>IFERROR(Tabla5[[#This Row],[TOTAL VENTA 38 SEMANA]]/Tabla5[[#This Row],[VENTA ACUM 38]],0)</f>
        <v>0</v>
      </c>
      <c r="X1554" s="42" t="e">
        <f>VLOOKUP(Tabla5[[#This Row],[CLAVE]],[1]!QMI_5_SEMANA_SEP_22[[CLAVE]:[SHARE CADENA S2]],21,0)</f>
        <v>#REF!</v>
      </c>
      <c r="Y1554" s="55" t="s">
        <v>769</v>
      </c>
      <c r="Z1554" s="46">
        <f>+Tabla5[[#This Row],[VENTA ACUM 38]]+Tabla5[[#This Row],[venta total 39 acum]]</f>
        <v>0</v>
      </c>
      <c r="AA1554" s="46">
        <v>0</v>
      </c>
      <c r="AB1554" s="46">
        <v>0</v>
      </c>
      <c r="AC1554" s="46">
        <v>0</v>
      </c>
      <c r="AD1554" s="46">
        <v>0</v>
      </c>
      <c r="AE1554" s="46">
        <v>0</v>
      </c>
      <c r="AF1554" s="46">
        <v>0</v>
      </c>
      <c r="AG1554" s="46">
        <v>0</v>
      </c>
      <c r="AH1554" s="42">
        <f>IFERROR(Tabla5[[#This Row],[VENTAS MABE]]/Tabla5[[#This Row],[VENTAS INDURAMA]],0)</f>
        <v>0</v>
      </c>
      <c r="AI1554" t="s">
        <v>1676</v>
      </c>
      <c r="AK1554" s="42"/>
      <c r="AL1554" t="s">
        <v>727</v>
      </c>
      <c r="AM1554" s="55" t="s">
        <v>1439</v>
      </c>
      <c r="AO1554" s="55" t="s">
        <v>429</v>
      </c>
      <c r="AP1554" t="e">
        <v>#N/A</v>
      </c>
      <c r="AQ1554" s="55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f>SUM(Tabla5[[#This Row],[VENTA MABE 1 SEMANA OCT]:[VENTAS OTROS 1 SEMANA OCT]])</f>
        <v>0</v>
      </c>
      <c r="AY1554" s="46">
        <v>2</v>
      </c>
      <c r="AZ1554" s="55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f>SUM(Tabla5[[#This Row],[VENTA MABE 2 SEMANA OCT]:[VENTAS OTROS 2 SEMANA OCT]])</f>
        <v>0</v>
      </c>
      <c r="BH1554" t="s">
        <v>1180</v>
      </c>
      <c r="BI1554" s="55" t="s">
        <v>656</v>
      </c>
      <c r="BJ1554">
        <v>0.50000000000000089</v>
      </c>
      <c r="BK1554" s="55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f>SUM(Tabla5[[#This Row],[VENTA MABE 3 SEMANA OCT]:[VENTAS OTROS 3 SEMANA OCT]])</f>
        <v>0</v>
      </c>
      <c r="BS1554" s="42">
        <v>0.4</v>
      </c>
      <c r="BT1554" s="55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f>SUM(Tabla5[[#This Row],[VENTA MABE 4 SEMANA OCT]:[VENTAS OTROS 4 SEMANA OCT]])</f>
        <v>0</v>
      </c>
      <c r="CB1554" t="s">
        <v>1679</v>
      </c>
      <c r="CC1554" t="s">
        <v>1679</v>
      </c>
      <c r="CD1554" t="s">
        <v>1679</v>
      </c>
      <c r="CE1554" t="s">
        <v>1679</v>
      </c>
      <c r="CF1554" t="s">
        <v>1679</v>
      </c>
      <c r="CG1554" t="s">
        <v>1679</v>
      </c>
      <c r="CH1554" t="s">
        <v>1679</v>
      </c>
      <c r="CI15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54" s="66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f>SUM(Tabla5[[#This Row],[VENTA MABE 1 SEMANA NOV]:[VENTAS OTROS 1 SEMANA NOV]])</f>
        <v>0</v>
      </c>
      <c r="CS1554">
        <f>IFERROR(VLOOKUP(Tabla5[[#This Row],[CLAVE]],[2]VENTAS!$F$2:$L$1501,2,0),0)</f>
        <v>0</v>
      </c>
      <c r="CT1554">
        <f>IFERROR(VLOOKUP(Tabla5[[#This Row],[CLAVE]],[2]VENTAS!$F$2:$L$1501,3,0),0)</f>
        <v>1</v>
      </c>
      <c r="CU1554">
        <f>IFERROR(VLOOKUP(Tabla5[[#This Row],[CLAVE]],[2]VENTAS!$F$2:$L$1501,4,0),0)</f>
        <v>0</v>
      </c>
      <c r="CV1554">
        <f>IFERROR(VLOOKUP(Tabla5[[#This Row],[CLAVE]],[2]VENTAS!$F$2:$L$1501,5,0),0)</f>
        <v>0</v>
      </c>
      <c r="CW1554">
        <f>IFERROR(VLOOKUP(Tabla5[[#This Row],[CLAVE]],[2]VENTAS!$F$2:$L$1501,6,0),0)</f>
        <v>0</v>
      </c>
      <c r="CX1554">
        <f>IFERROR(VLOOKUP(Tabla5[[#This Row],[CLAVE]],[2]VENTAS!$F$2:$L$1501,7,0),0)</f>
        <v>0</v>
      </c>
      <c r="CY1554">
        <f>IFERROR(VLOOKUP(Tabla5[[#This Row],[CLAVE]],[2]VENTAS!$F$2:$R$1501,13,0),0)</f>
        <v>0</v>
      </c>
      <c r="CZ1554">
        <f>SUM(Tabla5[[#This Row],[VENTA MABE 2 SEMANA NOV]:[VENTAS OTROS 2 SEMANA NOV]])</f>
        <v>1</v>
      </c>
      <c r="DA1554" s="46">
        <v>3</v>
      </c>
    </row>
    <row r="1555" spans="1:105" hidden="1" x14ac:dyDescent="0.3">
      <c r="A1555" t="str">
        <f>CONCATENATE(Tabla5[[#This Row],[TIENDA HMPV]],Tabla5[[#This Row],[LINEA]])</f>
        <v>374 - POINT CHILLOGALLOCOCINAS</v>
      </c>
      <c r="C1555" s="55" t="s">
        <v>656</v>
      </c>
      <c r="D1555" s="55" t="s">
        <v>77</v>
      </c>
      <c r="E1555" s="55" t="s">
        <v>1423</v>
      </c>
      <c r="F1555" s="55" t="s">
        <v>1724</v>
      </c>
      <c r="G1555" t="s">
        <v>26</v>
      </c>
      <c r="H1555" s="42">
        <f>IFERROR(Tabla5[[#This Row],[VENTAS MABE]]/Tabla5[[#This Row],[CUOTA]],0)</f>
        <v>0</v>
      </c>
      <c r="I1555">
        <v>9</v>
      </c>
      <c r="K1555">
        <v>0</v>
      </c>
      <c r="L1555">
        <v>0</v>
      </c>
      <c r="M1555">
        <v>0</v>
      </c>
      <c r="N1555">
        <v>0</v>
      </c>
      <c r="O1555">
        <v>0</v>
      </c>
      <c r="W1555" s="42">
        <f>IFERROR(Tabla5[[#This Row],[TOTAL VENTA 38 SEMANA]]/Tabla5[[#This Row],[VENTA ACUM 38]],0)</f>
        <v>0</v>
      </c>
      <c r="X1555" s="42" t="e">
        <f>VLOOKUP(Tabla5[[#This Row],[CLAVE]],[1]!QMI_5_SEMANA_SEP_22[[CLAVE]:[SHARE CADENA S2]],21,0)</f>
        <v>#REF!</v>
      </c>
      <c r="Y1555" s="55" t="s">
        <v>757</v>
      </c>
      <c r="Z1555" s="46">
        <f>+Tabla5[[#This Row],[VENTA ACUM 38]]+Tabla5[[#This Row],[venta total 39 acum]]</f>
        <v>2</v>
      </c>
      <c r="AA1555" s="46">
        <v>0</v>
      </c>
      <c r="AB1555" s="46">
        <v>0</v>
      </c>
      <c r="AC1555" s="46">
        <v>0</v>
      </c>
      <c r="AD1555" s="46">
        <v>2</v>
      </c>
      <c r="AE1555" s="46">
        <v>2</v>
      </c>
      <c r="AF1555" s="46">
        <v>2</v>
      </c>
      <c r="AG1555" s="46">
        <v>2</v>
      </c>
      <c r="AH1555" s="42">
        <f>IFERROR(Tabla5[[#This Row],[VENTAS MABE]]/Tabla5[[#This Row],[VENTAS INDURAMA]],0)</f>
        <v>0</v>
      </c>
      <c r="AI1555" t="s">
        <v>1676</v>
      </c>
      <c r="AK1555" s="42"/>
      <c r="AL1555" t="s">
        <v>727</v>
      </c>
      <c r="AM1555" s="55" t="s">
        <v>1422</v>
      </c>
      <c r="AO1555" s="55" t="s">
        <v>429</v>
      </c>
      <c r="AP1555" t="e">
        <v>#N/A</v>
      </c>
      <c r="AQ1555" s="55">
        <v>2</v>
      </c>
      <c r="AR1555">
        <v>2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f>SUM(Tabla5[[#This Row],[VENTA MABE 1 SEMANA OCT]:[VENTAS OTROS 1 SEMANA OCT]])</f>
        <v>4</v>
      </c>
      <c r="AY1555" s="46">
        <v>8.0059855529548187</v>
      </c>
      <c r="AZ1555" s="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f>SUM(Tabla5[[#This Row],[VENTA MABE 2 SEMANA OCT]:[VENTAS OTROS 2 SEMANA OCT]])</f>
        <v>0</v>
      </c>
      <c r="BH1555" t="s">
        <v>1180</v>
      </c>
      <c r="BI1555" s="55" t="s">
        <v>656</v>
      </c>
      <c r="BJ1555">
        <v>0.50000000000000089</v>
      </c>
      <c r="BK1555" s="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f>SUM(Tabla5[[#This Row],[VENTA MABE 3 SEMANA OCT]:[VENTAS OTROS 3 SEMANA OCT]])</f>
        <v>0</v>
      </c>
      <c r="BS1555" s="42">
        <v>0.5</v>
      </c>
      <c r="BT1555" s="55">
        <v>2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f>SUM(Tabla5[[#This Row],[VENTA MABE 4 SEMANA OCT]:[VENTAS OTROS 4 SEMANA OCT]])</f>
        <v>2</v>
      </c>
      <c r="CB1555" t="s">
        <v>1679</v>
      </c>
      <c r="CC1555" t="s">
        <v>1679</v>
      </c>
      <c r="CD1555" t="s">
        <v>1679</v>
      </c>
      <c r="CE1555" t="s">
        <v>1679</v>
      </c>
      <c r="CF1555" t="s">
        <v>1679</v>
      </c>
      <c r="CG1555" t="s">
        <v>1679</v>
      </c>
      <c r="CH1555" t="s">
        <v>1679</v>
      </c>
      <c r="CI15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555" t="s">
        <v>1703</v>
      </c>
      <c r="CK1555">
        <v>2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f>SUM(Tabla5[[#This Row],[VENTA MABE 1 SEMANA NOV]:[VENTAS OTROS 1 SEMANA NOV]])</f>
        <v>2</v>
      </c>
      <c r="CS1555">
        <f>IFERROR(VLOOKUP(Tabla5[[#This Row],[CLAVE]],[2]VENTAS!$F$2:$L$1501,2,0),0)</f>
        <v>2</v>
      </c>
      <c r="CT1555">
        <f>IFERROR(VLOOKUP(Tabla5[[#This Row],[CLAVE]],[2]VENTAS!$F$2:$L$1501,3,0),0)</f>
        <v>0</v>
      </c>
      <c r="CU1555">
        <f>IFERROR(VLOOKUP(Tabla5[[#This Row],[CLAVE]],[2]VENTAS!$F$2:$L$1501,4,0),0)</f>
        <v>0</v>
      </c>
      <c r="CV1555">
        <f>IFERROR(VLOOKUP(Tabla5[[#This Row],[CLAVE]],[2]VENTAS!$F$2:$L$1501,5,0),0)</f>
        <v>0</v>
      </c>
      <c r="CW1555">
        <f>IFERROR(VLOOKUP(Tabla5[[#This Row],[CLAVE]],[2]VENTAS!$F$2:$L$1501,6,0),0)</f>
        <v>0</v>
      </c>
      <c r="CX1555">
        <f>IFERROR(VLOOKUP(Tabla5[[#This Row],[CLAVE]],[2]VENTAS!$F$2:$L$1501,7,0),0)</f>
        <v>0</v>
      </c>
      <c r="CY1555">
        <f>IFERROR(VLOOKUP(Tabla5[[#This Row],[CLAVE]],[2]VENTAS!$F$2:$R$1501,13,0),0)</f>
        <v>0</v>
      </c>
      <c r="CZ1555">
        <f>SUM(Tabla5[[#This Row],[VENTA MABE 2 SEMANA NOV]:[VENTAS OTROS 2 SEMANA NOV]])</f>
        <v>2</v>
      </c>
      <c r="DA1555" s="46">
        <v>9.2892480361980105</v>
      </c>
    </row>
    <row r="1556" spans="1:105" hidden="1" x14ac:dyDescent="0.3">
      <c r="A1556" t="str">
        <f>CONCATENATE(Tabla5[[#This Row],[TIENDA HMPV]],Tabla5[[#This Row],[LINEA]])</f>
        <v>374 - POINT CHILLOGALLOGLOBALES</v>
      </c>
      <c r="C1556" s="55" t="s">
        <v>656</v>
      </c>
      <c r="D1556" s="55" t="s">
        <v>77</v>
      </c>
      <c r="E1556" s="55" t="s">
        <v>1423</v>
      </c>
      <c r="F1556" s="55" t="s">
        <v>1724</v>
      </c>
      <c r="G1556" t="s">
        <v>27</v>
      </c>
      <c r="H1556" s="42">
        <f>IFERROR(Tabla5[[#This Row],[VENTAS MABE]]/Tabla5[[#This Row],[CUOTA]],0)</f>
        <v>0</v>
      </c>
      <c r="I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W1556" s="42">
        <f>IFERROR(Tabla5[[#This Row],[TOTAL VENTA 38 SEMANA]]/Tabla5[[#This Row],[VENTA ACUM 38]],0)</f>
        <v>0</v>
      </c>
      <c r="X1556" s="42" t="e">
        <f>VLOOKUP(Tabla5[[#This Row],[CLAVE]],[1]!QMI_5_SEMANA_SEP_22[[CLAVE]:[SHARE CADENA S2]],21,0)</f>
        <v>#REF!</v>
      </c>
      <c r="Y1556" s="55" t="s">
        <v>757</v>
      </c>
      <c r="Z1556" s="46">
        <f>+Tabla5[[#This Row],[VENTA ACUM 38]]+Tabla5[[#This Row],[venta total 39 acum]]</f>
        <v>0</v>
      </c>
      <c r="AA1556" s="46">
        <v>0</v>
      </c>
      <c r="AB1556" s="46">
        <v>0</v>
      </c>
      <c r="AC1556" s="46">
        <v>0</v>
      </c>
      <c r="AD1556" s="46">
        <v>0</v>
      </c>
      <c r="AE1556" s="46">
        <v>0</v>
      </c>
      <c r="AF1556" s="46">
        <v>0</v>
      </c>
      <c r="AG1556" s="46">
        <v>0</v>
      </c>
      <c r="AH1556" s="42">
        <f>IFERROR(Tabla5[[#This Row],[VENTAS MABE]]/Tabla5[[#This Row],[VENTAS INDURAMA]],0)</f>
        <v>0</v>
      </c>
      <c r="AI1556" t="s">
        <v>1676</v>
      </c>
      <c r="AK1556" s="42"/>
      <c r="AL1556" t="s">
        <v>727</v>
      </c>
      <c r="AM1556" s="55" t="s">
        <v>1422</v>
      </c>
      <c r="AO1556" s="55" t="s">
        <v>429</v>
      </c>
      <c r="AP1556" t="e">
        <v>#N/A</v>
      </c>
      <c r="AQ1556" s="55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f>SUM(Tabla5[[#This Row],[VENTA MABE 1 SEMANA OCT]:[VENTAS OTROS 1 SEMANA OCT]])</f>
        <v>0</v>
      </c>
      <c r="AY1556" s="46">
        <v>0</v>
      </c>
      <c r="AZ1556" s="55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f>SUM(Tabla5[[#This Row],[VENTA MABE 2 SEMANA OCT]:[VENTAS OTROS 2 SEMANA OCT]])</f>
        <v>0</v>
      </c>
      <c r="BH1556" t="s">
        <v>1180</v>
      </c>
      <c r="BI1556" s="55" t="s">
        <v>656</v>
      </c>
      <c r="BJ1556">
        <v>0.50000000000000089</v>
      </c>
      <c r="BK1556" s="55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f>SUM(Tabla5[[#This Row],[VENTA MABE 3 SEMANA OCT]:[VENTAS OTROS 3 SEMANA OCT]])</f>
        <v>0</v>
      </c>
      <c r="BS1556" s="42">
        <v>0</v>
      </c>
      <c r="BT1556" s="55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f>SUM(Tabla5[[#This Row],[VENTA MABE 4 SEMANA OCT]:[VENTAS OTROS 4 SEMANA OCT]])</f>
        <v>0</v>
      </c>
      <c r="CB1556" t="s">
        <v>1679</v>
      </c>
      <c r="CC1556" t="s">
        <v>1679</v>
      </c>
      <c r="CD1556" t="s">
        <v>1679</v>
      </c>
      <c r="CE1556" t="s">
        <v>1679</v>
      </c>
      <c r="CF1556" t="s">
        <v>1679</v>
      </c>
      <c r="CG1556" t="s">
        <v>1679</v>
      </c>
      <c r="CH1556" t="s">
        <v>1679</v>
      </c>
      <c r="CI15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56" s="6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f>SUM(Tabla5[[#This Row],[VENTA MABE 1 SEMANA NOV]:[VENTAS OTROS 1 SEMANA NOV]])</f>
        <v>0</v>
      </c>
      <c r="CS1556">
        <f>IFERROR(VLOOKUP(Tabla5[[#This Row],[CLAVE]],[2]VENTAS!$F$2:$L$1501,2,0),0)</f>
        <v>0</v>
      </c>
      <c r="CT1556">
        <f>IFERROR(VLOOKUP(Tabla5[[#This Row],[CLAVE]],[2]VENTAS!$F$2:$L$1501,3,0),0)</f>
        <v>0</v>
      </c>
      <c r="CU1556">
        <f>IFERROR(VLOOKUP(Tabla5[[#This Row],[CLAVE]],[2]VENTAS!$F$2:$L$1501,4,0),0)</f>
        <v>0</v>
      </c>
      <c r="CV1556">
        <f>IFERROR(VLOOKUP(Tabla5[[#This Row],[CLAVE]],[2]VENTAS!$F$2:$L$1501,5,0),0)</f>
        <v>0</v>
      </c>
      <c r="CW1556">
        <f>IFERROR(VLOOKUP(Tabla5[[#This Row],[CLAVE]],[2]VENTAS!$F$2:$L$1501,6,0),0)</f>
        <v>0</v>
      </c>
      <c r="CX1556">
        <f>IFERROR(VLOOKUP(Tabla5[[#This Row],[CLAVE]],[2]VENTAS!$F$2:$L$1501,7,0),0)</f>
        <v>0</v>
      </c>
      <c r="CY1556">
        <f>IFERROR(VLOOKUP(Tabla5[[#This Row],[CLAVE]],[2]VENTAS!$F$2:$R$1501,13,0),0)</f>
        <v>0</v>
      </c>
      <c r="CZ1556">
        <f>SUM(Tabla5[[#This Row],[VENTA MABE 2 SEMANA NOV]:[VENTAS OTROS 2 SEMANA NOV]])</f>
        <v>0</v>
      </c>
      <c r="DA1556" s="46">
        <v>0</v>
      </c>
    </row>
    <row r="1557" spans="1:105" hidden="1" x14ac:dyDescent="0.3">
      <c r="A1557" t="str">
        <f>CONCATENATE(Tabla5[[#This Row],[TIENDA HMPV]],Tabla5[[#This Row],[LINEA]])</f>
        <v>374 - POINT CHILLOGALLOLAVADO</v>
      </c>
      <c r="C1557" s="55" t="s">
        <v>656</v>
      </c>
      <c r="D1557" s="55" t="s">
        <v>77</v>
      </c>
      <c r="E1557" s="55" t="s">
        <v>1423</v>
      </c>
      <c r="F1557" s="55" t="s">
        <v>1724</v>
      </c>
      <c r="G1557" t="s">
        <v>28</v>
      </c>
      <c r="H1557" s="42">
        <f>IFERROR(Tabla5[[#This Row],[VENTAS MABE]]/Tabla5[[#This Row],[CUOTA]],0)</f>
        <v>0</v>
      </c>
      <c r="I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W1557" s="42">
        <f>IFERROR(Tabla5[[#This Row],[TOTAL VENTA 38 SEMANA]]/Tabla5[[#This Row],[VENTA ACUM 38]],0)</f>
        <v>0</v>
      </c>
      <c r="X1557" s="42" t="e">
        <f>VLOOKUP(Tabla5[[#This Row],[CLAVE]],[1]!QMI_5_SEMANA_SEP_22[[CLAVE]:[SHARE CADENA S2]],21,0)</f>
        <v>#REF!</v>
      </c>
      <c r="Y1557" s="55" t="s">
        <v>757</v>
      </c>
      <c r="Z1557" s="46">
        <f>+Tabla5[[#This Row],[VENTA ACUM 38]]+Tabla5[[#This Row],[venta total 39 acum]]</f>
        <v>1</v>
      </c>
      <c r="AA1557" s="46">
        <v>0</v>
      </c>
      <c r="AB1557" s="46">
        <v>0</v>
      </c>
      <c r="AC1557" s="46">
        <v>0</v>
      </c>
      <c r="AD1557" s="46">
        <v>1</v>
      </c>
      <c r="AE1557" s="46">
        <v>1</v>
      </c>
      <c r="AF1557" s="46">
        <v>1</v>
      </c>
      <c r="AG1557" s="46">
        <v>1</v>
      </c>
      <c r="AH1557" s="42">
        <f>IFERROR(Tabla5[[#This Row],[VENTAS MABE]]/Tabla5[[#This Row],[VENTAS INDURAMA]],0)</f>
        <v>0</v>
      </c>
      <c r="AI1557" t="s">
        <v>1676</v>
      </c>
      <c r="AK1557" s="42"/>
      <c r="AL1557" t="s">
        <v>727</v>
      </c>
      <c r="AM1557" s="55" t="s">
        <v>1422</v>
      </c>
      <c r="AO1557" s="55" t="s">
        <v>429</v>
      </c>
      <c r="AP1557" t="e">
        <v>#N/A</v>
      </c>
      <c r="AQ1557" s="55">
        <v>1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f>SUM(Tabla5[[#This Row],[VENTA MABE 1 SEMANA OCT]:[VENTAS OTROS 1 SEMANA OCT]])</f>
        <v>2</v>
      </c>
      <c r="AY1557" s="46">
        <v>1</v>
      </c>
      <c r="AZ1557" s="55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f>SUM(Tabla5[[#This Row],[VENTA MABE 2 SEMANA OCT]:[VENTAS OTROS 2 SEMANA OCT]])</f>
        <v>1</v>
      </c>
      <c r="BH1557" t="s">
        <v>1180</v>
      </c>
      <c r="BI1557" s="55" t="s">
        <v>656</v>
      </c>
      <c r="BJ1557">
        <v>0.50000000000000089</v>
      </c>
      <c r="BK1557" s="55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f>SUM(Tabla5[[#This Row],[VENTA MABE 3 SEMANA OCT]:[VENTAS OTROS 3 SEMANA OCT]])</f>
        <v>0</v>
      </c>
      <c r="BS1557" s="42">
        <v>0.3</v>
      </c>
      <c r="BT1557" s="55">
        <v>1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f>SUM(Tabla5[[#This Row],[VENTA MABE 4 SEMANA OCT]:[VENTAS OTROS 4 SEMANA OCT]])</f>
        <v>1</v>
      </c>
      <c r="CB1557" t="s">
        <v>1679</v>
      </c>
      <c r="CC1557" t="s">
        <v>1679</v>
      </c>
      <c r="CD1557" t="s">
        <v>1679</v>
      </c>
      <c r="CE1557" t="s">
        <v>1679</v>
      </c>
      <c r="CF1557" t="s">
        <v>1679</v>
      </c>
      <c r="CG1557" t="s">
        <v>1679</v>
      </c>
      <c r="CH1557" t="s">
        <v>1679</v>
      </c>
      <c r="CI15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0.75</v>
      </c>
      <c r="CJ1557" t="s">
        <v>1703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f>SUM(Tabla5[[#This Row],[VENTA MABE 1 SEMANA NOV]:[VENTAS OTROS 1 SEMANA NOV]])</f>
        <v>0</v>
      </c>
      <c r="CS1557">
        <f>IFERROR(VLOOKUP(Tabla5[[#This Row],[CLAVE]],[2]VENTAS!$F$2:$L$1501,2,0),0)</f>
        <v>0</v>
      </c>
      <c r="CT1557">
        <f>IFERROR(VLOOKUP(Tabla5[[#This Row],[CLAVE]],[2]VENTAS!$F$2:$L$1501,3,0),0)</f>
        <v>0</v>
      </c>
      <c r="CU1557">
        <f>IFERROR(VLOOKUP(Tabla5[[#This Row],[CLAVE]],[2]VENTAS!$F$2:$L$1501,4,0),0)</f>
        <v>0</v>
      </c>
      <c r="CV1557">
        <f>IFERROR(VLOOKUP(Tabla5[[#This Row],[CLAVE]],[2]VENTAS!$F$2:$L$1501,5,0),0)</f>
        <v>0</v>
      </c>
      <c r="CW1557">
        <f>IFERROR(VLOOKUP(Tabla5[[#This Row],[CLAVE]],[2]VENTAS!$F$2:$L$1501,6,0),0)</f>
        <v>0</v>
      </c>
      <c r="CX1557">
        <f>IFERROR(VLOOKUP(Tabla5[[#This Row],[CLAVE]],[2]VENTAS!$F$2:$L$1501,7,0),0)</f>
        <v>0</v>
      </c>
      <c r="CY1557">
        <f>IFERROR(VLOOKUP(Tabla5[[#This Row],[CLAVE]],[2]VENTAS!$F$2:$R$1501,13,0),0)</f>
        <v>0</v>
      </c>
      <c r="CZ1557">
        <f>SUM(Tabla5[[#This Row],[VENTA MABE 2 SEMANA NOV]:[VENTAS OTROS 2 SEMANA NOV]])</f>
        <v>0</v>
      </c>
      <c r="DA1557" s="46">
        <v>4.3110698824984546</v>
      </c>
    </row>
    <row r="1558" spans="1:105" hidden="1" x14ac:dyDescent="0.3">
      <c r="A1558" t="str">
        <f>CONCATENATE(Tabla5[[#This Row],[TIENDA HMPV]],Tabla5[[#This Row],[LINEA]])</f>
        <v>374 - POINT CHILLOGALLOREFRIGERACIÓN</v>
      </c>
      <c r="C1558" s="55" t="s">
        <v>656</v>
      </c>
      <c r="D1558" s="55" t="s">
        <v>77</v>
      </c>
      <c r="E1558" s="55" t="s">
        <v>1423</v>
      </c>
      <c r="F1558" s="55" t="s">
        <v>1724</v>
      </c>
      <c r="G1558" t="s">
        <v>29</v>
      </c>
      <c r="H1558" s="42">
        <f>IFERROR(Tabla5[[#This Row],[VENTAS MABE]]/Tabla5[[#This Row],[CUOTA]],0)</f>
        <v>0</v>
      </c>
      <c r="I1558">
        <v>4</v>
      </c>
      <c r="K1558">
        <v>0</v>
      </c>
      <c r="L1558">
        <v>0</v>
      </c>
      <c r="M1558">
        <v>0</v>
      </c>
      <c r="N1558">
        <v>0</v>
      </c>
      <c r="O1558">
        <v>0</v>
      </c>
      <c r="W1558" s="42">
        <f>IFERROR(Tabla5[[#This Row],[TOTAL VENTA 38 SEMANA]]/Tabla5[[#This Row],[VENTA ACUM 38]],0)</f>
        <v>0</v>
      </c>
      <c r="X1558" s="42" t="e">
        <f>VLOOKUP(Tabla5[[#This Row],[CLAVE]],[1]!QMI_5_SEMANA_SEP_22[[CLAVE]:[SHARE CADENA S2]],21,0)</f>
        <v>#REF!</v>
      </c>
      <c r="Y1558" s="55" t="s">
        <v>757</v>
      </c>
      <c r="Z1558" s="46">
        <f>+Tabla5[[#This Row],[VENTA ACUM 38]]+Tabla5[[#This Row],[venta total 39 acum]]</f>
        <v>1</v>
      </c>
      <c r="AA1558" s="46">
        <v>0</v>
      </c>
      <c r="AB1558" s="46">
        <v>0</v>
      </c>
      <c r="AC1558" s="46">
        <v>0</v>
      </c>
      <c r="AD1558" s="46">
        <v>1</v>
      </c>
      <c r="AE1558" s="46">
        <v>1</v>
      </c>
      <c r="AF1558" s="46">
        <v>1</v>
      </c>
      <c r="AG1558" s="46">
        <v>1</v>
      </c>
      <c r="AH1558" s="42">
        <f>IFERROR(Tabla5[[#This Row],[VENTAS MABE]]/Tabla5[[#This Row],[VENTAS INDURAMA]],0)</f>
        <v>0</v>
      </c>
      <c r="AI1558" t="s">
        <v>1676</v>
      </c>
      <c r="AK1558" s="42"/>
      <c r="AL1558" t="s">
        <v>727</v>
      </c>
      <c r="AM1558" s="55" t="s">
        <v>1422</v>
      </c>
      <c r="AO1558" s="55" t="s">
        <v>429</v>
      </c>
      <c r="AP1558" t="e">
        <v>#N/A</v>
      </c>
      <c r="AQ1558" s="55">
        <v>2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f>SUM(Tabla5[[#This Row],[VENTA MABE 1 SEMANA OCT]:[VENTAS OTROS 1 SEMANA OCT]])</f>
        <v>2</v>
      </c>
      <c r="AY1558" s="46">
        <v>5.1475495902668396</v>
      </c>
      <c r="AZ1558" s="55">
        <v>2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f>SUM(Tabla5[[#This Row],[VENTA MABE 2 SEMANA OCT]:[VENTAS OTROS 2 SEMANA OCT]])</f>
        <v>2</v>
      </c>
      <c r="BH1558" t="s">
        <v>1180</v>
      </c>
      <c r="BI1558" s="55" t="s">
        <v>656</v>
      </c>
      <c r="BJ1558">
        <v>0.50000000000000089</v>
      </c>
      <c r="BK1558" s="55">
        <v>1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f>SUM(Tabla5[[#This Row],[VENTA MABE 3 SEMANA OCT]:[VENTAS OTROS 3 SEMANA OCT]])</f>
        <v>1</v>
      </c>
      <c r="BS1558" s="42">
        <v>0.4</v>
      </c>
      <c r="BT1558" s="55">
        <v>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f>SUM(Tabla5[[#This Row],[VENTA MABE 4 SEMANA OCT]:[VENTAS OTROS 4 SEMANA OCT]])</f>
        <v>1</v>
      </c>
      <c r="CB1558" t="s">
        <v>1679</v>
      </c>
      <c r="CC1558" t="s">
        <v>1679</v>
      </c>
      <c r="CD1558" t="s">
        <v>1679</v>
      </c>
      <c r="CE1558" t="s">
        <v>1679</v>
      </c>
      <c r="CF1558" t="s">
        <v>1679</v>
      </c>
      <c r="CG1558" t="s">
        <v>1679</v>
      </c>
      <c r="CH1558" t="s">
        <v>1679</v>
      </c>
      <c r="CI15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58" t="s">
        <v>1703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f>SUM(Tabla5[[#This Row],[VENTA MABE 1 SEMANA NOV]:[VENTAS OTROS 1 SEMANA NOV]])</f>
        <v>0</v>
      </c>
      <c r="CS1558">
        <f>IFERROR(VLOOKUP(Tabla5[[#This Row],[CLAVE]],[2]VENTAS!$F$2:$L$1501,2,0),0)</f>
        <v>2</v>
      </c>
      <c r="CT1558">
        <f>IFERROR(VLOOKUP(Tabla5[[#This Row],[CLAVE]],[2]VENTAS!$F$2:$L$1501,3,0),0)</f>
        <v>0</v>
      </c>
      <c r="CU1558">
        <f>IFERROR(VLOOKUP(Tabla5[[#This Row],[CLAVE]],[2]VENTAS!$F$2:$L$1501,4,0),0)</f>
        <v>0</v>
      </c>
      <c r="CV1558">
        <f>IFERROR(VLOOKUP(Tabla5[[#This Row],[CLAVE]],[2]VENTAS!$F$2:$L$1501,5,0),0)</f>
        <v>0</v>
      </c>
      <c r="CW1558">
        <f>IFERROR(VLOOKUP(Tabla5[[#This Row],[CLAVE]],[2]VENTAS!$F$2:$L$1501,6,0),0)</f>
        <v>0</v>
      </c>
      <c r="CX1558">
        <f>IFERROR(VLOOKUP(Tabla5[[#This Row],[CLAVE]],[2]VENTAS!$F$2:$L$1501,7,0),0)</f>
        <v>0</v>
      </c>
      <c r="CY1558">
        <f>IFERROR(VLOOKUP(Tabla5[[#This Row],[CLAVE]],[2]VENTAS!$F$2:$R$1501,13,0),0)</f>
        <v>0</v>
      </c>
      <c r="CZ1558">
        <f>SUM(Tabla5[[#This Row],[VENTA MABE 2 SEMANA NOV]:[VENTAS OTROS 2 SEMANA NOV]])</f>
        <v>2</v>
      </c>
      <c r="DA1558" s="46">
        <v>6</v>
      </c>
    </row>
    <row r="1559" spans="1:105" hidden="1" x14ac:dyDescent="0.3">
      <c r="A1559" t="str">
        <f>CONCATENATE(Tabla5[[#This Row],[TIENDA HMPV]],Tabla5[[#This Row],[LINEA]])</f>
        <v>375 - POINT MACHACHICOCINAS</v>
      </c>
      <c r="C1559" s="55" t="s">
        <v>656</v>
      </c>
      <c r="D1559" s="55" t="s">
        <v>77</v>
      </c>
      <c r="E1559" s="55" t="s">
        <v>1412</v>
      </c>
      <c r="F1559" s="55" t="s">
        <v>1724</v>
      </c>
      <c r="G1559" t="s">
        <v>26</v>
      </c>
      <c r="H1559" s="42">
        <f>IFERROR(Tabla5[[#This Row],[VENTAS MABE]]/Tabla5[[#This Row],[CUOTA]],0)</f>
        <v>0</v>
      </c>
      <c r="I1559">
        <v>2</v>
      </c>
      <c r="K1559">
        <v>2</v>
      </c>
      <c r="L1559">
        <v>0</v>
      </c>
      <c r="M1559">
        <v>0</v>
      </c>
      <c r="N1559">
        <v>0</v>
      </c>
      <c r="O1559">
        <v>0</v>
      </c>
      <c r="W1559" s="42">
        <f>IFERROR(Tabla5[[#This Row],[TOTAL VENTA 38 SEMANA]]/Tabla5[[#This Row],[VENTA ACUM 38]],0)</f>
        <v>0</v>
      </c>
      <c r="X1559" s="42" t="e">
        <f>VLOOKUP(Tabla5[[#This Row],[CLAVE]],[1]!QMI_5_SEMANA_SEP_22[[CLAVE]:[SHARE CADENA S2]],21,0)</f>
        <v>#REF!</v>
      </c>
      <c r="Y1559" s="55" t="s">
        <v>734</v>
      </c>
      <c r="Z1559" s="46">
        <f>+Tabla5[[#This Row],[VENTA ACUM 38]]+Tabla5[[#This Row],[venta total 39 acum]]</f>
        <v>3</v>
      </c>
      <c r="AA1559" s="46">
        <v>0</v>
      </c>
      <c r="AB1559" s="46">
        <v>0</v>
      </c>
      <c r="AC1559" s="46">
        <v>0</v>
      </c>
      <c r="AD1559" s="46">
        <v>3</v>
      </c>
      <c r="AE1559" s="46">
        <v>1</v>
      </c>
      <c r="AF1559" s="46">
        <v>3</v>
      </c>
      <c r="AG1559" s="46">
        <v>1</v>
      </c>
      <c r="AH1559" s="42">
        <f>IFERROR(Tabla5[[#This Row],[VENTAS MABE]]/Tabla5[[#This Row],[VENTAS INDURAMA]],0)</f>
        <v>0</v>
      </c>
      <c r="AI1559" t="s">
        <v>1676</v>
      </c>
      <c r="AK1559" s="42"/>
      <c r="AL1559" t="s">
        <v>727</v>
      </c>
      <c r="AM1559" s="55" t="s">
        <v>1411</v>
      </c>
      <c r="AO1559" s="55" t="s">
        <v>429</v>
      </c>
      <c r="AP1559" t="e">
        <v>#N/A</v>
      </c>
      <c r="AQ1559" s="55">
        <v>0</v>
      </c>
      <c r="AR1559">
        <v>2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f>SUM(Tabla5[[#This Row],[VENTA MABE 1 SEMANA OCT]:[VENTAS OTROS 1 SEMANA OCT]])</f>
        <v>2</v>
      </c>
      <c r="AY1559" s="46">
        <v>2</v>
      </c>
      <c r="AZ1559" s="55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f>SUM(Tabla5[[#This Row],[VENTA MABE 2 SEMANA OCT]:[VENTAS OTROS 2 SEMANA OCT]])</f>
        <v>0</v>
      </c>
      <c r="BH1559" t="s">
        <v>885</v>
      </c>
      <c r="BI1559" s="55" t="s">
        <v>656</v>
      </c>
      <c r="BJ1559">
        <v>2.0000000000000009</v>
      </c>
      <c r="BK1559" s="55">
        <v>1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f>SUM(Tabla5[[#This Row],[VENTA MABE 3 SEMANA OCT]:[VENTAS OTROS 3 SEMANA OCT]])</f>
        <v>1</v>
      </c>
      <c r="BS1559" s="42">
        <v>0.5</v>
      </c>
      <c r="BT1559" s="55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f>SUM(Tabla5[[#This Row],[VENTA MABE 4 SEMANA OCT]:[VENTAS OTROS 4 SEMANA OCT]])</f>
        <v>0</v>
      </c>
      <c r="CB1559" t="s">
        <v>1679</v>
      </c>
      <c r="CC1559" t="s">
        <v>1679</v>
      </c>
      <c r="CD1559" t="s">
        <v>1679</v>
      </c>
      <c r="CE1559" t="s">
        <v>1679</v>
      </c>
      <c r="CF1559" t="s">
        <v>1679</v>
      </c>
      <c r="CG1559" t="s">
        <v>1679</v>
      </c>
      <c r="CH1559" t="s">
        <v>1679</v>
      </c>
      <c r="CI15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559" t="s">
        <v>1702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f>SUM(Tabla5[[#This Row],[VENTA MABE 1 SEMANA NOV]:[VENTAS OTROS 1 SEMANA NOV]])</f>
        <v>0</v>
      </c>
      <c r="CS1559">
        <f>IFERROR(VLOOKUP(Tabla5[[#This Row],[CLAVE]],[2]VENTAS!$F$2:$L$1501,2,0),0)</f>
        <v>0</v>
      </c>
      <c r="CT1559">
        <f>IFERROR(VLOOKUP(Tabla5[[#This Row],[CLAVE]],[2]VENTAS!$F$2:$L$1501,3,0),0)</f>
        <v>0</v>
      </c>
      <c r="CU1559">
        <f>IFERROR(VLOOKUP(Tabla5[[#This Row],[CLAVE]],[2]VENTAS!$F$2:$L$1501,4,0),0)</f>
        <v>0</v>
      </c>
      <c r="CV1559">
        <f>IFERROR(VLOOKUP(Tabla5[[#This Row],[CLAVE]],[2]VENTAS!$F$2:$L$1501,5,0),0)</f>
        <v>0</v>
      </c>
      <c r="CW1559">
        <f>IFERROR(VLOOKUP(Tabla5[[#This Row],[CLAVE]],[2]VENTAS!$F$2:$L$1501,6,0),0)</f>
        <v>0</v>
      </c>
      <c r="CX1559">
        <f>IFERROR(VLOOKUP(Tabla5[[#This Row],[CLAVE]],[2]VENTAS!$F$2:$L$1501,7,0),0)</f>
        <v>0</v>
      </c>
      <c r="CY1559">
        <f>IFERROR(VLOOKUP(Tabla5[[#This Row],[CLAVE]],[2]VENTAS!$F$2:$R$1501,13,0),0)</f>
        <v>0</v>
      </c>
      <c r="CZ1559">
        <f>SUM(Tabla5[[#This Row],[VENTA MABE 2 SEMANA NOV]:[VENTAS OTROS 2 SEMANA NOV]])</f>
        <v>0</v>
      </c>
      <c r="DA1559" s="46">
        <v>4</v>
      </c>
    </row>
    <row r="1560" spans="1:105" hidden="1" x14ac:dyDescent="0.3">
      <c r="A1560" t="str">
        <f>CONCATENATE(Tabla5[[#This Row],[TIENDA HMPV]],Tabla5[[#This Row],[LINEA]])</f>
        <v>375 - POINT MACHACHIGLOBALES</v>
      </c>
      <c r="C1560" s="55" t="s">
        <v>656</v>
      </c>
      <c r="D1560" s="55" t="s">
        <v>77</v>
      </c>
      <c r="E1560" s="55" t="s">
        <v>1412</v>
      </c>
      <c r="F1560" s="55" t="s">
        <v>1724</v>
      </c>
      <c r="G1560" t="s">
        <v>27</v>
      </c>
      <c r="H1560" s="42">
        <f>IFERROR(Tabla5[[#This Row],[VENTAS MABE]]/Tabla5[[#This Row],[CUOTA]],0)</f>
        <v>0</v>
      </c>
      <c r="I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W1560" s="42">
        <f>IFERROR(Tabla5[[#This Row],[TOTAL VENTA 38 SEMANA]]/Tabla5[[#This Row],[VENTA ACUM 38]],0)</f>
        <v>0</v>
      </c>
      <c r="X1560" s="42" t="e">
        <f>VLOOKUP(Tabla5[[#This Row],[CLAVE]],[1]!QMI_5_SEMANA_SEP_22[[CLAVE]:[SHARE CADENA S2]],21,0)</f>
        <v>#REF!</v>
      </c>
      <c r="Y1560" s="55" t="s">
        <v>734</v>
      </c>
      <c r="Z1560" s="46">
        <f>+Tabla5[[#This Row],[VENTA ACUM 38]]+Tabla5[[#This Row],[venta total 39 acum]]</f>
        <v>0</v>
      </c>
      <c r="AA1560" s="46">
        <v>0</v>
      </c>
      <c r="AB1560" s="46">
        <v>0</v>
      </c>
      <c r="AC1560" s="46">
        <v>0</v>
      </c>
      <c r="AD1560" s="46">
        <v>0</v>
      </c>
      <c r="AE1560" s="46">
        <v>0</v>
      </c>
      <c r="AF1560" s="46">
        <v>0</v>
      </c>
      <c r="AG1560" s="46">
        <v>0</v>
      </c>
      <c r="AH1560" s="42">
        <f>IFERROR(Tabla5[[#This Row],[VENTAS MABE]]/Tabla5[[#This Row],[VENTAS INDURAMA]],0)</f>
        <v>0</v>
      </c>
      <c r="AI1560" t="s">
        <v>1676</v>
      </c>
      <c r="AK1560" s="42"/>
      <c r="AL1560" t="s">
        <v>727</v>
      </c>
      <c r="AM1560" s="55" t="s">
        <v>1411</v>
      </c>
      <c r="AO1560" s="55" t="s">
        <v>429</v>
      </c>
      <c r="AP1560" t="e">
        <v>#N/A</v>
      </c>
      <c r="AQ1560" s="55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f>SUM(Tabla5[[#This Row],[VENTA MABE 1 SEMANA OCT]:[VENTAS OTROS 1 SEMANA OCT]])</f>
        <v>0</v>
      </c>
      <c r="AY1560" s="46">
        <v>0</v>
      </c>
      <c r="AZ1560" s="55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f>SUM(Tabla5[[#This Row],[VENTA MABE 2 SEMANA OCT]:[VENTAS OTROS 2 SEMANA OCT]])</f>
        <v>0</v>
      </c>
      <c r="BH1560" t="s">
        <v>885</v>
      </c>
      <c r="BI1560" s="55" t="s">
        <v>656</v>
      </c>
      <c r="BJ1560">
        <v>2.0000000000000009</v>
      </c>
      <c r="BK1560" s="55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f>SUM(Tabla5[[#This Row],[VENTA MABE 3 SEMANA OCT]:[VENTAS OTROS 3 SEMANA OCT]])</f>
        <v>0</v>
      </c>
      <c r="BS1560" s="42">
        <v>0</v>
      </c>
      <c r="BT1560" s="55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f>SUM(Tabla5[[#This Row],[VENTA MABE 4 SEMANA OCT]:[VENTAS OTROS 4 SEMANA OCT]])</f>
        <v>0</v>
      </c>
      <c r="CB1560" t="s">
        <v>1679</v>
      </c>
      <c r="CC1560" t="s">
        <v>1679</v>
      </c>
      <c r="CD1560" t="s">
        <v>1679</v>
      </c>
      <c r="CE1560" t="s">
        <v>1679</v>
      </c>
      <c r="CF1560" t="s">
        <v>1679</v>
      </c>
      <c r="CG1560" t="s">
        <v>1679</v>
      </c>
      <c r="CH1560" t="s">
        <v>1679</v>
      </c>
      <c r="CI15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60" s="66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f>SUM(Tabla5[[#This Row],[VENTA MABE 1 SEMANA NOV]:[VENTAS OTROS 1 SEMANA NOV]])</f>
        <v>0</v>
      </c>
      <c r="CS1560">
        <f>IFERROR(VLOOKUP(Tabla5[[#This Row],[CLAVE]],[2]VENTAS!$F$2:$L$1501,2,0),0)</f>
        <v>0</v>
      </c>
      <c r="CT1560">
        <f>IFERROR(VLOOKUP(Tabla5[[#This Row],[CLAVE]],[2]VENTAS!$F$2:$L$1501,3,0),0)</f>
        <v>0</v>
      </c>
      <c r="CU1560">
        <f>IFERROR(VLOOKUP(Tabla5[[#This Row],[CLAVE]],[2]VENTAS!$F$2:$L$1501,4,0),0)</f>
        <v>0</v>
      </c>
      <c r="CV1560">
        <f>IFERROR(VLOOKUP(Tabla5[[#This Row],[CLAVE]],[2]VENTAS!$F$2:$L$1501,5,0),0)</f>
        <v>0</v>
      </c>
      <c r="CW1560">
        <f>IFERROR(VLOOKUP(Tabla5[[#This Row],[CLAVE]],[2]VENTAS!$F$2:$L$1501,6,0),0)</f>
        <v>0</v>
      </c>
      <c r="CX1560">
        <f>IFERROR(VLOOKUP(Tabla5[[#This Row],[CLAVE]],[2]VENTAS!$F$2:$L$1501,7,0),0)</f>
        <v>0</v>
      </c>
      <c r="CY1560">
        <f>IFERROR(VLOOKUP(Tabla5[[#This Row],[CLAVE]],[2]VENTAS!$F$2:$R$1501,13,0),0)</f>
        <v>0</v>
      </c>
      <c r="CZ1560">
        <f>SUM(Tabla5[[#This Row],[VENTA MABE 2 SEMANA NOV]:[VENTAS OTROS 2 SEMANA NOV]])</f>
        <v>0</v>
      </c>
      <c r="DA1560" s="46">
        <v>0</v>
      </c>
    </row>
    <row r="1561" spans="1:105" hidden="1" x14ac:dyDescent="0.3">
      <c r="A1561" t="str">
        <f>CONCATENATE(Tabla5[[#This Row],[TIENDA HMPV]],Tabla5[[#This Row],[LINEA]])</f>
        <v>375 - POINT MACHACHILAVADO</v>
      </c>
      <c r="C1561" s="55" t="s">
        <v>656</v>
      </c>
      <c r="D1561" s="55" t="s">
        <v>77</v>
      </c>
      <c r="E1561" s="55" t="s">
        <v>1412</v>
      </c>
      <c r="F1561" s="55" t="s">
        <v>1724</v>
      </c>
      <c r="G1561" t="s">
        <v>28</v>
      </c>
      <c r="H1561" s="42">
        <f>IFERROR(Tabla5[[#This Row],[VENTAS MABE]]/Tabla5[[#This Row],[CUOTA]],0)</f>
        <v>0</v>
      </c>
      <c r="I1561">
        <v>2</v>
      </c>
      <c r="K1561">
        <v>0</v>
      </c>
      <c r="L1561">
        <v>0</v>
      </c>
      <c r="M1561">
        <v>0</v>
      </c>
      <c r="N1561">
        <v>0</v>
      </c>
      <c r="O1561">
        <v>0</v>
      </c>
      <c r="W1561" s="42">
        <f>IFERROR(Tabla5[[#This Row],[TOTAL VENTA 38 SEMANA]]/Tabla5[[#This Row],[VENTA ACUM 38]],0)</f>
        <v>0</v>
      </c>
      <c r="X1561" s="42" t="e">
        <f>VLOOKUP(Tabla5[[#This Row],[CLAVE]],[1]!QMI_5_SEMANA_SEP_22[[CLAVE]:[SHARE CADENA S2]],21,0)</f>
        <v>#REF!</v>
      </c>
      <c r="Y1561" s="55" t="s">
        <v>734</v>
      </c>
      <c r="Z1561" s="46">
        <f>+Tabla5[[#This Row],[VENTA ACUM 38]]+Tabla5[[#This Row],[venta total 39 acum]]</f>
        <v>0</v>
      </c>
      <c r="AA1561" s="46">
        <v>0</v>
      </c>
      <c r="AB1561" s="46">
        <v>0</v>
      </c>
      <c r="AC1561" s="46">
        <v>0</v>
      </c>
      <c r="AD1561" s="46">
        <v>0</v>
      </c>
      <c r="AE1561" s="46">
        <v>0</v>
      </c>
      <c r="AF1561" s="46">
        <v>0</v>
      </c>
      <c r="AG1561" s="46">
        <v>0</v>
      </c>
      <c r="AH1561" s="42">
        <f>IFERROR(Tabla5[[#This Row],[VENTAS MABE]]/Tabla5[[#This Row],[VENTAS INDURAMA]],0)</f>
        <v>0</v>
      </c>
      <c r="AI1561" t="s">
        <v>1676</v>
      </c>
      <c r="AK1561" s="42"/>
      <c r="AL1561" t="s">
        <v>727</v>
      </c>
      <c r="AM1561" s="55" t="s">
        <v>1411</v>
      </c>
      <c r="AO1561" s="55" t="s">
        <v>429</v>
      </c>
      <c r="AP1561" t="e">
        <v>#N/A</v>
      </c>
      <c r="AQ1561" s="55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f>SUM(Tabla5[[#This Row],[VENTA MABE 1 SEMANA OCT]:[VENTAS OTROS 1 SEMANA OCT]])</f>
        <v>1</v>
      </c>
      <c r="AY1561" s="46">
        <v>1</v>
      </c>
      <c r="AZ1561" s="55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f>SUM(Tabla5[[#This Row],[VENTA MABE 2 SEMANA OCT]:[VENTAS OTROS 2 SEMANA OCT]])</f>
        <v>0</v>
      </c>
      <c r="BH1561" t="s">
        <v>885</v>
      </c>
      <c r="BI1561" s="55" t="s">
        <v>656</v>
      </c>
      <c r="BJ1561">
        <v>2.0000000000000009</v>
      </c>
      <c r="BK1561" s="55">
        <v>1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f>SUM(Tabla5[[#This Row],[VENTA MABE 3 SEMANA OCT]:[VENTAS OTROS 3 SEMANA OCT]])</f>
        <v>1</v>
      </c>
      <c r="BS1561" s="42">
        <v>0.3</v>
      </c>
      <c r="BT1561" s="55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f>SUM(Tabla5[[#This Row],[VENTA MABE 4 SEMANA OCT]:[VENTAS OTROS 4 SEMANA OCT]])</f>
        <v>0</v>
      </c>
      <c r="CB1561" t="s">
        <v>1679</v>
      </c>
      <c r="CC1561" t="s">
        <v>1679</v>
      </c>
      <c r="CD1561" t="s">
        <v>1679</v>
      </c>
      <c r="CE1561" t="s">
        <v>1679</v>
      </c>
      <c r="CF1561" t="s">
        <v>1679</v>
      </c>
      <c r="CG1561" t="s">
        <v>1679</v>
      </c>
      <c r="CH1561" t="s">
        <v>1679</v>
      </c>
      <c r="CI15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61" t="s">
        <v>1703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f>SUM(Tabla5[[#This Row],[VENTA MABE 1 SEMANA NOV]:[VENTAS OTROS 1 SEMANA NOV]])</f>
        <v>1</v>
      </c>
      <c r="CS1561">
        <f>IFERROR(VLOOKUP(Tabla5[[#This Row],[CLAVE]],[2]VENTAS!$F$2:$L$1501,2,0),0)</f>
        <v>0</v>
      </c>
      <c r="CT1561">
        <f>IFERROR(VLOOKUP(Tabla5[[#This Row],[CLAVE]],[2]VENTAS!$F$2:$L$1501,3,0),0)</f>
        <v>0</v>
      </c>
      <c r="CU1561">
        <f>IFERROR(VLOOKUP(Tabla5[[#This Row],[CLAVE]],[2]VENTAS!$F$2:$L$1501,4,0),0)</f>
        <v>0</v>
      </c>
      <c r="CV1561">
        <f>IFERROR(VLOOKUP(Tabla5[[#This Row],[CLAVE]],[2]VENTAS!$F$2:$L$1501,5,0),0)</f>
        <v>0</v>
      </c>
      <c r="CW1561">
        <f>IFERROR(VLOOKUP(Tabla5[[#This Row],[CLAVE]],[2]VENTAS!$F$2:$L$1501,6,0),0)</f>
        <v>0</v>
      </c>
      <c r="CX1561">
        <f>IFERROR(VLOOKUP(Tabla5[[#This Row],[CLAVE]],[2]VENTAS!$F$2:$L$1501,7,0),0)</f>
        <v>0</v>
      </c>
      <c r="CY1561">
        <f>IFERROR(VLOOKUP(Tabla5[[#This Row],[CLAVE]],[2]VENTAS!$F$2:$R$1501,13,0),0)</f>
        <v>0</v>
      </c>
      <c r="CZ1561">
        <f>SUM(Tabla5[[#This Row],[VENTA MABE 2 SEMANA NOV]:[VENTAS OTROS 2 SEMANA NOV]])</f>
        <v>0</v>
      </c>
      <c r="DA1561" s="46">
        <v>1.5108352619398275</v>
      </c>
    </row>
    <row r="1562" spans="1:105" hidden="1" x14ac:dyDescent="0.3">
      <c r="A1562" t="str">
        <f>CONCATENATE(Tabla5[[#This Row],[TIENDA HMPV]],Tabla5[[#This Row],[LINEA]])</f>
        <v>375 - POINT MACHACHIREFRIGERACIÓN</v>
      </c>
      <c r="C1562" s="55" t="s">
        <v>656</v>
      </c>
      <c r="D1562" s="55" t="s">
        <v>77</v>
      </c>
      <c r="E1562" s="55" t="s">
        <v>1412</v>
      </c>
      <c r="F1562" s="55" t="s">
        <v>1724</v>
      </c>
      <c r="G1562" t="s">
        <v>29</v>
      </c>
      <c r="H1562" s="42">
        <f>IFERROR(Tabla5[[#This Row],[VENTAS MABE]]/Tabla5[[#This Row],[CUOTA]],0)</f>
        <v>0</v>
      </c>
      <c r="I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W1562" s="42">
        <f>IFERROR(Tabla5[[#This Row],[TOTAL VENTA 38 SEMANA]]/Tabla5[[#This Row],[VENTA ACUM 38]],0)</f>
        <v>0</v>
      </c>
      <c r="X1562" s="42" t="e">
        <f>VLOOKUP(Tabla5[[#This Row],[CLAVE]],[1]!QMI_5_SEMANA_SEP_22[[CLAVE]:[SHARE CADENA S2]],21,0)</f>
        <v>#REF!</v>
      </c>
      <c r="Y1562" s="55" t="s">
        <v>734</v>
      </c>
      <c r="Z1562" s="46">
        <f>+Tabla5[[#This Row],[VENTA ACUM 38]]+Tabla5[[#This Row],[venta total 39 acum]]</f>
        <v>1</v>
      </c>
      <c r="AA1562" s="46">
        <v>0</v>
      </c>
      <c r="AB1562" s="46">
        <v>0</v>
      </c>
      <c r="AC1562" s="46">
        <v>0</v>
      </c>
      <c r="AD1562" s="46">
        <v>1</v>
      </c>
      <c r="AE1562" s="46">
        <v>0</v>
      </c>
      <c r="AF1562" s="46">
        <v>1</v>
      </c>
      <c r="AG1562" s="46">
        <v>0</v>
      </c>
      <c r="AH1562" s="42">
        <f>IFERROR(Tabla5[[#This Row],[VENTAS MABE]]/Tabla5[[#This Row],[VENTAS INDURAMA]],0)</f>
        <v>0</v>
      </c>
      <c r="AI1562" t="s">
        <v>1676</v>
      </c>
      <c r="AK1562" s="42"/>
      <c r="AL1562" t="s">
        <v>727</v>
      </c>
      <c r="AM1562" s="55" t="s">
        <v>1411</v>
      </c>
      <c r="AO1562" s="55" t="s">
        <v>429</v>
      </c>
      <c r="AP1562" t="e">
        <v>#N/A</v>
      </c>
      <c r="AQ1562" s="55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f>SUM(Tabla5[[#This Row],[VENTA MABE 1 SEMANA OCT]:[VENTAS OTROS 1 SEMANA OCT]])</f>
        <v>1</v>
      </c>
      <c r="AY1562" s="46">
        <v>1</v>
      </c>
      <c r="AZ1562" s="55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f>SUM(Tabla5[[#This Row],[VENTA MABE 2 SEMANA OCT]:[VENTAS OTROS 2 SEMANA OCT]])</f>
        <v>0</v>
      </c>
      <c r="BH1562" t="s">
        <v>885</v>
      </c>
      <c r="BI1562" s="55" t="s">
        <v>656</v>
      </c>
      <c r="BJ1562">
        <v>2.0000000000000009</v>
      </c>
      <c r="BK1562" s="55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f>SUM(Tabla5[[#This Row],[VENTA MABE 3 SEMANA OCT]:[VENTAS OTROS 3 SEMANA OCT]])</f>
        <v>1</v>
      </c>
      <c r="BS1562" s="42">
        <v>0.4</v>
      </c>
      <c r="BT1562" s="55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f>SUM(Tabla5[[#This Row],[VENTA MABE 4 SEMANA OCT]:[VENTAS OTROS 4 SEMANA OCT]])</f>
        <v>0</v>
      </c>
      <c r="CB1562" t="s">
        <v>1679</v>
      </c>
      <c r="CC1562" t="s">
        <v>1679</v>
      </c>
      <c r="CD1562" t="s">
        <v>1679</v>
      </c>
      <c r="CE1562" t="s">
        <v>1679</v>
      </c>
      <c r="CF1562" t="s">
        <v>1679</v>
      </c>
      <c r="CG1562" t="s">
        <v>1679</v>
      </c>
      <c r="CH1562" t="s">
        <v>1679</v>
      </c>
      <c r="CI15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562" t="s">
        <v>1703</v>
      </c>
      <c r="CK1562">
        <v>0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f>SUM(Tabla5[[#This Row],[VENTA MABE 1 SEMANA NOV]:[VENTAS OTROS 1 SEMANA NOV]])</f>
        <v>1</v>
      </c>
      <c r="CS1562">
        <f>IFERROR(VLOOKUP(Tabla5[[#This Row],[CLAVE]],[2]VENTAS!$F$2:$L$1501,2,0),0)</f>
        <v>0</v>
      </c>
      <c r="CT1562">
        <f>IFERROR(VLOOKUP(Tabla5[[#This Row],[CLAVE]],[2]VENTAS!$F$2:$L$1501,3,0),0)</f>
        <v>0</v>
      </c>
      <c r="CU1562">
        <f>IFERROR(VLOOKUP(Tabla5[[#This Row],[CLAVE]],[2]VENTAS!$F$2:$L$1501,4,0),0)</f>
        <v>0</v>
      </c>
      <c r="CV1562">
        <f>IFERROR(VLOOKUP(Tabla5[[#This Row],[CLAVE]],[2]VENTAS!$F$2:$L$1501,5,0),0)</f>
        <v>0</v>
      </c>
      <c r="CW1562">
        <f>IFERROR(VLOOKUP(Tabla5[[#This Row],[CLAVE]],[2]VENTAS!$F$2:$L$1501,6,0),0)</f>
        <v>0</v>
      </c>
      <c r="CX1562">
        <f>IFERROR(VLOOKUP(Tabla5[[#This Row],[CLAVE]],[2]VENTAS!$F$2:$L$1501,7,0),0)</f>
        <v>0</v>
      </c>
      <c r="CY1562">
        <f>IFERROR(VLOOKUP(Tabla5[[#This Row],[CLAVE]],[2]VENTAS!$F$2:$R$1501,13,0),0)</f>
        <v>0</v>
      </c>
      <c r="CZ1562">
        <f>SUM(Tabla5[[#This Row],[VENTA MABE 2 SEMANA NOV]:[VENTAS OTROS 2 SEMANA NOV]])</f>
        <v>0</v>
      </c>
      <c r="DA1562" s="46">
        <v>4</v>
      </c>
    </row>
    <row r="1563" spans="1:105" hidden="1" x14ac:dyDescent="0.3">
      <c r="A1563" t="str">
        <f>CONCATENATE(Tabla5[[#This Row],[TIENDA HMPV]],Tabla5[[#This Row],[LINEA]])</f>
        <v>155 - POINT QUINCHECOCINAS</v>
      </c>
      <c r="C1563" s="55" t="s">
        <v>656</v>
      </c>
      <c r="D1563" s="55" t="s">
        <v>77</v>
      </c>
      <c r="E1563" s="55" t="s">
        <v>1393</v>
      </c>
      <c r="F1563" s="55" t="s">
        <v>1724</v>
      </c>
      <c r="G1563" t="s">
        <v>26</v>
      </c>
      <c r="H1563" s="42">
        <f>IFERROR(Tabla5[[#This Row],[VENTAS MABE]]/Tabla5[[#This Row],[CUOTA]],0)</f>
        <v>0</v>
      </c>
      <c r="I1563">
        <v>5</v>
      </c>
      <c r="K1563">
        <v>0</v>
      </c>
      <c r="L1563">
        <v>1</v>
      </c>
      <c r="M1563">
        <v>0</v>
      </c>
      <c r="N1563">
        <v>0</v>
      </c>
      <c r="O1563">
        <v>0</v>
      </c>
      <c r="W1563" s="42">
        <f>IFERROR(Tabla5[[#This Row],[TOTAL VENTA 38 SEMANA]]/Tabla5[[#This Row],[VENTA ACUM 38]],0)</f>
        <v>0</v>
      </c>
      <c r="X1563" s="42" t="e">
        <f>VLOOKUP(Tabla5[[#This Row],[CLAVE]],[1]!QMI_5_SEMANA_SEP_22[[CLAVE]:[SHARE CADENA S2]],21,0)</f>
        <v>#REF!</v>
      </c>
      <c r="Y1563" s="55" t="s">
        <v>769</v>
      </c>
      <c r="Z1563" s="46">
        <f>+Tabla5[[#This Row],[VENTA ACUM 38]]+Tabla5[[#This Row],[venta total 39 acum]]</f>
        <v>1</v>
      </c>
      <c r="AA1563" s="46">
        <v>0</v>
      </c>
      <c r="AB1563" s="46">
        <v>0</v>
      </c>
      <c r="AC1563" s="46">
        <v>0</v>
      </c>
      <c r="AD1563" s="46">
        <v>1</v>
      </c>
      <c r="AE1563" s="46">
        <v>0</v>
      </c>
      <c r="AF1563" s="46">
        <v>1</v>
      </c>
      <c r="AG1563" s="46">
        <v>0</v>
      </c>
      <c r="AH1563" s="42">
        <f>IFERROR(Tabla5[[#This Row],[VENTAS MABE]]/Tabla5[[#This Row],[VENTAS INDURAMA]],0)</f>
        <v>0</v>
      </c>
      <c r="AI1563" t="s">
        <v>1676</v>
      </c>
      <c r="AK1563" s="42"/>
      <c r="AL1563" t="s">
        <v>727</v>
      </c>
      <c r="AM1563" s="55" t="s">
        <v>1392</v>
      </c>
      <c r="AO1563" s="55" t="s">
        <v>429</v>
      </c>
      <c r="AP1563" t="e">
        <v>#N/A</v>
      </c>
      <c r="AQ1563" s="55">
        <v>1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f>SUM(Tabla5[[#This Row],[VENTA MABE 1 SEMANA OCT]:[VENTAS OTROS 1 SEMANA OCT]])</f>
        <v>2</v>
      </c>
      <c r="AY1563" s="46">
        <v>4.1065021681569362</v>
      </c>
      <c r="AZ1563" s="55">
        <v>0</v>
      </c>
      <c r="BA1563">
        <v>2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f>SUM(Tabla5[[#This Row],[VENTA MABE 2 SEMANA OCT]:[VENTAS OTROS 2 SEMANA OCT]])</f>
        <v>3</v>
      </c>
      <c r="BH1563" t="s">
        <v>796</v>
      </c>
      <c r="BI1563" s="55" t="s">
        <v>656</v>
      </c>
      <c r="BJ1563">
        <v>1.5000000000000007</v>
      </c>
      <c r="BK1563" s="55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f>SUM(Tabla5[[#This Row],[VENTA MABE 3 SEMANA OCT]:[VENTAS OTROS 3 SEMANA OCT]])</f>
        <v>0</v>
      </c>
      <c r="BS1563" s="42">
        <v>0.5</v>
      </c>
      <c r="BT1563" s="55">
        <v>1</v>
      </c>
      <c r="BU1563">
        <v>0</v>
      </c>
      <c r="BV1563">
        <v>0</v>
      </c>
      <c r="BW1563">
        <v>1</v>
      </c>
      <c r="BX1563">
        <v>0</v>
      </c>
      <c r="BY1563">
        <v>0</v>
      </c>
      <c r="BZ1563">
        <v>0</v>
      </c>
      <c r="CA1563">
        <f>SUM(Tabla5[[#This Row],[VENTA MABE 4 SEMANA OCT]:[VENTAS OTROS 4 SEMANA OCT]])</f>
        <v>2</v>
      </c>
      <c r="CD1563" t="s">
        <v>1699</v>
      </c>
      <c r="CI156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1563" t="s">
        <v>1701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f>SUM(Tabla5[[#This Row],[VENTA MABE 1 SEMANA NOV]:[VENTAS OTROS 1 SEMANA NOV]])</f>
        <v>1</v>
      </c>
      <c r="CS1563">
        <f>IFERROR(VLOOKUP(Tabla5[[#This Row],[CLAVE]],[2]VENTAS!$F$2:$L$1501,2,0),0)</f>
        <v>1</v>
      </c>
      <c r="CT1563">
        <f>IFERROR(VLOOKUP(Tabla5[[#This Row],[CLAVE]],[2]VENTAS!$F$2:$L$1501,3,0),0)</f>
        <v>0</v>
      </c>
      <c r="CU1563">
        <f>IFERROR(VLOOKUP(Tabla5[[#This Row],[CLAVE]],[2]VENTAS!$F$2:$L$1501,4,0),0)</f>
        <v>0</v>
      </c>
      <c r="CV1563">
        <f>IFERROR(VLOOKUP(Tabla5[[#This Row],[CLAVE]],[2]VENTAS!$F$2:$L$1501,5,0),0)</f>
        <v>0</v>
      </c>
      <c r="CW1563">
        <f>IFERROR(VLOOKUP(Tabla5[[#This Row],[CLAVE]],[2]VENTAS!$F$2:$L$1501,6,0),0)</f>
        <v>0</v>
      </c>
      <c r="CX1563">
        <f>IFERROR(VLOOKUP(Tabla5[[#This Row],[CLAVE]],[2]VENTAS!$F$2:$L$1501,7,0),0)</f>
        <v>0</v>
      </c>
      <c r="CY1563">
        <f>IFERROR(VLOOKUP(Tabla5[[#This Row],[CLAVE]],[2]VENTAS!$F$2:$R$1501,13,0),0)</f>
        <v>0</v>
      </c>
      <c r="CZ1563">
        <f>SUM(Tabla5[[#This Row],[VENTA MABE 2 SEMANA NOV]:[VENTAS OTROS 2 SEMANA NOV]])</f>
        <v>1</v>
      </c>
      <c r="DA1563" s="46">
        <v>5.1384692234941491</v>
      </c>
    </row>
    <row r="1564" spans="1:105" hidden="1" x14ac:dyDescent="0.3">
      <c r="A1564" t="str">
        <f>CONCATENATE(Tabla5[[#This Row],[TIENDA HMPV]],Tabla5[[#This Row],[LINEA]])</f>
        <v>155 - POINT QUINCHEGLOBALES</v>
      </c>
      <c r="C1564" s="55" t="s">
        <v>656</v>
      </c>
      <c r="D1564" s="55" t="s">
        <v>77</v>
      </c>
      <c r="E1564" s="55" t="s">
        <v>1393</v>
      </c>
      <c r="F1564" s="55" t="s">
        <v>1724</v>
      </c>
      <c r="G1564" t="s">
        <v>27</v>
      </c>
      <c r="H1564" s="42">
        <f>IFERROR(Tabla5[[#This Row],[VENTAS MABE]]/Tabla5[[#This Row],[CUOTA]],0)</f>
        <v>0</v>
      </c>
      <c r="I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W1564" s="42">
        <f>IFERROR(Tabla5[[#This Row],[TOTAL VENTA 38 SEMANA]]/Tabla5[[#This Row],[VENTA ACUM 38]],0)</f>
        <v>0</v>
      </c>
      <c r="X1564" s="42" t="e">
        <f>VLOOKUP(Tabla5[[#This Row],[CLAVE]],[1]!QMI_5_SEMANA_SEP_22[[CLAVE]:[SHARE CADENA S2]],21,0)</f>
        <v>#REF!</v>
      </c>
      <c r="Y1564" s="55" t="s">
        <v>769</v>
      </c>
      <c r="Z1564" s="46">
        <f>+Tabla5[[#This Row],[VENTA ACUM 38]]+Tabla5[[#This Row],[venta total 39 acum]]</f>
        <v>0</v>
      </c>
      <c r="AA1564" s="46">
        <v>0</v>
      </c>
      <c r="AB1564" s="46">
        <v>0</v>
      </c>
      <c r="AC1564" s="46">
        <v>0</v>
      </c>
      <c r="AD1564" s="46">
        <v>0</v>
      </c>
      <c r="AE1564" s="46">
        <v>0</v>
      </c>
      <c r="AF1564" s="46">
        <v>0</v>
      </c>
      <c r="AG1564" s="46">
        <v>0</v>
      </c>
      <c r="AH1564" s="42">
        <f>IFERROR(Tabla5[[#This Row],[VENTAS MABE]]/Tabla5[[#This Row],[VENTAS INDURAMA]],0)</f>
        <v>0</v>
      </c>
      <c r="AI1564" t="s">
        <v>1676</v>
      </c>
      <c r="AK1564" s="42"/>
      <c r="AL1564" t="s">
        <v>727</v>
      </c>
      <c r="AM1564" s="55" t="s">
        <v>1392</v>
      </c>
      <c r="AO1564" s="55" t="s">
        <v>429</v>
      </c>
      <c r="AP1564" t="e">
        <v>#N/A</v>
      </c>
      <c r="AQ1564" s="55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f>SUM(Tabla5[[#This Row],[VENTA MABE 1 SEMANA OCT]:[VENTAS OTROS 1 SEMANA OCT]])</f>
        <v>0</v>
      </c>
      <c r="AY1564" s="46">
        <v>0</v>
      </c>
      <c r="AZ1564" s="55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f>SUM(Tabla5[[#This Row],[VENTA MABE 2 SEMANA OCT]:[VENTAS OTROS 2 SEMANA OCT]])</f>
        <v>0</v>
      </c>
      <c r="BH1564" t="s">
        <v>796</v>
      </c>
      <c r="BI1564" s="55" t="s">
        <v>656</v>
      </c>
      <c r="BJ1564">
        <v>1.5000000000000007</v>
      </c>
      <c r="BK1564" s="55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f>SUM(Tabla5[[#This Row],[VENTA MABE 3 SEMANA OCT]:[VENTAS OTROS 3 SEMANA OCT]])</f>
        <v>0</v>
      </c>
      <c r="BS1564" s="42">
        <v>0</v>
      </c>
      <c r="BT1564" s="55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f>SUM(Tabla5[[#This Row],[VENTA MABE 4 SEMANA OCT]:[VENTAS OTROS 4 SEMANA OCT]])</f>
        <v>0</v>
      </c>
      <c r="CB1564" t="s">
        <v>1679</v>
      </c>
      <c r="CC1564" t="s">
        <v>1679</v>
      </c>
      <c r="CD1564" t="s">
        <v>1679</v>
      </c>
      <c r="CE1564" t="s">
        <v>1679</v>
      </c>
      <c r="CF1564" t="s">
        <v>1679</v>
      </c>
      <c r="CG1564" t="s">
        <v>1679</v>
      </c>
      <c r="CH1564" t="s">
        <v>1679</v>
      </c>
      <c r="CI15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64" s="66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f>SUM(Tabla5[[#This Row],[VENTA MABE 1 SEMANA NOV]:[VENTAS OTROS 1 SEMANA NOV]])</f>
        <v>0</v>
      </c>
      <c r="CS1564">
        <f>IFERROR(VLOOKUP(Tabla5[[#This Row],[CLAVE]],[2]VENTAS!$F$2:$L$1501,2,0),0)</f>
        <v>0</v>
      </c>
      <c r="CT1564">
        <f>IFERROR(VLOOKUP(Tabla5[[#This Row],[CLAVE]],[2]VENTAS!$F$2:$L$1501,3,0),0)</f>
        <v>0</v>
      </c>
      <c r="CU1564">
        <f>IFERROR(VLOOKUP(Tabla5[[#This Row],[CLAVE]],[2]VENTAS!$F$2:$L$1501,4,0),0)</f>
        <v>0</v>
      </c>
      <c r="CV1564">
        <f>IFERROR(VLOOKUP(Tabla5[[#This Row],[CLAVE]],[2]VENTAS!$F$2:$L$1501,5,0),0)</f>
        <v>0</v>
      </c>
      <c r="CW1564">
        <f>IFERROR(VLOOKUP(Tabla5[[#This Row],[CLAVE]],[2]VENTAS!$F$2:$L$1501,6,0),0)</f>
        <v>0</v>
      </c>
      <c r="CX1564">
        <f>IFERROR(VLOOKUP(Tabla5[[#This Row],[CLAVE]],[2]VENTAS!$F$2:$L$1501,7,0),0)</f>
        <v>0</v>
      </c>
      <c r="CY1564">
        <f>IFERROR(VLOOKUP(Tabla5[[#This Row],[CLAVE]],[2]VENTAS!$F$2:$R$1501,13,0),0)</f>
        <v>0</v>
      </c>
      <c r="CZ1564">
        <f>SUM(Tabla5[[#This Row],[VENTA MABE 2 SEMANA NOV]:[VENTAS OTROS 2 SEMANA NOV]])</f>
        <v>0</v>
      </c>
      <c r="DA1564" s="46">
        <v>0</v>
      </c>
    </row>
    <row r="1565" spans="1:105" hidden="1" x14ac:dyDescent="0.3">
      <c r="A1565" t="str">
        <f>CONCATENATE(Tabla5[[#This Row],[TIENDA HMPV]],Tabla5[[#This Row],[LINEA]])</f>
        <v>155 - POINT QUINCHELAVADO</v>
      </c>
      <c r="C1565" s="55" t="s">
        <v>656</v>
      </c>
      <c r="D1565" s="55" t="s">
        <v>77</v>
      </c>
      <c r="E1565" s="55" t="s">
        <v>1393</v>
      </c>
      <c r="F1565" s="55" t="s">
        <v>1724</v>
      </c>
      <c r="G1565" t="s">
        <v>28</v>
      </c>
      <c r="H1565" s="42">
        <f>IFERROR(Tabla5[[#This Row],[VENTAS MABE]]/Tabla5[[#This Row],[CUOTA]],0)</f>
        <v>0</v>
      </c>
      <c r="I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W1565" s="42">
        <f>IFERROR(Tabla5[[#This Row],[TOTAL VENTA 38 SEMANA]]/Tabla5[[#This Row],[VENTA ACUM 38]],0)</f>
        <v>0</v>
      </c>
      <c r="X1565" s="42" t="e">
        <f>VLOOKUP(Tabla5[[#This Row],[CLAVE]],[1]!QMI_5_SEMANA_SEP_22[[CLAVE]:[SHARE CADENA S2]],21,0)</f>
        <v>#REF!</v>
      </c>
      <c r="Y1565" s="55" t="s">
        <v>769</v>
      </c>
      <c r="Z1565" s="46">
        <f>+Tabla5[[#This Row],[VENTA ACUM 38]]+Tabla5[[#This Row],[venta total 39 acum]]</f>
        <v>0</v>
      </c>
      <c r="AA1565" s="46">
        <v>0</v>
      </c>
      <c r="AB1565" s="46">
        <v>0</v>
      </c>
      <c r="AC1565" s="46">
        <v>0</v>
      </c>
      <c r="AD1565" s="46">
        <v>0</v>
      </c>
      <c r="AE1565" s="46">
        <v>0</v>
      </c>
      <c r="AF1565" s="46">
        <v>0</v>
      </c>
      <c r="AG1565" s="46">
        <v>0</v>
      </c>
      <c r="AH1565" s="42">
        <f>IFERROR(Tabla5[[#This Row],[VENTAS MABE]]/Tabla5[[#This Row],[VENTAS INDURAMA]],0)</f>
        <v>0</v>
      </c>
      <c r="AI1565" t="s">
        <v>1676</v>
      </c>
      <c r="AK1565" s="42"/>
      <c r="AL1565" t="s">
        <v>727</v>
      </c>
      <c r="AM1565" s="55" t="s">
        <v>1392</v>
      </c>
      <c r="AO1565" s="55" t="s">
        <v>429</v>
      </c>
      <c r="AP1565" t="e">
        <v>#N/A</v>
      </c>
      <c r="AQ1565" s="5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f>SUM(Tabla5[[#This Row],[VENTA MABE 1 SEMANA OCT]:[VENTAS OTROS 1 SEMANA OCT]])</f>
        <v>0</v>
      </c>
      <c r="AY1565" s="46">
        <v>0</v>
      </c>
      <c r="AZ1565" s="5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f>SUM(Tabla5[[#This Row],[VENTA MABE 2 SEMANA OCT]:[VENTAS OTROS 2 SEMANA OCT]])</f>
        <v>0</v>
      </c>
      <c r="BH1565" t="s">
        <v>796</v>
      </c>
      <c r="BI1565" s="55" t="s">
        <v>656</v>
      </c>
      <c r="BJ1565">
        <v>1.5000000000000007</v>
      </c>
      <c r="BK1565" s="5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f>SUM(Tabla5[[#This Row],[VENTA MABE 3 SEMANA OCT]:[VENTAS OTROS 3 SEMANA OCT]])</f>
        <v>0</v>
      </c>
      <c r="BS1565" s="42">
        <v>0.3</v>
      </c>
      <c r="BT1565" s="5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f>SUM(Tabla5[[#This Row],[VENTA MABE 4 SEMANA OCT]:[VENTAS OTROS 4 SEMANA OCT]])</f>
        <v>0</v>
      </c>
      <c r="CB1565" t="s">
        <v>1679</v>
      </c>
      <c r="CC1565" t="s">
        <v>1679</v>
      </c>
      <c r="CD1565" t="s">
        <v>1679</v>
      </c>
      <c r="CE1565" t="s">
        <v>1679</v>
      </c>
      <c r="CF1565" t="s">
        <v>1679</v>
      </c>
      <c r="CG1565" t="s">
        <v>1679</v>
      </c>
      <c r="CH1565" t="s">
        <v>1679</v>
      </c>
      <c r="CI15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65" s="66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f>SUM(Tabla5[[#This Row],[VENTA MABE 1 SEMANA NOV]:[VENTAS OTROS 1 SEMANA NOV]])</f>
        <v>0</v>
      </c>
      <c r="CS1565">
        <f>IFERROR(VLOOKUP(Tabla5[[#This Row],[CLAVE]],[2]VENTAS!$F$2:$L$1501,2,0),0)</f>
        <v>0</v>
      </c>
      <c r="CT1565">
        <f>IFERROR(VLOOKUP(Tabla5[[#This Row],[CLAVE]],[2]VENTAS!$F$2:$L$1501,3,0),0)</f>
        <v>0</v>
      </c>
      <c r="CU1565">
        <f>IFERROR(VLOOKUP(Tabla5[[#This Row],[CLAVE]],[2]VENTAS!$F$2:$L$1501,4,0),0)</f>
        <v>1</v>
      </c>
      <c r="CV1565">
        <f>IFERROR(VLOOKUP(Tabla5[[#This Row],[CLAVE]],[2]VENTAS!$F$2:$L$1501,5,0),0)</f>
        <v>0</v>
      </c>
      <c r="CW1565">
        <f>IFERROR(VLOOKUP(Tabla5[[#This Row],[CLAVE]],[2]VENTAS!$F$2:$L$1501,6,0),0)</f>
        <v>0</v>
      </c>
      <c r="CX1565">
        <f>IFERROR(VLOOKUP(Tabla5[[#This Row],[CLAVE]],[2]VENTAS!$F$2:$L$1501,7,0),0)</f>
        <v>0</v>
      </c>
      <c r="CY1565">
        <f>IFERROR(VLOOKUP(Tabla5[[#This Row],[CLAVE]],[2]VENTAS!$F$2:$R$1501,13,0),0)</f>
        <v>0</v>
      </c>
      <c r="CZ1565">
        <f>SUM(Tabla5[[#This Row],[VENTA MABE 2 SEMANA NOV]:[VENTAS OTROS 2 SEMANA NOV]])</f>
        <v>1</v>
      </c>
      <c r="DA1565" s="46">
        <v>0.2146013044393015</v>
      </c>
    </row>
    <row r="1566" spans="1:105" hidden="1" x14ac:dyDescent="0.3">
      <c r="A1566" t="str">
        <f>CONCATENATE(Tabla5[[#This Row],[TIENDA HMPV]],Tabla5[[#This Row],[LINEA]])</f>
        <v>155 - POINT QUINCHEREFRIGERACIÓN</v>
      </c>
      <c r="C1566" s="55" t="s">
        <v>656</v>
      </c>
      <c r="D1566" s="55" t="s">
        <v>77</v>
      </c>
      <c r="E1566" s="55" t="s">
        <v>1393</v>
      </c>
      <c r="F1566" s="55" t="s">
        <v>1724</v>
      </c>
      <c r="G1566" t="s">
        <v>29</v>
      </c>
      <c r="H1566" s="42">
        <f>IFERROR(Tabla5[[#This Row],[VENTAS MABE]]/Tabla5[[#This Row],[CUOTA]],0)</f>
        <v>0</v>
      </c>
      <c r="I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W1566" s="42">
        <f>IFERROR(Tabla5[[#This Row],[TOTAL VENTA 38 SEMANA]]/Tabla5[[#This Row],[VENTA ACUM 38]],0)</f>
        <v>0</v>
      </c>
      <c r="X1566" s="42" t="e">
        <f>VLOOKUP(Tabla5[[#This Row],[CLAVE]],[1]!QMI_5_SEMANA_SEP_22[[CLAVE]:[SHARE CADENA S2]],21,0)</f>
        <v>#REF!</v>
      </c>
      <c r="Y1566" s="55" t="s">
        <v>769</v>
      </c>
      <c r="Z1566" s="46">
        <f>+Tabla5[[#This Row],[VENTA ACUM 38]]+Tabla5[[#This Row],[venta total 39 acum]]</f>
        <v>0</v>
      </c>
      <c r="AA1566" s="46">
        <v>0</v>
      </c>
      <c r="AB1566" s="46">
        <v>0</v>
      </c>
      <c r="AC1566" s="46">
        <v>0</v>
      </c>
      <c r="AD1566" s="46">
        <v>0</v>
      </c>
      <c r="AE1566" s="46">
        <v>0</v>
      </c>
      <c r="AF1566" s="46">
        <v>0</v>
      </c>
      <c r="AG1566" s="46">
        <v>0</v>
      </c>
      <c r="AH1566" s="42">
        <f>IFERROR(Tabla5[[#This Row],[VENTAS MABE]]/Tabla5[[#This Row],[VENTAS INDURAMA]],0)</f>
        <v>0</v>
      </c>
      <c r="AI1566" t="s">
        <v>1676</v>
      </c>
      <c r="AK1566" s="42"/>
      <c r="AL1566" t="s">
        <v>727</v>
      </c>
      <c r="AM1566" s="55" t="s">
        <v>1392</v>
      </c>
      <c r="AO1566" s="55" t="s">
        <v>429</v>
      </c>
      <c r="AP1566" t="e">
        <v>#N/A</v>
      </c>
      <c r="AQ1566" s="55">
        <v>3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f>SUM(Tabla5[[#This Row],[VENTA MABE 1 SEMANA OCT]:[VENTAS OTROS 1 SEMANA OCT]])</f>
        <v>3</v>
      </c>
      <c r="AY1566" s="46">
        <v>1</v>
      </c>
      <c r="AZ1566" s="55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f>SUM(Tabla5[[#This Row],[VENTA MABE 2 SEMANA OCT]:[VENTAS OTROS 2 SEMANA OCT]])</f>
        <v>0</v>
      </c>
      <c r="BH1566" t="s">
        <v>796</v>
      </c>
      <c r="BI1566" s="55" t="s">
        <v>656</v>
      </c>
      <c r="BJ1566">
        <v>1.5000000000000007</v>
      </c>
      <c r="BK1566" s="55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f>SUM(Tabla5[[#This Row],[VENTA MABE 3 SEMANA OCT]:[VENTAS OTROS 3 SEMANA OCT]])</f>
        <v>0</v>
      </c>
      <c r="BS1566" s="42">
        <v>0.4</v>
      </c>
      <c r="BT1566" s="55">
        <v>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f>SUM(Tabla5[[#This Row],[VENTA MABE 4 SEMANA OCT]:[VENTAS OTROS 4 SEMANA OCT]])</f>
        <v>1</v>
      </c>
      <c r="CB1566" t="s">
        <v>1679</v>
      </c>
      <c r="CC1566" t="s">
        <v>1679</v>
      </c>
      <c r="CD1566" t="s">
        <v>1679</v>
      </c>
      <c r="CE1566" t="s">
        <v>1679</v>
      </c>
      <c r="CF1566" t="s">
        <v>1679</v>
      </c>
      <c r="CG1566" t="s">
        <v>1679</v>
      </c>
      <c r="CH1566" t="s">
        <v>1679</v>
      </c>
      <c r="CI15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66" t="s">
        <v>1703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f>SUM(Tabla5[[#This Row],[VENTA MABE 1 SEMANA NOV]:[VENTAS OTROS 1 SEMANA NOV]])</f>
        <v>0</v>
      </c>
      <c r="CS1566">
        <f>IFERROR(VLOOKUP(Tabla5[[#This Row],[CLAVE]],[2]VENTAS!$F$2:$L$1501,2,0),0)</f>
        <v>1</v>
      </c>
      <c r="CT1566">
        <f>IFERROR(VLOOKUP(Tabla5[[#This Row],[CLAVE]],[2]VENTAS!$F$2:$L$1501,3,0),0)</f>
        <v>0</v>
      </c>
      <c r="CU1566">
        <f>IFERROR(VLOOKUP(Tabla5[[#This Row],[CLAVE]],[2]VENTAS!$F$2:$L$1501,4,0),0)</f>
        <v>0</v>
      </c>
      <c r="CV1566">
        <f>IFERROR(VLOOKUP(Tabla5[[#This Row],[CLAVE]],[2]VENTAS!$F$2:$L$1501,5,0),0)</f>
        <v>0</v>
      </c>
      <c r="CW1566">
        <f>IFERROR(VLOOKUP(Tabla5[[#This Row],[CLAVE]],[2]VENTAS!$F$2:$L$1501,6,0),0)</f>
        <v>0</v>
      </c>
      <c r="CX1566">
        <f>IFERROR(VLOOKUP(Tabla5[[#This Row],[CLAVE]],[2]VENTAS!$F$2:$L$1501,7,0),0)</f>
        <v>0</v>
      </c>
      <c r="CY1566">
        <f>IFERROR(VLOOKUP(Tabla5[[#This Row],[CLAVE]],[2]VENTAS!$F$2:$R$1501,13,0),0)</f>
        <v>0</v>
      </c>
      <c r="CZ1566">
        <f>SUM(Tabla5[[#This Row],[VENTA MABE 2 SEMANA NOV]:[VENTAS OTROS 2 SEMANA NOV]])</f>
        <v>1</v>
      </c>
      <c r="DA1566" s="46">
        <v>5</v>
      </c>
    </row>
    <row r="1567" spans="1:105" hidden="1" x14ac:dyDescent="0.3">
      <c r="A1567" t="str">
        <f>CONCATENATE(Tabla5[[#This Row],[TIENDA HMPV]],Tabla5[[#This Row],[LINEA]])</f>
        <v>COCINAS</v>
      </c>
      <c r="C1567" s="47" t="s">
        <v>655</v>
      </c>
      <c r="D1567" s="48" t="s">
        <v>39</v>
      </c>
      <c r="G1567" s="48" t="s">
        <v>26</v>
      </c>
      <c r="H1567" s="42">
        <f>IFERROR(Tabla5[[#This Row],[VENTAS MABE]]/Tabla5[[#This Row],[CUOTA]],0)</f>
        <v>0</v>
      </c>
      <c r="I1567">
        <v>2</v>
      </c>
      <c r="L1567">
        <v>0</v>
      </c>
      <c r="M1567">
        <v>0</v>
      </c>
      <c r="N1567">
        <v>0</v>
      </c>
      <c r="O1567">
        <v>0</v>
      </c>
      <c r="W1567" s="42">
        <f>IFERROR(Tabla5[[#This Row],[TOTAL VENTA 38 SEMANA]]/Tabla5[[#This Row],[VENTA ACUM 38]],0)</f>
        <v>0</v>
      </c>
      <c r="X1567" s="42" t="e">
        <f>VLOOKUP(Tabla5[[#This Row],[CLAVE]],[1]!QMI_5_SEMANA_SEP_22[[CLAVE]:[SHARE CADENA S2]],21,0)</f>
        <v>#REF!</v>
      </c>
      <c r="Y1567" t="e">
        <v>#N/A</v>
      </c>
      <c r="Z1567" s="46">
        <f>+Tabla5[[#This Row],[VENTA ACUM 38]]+Tabla5[[#This Row],[venta total 39 acum]]</f>
        <v>0</v>
      </c>
      <c r="AA1567" s="46"/>
      <c r="AB1567" s="46"/>
      <c r="AC1567" s="46"/>
      <c r="AD1567" s="46"/>
      <c r="AE1567" s="46"/>
      <c r="AF1567" s="46"/>
      <c r="AG1567" s="46"/>
      <c r="AH1567" s="42">
        <f>IFERROR(Tabla5[[#This Row],[VENTAS MABE]]/Tabla5[[#This Row],[VENTAS INDURAMA]],0)</f>
        <v>0</v>
      </c>
      <c r="AI1567">
        <v>0</v>
      </c>
      <c r="AK1567" s="42"/>
      <c r="AL1567">
        <v>0</v>
      </c>
      <c r="AM1567">
        <v>0</v>
      </c>
      <c r="AO1567">
        <v>0</v>
      </c>
      <c r="AP1567" t="e">
        <v>#N/A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f>SUM(Tabla5[[#This Row],[VENTA MABE 1 SEMANA OCT]:[VENTAS OTROS 1 SEMANA OCT]])</f>
        <v>0</v>
      </c>
      <c r="AY1567" s="46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f>SUM(Tabla5[[#This Row],[VENTA MABE 2 SEMANA OCT]:[VENTAS OTROS 2 SEMANA OCT]])</f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f>SUM(Tabla5[[#This Row],[VENTA MABE 3 SEMANA OCT]:[VENTAS OTROS 3 SEMANA OCT]])</f>
        <v>0</v>
      </c>
      <c r="BS1567" s="42">
        <v>0.4</v>
      </c>
      <c r="BT1567" s="55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f>SUM(Tabla5[[#This Row],[VENTA MABE 4 SEMANA OCT]:[VENTAS OTROS 4 SEMANA OCT]])</f>
        <v>0</v>
      </c>
      <c r="CI15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67" s="66">
        <v>0</v>
      </c>
      <c r="CK1567">
        <v>1</v>
      </c>
      <c r="CL1567">
        <v>2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f>SUM(Tabla5[[#This Row],[VENTA MABE 1 SEMANA NOV]:[VENTAS OTROS 1 SEMANA NOV]])</f>
        <v>3</v>
      </c>
      <c r="CS1567">
        <f>IFERROR(VLOOKUP(Tabla5[[#This Row],[CLAVE]],[2]VENTAS!$F$2:$L$1501,2,0),0)</f>
        <v>0</v>
      </c>
      <c r="CT1567">
        <f>IFERROR(VLOOKUP(Tabla5[[#This Row],[CLAVE]],[2]VENTAS!$F$2:$L$1501,3,0),0)</f>
        <v>0</v>
      </c>
      <c r="CU1567">
        <f>IFERROR(VLOOKUP(Tabla5[[#This Row],[CLAVE]],[2]VENTAS!$F$2:$L$1501,4,0),0)</f>
        <v>0</v>
      </c>
      <c r="CV1567">
        <f>IFERROR(VLOOKUP(Tabla5[[#This Row],[CLAVE]],[2]VENTAS!$F$2:$L$1501,5,0),0)</f>
        <v>0</v>
      </c>
      <c r="CW1567">
        <f>IFERROR(VLOOKUP(Tabla5[[#This Row],[CLAVE]],[2]VENTAS!$F$2:$L$1501,6,0),0)</f>
        <v>0</v>
      </c>
      <c r="CX1567">
        <f>IFERROR(VLOOKUP(Tabla5[[#This Row],[CLAVE]],[2]VENTAS!$F$2:$L$1501,7,0),0)</f>
        <v>0</v>
      </c>
      <c r="CY1567">
        <f>IFERROR(VLOOKUP(Tabla5[[#This Row],[CLAVE]],[2]VENTAS!$F$2:$R$1501,13,0),0)</f>
        <v>0</v>
      </c>
      <c r="CZ1567">
        <f>SUM(Tabla5[[#This Row],[VENTA MABE 2 SEMANA NOV]:[VENTAS OTROS 2 SEMANA NOV]])</f>
        <v>0</v>
      </c>
      <c r="DA1567" s="46">
        <v>0</v>
      </c>
    </row>
    <row r="1568" spans="1:105" hidden="1" x14ac:dyDescent="0.3">
      <c r="A1568" t="str">
        <f>CONCATENATE(Tabla5[[#This Row],[TIENDA HMPV]],Tabla5[[#This Row],[LINEA]])</f>
        <v>REFRIGERACIÓN</v>
      </c>
      <c r="C1568" s="49" t="s">
        <v>655</v>
      </c>
      <c r="D1568" s="50" t="s">
        <v>39</v>
      </c>
      <c r="G1568" t="s">
        <v>29</v>
      </c>
      <c r="H1568" s="42">
        <f>IFERROR(Tabla5[[#This Row],[VENTAS MABE]]/Tabla5[[#This Row],[CUOTA]],0)</f>
        <v>0</v>
      </c>
      <c r="I1568">
        <v>2</v>
      </c>
      <c r="L1568">
        <v>0</v>
      </c>
      <c r="M1568">
        <v>0</v>
      </c>
      <c r="N1568">
        <v>0</v>
      </c>
      <c r="O1568">
        <v>0</v>
      </c>
      <c r="W1568" s="42">
        <f>IFERROR(Tabla5[[#This Row],[TOTAL VENTA 38 SEMANA]]/Tabla5[[#This Row],[VENTA ACUM 38]],0)</f>
        <v>0</v>
      </c>
      <c r="X1568" s="42" t="e">
        <f>VLOOKUP(Tabla5[[#This Row],[CLAVE]],[1]!QMI_5_SEMANA_SEP_22[[CLAVE]:[SHARE CADENA S2]],21,0)</f>
        <v>#REF!</v>
      </c>
      <c r="Y1568" t="e">
        <v>#N/A</v>
      </c>
      <c r="Z1568" s="46">
        <f>+Tabla5[[#This Row],[VENTA ACUM 38]]+Tabla5[[#This Row],[venta total 39 acum]]</f>
        <v>0</v>
      </c>
      <c r="AA1568" s="46"/>
      <c r="AB1568" s="46"/>
      <c r="AC1568" s="46"/>
      <c r="AD1568" s="46"/>
      <c r="AE1568" s="46"/>
      <c r="AF1568" s="46"/>
      <c r="AG1568" s="46"/>
      <c r="AH1568" s="42">
        <f>IFERROR(Tabla5[[#This Row],[VENTAS MABE]]/Tabla5[[#This Row],[VENTAS INDURAMA]],0)</f>
        <v>0</v>
      </c>
      <c r="AI1568">
        <v>0</v>
      </c>
      <c r="AK1568" s="42"/>
      <c r="AL1568">
        <v>0</v>
      </c>
      <c r="AM1568">
        <v>0</v>
      </c>
      <c r="AO1568">
        <v>0</v>
      </c>
      <c r="AP1568" t="e">
        <v>#N/A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f>SUM(Tabla5[[#This Row],[VENTA MABE 1 SEMANA OCT]:[VENTAS OTROS 1 SEMANA OCT]])</f>
        <v>0</v>
      </c>
      <c r="AY1568" s="46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f>SUM(Tabla5[[#This Row],[VENTA MABE 2 SEMANA OCT]:[VENTAS OTROS 2 SEMANA OCT]])</f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f>SUM(Tabla5[[#This Row],[VENTA MABE 3 SEMANA OCT]:[VENTAS OTROS 3 SEMANA OCT]])</f>
        <v>0</v>
      </c>
      <c r="BS1568" s="42">
        <v>0.2</v>
      </c>
      <c r="BT1568" s="55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f>SUM(Tabla5[[#This Row],[VENTA MABE 4 SEMANA OCT]:[VENTAS OTROS 4 SEMANA OCT]])</f>
        <v>0</v>
      </c>
      <c r="CI15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68" s="66">
        <v>0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f>SUM(Tabla5[[#This Row],[VENTA MABE 1 SEMANA NOV]:[VENTAS OTROS 1 SEMANA NOV]])</f>
        <v>1</v>
      </c>
      <c r="CS1568">
        <f>IFERROR(VLOOKUP(Tabla5[[#This Row],[CLAVE]],[2]VENTAS!$F$2:$L$1501,2,0),0)</f>
        <v>0</v>
      </c>
      <c r="CT1568">
        <f>IFERROR(VLOOKUP(Tabla5[[#This Row],[CLAVE]],[2]VENTAS!$F$2:$L$1501,3,0),0)</f>
        <v>0</v>
      </c>
      <c r="CU1568">
        <f>IFERROR(VLOOKUP(Tabla5[[#This Row],[CLAVE]],[2]VENTAS!$F$2:$L$1501,4,0),0)</f>
        <v>0</v>
      </c>
      <c r="CV1568">
        <f>IFERROR(VLOOKUP(Tabla5[[#This Row],[CLAVE]],[2]VENTAS!$F$2:$L$1501,5,0),0)</f>
        <v>0</v>
      </c>
      <c r="CW1568">
        <f>IFERROR(VLOOKUP(Tabla5[[#This Row],[CLAVE]],[2]VENTAS!$F$2:$L$1501,6,0),0)</f>
        <v>0</v>
      </c>
      <c r="CX1568">
        <f>IFERROR(VLOOKUP(Tabla5[[#This Row],[CLAVE]],[2]VENTAS!$F$2:$L$1501,7,0),0)</f>
        <v>0</v>
      </c>
      <c r="CY1568">
        <f>IFERROR(VLOOKUP(Tabla5[[#This Row],[CLAVE]],[2]VENTAS!$F$2:$R$1501,13,0),0)</f>
        <v>0</v>
      </c>
      <c r="CZ1568">
        <f>SUM(Tabla5[[#This Row],[VENTA MABE 2 SEMANA NOV]:[VENTAS OTROS 2 SEMANA NOV]])</f>
        <v>0</v>
      </c>
      <c r="DA1568" s="46">
        <v>0</v>
      </c>
    </row>
    <row r="1569" spans="1:105" hidden="1" x14ac:dyDescent="0.3">
      <c r="A1569" t="str">
        <f>CONCATENATE(Tabla5[[#This Row],[TIENDA HMPV]],Tabla5[[#This Row],[LINEA]])</f>
        <v>COCINAS</v>
      </c>
      <c r="C1569" s="47" t="s">
        <v>655</v>
      </c>
      <c r="D1569" s="48" t="s">
        <v>30</v>
      </c>
      <c r="G1569" s="48" t="s">
        <v>26</v>
      </c>
      <c r="H1569" s="42">
        <f>IFERROR(Tabla5[[#This Row],[VENTAS MABE]]/Tabla5[[#This Row],[CUOTA]],0)</f>
        <v>0</v>
      </c>
      <c r="I1569">
        <v>3</v>
      </c>
      <c r="K1569">
        <v>0</v>
      </c>
      <c r="L1569">
        <v>0</v>
      </c>
      <c r="M1569">
        <v>0</v>
      </c>
      <c r="N1569">
        <v>0</v>
      </c>
      <c r="O1569">
        <v>0</v>
      </c>
      <c r="W1569" s="42">
        <f>IFERROR(Tabla5[[#This Row],[TOTAL VENTA 38 SEMANA]]/Tabla5[[#This Row],[VENTA ACUM 38]],0)</f>
        <v>0.5</v>
      </c>
      <c r="X1569" s="42" t="e">
        <f>VLOOKUP(Tabla5[[#This Row],[CLAVE]],[1]!QMI_5_SEMANA_SEP_22[[CLAVE]:[SHARE CADENA S2]],21,0)</f>
        <v>#REF!</v>
      </c>
      <c r="Y1569" t="e">
        <v>#N/A</v>
      </c>
      <c r="Z1569" s="46">
        <f>+Tabla5[[#This Row],[VENTA ACUM 38]]+Tabla5[[#This Row],[venta total 39 acum]]</f>
        <v>4</v>
      </c>
      <c r="AA1569" s="46"/>
      <c r="AB1569" s="46">
        <v>2</v>
      </c>
      <c r="AC1569" s="46">
        <v>4</v>
      </c>
      <c r="AD1569" s="46">
        <v>0</v>
      </c>
      <c r="AE1569" s="46"/>
      <c r="AF1569" s="46">
        <v>0</v>
      </c>
      <c r="AG1569" s="46"/>
      <c r="AH1569" s="42">
        <f>IFERROR(Tabla5[[#This Row],[VENTAS MABE]]/Tabla5[[#This Row],[VENTAS INDURAMA]],0)</f>
        <v>0</v>
      </c>
      <c r="AI1569">
        <v>0</v>
      </c>
      <c r="AK1569" s="42"/>
      <c r="AL1569">
        <v>0</v>
      </c>
      <c r="AM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f>SUM(Tabla5[[#This Row],[VENTA MABE 1 SEMANA OCT]:[VENTAS OTROS 1 SEMANA OCT]])</f>
        <v>0</v>
      </c>
      <c r="AY1569" s="46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f>SUM(Tabla5[[#This Row],[VENTA MABE 2 SEMANA OCT]:[VENTAS OTROS 2 SEMANA OCT]])</f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f>SUM(Tabla5[[#This Row],[VENTA MABE 3 SEMANA OCT]:[VENTAS OTROS 3 SEMANA OCT]])</f>
        <v>0</v>
      </c>
      <c r="BS1569" s="42">
        <v>0.4</v>
      </c>
      <c r="BT1569" s="55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f>SUM(Tabla5[[#This Row],[VENTA MABE 4 SEMANA OCT]:[VENTAS OTROS 4 SEMANA OCT]])</f>
        <v>0</v>
      </c>
      <c r="CI15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69" s="66">
        <v>0</v>
      </c>
      <c r="CK1569">
        <v>1</v>
      </c>
      <c r="CL1569">
        <v>2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f>SUM(Tabla5[[#This Row],[VENTA MABE 1 SEMANA NOV]:[VENTAS OTROS 1 SEMANA NOV]])</f>
        <v>3</v>
      </c>
      <c r="CS1569">
        <f>IFERROR(VLOOKUP(Tabla5[[#This Row],[CLAVE]],[2]VENTAS!$F$2:$L$1501,2,0),0)</f>
        <v>0</v>
      </c>
      <c r="CT1569">
        <f>IFERROR(VLOOKUP(Tabla5[[#This Row],[CLAVE]],[2]VENTAS!$F$2:$L$1501,3,0),0)</f>
        <v>0</v>
      </c>
      <c r="CU1569">
        <f>IFERROR(VLOOKUP(Tabla5[[#This Row],[CLAVE]],[2]VENTAS!$F$2:$L$1501,4,0),0)</f>
        <v>0</v>
      </c>
      <c r="CV1569">
        <f>IFERROR(VLOOKUP(Tabla5[[#This Row],[CLAVE]],[2]VENTAS!$F$2:$L$1501,5,0),0)</f>
        <v>0</v>
      </c>
      <c r="CW1569">
        <f>IFERROR(VLOOKUP(Tabla5[[#This Row],[CLAVE]],[2]VENTAS!$F$2:$L$1501,6,0),0)</f>
        <v>0</v>
      </c>
      <c r="CX1569">
        <f>IFERROR(VLOOKUP(Tabla5[[#This Row],[CLAVE]],[2]VENTAS!$F$2:$L$1501,7,0),0)</f>
        <v>0</v>
      </c>
      <c r="CY1569">
        <f>IFERROR(VLOOKUP(Tabla5[[#This Row],[CLAVE]],[2]VENTAS!$F$2:$R$1501,13,0),0)</f>
        <v>0</v>
      </c>
      <c r="CZ1569">
        <f>SUM(Tabla5[[#This Row],[VENTA MABE 2 SEMANA NOV]:[VENTAS OTROS 2 SEMANA NOV]])</f>
        <v>0</v>
      </c>
      <c r="DA1569" s="46">
        <v>0</v>
      </c>
    </row>
    <row r="1570" spans="1:105" hidden="1" x14ac:dyDescent="0.3">
      <c r="A1570" t="str">
        <f>CONCATENATE(Tabla5[[#This Row],[TIENDA HMPV]],Tabla5[[#This Row],[LINEA]])</f>
        <v>REFRIGERACIÓN</v>
      </c>
      <c r="C1570" s="47" t="s">
        <v>655</v>
      </c>
      <c r="D1570" s="48" t="s">
        <v>30</v>
      </c>
      <c r="G1570" s="48" t="s">
        <v>29</v>
      </c>
      <c r="H1570" s="42">
        <f>IFERROR(Tabla5[[#This Row],[VENTAS MABE]]/Tabla5[[#This Row],[CUOTA]],0)</f>
        <v>0</v>
      </c>
      <c r="I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W1570" s="42">
        <f>IFERROR(Tabla5[[#This Row],[TOTAL VENTA 38 SEMANA]]/Tabla5[[#This Row],[VENTA ACUM 38]],0)</f>
        <v>0.5</v>
      </c>
      <c r="X1570" s="42" t="e">
        <f>VLOOKUP(Tabla5[[#This Row],[CLAVE]],[1]!QMI_5_SEMANA_SEP_22[[CLAVE]:[SHARE CADENA S2]],21,0)</f>
        <v>#REF!</v>
      </c>
      <c r="Y1570" t="e">
        <v>#N/A</v>
      </c>
      <c r="Z1570" s="46">
        <f>+Tabla5[[#This Row],[VENTA ACUM 38]]+Tabla5[[#This Row],[venta total 39 acum]]</f>
        <v>4</v>
      </c>
      <c r="AA1570" s="46"/>
      <c r="AB1570" s="46">
        <v>2</v>
      </c>
      <c r="AC1570" s="46">
        <v>4</v>
      </c>
      <c r="AD1570" s="46">
        <v>0</v>
      </c>
      <c r="AE1570" s="46"/>
      <c r="AF1570" s="46">
        <v>0</v>
      </c>
      <c r="AG1570" s="46"/>
      <c r="AH1570" s="42">
        <f>IFERROR(Tabla5[[#This Row],[VENTAS MABE]]/Tabla5[[#This Row],[VENTAS INDURAMA]],0)</f>
        <v>0</v>
      </c>
      <c r="AI1570">
        <v>0</v>
      </c>
      <c r="AK1570" s="42"/>
      <c r="AL1570">
        <v>0</v>
      </c>
      <c r="AM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f>SUM(Tabla5[[#This Row],[VENTA MABE 1 SEMANA OCT]:[VENTAS OTROS 1 SEMANA OCT]])</f>
        <v>0</v>
      </c>
      <c r="AY1570" s="46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f>SUM(Tabla5[[#This Row],[VENTA MABE 2 SEMANA OCT]:[VENTAS OTROS 2 SEMANA OCT]])</f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f>SUM(Tabla5[[#This Row],[VENTA MABE 3 SEMANA OCT]:[VENTAS OTROS 3 SEMANA OCT]])</f>
        <v>0</v>
      </c>
      <c r="BS1570" s="42">
        <v>0.28000000000000003</v>
      </c>
      <c r="BT1570" s="55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f>SUM(Tabla5[[#This Row],[VENTA MABE 4 SEMANA OCT]:[VENTAS OTROS 4 SEMANA OCT]])</f>
        <v>0</v>
      </c>
      <c r="CI15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70" s="66">
        <v>0</v>
      </c>
      <c r="CK1570">
        <v>0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f>SUM(Tabla5[[#This Row],[VENTA MABE 1 SEMANA NOV]:[VENTAS OTROS 1 SEMANA NOV]])</f>
        <v>1</v>
      </c>
      <c r="CS1570">
        <f>IFERROR(VLOOKUP(Tabla5[[#This Row],[CLAVE]],[2]VENTAS!$F$2:$L$1501,2,0),0)</f>
        <v>0</v>
      </c>
      <c r="CT1570">
        <f>IFERROR(VLOOKUP(Tabla5[[#This Row],[CLAVE]],[2]VENTAS!$F$2:$L$1501,3,0),0)</f>
        <v>0</v>
      </c>
      <c r="CU1570">
        <f>IFERROR(VLOOKUP(Tabla5[[#This Row],[CLAVE]],[2]VENTAS!$F$2:$L$1501,4,0),0)</f>
        <v>0</v>
      </c>
      <c r="CV1570">
        <f>IFERROR(VLOOKUP(Tabla5[[#This Row],[CLAVE]],[2]VENTAS!$F$2:$L$1501,5,0),0)</f>
        <v>0</v>
      </c>
      <c r="CW1570">
        <f>IFERROR(VLOOKUP(Tabla5[[#This Row],[CLAVE]],[2]VENTAS!$F$2:$L$1501,6,0),0)</f>
        <v>0</v>
      </c>
      <c r="CX1570">
        <f>IFERROR(VLOOKUP(Tabla5[[#This Row],[CLAVE]],[2]VENTAS!$F$2:$L$1501,7,0),0)</f>
        <v>0</v>
      </c>
      <c r="CY1570">
        <f>IFERROR(VLOOKUP(Tabla5[[#This Row],[CLAVE]],[2]VENTAS!$F$2:$R$1501,13,0),0)</f>
        <v>0</v>
      </c>
      <c r="CZ1570">
        <f>SUM(Tabla5[[#This Row],[VENTA MABE 2 SEMANA NOV]:[VENTAS OTROS 2 SEMANA NOV]])</f>
        <v>0</v>
      </c>
      <c r="DA1570" s="46">
        <v>0</v>
      </c>
    </row>
    <row r="1571" spans="1:105" hidden="1" x14ac:dyDescent="0.3">
      <c r="A1571" t="str">
        <f>CONCATENATE(Tabla5[[#This Row],[TIENDA HMPV]],Tabla5[[#This Row],[LINEA]])</f>
        <v>94337 - Japon San Antonio IiiCOCINAS</v>
      </c>
      <c r="C1571" s="58" t="s">
        <v>655</v>
      </c>
      <c r="D1571" s="60" t="s">
        <v>41</v>
      </c>
      <c r="E1571" s="55" t="s">
        <v>1379</v>
      </c>
      <c r="F1571" s="55" t="s">
        <v>1724</v>
      </c>
      <c r="G1571" s="50" t="s">
        <v>26</v>
      </c>
      <c r="H1571" s="42">
        <f>IFERROR(Tabla5[[#This Row],[VENTAS MABE]]/Tabla5[[#This Row],[CUOTA]],0)</f>
        <v>0</v>
      </c>
      <c r="I1571">
        <v>4</v>
      </c>
      <c r="K1571">
        <v>0</v>
      </c>
      <c r="L1571">
        <v>0</v>
      </c>
      <c r="M1571">
        <v>0</v>
      </c>
      <c r="N1571">
        <v>0</v>
      </c>
      <c r="O1571">
        <v>0</v>
      </c>
      <c r="W1571" s="42">
        <f>IFERROR(Tabla5[[#This Row],[TOTAL VENTA 38 SEMANA]]/Tabla5[[#This Row],[VENTA ACUM 38]],0)</f>
        <v>0.5</v>
      </c>
      <c r="X1571" s="42" t="e">
        <f>VLOOKUP(Tabla5[[#This Row],[CLAVE]],[1]!QMI_5_SEMANA_SEP_22[[CLAVE]:[SHARE CADENA S2]],21,0)</f>
        <v>#REF!</v>
      </c>
      <c r="Y1571" s="55" t="s">
        <v>769</v>
      </c>
      <c r="Z1571" s="46">
        <f>+Tabla5[[#This Row],[VENTA ACUM 38]]+Tabla5[[#This Row],[venta total 39 acum]]</f>
        <v>4</v>
      </c>
      <c r="AA1571" s="46"/>
      <c r="AB1571" s="46">
        <v>2</v>
      </c>
      <c r="AC1571" s="46">
        <v>4</v>
      </c>
      <c r="AD1571" s="46">
        <v>0</v>
      </c>
      <c r="AE1571" s="46"/>
      <c r="AF1571" s="46">
        <v>0</v>
      </c>
      <c r="AG1571" s="46"/>
      <c r="AH1571" s="42">
        <f>IFERROR(Tabla5[[#This Row],[VENTAS MABE]]/Tabla5[[#This Row],[VENTAS INDURAMA]],0)</f>
        <v>0</v>
      </c>
      <c r="AI1571" t="s">
        <v>1676</v>
      </c>
      <c r="AK1571" s="42"/>
      <c r="AL1571" t="s">
        <v>727</v>
      </c>
      <c r="AM1571" s="55" t="s">
        <v>1378</v>
      </c>
      <c r="AO1571" s="55" t="s">
        <v>460</v>
      </c>
      <c r="AP1571">
        <v>0</v>
      </c>
      <c r="AQ1571" s="55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f>SUM(Tabla5[[#This Row],[VENTA MABE 1 SEMANA OCT]:[VENTAS OTROS 1 SEMANA OCT]])</f>
        <v>0</v>
      </c>
      <c r="AY1571" s="46">
        <v>2</v>
      </c>
      <c r="AZ1571" s="55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f>SUM(Tabla5[[#This Row],[VENTA MABE 2 SEMANA OCT]:[VENTAS OTROS 2 SEMANA OCT]])</f>
        <v>0</v>
      </c>
      <c r="BH1571" t="s">
        <v>885</v>
      </c>
      <c r="BI1571" s="55" t="s">
        <v>655</v>
      </c>
      <c r="BJ1571">
        <v>1.0000000000000004</v>
      </c>
      <c r="BK1571" s="55">
        <v>0</v>
      </c>
      <c r="BL1571">
        <v>1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f>SUM(Tabla5[[#This Row],[VENTA MABE 3 SEMANA OCT]:[VENTAS OTROS 3 SEMANA OCT]])</f>
        <v>1</v>
      </c>
      <c r="BS1571" s="42">
        <v>0.5</v>
      </c>
      <c r="BT1571" s="55">
        <v>1</v>
      </c>
      <c r="BU1571">
        <v>2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f>SUM(Tabla5[[#This Row],[VENTA MABE 4 SEMANA OCT]:[VENTAS OTROS 4 SEMANA OCT]])</f>
        <v>3</v>
      </c>
      <c r="CE1571" t="s">
        <v>1695</v>
      </c>
      <c r="CI1571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0.25</v>
      </c>
      <c r="CJ1571" s="66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f>SUM(Tabla5[[#This Row],[VENTA MABE 1 SEMANA NOV]:[VENTAS OTROS 1 SEMANA NOV]])</f>
        <v>1</v>
      </c>
      <c r="CS1571">
        <f>IFERROR(VLOOKUP(Tabla5[[#This Row],[CLAVE]],[2]VENTAS!$F$2:$L$1501,2,0),0)</f>
        <v>0</v>
      </c>
      <c r="CT1571">
        <f>IFERROR(VLOOKUP(Tabla5[[#This Row],[CLAVE]],[2]VENTAS!$F$2:$L$1501,3,0),0)</f>
        <v>1</v>
      </c>
      <c r="CU1571">
        <f>IFERROR(VLOOKUP(Tabla5[[#This Row],[CLAVE]],[2]VENTAS!$F$2:$L$1501,4,0),0)</f>
        <v>0</v>
      </c>
      <c r="CV1571">
        <f>IFERROR(VLOOKUP(Tabla5[[#This Row],[CLAVE]],[2]VENTAS!$F$2:$L$1501,5,0),0)</f>
        <v>0</v>
      </c>
      <c r="CW1571">
        <f>IFERROR(VLOOKUP(Tabla5[[#This Row],[CLAVE]],[2]VENTAS!$F$2:$L$1501,6,0),0)</f>
        <v>0</v>
      </c>
      <c r="CX1571">
        <f>IFERROR(VLOOKUP(Tabla5[[#This Row],[CLAVE]],[2]VENTAS!$F$2:$L$1501,7,0),0)</f>
        <v>0</v>
      </c>
      <c r="CY1571">
        <f>IFERROR(VLOOKUP(Tabla5[[#This Row],[CLAVE]],[2]VENTAS!$F$2:$R$1501,13,0),0)</f>
        <v>0</v>
      </c>
      <c r="CZ1571">
        <f>SUM(Tabla5[[#This Row],[VENTA MABE 2 SEMANA NOV]:[VENTAS OTROS 2 SEMANA NOV]])</f>
        <v>1</v>
      </c>
      <c r="DA1571" s="46">
        <v>2</v>
      </c>
    </row>
    <row r="1572" spans="1:105" hidden="1" x14ac:dyDescent="0.3">
      <c r="A1572" t="str">
        <f>CONCATENATE(Tabla5[[#This Row],[TIENDA HMPV]],Tabla5[[#This Row],[LINEA]])</f>
        <v>94337 - Japon San Antonio IiiREFRIGERACIÓN</v>
      </c>
      <c r="C1572" s="59" t="s">
        <v>655</v>
      </c>
      <c r="D1572" s="61" t="s">
        <v>41</v>
      </c>
      <c r="E1572" s="55" t="s">
        <v>1379</v>
      </c>
      <c r="F1572" s="55" t="s">
        <v>1724</v>
      </c>
      <c r="G1572" s="48" t="s">
        <v>29</v>
      </c>
      <c r="H1572" s="42">
        <f>IFERROR(Tabla5[[#This Row],[VENTAS MABE]]/Tabla5[[#This Row],[CUOTA]],0)</f>
        <v>0</v>
      </c>
      <c r="I1572">
        <v>4</v>
      </c>
      <c r="K1572">
        <v>0</v>
      </c>
      <c r="L1572">
        <v>0</v>
      </c>
      <c r="M1572">
        <v>0</v>
      </c>
      <c r="N1572">
        <v>0</v>
      </c>
      <c r="O1572">
        <v>0</v>
      </c>
      <c r="W1572" s="42">
        <f>IFERROR(Tabla5[[#This Row],[TOTAL VENTA 38 SEMANA]]/Tabla5[[#This Row],[VENTA ACUM 38]],0)</f>
        <v>0.5</v>
      </c>
      <c r="X1572" s="42" t="e">
        <f>VLOOKUP(Tabla5[[#This Row],[CLAVE]],[1]!QMI_5_SEMANA_SEP_22[[CLAVE]:[SHARE CADENA S2]],21,0)</f>
        <v>#REF!</v>
      </c>
      <c r="Y1572" s="55" t="s">
        <v>769</v>
      </c>
      <c r="Z1572" s="46">
        <f>+Tabla5[[#This Row],[VENTA ACUM 38]]+Tabla5[[#This Row],[venta total 39 acum]]</f>
        <v>4</v>
      </c>
      <c r="AA1572" s="46"/>
      <c r="AB1572" s="46">
        <v>2</v>
      </c>
      <c r="AC1572" s="46">
        <v>4</v>
      </c>
      <c r="AD1572" s="46">
        <v>0</v>
      </c>
      <c r="AE1572" s="46"/>
      <c r="AF1572" s="46">
        <v>0</v>
      </c>
      <c r="AG1572" s="46"/>
      <c r="AH1572" s="42">
        <f>IFERROR(Tabla5[[#This Row],[VENTAS MABE]]/Tabla5[[#This Row],[VENTAS INDURAMA]],0)</f>
        <v>0</v>
      </c>
      <c r="AI1572" t="s">
        <v>1676</v>
      </c>
      <c r="AK1572" s="42"/>
      <c r="AL1572" t="s">
        <v>727</v>
      </c>
      <c r="AM1572" s="55" t="s">
        <v>1378</v>
      </c>
      <c r="AO1572" s="55" t="s">
        <v>460</v>
      </c>
      <c r="AP1572">
        <v>0</v>
      </c>
      <c r="AQ1572" s="55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f>SUM(Tabla5[[#This Row],[VENTA MABE 1 SEMANA OCT]:[VENTAS OTROS 1 SEMANA OCT]])</f>
        <v>0</v>
      </c>
      <c r="AY1572" s="46">
        <v>2</v>
      </c>
      <c r="AZ1572" s="55">
        <v>0</v>
      </c>
      <c r="BA1572">
        <v>3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f>SUM(Tabla5[[#This Row],[VENTA MABE 2 SEMANA OCT]:[VENTAS OTROS 2 SEMANA OCT]])</f>
        <v>3</v>
      </c>
      <c r="BH1572" t="s">
        <v>885</v>
      </c>
      <c r="BI1572" s="55" t="s">
        <v>655</v>
      </c>
      <c r="BJ1572">
        <v>1.0000000000000004</v>
      </c>
      <c r="BK1572" s="55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f>SUM(Tabla5[[#This Row],[VENTA MABE 3 SEMANA OCT]:[VENTAS OTROS 3 SEMANA OCT]])</f>
        <v>0</v>
      </c>
      <c r="BS1572" s="42">
        <v>0.4</v>
      </c>
      <c r="BT1572" s="55">
        <v>0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f>SUM(Tabla5[[#This Row],[VENTA MABE 4 SEMANA OCT]:[VENTAS OTROS 4 SEMANA OCT]])</f>
        <v>1</v>
      </c>
      <c r="CI15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72" s="66">
        <v>0</v>
      </c>
      <c r="CK1572">
        <v>0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f>SUM(Tabla5[[#This Row],[VENTA MABE 1 SEMANA NOV]:[VENTAS OTROS 1 SEMANA NOV]])</f>
        <v>1</v>
      </c>
      <c r="CS1572">
        <f>IFERROR(VLOOKUP(Tabla5[[#This Row],[CLAVE]],[2]VENTAS!$F$2:$L$1501,2,0),0)</f>
        <v>0</v>
      </c>
      <c r="CT1572">
        <f>IFERROR(VLOOKUP(Tabla5[[#This Row],[CLAVE]],[2]VENTAS!$F$2:$L$1501,3,0),0)</f>
        <v>1</v>
      </c>
      <c r="CU1572">
        <f>IFERROR(VLOOKUP(Tabla5[[#This Row],[CLAVE]],[2]VENTAS!$F$2:$L$1501,4,0),0)</f>
        <v>0</v>
      </c>
      <c r="CV1572">
        <f>IFERROR(VLOOKUP(Tabla5[[#This Row],[CLAVE]],[2]VENTAS!$F$2:$L$1501,5,0),0)</f>
        <v>0</v>
      </c>
      <c r="CW1572">
        <f>IFERROR(VLOOKUP(Tabla5[[#This Row],[CLAVE]],[2]VENTAS!$F$2:$L$1501,6,0),0)</f>
        <v>0</v>
      </c>
      <c r="CX1572">
        <f>IFERROR(VLOOKUP(Tabla5[[#This Row],[CLAVE]],[2]VENTAS!$F$2:$L$1501,7,0),0)</f>
        <v>0</v>
      </c>
      <c r="CY1572">
        <f>IFERROR(VLOOKUP(Tabla5[[#This Row],[CLAVE]],[2]VENTAS!$F$2:$R$1501,13,0),0)</f>
        <v>0</v>
      </c>
      <c r="CZ1572">
        <f>SUM(Tabla5[[#This Row],[VENTA MABE 2 SEMANA NOV]:[VENTAS OTROS 2 SEMANA NOV]])</f>
        <v>1</v>
      </c>
      <c r="DA1572" s="46">
        <v>3</v>
      </c>
    </row>
    <row r="1573" spans="1:105" hidden="1" x14ac:dyDescent="0.3">
      <c r="A1573" t="str">
        <f>CONCATENATE(Tabla5[[#This Row],[TIENDA HMPV]],Tabla5[[#This Row],[LINEA]])</f>
        <v>COCINAS</v>
      </c>
      <c r="C1573" s="49" t="s">
        <v>655</v>
      </c>
      <c r="D1573" t="s">
        <v>86</v>
      </c>
      <c r="G1573" s="50" t="s">
        <v>26</v>
      </c>
      <c r="H1573" s="42">
        <f>IFERROR(Tabla5[[#This Row],[VENTAS MABE]]/Tabla5[[#This Row],[CUOTA]],0)</f>
        <v>0</v>
      </c>
      <c r="I1573">
        <v>8</v>
      </c>
      <c r="L1573">
        <v>0</v>
      </c>
      <c r="M1573">
        <v>0</v>
      </c>
      <c r="N1573">
        <v>0</v>
      </c>
      <c r="O1573">
        <v>0</v>
      </c>
      <c r="W1573" s="42">
        <f>IFERROR(Tabla5[[#This Row],[TOTAL VENTA 38 SEMANA]]/Tabla5[[#This Row],[VENTA ACUM 38]],0)</f>
        <v>0</v>
      </c>
      <c r="X1573" s="42" t="e">
        <f>VLOOKUP(Tabla5[[#This Row],[CLAVE]],[1]!QMI_5_SEMANA_SEP_22[[CLAVE]:[SHARE CADENA S2]],21,0)</f>
        <v>#REF!</v>
      </c>
      <c r="Y1573" t="e">
        <v>#N/A</v>
      </c>
      <c r="Z1573" s="46">
        <f>+Tabla5[[#This Row],[VENTA ACUM 38]]+Tabla5[[#This Row],[venta total 39 acum]]</f>
        <v>0</v>
      </c>
      <c r="AA1573" s="46"/>
      <c r="AB1573" s="46"/>
      <c r="AC1573" s="46"/>
      <c r="AD1573" s="46"/>
      <c r="AE1573" s="46"/>
      <c r="AF1573" s="46"/>
      <c r="AG1573" s="46"/>
      <c r="AH1573" s="42">
        <f>IFERROR(Tabla5[[#This Row],[VENTAS MABE]]/Tabla5[[#This Row],[VENTAS INDURAMA]],0)</f>
        <v>0</v>
      </c>
      <c r="AI1573">
        <v>0</v>
      </c>
      <c r="AK1573" s="42"/>
      <c r="AL1573">
        <v>0</v>
      </c>
      <c r="AM1573">
        <v>0</v>
      </c>
      <c r="AO1573">
        <v>0</v>
      </c>
      <c r="AP1573" t="e">
        <v>#N/A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f>SUM(Tabla5[[#This Row],[VENTA MABE 1 SEMANA OCT]:[VENTAS OTROS 1 SEMANA OCT]])</f>
        <v>0</v>
      </c>
      <c r="AY1573" s="46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f>SUM(Tabla5[[#This Row],[VENTA MABE 2 SEMANA OCT]:[VENTAS OTROS 2 SEMANA OCT]])</f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f>SUM(Tabla5[[#This Row],[VENTA MABE 3 SEMANA OCT]:[VENTAS OTROS 3 SEMANA OCT]])</f>
        <v>0</v>
      </c>
      <c r="BS1573" s="42">
        <v>0.5</v>
      </c>
      <c r="BT1573" s="55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f>SUM(Tabla5[[#This Row],[VENTA MABE 4 SEMANA OCT]:[VENTAS OTROS 4 SEMANA OCT]])</f>
        <v>0</v>
      </c>
      <c r="CI15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73" s="66">
        <v>0</v>
      </c>
      <c r="CK1573">
        <v>1</v>
      </c>
      <c r="CL1573">
        <v>2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f>SUM(Tabla5[[#This Row],[VENTA MABE 1 SEMANA NOV]:[VENTAS OTROS 1 SEMANA NOV]])</f>
        <v>3</v>
      </c>
      <c r="CS1573">
        <f>IFERROR(VLOOKUP(Tabla5[[#This Row],[CLAVE]],[2]VENTAS!$F$2:$L$1501,2,0),0)</f>
        <v>0</v>
      </c>
      <c r="CT1573">
        <f>IFERROR(VLOOKUP(Tabla5[[#This Row],[CLAVE]],[2]VENTAS!$F$2:$L$1501,3,0),0)</f>
        <v>0</v>
      </c>
      <c r="CU1573">
        <f>IFERROR(VLOOKUP(Tabla5[[#This Row],[CLAVE]],[2]VENTAS!$F$2:$L$1501,4,0),0)</f>
        <v>0</v>
      </c>
      <c r="CV1573">
        <f>IFERROR(VLOOKUP(Tabla5[[#This Row],[CLAVE]],[2]VENTAS!$F$2:$L$1501,5,0),0)</f>
        <v>0</v>
      </c>
      <c r="CW1573">
        <f>IFERROR(VLOOKUP(Tabla5[[#This Row],[CLAVE]],[2]VENTAS!$F$2:$L$1501,6,0),0)</f>
        <v>0</v>
      </c>
      <c r="CX1573">
        <f>IFERROR(VLOOKUP(Tabla5[[#This Row],[CLAVE]],[2]VENTAS!$F$2:$L$1501,7,0),0)</f>
        <v>0</v>
      </c>
      <c r="CY1573">
        <f>IFERROR(VLOOKUP(Tabla5[[#This Row],[CLAVE]],[2]VENTAS!$F$2:$R$1501,13,0),0)</f>
        <v>0</v>
      </c>
      <c r="CZ1573">
        <f>SUM(Tabla5[[#This Row],[VENTA MABE 2 SEMANA NOV]:[VENTAS OTROS 2 SEMANA NOV]])</f>
        <v>0</v>
      </c>
      <c r="DA1573" s="46">
        <v>0</v>
      </c>
    </row>
    <row r="1574" spans="1:105" hidden="1" x14ac:dyDescent="0.3">
      <c r="A1574" t="str">
        <f>CONCATENATE(Tabla5[[#This Row],[TIENDA HMPV]],Tabla5[[#This Row],[LINEA]])</f>
        <v>REFRIGERACIÓN</v>
      </c>
      <c r="C1574" s="51" t="s">
        <v>655</v>
      </c>
      <c r="D1574" t="s">
        <v>86</v>
      </c>
      <c r="G1574" s="52" t="s">
        <v>29</v>
      </c>
      <c r="H1574" s="42">
        <f>IFERROR(Tabla5[[#This Row],[VENTAS MABE]]/Tabla5[[#This Row],[CUOTA]],0)</f>
        <v>0</v>
      </c>
      <c r="I1574">
        <v>6</v>
      </c>
      <c r="L1574">
        <v>0</v>
      </c>
      <c r="M1574">
        <v>0</v>
      </c>
      <c r="N1574">
        <v>0</v>
      </c>
      <c r="O1574">
        <v>0</v>
      </c>
      <c r="W1574" s="53">
        <f>IFERROR(Tabla5[[#This Row],[TOTAL VENTA 38 SEMANA]]/Tabla5[[#This Row],[VENTA ACUM 38]],0)</f>
        <v>0</v>
      </c>
      <c r="X1574" s="53" t="e">
        <f>VLOOKUP(Tabla5[[#This Row],[CLAVE]],[1]!QMI_5_SEMANA_SEP_22[[CLAVE]:[SHARE CADENA S2]],21,0)</f>
        <v>#REF!</v>
      </c>
      <c r="Y1574" t="e">
        <v>#N/A</v>
      </c>
      <c r="Z1574" s="46">
        <f>+Tabla5[[#This Row],[VENTA ACUM 38]]+Tabla5[[#This Row],[venta total 39 acum]]</f>
        <v>0</v>
      </c>
      <c r="AA1574" s="46"/>
      <c r="AB1574" s="46"/>
      <c r="AC1574" s="46"/>
      <c r="AD1574" s="46"/>
      <c r="AE1574" s="46"/>
      <c r="AF1574" s="46"/>
      <c r="AG1574" s="46"/>
      <c r="AH1574" s="53">
        <f>IFERROR(Tabla5[[#This Row],[VENTAS MABE]]/Tabla5[[#This Row],[VENTAS INDURAMA]],0)</f>
        <v>0</v>
      </c>
      <c r="AI1574">
        <v>0</v>
      </c>
      <c r="AK1574" s="53"/>
      <c r="AL1574">
        <v>0</v>
      </c>
      <c r="AM1574">
        <v>0</v>
      </c>
      <c r="AO1574">
        <v>0</v>
      </c>
      <c r="AP1574" t="e">
        <v>#N/A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f>SUM(Tabla5[[#This Row],[VENTA MABE 1 SEMANA OCT]:[VENTAS OTROS 1 SEMANA OCT]])</f>
        <v>0</v>
      </c>
      <c r="AY1574" s="46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f>SUM(Tabla5[[#This Row],[VENTA MABE 2 SEMANA OCT]:[VENTAS OTROS 2 SEMANA OCT]])</f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f>SUM(Tabla5[[#This Row],[VENTA MABE 3 SEMANA OCT]:[VENTAS OTROS 3 SEMANA OCT]])</f>
        <v>0</v>
      </c>
      <c r="BS1574" s="42">
        <v>0.4</v>
      </c>
      <c r="BT1574" s="55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f>SUM(Tabla5[[#This Row],[VENTA MABE 4 SEMANA OCT]:[VENTAS OTROS 4 SEMANA OCT]])</f>
        <v>0</v>
      </c>
      <c r="CI15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74" s="66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f>SUM(Tabla5[[#This Row],[VENTA MABE 1 SEMANA NOV]:[VENTAS OTROS 1 SEMANA NOV]])</f>
        <v>1</v>
      </c>
      <c r="CS1574">
        <f>IFERROR(VLOOKUP(Tabla5[[#This Row],[CLAVE]],[2]VENTAS!$F$2:$L$1501,2,0),0)</f>
        <v>0</v>
      </c>
      <c r="CT1574">
        <f>IFERROR(VLOOKUP(Tabla5[[#This Row],[CLAVE]],[2]VENTAS!$F$2:$L$1501,3,0),0)</f>
        <v>0</v>
      </c>
      <c r="CU1574">
        <f>IFERROR(VLOOKUP(Tabla5[[#This Row],[CLAVE]],[2]VENTAS!$F$2:$L$1501,4,0),0)</f>
        <v>0</v>
      </c>
      <c r="CV1574">
        <f>IFERROR(VLOOKUP(Tabla5[[#This Row],[CLAVE]],[2]VENTAS!$F$2:$L$1501,5,0),0)</f>
        <v>0</v>
      </c>
      <c r="CW1574">
        <f>IFERROR(VLOOKUP(Tabla5[[#This Row],[CLAVE]],[2]VENTAS!$F$2:$L$1501,6,0),0)</f>
        <v>0</v>
      </c>
      <c r="CX1574">
        <f>IFERROR(VLOOKUP(Tabla5[[#This Row],[CLAVE]],[2]VENTAS!$F$2:$L$1501,7,0),0)</f>
        <v>0</v>
      </c>
      <c r="CY1574">
        <f>IFERROR(VLOOKUP(Tabla5[[#This Row],[CLAVE]],[2]VENTAS!$F$2:$R$1501,13,0),0)</f>
        <v>0</v>
      </c>
      <c r="CZ1574">
        <f>SUM(Tabla5[[#This Row],[VENTA MABE 2 SEMANA NOV]:[VENTAS OTROS 2 SEMANA NOV]])</f>
        <v>0</v>
      </c>
      <c r="DA1574" s="46">
        <v>0</v>
      </c>
    </row>
    <row r="1575" spans="1:105" hidden="1" x14ac:dyDescent="0.3">
      <c r="A1575" t="str">
        <f>CONCATENATE(Tabla5[[#This Row],[TIENDA HMPV]],Tabla5[[#This Row],[LINEA]])</f>
        <v>ARTEFACTA QUICENTRO SURCOCINAS</v>
      </c>
      <c r="C1575" s="55" t="s">
        <v>268</v>
      </c>
      <c r="D1575" s="55" t="s">
        <v>39</v>
      </c>
      <c r="E1575" s="55" t="s">
        <v>1092</v>
      </c>
      <c r="F1575" s="55" t="s">
        <v>1724</v>
      </c>
      <c r="G1575" t="s">
        <v>26</v>
      </c>
      <c r="H1575" s="42">
        <f>IFERROR(Tabla5[[#This Row],[VENTAS MABE]]/Tabla5[[#This Row],[CUOTA]],0)</f>
        <v>0</v>
      </c>
      <c r="W1575" s="42">
        <f>IFERROR(Tabla5[[#This Row],[TOTAL VENTA 38 SEMANA]]/Tabla5[[#This Row],[VENTA ACUM 38]],0)</f>
        <v>0</v>
      </c>
      <c r="X1575" s="42" t="e">
        <f>VLOOKUP(Tabla5[[#This Row],[CLAVE]],[1]!QMI_5_SEMANA_SEP_22[[CLAVE]:[SHARE CADENA S2]],21,0)</f>
        <v>#REF!</v>
      </c>
      <c r="Y1575" s="55" t="s">
        <v>1678</v>
      </c>
      <c r="Z1575" s="46">
        <f>+Tabla5[[#This Row],[VENTA ACUM 38]]+Tabla5[[#This Row],[venta total 39 acum]]</f>
        <v>0</v>
      </c>
      <c r="AA1575" s="46"/>
      <c r="AB1575" s="46"/>
      <c r="AC1575" s="46"/>
      <c r="AD1575" s="46"/>
      <c r="AE1575" s="46"/>
      <c r="AF1575" s="46"/>
      <c r="AG1575" s="46"/>
      <c r="AH1575" s="42">
        <f>IFERROR(Tabla5[[#This Row],[VENTAS MABE]]/Tabla5[[#This Row],[VENTAS INDURAMA]],0)</f>
        <v>0</v>
      </c>
      <c r="AI1575" t="s">
        <v>1677</v>
      </c>
      <c r="AK1575" s="42"/>
      <c r="AL1575" t="s">
        <v>727</v>
      </c>
      <c r="AM1575" s="55" t="s">
        <v>1092</v>
      </c>
      <c r="AO1575" s="55" t="s">
        <v>429</v>
      </c>
      <c r="AQ1575" s="55">
        <v>2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f>SUM(Tabla5[[#This Row],[VENTA MABE 1 SEMANA OCT]:[VENTAS OTROS 1 SEMANA OCT]])</f>
        <v>2</v>
      </c>
      <c r="AY1575" s="46">
        <v>5</v>
      </c>
      <c r="AZ1575" s="55">
        <v>0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f>SUM(Tabla5[[#This Row],[VENTA MABE 2 SEMANA OCT]:[VENTAS OTROS 2 SEMANA OCT]])</f>
        <v>1</v>
      </c>
      <c r="BH1575" t="s">
        <v>758</v>
      </c>
      <c r="BI1575" s="55" t="s">
        <v>268</v>
      </c>
      <c r="BJ1575">
        <v>9.9999999999999929</v>
      </c>
      <c r="BK1575" s="55">
        <v>3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f>SUM(Tabla5[[#This Row],[VENTA MABE 3 SEMANA OCT]:[VENTAS OTROS 3 SEMANA OCT]])</f>
        <v>3</v>
      </c>
      <c r="BS1575" s="42">
        <v>0.4</v>
      </c>
      <c r="BT1575" s="55">
        <v>0</v>
      </c>
      <c r="BU1575">
        <v>2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f>SUM(Tabla5[[#This Row],[VENTA MABE 4 SEMANA OCT]:[VENTAS OTROS 4 SEMANA OCT]])</f>
        <v>2</v>
      </c>
      <c r="CB1575" t="s">
        <v>1679</v>
      </c>
      <c r="CC1575" t="s">
        <v>1679</v>
      </c>
      <c r="CD1575" t="s">
        <v>1679</v>
      </c>
      <c r="CE1575" t="s">
        <v>1679</v>
      </c>
      <c r="CF1575" t="s">
        <v>1679</v>
      </c>
      <c r="CG1575" t="s">
        <v>1679</v>
      </c>
      <c r="CH1575" t="s">
        <v>1679</v>
      </c>
      <c r="CI15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1575" t="s">
        <v>1703</v>
      </c>
      <c r="CK1575">
        <v>0</v>
      </c>
      <c r="CL1575">
        <v>1</v>
      </c>
      <c r="CM1575" t="s">
        <v>1679</v>
      </c>
      <c r="CN1575">
        <v>0</v>
      </c>
      <c r="CO1575">
        <v>0</v>
      </c>
      <c r="CP1575">
        <v>0</v>
      </c>
      <c r="CQ1575">
        <v>0</v>
      </c>
      <c r="CR1575">
        <f>SUM(Tabla5[[#This Row],[VENTA MABE 1 SEMANA NOV]:[VENTAS OTROS 1 SEMANA NOV]])</f>
        <v>1</v>
      </c>
      <c r="CS1575">
        <f>IFERROR(VLOOKUP(Tabla5[[#This Row],[CLAVE]],[2]VENTAS!$F$2:$L$1501,2,0),0)</f>
        <v>0</v>
      </c>
      <c r="CT1575">
        <f>IFERROR(VLOOKUP(Tabla5[[#This Row],[CLAVE]],[2]VENTAS!$F$2:$L$1501,3,0),0)</f>
        <v>1</v>
      </c>
      <c r="CU1575">
        <f>IFERROR(VLOOKUP(Tabla5[[#This Row],[CLAVE]],[2]VENTAS!$F$2:$L$1501,4,0),0)</f>
        <v>0</v>
      </c>
      <c r="CV1575">
        <f>IFERROR(VLOOKUP(Tabla5[[#This Row],[CLAVE]],[2]VENTAS!$F$2:$L$1501,5,0),0)</f>
        <v>0</v>
      </c>
      <c r="CW1575">
        <f>IFERROR(VLOOKUP(Tabla5[[#This Row],[CLAVE]],[2]VENTAS!$F$2:$L$1501,6,0),0)</f>
        <v>0</v>
      </c>
      <c r="CX1575">
        <f>IFERROR(VLOOKUP(Tabla5[[#This Row],[CLAVE]],[2]VENTAS!$F$2:$L$1501,7,0),0)</f>
        <v>0</v>
      </c>
      <c r="CY1575">
        <f>IFERROR(VLOOKUP(Tabla5[[#This Row],[CLAVE]],[2]VENTAS!$F$2:$R$1501,13,0),0)</f>
        <v>0</v>
      </c>
      <c r="CZ1575">
        <f>SUM(Tabla5[[#This Row],[VENTA MABE 2 SEMANA NOV]:[VENTAS OTROS 2 SEMANA NOV]])</f>
        <v>1</v>
      </c>
      <c r="DA1575" s="46">
        <v>9</v>
      </c>
    </row>
    <row r="1576" spans="1:105" hidden="1" x14ac:dyDescent="0.3">
      <c r="A1576" t="str">
        <f>CONCATENATE(Tabla5[[#This Row],[TIENDA HMPV]],Tabla5[[#This Row],[LINEA]])</f>
        <v>ARTEFACTA QUICENTRO SURGLOBALES</v>
      </c>
      <c r="C1576" s="55" t="s">
        <v>268</v>
      </c>
      <c r="D1576" s="55" t="s">
        <v>39</v>
      </c>
      <c r="E1576" s="55" t="s">
        <v>1092</v>
      </c>
      <c r="F1576" s="55" t="s">
        <v>1724</v>
      </c>
      <c r="G1576" t="s">
        <v>27</v>
      </c>
      <c r="H1576" s="42">
        <f>IFERROR(Tabla5[[#This Row],[VENTAS MABE]]/Tabla5[[#This Row],[CUOTA]],0)</f>
        <v>0</v>
      </c>
      <c r="W1576" s="42">
        <f>IFERROR(Tabla5[[#This Row],[TOTAL VENTA 38 SEMANA]]/Tabla5[[#This Row],[VENTA ACUM 38]],0)</f>
        <v>0</v>
      </c>
      <c r="X1576" s="42" t="e">
        <f>VLOOKUP(Tabla5[[#This Row],[CLAVE]],[1]!QMI_5_SEMANA_SEP_22[[CLAVE]:[SHARE CADENA S2]],21,0)</f>
        <v>#REF!</v>
      </c>
      <c r="Y1576" s="55" t="s">
        <v>1678</v>
      </c>
      <c r="Z1576" s="46">
        <f>+Tabla5[[#This Row],[VENTA ACUM 38]]+Tabla5[[#This Row],[venta total 39 acum]]</f>
        <v>0</v>
      </c>
      <c r="AA1576" s="46"/>
      <c r="AB1576" s="46"/>
      <c r="AC1576" s="46"/>
      <c r="AD1576" s="46"/>
      <c r="AE1576" s="46"/>
      <c r="AF1576" s="46"/>
      <c r="AG1576" s="46"/>
      <c r="AH1576" s="42">
        <f>IFERROR(Tabla5[[#This Row],[VENTAS MABE]]/Tabla5[[#This Row],[VENTAS INDURAMA]],0)</f>
        <v>0</v>
      </c>
      <c r="AI1576" t="s">
        <v>1677</v>
      </c>
      <c r="AK1576" s="42"/>
      <c r="AL1576" t="s">
        <v>727</v>
      </c>
      <c r="AM1576" s="55" t="s">
        <v>1092</v>
      </c>
      <c r="AO1576" s="55" t="s">
        <v>429</v>
      </c>
      <c r="AQ1576" s="55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f>SUM(Tabla5[[#This Row],[VENTA MABE 1 SEMANA OCT]:[VENTAS OTROS 1 SEMANA OCT]])</f>
        <v>0</v>
      </c>
      <c r="AY1576" s="46">
        <v>0</v>
      </c>
      <c r="AZ1576" s="55">
        <v>1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f>SUM(Tabla5[[#This Row],[VENTA MABE 2 SEMANA OCT]:[VENTAS OTROS 2 SEMANA OCT]])</f>
        <v>1</v>
      </c>
      <c r="BH1576" t="s">
        <v>758</v>
      </c>
      <c r="BI1576" s="55" t="s">
        <v>268</v>
      </c>
      <c r="BJ1576">
        <v>9.9999999999999929</v>
      </c>
      <c r="BK1576" s="55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f>SUM(Tabla5[[#This Row],[VENTA MABE 3 SEMANA OCT]:[VENTAS OTROS 3 SEMANA OCT]])</f>
        <v>0</v>
      </c>
      <c r="BS1576" s="42">
        <v>0</v>
      </c>
      <c r="BT1576" s="55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f>SUM(Tabla5[[#This Row],[VENTA MABE 4 SEMANA OCT]:[VENTAS OTROS 4 SEMANA OCT]])</f>
        <v>0</v>
      </c>
      <c r="CB1576" t="s">
        <v>1679</v>
      </c>
      <c r="CC1576" t="s">
        <v>1679</v>
      </c>
      <c r="CD1576" t="s">
        <v>1679</v>
      </c>
      <c r="CE1576" t="s">
        <v>1679</v>
      </c>
      <c r="CF1576" t="s">
        <v>1679</v>
      </c>
      <c r="CG1576" t="s">
        <v>1679</v>
      </c>
      <c r="CH1576" t="s">
        <v>1679</v>
      </c>
      <c r="CI157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76" t="s">
        <v>1703</v>
      </c>
      <c r="CK1576">
        <v>0</v>
      </c>
      <c r="CL1576">
        <v>0</v>
      </c>
      <c r="CM1576" t="s">
        <v>1679</v>
      </c>
      <c r="CN1576">
        <v>0</v>
      </c>
      <c r="CO1576">
        <v>0</v>
      </c>
      <c r="CP1576">
        <v>0</v>
      </c>
      <c r="CQ1576">
        <v>0</v>
      </c>
      <c r="CR1576">
        <f>SUM(Tabla5[[#This Row],[VENTA MABE 1 SEMANA NOV]:[VENTAS OTROS 1 SEMANA NOV]])</f>
        <v>0</v>
      </c>
      <c r="CS1576">
        <f>IFERROR(VLOOKUP(Tabla5[[#This Row],[CLAVE]],[2]VENTAS!$F$2:$L$1501,2,0),0)</f>
        <v>0</v>
      </c>
      <c r="CT1576">
        <f>IFERROR(VLOOKUP(Tabla5[[#This Row],[CLAVE]],[2]VENTAS!$F$2:$L$1501,3,0),0)</f>
        <v>0</v>
      </c>
      <c r="CU1576">
        <f>IFERROR(VLOOKUP(Tabla5[[#This Row],[CLAVE]],[2]VENTAS!$F$2:$L$1501,4,0),0)</f>
        <v>0</v>
      </c>
      <c r="CV1576">
        <f>IFERROR(VLOOKUP(Tabla5[[#This Row],[CLAVE]],[2]VENTAS!$F$2:$L$1501,5,0),0)</f>
        <v>0</v>
      </c>
      <c r="CW1576">
        <f>IFERROR(VLOOKUP(Tabla5[[#This Row],[CLAVE]],[2]VENTAS!$F$2:$L$1501,6,0),0)</f>
        <v>0</v>
      </c>
      <c r="CX1576">
        <f>IFERROR(VLOOKUP(Tabla5[[#This Row],[CLAVE]],[2]VENTAS!$F$2:$L$1501,7,0),0)</f>
        <v>0</v>
      </c>
      <c r="CY1576">
        <f>IFERROR(VLOOKUP(Tabla5[[#This Row],[CLAVE]],[2]VENTAS!$F$2:$R$1501,13,0),0)</f>
        <v>0</v>
      </c>
      <c r="CZ1576">
        <f>SUM(Tabla5[[#This Row],[VENTA MABE 2 SEMANA NOV]:[VENTAS OTROS 2 SEMANA NOV]])</f>
        <v>0</v>
      </c>
      <c r="DA1576" s="46">
        <v>0</v>
      </c>
    </row>
    <row r="1577" spans="1:105" hidden="1" x14ac:dyDescent="0.3">
      <c r="A1577" t="str">
        <f>CONCATENATE(Tabla5[[#This Row],[TIENDA HMPV]],Tabla5[[#This Row],[LINEA]])</f>
        <v>ARTEFACTA QUICENTRO SURLAVADO</v>
      </c>
      <c r="C1577" s="55" t="s">
        <v>268</v>
      </c>
      <c r="D1577" s="55" t="s">
        <v>39</v>
      </c>
      <c r="E1577" s="55" t="s">
        <v>1092</v>
      </c>
      <c r="F1577" s="55" t="s">
        <v>1724</v>
      </c>
      <c r="G1577" t="s">
        <v>28</v>
      </c>
      <c r="H1577" s="42">
        <f>IFERROR(Tabla5[[#This Row],[VENTAS MABE]]/Tabla5[[#This Row],[CUOTA]],0)</f>
        <v>0</v>
      </c>
      <c r="W1577" s="42">
        <f>IFERROR(Tabla5[[#This Row],[TOTAL VENTA 38 SEMANA]]/Tabla5[[#This Row],[VENTA ACUM 38]],0)</f>
        <v>0</v>
      </c>
      <c r="X1577" s="42" t="e">
        <f>VLOOKUP(Tabla5[[#This Row],[CLAVE]],[1]!QMI_5_SEMANA_SEP_22[[CLAVE]:[SHARE CADENA S2]],21,0)</f>
        <v>#REF!</v>
      </c>
      <c r="Y1577" s="55" t="s">
        <v>1678</v>
      </c>
      <c r="Z1577" s="46">
        <f>+Tabla5[[#This Row],[VENTA ACUM 38]]+Tabla5[[#This Row],[venta total 39 acum]]</f>
        <v>0</v>
      </c>
      <c r="AA1577" s="46"/>
      <c r="AB1577" s="46"/>
      <c r="AC1577" s="46"/>
      <c r="AD1577" s="46"/>
      <c r="AE1577" s="46"/>
      <c r="AF1577" s="46"/>
      <c r="AG1577" s="46"/>
      <c r="AH1577" s="42">
        <f>IFERROR(Tabla5[[#This Row],[VENTAS MABE]]/Tabla5[[#This Row],[VENTAS INDURAMA]],0)</f>
        <v>0</v>
      </c>
      <c r="AI1577" t="s">
        <v>1677</v>
      </c>
      <c r="AK1577" s="42"/>
      <c r="AL1577" t="s">
        <v>727</v>
      </c>
      <c r="AM1577" s="55" t="s">
        <v>1092</v>
      </c>
      <c r="AO1577" s="55" t="s">
        <v>429</v>
      </c>
      <c r="AQ1577" s="55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f>SUM(Tabla5[[#This Row],[VENTA MABE 1 SEMANA OCT]:[VENTAS OTROS 1 SEMANA OCT]])</f>
        <v>1</v>
      </c>
      <c r="AY1577" s="46">
        <v>2</v>
      </c>
      <c r="AZ1577" s="55">
        <v>2</v>
      </c>
      <c r="BA1577">
        <v>0</v>
      </c>
      <c r="BB1577">
        <v>0</v>
      </c>
      <c r="BC1577">
        <v>0</v>
      </c>
      <c r="BD1577">
        <v>4</v>
      </c>
      <c r="BE1577">
        <v>0</v>
      </c>
      <c r="BF1577">
        <v>0</v>
      </c>
      <c r="BG1577">
        <f>SUM(Tabla5[[#This Row],[VENTA MABE 2 SEMANA OCT]:[VENTAS OTROS 2 SEMANA OCT]])</f>
        <v>6</v>
      </c>
      <c r="BH1577" t="s">
        <v>758</v>
      </c>
      <c r="BI1577" s="55" t="s">
        <v>268</v>
      </c>
      <c r="BJ1577">
        <v>9.9999999999999929</v>
      </c>
      <c r="BK1577" s="55">
        <v>1</v>
      </c>
      <c r="BL1577">
        <v>0</v>
      </c>
      <c r="BM1577">
        <v>1</v>
      </c>
      <c r="BN1577">
        <v>0</v>
      </c>
      <c r="BO1577">
        <v>0</v>
      </c>
      <c r="BP1577">
        <v>0</v>
      </c>
      <c r="BQ1577">
        <v>0</v>
      </c>
      <c r="BR1577">
        <f>SUM(Tabla5[[#This Row],[VENTA MABE 3 SEMANA OCT]:[VENTAS OTROS 3 SEMANA OCT]])</f>
        <v>2</v>
      </c>
      <c r="BS1577" s="42">
        <v>0.12</v>
      </c>
      <c r="BT1577" s="55">
        <v>0</v>
      </c>
      <c r="BU1577">
        <v>0</v>
      </c>
      <c r="BV1577">
        <v>1</v>
      </c>
      <c r="BW1577">
        <v>0</v>
      </c>
      <c r="BX1577">
        <v>2</v>
      </c>
      <c r="BY1577">
        <v>0</v>
      </c>
      <c r="BZ1577">
        <v>0</v>
      </c>
      <c r="CA1577">
        <f>SUM(Tabla5[[#This Row],[VENTA MABE 4 SEMANA OCT]:[VENTAS OTROS 4 SEMANA OCT]])</f>
        <v>3</v>
      </c>
      <c r="CB1577" t="s">
        <v>1679</v>
      </c>
      <c r="CC1577" t="s">
        <v>1679</v>
      </c>
      <c r="CD1577" t="s">
        <v>1679</v>
      </c>
      <c r="CE1577" t="s">
        <v>1679</v>
      </c>
      <c r="CF1577" t="s">
        <v>1679</v>
      </c>
      <c r="CG1577" t="s">
        <v>1679</v>
      </c>
      <c r="CH1577" t="s">
        <v>1679</v>
      </c>
      <c r="CI157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577" t="s">
        <v>1703</v>
      </c>
      <c r="CK1577">
        <v>0</v>
      </c>
      <c r="CL1577">
        <v>0</v>
      </c>
      <c r="CM1577">
        <v>1</v>
      </c>
      <c r="CN1577">
        <v>0</v>
      </c>
      <c r="CO1577">
        <v>2</v>
      </c>
      <c r="CP1577">
        <v>0</v>
      </c>
      <c r="CQ1577">
        <v>0</v>
      </c>
      <c r="CR1577">
        <f>SUM(Tabla5[[#This Row],[VENTA MABE 1 SEMANA NOV]:[VENTAS OTROS 1 SEMANA NOV]])</f>
        <v>3</v>
      </c>
      <c r="CS1577">
        <f>IFERROR(VLOOKUP(Tabla5[[#This Row],[CLAVE]],[2]VENTAS!$F$2:$L$1501,2,0),0)</f>
        <v>0</v>
      </c>
      <c r="CT1577">
        <f>IFERROR(VLOOKUP(Tabla5[[#This Row],[CLAVE]],[2]VENTAS!$F$2:$L$1501,3,0),0)</f>
        <v>0</v>
      </c>
      <c r="CU1577">
        <f>IFERROR(VLOOKUP(Tabla5[[#This Row],[CLAVE]],[2]VENTAS!$F$2:$L$1501,4,0),0)</f>
        <v>2</v>
      </c>
      <c r="CV1577">
        <f>IFERROR(VLOOKUP(Tabla5[[#This Row],[CLAVE]],[2]VENTAS!$F$2:$L$1501,5,0),0)</f>
        <v>0</v>
      </c>
      <c r="CW1577">
        <f>IFERROR(VLOOKUP(Tabla5[[#This Row],[CLAVE]],[2]VENTAS!$F$2:$L$1501,6,0),0)</f>
        <v>0</v>
      </c>
      <c r="CX1577">
        <f>IFERROR(VLOOKUP(Tabla5[[#This Row],[CLAVE]],[2]VENTAS!$F$2:$L$1501,7,0),0)</f>
        <v>1</v>
      </c>
      <c r="CY1577">
        <f>IFERROR(VLOOKUP(Tabla5[[#This Row],[CLAVE]],[2]VENTAS!$F$2:$R$1501,13,0),0)</f>
        <v>0</v>
      </c>
      <c r="CZ1577">
        <f>SUM(Tabla5[[#This Row],[VENTA MABE 2 SEMANA NOV]:[VENTAS OTROS 2 SEMANA NOV]])</f>
        <v>3</v>
      </c>
      <c r="DA1577" s="46">
        <v>5</v>
      </c>
    </row>
    <row r="1578" spans="1:105" hidden="1" x14ac:dyDescent="0.3">
      <c r="A1578" t="str">
        <f>CONCATENATE(Tabla5[[#This Row],[TIENDA HMPV]],Tabla5[[#This Row],[LINEA]])</f>
        <v>ARTEFACTA QUICENTRO SURREFRIGERACIÓN</v>
      </c>
      <c r="C1578" s="55" t="s">
        <v>268</v>
      </c>
      <c r="D1578" s="55" t="s">
        <v>39</v>
      </c>
      <c r="E1578" s="55" t="s">
        <v>1092</v>
      </c>
      <c r="F1578" s="55" t="s">
        <v>1724</v>
      </c>
      <c r="G1578" t="s">
        <v>29</v>
      </c>
      <c r="H1578" s="42">
        <f>IFERROR(Tabla5[[#This Row],[VENTAS MABE]]/Tabla5[[#This Row],[CUOTA]],0)</f>
        <v>0</v>
      </c>
      <c r="W1578" s="42">
        <f>IFERROR(Tabla5[[#This Row],[TOTAL VENTA 38 SEMANA]]/Tabla5[[#This Row],[VENTA ACUM 38]],0)</f>
        <v>0</v>
      </c>
      <c r="X1578" s="42" t="e">
        <f>VLOOKUP(Tabla5[[#This Row],[CLAVE]],[1]!QMI_5_SEMANA_SEP_22[[CLAVE]:[SHARE CADENA S2]],21,0)</f>
        <v>#REF!</v>
      </c>
      <c r="Y1578" s="55" t="s">
        <v>1678</v>
      </c>
      <c r="Z1578" s="46">
        <f>+Tabla5[[#This Row],[VENTA ACUM 38]]+Tabla5[[#This Row],[venta total 39 acum]]</f>
        <v>0</v>
      </c>
      <c r="AA1578" s="46"/>
      <c r="AB1578" s="46"/>
      <c r="AC1578" s="46"/>
      <c r="AD1578" s="46"/>
      <c r="AE1578" s="46"/>
      <c r="AF1578" s="46"/>
      <c r="AG1578" s="46"/>
      <c r="AH1578" s="42">
        <f>IFERROR(Tabla5[[#This Row],[VENTAS MABE]]/Tabla5[[#This Row],[VENTAS INDURAMA]],0)</f>
        <v>0</v>
      </c>
      <c r="AI1578" t="s">
        <v>1677</v>
      </c>
      <c r="AK1578" s="42"/>
      <c r="AL1578" t="s">
        <v>727</v>
      </c>
      <c r="AM1578" s="55" t="s">
        <v>1092</v>
      </c>
      <c r="AO1578" s="55" t="s">
        <v>429</v>
      </c>
      <c r="AQ1578" s="55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f>SUM(Tabla5[[#This Row],[VENTA MABE 1 SEMANA OCT]:[VENTAS OTROS 1 SEMANA OCT]])</f>
        <v>0</v>
      </c>
      <c r="AY1578" s="46">
        <v>5</v>
      </c>
      <c r="AZ1578" s="55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f>SUM(Tabla5[[#This Row],[VENTA MABE 2 SEMANA OCT]:[VENTAS OTROS 2 SEMANA OCT]])</f>
        <v>0</v>
      </c>
      <c r="BH1578" t="s">
        <v>758</v>
      </c>
      <c r="BI1578" s="55" t="s">
        <v>268</v>
      </c>
      <c r="BJ1578">
        <v>9.9999999999999929</v>
      </c>
      <c r="BK1578" s="55">
        <v>1</v>
      </c>
      <c r="BL1578">
        <v>0</v>
      </c>
      <c r="BM1578">
        <v>0</v>
      </c>
      <c r="BN1578">
        <v>0</v>
      </c>
      <c r="BO1578">
        <v>0</v>
      </c>
      <c r="BP1578">
        <v>2</v>
      </c>
      <c r="BQ1578">
        <v>0</v>
      </c>
      <c r="BR1578">
        <f>SUM(Tabla5[[#This Row],[VENTA MABE 3 SEMANA OCT]:[VENTAS OTROS 3 SEMANA OCT]])</f>
        <v>3</v>
      </c>
      <c r="BS1578" s="42">
        <v>0.2</v>
      </c>
      <c r="BT1578" s="55">
        <v>0</v>
      </c>
      <c r="BU1578">
        <v>0</v>
      </c>
      <c r="BV1578">
        <v>0</v>
      </c>
      <c r="BW1578">
        <v>0</v>
      </c>
      <c r="BX1578">
        <v>0</v>
      </c>
      <c r="BY1578">
        <v>2</v>
      </c>
      <c r="BZ1578">
        <v>0</v>
      </c>
      <c r="CA1578">
        <f>SUM(Tabla5[[#This Row],[VENTA MABE 4 SEMANA OCT]:[VENTAS OTROS 4 SEMANA OCT]])</f>
        <v>2</v>
      </c>
      <c r="CC1578" t="s">
        <v>1695</v>
      </c>
      <c r="CE1578" t="s">
        <v>1695</v>
      </c>
      <c r="CI157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578" t="s">
        <v>1702</v>
      </c>
      <c r="CK1578">
        <v>1</v>
      </c>
      <c r="CL1578">
        <v>0</v>
      </c>
      <c r="CM1578" t="s">
        <v>1679</v>
      </c>
      <c r="CN1578">
        <v>0</v>
      </c>
      <c r="CO1578">
        <v>0</v>
      </c>
      <c r="CP1578">
        <v>1</v>
      </c>
      <c r="CQ1578">
        <v>0</v>
      </c>
      <c r="CR1578">
        <f>SUM(Tabla5[[#This Row],[VENTA MABE 1 SEMANA NOV]:[VENTAS OTROS 1 SEMANA NOV]])</f>
        <v>2</v>
      </c>
      <c r="CS1578">
        <f>IFERROR(VLOOKUP(Tabla5[[#This Row],[CLAVE]],[2]VENTAS!$F$2:$L$1501,2,0),0)</f>
        <v>1</v>
      </c>
      <c r="CT1578">
        <f>IFERROR(VLOOKUP(Tabla5[[#This Row],[CLAVE]],[2]VENTAS!$F$2:$L$1501,3,0),0)</f>
        <v>1</v>
      </c>
      <c r="CU1578">
        <f>IFERROR(VLOOKUP(Tabla5[[#This Row],[CLAVE]],[2]VENTAS!$F$2:$L$1501,4,0),0)</f>
        <v>0</v>
      </c>
      <c r="CV1578">
        <f>IFERROR(VLOOKUP(Tabla5[[#This Row],[CLAVE]],[2]VENTAS!$F$2:$L$1501,5,0),0)</f>
        <v>0</v>
      </c>
      <c r="CW1578">
        <f>IFERROR(VLOOKUP(Tabla5[[#This Row],[CLAVE]],[2]VENTAS!$F$2:$L$1501,6,0),0)</f>
        <v>0</v>
      </c>
      <c r="CX1578">
        <f>IFERROR(VLOOKUP(Tabla5[[#This Row],[CLAVE]],[2]VENTAS!$F$2:$L$1501,7,0),0)</f>
        <v>0</v>
      </c>
      <c r="CY1578">
        <f>IFERROR(VLOOKUP(Tabla5[[#This Row],[CLAVE]],[2]VENTAS!$F$2:$R$1501,13,0),0)</f>
        <v>0</v>
      </c>
      <c r="CZ1578">
        <f>SUM(Tabla5[[#This Row],[VENTA MABE 2 SEMANA NOV]:[VENTAS OTROS 2 SEMANA NOV]])</f>
        <v>2</v>
      </c>
      <c r="DA1578" s="46">
        <v>11</v>
      </c>
    </row>
    <row r="1579" spans="1:105" hidden="1" x14ac:dyDescent="0.3">
      <c r="A1579" t="str">
        <f>CONCATENATE(Tabla5[[#This Row],[TIENDA HMPV]],Tabla5[[#This Row],[LINEA]])</f>
        <v>ARTEFACTA TIENDA SATELITE COLIMES 2016AIRES</v>
      </c>
      <c r="C1579" s="55" t="s">
        <v>653</v>
      </c>
      <c r="D1579" s="55" t="s">
        <v>39</v>
      </c>
      <c r="E1579" s="55" t="s">
        <v>1206</v>
      </c>
      <c r="F1579" s="55" t="s">
        <v>1724</v>
      </c>
      <c r="G1579" t="s">
        <v>25</v>
      </c>
      <c r="H1579" s="42">
        <f>IFERROR(Tabla5[[#This Row],[VENTAS MABE]]/Tabla5[[#This Row],[CUOTA]],0)</f>
        <v>0</v>
      </c>
      <c r="W1579" s="42">
        <f>IFERROR(Tabla5[[#This Row],[TOTAL VENTA 38 SEMANA]]/Tabla5[[#This Row],[VENTA ACUM 38]],0)</f>
        <v>0</v>
      </c>
      <c r="X1579" s="42" t="e">
        <f>VLOOKUP(Tabla5[[#This Row],[CLAVE]],[1]!QMI_5_SEMANA_SEP_22[[CLAVE]:[SHARE CADENA S2]],21,0)</f>
        <v>#REF!</v>
      </c>
      <c r="Y1579" s="55" t="s">
        <v>757</v>
      </c>
      <c r="Z1579" s="46">
        <f>+Tabla5[[#This Row],[VENTA ACUM 38]]+Tabla5[[#This Row],[venta total 39 acum]]</f>
        <v>0</v>
      </c>
      <c r="AA1579" s="46"/>
      <c r="AB1579" s="46"/>
      <c r="AC1579" s="46"/>
      <c r="AD1579" s="46"/>
      <c r="AE1579" s="46"/>
      <c r="AF1579" s="46"/>
      <c r="AG1579" s="46"/>
      <c r="AH1579" s="42">
        <f>IFERROR(Tabla5[[#This Row],[VENTAS MABE]]/Tabla5[[#This Row],[VENTAS INDURAMA]],0)</f>
        <v>0</v>
      </c>
      <c r="AI1579" t="s">
        <v>1676</v>
      </c>
      <c r="AK1579" s="42"/>
      <c r="AL1579" t="s">
        <v>727</v>
      </c>
      <c r="AM1579" s="55" t="s">
        <v>1206</v>
      </c>
      <c r="AO1579" s="55" t="s">
        <v>419</v>
      </c>
      <c r="AQ1579" s="55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f>SUM(Tabla5[[#This Row],[VENTA MABE 1 SEMANA OCT]:[VENTAS OTROS 1 SEMANA OCT]])</f>
        <v>0</v>
      </c>
      <c r="AY1579" s="46">
        <v>1</v>
      </c>
      <c r="AZ1579" s="55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f>SUM(Tabla5[[#This Row],[VENTA MABE 2 SEMANA OCT]:[VENTAS OTROS 2 SEMANA OCT]])</f>
        <v>0</v>
      </c>
      <c r="BH1579" t="s">
        <v>1180</v>
      </c>
      <c r="BI1579" s="55" t="s">
        <v>653</v>
      </c>
      <c r="BJ1579">
        <v>0.49999999999999989</v>
      </c>
      <c r="BK1579" s="55">
        <v>0</v>
      </c>
      <c r="BL1579">
        <v>1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f>SUM(Tabla5[[#This Row],[VENTA MABE 3 SEMANA OCT]:[VENTAS OTROS 3 SEMANA OCT]])</f>
        <v>1</v>
      </c>
      <c r="BS1579" s="42">
        <v>0.15</v>
      </c>
      <c r="BT1579" s="55">
        <v>0</v>
      </c>
      <c r="BU1579">
        <v>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f>SUM(Tabla5[[#This Row],[VENTA MABE 4 SEMANA OCT]:[VENTAS OTROS 4 SEMANA OCT]])</f>
        <v>1</v>
      </c>
      <c r="CB1579" t="s">
        <v>1679</v>
      </c>
      <c r="CC1579" t="s">
        <v>1679</v>
      </c>
      <c r="CD1579" t="s">
        <v>1679</v>
      </c>
      <c r="CE1579" t="s">
        <v>1679</v>
      </c>
      <c r="CF1579" t="s">
        <v>1679</v>
      </c>
      <c r="CG1579" t="s">
        <v>1679</v>
      </c>
      <c r="CH1579" t="s">
        <v>1679</v>
      </c>
      <c r="CI157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79" s="66">
        <v>0</v>
      </c>
      <c r="CK1579">
        <v>0</v>
      </c>
      <c r="CL1579">
        <v>1</v>
      </c>
      <c r="CM1579" t="s">
        <v>1679</v>
      </c>
      <c r="CN1579">
        <v>0</v>
      </c>
      <c r="CO1579">
        <v>0</v>
      </c>
      <c r="CP1579">
        <v>0</v>
      </c>
      <c r="CQ1579">
        <v>0</v>
      </c>
      <c r="CR1579">
        <f>SUM(Tabla5[[#This Row],[VENTA MABE 1 SEMANA NOV]:[VENTAS OTROS 1 SEMANA NOV]])</f>
        <v>1</v>
      </c>
      <c r="CS1579">
        <f>IFERROR(VLOOKUP(Tabla5[[#This Row],[CLAVE]],[2]VENTAS!$F$2:$L$1501,2,0),0)</f>
        <v>0</v>
      </c>
      <c r="CT1579">
        <f>IFERROR(VLOOKUP(Tabla5[[#This Row],[CLAVE]],[2]VENTAS!$F$2:$L$1501,3,0),0)</f>
        <v>1</v>
      </c>
      <c r="CU1579">
        <f>IFERROR(VLOOKUP(Tabla5[[#This Row],[CLAVE]],[2]VENTAS!$F$2:$L$1501,4,0),0)</f>
        <v>0</v>
      </c>
      <c r="CV1579">
        <f>IFERROR(VLOOKUP(Tabla5[[#This Row],[CLAVE]],[2]VENTAS!$F$2:$L$1501,5,0),0)</f>
        <v>0</v>
      </c>
      <c r="CW1579">
        <f>IFERROR(VLOOKUP(Tabla5[[#This Row],[CLAVE]],[2]VENTAS!$F$2:$L$1501,6,0),0)</f>
        <v>0</v>
      </c>
      <c r="CX1579">
        <f>IFERROR(VLOOKUP(Tabla5[[#This Row],[CLAVE]],[2]VENTAS!$F$2:$L$1501,7,0),0)</f>
        <v>0</v>
      </c>
      <c r="CY1579">
        <f>IFERROR(VLOOKUP(Tabla5[[#This Row],[CLAVE]],[2]VENTAS!$F$2:$R$1501,13,0),0)</f>
        <v>0</v>
      </c>
      <c r="CZ1579">
        <f>SUM(Tabla5[[#This Row],[VENTA MABE 2 SEMANA NOV]:[VENTAS OTROS 2 SEMANA NOV]])</f>
        <v>1</v>
      </c>
      <c r="DA1579" s="46">
        <v>0.60851926977687643</v>
      </c>
    </row>
    <row r="1580" spans="1:105" hidden="1" x14ac:dyDescent="0.3">
      <c r="A1580" t="str">
        <f>CONCATENATE(Tabla5[[#This Row],[TIENDA HMPV]],Tabla5[[#This Row],[LINEA]])</f>
        <v>ARTEFACTA TIENDA SATELITE COLIMES 2016COCINAS</v>
      </c>
      <c r="C1580" s="55" t="s">
        <v>653</v>
      </c>
      <c r="D1580" s="55" t="s">
        <v>39</v>
      </c>
      <c r="E1580" s="55" t="s">
        <v>1206</v>
      </c>
      <c r="F1580" s="55" t="s">
        <v>1724</v>
      </c>
      <c r="G1580" t="s">
        <v>26</v>
      </c>
      <c r="H1580" s="42">
        <f>IFERROR(Tabla5[[#This Row],[VENTAS MABE]]/Tabla5[[#This Row],[CUOTA]],0)</f>
        <v>0</v>
      </c>
      <c r="W1580" s="42">
        <f>IFERROR(Tabla5[[#This Row],[TOTAL VENTA 38 SEMANA]]/Tabla5[[#This Row],[VENTA ACUM 38]],0)</f>
        <v>0</v>
      </c>
      <c r="X1580" s="42" t="e">
        <f>VLOOKUP(Tabla5[[#This Row],[CLAVE]],[1]!QMI_5_SEMANA_SEP_22[[CLAVE]:[SHARE CADENA S2]],21,0)</f>
        <v>#REF!</v>
      </c>
      <c r="Y1580" s="55" t="s">
        <v>757</v>
      </c>
      <c r="Z1580" s="46">
        <f>+Tabla5[[#This Row],[VENTA ACUM 38]]+Tabla5[[#This Row],[venta total 39 acum]]</f>
        <v>0</v>
      </c>
      <c r="AA1580" s="46"/>
      <c r="AB1580" s="46"/>
      <c r="AC1580" s="46"/>
      <c r="AD1580" s="46"/>
      <c r="AE1580" s="46"/>
      <c r="AF1580" s="46"/>
      <c r="AG1580" s="46"/>
      <c r="AH1580" s="42">
        <f>IFERROR(Tabla5[[#This Row],[VENTAS MABE]]/Tabla5[[#This Row],[VENTAS INDURAMA]],0)</f>
        <v>0</v>
      </c>
      <c r="AI1580" t="s">
        <v>1676</v>
      </c>
      <c r="AK1580" s="42"/>
      <c r="AL1580" t="s">
        <v>727</v>
      </c>
      <c r="AM1580" s="55" t="s">
        <v>1206</v>
      </c>
      <c r="AO1580" s="55" t="s">
        <v>419</v>
      </c>
      <c r="AQ1580" s="55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f>SUM(Tabla5[[#This Row],[VENTA MABE 1 SEMANA OCT]:[VENTAS OTROS 1 SEMANA OCT]])</f>
        <v>0</v>
      </c>
      <c r="AY1580" s="46">
        <v>3</v>
      </c>
      <c r="AZ1580" s="55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f>SUM(Tabla5[[#This Row],[VENTA MABE 2 SEMANA OCT]:[VENTAS OTROS 2 SEMANA OCT]])</f>
        <v>0</v>
      </c>
      <c r="BH1580" t="s">
        <v>1180</v>
      </c>
      <c r="BI1580" s="55" t="s">
        <v>653</v>
      </c>
      <c r="BJ1580">
        <v>0.49999999999999989</v>
      </c>
      <c r="BK1580" s="55">
        <v>0</v>
      </c>
      <c r="BL1580">
        <v>1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f>SUM(Tabla5[[#This Row],[VENTA MABE 3 SEMANA OCT]:[VENTAS OTROS 3 SEMANA OCT]])</f>
        <v>1</v>
      </c>
      <c r="BS1580" s="42">
        <v>0.4</v>
      </c>
      <c r="BT1580" s="55">
        <v>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f>SUM(Tabla5[[#This Row],[VENTA MABE 4 SEMANA OCT]:[VENTAS OTROS 4 SEMANA OCT]])</f>
        <v>1</v>
      </c>
      <c r="CB1580" t="s">
        <v>1679</v>
      </c>
      <c r="CC1580" t="s">
        <v>1679</v>
      </c>
      <c r="CD1580" t="s">
        <v>1679</v>
      </c>
      <c r="CE1580" t="s">
        <v>1679</v>
      </c>
      <c r="CF1580" t="s">
        <v>1679</v>
      </c>
      <c r="CG1580" t="s">
        <v>1679</v>
      </c>
      <c r="CH1580" t="s">
        <v>1679</v>
      </c>
      <c r="CI158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580" t="s">
        <v>1702</v>
      </c>
      <c r="CK1580">
        <v>0</v>
      </c>
      <c r="CL1580">
        <v>2</v>
      </c>
      <c r="CM1580" t="s">
        <v>1679</v>
      </c>
      <c r="CN1580">
        <v>0</v>
      </c>
      <c r="CO1580">
        <v>0</v>
      </c>
      <c r="CP1580">
        <v>0</v>
      </c>
      <c r="CQ1580">
        <v>0</v>
      </c>
      <c r="CR1580">
        <f>SUM(Tabla5[[#This Row],[VENTA MABE 1 SEMANA NOV]:[VENTAS OTROS 1 SEMANA NOV]])</f>
        <v>2</v>
      </c>
      <c r="CS1580">
        <f>IFERROR(VLOOKUP(Tabla5[[#This Row],[CLAVE]],[2]VENTAS!$F$2:$L$1501,2,0),0)</f>
        <v>2</v>
      </c>
      <c r="CT1580">
        <f>IFERROR(VLOOKUP(Tabla5[[#This Row],[CLAVE]],[2]VENTAS!$F$2:$L$1501,3,0),0)</f>
        <v>2</v>
      </c>
      <c r="CU1580">
        <f>IFERROR(VLOOKUP(Tabla5[[#This Row],[CLAVE]],[2]VENTAS!$F$2:$L$1501,4,0),0)</f>
        <v>0</v>
      </c>
      <c r="CV1580">
        <f>IFERROR(VLOOKUP(Tabla5[[#This Row],[CLAVE]],[2]VENTAS!$F$2:$L$1501,5,0),0)</f>
        <v>0</v>
      </c>
      <c r="CW1580">
        <f>IFERROR(VLOOKUP(Tabla5[[#This Row],[CLAVE]],[2]VENTAS!$F$2:$L$1501,6,0),0)</f>
        <v>0</v>
      </c>
      <c r="CX1580">
        <f>IFERROR(VLOOKUP(Tabla5[[#This Row],[CLAVE]],[2]VENTAS!$F$2:$L$1501,7,0),0)</f>
        <v>0</v>
      </c>
      <c r="CY1580">
        <f>IFERROR(VLOOKUP(Tabla5[[#This Row],[CLAVE]],[2]VENTAS!$F$2:$R$1501,13,0),0)</f>
        <v>0</v>
      </c>
      <c r="CZ1580">
        <f>SUM(Tabla5[[#This Row],[VENTA MABE 2 SEMANA NOV]:[VENTAS OTROS 2 SEMANA NOV]])</f>
        <v>4</v>
      </c>
      <c r="DA1580" s="46">
        <v>10.456373615277842</v>
      </c>
    </row>
    <row r="1581" spans="1:105" hidden="1" x14ac:dyDescent="0.3">
      <c r="A1581" t="str">
        <f>CONCATENATE(Tabla5[[#This Row],[TIENDA HMPV]],Tabla5[[#This Row],[LINEA]])</f>
        <v>ARTEFACTA TIENDA SATELITE COLIMES 2016GLOBALES</v>
      </c>
      <c r="C1581" s="55" t="s">
        <v>653</v>
      </c>
      <c r="D1581" s="55" t="s">
        <v>39</v>
      </c>
      <c r="E1581" s="55" t="s">
        <v>1206</v>
      </c>
      <c r="F1581" s="55" t="s">
        <v>1724</v>
      </c>
      <c r="G1581" t="s">
        <v>27</v>
      </c>
      <c r="H1581" s="42">
        <f>IFERROR(Tabla5[[#This Row],[VENTAS MABE]]/Tabla5[[#This Row],[CUOTA]],0)</f>
        <v>0</v>
      </c>
      <c r="W1581" s="42">
        <f>IFERROR(Tabla5[[#This Row],[TOTAL VENTA 38 SEMANA]]/Tabla5[[#This Row],[VENTA ACUM 38]],0)</f>
        <v>0</v>
      </c>
      <c r="X1581" s="42" t="e">
        <f>VLOOKUP(Tabla5[[#This Row],[CLAVE]],[1]!QMI_5_SEMANA_SEP_22[[CLAVE]:[SHARE CADENA S2]],21,0)</f>
        <v>#REF!</v>
      </c>
      <c r="Y1581" s="55" t="s">
        <v>757</v>
      </c>
      <c r="Z1581" s="46">
        <f>+Tabla5[[#This Row],[VENTA ACUM 38]]+Tabla5[[#This Row],[venta total 39 acum]]</f>
        <v>0</v>
      </c>
      <c r="AA1581" s="46"/>
      <c r="AB1581" s="46"/>
      <c r="AC1581" s="46"/>
      <c r="AD1581" s="46"/>
      <c r="AE1581" s="46"/>
      <c r="AF1581" s="46"/>
      <c r="AG1581" s="46"/>
      <c r="AH1581" s="42">
        <f>IFERROR(Tabla5[[#This Row],[VENTAS MABE]]/Tabla5[[#This Row],[VENTAS INDURAMA]],0)</f>
        <v>0</v>
      </c>
      <c r="AI1581" t="s">
        <v>1676</v>
      </c>
      <c r="AK1581" s="42"/>
      <c r="AL1581" t="s">
        <v>727</v>
      </c>
      <c r="AM1581" s="55" t="s">
        <v>1206</v>
      </c>
      <c r="AO1581" s="55" t="s">
        <v>419</v>
      </c>
      <c r="AQ1581" s="55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f>SUM(Tabla5[[#This Row],[VENTA MABE 1 SEMANA OCT]:[VENTAS OTROS 1 SEMANA OCT]])</f>
        <v>0</v>
      </c>
      <c r="AY1581" s="46">
        <v>1</v>
      </c>
      <c r="AZ1581" s="55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f>SUM(Tabla5[[#This Row],[VENTA MABE 2 SEMANA OCT]:[VENTAS OTROS 2 SEMANA OCT]])</f>
        <v>0</v>
      </c>
      <c r="BH1581" t="s">
        <v>1180</v>
      </c>
      <c r="BI1581" s="55" t="s">
        <v>653</v>
      </c>
      <c r="BJ1581">
        <v>0.49999999999999989</v>
      </c>
      <c r="BK1581" s="55">
        <v>0</v>
      </c>
      <c r="BL1581">
        <v>1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f>SUM(Tabla5[[#This Row],[VENTA MABE 3 SEMANA OCT]:[VENTAS OTROS 3 SEMANA OCT]])</f>
        <v>1</v>
      </c>
      <c r="BS1581" s="42">
        <v>0</v>
      </c>
      <c r="BT1581" s="55">
        <v>0</v>
      </c>
      <c r="BU1581">
        <v>1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f>SUM(Tabla5[[#This Row],[VENTA MABE 4 SEMANA OCT]:[VENTAS OTROS 4 SEMANA OCT]])</f>
        <v>1</v>
      </c>
      <c r="CB1581" t="s">
        <v>1679</v>
      </c>
      <c r="CC1581" t="s">
        <v>1679</v>
      </c>
      <c r="CD1581" t="s">
        <v>1679</v>
      </c>
      <c r="CE1581" t="s">
        <v>1679</v>
      </c>
      <c r="CF1581" t="s">
        <v>1679</v>
      </c>
      <c r="CG1581" t="s">
        <v>1679</v>
      </c>
      <c r="CH1581" t="s">
        <v>1679</v>
      </c>
      <c r="CI158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81" s="66">
        <v>0</v>
      </c>
      <c r="CK1581">
        <v>0</v>
      </c>
      <c r="CL1581">
        <v>1</v>
      </c>
      <c r="CM1581" t="s">
        <v>1679</v>
      </c>
      <c r="CN1581">
        <v>0</v>
      </c>
      <c r="CO1581">
        <v>0</v>
      </c>
      <c r="CP1581">
        <v>0</v>
      </c>
      <c r="CQ1581">
        <v>0</v>
      </c>
      <c r="CR1581">
        <f>SUM(Tabla5[[#This Row],[VENTA MABE 1 SEMANA NOV]:[VENTAS OTROS 1 SEMANA NOV]])</f>
        <v>1</v>
      </c>
      <c r="CS1581">
        <f>IFERROR(VLOOKUP(Tabla5[[#This Row],[CLAVE]],[2]VENTAS!$F$2:$L$1501,2,0),0)</f>
        <v>0</v>
      </c>
      <c r="CT1581">
        <f>IFERROR(VLOOKUP(Tabla5[[#This Row],[CLAVE]],[2]VENTAS!$F$2:$L$1501,3,0),0)</f>
        <v>1</v>
      </c>
      <c r="CU1581">
        <f>IFERROR(VLOOKUP(Tabla5[[#This Row],[CLAVE]],[2]VENTAS!$F$2:$L$1501,4,0),0)</f>
        <v>0</v>
      </c>
      <c r="CV1581">
        <f>IFERROR(VLOOKUP(Tabla5[[#This Row],[CLAVE]],[2]VENTAS!$F$2:$L$1501,5,0),0)</f>
        <v>0</v>
      </c>
      <c r="CW1581">
        <f>IFERROR(VLOOKUP(Tabla5[[#This Row],[CLAVE]],[2]VENTAS!$F$2:$L$1501,6,0),0)</f>
        <v>0</v>
      </c>
      <c r="CX1581">
        <f>IFERROR(VLOOKUP(Tabla5[[#This Row],[CLAVE]],[2]VENTAS!$F$2:$L$1501,7,0),0)</f>
        <v>0</v>
      </c>
      <c r="CY1581">
        <f>IFERROR(VLOOKUP(Tabla5[[#This Row],[CLAVE]],[2]VENTAS!$F$2:$R$1501,13,0),0)</f>
        <v>0</v>
      </c>
      <c r="CZ1581">
        <f>SUM(Tabla5[[#This Row],[VENTA MABE 2 SEMANA NOV]:[VENTAS OTROS 2 SEMANA NOV]])</f>
        <v>1</v>
      </c>
      <c r="DA1581" s="46">
        <v>1.8419046326851347</v>
      </c>
    </row>
    <row r="1582" spans="1:105" hidden="1" x14ac:dyDescent="0.3">
      <c r="A1582" t="str">
        <f>CONCATENATE(Tabla5[[#This Row],[TIENDA HMPV]],Tabla5[[#This Row],[LINEA]])</f>
        <v>ARTEFACTA TIENDA SATELITE COLIMES 2016LAVADO</v>
      </c>
      <c r="C1582" s="55" t="s">
        <v>653</v>
      </c>
      <c r="D1582" s="55" t="s">
        <v>39</v>
      </c>
      <c r="E1582" s="55" t="s">
        <v>1206</v>
      </c>
      <c r="F1582" s="55" t="s">
        <v>1724</v>
      </c>
      <c r="G1582" t="s">
        <v>28</v>
      </c>
      <c r="H1582" s="42">
        <f>IFERROR(Tabla5[[#This Row],[VENTAS MABE]]/Tabla5[[#This Row],[CUOTA]],0)</f>
        <v>0</v>
      </c>
      <c r="W1582" s="42">
        <f>IFERROR(Tabla5[[#This Row],[TOTAL VENTA 38 SEMANA]]/Tabla5[[#This Row],[VENTA ACUM 38]],0)</f>
        <v>0</v>
      </c>
      <c r="X1582" s="42" t="e">
        <f>VLOOKUP(Tabla5[[#This Row],[CLAVE]],[1]!QMI_5_SEMANA_SEP_22[[CLAVE]:[SHARE CADENA S2]],21,0)</f>
        <v>#REF!</v>
      </c>
      <c r="Y1582" s="55" t="s">
        <v>757</v>
      </c>
      <c r="Z1582" s="46">
        <f>+Tabla5[[#This Row],[VENTA ACUM 38]]+Tabla5[[#This Row],[venta total 39 acum]]</f>
        <v>0</v>
      </c>
      <c r="AA1582" s="46"/>
      <c r="AB1582" s="46"/>
      <c r="AC1582" s="46"/>
      <c r="AD1582" s="46"/>
      <c r="AE1582" s="46"/>
      <c r="AF1582" s="46"/>
      <c r="AG1582" s="46"/>
      <c r="AH1582" s="42">
        <f>IFERROR(Tabla5[[#This Row],[VENTAS MABE]]/Tabla5[[#This Row],[VENTAS INDURAMA]],0)</f>
        <v>0</v>
      </c>
      <c r="AI1582" t="s">
        <v>1676</v>
      </c>
      <c r="AK1582" s="42"/>
      <c r="AL1582" t="s">
        <v>727</v>
      </c>
      <c r="AM1582" s="55" t="s">
        <v>1206</v>
      </c>
      <c r="AO1582" s="55" t="s">
        <v>419</v>
      </c>
      <c r="AQ1582" s="55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f>SUM(Tabla5[[#This Row],[VENTA MABE 1 SEMANA OCT]:[VENTAS OTROS 1 SEMANA OCT]])</f>
        <v>0</v>
      </c>
      <c r="AY1582" s="46">
        <v>1</v>
      </c>
      <c r="AZ1582" s="55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f>SUM(Tabla5[[#This Row],[VENTA MABE 2 SEMANA OCT]:[VENTAS OTROS 2 SEMANA OCT]])</f>
        <v>0</v>
      </c>
      <c r="BH1582" t="s">
        <v>1180</v>
      </c>
      <c r="BI1582" s="55" t="s">
        <v>653</v>
      </c>
      <c r="BJ1582">
        <v>0.49999999999999989</v>
      </c>
      <c r="BK1582" s="55">
        <v>0</v>
      </c>
      <c r="BL1582">
        <v>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f>SUM(Tabla5[[#This Row],[VENTA MABE 3 SEMANA OCT]:[VENTAS OTROS 3 SEMANA OCT]])</f>
        <v>1</v>
      </c>
      <c r="BS1582" s="42">
        <v>0.12</v>
      </c>
      <c r="BT1582" s="55">
        <v>2</v>
      </c>
      <c r="BU1582">
        <v>1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f>SUM(Tabla5[[#This Row],[VENTA MABE 4 SEMANA OCT]:[VENTAS OTROS 4 SEMANA OCT]])</f>
        <v>3</v>
      </c>
      <c r="CB1582" t="s">
        <v>1679</v>
      </c>
      <c r="CC1582" t="s">
        <v>1679</v>
      </c>
      <c r="CD1582" t="s">
        <v>1679</v>
      </c>
      <c r="CE1582" t="s">
        <v>1679</v>
      </c>
      <c r="CF1582" t="s">
        <v>1679</v>
      </c>
      <c r="CG1582" t="s">
        <v>1679</v>
      </c>
      <c r="CH1582" t="s">
        <v>1679</v>
      </c>
      <c r="CI158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582" t="s">
        <v>1703</v>
      </c>
      <c r="CK1582">
        <v>0</v>
      </c>
      <c r="CL1582">
        <v>1</v>
      </c>
      <c r="CM1582" t="s">
        <v>1679</v>
      </c>
      <c r="CN1582">
        <v>0</v>
      </c>
      <c r="CO1582">
        <v>0</v>
      </c>
      <c r="CP1582">
        <v>0</v>
      </c>
      <c r="CQ1582">
        <v>0</v>
      </c>
      <c r="CR1582">
        <f>SUM(Tabla5[[#This Row],[VENTA MABE 1 SEMANA NOV]:[VENTAS OTROS 1 SEMANA NOV]])</f>
        <v>1</v>
      </c>
      <c r="CS1582">
        <f>IFERROR(VLOOKUP(Tabla5[[#This Row],[CLAVE]],[2]VENTAS!$F$2:$L$1501,2,0),0)</f>
        <v>1</v>
      </c>
      <c r="CT1582">
        <f>IFERROR(VLOOKUP(Tabla5[[#This Row],[CLAVE]],[2]VENTAS!$F$2:$L$1501,3,0),0)</f>
        <v>1</v>
      </c>
      <c r="CU1582">
        <f>IFERROR(VLOOKUP(Tabla5[[#This Row],[CLAVE]],[2]VENTAS!$F$2:$L$1501,4,0),0)</f>
        <v>0</v>
      </c>
      <c r="CV1582">
        <f>IFERROR(VLOOKUP(Tabla5[[#This Row],[CLAVE]],[2]VENTAS!$F$2:$L$1501,5,0),0)</f>
        <v>0</v>
      </c>
      <c r="CW1582">
        <f>IFERROR(VLOOKUP(Tabla5[[#This Row],[CLAVE]],[2]VENTAS!$F$2:$L$1501,6,0),0)</f>
        <v>0</v>
      </c>
      <c r="CX1582">
        <f>IFERROR(VLOOKUP(Tabla5[[#This Row],[CLAVE]],[2]VENTAS!$F$2:$L$1501,7,0),0)</f>
        <v>0</v>
      </c>
      <c r="CY1582">
        <f>IFERROR(VLOOKUP(Tabla5[[#This Row],[CLAVE]],[2]VENTAS!$F$2:$R$1501,13,0),0)</f>
        <v>0</v>
      </c>
      <c r="CZ1582">
        <f>SUM(Tabla5[[#This Row],[VENTA MABE 2 SEMANA NOV]:[VENTAS OTROS 2 SEMANA NOV]])</f>
        <v>2</v>
      </c>
      <c r="DA1582" s="46">
        <v>4</v>
      </c>
    </row>
    <row r="1583" spans="1:105" hidden="1" x14ac:dyDescent="0.3">
      <c r="A1583" t="str">
        <f>CONCATENATE(Tabla5[[#This Row],[TIENDA HMPV]],Tabla5[[#This Row],[LINEA]])</f>
        <v>ARTEFACTA TIENDA SATELITE COLIMES 2016REFRIGERACIÓN</v>
      </c>
      <c r="C1583" s="55" t="s">
        <v>653</v>
      </c>
      <c r="D1583" s="55" t="s">
        <v>39</v>
      </c>
      <c r="E1583" s="55" t="s">
        <v>1206</v>
      </c>
      <c r="F1583" s="55" t="s">
        <v>1724</v>
      </c>
      <c r="G1583" t="s">
        <v>29</v>
      </c>
      <c r="H1583" s="42">
        <f>IFERROR(Tabla5[[#This Row],[VENTAS MABE]]/Tabla5[[#This Row],[CUOTA]],0)</f>
        <v>0</v>
      </c>
      <c r="W1583" s="42">
        <f>IFERROR(Tabla5[[#This Row],[TOTAL VENTA 38 SEMANA]]/Tabla5[[#This Row],[VENTA ACUM 38]],0)</f>
        <v>0</v>
      </c>
      <c r="X1583" s="42" t="e">
        <f>VLOOKUP(Tabla5[[#This Row],[CLAVE]],[1]!QMI_5_SEMANA_SEP_22[[CLAVE]:[SHARE CADENA S2]],21,0)</f>
        <v>#REF!</v>
      </c>
      <c r="Y1583" s="55" t="s">
        <v>757</v>
      </c>
      <c r="Z1583" s="46">
        <f>+Tabla5[[#This Row],[VENTA ACUM 38]]+Tabla5[[#This Row],[venta total 39 acum]]</f>
        <v>0</v>
      </c>
      <c r="AA1583" s="46"/>
      <c r="AB1583" s="46"/>
      <c r="AC1583" s="46"/>
      <c r="AD1583" s="46"/>
      <c r="AE1583" s="46"/>
      <c r="AF1583" s="46"/>
      <c r="AG1583" s="46"/>
      <c r="AH1583" s="42">
        <f>IFERROR(Tabla5[[#This Row],[VENTAS MABE]]/Tabla5[[#This Row],[VENTAS INDURAMA]],0)</f>
        <v>0</v>
      </c>
      <c r="AI1583" t="s">
        <v>1676</v>
      </c>
      <c r="AK1583" s="42"/>
      <c r="AL1583" t="s">
        <v>727</v>
      </c>
      <c r="AM1583" s="55" t="s">
        <v>1206</v>
      </c>
      <c r="AO1583" s="55" t="s">
        <v>419</v>
      </c>
      <c r="AQ1583" s="55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f>SUM(Tabla5[[#This Row],[VENTA MABE 1 SEMANA OCT]:[VENTAS OTROS 1 SEMANA OCT]])</f>
        <v>0</v>
      </c>
      <c r="AY1583" s="46">
        <v>1</v>
      </c>
      <c r="AZ1583" s="55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f>SUM(Tabla5[[#This Row],[VENTA MABE 2 SEMANA OCT]:[VENTAS OTROS 2 SEMANA OCT]])</f>
        <v>0</v>
      </c>
      <c r="BH1583" t="s">
        <v>1180</v>
      </c>
      <c r="BI1583" s="55" t="s">
        <v>653</v>
      </c>
      <c r="BJ1583">
        <v>0.49999999999999989</v>
      </c>
      <c r="BK1583" s="55">
        <v>0</v>
      </c>
      <c r="BL1583">
        <v>2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f>SUM(Tabla5[[#This Row],[VENTA MABE 3 SEMANA OCT]:[VENTAS OTROS 3 SEMANA OCT]])</f>
        <v>2</v>
      </c>
      <c r="BS1583" s="42">
        <v>0.2</v>
      </c>
      <c r="BT1583" s="55">
        <v>1</v>
      </c>
      <c r="BU1583">
        <v>2</v>
      </c>
      <c r="BV1583">
        <v>0</v>
      </c>
      <c r="BW1583">
        <v>0</v>
      </c>
      <c r="BX1583">
        <v>1</v>
      </c>
      <c r="BY1583">
        <v>0</v>
      </c>
      <c r="BZ1583">
        <v>0</v>
      </c>
      <c r="CA1583">
        <f>SUM(Tabla5[[#This Row],[VENTA MABE 4 SEMANA OCT]:[VENTAS OTROS 4 SEMANA OCT]])</f>
        <v>4</v>
      </c>
      <c r="CB1583" t="s">
        <v>1679</v>
      </c>
      <c r="CC1583" t="s">
        <v>1679</v>
      </c>
      <c r="CD1583" t="s">
        <v>1679</v>
      </c>
      <c r="CE1583" t="s">
        <v>1679</v>
      </c>
      <c r="CF1583" t="s">
        <v>1679</v>
      </c>
      <c r="CG1583" t="s">
        <v>1679</v>
      </c>
      <c r="CH1583" t="s">
        <v>1679</v>
      </c>
      <c r="CI158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0.16666666666666666</v>
      </c>
      <c r="CJ1583" t="s">
        <v>1703</v>
      </c>
      <c r="CK1583">
        <v>0</v>
      </c>
      <c r="CL1583">
        <v>1</v>
      </c>
      <c r="CM1583" t="s">
        <v>1679</v>
      </c>
      <c r="CN1583">
        <v>0</v>
      </c>
      <c r="CO1583">
        <v>0</v>
      </c>
      <c r="CP1583">
        <v>0</v>
      </c>
      <c r="CQ1583">
        <v>0</v>
      </c>
      <c r="CR1583">
        <f>SUM(Tabla5[[#This Row],[VENTA MABE 1 SEMANA NOV]:[VENTAS OTROS 1 SEMANA NOV]])</f>
        <v>1</v>
      </c>
      <c r="CS1583">
        <f>IFERROR(VLOOKUP(Tabla5[[#This Row],[CLAVE]],[2]VENTAS!$F$2:$L$1501,2,0),0)</f>
        <v>0</v>
      </c>
      <c r="CT1583">
        <f>IFERROR(VLOOKUP(Tabla5[[#This Row],[CLAVE]],[2]VENTAS!$F$2:$L$1501,3,0),0)</f>
        <v>1</v>
      </c>
      <c r="CU1583">
        <f>IFERROR(VLOOKUP(Tabla5[[#This Row],[CLAVE]],[2]VENTAS!$F$2:$L$1501,4,0),0)</f>
        <v>0</v>
      </c>
      <c r="CV1583">
        <f>IFERROR(VLOOKUP(Tabla5[[#This Row],[CLAVE]],[2]VENTAS!$F$2:$L$1501,5,0),0)</f>
        <v>0</v>
      </c>
      <c r="CW1583">
        <f>IFERROR(VLOOKUP(Tabla5[[#This Row],[CLAVE]],[2]VENTAS!$F$2:$L$1501,6,0),0)</f>
        <v>0</v>
      </c>
      <c r="CX1583">
        <f>IFERROR(VLOOKUP(Tabla5[[#This Row],[CLAVE]],[2]VENTAS!$F$2:$L$1501,7,0),0)</f>
        <v>0</v>
      </c>
      <c r="CY1583">
        <f>IFERROR(VLOOKUP(Tabla5[[#This Row],[CLAVE]],[2]VENTAS!$F$2:$R$1501,13,0),0)</f>
        <v>0</v>
      </c>
      <c r="CZ1583">
        <f>SUM(Tabla5[[#This Row],[VENTA MABE 2 SEMANA NOV]:[VENTAS OTROS 2 SEMANA NOV]])</f>
        <v>1</v>
      </c>
      <c r="DA1583" s="46">
        <v>2.8518122497901333</v>
      </c>
    </row>
    <row r="1584" spans="1:105" hidden="1" x14ac:dyDescent="0.3">
      <c r="A1584" t="str">
        <f>CONCATENATE(Tabla5[[#This Row],[TIENDA HMPV]],Tabla5[[#This Row],[LINEA]])</f>
        <v>1807 - Tienda Satelite PifoCOCINAS</v>
      </c>
      <c r="C1584" s="55" t="s">
        <v>655</v>
      </c>
      <c r="D1584" s="55" t="s">
        <v>39</v>
      </c>
      <c r="E1584" s="55" t="s">
        <v>1370</v>
      </c>
      <c r="F1584" s="55" t="s">
        <v>1724</v>
      </c>
      <c r="G1584" t="s">
        <v>26</v>
      </c>
      <c r="H1584" s="42">
        <f>IFERROR(Tabla5[[#This Row],[VENTAS MABE]]/Tabla5[[#This Row],[CUOTA]],0)</f>
        <v>0</v>
      </c>
      <c r="W1584" s="42">
        <f>IFERROR(Tabla5[[#This Row],[TOTAL VENTA 38 SEMANA]]/Tabla5[[#This Row],[VENTA ACUM 38]],0)</f>
        <v>0</v>
      </c>
      <c r="X1584" s="42" t="e">
        <f>VLOOKUP(Tabla5[[#This Row],[CLAVE]],[1]!QMI_5_SEMANA_SEP_22[[CLAVE]:[SHARE CADENA S2]],21,0)</f>
        <v>#REF!</v>
      </c>
      <c r="Y1584" s="55" t="s">
        <v>769</v>
      </c>
      <c r="Z1584" s="46">
        <f>+Tabla5[[#This Row],[VENTA ACUM 38]]+Tabla5[[#This Row],[venta total 39 acum]]</f>
        <v>0</v>
      </c>
      <c r="AA1584" s="46"/>
      <c r="AB1584" s="46"/>
      <c r="AC1584" s="46"/>
      <c r="AD1584" s="46"/>
      <c r="AE1584" s="46"/>
      <c r="AF1584" s="46"/>
      <c r="AG1584" s="46"/>
      <c r="AH1584" s="42">
        <f>IFERROR(Tabla5[[#This Row],[VENTAS MABE]]/Tabla5[[#This Row],[VENTAS INDURAMA]],0)</f>
        <v>0</v>
      </c>
      <c r="AI1584" t="s">
        <v>1676</v>
      </c>
      <c r="AK1584" s="42"/>
      <c r="AL1584" t="s">
        <v>727</v>
      </c>
      <c r="AM1584" s="55" t="s">
        <v>1649</v>
      </c>
      <c r="AO1584" s="55" t="s">
        <v>460</v>
      </c>
      <c r="AQ1584" s="55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f>SUM(Tabla5[[#This Row],[VENTA MABE 1 SEMANA OCT]:[VENTAS OTROS 1 SEMANA OCT]])</f>
        <v>0</v>
      </c>
      <c r="AY1584" s="46">
        <v>3</v>
      </c>
      <c r="AZ1584" s="55">
        <v>0</v>
      </c>
      <c r="BA1584">
        <v>2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f>SUM(Tabla5[[#This Row],[VENTA MABE 2 SEMANA OCT]:[VENTAS OTROS 2 SEMANA OCT]])</f>
        <v>2</v>
      </c>
      <c r="BH1584" t="s">
        <v>1235</v>
      </c>
      <c r="BI1584" s="55" t="s">
        <v>655</v>
      </c>
      <c r="BJ1584">
        <v>1.5</v>
      </c>
      <c r="BK1584" s="55">
        <v>2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f>SUM(Tabla5[[#This Row],[VENTA MABE 3 SEMANA OCT]:[VENTAS OTROS 3 SEMANA OCT]])</f>
        <v>2</v>
      </c>
      <c r="BS1584" s="42">
        <v>0.4</v>
      </c>
      <c r="BT1584" s="55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f>SUM(Tabla5[[#This Row],[VENTA MABE 4 SEMANA OCT]:[VENTAS OTROS 4 SEMANA OCT]])</f>
        <v>0</v>
      </c>
      <c r="CI158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584" t="s">
        <v>1703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f>SUM(Tabla5[[#This Row],[VENTA MABE 1 SEMANA NOV]:[VENTAS OTROS 1 SEMANA NOV]])</f>
        <v>0</v>
      </c>
      <c r="CS1584">
        <f>IFERROR(VLOOKUP(Tabla5[[#This Row],[CLAVE]],[2]VENTAS!$F$2:$L$1501,2,0),0)</f>
        <v>0</v>
      </c>
      <c r="CT1584">
        <f>IFERROR(VLOOKUP(Tabla5[[#This Row],[CLAVE]],[2]VENTAS!$F$2:$L$1501,3,0),0)</f>
        <v>0</v>
      </c>
      <c r="CU1584">
        <f>IFERROR(VLOOKUP(Tabla5[[#This Row],[CLAVE]],[2]VENTAS!$F$2:$L$1501,4,0),0)</f>
        <v>0</v>
      </c>
      <c r="CV1584">
        <f>IFERROR(VLOOKUP(Tabla5[[#This Row],[CLAVE]],[2]VENTAS!$F$2:$L$1501,5,0),0)</f>
        <v>0</v>
      </c>
      <c r="CW1584">
        <f>IFERROR(VLOOKUP(Tabla5[[#This Row],[CLAVE]],[2]VENTAS!$F$2:$L$1501,6,0),0)</f>
        <v>0</v>
      </c>
      <c r="CX1584">
        <f>IFERROR(VLOOKUP(Tabla5[[#This Row],[CLAVE]],[2]VENTAS!$F$2:$L$1501,7,0),0)</f>
        <v>0</v>
      </c>
      <c r="CY1584">
        <f>IFERROR(VLOOKUP(Tabla5[[#This Row],[CLAVE]],[2]VENTAS!$F$2:$R$1501,13,0),0)</f>
        <v>0</v>
      </c>
      <c r="CZ1584">
        <f>SUM(Tabla5[[#This Row],[VENTA MABE 2 SEMANA NOV]:[VENTAS OTROS 2 SEMANA NOV]])</f>
        <v>0</v>
      </c>
      <c r="DA1584" s="46">
        <v>4.8563833007369741</v>
      </c>
    </row>
    <row r="1585" spans="1:105" hidden="1" x14ac:dyDescent="0.3">
      <c r="A1585" t="str">
        <f>CONCATENATE(Tabla5[[#This Row],[TIENDA HMPV]],Tabla5[[#This Row],[LINEA]])</f>
        <v>1807 - Tienda Satelite PifoGLOBALES</v>
      </c>
      <c r="C1585" s="55" t="s">
        <v>655</v>
      </c>
      <c r="D1585" s="55" t="s">
        <v>39</v>
      </c>
      <c r="E1585" s="55" t="s">
        <v>1370</v>
      </c>
      <c r="F1585" s="55" t="s">
        <v>1724</v>
      </c>
      <c r="G1585" t="s">
        <v>27</v>
      </c>
      <c r="H1585" s="42">
        <f>IFERROR(Tabla5[[#This Row],[VENTAS MABE]]/Tabla5[[#This Row],[CUOTA]],0)</f>
        <v>0</v>
      </c>
      <c r="W1585" s="42">
        <f>IFERROR(Tabla5[[#This Row],[TOTAL VENTA 38 SEMANA]]/Tabla5[[#This Row],[VENTA ACUM 38]],0)</f>
        <v>0</v>
      </c>
      <c r="X1585" s="42" t="e">
        <f>VLOOKUP(Tabla5[[#This Row],[CLAVE]],[1]!QMI_5_SEMANA_SEP_22[[CLAVE]:[SHARE CADENA S2]],21,0)</f>
        <v>#REF!</v>
      </c>
      <c r="Y1585" s="55" t="s">
        <v>769</v>
      </c>
      <c r="Z1585" s="46">
        <f>+Tabla5[[#This Row],[VENTA ACUM 38]]+Tabla5[[#This Row],[venta total 39 acum]]</f>
        <v>0</v>
      </c>
      <c r="AA1585" s="46"/>
      <c r="AB1585" s="46"/>
      <c r="AC1585" s="46"/>
      <c r="AD1585" s="46"/>
      <c r="AE1585" s="46"/>
      <c r="AF1585" s="46"/>
      <c r="AG1585" s="46"/>
      <c r="AH1585" s="42">
        <f>IFERROR(Tabla5[[#This Row],[VENTAS MABE]]/Tabla5[[#This Row],[VENTAS INDURAMA]],0)</f>
        <v>0</v>
      </c>
      <c r="AI1585" t="s">
        <v>1676</v>
      </c>
      <c r="AK1585" s="42"/>
      <c r="AL1585" t="s">
        <v>727</v>
      </c>
      <c r="AM1585" s="55" t="s">
        <v>1649</v>
      </c>
      <c r="AO1585" s="55" t="s">
        <v>460</v>
      </c>
      <c r="AQ1585" s="5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f>SUM(Tabla5[[#This Row],[VENTA MABE 1 SEMANA OCT]:[VENTAS OTROS 1 SEMANA OCT]])</f>
        <v>0</v>
      </c>
      <c r="AY1585" s="46">
        <v>0</v>
      </c>
      <c r="AZ1585" s="5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f>SUM(Tabla5[[#This Row],[VENTA MABE 2 SEMANA OCT]:[VENTAS OTROS 2 SEMANA OCT]])</f>
        <v>0</v>
      </c>
      <c r="BH1585" t="s">
        <v>1235</v>
      </c>
      <c r="BI1585" s="55" t="s">
        <v>655</v>
      </c>
      <c r="BJ1585">
        <v>1.5</v>
      </c>
      <c r="BK1585" s="5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f>SUM(Tabla5[[#This Row],[VENTA MABE 3 SEMANA OCT]:[VENTAS OTROS 3 SEMANA OCT]])</f>
        <v>0</v>
      </c>
      <c r="BS1585" s="42">
        <v>0</v>
      </c>
      <c r="BT1585" s="5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f>SUM(Tabla5[[#This Row],[VENTA MABE 4 SEMANA OCT]:[VENTAS OTROS 4 SEMANA OCT]])</f>
        <v>0</v>
      </c>
      <c r="CI158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85" s="66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f>SUM(Tabla5[[#This Row],[VENTA MABE 1 SEMANA NOV]:[VENTAS OTROS 1 SEMANA NOV]])</f>
        <v>0</v>
      </c>
      <c r="CS1585">
        <f>IFERROR(VLOOKUP(Tabla5[[#This Row],[CLAVE]],[2]VENTAS!$F$2:$L$1501,2,0),0)</f>
        <v>0</v>
      </c>
      <c r="CT1585">
        <f>IFERROR(VLOOKUP(Tabla5[[#This Row],[CLAVE]],[2]VENTAS!$F$2:$L$1501,3,0),0)</f>
        <v>0</v>
      </c>
      <c r="CU1585">
        <f>IFERROR(VLOOKUP(Tabla5[[#This Row],[CLAVE]],[2]VENTAS!$F$2:$L$1501,4,0),0)</f>
        <v>0</v>
      </c>
      <c r="CV1585">
        <f>IFERROR(VLOOKUP(Tabla5[[#This Row],[CLAVE]],[2]VENTAS!$F$2:$L$1501,5,0),0)</f>
        <v>0</v>
      </c>
      <c r="CW1585">
        <f>IFERROR(VLOOKUP(Tabla5[[#This Row],[CLAVE]],[2]VENTAS!$F$2:$L$1501,6,0),0)</f>
        <v>0</v>
      </c>
      <c r="CX1585">
        <f>IFERROR(VLOOKUP(Tabla5[[#This Row],[CLAVE]],[2]VENTAS!$F$2:$L$1501,7,0),0)</f>
        <v>0</v>
      </c>
      <c r="CY1585">
        <f>IFERROR(VLOOKUP(Tabla5[[#This Row],[CLAVE]],[2]VENTAS!$F$2:$R$1501,13,0),0)</f>
        <v>0</v>
      </c>
      <c r="CZ1585">
        <f>SUM(Tabla5[[#This Row],[VENTA MABE 2 SEMANA NOV]:[VENTAS OTROS 2 SEMANA NOV]])</f>
        <v>0</v>
      </c>
      <c r="DA1585" s="46">
        <v>0.61863896197873991</v>
      </c>
    </row>
    <row r="1586" spans="1:105" hidden="1" x14ac:dyDescent="0.3">
      <c r="A1586" t="str">
        <f>CONCATENATE(Tabla5[[#This Row],[TIENDA HMPV]],Tabla5[[#This Row],[LINEA]])</f>
        <v>1807 - Tienda Satelite PifoLAVADO</v>
      </c>
      <c r="C1586" s="55" t="s">
        <v>655</v>
      </c>
      <c r="D1586" s="55" t="s">
        <v>39</v>
      </c>
      <c r="E1586" s="55" t="s">
        <v>1370</v>
      </c>
      <c r="F1586" s="55" t="s">
        <v>1724</v>
      </c>
      <c r="G1586" t="s">
        <v>28</v>
      </c>
      <c r="H1586" s="42">
        <f>IFERROR(Tabla5[[#This Row],[VENTAS MABE]]/Tabla5[[#This Row],[CUOTA]],0)</f>
        <v>0</v>
      </c>
      <c r="W1586" s="42">
        <f>IFERROR(Tabla5[[#This Row],[TOTAL VENTA 38 SEMANA]]/Tabla5[[#This Row],[VENTA ACUM 38]],0)</f>
        <v>0</v>
      </c>
      <c r="X1586" s="42" t="e">
        <f>VLOOKUP(Tabla5[[#This Row],[CLAVE]],[1]!QMI_5_SEMANA_SEP_22[[CLAVE]:[SHARE CADENA S2]],21,0)</f>
        <v>#REF!</v>
      </c>
      <c r="Y1586" s="55" t="s">
        <v>769</v>
      </c>
      <c r="Z1586" s="46">
        <f>+Tabla5[[#This Row],[VENTA ACUM 38]]+Tabla5[[#This Row],[venta total 39 acum]]</f>
        <v>0</v>
      </c>
      <c r="AA1586" s="46"/>
      <c r="AB1586" s="46"/>
      <c r="AC1586" s="46"/>
      <c r="AD1586" s="46"/>
      <c r="AE1586" s="46"/>
      <c r="AF1586" s="46"/>
      <c r="AG1586" s="46"/>
      <c r="AH1586" s="42">
        <f>IFERROR(Tabla5[[#This Row],[VENTAS MABE]]/Tabla5[[#This Row],[VENTAS INDURAMA]],0)</f>
        <v>0</v>
      </c>
      <c r="AI1586" t="s">
        <v>1676</v>
      </c>
      <c r="AK1586" s="42"/>
      <c r="AL1586" t="s">
        <v>727</v>
      </c>
      <c r="AM1586" s="55" t="s">
        <v>1649</v>
      </c>
      <c r="AO1586" s="55" t="s">
        <v>460</v>
      </c>
      <c r="AQ1586" s="55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f>SUM(Tabla5[[#This Row],[VENTA MABE 1 SEMANA OCT]:[VENTAS OTROS 1 SEMANA OCT]])</f>
        <v>0</v>
      </c>
      <c r="AY1586" s="46">
        <v>1</v>
      </c>
      <c r="AZ1586" s="55">
        <v>0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f>SUM(Tabla5[[#This Row],[VENTA MABE 2 SEMANA OCT]:[VENTAS OTROS 2 SEMANA OCT]])</f>
        <v>1</v>
      </c>
      <c r="BH1586" t="s">
        <v>1235</v>
      </c>
      <c r="BI1586" s="55" t="s">
        <v>655</v>
      </c>
      <c r="BJ1586">
        <v>1.5</v>
      </c>
      <c r="BK1586" s="55">
        <v>0</v>
      </c>
      <c r="BL1586">
        <v>0</v>
      </c>
      <c r="BM1586">
        <v>2</v>
      </c>
      <c r="BN1586">
        <v>0</v>
      </c>
      <c r="BO1586">
        <v>0</v>
      </c>
      <c r="BP1586">
        <v>0</v>
      </c>
      <c r="BQ1586">
        <v>0</v>
      </c>
      <c r="BR1586">
        <f>SUM(Tabla5[[#This Row],[VENTA MABE 3 SEMANA OCT]:[VENTAS OTROS 3 SEMANA OCT]])</f>
        <v>2</v>
      </c>
      <c r="BS1586" s="42">
        <v>0.12</v>
      </c>
      <c r="BT1586" s="55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f>SUM(Tabla5[[#This Row],[VENTA MABE 4 SEMANA OCT]:[VENTAS OTROS 4 SEMANA OCT]])</f>
        <v>0</v>
      </c>
      <c r="CI158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86" s="6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f>SUM(Tabla5[[#This Row],[VENTA MABE 1 SEMANA NOV]:[VENTAS OTROS 1 SEMANA NOV]])</f>
        <v>0</v>
      </c>
      <c r="CS1586">
        <f>IFERROR(VLOOKUP(Tabla5[[#This Row],[CLAVE]],[2]VENTAS!$F$2:$L$1501,2,0),0)</f>
        <v>0</v>
      </c>
      <c r="CT1586">
        <f>IFERROR(VLOOKUP(Tabla5[[#This Row],[CLAVE]],[2]VENTAS!$F$2:$L$1501,3,0),0)</f>
        <v>0</v>
      </c>
      <c r="CU1586">
        <f>IFERROR(VLOOKUP(Tabla5[[#This Row],[CLAVE]],[2]VENTAS!$F$2:$L$1501,4,0),0)</f>
        <v>2</v>
      </c>
      <c r="CV1586">
        <f>IFERROR(VLOOKUP(Tabla5[[#This Row],[CLAVE]],[2]VENTAS!$F$2:$L$1501,5,0),0)</f>
        <v>0</v>
      </c>
      <c r="CW1586">
        <f>IFERROR(VLOOKUP(Tabla5[[#This Row],[CLAVE]],[2]VENTAS!$F$2:$L$1501,6,0),0)</f>
        <v>0</v>
      </c>
      <c r="CX1586">
        <f>IFERROR(VLOOKUP(Tabla5[[#This Row],[CLAVE]],[2]VENTAS!$F$2:$L$1501,7,0),0)</f>
        <v>0</v>
      </c>
      <c r="CY1586">
        <f>IFERROR(VLOOKUP(Tabla5[[#This Row],[CLAVE]],[2]VENTAS!$F$2:$R$1501,13,0),0)</f>
        <v>0</v>
      </c>
      <c r="CZ1586">
        <f>SUM(Tabla5[[#This Row],[VENTA MABE 2 SEMANA NOV]:[VENTAS OTROS 2 SEMANA NOV]])</f>
        <v>2</v>
      </c>
      <c r="DA1586" s="46">
        <v>1</v>
      </c>
    </row>
    <row r="1587" spans="1:105" hidden="1" x14ac:dyDescent="0.3">
      <c r="A1587" t="str">
        <f>CONCATENATE(Tabla5[[#This Row],[TIENDA HMPV]],Tabla5[[#This Row],[LINEA]])</f>
        <v>1807 - Tienda Satelite PifoREFRIGERACIÓN</v>
      </c>
      <c r="C1587" s="55" t="s">
        <v>655</v>
      </c>
      <c r="D1587" s="55" t="s">
        <v>39</v>
      </c>
      <c r="E1587" s="55" t="s">
        <v>1370</v>
      </c>
      <c r="F1587" s="55" t="s">
        <v>1724</v>
      </c>
      <c r="G1587" t="s">
        <v>29</v>
      </c>
      <c r="H1587" s="42">
        <f>IFERROR(Tabla5[[#This Row],[VENTAS MABE]]/Tabla5[[#This Row],[CUOTA]],0)</f>
        <v>0</v>
      </c>
      <c r="W1587" s="42">
        <f>IFERROR(Tabla5[[#This Row],[TOTAL VENTA 38 SEMANA]]/Tabla5[[#This Row],[VENTA ACUM 38]],0)</f>
        <v>0</v>
      </c>
      <c r="X1587" s="42" t="e">
        <f>VLOOKUP(Tabla5[[#This Row],[CLAVE]],[1]!QMI_5_SEMANA_SEP_22[[CLAVE]:[SHARE CADENA S2]],21,0)</f>
        <v>#REF!</v>
      </c>
      <c r="Y1587" s="55" t="s">
        <v>769</v>
      </c>
      <c r="Z1587" s="46">
        <f>+Tabla5[[#This Row],[VENTA ACUM 38]]+Tabla5[[#This Row],[venta total 39 acum]]</f>
        <v>0</v>
      </c>
      <c r="AA1587" s="46"/>
      <c r="AB1587" s="46"/>
      <c r="AC1587" s="46"/>
      <c r="AD1587" s="46"/>
      <c r="AE1587" s="46"/>
      <c r="AF1587" s="46"/>
      <c r="AG1587" s="46"/>
      <c r="AH1587" s="42">
        <f>IFERROR(Tabla5[[#This Row],[VENTAS MABE]]/Tabla5[[#This Row],[VENTAS INDURAMA]],0)</f>
        <v>0</v>
      </c>
      <c r="AI1587" t="s">
        <v>1676</v>
      </c>
      <c r="AK1587" s="42"/>
      <c r="AL1587" t="s">
        <v>727</v>
      </c>
      <c r="AM1587" s="55" t="s">
        <v>1649</v>
      </c>
      <c r="AO1587" s="55" t="s">
        <v>460</v>
      </c>
      <c r="AQ1587" s="55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f>SUM(Tabla5[[#This Row],[VENTA MABE 1 SEMANA OCT]:[VENTAS OTROS 1 SEMANA OCT]])</f>
        <v>0</v>
      </c>
      <c r="AY1587" s="46">
        <v>1</v>
      </c>
      <c r="AZ1587" s="55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f>SUM(Tabla5[[#This Row],[VENTA MABE 2 SEMANA OCT]:[VENTAS OTROS 2 SEMANA OCT]])</f>
        <v>1</v>
      </c>
      <c r="BH1587" t="s">
        <v>1235</v>
      </c>
      <c r="BI1587" s="55" t="s">
        <v>655</v>
      </c>
      <c r="BJ1587">
        <v>1.5</v>
      </c>
      <c r="BK1587" s="55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f>SUM(Tabla5[[#This Row],[VENTA MABE 3 SEMANA OCT]:[VENTAS OTROS 3 SEMANA OCT]])</f>
        <v>0</v>
      </c>
      <c r="BS1587" s="42">
        <v>0.2</v>
      </c>
      <c r="BT1587" s="55">
        <v>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f>SUM(Tabla5[[#This Row],[VENTA MABE 4 SEMANA OCT]:[VENTAS OTROS 4 SEMANA OCT]])</f>
        <v>1</v>
      </c>
      <c r="CI158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587" s="66">
        <v>0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f>SUM(Tabla5[[#This Row],[VENTA MABE 1 SEMANA NOV]:[VENTAS OTROS 1 SEMANA NOV]])</f>
        <v>1</v>
      </c>
      <c r="CS1587">
        <f>IFERROR(VLOOKUP(Tabla5[[#This Row],[CLAVE]],[2]VENTAS!$F$2:$L$1501,2,0),0)</f>
        <v>0</v>
      </c>
      <c r="CT1587">
        <f>IFERROR(VLOOKUP(Tabla5[[#This Row],[CLAVE]],[2]VENTAS!$F$2:$L$1501,3,0),0)</f>
        <v>0</v>
      </c>
      <c r="CU1587">
        <f>IFERROR(VLOOKUP(Tabla5[[#This Row],[CLAVE]],[2]VENTAS!$F$2:$L$1501,4,0),0)</f>
        <v>0</v>
      </c>
      <c r="CV1587">
        <f>IFERROR(VLOOKUP(Tabla5[[#This Row],[CLAVE]],[2]VENTAS!$F$2:$L$1501,5,0),0)</f>
        <v>0</v>
      </c>
      <c r="CW1587">
        <f>IFERROR(VLOOKUP(Tabla5[[#This Row],[CLAVE]],[2]VENTAS!$F$2:$L$1501,6,0),0)</f>
        <v>0</v>
      </c>
      <c r="CX1587">
        <f>IFERROR(VLOOKUP(Tabla5[[#This Row],[CLAVE]],[2]VENTAS!$F$2:$L$1501,7,0),0)</f>
        <v>0</v>
      </c>
      <c r="CY1587">
        <f>IFERROR(VLOOKUP(Tabla5[[#This Row],[CLAVE]],[2]VENTAS!$F$2:$R$1501,13,0),0)</f>
        <v>0</v>
      </c>
      <c r="CZ1587">
        <f>SUM(Tabla5[[#This Row],[VENTA MABE 2 SEMANA NOV]:[VENTAS OTROS 2 SEMANA NOV]])</f>
        <v>0</v>
      </c>
      <c r="DA1587" s="46">
        <v>2</v>
      </c>
    </row>
    <row r="1588" spans="1:105" hidden="1" x14ac:dyDescent="0.3">
      <c r="A1588" t="str">
        <f>CONCATENATE(Tabla5[[#This Row],[TIENDA HMPV]],Tabla5[[#This Row],[LINEA]])</f>
        <v>523 - CREDITOS ECONOMICOS LATACUNGACOCINAS</v>
      </c>
      <c r="C1588" s="55" t="s">
        <v>198</v>
      </c>
      <c r="D1588" s="55" t="s">
        <v>23</v>
      </c>
      <c r="E1588" s="55" t="s">
        <v>1160</v>
      </c>
      <c r="F1588" s="55" t="s">
        <v>1724</v>
      </c>
      <c r="G1588" t="s">
        <v>26</v>
      </c>
      <c r="H1588" s="42">
        <f>IFERROR(Tabla5[[#This Row],[VENTAS MABE]]/Tabla5[[#This Row],[CUOTA]],0)</f>
        <v>0</v>
      </c>
      <c r="W1588" s="42">
        <f>IFERROR(Tabla5[[#This Row],[TOTAL VENTA 38 SEMANA]]/Tabla5[[#This Row],[VENTA ACUM 38]],0)</f>
        <v>0</v>
      </c>
      <c r="X1588" s="42" t="e">
        <f>VLOOKUP(Tabla5[[#This Row],[CLAVE]],[1]!QMI_5_SEMANA_SEP_22[[CLAVE]:[SHARE CADENA S2]],21,0)</f>
        <v>#REF!</v>
      </c>
      <c r="Y1588" s="55" t="s">
        <v>757</v>
      </c>
      <c r="Z1588" s="46">
        <f>+Tabla5[[#This Row],[VENTA ACUM 38]]+Tabla5[[#This Row],[venta total 39 acum]]</f>
        <v>0</v>
      </c>
      <c r="AA1588" s="46"/>
      <c r="AB1588" s="46"/>
      <c r="AC1588" s="46"/>
      <c r="AD1588" s="46"/>
      <c r="AE1588" s="46"/>
      <c r="AF1588" s="46"/>
      <c r="AG1588" s="46"/>
      <c r="AH1588" s="42">
        <f>IFERROR(Tabla5[[#This Row],[VENTAS MABE]]/Tabla5[[#This Row],[VENTAS INDURAMA]],0)</f>
        <v>0</v>
      </c>
      <c r="AI1588" t="s">
        <v>1676</v>
      </c>
      <c r="AK1588" s="42"/>
      <c r="AL1588" t="s">
        <v>727</v>
      </c>
      <c r="AM1588" s="55" t="s">
        <v>1159</v>
      </c>
      <c r="AO1588" s="55" t="s">
        <v>429</v>
      </c>
      <c r="AQ1588" s="55">
        <v>0</v>
      </c>
      <c r="AR1588">
        <v>2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f>SUM(Tabla5[[#This Row],[VENTA MABE 1 SEMANA OCT]:[VENTAS OTROS 1 SEMANA OCT]])</f>
        <v>2</v>
      </c>
      <c r="AY1588" s="46">
        <v>2</v>
      </c>
      <c r="AZ1588" s="55">
        <v>1</v>
      </c>
      <c r="BA1588">
        <v>2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f>SUM(Tabla5[[#This Row],[VENTA MABE 2 SEMANA OCT]:[VENTAS OTROS 2 SEMANA OCT]])</f>
        <v>3</v>
      </c>
      <c r="BH1588" t="s">
        <v>885</v>
      </c>
      <c r="BI1588" s="55" t="s">
        <v>198</v>
      </c>
      <c r="BJ1588">
        <v>0.99999999999999911</v>
      </c>
      <c r="BK1588" s="55">
        <v>2</v>
      </c>
      <c r="BL1588">
        <v>3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>
        <f>SUM(Tabla5[[#This Row],[VENTA MABE 3 SEMANA OCT]:[VENTAS OTROS 3 SEMANA OCT]])</f>
        <v>6</v>
      </c>
      <c r="BS1588" s="42">
        <v>0.45</v>
      </c>
      <c r="BT1588" s="55">
        <v>2</v>
      </c>
      <c r="BU1588">
        <v>2</v>
      </c>
      <c r="BV1588">
        <v>0</v>
      </c>
      <c r="BW1588">
        <v>0</v>
      </c>
      <c r="BX1588">
        <v>0</v>
      </c>
      <c r="BY1588">
        <v>0</v>
      </c>
      <c r="BZ1588">
        <v>1</v>
      </c>
      <c r="CA1588">
        <f>SUM(Tabla5[[#This Row],[VENTA MABE 4 SEMANA OCT]:[VENTAS OTROS 4 SEMANA OCT]])</f>
        <v>5</v>
      </c>
      <c r="CB1588" t="s">
        <v>1679</v>
      </c>
      <c r="CC1588" t="s">
        <v>1679</v>
      </c>
      <c r="CD1588" t="s">
        <v>1679</v>
      </c>
      <c r="CE1588" t="s">
        <v>1679</v>
      </c>
      <c r="CF1588" t="s">
        <v>1679</v>
      </c>
      <c r="CG1588" t="s">
        <v>1679</v>
      </c>
      <c r="CH1588" t="s">
        <v>1679</v>
      </c>
      <c r="CI158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0.3125</v>
      </c>
      <c r="CJ1588" t="s">
        <v>1703</v>
      </c>
      <c r="CK1588">
        <v>2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f>SUM(Tabla5[[#This Row],[VENTA MABE 1 SEMANA NOV]:[VENTAS OTROS 1 SEMANA NOV]])</f>
        <v>2</v>
      </c>
      <c r="CS1588">
        <f>IFERROR(VLOOKUP(Tabla5[[#This Row],[CLAVE]],[2]VENTAS!$F$2:$L$1501,2,0),0)</f>
        <v>0</v>
      </c>
      <c r="CT1588">
        <f>IFERROR(VLOOKUP(Tabla5[[#This Row],[CLAVE]],[2]VENTAS!$F$2:$L$1501,3,0),0)</f>
        <v>0</v>
      </c>
      <c r="CU1588">
        <f>IFERROR(VLOOKUP(Tabla5[[#This Row],[CLAVE]],[2]VENTAS!$F$2:$L$1501,4,0),0)</f>
        <v>0</v>
      </c>
      <c r="CV1588">
        <f>IFERROR(VLOOKUP(Tabla5[[#This Row],[CLAVE]],[2]VENTAS!$F$2:$L$1501,5,0),0)</f>
        <v>0</v>
      </c>
      <c r="CW1588">
        <f>IFERROR(VLOOKUP(Tabla5[[#This Row],[CLAVE]],[2]VENTAS!$F$2:$L$1501,6,0),0)</f>
        <v>0</v>
      </c>
      <c r="CX1588">
        <f>IFERROR(VLOOKUP(Tabla5[[#This Row],[CLAVE]],[2]VENTAS!$F$2:$L$1501,7,0),0)</f>
        <v>0</v>
      </c>
      <c r="CY1588">
        <f>IFERROR(VLOOKUP(Tabla5[[#This Row],[CLAVE]],[2]VENTAS!$F$2:$R$1501,13,0),0)</f>
        <v>0</v>
      </c>
      <c r="CZ1588">
        <f>SUM(Tabla5[[#This Row],[VENTA MABE 2 SEMANA NOV]:[VENTAS OTROS 2 SEMANA NOV]])</f>
        <v>0</v>
      </c>
      <c r="DA1588" s="46">
        <v>7</v>
      </c>
    </row>
    <row r="1589" spans="1:105" hidden="1" x14ac:dyDescent="0.3">
      <c r="A1589" t="str">
        <f>CONCATENATE(Tabla5[[#This Row],[TIENDA HMPV]],Tabla5[[#This Row],[LINEA]])</f>
        <v>523 - CREDITOS ECONOMICOS LATACUNGAGLOBALES</v>
      </c>
      <c r="C1589" s="55" t="s">
        <v>198</v>
      </c>
      <c r="D1589" s="55" t="s">
        <v>23</v>
      </c>
      <c r="E1589" s="55" t="s">
        <v>1160</v>
      </c>
      <c r="F1589" s="55" t="s">
        <v>1724</v>
      </c>
      <c r="G1589" t="s">
        <v>27</v>
      </c>
      <c r="H1589" s="42">
        <f>IFERROR(Tabla5[[#This Row],[VENTAS MABE]]/Tabla5[[#This Row],[CUOTA]],0)</f>
        <v>0</v>
      </c>
      <c r="W1589" s="42">
        <f>IFERROR(Tabla5[[#This Row],[TOTAL VENTA 38 SEMANA]]/Tabla5[[#This Row],[VENTA ACUM 38]],0)</f>
        <v>0</v>
      </c>
      <c r="X1589" s="42" t="e">
        <f>VLOOKUP(Tabla5[[#This Row],[CLAVE]],[1]!QMI_5_SEMANA_SEP_22[[CLAVE]:[SHARE CADENA S2]],21,0)</f>
        <v>#REF!</v>
      </c>
      <c r="Y1589" s="55" t="s">
        <v>757</v>
      </c>
      <c r="Z1589" s="46">
        <f>+Tabla5[[#This Row],[VENTA ACUM 38]]+Tabla5[[#This Row],[venta total 39 acum]]</f>
        <v>0</v>
      </c>
      <c r="AA1589" s="46"/>
      <c r="AB1589" s="46"/>
      <c r="AC1589" s="46"/>
      <c r="AD1589" s="46"/>
      <c r="AE1589" s="46"/>
      <c r="AF1589" s="46"/>
      <c r="AG1589" s="46"/>
      <c r="AH1589" s="42">
        <f>IFERROR(Tabla5[[#This Row],[VENTAS MABE]]/Tabla5[[#This Row],[VENTAS INDURAMA]],0)</f>
        <v>0</v>
      </c>
      <c r="AI1589" t="s">
        <v>1676</v>
      </c>
      <c r="AK1589" s="42"/>
      <c r="AL1589" t="s">
        <v>727</v>
      </c>
      <c r="AM1589" s="55" t="s">
        <v>1159</v>
      </c>
      <c r="AO1589" s="55" t="s">
        <v>429</v>
      </c>
      <c r="AQ1589" s="55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f>SUM(Tabla5[[#This Row],[VENTA MABE 1 SEMANA OCT]:[VENTAS OTROS 1 SEMANA OCT]])</f>
        <v>0</v>
      </c>
      <c r="AY1589" s="46">
        <v>0</v>
      </c>
      <c r="AZ1589" s="55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f>SUM(Tabla5[[#This Row],[VENTA MABE 2 SEMANA OCT]:[VENTAS OTROS 2 SEMANA OCT]])</f>
        <v>0</v>
      </c>
      <c r="BH1589" t="s">
        <v>885</v>
      </c>
      <c r="BI1589" s="55" t="s">
        <v>198</v>
      </c>
      <c r="BJ1589">
        <v>0.99999999999999911</v>
      </c>
      <c r="BK1589" s="55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f>SUM(Tabla5[[#This Row],[VENTA MABE 3 SEMANA OCT]:[VENTAS OTROS 3 SEMANA OCT]])</f>
        <v>0</v>
      </c>
      <c r="BS1589" s="42">
        <v>0</v>
      </c>
      <c r="BT1589" s="55">
        <v>1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f>SUM(Tabla5[[#This Row],[VENTA MABE 4 SEMANA OCT]:[VENTAS OTROS 4 SEMANA OCT]])</f>
        <v>1</v>
      </c>
      <c r="CB1589" t="s">
        <v>1679</v>
      </c>
      <c r="CC1589" t="s">
        <v>1679</v>
      </c>
      <c r="CD1589" t="s">
        <v>1679</v>
      </c>
      <c r="CE1589" t="s">
        <v>1679</v>
      </c>
      <c r="CF1589" t="s">
        <v>1679</v>
      </c>
      <c r="CG1589" t="s">
        <v>1679</v>
      </c>
      <c r="CH1589" t="s">
        <v>1679</v>
      </c>
      <c r="CI158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589" s="66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f>SUM(Tabla5[[#This Row],[VENTA MABE 1 SEMANA NOV]:[VENTAS OTROS 1 SEMANA NOV]])</f>
        <v>0</v>
      </c>
      <c r="CS1589">
        <f>IFERROR(VLOOKUP(Tabla5[[#This Row],[CLAVE]],[2]VENTAS!$F$2:$L$1501,2,0),0)</f>
        <v>0</v>
      </c>
      <c r="CT1589">
        <f>IFERROR(VLOOKUP(Tabla5[[#This Row],[CLAVE]],[2]VENTAS!$F$2:$L$1501,3,0),0)</f>
        <v>0</v>
      </c>
      <c r="CU1589">
        <f>IFERROR(VLOOKUP(Tabla5[[#This Row],[CLAVE]],[2]VENTAS!$F$2:$L$1501,4,0),0)</f>
        <v>0</v>
      </c>
      <c r="CV1589">
        <f>IFERROR(VLOOKUP(Tabla5[[#This Row],[CLAVE]],[2]VENTAS!$F$2:$L$1501,5,0),0)</f>
        <v>0</v>
      </c>
      <c r="CW1589">
        <f>IFERROR(VLOOKUP(Tabla5[[#This Row],[CLAVE]],[2]VENTAS!$F$2:$L$1501,6,0),0)</f>
        <v>0</v>
      </c>
      <c r="CX1589">
        <f>IFERROR(VLOOKUP(Tabla5[[#This Row],[CLAVE]],[2]VENTAS!$F$2:$L$1501,7,0),0)</f>
        <v>0</v>
      </c>
      <c r="CY1589">
        <f>IFERROR(VLOOKUP(Tabla5[[#This Row],[CLAVE]],[2]VENTAS!$F$2:$R$1501,13,0),0)</f>
        <v>0</v>
      </c>
      <c r="CZ1589">
        <f>SUM(Tabla5[[#This Row],[VENTA MABE 2 SEMANA NOV]:[VENTAS OTROS 2 SEMANA NOV]])</f>
        <v>0</v>
      </c>
      <c r="DA1589" s="46">
        <v>0</v>
      </c>
    </row>
    <row r="1590" spans="1:105" hidden="1" x14ac:dyDescent="0.3">
      <c r="A1590" t="str">
        <f>CONCATENATE(Tabla5[[#This Row],[TIENDA HMPV]],Tabla5[[#This Row],[LINEA]])</f>
        <v>523 - CREDITOS ECONOMICOS LATACUNGAREFRIGERACIÓN</v>
      </c>
      <c r="C1590" s="55" t="s">
        <v>198</v>
      </c>
      <c r="D1590" s="55" t="s">
        <v>23</v>
      </c>
      <c r="E1590" s="55" t="s">
        <v>1160</v>
      </c>
      <c r="F1590" s="55" t="s">
        <v>1724</v>
      </c>
      <c r="G1590" t="s">
        <v>29</v>
      </c>
      <c r="H1590" s="42">
        <f>IFERROR(Tabla5[[#This Row],[VENTAS MABE]]/Tabla5[[#This Row],[CUOTA]],0)</f>
        <v>0</v>
      </c>
      <c r="W1590" s="42">
        <f>IFERROR(Tabla5[[#This Row],[TOTAL VENTA 38 SEMANA]]/Tabla5[[#This Row],[VENTA ACUM 38]],0)</f>
        <v>0</v>
      </c>
      <c r="X1590" s="42" t="e">
        <f>VLOOKUP(Tabla5[[#This Row],[CLAVE]],[1]!QMI_5_SEMANA_SEP_22[[CLAVE]:[SHARE CADENA S2]],21,0)</f>
        <v>#REF!</v>
      </c>
      <c r="Y1590" s="55" t="s">
        <v>757</v>
      </c>
      <c r="Z1590" s="46">
        <f>+Tabla5[[#This Row],[VENTA ACUM 38]]+Tabla5[[#This Row],[venta total 39 acum]]</f>
        <v>0</v>
      </c>
      <c r="AA1590" s="46"/>
      <c r="AB1590" s="46"/>
      <c r="AC1590" s="46"/>
      <c r="AD1590" s="46"/>
      <c r="AE1590" s="46"/>
      <c r="AF1590" s="46"/>
      <c r="AG1590" s="46"/>
      <c r="AH1590" s="42">
        <f>IFERROR(Tabla5[[#This Row],[VENTAS MABE]]/Tabla5[[#This Row],[VENTAS INDURAMA]],0)</f>
        <v>0</v>
      </c>
      <c r="AI1590" t="s">
        <v>1676</v>
      </c>
      <c r="AK1590" s="42"/>
      <c r="AL1590" t="s">
        <v>727</v>
      </c>
      <c r="AM1590" s="55" t="s">
        <v>1159</v>
      </c>
      <c r="AO1590" s="55" t="s">
        <v>429</v>
      </c>
      <c r="AQ1590" s="55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f>SUM(Tabla5[[#This Row],[VENTA MABE 1 SEMANA OCT]:[VENTAS OTROS 1 SEMANA OCT]])</f>
        <v>0</v>
      </c>
      <c r="AY1590" s="46">
        <v>3</v>
      </c>
      <c r="AZ1590" s="55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f>SUM(Tabla5[[#This Row],[VENTA MABE 2 SEMANA OCT]:[VENTAS OTROS 2 SEMANA OCT]])</f>
        <v>0</v>
      </c>
      <c r="BH1590" t="s">
        <v>885</v>
      </c>
      <c r="BI1590" s="55" t="s">
        <v>198</v>
      </c>
      <c r="BJ1590">
        <v>0.99999999999999911</v>
      </c>
      <c r="BK1590" s="55">
        <v>0</v>
      </c>
      <c r="BL1590">
        <v>3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f>SUM(Tabla5[[#This Row],[VENTA MABE 3 SEMANA OCT]:[VENTAS OTROS 3 SEMANA OCT]])</f>
        <v>3</v>
      </c>
      <c r="BS1590" s="42">
        <v>0.4</v>
      </c>
      <c r="BT1590" s="55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f>SUM(Tabla5[[#This Row],[VENTA MABE 4 SEMANA OCT]:[VENTAS OTROS 4 SEMANA OCT]])</f>
        <v>0</v>
      </c>
      <c r="CC1590" t="s">
        <v>1695</v>
      </c>
      <c r="CE1590" t="s">
        <v>1695</v>
      </c>
      <c r="CI1590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90" t="s">
        <v>1701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f>SUM(Tabla5[[#This Row],[VENTA MABE 1 SEMANA NOV]:[VENTAS OTROS 1 SEMANA NOV]])</f>
        <v>0</v>
      </c>
      <c r="CS1590">
        <f>IFERROR(VLOOKUP(Tabla5[[#This Row],[CLAVE]],[2]VENTAS!$F$2:$L$1501,2,0),0)</f>
        <v>0</v>
      </c>
      <c r="CT1590">
        <f>IFERROR(VLOOKUP(Tabla5[[#This Row],[CLAVE]],[2]VENTAS!$F$2:$L$1501,3,0),0)</f>
        <v>0</v>
      </c>
      <c r="CU1590">
        <f>IFERROR(VLOOKUP(Tabla5[[#This Row],[CLAVE]],[2]VENTAS!$F$2:$L$1501,4,0),0)</f>
        <v>0</v>
      </c>
      <c r="CV1590">
        <f>IFERROR(VLOOKUP(Tabla5[[#This Row],[CLAVE]],[2]VENTAS!$F$2:$L$1501,5,0),0)</f>
        <v>0</v>
      </c>
      <c r="CW1590">
        <f>IFERROR(VLOOKUP(Tabla5[[#This Row],[CLAVE]],[2]VENTAS!$F$2:$L$1501,6,0),0)</f>
        <v>0</v>
      </c>
      <c r="CX1590">
        <f>IFERROR(VLOOKUP(Tabla5[[#This Row],[CLAVE]],[2]VENTAS!$F$2:$L$1501,7,0),0)</f>
        <v>0</v>
      </c>
      <c r="CY1590">
        <f>IFERROR(VLOOKUP(Tabla5[[#This Row],[CLAVE]],[2]VENTAS!$F$2:$R$1501,13,0),0)</f>
        <v>0</v>
      </c>
      <c r="CZ1590">
        <f>SUM(Tabla5[[#This Row],[VENTA MABE 2 SEMANA NOV]:[VENTAS OTROS 2 SEMANA NOV]])</f>
        <v>0</v>
      </c>
      <c r="DA1590" s="46">
        <v>8</v>
      </c>
    </row>
    <row r="1591" spans="1:105" hidden="1" x14ac:dyDescent="0.3">
      <c r="A1591" t="str">
        <f>CONCATENATE(Tabla5[[#This Row],[TIENDA HMPV]],Tabla5[[#This Row],[LINEA]])</f>
        <v>501 - POLICENTROAIRES</v>
      </c>
      <c r="C1591" s="55" t="s">
        <v>245</v>
      </c>
      <c r="D1591" s="55" t="s">
        <v>23</v>
      </c>
      <c r="E1591" s="55" t="s">
        <v>1626</v>
      </c>
      <c r="F1591" s="55" t="s">
        <v>1724</v>
      </c>
      <c r="G1591" t="s">
        <v>25</v>
      </c>
      <c r="H1591" s="42">
        <f>IFERROR(Tabla5[[#This Row],[VENTAS MABE]]/Tabla5[[#This Row],[CUOTA]],0)</f>
        <v>0</v>
      </c>
      <c r="W1591" s="42">
        <f>IFERROR(Tabla5[[#This Row],[TOTAL VENTA 38 SEMANA]]/Tabla5[[#This Row],[VENTA ACUM 38]],0)</f>
        <v>0</v>
      </c>
      <c r="X1591" s="42" t="e">
        <f>VLOOKUP(Tabla5[[#This Row],[CLAVE]],[1]!QMI_5_SEMANA_SEP_22[[CLAVE]:[SHARE CADENA S2]],21,0)</f>
        <v>#REF!</v>
      </c>
      <c r="Y1591" s="55" t="s">
        <v>734</v>
      </c>
      <c r="Z1591" s="46">
        <f>+Tabla5[[#This Row],[VENTA ACUM 38]]+Tabla5[[#This Row],[venta total 39 acum]]</f>
        <v>0</v>
      </c>
      <c r="AA1591" s="46"/>
      <c r="AB1591" s="46"/>
      <c r="AC1591" s="46"/>
      <c r="AD1591" s="46"/>
      <c r="AE1591" s="46"/>
      <c r="AF1591" s="46"/>
      <c r="AG1591" s="46"/>
      <c r="AH1591" s="42">
        <f>IFERROR(Tabla5[[#This Row],[VENTAS MABE]]/Tabla5[[#This Row],[VENTAS INDURAMA]],0)</f>
        <v>0</v>
      </c>
      <c r="AI1591" t="s">
        <v>1675</v>
      </c>
      <c r="AK1591" s="42"/>
      <c r="AL1591" t="s">
        <v>727</v>
      </c>
      <c r="AM1591" s="55" t="s">
        <v>1650</v>
      </c>
      <c r="AO1591" s="55" t="s">
        <v>419</v>
      </c>
      <c r="AQ1591" s="55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f>SUM(Tabla5[[#This Row],[VENTA MABE 1 SEMANA OCT]:[VENTAS OTROS 1 SEMANA OCT]])</f>
        <v>0</v>
      </c>
      <c r="AY1591" s="46">
        <v>5.1111111111111116</v>
      </c>
      <c r="AZ1591" s="55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f>SUM(Tabla5[[#This Row],[VENTA MABE 2 SEMANA OCT]:[VENTAS OTROS 2 SEMANA OCT]])</f>
        <v>0</v>
      </c>
      <c r="BH1591" t="s">
        <v>994</v>
      </c>
      <c r="BI1591" s="55" t="s">
        <v>245</v>
      </c>
      <c r="BJ1591">
        <v>7.9999999999999964</v>
      </c>
      <c r="BK1591" s="55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f>SUM(Tabla5[[#This Row],[VENTA MABE 3 SEMANA OCT]:[VENTAS OTROS 3 SEMANA OCT]])</f>
        <v>0</v>
      </c>
      <c r="BS1591" s="42">
        <v>0.22</v>
      </c>
      <c r="BT1591" s="55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f>SUM(Tabla5[[#This Row],[VENTA MABE 4 SEMANA OCT]:[VENTAS OTROS 4 SEMANA OCT]])</f>
        <v>0</v>
      </c>
      <c r="CB1591" t="s">
        <v>1679</v>
      </c>
      <c r="CC1591" t="s">
        <v>1679</v>
      </c>
      <c r="CD1591" t="s">
        <v>1679</v>
      </c>
      <c r="CE1591" t="s">
        <v>1679</v>
      </c>
      <c r="CF1591" t="s">
        <v>1679</v>
      </c>
      <c r="CG1591" t="s">
        <v>1679</v>
      </c>
      <c r="CH1591" t="s">
        <v>1679</v>
      </c>
      <c r="CI159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91" s="66">
        <v>0</v>
      </c>
      <c r="CK1591">
        <v>1</v>
      </c>
      <c r="CL1591">
        <v>0</v>
      </c>
      <c r="CM1591">
        <v>0</v>
      </c>
      <c r="CN1591">
        <v>0</v>
      </c>
      <c r="CO1591">
        <v>4</v>
      </c>
      <c r="CP1591">
        <v>0</v>
      </c>
      <c r="CQ1591">
        <v>3</v>
      </c>
      <c r="CR1591">
        <f>SUM(Tabla5[[#This Row],[VENTA MABE 1 SEMANA NOV]:[VENTAS OTROS 1 SEMANA NOV]])</f>
        <v>8</v>
      </c>
      <c r="CS1591">
        <f>IFERROR(VLOOKUP(Tabla5[[#This Row],[CLAVE]],[2]VENTAS!$F$2:$L$1501,2,0),0)</f>
        <v>0</v>
      </c>
      <c r="CT1591">
        <f>IFERROR(VLOOKUP(Tabla5[[#This Row],[CLAVE]],[2]VENTAS!$F$2:$L$1501,3,0),0)</f>
        <v>0</v>
      </c>
      <c r="CU1591">
        <f>IFERROR(VLOOKUP(Tabla5[[#This Row],[CLAVE]],[2]VENTAS!$F$2:$L$1501,4,0),0)</f>
        <v>0</v>
      </c>
      <c r="CV1591">
        <f>IFERROR(VLOOKUP(Tabla5[[#This Row],[CLAVE]],[2]VENTAS!$F$2:$L$1501,5,0),0)</f>
        <v>0</v>
      </c>
      <c r="CW1591">
        <f>IFERROR(VLOOKUP(Tabla5[[#This Row],[CLAVE]],[2]VENTAS!$F$2:$L$1501,6,0),0)</f>
        <v>0</v>
      </c>
      <c r="CX1591">
        <f>IFERROR(VLOOKUP(Tabla5[[#This Row],[CLAVE]],[2]VENTAS!$F$2:$L$1501,7,0),0)</f>
        <v>0</v>
      </c>
      <c r="CY1591">
        <f>IFERROR(VLOOKUP(Tabla5[[#This Row],[CLAVE]],[2]VENTAS!$F$2:$R$1501,13,0),0)</f>
        <v>2</v>
      </c>
      <c r="CZ1591">
        <f>SUM(Tabla5[[#This Row],[VENTA MABE 2 SEMANA NOV]:[VENTAS OTROS 2 SEMANA NOV]])</f>
        <v>2</v>
      </c>
      <c r="DA1591" s="46">
        <v>8.518518518518519</v>
      </c>
    </row>
    <row r="1592" spans="1:105" hidden="1" x14ac:dyDescent="0.3">
      <c r="A1592" t="str">
        <f>CONCATENATE(Tabla5[[#This Row],[TIENDA HMPV]],Tabla5[[#This Row],[LINEA]])</f>
        <v>501 - POLICENTROCOCINAS</v>
      </c>
      <c r="C1592" s="55" t="s">
        <v>245</v>
      </c>
      <c r="D1592" s="55" t="s">
        <v>23</v>
      </c>
      <c r="E1592" s="55" t="s">
        <v>1626</v>
      </c>
      <c r="F1592" s="55" t="s">
        <v>1724</v>
      </c>
      <c r="G1592" t="s">
        <v>26</v>
      </c>
      <c r="H1592" s="42">
        <f>IFERROR(Tabla5[[#This Row],[VENTAS MABE]]/Tabla5[[#This Row],[CUOTA]],0)</f>
        <v>0</v>
      </c>
      <c r="W1592" s="42">
        <f>IFERROR(Tabla5[[#This Row],[TOTAL VENTA 38 SEMANA]]/Tabla5[[#This Row],[VENTA ACUM 38]],0)</f>
        <v>0</v>
      </c>
      <c r="X1592" s="42" t="e">
        <f>VLOOKUP(Tabla5[[#This Row],[CLAVE]],[1]!QMI_5_SEMANA_SEP_22[[CLAVE]:[SHARE CADENA S2]],21,0)</f>
        <v>#REF!</v>
      </c>
      <c r="Y1592" s="55" t="s">
        <v>734</v>
      </c>
      <c r="Z1592" s="46">
        <f>+Tabla5[[#This Row],[VENTA ACUM 38]]+Tabla5[[#This Row],[venta total 39 acum]]</f>
        <v>0</v>
      </c>
      <c r="AA1592" s="46"/>
      <c r="AB1592" s="46"/>
      <c r="AC1592" s="46"/>
      <c r="AD1592" s="46"/>
      <c r="AE1592" s="46"/>
      <c r="AF1592" s="46"/>
      <c r="AG1592" s="46"/>
      <c r="AH1592" s="42">
        <f>IFERROR(Tabla5[[#This Row],[VENTAS MABE]]/Tabla5[[#This Row],[VENTAS INDURAMA]],0)</f>
        <v>0</v>
      </c>
      <c r="AI1592" t="s">
        <v>1675</v>
      </c>
      <c r="AK1592" s="42"/>
      <c r="AL1592" t="s">
        <v>727</v>
      </c>
      <c r="AM1592" s="55" t="s">
        <v>1650</v>
      </c>
      <c r="AO1592" s="55" t="s">
        <v>419</v>
      </c>
      <c r="AQ1592" s="55">
        <v>0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f>SUM(Tabla5[[#This Row],[VENTA MABE 1 SEMANA OCT]:[VENTAS OTROS 1 SEMANA OCT]])</f>
        <v>2</v>
      </c>
      <c r="AY1592" s="46">
        <v>4.2252944188428057</v>
      </c>
      <c r="AZ1592" s="55">
        <v>0</v>
      </c>
      <c r="BA1592">
        <v>2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f>SUM(Tabla5[[#This Row],[VENTA MABE 2 SEMANA OCT]:[VENTAS OTROS 2 SEMANA OCT]])</f>
        <v>2</v>
      </c>
      <c r="BH1592" t="s">
        <v>994</v>
      </c>
      <c r="BI1592" s="55" t="s">
        <v>245</v>
      </c>
      <c r="BJ1592">
        <v>7.9999999999999964</v>
      </c>
      <c r="BK1592" s="55">
        <v>0</v>
      </c>
      <c r="BL1592">
        <v>2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f>SUM(Tabla5[[#This Row],[VENTA MABE 3 SEMANA OCT]:[VENTAS OTROS 3 SEMANA OCT]])</f>
        <v>2</v>
      </c>
      <c r="BS1592" s="42">
        <v>0.45</v>
      </c>
      <c r="BT1592" s="55">
        <v>1</v>
      </c>
      <c r="BU1592">
        <v>2</v>
      </c>
      <c r="BV1592">
        <v>0</v>
      </c>
      <c r="BW1592">
        <v>0</v>
      </c>
      <c r="BX1592">
        <v>0</v>
      </c>
      <c r="BY1592">
        <v>0</v>
      </c>
      <c r="BZ1592">
        <v>2</v>
      </c>
      <c r="CA1592">
        <f>SUM(Tabla5[[#This Row],[VENTA MABE 4 SEMANA OCT]:[VENTAS OTROS 4 SEMANA OCT]])</f>
        <v>5</v>
      </c>
      <c r="CB1592" t="s">
        <v>1679</v>
      </c>
      <c r="CC1592" t="s">
        <v>1679</v>
      </c>
      <c r="CD1592" t="s">
        <v>1679</v>
      </c>
      <c r="CE1592" t="s">
        <v>1679</v>
      </c>
      <c r="CF1592" t="s">
        <v>1679</v>
      </c>
      <c r="CG1592" t="s">
        <v>1679</v>
      </c>
      <c r="CH1592" t="s">
        <v>1679</v>
      </c>
      <c r="CI159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9.0909090909090912E-2</v>
      </c>
      <c r="CJ1592" s="66">
        <v>0</v>
      </c>
      <c r="CK1592">
        <v>1</v>
      </c>
      <c r="CL1592">
        <v>2</v>
      </c>
      <c r="CM1592" t="s">
        <v>1679</v>
      </c>
      <c r="CN1592">
        <v>0</v>
      </c>
      <c r="CO1592">
        <v>0</v>
      </c>
      <c r="CP1592">
        <v>0</v>
      </c>
      <c r="CQ1592">
        <v>0</v>
      </c>
      <c r="CR1592">
        <f>SUM(Tabla5[[#This Row],[VENTA MABE 1 SEMANA NOV]:[VENTAS OTROS 1 SEMANA NOV]])</f>
        <v>3</v>
      </c>
      <c r="CS1592">
        <f>IFERROR(VLOOKUP(Tabla5[[#This Row],[CLAVE]],[2]VENTAS!$F$2:$L$1501,2,0),0)</f>
        <v>2</v>
      </c>
      <c r="CT1592">
        <f>IFERROR(VLOOKUP(Tabla5[[#This Row],[CLAVE]],[2]VENTAS!$F$2:$L$1501,3,0),0)</f>
        <v>4</v>
      </c>
      <c r="CU1592">
        <f>IFERROR(VLOOKUP(Tabla5[[#This Row],[CLAVE]],[2]VENTAS!$F$2:$L$1501,4,0),0)</f>
        <v>0</v>
      </c>
      <c r="CV1592">
        <f>IFERROR(VLOOKUP(Tabla5[[#This Row],[CLAVE]],[2]VENTAS!$F$2:$L$1501,5,0),0)</f>
        <v>0</v>
      </c>
      <c r="CW1592">
        <f>IFERROR(VLOOKUP(Tabla5[[#This Row],[CLAVE]],[2]VENTAS!$F$2:$L$1501,6,0),0)</f>
        <v>0</v>
      </c>
      <c r="CX1592">
        <f>IFERROR(VLOOKUP(Tabla5[[#This Row],[CLAVE]],[2]VENTAS!$F$2:$L$1501,7,0),0)</f>
        <v>0</v>
      </c>
      <c r="CY1592">
        <f>IFERROR(VLOOKUP(Tabla5[[#This Row],[CLAVE]],[2]VENTAS!$F$2:$R$1501,13,0),0)</f>
        <v>0</v>
      </c>
      <c r="CZ1592">
        <f>SUM(Tabla5[[#This Row],[VENTA MABE 2 SEMANA NOV]:[VENTAS OTROS 2 SEMANA NOV]])</f>
        <v>6</v>
      </c>
      <c r="DA1592" s="46">
        <v>11</v>
      </c>
    </row>
    <row r="1593" spans="1:105" hidden="1" x14ac:dyDescent="0.3">
      <c r="A1593" t="str">
        <f>CONCATENATE(Tabla5[[#This Row],[TIENDA HMPV]],Tabla5[[#This Row],[LINEA]])</f>
        <v>501 - POLICENTROGLOBALES</v>
      </c>
      <c r="C1593" s="55" t="s">
        <v>245</v>
      </c>
      <c r="D1593" s="55" t="s">
        <v>23</v>
      </c>
      <c r="E1593" s="55" t="s">
        <v>1626</v>
      </c>
      <c r="F1593" s="55" t="s">
        <v>1724</v>
      </c>
      <c r="G1593" t="s">
        <v>27</v>
      </c>
      <c r="H1593" s="42">
        <f>IFERROR(Tabla5[[#This Row],[VENTAS MABE]]/Tabla5[[#This Row],[CUOTA]],0)</f>
        <v>0</v>
      </c>
      <c r="W1593" s="42">
        <f>IFERROR(Tabla5[[#This Row],[TOTAL VENTA 38 SEMANA]]/Tabla5[[#This Row],[VENTA ACUM 38]],0)</f>
        <v>0</v>
      </c>
      <c r="X1593" s="42" t="e">
        <f>VLOOKUP(Tabla5[[#This Row],[CLAVE]],[1]!QMI_5_SEMANA_SEP_22[[CLAVE]:[SHARE CADENA S2]],21,0)</f>
        <v>#REF!</v>
      </c>
      <c r="Y1593" s="55" t="s">
        <v>734</v>
      </c>
      <c r="Z1593" s="46">
        <f>+Tabla5[[#This Row],[VENTA ACUM 38]]+Tabla5[[#This Row],[venta total 39 acum]]</f>
        <v>0</v>
      </c>
      <c r="AA1593" s="46"/>
      <c r="AB1593" s="46"/>
      <c r="AC1593" s="46"/>
      <c r="AD1593" s="46"/>
      <c r="AE1593" s="46"/>
      <c r="AF1593" s="46"/>
      <c r="AG1593" s="46"/>
      <c r="AH1593" s="42">
        <f>IFERROR(Tabla5[[#This Row],[VENTAS MABE]]/Tabla5[[#This Row],[VENTAS INDURAMA]],0)</f>
        <v>0</v>
      </c>
      <c r="AI1593" t="s">
        <v>1675</v>
      </c>
      <c r="AK1593" s="42"/>
      <c r="AL1593" t="s">
        <v>727</v>
      </c>
      <c r="AM1593" s="55" t="s">
        <v>1650</v>
      </c>
      <c r="AO1593" s="55" t="s">
        <v>419</v>
      </c>
      <c r="AQ1593" s="55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f>SUM(Tabla5[[#This Row],[VENTA MABE 1 SEMANA OCT]:[VENTAS OTROS 1 SEMANA OCT]])</f>
        <v>0</v>
      </c>
      <c r="AY1593" s="46">
        <v>0</v>
      </c>
      <c r="AZ1593" s="55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f>SUM(Tabla5[[#This Row],[VENTA MABE 2 SEMANA OCT]:[VENTAS OTROS 2 SEMANA OCT]])</f>
        <v>0</v>
      </c>
      <c r="BH1593" t="s">
        <v>994</v>
      </c>
      <c r="BI1593" s="55" t="s">
        <v>245</v>
      </c>
      <c r="BJ1593">
        <v>7.9999999999999964</v>
      </c>
      <c r="BK1593" s="55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f>SUM(Tabla5[[#This Row],[VENTA MABE 3 SEMANA OCT]:[VENTAS OTROS 3 SEMANA OCT]])</f>
        <v>0</v>
      </c>
      <c r="BS1593" s="42">
        <v>0</v>
      </c>
      <c r="BT1593" s="55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f>SUM(Tabla5[[#This Row],[VENTA MABE 4 SEMANA OCT]:[VENTAS OTROS 4 SEMANA OCT]])</f>
        <v>0</v>
      </c>
      <c r="CB1593" t="s">
        <v>1679</v>
      </c>
      <c r="CC1593" t="s">
        <v>1679</v>
      </c>
      <c r="CD1593" t="s">
        <v>1679</v>
      </c>
      <c r="CE1593" t="s">
        <v>1679</v>
      </c>
      <c r="CF1593" t="s">
        <v>1679</v>
      </c>
      <c r="CG1593" t="s">
        <v>1679</v>
      </c>
      <c r="CH1593" t="s">
        <v>1679</v>
      </c>
      <c r="CI159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93" s="66">
        <v>0</v>
      </c>
      <c r="CK1593">
        <v>0</v>
      </c>
      <c r="CL1593">
        <v>0</v>
      </c>
      <c r="CM1593" t="s">
        <v>1679</v>
      </c>
      <c r="CN1593">
        <v>0</v>
      </c>
      <c r="CO1593">
        <v>0</v>
      </c>
      <c r="CP1593">
        <v>0</v>
      </c>
      <c r="CQ1593">
        <v>0</v>
      </c>
      <c r="CR1593">
        <f>SUM(Tabla5[[#This Row],[VENTA MABE 1 SEMANA NOV]:[VENTAS OTROS 1 SEMANA NOV]])</f>
        <v>0</v>
      </c>
      <c r="CS1593">
        <f>IFERROR(VLOOKUP(Tabla5[[#This Row],[CLAVE]],[2]VENTAS!$F$2:$L$1501,2,0),0)</f>
        <v>0</v>
      </c>
      <c r="CT1593">
        <f>IFERROR(VLOOKUP(Tabla5[[#This Row],[CLAVE]],[2]VENTAS!$F$2:$L$1501,3,0),0)</f>
        <v>0</v>
      </c>
      <c r="CU1593">
        <f>IFERROR(VLOOKUP(Tabla5[[#This Row],[CLAVE]],[2]VENTAS!$F$2:$L$1501,4,0),0)</f>
        <v>0</v>
      </c>
      <c r="CV1593">
        <f>IFERROR(VLOOKUP(Tabla5[[#This Row],[CLAVE]],[2]VENTAS!$F$2:$L$1501,5,0),0)</f>
        <v>0</v>
      </c>
      <c r="CW1593">
        <f>IFERROR(VLOOKUP(Tabla5[[#This Row],[CLAVE]],[2]VENTAS!$F$2:$L$1501,6,0),0)</f>
        <v>0</v>
      </c>
      <c r="CX1593">
        <f>IFERROR(VLOOKUP(Tabla5[[#This Row],[CLAVE]],[2]VENTAS!$F$2:$L$1501,7,0),0)</f>
        <v>0</v>
      </c>
      <c r="CY1593">
        <f>IFERROR(VLOOKUP(Tabla5[[#This Row],[CLAVE]],[2]VENTAS!$F$2:$R$1501,13,0),0)</f>
        <v>0</v>
      </c>
      <c r="CZ1593">
        <f>SUM(Tabla5[[#This Row],[VENTA MABE 2 SEMANA NOV]:[VENTAS OTROS 2 SEMANA NOV]])</f>
        <v>0</v>
      </c>
      <c r="DA1593" s="46">
        <v>0</v>
      </c>
    </row>
    <row r="1594" spans="1:105" hidden="1" x14ac:dyDescent="0.3">
      <c r="A1594" t="str">
        <f>CONCATENATE(Tabla5[[#This Row],[TIENDA HMPV]],Tabla5[[#This Row],[LINEA]])</f>
        <v>501 - POLICENTROLAVADO</v>
      </c>
      <c r="C1594" s="55" t="s">
        <v>245</v>
      </c>
      <c r="D1594" s="55" t="s">
        <v>23</v>
      </c>
      <c r="E1594" s="55" t="s">
        <v>1626</v>
      </c>
      <c r="F1594" s="55" t="s">
        <v>1724</v>
      </c>
      <c r="G1594" t="s">
        <v>28</v>
      </c>
      <c r="H1594" s="42">
        <f>IFERROR(Tabla5[[#This Row],[VENTAS MABE]]/Tabla5[[#This Row],[CUOTA]],0)</f>
        <v>0</v>
      </c>
      <c r="W1594" s="42">
        <f>IFERROR(Tabla5[[#This Row],[TOTAL VENTA 38 SEMANA]]/Tabla5[[#This Row],[VENTA ACUM 38]],0)</f>
        <v>0</v>
      </c>
      <c r="X1594" s="42" t="e">
        <f>VLOOKUP(Tabla5[[#This Row],[CLAVE]],[1]!QMI_5_SEMANA_SEP_22[[CLAVE]:[SHARE CADENA S2]],21,0)</f>
        <v>#REF!</v>
      </c>
      <c r="Y1594" s="55" t="s">
        <v>734</v>
      </c>
      <c r="Z1594" s="46">
        <f>+Tabla5[[#This Row],[VENTA ACUM 38]]+Tabla5[[#This Row],[venta total 39 acum]]</f>
        <v>0</v>
      </c>
      <c r="AA1594" s="46"/>
      <c r="AB1594" s="46"/>
      <c r="AC1594" s="46"/>
      <c r="AD1594" s="46"/>
      <c r="AE1594" s="46"/>
      <c r="AF1594" s="46"/>
      <c r="AG1594" s="46"/>
      <c r="AH1594" s="42">
        <f>IFERROR(Tabla5[[#This Row],[VENTAS MABE]]/Tabla5[[#This Row],[VENTAS INDURAMA]],0)</f>
        <v>0</v>
      </c>
      <c r="AI1594" t="s">
        <v>1675</v>
      </c>
      <c r="AK1594" s="42"/>
      <c r="AL1594" t="s">
        <v>727</v>
      </c>
      <c r="AM1594" s="55" t="s">
        <v>1650</v>
      </c>
      <c r="AO1594" s="55" t="s">
        <v>419</v>
      </c>
      <c r="AQ1594" s="55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f>SUM(Tabla5[[#This Row],[VENTA MABE 1 SEMANA OCT]:[VENTAS OTROS 1 SEMANA OCT]])</f>
        <v>0</v>
      </c>
      <c r="AY1594" s="46">
        <v>0</v>
      </c>
      <c r="AZ1594" s="55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f>SUM(Tabla5[[#This Row],[VENTA MABE 2 SEMANA OCT]:[VENTAS OTROS 2 SEMANA OCT]])</f>
        <v>0</v>
      </c>
      <c r="BH1594" t="s">
        <v>994</v>
      </c>
      <c r="BI1594" s="55" t="s">
        <v>245</v>
      </c>
      <c r="BJ1594">
        <v>7.9999999999999964</v>
      </c>
      <c r="BK1594" s="55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f>SUM(Tabla5[[#This Row],[VENTA MABE 3 SEMANA OCT]:[VENTAS OTROS 3 SEMANA OCT]])</f>
        <v>0</v>
      </c>
      <c r="BS1594" s="42">
        <v>7.0000000000000007E-2</v>
      </c>
      <c r="BT1594" s="55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f>SUM(Tabla5[[#This Row],[VENTA MABE 4 SEMANA OCT]:[VENTAS OTROS 4 SEMANA OCT]])</f>
        <v>0</v>
      </c>
      <c r="CB1594" t="s">
        <v>1679</v>
      </c>
      <c r="CC1594" t="s">
        <v>1679</v>
      </c>
      <c r="CD1594" t="s">
        <v>1679</v>
      </c>
      <c r="CE1594" t="s">
        <v>1679</v>
      </c>
      <c r="CF1594" t="s">
        <v>1679</v>
      </c>
      <c r="CG1594" t="s">
        <v>1679</v>
      </c>
      <c r="CH1594" t="s">
        <v>1679</v>
      </c>
      <c r="CI159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594" s="66">
        <v>0</v>
      </c>
      <c r="CK1594">
        <v>0</v>
      </c>
      <c r="CL1594">
        <v>0</v>
      </c>
      <c r="CM1594" t="s">
        <v>1679</v>
      </c>
      <c r="CN1594">
        <v>0</v>
      </c>
      <c r="CO1594">
        <v>0</v>
      </c>
      <c r="CP1594">
        <v>0</v>
      </c>
      <c r="CQ1594">
        <v>0</v>
      </c>
      <c r="CR1594">
        <f>SUM(Tabla5[[#This Row],[VENTA MABE 1 SEMANA NOV]:[VENTAS OTROS 1 SEMANA NOV]])</f>
        <v>0</v>
      </c>
      <c r="CS1594">
        <f>IFERROR(VLOOKUP(Tabla5[[#This Row],[CLAVE]],[2]VENTAS!$F$2:$L$1501,2,0),0)</f>
        <v>0</v>
      </c>
      <c r="CT1594">
        <f>IFERROR(VLOOKUP(Tabla5[[#This Row],[CLAVE]],[2]VENTAS!$F$2:$L$1501,3,0),0)</f>
        <v>0</v>
      </c>
      <c r="CU1594">
        <f>IFERROR(VLOOKUP(Tabla5[[#This Row],[CLAVE]],[2]VENTAS!$F$2:$L$1501,4,0),0)</f>
        <v>0</v>
      </c>
      <c r="CV1594">
        <f>IFERROR(VLOOKUP(Tabla5[[#This Row],[CLAVE]],[2]VENTAS!$F$2:$L$1501,5,0),0)</f>
        <v>0</v>
      </c>
      <c r="CW1594">
        <f>IFERROR(VLOOKUP(Tabla5[[#This Row],[CLAVE]],[2]VENTAS!$F$2:$L$1501,6,0),0)</f>
        <v>0</v>
      </c>
      <c r="CX1594">
        <f>IFERROR(VLOOKUP(Tabla5[[#This Row],[CLAVE]],[2]VENTAS!$F$2:$L$1501,7,0),0)</f>
        <v>0</v>
      </c>
      <c r="CY1594">
        <f>IFERROR(VLOOKUP(Tabla5[[#This Row],[CLAVE]],[2]VENTAS!$F$2:$R$1501,13,0),0)</f>
        <v>0</v>
      </c>
      <c r="CZ1594">
        <f>SUM(Tabla5[[#This Row],[VENTA MABE 2 SEMANA NOV]:[VENTAS OTROS 2 SEMANA NOV]])</f>
        <v>0</v>
      </c>
      <c r="DA1594" s="46">
        <v>0.63398504887866569</v>
      </c>
    </row>
    <row r="1595" spans="1:105" hidden="1" x14ac:dyDescent="0.3">
      <c r="A1595" t="str">
        <f>CONCATENATE(Tabla5[[#This Row],[TIENDA HMPV]],Tabla5[[#This Row],[LINEA]])</f>
        <v>501 - POLICENTROREFRIGERACIÓN</v>
      </c>
      <c r="C1595" s="55" t="s">
        <v>245</v>
      </c>
      <c r="D1595" s="55" t="s">
        <v>23</v>
      </c>
      <c r="E1595" s="55" t="s">
        <v>1626</v>
      </c>
      <c r="F1595" s="55" t="s">
        <v>1724</v>
      </c>
      <c r="G1595" t="s">
        <v>29</v>
      </c>
      <c r="H1595" s="42">
        <f>IFERROR(Tabla5[[#This Row],[VENTAS MABE]]/Tabla5[[#This Row],[CUOTA]],0)</f>
        <v>0</v>
      </c>
      <c r="W1595" s="42">
        <f>IFERROR(Tabla5[[#This Row],[TOTAL VENTA 38 SEMANA]]/Tabla5[[#This Row],[VENTA ACUM 38]],0)</f>
        <v>0</v>
      </c>
      <c r="X1595" s="42" t="e">
        <f>VLOOKUP(Tabla5[[#This Row],[CLAVE]],[1]!QMI_5_SEMANA_SEP_22[[CLAVE]:[SHARE CADENA S2]],21,0)</f>
        <v>#REF!</v>
      </c>
      <c r="Y1595" s="55" t="s">
        <v>734</v>
      </c>
      <c r="Z1595" s="46">
        <f>+Tabla5[[#This Row],[VENTA ACUM 38]]+Tabla5[[#This Row],[venta total 39 acum]]</f>
        <v>0</v>
      </c>
      <c r="AA1595" s="46"/>
      <c r="AB1595" s="46"/>
      <c r="AC1595" s="46"/>
      <c r="AD1595" s="46"/>
      <c r="AE1595" s="46"/>
      <c r="AF1595" s="46"/>
      <c r="AG1595" s="46"/>
      <c r="AH1595" s="42">
        <f>IFERROR(Tabla5[[#This Row],[VENTAS MABE]]/Tabla5[[#This Row],[VENTAS INDURAMA]],0)</f>
        <v>0</v>
      </c>
      <c r="AI1595" t="s">
        <v>1675</v>
      </c>
      <c r="AK1595" s="42"/>
      <c r="AL1595" t="s">
        <v>727</v>
      </c>
      <c r="AM1595" s="55" t="s">
        <v>1650</v>
      </c>
      <c r="AO1595" s="55" t="s">
        <v>419</v>
      </c>
      <c r="AQ1595" s="5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f>SUM(Tabla5[[#This Row],[VENTA MABE 1 SEMANA OCT]:[VENTAS OTROS 1 SEMANA OCT]])</f>
        <v>0</v>
      </c>
      <c r="AY1595" s="46">
        <v>3</v>
      </c>
      <c r="AZ1595" s="55">
        <v>1</v>
      </c>
      <c r="BA1595">
        <v>1</v>
      </c>
      <c r="BB1595">
        <v>0</v>
      </c>
      <c r="BC1595">
        <v>1</v>
      </c>
      <c r="BD1595">
        <v>2</v>
      </c>
      <c r="BE1595">
        <v>0</v>
      </c>
      <c r="BF1595">
        <v>0</v>
      </c>
      <c r="BG1595">
        <f>SUM(Tabla5[[#This Row],[VENTA MABE 2 SEMANA OCT]:[VENTAS OTROS 2 SEMANA OCT]])</f>
        <v>5</v>
      </c>
      <c r="BH1595" t="s">
        <v>994</v>
      </c>
      <c r="BI1595" s="55" t="s">
        <v>245</v>
      </c>
      <c r="BJ1595">
        <v>7.9999999999999964</v>
      </c>
      <c r="BK1595" s="5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f>SUM(Tabla5[[#This Row],[VENTA MABE 3 SEMANA OCT]:[VENTAS OTROS 3 SEMANA OCT]])</f>
        <v>0</v>
      </c>
      <c r="BS1595" s="42">
        <v>0.4</v>
      </c>
      <c r="BT1595" s="5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f>SUM(Tabla5[[#This Row],[VENTA MABE 4 SEMANA OCT]:[VENTAS OTROS 4 SEMANA OCT]])</f>
        <v>0</v>
      </c>
      <c r="CH1595" t="s">
        <v>1695</v>
      </c>
      <c r="CI1595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595" t="s">
        <v>1701</v>
      </c>
      <c r="CK1595">
        <v>1</v>
      </c>
      <c r="CL1595">
        <v>3</v>
      </c>
      <c r="CM1595">
        <v>2</v>
      </c>
      <c r="CN1595">
        <v>1</v>
      </c>
      <c r="CO1595">
        <v>0</v>
      </c>
      <c r="CP1595">
        <v>0</v>
      </c>
      <c r="CQ1595">
        <v>0</v>
      </c>
      <c r="CR1595">
        <f>SUM(Tabla5[[#This Row],[VENTA MABE 1 SEMANA NOV]:[VENTAS OTROS 1 SEMANA NOV]])</f>
        <v>7</v>
      </c>
      <c r="CS1595">
        <f>IFERROR(VLOOKUP(Tabla5[[#This Row],[CLAVE]],[2]VENTAS!$F$2:$L$1501,2,0),0)</f>
        <v>1</v>
      </c>
      <c r="CT1595">
        <f>IFERROR(VLOOKUP(Tabla5[[#This Row],[CLAVE]],[2]VENTAS!$F$2:$L$1501,3,0),0)</f>
        <v>2</v>
      </c>
      <c r="CU1595">
        <f>IFERROR(VLOOKUP(Tabla5[[#This Row],[CLAVE]],[2]VENTAS!$F$2:$L$1501,4,0),0)</f>
        <v>2</v>
      </c>
      <c r="CV1595">
        <f>IFERROR(VLOOKUP(Tabla5[[#This Row],[CLAVE]],[2]VENTAS!$F$2:$L$1501,5,0),0)</f>
        <v>0</v>
      </c>
      <c r="CW1595">
        <f>IFERROR(VLOOKUP(Tabla5[[#This Row],[CLAVE]],[2]VENTAS!$F$2:$L$1501,6,0),0)</f>
        <v>1</v>
      </c>
      <c r="CX1595">
        <f>IFERROR(VLOOKUP(Tabla5[[#This Row],[CLAVE]],[2]VENTAS!$F$2:$L$1501,7,0),0)</f>
        <v>0</v>
      </c>
      <c r="CY1595">
        <f>IFERROR(VLOOKUP(Tabla5[[#This Row],[CLAVE]],[2]VENTAS!$F$2:$R$1501,13,0),0)</f>
        <v>0</v>
      </c>
      <c r="CZ1595">
        <f>SUM(Tabla5[[#This Row],[VENTA MABE 2 SEMANA NOV]:[VENTAS OTROS 2 SEMANA NOV]])</f>
        <v>6</v>
      </c>
      <c r="DA1595" s="46">
        <v>8</v>
      </c>
    </row>
    <row r="1596" spans="1:105" hidden="1" x14ac:dyDescent="0.3">
      <c r="A1596" t="str">
        <f>CONCATENATE(Tabla5[[#This Row],[TIENDA HMPV]],Tabla5[[#This Row],[LINEA]])</f>
        <v>568 - ColimesCOCINAS</v>
      </c>
      <c r="C1596" s="55" t="s">
        <v>653</v>
      </c>
      <c r="D1596" s="55" t="s">
        <v>30</v>
      </c>
      <c r="E1596" s="55" t="s">
        <v>1209</v>
      </c>
      <c r="F1596" s="55" t="s">
        <v>1724</v>
      </c>
      <c r="G1596" t="s">
        <v>26</v>
      </c>
      <c r="H1596" s="42">
        <f>IFERROR(Tabla5[[#This Row],[VENTAS MABE]]/Tabla5[[#This Row],[CUOTA]],0)</f>
        <v>0</v>
      </c>
      <c r="W1596" s="42">
        <f>IFERROR(Tabla5[[#This Row],[TOTAL VENTA 38 SEMANA]]/Tabla5[[#This Row],[VENTA ACUM 38]],0)</f>
        <v>0</v>
      </c>
      <c r="X1596" s="42" t="e">
        <f>VLOOKUP(Tabla5[[#This Row],[CLAVE]],[1]!QMI_5_SEMANA_SEP_22[[CLAVE]:[SHARE CADENA S2]],21,0)</f>
        <v>#REF!</v>
      </c>
      <c r="Y1596" s="55" t="s">
        <v>757</v>
      </c>
      <c r="Z1596" s="46">
        <f>+Tabla5[[#This Row],[VENTA ACUM 38]]+Tabla5[[#This Row],[venta total 39 acum]]</f>
        <v>0</v>
      </c>
      <c r="AA1596" s="46"/>
      <c r="AB1596" s="46"/>
      <c r="AC1596" s="46"/>
      <c r="AD1596" s="46"/>
      <c r="AE1596" s="46"/>
      <c r="AF1596" s="46"/>
      <c r="AG1596" s="46"/>
      <c r="AH1596" s="42">
        <f>IFERROR(Tabla5[[#This Row],[VENTAS MABE]]/Tabla5[[#This Row],[VENTAS INDURAMA]],0)</f>
        <v>0</v>
      </c>
      <c r="AI1596" t="s">
        <v>1676</v>
      </c>
      <c r="AK1596" s="42"/>
      <c r="AL1596" t="s">
        <v>727</v>
      </c>
      <c r="AM1596" s="55" t="s">
        <v>1208</v>
      </c>
      <c r="AO1596" s="55" t="s">
        <v>419</v>
      </c>
      <c r="AQ1596" s="55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f>SUM(Tabla5[[#This Row],[VENTA MABE 1 SEMANA OCT]:[VENTAS OTROS 1 SEMANA OCT]])</f>
        <v>0</v>
      </c>
      <c r="AY1596" s="46">
        <v>2.9758141131780373</v>
      </c>
      <c r="AZ1596" s="55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f>SUM(Tabla5[[#This Row],[VENTA MABE 2 SEMANA OCT]:[VENTAS OTROS 2 SEMANA OCT]])</f>
        <v>0</v>
      </c>
      <c r="BH1596" t="s">
        <v>1180</v>
      </c>
      <c r="BI1596" s="55" t="s">
        <v>653</v>
      </c>
      <c r="BJ1596">
        <v>0.49999999999999989</v>
      </c>
      <c r="BK1596" s="55">
        <v>1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f>SUM(Tabla5[[#This Row],[VENTA MABE 3 SEMANA OCT]:[VENTAS OTROS 3 SEMANA OCT]])</f>
        <v>1</v>
      </c>
      <c r="BS1596" s="42">
        <v>0.4</v>
      </c>
      <c r="BT1596" s="55">
        <v>1</v>
      </c>
      <c r="BU1596">
        <v>1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f>SUM(Tabla5[[#This Row],[VENTA MABE 4 SEMANA OCT]:[VENTAS OTROS 4 SEMANA OCT]])</f>
        <v>2</v>
      </c>
      <c r="CB1596" t="s">
        <v>1679</v>
      </c>
      <c r="CC1596" t="s">
        <v>1679</v>
      </c>
      <c r="CD1596" t="s">
        <v>1679</v>
      </c>
      <c r="CE1596" t="s">
        <v>1679</v>
      </c>
      <c r="CF1596" t="s">
        <v>1679</v>
      </c>
      <c r="CG1596" t="s">
        <v>1679</v>
      </c>
      <c r="CH1596" t="s">
        <v>1679</v>
      </c>
      <c r="CI159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0.66666666666666663</v>
      </c>
      <c r="CJ1596" s="66">
        <v>0</v>
      </c>
      <c r="CK1596">
        <v>0</v>
      </c>
      <c r="CL1596">
        <v>1</v>
      </c>
      <c r="CM1596" t="s">
        <v>1679</v>
      </c>
      <c r="CN1596">
        <v>0</v>
      </c>
      <c r="CO1596">
        <v>0</v>
      </c>
      <c r="CP1596">
        <v>0</v>
      </c>
      <c r="CQ1596">
        <v>0</v>
      </c>
      <c r="CR1596">
        <f>SUM(Tabla5[[#This Row],[VENTA MABE 1 SEMANA NOV]:[VENTAS OTROS 1 SEMANA NOV]])</f>
        <v>1</v>
      </c>
      <c r="CS1596">
        <f>IFERROR(VLOOKUP(Tabla5[[#This Row],[CLAVE]],[2]VENTAS!$F$2:$L$1501,2,0),0)</f>
        <v>2</v>
      </c>
      <c r="CT1596">
        <f>IFERROR(VLOOKUP(Tabla5[[#This Row],[CLAVE]],[2]VENTAS!$F$2:$L$1501,3,0),0)</f>
        <v>1</v>
      </c>
      <c r="CU1596">
        <f>IFERROR(VLOOKUP(Tabla5[[#This Row],[CLAVE]],[2]VENTAS!$F$2:$L$1501,4,0),0)</f>
        <v>0</v>
      </c>
      <c r="CV1596">
        <f>IFERROR(VLOOKUP(Tabla5[[#This Row],[CLAVE]],[2]VENTAS!$F$2:$L$1501,5,0),0)</f>
        <v>0</v>
      </c>
      <c r="CW1596">
        <f>IFERROR(VLOOKUP(Tabla5[[#This Row],[CLAVE]],[2]VENTAS!$F$2:$L$1501,6,0),0)</f>
        <v>0</v>
      </c>
      <c r="CX1596">
        <f>IFERROR(VLOOKUP(Tabla5[[#This Row],[CLAVE]],[2]VENTAS!$F$2:$L$1501,7,0),0)</f>
        <v>0</v>
      </c>
      <c r="CY1596">
        <f>IFERROR(VLOOKUP(Tabla5[[#This Row],[CLAVE]],[2]VENTAS!$F$2:$R$1501,13,0),0)</f>
        <v>0</v>
      </c>
      <c r="CZ1596">
        <f>SUM(Tabla5[[#This Row],[VENTA MABE 2 SEMANA NOV]:[VENTAS OTROS 2 SEMANA NOV]])</f>
        <v>3</v>
      </c>
      <c r="DA1596" s="46">
        <v>12.582997397860336</v>
      </c>
    </row>
    <row r="1597" spans="1:105" hidden="1" x14ac:dyDescent="0.3">
      <c r="A1597" t="str">
        <f>CONCATENATE(Tabla5[[#This Row],[TIENDA HMPV]],Tabla5[[#This Row],[LINEA]])</f>
        <v>568 - ColimesGLOBALES</v>
      </c>
      <c r="C1597" s="55" t="s">
        <v>653</v>
      </c>
      <c r="D1597" s="55" t="s">
        <v>30</v>
      </c>
      <c r="E1597" s="55" t="s">
        <v>1209</v>
      </c>
      <c r="F1597" s="55" t="s">
        <v>1724</v>
      </c>
      <c r="G1597" t="s">
        <v>27</v>
      </c>
      <c r="H1597" s="42">
        <f>IFERROR(Tabla5[[#This Row],[VENTAS MABE]]/Tabla5[[#This Row],[CUOTA]],0)</f>
        <v>0</v>
      </c>
      <c r="W1597" s="42">
        <f>IFERROR(Tabla5[[#This Row],[TOTAL VENTA 38 SEMANA]]/Tabla5[[#This Row],[VENTA ACUM 38]],0)</f>
        <v>0</v>
      </c>
      <c r="X1597" s="42" t="e">
        <f>VLOOKUP(Tabla5[[#This Row],[CLAVE]],[1]!QMI_5_SEMANA_SEP_22[[CLAVE]:[SHARE CADENA S2]],21,0)</f>
        <v>#REF!</v>
      </c>
      <c r="Y1597" s="55" t="s">
        <v>757</v>
      </c>
      <c r="Z1597" s="46">
        <f>+Tabla5[[#This Row],[VENTA ACUM 38]]+Tabla5[[#This Row],[venta total 39 acum]]</f>
        <v>0</v>
      </c>
      <c r="AA1597" s="46"/>
      <c r="AB1597" s="46"/>
      <c r="AC1597" s="46"/>
      <c r="AD1597" s="46"/>
      <c r="AE1597" s="46"/>
      <c r="AF1597" s="46"/>
      <c r="AG1597" s="46"/>
      <c r="AH1597" s="42">
        <f>IFERROR(Tabla5[[#This Row],[VENTAS MABE]]/Tabla5[[#This Row],[VENTAS INDURAMA]],0)</f>
        <v>0</v>
      </c>
      <c r="AI1597" t="s">
        <v>1676</v>
      </c>
      <c r="AK1597" s="42"/>
      <c r="AL1597" t="s">
        <v>727</v>
      </c>
      <c r="AM1597" s="55" t="s">
        <v>1208</v>
      </c>
      <c r="AO1597" s="55" t="s">
        <v>419</v>
      </c>
      <c r="AQ1597" s="55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f>SUM(Tabla5[[#This Row],[VENTA MABE 1 SEMANA OCT]:[VENTAS OTROS 1 SEMANA OCT]])</f>
        <v>0</v>
      </c>
      <c r="AY1597" s="46">
        <v>0</v>
      </c>
      <c r="AZ1597" s="55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f>SUM(Tabla5[[#This Row],[VENTA MABE 2 SEMANA OCT]:[VENTAS OTROS 2 SEMANA OCT]])</f>
        <v>0</v>
      </c>
      <c r="BH1597" t="s">
        <v>1180</v>
      </c>
      <c r="BI1597" s="55" t="s">
        <v>653</v>
      </c>
      <c r="BJ1597">
        <v>0.49999999999999989</v>
      </c>
      <c r="BK1597" s="55">
        <v>0</v>
      </c>
      <c r="BL1597">
        <v>2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f>SUM(Tabla5[[#This Row],[VENTA MABE 3 SEMANA OCT]:[VENTAS OTROS 3 SEMANA OCT]])</f>
        <v>2</v>
      </c>
      <c r="BS1597" s="42">
        <v>0</v>
      </c>
      <c r="BT1597" s="55">
        <v>1</v>
      </c>
      <c r="BU1597">
        <v>2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f>SUM(Tabla5[[#This Row],[VENTA MABE 4 SEMANA OCT]:[VENTAS OTROS 4 SEMANA OCT]])</f>
        <v>3</v>
      </c>
      <c r="CH1597" t="s">
        <v>1699</v>
      </c>
      <c r="CI1597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597" s="66">
        <v>0</v>
      </c>
      <c r="CK1597">
        <v>0</v>
      </c>
      <c r="CL1597">
        <v>2</v>
      </c>
      <c r="CM1597" t="s">
        <v>1679</v>
      </c>
      <c r="CN1597">
        <v>0</v>
      </c>
      <c r="CO1597">
        <v>0</v>
      </c>
      <c r="CP1597">
        <v>0</v>
      </c>
      <c r="CQ1597">
        <v>0</v>
      </c>
      <c r="CR1597">
        <f>SUM(Tabla5[[#This Row],[VENTA MABE 1 SEMANA NOV]:[VENTAS OTROS 1 SEMANA NOV]])</f>
        <v>2</v>
      </c>
      <c r="CS1597">
        <f>IFERROR(VLOOKUP(Tabla5[[#This Row],[CLAVE]],[2]VENTAS!$F$2:$L$1501,2,0),0)</f>
        <v>0</v>
      </c>
      <c r="CT1597">
        <f>IFERROR(VLOOKUP(Tabla5[[#This Row],[CLAVE]],[2]VENTAS!$F$2:$L$1501,3,0),0)</f>
        <v>2</v>
      </c>
      <c r="CU1597">
        <f>IFERROR(VLOOKUP(Tabla5[[#This Row],[CLAVE]],[2]VENTAS!$F$2:$L$1501,4,0),0)</f>
        <v>0</v>
      </c>
      <c r="CV1597">
        <f>IFERROR(VLOOKUP(Tabla5[[#This Row],[CLAVE]],[2]VENTAS!$F$2:$L$1501,5,0),0)</f>
        <v>0</v>
      </c>
      <c r="CW1597">
        <f>IFERROR(VLOOKUP(Tabla5[[#This Row],[CLAVE]],[2]VENTAS!$F$2:$L$1501,6,0),0)</f>
        <v>0</v>
      </c>
      <c r="CX1597">
        <f>IFERROR(VLOOKUP(Tabla5[[#This Row],[CLAVE]],[2]VENTAS!$F$2:$L$1501,7,0),0)</f>
        <v>0</v>
      </c>
      <c r="CY1597">
        <f>IFERROR(VLOOKUP(Tabla5[[#This Row],[CLAVE]],[2]VENTAS!$F$2:$R$1501,13,0),0)</f>
        <v>0</v>
      </c>
      <c r="CZ1597">
        <f>SUM(Tabla5[[#This Row],[VENTA MABE 2 SEMANA NOV]:[VENTAS OTROS 2 SEMANA NOV]])</f>
        <v>2</v>
      </c>
      <c r="DA1597" s="46">
        <v>0.19351192752721441</v>
      </c>
    </row>
    <row r="1598" spans="1:105" hidden="1" x14ac:dyDescent="0.3">
      <c r="A1598" t="str">
        <f>CONCATENATE(Tabla5[[#This Row],[TIENDA HMPV]],Tabla5[[#This Row],[LINEA]])</f>
        <v>568 - ColimesLAVADO</v>
      </c>
      <c r="C1598" s="55" t="s">
        <v>653</v>
      </c>
      <c r="D1598" s="55" t="s">
        <v>30</v>
      </c>
      <c r="E1598" s="55" t="s">
        <v>1209</v>
      </c>
      <c r="F1598" s="55" t="s">
        <v>1724</v>
      </c>
      <c r="G1598" t="s">
        <v>28</v>
      </c>
      <c r="H1598" s="42">
        <f>IFERROR(Tabla5[[#This Row],[VENTAS MABE]]/Tabla5[[#This Row],[CUOTA]],0)</f>
        <v>0</v>
      </c>
      <c r="W1598" s="42">
        <f>IFERROR(Tabla5[[#This Row],[TOTAL VENTA 38 SEMANA]]/Tabla5[[#This Row],[VENTA ACUM 38]],0)</f>
        <v>0</v>
      </c>
      <c r="X1598" s="42" t="e">
        <f>VLOOKUP(Tabla5[[#This Row],[CLAVE]],[1]!QMI_5_SEMANA_SEP_22[[CLAVE]:[SHARE CADENA S2]],21,0)</f>
        <v>#REF!</v>
      </c>
      <c r="Y1598" s="55" t="s">
        <v>757</v>
      </c>
      <c r="Z1598" s="46">
        <f>+Tabla5[[#This Row],[VENTA ACUM 38]]+Tabla5[[#This Row],[venta total 39 acum]]</f>
        <v>0</v>
      </c>
      <c r="AA1598" s="46"/>
      <c r="AB1598" s="46"/>
      <c r="AC1598" s="46"/>
      <c r="AD1598" s="46"/>
      <c r="AE1598" s="46"/>
      <c r="AF1598" s="46"/>
      <c r="AG1598" s="46"/>
      <c r="AH1598" s="42">
        <f>IFERROR(Tabla5[[#This Row],[VENTAS MABE]]/Tabla5[[#This Row],[VENTAS INDURAMA]],0)</f>
        <v>0</v>
      </c>
      <c r="AI1598" t="s">
        <v>1676</v>
      </c>
      <c r="AK1598" s="42"/>
      <c r="AL1598" t="s">
        <v>727</v>
      </c>
      <c r="AM1598" s="55" t="s">
        <v>1208</v>
      </c>
      <c r="AO1598" s="55" t="s">
        <v>419</v>
      </c>
      <c r="AQ1598" s="55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f>SUM(Tabla5[[#This Row],[VENTA MABE 1 SEMANA OCT]:[VENTAS OTROS 1 SEMANA OCT]])</f>
        <v>0</v>
      </c>
      <c r="AY1598" s="46">
        <v>2.5942318675042846</v>
      </c>
      <c r="AZ1598" s="55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f>SUM(Tabla5[[#This Row],[VENTA MABE 2 SEMANA OCT]:[VENTAS OTROS 2 SEMANA OCT]])</f>
        <v>0</v>
      </c>
      <c r="BH1598" t="s">
        <v>1180</v>
      </c>
      <c r="BI1598" s="55" t="s">
        <v>653</v>
      </c>
      <c r="BJ1598">
        <v>0.49999999999999989</v>
      </c>
      <c r="BK1598" s="55">
        <v>0</v>
      </c>
      <c r="BL1598">
        <v>1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f>SUM(Tabla5[[#This Row],[VENTA MABE 3 SEMANA OCT]:[VENTAS OTROS 3 SEMANA OCT]])</f>
        <v>1</v>
      </c>
      <c r="BS1598" s="42">
        <v>0.05</v>
      </c>
      <c r="BT1598" s="55">
        <v>2</v>
      </c>
      <c r="BU1598">
        <v>1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f>SUM(Tabla5[[#This Row],[VENTA MABE 4 SEMANA OCT]:[VENTAS OTROS 4 SEMANA OCT]])</f>
        <v>3</v>
      </c>
      <c r="CB1598" t="s">
        <v>1679</v>
      </c>
      <c r="CC1598" t="s">
        <v>1679</v>
      </c>
      <c r="CD1598" t="s">
        <v>1679</v>
      </c>
      <c r="CE1598" t="s">
        <v>1679</v>
      </c>
      <c r="CF1598" t="s">
        <v>1679</v>
      </c>
      <c r="CG1598" t="s">
        <v>1679</v>
      </c>
      <c r="CH1598" t="s">
        <v>1679</v>
      </c>
      <c r="CI159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598" s="66">
        <v>0</v>
      </c>
      <c r="CK1598">
        <v>0</v>
      </c>
      <c r="CL1598">
        <v>1</v>
      </c>
      <c r="CM1598" t="s">
        <v>1679</v>
      </c>
      <c r="CN1598">
        <v>0</v>
      </c>
      <c r="CO1598">
        <v>0</v>
      </c>
      <c r="CP1598">
        <v>0</v>
      </c>
      <c r="CQ1598">
        <v>0</v>
      </c>
      <c r="CR1598">
        <f>SUM(Tabla5[[#This Row],[VENTA MABE 1 SEMANA NOV]:[VENTAS OTROS 1 SEMANA NOV]])</f>
        <v>1</v>
      </c>
      <c r="CS1598">
        <f>IFERROR(VLOOKUP(Tabla5[[#This Row],[CLAVE]],[2]VENTAS!$F$2:$L$1501,2,0),0)</f>
        <v>1</v>
      </c>
      <c r="CT1598">
        <f>IFERROR(VLOOKUP(Tabla5[[#This Row],[CLAVE]],[2]VENTAS!$F$2:$L$1501,3,0),0)</f>
        <v>1</v>
      </c>
      <c r="CU1598">
        <f>IFERROR(VLOOKUP(Tabla5[[#This Row],[CLAVE]],[2]VENTAS!$F$2:$L$1501,4,0),0)</f>
        <v>0</v>
      </c>
      <c r="CV1598">
        <f>IFERROR(VLOOKUP(Tabla5[[#This Row],[CLAVE]],[2]VENTAS!$F$2:$L$1501,5,0),0)</f>
        <v>0</v>
      </c>
      <c r="CW1598">
        <f>IFERROR(VLOOKUP(Tabla5[[#This Row],[CLAVE]],[2]VENTAS!$F$2:$L$1501,6,0),0)</f>
        <v>0</v>
      </c>
      <c r="CX1598">
        <f>IFERROR(VLOOKUP(Tabla5[[#This Row],[CLAVE]],[2]VENTAS!$F$2:$L$1501,7,0),0)</f>
        <v>0</v>
      </c>
      <c r="CY1598">
        <f>IFERROR(VLOOKUP(Tabla5[[#This Row],[CLAVE]],[2]VENTAS!$F$2:$R$1501,13,0),0)</f>
        <v>0</v>
      </c>
      <c r="CZ1598">
        <f>SUM(Tabla5[[#This Row],[VENTA MABE 2 SEMANA NOV]:[VENTAS OTROS 2 SEMANA NOV]])</f>
        <v>2</v>
      </c>
      <c r="DA1598" s="46">
        <v>2.631829430801448</v>
      </c>
    </row>
    <row r="1599" spans="1:105" hidden="1" x14ac:dyDescent="0.3">
      <c r="A1599" t="str">
        <f>CONCATENATE(Tabla5[[#This Row],[TIENDA HMPV]],Tabla5[[#This Row],[LINEA]])</f>
        <v>568 - ColimesREFRIGERACIÓN</v>
      </c>
      <c r="C1599" s="55" t="s">
        <v>653</v>
      </c>
      <c r="D1599" s="55" t="s">
        <v>30</v>
      </c>
      <c r="E1599" s="55" t="s">
        <v>1209</v>
      </c>
      <c r="F1599" s="55" t="s">
        <v>1724</v>
      </c>
      <c r="G1599" t="s">
        <v>29</v>
      </c>
      <c r="H1599" s="42">
        <f>IFERROR(Tabla5[[#This Row],[VENTAS MABE]]/Tabla5[[#This Row],[CUOTA]],0)</f>
        <v>0</v>
      </c>
      <c r="W1599" s="42">
        <f>IFERROR(Tabla5[[#This Row],[TOTAL VENTA 38 SEMANA]]/Tabla5[[#This Row],[VENTA ACUM 38]],0)</f>
        <v>0</v>
      </c>
      <c r="X1599" s="42" t="e">
        <f>VLOOKUP(Tabla5[[#This Row],[CLAVE]],[1]!QMI_5_SEMANA_SEP_22[[CLAVE]:[SHARE CADENA S2]],21,0)</f>
        <v>#REF!</v>
      </c>
      <c r="Y1599" s="55" t="s">
        <v>757</v>
      </c>
      <c r="Z1599" s="46">
        <f>+Tabla5[[#This Row],[VENTA ACUM 38]]+Tabla5[[#This Row],[venta total 39 acum]]</f>
        <v>0</v>
      </c>
      <c r="AA1599" s="46"/>
      <c r="AB1599" s="46"/>
      <c r="AC1599" s="46"/>
      <c r="AD1599" s="46"/>
      <c r="AE1599" s="46"/>
      <c r="AF1599" s="46"/>
      <c r="AG1599" s="46"/>
      <c r="AH1599" s="42">
        <f>IFERROR(Tabla5[[#This Row],[VENTAS MABE]]/Tabla5[[#This Row],[VENTAS INDURAMA]],0)</f>
        <v>0</v>
      </c>
      <c r="AI1599" t="s">
        <v>1676</v>
      </c>
      <c r="AK1599" s="42"/>
      <c r="AL1599" t="s">
        <v>727</v>
      </c>
      <c r="AM1599" s="55" t="s">
        <v>1208</v>
      </c>
      <c r="AO1599" s="55" t="s">
        <v>419</v>
      </c>
      <c r="AQ1599" s="55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f>SUM(Tabla5[[#This Row],[VENTA MABE 1 SEMANA OCT]:[VENTAS OTROS 1 SEMANA OCT]])</f>
        <v>0</v>
      </c>
      <c r="AY1599" s="46">
        <v>2</v>
      </c>
      <c r="AZ1599" s="55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f>SUM(Tabla5[[#This Row],[VENTA MABE 2 SEMANA OCT]:[VENTAS OTROS 2 SEMANA OCT]])</f>
        <v>0</v>
      </c>
      <c r="BH1599" t="s">
        <v>1180</v>
      </c>
      <c r="BI1599" s="55" t="s">
        <v>653</v>
      </c>
      <c r="BJ1599">
        <v>0.49999999999999989</v>
      </c>
      <c r="BK1599" s="55">
        <v>0</v>
      </c>
      <c r="BL1599">
        <v>2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f>SUM(Tabla5[[#This Row],[VENTA MABE 3 SEMANA OCT]:[VENTAS OTROS 3 SEMANA OCT]])</f>
        <v>2</v>
      </c>
      <c r="BS1599" s="42">
        <v>0.28000000000000003</v>
      </c>
      <c r="BT1599" s="55">
        <v>1</v>
      </c>
      <c r="BU1599">
        <v>2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f>SUM(Tabla5[[#This Row],[VENTA MABE 4 SEMANA OCT]:[VENTAS OTROS 4 SEMANA OCT]])</f>
        <v>3</v>
      </c>
      <c r="CH1599" t="s">
        <v>1699</v>
      </c>
      <c r="CI159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</v>
      </c>
      <c r="CJ1599" s="66">
        <v>0</v>
      </c>
      <c r="CK1599">
        <v>0</v>
      </c>
      <c r="CL1599">
        <v>2</v>
      </c>
      <c r="CM1599" t="s">
        <v>1679</v>
      </c>
      <c r="CN1599">
        <v>0</v>
      </c>
      <c r="CO1599">
        <v>0</v>
      </c>
      <c r="CP1599">
        <v>0</v>
      </c>
      <c r="CQ1599">
        <v>0</v>
      </c>
      <c r="CR1599">
        <f>SUM(Tabla5[[#This Row],[VENTA MABE 1 SEMANA NOV]:[VENTAS OTROS 1 SEMANA NOV]])</f>
        <v>2</v>
      </c>
      <c r="CS1599">
        <f>IFERROR(VLOOKUP(Tabla5[[#This Row],[CLAVE]],[2]VENTAS!$F$2:$L$1501,2,0),0)</f>
        <v>1</v>
      </c>
      <c r="CT1599">
        <f>IFERROR(VLOOKUP(Tabla5[[#This Row],[CLAVE]],[2]VENTAS!$F$2:$L$1501,3,0),0)</f>
        <v>2</v>
      </c>
      <c r="CU1599">
        <f>IFERROR(VLOOKUP(Tabla5[[#This Row],[CLAVE]],[2]VENTAS!$F$2:$L$1501,4,0),0)</f>
        <v>0</v>
      </c>
      <c r="CV1599">
        <f>IFERROR(VLOOKUP(Tabla5[[#This Row],[CLAVE]],[2]VENTAS!$F$2:$L$1501,5,0),0)</f>
        <v>0</v>
      </c>
      <c r="CW1599">
        <f>IFERROR(VLOOKUP(Tabla5[[#This Row],[CLAVE]],[2]VENTAS!$F$2:$L$1501,6,0),0)</f>
        <v>0</v>
      </c>
      <c r="CX1599">
        <f>IFERROR(VLOOKUP(Tabla5[[#This Row],[CLAVE]],[2]VENTAS!$F$2:$L$1501,7,0),0)</f>
        <v>0</v>
      </c>
      <c r="CY1599">
        <f>IFERROR(VLOOKUP(Tabla5[[#This Row],[CLAVE]],[2]VENTAS!$F$2:$R$1501,13,0),0)</f>
        <v>0</v>
      </c>
      <c r="CZ1599">
        <f>SUM(Tabla5[[#This Row],[VENTA MABE 2 SEMANA NOV]:[VENTAS OTROS 2 SEMANA NOV]])</f>
        <v>3</v>
      </c>
      <c r="DA1599" s="46">
        <v>5</v>
      </c>
    </row>
    <row r="1600" spans="1:105" hidden="1" x14ac:dyDescent="0.3">
      <c r="A1600" t="str">
        <f>CONCATENATE(Tabla5[[#This Row],[TIENDA HMPV]],Tabla5[[#This Row],[LINEA]])</f>
        <v>45 - GuayllabambaCOCINAS</v>
      </c>
      <c r="C1600" s="55" t="s">
        <v>656</v>
      </c>
      <c r="D1600" s="55" t="s">
        <v>30</v>
      </c>
      <c r="E1600" s="55" t="s">
        <v>1434</v>
      </c>
      <c r="F1600" s="55" t="s">
        <v>1724</v>
      </c>
      <c r="G1600" t="s">
        <v>26</v>
      </c>
      <c r="H1600" s="42">
        <f>IFERROR(Tabla5[[#This Row],[VENTAS MABE]]/Tabla5[[#This Row],[CUOTA]],0)</f>
        <v>0</v>
      </c>
      <c r="I1600">
        <v>4</v>
      </c>
      <c r="K1600">
        <v>1</v>
      </c>
      <c r="L1600">
        <v>0</v>
      </c>
      <c r="M1600">
        <v>0</v>
      </c>
      <c r="N1600">
        <v>0</v>
      </c>
      <c r="O1600">
        <v>0</v>
      </c>
      <c r="W1600" s="42">
        <f>IFERROR(Tabla5[[#This Row],[TOTAL VENTA 38 SEMANA]]/Tabla5[[#This Row],[VENTA ACUM 38]],0)</f>
        <v>0</v>
      </c>
      <c r="X1600" s="42" t="e">
        <f>VLOOKUP(Tabla5[[#This Row],[CLAVE]],[1]!QMI_5_SEMANA_SEP_22[[CLAVE]:[SHARE CADENA S2]],21,0)</f>
        <v>#REF!</v>
      </c>
      <c r="Y1600" s="55" t="s">
        <v>757</v>
      </c>
      <c r="Z1600" s="46">
        <f>+Tabla5[[#This Row],[VENTA ACUM 38]]+Tabla5[[#This Row],[venta total 39 acum]]</f>
        <v>4</v>
      </c>
      <c r="AA1600" s="46">
        <v>0</v>
      </c>
      <c r="AB1600" s="46">
        <v>0</v>
      </c>
      <c r="AC1600" s="46">
        <v>0</v>
      </c>
      <c r="AD1600" s="46">
        <v>4</v>
      </c>
      <c r="AE1600" s="46">
        <v>2</v>
      </c>
      <c r="AF1600" s="46">
        <v>4</v>
      </c>
      <c r="AG1600" s="46">
        <v>2</v>
      </c>
      <c r="AH1600" s="42">
        <f>IFERROR(Tabla5[[#This Row],[VENTAS MABE]]/Tabla5[[#This Row],[VENTAS INDURAMA]],0)</f>
        <v>0</v>
      </c>
      <c r="AI1600" t="s">
        <v>1676</v>
      </c>
      <c r="AK1600" s="42"/>
      <c r="AL1600" t="s">
        <v>727</v>
      </c>
      <c r="AM1600" s="55" t="s">
        <v>1433</v>
      </c>
      <c r="AO1600" s="55" t="s">
        <v>429</v>
      </c>
      <c r="AQ1600" s="55">
        <v>2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f>SUM(Tabla5[[#This Row],[VENTA MABE 1 SEMANA OCT]:[VENTAS OTROS 1 SEMANA OCT]])</f>
        <v>3</v>
      </c>
      <c r="AY1600" s="46">
        <v>4.3115498439070858</v>
      </c>
      <c r="AZ1600" s="55">
        <v>2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f>SUM(Tabla5[[#This Row],[VENTA MABE 2 SEMANA OCT]:[VENTAS OTROS 2 SEMANA OCT]])</f>
        <v>2</v>
      </c>
      <c r="BH1600" t="s">
        <v>796</v>
      </c>
      <c r="BI1600" s="55" t="s">
        <v>656</v>
      </c>
      <c r="BJ1600">
        <v>1.9999999999999996</v>
      </c>
      <c r="BK1600" s="55">
        <v>2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f>SUM(Tabla5[[#This Row],[VENTA MABE 3 SEMANA OCT]:[VENTAS OTROS 3 SEMANA OCT]])</f>
        <v>2</v>
      </c>
      <c r="BS1600" s="42">
        <v>0.4</v>
      </c>
      <c r="BT1600" s="55">
        <v>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f>SUM(Tabla5[[#This Row],[VENTA MABE 4 SEMANA OCT]:[VENTAS OTROS 4 SEMANA OCT]])</f>
        <v>1</v>
      </c>
      <c r="CB1600" t="s">
        <v>1679</v>
      </c>
      <c r="CC1600" t="s">
        <v>1679</v>
      </c>
      <c r="CD1600" t="s">
        <v>1679</v>
      </c>
      <c r="CE1600" t="s">
        <v>1679</v>
      </c>
      <c r="CF1600" t="s">
        <v>1679</v>
      </c>
      <c r="CG1600" t="s">
        <v>1679</v>
      </c>
      <c r="CH1600" t="s">
        <v>1679</v>
      </c>
      <c r="CI160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0.875</v>
      </c>
      <c r="CJ1600" t="s">
        <v>1703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f>SUM(Tabla5[[#This Row],[VENTA MABE 1 SEMANA NOV]:[VENTAS OTROS 1 SEMANA NOV]])</f>
        <v>1</v>
      </c>
      <c r="CS1600">
        <f>IFERROR(VLOOKUP(Tabla5[[#This Row],[CLAVE]],[2]VENTAS!$F$2:$L$1501,2,0),0)</f>
        <v>1</v>
      </c>
      <c r="CT1600">
        <f>IFERROR(VLOOKUP(Tabla5[[#This Row],[CLAVE]],[2]VENTAS!$F$2:$L$1501,3,0),0)</f>
        <v>1</v>
      </c>
      <c r="CU1600">
        <f>IFERROR(VLOOKUP(Tabla5[[#This Row],[CLAVE]],[2]VENTAS!$F$2:$L$1501,4,0),0)</f>
        <v>0</v>
      </c>
      <c r="CV1600">
        <f>IFERROR(VLOOKUP(Tabla5[[#This Row],[CLAVE]],[2]VENTAS!$F$2:$L$1501,5,0),0)</f>
        <v>0</v>
      </c>
      <c r="CW1600">
        <f>IFERROR(VLOOKUP(Tabla5[[#This Row],[CLAVE]],[2]VENTAS!$F$2:$L$1501,6,0),0)</f>
        <v>0</v>
      </c>
      <c r="CX1600">
        <f>IFERROR(VLOOKUP(Tabla5[[#This Row],[CLAVE]],[2]VENTAS!$F$2:$L$1501,7,0),0)</f>
        <v>0</v>
      </c>
      <c r="CY1600">
        <f>IFERROR(VLOOKUP(Tabla5[[#This Row],[CLAVE]],[2]VENTAS!$F$2:$R$1501,13,0),0)</f>
        <v>0</v>
      </c>
      <c r="CZ1600">
        <f>SUM(Tabla5[[#This Row],[VENTA MABE 2 SEMANA NOV]:[VENTAS OTROS 2 SEMANA NOV]])</f>
        <v>2</v>
      </c>
      <c r="DA1600" s="46">
        <v>11.11674817393488</v>
      </c>
    </row>
    <row r="1601" spans="1:105" hidden="1" x14ac:dyDescent="0.3">
      <c r="A1601" t="str">
        <f>CONCATENATE(Tabla5[[#This Row],[TIENDA HMPV]],Tabla5[[#This Row],[LINEA]])</f>
        <v>45 - GuayllabambaGLOBALES</v>
      </c>
      <c r="C1601" s="55" t="s">
        <v>656</v>
      </c>
      <c r="D1601" s="55" t="s">
        <v>30</v>
      </c>
      <c r="E1601" s="55" t="s">
        <v>1434</v>
      </c>
      <c r="F1601" s="55" t="s">
        <v>1724</v>
      </c>
      <c r="G1601" t="s">
        <v>27</v>
      </c>
      <c r="H1601" s="42">
        <f>IFERROR(Tabla5[[#This Row],[VENTAS MABE]]/Tabla5[[#This Row],[CUOTA]],0)</f>
        <v>0</v>
      </c>
      <c r="W1601" s="42">
        <f>IFERROR(Tabla5[[#This Row],[TOTAL VENTA 38 SEMANA]]/Tabla5[[#This Row],[VENTA ACUM 38]],0)</f>
        <v>0</v>
      </c>
      <c r="X1601" s="42" t="e">
        <f>VLOOKUP(Tabla5[[#This Row],[CLAVE]],[1]!QMI_5_SEMANA_SEP_22[[CLAVE]:[SHARE CADENA S2]],21,0)</f>
        <v>#REF!</v>
      </c>
      <c r="Y1601" s="55" t="s">
        <v>757</v>
      </c>
      <c r="Z1601" s="46">
        <f>+Tabla5[[#This Row],[VENTA ACUM 38]]+Tabla5[[#This Row],[venta total 39 acum]]</f>
        <v>0</v>
      </c>
      <c r="AA1601" s="46"/>
      <c r="AB1601" s="46"/>
      <c r="AC1601" s="46"/>
      <c r="AD1601" s="46"/>
      <c r="AE1601" s="46"/>
      <c r="AF1601" s="46"/>
      <c r="AG1601" s="46"/>
      <c r="AH1601" s="42">
        <f>IFERROR(Tabla5[[#This Row],[VENTAS MABE]]/Tabla5[[#This Row],[VENTAS INDURAMA]],0)</f>
        <v>0</v>
      </c>
      <c r="AI1601" t="s">
        <v>1676</v>
      </c>
      <c r="AK1601" s="42"/>
      <c r="AL1601" t="s">
        <v>727</v>
      </c>
      <c r="AM1601" s="55" t="s">
        <v>1433</v>
      </c>
      <c r="AO1601" s="55" t="s">
        <v>429</v>
      </c>
      <c r="AQ1601" s="55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f>SUM(Tabla5[[#This Row],[VENTA MABE 1 SEMANA OCT]:[VENTAS OTROS 1 SEMANA OCT]])</f>
        <v>0</v>
      </c>
      <c r="AY1601" s="46">
        <v>0</v>
      </c>
      <c r="AZ1601" s="55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f>SUM(Tabla5[[#This Row],[VENTA MABE 2 SEMANA OCT]:[VENTAS OTROS 2 SEMANA OCT]])</f>
        <v>0</v>
      </c>
      <c r="BH1601" t="s">
        <v>796</v>
      </c>
      <c r="BI1601" s="55" t="s">
        <v>656</v>
      </c>
      <c r="BJ1601">
        <v>1.9999999999999996</v>
      </c>
      <c r="BK1601" s="55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f>SUM(Tabla5[[#This Row],[VENTA MABE 3 SEMANA OCT]:[VENTAS OTROS 3 SEMANA OCT]])</f>
        <v>0</v>
      </c>
      <c r="BS1601" s="42">
        <v>0</v>
      </c>
      <c r="BT1601" s="55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f>SUM(Tabla5[[#This Row],[VENTA MABE 4 SEMANA OCT]:[VENTAS OTROS 4 SEMANA OCT]])</f>
        <v>0</v>
      </c>
      <c r="CB1601" t="s">
        <v>1679</v>
      </c>
      <c r="CC1601" t="s">
        <v>1679</v>
      </c>
      <c r="CD1601" t="s">
        <v>1679</v>
      </c>
      <c r="CE1601" t="s">
        <v>1679</v>
      </c>
      <c r="CF1601" t="s">
        <v>1679</v>
      </c>
      <c r="CG1601" t="s">
        <v>1679</v>
      </c>
      <c r="CH1601" t="s">
        <v>1679</v>
      </c>
      <c r="CI160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01" s="66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f>SUM(Tabla5[[#This Row],[VENTA MABE 1 SEMANA NOV]:[VENTAS OTROS 1 SEMANA NOV]])</f>
        <v>0</v>
      </c>
      <c r="CS1601">
        <f>IFERROR(VLOOKUP(Tabla5[[#This Row],[CLAVE]],[2]VENTAS!$F$2:$L$1501,2,0),0)</f>
        <v>0</v>
      </c>
      <c r="CT1601">
        <f>IFERROR(VLOOKUP(Tabla5[[#This Row],[CLAVE]],[2]VENTAS!$F$2:$L$1501,3,0),0)</f>
        <v>0</v>
      </c>
      <c r="CU1601">
        <f>IFERROR(VLOOKUP(Tabla5[[#This Row],[CLAVE]],[2]VENTAS!$F$2:$L$1501,4,0),0)</f>
        <v>0</v>
      </c>
      <c r="CV1601">
        <f>IFERROR(VLOOKUP(Tabla5[[#This Row],[CLAVE]],[2]VENTAS!$F$2:$L$1501,5,0),0)</f>
        <v>0</v>
      </c>
      <c r="CW1601">
        <f>IFERROR(VLOOKUP(Tabla5[[#This Row],[CLAVE]],[2]VENTAS!$F$2:$L$1501,6,0),0)</f>
        <v>0</v>
      </c>
      <c r="CX1601">
        <f>IFERROR(VLOOKUP(Tabla5[[#This Row],[CLAVE]],[2]VENTAS!$F$2:$L$1501,7,0),0)</f>
        <v>0</v>
      </c>
      <c r="CY1601">
        <f>IFERROR(VLOOKUP(Tabla5[[#This Row],[CLAVE]],[2]VENTAS!$F$2:$R$1501,13,0),0)</f>
        <v>0</v>
      </c>
      <c r="CZ1601">
        <f>SUM(Tabla5[[#This Row],[VENTA MABE 2 SEMANA NOV]:[VENTAS OTROS 2 SEMANA NOV]])</f>
        <v>0</v>
      </c>
      <c r="DA1601" s="46">
        <v>0</v>
      </c>
    </row>
    <row r="1602" spans="1:105" hidden="1" x14ac:dyDescent="0.3">
      <c r="A1602" t="str">
        <f>CONCATENATE(Tabla5[[#This Row],[TIENDA HMPV]],Tabla5[[#This Row],[LINEA]])</f>
        <v>45 - GuayllabambaREFRIGERACIÓN</v>
      </c>
      <c r="C1602" s="55" t="s">
        <v>656</v>
      </c>
      <c r="D1602" s="55" t="s">
        <v>30</v>
      </c>
      <c r="E1602" s="55" t="s">
        <v>1434</v>
      </c>
      <c r="F1602" s="55" t="s">
        <v>1724</v>
      </c>
      <c r="G1602" t="s">
        <v>29</v>
      </c>
      <c r="H1602" s="42">
        <f>IFERROR(Tabla5[[#This Row],[VENTAS MABE]]/Tabla5[[#This Row],[CUOTA]],0)</f>
        <v>0</v>
      </c>
      <c r="I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W1602" s="42">
        <f>IFERROR(Tabla5[[#This Row],[TOTAL VENTA 38 SEMANA]]/Tabla5[[#This Row],[VENTA ACUM 38]],0)</f>
        <v>0</v>
      </c>
      <c r="X1602" s="42" t="e">
        <f>VLOOKUP(Tabla5[[#This Row],[CLAVE]],[1]!QMI_5_SEMANA_SEP_22[[CLAVE]:[SHARE CADENA S2]],21,0)</f>
        <v>#REF!</v>
      </c>
      <c r="Y1602" s="55" t="s">
        <v>757</v>
      </c>
      <c r="Z1602" s="46">
        <f>+Tabla5[[#This Row],[VENTA ACUM 38]]+Tabla5[[#This Row],[venta total 39 acum]]</f>
        <v>1</v>
      </c>
      <c r="AA1602" s="46">
        <v>0</v>
      </c>
      <c r="AB1602" s="46">
        <v>0</v>
      </c>
      <c r="AC1602" s="46">
        <v>0</v>
      </c>
      <c r="AD1602" s="46">
        <v>1</v>
      </c>
      <c r="AE1602" s="46">
        <v>1</v>
      </c>
      <c r="AF1602" s="46">
        <v>1</v>
      </c>
      <c r="AG1602" s="46">
        <v>1</v>
      </c>
      <c r="AH1602" s="42">
        <f>IFERROR(Tabla5[[#This Row],[VENTAS MABE]]/Tabla5[[#This Row],[VENTAS INDURAMA]],0)</f>
        <v>0</v>
      </c>
      <c r="AI1602" t="s">
        <v>1676</v>
      </c>
      <c r="AK1602" s="42"/>
      <c r="AL1602" t="s">
        <v>727</v>
      </c>
      <c r="AM1602" s="55" t="s">
        <v>1433</v>
      </c>
      <c r="AO1602" s="55" t="s">
        <v>429</v>
      </c>
      <c r="AQ1602" s="55">
        <v>1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f>SUM(Tabla5[[#This Row],[VENTA MABE 1 SEMANA OCT]:[VENTAS OTROS 1 SEMANA OCT]])</f>
        <v>2</v>
      </c>
      <c r="AY1602" s="46">
        <v>2</v>
      </c>
      <c r="AZ1602" s="55">
        <v>1</v>
      </c>
      <c r="BA1602">
        <v>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f>SUM(Tabla5[[#This Row],[VENTA MABE 2 SEMANA OCT]:[VENTAS OTROS 2 SEMANA OCT]])</f>
        <v>2</v>
      </c>
      <c r="BH1602" t="s">
        <v>796</v>
      </c>
      <c r="BI1602" s="55" t="s">
        <v>656</v>
      </c>
      <c r="BJ1602">
        <v>1.9999999999999996</v>
      </c>
      <c r="BK1602" s="55">
        <v>1</v>
      </c>
      <c r="BL1602">
        <v>1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f>SUM(Tabla5[[#This Row],[VENTA MABE 3 SEMANA OCT]:[VENTAS OTROS 3 SEMANA OCT]])</f>
        <v>2</v>
      </c>
      <c r="BS1602" s="42">
        <v>0.28000000000000003</v>
      </c>
      <c r="BT1602" s="55">
        <v>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f>SUM(Tabla5[[#This Row],[VENTA MABE 4 SEMANA OCT]:[VENTAS OTROS 4 SEMANA OCT]])</f>
        <v>1</v>
      </c>
      <c r="CB1602" t="s">
        <v>1679</v>
      </c>
      <c r="CC1602" t="s">
        <v>1679</v>
      </c>
      <c r="CD1602" t="s">
        <v>1679</v>
      </c>
      <c r="CE1602" t="s">
        <v>1679</v>
      </c>
      <c r="CF1602" t="s">
        <v>1679</v>
      </c>
      <c r="CG1602" t="s">
        <v>1679</v>
      </c>
      <c r="CH1602" t="s">
        <v>1679</v>
      </c>
      <c r="CI160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0.5714285714285714</v>
      </c>
      <c r="CJ1602" t="s">
        <v>1703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f>SUM(Tabla5[[#This Row],[VENTA MABE 1 SEMANA NOV]:[VENTAS OTROS 1 SEMANA NOV]])</f>
        <v>1</v>
      </c>
      <c r="CS1602">
        <f>IFERROR(VLOOKUP(Tabla5[[#This Row],[CLAVE]],[2]VENTAS!$F$2:$L$1501,2,0),0)</f>
        <v>0</v>
      </c>
      <c r="CT1602">
        <f>IFERROR(VLOOKUP(Tabla5[[#This Row],[CLAVE]],[2]VENTAS!$F$2:$L$1501,3,0),0)</f>
        <v>0</v>
      </c>
      <c r="CU1602">
        <f>IFERROR(VLOOKUP(Tabla5[[#This Row],[CLAVE]],[2]VENTAS!$F$2:$L$1501,4,0),0)</f>
        <v>0</v>
      </c>
      <c r="CV1602">
        <f>IFERROR(VLOOKUP(Tabla5[[#This Row],[CLAVE]],[2]VENTAS!$F$2:$L$1501,5,0),0)</f>
        <v>0</v>
      </c>
      <c r="CW1602">
        <f>IFERROR(VLOOKUP(Tabla5[[#This Row],[CLAVE]],[2]VENTAS!$F$2:$L$1501,6,0),0)</f>
        <v>0</v>
      </c>
      <c r="CX1602">
        <f>IFERROR(VLOOKUP(Tabla5[[#This Row],[CLAVE]],[2]VENTAS!$F$2:$L$1501,7,0),0)</f>
        <v>0</v>
      </c>
      <c r="CY1602">
        <f>IFERROR(VLOOKUP(Tabla5[[#This Row],[CLAVE]],[2]VENTAS!$F$2:$R$1501,13,0),0)</f>
        <v>0</v>
      </c>
      <c r="CZ1602">
        <f>SUM(Tabla5[[#This Row],[VENTA MABE 2 SEMANA NOV]:[VENTAS OTROS 2 SEMANA NOV]])</f>
        <v>0</v>
      </c>
      <c r="DA1602" s="46">
        <v>5</v>
      </c>
    </row>
    <row r="1603" spans="1:105" hidden="1" x14ac:dyDescent="0.3">
      <c r="A1603" t="str">
        <f>CONCATENATE(Tabla5[[#This Row],[TIENDA HMPV]],Tabla5[[#This Row],[LINEA]])</f>
        <v>44 - PifoCOCINAS</v>
      </c>
      <c r="C1603" s="55" t="s">
        <v>655</v>
      </c>
      <c r="D1603" s="55" t="s">
        <v>30</v>
      </c>
      <c r="E1603" s="55" t="s">
        <v>1374</v>
      </c>
      <c r="F1603" s="55" t="s">
        <v>1724</v>
      </c>
      <c r="G1603" t="s">
        <v>26</v>
      </c>
      <c r="H1603" s="42">
        <f>IFERROR(Tabla5[[#This Row],[VENTAS MABE]]/Tabla5[[#This Row],[CUOTA]],0)</f>
        <v>0</v>
      </c>
      <c r="W1603" s="42">
        <f>IFERROR(Tabla5[[#This Row],[TOTAL VENTA 38 SEMANA]]/Tabla5[[#This Row],[VENTA ACUM 38]],0)</f>
        <v>0</v>
      </c>
      <c r="X1603" s="42" t="e">
        <f>VLOOKUP(Tabla5[[#This Row],[CLAVE]],[1]!QMI_5_SEMANA_SEP_22[[CLAVE]:[SHARE CADENA S2]],21,0)</f>
        <v>#REF!</v>
      </c>
      <c r="Y1603" s="55" t="s">
        <v>757</v>
      </c>
      <c r="Z1603" s="46">
        <f>+Tabla5[[#This Row],[VENTA ACUM 38]]+Tabla5[[#This Row],[venta total 39 acum]]</f>
        <v>0</v>
      </c>
      <c r="AA1603" s="46"/>
      <c r="AB1603" s="46"/>
      <c r="AC1603" s="46"/>
      <c r="AD1603" s="46"/>
      <c r="AE1603" s="46"/>
      <c r="AF1603" s="46"/>
      <c r="AG1603" s="46"/>
      <c r="AH1603" s="42">
        <f>IFERROR(Tabla5[[#This Row],[VENTAS MABE]]/Tabla5[[#This Row],[VENTAS INDURAMA]],0)</f>
        <v>0</v>
      </c>
      <c r="AI1603" t="s">
        <v>1676</v>
      </c>
      <c r="AK1603" s="42"/>
      <c r="AL1603" t="s">
        <v>727</v>
      </c>
      <c r="AM1603" s="55" t="s">
        <v>1373</v>
      </c>
      <c r="AO1603" s="55" t="s">
        <v>460</v>
      </c>
      <c r="AQ1603" s="55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f>SUM(Tabla5[[#This Row],[VENTA MABE 1 SEMANA OCT]:[VENTAS OTROS 1 SEMANA OCT]])</f>
        <v>0</v>
      </c>
      <c r="AY1603" s="46">
        <v>3</v>
      </c>
      <c r="AZ1603" s="55">
        <v>0</v>
      </c>
      <c r="BA1603">
        <v>3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f>SUM(Tabla5[[#This Row],[VENTA MABE 2 SEMANA OCT]:[VENTAS OTROS 2 SEMANA OCT]])</f>
        <v>3</v>
      </c>
      <c r="BH1603" t="s">
        <v>1235</v>
      </c>
      <c r="BI1603" s="55" t="s">
        <v>655</v>
      </c>
      <c r="BJ1603">
        <v>1.5</v>
      </c>
      <c r="BK1603" s="55">
        <v>7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f>SUM(Tabla5[[#This Row],[VENTA MABE 3 SEMANA OCT]:[VENTAS OTROS 3 SEMANA OCT]])</f>
        <v>8</v>
      </c>
      <c r="BS1603" s="42">
        <v>0.4</v>
      </c>
      <c r="BT1603" s="55">
        <v>1</v>
      </c>
      <c r="BU1603">
        <v>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f>SUM(Tabla5[[#This Row],[VENTA MABE 4 SEMANA OCT]:[VENTAS OTROS 4 SEMANA OCT]])</f>
        <v>2</v>
      </c>
      <c r="CI160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0.61538461538461542</v>
      </c>
      <c r="CJ1603" t="s">
        <v>1703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f>SUM(Tabla5[[#This Row],[VENTA MABE 1 SEMANA NOV]:[VENTAS OTROS 1 SEMANA NOV]])</f>
        <v>0</v>
      </c>
      <c r="CS1603">
        <f>IFERROR(VLOOKUP(Tabla5[[#This Row],[CLAVE]],[2]VENTAS!$F$2:$L$1501,2,0),0)</f>
        <v>0</v>
      </c>
      <c r="CT1603">
        <f>IFERROR(VLOOKUP(Tabla5[[#This Row],[CLAVE]],[2]VENTAS!$F$2:$L$1501,3,0),0)</f>
        <v>0</v>
      </c>
      <c r="CU1603">
        <f>IFERROR(VLOOKUP(Tabla5[[#This Row],[CLAVE]],[2]VENTAS!$F$2:$L$1501,4,0),0)</f>
        <v>0</v>
      </c>
      <c r="CV1603">
        <f>IFERROR(VLOOKUP(Tabla5[[#This Row],[CLAVE]],[2]VENTAS!$F$2:$L$1501,5,0),0)</f>
        <v>0</v>
      </c>
      <c r="CW1603">
        <f>IFERROR(VLOOKUP(Tabla5[[#This Row],[CLAVE]],[2]VENTAS!$F$2:$L$1501,6,0),0)</f>
        <v>0</v>
      </c>
      <c r="CX1603">
        <f>IFERROR(VLOOKUP(Tabla5[[#This Row],[CLAVE]],[2]VENTAS!$F$2:$L$1501,7,0),0)</f>
        <v>0</v>
      </c>
      <c r="CY1603">
        <f>IFERROR(VLOOKUP(Tabla5[[#This Row],[CLAVE]],[2]VENTAS!$F$2:$R$1501,13,0),0)</f>
        <v>0</v>
      </c>
      <c r="CZ1603">
        <f>SUM(Tabla5[[#This Row],[VENTA MABE 2 SEMANA NOV]:[VENTAS OTROS 2 SEMANA NOV]])</f>
        <v>0</v>
      </c>
      <c r="DA1603" s="46">
        <v>6.6044837524454039</v>
      </c>
    </row>
    <row r="1604" spans="1:105" hidden="1" x14ac:dyDescent="0.3">
      <c r="A1604" t="str">
        <f>CONCATENATE(Tabla5[[#This Row],[TIENDA HMPV]],Tabla5[[#This Row],[LINEA]])</f>
        <v>44 - PifoGLOBALES</v>
      </c>
      <c r="C1604" s="55" t="s">
        <v>655</v>
      </c>
      <c r="D1604" s="55" t="s">
        <v>30</v>
      </c>
      <c r="E1604" s="55" t="s">
        <v>1374</v>
      </c>
      <c r="F1604" s="55" t="s">
        <v>1724</v>
      </c>
      <c r="G1604" t="s">
        <v>27</v>
      </c>
      <c r="H1604" s="42">
        <f>IFERROR(Tabla5[[#This Row],[VENTAS MABE]]/Tabla5[[#This Row],[CUOTA]],0)</f>
        <v>0</v>
      </c>
      <c r="W1604" s="42">
        <f>IFERROR(Tabla5[[#This Row],[TOTAL VENTA 38 SEMANA]]/Tabla5[[#This Row],[VENTA ACUM 38]],0)</f>
        <v>0</v>
      </c>
      <c r="X1604" s="42" t="e">
        <f>VLOOKUP(Tabla5[[#This Row],[CLAVE]],[1]!QMI_5_SEMANA_SEP_22[[CLAVE]:[SHARE CADENA S2]],21,0)</f>
        <v>#REF!</v>
      </c>
      <c r="Y1604" s="55" t="s">
        <v>757</v>
      </c>
      <c r="Z1604" s="46">
        <f>+Tabla5[[#This Row],[VENTA ACUM 38]]+Tabla5[[#This Row],[venta total 39 acum]]</f>
        <v>0</v>
      </c>
      <c r="AA1604" s="46"/>
      <c r="AB1604" s="46"/>
      <c r="AC1604" s="46"/>
      <c r="AD1604" s="46"/>
      <c r="AE1604" s="46"/>
      <c r="AF1604" s="46"/>
      <c r="AG1604" s="46"/>
      <c r="AH1604" s="42">
        <f>IFERROR(Tabla5[[#This Row],[VENTAS MABE]]/Tabla5[[#This Row],[VENTAS INDURAMA]],0)</f>
        <v>0</v>
      </c>
      <c r="AI1604" t="s">
        <v>1676</v>
      </c>
      <c r="AK1604" s="42"/>
      <c r="AL1604" t="s">
        <v>727</v>
      </c>
      <c r="AM1604" s="55" t="s">
        <v>1373</v>
      </c>
      <c r="AO1604" s="55" t="s">
        <v>460</v>
      </c>
      <c r="AQ1604" s="55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f>SUM(Tabla5[[#This Row],[VENTA MABE 1 SEMANA OCT]:[VENTAS OTROS 1 SEMANA OCT]])</f>
        <v>0</v>
      </c>
      <c r="AY1604" s="46">
        <v>0</v>
      </c>
      <c r="AZ1604" s="55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f>SUM(Tabla5[[#This Row],[VENTA MABE 2 SEMANA OCT]:[VENTAS OTROS 2 SEMANA OCT]])</f>
        <v>0</v>
      </c>
      <c r="BH1604" t="s">
        <v>1235</v>
      </c>
      <c r="BI1604" s="55" t="s">
        <v>655</v>
      </c>
      <c r="BJ1604">
        <v>1.5</v>
      </c>
      <c r="BK1604" s="55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f>SUM(Tabla5[[#This Row],[VENTA MABE 3 SEMANA OCT]:[VENTAS OTROS 3 SEMANA OCT]])</f>
        <v>0</v>
      </c>
      <c r="BS1604" s="42">
        <v>0</v>
      </c>
      <c r="BT1604" s="55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f>SUM(Tabla5[[#This Row],[VENTA MABE 4 SEMANA OCT]:[VENTAS OTROS 4 SEMANA OCT]])</f>
        <v>0</v>
      </c>
      <c r="CI160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04" s="66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f>SUM(Tabla5[[#This Row],[VENTA MABE 1 SEMANA NOV]:[VENTAS OTROS 1 SEMANA NOV]])</f>
        <v>0</v>
      </c>
      <c r="CS1604">
        <f>IFERROR(VLOOKUP(Tabla5[[#This Row],[CLAVE]],[2]VENTAS!$F$2:$L$1501,2,0),0)</f>
        <v>0</v>
      </c>
      <c r="CT1604">
        <f>IFERROR(VLOOKUP(Tabla5[[#This Row],[CLAVE]],[2]VENTAS!$F$2:$L$1501,3,0),0)</f>
        <v>0</v>
      </c>
      <c r="CU1604">
        <f>IFERROR(VLOOKUP(Tabla5[[#This Row],[CLAVE]],[2]VENTAS!$F$2:$L$1501,4,0),0)</f>
        <v>0</v>
      </c>
      <c r="CV1604">
        <f>IFERROR(VLOOKUP(Tabla5[[#This Row],[CLAVE]],[2]VENTAS!$F$2:$L$1501,5,0),0)</f>
        <v>0</v>
      </c>
      <c r="CW1604">
        <f>IFERROR(VLOOKUP(Tabla5[[#This Row],[CLAVE]],[2]VENTAS!$F$2:$L$1501,6,0),0)</f>
        <v>0</v>
      </c>
      <c r="CX1604">
        <f>IFERROR(VLOOKUP(Tabla5[[#This Row],[CLAVE]],[2]VENTAS!$F$2:$L$1501,7,0),0)</f>
        <v>0</v>
      </c>
      <c r="CY1604">
        <f>IFERROR(VLOOKUP(Tabla5[[#This Row],[CLAVE]],[2]VENTAS!$F$2:$R$1501,13,0),0)</f>
        <v>0</v>
      </c>
      <c r="CZ1604">
        <f>SUM(Tabla5[[#This Row],[VENTA MABE 2 SEMANA NOV]:[VENTAS OTROS 2 SEMANA NOV]])</f>
        <v>0</v>
      </c>
      <c r="DA1604" s="46">
        <v>0</v>
      </c>
    </row>
    <row r="1605" spans="1:105" hidden="1" x14ac:dyDescent="0.3">
      <c r="A1605" t="str">
        <f>CONCATENATE(Tabla5[[#This Row],[TIENDA HMPV]],Tabla5[[#This Row],[LINEA]])</f>
        <v>44 - PifoREFRIGERACIÓN</v>
      </c>
      <c r="C1605" s="55" t="s">
        <v>655</v>
      </c>
      <c r="D1605" s="55" t="s">
        <v>30</v>
      </c>
      <c r="E1605" s="55" t="s">
        <v>1374</v>
      </c>
      <c r="F1605" s="55" t="s">
        <v>1724</v>
      </c>
      <c r="G1605" t="s">
        <v>29</v>
      </c>
      <c r="H1605" s="42">
        <f>IFERROR(Tabla5[[#This Row],[VENTAS MABE]]/Tabla5[[#This Row],[CUOTA]],0)</f>
        <v>0</v>
      </c>
      <c r="W1605" s="42">
        <f>IFERROR(Tabla5[[#This Row],[TOTAL VENTA 38 SEMANA]]/Tabla5[[#This Row],[VENTA ACUM 38]],0)</f>
        <v>0</v>
      </c>
      <c r="X1605" s="42" t="e">
        <f>VLOOKUP(Tabla5[[#This Row],[CLAVE]],[1]!QMI_5_SEMANA_SEP_22[[CLAVE]:[SHARE CADENA S2]],21,0)</f>
        <v>#REF!</v>
      </c>
      <c r="Y1605" s="55" t="s">
        <v>757</v>
      </c>
      <c r="Z1605" s="46">
        <f>+Tabla5[[#This Row],[VENTA ACUM 38]]+Tabla5[[#This Row],[venta total 39 acum]]</f>
        <v>0</v>
      </c>
      <c r="AA1605" s="46"/>
      <c r="AB1605" s="46"/>
      <c r="AC1605" s="46"/>
      <c r="AD1605" s="46"/>
      <c r="AE1605" s="46"/>
      <c r="AF1605" s="46"/>
      <c r="AG1605" s="46"/>
      <c r="AH1605" s="42">
        <f>IFERROR(Tabla5[[#This Row],[VENTAS MABE]]/Tabla5[[#This Row],[VENTAS INDURAMA]],0)</f>
        <v>0</v>
      </c>
      <c r="AI1605" t="s">
        <v>1676</v>
      </c>
      <c r="AK1605" s="42"/>
      <c r="AL1605" t="s">
        <v>727</v>
      </c>
      <c r="AM1605" s="55" t="s">
        <v>1373</v>
      </c>
      <c r="AO1605" s="55" t="s">
        <v>460</v>
      </c>
      <c r="AQ1605" s="5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f>SUM(Tabla5[[#This Row],[VENTA MABE 1 SEMANA OCT]:[VENTAS OTROS 1 SEMANA OCT]])</f>
        <v>0</v>
      </c>
      <c r="AY1605" s="46">
        <v>2</v>
      </c>
      <c r="AZ1605" s="55">
        <v>0</v>
      </c>
      <c r="BA1605">
        <v>2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f>SUM(Tabla5[[#This Row],[VENTA MABE 2 SEMANA OCT]:[VENTAS OTROS 2 SEMANA OCT]])</f>
        <v>2</v>
      </c>
      <c r="BH1605" t="s">
        <v>1235</v>
      </c>
      <c r="BI1605" s="55" t="s">
        <v>655</v>
      </c>
      <c r="BJ1605">
        <v>1.5</v>
      </c>
      <c r="BK1605" s="5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f>SUM(Tabla5[[#This Row],[VENTA MABE 3 SEMANA OCT]:[VENTAS OTROS 3 SEMANA OCT]])</f>
        <v>1</v>
      </c>
      <c r="BS1605" s="42">
        <v>0.28000000000000003</v>
      </c>
      <c r="BT1605" s="55">
        <v>2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f>SUM(Tabla5[[#This Row],[VENTA MABE 4 SEMANA OCT]:[VENTAS OTROS 4 SEMANA OCT]])</f>
        <v>2</v>
      </c>
      <c r="CI160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605" s="66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f>SUM(Tabla5[[#This Row],[VENTA MABE 1 SEMANA NOV]:[VENTAS OTROS 1 SEMANA NOV]])</f>
        <v>0</v>
      </c>
      <c r="CS1605">
        <f>IFERROR(VLOOKUP(Tabla5[[#This Row],[CLAVE]],[2]VENTAS!$F$2:$L$1501,2,0),0)</f>
        <v>0</v>
      </c>
      <c r="CT1605">
        <f>IFERROR(VLOOKUP(Tabla5[[#This Row],[CLAVE]],[2]VENTAS!$F$2:$L$1501,3,0),0)</f>
        <v>1</v>
      </c>
      <c r="CU1605">
        <f>IFERROR(VLOOKUP(Tabla5[[#This Row],[CLAVE]],[2]VENTAS!$F$2:$L$1501,4,0),0)</f>
        <v>0</v>
      </c>
      <c r="CV1605">
        <f>IFERROR(VLOOKUP(Tabla5[[#This Row],[CLAVE]],[2]VENTAS!$F$2:$L$1501,5,0),0)</f>
        <v>0</v>
      </c>
      <c r="CW1605">
        <f>IFERROR(VLOOKUP(Tabla5[[#This Row],[CLAVE]],[2]VENTAS!$F$2:$L$1501,6,0),0)</f>
        <v>0</v>
      </c>
      <c r="CX1605">
        <f>IFERROR(VLOOKUP(Tabla5[[#This Row],[CLAVE]],[2]VENTAS!$F$2:$L$1501,7,0),0)</f>
        <v>0</v>
      </c>
      <c r="CY1605">
        <f>IFERROR(VLOOKUP(Tabla5[[#This Row],[CLAVE]],[2]VENTAS!$F$2:$R$1501,13,0),0)</f>
        <v>0</v>
      </c>
      <c r="CZ1605">
        <f>SUM(Tabla5[[#This Row],[VENTA MABE 2 SEMANA NOV]:[VENTAS OTROS 2 SEMANA NOV]])</f>
        <v>1</v>
      </c>
      <c r="DA1605" s="46">
        <v>4</v>
      </c>
    </row>
    <row r="1606" spans="1:105" hidden="1" x14ac:dyDescent="0.3">
      <c r="A1606" t="str">
        <f>CONCATENATE(Tabla5[[#This Row],[TIENDA HMPV]],Tabla5[[#This Row],[LINEA]])</f>
        <v>263 - LAT. LATACUNGA IIGLOBALES</v>
      </c>
      <c r="C1606" s="55" t="s">
        <v>198</v>
      </c>
      <c r="D1606" s="55" t="s">
        <v>51</v>
      </c>
      <c r="E1606" s="55" t="s">
        <v>209</v>
      </c>
      <c r="F1606" s="55" t="s">
        <v>1724</v>
      </c>
      <c r="G1606" t="s">
        <v>27</v>
      </c>
      <c r="H1606" s="42">
        <f>IFERROR(Tabla5[[#This Row],[VENTAS MABE]]/Tabla5[[#This Row],[CUOTA]],0)</f>
        <v>0</v>
      </c>
      <c r="W1606" s="42">
        <f>IFERROR(Tabla5[[#This Row],[TOTAL VENTA 38 SEMANA]]/Tabla5[[#This Row],[VENTA ACUM 38]],0)</f>
        <v>0</v>
      </c>
      <c r="X1606" s="42" t="e">
        <f>VLOOKUP(Tabla5[[#This Row],[CLAVE]],[1]!QMI_5_SEMANA_SEP_22[[CLAVE]:[SHARE CADENA S2]],21,0)</f>
        <v>#REF!</v>
      </c>
      <c r="Y1606" s="55" t="s">
        <v>769</v>
      </c>
      <c r="Z1606" s="46">
        <f>+Tabla5[[#This Row],[VENTA ACUM 38]]+Tabla5[[#This Row],[venta total 39 acum]]</f>
        <v>0</v>
      </c>
      <c r="AA1606" s="46"/>
      <c r="AB1606" s="46"/>
      <c r="AC1606" s="46"/>
      <c r="AD1606" s="46"/>
      <c r="AE1606" s="46"/>
      <c r="AF1606" s="46"/>
      <c r="AG1606" s="46"/>
      <c r="AH1606" s="42">
        <f>IFERROR(Tabla5[[#This Row],[VENTAS MABE]]/Tabla5[[#This Row],[VENTAS INDURAMA]],0)</f>
        <v>0</v>
      </c>
      <c r="AI1606" t="s">
        <v>1676</v>
      </c>
      <c r="AK1606" s="42"/>
      <c r="AL1606" t="s">
        <v>727</v>
      </c>
      <c r="AM1606" s="55" t="s">
        <v>1163</v>
      </c>
      <c r="AO1606" s="55" t="s">
        <v>429</v>
      </c>
      <c r="AQ1606" s="55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f>SUM(Tabla5[[#This Row],[VENTA MABE 1 SEMANA OCT]:[VENTAS OTROS 1 SEMANA OCT]])</f>
        <v>0</v>
      </c>
      <c r="AY1606" s="46">
        <v>0</v>
      </c>
      <c r="AZ1606" s="55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f>SUM(Tabla5[[#This Row],[VENTA MABE 2 SEMANA OCT]:[VENTAS OTROS 2 SEMANA OCT]])</f>
        <v>0</v>
      </c>
      <c r="BH1606" t="s">
        <v>885</v>
      </c>
      <c r="BI1606" s="55" t="s">
        <v>198</v>
      </c>
      <c r="BJ1606">
        <v>0.49999999999999956</v>
      </c>
      <c r="BK1606" s="55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f>SUM(Tabla5[[#This Row],[VENTA MABE 3 SEMANA OCT]:[VENTAS OTROS 3 SEMANA OCT]])</f>
        <v>0</v>
      </c>
      <c r="BS1606" s="42">
        <v>0</v>
      </c>
      <c r="BT1606" s="55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f>SUM(Tabla5[[#This Row],[VENTA MABE 4 SEMANA OCT]:[VENTAS OTROS 4 SEMANA OCT]])</f>
        <v>0</v>
      </c>
      <c r="CB1606" t="s">
        <v>1679</v>
      </c>
      <c r="CC1606" t="s">
        <v>1679</v>
      </c>
      <c r="CD1606" t="s">
        <v>1679</v>
      </c>
      <c r="CE1606" t="s">
        <v>1679</v>
      </c>
      <c r="CF1606" t="s">
        <v>1679</v>
      </c>
      <c r="CG1606" t="s">
        <v>1679</v>
      </c>
      <c r="CH1606" t="s">
        <v>1679</v>
      </c>
      <c r="CI160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06" s="6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f>SUM(Tabla5[[#This Row],[VENTA MABE 1 SEMANA NOV]:[VENTAS OTROS 1 SEMANA NOV]])</f>
        <v>0</v>
      </c>
      <c r="CS1606">
        <f>IFERROR(VLOOKUP(Tabla5[[#This Row],[CLAVE]],[2]VENTAS!$F$2:$L$1501,2,0),0)</f>
        <v>0</v>
      </c>
      <c r="CT1606">
        <f>IFERROR(VLOOKUP(Tabla5[[#This Row],[CLAVE]],[2]VENTAS!$F$2:$L$1501,3,0),0)</f>
        <v>0</v>
      </c>
      <c r="CU1606">
        <f>IFERROR(VLOOKUP(Tabla5[[#This Row],[CLAVE]],[2]VENTAS!$F$2:$L$1501,4,0),0)</f>
        <v>0</v>
      </c>
      <c r="CV1606">
        <f>IFERROR(VLOOKUP(Tabla5[[#This Row],[CLAVE]],[2]VENTAS!$F$2:$L$1501,5,0),0)</f>
        <v>0</v>
      </c>
      <c r="CW1606">
        <f>IFERROR(VLOOKUP(Tabla5[[#This Row],[CLAVE]],[2]VENTAS!$F$2:$L$1501,6,0),0)</f>
        <v>0</v>
      </c>
      <c r="CX1606">
        <f>IFERROR(VLOOKUP(Tabla5[[#This Row],[CLAVE]],[2]VENTAS!$F$2:$L$1501,7,0),0)</f>
        <v>0</v>
      </c>
      <c r="CY1606">
        <f>IFERROR(VLOOKUP(Tabla5[[#This Row],[CLAVE]],[2]VENTAS!$F$2:$R$1501,13,0),0)</f>
        <v>0</v>
      </c>
      <c r="CZ1606">
        <f>SUM(Tabla5[[#This Row],[VENTA MABE 2 SEMANA NOV]:[VENTAS OTROS 2 SEMANA NOV]])</f>
        <v>0</v>
      </c>
      <c r="DA1606" s="46">
        <v>0</v>
      </c>
    </row>
    <row r="1607" spans="1:105" hidden="1" x14ac:dyDescent="0.3">
      <c r="A1607" t="str">
        <f>CONCATENATE(Tabla5[[#This Row],[TIENDA HMPV]],Tabla5[[#This Row],[LINEA]])</f>
        <v>947 - GYE.CALIFORNIA IIICOCINAS</v>
      </c>
      <c r="C1607" s="55" t="s">
        <v>48</v>
      </c>
      <c r="D1607" s="55" t="s">
        <v>51</v>
      </c>
      <c r="E1607" s="55" t="s">
        <v>1627</v>
      </c>
      <c r="F1607" s="55" t="s">
        <v>1724</v>
      </c>
      <c r="G1607" t="s">
        <v>26</v>
      </c>
      <c r="H1607" s="42">
        <f>IFERROR(Tabla5[[#This Row],[VENTAS MABE]]/Tabla5[[#This Row],[CUOTA]],0)</f>
        <v>0</v>
      </c>
      <c r="W1607" s="42">
        <f>IFERROR(Tabla5[[#This Row],[TOTAL VENTA 38 SEMANA]]/Tabla5[[#This Row],[VENTA ACUM 38]],0)</f>
        <v>0</v>
      </c>
      <c r="X1607" s="42" t="e">
        <f>VLOOKUP(Tabla5[[#This Row],[CLAVE]],[1]!QMI_5_SEMANA_SEP_22[[CLAVE]:[SHARE CADENA S2]],21,0)</f>
        <v>#REF!</v>
      </c>
      <c r="Y1607" s="55" t="s">
        <v>769</v>
      </c>
      <c r="Z1607" s="46">
        <f>+Tabla5[[#This Row],[VENTA ACUM 38]]+Tabla5[[#This Row],[venta total 39 acum]]</f>
        <v>0</v>
      </c>
      <c r="AA1607" s="46"/>
      <c r="AB1607" s="46"/>
      <c r="AC1607" s="46"/>
      <c r="AD1607" s="46"/>
      <c r="AE1607" s="46"/>
      <c r="AF1607" s="46"/>
      <c r="AG1607" s="46"/>
      <c r="AH1607" s="42">
        <f>IFERROR(Tabla5[[#This Row],[VENTAS MABE]]/Tabla5[[#This Row],[VENTAS INDURAMA]],0)</f>
        <v>0</v>
      </c>
      <c r="AI1607" t="s">
        <v>1675</v>
      </c>
      <c r="AK1607" s="42"/>
      <c r="AL1607" t="s">
        <v>727</v>
      </c>
      <c r="AM1607" s="55" t="s">
        <v>1651</v>
      </c>
      <c r="AO1607" s="55" t="s">
        <v>419</v>
      </c>
      <c r="AQ1607" s="55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f>SUM(Tabla5[[#This Row],[VENTA MABE 1 SEMANA OCT]:[VENTAS OTROS 1 SEMANA OCT]])</f>
        <v>0</v>
      </c>
      <c r="AY1607" s="46">
        <v>7</v>
      </c>
      <c r="AZ1607" s="55">
        <v>1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f>SUM(Tabla5[[#This Row],[VENTA MABE 2 SEMANA OCT]:[VENTAS OTROS 2 SEMANA OCT]])</f>
        <v>2</v>
      </c>
      <c r="BH1607" t="s">
        <v>987</v>
      </c>
      <c r="BI1607" s="55" t="s">
        <v>1659</v>
      </c>
      <c r="BJ1607">
        <v>6.0000000000000018</v>
      </c>
      <c r="BK1607" s="55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f>SUM(Tabla5[[#This Row],[VENTA MABE 3 SEMANA OCT]:[VENTAS OTROS 3 SEMANA OCT]])</f>
        <v>0</v>
      </c>
      <c r="BS1607" s="42">
        <v>0.42</v>
      </c>
      <c r="BT1607" s="55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f>SUM(Tabla5[[#This Row],[VENTA MABE 4 SEMANA OCT]:[VENTAS OTROS 4 SEMANA OCT]])</f>
        <v>0</v>
      </c>
      <c r="CB1607" t="s">
        <v>1679</v>
      </c>
      <c r="CC1607" t="s">
        <v>1679</v>
      </c>
      <c r="CD1607" t="s">
        <v>1679</v>
      </c>
      <c r="CE1607" t="s">
        <v>1679</v>
      </c>
      <c r="CF1607" t="s">
        <v>1679</v>
      </c>
      <c r="CG1607" t="s">
        <v>1679</v>
      </c>
      <c r="CH1607" t="s">
        <v>1679</v>
      </c>
      <c r="CI160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607" t="s">
        <v>1703</v>
      </c>
      <c r="CK1607">
        <v>0</v>
      </c>
      <c r="CL1607">
        <v>0</v>
      </c>
      <c r="CM1607" t="s">
        <v>1679</v>
      </c>
      <c r="CN1607">
        <v>0</v>
      </c>
      <c r="CO1607">
        <v>0</v>
      </c>
      <c r="CP1607">
        <v>0</v>
      </c>
      <c r="CQ1607">
        <v>0</v>
      </c>
      <c r="CR1607">
        <f>SUM(Tabla5[[#This Row],[VENTA MABE 1 SEMANA NOV]:[VENTAS OTROS 1 SEMANA NOV]])</f>
        <v>0</v>
      </c>
      <c r="CS1607">
        <f>IFERROR(VLOOKUP(Tabla5[[#This Row],[CLAVE]],[2]VENTAS!$F$2:$L$1501,2,0),0)</f>
        <v>0</v>
      </c>
      <c r="CT1607">
        <f>IFERROR(VLOOKUP(Tabla5[[#This Row],[CLAVE]],[2]VENTAS!$F$2:$L$1501,3,0),0)</f>
        <v>0</v>
      </c>
      <c r="CU1607">
        <f>IFERROR(VLOOKUP(Tabla5[[#This Row],[CLAVE]],[2]VENTAS!$F$2:$L$1501,4,0),0)</f>
        <v>0</v>
      </c>
      <c r="CV1607">
        <f>IFERROR(VLOOKUP(Tabla5[[#This Row],[CLAVE]],[2]VENTAS!$F$2:$L$1501,5,0),0)</f>
        <v>0</v>
      </c>
      <c r="CW1607">
        <f>IFERROR(VLOOKUP(Tabla5[[#This Row],[CLAVE]],[2]VENTAS!$F$2:$L$1501,6,0),0)</f>
        <v>0</v>
      </c>
      <c r="CX1607">
        <f>IFERROR(VLOOKUP(Tabla5[[#This Row],[CLAVE]],[2]VENTAS!$F$2:$L$1501,7,0),0)</f>
        <v>0</v>
      </c>
      <c r="CY1607">
        <f>IFERROR(VLOOKUP(Tabla5[[#This Row],[CLAVE]],[2]VENTAS!$F$2:$R$1501,13,0),0)</f>
        <v>0</v>
      </c>
      <c r="CZ1607">
        <f>SUM(Tabla5[[#This Row],[VENTA MABE 2 SEMANA NOV]:[VENTAS OTROS 2 SEMANA NOV]])</f>
        <v>0</v>
      </c>
      <c r="DA1607" s="46">
        <v>8</v>
      </c>
    </row>
    <row r="1608" spans="1:105" hidden="1" x14ac:dyDescent="0.3">
      <c r="A1608" t="str">
        <f>CONCATENATE(Tabla5[[#This Row],[TIENDA HMPV]],Tabla5[[#This Row],[LINEA]])</f>
        <v>947 - GYE.CALIFORNIA IIIGLOBALES</v>
      </c>
      <c r="C1608" s="55" t="s">
        <v>48</v>
      </c>
      <c r="D1608" s="55" t="s">
        <v>51</v>
      </c>
      <c r="E1608" s="55" t="s">
        <v>1627</v>
      </c>
      <c r="F1608" s="55" t="s">
        <v>1724</v>
      </c>
      <c r="G1608" t="s">
        <v>27</v>
      </c>
      <c r="H1608" s="42">
        <f>IFERROR(Tabla5[[#This Row],[VENTAS MABE]]/Tabla5[[#This Row],[CUOTA]],0)</f>
        <v>0</v>
      </c>
      <c r="W1608" s="42">
        <f>IFERROR(Tabla5[[#This Row],[TOTAL VENTA 38 SEMANA]]/Tabla5[[#This Row],[VENTA ACUM 38]],0)</f>
        <v>0</v>
      </c>
      <c r="X1608" s="42" t="e">
        <f>VLOOKUP(Tabla5[[#This Row],[CLAVE]],[1]!QMI_5_SEMANA_SEP_22[[CLAVE]:[SHARE CADENA S2]],21,0)</f>
        <v>#REF!</v>
      </c>
      <c r="Y1608" s="55" t="s">
        <v>769</v>
      </c>
      <c r="Z1608" s="46">
        <f>+Tabla5[[#This Row],[VENTA ACUM 38]]+Tabla5[[#This Row],[venta total 39 acum]]</f>
        <v>0</v>
      </c>
      <c r="AA1608" s="46"/>
      <c r="AB1608" s="46"/>
      <c r="AC1608" s="46"/>
      <c r="AD1608" s="46"/>
      <c r="AE1608" s="46"/>
      <c r="AF1608" s="46"/>
      <c r="AG1608" s="46"/>
      <c r="AH1608" s="42">
        <f>IFERROR(Tabla5[[#This Row],[VENTAS MABE]]/Tabla5[[#This Row],[VENTAS INDURAMA]],0)</f>
        <v>0</v>
      </c>
      <c r="AI1608" t="s">
        <v>1675</v>
      </c>
      <c r="AK1608" s="42"/>
      <c r="AL1608" t="s">
        <v>727</v>
      </c>
      <c r="AM1608" s="55" t="s">
        <v>1651</v>
      </c>
      <c r="AO1608" s="55" t="s">
        <v>419</v>
      </c>
      <c r="AQ1608" s="55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f>SUM(Tabla5[[#This Row],[VENTA MABE 1 SEMANA OCT]:[VENTAS OTROS 1 SEMANA OCT]])</f>
        <v>0</v>
      </c>
      <c r="AY1608" s="46">
        <v>0</v>
      </c>
      <c r="AZ1608" s="55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f>SUM(Tabla5[[#This Row],[VENTA MABE 2 SEMANA OCT]:[VENTAS OTROS 2 SEMANA OCT]])</f>
        <v>0</v>
      </c>
      <c r="BH1608" t="s">
        <v>987</v>
      </c>
      <c r="BI1608" s="55" t="s">
        <v>1659</v>
      </c>
      <c r="BJ1608">
        <v>6.0000000000000018</v>
      </c>
      <c r="BK1608" s="55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f>SUM(Tabla5[[#This Row],[VENTA MABE 3 SEMANA OCT]:[VENTAS OTROS 3 SEMANA OCT]])</f>
        <v>0</v>
      </c>
      <c r="BS1608" s="42">
        <v>0</v>
      </c>
      <c r="BT1608" s="55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f>SUM(Tabla5[[#This Row],[VENTA MABE 4 SEMANA OCT]:[VENTAS OTROS 4 SEMANA OCT]])</f>
        <v>0</v>
      </c>
      <c r="CB1608" t="s">
        <v>1679</v>
      </c>
      <c r="CC1608" t="s">
        <v>1679</v>
      </c>
      <c r="CD1608" t="s">
        <v>1679</v>
      </c>
      <c r="CE1608" t="s">
        <v>1679</v>
      </c>
      <c r="CF1608" t="s">
        <v>1679</v>
      </c>
      <c r="CG1608" t="s">
        <v>1679</v>
      </c>
      <c r="CH1608" t="s">
        <v>1679</v>
      </c>
      <c r="CI160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08" s="66">
        <v>0</v>
      </c>
      <c r="CK1608">
        <v>0</v>
      </c>
      <c r="CL1608">
        <v>0</v>
      </c>
      <c r="CM1608" t="s">
        <v>1679</v>
      </c>
      <c r="CN1608">
        <v>0</v>
      </c>
      <c r="CO1608">
        <v>0</v>
      </c>
      <c r="CP1608">
        <v>0</v>
      </c>
      <c r="CQ1608">
        <v>0</v>
      </c>
      <c r="CR1608">
        <f>SUM(Tabla5[[#This Row],[VENTA MABE 1 SEMANA NOV]:[VENTAS OTROS 1 SEMANA NOV]])</f>
        <v>0</v>
      </c>
      <c r="CS1608">
        <f>IFERROR(VLOOKUP(Tabla5[[#This Row],[CLAVE]],[2]VENTAS!$F$2:$L$1501,2,0),0)</f>
        <v>0</v>
      </c>
      <c r="CT1608">
        <f>IFERROR(VLOOKUP(Tabla5[[#This Row],[CLAVE]],[2]VENTAS!$F$2:$L$1501,3,0),0)</f>
        <v>0</v>
      </c>
      <c r="CU1608">
        <f>IFERROR(VLOOKUP(Tabla5[[#This Row],[CLAVE]],[2]VENTAS!$F$2:$L$1501,4,0),0)</f>
        <v>0</v>
      </c>
      <c r="CV1608">
        <f>IFERROR(VLOOKUP(Tabla5[[#This Row],[CLAVE]],[2]VENTAS!$F$2:$L$1501,5,0),0)</f>
        <v>0</v>
      </c>
      <c r="CW1608">
        <f>IFERROR(VLOOKUP(Tabla5[[#This Row],[CLAVE]],[2]VENTAS!$F$2:$L$1501,6,0),0)</f>
        <v>0</v>
      </c>
      <c r="CX1608">
        <f>IFERROR(VLOOKUP(Tabla5[[#This Row],[CLAVE]],[2]VENTAS!$F$2:$L$1501,7,0),0)</f>
        <v>0</v>
      </c>
      <c r="CY1608">
        <f>IFERROR(VLOOKUP(Tabla5[[#This Row],[CLAVE]],[2]VENTAS!$F$2:$R$1501,13,0),0)</f>
        <v>0</v>
      </c>
      <c r="CZ1608">
        <f>SUM(Tabla5[[#This Row],[VENTA MABE 2 SEMANA NOV]:[VENTAS OTROS 2 SEMANA NOV]])</f>
        <v>0</v>
      </c>
      <c r="DA1608" s="46">
        <v>0</v>
      </c>
    </row>
    <row r="1609" spans="1:105" hidden="1" x14ac:dyDescent="0.3">
      <c r="A1609" t="str">
        <f>CONCATENATE(Tabla5[[#This Row],[TIENDA HMPV]],Tabla5[[#This Row],[LINEA]])</f>
        <v>947 - GYE.CALIFORNIA IIILAVADO</v>
      </c>
      <c r="C1609" s="55" t="s">
        <v>48</v>
      </c>
      <c r="D1609" s="55" t="s">
        <v>51</v>
      </c>
      <c r="E1609" s="55" t="s">
        <v>1627</v>
      </c>
      <c r="F1609" s="55" t="s">
        <v>1724</v>
      </c>
      <c r="G1609" t="s">
        <v>28</v>
      </c>
      <c r="H1609" s="42">
        <f>IFERROR(Tabla5[[#This Row],[VENTAS MABE]]/Tabla5[[#This Row],[CUOTA]],0)</f>
        <v>0</v>
      </c>
      <c r="W1609" s="42">
        <f>IFERROR(Tabla5[[#This Row],[TOTAL VENTA 38 SEMANA]]/Tabla5[[#This Row],[VENTA ACUM 38]],0)</f>
        <v>0</v>
      </c>
      <c r="X1609" s="42" t="e">
        <f>VLOOKUP(Tabla5[[#This Row],[CLAVE]],[1]!QMI_5_SEMANA_SEP_22[[CLAVE]:[SHARE CADENA S2]],21,0)</f>
        <v>#REF!</v>
      </c>
      <c r="Y1609" s="55" t="s">
        <v>769</v>
      </c>
      <c r="Z1609" s="46">
        <f>+Tabla5[[#This Row],[VENTA ACUM 38]]+Tabla5[[#This Row],[venta total 39 acum]]</f>
        <v>0</v>
      </c>
      <c r="AA1609" s="46"/>
      <c r="AB1609" s="46"/>
      <c r="AC1609" s="46"/>
      <c r="AD1609" s="46"/>
      <c r="AE1609" s="46"/>
      <c r="AF1609" s="46"/>
      <c r="AG1609" s="46"/>
      <c r="AH1609" s="42">
        <f>IFERROR(Tabla5[[#This Row],[VENTAS MABE]]/Tabla5[[#This Row],[VENTAS INDURAMA]],0)</f>
        <v>0</v>
      </c>
      <c r="AI1609" t="s">
        <v>1675</v>
      </c>
      <c r="AK1609" s="42"/>
      <c r="AL1609" t="s">
        <v>727</v>
      </c>
      <c r="AM1609" s="55" t="s">
        <v>1651</v>
      </c>
      <c r="AO1609" s="55" t="s">
        <v>419</v>
      </c>
      <c r="AQ1609" s="55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f>SUM(Tabla5[[#This Row],[VENTA MABE 1 SEMANA OCT]:[VENTAS OTROS 1 SEMANA OCT]])</f>
        <v>0</v>
      </c>
      <c r="AY1609" s="46">
        <v>2.953921269453768</v>
      </c>
      <c r="AZ1609" s="55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f>SUM(Tabla5[[#This Row],[VENTA MABE 2 SEMANA OCT]:[VENTAS OTROS 2 SEMANA OCT]])</f>
        <v>0</v>
      </c>
      <c r="BH1609" t="s">
        <v>987</v>
      </c>
      <c r="BI1609" s="55" t="s">
        <v>1659</v>
      </c>
      <c r="BJ1609">
        <v>6.0000000000000018</v>
      </c>
      <c r="BK1609" s="55">
        <v>1</v>
      </c>
      <c r="BL1609">
        <v>2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f>SUM(Tabla5[[#This Row],[VENTA MABE 3 SEMANA OCT]:[VENTAS OTROS 3 SEMANA OCT]])</f>
        <v>3</v>
      </c>
      <c r="BS1609" s="42">
        <v>0.25</v>
      </c>
      <c r="BT1609" s="55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f>SUM(Tabla5[[#This Row],[VENTA MABE 4 SEMANA OCT]:[VENTAS OTROS 4 SEMANA OCT]])</f>
        <v>0</v>
      </c>
      <c r="CB1609" t="s">
        <v>1679</v>
      </c>
      <c r="CC1609" t="s">
        <v>1679</v>
      </c>
      <c r="CD1609" t="s">
        <v>1679</v>
      </c>
      <c r="CE1609" t="s">
        <v>1679</v>
      </c>
      <c r="CF1609" t="s">
        <v>1679</v>
      </c>
      <c r="CG1609" t="s">
        <v>1679</v>
      </c>
      <c r="CH1609" t="s">
        <v>1679</v>
      </c>
      <c r="CI160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609" t="s">
        <v>1702</v>
      </c>
      <c r="CK1609">
        <v>0</v>
      </c>
      <c r="CL1609">
        <v>0</v>
      </c>
      <c r="CM1609" t="s">
        <v>1679</v>
      </c>
      <c r="CN1609">
        <v>0</v>
      </c>
      <c r="CO1609">
        <v>0</v>
      </c>
      <c r="CP1609">
        <v>0</v>
      </c>
      <c r="CQ1609">
        <v>0</v>
      </c>
      <c r="CR1609">
        <f>SUM(Tabla5[[#This Row],[VENTA MABE 1 SEMANA NOV]:[VENTAS OTROS 1 SEMANA NOV]])</f>
        <v>0</v>
      </c>
      <c r="CS1609">
        <f>IFERROR(VLOOKUP(Tabla5[[#This Row],[CLAVE]],[2]VENTAS!$F$2:$L$1501,2,0),0)</f>
        <v>0</v>
      </c>
      <c r="CT1609">
        <f>IFERROR(VLOOKUP(Tabla5[[#This Row],[CLAVE]],[2]VENTAS!$F$2:$L$1501,3,0),0)</f>
        <v>0</v>
      </c>
      <c r="CU1609">
        <f>IFERROR(VLOOKUP(Tabla5[[#This Row],[CLAVE]],[2]VENTAS!$F$2:$L$1501,4,0),0)</f>
        <v>0</v>
      </c>
      <c r="CV1609">
        <f>IFERROR(VLOOKUP(Tabla5[[#This Row],[CLAVE]],[2]VENTAS!$F$2:$L$1501,5,0),0)</f>
        <v>0</v>
      </c>
      <c r="CW1609">
        <f>IFERROR(VLOOKUP(Tabla5[[#This Row],[CLAVE]],[2]VENTAS!$F$2:$L$1501,6,0),0)</f>
        <v>0</v>
      </c>
      <c r="CX1609">
        <f>IFERROR(VLOOKUP(Tabla5[[#This Row],[CLAVE]],[2]VENTAS!$F$2:$L$1501,7,0),0)</f>
        <v>0</v>
      </c>
      <c r="CY1609">
        <f>IFERROR(VLOOKUP(Tabla5[[#This Row],[CLAVE]],[2]VENTAS!$F$2:$R$1501,13,0),0)</f>
        <v>0</v>
      </c>
      <c r="CZ1609">
        <f>SUM(Tabla5[[#This Row],[VENTA MABE 2 SEMANA NOV]:[VENTAS OTROS 2 SEMANA NOV]])</f>
        <v>0</v>
      </c>
      <c r="DA1609" s="46">
        <v>1.3426914861153492</v>
      </c>
    </row>
    <row r="1610" spans="1:105" hidden="1" x14ac:dyDescent="0.3">
      <c r="A1610" t="str">
        <f>CONCATENATE(Tabla5[[#This Row],[TIENDA HMPV]],Tabla5[[#This Row],[LINEA]])</f>
        <v>947 - GYE.CALIFORNIA IIIREFRIGERACIÓN</v>
      </c>
      <c r="C1610" s="55" t="s">
        <v>48</v>
      </c>
      <c r="D1610" s="55" t="s">
        <v>51</v>
      </c>
      <c r="E1610" s="55" t="s">
        <v>1627</v>
      </c>
      <c r="F1610" s="55" t="s">
        <v>1724</v>
      </c>
      <c r="G1610" t="s">
        <v>29</v>
      </c>
      <c r="H1610" s="42">
        <f>IFERROR(Tabla5[[#This Row],[VENTAS MABE]]/Tabla5[[#This Row],[CUOTA]],0)</f>
        <v>0</v>
      </c>
      <c r="W1610" s="42">
        <f>IFERROR(Tabla5[[#This Row],[TOTAL VENTA 38 SEMANA]]/Tabla5[[#This Row],[VENTA ACUM 38]],0)</f>
        <v>0</v>
      </c>
      <c r="X1610" s="42" t="e">
        <f>VLOOKUP(Tabla5[[#This Row],[CLAVE]],[1]!QMI_5_SEMANA_SEP_22[[CLAVE]:[SHARE CADENA S2]],21,0)</f>
        <v>#REF!</v>
      </c>
      <c r="Y1610" s="55" t="s">
        <v>769</v>
      </c>
      <c r="Z1610" s="46">
        <f>+Tabla5[[#This Row],[VENTA ACUM 38]]+Tabla5[[#This Row],[venta total 39 acum]]</f>
        <v>0</v>
      </c>
      <c r="AA1610" s="46"/>
      <c r="AB1610" s="46"/>
      <c r="AC1610" s="46"/>
      <c r="AD1610" s="46"/>
      <c r="AE1610" s="46"/>
      <c r="AF1610" s="46"/>
      <c r="AG1610" s="46"/>
      <c r="AH1610" s="42">
        <f>IFERROR(Tabla5[[#This Row],[VENTAS MABE]]/Tabla5[[#This Row],[VENTAS INDURAMA]],0)</f>
        <v>0</v>
      </c>
      <c r="AI1610" t="s">
        <v>1675</v>
      </c>
      <c r="AK1610" s="42"/>
      <c r="AL1610" t="s">
        <v>727</v>
      </c>
      <c r="AM1610" s="55" t="s">
        <v>1651</v>
      </c>
      <c r="AO1610" s="55" t="s">
        <v>419</v>
      </c>
      <c r="AQ1610" s="55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f>SUM(Tabla5[[#This Row],[VENTA MABE 1 SEMANA OCT]:[VENTAS OTROS 1 SEMANA OCT]])</f>
        <v>0</v>
      </c>
      <c r="AY1610" s="46">
        <v>4</v>
      </c>
      <c r="AZ1610" s="55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f>SUM(Tabla5[[#This Row],[VENTA MABE 2 SEMANA OCT]:[VENTAS OTROS 2 SEMANA OCT]])</f>
        <v>0</v>
      </c>
      <c r="BH1610" t="s">
        <v>987</v>
      </c>
      <c r="BI1610" s="55" t="s">
        <v>1659</v>
      </c>
      <c r="BJ1610">
        <v>6.0000000000000018</v>
      </c>
      <c r="BK1610" s="55">
        <v>4</v>
      </c>
      <c r="BL1610">
        <v>1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f>SUM(Tabla5[[#This Row],[VENTA MABE 3 SEMANA OCT]:[VENTAS OTROS 3 SEMANA OCT]])</f>
        <v>5</v>
      </c>
      <c r="BS1610" s="42">
        <v>0.35</v>
      </c>
      <c r="BT1610" s="55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f>SUM(Tabla5[[#This Row],[VENTA MABE 4 SEMANA OCT]:[VENTAS OTROS 4 SEMANA OCT]])</f>
        <v>0</v>
      </c>
      <c r="CB1610" t="s">
        <v>1679</v>
      </c>
      <c r="CC1610" t="s">
        <v>1679</v>
      </c>
      <c r="CD1610" t="s">
        <v>1679</v>
      </c>
      <c r="CE1610" t="s">
        <v>1679</v>
      </c>
      <c r="CF1610" t="s">
        <v>1679</v>
      </c>
      <c r="CG1610" t="s">
        <v>1679</v>
      </c>
      <c r="CH1610" t="s">
        <v>1679</v>
      </c>
      <c r="CI161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0.8</v>
      </c>
      <c r="CJ1610" t="s">
        <v>1703</v>
      </c>
      <c r="CK1610">
        <v>0</v>
      </c>
      <c r="CL1610">
        <v>0</v>
      </c>
      <c r="CM1610" t="s">
        <v>1679</v>
      </c>
      <c r="CN1610">
        <v>0</v>
      </c>
      <c r="CO1610">
        <v>0</v>
      </c>
      <c r="CP1610">
        <v>0</v>
      </c>
      <c r="CQ1610">
        <v>0</v>
      </c>
      <c r="CR1610">
        <f>SUM(Tabla5[[#This Row],[VENTA MABE 1 SEMANA NOV]:[VENTAS OTROS 1 SEMANA NOV]])</f>
        <v>0</v>
      </c>
      <c r="CS1610">
        <f>IFERROR(VLOOKUP(Tabla5[[#This Row],[CLAVE]],[2]VENTAS!$F$2:$L$1501,2,0),0)</f>
        <v>0</v>
      </c>
      <c r="CT1610">
        <f>IFERROR(VLOOKUP(Tabla5[[#This Row],[CLAVE]],[2]VENTAS!$F$2:$L$1501,3,0),0)</f>
        <v>0</v>
      </c>
      <c r="CU1610">
        <f>IFERROR(VLOOKUP(Tabla5[[#This Row],[CLAVE]],[2]VENTAS!$F$2:$L$1501,4,0),0)</f>
        <v>0</v>
      </c>
      <c r="CV1610">
        <f>IFERROR(VLOOKUP(Tabla5[[#This Row],[CLAVE]],[2]VENTAS!$F$2:$L$1501,5,0),0)</f>
        <v>0</v>
      </c>
      <c r="CW1610">
        <f>IFERROR(VLOOKUP(Tabla5[[#This Row],[CLAVE]],[2]VENTAS!$F$2:$L$1501,6,0),0)</f>
        <v>0</v>
      </c>
      <c r="CX1610">
        <f>IFERROR(VLOOKUP(Tabla5[[#This Row],[CLAVE]],[2]VENTAS!$F$2:$L$1501,7,0),0)</f>
        <v>0</v>
      </c>
      <c r="CY1610">
        <f>IFERROR(VLOOKUP(Tabla5[[#This Row],[CLAVE]],[2]VENTAS!$F$2:$R$1501,13,0),0)</f>
        <v>0</v>
      </c>
      <c r="CZ1610">
        <f>SUM(Tabla5[[#This Row],[VENTA MABE 2 SEMANA NOV]:[VENTAS OTROS 2 SEMANA NOV]])</f>
        <v>0</v>
      </c>
      <c r="DA1610" s="46">
        <v>4</v>
      </c>
    </row>
    <row r="1611" spans="1:105" hidden="1" x14ac:dyDescent="0.3">
      <c r="A1611" t="str">
        <f>CONCATENATE(Tabla5[[#This Row],[TIENDA HMPV]],Tabla5[[#This Row],[LINEA]])</f>
        <v>626 - GYE.PORTETE IIIGLOBALES</v>
      </c>
      <c r="C1611" s="55" t="s">
        <v>58</v>
      </c>
      <c r="D1611" s="55" t="s">
        <v>51</v>
      </c>
      <c r="E1611" s="55" t="s">
        <v>60</v>
      </c>
      <c r="F1611" s="55" t="s">
        <v>1724</v>
      </c>
      <c r="G1611" t="s">
        <v>27</v>
      </c>
      <c r="H1611" s="42">
        <f>IFERROR(Tabla5[[#This Row],[VENTAS MABE]]/Tabla5[[#This Row],[CUOTA]],0)</f>
        <v>0</v>
      </c>
      <c r="W1611" s="42">
        <f>IFERROR(Tabla5[[#This Row],[TOTAL VENTA 38 SEMANA]]/Tabla5[[#This Row],[VENTA ACUM 38]],0)</f>
        <v>0</v>
      </c>
      <c r="X1611" s="42" t="e">
        <f>VLOOKUP(Tabla5[[#This Row],[CLAVE]],[1]!QMI_5_SEMANA_SEP_22[[CLAVE]:[SHARE CADENA S2]],21,0)</f>
        <v>#REF!</v>
      </c>
      <c r="Y1611" s="55" t="s">
        <v>734</v>
      </c>
      <c r="Z1611" s="46">
        <f>+Tabla5[[#This Row],[VENTA ACUM 38]]+Tabla5[[#This Row],[venta total 39 acum]]</f>
        <v>0</v>
      </c>
      <c r="AA1611" s="46"/>
      <c r="AB1611" s="46"/>
      <c r="AC1611" s="46"/>
      <c r="AD1611" s="46"/>
      <c r="AE1611" s="46"/>
      <c r="AF1611" s="46"/>
      <c r="AG1611" s="46"/>
      <c r="AH1611" s="42">
        <f>IFERROR(Tabla5[[#This Row],[VENTAS MABE]]/Tabla5[[#This Row],[VENTAS INDURAMA]],0)</f>
        <v>0</v>
      </c>
      <c r="AI1611" t="s">
        <v>1675</v>
      </c>
      <c r="AK1611" s="42"/>
      <c r="AL1611" t="s">
        <v>727</v>
      </c>
      <c r="AM1611" s="55" t="s">
        <v>1051</v>
      </c>
      <c r="AO1611" s="55" t="s">
        <v>400</v>
      </c>
      <c r="AQ1611" s="55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f>SUM(Tabla5[[#This Row],[VENTA MABE 1 SEMANA OCT]:[VENTAS OTROS 1 SEMANA OCT]])</f>
        <v>0</v>
      </c>
      <c r="AY1611" s="46">
        <v>0</v>
      </c>
      <c r="AZ1611" s="55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f>SUM(Tabla5[[#This Row],[VENTA MABE 2 SEMANA OCT]:[VENTAS OTROS 2 SEMANA OCT]])</f>
        <v>0</v>
      </c>
      <c r="BH1611" t="s">
        <v>781</v>
      </c>
      <c r="BI1611" s="55" t="s">
        <v>58</v>
      </c>
      <c r="BJ1611">
        <v>5.9999999999999973</v>
      </c>
      <c r="BK1611" s="55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f>SUM(Tabla5[[#This Row],[VENTA MABE 3 SEMANA OCT]:[VENTAS OTROS 3 SEMANA OCT]])</f>
        <v>0</v>
      </c>
      <c r="BS1611" s="42">
        <v>0</v>
      </c>
      <c r="BT1611" s="55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f>SUM(Tabla5[[#This Row],[VENTA MABE 4 SEMANA OCT]:[VENTAS OTROS 4 SEMANA OCT]])</f>
        <v>0</v>
      </c>
      <c r="CI161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11" s="66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f>SUM(Tabla5[[#This Row],[VENTA MABE 1 SEMANA NOV]:[VENTAS OTROS 1 SEMANA NOV]])</f>
        <v>0</v>
      </c>
      <c r="CS1611">
        <f>IFERROR(VLOOKUP(Tabla5[[#This Row],[CLAVE]],[2]VENTAS!$F$2:$L$1501,2,0),0)</f>
        <v>0</v>
      </c>
      <c r="CT1611">
        <f>IFERROR(VLOOKUP(Tabla5[[#This Row],[CLAVE]],[2]VENTAS!$F$2:$L$1501,3,0),0)</f>
        <v>0</v>
      </c>
      <c r="CU1611">
        <f>IFERROR(VLOOKUP(Tabla5[[#This Row],[CLAVE]],[2]VENTAS!$F$2:$L$1501,4,0),0)</f>
        <v>0</v>
      </c>
      <c r="CV1611">
        <f>IFERROR(VLOOKUP(Tabla5[[#This Row],[CLAVE]],[2]VENTAS!$F$2:$L$1501,5,0),0)</f>
        <v>0</v>
      </c>
      <c r="CW1611">
        <f>IFERROR(VLOOKUP(Tabla5[[#This Row],[CLAVE]],[2]VENTAS!$F$2:$L$1501,6,0),0)</f>
        <v>0</v>
      </c>
      <c r="CX1611">
        <f>IFERROR(VLOOKUP(Tabla5[[#This Row],[CLAVE]],[2]VENTAS!$F$2:$L$1501,7,0),0)</f>
        <v>0</v>
      </c>
      <c r="CY1611">
        <f>IFERROR(VLOOKUP(Tabla5[[#This Row],[CLAVE]],[2]VENTAS!$F$2:$R$1501,13,0),0)</f>
        <v>0</v>
      </c>
      <c r="CZ1611">
        <f>SUM(Tabla5[[#This Row],[VENTA MABE 2 SEMANA NOV]:[VENTAS OTROS 2 SEMANA NOV]])</f>
        <v>0</v>
      </c>
      <c r="DA1611" s="46">
        <v>0</v>
      </c>
    </row>
    <row r="1612" spans="1:105" hidden="1" x14ac:dyDescent="0.3">
      <c r="A1612" t="str">
        <f>CONCATENATE(Tabla5[[#This Row],[TIENDA HMPV]],Tabla5[[#This Row],[LINEA]])</f>
        <v>JAPON CALDERONCOCINAS</v>
      </c>
      <c r="C1612" s="55" t="s">
        <v>655</v>
      </c>
      <c r="D1612" s="55" t="s">
        <v>41</v>
      </c>
      <c r="E1612" s="55" t="s">
        <v>1354</v>
      </c>
      <c r="F1612" s="55" t="s">
        <v>1724</v>
      </c>
      <c r="G1612" t="s">
        <v>26</v>
      </c>
      <c r="H1612" s="42">
        <f>IFERROR(Tabla5[[#This Row],[VENTAS MABE]]/Tabla5[[#This Row],[CUOTA]],0)</f>
        <v>0</v>
      </c>
      <c r="W1612" s="42">
        <f>IFERROR(Tabla5[[#This Row],[TOTAL VENTA 38 SEMANA]]/Tabla5[[#This Row],[VENTA ACUM 38]],0)</f>
        <v>0</v>
      </c>
      <c r="X1612" s="42" t="e">
        <f>VLOOKUP(Tabla5[[#This Row],[CLAVE]],[1]!QMI_5_SEMANA_SEP_22[[CLAVE]:[SHARE CADENA S2]],21,0)</f>
        <v>#REF!</v>
      </c>
      <c r="Y1612" s="55" t="s">
        <v>769</v>
      </c>
      <c r="Z1612" s="46">
        <f>+Tabla5[[#This Row],[VENTA ACUM 38]]+Tabla5[[#This Row],[venta total 39 acum]]</f>
        <v>0</v>
      </c>
      <c r="AA1612" s="46"/>
      <c r="AB1612" s="46"/>
      <c r="AC1612" s="46"/>
      <c r="AD1612" s="46"/>
      <c r="AE1612" s="46"/>
      <c r="AF1612" s="46"/>
      <c r="AG1612" s="46"/>
      <c r="AH1612" s="42">
        <f>IFERROR(Tabla5[[#This Row],[VENTAS MABE]]/Tabla5[[#This Row],[VENTAS INDURAMA]],0)</f>
        <v>0</v>
      </c>
      <c r="AI1612" t="s">
        <v>1676</v>
      </c>
      <c r="AK1612" s="42"/>
      <c r="AL1612" t="s">
        <v>727</v>
      </c>
      <c r="AM1612" s="55" t="s">
        <v>1354</v>
      </c>
      <c r="AO1612" s="55" t="s">
        <v>460</v>
      </c>
      <c r="AQ1612" s="55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f>SUM(Tabla5[[#This Row],[VENTA MABE 1 SEMANA OCT]:[VENTAS OTROS 1 SEMANA OCT]])</f>
        <v>0</v>
      </c>
      <c r="AY1612" s="46">
        <v>2</v>
      </c>
      <c r="AZ1612" s="55">
        <v>1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f>SUM(Tabla5[[#This Row],[VENTA MABE 2 SEMANA OCT]:[VENTAS OTROS 2 SEMANA OCT]])</f>
        <v>2</v>
      </c>
      <c r="BH1612" t="s">
        <v>1180</v>
      </c>
      <c r="BI1612" s="55" t="s">
        <v>655</v>
      </c>
      <c r="BJ1612">
        <v>1.0000000000000004</v>
      </c>
      <c r="BK1612" s="55">
        <v>0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f>SUM(Tabla5[[#This Row],[VENTA MABE 3 SEMANA OCT]:[VENTAS OTROS 3 SEMANA OCT]])</f>
        <v>1</v>
      </c>
      <c r="BS1612" s="42">
        <v>0.5</v>
      </c>
      <c r="BT1612" s="55">
        <v>1</v>
      </c>
      <c r="BU1612">
        <v>1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f>SUM(Tabla5[[#This Row],[VENTA MABE 4 SEMANA OCT]:[VENTAS OTROS 4 SEMANA OCT]])</f>
        <v>2</v>
      </c>
      <c r="CI161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</v>
      </c>
      <c r="CJ1612" t="s">
        <v>1702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f>SUM(Tabla5[[#This Row],[VENTA MABE 1 SEMANA NOV]:[VENTAS OTROS 1 SEMANA NOV]])</f>
        <v>0</v>
      </c>
      <c r="CS1612">
        <f>IFERROR(VLOOKUP(Tabla5[[#This Row],[CLAVE]],[2]VENTAS!$F$2:$L$1501,2,0),0)</f>
        <v>0</v>
      </c>
      <c r="CT1612">
        <f>IFERROR(VLOOKUP(Tabla5[[#This Row],[CLAVE]],[2]VENTAS!$F$2:$L$1501,3,0),0)</f>
        <v>0</v>
      </c>
      <c r="CU1612">
        <f>IFERROR(VLOOKUP(Tabla5[[#This Row],[CLAVE]],[2]VENTAS!$F$2:$L$1501,4,0),0)</f>
        <v>0</v>
      </c>
      <c r="CV1612">
        <f>IFERROR(VLOOKUP(Tabla5[[#This Row],[CLAVE]],[2]VENTAS!$F$2:$L$1501,5,0),0)</f>
        <v>0</v>
      </c>
      <c r="CW1612">
        <f>IFERROR(VLOOKUP(Tabla5[[#This Row],[CLAVE]],[2]VENTAS!$F$2:$L$1501,6,0),0)</f>
        <v>0</v>
      </c>
      <c r="CX1612">
        <f>IFERROR(VLOOKUP(Tabla5[[#This Row],[CLAVE]],[2]VENTAS!$F$2:$L$1501,7,0),0)</f>
        <v>0</v>
      </c>
      <c r="CY1612">
        <f>IFERROR(VLOOKUP(Tabla5[[#This Row],[CLAVE]],[2]VENTAS!$F$2:$R$1501,13,0),0)</f>
        <v>0</v>
      </c>
      <c r="CZ1612">
        <f>SUM(Tabla5[[#This Row],[VENTA MABE 2 SEMANA NOV]:[VENTAS OTROS 2 SEMANA NOV]])</f>
        <v>0</v>
      </c>
      <c r="DA1612" s="46">
        <v>2.3303402394475108</v>
      </c>
    </row>
    <row r="1613" spans="1:105" hidden="1" x14ac:dyDescent="0.3">
      <c r="A1613" t="str">
        <f>CONCATENATE(Tabla5[[#This Row],[TIENDA HMPV]],Tabla5[[#This Row],[LINEA]])</f>
        <v>JAPON CALDERONREFRIGERACIÓN</v>
      </c>
      <c r="C1613" s="55" t="s">
        <v>655</v>
      </c>
      <c r="D1613" s="55" t="s">
        <v>41</v>
      </c>
      <c r="E1613" s="55" t="s">
        <v>1354</v>
      </c>
      <c r="F1613" s="55" t="s">
        <v>1724</v>
      </c>
      <c r="G1613" t="s">
        <v>29</v>
      </c>
      <c r="H1613" s="42">
        <f>IFERROR(Tabla5[[#This Row],[VENTAS MABE]]/Tabla5[[#This Row],[CUOTA]],0)</f>
        <v>0</v>
      </c>
      <c r="W1613" s="42">
        <f>IFERROR(Tabla5[[#This Row],[TOTAL VENTA 38 SEMANA]]/Tabla5[[#This Row],[VENTA ACUM 38]],0)</f>
        <v>0</v>
      </c>
      <c r="X1613" s="42" t="e">
        <f>VLOOKUP(Tabla5[[#This Row],[CLAVE]],[1]!QMI_5_SEMANA_SEP_22[[CLAVE]:[SHARE CADENA S2]],21,0)</f>
        <v>#REF!</v>
      </c>
      <c r="Y1613" s="55" t="s">
        <v>769</v>
      </c>
      <c r="Z1613" s="46">
        <f>+Tabla5[[#This Row],[VENTA ACUM 38]]+Tabla5[[#This Row],[venta total 39 acum]]</f>
        <v>0</v>
      </c>
      <c r="AA1613" s="46"/>
      <c r="AB1613" s="46"/>
      <c r="AC1613" s="46"/>
      <c r="AD1613" s="46"/>
      <c r="AE1613" s="46"/>
      <c r="AF1613" s="46"/>
      <c r="AG1613" s="46"/>
      <c r="AH1613" s="42">
        <f>IFERROR(Tabla5[[#This Row],[VENTAS MABE]]/Tabla5[[#This Row],[VENTAS INDURAMA]],0)</f>
        <v>0</v>
      </c>
      <c r="AI1613" t="s">
        <v>1676</v>
      </c>
      <c r="AK1613" s="42"/>
      <c r="AL1613" t="s">
        <v>727</v>
      </c>
      <c r="AM1613" s="55" t="s">
        <v>1354</v>
      </c>
      <c r="AO1613" s="55" t="s">
        <v>460</v>
      </c>
      <c r="AQ1613" s="55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f>SUM(Tabla5[[#This Row],[VENTA MABE 1 SEMANA OCT]:[VENTAS OTROS 1 SEMANA OCT]])</f>
        <v>0</v>
      </c>
      <c r="AY1613" s="46">
        <v>2</v>
      </c>
      <c r="AZ1613" s="55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f>SUM(Tabla5[[#This Row],[VENTA MABE 2 SEMANA OCT]:[VENTAS OTROS 2 SEMANA OCT]])</f>
        <v>0</v>
      </c>
      <c r="BH1613" t="s">
        <v>1180</v>
      </c>
      <c r="BI1613" s="55" t="s">
        <v>655</v>
      </c>
      <c r="BJ1613">
        <v>1.0000000000000004</v>
      </c>
      <c r="BK1613" s="55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f>SUM(Tabla5[[#This Row],[VENTA MABE 3 SEMANA OCT]:[VENTAS OTROS 3 SEMANA OCT]])</f>
        <v>0</v>
      </c>
      <c r="BS1613" s="42">
        <v>0.4</v>
      </c>
      <c r="BT1613" s="55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f>SUM(Tabla5[[#This Row],[VENTA MABE 4 SEMANA OCT]:[VENTAS OTROS 4 SEMANA OCT]])</f>
        <v>0</v>
      </c>
      <c r="CI161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13" s="66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2</v>
      </c>
      <c r="CR1613">
        <f>SUM(Tabla5[[#This Row],[VENTA MABE 1 SEMANA NOV]:[VENTAS OTROS 1 SEMANA NOV]])</f>
        <v>2</v>
      </c>
      <c r="CS1613">
        <f>IFERROR(VLOOKUP(Tabla5[[#This Row],[CLAVE]],[2]VENTAS!$F$2:$L$1501,2,0),0)</f>
        <v>0</v>
      </c>
      <c r="CT1613">
        <f>IFERROR(VLOOKUP(Tabla5[[#This Row],[CLAVE]],[2]VENTAS!$F$2:$L$1501,3,0),0)</f>
        <v>0</v>
      </c>
      <c r="CU1613">
        <f>IFERROR(VLOOKUP(Tabla5[[#This Row],[CLAVE]],[2]VENTAS!$F$2:$L$1501,4,0),0)</f>
        <v>0</v>
      </c>
      <c r="CV1613">
        <f>IFERROR(VLOOKUP(Tabla5[[#This Row],[CLAVE]],[2]VENTAS!$F$2:$L$1501,5,0),0)</f>
        <v>0</v>
      </c>
      <c r="CW1613">
        <f>IFERROR(VLOOKUP(Tabla5[[#This Row],[CLAVE]],[2]VENTAS!$F$2:$L$1501,6,0),0)</f>
        <v>0</v>
      </c>
      <c r="CX1613">
        <f>IFERROR(VLOOKUP(Tabla5[[#This Row],[CLAVE]],[2]VENTAS!$F$2:$L$1501,7,0),0)</f>
        <v>0</v>
      </c>
      <c r="CY1613">
        <f>IFERROR(VLOOKUP(Tabla5[[#This Row],[CLAVE]],[2]VENTAS!$F$2:$R$1501,13,0),0)</f>
        <v>0</v>
      </c>
      <c r="CZ1613">
        <f>SUM(Tabla5[[#This Row],[VENTA MABE 2 SEMANA NOV]:[VENTAS OTROS 2 SEMANA NOV]])</f>
        <v>0</v>
      </c>
      <c r="DA1613" s="46">
        <v>2.6663515004164693</v>
      </c>
    </row>
    <row r="1614" spans="1:105" hidden="1" x14ac:dyDescent="0.3">
      <c r="A1614" t="str">
        <f>CONCATENATE(Tabla5[[#This Row],[TIENDA HMPV]],Tabla5[[#This Row],[LINEA]])</f>
        <v>662 - JAPON CITY MALLGLOBALES</v>
      </c>
      <c r="C1614" s="55" t="s">
        <v>264</v>
      </c>
      <c r="D1614" s="55" t="s">
        <v>86</v>
      </c>
      <c r="E1614" s="55" t="s">
        <v>266</v>
      </c>
      <c r="F1614" s="55" t="s">
        <v>1724</v>
      </c>
      <c r="G1614" t="s">
        <v>27</v>
      </c>
      <c r="H1614" s="42">
        <f>IFERROR(Tabla5[[#This Row],[VENTAS MABE]]/Tabla5[[#This Row],[CUOTA]],0)</f>
        <v>0</v>
      </c>
      <c r="W1614" s="42">
        <f>IFERROR(Tabla5[[#This Row],[TOTAL VENTA 38 SEMANA]]/Tabla5[[#This Row],[VENTA ACUM 38]],0)</f>
        <v>0</v>
      </c>
      <c r="X1614" s="42" t="e">
        <f>VLOOKUP(Tabla5[[#This Row],[CLAVE]],[1]!QMI_5_SEMANA_SEP_22[[CLAVE]:[SHARE CADENA S2]],21,0)</f>
        <v>#REF!</v>
      </c>
      <c r="Y1614" s="55" t="s">
        <v>757</v>
      </c>
      <c r="Z1614" s="46">
        <f>+Tabla5[[#This Row],[VENTA ACUM 38]]+Tabla5[[#This Row],[venta total 39 acum]]</f>
        <v>0</v>
      </c>
      <c r="AA1614" s="46"/>
      <c r="AB1614" s="46"/>
      <c r="AC1614" s="46"/>
      <c r="AD1614" s="46"/>
      <c r="AE1614" s="46"/>
      <c r="AF1614" s="46"/>
      <c r="AG1614" s="46"/>
      <c r="AH1614" s="42">
        <f>IFERROR(Tabla5[[#This Row],[VENTAS MABE]]/Tabla5[[#This Row],[VENTAS INDURAMA]],0)</f>
        <v>0</v>
      </c>
      <c r="AI1614" t="s">
        <v>1675</v>
      </c>
      <c r="AK1614" s="42"/>
      <c r="AL1614" t="s">
        <v>727</v>
      </c>
      <c r="AM1614" s="55" t="s">
        <v>41</v>
      </c>
      <c r="AO1614" s="55" t="s">
        <v>419</v>
      </c>
      <c r="AQ1614" s="55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f>SUM(Tabla5[[#This Row],[VENTA MABE 1 SEMANA OCT]:[VENTAS OTROS 1 SEMANA OCT]])</f>
        <v>0</v>
      </c>
      <c r="AY1614" s="46">
        <v>0</v>
      </c>
      <c r="AZ1614" s="55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f>SUM(Tabla5[[#This Row],[VENTA MABE 2 SEMANA OCT]:[VENTAS OTROS 2 SEMANA OCT]])</f>
        <v>0</v>
      </c>
      <c r="BH1614" t="s">
        <v>731</v>
      </c>
      <c r="BI1614" s="55" t="s">
        <v>264</v>
      </c>
      <c r="BJ1614">
        <v>3.9999999999999991</v>
      </c>
      <c r="BK1614" s="55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f>SUM(Tabla5[[#This Row],[VENTA MABE 3 SEMANA OCT]:[VENTAS OTROS 3 SEMANA OCT]])</f>
        <v>0</v>
      </c>
      <c r="BS1614" s="42">
        <v>0</v>
      </c>
      <c r="BT1614" s="55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f>SUM(Tabla5[[#This Row],[VENTA MABE 4 SEMANA OCT]:[VENTAS OTROS 4 SEMANA OCT]])</f>
        <v>0</v>
      </c>
      <c r="CB1614" t="s">
        <v>1679</v>
      </c>
      <c r="CC1614" t="s">
        <v>1679</v>
      </c>
      <c r="CD1614" t="s">
        <v>1679</v>
      </c>
      <c r="CE1614" t="s">
        <v>1679</v>
      </c>
      <c r="CF1614" t="s">
        <v>1679</v>
      </c>
      <c r="CG1614" t="s">
        <v>1679</v>
      </c>
      <c r="CH1614" t="s">
        <v>1679</v>
      </c>
      <c r="CI161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14" s="66">
        <v>0</v>
      </c>
      <c r="CK1614">
        <v>0</v>
      </c>
      <c r="CL1614">
        <v>0</v>
      </c>
      <c r="CM1614" t="s">
        <v>1679</v>
      </c>
      <c r="CN1614">
        <v>0</v>
      </c>
      <c r="CO1614">
        <v>0</v>
      </c>
      <c r="CP1614">
        <v>0</v>
      </c>
      <c r="CQ1614">
        <v>0</v>
      </c>
      <c r="CR1614">
        <f>SUM(Tabla5[[#This Row],[VENTA MABE 1 SEMANA NOV]:[VENTAS OTROS 1 SEMANA NOV]])</f>
        <v>0</v>
      </c>
      <c r="CS1614">
        <f>IFERROR(VLOOKUP(Tabla5[[#This Row],[CLAVE]],[2]VENTAS!$F$2:$L$1501,2,0),0)</f>
        <v>0</v>
      </c>
      <c r="CT1614">
        <f>IFERROR(VLOOKUP(Tabla5[[#This Row],[CLAVE]],[2]VENTAS!$F$2:$L$1501,3,0),0)</f>
        <v>0</v>
      </c>
      <c r="CU1614">
        <f>IFERROR(VLOOKUP(Tabla5[[#This Row],[CLAVE]],[2]VENTAS!$F$2:$L$1501,4,0),0)</f>
        <v>0</v>
      </c>
      <c r="CV1614">
        <f>IFERROR(VLOOKUP(Tabla5[[#This Row],[CLAVE]],[2]VENTAS!$F$2:$L$1501,5,0),0)</f>
        <v>0</v>
      </c>
      <c r="CW1614">
        <f>IFERROR(VLOOKUP(Tabla5[[#This Row],[CLAVE]],[2]VENTAS!$F$2:$L$1501,6,0),0)</f>
        <v>0</v>
      </c>
      <c r="CX1614">
        <f>IFERROR(VLOOKUP(Tabla5[[#This Row],[CLAVE]],[2]VENTAS!$F$2:$L$1501,7,0),0)</f>
        <v>0</v>
      </c>
      <c r="CY1614">
        <f>IFERROR(VLOOKUP(Tabla5[[#This Row],[CLAVE]],[2]VENTAS!$F$2:$R$1501,13,0),0)</f>
        <v>0</v>
      </c>
      <c r="CZ1614">
        <f>SUM(Tabla5[[#This Row],[VENTA MABE 2 SEMANA NOV]:[VENTAS OTROS 2 SEMANA NOV]])</f>
        <v>0</v>
      </c>
      <c r="DA1614" s="46">
        <v>0</v>
      </c>
    </row>
    <row r="1615" spans="1:105" hidden="1" x14ac:dyDescent="0.3">
      <c r="A1615" t="str">
        <f>CONCATENATE(Tabla5[[#This Row],[TIENDA HMPV]],Tabla5[[#This Row],[LINEA]])</f>
        <v>662 - JAPON CITY MALLLAVADO</v>
      </c>
      <c r="C1615" s="55" t="s">
        <v>264</v>
      </c>
      <c r="D1615" s="55" t="s">
        <v>86</v>
      </c>
      <c r="E1615" s="55" t="s">
        <v>266</v>
      </c>
      <c r="F1615" s="55" t="s">
        <v>1724</v>
      </c>
      <c r="G1615" t="s">
        <v>28</v>
      </c>
      <c r="H1615" s="42">
        <f>IFERROR(Tabla5[[#This Row],[VENTAS MABE]]/Tabla5[[#This Row],[CUOTA]],0)</f>
        <v>0</v>
      </c>
      <c r="W1615" s="42">
        <f>IFERROR(Tabla5[[#This Row],[TOTAL VENTA 38 SEMANA]]/Tabla5[[#This Row],[VENTA ACUM 38]],0)</f>
        <v>0</v>
      </c>
      <c r="X1615" s="42" t="e">
        <f>VLOOKUP(Tabla5[[#This Row],[CLAVE]],[1]!QMI_5_SEMANA_SEP_22[[CLAVE]:[SHARE CADENA S2]],21,0)</f>
        <v>#REF!</v>
      </c>
      <c r="Y1615" s="55" t="s">
        <v>757</v>
      </c>
      <c r="Z1615" s="46">
        <f>+Tabla5[[#This Row],[VENTA ACUM 38]]+Tabla5[[#This Row],[venta total 39 acum]]</f>
        <v>0</v>
      </c>
      <c r="AA1615" s="46"/>
      <c r="AB1615" s="46"/>
      <c r="AC1615" s="46"/>
      <c r="AD1615" s="46"/>
      <c r="AE1615" s="46"/>
      <c r="AF1615" s="46"/>
      <c r="AG1615" s="46"/>
      <c r="AH1615" s="42">
        <f>IFERROR(Tabla5[[#This Row],[VENTAS MABE]]/Tabla5[[#This Row],[VENTAS INDURAMA]],0)</f>
        <v>0</v>
      </c>
      <c r="AI1615" t="s">
        <v>1675</v>
      </c>
      <c r="AK1615" s="42"/>
      <c r="AL1615" t="s">
        <v>727</v>
      </c>
      <c r="AM1615" s="55" t="s">
        <v>41</v>
      </c>
      <c r="AO1615" s="55" t="s">
        <v>419</v>
      </c>
      <c r="AQ1615" s="5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f>SUM(Tabla5[[#This Row],[VENTA MABE 1 SEMANA OCT]:[VENTAS OTROS 1 SEMANA OCT]])</f>
        <v>0</v>
      </c>
      <c r="AY1615" s="46">
        <v>0</v>
      </c>
      <c r="AZ1615" s="5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f>SUM(Tabla5[[#This Row],[VENTA MABE 2 SEMANA OCT]:[VENTAS OTROS 2 SEMANA OCT]])</f>
        <v>0</v>
      </c>
      <c r="BH1615" t="s">
        <v>731</v>
      </c>
      <c r="BI1615" s="55" t="s">
        <v>264</v>
      </c>
      <c r="BJ1615">
        <v>3.9999999999999991</v>
      </c>
      <c r="BK1615" s="5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f>SUM(Tabla5[[#This Row],[VENTA MABE 3 SEMANA OCT]:[VENTAS OTROS 3 SEMANA OCT]])</f>
        <v>0</v>
      </c>
      <c r="BS1615" s="42">
        <v>0</v>
      </c>
      <c r="BT1615" s="5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f>SUM(Tabla5[[#This Row],[VENTA MABE 4 SEMANA OCT]:[VENTAS OTROS 4 SEMANA OCT]])</f>
        <v>0</v>
      </c>
      <c r="CB1615" t="s">
        <v>1679</v>
      </c>
      <c r="CC1615" t="s">
        <v>1679</v>
      </c>
      <c r="CD1615" t="s">
        <v>1679</v>
      </c>
      <c r="CE1615" t="s">
        <v>1679</v>
      </c>
      <c r="CF1615" t="s">
        <v>1679</v>
      </c>
      <c r="CG1615" t="s">
        <v>1679</v>
      </c>
      <c r="CH1615" t="s">
        <v>1679</v>
      </c>
      <c r="CI161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15" s="66">
        <v>0</v>
      </c>
      <c r="CK1615">
        <v>0</v>
      </c>
      <c r="CL1615">
        <v>0</v>
      </c>
      <c r="CM1615" t="s">
        <v>1679</v>
      </c>
      <c r="CN1615">
        <v>0</v>
      </c>
      <c r="CO1615">
        <v>0</v>
      </c>
      <c r="CP1615">
        <v>0</v>
      </c>
      <c r="CQ1615">
        <v>0</v>
      </c>
      <c r="CR1615">
        <f>SUM(Tabla5[[#This Row],[VENTA MABE 1 SEMANA NOV]:[VENTAS OTROS 1 SEMANA NOV]])</f>
        <v>0</v>
      </c>
      <c r="CS1615">
        <f>IFERROR(VLOOKUP(Tabla5[[#This Row],[CLAVE]],[2]VENTAS!$F$2:$L$1501,2,0),0)</f>
        <v>0</v>
      </c>
      <c r="CT1615">
        <f>IFERROR(VLOOKUP(Tabla5[[#This Row],[CLAVE]],[2]VENTAS!$F$2:$L$1501,3,0),0)</f>
        <v>0</v>
      </c>
      <c r="CU1615">
        <f>IFERROR(VLOOKUP(Tabla5[[#This Row],[CLAVE]],[2]VENTAS!$F$2:$L$1501,4,0),0)</f>
        <v>2</v>
      </c>
      <c r="CV1615">
        <f>IFERROR(VLOOKUP(Tabla5[[#This Row],[CLAVE]],[2]VENTAS!$F$2:$L$1501,5,0),0)</f>
        <v>0</v>
      </c>
      <c r="CW1615">
        <f>IFERROR(VLOOKUP(Tabla5[[#This Row],[CLAVE]],[2]VENTAS!$F$2:$L$1501,6,0),0)</f>
        <v>0</v>
      </c>
      <c r="CX1615">
        <f>IFERROR(VLOOKUP(Tabla5[[#This Row],[CLAVE]],[2]VENTAS!$F$2:$L$1501,7,0),0)</f>
        <v>0</v>
      </c>
      <c r="CY1615">
        <f>IFERROR(VLOOKUP(Tabla5[[#This Row],[CLAVE]],[2]VENTAS!$F$2:$R$1501,13,0),0)</f>
        <v>0</v>
      </c>
      <c r="CZ1615">
        <f>SUM(Tabla5[[#This Row],[VENTA MABE 2 SEMANA NOV]:[VENTAS OTROS 2 SEMANA NOV]])</f>
        <v>2</v>
      </c>
      <c r="DA1615" s="46">
        <v>0</v>
      </c>
    </row>
    <row r="1616" spans="1:105" hidden="1" x14ac:dyDescent="0.3">
      <c r="A1616" t="str">
        <f>CONCATENATE(Tabla5[[#This Row],[TIENDA HMPV]],Tabla5[[#This Row],[LINEA]])</f>
        <v>287 - ORVE RIOBAMBA (PL)COCINAS</v>
      </c>
      <c r="C1616" s="55" t="s">
        <v>248</v>
      </c>
      <c r="D1616" s="55" t="s">
        <v>86</v>
      </c>
      <c r="E1616" s="55" t="s">
        <v>1450</v>
      </c>
      <c r="F1616" s="55" t="s">
        <v>1724</v>
      </c>
      <c r="G1616" t="s">
        <v>26</v>
      </c>
      <c r="H1616" s="42">
        <f>IFERROR(Tabla5[[#This Row],[VENTAS MABE]]/Tabla5[[#This Row],[CUOTA]],0)</f>
        <v>0</v>
      </c>
      <c r="W1616" s="42">
        <f>IFERROR(Tabla5[[#This Row],[TOTAL VENTA 38 SEMANA]]/Tabla5[[#This Row],[VENTA ACUM 38]],0)</f>
        <v>0</v>
      </c>
      <c r="X1616" s="42" t="e">
        <f>VLOOKUP(Tabla5[[#This Row],[CLAVE]],[1]!QMI_5_SEMANA_SEP_22[[CLAVE]:[SHARE CADENA S2]],21,0)</f>
        <v>#REF!</v>
      </c>
      <c r="Y1616" s="55" t="s">
        <v>769</v>
      </c>
      <c r="Z1616" s="46">
        <f>+Tabla5[[#This Row],[VENTA ACUM 38]]+Tabla5[[#This Row],[venta total 39 acum]]</f>
        <v>0</v>
      </c>
      <c r="AA1616" s="46"/>
      <c r="AB1616" s="46"/>
      <c r="AC1616" s="46"/>
      <c r="AD1616" s="46"/>
      <c r="AE1616" s="46"/>
      <c r="AF1616" s="46"/>
      <c r="AG1616" s="46"/>
      <c r="AH1616" s="42">
        <f>IFERROR(Tabla5[[#This Row],[VENTAS MABE]]/Tabla5[[#This Row],[VENTAS INDURAMA]],0)</f>
        <v>0</v>
      </c>
      <c r="AI1616" t="s">
        <v>1676</v>
      </c>
      <c r="AK1616" s="42"/>
      <c r="AL1616" t="s">
        <v>727</v>
      </c>
      <c r="AM1616" s="55" t="s">
        <v>1449</v>
      </c>
      <c r="AO1616" s="55" t="s">
        <v>429</v>
      </c>
      <c r="AQ1616" s="55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f>SUM(Tabla5[[#This Row],[VENTA MABE 1 SEMANA OCT]:[VENTAS OTROS 1 SEMANA OCT]])</f>
        <v>0</v>
      </c>
      <c r="AY1616" s="46">
        <v>2</v>
      </c>
      <c r="AZ1616" s="55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f>SUM(Tabla5[[#This Row],[VENTA MABE 2 SEMANA OCT]:[VENTAS OTROS 2 SEMANA OCT]])</f>
        <v>0</v>
      </c>
      <c r="BH1616" t="s">
        <v>781</v>
      </c>
      <c r="BI1616" s="55" t="s">
        <v>248</v>
      </c>
      <c r="BJ1616">
        <v>3.9999999999999991</v>
      </c>
      <c r="BK1616" s="55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f>SUM(Tabla5[[#This Row],[VENTA MABE 3 SEMANA OCT]:[VENTAS OTROS 3 SEMANA OCT]])</f>
        <v>0</v>
      </c>
      <c r="BS1616" s="42">
        <v>0.5</v>
      </c>
      <c r="BT1616" s="55">
        <v>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f>SUM(Tabla5[[#This Row],[VENTA MABE 4 SEMANA OCT]:[VENTAS OTROS 4 SEMANA OCT]])</f>
        <v>1</v>
      </c>
      <c r="CB1616" t="s">
        <v>1679</v>
      </c>
      <c r="CC1616" t="s">
        <v>1679</v>
      </c>
      <c r="CD1616" t="s">
        <v>1679</v>
      </c>
      <c r="CE1616" t="s">
        <v>1679</v>
      </c>
      <c r="CF1616" t="s">
        <v>1679</v>
      </c>
      <c r="CG1616" t="s">
        <v>1679</v>
      </c>
      <c r="CH1616" t="s">
        <v>1679</v>
      </c>
      <c r="CI161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16" s="66">
        <v>0</v>
      </c>
      <c r="CK1616">
        <v>0</v>
      </c>
      <c r="CL1616">
        <v>0</v>
      </c>
      <c r="CM1616" t="s">
        <v>1679</v>
      </c>
      <c r="CN1616">
        <v>0</v>
      </c>
      <c r="CO1616">
        <v>0</v>
      </c>
      <c r="CP1616">
        <v>0</v>
      </c>
      <c r="CQ1616">
        <v>1</v>
      </c>
      <c r="CR1616">
        <f>SUM(Tabla5[[#This Row],[VENTA MABE 1 SEMANA NOV]:[VENTAS OTROS 1 SEMANA NOV]])</f>
        <v>1</v>
      </c>
      <c r="CS1616">
        <f>IFERROR(VLOOKUP(Tabla5[[#This Row],[CLAVE]],[2]VENTAS!$F$2:$L$1501,2,0),0)</f>
        <v>0</v>
      </c>
      <c r="CT1616">
        <f>IFERROR(VLOOKUP(Tabla5[[#This Row],[CLAVE]],[2]VENTAS!$F$2:$L$1501,3,0),0)</f>
        <v>0</v>
      </c>
      <c r="CU1616">
        <f>IFERROR(VLOOKUP(Tabla5[[#This Row],[CLAVE]],[2]VENTAS!$F$2:$L$1501,4,0),0)</f>
        <v>0</v>
      </c>
      <c r="CV1616">
        <f>IFERROR(VLOOKUP(Tabla5[[#This Row],[CLAVE]],[2]VENTAS!$F$2:$L$1501,5,0),0)</f>
        <v>0</v>
      </c>
      <c r="CW1616">
        <f>IFERROR(VLOOKUP(Tabla5[[#This Row],[CLAVE]],[2]VENTAS!$F$2:$L$1501,6,0),0)</f>
        <v>0</v>
      </c>
      <c r="CX1616">
        <f>IFERROR(VLOOKUP(Tabla5[[#This Row],[CLAVE]],[2]VENTAS!$F$2:$L$1501,7,0),0)</f>
        <v>0</v>
      </c>
      <c r="CY1616">
        <f>IFERROR(VLOOKUP(Tabla5[[#This Row],[CLAVE]],[2]VENTAS!$F$2:$R$1501,13,0),0)</f>
        <v>0</v>
      </c>
      <c r="CZ1616">
        <f>SUM(Tabla5[[#This Row],[VENTA MABE 2 SEMANA NOV]:[VENTAS OTROS 2 SEMANA NOV]])</f>
        <v>0</v>
      </c>
      <c r="DA1616" s="46">
        <v>1.7003435647676215</v>
      </c>
    </row>
    <row r="1617" spans="1:105" hidden="1" x14ac:dyDescent="0.3">
      <c r="A1617" t="str">
        <f>CONCATENATE(Tabla5[[#This Row],[TIENDA HMPV]],Tabla5[[#This Row],[LINEA]])</f>
        <v>287 - ORVE RIOBAMBA (PL)REFRIGERACIÓN</v>
      </c>
      <c r="C1617" s="55" t="s">
        <v>248</v>
      </c>
      <c r="D1617" s="55" t="s">
        <v>86</v>
      </c>
      <c r="E1617" s="55" t="s">
        <v>1450</v>
      </c>
      <c r="F1617" s="55" t="s">
        <v>1724</v>
      </c>
      <c r="G1617" t="s">
        <v>29</v>
      </c>
      <c r="H1617" s="42">
        <f>IFERROR(Tabla5[[#This Row],[VENTAS MABE]]/Tabla5[[#This Row],[CUOTA]],0)</f>
        <v>0</v>
      </c>
      <c r="W1617" s="42">
        <f>IFERROR(Tabla5[[#This Row],[TOTAL VENTA 38 SEMANA]]/Tabla5[[#This Row],[VENTA ACUM 38]],0)</f>
        <v>0</v>
      </c>
      <c r="X1617" s="42" t="e">
        <f>VLOOKUP(Tabla5[[#This Row],[CLAVE]],[1]!QMI_5_SEMANA_SEP_22[[CLAVE]:[SHARE CADENA S2]],21,0)</f>
        <v>#REF!</v>
      </c>
      <c r="Y1617" s="55" t="s">
        <v>769</v>
      </c>
      <c r="Z1617" s="46">
        <f>+Tabla5[[#This Row],[VENTA ACUM 38]]+Tabla5[[#This Row],[venta total 39 acum]]</f>
        <v>0</v>
      </c>
      <c r="AA1617" s="46"/>
      <c r="AB1617" s="46"/>
      <c r="AC1617" s="46"/>
      <c r="AD1617" s="46"/>
      <c r="AE1617" s="46"/>
      <c r="AF1617" s="46"/>
      <c r="AG1617" s="46"/>
      <c r="AH1617" s="42">
        <f>IFERROR(Tabla5[[#This Row],[VENTAS MABE]]/Tabla5[[#This Row],[VENTAS INDURAMA]],0)</f>
        <v>0</v>
      </c>
      <c r="AI1617" t="s">
        <v>1676</v>
      </c>
      <c r="AK1617" s="42"/>
      <c r="AL1617" t="s">
        <v>727</v>
      </c>
      <c r="AM1617" s="55" t="s">
        <v>1449</v>
      </c>
      <c r="AO1617" s="55" t="s">
        <v>429</v>
      </c>
      <c r="AQ1617" s="55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f>SUM(Tabla5[[#This Row],[VENTA MABE 1 SEMANA OCT]:[VENTAS OTROS 1 SEMANA OCT]])</f>
        <v>0</v>
      </c>
      <c r="AY1617" s="46">
        <v>2</v>
      </c>
      <c r="AZ1617" s="55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f>SUM(Tabla5[[#This Row],[VENTA MABE 2 SEMANA OCT]:[VENTAS OTROS 2 SEMANA OCT]])</f>
        <v>1</v>
      </c>
      <c r="BH1617" t="s">
        <v>781</v>
      </c>
      <c r="BI1617" s="55" t="s">
        <v>248</v>
      </c>
      <c r="BJ1617">
        <v>3.9999999999999991</v>
      </c>
      <c r="BK1617" s="55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f>SUM(Tabla5[[#This Row],[VENTA MABE 3 SEMANA OCT]:[VENTAS OTROS 3 SEMANA OCT]])</f>
        <v>0</v>
      </c>
      <c r="BS1617" s="42">
        <v>0.4</v>
      </c>
      <c r="BT1617" s="55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f>SUM(Tabla5[[#This Row],[VENTA MABE 4 SEMANA OCT]:[VENTAS OTROS 4 SEMANA OCT]])</f>
        <v>0</v>
      </c>
      <c r="CB1617" t="s">
        <v>1679</v>
      </c>
      <c r="CC1617" t="s">
        <v>1679</v>
      </c>
      <c r="CD1617" t="s">
        <v>1679</v>
      </c>
      <c r="CE1617" t="s">
        <v>1679</v>
      </c>
      <c r="CF1617" t="s">
        <v>1679</v>
      </c>
      <c r="CG1617" t="s">
        <v>1679</v>
      </c>
      <c r="CH1617" t="s">
        <v>1679</v>
      </c>
      <c r="CI161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17" s="66">
        <v>0</v>
      </c>
      <c r="CK1617">
        <v>0</v>
      </c>
      <c r="CL1617">
        <v>0</v>
      </c>
      <c r="CM1617" t="s">
        <v>1679</v>
      </c>
      <c r="CN1617">
        <v>0</v>
      </c>
      <c r="CO1617">
        <v>0</v>
      </c>
      <c r="CP1617">
        <v>0</v>
      </c>
      <c r="CQ1617">
        <v>0</v>
      </c>
      <c r="CR1617">
        <f>SUM(Tabla5[[#This Row],[VENTA MABE 1 SEMANA NOV]:[VENTAS OTROS 1 SEMANA NOV]])</f>
        <v>0</v>
      </c>
      <c r="CS1617">
        <f>IFERROR(VLOOKUP(Tabla5[[#This Row],[CLAVE]],[2]VENTAS!$F$2:$L$1501,2,0),0)</f>
        <v>0</v>
      </c>
      <c r="CT1617">
        <f>IFERROR(VLOOKUP(Tabla5[[#This Row],[CLAVE]],[2]VENTAS!$F$2:$L$1501,3,0),0)</f>
        <v>0</v>
      </c>
      <c r="CU1617">
        <f>IFERROR(VLOOKUP(Tabla5[[#This Row],[CLAVE]],[2]VENTAS!$F$2:$L$1501,4,0),0)</f>
        <v>0</v>
      </c>
      <c r="CV1617">
        <f>IFERROR(VLOOKUP(Tabla5[[#This Row],[CLAVE]],[2]VENTAS!$F$2:$L$1501,5,0),0)</f>
        <v>0</v>
      </c>
      <c r="CW1617">
        <f>IFERROR(VLOOKUP(Tabla5[[#This Row],[CLAVE]],[2]VENTAS!$F$2:$L$1501,6,0),0)</f>
        <v>0</v>
      </c>
      <c r="CX1617">
        <f>IFERROR(VLOOKUP(Tabla5[[#This Row],[CLAVE]],[2]VENTAS!$F$2:$L$1501,7,0),0)</f>
        <v>0</v>
      </c>
      <c r="CY1617">
        <f>IFERROR(VLOOKUP(Tabla5[[#This Row],[CLAVE]],[2]VENTAS!$F$2:$R$1501,13,0),0)</f>
        <v>0</v>
      </c>
      <c r="CZ1617">
        <f>SUM(Tabla5[[#This Row],[VENTA MABE 2 SEMANA NOV]:[VENTAS OTROS 2 SEMANA NOV]])</f>
        <v>0</v>
      </c>
      <c r="DA1617" s="46">
        <v>3</v>
      </c>
    </row>
    <row r="1618" spans="1:105" hidden="1" x14ac:dyDescent="0.3">
      <c r="A1618" t="str">
        <f>CONCATENATE(Tabla5[[#This Row],[TIENDA HMPV]],Tabla5[[#This Row],[LINEA]])</f>
        <v>884 - MIN CUENCA BORRERO (1)COCINAS</v>
      </c>
      <c r="C1618" s="55" t="s">
        <v>99</v>
      </c>
      <c r="D1618" s="55" t="s">
        <v>64</v>
      </c>
      <c r="E1618" s="55" t="s">
        <v>1628</v>
      </c>
      <c r="F1618" s="55" t="s">
        <v>1725</v>
      </c>
      <c r="G1618" t="s">
        <v>26</v>
      </c>
      <c r="H1618" s="42">
        <f>IFERROR(Tabla5[[#This Row],[VENTAS MABE]]/Tabla5[[#This Row],[CUOTA]],0)</f>
        <v>0</v>
      </c>
      <c r="W1618" s="42">
        <f>IFERROR(Tabla5[[#This Row],[TOTAL VENTA 38 SEMANA]]/Tabla5[[#This Row],[VENTA ACUM 38]],0)</f>
        <v>0</v>
      </c>
      <c r="X1618" s="42" t="e">
        <f>VLOOKUP(Tabla5[[#This Row],[CLAVE]],[1]!QMI_5_SEMANA_SEP_22[[CLAVE]:[SHARE CADENA S2]],21,0)</f>
        <v>#REF!</v>
      </c>
      <c r="Y1618" s="55" t="s">
        <v>734</v>
      </c>
      <c r="Z1618" s="46">
        <f>+Tabla5[[#This Row],[VENTA ACUM 38]]+Tabla5[[#This Row],[venta total 39 acum]]</f>
        <v>0</v>
      </c>
      <c r="AA1618" s="46"/>
      <c r="AB1618" s="46"/>
      <c r="AC1618" s="46"/>
      <c r="AD1618" s="46"/>
      <c r="AE1618" s="46"/>
      <c r="AF1618" s="46"/>
      <c r="AG1618" s="46"/>
      <c r="AH1618" s="42">
        <f>IFERROR(Tabla5[[#This Row],[VENTAS MABE]]/Tabla5[[#This Row],[VENTAS INDURAMA]],0)</f>
        <v>0</v>
      </c>
      <c r="AI1618" t="s">
        <v>1675</v>
      </c>
      <c r="AK1618" s="42"/>
      <c r="AL1618" t="s">
        <v>727</v>
      </c>
      <c r="AM1618" s="55" t="s">
        <v>1652</v>
      </c>
      <c r="AO1618" s="55" t="s">
        <v>460</v>
      </c>
      <c r="AQ1618" s="55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f>SUM(Tabla5[[#This Row],[VENTA MABE 1 SEMANA OCT]:[VENTAS OTROS 1 SEMANA OCT]])</f>
        <v>0</v>
      </c>
      <c r="AY1618" s="46">
        <v>3.6801801801801801</v>
      </c>
      <c r="AZ1618" s="55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f>SUM(Tabla5[[#This Row],[VENTA MABE 2 SEMANA OCT]:[VENTAS OTROS 2 SEMANA OCT]])</f>
        <v>0</v>
      </c>
      <c r="BH1618" t="s">
        <v>1644</v>
      </c>
      <c r="BI1618" s="55" t="s">
        <v>195</v>
      </c>
      <c r="BJ1618">
        <v>1.9999999999999982</v>
      </c>
      <c r="BK1618" s="55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f>SUM(Tabla5[[#This Row],[VENTA MABE 3 SEMANA OCT]:[VENTAS OTROS 3 SEMANA OCT]])</f>
        <v>0</v>
      </c>
      <c r="BS1618" s="42">
        <v>0.15</v>
      </c>
      <c r="BT1618" s="55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f>SUM(Tabla5[[#This Row],[VENTA MABE 4 SEMANA OCT]:[VENTAS OTROS 4 SEMANA OCT]])</f>
        <v>0</v>
      </c>
      <c r="CI161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18" s="66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f>SUM(Tabla5[[#This Row],[VENTA MABE 1 SEMANA NOV]:[VENTAS OTROS 1 SEMANA NOV]])</f>
        <v>0</v>
      </c>
      <c r="CS1618">
        <f>IFERROR(VLOOKUP(Tabla5[[#This Row],[CLAVE]],[2]VENTAS!$F$2:$L$1501,2,0),0)</f>
        <v>0</v>
      </c>
      <c r="CT1618">
        <f>IFERROR(VLOOKUP(Tabla5[[#This Row],[CLAVE]],[2]VENTAS!$F$2:$L$1501,3,0),0)</f>
        <v>0</v>
      </c>
      <c r="CU1618">
        <f>IFERROR(VLOOKUP(Tabla5[[#This Row],[CLAVE]],[2]VENTAS!$F$2:$L$1501,4,0),0)</f>
        <v>0</v>
      </c>
      <c r="CV1618">
        <f>IFERROR(VLOOKUP(Tabla5[[#This Row],[CLAVE]],[2]VENTAS!$F$2:$L$1501,5,0),0)</f>
        <v>0</v>
      </c>
      <c r="CW1618">
        <f>IFERROR(VLOOKUP(Tabla5[[#This Row],[CLAVE]],[2]VENTAS!$F$2:$L$1501,6,0),0)</f>
        <v>0</v>
      </c>
      <c r="CX1618">
        <f>IFERROR(VLOOKUP(Tabla5[[#This Row],[CLAVE]],[2]VENTAS!$F$2:$L$1501,7,0),0)</f>
        <v>0</v>
      </c>
      <c r="CY1618">
        <f>IFERROR(VLOOKUP(Tabla5[[#This Row],[CLAVE]],[2]VENTAS!$F$2:$R$1501,13,0),0)</f>
        <v>0</v>
      </c>
      <c r="CZ1618">
        <f>SUM(Tabla5[[#This Row],[VENTA MABE 2 SEMANA NOV]:[VENTAS OTROS 2 SEMANA NOV]])</f>
        <v>0</v>
      </c>
      <c r="DA1618" s="46">
        <v>0</v>
      </c>
    </row>
    <row r="1619" spans="1:105" hidden="1" x14ac:dyDescent="0.3">
      <c r="A1619" t="str">
        <f>CONCATENATE(Tabla5[[#This Row],[TIENDA HMPV]],Tabla5[[#This Row],[LINEA]])</f>
        <v>884 - MIN CUENCA BORRERO (1)GLOBALES</v>
      </c>
      <c r="C1619" s="55" t="s">
        <v>99</v>
      </c>
      <c r="D1619" s="55" t="s">
        <v>64</v>
      </c>
      <c r="E1619" s="55" t="s">
        <v>1628</v>
      </c>
      <c r="F1619" s="55" t="s">
        <v>1725</v>
      </c>
      <c r="G1619" t="s">
        <v>27</v>
      </c>
      <c r="H1619" s="42">
        <f>IFERROR(Tabla5[[#This Row],[VENTAS MABE]]/Tabla5[[#This Row],[CUOTA]],0)</f>
        <v>0</v>
      </c>
      <c r="W1619" s="42">
        <f>IFERROR(Tabla5[[#This Row],[TOTAL VENTA 38 SEMANA]]/Tabla5[[#This Row],[VENTA ACUM 38]],0)</f>
        <v>0</v>
      </c>
      <c r="X1619" s="42" t="e">
        <f>VLOOKUP(Tabla5[[#This Row],[CLAVE]],[1]!QMI_5_SEMANA_SEP_22[[CLAVE]:[SHARE CADENA S2]],21,0)</f>
        <v>#REF!</v>
      </c>
      <c r="Y1619" s="55" t="s">
        <v>734</v>
      </c>
      <c r="Z1619" s="46">
        <f>+Tabla5[[#This Row],[VENTA ACUM 38]]+Tabla5[[#This Row],[venta total 39 acum]]</f>
        <v>0</v>
      </c>
      <c r="AA1619" s="46"/>
      <c r="AB1619" s="46"/>
      <c r="AC1619" s="46"/>
      <c r="AD1619" s="46"/>
      <c r="AE1619" s="46"/>
      <c r="AF1619" s="46"/>
      <c r="AG1619" s="46"/>
      <c r="AH1619" s="42">
        <f>IFERROR(Tabla5[[#This Row],[VENTAS MABE]]/Tabla5[[#This Row],[VENTAS INDURAMA]],0)</f>
        <v>0</v>
      </c>
      <c r="AI1619" t="s">
        <v>1675</v>
      </c>
      <c r="AK1619" s="42"/>
      <c r="AL1619" t="s">
        <v>727</v>
      </c>
      <c r="AM1619" s="55" t="s">
        <v>1652</v>
      </c>
      <c r="AO1619" s="55" t="s">
        <v>460</v>
      </c>
      <c r="AQ1619" s="55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f>SUM(Tabla5[[#This Row],[VENTA MABE 1 SEMANA OCT]:[VENTAS OTROS 1 SEMANA OCT]])</f>
        <v>0</v>
      </c>
      <c r="AY1619" s="46">
        <v>0</v>
      </c>
      <c r="AZ1619" s="55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f>SUM(Tabla5[[#This Row],[VENTA MABE 2 SEMANA OCT]:[VENTAS OTROS 2 SEMANA OCT]])</f>
        <v>0</v>
      </c>
      <c r="BH1619" t="s">
        <v>1644</v>
      </c>
      <c r="BI1619" s="55" t="s">
        <v>195</v>
      </c>
      <c r="BJ1619">
        <v>1.9999999999999982</v>
      </c>
      <c r="BK1619" s="55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f>SUM(Tabla5[[#This Row],[VENTA MABE 3 SEMANA OCT]:[VENTAS OTROS 3 SEMANA OCT]])</f>
        <v>0</v>
      </c>
      <c r="BS1619" s="42">
        <v>0</v>
      </c>
      <c r="BT1619" s="55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f>SUM(Tabla5[[#This Row],[VENTA MABE 4 SEMANA OCT]:[VENTAS OTROS 4 SEMANA OCT]])</f>
        <v>0</v>
      </c>
      <c r="CI161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19" s="66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f>SUM(Tabla5[[#This Row],[VENTA MABE 1 SEMANA NOV]:[VENTAS OTROS 1 SEMANA NOV]])</f>
        <v>0</v>
      </c>
      <c r="CS1619">
        <f>IFERROR(VLOOKUP(Tabla5[[#This Row],[CLAVE]],[2]VENTAS!$F$2:$L$1501,2,0),0)</f>
        <v>0</v>
      </c>
      <c r="CT1619">
        <f>IFERROR(VLOOKUP(Tabla5[[#This Row],[CLAVE]],[2]VENTAS!$F$2:$L$1501,3,0),0)</f>
        <v>0</v>
      </c>
      <c r="CU1619">
        <f>IFERROR(VLOOKUP(Tabla5[[#This Row],[CLAVE]],[2]VENTAS!$F$2:$L$1501,4,0),0)</f>
        <v>0</v>
      </c>
      <c r="CV1619">
        <f>IFERROR(VLOOKUP(Tabla5[[#This Row],[CLAVE]],[2]VENTAS!$F$2:$L$1501,5,0),0)</f>
        <v>0</v>
      </c>
      <c r="CW1619">
        <f>IFERROR(VLOOKUP(Tabla5[[#This Row],[CLAVE]],[2]VENTAS!$F$2:$L$1501,6,0),0)</f>
        <v>0</v>
      </c>
      <c r="CX1619">
        <f>IFERROR(VLOOKUP(Tabla5[[#This Row],[CLAVE]],[2]VENTAS!$F$2:$L$1501,7,0),0)</f>
        <v>0</v>
      </c>
      <c r="CY1619">
        <f>IFERROR(VLOOKUP(Tabla5[[#This Row],[CLAVE]],[2]VENTAS!$F$2:$R$1501,13,0),0)</f>
        <v>0</v>
      </c>
      <c r="CZ1619">
        <f>SUM(Tabla5[[#This Row],[VENTA MABE 2 SEMANA NOV]:[VENTAS OTROS 2 SEMANA NOV]])</f>
        <v>0</v>
      </c>
      <c r="DA1619" s="46">
        <v>0</v>
      </c>
    </row>
    <row r="1620" spans="1:105" hidden="1" x14ac:dyDescent="0.3">
      <c r="A1620" t="str">
        <f>CONCATENATE(Tabla5[[#This Row],[TIENDA HMPV]],Tabla5[[#This Row],[LINEA]])</f>
        <v>884 - MIN CUENCA BORRERO (1)REFRIGERACIÓN</v>
      </c>
      <c r="C1620" s="55" t="s">
        <v>99</v>
      </c>
      <c r="D1620" s="55" t="s">
        <v>64</v>
      </c>
      <c r="E1620" s="55" t="s">
        <v>1628</v>
      </c>
      <c r="F1620" s="55" t="s">
        <v>1725</v>
      </c>
      <c r="G1620" t="s">
        <v>29</v>
      </c>
      <c r="H1620" s="42">
        <f>IFERROR(Tabla5[[#This Row],[VENTAS MABE]]/Tabla5[[#This Row],[CUOTA]],0)</f>
        <v>0</v>
      </c>
      <c r="W1620" s="42">
        <f>IFERROR(Tabla5[[#This Row],[TOTAL VENTA 38 SEMANA]]/Tabla5[[#This Row],[VENTA ACUM 38]],0)</f>
        <v>0</v>
      </c>
      <c r="X1620" s="42" t="e">
        <f>VLOOKUP(Tabla5[[#This Row],[CLAVE]],[1]!QMI_5_SEMANA_SEP_22[[CLAVE]:[SHARE CADENA S2]],21,0)</f>
        <v>#REF!</v>
      </c>
      <c r="Y1620" s="55" t="s">
        <v>734</v>
      </c>
      <c r="Z1620" s="46">
        <f>+Tabla5[[#This Row],[VENTA ACUM 38]]+Tabla5[[#This Row],[venta total 39 acum]]</f>
        <v>0</v>
      </c>
      <c r="AA1620" s="46"/>
      <c r="AB1620" s="46"/>
      <c r="AC1620" s="46"/>
      <c r="AD1620" s="46"/>
      <c r="AE1620" s="46"/>
      <c r="AF1620" s="46"/>
      <c r="AG1620" s="46"/>
      <c r="AH1620" s="42">
        <f>IFERROR(Tabla5[[#This Row],[VENTAS MABE]]/Tabla5[[#This Row],[VENTAS INDURAMA]],0)</f>
        <v>0</v>
      </c>
      <c r="AI1620" t="s">
        <v>1675</v>
      </c>
      <c r="AK1620" s="42"/>
      <c r="AL1620" t="s">
        <v>727</v>
      </c>
      <c r="AM1620" s="55" t="s">
        <v>1652</v>
      </c>
      <c r="AO1620" s="55" t="s">
        <v>460</v>
      </c>
      <c r="AQ1620" s="55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f>SUM(Tabla5[[#This Row],[VENTA MABE 1 SEMANA OCT]:[VENTAS OTROS 1 SEMANA OCT]])</f>
        <v>0</v>
      </c>
      <c r="AY1620" s="46">
        <v>4.107489243783272</v>
      </c>
      <c r="AZ1620" s="55">
        <v>2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f>SUM(Tabla5[[#This Row],[VENTA MABE 2 SEMANA OCT]:[VENTAS OTROS 2 SEMANA OCT]])</f>
        <v>2</v>
      </c>
      <c r="BH1620" t="s">
        <v>1644</v>
      </c>
      <c r="BI1620" s="55" t="s">
        <v>195</v>
      </c>
      <c r="BJ1620">
        <v>1.9999999999999982</v>
      </c>
      <c r="BK1620" s="55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f>SUM(Tabla5[[#This Row],[VENTA MABE 3 SEMANA OCT]:[VENTAS OTROS 3 SEMANA OCT]])</f>
        <v>0</v>
      </c>
      <c r="BS1620" s="42">
        <v>0.15</v>
      </c>
      <c r="BT1620" s="55">
        <v>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f>SUM(Tabla5[[#This Row],[VENTA MABE 4 SEMANA OCT]:[VENTAS OTROS 4 SEMANA OCT]])</f>
        <v>1</v>
      </c>
      <c r="CI162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20" t="s">
        <v>1703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f>SUM(Tabla5[[#This Row],[VENTA MABE 1 SEMANA NOV]:[VENTAS OTROS 1 SEMANA NOV]])</f>
        <v>0</v>
      </c>
      <c r="CS1620">
        <f>IFERROR(VLOOKUP(Tabla5[[#This Row],[CLAVE]],[2]VENTAS!$F$2:$L$1501,2,0),0)</f>
        <v>0</v>
      </c>
      <c r="CT1620">
        <f>IFERROR(VLOOKUP(Tabla5[[#This Row],[CLAVE]],[2]VENTAS!$F$2:$L$1501,3,0),0)</f>
        <v>0</v>
      </c>
      <c r="CU1620">
        <f>IFERROR(VLOOKUP(Tabla5[[#This Row],[CLAVE]],[2]VENTAS!$F$2:$L$1501,4,0),0)</f>
        <v>0</v>
      </c>
      <c r="CV1620">
        <f>IFERROR(VLOOKUP(Tabla5[[#This Row],[CLAVE]],[2]VENTAS!$F$2:$L$1501,5,0),0)</f>
        <v>0</v>
      </c>
      <c r="CW1620">
        <f>IFERROR(VLOOKUP(Tabla5[[#This Row],[CLAVE]],[2]VENTAS!$F$2:$L$1501,6,0),0)</f>
        <v>0</v>
      </c>
      <c r="CX1620">
        <f>IFERROR(VLOOKUP(Tabla5[[#This Row],[CLAVE]],[2]VENTAS!$F$2:$L$1501,7,0),0)</f>
        <v>0</v>
      </c>
      <c r="CY1620">
        <f>IFERROR(VLOOKUP(Tabla5[[#This Row],[CLAVE]],[2]VENTAS!$F$2:$R$1501,13,0),0)</f>
        <v>0</v>
      </c>
      <c r="CZ1620">
        <f>SUM(Tabla5[[#This Row],[VENTA MABE 2 SEMANA NOV]:[VENTAS OTROS 2 SEMANA NOV]])</f>
        <v>0</v>
      </c>
      <c r="DA1620" s="46">
        <v>0</v>
      </c>
    </row>
    <row r="1621" spans="1:105" hidden="1" x14ac:dyDescent="0.3">
      <c r="A1621" t="str">
        <f>CONCATENATE(Tabla5[[#This Row],[TIENDA HMPV]],Tabla5[[#This Row],[LINEA]])</f>
        <v>MIN GUAYAQUIL PEDRO CARBOCOCINAS</v>
      </c>
      <c r="C1621" s="55" t="s">
        <v>653</v>
      </c>
      <c r="D1621" s="55" t="s">
        <v>64</v>
      </c>
      <c r="E1621" s="55" t="s">
        <v>1196</v>
      </c>
      <c r="F1621" s="55" t="s">
        <v>1724</v>
      </c>
      <c r="G1621" t="s">
        <v>26</v>
      </c>
      <c r="H1621" s="42">
        <f>IFERROR(Tabla5[[#This Row],[VENTAS MABE]]/Tabla5[[#This Row],[CUOTA]],0)</f>
        <v>0</v>
      </c>
      <c r="W1621" s="42">
        <f>IFERROR(Tabla5[[#This Row],[TOTAL VENTA 38 SEMANA]]/Tabla5[[#This Row],[VENTA ACUM 38]],0)</f>
        <v>0</v>
      </c>
      <c r="X1621" s="42" t="e">
        <f>VLOOKUP(Tabla5[[#This Row],[CLAVE]],[1]!QMI_5_SEMANA_SEP_22[[CLAVE]:[SHARE CADENA S2]],21,0)</f>
        <v>#REF!</v>
      </c>
      <c r="Y1621" s="55" t="s">
        <v>734</v>
      </c>
      <c r="Z1621" s="46">
        <f>+Tabla5[[#This Row],[VENTA ACUM 38]]+Tabla5[[#This Row],[venta total 39 acum]]</f>
        <v>0</v>
      </c>
      <c r="AA1621" s="46"/>
      <c r="AB1621" s="46"/>
      <c r="AC1621" s="46"/>
      <c r="AD1621" s="46"/>
      <c r="AE1621" s="46"/>
      <c r="AF1621" s="46"/>
      <c r="AG1621" s="46"/>
      <c r="AH1621" s="42">
        <f>IFERROR(Tabla5[[#This Row],[VENTAS MABE]]/Tabla5[[#This Row],[VENTAS INDURAMA]],0)</f>
        <v>0</v>
      </c>
      <c r="AI1621" t="s">
        <v>1676</v>
      </c>
      <c r="AK1621" s="42"/>
      <c r="AL1621" t="s">
        <v>727</v>
      </c>
      <c r="AM1621" s="55" t="s">
        <v>1196</v>
      </c>
      <c r="AO1621" s="55" t="s">
        <v>419</v>
      </c>
      <c r="AQ1621" s="55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f>SUM(Tabla5[[#This Row],[VENTA MABE 1 SEMANA OCT]:[VENTAS OTROS 1 SEMANA OCT]])</f>
        <v>0</v>
      </c>
      <c r="AY1621" s="46">
        <v>5.2342007434944238</v>
      </c>
      <c r="AZ1621" s="55">
        <v>3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f>SUM(Tabla5[[#This Row],[VENTA MABE 2 SEMANA OCT]:[VENTAS OTROS 2 SEMANA OCT]])</f>
        <v>3</v>
      </c>
      <c r="BH1621" t="s">
        <v>885</v>
      </c>
      <c r="BI1621" s="55" t="s">
        <v>653</v>
      </c>
      <c r="BJ1621">
        <v>0.99999999999999911</v>
      </c>
      <c r="BK1621" s="55">
        <v>2</v>
      </c>
      <c r="BL1621">
        <v>5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f>SUM(Tabla5[[#This Row],[VENTA MABE 3 SEMANA OCT]:[VENTAS OTROS 3 SEMANA OCT]])</f>
        <v>7</v>
      </c>
      <c r="BS1621" s="42">
        <v>0.15</v>
      </c>
      <c r="BT1621" s="55">
        <v>2</v>
      </c>
      <c r="BU1621">
        <v>5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f>SUM(Tabla5[[#This Row],[VENTA MABE 4 SEMANA OCT]:[VENTAS OTROS 4 SEMANA OCT]])</f>
        <v>7</v>
      </c>
      <c r="CB1621" t="s">
        <v>1679</v>
      </c>
      <c r="CC1621" t="s">
        <v>1679</v>
      </c>
      <c r="CD1621" t="s">
        <v>1679</v>
      </c>
      <c r="CE1621" t="s">
        <v>1679</v>
      </c>
      <c r="CF1621" t="s">
        <v>1679</v>
      </c>
      <c r="CG1621" t="s">
        <v>1679</v>
      </c>
      <c r="CH1621" t="s">
        <v>1679</v>
      </c>
      <c r="CI162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0.41176470588235292</v>
      </c>
      <c r="CJ1621" t="s">
        <v>1703</v>
      </c>
      <c r="CK1621">
        <v>0</v>
      </c>
      <c r="CL1621">
        <v>5</v>
      </c>
      <c r="CM1621" t="s">
        <v>1679</v>
      </c>
      <c r="CN1621">
        <v>0</v>
      </c>
      <c r="CO1621">
        <v>0</v>
      </c>
      <c r="CP1621">
        <v>0</v>
      </c>
      <c r="CQ1621">
        <v>0</v>
      </c>
      <c r="CR1621">
        <f>SUM(Tabla5[[#This Row],[VENTA MABE 1 SEMANA NOV]:[VENTAS OTROS 1 SEMANA NOV]])</f>
        <v>5</v>
      </c>
      <c r="CS1621">
        <f>IFERROR(VLOOKUP(Tabla5[[#This Row],[CLAVE]],[2]VENTAS!$F$2:$L$1501,2,0),0)</f>
        <v>0</v>
      </c>
      <c r="CT1621">
        <f>IFERROR(VLOOKUP(Tabla5[[#This Row],[CLAVE]],[2]VENTAS!$F$2:$L$1501,3,0),0)</f>
        <v>5</v>
      </c>
      <c r="CU1621">
        <f>IFERROR(VLOOKUP(Tabla5[[#This Row],[CLAVE]],[2]VENTAS!$F$2:$L$1501,4,0),0)</f>
        <v>0</v>
      </c>
      <c r="CV1621">
        <f>IFERROR(VLOOKUP(Tabla5[[#This Row],[CLAVE]],[2]VENTAS!$F$2:$L$1501,5,0),0)</f>
        <v>0</v>
      </c>
      <c r="CW1621">
        <f>IFERROR(VLOOKUP(Tabla5[[#This Row],[CLAVE]],[2]VENTAS!$F$2:$L$1501,6,0),0)</f>
        <v>0</v>
      </c>
      <c r="CX1621">
        <f>IFERROR(VLOOKUP(Tabla5[[#This Row],[CLAVE]],[2]VENTAS!$F$2:$L$1501,7,0),0)</f>
        <v>0</v>
      </c>
      <c r="CY1621">
        <f>IFERROR(VLOOKUP(Tabla5[[#This Row],[CLAVE]],[2]VENTAS!$F$2:$R$1501,13,0),0)</f>
        <v>0</v>
      </c>
      <c r="CZ1621">
        <f>SUM(Tabla5[[#This Row],[VENTA MABE 2 SEMANA NOV]:[VENTAS OTROS 2 SEMANA NOV]])</f>
        <v>5</v>
      </c>
      <c r="DA1621" s="46">
        <v>5.2188239270023651</v>
      </c>
    </row>
    <row r="1622" spans="1:105" hidden="1" x14ac:dyDescent="0.3">
      <c r="A1622" t="str">
        <f>CONCATENATE(Tabla5[[#This Row],[TIENDA HMPV]],Tabla5[[#This Row],[LINEA]])</f>
        <v>MIN GUAYAQUIL PEDRO CARBOLAVADO</v>
      </c>
      <c r="C1622" s="55" t="s">
        <v>653</v>
      </c>
      <c r="D1622" s="55" t="s">
        <v>64</v>
      </c>
      <c r="E1622" s="55" t="s">
        <v>1196</v>
      </c>
      <c r="F1622" s="55" t="s">
        <v>1724</v>
      </c>
      <c r="G1622" t="s">
        <v>28</v>
      </c>
      <c r="H1622" s="42">
        <f>IFERROR(Tabla5[[#This Row],[VENTAS MABE]]/Tabla5[[#This Row],[CUOTA]],0)</f>
        <v>0</v>
      </c>
      <c r="W1622" s="42">
        <f>IFERROR(Tabla5[[#This Row],[TOTAL VENTA 38 SEMANA]]/Tabla5[[#This Row],[VENTA ACUM 38]],0)</f>
        <v>0</v>
      </c>
      <c r="X1622" s="42" t="e">
        <f>VLOOKUP(Tabla5[[#This Row],[CLAVE]],[1]!QMI_5_SEMANA_SEP_22[[CLAVE]:[SHARE CADENA S2]],21,0)</f>
        <v>#REF!</v>
      </c>
      <c r="Y1622" s="55" t="s">
        <v>734</v>
      </c>
      <c r="Z1622" s="46">
        <f>+Tabla5[[#This Row],[VENTA ACUM 38]]+Tabla5[[#This Row],[venta total 39 acum]]</f>
        <v>0</v>
      </c>
      <c r="AA1622" s="46"/>
      <c r="AB1622" s="46"/>
      <c r="AC1622" s="46"/>
      <c r="AD1622" s="46"/>
      <c r="AE1622" s="46"/>
      <c r="AF1622" s="46"/>
      <c r="AG1622" s="46"/>
      <c r="AH1622" s="42">
        <f>IFERROR(Tabla5[[#This Row],[VENTAS MABE]]/Tabla5[[#This Row],[VENTAS INDURAMA]],0)</f>
        <v>0</v>
      </c>
      <c r="AI1622" t="s">
        <v>1676</v>
      </c>
      <c r="AK1622" s="42"/>
      <c r="AL1622" t="s">
        <v>727</v>
      </c>
      <c r="AM1622" s="55" t="s">
        <v>1196</v>
      </c>
      <c r="AO1622" s="55" t="s">
        <v>419</v>
      </c>
      <c r="AQ1622" s="55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f>SUM(Tabla5[[#This Row],[VENTA MABE 1 SEMANA OCT]:[VENTAS OTROS 1 SEMANA OCT]])</f>
        <v>0</v>
      </c>
      <c r="AY1622" s="46">
        <v>3.5916169677870977</v>
      </c>
      <c r="AZ1622" s="55">
        <v>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f>SUM(Tabla5[[#This Row],[VENTA MABE 2 SEMANA OCT]:[VENTAS OTROS 2 SEMANA OCT]])</f>
        <v>1</v>
      </c>
      <c r="BH1622" t="s">
        <v>885</v>
      </c>
      <c r="BI1622" s="55" t="s">
        <v>653</v>
      </c>
      <c r="BJ1622">
        <v>0.99999999999999911</v>
      </c>
      <c r="BK1622" s="55">
        <v>2</v>
      </c>
      <c r="BL1622">
        <v>3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f>SUM(Tabla5[[#This Row],[VENTA MABE 3 SEMANA OCT]:[VENTAS OTROS 3 SEMANA OCT]])</f>
        <v>5</v>
      </c>
      <c r="BS1622" s="42">
        <v>0.2</v>
      </c>
      <c r="BT1622" s="55">
        <v>2</v>
      </c>
      <c r="BU1622">
        <v>3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f>SUM(Tabla5[[#This Row],[VENTA MABE 4 SEMANA OCT]:[VENTAS OTROS 4 SEMANA OCT]])</f>
        <v>5</v>
      </c>
      <c r="CB1622" t="s">
        <v>1679</v>
      </c>
      <c r="CC1622" t="s">
        <v>1679</v>
      </c>
      <c r="CD1622" t="s">
        <v>1679</v>
      </c>
      <c r="CE1622" t="s">
        <v>1679</v>
      </c>
      <c r="CF1622" t="s">
        <v>1679</v>
      </c>
      <c r="CG1622" t="s">
        <v>1679</v>
      </c>
      <c r="CH1622" t="s">
        <v>1679</v>
      </c>
      <c r="CI162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0.45454545454545453</v>
      </c>
      <c r="CJ1622" t="s">
        <v>1703</v>
      </c>
      <c r="CK1622">
        <v>0</v>
      </c>
      <c r="CL1622">
        <v>3</v>
      </c>
      <c r="CM1622" t="s">
        <v>1679</v>
      </c>
      <c r="CN1622">
        <v>0</v>
      </c>
      <c r="CO1622">
        <v>0</v>
      </c>
      <c r="CP1622">
        <v>0</v>
      </c>
      <c r="CQ1622">
        <v>0</v>
      </c>
      <c r="CR1622">
        <f>SUM(Tabla5[[#This Row],[VENTA MABE 1 SEMANA NOV]:[VENTAS OTROS 1 SEMANA NOV]])</f>
        <v>3</v>
      </c>
      <c r="CS1622">
        <f>IFERROR(VLOOKUP(Tabla5[[#This Row],[CLAVE]],[2]VENTAS!$F$2:$L$1501,2,0),0)</f>
        <v>0</v>
      </c>
      <c r="CT1622">
        <f>IFERROR(VLOOKUP(Tabla5[[#This Row],[CLAVE]],[2]VENTAS!$F$2:$L$1501,3,0),0)</f>
        <v>3</v>
      </c>
      <c r="CU1622">
        <f>IFERROR(VLOOKUP(Tabla5[[#This Row],[CLAVE]],[2]VENTAS!$F$2:$L$1501,4,0),0)</f>
        <v>0</v>
      </c>
      <c r="CV1622">
        <f>IFERROR(VLOOKUP(Tabla5[[#This Row],[CLAVE]],[2]VENTAS!$F$2:$L$1501,5,0),0)</f>
        <v>0</v>
      </c>
      <c r="CW1622">
        <f>IFERROR(VLOOKUP(Tabla5[[#This Row],[CLAVE]],[2]VENTAS!$F$2:$L$1501,6,0),0)</f>
        <v>0</v>
      </c>
      <c r="CX1622">
        <f>IFERROR(VLOOKUP(Tabla5[[#This Row],[CLAVE]],[2]VENTAS!$F$2:$L$1501,7,0),0)</f>
        <v>0</v>
      </c>
      <c r="CY1622">
        <f>IFERROR(VLOOKUP(Tabla5[[#This Row],[CLAVE]],[2]VENTAS!$F$2:$R$1501,13,0),0)</f>
        <v>0</v>
      </c>
      <c r="CZ1622">
        <f>SUM(Tabla5[[#This Row],[VENTA MABE 2 SEMANA NOV]:[VENTAS OTROS 2 SEMANA NOV]])</f>
        <v>3</v>
      </c>
      <c r="DA1622" s="46">
        <v>5.0282637549019364</v>
      </c>
    </row>
    <row r="1623" spans="1:105" hidden="1" x14ac:dyDescent="0.3">
      <c r="A1623" t="str">
        <f>CONCATENATE(Tabla5[[#This Row],[TIENDA HMPV]],Tabla5[[#This Row],[LINEA]])</f>
        <v>MIN GUAYAQUIL PEDRO CARBOREFRIGERACIÓN</v>
      </c>
      <c r="C1623" s="55" t="s">
        <v>653</v>
      </c>
      <c r="D1623" s="55" t="s">
        <v>64</v>
      </c>
      <c r="E1623" s="55" t="s">
        <v>1196</v>
      </c>
      <c r="F1623" s="55" t="s">
        <v>1724</v>
      </c>
      <c r="G1623" t="s">
        <v>29</v>
      </c>
      <c r="H1623" s="42">
        <f>IFERROR(Tabla5[[#This Row],[VENTAS MABE]]/Tabla5[[#This Row],[CUOTA]],0)</f>
        <v>0</v>
      </c>
      <c r="W1623" s="42">
        <f>IFERROR(Tabla5[[#This Row],[TOTAL VENTA 38 SEMANA]]/Tabla5[[#This Row],[VENTA ACUM 38]],0)</f>
        <v>0</v>
      </c>
      <c r="X1623" s="42" t="e">
        <f>VLOOKUP(Tabla5[[#This Row],[CLAVE]],[1]!QMI_5_SEMANA_SEP_22[[CLAVE]:[SHARE CADENA S2]],21,0)</f>
        <v>#REF!</v>
      </c>
      <c r="Y1623" s="55" t="s">
        <v>734</v>
      </c>
      <c r="Z1623" s="46">
        <f>+Tabla5[[#This Row],[VENTA ACUM 38]]+Tabla5[[#This Row],[venta total 39 acum]]</f>
        <v>0</v>
      </c>
      <c r="AA1623" s="46"/>
      <c r="AB1623" s="46"/>
      <c r="AC1623" s="46"/>
      <c r="AD1623" s="46"/>
      <c r="AE1623" s="46"/>
      <c r="AF1623" s="46"/>
      <c r="AG1623" s="46"/>
      <c r="AH1623" s="42">
        <f>IFERROR(Tabla5[[#This Row],[VENTAS MABE]]/Tabla5[[#This Row],[VENTAS INDURAMA]],0)</f>
        <v>0</v>
      </c>
      <c r="AI1623" t="s">
        <v>1676</v>
      </c>
      <c r="AK1623" s="42"/>
      <c r="AL1623" t="s">
        <v>727</v>
      </c>
      <c r="AM1623" s="55" t="s">
        <v>1196</v>
      </c>
      <c r="AO1623" s="55" t="s">
        <v>419</v>
      </c>
      <c r="AQ1623" s="55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f>SUM(Tabla5[[#This Row],[VENTA MABE 1 SEMANA OCT]:[VENTAS OTROS 1 SEMANA OCT]])</f>
        <v>0</v>
      </c>
      <c r="AY1623" s="46">
        <v>4</v>
      </c>
      <c r="AZ1623" s="55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f>SUM(Tabla5[[#This Row],[VENTA MABE 2 SEMANA OCT]:[VENTAS OTROS 2 SEMANA OCT]])</f>
        <v>1</v>
      </c>
      <c r="BH1623" t="s">
        <v>885</v>
      </c>
      <c r="BI1623" s="55" t="s">
        <v>653</v>
      </c>
      <c r="BJ1623">
        <v>0.99999999999999911</v>
      </c>
      <c r="BK1623" s="55">
        <v>1</v>
      </c>
      <c r="BL1623">
        <v>3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f>SUM(Tabla5[[#This Row],[VENTA MABE 3 SEMANA OCT]:[VENTAS OTROS 3 SEMANA OCT]])</f>
        <v>4</v>
      </c>
      <c r="BS1623" s="42">
        <v>0.15</v>
      </c>
      <c r="BT1623" s="55">
        <v>1</v>
      </c>
      <c r="BU1623">
        <v>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f>SUM(Tabla5[[#This Row],[VENTA MABE 4 SEMANA OCT]:[VENTAS OTROS 4 SEMANA OCT]])</f>
        <v>4</v>
      </c>
      <c r="CB1623" t="s">
        <v>1679</v>
      </c>
      <c r="CC1623" t="s">
        <v>1679</v>
      </c>
      <c r="CD1623" t="s">
        <v>1679</v>
      </c>
      <c r="CE1623" t="s">
        <v>1679</v>
      </c>
      <c r="CF1623" t="s">
        <v>1679</v>
      </c>
      <c r="CG1623" t="s">
        <v>1679</v>
      </c>
      <c r="CH1623" t="s">
        <v>1679</v>
      </c>
      <c r="CI162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623" t="s">
        <v>1702</v>
      </c>
      <c r="CK1623">
        <v>0</v>
      </c>
      <c r="CL1623">
        <v>3</v>
      </c>
      <c r="CM1623" t="s">
        <v>1679</v>
      </c>
      <c r="CN1623">
        <v>0</v>
      </c>
      <c r="CO1623">
        <v>0</v>
      </c>
      <c r="CP1623">
        <v>0</v>
      </c>
      <c r="CQ1623">
        <v>0</v>
      </c>
      <c r="CR1623">
        <f>SUM(Tabla5[[#This Row],[VENTA MABE 1 SEMANA NOV]:[VENTAS OTROS 1 SEMANA NOV]])</f>
        <v>3</v>
      </c>
      <c r="CS1623">
        <f>IFERROR(VLOOKUP(Tabla5[[#This Row],[CLAVE]],[2]VENTAS!$F$2:$L$1501,2,0),0)</f>
        <v>0</v>
      </c>
      <c r="CT1623">
        <f>IFERROR(VLOOKUP(Tabla5[[#This Row],[CLAVE]],[2]VENTAS!$F$2:$L$1501,3,0),0)</f>
        <v>3</v>
      </c>
      <c r="CU1623">
        <f>IFERROR(VLOOKUP(Tabla5[[#This Row],[CLAVE]],[2]VENTAS!$F$2:$L$1501,4,0),0)</f>
        <v>0</v>
      </c>
      <c r="CV1623">
        <f>IFERROR(VLOOKUP(Tabla5[[#This Row],[CLAVE]],[2]VENTAS!$F$2:$L$1501,5,0),0)</f>
        <v>0</v>
      </c>
      <c r="CW1623">
        <f>IFERROR(VLOOKUP(Tabla5[[#This Row],[CLAVE]],[2]VENTAS!$F$2:$L$1501,6,0),0)</f>
        <v>0</v>
      </c>
      <c r="CX1623">
        <f>IFERROR(VLOOKUP(Tabla5[[#This Row],[CLAVE]],[2]VENTAS!$F$2:$L$1501,7,0),0)</f>
        <v>0</v>
      </c>
      <c r="CY1623">
        <f>IFERROR(VLOOKUP(Tabla5[[#This Row],[CLAVE]],[2]VENTAS!$F$2:$R$1501,13,0),0)</f>
        <v>0</v>
      </c>
      <c r="CZ1623">
        <f>SUM(Tabla5[[#This Row],[VENTA MABE 2 SEMANA NOV]:[VENTAS OTROS 2 SEMANA NOV]])</f>
        <v>3</v>
      </c>
      <c r="DA1623" s="46">
        <v>2.3198789469846135</v>
      </c>
    </row>
    <row r="1624" spans="1:105" hidden="1" x14ac:dyDescent="0.3">
      <c r="A1624" t="str">
        <f>CONCATENATE(Tabla5[[#This Row],[TIENDA HMPV]],Tabla5[[#This Row],[LINEA]])</f>
        <v>896 - MIN GUAYAQUIL PORTETECOCINAS</v>
      </c>
      <c r="C1624" s="55" t="s">
        <v>648</v>
      </c>
      <c r="D1624" s="55" t="s">
        <v>64</v>
      </c>
      <c r="E1624" s="55" t="s">
        <v>1629</v>
      </c>
      <c r="F1624" s="55" t="s">
        <v>1724</v>
      </c>
      <c r="G1624" t="s">
        <v>26</v>
      </c>
      <c r="H1624" s="42">
        <f>IFERROR(Tabla5[[#This Row],[VENTAS MABE]]/Tabla5[[#This Row],[CUOTA]],0)</f>
        <v>0</v>
      </c>
      <c r="W1624" s="42">
        <f>IFERROR(Tabla5[[#This Row],[TOTAL VENTA 38 SEMANA]]/Tabla5[[#This Row],[VENTA ACUM 38]],0)</f>
        <v>0</v>
      </c>
      <c r="X1624" s="42" t="e">
        <f>VLOOKUP(Tabla5[[#This Row],[CLAVE]],[1]!QMI_5_SEMANA_SEP_22[[CLAVE]:[SHARE CADENA S2]],21,0)</f>
        <v>#REF!</v>
      </c>
      <c r="Y1624" s="55" t="s">
        <v>734</v>
      </c>
      <c r="Z1624" s="46">
        <f>+Tabla5[[#This Row],[VENTA ACUM 38]]+Tabla5[[#This Row],[venta total 39 acum]]</f>
        <v>0</v>
      </c>
      <c r="AA1624" s="46"/>
      <c r="AB1624" s="46"/>
      <c r="AC1624" s="46"/>
      <c r="AD1624" s="46"/>
      <c r="AE1624" s="46"/>
      <c r="AF1624" s="46"/>
      <c r="AG1624" s="46"/>
      <c r="AH1624" s="42">
        <f>IFERROR(Tabla5[[#This Row],[VENTAS MABE]]/Tabla5[[#This Row],[VENTAS INDURAMA]],0)</f>
        <v>0</v>
      </c>
      <c r="AI1624" t="s">
        <v>1675</v>
      </c>
      <c r="AK1624" s="42"/>
      <c r="AL1624" t="s">
        <v>727</v>
      </c>
      <c r="AM1624" s="55" t="s">
        <v>1653</v>
      </c>
      <c r="AO1624" s="55" t="s">
        <v>400</v>
      </c>
      <c r="AQ1624" s="55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f>SUM(Tabla5[[#This Row],[VENTA MABE 1 SEMANA OCT]:[VENTAS OTROS 1 SEMANA OCT]])</f>
        <v>0</v>
      </c>
      <c r="AY1624" s="46">
        <v>5.0243243243243247</v>
      </c>
      <c r="AZ1624" s="55">
        <v>2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f>SUM(Tabla5[[#This Row],[VENTA MABE 2 SEMANA OCT]:[VENTAS OTROS 2 SEMANA OCT]])</f>
        <v>2</v>
      </c>
      <c r="BH1624" t="s">
        <v>1113</v>
      </c>
      <c r="BI1624" s="55" t="s">
        <v>648</v>
      </c>
      <c r="BJ1624">
        <v>5.9999999999999982</v>
      </c>
      <c r="BK1624" s="55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f>SUM(Tabla5[[#This Row],[VENTA MABE 3 SEMANA OCT]:[VENTAS OTROS 3 SEMANA OCT]])</f>
        <v>0</v>
      </c>
      <c r="BS1624" s="42">
        <v>0.15</v>
      </c>
      <c r="BT1624" s="55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f>SUM(Tabla5[[#This Row],[VENTA MABE 4 SEMANA OCT]:[VENTAS OTROS 4 SEMANA OCT]])</f>
        <v>0</v>
      </c>
      <c r="CI162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24" t="s">
        <v>1703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f>SUM(Tabla5[[#This Row],[VENTA MABE 1 SEMANA NOV]:[VENTAS OTROS 1 SEMANA NOV]])</f>
        <v>0</v>
      </c>
      <c r="CS1624">
        <f>IFERROR(VLOOKUP(Tabla5[[#This Row],[CLAVE]],[2]VENTAS!$F$2:$L$1501,2,0),0)</f>
        <v>0</v>
      </c>
      <c r="CT1624">
        <f>IFERROR(VLOOKUP(Tabla5[[#This Row],[CLAVE]],[2]VENTAS!$F$2:$L$1501,3,0),0)</f>
        <v>0</v>
      </c>
      <c r="CU1624">
        <f>IFERROR(VLOOKUP(Tabla5[[#This Row],[CLAVE]],[2]VENTAS!$F$2:$L$1501,4,0),0)</f>
        <v>0</v>
      </c>
      <c r="CV1624">
        <f>IFERROR(VLOOKUP(Tabla5[[#This Row],[CLAVE]],[2]VENTAS!$F$2:$L$1501,5,0),0)</f>
        <v>0</v>
      </c>
      <c r="CW1624">
        <f>IFERROR(VLOOKUP(Tabla5[[#This Row],[CLAVE]],[2]VENTAS!$F$2:$L$1501,6,0),0)</f>
        <v>0</v>
      </c>
      <c r="CX1624">
        <f>IFERROR(VLOOKUP(Tabla5[[#This Row],[CLAVE]],[2]VENTAS!$F$2:$L$1501,7,0),0)</f>
        <v>0</v>
      </c>
      <c r="CY1624">
        <f>IFERROR(VLOOKUP(Tabla5[[#This Row],[CLAVE]],[2]VENTAS!$F$2:$R$1501,13,0),0)</f>
        <v>0</v>
      </c>
      <c r="CZ1624">
        <f>SUM(Tabla5[[#This Row],[VENTA MABE 2 SEMANA NOV]:[VENTAS OTROS 2 SEMANA NOV]])</f>
        <v>0</v>
      </c>
      <c r="DA1624" s="46">
        <v>5.4600290303821906</v>
      </c>
    </row>
    <row r="1625" spans="1:105" hidden="1" x14ac:dyDescent="0.3">
      <c r="A1625" t="str">
        <f>CONCATENATE(Tabla5[[#This Row],[TIENDA HMPV]],Tabla5[[#This Row],[LINEA]])</f>
        <v>896 - MIN GUAYAQUIL PORTETELAVADO</v>
      </c>
      <c r="C1625" s="55" t="s">
        <v>648</v>
      </c>
      <c r="D1625" s="55" t="s">
        <v>64</v>
      </c>
      <c r="E1625" s="55" t="s">
        <v>1629</v>
      </c>
      <c r="F1625" s="55" t="s">
        <v>1724</v>
      </c>
      <c r="G1625" t="s">
        <v>28</v>
      </c>
      <c r="H1625" s="42">
        <f>IFERROR(Tabla5[[#This Row],[VENTAS MABE]]/Tabla5[[#This Row],[CUOTA]],0)</f>
        <v>0</v>
      </c>
      <c r="W1625" s="42">
        <f>IFERROR(Tabla5[[#This Row],[TOTAL VENTA 38 SEMANA]]/Tabla5[[#This Row],[VENTA ACUM 38]],0)</f>
        <v>0</v>
      </c>
      <c r="X1625" s="42" t="e">
        <f>VLOOKUP(Tabla5[[#This Row],[CLAVE]],[1]!QMI_5_SEMANA_SEP_22[[CLAVE]:[SHARE CADENA S2]],21,0)</f>
        <v>#REF!</v>
      </c>
      <c r="Y1625" s="55" t="s">
        <v>734</v>
      </c>
      <c r="Z1625" s="46">
        <f>+Tabla5[[#This Row],[VENTA ACUM 38]]+Tabla5[[#This Row],[venta total 39 acum]]</f>
        <v>0</v>
      </c>
      <c r="AA1625" s="46"/>
      <c r="AB1625" s="46"/>
      <c r="AC1625" s="46"/>
      <c r="AD1625" s="46"/>
      <c r="AE1625" s="46"/>
      <c r="AF1625" s="46"/>
      <c r="AG1625" s="46"/>
      <c r="AH1625" s="42">
        <f>IFERROR(Tabla5[[#This Row],[VENTAS MABE]]/Tabla5[[#This Row],[VENTAS INDURAMA]],0)</f>
        <v>0</v>
      </c>
      <c r="AI1625" t="s">
        <v>1675</v>
      </c>
      <c r="AK1625" s="42"/>
      <c r="AL1625" t="s">
        <v>727</v>
      </c>
      <c r="AM1625" s="55" t="s">
        <v>1653</v>
      </c>
      <c r="AO1625" s="55" t="s">
        <v>400</v>
      </c>
      <c r="AQ1625" s="5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f>SUM(Tabla5[[#This Row],[VENTA MABE 1 SEMANA OCT]:[VENTAS OTROS 1 SEMANA OCT]])</f>
        <v>0</v>
      </c>
      <c r="AY1625" s="46">
        <v>3</v>
      </c>
      <c r="AZ1625" s="5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f>SUM(Tabla5[[#This Row],[VENTA MABE 2 SEMANA OCT]:[VENTAS OTROS 2 SEMANA OCT]])</f>
        <v>0</v>
      </c>
      <c r="BH1625" t="s">
        <v>1113</v>
      </c>
      <c r="BI1625" s="55" t="s">
        <v>648</v>
      </c>
      <c r="BJ1625">
        <v>5.9999999999999982</v>
      </c>
      <c r="BK1625" s="5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f>SUM(Tabla5[[#This Row],[VENTA MABE 3 SEMANA OCT]:[VENTAS OTROS 3 SEMANA OCT]])</f>
        <v>0</v>
      </c>
      <c r="BS1625" s="42">
        <v>0.2</v>
      </c>
      <c r="BT1625" s="5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f>SUM(Tabla5[[#This Row],[VENTA MABE 4 SEMANA OCT]:[VENTAS OTROS 4 SEMANA OCT]])</f>
        <v>0</v>
      </c>
      <c r="CI162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25" s="66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f>SUM(Tabla5[[#This Row],[VENTA MABE 1 SEMANA NOV]:[VENTAS OTROS 1 SEMANA NOV]])</f>
        <v>0</v>
      </c>
      <c r="CS1625">
        <f>IFERROR(VLOOKUP(Tabla5[[#This Row],[CLAVE]],[2]VENTAS!$F$2:$L$1501,2,0),0)</f>
        <v>0</v>
      </c>
      <c r="CT1625">
        <f>IFERROR(VLOOKUP(Tabla5[[#This Row],[CLAVE]],[2]VENTAS!$F$2:$L$1501,3,0),0)</f>
        <v>0</v>
      </c>
      <c r="CU1625">
        <f>IFERROR(VLOOKUP(Tabla5[[#This Row],[CLAVE]],[2]VENTAS!$F$2:$L$1501,4,0),0)</f>
        <v>0</v>
      </c>
      <c r="CV1625">
        <f>IFERROR(VLOOKUP(Tabla5[[#This Row],[CLAVE]],[2]VENTAS!$F$2:$L$1501,5,0),0)</f>
        <v>0</v>
      </c>
      <c r="CW1625">
        <f>IFERROR(VLOOKUP(Tabla5[[#This Row],[CLAVE]],[2]VENTAS!$F$2:$L$1501,6,0),0)</f>
        <v>0</v>
      </c>
      <c r="CX1625">
        <f>IFERROR(VLOOKUP(Tabla5[[#This Row],[CLAVE]],[2]VENTAS!$F$2:$L$1501,7,0),0)</f>
        <v>0</v>
      </c>
      <c r="CY1625">
        <f>IFERROR(VLOOKUP(Tabla5[[#This Row],[CLAVE]],[2]VENTAS!$F$2:$R$1501,13,0),0)</f>
        <v>0</v>
      </c>
      <c r="CZ1625">
        <f>SUM(Tabla5[[#This Row],[VENTA MABE 2 SEMANA NOV]:[VENTAS OTROS 2 SEMANA NOV]])</f>
        <v>0</v>
      </c>
      <c r="DA1625" s="46">
        <v>3.2324552710083876</v>
      </c>
    </row>
    <row r="1626" spans="1:105" hidden="1" x14ac:dyDescent="0.3">
      <c r="A1626" t="str">
        <f>CONCATENATE(Tabla5[[#This Row],[TIENDA HMPV]],Tabla5[[#This Row],[LINEA]])</f>
        <v>896 - MIN GUAYAQUIL PORTETEREFRIGERACIÓN</v>
      </c>
      <c r="C1626" s="55" t="s">
        <v>648</v>
      </c>
      <c r="D1626" s="55" t="s">
        <v>64</v>
      </c>
      <c r="E1626" s="55" t="s">
        <v>1629</v>
      </c>
      <c r="F1626" s="55" t="s">
        <v>1724</v>
      </c>
      <c r="G1626" t="s">
        <v>29</v>
      </c>
      <c r="H1626" s="42">
        <f>IFERROR(Tabla5[[#This Row],[VENTAS MABE]]/Tabla5[[#This Row],[CUOTA]],0)</f>
        <v>0</v>
      </c>
      <c r="W1626" s="42">
        <f>IFERROR(Tabla5[[#This Row],[TOTAL VENTA 38 SEMANA]]/Tabla5[[#This Row],[VENTA ACUM 38]],0)</f>
        <v>0</v>
      </c>
      <c r="X1626" s="42" t="e">
        <f>VLOOKUP(Tabla5[[#This Row],[CLAVE]],[1]!QMI_5_SEMANA_SEP_22[[CLAVE]:[SHARE CADENA S2]],21,0)</f>
        <v>#REF!</v>
      </c>
      <c r="Y1626" s="55" t="s">
        <v>734</v>
      </c>
      <c r="Z1626" s="46">
        <f>+Tabla5[[#This Row],[VENTA ACUM 38]]+Tabla5[[#This Row],[venta total 39 acum]]</f>
        <v>0</v>
      </c>
      <c r="AA1626" s="46"/>
      <c r="AB1626" s="46"/>
      <c r="AC1626" s="46"/>
      <c r="AD1626" s="46"/>
      <c r="AE1626" s="46"/>
      <c r="AF1626" s="46"/>
      <c r="AG1626" s="46"/>
      <c r="AH1626" s="42">
        <f>IFERROR(Tabla5[[#This Row],[VENTAS MABE]]/Tabla5[[#This Row],[VENTAS INDURAMA]],0)</f>
        <v>0</v>
      </c>
      <c r="AI1626" t="s">
        <v>1675</v>
      </c>
      <c r="AK1626" s="42"/>
      <c r="AL1626" t="s">
        <v>727</v>
      </c>
      <c r="AM1626" s="55" t="s">
        <v>1653</v>
      </c>
      <c r="AO1626" s="55" t="s">
        <v>400</v>
      </c>
      <c r="AQ1626" s="55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f>SUM(Tabla5[[#This Row],[VENTA MABE 1 SEMANA OCT]:[VENTAS OTROS 1 SEMANA OCT]])</f>
        <v>0</v>
      </c>
      <c r="AY1626" s="46">
        <v>3.5806169328374535</v>
      </c>
      <c r="AZ1626" s="55">
        <v>2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f>SUM(Tabla5[[#This Row],[VENTA MABE 2 SEMANA OCT]:[VENTAS OTROS 2 SEMANA OCT]])</f>
        <v>2</v>
      </c>
      <c r="BH1626" t="s">
        <v>1113</v>
      </c>
      <c r="BI1626" s="55" t="s">
        <v>648</v>
      </c>
      <c r="BJ1626">
        <v>5.9999999999999982</v>
      </c>
      <c r="BK1626" s="55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f>SUM(Tabla5[[#This Row],[VENTA MABE 3 SEMANA OCT]:[VENTAS OTROS 3 SEMANA OCT]])</f>
        <v>0</v>
      </c>
      <c r="BS1626" s="42">
        <v>0.15</v>
      </c>
      <c r="BT1626" s="55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f>SUM(Tabla5[[#This Row],[VENTA MABE 4 SEMANA OCT]:[VENTAS OTROS 4 SEMANA OCT]])</f>
        <v>0</v>
      </c>
      <c r="CI162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26" t="s">
        <v>1703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f>SUM(Tabla5[[#This Row],[VENTA MABE 1 SEMANA NOV]:[VENTAS OTROS 1 SEMANA NOV]])</f>
        <v>0</v>
      </c>
      <c r="CS1626">
        <f>IFERROR(VLOOKUP(Tabla5[[#This Row],[CLAVE]],[2]VENTAS!$F$2:$L$1501,2,0),0)</f>
        <v>0</v>
      </c>
      <c r="CT1626">
        <f>IFERROR(VLOOKUP(Tabla5[[#This Row],[CLAVE]],[2]VENTAS!$F$2:$L$1501,3,0),0)</f>
        <v>0</v>
      </c>
      <c r="CU1626">
        <f>IFERROR(VLOOKUP(Tabla5[[#This Row],[CLAVE]],[2]VENTAS!$F$2:$L$1501,4,0),0)</f>
        <v>0</v>
      </c>
      <c r="CV1626">
        <f>IFERROR(VLOOKUP(Tabla5[[#This Row],[CLAVE]],[2]VENTAS!$F$2:$L$1501,5,0),0)</f>
        <v>0</v>
      </c>
      <c r="CW1626">
        <f>IFERROR(VLOOKUP(Tabla5[[#This Row],[CLAVE]],[2]VENTAS!$F$2:$L$1501,6,0),0)</f>
        <v>0</v>
      </c>
      <c r="CX1626">
        <f>IFERROR(VLOOKUP(Tabla5[[#This Row],[CLAVE]],[2]VENTAS!$F$2:$L$1501,7,0),0)</f>
        <v>0</v>
      </c>
      <c r="CY1626">
        <f>IFERROR(VLOOKUP(Tabla5[[#This Row],[CLAVE]],[2]VENTAS!$F$2:$R$1501,13,0),0)</f>
        <v>0</v>
      </c>
      <c r="CZ1626">
        <f>SUM(Tabla5[[#This Row],[VENTA MABE 2 SEMANA NOV]:[VENTAS OTROS 2 SEMANA NOV]])</f>
        <v>0</v>
      </c>
      <c r="DA1626" s="46">
        <v>3.4729818420476919</v>
      </c>
    </row>
    <row r="1627" spans="1:105" hidden="1" x14ac:dyDescent="0.3">
      <c r="A1627" t="str">
        <f>CONCATENATE(Tabla5[[#This Row],[TIENDA HMPV]],Tabla5[[#This Row],[LINEA]])</f>
        <v>900 - MIN LIBERTAD 3COCINAS</v>
      </c>
      <c r="C1627" s="55" t="s">
        <v>130</v>
      </c>
      <c r="D1627" s="55" t="s">
        <v>64</v>
      </c>
      <c r="E1627" s="55" t="s">
        <v>1630</v>
      </c>
      <c r="F1627" s="55" t="s">
        <v>1724</v>
      </c>
      <c r="G1627" t="s">
        <v>26</v>
      </c>
      <c r="H1627" s="42">
        <f>IFERROR(Tabla5[[#This Row],[VENTAS MABE]]/Tabla5[[#This Row],[CUOTA]],0)</f>
        <v>0</v>
      </c>
      <c r="W1627" s="42">
        <f>IFERROR(Tabla5[[#This Row],[TOTAL VENTA 38 SEMANA]]/Tabla5[[#This Row],[VENTA ACUM 38]],0)</f>
        <v>0</v>
      </c>
      <c r="X1627" s="42" t="e">
        <f>VLOOKUP(Tabla5[[#This Row],[CLAVE]],[1]!QMI_5_SEMANA_SEP_22[[CLAVE]:[SHARE CADENA S2]],21,0)</f>
        <v>#REF!</v>
      </c>
      <c r="Y1627" s="55" t="s">
        <v>734</v>
      </c>
      <c r="Z1627" s="46">
        <f>+Tabla5[[#This Row],[VENTA ACUM 38]]+Tabla5[[#This Row],[venta total 39 acum]]</f>
        <v>0</v>
      </c>
      <c r="AA1627" s="46"/>
      <c r="AB1627" s="46"/>
      <c r="AC1627" s="46"/>
      <c r="AD1627" s="46"/>
      <c r="AE1627" s="46"/>
      <c r="AF1627" s="46"/>
      <c r="AG1627" s="46"/>
      <c r="AH1627" s="42">
        <f>IFERROR(Tabla5[[#This Row],[VENTAS MABE]]/Tabla5[[#This Row],[VENTAS INDURAMA]],0)</f>
        <v>0</v>
      </c>
      <c r="AI1627" t="s">
        <v>1675</v>
      </c>
      <c r="AK1627" s="42"/>
      <c r="AL1627" t="s">
        <v>727</v>
      </c>
      <c r="AM1627" s="55" t="s">
        <v>1654</v>
      </c>
      <c r="AO1627" s="55" t="s">
        <v>400</v>
      </c>
      <c r="AQ1627" s="55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f>SUM(Tabla5[[#This Row],[VENTA MABE 1 SEMANA OCT]:[VENTAS OTROS 1 SEMANA OCT]])</f>
        <v>0</v>
      </c>
      <c r="AY1627" s="46">
        <v>7</v>
      </c>
      <c r="AZ1627" s="55">
        <v>1</v>
      </c>
      <c r="BA1627">
        <v>3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f>SUM(Tabla5[[#This Row],[VENTA MABE 2 SEMANA OCT]:[VENTAS OTROS 2 SEMANA OCT]])</f>
        <v>4</v>
      </c>
      <c r="BH1627" t="s">
        <v>755</v>
      </c>
      <c r="BI1627" s="55" t="s">
        <v>130</v>
      </c>
      <c r="BJ1627">
        <v>3.9999999999999991</v>
      </c>
      <c r="BK1627" s="55">
        <v>4</v>
      </c>
      <c r="BL1627">
        <v>3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f>SUM(Tabla5[[#This Row],[VENTA MABE 3 SEMANA OCT]:[VENTAS OTROS 3 SEMANA OCT]])</f>
        <v>7</v>
      </c>
      <c r="BS1627" s="42">
        <v>0.15</v>
      </c>
      <c r="BT1627" s="55">
        <v>5</v>
      </c>
      <c r="BU1627">
        <v>5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f>SUM(Tabla5[[#This Row],[VENTA MABE 4 SEMANA OCT]:[VENTAS OTROS 4 SEMANA OCT]])</f>
        <v>10</v>
      </c>
      <c r="CI162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0.47619047619047616</v>
      </c>
      <c r="CJ1627" t="s">
        <v>1703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f>SUM(Tabla5[[#This Row],[VENTA MABE 1 SEMANA NOV]:[VENTAS OTROS 1 SEMANA NOV]])</f>
        <v>0</v>
      </c>
      <c r="CS1627">
        <f>IFERROR(VLOOKUP(Tabla5[[#This Row],[CLAVE]],[2]VENTAS!$F$2:$L$1501,2,0),0)</f>
        <v>2</v>
      </c>
      <c r="CT1627">
        <f>IFERROR(VLOOKUP(Tabla5[[#This Row],[CLAVE]],[2]VENTAS!$F$2:$L$1501,3,0),0)</f>
        <v>0</v>
      </c>
      <c r="CU1627">
        <f>IFERROR(VLOOKUP(Tabla5[[#This Row],[CLAVE]],[2]VENTAS!$F$2:$L$1501,4,0),0)</f>
        <v>0</v>
      </c>
      <c r="CV1627">
        <f>IFERROR(VLOOKUP(Tabla5[[#This Row],[CLAVE]],[2]VENTAS!$F$2:$L$1501,5,0),0)</f>
        <v>0</v>
      </c>
      <c r="CW1627">
        <f>IFERROR(VLOOKUP(Tabla5[[#This Row],[CLAVE]],[2]VENTAS!$F$2:$L$1501,6,0),0)</f>
        <v>0</v>
      </c>
      <c r="CX1627">
        <f>IFERROR(VLOOKUP(Tabla5[[#This Row],[CLAVE]],[2]VENTAS!$F$2:$L$1501,7,0),0)</f>
        <v>0</v>
      </c>
      <c r="CY1627">
        <f>IFERROR(VLOOKUP(Tabla5[[#This Row],[CLAVE]],[2]VENTAS!$F$2:$R$1501,13,0),0)</f>
        <v>0</v>
      </c>
      <c r="CZ1627">
        <f>SUM(Tabla5[[#This Row],[VENTA MABE 2 SEMANA NOV]:[VENTAS OTROS 2 SEMANA NOV]])</f>
        <v>2</v>
      </c>
      <c r="DA1627" s="46">
        <v>19.595897536603857</v>
      </c>
    </row>
    <row r="1628" spans="1:105" hidden="1" x14ac:dyDescent="0.3">
      <c r="A1628" t="str">
        <f>CONCATENATE(Tabla5[[#This Row],[TIENDA HMPV]],Tabla5[[#This Row],[LINEA]])</f>
        <v>900 - MIN LIBERTAD 3LAVADO</v>
      </c>
      <c r="C1628" s="55" t="s">
        <v>130</v>
      </c>
      <c r="D1628" s="55" t="s">
        <v>64</v>
      </c>
      <c r="E1628" s="55" t="s">
        <v>1630</v>
      </c>
      <c r="F1628" s="55" t="s">
        <v>1724</v>
      </c>
      <c r="G1628" t="s">
        <v>28</v>
      </c>
      <c r="H1628" s="42">
        <f>IFERROR(Tabla5[[#This Row],[VENTAS MABE]]/Tabla5[[#This Row],[CUOTA]],0)</f>
        <v>0</v>
      </c>
      <c r="W1628" s="42">
        <f>IFERROR(Tabla5[[#This Row],[TOTAL VENTA 38 SEMANA]]/Tabla5[[#This Row],[VENTA ACUM 38]],0)</f>
        <v>0</v>
      </c>
      <c r="X1628" s="42" t="e">
        <f>VLOOKUP(Tabla5[[#This Row],[CLAVE]],[1]!QMI_5_SEMANA_SEP_22[[CLAVE]:[SHARE CADENA S2]],21,0)</f>
        <v>#REF!</v>
      </c>
      <c r="Y1628" s="55" t="s">
        <v>734</v>
      </c>
      <c r="Z1628" s="46">
        <f>+Tabla5[[#This Row],[VENTA ACUM 38]]+Tabla5[[#This Row],[venta total 39 acum]]</f>
        <v>0</v>
      </c>
      <c r="AA1628" s="46"/>
      <c r="AB1628" s="46"/>
      <c r="AC1628" s="46"/>
      <c r="AD1628" s="46"/>
      <c r="AE1628" s="46"/>
      <c r="AF1628" s="46"/>
      <c r="AG1628" s="46"/>
      <c r="AH1628" s="42">
        <f>IFERROR(Tabla5[[#This Row],[VENTAS MABE]]/Tabla5[[#This Row],[VENTAS INDURAMA]],0)</f>
        <v>0</v>
      </c>
      <c r="AI1628" t="s">
        <v>1675</v>
      </c>
      <c r="AK1628" s="42"/>
      <c r="AL1628" t="s">
        <v>727</v>
      </c>
      <c r="AM1628" s="55" t="s">
        <v>1654</v>
      </c>
      <c r="AO1628" s="55" t="s">
        <v>400</v>
      </c>
      <c r="AQ1628" s="55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f>SUM(Tabla5[[#This Row],[VENTA MABE 1 SEMANA OCT]:[VENTAS OTROS 1 SEMANA OCT]])</f>
        <v>0</v>
      </c>
      <c r="AY1628" s="46">
        <v>3</v>
      </c>
      <c r="AZ1628" s="55">
        <v>1</v>
      </c>
      <c r="BA1628">
        <v>2</v>
      </c>
      <c r="BB1628">
        <v>1</v>
      </c>
      <c r="BC1628">
        <v>2</v>
      </c>
      <c r="BD1628">
        <v>3</v>
      </c>
      <c r="BE1628">
        <v>0</v>
      </c>
      <c r="BF1628">
        <v>0</v>
      </c>
      <c r="BG1628">
        <f>SUM(Tabla5[[#This Row],[VENTA MABE 2 SEMANA OCT]:[VENTAS OTROS 2 SEMANA OCT]])</f>
        <v>9</v>
      </c>
      <c r="BH1628" t="s">
        <v>755</v>
      </c>
      <c r="BI1628" s="55" t="s">
        <v>130</v>
      </c>
      <c r="BJ1628">
        <v>3.9999999999999991</v>
      </c>
      <c r="BK1628" s="55">
        <v>1</v>
      </c>
      <c r="BL1628">
        <v>2</v>
      </c>
      <c r="BM1628">
        <v>1</v>
      </c>
      <c r="BN1628">
        <v>2</v>
      </c>
      <c r="BO1628">
        <v>3</v>
      </c>
      <c r="BP1628">
        <v>0</v>
      </c>
      <c r="BQ1628">
        <v>0</v>
      </c>
      <c r="BR1628">
        <f>SUM(Tabla5[[#This Row],[VENTA MABE 3 SEMANA OCT]:[VENTAS OTROS 3 SEMANA OCT]])</f>
        <v>9</v>
      </c>
      <c r="BS1628" s="42">
        <v>0.2</v>
      </c>
      <c r="BT1628" s="55">
        <v>1</v>
      </c>
      <c r="BU1628">
        <v>2</v>
      </c>
      <c r="BV1628">
        <v>1</v>
      </c>
      <c r="BW1628">
        <v>2</v>
      </c>
      <c r="BX1628">
        <v>3</v>
      </c>
      <c r="BY1628">
        <v>1</v>
      </c>
      <c r="BZ1628">
        <v>0</v>
      </c>
      <c r="CA1628">
        <f>SUM(Tabla5[[#This Row],[VENTA MABE 4 SEMANA OCT]:[VENTAS OTROS 4 SEMANA OCT]])</f>
        <v>10</v>
      </c>
      <c r="CB1628" t="s">
        <v>1695</v>
      </c>
      <c r="CC1628" t="s">
        <v>1695</v>
      </c>
      <c r="CI1628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0.10714285714285714</v>
      </c>
      <c r="CJ1628" t="s">
        <v>1701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f>SUM(Tabla5[[#This Row],[VENTA MABE 1 SEMANA NOV]:[VENTAS OTROS 1 SEMANA NOV]])</f>
        <v>0</v>
      </c>
      <c r="CS1628">
        <f>IFERROR(VLOOKUP(Tabla5[[#This Row],[CLAVE]],[2]VENTAS!$F$2:$L$1501,2,0),0)</f>
        <v>0</v>
      </c>
      <c r="CT1628">
        <f>IFERROR(VLOOKUP(Tabla5[[#This Row],[CLAVE]],[2]VENTAS!$F$2:$L$1501,3,0),0)</f>
        <v>0</v>
      </c>
      <c r="CU1628">
        <f>IFERROR(VLOOKUP(Tabla5[[#This Row],[CLAVE]],[2]VENTAS!$F$2:$L$1501,4,0),0)</f>
        <v>0</v>
      </c>
      <c r="CV1628">
        <f>IFERROR(VLOOKUP(Tabla5[[#This Row],[CLAVE]],[2]VENTAS!$F$2:$L$1501,5,0),0)</f>
        <v>0</v>
      </c>
      <c r="CW1628">
        <f>IFERROR(VLOOKUP(Tabla5[[#This Row],[CLAVE]],[2]VENTAS!$F$2:$L$1501,6,0),0)</f>
        <v>0</v>
      </c>
      <c r="CX1628">
        <f>IFERROR(VLOOKUP(Tabla5[[#This Row],[CLAVE]],[2]VENTAS!$F$2:$L$1501,7,0),0)</f>
        <v>0</v>
      </c>
      <c r="CY1628">
        <f>IFERROR(VLOOKUP(Tabla5[[#This Row],[CLAVE]],[2]VENTAS!$F$2:$R$1501,13,0),0)</f>
        <v>0</v>
      </c>
      <c r="CZ1628">
        <f>SUM(Tabla5[[#This Row],[VENTA MABE 2 SEMANA NOV]:[VENTAS OTROS 2 SEMANA NOV]])</f>
        <v>0</v>
      </c>
      <c r="DA1628" s="46">
        <v>1.7958084838935486</v>
      </c>
    </row>
    <row r="1629" spans="1:105" hidden="1" x14ac:dyDescent="0.3">
      <c r="A1629" t="str">
        <f>CONCATENATE(Tabla5[[#This Row],[TIENDA HMPV]],Tabla5[[#This Row],[LINEA]])</f>
        <v>900 - MIN LIBERTAD 3REFRIGERACIÓN</v>
      </c>
      <c r="C1629" s="55" t="s">
        <v>130</v>
      </c>
      <c r="D1629" s="55" t="s">
        <v>64</v>
      </c>
      <c r="E1629" s="55" t="s">
        <v>1630</v>
      </c>
      <c r="F1629" s="55" t="s">
        <v>1724</v>
      </c>
      <c r="G1629" t="s">
        <v>29</v>
      </c>
      <c r="H1629" s="42">
        <f>IFERROR(Tabla5[[#This Row],[VENTAS MABE]]/Tabla5[[#This Row],[CUOTA]],0)</f>
        <v>0</v>
      </c>
      <c r="W1629" s="42">
        <f>IFERROR(Tabla5[[#This Row],[TOTAL VENTA 38 SEMANA]]/Tabla5[[#This Row],[VENTA ACUM 38]],0)</f>
        <v>0</v>
      </c>
      <c r="X1629" s="42" t="e">
        <f>VLOOKUP(Tabla5[[#This Row],[CLAVE]],[1]!QMI_5_SEMANA_SEP_22[[CLAVE]:[SHARE CADENA S2]],21,0)</f>
        <v>#REF!</v>
      </c>
      <c r="Y1629" s="55" t="s">
        <v>734</v>
      </c>
      <c r="Z1629" s="46">
        <f>+Tabla5[[#This Row],[VENTA ACUM 38]]+Tabla5[[#This Row],[venta total 39 acum]]</f>
        <v>0</v>
      </c>
      <c r="AA1629" s="46"/>
      <c r="AB1629" s="46"/>
      <c r="AC1629" s="46"/>
      <c r="AD1629" s="46"/>
      <c r="AE1629" s="46"/>
      <c r="AF1629" s="46"/>
      <c r="AG1629" s="46"/>
      <c r="AH1629" s="42">
        <f>IFERROR(Tabla5[[#This Row],[VENTAS MABE]]/Tabla5[[#This Row],[VENTAS INDURAMA]],0)</f>
        <v>0</v>
      </c>
      <c r="AI1629" t="s">
        <v>1675</v>
      </c>
      <c r="AK1629" s="42"/>
      <c r="AL1629" t="s">
        <v>727</v>
      </c>
      <c r="AM1629" s="55" t="s">
        <v>1654</v>
      </c>
      <c r="AO1629" s="55" t="s">
        <v>400</v>
      </c>
      <c r="AQ1629" s="55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f>SUM(Tabla5[[#This Row],[VENTA MABE 1 SEMANA OCT]:[VENTAS OTROS 1 SEMANA OCT]])</f>
        <v>0</v>
      </c>
      <c r="AY1629" s="46">
        <v>4</v>
      </c>
      <c r="AZ1629" s="55">
        <v>1</v>
      </c>
      <c r="BA1629">
        <v>2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f>SUM(Tabla5[[#This Row],[VENTA MABE 2 SEMANA OCT]:[VENTAS OTROS 2 SEMANA OCT]])</f>
        <v>3</v>
      </c>
      <c r="BH1629" t="s">
        <v>755</v>
      </c>
      <c r="BI1629" s="55" t="s">
        <v>130</v>
      </c>
      <c r="BJ1629">
        <v>3.9999999999999991</v>
      </c>
      <c r="BK1629" s="55">
        <v>1</v>
      </c>
      <c r="BL1629">
        <v>2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f>SUM(Tabla5[[#This Row],[VENTA MABE 3 SEMANA OCT]:[VENTAS OTROS 3 SEMANA OCT]])</f>
        <v>3</v>
      </c>
      <c r="BS1629" s="42">
        <v>0.15</v>
      </c>
      <c r="BT1629" s="55">
        <v>1</v>
      </c>
      <c r="BU1629">
        <v>2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f>SUM(Tabla5[[#This Row],[VENTA MABE 4 SEMANA OCT]:[VENTAS OTROS 4 SEMANA OCT]])</f>
        <v>3</v>
      </c>
      <c r="CI162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629" t="s">
        <v>1702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f>SUM(Tabla5[[#This Row],[VENTA MABE 1 SEMANA NOV]:[VENTAS OTROS 1 SEMANA NOV]])</f>
        <v>0</v>
      </c>
      <c r="CS1629">
        <f>IFERROR(VLOOKUP(Tabla5[[#This Row],[CLAVE]],[2]VENTAS!$F$2:$L$1501,2,0),0)</f>
        <v>0</v>
      </c>
      <c r="CT1629">
        <f>IFERROR(VLOOKUP(Tabla5[[#This Row],[CLAVE]],[2]VENTAS!$F$2:$L$1501,3,0),0)</f>
        <v>0</v>
      </c>
      <c r="CU1629">
        <f>IFERROR(VLOOKUP(Tabla5[[#This Row],[CLAVE]],[2]VENTAS!$F$2:$L$1501,4,0),0)</f>
        <v>0</v>
      </c>
      <c r="CV1629">
        <f>IFERROR(VLOOKUP(Tabla5[[#This Row],[CLAVE]],[2]VENTAS!$F$2:$L$1501,5,0),0)</f>
        <v>0</v>
      </c>
      <c r="CW1629">
        <f>IFERROR(VLOOKUP(Tabla5[[#This Row],[CLAVE]],[2]VENTAS!$F$2:$L$1501,6,0),0)</f>
        <v>0</v>
      </c>
      <c r="CX1629">
        <f>IFERROR(VLOOKUP(Tabla5[[#This Row],[CLAVE]],[2]VENTAS!$F$2:$L$1501,7,0),0)</f>
        <v>0</v>
      </c>
      <c r="CY1629">
        <f>IFERROR(VLOOKUP(Tabla5[[#This Row],[CLAVE]],[2]VENTAS!$F$2:$R$1501,13,0),0)</f>
        <v>0</v>
      </c>
      <c r="CZ1629">
        <f>SUM(Tabla5[[#This Row],[VENTA MABE 2 SEMANA NOV]:[VENTAS OTROS 2 SEMANA NOV]])</f>
        <v>0</v>
      </c>
      <c r="DA1629" s="46">
        <v>3.4684241230948736</v>
      </c>
    </row>
    <row r="1630" spans="1:105" hidden="1" x14ac:dyDescent="0.3">
      <c r="A1630" t="str">
        <f>CONCATENATE(Tabla5[[#This Row],[TIENDA HMPV]],Tabla5[[#This Row],[LINEA]])</f>
        <v>JAPON MACHACHI IICOCINAS</v>
      </c>
      <c r="C1630" s="55" t="s">
        <v>656</v>
      </c>
      <c r="D1630" s="55" t="s">
        <v>41</v>
      </c>
      <c r="E1630" s="55" t="s">
        <v>1407</v>
      </c>
      <c r="F1630" s="55" t="s">
        <v>1724</v>
      </c>
      <c r="G1630" t="s">
        <v>26</v>
      </c>
      <c r="H1630" s="42">
        <f>IFERROR(Tabla5[[#This Row],[VENTAS MABE]]/Tabla5[[#This Row],[CUOTA]],0)</f>
        <v>0</v>
      </c>
      <c r="W1630" s="42">
        <f>IFERROR(Tabla5[[#This Row],[TOTAL VENTA 38 SEMANA]]/Tabla5[[#This Row],[VENTA ACUM 38]],0)</f>
        <v>0</v>
      </c>
      <c r="X1630" s="42" t="e">
        <f>VLOOKUP(Tabla5[[#This Row],[CLAVE]],[1]!QMI_5_SEMANA_SEP_22[[CLAVE]:[SHARE CADENA S2]],21,0)</f>
        <v>#REF!</v>
      </c>
      <c r="Y1630" s="55" t="s">
        <v>769</v>
      </c>
      <c r="Z1630" s="46">
        <f>+Tabla5[[#This Row],[VENTA ACUM 38]]+Tabla5[[#This Row],[venta total 39 acum]]</f>
        <v>0</v>
      </c>
      <c r="AA1630" s="46"/>
      <c r="AB1630" s="46"/>
      <c r="AC1630" s="46"/>
      <c r="AD1630" s="46"/>
      <c r="AE1630" s="46"/>
      <c r="AF1630" s="46"/>
      <c r="AG1630" s="46"/>
      <c r="AH1630" s="42">
        <f>IFERROR(Tabla5[[#This Row],[VENTAS MABE]]/Tabla5[[#This Row],[VENTAS INDURAMA]],0)</f>
        <v>0</v>
      </c>
      <c r="AI1630" t="s">
        <v>1676</v>
      </c>
      <c r="AK1630" s="42"/>
      <c r="AL1630" t="s">
        <v>727</v>
      </c>
      <c r="AM1630" s="55" t="s">
        <v>1407</v>
      </c>
      <c r="AO1630" s="55" t="s">
        <v>429</v>
      </c>
      <c r="AQ1630" s="55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f>SUM(Tabla5[[#This Row],[VENTA MABE 1 SEMANA OCT]:[VENTAS OTROS 1 SEMANA OCT]])</f>
        <v>0</v>
      </c>
      <c r="AY1630" s="46">
        <v>1</v>
      </c>
      <c r="AZ1630" s="55">
        <v>0</v>
      </c>
      <c r="BA1630">
        <v>2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f>SUM(Tabla5[[#This Row],[VENTA MABE 2 SEMANA OCT]:[VENTAS OTROS 2 SEMANA OCT]])</f>
        <v>2</v>
      </c>
      <c r="BH1630" t="s">
        <v>885</v>
      </c>
      <c r="BI1630" s="55" t="s">
        <v>656</v>
      </c>
      <c r="BJ1630">
        <v>2.0000000000000009</v>
      </c>
      <c r="BK1630" s="55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f>SUM(Tabla5[[#This Row],[VENTA MABE 3 SEMANA OCT]:[VENTAS OTROS 3 SEMANA OCT]])</f>
        <v>0</v>
      </c>
      <c r="BS1630" s="42">
        <v>0.5</v>
      </c>
      <c r="BT1630" s="55">
        <v>0</v>
      </c>
      <c r="BU1630">
        <v>1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f>SUM(Tabla5[[#This Row],[VENTA MABE 4 SEMANA OCT]:[VENTAS OTROS 4 SEMANA OCT]])</f>
        <v>1</v>
      </c>
      <c r="CB1630" t="s">
        <v>1679</v>
      </c>
      <c r="CC1630" t="s">
        <v>1679</v>
      </c>
      <c r="CD1630" t="s">
        <v>1679</v>
      </c>
      <c r="CE1630" t="s">
        <v>1679</v>
      </c>
      <c r="CF1630" t="s">
        <v>1679</v>
      </c>
      <c r="CG1630" t="s">
        <v>1679</v>
      </c>
      <c r="CH1630" t="s">
        <v>1679</v>
      </c>
      <c r="CI163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30" s="66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f>SUM(Tabla5[[#This Row],[VENTA MABE 1 SEMANA NOV]:[VENTAS OTROS 1 SEMANA NOV]])</f>
        <v>1</v>
      </c>
      <c r="CS1630">
        <f>IFERROR(VLOOKUP(Tabla5[[#This Row],[CLAVE]],[2]VENTAS!$F$2:$L$1501,2,0),0)</f>
        <v>0</v>
      </c>
      <c r="CT1630">
        <f>IFERROR(VLOOKUP(Tabla5[[#This Row],[CLAVE]],[2]VENTAS!$F$2:$L$1501,3,0),0)</f>
        <v>0</v>
      </c>
      <c r="CU1630">
        <f>IFERROR(VLOOKUP(Tabla5[[#This Row],[CLAVE]],[2]VENTAS!$F$2:$L$1501,4,0),0)</f>
        <v>0</v>
      </c>
      <c r="CV1630">
        <f>IFERROR(VLOOKUP(Tabla5[[#This Row],[CLAVE]],[2]VENTAS!$F$2:$L$1501,5,0),0)</f>
        <v>0</v>
      </c>
      <c r="CW1630">
        <f>IFERROR(VLOOKUP(Tabla5[[#This Row],[CLAVE]],[2]VENTAS!$F$2:$L$1501,6,0),0)</f>
        <v>0</v>
      </c>
      <c r="CX1630">
        <f>IFERROR(VLOOKUP(Tabla5[[#This Row],[CLAVE]],[2]VENTAS!$F$2:$L$1501,7,0),0)</f>
        <v>0</v>
      </c>
      <c r="CY1630">
        <f>IFERROR(VLOOKUP(Tabla5[[#This Row],[CLAVE]],[2]VENTAS!$F$2:$R$1501,13,0),0)</f>
        <v>0</v>
      </c>
      <c r="CZ1630">
        <f>SUM(Tabla5[[#This Row],[VENTA MABE 2 SEMANA NOV]:[VENTAS OTROS 2 SEMANA NOV]])</f>
        <v>0</v>
      </c>
      <c r="DA1630" s="46">
        <v>2</v>
      </c>
    </row>
    <row r="1631" spans="1:105" hidden="1" x14ac:dyDescent="0.3">
      <c r="A1631" t="str">
        <f>CONCATENATE(Tabla5[[#This Row],[TIENDA HMPV]],Tabla5[[#This Row],[LINEA]])</f>
        <v>JAPON MACHACHI IIREFRIGERACIÓN</v>
      </c>
      <c r="C1631" s="55" t="s">
        <v>656</v>
      </c>
      <c r="D1631" s="55" t="s">
        <v>41</v>
      </c>
      <c r="E1631" s="55" t="s">
        <v>1407</v>
      </c>
      <c r="F1631" s="55" t="s">
        <v>1724</v>
      </c>
      <c r="G1631" t="s">
        <v>29</v>
      </c>
      <c r="H1631" s="42">
        <f>IFERROR(Tabla5[[#This Row],[VENTAS MABE]]/Tabla5[[#This Row],[CUOTA]],0)</f>
        <v>0</v>
      </c>
      <c r="W1631" s="42">
        <f>IFERROR(Tabla5[[#This Row],[TOTAL VENTA 38 SEMANA]]/Tabla5[[#This Row],[VENTA ACUM 38]],0)</f>
        <v>0</v>
      </c>
      <c r="X1631" s="42" t="e">
        <f>VLOOKUP(Tabla5[[#This Row],[CLAVE]],[1]!QMI_5_SEMANA_SEP_22[[CLAVE]:[SHARE CADENA S2]],21,0)</f>
        <v>#REF!</v>
      </c>
      <c r="Y1631" s="55" t="s">
        <v>769</v>
      </c>
      <c r="Z1631" s="46">
        <f>+Tabla5[[#This Row],[VENTA ACUM 38]]+Tabla5[[#This Row],[venta total 39 acum]]</f>
        <v>0</v>
      </c>
      <c r="AA1631" s="46"/>
      <c r="AB1631" s="46"/>
      <c r="AC1631" s="46"/>
      <c r="AD1631" s="46"/>
      <c r="AE1631" s="46"/>
      <c r="AF1631" s="46"/>
      <c r="AG1631" s="46"/>
      <c r="AH1631" s="42">
        <f>IFERROR(Tabla5[[#This Row],[VENTAS MABE]]/Tabla5[[#This Row],[VENTAS INDURAMA]],0)</f>
        <v>0</v>
      </c>
      <c r="AI1631" t="s">
        <v>1676</v>
      </c>
      <c r="AK1631" s="42"/>
      <c r="AL1631" t="s">
        <v>727</v>
      </c>
      <c r="AM1631" s="55" t="s">
        <v>1407</v>
      </c>
      <c r="AO1631" s="55" t="s">
        <v>429</v>
      </c>
      <c r="AQ1631" s="55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f>SUM(Tabla5[[#This Row],[VENTA MABE 1 SEMANA OCT]:[VENTAS OTROS 1 SEMANA OCT]])</f>
        <v>0</v>
      </c>
      <c r="AY1631" s="46">
        <v>2</v>
      </c>
      <c r="AZ1631" s="55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f>SUM(Tabla5[[#This Row],[VENTA MABE 2 SEMANA OCT]:[VENTAS OTROS 2 SEMANA OCT]])</f>
        <v>1</v>
      </c>
      <c r="BH1631" t="s">
        <v>885</v>
      </c>
      <c r="BI1631" s="55" t="s">
        <v>656</v>
      </c>
      <c r="BJ1631">
        <v>2.0000000000000009</v>
      </c>
      <c r="BK1631" s="55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f>SUM(Tabla5[[#This Row],[VENTA MABE 3 SEMANA OCT]:[VENTAS OTROS 3 SEMANA OCT]])</f>
        <v>0</v>
      </c>
      <c r="BS1631" s="42">
        <v>0.4</v>
      </c>
      <c r="BT1631" s="55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f>SUM(Tabla5[[#This Row],[VENTA MABE 4 SEMANA OCT]:[VENTAS OTROS 4 SEMANA OCT]])</f>
        <v>0</v>
      </c>
      <c r="CB1631" t="s">
        <v>1679</v>
      </c>
      <c r="CC1631" t="s">
        <v>1679</v>
      </c>
      <c r="CD1631" t="s">
        <v>1679</v>
      </c>
      <c r="CE1631" t="s">
        <v>1679</v>
      </c>
      <c r="CF1631" t="s">
        <v>1679</v>
      </c>
      <c r="CG1631" t="s">
        <v>1679</v>
      </c>
      <c r="CH1631" t="s">
        <v>1679</v>
      </c>
      <c r="CI163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31" s="66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f>SUM(Tabla5[[#This Row],[VENTA MABE 1 SEMANA NOV]:[VENTAS OTROS 1 SEMANA NOV]])</f>
        <v>0</v>
      </c>
      <c r="CS1631">
        <f>IFERROR(VLOOKUP(Tabla5[[#This Row],[CLAVE]],[2]VENTAS!$F$2:$L$1501,2,0),0)</f>
        <v>0</v>
      </c>
      <c r="CT1631">
        <f>IFERROR(VLOOKUP(Tabla5[[#This Row],[CLAVE]],[2]VENTAS!$F$2:$L$1501,3,0),0)</f>
        <v>0</v>
      </c>
      <c r="CU1631">
        <f>IFERROR(VLOOKUP(Tabla5[[#This Row],[CLAVE]],[2]VENTAS!$F$2:$L$1501,4,0),0)</f>
        <v>0</v>
      </c>
      <c r="CV1631">
        <f>IFERROR(VLOOKUP(Tabla5[[#This Row],[CLAVE]],[2]VENTAS!$F$2:$L$1501,5,0),0)</f>
        <v>0</v>
      </c>
      <c r="CW1631">
        <f>IFERROR(VLOOKUP(Tabla5[[#This Row],[CLAVE]],[2]VENTAS!$F$2:$L$1501,6,0),0)</f>
        <v>0</v>
      </c>
      <c r="CX1631">
        <f>IFERROR(VLOOKUP(Tabla5[[#This Row],[CLAVE]],[2]VENTAS!$F$2:$L$1501,7,0),0)</f>
        <v>0</v>
      </c>
      <c r="CY1631">
        <f>IFERROR(VLOOKUP(Tabla5[[#This Row],[CLAVE]],[2]VENTAS!$F$2:$R$1501,13,0),0)</f>
        <v>0</v>
      </c>
      <c r="CZ1631">
        <f>SUM(Tabla5[[#This Row],[VENTA MABE 2 SEMANA NOV]:[VENTAS OTROS 2 SEMANA NOV]])</f>
        <v>0</v>
      </c>
      <c r="DA1631" s="46">
        <v>3</v>
      </c>
    </row>
    <row r="1632" spans="1:105" hidden="1" x14ac:dyDescent="0.3">
      <c r="A1632" t="str">
        <f>CONCATENATE(Tabla5[[#This Row],[TIENDA HMPV]],Tabla5[[#This Row],[LINEA]])</f>
        <v>917 - MIN PORTOVIEJO CHILE (130)COCINAS</v>
      </c>
      <c r="C1632" s="55" t="s">
        <v>225</v>
      </c>
      <c r="D1632" s="55" t="s">
        <v>64</v>
      </c>
      <c r="E1632" s="55" t="s">
        <v>1631</v>
      </c>
      <c r="F1632" s="55" t="s">
        <v>1724</v>
      </c>
      <c r="G1632" t="s">
        <v>26</v>
      </c>
      <c r="H1632" s="42">
        <f>IFERROR(Tabla5[[#This Row],[VENTAS MABE]]/Tabla5[[#This Row],[CUOTA]],0)</f>
        <v>0</v>
      </c>
      <c r="W1632" s="42">
        <f>IFERROR(Tabla5[[#This Row],[TOTAL VENTA 38 SEMANA]]/Tabla5[[#This Row],[VENTA ACUM 38]],0)</f>
        <v>0</v>
      </c>
      <c r="X1632" s="42" t="e">
        <f>VLOOKUP(Tabla5[[#This Row],[CLAVE]],[1]!QMI_5_SEMANA_SEP_22[[CLAVE]:[SHARE CADENA S2]],21,0)</f>
        <v>#REF!</v>
      </c>
      <c r="Y1632" s="55" t="s">
        <v>734</v>
      </c>
      <c r="Z1632" s="46">
        <f>+Tabla5[[#This Row],[VENTA ACUM 38]]+Tabla5[[#This Row],[venta total 39 acum]]</f>
        <v>0</v>
      </c>
      <c r="AA1632" s="46"/>
      <c r="AB1632" s="46"/>
      <c r="AC1632" s="46"/>
      <c r="AD1632" s="46"/>
      <c r="AE1632" s="46"/>
      <c r="AF1632" s="46"/>
      <c r="AG1632" s="46"/>
      <c r="AH1632" s="42">
        <f>IFERROR(Tabla5[[#This Row],[VENTAS MABE]]/Tabla5[[#This Row],[VENTAS INDURAMA]],0)</f>
        <v>0</v>
      </c>
      <c r="AI1632" t="s">
        <v>1676</v>
      </c>
      <c r="AK1632" s="42"/>
      <c r="AL1632" t="s">
        <v>727</v>
      </c>
      <c r="AM1632" s="55" t="s">
        <v>1655</v>
      </c>
      <c r="AO1632" s="55" t="s">
        <v>419</v>
      </c>
      <c r="AQ1632" s="55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f>SUM(Tabla5[[#This Row],[VENTA MABE 1 SEMANA OCT]:[VENTAS OTROS 1 SEMANA OCT]])</f>
        <v>0</v>
      </c>
      <c r="AY1632" s="46">
        <v>6.8606383335007877</v>
      </c>
      <c r="AZ1632" s="55">
        <v>1</v>
      </c>
      <c r="BA1632">
        <v>2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f>SUM(Tabla5[[#This Row],[VENTA MABE 2 SEMANA OCT]:[VENTAS OTROS 2 SEMANA OCT]])</f>
        <v>3</v>
      </c>
      <c r="BH1632" t="s">
        <v>1113</v>
      </c>
      <c r="BI1632" s="55" t="s">
        <v>225</v>
      </c>
      <c r="BJ1632">
        <v>5.9999999999999947</v>
      </c>
      <c r="BK1632" s="55">
        <v>0</v>
      </c>
      <c r="BL1632">
        <v>3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f>SUM(Tabla5[[#This Row],[VENTA MABE 3 SEMANA OCT]:[VENTAS OTROS 3 SEMANA OCT]])</f>
        <v>3</v>
      </c>
      <c r="BS1632" s="42">
        <v>0.15</v>
      </c>
      <c r="BT1632" s="55">
        <v>2</v>
      </c>
      <c r="BU1632">
        <v>3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f>SUM(Tabla5[[#This Row],[VENTA MABE 4 SEMANA OCT]:[VENTAS OTROS 4 SEMANA OCT]])</f>
        <v>5</v>
      </c>
      <c r="CH1632" t="s">
        <v>1695</v>
      </c>
      <c r="CI1632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0.27272727272727271</v>
      </c>
      <c r="CJ1632" t="s">
        <v>1701</v>
      </c>
      <c r="CK1632">
        <v>0</v>
      </c>
      <c r="CL1632">
        <v>2</v>
      </c>
      <c r="CM1632" t="s">
        <v>1679</v>
      </c>
      <c r="CN1632">
        <v>0</v>
      </c>
      <c r="CO1632">
        <v>0</v>
      </c>
      <c r="CP1632">
        <v>0</v>
      </c>
      <c r="CQ1632">
        <v>0</v>
      </c>
      <c r="CR1632">
        <f>SUM(Tabla5[[#This Row],[VENTA MABE 1 SEMANA NOV]:[VENTAS OTROS 1 SEMANA NOV]])</f>
        <v>2</v>
      </c>
      <c r="CS1632">
        <f>IFERROR(VLOOKUP(Tabla5[[#This Row],[CLAVE]],[2]VENTAS!$F$2:$L$1501,2,0),0)</f>
        <v>2</v>
      </c>
      <c r="CT1632">
        <f>IFERROR(VLOOKUP(Tabla5[[#This Row],[CLAVE]],[2]VENTAS!$F$2:$L$1501,3,0),0)</f>
        <v>2</v>
      </c>
      <c r="CU1632">
        <f>IFERROR(VLOOKUP(Tabla5[[#This Row],[CLAVE]],[2]VENTAS!$F$2:$L$1501,4,0),0)</f>
        <v>0</v>
      </c>
      <c r="CV1632">
        <f>IFERROR(VLOOKUP(Tabla5[[#This Row],[CLAVE]],[2]VENTAS!$F$2:$L$1501,5,0),0)</f>
        <v>0</v>
      </c>
      <c r="CW1632">
        <f>IFERROR(VLOOKUP(Tabla5[[#This Row],[CLAVE]],[2]VENTAS!$F$2:$L$1501,6,0),0)</f>
        <v>0</v>
      </c>
      <c r="CX1632">
        <f>IFERROR(VLOOKUP(Tabla5[[#This Row],[CLAVE]],[2]VENTAS!$F$2:$L$1501,7,0),0)</f>
        <v>0</v>
      </c>
      <c r="CY1632">
        <f>IFERROR(VLOOKUP(Tabla5[[#This Row],[CLAVE]],[2]VENTAS!$F$2:$R$1501,13,0),0)</f>
        <v>0</v>
      </c>
      <c r="CZ1632">
        <f>SUM(Tabla5[[#This Row],[VENTA MABE 2 SEMANA NOV]:[VENTAS OTROS 2 SEMANA NOV]])</f>
        <v>4</v>
      </c>
      <c r="DA1632" s="46">
        <v>11.070575492694452</v>
      </c>
    </row>
    <row r="1633" spans="1:105" hidden="1" x14ac:dyDescent="0.3">
      <c r="A1633" t="str">
        <f>CONCATENATE(Tabla5[[#This Row],[TIENDA HMPV]],Tabla5[[#This Row],[LINEA]])</f>
        <v>917 - MIN PORTOVIEJO CHILE (130)LAVADO</v>
      </c>
      <c r="C1633" s="55" t="s">
        <v>225</v>
      </c>
      <c r="D1633" s="55" t="s">
        <v>64</v>
      </c>
      <c r="E1633" s="55" t="s">
        <v>1631</v>
      </c>
      <c r="F1633" s="55" t="s">
        <v>1724</v>
      </c>
      <c r="G1633" t="s">
        <v>28</v>
      </c>
      <c r="H1633" s="42">
        <f>IFERROR(Tabla5[[#This Row],[VENTAS MABE]]/Tabla5[[#This Row],[CUOTA]],0)</f>
        <v>0</v>
      </c>
      <c r="W1633" s="42">
        <f>IFERROR(Tabla5[[#This Row],[TOTAL VENTA 38 SEMANA]]/Tabla5[[#This Row],[VENTA ACUM 38]],0)</f>
        <v>0</v>
      </c>
      <c r="X1633" s="42" t="e">
        <f>VLOOKUP(Tabla5[[#This Row],[CLAVE]],[1]!QMI_5_SEMANA_SEP_22[[CLAVE]:[SHARE CADENA S2]],21,0)</f>
        <v>#REF!</v>
      </c>
      <c r="Y1633" s="55" t="s">
        <v>734</v>
      </c>
      <c r="Z1633" s="46">
        <f>+Tabla5[[#This Row],[VENTA ACUM 38]]+Tabla5[[#This Row],[venta total 39 acum]]</f>
        <v>0</v>
      </c>
      <c r="AA1633" s="46"/>
      <c r="AB1633" s="46"/>
      <c r="AC1633" s="46"/>
      <c r="AD1633" s="46"/>
      <c r="AE1633" s="46"/>
      <c r="AF1633" s="46"/>
      <c r="AG1633" s="46"/>
      <c r="AH1633" s="42">
        <f>IFERROR(Tabla5[[#This Row],[VENTAS MABE]]/Tabla5[[#This Row],[VENTAS INDURAMA]],0)</f>
        <v>0</v>
      </c>
      <c r="AI1633" t="s">
        <v>1676</v>
      </c>
      <c r="AK1633" s="42"/>
      <c r="AL1633" t="s">
        <v>727</v>
      </c>
      <c r="AM1633" s="55" t="s">
        <v>1655</v>
      </c>
      <c r="AO1633" s="55" t="s">
        <v>419</v>
      </c>
      <c r="AQ1633" s="55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f>SUM(Tabla5[[#This Row],[VENTA MABE 1 SEMANA OCT]:[VENTAS OTROS 1 SEMANA OCT]])</f>
        <v>0</v>
      </c>
      <c r="AY1633" s="46">
        <v>6.4136017281912459</v>
      </c>
      <c r="AZ1633" s="55">
        <v>1</v>
      </c>
      <c r="BA1633">
        <v>3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f>SUM(Tabla5[[#This Row],[VENTA MABE 2 SEMANA OCT]:[VENTAS OTROS 2 SEMANA OCT]])</f>
        <v>4</v>
      </c>
      <c r="BH1633" t="s">
        <v>1113</v>
      </c>
      <c r="BI1633" s="55" t="s">
        <v>225</v>
      </c>
      <c r="BJ1633">
        <v>5.9999999999999947</v>
      </c>
      <c r="BK1633" s="55">
        <v>2</v>
      </c>
      <c r="BL1633">
        <v>2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f>SUM(Tabla5[[#This Row],[VENTA MABE 3 SEMANA OCT]:[VENTAS OTROS 3 SEMANA OCT]])</f>
        <v>4</v>
      </c>
      <c r="BS1633" s="42">
        <v>0.2</v>
      </c>
      <c r="BT1633" s="55">
        <v>0</v>
      </c>
      <c r="BU1633">
        <v>2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f>SUM(Tabla5[[#This Row],[VENTA MABE 4 SEMANA OCT]:[VENTAS OTROS 4 SEMANA OCT]])</f>
        <v>2</v>
      </c>
      <c r="CC1633" t="s">
        <v>1695</v>
      </c>
      <c r="CI1633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</v>
      </c>
      <c r="CJ1633" t="s">
        <v>1702</v>
      </c>
      <c r="CK1633">
        <v>1</v>
      </c>
      <c r="CL1633">
        <v>1</v>
      </c>
      <c r="CM1633" t="s">
        <v>1679</v>
      </c>
      <c r="CN1633">
        <v>0</v>
      </c>
      <c r="CO1633">
        <v>0</v>
      </c>
      <c r="CP1633">
        <v>0</v>
      </c>
      <c r="CQ1633">
        <v>0</v>
      </c>
      <c r="CR1633">
        <f>SUM(Tabla5[[#This Row],[VENTA MABE 1 SEMANA NOV]:[VENTAS OTROS 1 SEMANA NOV]])</f>
        <v>2</v>
      </c>
      <c r="CS1633">
        <f>IFERROR(VLOOKUP(Tabla5[[#This Row],[CLAVE]],[2]VENTAS!$F$2:$L$1501,2,0),0)</f>
        <v>1</v>
      </c>
      <c r="CT1633">
        <f>IFERROR(VLOOKUP(Tabla5[[#This Row],[CLAVE]],[2]VENTAS!$F$2:$L$1501,3,0),0)</f>
        <v>1</v>
      </c>
      <c r="CU1633">
        <f>IFERROR(VLOOKUP(Tabla5[[#This Row],[CLAVE]],[2]VENTAS!$F$2:$L$1501,4,0),0)</f>
        <v>0</v>
      </c>
      <c r="CV1633">
        <f>IFERROR(VLOOKUP(Tabla5[[#This Row],[CLAVE]],[2]VENTAS!$F$2:$L$1501,5,0),0)</f>
        <v>0</v>
      </c>
      <c r="CW1633">
        <f>IFERROR(VLOOKUP(Tabla5[[#This Row],[CLAVE]],[2]VENTAS!$F$2:$L$1501,6,0),0)</f>
        <v>0</v>
      </c>
      <c r="CX1633">
        <f>IFERROR(VLOOKUP(Tabla5[[#This Row],[CLAVE]],[2]VENTAS!$F$2:$L$1501,7,0),0)</f>
        <v>0</v>
      </c>
      <c r="CY1633">
        <f>IFERROR(VLOOKUP(Tabla5[[#This Row],[CLAVE]],[2]VENTAS!$F$2:$R$1501,13,0),0)</f>
        <v>0</v>
      </c>
      <c r="CZ1633">
        <f>SUM(Tabla5[[#This Row],[VENTA MABE 2 SEMANA NOV]:[VENTAS OTROS 2 SEMANA NOV]])</f>
        <v>2</v>
      </c>
      <c r="DA1633" s="46">
        <v>8.9790424194677438</v>
      </c>
    </row>
    <row r="1634" spans="1:105" hidden="1" x14ac:dyDescent="0.3">
      <c r="A1634" t="str">
        <f>CONCATENATE(Tabla5[[#This Row],[TIENDA HMPV]],Tabla5[[#This Row],[LINEA]])</f>
        <v>917 - MIN PORTOVIEJO CHILE (130)REFRIGERACIÓN</v>
      </c>
      <c r="C1634" s="55" t="s">
        <v>225</v>
      </c>
      <c r="D1634" s="55" t="s">
        <v>64</v>
      </c>
      <c r="E1634" s="55" t="s">
        <v>1631</v>
      </c>
      <c r="F1634" s="55" t="s">
        <v>1724</v>
      </c>
      <c r="G1634" t="s">
        <v>29</v>
      </c>
      <c r="H1634" s="42">
        <f>IFERROR(Tabla5[[#This Row],[VENTAS MABE]]/Tabla5[[#This Row],[CUOTA]],0)</f>
        <v>0</v>
      </c>
      <c r="W1634" s="42">
        <f>IFERROR(Tabla5[[#This Row],[TOTAL VENTA 38 SEMANA]]/Tabla5[[#This Row],[VENTA ACUM 38]],0)</f>
        <v>0</v>
      </c>
      <c r="X1634" s="42" t="e">
        <f>VLOOKUP(Tabla5[[#This Row],[CLAVE]],[1]!QMI_5_SEMANA_SEP_22[[CLAVE]:[SHARE CADENA S2]],21,0)</f>
        <v>#REF!</v>
      </c>
      <c r="Y1634" s="55" t="s">
        <v>734</v>
      </c>
      <c r="Z1634" s="46">
        <f>+Tabla5[[#This Row],[VENTA ACUM 38]]+Tabla5[[#This Row],[venta total 39 acum]]</f>
        <v>0</v>
      </c>
      <c r="AA1634" s="46"/>
      <c r="AB1634" s="46"/>
      <c r="AC1634" s="46"/>
      <c r="AD1634" s="46"/>
      <c r="AE1634" s="46"/>
      <c r="AF1634" s="46"/>
      <c r="AG1634" s="46"/>
      <c r="AH1634" s="42">
        <f>IFERROR(Tabla5[[#This Row],[VENTAS MABE]]/Tabla5[[#This Row],[VENTAS INDURAMA]],0)</f>
        <v>0</v>
      </c>
      <c r="AI1634" t="s">
        <v>1676</v>
      </c>
      <c r="AK1634" s="42"/>
      <c r="AL1634" t="s">
        <v>727</v>
      </c>
      <c r="AM1634" s="55" t="s">
        <v>1655</v>
      </c>
      <c r="AO1634" s="55" t="s">
        <v>419</v>
      </c>
      <c r="AQ1634" s="55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f>SUM(Tabla5[[#This Row],[VENTA MABE 1 SEMANA OCT]:[VENTAS OTROS 1 SEMANA OCT]])</f>
        <v>0</v>
      </c>
      <c r="AY1634" s="46">
        <v>4</v>
      </c>
      <c r="AZ1634" s="55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f>SUM(Tabla5[[#This Row],[VENTA MABE 2 SEMANA OCT]:[VENTAS OTROS 2 SEMANA OCT]])</f>
        <v>1</v>
      </c>
      <c r="BH1634" t="s">
        <v>1113</v>
      </c>
      <c r="BI1634" s="55" t="s">
        <v>225</v>
      </c>
      <c r="BJ1634">
        <v>5.9999999999999947</v>
      </c>
      <c r="BK1634" s="55">
        <v>0</v>
      </c>
      <c r="BL1634">
        <v>2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f>SUM(Tabla5[[#This Row],[VENTA MABE 3 SEMANA OCT]:[VENTAS OTROS 3 SEMANA OCT]])</f>
        <v>2</v>
      </c>
      <c r="BS1634" s="42">
        <v>0.15</v>
      </c>
      <c r="BT1634" s="55">
        <v>0</v>
      </c>
      <c r="BU1634">
        <v>2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f>SUM(Tabla5[[#This Row],[VENTA MABE 4 SEMANA OCT]:[VENTAS OTROS 4 SEMANA OCT]])</f>
        <v>2</v>
      </c>
      <c r="CB1634" t="s">
        <v>1679</v>
      </c>
      <c r="CC1634" t="s">
        <v>1679</v>
      </c>
      <c r="CD1634" t="s">
        <v>1679</v>
      </c>
      <c r="CE1634" t="s">
        <v>1679</v>
      </c>
      <c r="CF1634" t="s">
        <v>1679</v>
      </c>
      <c r="CG1634" t="s">
        <v>1679</v>
      </c>
      <c r="CH1634" t="s">
        <v>1679</v>
      </c>
      <c r="CI163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34" s="66">
        <v>0</v>
      </c>
      <c r="CK1634">
        <v>0</v>
      </c>
      <c r="CL1634">
        <v>2</v>
      </c>
      <c r="CM1634" t="s">
        <v>1679</v>
      </c>
      <c r="CN1634">
        <v>0</v>
      </c>
      <c r="CO1634">
        <v>0</v>
      </c>
      <c r="CP1634">
        <v>0</v>
      </c>
      <c r="CQ1634">
        <v>0</v>
      </c>
      <c r="CR1634">
        <f>SUM(Tabla5[[#This Row],[VENTA MABE 1 SEMANA NOV]:[VENTAS OTROS 1 SEMANA NOV]])</f>
        <v>2</v>
      </c>
      <c r="CS1634">
        <f>IFERROR(VLOOKUP(Tabla5[[#This Row],[CLAVE]],[2]VENTAS!$F$2:$L$1501,2,0),0)</f>
        <v>0</v>
      </c>
      <c r="CT1634">
        <f>IFERROR(VLOOKUP(Tabla5[[#This Row],[CLAVE]],[2]VENTAS!$F$2:$L$1501,3,0),0)</f>
        <v>2</v>
      </c>
      <c r="CU1634">
        <f>IFERROR(VLOOKUP(Tabla5[[#This Row],[CLAVE]],[2]VENTAS!$F$2:$L$1501,4,0),0)</f>
        <v>0</v>
      </c>
      <c r="CV1634">
        <f>IFERROR(VLOOKUP(Tabla5[[#This Row],[CLAVE]],[2]VENTAS!$F$2:$L$1501,5,0),0)</f>
        <v>0</v>
      </c>
      <c r="CW1634">
        <f>IFERROR(VLOOKUP(Tabla5[[#This Row],[CLAVE]],[2]VENTAS!$F$2:$L$1501,6,0),0)</f>
        <v>0</v>
      </c>
      <c r="CX1634">
        <f>IFERROR(VLOOKUP(Tabla5[[#This Row],[CLAVE]],[2]VENTAS!$F$2:$L$1501,7,0),0)</f>
        <v>0</v>
      </c>
      <c r="CY1634">
        <f>IFERROR(VLOOKUP(Tabla5[[#This Row],[CLAVE]],[2]VENTAS!$F$2:$R$1501,13,0),0)</f>
        <v>0</v>
      </c>
      <c r="CZ1634">
        <f>SUM(Tabla5[[#This Row],[VENTA MABE 2 SEMANA NOV]:[VENTAS OTROS 2 SEMANA NOV]])</f>
        <v>2</v>
      </c>
      <c r="DA1634" s="46">
        <v>3.9370305549478601</v>
      </c>
    </row>
    <row r="1635" spans="1:105" hidden="1" x14ac:dyDescent="0.3">
      <c r="A1635" t="str">
        <f>CONCATENATE(Tabla5[[#This Row],[TIENDA HMPV]],Tabla5[[#This Row],[LINEA]])</f>
        <v>ORVE CALDERONCOCINAS</v>
      </c>
      <c r="C1635" s="55" t="s">
        <v>655</v>
      </c>
      <c r="D1635" s="55" t="s">
        <v>86</v>
      </c>
      <c r="E1635" s="55" t="s">
        <v>1355</v>
      </c>
      <c r="F1635" s="55" t="s">
        <v>1724</v>
      </c>
      <c r="G1635" t="s">
        <v>26</v>
      </c>
      <c r="H1635" s="42">
        <f>IFERROR(Tabla5[[#This Row],[VENTAS MABE]]/Tabla5[[#This Row],[CUOTA]],0)</f>
        <v>0</v>
      </c>
      <c r="W1635" s="42">
        <f>IFERROR(Tabla5[[#This Row],[TOTAL VENTA 38 SEMANA]]/Tabla5[[#This Row],[VENTA ACUM 38]],0)</f>
        <v>0</v>
      </c>
      <c r="X1635" s="42" t="e">
        <f>VLOOKUP(Tabla5[[#This Row],[CLAVE]],[1]!QMI_5_SEMANA_SEP_22[[CLAVE]:[SHARE CADENA S2]],21,0)</f>
        <v>#REF!</v>
      </c>
      <c r="Y1635" s="55" t="s">
        <v>769</v>
      </c>
      <c r="Z1635" s="46">
        <f>+Tabla5[[#This Row],[VENTA ACUM 38]]+Tabla5[[#This Row],[venta total 39 acum]]</f>
        <v>0</v>
      </c>
      <c r="AA1635" s="46"/>
      <c r="AB1635" s="46"/>
      <c r="AC1635" s="46"/>
      <c r="AD1635" s="46"/>
      <c r="AE1635" s="46"/>
      <c r="AF1635" s="46"/>
      <c r="AG1635" s="46"/>
      <c r="AH1635" s="42">
        <f>IFERROR(Tabla5[[#This Row],[VENTAS MABE]]/Tabla5[[#This Row],[VENTAS INDURAMA]],0)</f>
        <v>0</v>
      </c>
      <c r="AI1635" t="s">
        <v>1676</v>
      </c>
      <c r="AK1635" s="42"/>
      <c r="AL1635" t="s">
        <v>727</v>
      </c>
      <c r="AM1635" s="55" t="s">
        <v>1355</v>
      </c>
      <c r="AO1635" s="55" t="s">
        <v>460</v>
      </c>
      <c r="AQ1635" s="5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f>SUM(Tabla5[[#This Row],[VENTA MABE 1 SEMANA OCT]:[VENTAS OTROS 1 SEMANA OCT]])</f>
        <v>0</v>
      </c>
      <c r="AY1635" s="46">
        <v>2</v>
      </c>
      <c r="AZ1635" s="55">
        <v>0</v>
      </c>
      <c r="BA1635">
        <v>2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f>SUM(Tabla5[[#This Row],[VENTA MABE 2 SEMANA OCT]:[VENTAS OTROS 2 SEMANA OCT]])</f>
        <v>2</v>
      </c>
      <c r="BH1635" t="s">
        <v>1180</v>
      </c>
      <c r="BI1635" s="55" t="s">
        <v>655</v>
      </c>
      <c r="BJ1635">
        <v>0.99999999999999978</v>
      </c>
      <c r="BK1635" s="5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f>SUM(Tabla5[[#This Row],[VENTA MABE 3 SEMANA OCT]:[VENTAS OTROS 3 SEMANA OCT]])</f>
        <v>0</v>
      </c>
      <c r="BS1635" s="42">
        <v>0.5</v>
      </c>
      <c r="BT1635" s="55">
        <v>0</v>
      </c>
      <c r="BU1635">
        <v>1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f>SUM(Tabla5[[#This Row],[VENTA MABE 4 SEMANA OCT]:[VENTAS OTROS 4 SEMANA OCT]])</f>
        <v>1</v>
      </c>
      <c r="CI163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35" s="66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f>SUM(Tabla5[[#This Row],[VENTA MABE 1 SEMANA NOV]:[VENTAS OTROS 1 SEMANA NOV]])</f>
        <v>0</v>
      </c>
      <c r="CS1635">
        <f>IFERROR(VLOOKUP(Tabla5[[#This Row],[CLAVE]],[2]VENTAS!$F$2:$L$1501,2,0),0)</f>
        <v>0</v>
      </c>
      <c r="CT1635">
        <f>IFERROR(VLOOKUP(Tabla5[[#This Row],[CLAVE]],[2]VENTAS!$F$2:$L$1501,3,0),0)</f>
        <v>0</v>
      </c>
      <c r="CU1635">
        <f>IFERROR(VLOOKUP(Tabla5[[#This Row],[CLAVE]],[2]VENTAS!$F$2:$L$1501,4,0),0)</f>
        <v>0</v>
      </c>
      <c r="CV1635">
        <f>IFERROR(VLOOKUP(Tabla5[[#This Row],[CLAVE]],[2]VENTAS!$F$2:$L$1501,5,0),0)</f>
        <v>0</v>
      </c>
      <c r="CW1635">
        <f>IFERROR(VLOOKUP(Tabla5[[#This Row],[CLAVE]],[2]VENTAS!$F$2:$L$1501,6,0),0)</f>
        <v>0</v>
      </c>
      <c r="CX1635">
        <f>IFERROR(VLOOKUP(Tabla5[[#This Row],[CLAVE]],[2]VENTAS!$F$2:$L$1501,7,0),0)</f>
        <v>0</v>
      </c>
      <c r="CY1635">
        <f>IFERROR(VLOOKUP(Tabla5[[#This Row],[CLAVE]],[2]VENTAS!$F$2:$R$1501,13,0),0)</f>
        <v>0</v>
      </c>
      <c r="CZ1635">
        <f>SUM(Tabla5[[#This Row],[VENTA MABE 2 SEMANA NOV]:[VENTAS OTROS 2 SEMANA NOV]])</f>
        <v>0</v>
      </c>
      <c r="DA1635" s="46">
        <v>3</v>
      </c>
    </row>
    <row r="1636" spans="1:105" hidden="1" x14ac:dyDescent="0.3">
      <c r="A1636" t="str">
        <f>CONCATENATE(Tabla5[[#This Row],[TIENDA HMPV]],Tabla5[[#This Row],[LINEA]])</f>
        <v>ORVE CALDERONREFRIGERACIÓN</v>
      </c>
      <c r="C1636" s="55" t="s">
        <v>655</v>
      </c>
      <c r="D1636" s="55" t="s">
        <v>86</v>
      </c>
      <c r="E1636" s="55" t="s">
        <v>1355</v>
      </c>
      <c r="F1636" s="55" t="s">
        <v>1724</v>
      </c>
      <c r="G1636" t="s">
        <v>29</v>
      </c>
      <c r="H1636" s="42">
        <f>IFERROR(Tabla5[[#This Row],[VENTAS MABE]]/Tabla5[[#This Row],[CUOTA]],0)</f>
        <v>0</v>
      </c>
      <c r="W1636" s="42">
        <f>IFERROR(Tabla5[[#This Row],[TOTAL VENTA 38 SEMANA]]/Tabla5[[#This Row],[VENTA ACUM 38]],0)</f>
        <v>0</v>
      </c>
      <c r="X1636" s="42" t="e">
        <f>VLOOKUP(Tabla5[[#This Row],[CLAVE]],[1]!QMI_5_SEMANA_SEP_22[[CLAVE]:[SHARE CADENA S2]],21,0)</f>
        <v>#REF!</v>
      </c>
      <c r="Y1636" s="55" t="s">
        <v>769</v>
      </c>
      <c r="Z1636" s="46">
        <f>+Tabla5[[#This Row],[VENTA ACUM 38]]+Tabla5[[#This Row],[venta total 39 acum]]</f>
        <v>0</v>
      </c>
      <c r="AA1636" s="46"/>
      <c r="AB1636" s="46"/>
      <c r="AC1636" s="46"/>
      <c r="AD1636" s="46"/>
      <c r="AE1636" s="46"/>
      <c r="AF1636" s="46"/>
      <c r="AG1636" s="46"/>
      <c r="AH1636" s="42">
        <f>IFERROR(Tabla5[[#This Row],[VENTAS MABE]]/Tabla5[[#This Row],[VENTAS INDURAMA]],0)</f>
        <v>0</v>
      </c>
      <c r="AI1636" t="s">
        <v>1676</v>
      </c>
      <c r="AK1636" s="42"/>
      <c r="AL1636" t="s">
        <v>727</v>
      </c>
      <c r="AM1636" s="55" t="s">
        <v>1355</v>
      </c>
      <c r="AO1636" s="55" t="s">
        <v>460</v>
      </c>
      <c r="AQ1636" s="55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f>SUM(Tabla5[[#This Row],[VENTA MABE 1 SEMANA OCT]:[VENTAS OTROS 1 SEMANA OCT]])</f>
        <v>0</v>
      </c>
      <c r="AY1636" s="46">
        <v>2</v>
      </c>
      <c r="AZ1636" s="55">
        <v>1</v>
      </c>
      <c r="BA1636">
        <v>1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f>SUM(Tabla5[[#This Row],[VENTA MABE 2 SEMANA OCT]:[VENTAS OTROS 2 SEMANA OCT]])</f>
        <v>3</v>
      </c>
      <c r="BH1636" t="s">
        <v>1180</v>
      </c>
      <c r="BI1636" s="55" t="s">
        <v>655</v>
      </c>
      <c r="BJ1636">
        <v>0.99999999999999978</v>
      </c>
      <c r="BK1636" s="55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f>SUM(Tabla5[[#This Row],[VENTA MABE 3 SEMANA OCT]:[VENTAS OTROS 3 SEMANA OCT]])</f>
        <v>0</v>
      </c>
      <c r="BS1636" s="42">
        <v>0.4</v>
      </c>
      <c r="BT1636" s="55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f>SUM(Tabla5[[#This Row],[VENTA MABE 4 SEMANA OCT]:[VENTAS OTROS 4 SEMANA OCT]])</f>
        <v>0</v>
      </c>
      <c r="CI163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636" t="s">
        <v>1702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f>SUM(Tabla5[[#This Row],[VENTA MABE 1 SEMANA NOV]:[VENTAS OTROS 1 SEMANA NOV]])</f>
        <v>0</v>
      </c>
      <c r="CS1636">
        <f>IFERROR(VLOOKUP(Tabla5[[#This Row],[CLAVE]],[2]VENTAS!$F$2:$L$1501,2,0),0)</f>
        <v>0</v>
      </c>
      <c r="CT1636">
        <f>IFERROR(VLOOKUP(Tabla5[[#This Row],[CLAVE]],[2]VENTAS!$F$2:$L$1501,3,0),0)</f>
        <v>0</v>
      </c>
      <c r="CU1636">
        <f>IFERROR(VLOOKUP(Tabla5[[#This Row],[CLAVE]],[2]VENTAS!$F$2:$L$1501,4,0),0)</f>
        <v>0</v>
      </c>
      <c r="CV1636">
        <f>IFERROR(VLOOKUP(Tabla5[[#This Row],[CLAVE]],[2]VENTAS!$F$2:$L$1501,5,0),0)</f>
        <v>0</v>
      </c>
      <c r="CW1636">
        <f>IFERROR(VLOOKUP(Tabla5[[#This Row],[CLAVE]],[2]VENTAS!$F$2:$L$1501,6,0),0)</f>
        <v>0</v>
      </c>
      <c r="CX1636">
        <f>IFERROR(VLOOKUP(Tabla5[[#This Row],[CLAVE]],[2]VENTAS!$F$2:$L$1501,7,0),0)</f>
        <v>0</v>
      </c>
      <c r="CY1636">
        <f>IFERROR(VLOOKUP(Tabla5[[#This Row],[CLAVE]],[2]VENTAS!$F$2:$R$1501,13,0),0)</f>
        <v>0</v>
      </c>
      <c r="CZ1636">
        <f>SUM(Tabla5[[#This Row],[VENTA MABE 2 SEMANA NOV]:[VENTAS OTROS 2 SEMANA NOV]])</f>
        <v>0</v>
      </c>
      <c r="DA1636" s="46">
        <v>1.6663515004164693</v>
      </c>
    </row>
    <row r="1637" spans="1:105" hidden="1" x14ac:dyDescent="0.3">
      <c r="A1637" t="str">
        <f>CONCATENATE(Tabla5[[#This Row],[TIENDA HMPV]],Tabla5[[#This Row],[LINEA]])</f>
        <v>647 - ORVE PARQUE CALIFORNIAGLOBALES</v>
      </c>
      <c r="C1637" s="55" t="s">
        <v>387</v>
      </c>
      <c r="D1637" s="55" t="s">
        <v>41</v>
      </c>
      <c r="E1637" s="55" t="s">
        <v>389</v>
      </c>
      <c r="F1637" s="55" t="s">
        <v>1724</v>
      </c>
      <c r="G1637" t="s">
        <v>27</v>
      </c>
      <c r="H1637" s="42">
        <f>IFERROR(Tabla5[[#This Row],[VENTAS MABE]]/Tabla5[[#This Row],[CUOTA]],0)</f>
        <v>0</v>
      </c>
      <c r="W1637" s="42">
        <f>IFERROR(Tabla5[[#This Row],[TOTAL VENTA 38 SEMANA]]/Tabla5[[#This Row],[VENTA ACUM 38]],0)</f>
        <v>0</v>
      </c>
      <c r="X1637" s="42" t="e">
        <f>VLOOKUP(Tabla5[[#This Row],[CLAVE]],[1]!QMI_5_SEMANA_SEP_22[[CLAVE]:[SHARE CADENA S2]],21,0)</f>
        <v>#REF!</v>
      </c>
      <c r="Y1637" s="55" t="s">
        <v>769</v>
      </c>
      <c r="Z1637" s="46">
        <f>+Tabla5[[#This Row],[VENTA ACUM 38]]+Tabla5[[#This Row],[venta total 39 acum]]</f>
        <v>0</v>
      </c>
      <c r="AA1637" s="46"/>
      <c r="AB1637" s="46"/>
      <c r="AC1637" s="46"/>
      <c r="AD1637" s="46"/>
      <c r="AE1637" s="46"/>
      <c r="AF1637" s="46"/>
      <c r="AG1637" s="46"/>
      <c r="AH1637" s="42">
        <f>IFERROR(Tabla5[[#This Row],[VENTAS MABE]]/Tabla5[[#This Row],[VENTAS INDURAMA]],0)</f>
        <v>0</v>
      </c>
      <c r="AI1637" t="s">
        <v>1675</v>
      </c>
      <c r="AK1637" s="42"/>
      <c r="AL1637" t="s">
        <v>727</v>
      </c>
      <c r="AM1637" s="55" t="s">
        <v>820</v>
      </c>
      <c r="AO1637" s="55" t="s">
        <v>419</v>
      </c>
      <c r="AQ1637" s="55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f>SUM(Tabla5[[#This Row],[VENTA MABE 1 SEMANA OCT]:[VENTAS OTROS 1 SEMANA OCT]])</f>
        <v>0</v>
      </c>
      <c r="AY1637" s="46">
        <v>0</v>
      </c>
      <c r="AZ1637" s="55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f>SUM(Tabla5[[#This Row],[VENTA MABE 2 SEMANA OCT]:[VENTAS OTROS 2 SEMANA OCT]])</f>
        <v>0</v>
      </c>
      <c r="BH1637" t="s">
        <v>819</v>
      </c>
      <c r="BI1637" s="55" t="s">
        <v>387</v>
      </c>
      <c r="BJ1637">
        <v>6</v>
      </c>
      <c r="BK1637" s="55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f>SUM(Tabla5[[#This Row],[VENTA MABE 3 SEMANA OCT]:[VENTAS OTROS 3 SEMANA OCT]])</f>
        <v>0</v>
      </c>
      <c r="BS1637" s="42">
        <v>0</v>
      </c>
      <c r="BT1637" s="55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f>SUM(Tabla5[[#This Row],[VENTA MABE 4 SEMANA OCT]:[VENTAS OTROS 4 SEMANA OCT]])</f>
        <v>0</v>
      </c>
      <c r="CB1637" t="s">
        <v>1679</v>
      </c>
      <c r="CC1637" t="s">
        <v>1679</v>
      </c>
      <c r="CD1637" t="s">
        <v>1679</v>
      </c>
      <c r="CE1637" t="s">
        <v>1679</v>
      </c>
      <c r="CF1637" t="s">
        <v>1679</v>
      </c>
      <c r="CG1637" t="s">
        <v>1679</v>
      </c>
      <c r="CH1637" t="s">
        <v>1679</v>
      </c>
      <c r="CI163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37" s="66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f>SUM(Tabla5[[#This Row],[VENTA MABE 1 SEMANA NOV]:[VENTAS OTROS 1 SEMANA NOV]])</f>
        <v>0</v>
      </c>
      <c r="CS1637">
        <f>IFERROR(VLOOKUP(Tabla5[[#This Row],[CLAVE]],[2]VENTAS!$F$2:$L$1501,2,0),0)</f>
        <v>0</v>
      </c>
      <c r="CT1637">
        <f>IFERROR(VLOOKUP(Tabla5[[#This Row],[CLAVE]],[2]VENTAS!$F$2:$L$1501,3,0),0)</f>
        <v>0</v>
      </c>
      <c r="CU1637">
        <f>IFERROR(VLOOKUP(Tabla5[[#This Row],[CLAVE]],[2]VENTAS!$F$2:$L$1501,4,0),0)</f>
        <v>0</v>
      </c>
      <c r="CV1637">
        <f>IFERROR(VLOOKUP(Tabla5[[#This Row],[CLAVE]],[2]VENTAS!$F$2:$L$1501,5,0),0)</f>
        <v>0</v>
      </c>
      <c r="CW1637">
        <f>IFERROR(VLOOKUP(Tabla5[[#This Row],[CLAVE]],[2]VENTAS!$F$2:$L$1501,6,0),0)</f>
        <v>0</v>
      </c>
      <c r="CX1637">
        <f>IFERROR(VLOOKUP(Tabla5[[#This Row],[CLAVE]],[2]VENTAS!$F$2:$L$1501,7,0),0)</f>
        <v>0</v>
      </c>
      <c r="CY1637">
        <f>IFERROR(VLOOKUP(Tabla5[[#This Row],[CLAVE]],[2]VENTAS!$F$2:$R$1501,13,0),0)</f>
        <v>0</v>
      </c>
      <c r="CZ1637">
        <f>SUM(Tabla5[[#This Row],[VENTA MABE 2 SEMANA NOV]:[VENTAS OTROS 2 SEMANA NOV]])</f>
        <v>0</v>
      </c>
      <c r="DA1637" s="46">
        <v>0</v>
      </c>
    </row>
    <row r="1638" spans="1:105" hidden="1" x14ac:dyDescent="0.3">
      <c r="A1638" t="str">
        <f>CONCATENATE(Tabla5[[#This Row],[TIENDA HMPV]],Tabla5[[#This Row],[LINEA]])</f>
        <v>647 - ORVE PARQUE CALIFORNIALAVADO</v>
      </c>
      <c r="C1638" s="55" t="s">
        <v>387</v>
      </c>
      <c r="D1638" s="55" t="s">
        <v>41</v>
      </c>
      <c r="E1638" s="55" t="s">
        <v>389</v>
      </c>
      <c r="F1638" s="55" t="s">
        <v>1724</v>
      </c>
      <c r="G1638" t="s">
        <v>28</v>
      </c>
      <c r="H1638" s="42">
        <f>IFERROR(Tabla5[[#This Row],[VENTAS MABE]]/Tabla5[[#This Row],[CUOTA]],0)</f>
        <v>0</v>
      </c>
      <c r="W1638" s="42">
        <f>IFERROR(Tabla5[[#This Row],[TOTAL VENTA 38 SEMANA]]/Tabla5[[#This Row],[VENTA ACUM 38]],0)</f>
        <v>0</v>
      </c>
      <c r="X1638" s="42" t="e">
        <f>VLOOKUP(Tabla5[[#This Row],[CLAVE]],[1]!QMI_5_SEMANA_SEP_22[[CLAVE]:[SHARE CADENA S2]],21,0)</f>
        <v>#REF!</v>
      </c>
      <c r="Y1638" s="55" t="s">
        <v>769</v>
      </c>
      <c r="Z1638" s="46">
        <f>+Tabla5[[#This Row],[VENTA ACUM 38]]+Tabla5[[#This Row],[venta total 39 acum]]</f>
        <v>0</v>
      </c>
      <c r="AA1638" s="46"/>
      <c r="AB1638" s="46"/>
      <c r="AC1638" s="46"/>
      <c r="AD1638" s="46"/>
      <c r="AE1638" s="46"/>
      <c r="AF1638" s="46"/>
      <c r="AG1638" s="46"/>
      <c r="AH1638" s="42">
        <f>IFERROR(Tabla5[[#This Row],[VENTAS MABE]]/Tabla5[[#This Row],[VENTAS INDURAMA]],0)</f>
        <v>0</v>
      </c>
      <c r="AI1638" t="s">
        <v>1675</v>
      </c>
      <c r="AK1638" s="42"/>
      <c r="AL1638" t="s">
        <v>727</v>
      </c>
      <c r="AM1638" s="55" t="s">
        <v>820</v>
      </c>
      <c r="AO1638" s="55" t="s">
        <v>419</v>
      </c>
      <c r="AQ1638" s="55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f>SUM(Tabla5[[#This Row],[VENTA MABE 1 SEMANA OCT]:[VENTAS OTROS 1 SEMANA OCT]])</f>
        <v>0</v>
      </c>
      <c r="AY1638" s="46">
        <v>0</v>
      </c>
      <c r="AZ1638" s="55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f>SUM(Tabla5[[#This Row],[VENTA MABE 2 SEMANA OCT]:[VENTAS OTROS 2 SEMANA OCT]])</f>
        <v>0</v>
      </c>
      <c r="BH1638" t="s">
        <v>819</v>
      </c>
      <c r="BI1638" s="55" t="s">
        <v>387</v>
      </c>
      <c r="BJ1638">
        <v>6</v>
      </c>
      <c r="BK1638" s="55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f>SUM(Tabla5[[#This Row],[VENTA MABE 3 SEMANA OCT]:[VENTAS OTROS 3 SEMANA OCT]])</f>
        <v>0</v>
      </c>
      <c r="BS1638" s="42">
        <v>0</v>
      </c>
      <c r="BT1638" s="55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f>SUM(Tabla5[[#This Row],[VENTA MABE 4 SEMANA OCT]:[VENTAS OTROS 4 SEMANA OCT]])</f>
        <v>0</v>
      </c>
      <c r="CB1638" t="s">
        <v>1679</v>
      </c>
      <c r="CC1638" t="s">
        <v>1679</v>
      </c>
      <c r="CD1638" t="s">
        <v>1679</v>
      </c>
      <c r="CE1638" t="s">
        <v>1679</v>
      </c>
      <c r="CF1638" t="s">
        <v>1679</v>
      </c>
      <c r="CG1638" t="s">
        <v>1679</v>
      </c>
      <c r="CH1638" t="s">
        <v>1679</v>
      </c>
      <c r="CI163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38" s="66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f>SUM(Tabla5[[#This Row],[VENTA MABE 1 SEMANA NOV]:[VENTAS OTROS 1 SEMANA NOV]])</f>
        <v>0</v>
      </c>
      <c r="CS1638">
        <f>IFERROR(VLOOKUP(Tabla5[[#This Row],[CLAVE]],[2]VENTAS!$F$2:$L$1501,2,0),0)</f>
        <v>0</v>
      </c>
      <c r="CT1638">
        <f>IFERROR(VLOOKUP(Tabla5[[#This Row],[CLAVE]],[2]VENTAS!$F$2:$L$1501,3,0),0)</f>
        <v>0</v>
      </c>
      <c r="CU1638">
        <f>IFERROR(VLOOKUP(Tabla5[[#This Row],[CLAVE]],[2]VENTAS!$F$2:$L$1501,4,0),0)</f>
        <v>0</v>
      </c>
      <c r="CV1638">
        <f>IFERROR(VLOOKUP(Tabla5[[#This Row],[CLAVE]],[2]VENTAS!$F$2:$L$1501,5,0),0)</f>
        <v>0</v>
      </c>
      <c r="CW1638">
        <f>IFERROR(VLOOKUP(Tabla5[[#This Row],[CLAVE]],[2]VENTAS!$F$2:$L$1501,6,0),0)</f>
        <v>0</v>
      </c>
      <c r="CX1638">
        <f>IFERROR(VLOOKUP(Tabla5[[#This Row],[CLAVE]],[2]VENTAS!$F$2:$L$1501,7,0),0)</f>
        <v>0</v>
      </c>
      <c r="CY1638">
        <f>IFERROR(VLOOKUP(Tabla5[[#This Row],[CLAVE]],[2]VENTAS!$F$2:$R$1501,13,0),0)</f>
        <v>0</v>
      </c>
      <c r="CZ1638">
        <f>SUM(Tabla5[[#This Row],[VENTA MABE 2 SEMANA NOV]:[VENTAS OTROS 2 SEMANA NOV]])</f>
        <v>0</v>
      </c>
      <c r="DA1638" s="46">
        <v>0</v>
      </c>
    </row>
    <row r="1639" spans="1:105" hidden="1" x14ac:dyDescent="0.3">
      <c r="A1639" t="str">
        <f>CONCATENATE(Tabla5[[#This Row],[TIENDA HMPV]],Tabla5[[#This Row],[LINEA]])</f>
        <v>ORVE PIFOCOCINAS</v>
      </c>
      <c r="C1639" s="55" t="s">
        <v>655</v>
      </c>
      <c r="D1639" s="55" t="s">
        <v>86</v>
      </c>
      <c r="E1639" s="55" t="s">
        <v>1372</v>
      </c>
      <c r="F1639" s="55" t="s">
        <v>1724</v>
      </c>
      <c r="G1639" t="s">
        <v>26</v>
      </c>
      <c r="H1639" s="42">
        <f>IFERROR(Tabla5[[#This Row],[VENTAS MABE]]/Tabla5[[#This Row],[CUOTA]],0)</f>
        <v>0</v>
      </c>
      <c r="W1639" s="42">
        <f>IFERROR(Tabla5[[#This Row],[TOTAL VENTA 38 SEMANA]]/Tabla5[[#This Row],[VENTA ACUM 38]],0)</f>
        <v>0</v>
      </c>
      <c r="X1639" s="42" t="e">
        <f>VLOOKUP(Tabla5[[#This Row],[CLAVE]],[1]!QMI_5_SEMANA_SEP_22[[CLAVE]:[SHARE CADENA S2]],21,0)</f>
        <v>#REF!</v>
      </c>
      <c r="Y1639" s="55" t="s">
        <v>769</v>
      </c>
      <c r="Z1639" s="46">
        <f>+Tabla5[[#This Row],[VENTA ACUM 38]]+Tabla5[[#This Row],[venta total 39 acum]]</f>
        <v>0</v>
      </c>
      <c r="AA1639" s="46"/>
      <c r="AB1639" s="46"/>
      <c r="AC1639" s="46"/>
      <c r="AD1639" s="46"/>
      <c r="AE1639" s="46"/>
      <c r="AF1639" s="46"/>
      <c r="AG1639" s="46"/>
      <c r="AH1639" s="42">
        <f>IFERROR(Tabla5[[#This Row],[VENTAS MABE]]/Tabla5[[#This Row],[VENTAS INDURAMA]],0)</f>
        <v>0</v>
      </c>
      <c r="AI1639" t="s">
        <v>1676</v>
      </c>
      <c r="AK1639" s="42"/>
      <c r="AL1639" t="s">
        <v>727</v>
      </c>
      <c r="AM1639" s="55" t="s">
        <v>1372</v>
      </c>
      <c r="AO1639" s="55" t="s">
        <v>460</v>
      </c>
      <c r="AQ1639" s="55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f>SUM(Tabla5[[#This Row],[VENTA MABE 1 SEMANA OCT]:[VENTAS OTROS 1 SEMANA OCT]])</f>
        <v>0</v>
      </c>
      <c r="AY1639" s="46">
        <v>2</v>
      </c>
      <c r="AZ1639" s="55">
        <v>0</v>
      </c>
      <c r="BA1639">
        <v>1</v>
      </c>
      <c r="BB1639">
        <v>3</v>
      </c>
      <c r="BC1639">
        <v>0</v>
      </c>
      <c r="BD1639">
        <v>0</v>
      </c>
      <c r="BE1639">
        <v>0</v>
      </c>
      <c r="BF1639">
        <v>0</v>
      </c>
      <c r="BG1639">
        <f>SUM(Tabla5[[#This Row],[VENTA MABE 2 SEMANA OCT]:[VENTAS OTROS 2 SEMANA OCT]])</f>
        <v>4</v>
      </c>
      <c r="BH1639" t="s">
        <v>1235</v>
      </c>
      <c r="BI1639" s="55" t="s">
        <v>655</v>
      </c>
      <c r="BJ1639">
        <v>0.99999999999999978</v>
      </c>
      <c r="BK1639" s="55">
        <v>0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f>SUM(Tabla5[[#This Row],[VENTA MABE 3 SEMANA OCT]:[VENTAS OTROS 3 SEMANA OCT]])</f>
        <v>1</v>
      </c>
      <c r="BS1639" s="42">
        <v>0.5</v>
      </c>
      <c r="BT1639" s="55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f>SUM(Tabla5[[#This Row],[VENTA MABE 4 SEMANA OCT]:[VENTAS OTROS 4 SEMANA OCT]])</f>
        <v>0</v>
      </c>
      <c r="CI163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39" s="66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f>SUM(Tabla5[[#This Row],[VENTA MABE 1 SEMANA NOV]:[VENTAS OTROS 1 SEMANA NOV]])</f>
        <v>0</v>
      </c>
      <c r="CS1639">
        <f>IFERROR(VLOOKUP(Tabla5[[#This Row],[CLAVE]],[2]VENTAS!$F$2:$L$1501,2,0),0)</f>
        <v>0</v>
      </c>
      <c r="CT1639">
        <f>IFERROR(VLOOKUP(Tabla5[[#This Row],[CLAVE]],[2]VENTAS!$F$2:$L$1501,3,0),0)</f>
        <v>0</v>
      </c>
      <c r="CU1639">
        <f>IFERROR(VLOOKUP(Tabla5[[#This Row],[CLAVE]],[2]VENTAS!$F$2:$L$1501,4,0),0)</f>
        <v>0</v>
      </c>
      <c r="CV1639">
        <f>IFERROR(VLOOKUP(Tabla5[[#This Row],[CLAVE]],[2]VENTAS!$F$2:$L$1501,5,0),0)</f>
        <v>0</v>
      </c>
      <c r="CW1639">
        <f>IFERROR(VLOOKUP(Tabla5[[#This Row],[CLAVE]],[2]VENTAS!$F$2:$L$1501,6,0),0)</f>
        <v>0</v>
      </c>
      <c r="CX1639">
        <f>IFERROR(VLOOKUP(Tabla5[[#This Row],[CLAVE]],[2]VENTAS!$F$2:$L$1501,7,0),0)</f>
        <v>0</v>
      </c>
      <c r="CY1639">
        <f>IFERROR(VLOOKUP(Tabla5[[#This Row],[CLAVE]],[2]VENTAS!$F$2:$R$1501,13,0),0)</f>
        <v>0</v>
      </c>
      <c r="CZ1639">
        <f>SUM(Tabla5[[#This Row],[VENTA MABE 2 SEMANA NOV]:[VENTAS OTROS 2 SEMANA NOV]])</f>
        <v>0</v>
      </c>
      <c r="DA1639" s="46">
        <v>4</v>
      </c>
    </row>
    <row r="1640" spans="1:105" hidden="1" x14ac:dyDescent="0.3">
      <c r="A1640" t="str">
        <f>CONCATENATE(Tabla5[[#This Row],[TIENDA HMPV]],Tabla5[[#This Row],[LINEA]])</f>
        <v>ORVE PIFOREFRIGERACIÓN</v>
      </c>
      <c r="C1640" s="55" t="s">
        <v>655</v>
      </c>
      <c r="D1640" s="55" t="s">
        <v>86</v>
      </c>
      <c r="E1640" s="55" t="s">
        <v>1372</v>
      </c>
      <c r="F1640" s="55" t="s">
        <v>1724</v>
      </c>
      <c r="G1640" t="s">
        <v>29</v>
      </c>
      <c r="H1640" s="42">
        <f>IFERROR(Tabla5[[#This Row],[VENTAS MABE]]/Tabla5[[#This Row],[CUOTA]],0)</f>
        <v>0</v>
      </c>
      <c r="W1640" s="42">
        <f>IFERROR(Tabla5[[#This Row],[TOTAL VENTA 38 SEMANA]]/Tabla5[[#This Row],[VENTA ACUM 38]],0)</f>
        <v>0</v>
      </c>
      <c r="X1640" s="42" t="e">
        <f>VLOOKUP(Tabla5[[#This Row],[CLAVE]],[1]!QMI_5_SEMANA_SEP_22[[CLAVE]:[SHARE CADENA S2]],21,0)</f>
        <v>#REF!</v>
      </c>
      <c r="Y1640" s="55" t="s">
        <v>769</v>
      </c>
      <c r="Z1640" s="46">
        <f>+Tabla5[[#This Row],[VENTA ACUM 38]]+Tabla5[[#This Row],[venta total 39 acum]]</f>
        <v>0</v>
      </c>
      <c r="AA1640" s="46"/>
      <c r="AB1640" s="46"/>
      <c r="AC1640" s="46"/>
      <c r="AD1640" s="46"/>
      <c r="AE1640" s="46"/>
      <c r="AF1640" s="46"/>
      <c r="AG1640" s="46"/>
      <c r="AH1640" s="42">
        <f>IFERROR(Tabla5[[#This Row],[VENTAS MABE]]/Tabla5[[#This Row],[VENTAS INDURAMA]],0)</f>
        <v>0</v>
      </c>
      <c r="AI1640" t="s">
        <v>1676</v>
      </c>
      <c r="AK1640" s="42"/>
      <c r="AL1640" t="s">
        <v>727</v>
      </c>
      <c r="AM1640" s="55" t="s">
        <v>1372</v>
      </c>
      <c r="AO1640" s="55" t="s">
        <v>460</v>
      </c>
      <c r="AQ1640" s="55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f>SUM(Tabla5[[#This Row],[VENTA MABE 1 SEMANA OCT]:[VENTAS OTROS 1 SEMANA OCT]])</f>
        <v>0</v>
      </c>
      <c r="AY1640" s="46">
        <v>2</v>
      </c>
      <c r="AZ1640" s="55">
        <v>0</v>
      </c>
      <c r="BA1640">
        <v>0</v>
      </c>
      <c r="BB1640">
        <v>2</v>
      </c>
      <c r="BC1640">
        <v>0</v>
      </c>
      <c r="BD1640">
        <v>0</v>
      </c>
      <c r="BE1640">
        <v>0</v>
      </c>
      <c r="BF1640">
        <v>0</v>
      </c>
      <c r="BG1640">
        <f>SUM(Tabla5[[#This Row],[VENTA MABE 2 SEMANA OCT]:[VENTAS OTROS 2 SEMANA OCT]])</f>
        <v>2</v>
      </c>
      <c r="BH1640" t="s">
        <v>1235</v>
      </c>
      <c r="BI1640" s="55" t="s">
        <v>655</v>
      </c>
      <c r="BJ1640">
        <v>0.99999999999999978</v>
      </c>
      <c r="BK1640" s="55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f>SUM(Tabla5[[#This Row],[VENTA MABE 3 SEMANA OCT]:[VENTAS OTROS 3 SEMANA OCT]])</f>
        <v>0</v>
      </c>
      <c r="BS1640" s="42">
        <v>0.4</v>
      </c>
      <c r="BT1640" s="55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f>SUM(Tabla5[[#This Row],[VENTA MABE 4 SEMANA OCT]:[VENTAS OTROS 4 SEMANA OCT]])</f>
        <v>0</v>
      </c>
      <c r="CI164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40" s="66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f>SUM(Tabla5[[#This Row],[VENTA MABE 1 SEMANA NOV]:[VENTAS OTROS 1 SEMANA NOV]])</f>
        <v>0</v>
      </c>
      <c r="CS1640">
        <f>IFERROR(VLOOKUP(Tabla5[[#This Row],[CLAVE]],[2]VENTAS!$F$2:$L$1501,2,0),0)</f>
        <v>0</v>
      </c>
      <c r="CT1640">
        <f>IFERROR(VLOOKUP(Tabla5[[#This Row],[CLAVE]],[2]VENTAS!$F$2:$L$1501,3,0),0)</f>
        <v>2</v>
      </c>
      <c r="CU1640">
        <f>IFERROR(VLOOKUP(Tabla5[[#This Row],[CLAVE]],[2]VENTAS!$F$2:$L$1501,4,0),0)</f>
        <v>0</v>
      </c>
      <c r="CV1640">
        <f>IFERROR(VLOOKUP(Tabla5[[#This Row],[CLAVE]],[2]VENTAS!$F$2:$L$1501,5,0),0)</f>
        <v>0</v>
      </c>
      <c r="CW1640">
        <f>IFERROR(VLOOKUP(Tabla5[[#This Row],[CLAVE]],[2]VENTAS!$F$2:$L$1501,6,0),0)</f>
        <v>0</v>
      </c>
      <c r="CX1640">
        <f>IFERROR(VLOOKUP(Tabla5[[#This Row],[CLAVE]],[2]VENTAS!$F$2:$L$1501,7,0),0)</f>
        <v>0</v>
      </c>
      <c r="CY1640">
        <f>IFERROR(VLOOKUP(Tabla5[[#This Row],[CLAVE]],[2]VENTAS!$F$2:$R$1501,13,0),0)</f>
        <v>0</v>
      </c>
      <c r="CZ1640">
        <f>SUM(Tabla5[[#This Row],[VENTA MABE 2 SEMANA NOV]:[VENTAS OTROS 2 SEMANA NOV]])</f>
        <v>2</v>
      </c>
      <c r="DA1640" s="46">
        <v>4</v>
      </c>
    </row>
    <row r="1641" spans="1:105" hidden="1" x14ac:dyDescent="0.3">
      <c r="A1641" t="str">
        <f>CONCATENATE(Tabla5[[#This Row],[TIENDA HMPV]],Tabla5[[#This Row],[LINEA]])</f>
        <v>ORVE SAN ANTONIOCOCINAS</v>
      </c>
      <c r="C1641" s="55" t="s">
        <v>655</v>
      </c>
      <c r="D1641" s="55" t="s">
        <v>86</v>
      </c>
      <c r="E1641" s="55" t="s">
        <v>1381</v>
      </c>
      <c r="F1641" s="55" t="s">
        <v>1724</v>
      </c>
      <c r="G1641" t="s">
        <v>26</v>
      </c>
      <c r="H1641" s="42">
        <f>IFERROR(Tabla5[[#This Row],[VENTAS MABE]]/Tabla5[[#This Row],[CUOTA]],0)</f>
        <v>0</v>
      </c>
      <c r="W1641" s="42">
        <f>IFERROR(Tabla5[[#This Row],[TOTAL VENTA 38 SEMANA]]/Tabla5[[#This Row],[VENTA ACUM 38]],0)</f>
        <v>0</v>
      </c>
      <c r="X1641" s="42" t="e">
        <f>VLOOKUP(Tabla5[[#This Row],[CLAVE]],[1]!QMI_5_SEMANA_SEP_22[[CLAVE]:[SHARE CADENA S2]],21,0)</f>
        <v>#REF!</v>
      </c>
      <c r="Y1641" s="55" t="s">
        <v>769</v>
      </c>
      <c r="Z1641" s="46">
        <f>+Tabla5[[#This Row],[VENTA ACUM 38]]+Tabla5[[#This Row],[venta total 39 acum]]</f>
        <v>0</v>
      </c>
      <c r="AA1641" s="46"/>
      <c r="AB1641" s="46"/>
      <c r="AC1641" s="46"/>
      <c r="AD1641" s="46"/>
      <c r="AE1641" s="46"/>
      <c r="AF1641" s="46"/>
      <c r="AG1641" s="46"/>
      <c r="AH1641" s="42">
        <f>IFERROR(Tabla5[[#This Row],[VENTAS MABE]]/Tabla5[[#This Row],[VENTAS INDURAMA]],0)</f>
        <v>0</v>
      </c>
      <c r="AI1641" t="s">
        <v>1676</v>
      </c>
      <c r="AK1641" s="42"/>
      <c r="AL1641" t="s">
        <v>727</v>
      </c>
      <c r="AM1641" s="55" t="s">
        <v>1381</v>
      </c>
      <c r="AO1641" s="55" t="s">
        <v>460</v>
      </c>
      <c r="AQ1641" s="55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f>SUM(Tabla5[[#This Row],[VENTA MABE 1 SEMANA OCT]:[VENTAS OTROS 1 SEMANA OCT]])</f>
        <v>0</v>
      </c>
      <c r="AY1641" s="46">
        <v>3</v>
      </c>
      <c r="AZ1641" s="55">
        <v>3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f>SUM(Tabla5[[#This Row],[VENTA MABE 2 SEMANA OCT]:[VENTAS OTROS 2 SEMANA OCT]])</f>
        <v>3</v>
      </c>
      <c r="BH1641" t="s">
        <v>885</v>
      </c>
      <c r="BI1641" s="55" t="s">
        <v>655</v>
      </c>
      <c r="BJ1641">
        <v>0.99999999999999978</v>
      </c>
      <c r="BK1641" s="55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f>SUM(Tabla5[[#This Row],[VENTA MABE 3 SEMANA OCT]:[VENTAS OTROS 3 SEMANA OCT]])</f>
        <v>0</v>
      </c>
      <c r="BS1641" s="42">
        <v>0.5</v>
      </c>
      <c r="BT1641" s="55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f>SUM(Tabla5[[#This Row],[VENTA MABE 4 SEMANA OCT]:[VENTAS OTROS 4 SEMANA OCT]])</f>
        <v>0</v>
      </c>
      <c r="CI164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41" t="s">
        <v>1703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f>SUM(Tabla5[[#This Row],[VENTA MABE 1 SEMANA NOV]:[VENTAS OTROS 1 SEMANA NOV]])</f>
        <v>0</v>
      </c>
      <c r="CS1641">
        <f>IFERROR(VLOOKUP(Tabla5[[#This Row],[CLAVE]],[2]VENTAS!$F$2:$L$1501,2,0),0)</f>
        <v>0</v>
      </c>
      <c r="CT1641">
        <f>IFERROR(VLOOKUP(Tabla5[[#This Row],[CLAVE]],[2]VENTAS!$F$2:$L$1501,3,0),0)</f>
        <v>0</v>
      </c>
      <c r="CU1641">
        <f>IFERROR(VLOOKUP(Tabla5[[#This Row],[CLAVE]],[2]VENTAS!$F$2:$L$1501,4,0),0)</f>
        <v>0</v>
      </c>
      <c r="CV1641">
        <f>IFERROR(VLOOKUP(Tabla5[[#This Row],[CLAVE]],[2]VENTAS!$F$2:$L$1501,5,0),0)</f>
        <v>0</v>
      </c>
      <c r="CW1641">
        <f>IFERROR(VLOOKUP(Tabla5[[#This Row],[CLAVE]],[2]VENTAS!$F$2:$L$1501,6,0),0)</f>
        <v>0</v>
      </c>
      <c r="CX1641">
        <f>IFERROR(VLOOKUP(Tabla5[[#This Row],[CLAVE]],[2]VENTAS!$F$2:$L$1501,7,0),0)</f>
        <v>0</v>
      </c>
      <c r="CY1641">
        <f>IFERROR(VLOOKUP(Tabla5[[#This Row],[CLAVE]],[2]VENTAS!$F$2:$R$1501,13,0),0)</f>
        <v>0</v>
      </c>
      <c r="CZ1641">
        <f>SUM(Tabla5[[#This Row],[VENTA MABE 2 SEMANA NOV]:[VENTAS OTROS 2 SEMANA NOV]])</f>
        <v>0</v>
      </c>
      <c r="DA1641" s="46">
        <v>3.0316202940258155</v>
      </c>
    </row>
    <row r="1642" spans="1:105" hidden="1" x14ac:dyDescent="0.3">
      <c r="A1642" t="str">
        <f>CONCATENATE(Tabla5[[#This Row],[TIENDA HMPV]],Tabla5[[#This Row],[LINEA]])</f>
        <v>ORVE SAN ANTONIOREFRIGERACIÓN</v>
      </c>
      <c r="C1642" s="55" t="s">
        <v>655</v>
      </c>
      <c r="D1642" s="55" t="s">
        <v>86</v>
      </c>
      <c r="E1642" s="55" t="s">
        <v>1381</v>
      </c>
      <c r="F1642" s="55" t="s">
        <v>1724</v>
      </c>
      <c r="G1642" t="s">
        <v>29</v>
      </c>
      <c r="H1642" s="42">
        <f>IFERROR(Tabla5[[#This Row],[VENTAS MABE]]/Tabla5[[#This Row],[CUOTA]],0)</f>
        <v>0</v>
      </c>
      <c r="W1642" s="42">
        <f>IFERROR(Tabla5[[#This Row],[TOTAL VENTA 38 SEMANA]]/Tabla5[[#This Row],[VENTA ACUM 38]],0)</f>
        <v>0</v>
      </c>
      <c r="X1642" s="42" t="e">
        <f>VLOOKUP(Tabla5[[#This Row],[CLAVE]],[1]!QMI_5_SEMANA_SEP_22[[CLAVE]:[SHARE CADENA S2]],21,0)</f>
        <v>#REF!</v>
      </c>
      <c r="Y1642" s="55" t="s">
        <v>769</v>
      </c>
      <c r="Z1642" s="46">
        <f>+Tabla5[[#This Row],[VENTA ACUM 38]]+Tabla5[[#This Row],[venta total 39 acum]]</f>
        <v>0</v>
      </c>
      <c r="AA1642" s="46"/>
      <c r="AB1642" s="46"/>
      <c r="AC1642" s="46"/>
      <c r="AD1642" s="46"/>
      <c r="AE1642" s="46"/>
      <c r="AF1642" s="46"/>
      <c r="AG1642" s="46"/>
      <c r="AH1642" s="42">
        <f>IFERROR(Tabla5[[#This Row],[VENTAS MABE]]/Tabla5[[#This Row],[VENTAS INDURAMA]],0)</f>
        <v>0</v>
      </c>
      <c r="AI1642" t="s">
        <v>1676</v>
      </c>
      <c r="AK1642" s="42"/>
      <c r="AL1642" t="s">
        <v>727</v>
      </c>
      <c r="AM1642" s="55" t="s">
        <v>1381</v>
      </c>
      <c r="AO1642" s="55" t="s">
        <v>460</v>
      </c>
      <c r="AQ1642" s="55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f>SUM(Tabla5[[#This Row],[VENTA MABE 1 SEMANA OCT]:[VENTAS OTROS 1 SEMANA OCT]])</f>
        <v>0</v>
      </c>
      <c r="AY1642" s="46">
        <v>2</v>
      </c>
      <c r="AZ1642" s="55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f>SUM(Tabla5[[#This Row],[VENTA MABE 2 SEMANA OCT]:[VENTAS OTROS 2 SEMANA OCT]])</f>
        <v>0</v>
      </c>
      <c r="BH1642" t="s">
        <v>885</v>
      </c>
      <c r="BI1642" s="55" t="s">
        <v>655</v>
      </c>
      <c r="BJ1642">
        <v>0.99999999999999978</v>
      </c>
      <c r="BK1642" s="55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f>SUM(Tabla5[[#This Row],[VENTA MABE 3 SEMANA OCT]:[VENTAS OTROS 3 SEMANA OCT]])</f>
        <v>0</v>
      </c>
      <c r="BS1642" s="42">
        <v>0.4</v>
      </c>
      <c r="BT1642" s="55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f>SUM(Tabla5[[#This Row],[VENTA MABE 4 SEMANA OCT]:[VENTAS OTROS 4 SEMANA OCT]])</f>
        <v>0</v>
      </c>
      <c r="CI164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42" s="66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f>SUM(Tabla5[[#This Row],[VENTA MABE 1 SEMANA NOV]:[VENTAS OTROS 1 SEMANA NOV]])</f>
        <v>0</v>
      </c>
      <c r="CS1642">
        <f>IFERROR(VLOOKUP(Tabla5[[#This Row],[CLAVE]],[2]VENTAS!$F$2:$L$1501,2,0),0)</f>
        <v>0</v>
      </c>
      <c r="CT1642">
        <f>IFERROR(VLOOKUP(Tabla5[[#This Row],[CLAVE]],[2]VENTAS!$F$2:$L$1501,3,0),0)</f>
        <v>0</v>
      </c>
      <c r="CU1642">
        <f>IFERROR(VLOOKUP(Tabla5[[#This Row],[CLAVE]],[2]VENTAS!$F$2:$L$1501,4,0),0)</f>
        <v>0</v>
      </c>
      <c r="CV1642">
        <f>IFERROR(VLOOKUP(Tabla5[[#This Row],[CLAVE]],[2]VENTAS!$F$2:$L$1501,5,0),0)</f>
        <v>0</v>
      </c>
      <c r="CW1642">
        <f>IFERROR(VLOOKUP(Tabla5[[#This Row],[CLAVE]],[2]VENTAS!$F$2:$L$1501,6,0),0)</f>
        <v>0</v>
      </c>
      <c r="CX1642">
        <f>IFERROR(VLOOKUP(Tabla5[[#This Row],[CLAVE]],[2]VENTAS!$F$2:$L$1501,7,0),0)</f>
        <v>0</v>
      </c>
      <c r="CY1642">
        <f>IFERROR(VLOOKUP(Tabla5[[#This Row],[CLAVE]],[2]VENTAS!$F$2:$R$1501,13,0),0)</f>
        <v>0</v>
      </c>
      <c r="CZ1642">
        <f>SUM(Tabla5[[#This Row],[VENTA MABE 2 SEMANA NOV]:[VENTAS OTROS 2 SEMANA NOV]])</f>
        <v>0</v>
      </c>
      <c r="DA1642" s="46">
        <v>1.9995272506247042</v>
      </c>
    </row>
    <row r="1643" spans="1:105" hidden="1" x14ac:dyDescent="0.3">
      <c r="A1643" t="str">
        <f>CONCATENATE(Tabla5[[#This Row],[TIENDA HMPV]],Tabla5[[#This Row],[LINEA]])</f>
        <v>ORVE SANTA LUCIACOCINAS</v>
      </c>
      <c r="C1643" s="55" t="s">
        <v>653</v>
      </c>
      <c r="D1643" s="55" t="s">
        <v>86</v>
      </c>
      <c r="E1643" s="55" t="s">
        <v>1202</v>
      </c>
      <c r="F1643" s="55" t="s">
        <v>1724</v>
      </c>
      <c r="G1643" t="s">
        <v>26</v>
      </c>
      <c r="H1643" s="42">
        <f>IFERROR(Tabla5[[#This Row],[VENTAS MABE]]/Tabla5[[#This Row],[CUOTA]],0)</f>
        <v>0</v>
      </c>
      <c r="W1643" s="42">
        <f>IFERROR(Tabla5[[#This Row],[TOTAL VENTA 38 SEMANA]]/Tabla5[[#This Row],[VENTA ACUM 38]],0)</f>
        <v>0</v>
      </c>
      <c r="X1643" s="42" t="e">
        <f>VLOOKUP(Tabla5[[#This Row],[CLAVE]],[1]!QMI_5_SEMANA_SEP_22[[CLAVE]:[SHARE CADENA S2]],21,0)</f>
        <v>#REF!</v>
      </c>
      <c r="Y1643" s="55" t="s">
        <v>769</v>
      </c>
      <c r="Z1643" s="46">
        <f>+Tabla5[[#This Row],[VENTA ACUM 38]]+Tabla5[[#This Row],[venta total 39 acum]]</f>
        <v>0</v>
      </c>
      <c r="AA1643" s="46"/>
      <c r="AB1643" s="46"/>
      <c r="AC1643" s="46"/>
      <c r="AD1643" s="46"/>
      <c r="AE1643" s="46"/>
      <c r="AF1643" s="46"/>
      <c r="AG1643" s="46"/>
      <c r="AH1643" s="42">
        <f>IFERROR(Tabla5[[#This Row],[VENTAS MABE]]/Tabla5[[#This Row],[VENTAS INDURAMA]],0)</f>
        <v>0</v>
      </c>
      <c r="AI1643" t="s">
        <v>1676</v>
      </c>
      <c r="AK1643" s="42"/>
      <c r="AL1643" t="s">
        <v>727</v>
      </c>
      <c r="AM1643" s="55" t="s">
        <v>1202</v>
      </c>
      <c r="AO1643" s="55" t="s">
        <v>419</v>
      </c>
      <c r="AQ1643" s="55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f>SUM(Tabla5[[#This Row],[VENTA MABE 1 SEMANA OCT]:[VENTAS OTROS 1 SEMANA OCT]])</f>
        <v>0</v>
      </c>
      <c r="AY1643" s="46">
        <v>3</v>
      </c>
      <c r="AZ1643" s="55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f>SUM(Tabla5[[#This Row],[VENTA MABE 2 SEMANA OCT]:[VENTAS OTROS 2 SEMANA OCT]])</f>
        <v>0</v>
      </c>
      <c r="BH1643" t="s">
        <v>1180</v>
      </c>
      <c r="BI1643" s="55" t="s">
        <v>653</v>
      </c>
      <c r="BJ1643">
        <v>0.50000000000000022</v>
      </c>
      <c r="BK1643" s="55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f>SUM(Tabla5[[#This Row],[VENTA MABE 3 SEMANA OCT]:[VENTAS OTROS 3 SEMANA OCT]])</f>
        <v>0</v>
      </c>
      <c r="BS1643" s="42">
        <v>0.5</v>
      </c>
      <c r="BT1643" s="55">
        <v>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f>SUM(Tabla5[[#This Row],[VENTA MABE 4 SEMANA OCT]:[VENTAS OTROS 4 SEMANA OCT]])</f>
        <v>1</v>
      </c>
      <c r="CB1643" t="s">
        <v>1679</v>
      </c>
      <c r="CC1643" t="s">
        <v>1679</v>
      </c>
      <c r="CD1643" t="s">
        <v>1679</v>
      </c>
      <c r="CE1643" t="s">
        <v>1679</v>
      </c>
      <c r="CF1643" t="s">
        <v>1679</v>
      </c>
      <c r="CG1643" t="s">
        <v>1679</v>
      </c>
      <c r="CH1643" t="s">
        <v>1679</v>
      </c>
      <c r="CI164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43" s="66">
        <v>0</v>
      </c>
      <c r="CK1643">
        <v>0</v>
      </c>
      <c r="CL1643">
        <v>0</v>
      </c>
      <c r="CM1643" t="s">
        <v>1679</v>
      </c>
      <c r="CN1643">
        <v>0</v>
      </c>
      <c r="CO1643">
        <v>0</v>
      </c>
      <c r="CP1643">
        <v>0</v>
      </c>
      <c r="CQ1643">
        <v>0</v>
      </c>
      <c r="CR1643">
        <f>SUM(Tabla5[[#This Row],[VENTA MABE 1 SEMANA NOV]:[VENTAS OTROS 1 SEMANA NOV]])</f>
        <v>0</v>
      </c>
      <c r="CS1643">
        <f>IFERROR(VLOOKUP(Tabla5[[#This Row],[CLAVE]],[2]VENTAS!$F$2:$L$1501,2,0),0)</f>
        <v>1</v>
      </c>
      <c r="CT1643">
        <f>IFERROR(VLOOKUP(Tabla5[[#This Row],[CLAVE]],[2]VENTAS!$F$2:$L$1501,3,0),0)</f>
        <v>0</v>
      </c>
      <c r="CU1643">
        <f>IFERROR(VLOOKUP(Tabla5[[#This Row],[CLAVE]],[2]VENTAS!$F$2:$L$1501,4,0),0)</f>
        <v>0</v>
      </c>
      <c r="CV1643">
        <f>IFERROR(VLOOKUP(Tabla5[[#This Row],[CLAVE]],[2]VENTAS!$F$2:$L$1501,5,0),0)</f>
        <v>0</v>
      </c>
      <c r="CW1643">
        <f>IFERROR(VLOOKUP(Tabla5[[#This Row],[CLAVE]],[2]VENTAS!$F$2:$L$1501,6,0),0)</f>
        <v>0</v>
      </c>
      <c r="CX1643">
        <f>IFERROR(VLOOKUP(Tabla5[[#This Row],[CLAVE]],[2]VENTAS!$F$2:$L$1501,7,0),0)</f>
        <v>0</v>
      </c>
      <c r="CY1643">
        <f>IFERROR(VLOOKUP(Tabla5[[#This Row],[CLAVE]],[2]VENTAS!$F$2:$R$1501,13,0),0)</f>
        <v>0</v>
      </c>
      <c r="CZ1643">
        <f>SUM(Tabla5[[#This Row],[VENTA MABE 2 SEMANA NOV]:[VENTAS OTROS 2 SEMANA NOV]])</f>
        <v>1</v>
      </c>
      <c r="DA1643" s="46">
        <v>5</v>
      </c>
    </row>
    <row r="1644" spans="1:105" hidden="1" x14ac:dyDescent="0.3">
      <c r="A1644" t="str">
        <f>CONCATENATE(Tabla5[[#This Row],[TIENDA HMPV]],Tabla5[[#This Row],[LINEA]])</f>
        <v>ORVE SANTA LUCIAREFRIGERACIÓN</v>
      </c>
      <c r="C1644" s="55" t="s">
        <v>653</v>
      </c>
      <c r="D1644" s="55" t="s">
        <v>86</v>
      </c>
      <c r="E1644" s="55" t="s">
        <v>1202</v>
      </c>
      <c r="F1644" s="55" t="s">
        <v>1724</v>
      </c>
      <c r="G1644" t="s">
        <v>29</v>
      </c>
      <c r="H1644" s="42">
        <f>IFERROR(Tabla5[[#This Row],[VENTAS MABE]]/Tabla5[[#This Row],[CUOTA]],0)</f>
        <v>0</v>
      </c>
      <c r="W1644" s="42">
        <f>IFERROR(Tabla5[[#This Row],[TOTAL VENTA 38 SEMANA]]/Tabla5[[#This Row],[VENTA ACUM 38]],0)</f>
        <v>0</v>
      </c>
      <c r="X1644" s="42" t="e">
        <f>VLOOKUP(Tabla5[[#This Row],[CLAVE]],[1]!QMI_5_SEMANA_SEP_22[[CLAVE]:[SHARE CADENA S2]],21,0)</f>
        <v>#REF!</v>
      </c>
      <c r="Y1644" s="55" t="s">
        <v>769</v>
      </c>
      <c r="Z1644" s="46">
        <f>+Tabla5[[#This Row],[VENTA ACUM 38]]+Tabla5[[#This Row],[venta total 39 acum]]</f>
        <v>0</v>
      </c>
      <c r="AA1644" s="46"/>
      <c r="AB1644" s="46"/>
      <c r="AC1644" s="46"/>
      <c r="AD1644" s="46"/>
      <c r="AE1644" s="46"/>
      <c r="AF1644" s="46"/>
      <c r="AG1644" s="46"/>
      <c r="AH1644" s="42">
        <f>IFERROR(Tabla5[[#This Row],[VENTAS MABE]]/Tabla5[[#This Row],[VENTAS INDURAMA]],0)</f>
        <v>0</v>
      </c>
      <c r="AI1644" t="s">
        <v>1676</v>
      </c>
      <c r="AK1644" s="42"/>
      <c r="AL1644" t="s">
        <v>727</v>
      </c>
      <c r="AM1644" s="55" t="s">
        <v>1202</v>
      </c>
      <c r="AO1644" s="55" t="s">
        <v>419</v>
      </c>
      <c r="AQ1644" s="55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f>SUM(Tabla5[[#This Row],[VENTA MABE 1 SEMANA OCT]:[VENTAS OTROS 1 SEMANA OCT]])</f>
        <v>0</v>
      </c>
      <c r="AY1644" s="46">
        <v>2</v>
      </c>
      <c r="AZ1644" s="55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f>SUM(Tabla5[[#This Row],[VENTA MABE 2 SEMANA OCT]:[VENTAS OTROS 2 SEMANA OCT]])</f>
        <v>0</v>
      </c>
      <c r="BH1644" t="s">
        <v>1180</v>
      </c>
      <c r="BI1644" s="55" t="s">
        <v>653</v>
      </c>
      <c r="BJ1644">
        <v>0.50000000000000022</v>
      </c>
      <c r="BK1644" s="55">
        <v>1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f>SUM(Tabla5[[#This Row],[VENTA MABE 3 SEMANA OCT]:[VENTAS OTROS 3 SEMANA OCT]])</f>
        <v>2</v>
      </c>
      <c r="BS1644" s="42">
        <v>0.4</v>
      </c>
      <c r="BT1644" s="55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f>SUM(Tabla5[[#This Row],[VENTA MABE 4 SEMANA OCT]:[VENTAS OTROS 4 SEMANA OCT]])</f>
        <v>2</v>
      </c>
      <c r="CB1644" t="s">
        <v>1679</v>
      </c>
      <c r="CC1644" t="s">
        <v>1679</v>
      </c>
      <c r="CD1644" t="s">
        <v>1679</v>
      </c>
      <c r="CE1644" t="s">
        <v>1679</v>
      </c>
      <c r="CF1644" t="s">
        <v>1679</v>
      </c>
      <c r="CG1644" t="s">
        <v>1679</v>
      </c>
      <c r="CH1644" t="s">
        <v>1679</v>
      </c>
      <c r="CI164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644" t="s">
        <v>1703</v>
      </c>
      <c r="CK1644">
        <v>0</v>
      </c>
      <c r="CL1644">
        <v>1</v>
      </c>
      <c r="CM1644" t="s">
        <v>1679</v>
      </c>
      <c r="CN1644">
        <v>0</v>
      </c>
      <c r="CO1644">
        <v>0</v>
      </c>
      <c r="CP1644">
        <v>0</v>
      </c>
      <c r="CQ1644">
        <v>0</v>
      </c>
      <c r="CR1644">
        <f>SUM(Tabla5[[#This Row],[VENTA MABE 1 SEMANA NOV]:[VENTAS OTROS 1 SEMANA NOV]])</f>
        <v>1</v>
      </c>
      <c r="CS1644">
        <f>IFERROR(VLOOKUP(Tabla5[[#This Row],[CLAVE]],[2]VENTAS!$F$2:$L$1501,2,0),0)</f>
        <v>1</v>
      </c>
      <c r="CT1644">
        <f>IFERROR(VLOOKUP(Tabla5[[#This Row],[CLAVE]],[2]VENTAS!$F$2:$L$1501,3,0),0)</f>
        <v>1</v>
      </c>
      <c r="CU1644">
        <f>IFERROR(VLOOKUP(Tabla5[[#This Row],[CLAVE]],[2]VENTAS!$F$2:$L$1501,4,0),0)</f>
        <v>0</v>
      </c>
      <c r="CV1644">
        <f>IFERROR(VLOOKUP(Tabla5[[#This Row],[CLAVE]],[2]VENTAS!$F$2:$L$1501,5,0),0)</f>
        <v>0</v>
      </c>
      <c r="CW1644">
        <f>IFERROR(VLOOKUP(Tabla5[[#This Row],[CLAVE]],[2]VENTAS!$F$2:$L$1501,6,0),0)</f>
        <v>0</v>
      </c>
      <c r="CX1644">
        <f>IFERROR(VLOOKUP(Tabla5[[#This Row],[CLAVE]],[2]VENTAS!$F$2:$L$1501,7,0),0)</f>
        <v>0</v>
      </c>
      <c r="CY1644">
        <f>IFERROR(VLOOKUP(Tabla5[[#This Row],[CLAVE]],[2]VENTAS!$F$2:$R$1501,13,0),0)</f>
        <v>0</v>
      </c>
      <c r="CZ1644">
        <f>SUM(Tabla5[[#This Row],[VENTA MABE 2 SEMANA NOV]:[VENTAS OTROS 2 SEMANA NOV]])</f>
        <v>2</v>
      </c>
      <c r="DA1644" s="46">
        <v>1.9878154228558205</v>
      </c>
    </row>
    <row r="1645" spans="1:105" hidden="1" x14ac:dyDescent="0.3">
      <c r="A1645" t="str">
        <f>CONCATENATE(Tabla5[[#This Row],[TIENDA HMPV]],Tabla5[[#This Row],[LINEA]])</f>
        <v>POINT PORTETECOCINAS</v>
      </c>
      <c r="C1645" s="55" t="s">
        <v>331</v>
      </c>
      <c r="D1645" s="55" t="s">
        <v>77</v>
      </c>
      <c r="E1645" s="55" t="s">
        <v>1062</v>
      </c>
      <c r="F1645" s="55" t="s">
        <v>1724</v>
      </c>
      <c r="G1645" t="s">
        <v>26</v>
      </c>
      <c r="H1645" s="42">
        <f>IFERROR(Tabla5[[#This Row],[VENTAS MABE]]/Tabla5[[#This Row],[CUOTA]],0)</f>
        <v>0</v>
      </c>
      <c r="W1645" s="42">
        <f>IFERROR(Tabla5[[#This Row],[TOTAL VENTA 38 SEMANA]]/Tabla5[[#This Row],[VENTA ACUM 38]],0)</f>
        <v>0</v>
      </c>
      <c r="X1645" s="42" t="e">
        <f>VLOOKUP(Tabla5[[#This Row],[CLAVE]],[1]!QMI_5_SEMANA_SEP_22[[CLAVE]:[SHARE CADENA S2]],21,0)</f>
        <v>#REF!</v>
      </c>
      <c r="Y1645" s="55" t="s">
        <v>1678</v>
      </c>
      <c r="Z1645" s="46">
        <f>+Tabla5[[#This Row],[VENTA ACUM 38]]+Tabla5[[#This Row],[venta total 39 acum]]</f>
        <v>0</v>
      </c>
      <c r="AA1645" s="46"/>
      <c r="AB1645" s="46"/>
      <c r="AC1645" s="46"/>
      <c r="AD1645" s="46"/>
      <c r="AE1645" s="46"/>
      <c r="AF1645" s="46"/>
      <c r="AG1645" s="46"/>
      <c r="AH1645" s="42">
        <f>IFERROR(Tabla5[[#This Row],[VENTAS MABE]]/Tabla5[[#This Row],[VENTAS INDURAMA]],0)</f>
        <v>0</v>
      </c>
      <c r="AI1645" t="s">
        <v>1675</v>
      </c>
      <c r="AK1645" s="42"/>
      <c r="AL1645" t="s">
        <v>727</v>
      </c>
      <c r="AM1645" s="55" t="s">
        <v>1062</v>
      </c>
      <c r="AO1645" s="55" t="s">
        <v>400</v>
      </c>
      <c r="AQ1645" s="5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f>SUM(Tabla5[[#This Row],[VENTA MABE 1 SEMANA OCT]:[VENTAS OTROS 1 SEMANA OCT]])</f>
        <v>0</v>
      </c>
      <c r="AY1645" s="46">
        <v>1</v>
      </c>
      <c r="AZ1645" s="55">
        <v>2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f>SUM(Tabla5[[#This Row],[VENTA MABE 2 SEMANA OCT]:[VENTAS OTROS 2 SEMANA OCT]])</f>
        <v>2</v>
      </c>
      <c r="BH1645" t="s">
        <v>1002</v>
      </c>
      <c r="BI1645" s="55" t="s">
        <v>331</v>
      </c>
      <c r="BJ1645">
        <v>3.9999999999999964</v>
      </c>
      <c r="BK1645" s="5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f>SUM(Tabla5[[#This Row],[VENTA MABE 3 SEMANA OCT]:[VENTAS OTROS 3 SEMANA OCT]])</f>
        <v>0</v>
      </c>
      <c r="BS1645" s="42">
        <v>0.5</v>
      </c>
      <c r="BT1645" s="5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f>SUM(Tabla5[[#This Row],[VENTA MABE 4 SEMANA OCT]:[VENTAS OTROS 4 SEMANA OCT]])</f>
        <v>0</v>
      </c>
      <c r="CI164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45" t="s">
        <v>1703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f>SUM(Tabla5[[#This Row],[VENTA MABE 1 SEMANA NOV]:[VENTAS OTROS 1 SEMANA NOV]])</f>
        <v>0</v>
      </c>
      <c r="CS1645">
        <f>IFERROR(VLOOKUP(Tabla5[[#This Row],[CLAVE]],[2]VENTAS!$F$2:$L$1501,2,0),0)</f>
        <v>0</v>
      </c>
      <c r="CT1645">
        <f>IFERROR(VLOOKUP(Tabla5[[#This Row],[CLAVE]],[2]VENTAS!$F$2:$L$1501,3,0),0)</f>
        <v>0</v>
      </c>
      <c r="CU1645">
        <f>IFERROR(VLOOKUP(Tabla5[[#This Row],[CLAVE]],[2]VENTAS!$F$2:$L$1501,4,0),0)</f>
        <v>0</v>
      </c>
      <c r="CV1645">
        <f>IFERROR(VLOOKUP(Tabla5[[#This Row],[CLAVE]],[2]VENTAS!$F$2:$L$1501,5,0),0)</f>
        <v>0</v>
      </c>
      <c r="CW1645">
        <f>IFERROR(VLOOKUP(Tabla5[[#This Row],[CLAVE]],[2]VENTAS!$F$2:$L$1501,6,0),0)</f>
        <v>0</v>
      </c>
      <c r="CX1645">
        <f>IFERROR(VLOOKUP(Tabla5[[#This Row],[CLAVE]],[2]VENTAS!$F$2:$L$1501,7,0),0)</f>
        <v>0</v>
      </c>
      <c r="CY1645">
        <f>IFERROR(VLOOKUP(Tabla5[[#This Row],[CLAVE]],[2]VENTAS!$F$2:$R$1501,13,0),0)</f>
        <v>0</v>
      </c>
      <c r="CZ1645">
        <f>SUM(Tabla5[[#This Row],[VENTA MABE 2 SEMANA NOV]:[VENTAS OTROS 2 SEMANA NOV]])</f>
        <v>0</v>
      </c>
      <c r="DA1645" s="46">
        <v>2.4307378402773074</v>
      </c>
    </row>
    <row r="1646" spans="1:105" hidden="1" x14ac:dyDescent="0.3">
      <c r="A1646" t="str">
        <f>CONCATENATE(Tabla5[[#This Row],[TIENDA HMPV]],Tabla5[[#This Row],[LINEA]])</f>
        <v>POINT PORTETEGLOBALES</v>
      </c>
      <c r="C1646" s="55" t="s">
        <v>331</v>
      </c>
      <c r="D1646" s="55" t="s">
        <v>77</v>
      </c>
      <c r="E1646" s="55" t="s">
        <v>1062</v>
      </c>
      <c r="F1646" s="55" t="s">
        <v>1724</v>
      </c>
      <c r="G1646" t="s">
        <v>27</v>
      </c>
      <c r="H1646" s="42">
        <f>IFERROR(Tabla5[[#This Row],[VENTAS MABE]]/Tabla5[[#This Row],[CUOTA]],0)</f>
        <v>0</v>
      </c>
      <c r="W1646" s="42">
        <f>IFERROR(Tabla5[[#This Row],[TOTAL VENTA 38 SEMANA]]/Tabla5[[#This Row],[VENTA ACUM 38]],0)</f>
        <v>0</v>
      </c>
      <c r="X1646" s="42" t="e">
        <f>VLOOKUP(Tabla5[[#This Row],[CLAVE]],[1]!QMI_5_SEMANA_SEP_22[[CLAVE]:[SHARE CADENA S2]],21,0)</f>
        <v>#REF!</v>
      </c>
      <c r="Y1646" s="55" t="s">
        <v>1678</v>
      </c>
      <c r="Z1646" s="46">
        <f>+Tabla5[[#This Row],[VENTA ACUM 38]]+Tabla5[[#This Row],[venta total 39 acum]]</f>
        <v>0</v>
      </c>
      <c r="AA1646" s="46"/>
      <c r="AB1646" s="46"/>
      <c r="AC1646" s="46"/>
      <c r="AD1646" s="46"/>
      <c r="AE1646" s="46"/>
      <c r="AF1646" s="46"/>
      <c r="AG1646" s="46"/>
      <c r="AH1646" s="42">
        <f>IFERROR(Tabla5[[#This Row],[VENTAS MABE]]/Tabla5[[#This Row],[VENTAS INDURAMA]],0)</f>
        <v>0</v>
      </c>
      <c r="AI1646" t="s">
        <v>1675</v>
      </c>
      <c r="AK1646" s="42"/>
      <c r="AL1646" t="s">
        <v>727</v>
      </c>
      <c r="AM1646" s="55" t="s">
        <v>1062</v>
      </c>
      <c r="AO1646" s="55" t="s">
        <v>400</v>
      </c>
      <c r="AQ1646" s="55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f>SUM(Tabla5[[#This Row],[VENTA MABE 1 SEMANA OCT]:[VENTAS OTROS 1 SEMANA OCT]])</f>
        <v>0</v>
      </c>
      <c r="AY1646" s="46">
        <v>0</v>
      </c>
      <c r="AZ1646" s="55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f>SUM(Tabla5[[#This Row],[VENTA MABE 2 SEMANA OCT]:[VENTAS OTROS 2 SEMANA OCT]])</f>
        <v>0</v>
      </c>
      <c r="BH1646" t="s">
        <v>1002</v>
      </c>
      <c r="BI1646" s="55" t="s">
        <v>331</v>
      </c>
      <c r="BJ1646">
        <v>3.9999999999999964</v>
      </c>
      <c r="BK1646" s="55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f>SUM(Tabla5[[#This Row],[VENTA MABE 3 SEMANA OCT]:[VENTAS OTROS 3 SEMANA OCT]])</f>
        <v>0</v>
      </c>
      <c r="BS1646" s="42">
        <v>0</v>
      </c>
      <c r="BT1646" s="55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f>SUM(Tabla5[[#This Row],[VENTA MABE 4 SEMANA OCT]:[VENTAS OTROS 4 SEMANA OCT]])</f>
        <v>0</v>
      </c>
      <c r="CI164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46" s="6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f>SUM(Tabla5[[#This Row],[VENTA MABE 1 SEMANA NOV]:[VENTAS OTROS 1 SEMANA NOV]])</f>
        <v>0</v>
      </c>
      <c r="CS1646">
        <f>IFERROR(VLOOKUP(Tabla5[[#This Row],[CLAVE]],[2]VENTAS!$F$2:$L$1501,2,0),0)</f>
        <v>0</v>
      </c>
      <c r="CT1646">
        <f>IFERROR(VLOOKUP(Tabla5[[#This Row],[CLAVE]],[2]VENTAS!$F$2:$L$1501,3,0),0)</f>
        <v>0</v>
      </c>
      <c r="CU1646">
        <f>IFERROR(VLOOKUP(Tabla5[[#This Row],[CLAVE]],[2]VENTAS!$F$2:$L$1501,4,0),0)</f>
        <v>0</v>
      </c>
      <c r="CV1646">
        <f>IFERROR(VLOOKUP(Tabla5[[#This Row],[CLAVE]],[2]VENTAS!$F$2:$L$1501,5,0),0)</f>
        <v>0</v>
      </c>
      <c r="CW1646">
        <f>IFERROR(VLOOKUP(Tabla5[[#This Row],[CLAVE]],[2]VENTAS!$F$2:$L$1501,6,0),0)</f>
        <v>0</v>
      </c>
      <c r="CX1646">
        <f>IFERROR(VLOOKUP(Tabla5[[#This Row],[CLAVE]],[2]VENTAS!$F$2:$L$1501,7,0),0)</f>
        <v>0</v>
      </c>
      <c r="CY1646">
        <f>IFERROR(VLOOKUP(Tabla5[[#This Row],[CLAVE]],[2]VENTAS!$F$2:$R$1501,13,0),0)</f>
        <v>0</v>
      </c>
      <c r="CZ1646">
        <f>SUM(Tabla5[[#This Row],[VENTA MABE 2 SEMANA NOV]:[VENTAS OTROS 2 SEMANA NOV]])</f>
        <v>0</v>
      </c>
      <c r="DA1646" s="46">
        <v>0</v>
      </c>
    </row>
    <row r="1647" spans="1:105" hidden="1" x14ac:dyDescent="0.3">
      <c r="A1647" t="str">
        <f>CONCATENATE(Tabla5[[#This Row],[TIENDA HMPV]],Tabla5[[#This Row],[LINEA]])</f>
        <v>POINT PORTETELAVADO</v>
      </c>
      <c r="C1647" s="55" t="s">
        <v>331</v>
      </c>
      <c r="D1647" s="55" t="s">
        <v>77</v>
      </c>
      <c r="E1647" s="55" t="s">
        <v>1062</v>
      </c>
      <c r="F1647" s="55" t="s">
        <v>1724</v>
      </c>
      <c r="G1647" t="s">
        <v>28</v>
      </c>
      <c r="H1647" s="42">
        <f>IFERROR(Tabla5[[#This Row],[VENTAS MABE]]/Tabla5[[#This Row],[CUOTA]],0)</f>
        <v>0</v>
      </c>
      <c r="W1647" s="42">
        <f>IFERROR(Tabla5[[#This Row],[TOTAL VENTA 38 SEMANA]]/Tabla5[[#This Row],[VENTA ACUM 38]],0)</f>
        <v>0</v>
      </c>
      <c r="X1647" s="42" t="e">
        <f>VLOOKUP(Tabla5[[#This Row],[CLAVE]],[1]!QMI_5_SEMANA_SEP_22[[CLAVE]:[SHARE CADENA S2]],21,0)</f>
        <v>#REF!</v>
      </c>
      <c r="Y1647" s="55" t="s">
        <v>1678</v>
      </c>
      <c r="Z1647" s="46">
        <f>+Tabla5[[#This Row],[VENTA ACUM 38]]+Tabla5[[#This Row],[venta total 39 acum]]</f>
        <v>0</v>
      </c>
      <c r="AA1647" s="46"/>
      <c r="AB1647" s="46"/>
      <c r="AC1647" s="46"/>
      <c r="AD1647" s="46"/>
      <c r="AE1647" s="46"/>
      <c r="AF1647" s="46"/>
      <c r="AG1647" s="46"/>
      <c r="AH1647" s="42">
        <f>IFERROR(Tabla5[[#This Row],[VENTAS MABE]]/Tabla5[[#This Row],[VENTAS INDURAMA]],0)</f>
        <v>0</v>
      </c>
      <c r="AI1647" t="s">
        <v>1675</v>
      </c>
      <c r="AK1647" s="42"/>
      <c r="AL1647" t="s">
        <v>727</v>
      </c>
      <c r="AM1647" s="55" t="s">
        <v>1062</v>
      </c>
      <c r="AO1647" s="55" t="s">
        <v>400</v>
      </c>
      <c r="AQ1647" s="55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f>SUM(Tabla5[[#This Row],[VENTA MABE 1 SEMANA OCT]:[VENTAS OTROS 1 SEMANA OCT]])</f>
        <v>0</v>
      </c>
      <c r="AY1647" s="46">
        <v>1</v>
      </c>
      <c r="AZ1647" s="55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f>SUM(Tabla5[[#This Row],[VENTA MABE 2 SEMANA OCT]:[VENTAS OTROS 2 SEMANA OCT]])</f>
        <v>0</v>
      </c>
      <c r="BH1647" t="s">
        <v>1002</v>
      </c>
      <c r="BI1647" s="55" t="s">
        <v>331</v>
      </c>
      <c r="BJ1647">
        <v>3.9999999999999964</v>
      </c>
      <c r="BK1647" s="55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f>SUM(Tabla5[[#This Row],[VENTA MABE 3 SEMANA OCT]:[VENTAS OTROS 3 SEMANA OCT]])</f>
        <v>0</v>
      </c>
      <c r="BS1647" s="42">
        <v>0.3</v>
      </c>
      <c r="BT1647" s="55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f>SUM(Tabla5[[#This Row],[VENTA MABE 4 SEMANA OCT]:[VENTAS OTROS 4 SEMANA OCT]])</f>
        <v>0</v>
      </c>
      <c r="CI164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47" s="66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f>SUM(Tabla5[[#This Row],[VENTA MABE 1 SEMANA NOV]:[VENTAS OTROS 1 SEMANA NOV]])</f>
        <v>0</v>
      </c>
      <c r="CS1647">
        <f>IFERROR(VLOOKUP(Tabla5[[#This Row],[CLAVE]],[2]VENTAS!$F$2:$L$1501,2,0),0)</f>
        <v>0</v>
      </c>
      <c r="CT1647">
        <f>IFERROR(VLOOKUP(Tabla5[[#This Row],[CLAVE]],[2]VENTAS!$F$2:$L$1501,3,0),0)</f>
        <v>0</v>
      </c>
      <c r="CU1647">
        <f>IFERROR(VLOOKUP(Tabla5[[#This Row],[CLAVE]],[2]VENTAS!$F$2:$L$1501,4,0),0)</f>
        <v>0</v>
      </c>
      <c r="CV1647">
        <f>IFERROR(VLOOKUP(Tabla5[[#This Row],[CLAVE]],[2]VENTAS!$F$2:$L$1501,5,0),0)</f>
        <v>0</v>
      </c>
      <c r="CW1647">
        <f>IFERROR(VLOOKUP(Tabla5[[#This Row],[CLAVE]],[2]VENTAS!$F$2:$L$1501,6,0),0)</f>
        <v>0</v>
      </c>
      <c r="CX1647">
        <f>IFERROR(VLOOKUP(Tabla5[[#This Row],[CLAVE]],[2]VENTAS!$F$2:$L$1501,7,0),0)</f>
        <v>0</v>
      </c>
      <c r="CY1647">
        <f>IFERROR(VLOOKUP(Tabla5[[#This Row],[CLAVE]],[2]VENTAS!$F$2:$R$1501,13,0),0)</f>
        <v>0</v>
      </c>
      <c r="CZ1647">
        <f>SUM(Tabla5[[#This Row],[VENTA MABE 2 SEMANA NOV]:[VENTAS OTROS 2 SEMANA NOV]])</f>
        <v>0</v>
      </c>
      <c r="DA1647" s="46">
        <v>1.7059670815193646</v>
      </c>
    </row>
    <row r="1648" spans="1:105" hidden="1" x14ac:dyDescent="0.3">
      <c r="A1648" t="str">
        <f>CONCATENATE(Tabla5[[#This Row],[TIENDA HMPV]],Tabla5[[#This Row],[LINEA]])</f>
        <v>POINT PORTETEREFRIGERACIÓN</v>
      </c>
      <c r="C1648" s="55" t="s">
        <v>331</v>
      </c>
      <c r="D1648" s="55" t="s">
        <v>77</v>
      </c>
      <c r="E1648" s="55" t="s">
        <v>1062</v>
      </c>
      <c r="F1648" s="55" t="s">
        <v>1724</v>
      </c>
      <c r="G1648" t="s">
        <v>29</v>
      </c>
      <c r="H1648" s="42">
        <f>IFERROR(Tabla5[[#This Row],[VENTAS MABE]]/Tabla5[[#This Row],[CUOTA]],0)</f>
        <v>0</v>
      </c>
      <c r="W1648" s="42">
        <f>IFERROR(Tabla5[[#This Row],[TOTAL VENTA 38 SEMANA]]/Tabla5[[#This Row],[VENTA ACUM 38]],0)</f>
        <v>0</v>
      </c>
      <c r="X1648" s="42" t="e">
        <f>VLOOKUP(Tabla5[[#This Row],[CLAVE]],[1]!QMI_5_SEMANA_SEP_22[[CLAVE]:[SHARE CADENA S2]],21,0)</f>
        <v>#REF!</v>
      </c>
      <c r="Y1648" s="55" t="s">
        <v>1678</v>
      </c>
      <c r="Z1648" s="46">
        <f>+Tabla5[[#This Row],[VENTA ACUM 38]]+Tabla5[[#This Row],[venta total 39 acum]]</f>
        <v>0</v>
      </c>
      <c r="AA1648" s="46"/>
      <c r="AB1648" s="46"/>
      <c r="AC1648" s="46"/>
      <c r="AD1648" s="46"/>
      <c r="AE1648" s="46"/>
      <c r="AF1648" s="46"/>
      <c r="AG1648" s="46"/>
      <c r="AH1648" s="42">
        <f>IFERROR(Tabla5[[#This Row],[VENTAS MABE]]/Tabla5[[#This Row],[VENTAS INDURAMA]],0)</f>
        <v>0</v>
      </c>
      <c r="AI1648" t="s">
        <v>1675</v>
      </c>
      <c r="AK1648" s="42"/>
      <c r="AL1648" t="s">
        <v>727</v>
      </c>
      <c r="AM1648" s="55" t="s">
        <v>1062</v>
      </c>
      <c r="AO1648" s="55" t="s">
        <v>400</v>
      </c>
      <c r="AQ1648" s="55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f>SUM(Tabla5[[#This Row],[VENTA MABE 1 SEMANA OCT]:[VENTAS OTROS 1 SEMANA OCT]])</f>
        <v>0</v>
      </c>
      <c r="AY1648" s="46">
        <v>3.2120264481423142</v>
      </c>
      <c r="AZ1648" s="55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f>SUM(Tabla5[[#This Row],[VENTA MABE 2 SEMANA OCT]:[VENTAS OTROS 2 SEMANA OCT]])</f>
        <v>1</v>
      </c>
      <c r="BH1648" t="s">
        <v>1002</v>
      </c>
      <c r="BI1648" s="55" t="s">
        <v>331</v>
      </c>
      <c r="BJ1648">
        <v>3.9999999999999964</v>
      </c>
      <c r="BK1648" s="55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f>SUM(Tabla5[[#This Row],[VENTA MABE 3 SEMANA OCT]:[VENTAS OTROS 3 SEMANA OCT]])</f>
        <v>0</v>
      </c>
      <c r="BS1648" s="42">
        <v>0.4</v>
      </c>
      <c r="BT1648" s="55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f>SUM(Tabla5[[#This Row],[VENTA MABE 4 SEMANA OCT]:[VENTAS OTROS 4 SEMANA OCT]])</f>
        <v>0</v>
      </c>
      <c r="CI164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48" t="s">
        <v>1703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f>SUM(Tabla5[[#This Row],[VENTA MABE 1 SEMANA NOV]:[VENTAS OTROS 1 SEMANA NOV]])</f>
        <v>0</v>
      </c>
      <c r="CS1648">
        <f>IFERROR(VLOOKUP(Tabla5[[#This Row],[CLAVE]],[2]VENTAS!$F$2:$L$1501,2,0),0)</f>
        <v>0</v>
      </c>
      <c r="CT1648">
        <f>IFERROR(VLOOKUP(Tabla5[[#This Row],[CLAVE]],[2]VENTAS!$F$2:$L$1501,3,0),0)</f>
        <v>0</v>
      </c>
      <c r="CU1648">
        <f>IFERROR(VLOOKUP(Tabla5[[#This Row],[CLAVE]],[2]VENTAS!$F$2:$L$1501,4,0),0)</f>
        <v>0</v>
      </c>
      <c r="CV1648">
        <f>IFERROR(VLOOKUP(Tabla5[[#This Row],[CLAVE]],[2]VENTAS!$F$2:$L$1501,5,0),0)</f>
        <v>0</v>
      </c>
      <c r="CW1648">
        <f>IFERROR(VLOOKUP(Tabla5[[#This Row],[CLAVE]],[2]VENTAS!$F$2:$L$1501,6,0),0)</f>
        <v>0</v>
      </c>
      <c r="CX1648">
        <f>IFERROR(VLOOKUP(Tabla5[[#This Row],[CLAVE]],[2]VENTAS!$F$2:$L$1501,7,0),0)</f>
        <v>0</v>
      </c>
      <c r="CY1648">
        <f>IFERROR(VLOOKUP(Tabla5[[#This Row],[CLAVE]],[2]VENTAS!$F$2:$R$1501,13,0),0)</f>
        <v>0</v>
      </c>
      <c r="CZ1648">
        <f>SUM(Tabla5[[#This Row],[VENTA MABE 2 SEMANA NOV]:[VENTAS OTROS 2 SEMANA NOV]])</f>
        <v>0</v>
      </c>
      <c r="DA1648" s="46">
        <v>3.0364141133436702</v>
      </c>
    </row>
    <row r="1649" spans="1:105" hidden="1" x14ac:dyDescent="0.3">
      <c r="A1649" t="str">
        <f>CONCATENATE(Tabla5[[#This Row],[TIENDA HMPV]],Tabla5[[#This Row],[LINEA]])</f>
        <v>POINT IBARRA 3COCINAS</v>
      </c>
      <c r="C1649" s="55" t="s">
        <v>82</v>
      </c>
      <c r="D1649" s="55" t="s">
        <v>77</v>
      </c>
      <c r="E1649" s="55" t="s">
        <v>934</v>
      </c>
      <c r="F1649" s="55" t="s">
        <v>1724</v>
      </c>
      <c r="G1649" t="s">
        <v>26</v>
      </c>
      <c r="H1649" s="42">
        <f>IFERROR(Tabla5[[#This Row],[VENTAS MABE]]/Tabla5[[#This Row],[CUOTA]],0)</f>
        <v>0</v>
      </c>
      <c r="W1649" s="42">
        <f>IFERROR(Tabla5[[#This Row],[TOTAL VENTA 38 SEMANA]]/Tabla5[[#This Row],[VENTA ACUM 38]],0)</f>
        <v>0</v>
      </c>
      <c r="X1649" s="42" t="e">
        <f>VLOOKUP(Tabla5[[#This Row],[CLAVE]],[1]!QMI_5_SEMANA_SEP_22[[CLAVE]:[SHARE CADENA S2]],21,0)</f>
        <v>#REF!</v>
      </c>
      <c r="Y1649" s="55" t="s">
        <v>1678</v>
      </c>
      <c r="Z1649" s="46">
        <f>+Tabla5[[#This Row],[VENTA ACUM 38]]+Tabla5[[#This Row],[venta total 39 acum]]</f>
        <v>0</v>
      </c>
      <c r="AA1649" s="46"/>
      <c r="AB1649" s="46"/>
      <c r="AC1649" s="46"/>
      <c r="AD1649" s="46"/>
      <c r="AE1649" s="46"/>
      <c r="AF1649" s="46"/>
      <c r="AG1649" s="46"/>
      <c r="AH1649" s="42">
        <f>IFERROR(Tabla5[[#This Row],[VENTAS MABE]]/Tabla5[[#This Row],[VENTAS INDURAMA]],0)</f>
        <v>0</v>
      </c>
      <c r="AI1649" t="s">
        <v>1677</v>
      </c>
      <c r="AK1649" s="42"/>
      <c r="AL1649" t="s">
        <v>727</v>
      </c>
      <c r="AM1649" s="55" t="s">
        <v>933</v>
      </c>
      <c r="AO1649" s="55" t="s">
        <v>460</v>
      </c>
      <c r="AQ1649" s="55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f>SUM(Tabla5[[#This Row],[VENTA MABE 1 SEMANA OCT]:[VENTAS OTROS 1 SEMANA OCT]])</f>
        <v>0</v>
      </c>
      <c r="AY1649" s="46">
        <v>3.010414948514339</v>
      </c>
      <c r="AZ1649" s="55">
        <v>3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f>SUM(Tabla5[[#This Row],[VENTA MABE 2 SEMANA OCT]:[VENTAS OTROS 2 SEMANA OCT]])</f>
        <v>3</v>
      </c>
      <c r="BH1649" t="s">
        <v>885</v>
      </c>
      <c r="BI1649" s="55" t="s">
        <v>82</v>
      </c>
      <c r="BJ1649">
        <v>1.9999999999999996</v>
      </c>
      <c r="BK1649" s="55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f>SUM(Tabla5[[#This Row],[VENTA MABE 3 SEMANA OCT]:[VENTAS OTROS 3 SEMANA OCT]])</f>
        <v>0</v>
      </c>
      <c r="BS1649" s="42">
        <v>0.5</v>
      </c>
      <c r="BT1649" s="55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f>SUM(Tabla5[[#This Row],[VENTA MABE 4 SEMANA OCT]:[VENTAS OTROS 4 SEMANA OCT]])</f>
        <v>0</v>
      </c>
      <c r="CI164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49" t="s">
        <v>1703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f>SUM(Tabla5[[#This Row],[VENTA MABE 1 SEMANA NOV]:[VENTAS OTROS 1 SEMANA NOV]])</f>
        <v>0</v>
      </c>
      <c r="CS1649">
        <f>IFERROR(VLOOKUP(Tabla5[[#This Row],[CLAVE]],[2]VENTAS!$F$2:$L$1501,2,0),0)</f>
        <v>0</v>
      </c>
      <c r="CT1649">
        <f>IFERROR(VLOOKUP(Tabla5[[#This Row],[CLAVE]],[2]VENTAS!$F$2:$L$1501,3,0),0)</f>
        <v>0</v>
      </c>
      <c r="CU1649">
        <f>IFERROR(VLOOKUP(Tabla5[[#This Row],[CLAVE]],[2]VENTAS!$F$2:$L$1501,4,0),0)</f>
        <v>0</v>
      </c>
      <c r="CV1649">
        <f>IFERROR(VLOOKUP(Tabla5[[#This Row],[CLAVE]],[2]VENTAS!$F$2:$L$1501,5,0),0)</f>
        <v>0</v>
      </c>
      <c r="CW1649">
        <f>IFERROR(VLOOKUP(Tabla5[[#This Row],[CLAVE]],[2]VENTAS!$F$2:$L$1501,6,0),0)</f>
        <v>0</v>
      </c>
      <c r="CX1649">
        <f>IFERROR(VLOOKUP(Tabla5[[#This Row],[CLAVE]],[2]VENTAS!$F$2:$L$1501,7,0),0)</f>
        <v>0</v>
      </c>
      <c r="CY1649">
        <f>IFERROR(VLOOKUP(Tabla5[[#This Row],[CLAVE]],[2]VENTAS!$F$2:$R$1501,13,0),0)</f>
        <v>0</v>
      </c>
      <c r="CZ1649">
        <f>SUM(Tabla5[[#This Row],[VENTA MABE 2 SEMANA NOV]:[VENTAS OTROS 2 SEMANA NOV]])</f>
        <v>0</v>
      </c>
      <c r="DA1649" s="46">
        <v>7.5388966173954985</v>
      </c>
    </row>
    <row r="1650" spans="1:105" hidden="1" x14ac:dyDescent="0.3">
      <c r="A1650" t="str">
        <f>CONCATENATE(Tabla5[[#This Row],[TIENDA HMPV]],Tabla5[[#This Row],[LINEA]])</f>
        <v>POINT IBARRA 3GLOBALES</v>
      </c>
      <c r="C1650" s="55" t="s">
        <v>82</v>
      </c>
      <c r="D1650" s="55" t="s">
        <v>77</v>
      </c>
      <c r="E1650" s="55" t="s">
        <v>934</v>
      </c>
      <c r="F1650" s="55" t="s">
        <v>1724</v>
      </c>
      <c r="G1650" t="s">
        <v>27</v>
      </c>
      <c r="H1650" s="42">
        <f>IFERROR(Tabla5[[#This Row],[VENTAS MABE]]/Tabla5[[#This Row],[CUOTA]],0)</f>
        <v>0</v>
      </c>
      <c r="W1650" s="42">
        <f>IFERROR(Tabla5[[#This Row],[TOTAL VENTA 38 SEMANA]]/Tabla5[[#This Row],[VENTA ACUM 38]],0)</f>
        <v>0</v>
      </c>
      <c r="X1650" s="42" t="e">
        <f>VLOOKUP(Tabla5[[#This Row],[CLAVE]],[1]!QMI_5_SEMANA_SEP_22[[CLAVE]:[SHARE CADENA S2]],21,0)</f>
        <v>#REF!</v>
      </c>
      <c r="Y1650" s="55" t="s">
        <v>1678</v>
      </c>
      <c r="Z1650" s="46">
        <f>+Tabla5[[#This Row],[VENTA ACUM 38]]+Tabla5[[#This Row],[venta total 39 acum]]</f>
        <v>0</v>
      </c>
      <c r="AA1650" s="46"/>
      <c r="AB1650" s="46"/>
      <c r="AC1650" s="46"/>
      <c r="AD1650" s="46"/>
      <c r="AE1650" s="46"/>
      <c r="AF1650" s="46"/>
      <c r="AG1650" s="46"/>
      <c r="AH1650" s="42">
        <f>IFERROR(Tabla5[[#This Row],[VENTAS MABE]]/Tabla5[[#This Row],[VENTAS INDURAMA]],0)</f>
        <v>0</v>
      </c>
      <c r="AI1650" t="s">
        <v>1677</v>
      </c>
      <c r="AK1650" s="42"/>
      <c r="AL1650" t="s">
        <v>727</v>
      </c>
      <c r="AM1650" s="55" t="s">
        <v>933</v>
      </c>
      <c r="AO1650" s="55" t="s">
        <v>460</v>
      </c>
      <c r="AQ1650" s="55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f>SUM(Tabla5[[#This Row],[VENTA MABE 1 SEMANA OCT]:[VENTAS OTROS 1 SEMANA OCT]])</f>
        <v>0</v>
      </c>
      <c r="AY1650" s="46">
        <v>0</v>
      </c>
      <c r="AZ1650" s="55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f>SUM(Tabla5[[#This Row],[VENTA MABE 2 SEMANA OCT]:[VENTAS OTROS 2 SEMANA OCT]])</f>
        <v>0</v>
      </c>
      <c r="BH1650" t="s">
        <v>885</v>
      </c>
      <c r="BI1650" s="55" t="s">
        <v>82</v>
      </c>
      <c r="BJ1650">
        <v>1.9999999999999996</v>
      </c>
      <c r="BK1650" s="55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f>SUM(Tabla5[[#This Row],[VENTA MABE 3 SEMANA OCT]:[VENTAS OTROS 3 SEMANA OCT]])</f>
        <v>0</v>
      </c>
      <c r="BS1650" s="42">
        <v>0</v>
      </c>
      <c r="BT1650" s="55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f>SUM(Tabla5[[#This Row],[VENTA MABE 4 SEMANA OCT]:[VENTAS OTROS 4 SEMANA OCT]])</f>
        <v>0</v>
      </c>
      <c r="CI165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50" s="66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f>SUM(Tabla5[[#This Row],[VENTA MABE 1 SEMANA NOV]:[VENTAS OTROS 1 SEMANA NOV]])</f>
        <v>0</v>
      </c>
      <c r="CS1650">
        <f>IFERROR(VLOOKUP(Tabla5[[#This Row],[CLAVE]],[2]VENTAS!$F$2:$L$1501,2,0),0)</f>
        <v>0</v>
      </c>
      <c r="CT1650">
        <f>IFERROR(VLOOKUP(Tabla5[[#This Row],[CLAVE]],[2]VENTAS!$F$2:$L$1501,3,0),0)</f>
        <v>0</v>
      </c>
      <c r="CU1650">
        <f>IFERROR(VLOOKUP(Tabla5[[#This Row],[CLAVE]],[2]VENTAS!$F$2:$L$1501,4,0),0)</f>
        <v>0</v>
      </c>
      <c r="CV1650">
        <f>IFERROR(VLOOKUP(Tabla5[[#This Row],[CLAVE]],[2]VENTAS!$F$2:$L$1501,5,0),0)</f>
        <v>0</v>
      </c>
      <c r="CW1650">
        <f>IFERROR(VLOOKUP(Tabla5[[#This Row],[CLAVE]],[2]VENTAS!$F$2:$L$1501,6,0),0)</f>
        <v>0</v>
      </c>
      <c r="CX1650">
        <f>IFERROR(VLOOKUP(Tabla5[[#This Row],[CLAVE]],[2]VENTAS!$F$2:$L$1501,7,0),0)</f>
        <v>0</v>
      </c>
      <c r="CY1650">
        <f>IFERROR(VLOOKUP(Tabla5[[#This Row],[CLAVE]],[2]VENTAS!$F$2:$R$1501,13,0),0)</f>
        <v>0</v>
      </c>
      <c r="CZ1650">
        <f>SUM(Tabla5[[#This Row],[VENTA MABE 2 SEMANA NOV]:[VENTAS OTROS 2 SEMANA NOV]])</f>
        <v>0</v>
      </c>
      <c r="DA1650" s="46">
        <v>0</v>
      </c>
    </row>
    <row r="1651" spans="1:105" hidden="1" x14ac:dyDescent="0.3">
      <c r="A1651" t="str">
        <f>CONCATENATE(Tabla5[[#This Row],[TIENDA HMPV]],Tabla5[[#This Row],[LINEA]])</f>
        <v>POINT IBARRA 3LAVADO</v>
      </c>
      <c r="C1651" s="55" t="s">
        <v>82</v>
      </c>
      <c r="D1651" s="55" t="s">
        <v>77</v>
      </c>
      <c r="E1651" s="55" t="s">
        <v>934</v>
      </c>
      <c r="F1651" s="55" t="s">
        <v>1724</v>
      </c>
      <c r="G1651" t="s">
        <v>28</v>
      </c>
      <c r="H1651" s="42">
        <f>IFERROR(Tabla5[[#This Row],[VENTAS MABE]]/Tabla5[[#This Row],[CUOTA]],0)</f>
        <v>0</v>
      </c>
      <c r="W1651" s="42">
        <f>IFERROR(Tabla5[[#This Row],[TOTAL VENTA 38 SEMANA]]/Tabla5[[#This Row],[VENTA ACUM 38]],0)</f>
        <v>0</v>
      </c>
      <c r="X1651" s="42" t="e">
        <f>VLOOKUP(Tabla5[[#This Row],[CLAVE]],[1]!QMI_5_SEMANA_SEP_22[[CLAVE]:[SHARE CADENA S2]],21,0)</f>
        <v>#REF!</v>
      </c>
      <c r="Y1651" s="55" t="s">
        <v>1678</v>
      </c>
      <c r="Z1651" s="46">
        <f>+Tabla5[[#This Row],[VENTA ACUM 38]]+Tabla5[[#This Row],[venta total 39 acum]]</f>
        <v>0</v>
      </c>
      <c r="AA1651" s="46"/>
      <c r="AB1651" s="46"/>
      <c r="AC1651" s="46"/>
      <c r="AD1651" s="46"/>
      <c r="AE1651" s="46"/>
      <c r="AF1651" s="46"/>
      <c r="AG1651" s="46"/>
      <c r="AH1651" s="42">
        <f>IFERROR(Tabla5[[#This Row],[VENTAS MABE]]/Tabla5[[#This Row],[VENTAS INDURAMA]],0)</f>
        <v>0</v>
      </c>
      <c r="AI1651" t="s">
        <v>1677</v>
      </c>
      <c r="AK1651" s="42"/>
      <c r="AL1651" t="s">
        <v>727</v>
      </c>
      <c r="AM1651" s="55" t="s">
        <v>933</v>
      </c>
      <c r="AO1651" s="55" t="s">
        <v>460</v>
      </c>
      <c r="AQ1651" s="55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f>SUM(Tabla5[[#This Row],[VENTA MABE 1 SEMANA OCT]:[VENTAS OTROS 1 SEMANA OCT]])</f>
        <v>0</v>
      </c>
      <c r="AY1651" s="46">
        <v>1</v>
      </c>
      <c r="AZ1651" s="55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f>SUM(Tabla5[[#This Row],[VENTA MABE 2 SEMANA OCT]:[VENTAS OTROS 2 SEMANA OCT]])</f>
        <v>1</v>
      </c>
      <c r="BH1651" t="s">
        <v>885</v>
      </c>
      <c r="BI1651" s="55" t="s">
        <v>82</v>
      </c>
      <c r="BJ1651">
        <v>1.9999999999999996</v>
      </c>
      <c r="BK1651" s="55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f>SUM(Tabla5[[#This Row],[VENTA MABE 3 SEMANA OCT]:[VENTAS OTROS 3 SEMANA OCT]])</f>
        <v>0</v>
      </c>
      <c r="BS1651" s="42">
        <v>0.3</v>
      </c>
      <c r="BT1651" s="55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f>SUM(Tabla5[[#This Row],[VENTA MABE 4 SEMANA OCT]:[VENTAS OTROS 4 SEMANA OCT]])</f>
        <v>0</v>
      </c>
      <c r="CI165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51" t="s">
        <v>1703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f>SUM(Tabla5[[#This Row],[VENTA MABE 1 SEMANA NOV]:[VENTAS OTROS 1 SEMANA NOV]])</f>
        <v>0</v>
      </c>
      <c r="CS1651">
        <f>IFERROR(VLOOKUP(Tabla5[[#This Row],[CLAVE]],[2]VENTAS!$F$2:$L$1501,2,0),0)</f>
        <v>0</v>
      </c>
      <c r="CT1651">
        <f>IFERROR(VLOOKUP(Tabla5[[#This Row],[CLAVE]],[2]VENTAS!$F$2:$L$1501,3,0),0)</f>
        <v>0</v>
      </c>
      <c r="CU1651">
        <f>IFERROR(VLOOKUP(Tabla5[[#This Row],[CLAVE]],[2]VENTAS!$F$2:$L$1501,4,0),0)</f>
        <v>0</v>
      </c>
      <c r="CV1651">
        <f>IFERROR(VLOOKUP(Tabla5[[#This Row],[CLAVE]],[2]VENTAS!$F$2:$L$1501,5,0),0)</f>
        <v>0</v>
      </c>
      <c r="CW1651">
        <f>IFERROR(VLOOKUP(Tabla5[[#This Row],[CLAVE]],[2]VENTAS!$F$2:$L$1501,6,0),0)</f>
        <v>0</v>
      </c>
      <c r="CX1651">
        <f>IFERROR(VLOOKUP(Tabla5[[#This Row],[CLAVE]],[2]VENTAS!$F$2:$L$1501,7,0),0)</f>
        <v>0</v>
      </c>
      <c r="CY1651">
        <f>IFERROR(VLOOKUP(Tabla5[[#This Row],[CLAVE]],[2]VENTAS!$F$2:$R$1501,13,0),0)</f>
        <v>0</v>
      </c>
      <c r="CZ1651">
        <f>SUM(Tabla5[[#This Row],[VENTA MABE 2 SEMANA NOV]:[VENTAS OTROS 2 SEMANA NOV]])</f>
        <v>0</v>
      </c>
      <c r="DA1651" s="46">
        <v>1.074731748369451</v>
      </c>
    </row>
    <row r="1652" spans="1:105" hidden="1" x14ac:dyDescent="0.3">
      <c r="A1652" t="str">
        <f>CONCATENATE(Tabla5[[#This Row],[TIENDA HMPV]],Tabla5[[#This Row],[LINEA]])</f>
        <v>POINT IBARRA 3REFRIGERACIÓN</v>
      </c>
      <c r="C1652" s="55" t="s">
        <v>82</v>
      </c>
      <c r="D1652" s="55" t="s">
        <v>77</v>
      </c>
      <c r="E1652" s="55" t="s">
        <v>934</v>
      </c>
      <c r="F1652" s="55" t="s">
        <v>1724</v>
      </c>
      <c r="G1652" t="s">
        <v>29</v>
      </c>
      <c r="H1652" s="42">
        <f>IFERROR(Tabla5[[#This Row],[VENTAS MABE]]/Tabla5[[#This Row],[CUOTA]],0)</f>
        <v>0</v>
      </c>
      <c r="W1652" s="42">
        <f>IFERROR(Tabla5[[#This Row],[TOTAL VENTA 38 SEMANA]]/Tabla5[[#This Row],[VENTA ACUM 38]],0)</f>
        <v>0</v>
      </c>
      <c r="X1652" s="42" t="e">
        <f>VLOOKUP(Tabla5[[#This Row],[CLAVE]],[1]!QMI_5_SEMANA_SEP_22[[CLAVE]:[SHARE CADENA S2]],21,0)</f>
        <v>#REF!</v>
      </c>
      <c r="Y1652" s="55" t="s">
        <v>1678</v>
      </c>
      <c r="Z1652" s="46">
        <f>+Tabla5[[#This Row],[VENTA ACUM 38]]+Tabla5[[#This Row],[venta total 39 acum]]</f>
        <v>0</v>
      </c>
      <c r="AA1652" s="46"/>
      <c r="AB1652" s="46"/>
      <c r="AC1652" s="46"/>
      <c r="AD1652" s="46"/>
      <c r="AE1652" s="46"/>
      <c r="AF1652" s="46"/>
      <c r="AG1652" s="46"/>
      <c r="AH1652" s="42">
        <f>IFERROR(Tabla5[[#This Row],[VENTAS MABE]]/Tabla5[[#This Row],[VENTAS INDURAMA]],0)</f>
        <v>0</v>
      </c>
      <c r="AI1652" t="s">
        <v>1677</v>
      </c>
      <c r="AK1652" s="42"/>
      <c r="AL1652" t="s">
        <v>727</v>
      </c>
      <c r="AM1652" s="55" t="s">
        <v>933</v>
      </c>
      <c r="AO1652" s="55" t="s">
        <v>460</v>
      </c>
      <c r="AQ1652" s="55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f>SUM(Tabla5[[#This Row],[VENTA MABE 1 SEMANA OCT]:[VENTAS OTROS 1 SEMANA OCT]])</f>
        <v>0</v>
      </c>
      <c r="AY1652" s="46">
        <v>2</v>
      </c>
      <c r="AZ1652" s="55">
        <v>2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f>SUM(Tabla5[[#This Row],[VENTA MABE 2 SEMANA OCT]:[VENTAS OTROS 2 SEMANA OCT]])</f>
        <v>2</v>
      </c>
      <c r="BH1652" t="s">
        <v>885</v>
      </c>
      <c r="BI1652" s="55" t="s">
        <v>82</v>
      </c>
      <c r="BJ1652">
        <v>1.9999999999999996</v>
      </c>
      <c r="BK1652" s="55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f>SUM(Tabla5[[#This Row],[VENTA MABE 3 SEMANA OCT]:[VENTAS OTROS 3 SEMANA OCT]])</f>
        <v>0</v>
      </c>
      <c r="BS1652" s="42">
        <v>0.4</v>
      </c>
      <c r="BT1652" s="55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f>SUM(Tabla5[[#This Row],[VENTA MABE 4 SEMANA OCT]:[VENTAS OTROS 4 SEMANA OCT]])</f>
        <v>0</v>
      </c>
      <c r="CI165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52" t="s">
        <v>1703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f>SUM(Tabla5[[#This Row],[VENTA MABE 1 SEMANA NOV]:[VENTAS OTROS 1 SEMANA NOV]])</f>
        <v>0</v>
      </c>
      <c r="CS1652">
        <f>IFERROR(VLOOKUP(Tabla5[[#This Row],[CLAVE]],[2]VENTAS!$F$2:$L$1501,2,0),0)</f>
        <v>0</v>
      </c>
      <c r="CT1652">
        <f>IFERROR(VLOOKUP(Tabla5[[#This Row],[CLAVE]],[2]VENTAS!$F$2:$L$1501,3,0),0)</f>
        <v>0</v>
      </c>
      <c r="CU1652">
        <f>IFERROR(VLOOKUP(Tabla5[[#This Row],[CLAVE]],[2]VENTAS!$F$2:$L$1501,4,0),0)</f>
        <v>0</v>
      </c>
      <c r="CV1652">
        <f>IFERROR(VLOOKUP(Tabla5[[#This Row],[CLAVE]],[2]VENTAS!$F$2:$L$1501,5,0),0)</f>
        <v>0</v>
      </c>
      <c r="CW1652">
        <f>IFERROR(VLOOKUP(Tabla5[[#This Row],[CLAVE]],[2]VENTAS!$F$2:$L$1501,6,0),0)</f>
        <v>0</v>
      </c>
      <c r="CX1652">
        <f>IFERROR(VLOOKUP(Tabla5[[#This Row],[CLAVE]],[2]VENTAS!$F$2:$L$1501,7,0),0)</f>
        <v>0</v>
      </c>
      <c r="CY1652">
        <f>IFERROR(VLOOKUP(Tabla5[[#This Row],[CLAVE]],[2]VENTAS!$F$2:$R$1501,13,0),0)</f>
        <v>0</v>
      </c>
      <c r="CZ1652">
        <f>SUM(Tabla5[[#This Row],[VENTA MABE 2 SEMANA NOV]:[VENTAS OTROS 2 SEMANA NOV]])</f>
        <v>0</v>
      </c>
      <c r="DA1652" s="46">
        <v>6</v>
      </c>
    </row>
    <row r="1653" spans="1:105" hidden="1" x14ac:dyDescent="0.3">
      <c r="A1653" t="str">
        <f>CONCATENATE(Tabla5[[#This Row],[TIENDA HMPV]],Tabla5[[#This Row],[LINEA]])</f>
        <v>380 - Point LatacungaCOCINAS</v>
      </c>
      <c r="C1653" s="55" t="s">
        <v>198</v>
      </c>
      <c r="D1653" s="55" t="s">
        <v>77</v>
      </c>
      <c r="E1653" s="55" t="s">
        <v>1169</v>
      </c>
      <c r="F1653" s="55" t="s">
        <v>1724</v>
      </c>
      <c r="G1653" t="s">
        <v>26</v>
      </c>
      <c r="H1653" s="42">
        <f>IFERROR(Tabla5[[#This Row],[VENTAS MABE]]/Tabla5[[#This Row],[CUOTA]],0)</f>
        <v>0</v>
      </c>
      <c r="W1653" s="42">
        <f>IFERROR(Tabla5[[#This Row],[TOTAL VENTA 38 SEMANA]]/Tabla5[[#This Row],[VENTA ACUM 38]],0)</f>
        <v>0</v>
      </c>
      <c r="X1653" s="42" t="e">
        <f>VLOOKUP(Tabla5[[#This Row],[CLAVE]],[1]!QMI_5_SEMANA_SEP_22[[CLAVE]:[SHARE CADENA S2]],21,0)</f>
        <v>#REF!</v>
      </c>
      <c r="Y1653" s="55" t="s">
        <v>769</v>
      </c>
      <c r="Z1653" s="46">
        <f>+Tabla5[[#This Row],[VENTA ACUM 38]]+Tabla5[[#This Row],[venta total 39 acum]]</f>
        <v>0</v>
      </c>
      <c r="AA1653" s="46"/>
      <c r="AB1653" s="46"/>
      <c r="AC1653" s="46"/>
      <c r="AD1653" s="46"/>
      <c r="AE1653" s="46"/>
      <c r="AF1653" s="46"/>
      <c r="AG1653" s="46"/>
      <c r="AH1653" s="42">
        <f>IFERROR(Tabla5[[#This Row],[VENTAS MABE]]/Tabla5[[#This Row],[VENTAS INDURAMA]],0)</f>
        <v>0</v>
      </c>
      <c r="AI1653" t="s">
        <v>1676</v>
      </c>
      <c r="AK1653" s="42"/>
      <c r="AL1653" t="s">
        <v>727</v>
      </c>
      <c r="AM1653" s="55" t="s">
        <v>1168</v>
      </c>
      <c r="AO1653" s="55" t="s">
        <v>429</v>
      </c>
      <c r="AQ1653" s="55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f>SUM(Tabla5[[#This Row],[VENTA MABE 1 SEMANA OCT]:[VENTAS OTROS 1 SEMANA OCT]])</f>
        <v>0</v>
      </c>
      <c r="AY1653" s="46">
        <v>3</v>
      </c>
      <c r="AZ1653" s="55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f>SUM(Tabla5[[#This Row],[VENTA MABE 2 SEMANA OCT]:[VENTAS OTROS 2 SEMANA OCT]])</f>
        <v>0</v>
      </c>
      <c r="BH1653" t="s">
        <v>885</v>
      </c>
      <c r="BI1653" s="55" t="s">
        <v>198</v>
      </c>
      <c r="BJ1653">
        <v>0.49999999999999956</v>
      </c>
      <c r="BK1653" s="55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f>SUM(Tabla5[[#This Row],[VENTA MABE 3 SEMANA OCT]:[VENTAS OTROS 3 SEMANA OCT]])</f>
        <v>0</v>
      </c>
      <c r="BS1653" s="42">
        <v>0.5</v>
      </c>
      <c r="BT1653" s="55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f>SUM(Tabla5[[#This Row],[VENTA MABE 4 SEMANA OCT]:[VENTAS OTROS 4 SEMANA OCT]])</f>
        <v>0</v>
      </c>
      <c r="CB1653" t="s">
        <v>1679</v>
      </c>
      <c r="CC1653" t="s">
        <v>1679</v>
      </c>
      <c r="CD1653" t="s">
        <v>1679</v>
      </c>
      <c r="CE1653" t="s">
        <v>1679</v>
      </c>
      <c r="CF1653" t="s">
        <v>1679</v>
      </c>
      <c r="CG1653" t="s">
        <v>1679</v>
      </c>
      <c r="CH1653" t="s">
        <v>1679</v>
      </c>
      <c r="CI165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53" s="66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f>SUM(Tabla5[[#This Row],[VENTA MABE 1 SEMANA NOV]:[VENTAS OTROS 1 SEMANA NOV]])</f>
        <v>0</v>
      </c>
      <c r="CS1653">
        <f>IFERROR(VLOOKUP(Tabla5[[#This Row],[CLAVE]],[2]VENTAS!$F$2:$L$1501,2,0),0)</f>
        <v>0</v>
      </c>
      <c r="CT1653">
        <f>IFERROR(VLOOKUP(Tabla5[[#This Row],[CLAVE]],[2]VENTAS!$F$2:$L$1501,3,0),0)</f>
        <v>0</v>
      </c>
      <c r="CU1653">
        <f>IFERROR(VLOOKUP(Tabla5[[#This Row],[CLAVE]],[2]VENTAS!$F$2:$L$1501,4,0),0)</f>
        <v>0</v>
      </c>
      <c r="CV1653">
        <f>IFERROR(VLOOKUP(Tabla5[[#This Row],[CLAVE]],[2]VENTAS!$F$2:$L$1501,5,0),0)</f>
        <v>0</v>
      </c>
      <c r="CW1653">
        <f>IFERROR(VLOOKUP(Tabla5[[#This Row],[CLAVE]],[2]VENTAS!$F$2:$L$1501,6,0),0)</f>
        <v>0</v>
      </c>
      <c r="CX1653">
        <f>IFERROR(VLOOKUP(Tabla5[[#This Row],[CLAVE]],[2]VENTAS!$F$2:$L$1501,7,0),0)</f>
        <v>0</v>
      </c>
      <c r="CY1653">
        <f>IFERROR(VLOOKUP(Tabla5[[#This Row],[CLAVE]],[2]VENTAS!$F$2:$R$1501,13,0),0)</f>
        <v>0</v>
      </c>
      <c r="CZ1653">
        <f>SUM(Tabla5[[#This Row],[VENTA MABE 2 SEMANA NOV]:[VENTAS OTROS 2 SEMANA NOV]])</f>
        <v>0</v>
      </c>
      <c r="DA1653" s="46">
        <v>6</v>
      </c>
    </row>
    <row r="1654" spans="1:105" hidden="1" x14ac:dyDescent="0.3">
      <c r="A1654" t="str">
        <f>CONCATENATE(Tabla5[[#This Row],[TIENDA HMPV]],Tabla5[[#This Row],[LINEA]])</f>
        <v>380 - Point LatacungaGLOBALES</v>
      </c>
      <c r="C1654" s="55" t="s">
        <v>198</v>
      </c>
      <c r="D1654" s="55" t="s">
        <v>77</v>
      </c>
      <c r="E1654" s="55" t="s">
        <v>1169</v>
      </c>
      <c r="F1654" s="55" t="s">
        <v>1724</v>
      </c>
      <c r="G1654" t="s">
        <v>27</v>
      </c>
      <c r="H1654" s="42">
        <f>IFERROR(Tabla5[[#This Row],[VENTAS MABE]]/Tabla5[[#This Row],[CUOTA]],0)</f>
        <v>0</v>
      </c>
      <c r="W1654" s="42">
        <f>IFERROR(Tabla5[[#This Row],[TOTAL VENTA 38 SEMANA]]/Tabla5[[#This Row],[VENTA ACUM 38]],0)</f>
        <v>0</v>
      </c>
      <c r="X1654" s="42" t="e">
        <f>VLOOKUP(Tabla5[[#This Row],[CLAVE]],[1]!QMI_5_SEMANA_SEP_22[[CLAVE]:[SHARE CADENA S2]],21,0)</f>
        <v>#REF!</v>
      </c>
      <c r="Y1654" s="55" t="s">
        <v>769</v>
      </c>
      <c r="Z1654" s="46">
        <f>+Tabla5[[#This Row],[VENTA ACUM 38]]+Tabla5[[#This Row],[venta total 39 acum]]</f>
        <v>0</v>
      </c>
      <c r="AA1654" s="46"/>
      <c r="AB1654" s="46"/>
      <c r="AC1654" s="46"/>
      <c r="AD1654" s="46"/>
      <c r="AE1654" s="46"/>
      <c r="AF1654" s="46"/>
      <c r="AG1654" s="46"/>
      <c r="AH1654" s="42">
        <f>IFERROR(Tabla5[[#This Row],[VENTAS MABE]]/Tabla5[[#This Row],[VENTAS INDURAMA]],0)</f>
        <v>0</v>
      </c>
      <c r="AI1654" t="s">
        <v>1676</v>
      </c>
      <c r="AK1654" s="42"/>
      <c r="AL1654" t="s">
        <v>727</v>
      </c>
      <c r="AM1654" s="55" t="s">
        <v>1168</v>
      </c>
      <c r="AO1654" s="55" t="s">
        <v>429</v>
      </c>
      <c r="AQ1654" s="55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f>SUM(Tabla5[[#This Row],[VENTA MABE 1 SEMANA OCT]:[VENTAS OTROS 1 SEMANA OCT]])</f>
        <v>0</v>
      </c>
      <c r="AY1654" s="46">
        <v>0</v>
      </c>
      <c r="AZ1654" s="55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f>SUM(Tabla5[[#This Row],[VENTA MABE 2 SEMANA OCT]:[VENTAS OTROS 2 SEMANA OCT]])</f>
        <v>0</v>
      </c>
      <c r="BH1654" t="s">
        <v>885</v>
      </c>
      <c r="BI1654" s="55" t="s">
        <v>198</v>
      </c>
      <c r="BJ1654">
        <v>0.49999999999999956</v>
      </c>
      <c r="BK1654" s="55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f>SUM(Tabla5[[#This Row],[VENTA MABE 3 SEMANA OCT]:[VENTAS OTROS 3 SEMANA OCT]])</f>
        <v>0</v>
      </c>
      <c r="BS1654" s="42">
        <v>0</v>
      </c>
      <c r="BT1654" s="55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f>SUM(Tabla5[[#This Row],[VENTA MABE 4 SEMANA OCT]:[VENTAS OTROS 4 SEMANA OCT]])</f>
        <v>0</v>
      </c>
      <c r="CB1654" t="s">
        <v>1679</v>
      </c>
      <c r="CC1654" t="s">
        <v>1679</v>
      </c>
      <c r="CD1654" t="s">
        <v>1679</v>
      </c>
      <c r="CE1654" t="s">
        <v>1679</v>
      </c>
      <c r="CF1654" t="s">
        <v>1679</v>
      </c>
      <c r="CG1654" t="s">
        <v>1679</v>
      </c>
      <c r="CH1654" t="s">
        <v>1679</v>
      </c>
      <c r="CI165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54" s="66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f>SUM(Tabla5[[#This Row],[VENTA MABE 1 SEMANA NOV]:[VENTAS OTROS 1 SEMANA NOV]])</f>
        <v>0</v>
      </c>
      <c r="CS1654">
        <f>IFERROR(VLOOKUP(Tabla5[[#This Row],[CLAVE]],[2]VENTAS!$F$2:$L$1501,2,0),0)</f>
        <v>0</v>
      </c>
      <c r="CT1654">
        <f>IFERROR(VLOOKUP(Tabla5[[#This Row],[CLAVE]],[2]VENTAS!$F$2:$L$1501,3,0),0)</f>
        <v>0</v>
      </c>
      <c r="CU1654">
        <f>IFERROR(VLOOKUP(Tabla5[[#This Row],[CLAVE]],[2]VENTAS!$F$2:$L$1501,4,0),0)</f>
        <v>0</v>
      </c>
      <c r="CV1654">
        <f>IFERROR(VLOOKUP(Tabla5[[#This Row],[CLAVE]],[2]VENTAS!$F$2:$L$1501,5,0),0)</f>
        <v>0</v>
      </c>
      <c r="CW1654">
        <f>IFERROR(VLOOKUP(Tabla5[[#This Row],[CLAVE]],[2]VENTAS!$F$2:$L$1501,6,0),0)</f>
        <v>0</v>
      </c>
      <c r="CX1654">
        <f>IFERROR(VLOOKUP(Tabla5[[#This Row],[CLAVE]],[2]VENTAS!$F$2:$L$1501,7,0),0)</f>
        <v>0</v>
      </c>
      <c r="CY1654">
        <f>IFERROR(VLOOKUP(Tabla5[[#This Row],[CLAVE]],[2]VENTAS!$F$2:$R$1501,13,0),0)</f>
        <v>0</v>
      </c>
      <c r="CZ1654">
        <f>SUM(Tabla5[[#This Row],[VENTA MABE 2 SEMANA NOV]:[VENTAS OTROS 2 SEMANA NOV]])</f>
        <v>0</v>
      </c>
      <c r="DA1654" s="46">
        <v>0</v>
      </c>
    </row>
    <row r="1655" spans="1:105" hidden="1" x14ac:dyDescent="0.3">
      <c r="A1655" t="str">
        <f>CONCATENATE(Tabla5[[#This Row],[TIENDA HMPV]],Tabla5[[#This Row],[LINEA]])</f>
        <v>380 - Point LatacungaLAVADO</v>
      </c>
      <c r="C1655" s="55" t="s">
        <v>198</v>
      </c>
      <c r="D1655" s="55" t="s">
        <v>77</v>
      </c>
      <c r="E1655" s="55" t="s">
        <v>1169</v>
      </c>
      <c r="F1655" s="55" t="s">
        <v>1724</v>
      </c>
      <c r="G1655" t="s">
        <v>28</v>
      </c>
      <c r="H1655" s="42">
        <f>IFERROR(Tabla5[[#This Row],[VENTAS MABE]]/Tabla5[[#This Row],[CUOTA]],0)</f>
        <v>0</v>
      </c>
      <c r="W1655" s="42">
        <f>IFERROR(Tabla5[[#This Row],[TOTAL VENTA 38 SEMANA]]/Tabla5[[#This Row],[VENTA ACUM 38]],0)</f>
        <v>0</v>
      </c>
      <c r="X1655" s="42" t="e">
        <f>VLOOKUP(Tabla5[[#This Row],[CLAVE]],[1]!QMI_5_SEMANA_SEP_22[[CLAVE]:[SHARE CADENA S2]],21,0)</f>
        <v>#REF!</v>
      </c>
      <c r="Y1655" s="55" t="s">
        <v>769</v>
      </c>
      <c r="Z1655" s="46">
        <f>+Tabla5[[#This Row],[VENTA ACUM 38]]+Tabla5[[#This Row],[venta total 39 acum]]</f>
        <v>0</v>
      </c>
      <c r="AA1655" s="46"/>
      <c r="AB1655" s="46"/>
      <c r="AC1655" s="46"/>
      <c r="AD1655" s="46"/>
      <c r="AE1655" s="46"/>
      <c r="AF1655" s="46"/>
      <c r="AG1655" s="46"/>
      <c r="AH1655" s="42">
        <f>IFERROR(Tabla5[[#This Row],[VENTAS MABE]]/Tabla5[[#This Row],[VENTAS INDURAMA]],0)</f>
        <v>0</v>
      </c>
      <c r="AI1655" t="s">
        <v>1676</v>
      </c>
      <c r="AK1655" s="42"/>
      <c r="AL1655" t="s">
        <v>727</v>
      </c>
      <c r="AM1655" s="55" t="s">
        <v>1168</v>
      </c>
      <c r="AO1655" s="55" t="s">
        <v>429</v>
      </c>
      <c r="AQ1655" s="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f>SUM(Tabla5[[#This Row],[VENTA MABE 1 SEMANA OCT]:[VENTAS OTROS 1 SEMANA OCT]])</f>
        <v>1</v>
      </c>
      <c r="AY1655" s="46">
        <v>0</v>
      </c>
      <c r="AZ1655" s="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f>SUM(Tabla5[[#This Row],[VENTA MABE 2 SEMANA OCT]:[VENTAS OTROS 2 SEMANA OCT]])</f>
        <v>0</v>
      </c>
      <c r="BH1655" t="s">
        <v>885</v>
      </c>
      <c r="BI1655" s="55" t="s">
        <v>198</v>
      </c>
      <c r="BJ1655">
        <v>0.49999999999999956</v>
      </c>
      <c r="BK1655" s="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f>SUM(Tabla5[[#This Row],[VENTA MABE 3 SEMANA OCT]:[VENTAS OTROS 3 SEMANA OCT]])</f>
        <v>0</v>
      </c>
      <c r="BS1655" s="42">
        <v>0.3</v>
      </c>
      <c r="BT1655" s="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f>SUM(Tabla5[[#This Row],[VENTA MABE 4 SEMANA OCT]:[VENTAS OTROS 4 SEMANA OCT]])</f>
        <v>0</v>
      </c>
      <c r="CB1655" t="s">
        <v>1679</v>
      </c>
      <c r="CC1655" t="s">
        <v>1679</v>
      </c>
      <c r="CD1655" t="s">
        <v>1679</v>
      </c>
      <c r="CE1655" t="s">
        <v>1679</v>
      </c>
      <c r="CF1655" t="s">
        <v>1679</v>
      </c>
      <c r="CG1655" t="s">
        <v>1679</v>
      </c>
      <c r="CH1655" t="s">
        <v>1679</v>
      </c>
      <c r="CI165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55" t="s">
        <v>1703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f>SUM(Tabla5[[#This Row],[VENTA MABE 1 SEMANA NOV]:[VENTAS OTROS 1 SEMANA NOV]])</f>
        <v>0</v>
      </c>
      <c r="CS1655">
        <f>IFERROR(VLOOKUP(Tabla5[[#This Row],[CLAVE]],[2]VENTAS!$F$2:$L$1501,2,0),0)</f>
        <v>0</v>
      </c>
      <c r="CT1655">
        <f>IFERROR(VLOOKUP(Tabla5[[#This Row],[CLAVE]],[2]VENTAS!$F$2:$L$1501,3,0),0)</f>
        <v>0</v>
      </c>
      <c r="CU1655">
        <f>IFERROR(VLOOKUP(Tabla5[[#This Row],[CLAVE]],[2]VENTAS!$F$2:$L$1501,4,0),0)</f>
        <v>0</v>
      </c>
      <c r="CV1655">
        <f>IFERROR(VLOOKUP(Tabla5[[#This Row],[CLAVE]],[2]VENTAS!$F$2:$L$1501,5,0),0)</f>
        <v>0</v>
      </c>
      <c r="CW1655">
        <f>IFERROR(VLOOKUP(Tabla5[[#This Row],[CLAVE]],[2]VENTAS!$F$2:$L$1501,6,0),0)</f>
        <v>0</v>
      </c>
      <c r="CX1655">
        <f>IFERROR(VLOOKUP(Tabla5[[#This Row],[CLAVE]],[2]VENTAS!$F$2:$L$1501,7,0),0)</f>
        <v>0</v>
      </c>
      <c r="CY1655">
        <f>IFERROR(VLOOKUP(Tabla5[[#This Row],[CLAVE]],[2]VENTAS!$F$2:$R$1501,13,0),0)</f>
        <v>0</v>
      </c>
      <c r="CZ1655">
        <f>SUM(Tabla5[[#This Row],[VENTA MABE 2 SEMANA NOV]:[VENTAS OTROS 2 SEMANA NOV]])</f>
        <v>0</v>
      </c>
      <c r="DA1655" s="46">
        <v>0.43265306122448977</v>
      </c>
    </row>
    <row r="1656" spans="1:105" hidden="1" x14ac:dyDescent="0.3">
      <c r="A1656" t="str">
        <f>CONCATENATE(Tabla5[[#This Row],[TIENDA HMPV]],Tabla5[[#This Row],[LINEA]])</f>
        <v>380 - Point LatacungaREFRIGERACIÓN</v>
      </c>
      <c r="C1656" s="55" t="s">
        <v>198</v>
      </c>
      <c r="D1656" s="55" t="s">
        <v>77</v>
      </c>
      <c r="E1656" s="55" t="s">
        <v>1169</v>
      </c>
      <c r="F1656" s="55" t="s">
        <v>1724</v>
      </c>
      <c r="G1656" t="s">
        <v>29</v>
      </c>
      <c r="H1656" s="42">
        <f>IFERROR(Tabla5[[#This Row],[VENTAS MABE]]/Tabla5[[#This Row],[CUOTA]],0)</f>
        <v>0</v>
      </c>
      <c r="W1656" s="42">
        <f>IFERROR(Tabla5[[#This Row],[TOTAL VENTA 38 SEMANA]]/Tabla5[[#This Row],[VENTA ACUM 38]],0)</f>
        <v>0</v>
      </c>
      <c r="X1656" s="42" t="e">
        <f>VLOOKUP(Tabla5[[#This Row],[CLAVE]],[1]!QMI_5_SEMANA_SEP_22[[CLAVE]:[SHARE CADENA S2]],21,0)</f>
        <v>#REF!</v>
      </c>
      <c r="Y1656" s="55" t="s">
        <v>769</v>
      </c>
      <c r="Z1656" s="46">
        <f>+Tabla5[[#This Row],[VENTA ACUM 38]]+Tabla5[[#This Row],[venta total 39 acum]]</f>
        <v>0</v>
      </c>
      <c r="AA1656" s="46"/>
      <c r="AB1656" s="46"/>
      <c r="AC1656" s="46"/>
      <c r="AD1656" s="46"/>
      <c r="AE1656" s="46"/>
      <c r="AF1656" s="46"/>
      <c r="AG1656" s="46"/>
      <c r="AH1656" s="42">
        <f>IFERROR(Tabla5[[#This Row],[VENTAS MABE]]/Tabla5[[#This Row],[VENTAS INDURAMA]],0)</f>
        <v>0</v>
      </c>
      <c r="AI1656" t="s">
        <v>1676</v>
      </c>
      <c r="AK1656" s="42"/>
      <c r="AL1656" t="s">
        <v>727</v>
      </c>
      <c r="AM1656" s="55" t="s">
        <v>1168</v>
      </c>
      <c r="AO1656" s="55" t="s">
        <v>429</v>
      </c>
      <c r="AQ1656" s="55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f>SUM(Tabla5[[#This Row],[VENTA MABE 1 SEMANA OCT]:[VENTAS OTROS 1 SEMANA OCT]])</f>
        <v>0</v>
      </c>
      <c r="AY1656" s="46">
        <v>2</v>
      </c>
      <c r="AZ1656" s="55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f>SUM(Tabla5[[#This Row],[VENTA MABE 2 SEMANA OCT]:[VENTAS OTROS 2 SEMANA OCT]])</f>
        <v>0</v>
      </c>
      <c r="BH1656" t="s">
        <v>885</v>
      </c>
      <c r="BI1656" s="55" t="s">
        <v>198</v>
      </c>
      <c r="BJ1656">
        <v>0.49999999999999956</v>
      </c>
      <c r="BK1656" s="55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f>SUM(Tabla5[[#This Row],[VENTA MABE 3 SEMANA OCT]:[VENTAS OTROS 3 SEMANA OCT]])</f>
        <v>0</v>
      </c>
      <c r="BS1656" s="42">
        <v>0.4</v>
      </c>
      <c r="BT1656" s="55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f>SUM(Tabla5[[#This Row],[VENTA MABE 4 SEMANA OCT]:[VENTAS OTROS 4 SEMANA OCT]])</f>
        <v>0</v>
      </c>
      <c r="CB1656" t="s">
        <v>1679</v>
      </c>
      <c r="CC1656" t="s">
        <v>1679</v>
      </c>
      <c r="CD1656" t="s">
        <v>1679</v>
      </c>
      <c r="CE1656" t="s">
        <v>1679</v>
      </c>
      <c r="CF1656" t="s">
        <v>1679</v>
      </c>
      <c r="CG1656" t="s">
        <v>1679</v>
      </c>
      <c r="CH1656" t="s">
        <v>1679</v>
      </c>
      <c r="CI165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56" s="6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f>SUM(Tabla5[[#This Row],[VENTA MABE 1 SEMANA NOV]:[VENTAS OTROS 1 SEMANA NOV]])</f>
        <v>0</v>
      </c>
      <c r="CS1656">
        <f>IFERROR(VLOOKUP(Tabla5[[#This Row],[CLAVE]],[2]VENTAS!$F$2:$L$1501,2,0),0)</f>
        <v>0</v>
      </c>
      <c r="CT1656">
        <f>IFERROR(VLOOKUP(Tabla5[[#This Row],[CLAVE]],[2]VENTAS!$F$2:$L$1501,3,0),0)</f>
        <v>0</v>
      </c>
      <c r="CU1656">
        <f>IFERROR(VLOOKUP(Tabla5[[#This Row],[CLAVE]],[2]VENTAS!$F$2:$L$1501,4,0),0)</f>
        <v>0</v>
      </c>
      <c r="CV1656">
        <f>IFERROR(VLOOKUP(Tabla5[[#This Row],[CLAVE]],[2]VENTAS!$F$2:$L$1501,5,0),0)</f>
        <v>0</v>
      </c>
      <c r="CW1656">
        <f>IFERROR(VLOOKUP(Tabla5[[#This Row],[CLAVE]],[2]VENTAS!$F$2:$L$1501,6,0),0)</f>
        <v>0</v>
      </c>
      <c r="CX1656">
        <f>IFERROR(VLOOKUP(Tabla5[[#This Row],[CLAVE]],[2]VENTAS!$F$2:$L$1501,7,0),0)</f>
        <v>0</v>
      </c>
      <c r="CY1656">
        <f>IFERROR(VLOOKUP(Tabla5[[#This Row],[CLAVE]],[2]VENTAS!$F$2:$R$1501,13,0),0)</f>
        <v>0</v>
      </c>
      <c r="CZ1656">
        <f>SUM(Tabla5[[#This Row],[VENTA MABE 2 SEMANA NOV]:[VENTAS OTROS 2 SEMANA NOV]])</f>
        <v>0</v>
      </c>
      <c r="DA1656" s="46">
        <v>4</v>
      </c>
    </row>
    <row r="1657" spans="1:105" hidden="1" x14ac:dyDescent="0.3">
      <c r="A1657" t="str">
        <f>CONCATENATE(Tabla5[[#This Row],[TIENDA HMPV]],Tabla5[[#This Row],[LINEA]])</f>
        <v>POINT LATACUNGA 2COCINAS</v>
      </c>
      <c r="C1657" s="55" t="s">
        <v>198</v>
      </c>
      <c r="D1657" s="55" t="s">
        <v>77</v>
      </c>
      <c r="E1657" s="55" t="s">
        <v>1170</v>
      </c>
      <c r="F1657" s="55" t="s">
        <v>1724</v>
      </c>
      <c r="G1657" t="s">
        <v>26</v>
      </c>
      <c r="H1657" s="42">
        <f>IFERROR(Tabla5[[#This Row],[VENTAS MABE]]/Tabla5[[#This Row],[CUOTA]],0)</f>
        <v>0</v>
      </c>
      <c r="W1657" s="42">
        <f>IFERROR(Tabla5[[#This Row],[TOTAL VENTA 38 SEMANA]]/Tabla5[[#This Row],[VENTA ACUM 38]],0)</f>
        <v>0</v>
      </c>
      <c r="X1657" s="42" t="e">
        <f>VLOOKUP(Tabla5[[#This Row],[CLAVE]],[1]!QMI_5_SEMANA_SEP_22[[CLAVE]:[SHARE CADENA S2]],21,0)</f>
        <v>#REF!</v>
      </c>
      <c r="Y1657" s="55" t="s">
        <v>757</v>
      </c>
      <c r="Z1657" s="46">
        <f>+Tabla5[[#This Row],[VENTA ACUM 38]]+Tabla5[[#This Row],[venta total 39 acum]]</f>
        <v>0</v>
      </c>
      <c r="AA1657" s="46"/>
      <c r="AB1657" s="46"/>
      <c r="AC1657" s="46"/>
      <c r="AD1657" s="46"/>
      <c r="AE1657" s="46"/>
      <c r="AF1657" s="46"/>
      <c r="AG1657" s="46"/>
      <c r="AH1657" s="42">
        <f>IFERROR(Tabla5[[#This Row],[VENTAS MABE]]/Tabla5[[#This Row],[VENTAS INDURAMA]],0)</f>
        <v>0</v>
      </c>
      <c r="AI1657" t="s">
        <v>1676</v>
      </c>
      <c r="AK1657" s="42"/>
      <c r="AL1657" t="s">
        <v>727</v>
      </c>
      <c r="AM1657" s="55" t="s">
        <v>1170</v>
      </c>
      <c r="AO1657" s="55" t="s">
        <v>429</v>
      </c>
      <c r="AQ1657" s="55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f>SUM(Tabla5[[#This Row],[VENTA MABE 1 SEMANA OCT]:[VENTAS OTROS 1 SEMANA OCT]])</f>
        <v>0</v>
      </c>
      <c r="AY1657" s="46">
        <v>3.5502505431925302</v>
      </c>
      <c r="AZ1657" s="55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f>SUM(Tabla5[[#This Row],[VENTA MABE 2 SEMANA OCT]:[VENTAS OTROS 2 SEMANA OCT]])</f>
        <v>1</v>
      </c>
      <c r="BH1657" t="s">
        <v>885</v>
      </c>
      <c r="BI1657" s="55" t="s">
        <v>198</v>
      </c>
      <c r="BJ1657">
        <v>0.50000000000000089</v>
      </c>
      <c r="BK1657" s="55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f>SUM(Tabla5[[#This Row],[VENTA MABE 3 SEMANA OCT]:[VENTAS OTROS 3 SEMANA OCT]])</f>
        <v>0</v>
      </c>
      <c r="BS1657" s="42">
        <v>0.5</v>
      </c>
      <c r="BT1657" s="55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f>SUM(Tabla5[[#This Row],[VENTA MABE 4 SEMANA OCT]:[VENTAS OTROS 4 SEMANA OCT]])</f>
        <v>0</v>
      </c>
      <c r="CB1657" t="s">
        <v>1679</v>
      </c>
      <c r="CC1657" t="s">
        <v>1679</v>
      </c>
      <c r="CD1657" t="s">
        <v>1679</v>
      </c>
      <c r="CE1657" t="s">
        <v>1679</v>
      </c>
      <c r="CF1657" t="s">
        <v>1679</v>
      </c>
      <c r="CG1657" t="s">
        <v>1679</v>
      </c>
      <c r="CH1657" t="s">
        <v>1679</v>
      </c>
      <c r="CI165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57" t="s">
        <v>1703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f>SUM(Tabla5[[#This Row],[VENTA MABE 1 SEMANA NOV]:[VENTAS OTROS 1 SEMANA NOV]])</f>
        <v>0</v>
      </c>
      <c r="CS1657">
        <f>IFERROR(VLOOKUP(Tabla5[[#This Row],[CLAVE]],[2]VENTAS!$F$2:$L$1501,2,0),0)</f>
        <v>0</v>
      </c>
      <c r="CT1657">
        <f>IFERROR(VLOOKUP(Tabla5[[#This Row],[CLAVE]],[2]VENTAS!$F$2:$L$1501,3,0),0)</f>
        <v>0</v>
      </c>
      <c r="CU1657">
        <f>IFERROR(VLOOKUP(Tabla5[[#This Row],[CLAVE]],[2]VENTAS!$F$2:$L$1501,4,0),0)</f>
        <v>0</v>
      </c>
      <c r="CV1657">
        <f>IFERROR(VLOOKUP(Tabla5[[#This Row],[CLAVE]],[2]VENTAS!$F$2:$L$1501,5,0),0)</f>
        <v>0</v>
      </c>
      <c r="CW1657">
        <f>IFERROR(VLOOKUP(Tabla5[[#This Row],[CLAVE]],[2]VENTAS!$F$2:$L$1501,6,0),0)</f>
        <v>0</v>
      </c>
      <c r="CX1657">
        <f>IFERROR(VLOOKUP(Tabla5[[#This Row],[CLAVE]],[2]VENTAS!$F$2:$L$1501,7,0),0)</f>
        <v>0</v>
      </c>
      <c r="CY1657">
        <f>IFERROR(VLOOKUP(Tabla5[[#This Row],[CLAVE]],[2]VENTAS!$F$2:$R$1501,13,0),0)</f>
        <v>0</v>
      </c>
      <c r="CZ1657">
        <f>SUM(Tabla5[[#This Row],[VENTA MABE 2 SEMANA NOV]:[VENTAS OTROS 2 SEMANA NOV]])</f>
        <v>0</v>
      </c>
      <c r="DA1657" s="46">
        <v>4.156629514747106</v>
      </c>
    </row>
    <row r="1658" spans="1:105" hidden="1" x14ac:dyDescent="0.3">
      <c r="A1658" t="str">
        <f>CONCATENATE(Tabla5[[#This Row],[TIENDA HMPV]],Tabla5[[#This Row],[LINEA]])</f>
        <v>POINT LATACUNGA 2GLOBALES</v>
      </c>
      <c r="C1658" s="55" t="s">
        <v>198</v>
      </c>
      <c r="D1658" s="55" t="s">
        <v>77</v>
      </c>
      <c r="E1658" s="55" t="s">
        <v>1170</v>
      </c>
      <c r="F1658" s="55" t="s">
        <v>1724</v>
      </c>
      <c r="G1658" t="s">
        <v>27</v>
      </c>
      <c r="H1658" s="42">
        <f>IFERROR(Tabla5[[#This Row],[VENTAS MABE]]/Tabla5[[#This Row],[CUOTA]],0)</f>
        <v>0</v>
      </c>
      <c r="W1658" s="42">
        <f>IFERROR(Tabla5[[#This Row],[TOTAL VENTA 38 SEMANA]]/Tabla5[[#This Row],[VENTA ACUM 38]],0)</f>
        <v>0</v>
      </c>
      <c r="X1658" s="42" t="e">
        <f>VLOOKUP(Tabla5[[#This Row],[CLAVE]],[1]!QMI_5_SEMANA_SEP_22[[CLAVE]:[SHARE CADENA S2]],21,0)</f>
        <v>#REF!</v>
      </c>
      <c r="Y1658" s="55" t="s">
        <v>757</v>
      </c>
      <c r="Z1658" s="46">
        <f>+Tabla5[[#This Row],[VENTA ACUM 38]]+Tabla5[[#This Row],[venta total 39 acum]]</f>
        <v>0</v>
      </c>
      <c r="AA1658" s="46"/>
      <c r="AB1658" s="46"/>
      <c r="AC1658" s="46"/>
      <c r="AD1658" s="46"/>
      <c r="AE1658" s="46"/>
      <c r="AF1658" s="46"/>
      <c r="AG1658" s="46"/>
      <c r="AH1658" s="42">
        <f>IFERROR(Tabla5[[#This Row],[VENTAS MABE]]/Tabla5[[#This Row],[VENTAS INDURAMA]],0)</f>
        <v>0</v>
      </c>
      <c r="AI1658" t="s">
        <v>1676</v>
      </c>
      <c r="AK1658" s="42"/>
      <c r="AL1658" t="s">
        <v>727</v>
      </c>
      <c r="AM1658" s="55" t="s">
        <v>1170</v>
      </c>
      <c r="AO1658" s="55" t="s">
        <v>429</v>
      </c>
      <c r="AQ1658" s="55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f>SUM(Tabla5[[#This Row],[VENTA MABE 1 SEMANA OCT]:[VENTAS OTROS 1 SEMANA OCT]])</f>
        <v>0</v>
      </c>
      <c r="AY1658" s="46">
        <v>0</v>
      </c>
      <c r="AZ1658" s="55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f>SUM(Tabla5[[#This Row],[VENTA MABE 2 SEMANA OCT]:[VENTAS OTROS 2 SEMANA OCT]])</f>
        <v>0</v>
      </c>
      <c r="BH1658" t="s">
        <v>885</v>
      </c>
      <c r="BI1658" s="55" t="s">
        <v>198</v>
      </c>
      <c r="BJ1658">
        <v>0.50000000000000089</v>
      </c>
      <c r="BK1658" s="55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f>SUM(Tabla5[[#This Row],[VENTA MABE 3 SEMANA OCT]:[VENTAS OTROS 3 SEMANA OCT]])</f>
        <v>0</v>
      </c>
      <c r="BS1658" s="42">
        <v>0</v>
      </c>
      <c r="BT1658" s="55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f>SUM(Tabla5[[#This Row],[VENTA MABE 4 SEMANA OCT]:[VENTAS OTROS 4 SEMANA OCT]])</f>
        <v>0</v>
      </c>
      <c r="CB1658" t="s">
        <v>1679</v>
      </c>
      <c r="CC1658" t="s">
        <v>1679</v>
      </c>
      <c r="CD1658" t="s">
        <v>1679</v>
      </c>
      <c r="CE1658" t="s">
        <v>1679</v>
      </c>
      <c r="CF1658" t="s">
        <v>1679</v>
      </c>
      <c r="CG1658" t="s">
        <v>1679</v>
      </c>
      <c r="CH1658" t="s">
        <v>1679</v>
      </c>
      <c r="CI165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58" s="66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f>SUM(Tabla5[[#This Row],[VENTA MABE 1 SEMANA NOV]:[VENTAS OTROS 1 SEMANA NOV]])</f>
        <v>0</v>
      </c>
      <c r="CS1658">
        <f>IFERROR(VLOOKUP(Tabla5[[#This Row],[CLAVE]],[2]VENTAS!$F$2:$L$1501,2,0),0)</f>
        <v>0</v>
      </c>
      <c r="CT1658">
        <f>IFERROR(VLOOKUP(Tabla5[[#This Row],[CLAVE]],[2]VENTAS!$F$2:$L$1501,3,0),0)</f>
        <v>0</v>
      </c>
      <c r="CU1658">
        <f>IFERROR(VLOOKUP(Tabla5[[#This Row],[CLAVE]],[2]VENTAS!$F$2:$L$1501,4,0),0)</f>
        <v>0</v>
      </c>
      <c r="CV1658">
        <f>IFERROR(VLOOKUP(Tabla5[[#This Row],[CLAVE]],[2]VENTAS!$F$2:$L$1501,5,0),0)</f>
        <v>0</v>
      </c>
      <c r="CW1658">
        <f>IFERROR(VLOOKUP(Tabla5[[#This Row],[CLAVE]],[2]VENTAS!$F$2:$L$1501,6,0),0)</f>
        <v>0</v>
      </c>
      <c r="CX1658">
        <f>IFERROR(VLOOKUP(Tabla5[[#This Row],[CLAVE]],[2]VENTAS!$F$2:$L$1501,7,0),0)</f>
        <v>0</v>
      </c>
      <c r="CY1658">
        <f>IFERROR(VLOOKUP(Tabla5[[#This Row],[CLAVE]],[2]VENTAS!$F$2:$R$1501,13,0),0)</f>
        <v>0</v>
      </c>
      <c r="CZ1658">
        <f>SUM(Tabla5[[#This Row],[VENTA MABE 2 SEMANA NOV]:[VENTAS OTROS 2 SEMANA NOV]])</f>
        <v>0</v>
      </c>
      <c r="DA1658" s="46">
        <v>0</v>
      </c>
    </row>
    <row r="1659" spans="1:105" hidden="1" x14ac:dyDescent="0.3">
      <c r="A1659" t="str">
        <f>CONCATENATE(Tabla5[[#This Row],[TIENDA HMPV]],Tabla5[[#This Row],[LINEA]])</f>
        <v>POINT LATACUNGA 2LAVADO</v>
      </c>
      <c r="C1659" s="55" t="s">
        <v>198</v>
      </c>
      <c r="D1659" s="55" t="s">
        <v>77</v>
      </c>
      <c r="E1659" s="55" t="s">
        <v>1170</v>
      </c>
      <c r="F1659" s="55" t="s">
        <v>1724</v>
      </c>
      <c r="G1659" t="s">
        <v>28</v>
      </c>
      <c r="H1659" s="42">
        <f>IFERROR(Tabla5[[#This Row],[VENTAS MABE]]/Tabla5[[#This Row],[CUOTA]],0)</f>
        <v>0</v>
      </c>
      <c r="W1659" s="42">
        <f>IFERROR(Tabla5[[#This Row],[TOTAL VENTA 38 SEMANA]]/Tabla5[[#This Row],[VENTA ACUM 38]],0)</f>
        <v>0</v>
      </c>
      <c r="X1659" s="42" t="e">
        <f>VLOOKUP(Tabla5[[#This Row],[CLAVE]],[1]!QMI_5_SEMANA_SEP_22[[CLAVE]:[SHARE CADENA S2]],21,0)</f>
        <v>#REF!</v>
      </c>
      <c r="Y1659" s="55" t="s">
        <v>757</v>
      </c>
      <c r="Z1659" s="46">
        <f>+Tabla5[[#This Row],[VENTA ACUM 38]]+Tabla5[[#This Row],[venta total 39 acum]]</f>
        <v>0</v>
      </c>
      <c r="AA1659" s="46"/>
      <c r="AB1659" s="46"/>
      <c r="AC1659" s="46"/>
      <c r="AD1659" s="46"/>
      <c r="AE1659" s="46"/>
      <c r="AF1659" s="46"/>
      <c r="AG1659" s="46"/>
      <c r="AH1659" s="42">
        <f>IFERROR(Tabla5[[#This Row],[VENTAS MABE]]/Tabla5[[#This Row],[VENTAS INDURAMA]],0)</f>
        <v>0</v>
      </c>
      <c r="AI1659" t="s">
        <v>1676</v>
      </c>
      <c r="AK1659" s="42"/>
      <c r="AL1659" t="s">
        <v>727</v>
      </c>
      <c r="AM1659" s="55" t="s">
        <v>1170</v>
      </c>
      <c r="AO1659" s="55" t="s">
        <v>429</v>
      </c>
      <c r="AQ1659" s="55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f>SUM(Tabla5[[#This Row],[VENTA MABE 1 SEMANA OCT]:[VENTAS OTROS 1 SEMANA OCT]])</f>
        <v>0</v>
      </c>
      <c r="AY1659" s="46">
        <v>0</v>
      </c>
      <c r="AZ1659" s="55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f>SUM(Tabla5[[#This Row],[VENTA MABE 2 SEMANA OCT]:[VENTAS OTROS 2 SEMANA OCT]])</f>
        <v>0</v>
      </c>
      <c r="BH1659" t="s">
        <v>885</v>
      </c>
      <c r="BI1659" s="55" t="s">
        <v>198</v>
      </c>
      <c r="BJ1659">
        <v>0.50000000000000089</v>
      </c>
      <c r="BK1659" s="55">
        <v>1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f>SUM(Tabla5[[#This Row],[VENTA MABE 3 SEMANA OCT]:[VENTAS OTROS 3 SEMANA OCT]])</f>
        <v>1</v>
      </c>
      <c r="BS1659" s="42">
        <v>0.3</v>
      </c>
      <c r="BT1659" s="55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f>SUM(Tabla5[[#This Row],[VENTA MABE 4 SEMANA OCT]:[VENTAS OTROS 4 SEMANA OCT]])</f>
        <v>0</v>
      </c>
      <c r="CB1659" t="s">
        <v>1679</v>
      </c>
      <c r="CC1659" t="s">
        <v>1679</v>
      </c>
      <c r="CD1659" t="s">
        <v>1679</v>
      </c>
      <c r="CE1659" t="s">
        <v>1679</v>
      </c>
      <c r="CF1659" t="s">
        <v>1679</v>
      </c>
      <c r="CG1659" t="s">
        <v>1679</v>
      </c>
      <c r="CH1659" t="s">
        <v>1679</v>
      </c>
      <c r="CI165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59" t="s">
        <v>1703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f>SUM(Tabla5[[#This Row],[VENTA MABE 1 SEMANA NOV]:[VENTAS OTROS 1 SEMANA NOV]])</f>
        <v>0</v>
      </c>
      <c r="CS1659">
        <f>IFERROR(VLOOKUP(Tabla5[[#This Row],[CLAVE]],[2]VENTAS!$F$2:$L$1501,2,0),0)</f>
        <v>0</v>
      </c>
      <c r="CT1659">
        <f>IFERROR(VLOOKUP(Tabla5[[#This Row],[CLAVE]],[2]VENTAS!$F$2:$L$1501,3,0),0)</f>
        <v>0</v>
      </c>
      <c r="CU1659">
        <f>IFERROR(VLOOKUP(Tabla5[[#This Row],[CLAVE]],[2]VENTAS!$F$2:$L$1501,4,0),0)</f>
        <v>0</v>
      </c>
      <c r="CV1659">
        <f>IFERROR(VLOOKUP(Tabla5[[#This Row],[CLAVE]],[2]VENTAS!$F$2:$L$1501,5,0),0)</f>
        <v>0</v>
      </c>
      <c r="CW1659">
        <f>IFERROR(VLOOKUP(Tabla5[[#This Row],[CLAVE]],[2]VENTAS!$F$2:$L$1501,6,0),0)</f>
        <v>0</v>
      </c>
      <c r="CX1659">
        <f>IFERROR(VLOOKUP(Tabla5[[#This Row],[CLAVE]],[2]VENTAS!$F$2:$L$1501,7,0),0)</f>
        <v>0</v>
      </c>
      <c r="CY1659">
        <f>IFERROR(VLOOKUP(Tabla5[[#This Row],[CLAVE]],[2]VENTAS!$F$2:$R$1501,13,0),0)</f>
        <v>0</v>
      </c>
      <c r="CZ1659">
        <f>SUM(Tabla5[[#This Row],[VENTA MABE 2 SEMANA NOV]:[VENTAS OTROS 2 SEMANA NOV]])</f>
        <v>0</v>
      </c>
      <c r="DA1659" s="46">
        <v>0.21632653061224488</v>
      </c>
    </row>
    <row r="1660" spans="1:105" hidden="1" x14ac:dyDescent="0.3">
      <c r="A1660" t="str">
        <f>CONCATENATE(Tabla5[[#This Row],[TIENDA HMPV]],Tabla5[[#This Row],[LINEA]])</f>
        <v>POINT LATACUNGA 2REFRIGERACIÓN</v>
      </c>
      <c r="C1660" s="55" t="s">
        <v>198</v>
      </c>
      <c r="D1660" s="55" t="s">
        <v>77</v>
      </c>
      <c r="E1660" s="55" t="s">
        <v>1170</v>
      </c>
      <c r="F1660" s="55" t="s">
        <v>1724</v>
      </c>
      <c r="G1660" t="s">
        <v>29</v>
      </c>
      <c r="H1660" s="42">
        <f>IFERROR(Tabla5[[#This Row],[VENTAS MABE]]/Tabla5[[#This Row],[CUOTA]],0)</f>
        <v>0</v>
      </c>
      <c r="W1660" s="42">
        <f>IFERROR(Tabla5[[#This Row],[TOTAL VENTA 38 SEMANA]]/Tabla5[[#This Row],[VENTA ACUM 38]],0)</f>
        <v>0</v>
      </c>
      <c r="X1660" s="42" t="e">
        <f>VLOOKUP(Tabla5[[#This Row],[CLAVE]],[1]!QMI_5_SEMANA_SEP_22[[CLAVE]:[SHARE CADENA S2]],21,0)</f>
        <v>#REF!</v>
      </c>
      <c r="Y1660" s="55" t="s">
        <v>757</v>
      </c>
      <c r="Z1660" s="46">
        <f>+Tabla5[[#This Row],[VENTA ACUM 38]]+Tabla5[[#This Row],[venta total 39 acum]]</f>
        <v>0</v>
      </c>
      <c r="AA1660" s="46"/>
      <c r="AB1660" s="46"/>
      <c r="AC1660" s="46"/>
      <c r="AD1660" s="46"/>
      <c r="AE1660" s="46"/>
      <c r="AF1660" s="46"/>
      <c r="AG1660" s="46"/>
      <c r="AH1660" s="42">
        <f>IFERROR(Tabla5[[#This Row],[VENTAS MABE]]/Tabla5[[#This Row],[VENTAS INDURAMA]],0)</f>
        <v>0</v>
      </c>
      <c r="AI1660" t="s">
        <v>1676</v>
      </c>
      <c r="AK1660" s="42"/>
      <c r="AL1660" t="s">
        <v>727</v>
      </c>
      <c r="AM1660" s="55" t="s">
        <v>1170</v>
      </c>
      <c r="AO1660" s="55" t="s">
        <v>429</v>
      </c>
      <c r="AQ1660" s="55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f>SUM(Tabla5[[#This Row],[VENTA MABE 1 SEMANA OCT]:[VENTAS OTROS 1 SEMANA OCT]])</f>
        <v>0</v>
      </c>
      <c r="AY1660" s="46">
        <v>2</v>
      </c>
      <c r="AZ1660" s="55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f>SUM(Tabla5[[#This Row],[VENTA MABE 2 SEMANA OCT]:[VENTAS OTROS 2 SEMANA OCT]])</f>
        <v>0</v>
      </c>
      <c r="BH1660" t="s">
        <v>885</v>
      </c>
      <c r="BI1660" s="55" t="s">
        <v>198</v>
      </c>
      <c r="BJ1660">
        <v>0.50000000000000089</v>
      </c>
      <c r="BK1660" s="55">
        <v>1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f>SUM(Tabla5[[#This Row],[VENTA MABE 3 SEMANA OCT]:[VENTAS OTROS 3 SEMANA OCT]])</f>
        <v>1</v>
      </c>
      <c r="BS1660" s="42">
        <v>0.4</v>
      </c>
      <c r="BT1660" s="55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f>SUM(Tabla5[[#This Row],[VENTA MABE 4 SEMANA OCT]:[VENTAS OTROS 4 SEMANA OCT]])</f>
        <v>0</v>
      </c>
      <c r="CB1660" t="s">
        <v>1679</v>
      </c>
      <c r="CC1660" t="s">
        <v>1679</v>
      </c>
      <c r="CD1660" t="s">
        <v>1679</v>
      </c>
      <c r="CE1660" t="s">
        <v>1679</v>
      </c>
      <c r="CF1660" t="s">
        <v>1679</v>
      </c>
      <c r="CG1660" t="s">
        <v>1679</v>
      </c>
      <c r="CH1660" t="s">
        <v>1679</v>
      </c>
      <c r="CI166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60" t="s">
        <v>1703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f>SUM(Tabla5[[#This Row],[VENTA MABE 1 SEMANA NOV]:[VENTAS OTROS 1 SEMANA NOV]])</f>
        <v>0</v>
      </c>
      <c r="CS1660">
        <f>IFERROR(VLOOKUP(Tabla5[[#This Row],[CLAVE]],[2]VENTAS!$F$2:$L$1501,2,0),0)</f>
        <v>0</v>
      </c>
      <c r="CT1660">
        <f>IFERROR(VLOOKUP(Tabla5[[#This Row],[CLAVE]],[2]VENTAS!$F$2:$L$1501,3,0),0)</f>
        <v>0</v>
      </c>
      <c r="CU1660">
        <f>IFERROR(VLOOKUP(Tabla5[[#This Row],[CLAVE]],[2]VENTAS!$F$2:$L$1501,4,0),0)</f>
        <v>0</v>
      </c>
      <c r="CV1660">
        <f>IFERROR(VLOOKUP(Tabla5[[#This Row],[CLAVE]],[2]VENTAS!$F$2:$L$1501,5,0),0)</f>
        <v>0</v>
      </c>
      <c r="CW1660">
        <f>IFERROR(VLOOKUP(Tabla5[[#This Row],[CLAVE]],[2]VENTAS!$F$2:$L$1501,6,0),0)</f>
        <v>0</v>
      </c>
      <c r="CX1660">
        <f>IFERROR(VLOOKUP(Tabla5[[#This Row],[CLAVE]],[2]VENTAS!$F$2:$L$1501,7,0),0)</f>
        <v>0</v>
      </c>
      <c r="CY1660">
        <f>IFERROR(VLOOKUP(Tabla5[[#This Row],[CLAVE]],[2]VENTAS!$F$2:$R$1501,13,0),0)</f>
        <v>0</v>
      </c>
      <c r="CZ1660">
        <f>SUM(Tabla5[[#This Row],[VENTA MABE 2 SEMANA NOV]:[VENTAS OTROS 2 SEMANA NOV]])</f>
        <v>0</v>
      </c>
      <c r="DA1660" s="46">
        <v>4</v>
      </c>
    </row>
    <row r="1661" spans="1:105" hidden="1" x14ac:dyDescent="0.3">
      <c r="A1661" t="str">
        <f>CONCATENATE(Tabla5[[#This Row],[TIENDA HMPV]],Tabla5[[#This Row],[LINEA]])</f>
        <v>POINT PEDRO CARBOAIRES</v>
      </c>
      <c r="C1661" s="55" t="s">
        <v>653</v>
      </c>
      <c r="D1661" s="55" t="s">
        <v>77</v>
      </c>
      <c r="E1661" s="55" t="s">
        <v>1197</v>
      </c>
      <c r="F1661" s="55" t="s">
        <v>1724</v>
      </c>
      <c r="G1661" t="s">
        <v>25</v>
      </c>
      <c r="H1661" s="42">
        <f>IFERROR(Tabla5[[#This Row],[VENTAS MABE]]/Tabla5[[#This Row],[CUOTA]],0)</f>
        <v>0</v>
      </c>
      <c r="W1661" s="42">
        <f>IFERROR(Tabla5[[#This Row],[TOTAL VENTA 38 SEMANA]]/Tabla5[[#This Row],[VENTA ACUM 38]],0)</f>
        <v>0</v>
      </c>
      <c r="X1661" s="42" t="e">
        <f>VLOOKUP(Tabla5[[#This Row],[CLAVE]],[1]!QMI_5_SEMANA_SEP_22[[CLAVE]:[SHARE CADENA S2]],21,0)</f>
        <v>#REF!</v>
      </c>
      <c r="Y1661" s="55" t="s">
        <v>724</v>
      </c>
      <c r="Z1661" s="46">
        <f>+Tabla5[[#This Row],[VENTA ACUM 38]]+Tabla5[[#This Row],[venta total 39 acum]]</f>
        <v>0</v>
      </c>
      <c r="AA1661" s="46"/>
      <c r="AB1661" s="46"/>
      <c r="AC1661" s="46"/>
      <c r="AD1661" s="46"/>
      <c r="AE1661" s="46"/>
      <c r="AF1661" s="46"/>
      <c r="AG1661" s="46"/>
      <c r="AH1661" s="42">
        <f>IFERROR(Tabla5[[#This Row],[VENTAS MABE]]/Tabla5[[#This Row],[VENTAS INDURAMA]],0)</f>
        <v>0</v>
      </c>
      <c r="AI1661" t="s">
        <v>1676</v>
      </c>
      <c r="AK1661" s="42"/>
      <c r="AL1661" t="s">
        <v>727</v>
      </c>
      <c r="AM1661" s="55" t="s">
        <v>1197</v>
      </c>
      <c r="AO1661" s="55" t="s">
        <v>419</v>
      </c>
      <c r="AQ1661" s="55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f>SUM(Tabla5[[#This Row],[VENTA MABE 1 SEMANA OCT]:[VENTAS OTROS 1 SEMANA OCT]])</f>
        <v>0</v>
      </c>
      <c r="AY1661" s="46">
        <v>0</v>
      </c>
      <c r="AZ1661" s="55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f>SUM(Tabla5[[#This Row],[VENTA MABE 2 SEMANA OCT]:[VENTAS OTROS 2 SEMANA OCT]])</f>
        <v>0</v>
      </c>
      <c r="BH1661" t="s">
        <v>885</v>
      </c>
      <c r="BI1661" s="55" t="s">
        <v>653</v>
      </c>
      <c r="BJ1661">
        <v>1.0000000000000004</v>
      </c>
      <c r="BK1661" s="55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f>SUM(Tabla5[[#This Row],[VENTA MABE 3 SEMANA OCT]:[VENTAS OTROS 3 SEMANA OCT]])</f>
        <v>0</v>
      </c>
      <c r="BS1661" s="42">
        <v>0</v>
      </c>
      <c r="BT1661" s="55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f>SUM(Tabla5[[#This Row],[VENTA MABE 4 SEMANA OCT]:[VENTAS OTROS 4 SEMANA OCT]])</f>
        <v>0</v>
      </c>
      <c r="CB1661" t="s">
        <v>1679</v>
      </c>
      <c r="CC1661" t="s">
        <v>1679</v>
      </c>
      <c r="CD1661" t="s">
        <v>1679</v>
      </c>
      <c r="CE1661" t="s">
        <v>1679</v>
      </c>
      <c r="CF1661" t="s">
        <v>1679</v>
      </c>
      <c r="CG1661" t="s">
        <v>1679</v>
      </c>
      <c r="CH1661" t="s">
        <v>1679</v>
      </c>
      <c r="CI166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61" s="66">
        <v>0</v>
      </c>
      <c r="CK1661">
        <v>0</v>
      </c>
      <c r="CL1661">
        <v>0</v>
      </c>
      <c r="CM1661" t="s">
        <v>1679</v>
      </c>
      <c r="CN1661">
        <v>0</v>
      </c>
      <c r="CO1661">
        <v>0</v>
      </c>
      <c r="CP1661">
        <v>0</v>
      </c>
      <c r="CQ1661">
        <v>0</v>
      </c>
      <c r="CR1661">
        <f>SUM(Tabla5[[#This Row],[VENTA MABE 1 SEMANA NOV]:[VENTAS OTROS 1 SEMANA NOV]])</f>
        <v>0</v>
      </c>
      <c r="CS1661">
        <f>IFERROR(VLOOKUP(Tabla5[[#This Row],[CLAVE]],[2]VENTAS!$F$2:$L$1501,2,0),0)</f>
        <v>0</v>
      </c>
      <c r="CT1661">
        <f>IFERROR(VLOOKUP(Tabla5[[#This Row],[CLAVE]],[2]VENTAS!$F$2:$L$1501,3,0),0)</f>
        <v>0</v>
      </c>
      <c r="CU1661">
        <f>IFERROR(VLOOKUP(Tabla5[[#This Row],[CLAVE]],[2]VENTAS!$F$2:$L$1501,4,0),0)</f>
        <v>0</v>
      </c>
      <c r="CV1661">
        <f>IFERROR(VLOOKUP(Tabla5[[#This Row],[CLAVE]],[2]VENTAS!$F$2:$L$1501,5,0),0)</f>
        <v>0</v>
      </c>
      <c r="CW1661">
        <f>IFERROR(VLOOKUP(Tabla5[[#This Row],[CLAVE]],[2]VENTAS!$F$2:$L$1501,6,0),0)</f>
        <v>0</v>
      </c>
      <c r="CX1661">
        <f>IFERROR(VLOOKUP(Tabla5[[#This Row],[CLAVE]],[2]VENTAS!$F$2:$L$1501,7,0),0)</f>
        <v>0</v>
      </c>
      <c r="CY1661">
        <f>IFERROR(VLOOKUP(Tabla5[[#This Row],[CLAVE]],[2]VENTAS!$F$2:$R$1501,13,0),0)</f>
        <v>0</v>
      </c>
      <c r="CZ1661">
        <f>SUM(Tabla5[[#This Row],[VENTA MABE 2 SEMANA NOV]:[VENTAS OTROS 2 SEMANA NOV]])</f>
        <v>0</v>
      </c>
      <c r="DA1661" s="46">
        <v>0</v>
      </c>
    </row>
    <row r="1662" spans="1:105" hidden="1" x14ac:dyDescent="0.3">
      <c r="A1662" t="str">
        <f>CONCATENATE(Tabla5[[#This Row],[TIENDA HMPV]],Tabla5[[#This Row],[LINEA]])</f>
        <v>POINT PEDRO CARBOCOCINAS</v>
      </c>
      <c r="C1662" s="55" t="s">
        <v>653</v>
      </c>
      <c r="D1662" s="55" t="s">
        <v>77</v>
      </c>
      <c r="E1662" s="55" t="s">
        <v>1197</v>
      </c>
      <c r="F1662" s="55" t="s">
        <v>1724</v>
      </c>
      <c r="G1662" t="s">
        <v>26</v>
      </c>
      <c r="H1662" s="42">
        <f>IFERROR(Tabla5[[#This Row],[VENTAS MABE]]/Tabla5[[#This Row],[CUOTA]],0)</f>
        <v>0</v>
      </c>
      <c r="W1662" s="42">
        <f>IFERROR(Tabla5[[#This Row],[TOTAL VENTA 38 SEMANA]]/Tabla5[[#This Row],[VENTA ACUM 38]],0)</f>
        <v>0</v>
      </c>
      <c r="X1662" s="42" t="e">
        <f>VLOOKUP(Tabla5[[#This Row],[CLAVE]],[1]!QMI_5_SEMANA_SEP_22[[CLAVE]:[SHARE CADENA S2]],21,0)</f>
        <v>#REF!</v>
      </c>
      <c r="Y1662" s="55" t="s">
        <v>724</v>
      </c>
      <c r="Z1662" s="46">
        <f>+Tabla5[[#This Row],[VENTA ACUM 38]]+Tabla5[[#This Row],[venta total 39 acum]]</f>
        <v>0</v>
      </c>
      <c r="AA1662" s="46"/>
      <c r="AB1662" s="46"/>
      <c r="AC1662" s="46"/>
      <c r="AD1662" s="46"/>
      <c r="AE1662" s="46"/>
      <c r="AF1662" s="46"/>
      <c r="AG1662" s="46"/>
      <c r="AH1662" s="42">
        <f>IFERROR(Tabla5[[#This Row],[VENTAS MABE]]/Tabla5[[#This Row],[VENTAS INDURAMA]],0)</f>
        <v>0</v>
      </c>
      <c r="AI1662" t="s">
        <v>1676</v>
      </c>
      <c r="AK1662" s="42"/>
      <c r="AL1662" t="s">
        <v>727</v>
      </c>
      <c r="AM1662" s="55" t="s">
        <v>1197</v>
      </c>
      <c r="AO1662" s="55" t="s">
        <v>419</v>
      </c>
      <c r="AQ1662" s="55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f>SUM(Tabla5[[#This Row],[VENTA MABE 1 SEMANA OCT]:[VENTAS OTROS 1 SEMANA OCT]])</f>
        <v>0</v>
      </c>
      <c r="AY1662" s="46">
        <v>14.116189396155413</v>
      </c>
      <c r="AZ1662" s="55">
        <v>4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f>SUM(Tabla5[[#This Row],[VENTA MABE 2 SEMANA OCT]:[VENTAS OTROS 2 SEMANA OCT]])</f>
        <v>4</v>
      </c>
      <c r="BH1662" t="s">
        <v>885</v>
      </c>
      <c r="BI1662" s="55" t="s">
        <v>653</v>
      </c>
      <c r="BJ1662">
        <v>1.0000000000000004</v>
      </c>
      <c r="BK1662" s="55">
        <v>4</v>
      </c>
      <c r="BL1662">
        <v>4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f>SUM(Tabla5[[#This Row],[VENTA MABE 3 SEMANA OCT]:[VENTAS OTROS 3 SEMANA OCT]])</f>
        <v>8</v>
      </c>
      <c r="BS1662" s="42">
        <v>0.5</v>
      </c>
      <c r="BT1662" s="55">
        <v>6</v>
      </c>
      <c r="BU1662">
        <v>4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f>SUM(Tabla5[[#This Row],[VENTA MABE 4 SEMANA OCT]:[VENTAS OTROS 4 SEMANA OCT]])</f>
        <v>10</v>
      </c>
      <c r="CB1662" t="s">
        <v>1679</v>
      </c>
      <c r="CC1662" t="s">
        <v>1679</v>
      </c>
      <c r="CD1662" t="s">
        <v>1679</v>
      </c>
      <c r="CE1662" t="s">
        <v>1679</v>
      </c>
      <c r="CF1662" t="s">
        <v>1679</v>
      </c>
      <c r="CG1662" t="s">
        <v>1679</v>
      </c>
      <c r="CH1662" t="s">
        <v>1679</v>
      </c>
      <c r="CI166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0.63636363636363635</v>
      </c>
      <c r="CJ1662" t="s">
        <v>1703</v>
      </c>
      <c r="CK1662">
        <v>3</v>
      </c>
      <c r="CL1662">
        <v>4</v>
      </c>
      <c r="CM1662" t="s">
        <v>1679</v>
      </c>
      <c r="CN1662">
        <v>0</v>
      </c>
      <c r="CO1662">
        <v>0</v>
      </c>
      <c r="CP1662">
        <v>0</v>
      </c>
      <c r="CQ1662">
        <v>0</v>
      </c>
      <c r="CR1662">
        <f>SUM(Tabla5[[#This Row],[VENTA MABE 1 SEMANA NOV]:[VENTAS OTROS 1 SEMANA NOV]])</f>
        <v>7</v>
      </c>
      <c r="CS1662">
        <f>IFERROR(VLOOKUP(Tabla5[[#This Row],[CLAVE]],[2]VENTAS!$F$2:$L$1501,2,0),0)</f>
        <v>6</v>
      </c>
      <c r="CT1662">
        <f>IFERROR(VLOOKUP(Tabla5[[#This Row],[CLAVE]],[2]VENTAS!$F$2:$L$1501,3,0),0)</f>
        <v>4</v>
      </c>
      <c r="CU1662">
        <f>IFERROR(VLOOKUP(Tabla5[[#This Row],[CLAVE]],[2]VENTAS!$F$2:$L$1501,4,0),0)</f>
        <v>0</v>
      </c>
      <c r="CV1662">
        <f>IFERROR(VLOOKUP(Tabla5[[#This Row],[CLAVE]],[2]VENTAS!$F$2:$L$1501,5,0),0)</f>
        <v>0</v>
      </c>
      <c r="CW1662">
        <f>IFERROR(VLOOKUP(Tabla5[[#This Row],[CLAVE]],[2]VENTAS!$F$2:$L$1501,6,0),0)</f>
        <v>0</v>
      </c>
      <c r="CX1662">
        <f>IFERROR(VLOOKUP(Tabla5[[#This Row],[CLAVE]],[2]VENTAS!$F$2:$L$1501,7,0),0)</f>
        <v>0</v>
      </c>
      <c r="CY1662">
        <f>IFERROR(VLOOKUP(Tabla5[[#This Row],[CLAVE]],[2]VENTAS!$F$2:$R$1501,13,0),0)</f>
        <v>0</v>
      </c>
      <c r="CZ1662">
        <f>SUM(Tabla5[[#This Row],[VENTA MABE 2 SEMANA NOV]:[VENTAS OTROS 2 SEMANA NOV]])</f>
        <v>10</v>
      </c>
      <c r="DA1662" s="46">
        <v>18.958030431989087</v>
      </c>
    </row>
    <row r="1663" spans="1:105" hidden="1" x14ac:dyDescent="0.3">
      <c r="A1663" t="str">
        <f>CONCATENATE(Tabla5[[#This Row],[TIENDA HMPV]],Tabla5[[#This Row],[LINEA]])</f>
        <v>POINT PEDRO CARBOGLOBALES</v>
      </c>
      <c r="C1663" s="55" t="s">
        <v>653</v>
      </c>
      <c r="D1663" s="55" t="s">
        <v>77</v>
      </c>
      <c r="E1663" s="55" t="s">
        <v>1197</v>
      </c>
      <c r="F1663" s="55" t="s">
        <v>1724</v>
      </c>
      <c r="G1663" t="s">
        <v>27</v>
      </c>
      <c r="H1663" s="42">
        <f>IFERROR(Tabla5[[#This Row],[VENTAS MABE]]/Tabla5[[#This Row],[CUOTA]],0)</f>
        <v>0</v>
      </c>
      <c r="W1663" s="42">
        <f>IFERROR(Tabla5[[#This Row],[TOTAL VENTA 38 SEMANA]]/Tabla5[[#This Row],[VENTA ACUM 38]],0)</f>
        <v>0</v>
      </c>
      <c r="X1663" s="42" t="e">
        <f>VLOOKUP(Tabla5[[#This Row],[CLAVE]],[1]!QMI_5_SEMANA_SEP_22[[CLAVE]:[SHARE CADENA S2]],21,0)</f>
        <v>#REF!</v>
      </c>
      <c r="Y1663" s="55" t="s">
        <v>724</v>
      </c>
      <c r="Z1663" s="46">
        <f>+Tabla5[[#This Row],[VENTA ACUM 38]]+Tabla5[[#This Row],[venta total 39 acum]]</f>
        <v>0</v>
      </c>
      <c r="AA1663" s="46"/>
      <c r="AB1663" s="46"/>
      <c r="AC1663" s="46"/>
      <c r="AD1663" s="46"/>
      <c r="AE1663" s="46"/>
      <c r="AF1663" s="46"/>
      <c r="AG1663" s="46"/>
      <c r="AH1663" s="42">
        <f>IFERROR(Tabla5[[#This Row],[VENTAS MABE]]/Tabla5[[#This Row],[VENTAS INDURAMA]],0)</f>
        <v>0</v>
      </c>
      <c r="AI1663" t="s">
        <v>1676</v>
      </c>
      <c r="AK1663" s="42"/>
      <c r="AL1663" t="s">
        <v>727</v>
      </c>
      <c r="AM1663" s="55" t="s">
        <v>1197</v>
      </c>
      <c r="AO1663" s="55" t="s">
        <v>419</v>
      </c>
      <c r="AQ1663" s="55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f>SUM(Tabla5[[#This Row],[VENTA MABE 1 SEMANA OCT]:[VENTAS OTROS 1 SEMANA OCT]])</f>
        <v>0</v>
      </c>
      <c r="AY1663" s="46">
        <v>0</v>
      </c>
      <c r="AZ1663" s="55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f>SUM(Tabla5[[#This Row],[VENTA MABE 2 SEMANA OCT]:[VENTAS OTROS 2 SEMANA OCT]])</f>
        <v>0</v>
      </c>
      <c r="BH1663" t="s">
        <v>885</v>
      </c>
      <c r="BI1663" s="55" t="s">
        <v>653</v>
      </c>
      <c r="BJ1663">
        <v>1.0000000000000004</v>
      </c>
      <c r="BK1663" s="55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f>SUM(Tabla5[[#This Row],[VENTA MABE 3 SEMANA OCT]:[VENTAS OTROS 3 SEMANA OCT]])</f>
        <v>0</v>
      </c>
      <c r="BS1663" s="42">
        <v>0</v>
      </c>
      <c r="BT1663" s="55">
        <v>1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f>SUM(Tabla5[[#This Row],[VENTA MABE 4 SEMANA OCT]:[VENTAS OTROS 4 SEMANA OCT]])</f>
        <v>1</v>
      </c>
      <c r="CB1663" t="s">
        <v>1679</v>
      </c>
      <c r="CC1663" t="s">
        <v>1679</v>
      </c>
      <c r="CD1663" t="s">
        <v>1679</v>
      </c>
      <c r="CE1663" t="s">
        <v>1679</v>
      </c>
      <c r="CF1663" t="s">
        <v>1679</v>
      </c>
      <c r="CG1663" t="s">
        <v>1679</v>
      </c>
      <c r="CH1663" t="s">
        <v>1679</v>
      </c>
      <c r="CI166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1</v>
      </c>
      <c r="CJ1663" s="66">
        <v>0</v>
      </c>
      <c r="CK1663">
        <v>0</v>
      </c>
      <c r="CL1663">
        <v>0</v>
      </c>
      <c r="CM1663" t="s">
        <v>1679</v>
      </c>
      <c r="CN1663">
        <v>0</v>
      </c>
      <c r="CO1663">
        <v>0</v>
      </c>
      <c r="CP1663">
        <v>0</v>
      </c>
      <c r="CQ1663">
        <v>0</v>
      </c>
      <c r="CR1663">
        <f>SUM(Tabla5[[#This Row],[VENTA MABE 1 SEMANA NOV]:[VENTAS OTROS 1 SEMANA NOV]])</f>
        <v>0</v>
      </c>
      <c r="CS1663">
        <f>IFERROR(VLOOKUP(Tabla5[[#This Row],[CLAVE]],[2]VENTAS!$F$2:$L$1501,2,0),0)</f>
        <v>0</v>
      </c>
      <c r="CT1663">
        <f>IFERROR(VLOOKUP(Tabla5[[#This Row],[CLAVE]],[2]VENTAS!$F$2:$L$1501,3,0),0)</f>
        <v>0</v>
      </c>
      <c r="CU1663">
        <f>IFERROR(VLOOKUP(Tabla5[[#This Row],[CLAVE]],[2]VENTAS!$F$2:$L$1501,4,0),0)</f>
        <v>0</v>
      </c>
      <c r="CV1663">
        <f>IFERROR(VLOOKUP(Tabla5[[#This Row],[CLAVE]],[2]VENTAS!$F$2:$L$1501,5,0),0)</f>
        <v>0</v>
      </c>
      <c r="CW1663">
        <f>IFERROR(VLOOKUP(Tabla5[[#This Row],[CLAVE]],[2]VENTAS!$F$2:$L$1501,6,0),0)</f>
        <v>0</v>
      </c>
      <c r="CX1663">
        <f>IFERROR(VLOOKUP(Tabla5[[#This Row],[CLAVE]],[2]VENTAS!$F$2:$L$1501,7,0),0)</f>
        <v>0</v>
      </c>
      <c r="CY1663">
        <f>IFERROR(VLOOKUP(Tabla5[[#This Row],[CLAVE]],[2]VENTAS!$F$2:$R$1501,13,0),0)</f>
        <v>0</v>
      </c>
      <c r="CZ1663">
        <f>SUM(Tabla5[[#This Row],[VENTA MABE 2 SEMANA NOV]:[VENTAS OTROS 2 SEMANA NOV]])</f>
        <v>0</v>
      </c>
      <c r="DA1663" s="46">
        <v>0</v>
      </c>
    </row>
    <row r="1664" spans="1:105" hidden="1" x14ac:dyDescent="0.3">
      <c r="A1664" t="str">
        <f>CONCATENATE(Tabla5[[#This Row],[TIENDA HMPV]],Tabla5[[#This Row],[LINEA]])</f>
        <v>POINT PEDRO CARBOLAVADO</v>
      </c>
      <c r="C1664" s="55" t="s">
        <v>653</v>
      </c>
      <c r="D1664" s="55" t="s">
        <v>77</v>
      </c>
      <c r="E1664" s="55" t="s">
        <v>1197</v>
      </c>
      <c r="F1664" s="55" t="s">
        <v>1724</v>
      </c>
      <c r="G1664" t="s">
        <v>28</v>
      </c>
      <c r="H1664" s="42">
        <f>IFERROR(Tabla5[[#This Row],[VENTAS MABE]]/Tabla5[[#This Row],[CUOTA]],0)</f>
        <v>0</v>
      </c>
      <c r="W1664" s="42">
        <f>IFERROR(Tabla5[[#This Row],[TOTAL VENTA 38 SEMANA]]/Tabla5[[#This Row],[VENTA ACUM 38]],0)</f>
        <v>0</v>
      </c>
      <c r="X1664" s="42" t="e">
        <f>VLOOKUP(Tabla5[[#This Row],[CLAVE]],[1]!QMI_5_SEMANA_SEP_22[[CLAVE]:[SHARE CADENA S2]],21,0)</f>
        <v>#REF!</v>
      </c>
      <c r="Y1664" s="55" t="s">
        <v>724</v>
      </c>
      <c r="Z1664" s="46">
        <f>+Tabla5[[#This Row],[VENTA ACUM 38]]+Tabla5[[#This Row],[venta total 39 acum]]</f>
        <v>0</v>
      </c>
      <c r="AA1664" s="46"/>
      <c r="AB1664" s="46"/>
      <c r="AC1664" s="46"/>
      <c r="AD1664" s="46"/>
      <c r="AE1664" s="46"/>
      <c r="AF1664" s="46"/>
      <c r="AG1664" s="46"/>
      <c r="AH1664" s="42">
        <f>IFERROR(Tabla5[[#This Row],[VENTAS MABE]]/Tabla5[[#This Row],[VENTAS INDURAMA]],0)</f>
        <v>0</v>
      </c>
      <c r="AI1664" t="s">
        <v>1676</v>
      </c>
      <c r="AK1664" s="42"/>
      <c r="AL1664" t="s">
        <v>727</v>
      </c>
      <c r="AM1664" s="55" t="s">
        <v>1197</v>
      </c>
      <c r="AO1664" s="55" t="s">
        <v>419</v>
      </c>
      <c r="AQ1664" s="55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f>SUM(Tabla5[[#This Row],[VENTA MABE 1 SEMANA OCT]:[VENTAS OTROS 1 SEMANA OCT]])</f>
        <v>0</v>
      </c>
      <c r="AY1664" s="46">
        <v>7.0307243776631534</v>
      </c>
      <c r="AZ1664" s="55">
        <v>2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f>SUM(Tabla5[[#This Row],[VENTA MABE 2 SEMANA OCT]:[VENTAS OTROS 2 SEMANA OCT]])</f>
        <v>2</v>
      </c>
      <c r="BH1664" t="s">
        <v>885</v>
      </c>
      <c r="BI1664" s="55" t="s">
        <v>653</v>
      </c>
      <c r="BJ1664">
        <v>1.0000000000000004</v>
      </c>
      <c r="BK1664" s="55">
        <v>2</v>
      </c>
      <c r="BL1664">
        <v>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f>SUM(Tabla5[[#This Row],[VENTA MABE 3 SEMANA OCT]:[VENTAS OTROS 3 SEMANA OCT]])</f>
        <v>3</v>
      </c>
      <c r="BS1664" s="42">
        <v>0.3</v>
      </c>
      <c r="BT1664" s="55">
        <v>3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f>SUM(Tabla5[[#This Row],[VENTA MABE 4 SEMANA OCT]:[VENTAS OTROS 4 SEMANA OCT]])</f>
        <v>4</v>
      </c>
      <c r="CB1664" t="s">
        <v>1679</v>
      </c>
      <c r="CC1664" t="s">
        <v>1679</v>
      </c>
      <c r="CD1664" t="s">
        <v>1679</v>
      </c>
      <c r="CE1664" t="s">
        <v>1679</v>
      </c>
      <c r="CF1664" t="s">
        <v>1679</v>
      </c>
      <c r="CG1664" t="s">
        <v>1679</v>
      </c>
      <c r="CH1664" t="s">
        <v>1679</v>
      </c>
      <c r="CI166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0.77777777777777779</v>
      </c>
      <c r="CJ1664" t="s">
        <v>1703</v>
      </c>
      <c r="CK1664">
        <v>1</v>
      </c>
      <c r="CL1664">
        <v>1</v>
      </c>
      <c r="CM1664" t="s">
        <v>1679</v>
      </c>
      <c r="CN1664">
        <v>0</v>
      </c>
      <c r="CO1664">
        <v>0</v>
      </c>
      <c r="CP1664">
        <v>0</v>
      </c>
      <c r="CQ1664">
        <v>0</v>
      </c>
      <c r="CR1664">
        <f>SUM(Tabla5[[#This Row],[VENTA MABE 1 SEMANA NOV]:[VENTAS OTROS 1 SEMANA NOV]])</f>
        <v>2</v>
      </c>
      <c r="CS1664">
        <f>IFERROR(VLOOKUP(Tabla5[[#This Row],[CLAVE]],[2]VENTAS!$F$2:$L$1501,2,0),0)</f>
        <v>1</v>
      </c>
      <c r="CT1664">
        <f>IFERROR(VLOOKUP(Tabla5[[#This Row],[CLAVE]],[2]VENTAS!$F$2:$L$1501,3,0),0)</f>
        <v>1</v>
      </c>
      <c r="CU1664">
        <f>IFERROR(VLOOKUP(Tabla5[[#This Row],[CLAVE]],[2]VENTAS!$F$2:$L$1501,4,0),0)</f>
        <v>0</v>
      </c>
      <c r="CV1664">
        <f>IFERROR(VLOOKUP(Tabla5[[#This Row],[CLAVE]],[2]VENTAS!$F$2:$L$1501,5,0),0)</f>
        <v>0</v>
      </c>
      <c r="CW1664">
        <f>IFERROR(VLOOKUP(Tabla5[[#This Row],[CLAVE]],[2]VENTAS!$F$2:$L$1501,6,0),0)</f>
        <v>0</v>
      </c>
      <c r="CX1664">
        <f>IFERROR(VLOOKUP(Tabla5[[#This Row],[CLAVE]],[2]VENTAS!$F$2:$L$1501,7,0),0)</f>
        <v>0</v>
      </c>
      <c r="CY1664">
        <f>IFERROR(VLOOKUP(Tabla5[[#This Row],[CLAVE]],[2]VENTAS!$F$2:$R$1501,13,0),0)</f>
        <v>0</v>
      </c>
      <c r="CZ1664">
        <f>SUM(Tabla5[[#This Row],[VENTA MABE 2 SEMANA NOV]:[VENTAS OTROS 2 SEMANA NOV]])</f>
        <v>2</v>
      </c>
      <c r="DA1664" s="46">
        <v>7.0307243776631534</v>
      </c>
    </row>
    <row r="1665" spans="1:105" hidden="1" x14ac:dyDescent="0.3">
      <c r="A1665" t="str">
        <f>CONCATENATE(Tabla5[[#This Row],[TIENDA HMPV]],Tabla5[[#This Row],[LINEA]])</f>
        <v>POINT PEDRO CARBOREFRIGERACIÓN</v>
      </c>
      <c r="C1665" s="55" t="s">
        <v>653</v>
      </c>
      <c r="D1665" s="55" t="s">
        <v>77</v>
      </c>
      <c r="E1665" s="55" t="s">
        <v>1197</v>
      </c>
      <c r="F1665" s="55" t="s">
        <v>1724</v>
      </c>
      <c r="G1665" t="s">
        <v>29</v>
      </c>
      <c r="H1665" s="42">
        <f>IFERROR(Tabla5[[#This Row],[VENTAS MABE]]/Tabla5[[#This Row],[CUOTA]],0)</f>
        <v>0</v>
      </c>
      <c r="W1665" s="42">
        <f>IFERROR(Tabla5[[#This Row],[TOTAL VENTA 38 SEMANA]]/Tabla5[[#This Row],[VENTA ACUM 38]],0)</f>
        <v>0</v>
      </c>
      <c r="X1665" s="42" t="e">
        <f>VLOOKUP(Tabla5[[#This Row],[CLAVE]],[1]!QMI_5_SEMANA_SEP_22[[CLAVE]:[SHARE CADENA S2]],21,0)</f>
        <v>#REF!</v>
      </c>
      <c r="Y1665" s="55" t="s">
        <v>724</v>
      </c>
      <c r="Z1665" s="46">
        <f>+Tabla5[[#This Row],[VENTA ACUM 38]]+Tabla5[[#This Row],[venta total 39 acum]]</f>
        <v>0</v>
      </c>
      <c r="AA1665" s="46"/>
      <c r="AB1665" s="46"/>
      <c r="AC1665" s="46"/>
      <c r="AD1665" s="46"/>
      <c r="AE1665" s="46"/>
      <c r="AF1665" s="46"/>
      <c r="AG1665" s="46"/>
      <c r="AH1665" s="42">
        <f>IFERROR(Tabla5[[#This Row],[VENTAS MABE]]/Tabla5[[#This Row],[VENTAS INDURAMA]],0)</f>
        <v>0</v>
      </c>
      <c r="AI1665" t="s">
        <v>1676</v>
      </c>
      <c r="AK1665" s="42"/>
      <c r="AL1665" t="s">
        <v>727</v>
      </c>
      <c r="AM1665" s="55" t="s">
        <v>1197</v>
      </c>
      <c r="AO1665" s="55" t="s">
        <v>419</v>
      </c>
      <c r="AQ1665" s="5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f>SUM(Tabla5[[#This Row],[VENTA MABE 1 SEMANA OCT]:[VENTAS OTROS 1 SEMANA OCT]])</f>
        <v>0</v>
      </c>
      <c r="AY1665" s="46">
        <v>9.6164158509781998</v>
      </c>
      <c r="AZ1665" s="55">
        <v>3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f>SUM(Tabla5[[#This Row],[VENTA MABE 2 SEMANA OCT]:[VENTAS OTROS 2 SEMANA OCT]])</f>
        <v>3</v>
      </c>
      <c r="BH1665" t="s">
        <v>885</v>
      </c>
      <c r="BI1665" s="55" t="s">
        <v>653</v>
      </c>
      <c r="BJ1665">
        <v>1.0000000000000004</v>
      </c>
      <c r="BK1665" s="55">
        <v>3</v>
      </c>
      <c r="BL1665">
        <v>3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f>SUM(Tabla5[[#This Row],[VENTA MABE 3 SEMANA OCT]:[VENTAS OTROS 3 SEMANA OCT]])</f>
        <v>6</v>
      </c>
      <c r="BS1665" s="42">
        <v>0.4</v>
      </c>
      <c r="BT1665" s="55">
        <v>4</v>
      </c>
      <c r="BU1665">
        <v>3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f>SUM(Tabla5[[#This Row],[VENTA MABE 4 SEMANA OCT]:[VENTAS OTROS 4 SEMANA OCT]])</f>
        <v>7</v>
      </c>
      <c r="CB1665" t="s">
        <v>1679</v>
      </c>
      <c r="CC1665" t="s">
        <v>1679</v>
      </c>
      <c r="CD1665" t="s">
        <v>1679</v>
      </c>
      <c r="CE1665" t="s">
        <v>1679</v>
      </c>
      <c r="CF1665" t="s">
        <v>1679</v>
      </c>
      <c r="CG1665" t="s">
        <v>1679</v>
      </c>
      <c r="CH1665" t="s">
        <v>1679</v>
      </c>
      <c r="CI166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0.625</v>
      </c>
      <c r="CJ1665" t="s">
        <v>1703</v>
      </c>
      <c r="CK1665">
        <v>1</v>
      </c>
      <c r="CL1665">
        <v>3</v>
      </c>
      <c r="CM1665" t="s">
        <v>1679</v>
      </c>
      <c r="CN1665">
        <v>0</v>
      </c>
      <c r="CO1665">
        <v>0</v>
      </c>
      <c r="CP1665">
        <v>0</v>
      </c>
      <c r="CQ1665">
        <v>0</v>
      </c>
      <c r="CR1665">
        <f>SUM(Tabla5[[#This Row],[VENTA MABE 1 SEMANA NOV]:[VENTAS OTROS 1 SEMANA NOV]])</f>
        <v>4</v>
      </c>
      <c r="CS1665">
        <f>IFERROR(VLOOKUP(Tabla5[[#This Row],[CLAVE]],[2]VENTAS!$F$2:$L$1501,2,0),0)</f>
        <v>1</v>
      </c>
      <c r="CT1665">
        <f>IFERROR(VLOOKUP(Tabla5[[#This Row],[CLAVE]],[2]VENTAS!$F$2:$L$1501,3,0),0)</f>
        <v>3</v>
      </c>
      <c r="CU1665">
        <f>IFERROR(VLOOKUP(Tabla5[[#This Row],[CLAVE]],[2]VENTAS!$F$2:$L$1501,4,0),0)</f>
        <v>0</v>
      </c>
      <c r="CV1665">
        <f>IFERROR(VLOOKUP(Tabla5[[#This Row],[CLAVE]],[2]VENTAS!$F$2:$L$1501,5,0),0)</f>
        <v>0</v>
      </c>
      <c r="CW1665">
        <f>IFERROR(VLOOKUP(Tabla5[[#This Row],[CLAVE]],[2]VENTAS!$F$2:$L$1501,6,0),0)</f>
        <v>0</v>
      </c>
      <c r="CX1665">
        <f>IFERROR(VLOOKUP(Tabla5[[#This Row],[CLAVE]],[2]VENTAS!$F$2:$L$1501,7,0),0)</f>
        <v>0</v>
      </c>
      <c r="CY1665">
        <f>IFERROR(VLOOKUP(Tabla5[[#This Row],[CLAVE]],[2]VENTAS!$F$2:$R$1501,13,0),0)</f>
        <v>0</v>
      </c>
      <c r="CZ1665">
        <f>SUM(Tabla5[[#This Row],[VENTA MABE 2 SEMANA NOV]:[VENTAS OTROS 2 SEMANA NOV]])</f>
        <v>4</v>
      </c>
      <c r="DA1665" s="46">
        <v>9.3237423250788627</v>
      </c>
    </row>
    <row r="1666" spans="1:105" hidden="1" x14ac:dyDescent="0.3">
      <c r="A1666" t="str">
        <f>CONCATENATE(Tabla5[[#This Row],[TIENDA HMPV]],Tabla5[[#This Row],[LINEA]])</f>
        <v>381 - Point RiobambaCOCINAS</v>
      </c>
      <c r="C1666" s="55" t="s">
        <v>248</v>
      </c>
      <c r="D1666" s="55" t="s">
        <v>77</v>
      </c>
      <c r="E1666" s="55" t="s">
        <v>1454</v>
      </c>
      <c r="F1666" s="55" t="s">
        <v>1724</v>
      </c>
      <c r="G1666" t="s">
        <v>26</v>
      </c>
      <c r="H1666" s="42">
        <f>IFERROR(Tabla5[[#This Row],[VENTAS MABE]]/Tabla5[[#This Row],[CUOTA]],0)</f>
        <v>0</v>
      </c>
      <c r="W1666" s="42">
        <f>IFERROR(Tabla5[[#This Row],[TOTAL VENTA 38 SEMANA]]/Tabla5[[#This Row],[VENTA ACUM 38]],0)</f>
        <v>0</v>
      </c>
      <c r="X1666" s="42" t="e">
        <f>VLOOKUP(Tabla5[[#This Row],[CLAVE]],[1]!QMI_5_SEMANA_SEP_22[[CLAVE]:[SHARE CADENA S2]],21,0)</f>
        <v>#REF!</v>
      </c>
      <c r="Y1666" s="55" t="s">
        <v>757</v>
      </c>
      <c r="Z1666" s="46">
        <f>+Tabla5[[#This Row],[VENTA ACUM 38]]+Tabla5[[#This Row],[venta total 39 acum]]</f>
        <v>0</v>
      </c>
      <c r="AA1666" s="46"/>
      <c r="AB1666" s="46"/>
      <c r="AC1666" s="46"/>
      <c r="AD1666" s="46"/>
      <c r="AE1666" s="46"/>
      <c r="AF1666" s="46"/>
      <c r="AG1666" s="46"/>
      <c r="AH1666" s="42">
        <f>IFERROR(Tabla5[[#This Row],[VENTAS MABE]]/Tabla5[[#This Row],[VENTAS INDURAMA]],0)</f>
        <v>0</v>
      </c>
      <c r="AI1666" t="s">
        <v>1676</v>
      </c>
      <c r="AK1666" s="42"/>
      <c r="AL1666" t="s">
        <v>727</v>
      </c>
      <c r="AM1666" s="55" t="s">
        <v>1453</v>
      </c>
      <c r="AO1666" s="55" t="s">
        <v>429</v>
      </c>
      <c r="AQ1666" s="55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f>SUM(Tabla5[[#This Row],[VENTA MABE 1 SEMANA OCT]:[VENTAS OTROS 1 SEMANA OCT]])</f>
        <v>1</v>
      </c>
      <c r="AY1666" s="46">
        <v>3.5502505431925302</v>
      </c>
      <c r="AZ1666" s="55">
        <v>2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f>SUM(Tabla5[[#This Row],[VENTA MABE 2 SEMANA OCT]:[VENTAS OTROS 2 SEMANA OCT]])</f>
        <v>2</v>
      </c>
      <c r="BH1666" t="s">
        <v>1113</v>
      </c>
      <c r="BI1666" s="55" t="s">
        <v>248</v>
      </c>
      <c r="BJ1666">
        <v>5.9999999999999982</v>
      </c>
      <c r="BK1666" s="55">
        <v>2</v>
      </c>
      <c r="BL1666">
        <v>1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f>SUM(Tabla5[[#This Row],[VENTA MABE 3 SEMANA OCT]:[VENTAS OTROS 3 SEMANA OCT]])</f>
        <v>3</v>
      </c>
      <c r="BS1666" s="42">
        <v>0.5</v>
      </c>
      <c r="BT1666" s="55">
        <v>2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f>SUM(Tabla5[[#This Row],[VENTA MABE 4 SEMANA OCT]:[VENTAS OTROS 4 SEMANA OCT]])</f>
        <v>3</v>
      </c>
      <c r="CB1666" t="s">
        <v>1679</v>
      </c>
      <c r="CC1666" t="s">
        <v>1679</v>
      </c>
      <c r="CD1666" t="s">
        <v>1679</v>
      </c>
      <c r="CE1666" t="s">
        <v>1679</v>
      </c>
      <c r="CF1666" t="s">
        <v>1679</v>
      </c>
      <c r="CG1666" t="s">
        <v>1679</v>
      </c>
      <c r="CH1666" t="s">
        <v>1679</v>
      </c>
      <c r="CI1666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0.77777777777777779</v>
      </c>
      <c r="CJ1666" t="s">
        <v>1703</v>
      </c>
      <c r="CK1666">
        <v>1</v>
      </c>
      <c r="CL1666">
        <v>0</v>
      </c>
      <c r="CM1666" t="s">
        <v>1679</v>
      </c>
      <c r="CN1666">
        <v>0</v>
      </c>
      <c r="CO1666">
        <v>0</v>
      </c>
      <c r="CP1666">
        <v>0</v>
      </c>
      <c r="CQ1666">
        <v>0</v>
      </c>
      <c r="CR1666">
        <f>SUM(Tabla5[[#This Row],[VENTA MABE 1 SEMANA NOV]:[VENTAS OTROS 1 SEMANA NOV]])</f>
        <v>1</v>
      </c>
      <c r="CS1666">
        <f>IFERROR(VLOOKUP(Tabla5[[#This Row],[CLAVE]],[2]VENTAS!$F$2:$L$1501,2,0),0)</f>
        <v>0</v>
      </c>
      <c r="CT1666">
        <f>IFERROR(VLOOKUP(Tabla5[[#This Row],[CLAVE]],[2]VENTAS!$F$2:$L$1501,3,0),0)</f>
        <v>0</v>
      </c>
      <c r="CU1666">
        <f>IFERROR(VLOOKUP(Tabla5[[#This Row],[CLAVE]],[2]VENTAS!$F$2:$L$1501,4,0),0)</f>
        <v>0</v>
      </c>
      <c r="CV1666">
        <f>IFERROR(VLOOKUP(Tabla5[[#This Row],[CLAVE]],[2]VENTAS!$F$2:$L$1501,5,0),0)</f>
        <v>0</v>
      </c>
      <c r="CW1666">
        <f>IFERROR(VLOOKUP(Tabla5[[#This Row],[CLAVE]],[2]VENTAS!$F$2:$L$1501,6,0),0)</f>
        <v>0</v>
      </c>
      <c r="CX1666">
        <f>IFERROR(VLOOKUP(Tabla5[[#This Row],[CLAVE]],[2]VENTAS!$F$2:$L$1501,7,0),0)</f>
        <v>0</v>
      </c>
      <c r="CY1666">
        <f>IFERROR(VLOOKUP(Tabla5[[#This Row],[CLAVE]],[2]VENTAS!$F$2:$R$1501,13,0),0)</f>
        <v>0</v>
      </c>
      <c r="CZ1666">
        <f>SUM(Tabla5[[#This Row],[VENTA MABE 2 SEMANA NOV]:[VENTAS OTROS 2 SEMANA NOV]])</f>
        <v>0</v>
      </c>
      <c r="DA1666" s="46">
        <v>8.8861381608842454</v>
      </c>
    </row>
    <row r="1667" spans="1:105" hidden="1" x14ac:dyDescent="0.3">
      <c r="A1667" t="str">
        <f>CONCATENATE(Tabla5[[#This Row],[TIENDA HMPV]],Tabla5[[#This Row],[LINEA]])</f>
        <v>381 - Point RiobambaGLOBALES</v>
      </c>
      <c r="C1667" s="55" t="s">
        <v>248</v>
      </c>
      <c r="D1667" s="55" t="s">
        <v>77</v>
      </c>
      <c r="E1667" s="55" t="s">
        <v>1454</v>
      </c>
      <c r="F1667" s="55" t="s">
        <v>1724</v>
      </c>
      <c r="G1667" t="s">
        <v>27</v>
      </c>
      <c r="H1667" s="42">
        <f>IFERROR(Tabla5[[#This Row],[VENTAS MABE]]/Tabla5[[#This Row],[CUOTA]],0)</f>
        <v>0</v>
      </c>
      <c r="W1667" s="42">
        <f>IFERROR(Tabla5[[#This Row],[TOTAL VENTA 38 SEMANA]]/Tabla5[[#This Row],[VENTA ACUM 38]],0)</f>
        <v>0</v>
      </c>
      <c r="X1667" s="42" t="e">
        <f>VLOOKUP(Tabla5[[#This Row],[CLAVE]],[1]!QMI_5_SEMANA_SEP_22[[CLAVE]:[SHARE CADENA S2]],21,0)</f>
        <v>#REF!</v>
      </c>
      <c r="Y1667" s="55" t="s">
        <v>757</v>
      </c>
      <c r="Z1667" s="46">
        <f>+Tabla5[[#This Row],[VENTA ACUM 38]]+Tabla5[[#This Row],[venta total 39 acum]]</f>
        <v>0</v>
      </c>
      <c r="AA1667" s="46"/>
      <c r="AB1667" s="46"/>
      <c r="AC1667" s="46"/>
      <c r="AD1667" s="46"/>
      <c r="AE1667" s="46"/>
      <c r="AF1667" s="46"/>
      <c r="AG1667" s="46"/>
      <c r="AH1667" s="42">
        <f>IFERROR(Tabla5[[#This Row],[VENTAS MABE]]/Tabla5[[#This Row],[VENTAS INDURAMA]],0)</f>
        <v>0</v>
      </c>
      <c r="AI1667" t="s">
        <v>1676</v>
      </c>
      <c r="AK1667" s="42"/>
      <c r="AL1667" t="s">
        <v>727</v>
      </c>
      <c r="AM1667" s="55" t="s">
        <v>1453</v>
      </c>
      <c r="AO1667" s="55" t="s">
        <v>429</v>
      </c>
      <c r="AQ1667" s="55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f>SUM(Tabla5[[#This Row],[VENTA MABE 1 SEMANA OCT]:[VENTAS OTROS 1 SEMANA OCT]])</f>
        <v>0</v>
      </c>
      <c r="AY1667" s="46">
        <v>0</v>
      </c>
      <c r="AZ1667" s="55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f>SUM(Tabla5[[#This Row],[VENTA MABE 2 SEMANA OCT]:[VENTAS OTROS 2 SEMANA OCT]])</f>
        <v>0</v>
      </c>
      <c r="BH1667" t="s">
        <v>1113</v>
      </c>
      <c r="BI1667" s="55" t="s">
        <v>248</v>
      </c>
      <c r="BJ1667">
        <v>5.9999999999999982</v>
      </c>
      <c r="BK1667" s="55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f>SUM(Tabla5[[#This Row],[VENTA MABE 3 SEMANA OCT]:[VENTAS OTROS 3 SEMANA OCT]])</f>
        <v>0</v>
      </c>
      <c r="BS1667" s="42">
        <v>0</v>
      </c>
      <c r="BT1667" s="55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f>SUM(Tabla5[[#This Row],[VENTA MABE 4 SEMANA OCT]:[VENTAS OTROS 4 SEMANA OCT]])</f>
        <v>0</v>
      </c>
      <c r="CB1667" t="s">
        <v>1679</v>
      </c>
      <c r="CC1667" t="s">
        <v>1679</v>
      </c>
      <c r="CD1667" t="s">
        <v>1679</v>
      </c>
      <c r="CE1667" t="s">
        <v>1679</v>
      </c>
      <c r="CF1667" t="s">
        <v>1679</v>
      </c>
      <c r="CG1667" t="s">
        <v>1679</v>
      </c>
      <c r="CH1667" t="s">
        <v>1679</v>
      </c>
      <c r="CI166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67" s="66">
        <v>0</v>
      </c>
      <c r="CK1667">
        <v>1</v>
      </c>
      <c r="CL1667">
        <v>0</v>
      </c>
      <c r="CM1667" t="s">
        <v>1679</v>
      </c>
      <c r="CN1667">
        <v>0</v>
      </c>
      <c r="CO1667">
        <v>0</v>
      </c>
      <c r="CP1667">
        <v>0</v>
      </c>
      <c r="CQ1667">
        <v>0</v>
      </c>
      <c r="CR1667">
        <f>SUM(Tabla5[[#This Row],[VENTA MABE 1 SEMANA NOV]:[VENTAS OTROS 1 SEMANA NOV]])</f>
        <v>1</v>
      </c>
      <c r="CS1667">
        <f>IFERROR(VLOOKUP(Tabla5[[#This Row],[CLAVE]],[2]VENTAS!$F$2:$L$1501,2,0),0)</f>
        <v>0</v>
      </c>
      <c r="CT1667">
        <f>IFERROR(VLOOKUP(Tabla5[[#This Row],[CLAVE]],[2]VENTAS!$F$2:$L$1501,3,0),0)</f>
        <v>3</v>
      </c>
      <c r="CU1667">
        <f>IFERROR(VLOOKUP(Tabla5[[#This Row],[CLAVE]],[2]VENTAS!$F$2:$L$1501,4,0),0)</f>
        <v>0</v>
      </c>
      <c r="CV1667">
        <f>IFERROR(VLOOKUP(Tabla5[[#This Row],[CLAVE]],[2]VENTAS!$F$2:$L$1501,5,0),0)</f>
        <v>0</v>
      </c>
      <c r="CW1667">
        <f>IFERROR(VLOOKUP(Tabla5[[#This Row],[CLAVE]],[2]VENTAS!$F$2:$L$1501,6,0),0)</f>
        <v>0</v>
      </c>
      <c r="CX1667">
        <f>IFERROR(VLOOKUP(Tabla5[[#This Row],[CLAVE]],[2]VENTAS!$F$2:$L$1501,7,0),0)</f>
        <v>0</v>
      </c>
      <c r="CY1667">
        <f>IFERROR(VLOOKUP(Tabla5[[#This Row],[CLAVE]],[2]VENTAS!$F$2:$R$1501,13,0),0)</f>
        <v>0</v>
      </c>
      <c r="CZ1667">
        <f>SUM(Tabla5[[#This Row],[VENTA MABE 2 SEMANA NOV]:[VENTAS OTROS 2 SEMANA NOV]])</f>
        <v>3</v>
      </c>
      <c r="DA1667" s="46">
        <v>0</v>
      </c>
    </row>
    <row r="1668" spans="1:105" hidden="1" x14ac:dyDescent="0.3">
      <c r="A1668" t="str">
        <f>CONCATENATE(Tabla5[[#This Row],[TIENDA HMPV]],Tabla5[[#This Row],[LINEA]])</f>
        <v>381 - Point RiobambaLAVADO</v>
      </c>
      <c r="C1668" s="55" t="s">
        <v>248</v>
      </c>
      <c r="D1668" s="55" t="s">
        <v>77</v>
      </c>
      <c r="E1668" s="55" t="s">
        <v>1454</v>
      </c>
      <c r="F1668" s="55" t="s">
        <v>1724</v>
      </c>
      <c r="G1668" t="s">
        <v>28</v>
      </c>
      <c r="H1668" s="42">
        <f>IFERROR(Tabla5[[#This Row],[VENTAS MABE]]/Tabla5[[#This Row],[CUOTA]],0)</f>
        <v>0</v>
      </c>
      <c r="W1668" s="42">
        <f>IFERROR(Tabla5[[#This Row],[TOTAL VENTA 38 SEMANA]]/Tabla5[[#This Row],[VENTA ACUM 38]],0)</f>
        <v>0</v>
      </c>
      <c r="X1668" s="42" t="e">
        <f>VLOOKUP(Tabla5[[#This Row],[CLAVE]],[1]!QMI_5_SEMANA_SEP_22[[CLAVE]:[SHARE CADENA S2]],21,0)</f>
        <v>#REF!</v>
      </c>
      <c r="Y1668" s="55" t="s">
        <v>757</v>
      </c>
      <c r="Z1668" s="46">
        <f>+Tabla5[[#This Row],[VENTA ACUM 38]]+Tabla5[[#This Row],[venta total 39 acum]]</f>
        <v>0</v>
      </c>
      <c r="AA1668" s="46"/>
      <c r="AB1668" s="46"/>
      <c r="AC1668" s="46"/>
      <c r="AD1668" s="46"/>
      <c r="AE1668" s="46"/>
      <c r="AF1668" s="46"/>
      <c r="AG1668" s="46"/>
      <c r="AH1668" s="42">
        <f>IFERROR(Tabla5[[#This Row],[VENTAS MABE]]/Tabla5[[#This Row],[VENTAS INDURAMA]],0)</f>
        <v>0</v>
      </c>
      <c r="AI1668" t="s">
        <v>1676</v>
      </c>
      <c r="AK1668" s="42"/>
      <c r="AL1668" t="s">
        <v>727</v>
      </c>
      <c r="AM1668" s="55" t="s">
        <v>1453</v>
      </c>
      <c r="AO1668" s="55" t="s">
        <v>429</v>
      </c>
      <c r="AQ1668" s="55">
        <v>1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f>SUM(Tabla5[[#This Row],[VENTA MABE 1 SEMANA OCT]:[VENTAS OTROS 1 SEMANA OCT]])</f>
        <v>2</v>
      </c>
      <c r="AY1668" s="46">
        <v>0</v>
      </c>
      <c r="AZ1668" s="55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f>SUM(Tabla5[[#This Row],[VENTA MABE 2 SEMANA OCT]:[VENTAS OTROS 2 SEMANA OCT]])</f>
        <v>0</v>
      </c>
      <c r="BH1668" t="s">
        <v>1113</v>
      </c>
      <c r="BI1668" s="55" t="s">
        <v>248</v>
      </c>
      <c r="BJ1668">
        <v>5.9999999999999982</v>
      </c>
      <c r="BK1668" s="55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f>SUM(Tabla5[[#This Row],[VENTA MABE 3 SEMANA OCT]:[VENTAS OTROS 3 SEMANA OCT]])</f>
        <v>0</v>
      </c>
      <c r="BS1668" s="42">
        <v>0.3</v>
      </c>
      <c r="BT1668" s="55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f>SUM(Tabla5[[#This Row],[VENTA MABE 4 SEMANA OCT]:[VENTAS OTROS 4 SEMANA OCT]])</f>
        <v>0</v>
      </c>
      <c r="CB1668" t="s">
        <v>1679</v>
      </c>
      <c r="CC1668" t="s">
        <v>1679</v>
      </c>
      <c r="CD1668" t="s">
        <v>1679</v>
      </c>
      <c r="CE1668" t="s">
        <v>1679</v>
      </c>
      <c r="CF1668" t="s">
        <v>1679</v>
      </c>
      <c r="CG1668" t="s">
        <v>1679</v>
      </c>
      <c r="CH1668" t="s">
        <v>1679</v>
      </c>
      <c r="CI166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</v>
      </c>
      <c r="CJ1668" t="s">
        <v>1703</v>
      </c>
      <c r="CK1668">
        <v>1</v>
      </c>
      <c r="CL1668">
        <v>2</v>
      </c>
      <c r="CM1668" t="s">
        <v>1679</v>
      </c>
      <c r="CN1668">
        <v>0</v>
      </c>
      <c r="CO1668">
        <v>0</v>
      </c>
      <c r="CP1668">
        <v>0</v>
      </c>
      <c r="CQ1668">
        <v>0</v>
      </c>
      <c r="CR1668">
        <f>SUM(Tabla5[[#This Row],[VENTA MABE 1 SEMANA NOV]:[VENTAS OTROS 1 SEMANA NOV]])</f>
        <v>3</v>
      </c>
      <c r="CS1668">
        <f>IFERROR(VLOOKUP(Tabla5[[#This Row],[CLAVE]],[2]VENTAS!$F$2:$L$1501,2,0),0)</f>
        <v>0</v>
      </c>
      <c r="CT1668">
        <f>IFERROR(VLOOKUP(Tabla5[[#This Row],[CLAVE]],[2]VENTAS!$F$2:$L$1501,3,0),0)</f>
        <v>1</v>
      </c>
      <c r="CU1668">
        <f>IFERROR(VLOOKUP(Tabla5[[#This Row],[CLAVE]],[2]VENTAS!$F$2:$L$1501,4,0),0)</f>
        <v>0</v>
      </c>
      <c r="CV1668">
        <f>IFERROR(VLOOKUP(Tabla5[[#This Row],[CLAVE]],[2]VENTAS!$F$2:$L$1501,5,0),0)</f>
        <v>0</v>
      </c>
      <c r="CW1668">
        <f>IFERROR(VLOOKUP(Tabla5[[#This Row],[CLAVE]],[2]VENTAS!$F$2:$L$1501,6,0),0)</f>
        <v>0</v>
      </c>
      <c r="CX1668">
        <f>IFERROR(VLOOKUP(Tabla5[[#This Row],[CLAVE]],[2]VENTAS!$F$2:$L$1501,7,0),0)</f>
        <v>0</v>
      </c>
      <c r="CY1668">
        <f>IFERROR(VLOOKUP(Tabla5[[#This Row],[CLAVE]],[2]VENTAS!$F$2:$R$1501,13,0),0)</f>
        <v>0</v>
      </c>
      <c r="CZ1668">
        <f>SUM(Tabla5[[#This Row],[VENTA MABE 2 SEMANA NOV]:[VENTAS OTROS 2 SEMANA NOV]])</f>
        <v>1</v>
      </c>
      <c r="DA1668" s="46">
        <v>0.43092783505154642</v>
      </c>
    </row>
    <row r="1669" spans="1:105" hidden="1" x14ac:dyDescent="0.3">
      <c r="A1669" t="str">
        <f>CONCATENATE(Tabla5[[#This Row],[TIENDA HMPV]],Tabla5[[#This Row],[LINEA]])</f>
        <v>381 - Point RiobambaREFRIGERACIÓN</v>
      </c>
      <c r="C1669" s="55" t="s">
        <v>248</v>
      </c>
      <c r="D1669" s="55" t="s">
        <v>77</v>
      </c>
      <c r="E1669" s="55" t="s">
        <v>1454</v>
      </c>
      <c r="F1669" s="55" t="s">
        <v>1724</v>
      </c>
      <c r="G1669" t="s">
        <v>29</v>
      </c>
      <c r="H1669" s="42">
        <f>IFERROR(Tabla5[[#This Row],[VENTAS MABE]]/Tabla5[[#This Row],[CUOTA]],0)</f>
        <v>0</v>
      </c>
      <c r="W1669" s="42">
        <f>IFERROR(Tabla5[[#This Row],[TOTAL VENTA 38 SEMANA]]/Tabla5[[#This Row],[VENTA ACUM 38]],0)</f>
        <v>0</v>
      </c>
      <c r="X1669" s="42" t="e">
        <f>VLOOKUP(Tabla5[[#This Row],[CLAVE]],[1]!QMI_5_SEMANA_SEP_22[[CLAVE]:[SHARE CADENA S2]],21,0)</f>
        <v>#REF!</v>
      </c>
      <c r="Y1669" s="55" t="s">
        <v>757</v>
      </c>
      <c r="Z1669" s="46">
        <f>+Tabla5[[#This Row],[VENTA ACUM 38]]+Tabla5[[#This Row],[venta total 39 acum]]</f>
        <v>0</v>
      </c>
      <c r="AA1669" s="46"/>
      <c r="AB1669" s="46"/>
      <c r="AC1669" s="46"/>
      <c r="AD1669" s="46"/>
      <c r="AE1669" s="46"/>
      <c r="AF1669" s="46"/>
      <c r="AG1669" s="46"/>
      <c r="AH1669" s="42">
        <f>IFERROR(Tabla5[[#This Row],[VENTAS MABE]]/Tabla5[[#This Row],[VENTAS INDURAMA]],0)</f>
        <v>0</v>
      </c>
      <c r="AI1669" t="s">
        <v>1676</v>
      </c>
      <c r="AK1669" s="42"/>
      <c r="AL1669" t="s">
        <v>727</v>
      </c>
      <c r="AM1669" s="55" t="s">
        <v>1453</v>
      </c>
      <c r="AO1669" s="55" t="s">
        <v>429</v>
      </c>
      <c r="AQ1669" s="55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f>SUM(Tabla5[[#This Row],[VENTA MABE 1 SEMANA OCT]:[VENTAS OTROS 1 SEMANA OCT]])</f>
        <v>1</v>
      </c>
      <c r="AY1669" s="46">
        <v>2</v>
      </c>
      <c r="AZ1669" s="55">
        <v>1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f>SUM(Tabla5[[#This Row],[VENTA MABE 2 SEMANA OCT]:[VENTAS OTROS 2 SEMANA OCT]])</f>
        <v>2</v>
      </c>
      <c r="BH1669" t="s">
        <v>1113</v>
      </c>
      <c r="BI1669" s="55" t="s">
        <v>248</v>
      </c>
      <c r="BJ1669">
        <v>5.9999999999999982</v>
      </c>
      <c r="BK1669" s="55">
        <v>3</v>
      </c>
      <c r="BL1669">
        <v>1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f>SUM(Tabla5[[#This Row],[VENTA MABE 3 SEMANA OCT]:[VENTAS OTROS 3 SEMANA OCT]])</f>
        <v>4</v>
      </c>
      <c r="BS1669" s="42">
        <v>0.4</v>
      </c>
      <c r="BT1669" s="55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f>SUM(Tabla5[[#This Row],[VENTA MABE 4 SEMANA OCT]:[VENTAS OTROS 4 SEMANA OCT]])</f>
        <v>2</v>
      </c>
      <c r="CB1669" t="s">
        <v>1679</v>
      </c>
      <c r="CC1669" t="s">
        <v>1679</v>
      </c>
      <c r="CD1669" t="s">
        <v>1679</v>
      </c>
      <c r="CE1669" t="s">
        <v>1679</v>
      </c>
      <c r="CF1669" t="s">
        <v>1679</v>
      </c>
      <c r="CG1669" t="s">
        <v>1679</v>
      </c>
      <c r="CH1669" t="s">
        <v>1679</v>
      </c>
      <c r="CI1669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0.55555555555555558</v>
      </c>
      <c r="CJ1669" t="s">
        <v>1703</v>
      </c>
      <c r="CK1669">
        <v>1</v>
      </c>
      <c r="CL1669">
        <v>0</v>
      </c>
      <c r="CM1669" t="s">
        <v>1679</v>
      </c>
      <c r="CN1669">
        <v>0</v>
      </c>
      <c r="CO1669">
        <v>0</v>
      </c>
      <c r="CP1669">
        <v>0</v>
      </c>
      <c r="CQ1669">
        <v>0</v>
      </c>
      <c r="CR1669">
        <f>SUM(Tabla5[[#This Row],[VENTA MABE 1 SEMANA NOV]:[VENTAS OTROS 1 SEMANA NOV]])</f>
        <v>1</v>
      </c>
      <c r="CS1669">
        <f>IFERROR(VLOOKUP(Tabla5[[#This Row],[CLAVE]],[2]VENTAS!$F$2:$L$1501,2,0),0)</f>
        <v>2</v>
      </c>
      <c r="CT1669">
        <f>IFERROR(VLOOKUP(Tabla5[[#This Row],[CLAVE]],[2]VENTAS!$F$2:$L$1501,3,0),0)</f>
        <v>0</v>
      </c>
      <c r="CU1669">
        <f>IFERROR(VLOOKUP(Tabla5[[#This Row],[CLAVE]],[2]VENTAS!$F$2:$L$1501,4,0),0)</f>
        <v>0</v>
      </c>
      <c r="CV1669">
        <f>IFERROR(VLOOKUP(Tabla5[[#This Row],[CLAVE]],[2]VENTAS!$F$2:$L$1501,5,0),0)</f>
        <v>0</v>
      </c>
      <c r="CW1669">
        <f>IFERROR(VLOOKUP(Tabla5[[#This Row],[CLAVE]],[2]VENTAS!$F$2:$L$1501,6,0),0)</f>
        <v>0</v>
      </c>
      <c r="CX1669">
        <f>IFERROR(VLOOKUP(Tabla5[[#This Row],[CLAVE]],[2]VENTAS!$F$2:$L$1501,7,0),0)</f>
        <v>0</v>
      </c>
      <c r="CY1669">
        <f>IFERROR(VLOOKUP(Tabla5[[#This Row],[CLAVE]],[2]VENTAS!$F$2:$R$1501,13,0),0)</f>
        <v>0</v>
      </c>
      <c r="CZ1669">
        <f>SUM(Tabla5[[#This Row],[VENTA MABE 2 SEMANA NOV]:[VENTAS OTROS 2 SEMANA NOV]])</f>
        <v>2</v>
      </c>
      <c r="DA1669" s="46">
        <v>7</v>
      </c>
    </row>
    <row r="1670" spans="1:105" hidden="1" x14ac:dyDescent="0.3">
      <c r="A1670" t="str">
        <f>CONCATENATE(Tabla5[[#This Row],[TIENDA HMPV]],Tabla5[[#This Row],[LINEA]])</f>
        <v>775 - VEGA CHILLOSCOCINAS</v>
      </c>
      <c r="C1670" s="55" t="s">
        <v>74</v>
      </c>
      <c r="D1670" s="55" t="s">
        <v>192</v>
      </c>
      <c r="E1670" s="55" t="s">
        <v>1632</v>
      </c>
      <c r="F1670" s="55" t="s">
        <v>1724</v>
      </c>
      <c r="G1670" t="s">
        <v>26</v>
      </c>
      <c r="H1670" s="42">
        <f>IFERROR(Tabla5[[#This Row],[VENTAS MABE]]/Tabla5[[#This Row],[CUOTA]],0)</f>
        <v>0</v>
      </c>
      <c r="W1670" s="42">
        <f>IFERROR(Tabla5[[#This Row],[TOTAL VENTA 38 SEMANA]]/Tabla5[[#This Row],[VENTA ACUM 38]],0)</f>
        <v>0</v>
      </c>
      <c r="X1670" s="42" t="e">
        <f>VLOOKUP(Tabla5[[#This Row],[CLAVE]],[1]!QMI_5_SEMANA_SEP_22[[CLAVE]:[SHARE CADENA S2]],21,0)</f>
        <v>#REF!</v>
      </c>
      <c r="Y1670" s="55" t="s">
        <v>724</v>
      </c>
      <c r="Z1670" s="46">
        <f>+Tabla5[[#This Row],[VENTA ACUM 38]]+Tabla5[[#This Row],[venta total 39 acum]]</f>
        <v>0</v>
      </c>
      <c r="AA1670" s="46"/>
      <c r="AB1670" s="46"/>
      <c r="AC1670" s="46"/>
      <c r="AD1670" s="46"/>
      <c r="AE1670" s="46"/>
      <c r="AF1670" s="46"/>
      <c r="AG1670" s="46"/>
      <c r="AH1670" s="42">
        <f>IFERROR(Tabla5[[#This Row],[VENTAS MABE]]/Tabla5[[#This Row],[VENTAS INDURAMA]],0)</f>
        <v>0</v>
      </c>
      <c r="AI1670" t="s">
        <v>1677</v>
      </c>
      <c r="AK1670" s="42"/>
      <c r="AL1670" t="s">
        <v>845</v>
      </c>
      <c r="AM1670" s="55" t="s">
        <v>1656</v>
      </c>
      <c r="AO1670" s="55" t="s">
        <v>429</v>
      </c>
      <c r="AQ1670" s="55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f>SUM(Tabla5[[#This Row],[VENTA MABE 1 SEMANA OCT]:[VENTAS OTROS 1 SEMANA OCT]])</f>
        <v>0</v>
      </c>
      <c r="AY1670" s="46">
        <v>0</v>
      </c>
      <c r="AZ1670" s="55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f>SUM(Tabla5[[#This Row],[VENTA MABE 2 SEMANA OCT]:[VENTAS OTROS 2 SEMANA OCT]])</f>
        <v>0</v>
      </c>
      <c r="BH1670" t="s">
        <v>731</v>
      </c>
      <c r="BI1670" s="55" t="s">
        <v>74</v>
      </c>
      <c r="BJ1670">
        <v>2.9999999999999987</v>
      </c>
      <c r="BK1670" s="55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f>SUM(Tabla5[[#This Row],[VENTA MABE 3 SEMANA OCT]:[VENTAS OTROS 3 SEMANA OCT]])</f>
        <v>0</v>
      </c>
      <c r="BS1670" s="42">
        <v>0.2</v>
      </c>
      <c r="BT1670" s="55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f>SUM(Tabla5[[#This Row],[VENTA MABE 4 SEMANA OCT]:[VENTAS OTROS 4 SEMANA OCT]])</f>
        <v>0</v>
      </c>
      <c r="CB1670" t="s">
        <v>1679</v>
      </c>
      <c r="CC1670" t="s">
        <v>1679</v>
      </c>
      <c r="CD1670" t="s">
        <v>1679</v>
      </c>
      <c r="CE1670" t="s">
        <v>1679</v>
      </c>
      <c r="CF1670" t="s">
        <v>1679</v>
      </c>
      <c r="CG1670" t="s">
        <v>1679</v>
      </c>
      <c r="CH1670" t="s">
        <v>1679</v>
      </c>
      <c r="CI1670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70" s="66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f>SUM(Tabla5[[#This Row],[VENTA MABE 1 SEMANA NOV]:[VENTAS OTROS 1 SEMANA NOV]])</f>
        <v>0</v>
      </c>
      <c r="CS1670">
        <f>IFERROR(VLOOKUP(Tabla5[[#This Row],[CLAVE]],[2]VENTAS!$F$2:$L$1501,2,0),0)</f>
        <v>0</v>
      </c>
      <c r="CT1670">
        <f>IFERROR(VLOOKUP(Tabla5[[#This Row],[CLAVE]],[2]VENTAS!$F$2:$L$1501,3,0),0)</f>
        <v>0</v>
      </c>
      <c r="CU1670">
        <f>IFERROR(VLOOKUP(Tabla5[[#This Row],[CLAVE]],[2]VENTAS!$F$2:$L$1501,4,0),0)</f>
        <v>0</v>
      </c>
      <c r="CV1670">
        <f>IFERROR(VLOOKUP(Tabla5[[#This Row],[CLAVE]],[2]VENTAS!$F$2:$L$1501,5,0),0)</f>
        <v>0</v>
      </c>
      <c r="CW1670">
        <f>IFERROR(VLOOKUP(Tabla5[[#This Row],[CLAVE]],[2]VENTAS!$F$2:$L$1501,6,0),0)</f>
        <v>0</v>
      </c>
      <c r="CX1670">
        <f>IFERROR(VLOOKUP(Tabla5[[#This Row],[CLAVE]],[2]VENTAS!$F$2:$L$1501,7,0),0)</f>
        <v>0</v>
      </c>
      <c r="CY1670">
        <f>IFERROR(VLOOKUP(Tabla5[[#This Row],[CLAVE]],[2]VENTAS!$F$2:$R$1501,13,0),0)</f>
        <v>0</v>
      </c>
      <c r="CZ1670">
        <f>SUM(Tabla5[[#This Row],[VENTA MABE 2 SEMANA NOV]:[VENTAS OTROS 2 SEMANA NOV]])</f>
        <v>0</v>
      </c>
      <c r="DA1670" s="46">
        <v>0</v>
      </c>
    </row>
    <row r="1671" spans="1:105" hidden="1" x14ac:dyDescent="0.3">
      <c r="A1671" t="str">
        <f>CONCATENATE(Tabla5[[#This Row],[TIENDA HMPV]],Tabla5[[#This Row],[LINEA]])</f>
        <v>775 - VEGA CHILLOSEMPOTRE</v>
      </c>
      <c r="C1671" s="55" t="s">
        <v>74</v>
      </c>
      <c r="D1671" s="55" t="s">
        <v>192</v>
      </c>
      <c r="E1671" s="55" t="s">
        <v>1632</v>
      </c>
      <c r="F1671" s="55" t="s">
        <v>1724</v>
      </c>
      <c r="G1671" t="s">
        <v>32</v>
      </c>
      <c r="H1671" s="42">
        <f>IFERROR(Tabla5[[#This Row],[VENTAS MABE]]/Tabla5[[#This Row],[CUOTA]],0)</f>
        <v>0</v>
      </c>
      <c r="W1671" s="42">
        <f>IFERROR(Tabla5[[#This Row],[TOTAL VENTA 38 SEMANA]]/Tabla5[[#This Row],[VENTA ACUM 38]],0)</f>
        <v>0</v>
      </c>
      <c r="X1671" s="42" t="e">
        <f>VLOOKUP(Tabla5[[#This Row],[CLAVE]],[1]!QMI_5_SEMANA_SEP_22[[CLAVE]:[SHARE CADENA S2]],21,0)</f>
        <v>#REF!</v>
      </c>
      <c r="Y1671" s="55" t="s">
        <v>724</v>
      </c>
      <c r="Z1671" s="46">
        <f>+Tabla5[[#This Row],[VENTA ACUM 38]]+Tabla5[[#This Row],[venta total 39 acum]]</f>
        <v>0</v>
      </c>
      <c r="AA1671" s="46"/>
      <c r="AB1671" s="46"/>
      <c r="AC1671" s="46"/>
      <c r="AD1671" s="46"/>
      <c r="AE1671" s="46"/>
      <c r="AF1671" s="46"/>
      <c r="AG1671" s="46"/>
      <c r="AH1671" s="42">
        <f>IFERROR(Tabla5[[#This Row],[VENTAS MABE]]/Tabla5[[#This Row],[VENTAS INDURAMA]],0)</f>
        <v>0</v>
      </c>
      <c r="AI1671" t="s">
        <v>1677</v>
      </c>
      <c r="AK1671" s="42"/>
      <c r="AL1671" t="s">
        <v>845</v>
      </c>
      <c r="AM1671" s="55" t="s">
        <v>1656</v>
      </c>
      <c r="AO1671" s="55" t="s">
        <v>429</v>
      </c>
      <c r="AQ1671" s="55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f>SUM(Tabla5[[#This Row],[VENTA MABE 1 SEMANA OCT]:[VENTAS OTROS 1 SEMANA OCT]])</f>
        <v>0</v>
      </c>
      <c r="AY1671" s="46">
        <v>2</v>
      </c>
      <c r="AZ1671" s="55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f>SUM(Tabla5[[#This Row],[VENTA MABE 2 SEMANA OCT]:[VENTAS OTROS 2 SEMANA OCT]])</f>
        <v>0</v>
      </c>
      <c r="BH1671" t="s">
        <v>731</v>
      </c>
      <c r="BI1671" s="55" t="s">
        <v>74</v>
      </c>
      <c r="BJ1671">
        <v>2.9999999999999987</v>
      </c>
      <c r="BK1671" s="55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f>SUM(Tabla5[[#This Row],[VENTA MABE 3 SEMANA OCT]:[VENTAS OTROS 3 SEMANA OCT]])</f>
        <v>0</v>
      </c>
      <c r="BS1671" s="42">
        <v>0.35</v>
      </c>
      <c r="BT1671" s="55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f>SUM(Tabla5[[#This Row],[VENTA MABE 4 SEMANA OCT]:[VENTAS OTROS 4 SEMANA OCT]])</f>
        <v>0</v>
      </c>
      <c r="CB1671" t="s">
        <v>1679</v>
      </c>
      <c r="CC1671" t="s">
        <v>1679</v>
      </c>
      <c r="CD1671" t="s">
        <v>1679</v>
      </c>
      <c r="CE1671" t="s">
        <v>1679</v>
      </c>
      <c r="CF1671" t="s">
        <v>1679</v>
      </c>
      <c r="CG1671" t="s">
        <v>1679</v>
      </c>
      <c r="CH1671" t="s">
        <v>1679</v>
      </c>
      <c r="CI1671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71" s="66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f>SUM(Tabla5[[#This Row],[VENTA MABE 1 SEMANA NOV]:[VENTAS OTROS 1 SEMANA NOV]])</f>
        <v>0</v>
      </c>
      <c r="CS1671">
        <f>IFERROR(VLOOKUP(Tabla5[[#This Row],[CLAVE]],[2]VENTAS!$F$2:$L$1501,2,0),0)</f>
        <v>0</v>
      </c>
      <c r="CT1671">
        <f>IFERROR(VLOOKUP(Tabla5[[#This Row],[CLAVE]],[2]VENTAS!$F$2:$L$1501,3,0),0)</f>
        <v>0</v>
      </c>
      <c r="CU1671">
        <f>IFERROR(VLOOKUP(Tabla5[[#This Row],[CLAVE]],[2]VENTAS!$F$2:$L$1501,4,0),0)</f>
        <v>0</v>
      </c>
      <c r="CV1671">
        <f>IFERROR(VLOOKUP(Tabla5[[#This Row],[CLAVE]],[2]VENTAS!$F$2:$L$1501,5,0),0)</f>
        <v>0</v>
      </c>
      <c r="CW1671">
        <f>IFERROR(VLOOKUP(Tabla5[[#This Row],[CLAVE]],[2]VENTAS!$F$2:$L$1501,6,0),0)</f>
        <v>0</v>
      </c>
      <c r="CX1671">
        <f>IFERROR(VLOOKUP(Tabla5[[#This Row],[CLAVE]],[2]VENTAS!$F$2:$L$1501,7,0),0)</f>
        <v>0</v>
      </c>
      <c r="CY1671">
        <f>IFERROR(VLOOKUP(Tabla5[[#This Row],[CLAVE]],[2]VENTAS!$F$2:$R$1501,13,0),0)</f>
        <v>0</v>
      </c>
      <c r="CZ1671">
        <f>SUM(Tabla5[[#This Row],[VENTA MABE 2 SEMANA NOV]:[VENTAS OTROS 2 SEMANA NOV]])</f>
        <v>0</v>
      </c>
      <c r="DA1671" s="46">
        <v>8.3765004001066963</v>
      </c>
    </row>
    <row r="1672" spans="1:105" hidden="1" x14ac:dyDescent="0.3">
      <c r="A1672" t="str">
        <f>CONCATENATE(Tabla5[[#This Row],[TIENDA HMPV]],Tabla5[[#This Row],[LINEA]])</f>
        <v>775 - VEGA CHILLOSGLOBALES</v>
      </c>
      <c r="C1672" s="55" t="s">
        <v>74</v>
      </c>
      <c r="D1672" s="55" t="s">
        <v>192</v>
      </c>
      <c r="E1672" s="55" t="s">
        <v>1632</v>
      </c>
      <c r="F1672" s="55" t="s">
        <v>1724</v>
      </c>
      <c r="G1672" t="s">
        <v>27</v>
      </c>
      <c r="H1672" s="42">
        <f>IFERROR(Tabla5[[#This Row],[VENTAS MABE]]/Tabla5[[#This Row],[CUOTA]],0)</f>
        <v>0</v>
      </c>
      <c r="W1672" s="42">
        <f>IFERROR(Tabla5[[#This Row],[TOTAL VENTA 38 SEMANA]]/Tabla5[[#This Row],[VENTA ACUM 38]],0)</f>
        <v>0</v>
      </c>
      <c r="X1672" s="42" t="e">
        <f>VLOOKUP(Tabla5[[#This Row],[CLAVE]],[1]!QMI_5_SEMANA_SEP_22[[CLAVE]:[SHARE CADENA S2]],21,0)</f>
        <v>#REF!</v>
      </c>
      <c r="Y1672" s="55" t="s">
        <v>724</v>
      </c>
      <c r="Z1672" s="46">
        <f>+Tabla5[[#This Row],[VENTA ACUM 38]]+Tabla5[[#This Row],[venta total 39 acum]]</f>
        <v>0</v>
      </c>
      <c r="AA1672" s="46"/>
      <c r="AB1672" s="46"/>
      <c r="AC1672" s="46"/>
      <c r="AD1672" s="46"/>
      <c r="AE1672" s="46"/>
      <c r="AF1672" s="46"/>
      <c r="AG1672" s="46"/>
      <c r="AH1672" s="42">
        <f>IFERROR(Tabla5[[#This Row],[VENTAS MABE]]/Tabla5[[#This Row],[VENTAS INDURAMA]],0)</f>
        <v>0</v>
      </c>
      <c r="AI1672" t="s">
        <v>1677</v>
      </c>
      <c r="AK1672" s="42"/>
      <c r="AL1672" t="s">
        <v>845</v>
      </c>
      <c r="AM1672" s="55" t="s">
        <v>1656</v>
      </c>
      <c r="AO1672" s="55" t="s">
        <v>429</v>
      </c>
      <c r="AQ1672" s="55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f>SUM(Tabla5[[#This Row],[VENTA MABE 1 SEMANA OCT]:[VENTAS OTROS 1 SEMANA OCT]])</f>
        <v>0</v>
      </c>
      <c r="AY1672" s="46">
        <v>3.5204678362573096</v>
      </c>
      <c r="AZ1672" s="55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f>SUM(Tabla5[[#This Row],[VENTA MABE 2 SEMANA OCT]:[VENTAS OTROS 2 SEMANA OCT]])</f>
        <v>0</v>
      </c>
      <c r="BH1672" t="s">
        <v>731</v>
      </c>
      <c r="BI1672" s="55" t="s">
        <v>74</v>
      </c>
      <c r="BJ1672">
        <v>2.9999999999999987</v>
      </c>
      <c r="BK1672" s="55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f>SUM(Tabla5[[#This Row],[VENTA MABE 3 SEMANA OCT]:[VENTAS OTROS 3 SEMANA OCT]])</f>
        <v>0</v>
      </c>
      <c r="BS1672" s="42">
        <v>0</v>
      </c>
      <c r="BT1672" s="55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f>SUM(Tabla5[[#This Row],[VENTA MABE 4 SEMANA OCT]:[VENTAS OTROS 4 SEMANA OCT]])</f>
        <v>0</v>
      </c>
      <c r="CB1672" t="s">
        <v>1679</v>
      </c>
      <c r="CC1672" t="s">
        <v>1679</v>
      </c>
      <c r="CD1672" t="s">
        <v>1679</v>
      </c>
      <c r="CE1672" t="s">
        <v>1679</v>
      </c>
      <c r="CF1672" t="s">
        <v>1679</v>
      </c>
      <c r="CG1672" t="s">
        <v>1679</v>
      </c>
      <c r="CH1672" t="s">
        <v>1679</v>
      </c>
      <c r="CI1672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72" s="66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f>SUM(Tabla5[[#This Row],[VENTA MABE 1 SEMANA NOV]:[VENTAS OTROS 1 SEMANA NOV]])</f>
        <v>0</v>
      </c>
      <c r="CS1672">
        <f>IFERROR(VLOOKUP(Tabla5[[#This Row],[CLAVE]],[2]VENTAS!$F$2:$L$1501,2,0),0)</f>
        <v>0</v>
      </c>
      <c r="CT1672">
        <f>IFERROR(VLOOKUP(Tabla5[[#This Row],[CLAVE]],[2]VENTAS!$F$2:$L$1501,3,0),0)</f>
        <v>0</v>
      </c>
      <c r="CU1672">
        <f>IFERROR(VLOOKUP(Tabla5[[#This Row],[CLAVE]],[2]VENTAS!$F$2:$L$1501,4,0),0)</f>
        <v>0</v>
      </c>
      <c r="CV1672">
        <f>IFERROR(VLOOKUP(Tabla5[[#This Row],[CLAVE]],[2]VENTAS!$F$2:$L$1501,5,0),0)</f>
        <v>0</v>
      </c>
      <c r="CW1672">
        <f>IFERROR(VLOOKUP(Tabla5[[#This Row],[CLAVE]],[2]VENTAS!$F$2:$L$1501,6,0),0)</f>
        <v>0</v>
      </c>
      <c r="CX1672">
        <f>IFERROR(VLOOKUP(Tabla5[[#This Row],[CLAVE]],[2]VENTAS!$F$2:$L$1501,7,0),0)</f>
        <v>0</v>
      </c>
      <c r="CY1672">
        <f>IFERROR(VLOOKUP(Tabla5[[#This Row],[CLAVE]],[2]VENTAS!$F$2:$R$1501,13,0),0)</f>
        <v>0</v>
      </c>
      <c r="CZ1672">
        <f>SUM(Tabla5[[#This Row],[VENTA MABE 2 SEMANA NOV]:[VENTAS OTROS 2 SEMANA NOV]])</f>
        <v>0</v>
      </c>
      <c r="DA1672" s="46">
        <v>4.6783625730994158</v>
      </c>
    </row>
    <row r="1673" spans="1:105" hidden="1" x14ac:dyDescent="0.3">
      <c r="A1673" t="str">
        <f>CONCATENATE(Tabla5[[#This Row],[TIENDA HMPV]],Tabla5[[#This Row],[LINEA]])</f>
        <v>775 - VEGA CHILLOSLAVADO</v>
      </c>
      <c r="C1673" s="55" t="s">
        <v>74</v>
      </c>
      <c r="D1673" s="55" t="s">
        <v>192</v>
      </c>
      <c r="E1673" s="55" t="s">
        <v>1632</v>
      </c>
      <c r="F1673" s="55" t="s">
        <v>1724</v>
      </c>
      <c r="G1673" t="s">
        <v>28</v>
      </c>
      <c r="H1673" s="42">
        <f>IFERROR(Tabla5[[#This Row],[VENTAS MABE]]/Tabla5[[#This Row],[CUOTA]],0)</f>
        <v>0</v>
      </c>
      <c r="W1673" s="42">
        <f>IFERROR(Tabla5[[#This Row],[TOTAL VENTA 38 SEMANA]]/Tabla5[[#This Row],[VENTA ACUM 38]],0)</f>
        <v>0</v>
      </c>
      <c r="X1673" s="42" t="e">
        <f>VLOOKUP(Tabla5[[#This Row],[CLAVE]],[1]!QMI_5_SEMANA_SEP_22[[CLAVE]:[SHARE CADENA S2]],21,0)</f>
        <v>#REF!</v>
      </c>
      <c r="Y1673" s="55" t="s">
        <v>724</v>
      </c>
      <c r="Z1673" s="46">
        <f>+Tabla5[[#This Row],[VENTA ACUM 38]]+Tabla5[[#This Row],[venta total 39 acum]]</f>
        <v>0</v>
      </c>
      <c r="AA1673" s="46"/>
      <c r="AB1673" s="46"/>
      <c r="AC1673" s="46"/>
      <c r="AD1673" s="46"/>
      <c r="AE1673" s="46"/>
      <c r="AF1673" s="46"/>
      <c r="AG1673" s="46"/>
      <c r="AH1673" s="42">
        <f>IFERROR(Tabla5[[#This Row],[VENTAS MABE]]/Tabla5[[#This Row],[VENTAS INDURAMA]],0)</f>
        <v>0</v>
      </c>
      <c r="AI1673" t="s">
        <v>1677</v>
      </c>
      <c r="AK1673" s="42"/>
      <c r="AL1673" t="s">
        <v>845</v>
      </c>
      <c r="AM1673" s="55" t="s">
        <v>1656</v>
      </c>
      <c r="AO1673" s="55" t="s">
        <v>429</v>
      </c>
      <c r="AQ1673" s="55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f>SUM(Tabla5[[#This Row],[VENTA MABE 1 SEMANA OCT]:[VENTAS OTROS 1 SEMANA OCT]])</f>
        <v>0</v>
      </c>
      <c r="AY1673" s="46">
        <v>3.6455696202531649</v>
      </c>
      <c r="AZ1673" s="55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f>SUM(Tabla5[[#This Row],[VENTA MABE 2 SEMANA OCT]:[VENTAS OTROS 2 SEMANA OCT]])</f>
        <v>0</v>
      </c>
      <c r="BH1673" t="s">
        <v>731</v>
      </c>
      <c r="BI1673" s="55" t="s">
        <v>74</v>
      </c>
      <c r="BJ1673">
        <v>2.9999999999999987</v>
      </c>
      <c r="BK1673" s="55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f>SUM(Tabla5[[#This Row],[VENTA MABE 3 SEMANA OCT]:[VENTAS OTROS 3 SEMANA OCT]])</f>
        <v>0</v>
      </c>
      <c r="BS1673" s="42">
        <v>0.3</v>
      </c>
      <c r="BT1673" s="55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f>SUM(Tabla5[[#This Row],[VENTA MABE 4 SEMANA OCT]:[VENTAS OTROS 4 SEMANA OCT]])</f>
        <v>0</v>
      </c>
      <c r="CB1673" t="s">
        <v>1679</v>
      </c>
      <c r="CC1673" t="s">
        <v>1679</v>
      </c>
      <c r="CD1673" t="s">
        <v>1679</v>
      </c>
      <c r="CE1673" t="s">
        <v>1679</v>
      </c>
      <c r="CF1673" t="s">
        <v>1679</v>
      </c>
      <c r="CG1673" t="s">
        <v>1679</v>
      </c>
      <c r="CH1673" t="s">
        <v>1679</v>
      </c>
      <c r="CI1673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73" s="66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f>SUM(Tabla5[[#This Row],[VENTA MABE 1 SEMANA NOV]:[VENTAS OTROS 1 SEMANA NOV]])</f>
        <v>0</v>
      </c>
      <c r="CS1673">
        <f>IFERROR(VLOOKUP(Tabla5[[#This Row],[CLAVE]],[2]VENTAS!$F$2:$L$1501,2,0),0)</f>
        <v>0</v>
      </c>
      <c r="CT1673">
        <f>IFERROR(VLOOKUP(Tabla5[[#This Row],[CLAVE]],[2]VENTAS!$F$2:$L$1501,3,0),0)</f>
        <v>0</v>
      </c>
      <c r="CU1673">
        <f>IFERROR(VLOOKUP(Tabla5[[#This Row],[CLAVE]],[2]VENTAS!$F$2:$L$1501,4,0),0)</f>
        <v>0</v>
      </c>
      <c r="CV1673">
        <f>IFERROR(VLOOKUP(Tabla5[[#This Row],[CLAVE]],[2]VENTAS!$F$2:$L$1501,5,0),0)</f>
        <v>0</v>
      </c>
      <c r="CW1673">
        <f>IFERROR(VLOOKUP(Tabla5[[#This Row],[CLAVE]],[2]VENTAS!$F$2:$L$1501,6,0),0)</f>
        <v>0</v>
      </c>
      <c r="CX1673">
        <f>IFERROR(VLOOKUP(Tabla5[[#This Row],[CLAVE]],[2]VENTAS!$F$2:$L$1501,7,0),0)</f>
        <v>0</v>
      </c>
      <c r="CY1673">
        <f>IFERROR(VLOOKUP(Tabla5[[#This Row],[CLAVE]],[2]VENTAS!$F$2:$R$1501,13,0),0)</f>
        <v>0</v>
      </c>
      <c r="CZ1673">
        <f>SUM(Tabla5[[#This Row],[VENTA MABE 2 SEMANA NOV]:[VENTAS OTROS 2 SEMANA NOV]])</f>
        <v>0</v>
      </c>
      <c r="DA1673" s="46">
        <v>4.113924050632912</v>
      </c>
    </row>
    <row r="1674" spans="1:105" hidden="1" x14ac:dyDescent="0.3">
      <c r="A1674" t="str">
        <f>CONCATENATE(Tabla5[[#This Row],[TIENDA HMPV]],Tabla5[[#This Row],[LINEA]])</f>
        <v>775 - VEGA CHILLOSREFRIGERACIÓN</v>
      </c>
      <c r="C1674" s="55" t="s">
        <v>74</v>
      </c>
      <c r="D1674" s="55" t="s">
        <v>192</v>
      </c>
      <c r="E1674" s="55" t="s">
        <v>1632</v>
      </c>
      <c r="F1674" s="55" t="s">
        <v>1724</v>
      </c>
      <c r="G1674" t="s">
        <v>29</v>
      </c>
      <c r="H1674" s="42">
        <f>IFERROR(Tabla5[[#This Row],[VENTAS MABE]]/Tabla5[[#This Row],[CUOTA]],0)</f>
        <v>0</v>
      </c>
      <c r="W1674" s="42">
        <f>IFERROR(Tabla5[[#This Row],[TOTAL VENTA 38 SEMANA]]/Tabla5[[#This Row],[VENTA ACUM 38]],0)</f>
        <v>0</v>
      </c>
      <c r="X1674" s="42" t="e">
        <f>VLOOKUP(Tabla5[[#This Row],[CLAVE]],[1]!QMI_5_SEMANA_SEP_22[[CLAVE]:[SHARE CADENA S2]],21,0)</f>
        <v>#REF!</v>
      </c>
      <c r="Y1674" s="55" t="s">
        <v>724</v>
      </c>
      <c r="Z1674" s="46">
        <f>+Tabla5[[#This Row],[VENTA ACUM 38]]+Tabla5[[#This Row],[venta total 39 acum]]</f>
        <v>0</v>
      </c>
      <c r="AA1674" s="46"/>
      <c r="AB1674" s="46"/>
      <c r="AC1674" s="46"/>
      <c r="AD1674" s="46"/>
      <c r="AE1674" s="46"/>
      <c r="AF1674" s="46"/>
      <c r="AG1674" s="46"/>
      <c r="AH1674" s="42">
        <f>IFERROR(Tabla5[[#This Row],[VENTAS MABE]]/Tabla5[[#This Row],[VENTAS INDURAMA]],0)</f>
        <v>0</v>
      </c>
      <c r="AI1674" t="s">
        <v>1677</v>
      </c>
      <c r="AK1674" s="42"/>
      <c r="AL1674" t="s">
        <v>845</v>
      </c>
      <c r="AM1674" s="55" t="s">
        <v>1656</v>
      </c>
      <c r="AO1674" s="55" t="s">
        <v>429</v>
      </c>
      <c r="AQ1674" s="55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f>SUM(Tabla5[[#This Row],[VENTA MABE 1 SEMANA OCT]:[VENTAS OTROS 1 SEMANA OCT]])</f>
        <v>0</v>
      </c>
      <c r="AY1674" s="46">
        <v>5</v>
      </c>
      <c r="AZ1674" s="55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f>SUM(Tabla5[[#This Row],[VENTA MABE 2 SEMANA OCT]:[VENTAS OTROS 2 SEMANA OCT]])</f>
        <v>0</v>
      </c>
      <c r="BH1674" t="s">
        <v>731</v>
      </c>
      <c r="BI1674" s="55" t="s">
        <v>74</v>
      </c>
      <c r="BJ1674">
        <v>2.9999999999999987</v>
      </c>
      <c r="BK1674" s="55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f>SUM(Tabla5[[#This Row],[VENTA MABE 3 SEMANA OCT]:[VENTAS OTROS 3 SEMANA OCT]])</f>
        <v>0</v>
      </c>
      <c r="BS1674" s="42">
        <v>0.4</v>
      </c>
      <c r="BT1674" s="55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f>SUM(Tabla5[[#This Row],[VENTA MABE 4 SEMANA OCT]:[VENTAS OTROS 4 SEMANA OCT]])</f>
        <v>0</v>
      </c>
      <c r="CB1674" t="s">
        <v>1679</v>
      </c>
      <c r="CC1674" t="s">
        <v>1679</v>
      </c>
      <c r="CD1674" t="s">
        <v>1679</v>
      </c>
      <c r="CE1674" t="s">
        <v>1679</v>
      </c>
      <c r="CF1674" t="s">
        <v>1679</v>
      </c>
      <c r="CG1674" t="s">
        <v>1679</v>
      </c>
      <c r="CH1674" t="s">
        <v>1679</v>
      </c>
      <c r="CI1674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74" s="66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f>SUM(Tabla5[[#This Row],[VENTA MABE 1 SEMANA NOV]:[VENTAS OTROS 1 SEMANA NOV]])</f>
        <v>0</v>
      </c>
      <c r="CS1674">
        <f>IFERROR(VLOOKUP(Tabla5[[#This Row],[CLAVE]],[2]VENTAS!$F$2:$L$1501,2,0),0)</f>
        <v>0</v>
      </c>
      <c r="CT1674">
        <f>IFERROR(VLOOKUP(Tabla5[[#This Row],[CLAVE]],[2]VENTAS!$F$2:$L$1501,3,0),0)</f>
        <v>0</v>
      </c>
      <c r="CU1674">
        <f>IFERROR(VLOOKUP(Tabla5[[#This Row],[CLAVE]],[2]VENTAS!$F$2:$L$1501,4,0),0)</f>
        <v>0</v>
      </c>
      <c r="CV1674">
        <f>IFERROR(VLOOKUP(Tabla5[[#This Row],[CLAVE]],[2]VENTAS!$F$2:$L$1501,5,0),0)</f>
        <v>0</v>
      </c>
      <c r="CW1674">
        <f>IFERROR(VLOOKUP(Tabla5[[#This Row],[CLAVE]],[2]VENTAS!$F$2:$L$1501,6,0),0)</f>
        <v>0</v>
      </c>
      <c r="CX1674">
        <f>IFERROR(VLOOKUP(Tabla5[[#This Row],[CLAVE]],[2]VENTAS!$F$2:$L$1501,7,0),0)</f>
        <v>0</v>
      </c>
      <c r="CY1674">
        <f>IFERROR(VLOOKUP(Tabla5[[#This Row],[CLAVE]],[2]VENTAS!$F$2:$R$1501,13,0),0)</f>
        <v>0</v>
      </c>
      <c r="CZ1674">
        <f>SUM(Tabla5[[#This Row],[VENTA MABE 2 SEMANA NOV]:[VENTAS OTROS 2 SEMANA NOV]])</f>
        <v>0</v>
      </c>
      <c r="DA1674" s="46">
        <v>3.668067226890757</v>
      </c>
    </row>
    <row r="1675" spans="1:105" hidden="1" x14ac:dyDescent="0.3">
      <c r="A1675" t="str">
        <f>CONCATENATE(Tabla5[[#This Row],[TIENDA HMPV]],Tabla5[[#This Row],[LINEA]])</f>
        <v>514 - PORTOVIEJO 3AIRES</v>
      </c>
      <c r="C1675" s="55" t="s">
        <v>225</v>
      </c>
      <c r="D1675" s="55" t="s">
        <v>23</v>
      </c>
      <c r="E1675" s="55" t="s">
        <v>1633</v>
      </c>
      <c r="F1675" s="55" t="s">
        <v>1724</v>
      </c>
      <c r="G1675" t="s">
        <v>25</v>
      </c>
      <c r="H1675" s="42">
        <f>IFERROR(Tabla5[[#This Row],[VENTAS MABE]]/Tabla5[[#This Row],[CUOTA]],0)</f>
        <v>0</v>
      </c>
      <c r="W1675" s="42">
        <f>IFERROR(Tabla5[[#This Row],[TOTAL VENTA 38 SEMANA]]/Tabla5[[#This Row],[VENTA ACUM 38]],0)</f>
        <v>0</v>
      </c>
      <c r="X1675" s="42" t="e">
        <f>VLOOKUP(Tabla5[[#This Row],[CLAVE]],[1]!QMI_5_SEMANA_SEP_22[[CLAVE]:[SHARE CADENA S2]],21,0)</f>
        <v>#REF!</v>
      </c>
      <c r="Y1675" s="55" t="s">
        <v>757</v>
      </c>
      <c r="Z1675" s="46">
        <f>+Tabla5[[#This Row],[VENTA ACUM 38]]+Tabla5[[#This Row],[venta total 39 acum]]</f>
        <v>0</v>
      </c>
      <c r="AA1675" s="46"/>
      <c r="AB1675" s="46"/>
      <c r="AC1675" s="46"/>
      <c r="AD1675" s="46"/>
      <c r="AE1675" s="46"/>
      <c r="AF1675" s="46"/>
      <c r="AG1675" s="46"/>
      <c r="AH1675" s="42">
        <f>IFERROR(Tabla5[[#This Row],[VENTAS MABE]]/Tabla5[[#This Row],[VENTAS INDURAMA]],0)</f>
        <v>0</v>
      </c>
      <c r="AI1675" t="s">
        <v>1676</v>
      </c>
      <c r="AK1675" s="42"/>
      <c r="AL1675" t="s">
        <v>727</v>
      </c>
      <c r="AM1675" s="55" t="s">
        <v>1657</v>
      </c>
      <c r="AO1675" s="55" t="s">
        <v>419</v>
      </c>
      <c r="AQ1675" s="5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f>SUM(Tabla5[[#This Row],[VENTA MABE 1 SEMANA OCT]:[VENTAS OTROS 1 SEMANA OCT]])</f>
        <v>0</v>
      </c>
      <c r="AY1675" s="46">
        <v>0</v>
      </c>
      <c r="AZ1675" s="5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f>SUM(Tabla5[[#This Row],[VENTA MABE 2 SEMANA OCT]:[VENTAS OTROS 2 SEMANA OCT]])</f>
        <v>0</v>
      </c>
      <c r="BH1675" t="s">
        <v>885</v>
      </c>
      <c r="BI1675" s="55" t="s">
        <v>225</v>
      </c>
      <c r="BJ1675">
        <v>1.9999999999999996</v>
      </c>
      <c r="BK1675" s="5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f>SUM(Tabla5[[#This Row],[VENTA MABE 3 SEMANA OCT]:[VENTAS OTROS 3 SEMANA OCT]])</f>
        <v>0</v>
      </c>
      <c r="BS1675" s="42">
        <v>0.22</v>
      </c>
      <c r="BT1675" s="5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f>SUM(Tabla5[[#This Row],[VENTA MABE 4 SEMANA OCT]:[VENTAS OTROS 4 SEMANA OCT]])</f>
        <v>0</v>
      </c>
      <c r="CB1675" t="s">
        <v>1679</v>
      </c>
      <c r="CC1675" t="s">
        <v>1679</v>
      </c>
      <c r="CD1675" t="s">
        <v>1679</v>
      </c>
      <c r="CE1675" t="s">
        <v>1679</v>
      </c>
      <c r="CF1675" t="s">
        <v>1679</v>
      </c>
      <c r="CG1675" t="s">
        <v>1679</v>
      </c>
      <c r="CH1675" t="s">
        <v>1679</v>
      </c>
      <c r="CI1675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75" s="66">
        <v>0</v>
      </c>
      <c r="CK1675">
        <v>0</v>
      </c>
      <c r="CL1675">
        <v>0</v>
      </c>
      <c r="CM1675" t="s">
        <v>1679</v>
      </c>
      <c r="CN1675">
        <v>0</v>
      </c>
      <c r="CO1675">
        <v>0</v>
      </c>
      <c r="CP1675">
        <v>0</v>
      </c>
      <c r="CQ1675">
        <v>0</v>
      </c>
      <c r="CR1675">
        <f>SUM(Tabla5[[#This Row],[VENTA MABE 1 SEMANA NOV]:[VENTAS OTROS 1 SEMANA NOV]])</f>
        <v>0</v>
      </c>
      <c r="CS1675">
        <f>IFERROR(VLOOKUP(Tabla5[[#This Row],[CLAVE]],[2]VENTAS!$F$2:$L$1501,2,0),0)</f>
        <v>0</v>
      </c>
      <c r="CT1675">
        <f>IFERROR(VLOOKUP(Tabla5[[#This Row],[CLAVE]],[2]VENTAS!$F$2:$L$1501,3,0),0)</f>
        <v>0</v>
      </c>
      <c r="CU1675">
        <f>IFERROR(VLOOKUP(Tabla5[[#This Row],[CLAVE]],[2]VENTAS!$F$2:$L$1501,4,0),0)</f>
        <v>0</v>
      </c>
      <c r="CV1675">
        <f>IFERROR(VLOOKUP(Tabla5[[#This Row],[CLAVE]],[2]VENTAS!$F$2:$L$1501,5,0),0)</f>
        <v>0</v>
      </c>
      <c r="CW1675">
        <f>IFERROR(VLOOKUP(Tabla5[[#This Row],[CLAVE]],[2]VENTAS!$F$2:$L$1501,6,0),0)</f>
        <v>0</v>
      </c>
      <c r="CX1675">
        <f>IFERROR(VLOOKUP(Tabla5[[#This Row],[CLAVE]],[2]VENTAS!$F$2:$L$1501,7,0),0)</f>
        <v>0</v>
      </c>
      <c r="CY1675">
        <f>IFERROR(VLOOKUP(Tabla5[[#This Row],[CLAVE]],[2]VENTAS!$F$2:$R$1501,13,0),0)</f>
        <v>0</v>
      </c>
      <c r="CZ1675">
        <f>SUM(Tabla5[[#This Row],[VENTA MABE 2 SEMANA NOV]:[VENTAS OTROS 2 SEMANA NOV]])</f>
        <v>0</v>
      </c>
      <c r="DA1675" s="46">
        <v>0.37037037037037035</v>
      </c>
    </row>
    <row r="1676" spans="1:105" hidden="1" x14ac:dyDescent="0.3">
      <c r="A1676" t="str">
        <f>CONCATENATE(Tabla5[[#This Row],[TIENDA HMPV]],Tabla5[[#This Row],[LINEA]])</f>
        <v>514 - PORTOVIEJO 3COCINAS</v>
      </c>
      <c r="C1676" s="55" t="s">
        <v>225</v>
      </c>
      <c r="D1676" s="55" t="s">
        <v>23</v>
      </c>
      <c r="E1676" s="55" t="s">
        <v>1633</v>
      </c>
      <c r="F1676" s="55" t="s">
        <v>1724</v>
      </c>
      <c r="G1676" t="s">
        <v>26</v>
      </c>
      <c r="H1676" s="42">
        <f>IFERROR(Tabla5[[#This Row],[VENTAS MABE]]/Tabla5[[#This Row],[CUOTA]],0)</f>
        <v>0</v>
      </c>
      <c r="W1676" s="42">
        <f>IFERROR(Tabla5[[#This Row],[TOTAL VENTA 38 SEMANA]]/Tabla5[[#This Row],[VENTA ACUM 38]],0)</f>
        <v>0</v>
      </c>
      <c r="X1676" s="42" t="e">
        <f>VLOOKUP(Tabla5[[#This Row],[CLAVE]],[1]!QMI_5_SEMANA_SEP_22[[CLAVE]:[SHARE CADENA S2]],21,0)</f>
        <v>#REF!</v>
      </c>
      <c r="Y1676" s="55" t="s">
        <v>757</v>
      </c>
      <c r="Z1676" s="46">
        <f>+Tabla5[[#This Row],[VENTA ACUM 38]]+Tabla5[[#This Row],[venta total 39 acum]]</f>
        <v>0</v>
      </c>
      <c r="AA1676" s="46"/>
      <c r="AB1676" s="46"/>
      <c r="AC1676" s="46"/>
      <c r="AD1676" s="46"/>
      <c r="AE1676" s="46"/>
      <c r="AF1676" s="46"/>
      <c r="AG1676" s="46"/>
      <c r="AH1676" s="42">
        <f>IFERROR(Tabla5[[#This Row],[VENTAS MABE]]/Tabla5[[#This Row],[VENTAS INDURAMA]],0)</f>
        <v>0</v>
      </c>
      <c r="AI1676" t="s">
        <v>1676</v>
      </c>
      <c r="AK1676" s="42"/>
      <c r="AL1676" t="s">
        <v>727</v>
      </c>
      <c r="AM1676" s="55" t="s">
        <v>1657</v>
      </c>
      <c r="AO1676" s="55" t="s">
        <v>419</v>
      </c>
      <c r="AQ1676" s="55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f>SUM(Tabla5[[#This Row],[VENTA MABE 1 SEMANA OCT]:[VENTAS OTROS 1 SEMANA OCT]])</f>
        <v>0</v>
      </c>
      <c r="AY1676" s="46">
        <v>3</v>
      </c>
      <c r="AZ1676" s="55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f>SUM(Tabla5[[#This Row],[VENTA MABE 2 SEMANA OCT]:[VENTAS OTROS 2 SEMANA OCT]])</f>
        <v>1</v>
      </c>
      <c r="BH1676" t="s">
        <v>885</v>
      </c>
      <c r="BI1676" s="55" t="s">
        <v>225</v>
      </c>
      <c r="BJ1676">
        <v>1.9999999999999996</v>
      </c>
      <c r="BK1676" s="55">
        <v>1</v>
      </c>
      <c r="BL1676">
        <v>2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f>SUM(Tabla5[[#This Row],[VENTA MABE 3 SEMANA OCT]:[VENTAS OTROS 3 SEMANA OCT]])</f>
        <v>3</v>
      </c>
      <c r="BS1676" s="42">
        <v>0.45</v>
      </c>
      <c r="BT1676" s="55">
        <v>1</v>
      </c>
      <c r="BU1676">
        <v>2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f>SUM(Tabla5[[#This Row],[VENTA MABE 4 SEMANA OCT]:[VENTAS OTROS 4 SEMANA OCT]])</f>
        <v>3</v>
      </c>
      <c r="CH1676" t="s">
        <v>1695</v>
      </c>
      <c r="CI1676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0.2857142857142857</v>
      </c>
      <c r="CJ1676" t="s">
        <v>1701</v>
      </c>
      <c r="CK1676">
        <v>1</v>
      </c>
      <c r="CL1676">
        <v>2</v>
      </c>
      <c r="CM1676" t="s">
        <v>1679</v>
      </c>
      <c r="CN1676">
        <v>0</v>
      </c>
      <c r="CO1676">
        <v>0</v>
      </c>
      <c r="CP1676">
        <v>0</v>
      </c>
      <c r="CQ1676">
        <v>0</v>
      </c>
      <c r="CR1676">
        <f>SUM(Tabla5[[#This Row],[VENTA MABE 1 SEMANA NOV]:[VENTAS OTROS 1 SEMANA NOV]])</f>
        <v>3</v>
      </c>
      <c r="CS1676">
        <f>IFERROR(VLOOKUP(Tabla5[[#This Row],[CLAVE]],[2]VENTAS!$F$2:$L$1501,2,0),0)</f>
        <v>1</v>
      </c>
      <c r="CT1676">
        <f>IFERROR(VLOOKUP(Tabla5[[#This Row],[CLAVE]],[2]VENTAS!$F$2:$L$1501,3,0),0)</f>
        <v>2</v>
      </c>
      <c r="CU1676">
        <f>IFERROR(VLOOKUP(Tabla5[[#This Row],[CLAVE]],[2]VENTAS!$F$2:$L$1501,4,0),0)</f>
        <v>0</v>
      </c>
      <c r="CV1676">
        <f>IFERROR(VLOOKUP(Tabla5[[#This Row],[CLAVE]],[2]VENTAS!$F$2:$L$1501,5,0),0)</f>
        <v>0</v>
      </c>
      <c r="CW1676">
        <f>IFERROR(VLOOKUP(Tabla5[[#This Row],[CLAVE]],[2]VENTAS!$F$2:$L$1501,6,0),0)</f>
        <v>0</v>
      </c>
      <c r="CX1676">
        <f>IFERROR(VLOOKUP(Tabla5[[#This Row],[CLAVE]],[2]VENTAS!$F$2:$L$1501,7,0),0)</f>
        <v>0</v>
      </c>
      <c r="CY1676">
        <f>IFERROR(VLOOKUP(Tabla5[[#This Row],[CLAVE]],[2]VENTAS!$F$2:$R$1501,13,0),0)</f>
        <v>0</v>
      </c>
      <c r="CZ1676">
        <f>SUM(Tabla5[[#This Row],[VENTA MABE 2 SEMANA NOV]:[VENTAS OTROS 2 SEMANA NOV]])</f>
        <v>3</v>
      </c>
      <c r="DA1676" s="46">
        <v>13</v>
      </c>
    </row>
    <row r="1677" spans="1:105" hidden="1" x14ac:dyDescent="0.3">
      <c r="A1677" t="str">
        <f>CONCATENATE(Tabla5[[#This Row],[TIENDA HMPV]],Tabla5[[#This Row],[LINEA]])</f>
        <v>514 - PORTOVIEJO 3GLOBALES</v>
      </c>
      <c r="C1677" s="55" t="s">
        <v>225</v>
      </c>
      <c r="D1677" s="55" t="s">
        <v>23</v>
      </c>
      <c r="E1677" s="55" t="s">
        <v>1633</v>
      </c>
      <c r="F1677" s="55" t="s">
        <v>1724</v>
      </c>
      <c r="G1677" t="s">
        <v>27</v>
      </c>
      <c r="H1677" s="42">
        <f>IFERROR(Tabla5[[#This Row],[VENTAS MABE]]/Tabla5[[#This Row],[CUOTA]],0)</f>
        <v>0</v>
      </c>
      <c r="W1677" s="42">
        <f>IFERROR(Tabla5[[#This Row],[TOTAL VENTA 38 SEMANA]]/Tabla5[[#This Row],[VENTA ACUM 38]],0)</f>
        <v>0</v>
      </c>
      <c r="X1677" s="42" t="e">
        <f>VLOOKUP(Tabla5[[#This Row],[CLAVE]],[1]!QMI_5_SEMANA_SEP_22[[CLAVE]:[SHARE CADENA S2]],21,0)</f>
        <v>#REF!</v>
      </c>
      <c r="Y1677" s="55" t="s">
        <v>757</v>
      </c>
      <c r="Z1677" s="46">
        <f>+Tabla5[[#This Row],[VENTA ACUM 38]]+Tabla5[[#This Row],[venta total 39 acum]]</f>
        <v>0</v>
      </c>
      <c r="AA1677" s="46"/>
      <c r="AB1677" s="46"/>
      <c r="AC1677" s="46"/>
      <c r="AD1677" s="46"/>
      <c r="AE1677" s="46"/>
      <c r="AF1677" s="46"/>
      <c r="AG1677" s="46"/>
      <c r="AH1677" s="42">
        <f>IFERROR(Tabla5[[#This Row],[VENTAS MABE]]/Tabla5[[#This Row],[VENTAS INDURAMA]],0)</f>
        <v>0</v>
      </c>
      <c r="AI1677" t="s">
        <v>1676</v>
      </c>
      <c r="AK1677" s="42"/>
      <c r="AL1677" t="s">
        <v>727</v>
      </c>
      <c r="AM1677" s="55" t="s">
        <v>1657</v>
      </c>
      <c r="AO1677" s="55" t="s">
        <v>419</v>
      </c>
      <c r="AQ1677" s="55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f>SUM(Tabla5[[#This Row],[VENTA MABE 1 SEMANA OCT]:[VENTAS OTROS 1 SEMANA OCT]])</f>
        <v>0</v>
      </c>
      <c r="AY1677" s="46">
        <v>0</v>
      </c>
      <c r="AZ1677" s="55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f>SUM(Tabla5[[#This Row],[VENTA MABE 2 SEMANA OCT]:[VENTAS OTROS 2 SEMANA OCT]])</f>
        <v>0</v>
      </c>
      <c r="BH1677" t="s">
        <v>885</v>
      </c>
      <c r="BI1677" s="55" t="s">
        <v>225</v>
      </c>
      <c r="BJ1677">
        <v>1.9999999999999996</v>
      </c>
      <c r="BK1677" s="55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f>SUM(Tabla5[[#This Row],[VENTA MABE 3 SEMANA OCT]:[VENTAS OTROS 3 SEMANA OCT]])</f>
        <v>0</v>
      </c>
      <c r="BS1677" s="42">
        <v>0</v>
      </c>
      <c r="BT1677" s="55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f>SUM(Tabla5[[#This Row],[VENTA MABE 4 SEMANA OCT]:[VENTAS OTROS 4 SEMANA OCT]])</f>
        <v>0</v>
      </c>
      <c r="CB1677" t="s">
        <v>1679</v>
      </c>
      <c r="CC1677" t="s">
        <v>1679</v>
      </c>
      <c r="CD1677" t="s">
        <v>1679</v>
      </c>
      <c r="CE1677" t="s">
        <v>1679</v>
      </c>
      <c r="CF1677" t="s">
        <v>1679</v>
      </c>
      <c r="CG1677" t="s">
        <v>1679</v>
      </c>
      <c r="CH1677" t="s">
        <v>1679</v>
      </c>
      <c r="CI1677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77" s="66">
        <v>0</v>
      </c>
      <c r="CK1677">
        <v>0</v>
      </c>
      <c r="CL1677">
        <v>0</v>
      </c>
      <c r="CM1677" t="s">
        <v>1679</v>
      </c>
      <c r="CN1677">
        <v>0</v>
      </c>
      <c r="CO1677">
        <v>0</v>
      </c>
      <c r="CP1677">
        <v>0</v>
      </c>
      <c r="CQ1677">
        <v>0</v>
      </c>
      <c r="CR1677">
        <f>SUM(Tabla5[[#This Row],[VENTA MABE 1 SEMANA NOV]:[VENTAS OTROS 1 SEMANA NOV]])</f>
        <v>0</v>
      </c>
      <c r="CS1677">
        <f>IFERROR(VLOOKUP(Tabla5[[#This Row],[CLAVE]],[2]VENTAS!$F$2:$L$1501,2,0),0)</f>
        <v>0</v>
      </c>
      <c r="CT1677">
        <f>IFERROR(VLOOKUP(Tabla5[[#This Row],[CLAVE]],[2]VENTAS!$F$2:$L$1501,3,0),0)</f>
        <v>0</v>
      </c>
      <c r="CU1677">
        <f>IFERROR(VLOOKUP(Tabla5[[#This Row],[CLAVE]],[2]VENTAS!$F$2:$L$1501,4,0),0)</f>
        <v>0</v>
      </c>
      <c r="CV1677">
        <f>IFERROR(VLOOKUP(Tabla5[[#This Row],[CLAVE]],[2]VENTAS!$F$2:$L$1501,5,0),0)</f>
        <v>0</v>
      </c>
      <c r="CW1677">
        <f>IFERROR(VLOOKUP(Tabla5[[#This Row],[CLAVE]],[2]VENTAS!$F$2:$L$1501,6,0),0)</f>
        <v>0</v>
      </c>
      <c r="CX1677">
        <f>IFERROR(VLOOKUP(Tabla5[[#This Row],[CLAVE]],[2]VENTAS!$F$2:$L$1501,7,0),0)</f>
        <v>0</v>
      </c>
      <c r="CY1677">
        <f>IFERROR(VLOOKUP(Tabla5[[#This Row],[CLAVE]],[2]VENTAS!$F$2:$R$1501,13,0),0)</f>
        <v>0</v>
      </c>
      <c r="CZ1677">
        <f>SUM(Tabla5[[#This Row],[VENTA MABE 2 SEMANA NOV]:[VENTAS OTROS 2 SEMANA NOV]])</f>
        <v>0</v>
      </c>
      <c r="DA1677" s="46">
        <v>0</v>
      </c>
    </row>
    <row r="1678" spans="1:105" hidden="1" x14ac:dyDescent="0.3">
      <c r="A1678" t="str">
        <f>CONCATENATE(Tabla5[[#This Row],[TIENDA HMPV]],Tabla5[[#This Row],[LINEA]])</f>
        <v>514 - PORTOVIEJO 3LAVADO</v>
      </c>
      <c r="C1678" s="55" t="s">
        <v>225</v>
      </c>
      <c r="D1678" s="55" t="s">
        <v>23</v>
      </c>
      <c r="E1678" s="55" t="s">
        <v>1633</v>
      </c>
      <c r="F1678" s="55" t="s">
        <v>1724</v>
      </c>
      <c r="G1678" t="s">
        <v>28</v>
      </c>
      <c r="H1678" s="42">
        <f>IFERROR(Tabla5[[#This Row],[VENTAS MABE]]/Tabla5[[#This Row],[CUOTA]],0)</f>
        <v>0</v>
      </c>
      <c r="W1678" s="42">
        <f>IFERROR(Tabla5[[#This Row],[TOTAL VENTA 38 SEMANA]]/Tabla5[[#This Row],[VENTA ACUM 38]],0)</f>
        <v>0</v>
      </c>
      <c r="X1678" s="42" t="e">
        <f>VLOOKUP(Tabla5[[#This Row],[CLAVE]],[1]!QMI_5_SEMANA_SEP_22[[CLAVE]:[SHARE CADENA S2]],21,0)</f>
        <v>#REF!</v>
      </c>
      <c r="Y1678" s="55" t="s">
        <v>757</v>
      </c>
      <c r="Z1678" s="46">
        <f>+Tabla5[[#This Row],[VENTA ACUM 38]]+Tabla5[[#This Row],[venta total 39 acum]]</f>
        <v>0</v>
      </c>
      <c r="AA1678" s="46"/>
      <c r="AB1678" s="46"/>
      <c r="AC1678" s="46"/>
      <c r="AD1678" s="46"/>
      <c r="AE1678" s="46"/>
      <c r="AF1678" s="46"/>
      <c r="AG1678" s="46"/>
      <c r="AH1678" s="42">
        <f>IFERROR(Tabla5[[#This Row],[VENTAS MABE]]/Tabla5[[#This Row],[VENTAS INDURAMA]],0)</f>
        <v>0</v>
      </c>
      <c r="AI1678" t="s">
        <v>1676</v>
      </c>
      <c r="AK1678" s="42"/>
      <c r="AL1678" t="s">
        <v>727</v>
      </c>
      <c r="AM1678" s="55" t="s">
        <v>1657</v>
      </c>
      <c r="AO1678" s="55" t="s">
        <v>419</v>
      </c>
      <c r="AQ1678" s="55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f>SUM(Tabla5[[#This Row],[VENTA MABE 1 SEMANA OCT]:[VENTAS OTROS 1 SEMANA OCT]])</f>
        <v>0</v>
      </c>
      <c r="AY1678" s="46">
        <v>0</v>
      </c>
      <c r="AZ1678" s="55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f>SUM(Tabla5[[#This Row],[VENTA MABE 2 SEMANA OCT]:[VENTAS OTROS 2 SEMANA OCT]])</f>
        <v>0</v>
      </c>
      <c r="BH1678" t="s">
        <v>885</v>
      </c>
      <c r="BI1678" s="55" t="s">
        <v>225</v>
      </c>
      <c r="BJ1678">
        <v>1.9999999999999996</v>
      </c>
      <c r="BK1678" s="55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f>SUM(Tabla5[[#This Row],[VENTA MABE 3 SEMANA OCT]:[VENTAS OTROS 3 SEMANA OCT]])</f>
        <v>0</v>
      </c>
      <c r="BS1678" s="42">
        <v>7.0000000000000007E-2</v>
      </c>
      <c r="BT1678" s="55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f>SUM(Tabla5[[#This Row],[VENTA MABE 4 SEMANA OCT]:[VENTAS OTROS 4 SEMANA OCT]])</f>
        <v>0</v>
      </c>
      <c r="CB1678" t="s">
        <v>1679</v>
      </c>
      <c r="CC1678" t="s">
        <v>1679</v>
      </c>
      <c r="CD1678" t="s">
        <v>1679</v>
      </c>
      <c r="CE1678" t="s">
        <v>1679</v>
      </c>
      <c r="CF1678" t="s">
        <v>1679</v>
      </c>
      <c r="CG1678" t="s">
        <v>1679</v>
      </c>
      <c r="CH1678" t="s">
        <v>1679</v>
      </c>
      <c r="CI1678" s="42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J1678" s="66">
        <v>0</v>
      </c>
      <c r="CK1678">
        <v>0</v>
      </c>
      <c r="CL1678">
        <v>0</v>
      </c>
      <c r="CM1678" t="s">
        <v>1679</v>
      </c>
      <c r="CN1678">
        <v>0</v>
      </c>
      <c r="CO1678">
        <v>0</v>
      </c>
      <c r="CP1678">
        <v>0</v>
      </c>
      <c r="CQ1678">
        <v>0</v>
      </c>
      <c r="CR1678">
        <f>SUM(Tabla5[[#This Row],[VENTA MABE 1 SEMANA NOV]:[VENTAS OTROS 1 SEMANA NOV]])</f>
        <v>0</v>
      </c>
      <c r="CS1678">
        <f>IFERROR(VLOOKUP(Tabla5[[#This Row],[CLAVE]],[2]VENTAS!$F$2:$L$1501,2,0),0)</f>
        <v>0</v>
      </c>
      <c r="CT1678">
        <f>IFERROR(VLOOKUP(Tabla5[[#This Row],[CLAVE]],[2]VENTAS!$F$2:$L$1501,3,0),0)</f>
        <v>0</v>
      </c>
      <c r="CU1678">
        <f>IFERROR(VLOOKUP(Tabla5[[#This Row],[CLAVE]],[2]VENTAS!$F$2:$L$1501,4,0),0)</f>
        <v>0</v>
      </c>
      <c r="CV1678">
        <f>IFERROR(VLOOKUP(Tabla5[[#This Row],[CLAVE]],[2]VENTAS!$F$2:$L$1501,5,0),0)</f>
        <v>0</v>
      </c>
      <c r="CW1678">
        <f>IFERROR(VLOOKUP(Tabla5[[#This Row],[CLAVE]],[2]VENTAS!$F$2:$L$1501,6,0),0)</f>
        <v>0</v>
      </c>
      <c r="CX1678">
        <f>IFERROR(VLOOKUP(Tabla5[[#This Row],[CLAVE]],[2]VENTAS!$F$2:$L$1501,7,0),0)</f>
        <v>0</v>
      </c>
      <c r="CY1678">
        <f>IFERROR(VLOOKUP(Tabla5[[#This Row],[CLAVE]],[2]VENTAS!$F$2:$R$1501,13,0),0)</f>
        <v>0</v>
      </c>
      <c r="CZ1678">
        <f>SUM(Tabla5[[#This Row],[VENTA MABE 2 SEMANA NOV]:[VENTAS OTROS 2 SEMANA NOV]])</f>
        <v>0</v>
      </c>
      <c r="DA1678" s="46">
        <v>0.21542130365659781</v>
      </c>
    </row>
    <row r="1679" spans="1:105" hidden="1" x14ac:dyDescent="0.3">
      <c r="A1679" t="str">
        <f>CONCATENATE(Tabla5[[#This Row],[TIENDA HMPV]],Tabla5[[#This Row],[LINEA]])</f>
        <v>514 - PORTOVIEJO 3REFRIGERACIÓN</v>
      </c>
      <c r="C1679" s="55" t="s">
        <v>225</v>
      </c>
      <c r="D1679" s="55" t="s">
        <v>23</v>
      </c>
      <c r="E1679" s="55" t="s">
        <v>1633</v>
      </c>
      <c r="F1679" s="55" t="s">
        <v>1724</v>
      </c>
      <c r="G1679" t="s">
        <v>29</v>
      </c>
      <c r="H1679" s="42">
        <f>IFERROR(Tabla5[[#This Row],[VENTAS MABE]]/Tabla5[[#This Row],[CUOTA]],0)</f>
        <v>0</v>
      </c>
      <c r="W1679" s="42">
        <f>IFERROR(Tabla5[[#This Row],[TOTAL VENTA 38 SEMANA]]/Tabla5[[#This Row],[VENTA ACUM 38]],0)</f>
        <v>0</v>
      </c>
      <c r="X1679" s="42" t="e">
        <f>VLOOKUP(Tabla5[[#This Row],[CLAVE]],[1]!QMI_5_SEMANA_SEP_22[[CLAVE]:[SHARE CADENA S2]],21,0)</f>
        <v>#REF!</v>
      </c>
      <c r="Y1679" s="55" t="s">
        <v>757</v>
      </c>
      <c r="Z1679" s="46">
        <f>+Tabla5[[#This Row],[VENTA ACUM 38]]+Tabla5[[#This Row],[venta total 39 acum]]</f>
        <v>0</v>
      </c>
      <c r="AA1679" s="46"/>
      <c r="AB1679" s="46"/>
      <c r="AC1679" s="46"/>
      <c r="AD1679" s="46"/>
      <c r="AE1679" s="46"/>
      <c r="AF1679" s="46"/>
      <c r="AG1679" s="46"/>
      <c r="AH1679" s="42">
        <f>IFERROR(Tabla5[[#This Row],[VENTAS MABE]]/Tabla5[[#This Row],[VENTAS INDURAMA]],0)</f>
        <v>0</v>
      </c>
      <c r="AI1679" t="s">
        <v>1676</v>
      </c>
      <c r="AK1679" s="42"/>
      <c r="AL1679" t="s">
        <v>727</v>
      </c>
      <c r="AM1679" s="55" t="s">
        <v>1657</v>
      </c>
      <c r="AO1679" s="55" t="s">
        <v>419</v>
      </c>
      <c r="AQ1679" s="55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f>SUM(Tabla5[[#This Row],[VENTA MABE 1 SEMANA OCT]:[VENTAS OTROS 1 SEMANA OCT]])</f>
        <v>0</v>
      </c>
      <c r="AY1679" s="46">
        <v>3.8362072229290169</v>
      </c>
      <c r="AZ1679" s="55">
        <v>1</v>
      </c>
      <c r="BA1679">
        <v>2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f>SUM(Tabla5[[#This Row],[VENTA MABE 2 SEMANA OCT]:[VENTAS OTROS 2 SEMANA OCT]])</f>
        <v>4</v>
      </c>
      <c r="BH1679" t="s">
        <v>885</v>
      </c>
      <c r="BI1679" s="55" t="s">
        <v>225</v>
      </c>
      <c r="BJ1679">
        <v>1.9999999999999996</v>
      </c>
      <c r="BK1679" s="55">
        <v>2</v>
      </c>
      <c r="BL1679">
        <v>2</v>
      </c>
      <c r="BM1679">
        <v>0</v>
      </c>
      <c r="BN1679">
        <v>0</v>
      </c>
      <c r="BO1679">
        <v>0</v>
      </c>
      <c r="BP1679">
        <v>0</v>
      </c>
      <c r="BQ1679">
        <v>1</v>
      </c>
      <c r="BR1679">
        <f>SUM(Tabla5[[#This Row],[VENTA MABE 3 SEMANA OCT]:[VENTAS OTROS 3 SEMANA OCT]])</f>
        <v>5</v>
      </c>
      <c r="BS1679" s="42">
        <v>0.4</v>
      </c>
      <c r="BT1679" s="55">
        <v>2</v>
      </c>
      <c r="BU1679">
        <v>2</v>
      </c>
      <c r="BV1679">
        <v>0</v>
      </c>
      <c r="BW1679">
        <v>1</v>
      </c>
      <c r="BX1679">
        <v>0</v>
      </c>
      <c r="BY1679">
        <v>0</v>
      </c>
      <c r="BZ1679">
        <v>1</v>
      </c>
      <c r="CA1679">
        <f>SUM(Tabla5[[#This Row],[VENTA MABE 4 SEMANA OCT]:[VENTAS OTROS 4 SEMANA OCT]])</f>
        <v>6</v>
      </c>
      <c r="CH1679" t="s">
        <v>1695</v>
      </c>
      <c r="CI1679" s="65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0.33333333333333331</v>
      </c>
      <c r="CJ1679" t="s">
        <v>1701</v>
      </c>
      <c r="CK1679">
        <v>1</v>
      </c>
      <c r="CL1679">
        <v>1</v>
      </c>
      <c r="CM1679" t="s">
        <v>1679</v>
      </c>
      <c r="CN1679">
        <v>0</v>
      </c>
      <c r="CO1679">
        <v>0</v>
      </c>
      <c r="CP1679">
        <v>0</v>
      </c>
      <c r="CQ1679">
        <v>0</v>
      </c>
      <c r="CR1679">
        <f>SUM(Tabla5[[#This Row],[VENTA MABE 1 SEMANA NOV]:[VENTAS OTROS 1 SEMANA NOV]])</f>
        <v>2</v>
      </c>
      <c r="CS1679">
        <f>IFERROR(VLOOKUP(Tabla5[[#This Row],[CLAVE]],[2]VENTAS!$F$2:$L$1501,2,0),0)</f>
        <v>1</v>
      </c>
      <c r="CT1679">
        <f>IFERROR(VLOOKUP(Tabla5[[#This Row],[CLAVE]],[2]VENTAS!$F$2:$L$1501,3,0),0)</f>
        <v>1</v>
      </c>
      <c r="CU1679">
        <f>IFERROR(VLOOKUP(Tabla5[[#This Row],[CLAVE]],[2]VENTAS!$F$2:$L$1501,4,0),0)</f>
        <v>0</v>
      </c>
      <c r="CV1679">
        <f>IFERROR(VLOOKUP(Tabla5[[#This Row],[CLAVE]],[2]VENTAS!$F$2:$L$1501,5,0),0)</f>
        <v>0</v>
      </c>
      <c r="CW1679">
        <f>IFERROR(VLOOKUP(Tabla5[[#This Row],[CLAVE]],[2]VENTAS!$F$2:$L$1501,6,0),0)</f>
        <v>0</v>
      </c>
      <c r="CX1679">
        <f>IFERROR(VLOOKUP(Tabla5[[#This Row],[CLAVE]],[2]VENTAS!$F$2:$L$1501,7,0),0)</f>
        <v>0</v>
      </c>
      <c r="CY1679">
        <f>IFERROR(VLOOKUP(Tabla5[[#This Row],[CLAVE]],[2]VENTAS!$F$2:$R$1501,13,0),0)</f>
        <v>0</v>
      </c>
      <c r="CZ1679">
        <f>SUM(Tabla5[[#This Row],[VENTA MABE 2 SEMANA NOV]:[VENTAS OTROS 2 SEMANA NOV]])</f>
        <v>2</v>
      </c>
      <c r="DA1679" s="46">
        <v>12</v>
      </c>
    </row>
    <row r="1680" spans="1:105" hidden="1" x14ac:dyDescent="0.3">
      <c r="A1680" t="str">
        <f>CONCATENATE(Tabla5[[#This Row],[TIENDA HMPV]],Tabla5[[#This Row],[LINEA]])</f>
        <v>885 - MIN CUENCA GRAN COLOMBIA  (15)COCINAS</v>
      </c>
      <c r="C1680" t="s">
        <v>195</v>
      </c>
      <c r="E1680" t="s">
        <v>1713</v>
      </c>
      <c r="F1680" t="s">
        <v>1724</v>
      </c>
      <c r="G1680" t="s">
        <v>26</v>
      </c>
      <c r="H1680" s="67">
        <f>IFERROR(Tabla5[[#This Row],[VENTAS MABE]]/Tabla5[[#This Row],[CUOTA]],0)</f>
        <v>0</v>
      </c>
      <c r="W1680" s="67">
        <f>IFERROR(Tabla5[[#This Row],[TOTAL VENTA 38 SEMANA]]/Tabla5[[#This Row],[VENTA ACUM 38]],0)</f>
        <v>0</v>
      </c>
      <c r="X1680" s="67" t="e">
        <f>VLOOKUP(Tabla5[[#This Row],[CLAVE]],[1]!QMI_5_SEMANA_SEP_22[[CLAVE]:[SHARE CADENA S2]],21,0)</f>
        <v>#REF!</v>
      </c>
      <c r="Y1680" s="55" t="s">
        <v>734</v>
      </c>
      <c r="Z1680" s="46">
        <f>+Tabla5[[#This Row],[VENTA ACUM 38]]+Tabla5[[#This Row],[venta total 39 acum]]</f>
        <v>0</v>
      </c>
      <c r="AA1680" s="46"/>
      <c r="AB1680" s="46"/>
      <c r="AC1680" s="46"/>
      <c r="AD1680" s="46"/>
      <c r="AE1680" s="46"/>
      <c r="AF1680" s="46"/>
      <c r="AG1680" s="46"/>
      <c r="AH1680" s="67">
        <f>IFERROR(Tabla5[[#This Row],[VENTAS MABE]]/Tabla5[[#This Row],[VENTAS INDURAMA]],0)</f>
        <v>0</v>
      </c>
      <c r="AI1680" t="s">
        <v>1675</v>
      </c>
      <c r="AK1680" s="67"/>
      <c r="AL1680" t="s">
        <v>727</v>
      </c>
      <c r="AM1680" t="s">
        <v>1714</v>
      </c>
      <c r="AO1680" t="s">
        <v>460</v>
      </c>
      <c r="AX1680">
        <f>SUM(Tabla5[[#This Row],[VENTA MABE 1 SEMANA OCT]:[VENTAS OTROS 1 SEMANA OCT]])</f>
        <v>0</v>
      </c>
      <c r="AY1680" s="46"/>
      <c r="BG1680">
        <f>SUM(Tabla5[[#This Row],[VENTA MABE 2 SEMANA OCT]:[VENTAS OTROS 2 SEMANA OCT]])</f>
        <v>0</v>
      </c>
      <c r="BI1680" s="55" t="s">
        <v>195</v>
      </c>
      <c r="BR1680">
        <f>SUM(Tabla5[[#This Row],[VENTA MABE 3 SEMANA OCT]:[VENTAS OTROS 3 SEMANA OCT]])</f>
        <v>0</v>
      </c>
      <c r="BS1680" s="67"/>
      <c r="BT1680" s="55"/>
      <c r="CA1680">
        <f>SUM(Tabla5[[#This Row],[VENTA MABE 4 SEMANA OCT]:[VENTAS OTROS 4 SEMANA OCT]])</f>
        <v>0</v>
      </c>
      <c r="CI1680" s="67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R1680">
        <f>SUM(Tabla5[[#This Row],[VENTA MABE 1 SEMANA NOV]:[VENTAS OTROS 1 SEMANA NOV]])</f>
        <v>0</v>
      </c>
      <c r="CS1680">
        <f>IFERROR(VLOOKUP(Tabla5[[#This Row],[CLAVE]],[2]VENTAS!$F$2:$L$1501,2,0),0)</f>
        <v>0</v>
      </c>
      <c r="CT1680">
        <f>IFERROR(VLOOKUP(Tabla5[[#This Row],[CLAVE]],[2]VENTAS!$F$2:$L$1501,3,0),0)</f>
        <v>0</v>
      </c>
      <c r="CU1680">
        <f>IFERROR(VLOOKUP(Tabla5[[#This Row],[CLAVE]],[2]VENTAS!$F$2:$L$1501,4,0),0)</f>
        <v>0</v>
      </c>
      <c r="CV1680">
        <f>IFERROR(VLOOKUP(Tabla5[[#This Row],[CLAVE]],[2]VENTAS!$F$2:$L$1501,5,0),0)</f>
        <v>0</v>
      </c>
      <c r="CW1680">
        <f>IFERROR(VLOOKUP(Tabla5[[#This Row],[CLAVE]],[2]VENTAS!$F$2:$L$1501,6,0),0)</f>
        <v>0</v>
      </c>
      <c r="CX1680">
        <f>IFERROR(VLOOKUP(Tabla5[[#This Row],[CLAVE]],[2]VENTAS!$F$2:$L$1501,7,0),0)</f>
        <v>0</v>
      </c>
      <c r="CY1680">
        <f>IFERROR(VLOOKUP(Tabla5[[#This Row],[CLAVE]],[2]VENTAS!$F$2:$R$1501,13,0),0)</f>
        <v>0</v>
      </c>
      <c r="CZ1680">
        <f>SUM(Tabla5[[#This Row],[VENTA MABE 2 SEMANA NOV]:[VENTAS OTROS 2 SEMANA NOV]])</f>
        <v>0</v>
      </c>
      <c r="DA1680" s="46">
        <v>7</v>
      </c>
    </row>
    <row r="1681" spans="1:105" hidden="1" x14ac:dyDescent="0.3">
      <c r="A1681" t="str">
        <f>CONCATENATE(Tabla5[[#This Row],[TIENDA HMPV]],Tabla5[[#This Row],[LINEA]])</f>
        <v>885 - MIN CUENCA GRAN COLOMBIA  (15)REFRIGERACIÓN</v>
      </c>
      <c r="C1681" t="s">
        <v>195</v>
      </c>
      <c r="E1681" t="s">
        <v>1713</v>
      </c>
      <c r="F1681" t="s">
        <v>1724</v>
      </c>
      <c r="G1681" t="s">
        <v>29</v>
      </c>
      <c r="H1681" s="67">
        <f>IFERROR(Tabla5[[#This Row],[VENTAS MABE]]/Tabla5[[#This Row],[CUOTA]],0)</f>
        <v>0</v>
      </c>
      <c r="W1681" s="67">
        <f>IFERROR(Tabla5[[#This Row],[TOTAL VENTA 38 SEMANA]]/Tabla5[[#This Row],[VENTA ACUM 38]],0)</f>
        <v>0</v>
      </c>
      <c r="X1681" s="67" t="e">
        <f>VLOOKUP(Tabla5[[#This Row],[CLAVE]],[1]!QMI_5_SEMANA_SEP_22[[CLAVE]:[SHARE CADENA S2]],21,0)</f>
        <v>#REF!</v>
      </c>
      <c r="Y1681" s="55" t="s">
        <v>734</v>
      </c>
      <c r="Z1681" s="46">
        <f>+Tabla5[[#This Row],[VENTA ACUM 38]]+Tabla5[[#This Row],[venta total 39 acum]]</f>
        <v>0</v>
      </c>
      <c r="AA1681" s="46"/>
      <c r="AB1681" s="46"/>
      <c r="AC1681" s="46"/>
      <c r="AD1681" s="46"/>
      <c r="AE1681" s="46"/>
      <c r="AF1681" s="46"/>
      <c r="AG1681" s="46"/>
      <c r="AH1681" s="67">
        <f>IFERROR(Tabla5[[#This Row],[VENTAS MABE]]/Tabla5[[#This Row],[VENTAS INDURAMA]],0)</f>
        <v>0</v>
      </c>
      <c r="AI1681" t="s">
        <v>1675</v>
      </c>
      <c r="AK1681" s="67"/>
      <c r="AL1681" t="s">
        <v>727</v>
      </c>
      <c r="AM1681" t="s">
        <v>1714</v>
      </c>
      <c r="AO1681" t="s">
        <v>460</v>
      </c>
      <c r="AX1681">
        <f>SUM(Tabla5[[#This Row],[VENTA MABE 1 SEMANA OCT]:[VENTAS OTROS 1 SEMANA OCT]])</f>
        <v>0</v>
      </c>
      <c r="AY1681" s="46"/>
      <c r="BG1681">
        <f>SUM(Tabla5[[#This Row],[VENTA MABE 2 SEMANA OCT]:[VENTAS OTROS 2 SEMANA OCT]])</f>
        <v>0</v>
      </c>
      <c r="BI1681" s="55" t="s">
        <v>195</v>
      </c>
      <c r="BR1681">
        <f>SUM(Tabla5[[#This Row],[VENTA MABE 3 SEMANA OCT]:[VENTAS OTROS 3 SEMANA OCT]])</f>
        <v>0</v>
      </c>
      <c r="BS1681" s="67"/>
      <c r="BT1681" s="55"/>
      <c r="CA1681">
        <f>SUM(Tabla5[[#This Row],[VENTA MABE 4 SEMANA OCT]:[VENTAS OTROS 4 SEMANA OCT]])</f>
        <v>0</v>
      </c>
      <c r="CI1681" s="67">
        <f>IFERROR((Tabla5[[#This Row],[VENTA MABE 1 SEMANA OCT]]+Tabla5[[#This Row],[VENTA MABE 2 SEMANA OCT]]+Tabla5[[#This Row],[VENTA MABE 3 SEMANA OCT]]+Tabla5[[#This Row],[VENTA MABE 4 SEMANA OCT]])/(Tabla5[[#This Row],[VENTA TOTAL 1 SEMANA OCT]]+Tabla5[[#This Row],[VENTA TOTAL 2 SEMANA OCT]]+Tabla5[[#This Row],[VENTA TOTAL 3 SEMANA OCT]]+Tabla5[[#This Row],[VENTA TOTAL 4 SEMANA OCT]]),0)</f>
        <v>0</v>
      </c>
      <c r="CR1681">
        <f>SUM(Tabla5[[#This Row],[VENTA MABE 1 SEMANA NOV]:[VENTAS OTROS 1 SEMANA NOV]])</f>
        <v>0</v>
      </c>
      <c r="CS1681">
        <f>IFERROR(VLOOKUP(Tabla5[[#This Row],[CLAVE]],[2]VENTAS!$F$2:$L$1501,2,0),0)</f>
        <v>0</v>
      </c>
      <c r="CT1681">
        <f>IFERROR(VLOOKUP(Tabla5[[#This Row],[CLAVE]],[2]VENTAS!$F$2:$L$1501,3,0),0)</f>
        <v>0</v>
      </c>
      <c r="CU1681">
        <f>IFERROR(VLOOKUP(Tabla5[[#This Row],[CLAVE]],[2]VENTAS!$F$2:$L$1501,4,0),0)</f>
        <v>0</v>
      </c>
      <c r="CV1681">
        <f>IFERROR(VLOOKUP(Tabla5[[#This Row],[CLAVE]],[2]VENTAS!$F$2:$L$1501,5,0),0)</f>
        <v>0</v>
      </c>
      <c r="CW1681">
        <f>IFERROR(VLOOKUP(Tabla5[[#This Row],[CLAVE]],[2]VENTAS!$F$2:$L$1501,6,0),0)</f>
        <v>0</v>
      </c>
      <c r="CX1681">
        <f>IFERROR(VLOOKUP(Tabla5[[#This Row],[CLAVE]],[2]VENTAS!$F$2:$L$1501,7,0),0)</f>
        <v>0</v>
      </c>
      <c r="CY1681">
        <f>IFERROR(VLOOKUP(Tabla5[[#This Row],[CLAVE]],[2]VENTAS!$F$2:$R$1501,13,0),0)</f>
        <v>0</v>
      </c>
      <c r="CZ1681">
        <f>SUM(Tabla5[[#This Row],[VENTA MABE 2 SEMANA NOV]:[VENTAS OTROS 2 SEMANA NOV]])</f>
        <v>0</v>
      </c>
      <c r="DA1681" s="46">
        <v>5</v>
      </c>
    </row>
  </sheetData>
  <phoneticPr fontId="11" type="noConversion"/>
  <conditionalFormatting sqref="A2:A1681">
    <cfRule type="duplicateValues" dxfId="104" priority="1"/>
    <cfRule type="duplicateValues" dxfId="103" priority="71"/>
    <cfRule type="duplicateValues" dxfId="102" priority="72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5"/>
  <sheetViews>
    <sheetView workbookViewId="0">
      <selection activeCell="C1" sqref="C1"/>
    </sheetView>
  </sheetViews>
  <sheetFormatPr baseColWidth="10" defaultRowHeight="14.4" x14ac:dyDescent="0.3"/>
  <sheetData>
    <row r="1" spans="1:2" ht="28.8" x14ac:dyDescent="0.3">
      <c r="A1" s="62" t="s">
        <v>2</v>
      </c>
      <c r="B1" s="62" t="s">
        <v>3</v>
      </c>
    </row>
    <row r="2" spans="1:2" x14ac:dyDescent="0.3">
      <c r="A2" s="60" t="s">
        <v>39</v>
      </c>
      <c r="B2" s="60" t="s">
        <v>693</v>
      </c>
    </row>
    <row r="3" spans="1:2" x14ac:dyDescent="0.3">
      <c r="A3" s="60" t="s">
        <v>39</v>
      </c>
      <c r="B3" s="60" t="s">
        <v>693</v>
      </c>
    </row>
    <row r="4" spans="1:2" x14ac:dyDescent="0.3">
      <c r="A4" s="60" t="s">
        <v>39</v>
      </c>
      <c r="B4" s="60" t="s">
        <v>693</v>
      </c>
    </row>
    <row r="5" spans="1:2" x14ac:dyDescent="0.3">
      <c r="A5" s="60" t="s">
        <v>39</v>
      </c>
      <c r="B5" s="60" t="s">
        <v>693</v>
      </c>
    </row>
    <row r="6" spans="1:2" x14ac:dyDescent="0.3">
      <c r="A6" s="60" t="s">
        <v>39</v>
      </c>
      <c r="B6" s="60" t="s">
        <v>693</v>
      </c>
    </row>
    <row r="7" spans="1:2" x14ac:dyDescent="0.3">
      <c r="A7" s="60" t="s">
        <v>39</v>
      </c>
      <c r="B7" s="60" t="s">
        <v>693</v>
      </c>
    </row>
    <row r="8" spans="1:2" x14ac:dyDescent="0.3">
      <c r="A8" s="60" t="s">
        <v>39</v>
      </c>
      <c r="B8" s="60" t="s">
        <v>692</v>
      </c>
    </row>
    <row r="9" spans="1:2" x14ac:dyDescent="0.3">
      <c r="A9" s="60" t="s">
        <v>39</v>
      </c>
      <c r="B9" s="60" t="s">
        <v>692</v>
      </c>
    </row>
    <row r="10" spans="1:2" x14ac:dyDescent="0.3">
      <c r="A10" s="60" t="s">
        <v>39</v>
      </c>
      <c r="B10" s="60" t="s">
        <v>692</v>
      </c>
    </row>
    <row r="11" spans="1:2" x14ac:dyDescent="0.3">
      <c r="A11" s="60" t="s">
        <v>39</v>
      </c>
      <c r="B11" s="60" t="s">
        <v>692</v>
      </c>
    </row>
    <row r="12" spans="1:2" x14ac:dyDescent="0.3">
      <c r="A12" s="60" t="s">
        <v>39</v>
      </c>
      <c r="B12" s="60" t="s">
        <v>692</v>
      </c>
    </row>
    <row r="13" spans="1:2" x14ac:dyDescent="0.3">
      <c r="A13" s="60" t="s">
        <v>39</v>
      </c>
      <c r="B13" s="60" t="s">
        <v>696</v>
      </c>
    </row>
    <row r="14" spans="1:2" x14ac:dyDescent="0.3">
      <c r="A14" s="60" t="s">
        <v>39</v>
      </c>
      <c r="B14" s="60" t="s">
        <v>696</v>
      </c>
    </row>
    <row r="15" spans="1:2" x14ac:dyDescent="0.3">
      <c r="A15" s="60" t="s">
        <v>39</v>
      </c>
      <c r="B15" s="60" t="s">
        <v>696</v>
      </c>
    </row>
    <row r="16" spans="1:2" x14ac:dyDescent="0.3">
      <c r="A16" s="60" t="s">
        <v>39</v>
      </c>
      <c r="B16" s="60" t="s">
        <v>696</v>
      </c>
    </row>
    <row r="17" spans="1:2" x14ac:dyDescent="0.3">
      <c r="A17" s="60" t="s">
        <v>39</v>
      </c>
      <c r="B17" s="60" t="s">
        <v>40</v>
      </c>
    </row>
    <row r="18" spans="1:2" x14ac:dyDescent="0.3">
      <c r="A18" s="60" t="s">
        <v>39</v>
      </c>
      <c r="B18" s="60" t="s">
        <v>40</v>
      </c>
    </row>
    <row r="19" spans="1:2" x14ac:dyDescent="0.3">
      <c r="A19" s="60" t="s">
        <v>39</v>
      </c>
      <c r="B19" s="60" t="s">
        <v>40</v>
      </c>
    </row>
    <row r="20" spans="1:2" x14ac:dyDescent="0.3">
      <c r="A20" s="60" t="s">
        <v>39</v>
      </c>
      <c r="B20" s="60" t="s">
        <v>40</v>
      </c>
    </row>
    <row r="21" spans="1:2" x14ac:dyDescent="0.3">
      <c r="A21" s="60" t="s">
        <v>39</v>
      </c>
      <c r="B21" s="60" t="s">
        <v>40</v>
      </c>
    </row>
    <row r="22" spans="1:2" x14ac:dyDescent="0.3">
      <c r="A22" s="60" t="s">
        <v>39</v>
      </c>
      <c r="B22" s="60" t="s">
        <v>67</v>
      </c>
    </row>
    <row r="23" spans="1:2" x14ac:dyDescent="0.3">
      <c r="A23" s="60" t="s">
        <v>39</v>
      </c>
      <c r="B23" s="60" t="s">
        <v>67</v>
      </c>
    </row>
    <row r="24" spans="1:2" x14ac:dyDescent="0.3">
      <c r="A24" s="60" t="s">
        <v>39</v>
      </c>
      <c r="B24" s="60" t="s">
        <v>67</v>
      </c>
    </row>
    <row r="25" spans="1:2" x14ac:dyDescent="0.3">
      <c r="A25" s="60" t="s">
        <v>39</v>
      </c>
      <c r="B25" s="60" t="s">
        <v>67</v>
      </c>
    </row>
    <row r="26" spans="1:2" x14ac:dyDescent="0.3">
      <c r="A26" s="60" t="s">
        <v>39</v>
      </c>
      <c r="B26" s="60" t="s">
        <v>67</v>
      </c>
    </row>
    <row r="27" spans="1:2" x14ac:dyDescent="0.3">
      <c r="A27" s="60" t="s">
        <v>39</v>
      </c>
      <c r="B27" s="60" t="s">
        <v>233</v>
      </c>
    </row>
    <row r="28" spans="1:2" x14ac:dyDescent="0.3">
      <c r="A28" s="60" t="s">
        <v>39</v>
      </c>
      <c r="B28" s="60" t="s">
        <v>233</v>
      </c>
    </row>
    <row r="29" spans="1:2" x14ac:dyDescent="0.3">
      <c r="A29" s="60" t="s">
        <v>39</v>
      </c>
      <c r="B29" s="60" t="s">
        <v>233</v>
      </c>
    </row>
    <row r="30" spans="1:2" x14ac:dyDescent="0.3">
      <c r="A30" s="60" t="s">
        <v>39</v>
      </c>
      <c r="B30" s="60" t="s">
        <v>233</v>
      </c>
    </row>
    <row r="31" spans="1:2" x14ac:dyDescent="0.3">
      <c r="A31" s="60" t="s">
        <v>39</v>
      </c>
      <c r="B31" s="60" t="s">
        <v>233</v>
      </c>
    </row>
    <row r="32" spans="1:2" x14ac:dyDescent="0.3">
      <c r="A32" s="60" t="s">
        <v>39</v>
      </c>
      <c r="B32" s="60" t="s">
        <v>233</v>
      </c>
    </row>
    <row r="33" spans="1:2" x14ac:dyDescent="0.3">
      <c r="A33" s="60" t="s">
        <v>95</v>
      </c>
      <c r="B33" s="60" t="s">
        <v>390</v>
      </c>
    </row>
    <row r="34" spans="1:2" x14ac:dyDescent="0.3">
      <c r="A34" s="60" t="s">
        <v>95</v>
      </c>
      <c r="B34" s="60" t="s">
        <v>390</v>
      </c>
    </row>
    <row r="35" spans="1:2" x14ac:dyDescent="0.3">
      <c r="A35" s="60" t="s">
        <v>95</v>
      </c>
      <c r="B35" s="60" t="s">
        <v>390</v>
      </c>
    </row>
    <row r="36" spans="1:2" x14ac:dyDescent="0.3">
      <c r="A36" s="60" t="s">
        <v>95</v>
      </c>
      <c r="B36" s="60" t="s">
        <v>390</v>
      </c>
    </row>
    <row r="37" spans="1:2" x14ac:dyDescent="0.3">
      <c r="A37" s="60" t="s">
        <v>95</v>
      </c>
      <c r="B37" s="60" t="s">
        <v>390</v>
      </c>
    </row>
    <row r="38" spans="1:2" x14ac:dyDescent="0.3">
      <c r="A38" s="60" t="s">
        <v>95</v>
      </c>
      <c r="B38" s="60" t="s">
        <v>390</v>
      </c>
    </row>
    <row r="39" spans="1:2" x14ac:dyDescent="0.3">
      <c r="A39" s="60" t="s">
        <v>39</v>
      </c>
      <c r="B39" s="60" t="s">
        <v>83</v>
      </c>
    </row>
    <row r="40" spans="1:2" x14ac:dyDescent="0.3">
      <c r="A40" s="60" t="s">
        <v>39</v>
      </c>
      <c r="B40" s="60" t="s">
        <v>83</v>
      </c>
    </row>
    <row r="41" spans="1:2" x14ac:dyDescent="0.3">
      <c r="A41" s="60" t="s">
        <v>39</v>
      </c>
      <c r="B41" s="60" t="s">
        <v>83</v>
      </c>
    </row>
    <row r="42" spans="1:2" x14ac:dyDescent="0.3">
      <c r="A42" s="60" t="s">
        <v>39</v>
      </c>
      <c r="B42" s="60" t="s">
        <v>83</v>
      </c>
    </row>
    <row r="43" spans="1:2" x14ac:dyDescent="0.3">
      <c r="A43" s="60" t="s">
        <v>39</v>
      </c>
      <c r="B43" s="60" t="s">
        <v>83</v>
      </c>
    </row>
    <row r="44" spans="1:2" x14ac:dyDescent="0.3">
      <c r="A44" s="60" t="s">
        <v>39</v>
      </c>
      <c r="B44" s="60" t="s">
        <v>936</v>
      </c>
    </row>
    <row r="45" spans="1:2" x14ac:dyDescent="0.3">
      <c r="A45" s="60" t="s">
        <v>39</v>
      </c>
      <c r="B45" s="60" t="s">
        <v>936</v>
      </c>
    </row>
    <row r="46" spans="1:2" x14ac:dyDescent="0.3">
      <c r="A46" s="60" t="s">
        <v>39</v>
      </c>
      <c r="B46" s="60" t="s">
        <v>936</v>
      </c>
    </row>
    <row r="47" spans="1:2" x14ac:dyDescent="0.3">
      <c r="A47" s="60" t="s">
        <v>95</v>
      </c>
      <c r="B47" s="60" t="s">
        <v>96</v>
      </c>
    </row>
    <row r="48" spans="1:2" x14ac:dyDescent="0.3">
      <c r="A48" s="60" t="s">
        <v>95</v>
      </c>
      <c r="B48" s="60" t="s">
        <v>96</v>
      </c>
    </row>
    <row r="49" spans="1:2" x14ac:dyDescent="0.3">
      <c r="A49" s="60" t="s">
        <v>95</v>
      </c>
      <c r="B49" s="60" t="s">
        <v>96</v>
      </c>
    </row>
    <row r="50" spans="1:2" x14ac:dyDescent="0.3">
      <c r="A50" s="60" t="s">
        <v>95</v>
      </c>
      <c r="B50" s="60" t="s">
        <v>96</v>
      </c>
    </row>
    <row r="51" spans="1:2" x14ac:dyDescent="0.3">
      <c r="A51" s="60" t="s">
        <v>39</v>
      </c>
      <c r="B51" s="60" t="s">
        <v>75</v>
      </c>
    </row>
    <row r="52" spans="1:2" x14ac:dyDescent="0.3">
      <c r="A52" s="60" t="s">
        <v>39</v>
      </c>
      <c r="B52" s="60" t="s">
        <v>75</v>
      </c>
    </row>
    <row r="53" spans="1:2" x14ac:dyDescent="0.3">
      <c r="A53" s="60" t="s">
        <v>39</v>
      </c>
      <c r="B53" s="60" t="s">
        <v>75</v>
      </c>
    </row>
    <row r="54" spans="1:2" x14ac:dyDescent="0.3">
      <c r="A54" s="60" t="s">
        <v>39</v>
      </c>
      <c r="B54" s="60" t="s">
        <v>75</v>
      </c>
    </row>
    <row r="55" spans="1:2" x14ac:dyDescent="0.3">
      <c r="A55" s="60" t="s">
        <v>39</v>
      </c>
      <c r="B55" s="60" t="s">
        <v>76</v>
      </c>
    </row>
    <row r="56" spans="1:2" x14ac:dyDescent="0.3">
      <c r="A56" s="60" t="s">
        <v>39</v>
      </c>
      <c r="B56" s="60" t="s">
        <v>76</v>
      </c>
    </row>
    <row r="57" spans="1:2" x14ac:dyDescent="0.3">
      <c r="A57" s="60" t="s">
        <v>39</v>
      </c>
      <c r="B57" s="60" t="s">
        <v>76</v>
      </c>
    </row>
    <row r="58" spans="1:2" x14ac:dyDescent="0.3">
      <c r="A58" s="60" t="s">
        <v>39</v>
      </c>
      <c r="B58" s="60" t="s">
        <v>76</v>
      </c>
    </row>
    <row r="59" spans="1:2" x14ac:dyDescent="0.3">
      <c r="A59" s="60" t="s">
        <v>39</v>
      </c>
      <c r="B59" s="60" t="s">
        <v>347</v>
      </c>
    </row>
    <row r="60" spans="1:2" x14ac:dyDescent="0.3">
      <c r="A60" s="60" t="s">
        <v>39</v>
      </c>
      <c r="B60" s="60" t="s">
        <v>347</v>
      </c>
    </row>
    <row r="61" spans="1:2" x14ac:dyDescent="0.3">
      <c r="A61" s="60" t="s">
        <v>39</v>
      </c>
      <c r="B61" s="60" t="s">
        <v>347</v>
      </c>
    </row>
    <row r="62" spans="1:2" x14ac:dyDescent="0.3">
      <c r="A62" s="60" t="s">
        <v>39</v>
      </c>
      <c r="B62" s="60" t="s">
        <v>347</v>
      </c>
    </row>
    <row r="63" spans="1:2" x14ac:dyDescent="0.3">
      <c r="A63" s="60" t="s">
        <v>39</v>
      </c>
      <c r="B63" s="60" t="s">
        <v>347</v>
      </c>
    </row>
    <row r="64" spans="1:2" x14ac:dyDescent="0.3">
      <c r="A64" s="60" t="s">
        <v>39</v>
      </c>
      <c r="B64" s="60" t="s">
        <v>1296</v>
      </c>
    </row>
    <row r="65" spans="1:2" x14ac:dyDescent="0.3">
      <c r="A65" s="60" t="s">
        <v>39</v>
      </c>
      <c r="B65" s="60" t="s">
        <v>1296</v>
      </c>
    </row>
    <row r="66" spans="1:2" x14ac:dyDescent="0.3">
      <c r="A66" s="60" t="s">
        <v>39</v>
      </c>
      <c r="B66" s="60" t="s">
        <v>1296</v>
      </c>
    </row>
    <row r="67" spans="1:2" x14ac:dyDescent="0.3">
      <c r="A67" s="60" t="s">
        <v>39</v>
      </c>
      <c r="B67" s="60" t="s">
        <v>1296</v>
      </c>
    </row>
    <row r="68" spans="1:2" x14ac:dyDescent="0.3">
      <c r="A68" s="60" t="s">
        <v>39</v>
      </c>
      <c r="B68" s="60" t="s">
        <v>1296</v>
      </c>
    </row>
    <row r="69" spans="1:2" x14ac:dyDescent="0.3">
      <c r="A69" s="60" t="s">
        <v>39</v>
      </c>
      <c r="B69" s="60" t="s">
        <v>1296</v>
      </c>
    </row>
    <row r="70" spans="1:2" x14ac:dyDescent="0.3">
      <c r="A70" s="60" t="s">
        <v>39</v>
      </c>
      <c r="B70" s="60" t="s">
        <v>1270</v>
      </c>
    </row>
    <row r="71" spans="1:2" x14ac:dyDescent="0.3">
      <c r="A71" s="60" t="s">
        <v>39</v>
      </c>
      <c r="B71" s="60" t="s">
        <v>1270</v>
      </c>
    </row>
    <row r="72" spans="1:2" x14ac:dyDescent="0.3">
      <c r="A72" s="60" t="s">
        <v>39</v>
      </c>
      <c r="B72" s="60" t="s">
        <v>1270</v>
      </c>
    </row>
    <row r="73" spans="1:2" x14ac:dyDescent="0.3">
      <c r="A73" s="60" t="s">
        <v>39</v>
      </c>
      <c r="B73" s="60" t="s">
        <v>1270</v>
      </c>
    </row>
    <row r="74" spans="1:2" x14ac:dyDescent="0.3">
      <c r="A74" s="60" t="s">
        <v>39</v>
      </c>
      <c r="B74" s="60" t="s">
        <v>1270</v>
      </c>
    </row>
    <row r="75" spans="1:2" x14ac:dyDescent="0.3">
      <c r="A75" s="60" t="s">
        <v>39</v>
      </c>
      <c r="B75" s="60" t="s">
        <v>1270</v>
      </c>
    </row>
    <row r="76" spans="1:2" x14ac:dyDescent="0.3">
      <c r="A76" s="60" t="s">
        <v>39</v>
      </c>
      <c r="B76" s="60" t="s">
        <v>1274</v>
      </c>
    </row>
    <row r="77" spans="1:2" x14ac:dyDescent="0.3">
      <c r="A77" s="60" t="s">
        <v>39</v>
      </c>
      <c r="B77" s="60" t="s">
        <v>1274</v>
      </c>
    </row>
    <row r="78" spans="1:2" x14ac:dyDescent="0.3">
      <c r="A78" s="60" t="s">
        <v>39</v>
      </c>
      <c r="B78" s="60" t="s">
        <v>1274</v>
      </c>
    </row>
    <row r="79" spans="1:2" x14ac:dyDescent="0.3">
      <c r="A79" s="60" t="s">
        <v>39</v>
      </c>
      <c r="B79" s="60" t="s">
        <v>1274</v>
      </c>
    </row>
    <row r="80" spans="1:2" x14ac:dyDescent="0.3">
      <c r="A80" s="60" t="s">
        <v>39</v>
      </c>
      <c r="B80" s="60" t="s">
        <v>1274</v>
      </c>
    </row>
    <row r="81" spans="1:2" x14ac:dyDescent="0.3">
      <c r="A81" s="60" t="s">
        <v>39</v>
      </c>
      <c r="B81" s="60" t="s">
        <v>183</v>
      </c>
    </row>
    <row r="82" spans="1:2" x14ac:dyDescent="0.3">
      <c r="A82" s="60" t="s">
        <v>39</v>
      </c>
      <c r="B82" s="60" t="s">
        <v>183</v>
      </c>
    </row>
    <row r="83" spans="1:2" x14ac:dyDescent="0.3">
      <c r="A83" s="60" t="s">
        <v>39</v>
      </c>
      <c r="B83" s="60" t="s">
        <v>183</v>
      </c>
    </row>
    <row r="84" spans="1:2" x14ac:dyDescent="0.3">
      <c r="A84" s="60" t="s">
        <v>39</v>
      </c>
      <c r="B84" s="60" t="s">
        <v>183</v>
      </c>
    </row>
    <row r="85" spans="1:2" x14ac:dyDescent="0.3">
      <c r="A85" s="60" t="s">
        <v>39</v>
      </c>
      <c r="B85" s="60" t="s">
        <v>183</v>
      </c>
    </row>
    <row r="86" spans="1:2" x14ac:dyDescent="0.3">
      <c r="A86" s="60" t="s">
        <v>39</v>
      </c>
      <c r="B86" s="60" t="s">
        <v>183</v>
      </c>
    </row>
    <row r="87" spans="1:2" x14ac:dyDescent="0.3">
      <c r="A87" s="60" t="s">
        <v>95</v>
      </c>
      <c r="B87" s="60" t="s">
        <v>184</v>
      </c>
    </row>
    <row r="88" spans="1:2" x14ac:dyDescent="0.3">
      <c r="A88" s="60" t="s">
        <v>95</v>
      </c>
      <c r="B88" s="60" t="s">
        <v>184</v>
      </c>
    </row>
    <row r="89" spans="1:2" x14ac:dyDescent="0.3">
      <c r="A89" s="60" t="s">
        <v>95</v>
      </c>
      <c r="B89" s="60" t="s">
        <v>184</v>
      </c>
    </row>
    <row r="90" spans="1:2" x14ac:dyDescent="0.3">
      <c r="A90" s="60" t="s">
        <v>95</v>
      </c>
      <c r="B90" s="60" t="s">
        <v>184</v>
      </c>
    </row>
    <row r="91" spans="1:2" x14ac:dyDescent="0.3">
      <c r="A91" s="60" t="s">
        <v>95</v>
      </c>
      <c r="B91" s="60" t="s">
        <v>184</v>
      </c>
    </row>
    <row r="92" spans="1:2" x14ac:dyDescent="0.3">
      <c r="A92" s="60" t="s">
        <v>95</v>
      </c>
      <c r="B92" s="60" t="s">
        <v>184</v>
      </c>
    </row>
    <row r="93" spans="1:2" x14ac:dyDescent="0.3">
      <c r="A93" s="60" t="s">
        <v>95</v>
      </c>
      <c r="B93" s="60" t="s">
        <v>313</v>
      </c>
    </row>
    <row r="94" spans="1:2" x14ac:dyDescent="0.3">
      <c r="A94" s="60" t="s">
        <v>95</v>
      </c>
      <c r="B94" s="60" t="s">
        <v>313</v>
      </c>
    </row>
    <row r="95" spans="1:2" x14ac:dyDescent="0.3">
      <c r="A95" s="60" t="s">
        <v>95</v>
      </c>
      <c r="B95" s="60" t="s">
        <v>313</v>
      </c>
    </row>
    <row r="96" spans="1:2" x14ac:dyDescent="0.3">
      <c r="A96" s="60" t="s">
        <v>95</v>
      </c>
      <c r="B96" s="60" t="s">
        <v>313</v>
      </c>
    </row>
    <row r="97" spans="1:2" x14ac:dyDescent="0.3">
      <c r="A97" s="60" t="s">
        <v>95</v>
      </c>
      <c r="B97" s="60" t="s">
        <v>313</v>
      </c>
    </row>
    <row r="98" spans="1:2" x14ac:dyDescent="0.3">
      <c r="A98" s="60" t="s">
        <v>95</v>
      </c>
      <c r="B98" s="60" t="s">
        <v>313</v>
      </c>
    </row>
    <row r="99" spans="1:2" x14ac:dyDescent="0.3">
      <c r="A99" s="60" t="s">
        <v>95</v>
      </c>
      <c r="B99" s="60" t="s">
        <v>683</v>
      </c>
    </row>
    <row r="100" spans="1:2" x14ac:dyDescent="0.3">
      <c r="A100" s="60" t="s">
        <v>95</v>
      </c>
      <c r="B100" s="60" t="s">
        <v>683</v>
      </c>
    </row>
    <row r="101" spans="1:2" x14ac:dyDescent="0.3">
      <c r="A101" s="60" t="s">
        <v>95</v>
      </c>
      <c r="B101" s="60" t="s">
        <v>683</v>
      </c>
    </row>
    <row r="102" spans="1:2" x14ac:dyDescent="0.3">
      <c r="A102" s="60" t="s">
        <v>95</v>
      </c>
      <c r="B102" s="60" t="s">
        <v>683</v>
      </c>
    </row>
    <row r="103" spans="1:2" x14ac:dyDescent="0.3">
      <c r="A103" s="60" t="s">
        <v>95</v>
      </c>
      <c r="B103" s="60" t="s">
        <v>683</v>
      </c>
    </row>
    <row r="104" spans="1:2" x14ac:dyDescent="0.3">
      <c r="A104" s="60" t="s">
        <v>39</v>
      </c>
      <c r="B104" s="60" t="s">
        <v>166</v>
      </c>
    </row>
    <row r="105" spans="1:2" x14ac:dyDescent="0.3">
      <c r="A105" s="60" t="s">
        <v>39</v>
      </c>
      <c r="B105" s="60" t="s">
        <v>166</v>
      </c>
    </row>
    <row r="106" spans="1:2" x14ac:dyDescent="0.3">
      <c r="A106" s="60" t="s">
        <v>39</v>
      </c>
      <c r="B106" s="60" t="s">
        <v>166</v>
      </c>
    </row>
    <row r="107" spans="1:2" x14ac:dyDescent="0.3">
      <c r="A107" s="60" t="s">
        <v>39</v>
      </c>
      <c r="B107" s="60" t="s">
        <v>166</v>
      </c>
    </row>
    <row r="108" spans="1:2" x14ac:dyDescent="0.3">
      <c r="A108" s="60" t="s">
        <v>39</v>
      </c>
      <c r="B108" s="60" t="s">
        <v>166</v>
      </c>
    </row>
    <row r="109" spans="1:2" x14ac:dyDescent="0.3">
      <c r="A109" s="60" t="s">
        <v>39</v>
      </c>
      <c r="B109" s="60" t="s">
        <v>166</v>
      </c>
    </row>
    <row r="110" spans="1:2" x14ac:dyDescent="0.3">
      <c r="A110" s="60" t="s">
        <v>95</v>
      </c>
      <c r="B110" s="60" t="s">
        <v>673</v>
      </c>
    </row>
    <row r="111" spans="1:2" x14ac:dyDescent="0.3">
      <c r="A111" s="60" t="s">
        <v>95</v>
      </c>
      <c r="B111" s="60" t="s">
        <v>673</v>
      </c>
    </row>
    <row r="112" spans="1:2" x14ac:dyDescent="0.3">
      <c r="A112" s="60" t="s">
        <v>95</v>
      </c>
      <c r="B112" s="60" t="s">
        <v>673</v>
      </c>
    </row>
    <row r="113" spans="1:2" x14ac:dyDescent="0.3">
      <c r="A113" s="60" t="s">
        <v>95</v>
      </c>
      <c r="B113" s="60" t="s">
        <v>673</v>
      </c>
    </row>
    <row r="114" spans="1:2" x14ac:dyDescent="0.3">
      <c r="A114" s="60" t="s">
        <v>95</v>
      </c>
      <c r="B114" s="60" t="s">
        <v>673</v>
      </c>
    </row>
    <row r="115" spans="1:2" x14ac:dyDescent="0.3">
      <c r="A115" s="60" t="s">
        <v>39</v>
      </c>
      <c r="B115" s="60" t="s">
        <v>301</v>
      </c>
    </row>
    <row r="116" spans="1:2" x14ac:dyDescent="0.3">
      <c r="A116" s="60" t="s">
        <v>39</v>
      </c>
      <c r="B116" s="60" t="s">
        <v>301</v>
      </c>
    </row>
    <row r="117" spans="1:2" x14ac:dyDescent="0.3">
      <c r="A117" s="60" t="s">
        <v>39</v>
      </c>
      <c r="B117" s="60" t="s">
        <v>301</v>
      </c>
    </row>
    <row r="118" spans="1:2" x14ac:dyDescent="0.3">
      <c r="A118" s="60" t="s">
        <v>39</v>
      </c>
      <c r="B118" s="60" t="s">
        <v>301</v>
      </c>
    </row>
    <row r="119" spans="1:2" x14ac:dyDescent="0.3">
      <c r="A119" s="60" t="s">
        <v>39</v>
      </c>
      <c r="B119" s="60" t="s">
        <v>301</v>
      </c>
    </row>
    <row r="120" spans="1:2" x14ac:dyDescent="0.3">
      <c r="A120" s="60" t="s">
        <v>39</v>
      </c>
      <c r="B120" s="60" t="s">
        <v>302</v>
      </c>
    </row>
    <row r="121" spans="1:2" x14ac:dyDescent="0.3">
      <c r="A121" s="60" t="s">
        <v>39</v>
      </c>
      <c r="B121" s="60" t="s">
        <v>302</v>
      </c>
    </row>
    <row r="122" spans="1:2" x14ac:dyDescent="0.3">
      <c r="A122" s="60" t="s">
        <v>39</v>
      </c>
      <c r="B122" s="60" t="s">
        <v>302</v>
      </c>
    </row>
    <row r="123" spans="1:2" x14ac:dyDescent="0.3">
      <c r="A123" s="60" t="s">
        <v>39</v>
      </c>
      <c r="B123" s="60" t="s">
        <v>302</v>
      </c>
    </row>
    <row r="124" spans="1:2" x14ac:dyDescent="0.3">
      <c r="A124" s="60" t="s">
        <v>39</v>
      </c>
      <c r="B124" s="60" t="s">
        <v>302</v>
      </c>
    </row>
    <row r="125" spans="1:2" x14ac:dyDescent="0.3">
      <c r="A125" s="60" t="s">
        <v>39</v>
      </c>
      <c r="B125" s="60" t="s">
        <v>302</v>
      </c>
    </row>
    <row r="126" spans="1:2" x14ac:dyDescent="0.3">
      <c r="A126" s="60" t="s">
        <v>39</v>
      </c>
      <c r="B126" s="60" t="s">
        <v>666</v>
      </c>
    </row>
    <row r="127" spans="1:2" x14ac:dyDescent="0.3">
      <c r="A127" s="60" t="s">
        <v>39</v>
      </c>
      <c r="B127" s="60" t="s">
        <v>666</v>
      </c>
    </row>
    <row r="128" spans="1:2" x14ac:dyDescent="0.3">
      <c r="A128" s="60" t="s">
        <v>39</v>
      </c>
      <c r="B128" s="60" t="s">
        <v>666</v>
      </c>
    </row>
    <row r="129" spans="1:2" x14ac:dyDescent="0.3">
      <c r="A129" s="60" t="s">
        <v>39</v>
      </c>
      <c r="B129" s="60" t="s">
        <v>666</v>
      </c>
    </row>
    <row r="130" spans="1:2" x14ac:dyDescent="0.3">
      <c r="A130" s="60" t="s">
        <v>39</v>
      </c>
      <c r="B130" s="60" t="s">
        <v>666</v>
      </c>
    </row>
    <row r="131" spans="1:2" x14ac:dyDescent="0.3">
      <c r="A131" s="60" t="s">
        <v>39</v>
      </c>
      <c r="B131" s="60" t="s">
        <v>664</v>
      </c>
    </row>
    <row r="132" spans="1:2" x14ac:dyDescent="0.3">
      <c r="A132" s="60" t="s">
        <v>39</v>
      </c>
      <c r="B132" s="60" t="s">
        <v>664</v>
      </c>
    </row>
    <row r="133" spans="1:2" x14ac:dyDescent="0.3">
      <c r="A133" s="60" t="s">
        <v>39</v>
      </c>
      <c r="B133" s="60" t="s">
        <v>664</v>
      </c>
    </row>
    <row r="134" spans="1:2" x14ac:dyDescent="0.3">
      <c r="A134" s="60" t="s">
        <v>39</v>
      </c>
      <c r="B134" s="60" t="s">
        <v>664</v>
      </c>
    </row>
    <row r="135" spans="1:2" x14ac:dyDescent="0.3">
      <c r="A135" s="60" t="s">
        <v>39</v>
      </c>
      <c r="B135" s="60" t="s">
        <v>664</v>
      </c>
    </row>
    <row r="136" spans="1:2" x14ac:dyDescent="0.3">
      <c r="A136" s="60" t="s">
        <v>39</v>
      </c>
      <c r="B136" s="60" t="s">
        <v>664</v>
      </c>
    </row>
    <row r="137" spans="1:2" x14ac:dyDescent="0.3">
      <c r="A137" s="60" t="s">
        <v>39</v>
      </c>
      <c r="B137" s="60" t="s">
        <v>665</v>
      </c>
    </row>
    <row r="138" spans="1:2" x14ac:dyDescent="0.3">
      <c r="A138" s="60" t="s">
        <v>39</v>
      </c>
      <c r="B138" s="60" t="s">
        <v>665</v>
      </c>
    </row>
    <row r="139" spans="1:2" x14ac:dyDescent="0.3">
      <c r="A139" s="60" t="s">
        <v>39</v>
      </c>
      <c r="B139" s="60" t="s">
        <v>665</v>
      </c>
    </row>
    <row r="140" spans="1:2" x14ac:dyDescent="0.3">
      <c r="A140" s="60" t="s">
        <v>39</v>
      </c>
      <c r="B140" s="60" t="s">
        <v>665</v>
      </c>
    </row>
    <row r="141" spans="1:2" x14ac:dyDescent="0.3">
      <c r="A141" s="60" t="s">
        <v>39</v>
      </c>
      <c r="B141" s="60" t="s">
        <v>665</v>
      </c>
    </row>
    <row r="142" spans="1:2" x14ac:dyDescent="0.3">
      <c r="A142" s="60" t="s">
        <v>39</v>
      </c>
      <c r="B142" s="60" t="s">
        <v>163</v>
      </c>
    </row>
    <row r="143" spans="1:2" x14ac:dyDescent="0.3">
      <c r="A143" s="60" t="s">
        <v>39</v>
      </c>
      <c r="B143" s="60" t="s">
        <v>163</v>
      </c>
    </row>
    <row r="144" spans="1:2" x14ac:dyDescent="0.3">
      <c r="A144" s="60" t="s">
        <v>39</v>
      </c>
      <c r="B144" s="60" t="s">
        <v>163</v>
      </c>
    </row>
    <row r="145" spans="1:2" x14ac:dyDescent="0.3">
      <c r="A145" s="60" t="s">
        <v>39</v>
      </c>
      <c r="B145" s="60" t="s">
        <v>163</v>
      </c>
    </row>
    <row r="146" spans="1:2" x14ac:dyDescent="0.3">
      <c r="A146" s="60" t="s">
        <v>39</v>
      </c>
      <c r="B146" s="60" t="s">
        <v>163</v>
      </c>
    </row>
    <row r="147" spans="1:2" x14ac:dyDescent="0.3">
      <c r="A147" s="60" t="s">
        <v>39</v>
      </c>
      <c r="B147" s="60" t="s">
        <v>163</v>
      </c>
    </row>
    <row r="148" spans="1:2" x14ac:dyDescent="0.3">
      <c r="A148" s="60" t="s">
        <v>39</v>
      </c>
      <c r="B148" s="60" t="s">
        <v>260</v>
      </c>
    </row>
    <row r="149" spans="1:2" x14ac:dyDescent="0.3">
      <c r="A149" s="60" t="s">
        <v>39</v>
      </c>
      <c r="B149" s="60" t="s">
        <v>260</v>
      </c>
    </row>
    <row r="150" spans="1:2" x14ac:dyDescent="0.3">
      <c r="A150" s="60" t="s">
        <v>39</v>
      </c>
      <c r="B150" s="60" t="s">
        <v>260</v>
      </c>
    </row>
    <row r="151" spans="1:2" x14ac:dyDescent="0.3">
      <c r="A151" s="60" t="s">
        <v>39</v>
      </c>
      <c r="B151" s="60" t="s">
        <v>260</v>
      </c>
    </row>
    <row r="152" spans="1:2" x14ac:dyDescent="0.3">
      <c r="A152" s="60" t="s">
        <v>39</v>
      </c>
      <c r="B152" s="60" t="s">
        <v>260</v>
      </c>
    </row>
    <row r="153" spans="1:2" x14ac:dyDescent="0.3">
      <c r="A153" s="60" t="s">
        <v>95</v>
      </c>
      <c r="B153" s="60" t="s">
        <v>262</v>
      </c>
    </row>
    <row r="154" spans="1:2" x14ac:dyDescent="0.3">
      <c r="A154" s="60" t="s">
        <v>95</v>
      </c>
      <c r="B154" s="60" t="s">
        <v>262</v>
      </c>
    </row>
    <row r="155" spans="1:2" x14ac:dyDescent="0.3">
      <c r="A155" s="60" t="s">
        <v>95</v>
      </c>
      <c r="B155" s="60" t="s">
        <v>262</v>
      </c>
    </row>
    <row r="156" spans="1:2" x14ac:dyDescent="0.3">
      <c r="A156" s="60" t="s">
        <v>95</v>
      </c>
      <c r="B156" s="60" t="s">
        <v>262</v>
      </c>
    </row>
    <row r="157" spans="1:2" x14ac:dyDescent="0.3">
      <c r="A157" s="60" t="s">
        <v>95</v>
      </c>
      <c r="B157" s="60" t="s">
        <v>262</v>
      </c>
    </row>
    <row r="158" spans="1:2" x14ac:dyDescent="0.3">
      <c r="A158" s="60" t="s">
        <v>39</v>
      </c>
      <c r="B158" s="60" t="s">
        <v>170</v>
      </c>
    </row>
    <row r="159" spans="1:2" x14ac:dyDescent="0.3">
      <c r="A159" s="60" t="s">
        <v>39</v>
      </c>
      <c r="B159" s="60" t="s">
        <v>170</v>
      </c>
    </row>
    <row r="160" spans="1:2" x14ac:dyDescent="0.3">
      <c r="A160" s="60" t="s">
        <v>39</v>
      </c>
      <c r="B160" s="60" t="s">
        <v>170</v>
      </c>
    </row>
    <row r="161" spans="1:2" x14ac:dyDescent="0.3">
      <c r="A161" s="60" t="s">
        <v>39</v>
      </c>
      <c r="B161" s="60" t="s">
        <v>170</v>
      </c>
    </row>
    <row r="162" spans="1:2" x14ac:dyDescent="0.3">
      <c r="A162" s="60" t="s">
        <v>39</v>
      </c>
      <c r="B162" s="60" t="s">
        <v>170</v>
      </c>
    </row>
    <row r="163" spans="1:2" x14ac:dyDescent="0.3">
      <c r="A163" s="60" t="s">
        <v>39</v>
      </c>
      <c r="B163" s="60" t="s">
        <v>170</v>
      </c>
    </row>
    <row r="164" spans="1:2" x14ac:dyDescent="0.3">
      <c r="A164" s="60" t="s">
        <v>39</v>
      </c>
      <c r="B164" s="60" t="s">
        <v>352</v>
      </c>
    </row>
    <row r="165" spans="1:2" x14ac:dyDescent="0.3">
      <c r="A165" s="60" t="s">
        <v>39</v>
      </c>
      <c r="B165" s="60" t="s">
        <v>352</v>
      </c>
    </row>
    <row r="166" spans="1:2" x14ac:dyDescent="0.3">
      <c r="A166" s="60" t="s">
        <v>39</v>
      </c>
      <c r="B166" s="60" t="s">
        <v>352</v>
      </c>
    </row>
    <row r="167" spans="1:2" x14ac:dyDescent="0.3">
      <c r="A167" s="60" t="s">
        <v>39</v>
      </c>
      <c r="B167" s="60" t="s">
        <v>352</v>
      </c>
    </row>
    <row r="168" spans="1:2" x14ac:dyDescent="0.3">
      <c r="A168" s="60" t="s">
        <v>39</v>
      </c>
      <c r="B168" s="60" t="s">
        <v>352</v>
      </c>
    </row>
    <row r="169" spans="1:2" x14ac:dyDescent="0.3">
      <c r="A169" s="60" t="s">
        <v>39</v>
      </c>
      <c r="B169" s="60" t="s">
        <v>352</v>
      </c>
    </row>
    <row r="170" spans="1:2" x14ac:dyDescent="0.3">
      <c r="A170" s="60" t="s">
        <v>39</v>
      </c>
      <c r="B170" s="60" t="s">
        <v>359</v>
      </c>
    </row>
    <row r="171" spans="1:2" x14ac:dyDescent="0.3">
      <c r="A171" s="60" t="s">
        <v>39</v>
      </c>
      <c r="B171" s="60" t="s">
        <v>359</v>
      </c>
    </row>
    <row r="172" spans="1:2" x14ac:dyDescent="0.3">
      <c r="A172" s="60" t="s">
        <v>39</v>
      </c>
      <c r="B172" s="60" t="s">
        <v>359</v>
      </c>
    </row>
    <row r="173" spans="1:2" x14ac:dyDescent="0.3">
      <c r="A173" s="60" t="s">
        <v>39</v>
      </c>
      <c r="B173" s="60" t="s">
        <v>359</v>
      </c>
    </row>
    <row r="174" spans="1:2" x14ac:dyDescent="0.3">
      <c r="A174" s="60" t="s">
        <v>39</v>
      </c>
      <c r="B174" s="60" t="s">
        <v>359</v>
      </c>
    </row>
    <row r="175" spans="1:2" x14ac:dyDescent="0.3">
      <c r="A175" s="60" t="s">
        <v>39</v>
      </c>
      <c r="B175" s="60" t="s">
        <v>359</v>
      </c>
    </row>
    <row r="176" spans="1:2" x14ac:dyDescent="0.3">
      <c r="A176" s="60" t="s">
        <v>95</v>
      </c>
      <c r="B176" s="60" t="s">
        <v>360</v>
      </c>
    </row>
    <row r="177" spans="1:2" x14ac:dyDescent="0.3">
      <c r="A177" s="60" t="s">
        <v>95</v>
      </c>
      <c r="B177" s="60" t="s">
        <v>360</v>
      </c>
    </row>
    <row r="178" spans="1:2" x14ac:dyDescent="0.3">
      <c r="A178" s="60" t="s">
        <v>95</v>
      </c>
      <c r="B178" s="60" t="s">
        <v>360</v>
      </c>
    </row>
    <row r="179" spans="1:2" x14ac:dyDescent="0.3">
      <c r="A179" s="60" t="s">
        <v>95</v>
      </c>
      <c r="B179" s="60" t="s">
        <v>360</v>
      </c>
    </row>
    <row r="180" spans="1:2" x14ac:dyDescent="0.3">
      <c r="A180" s="60" t="s">
        <v>95</v>
      </c>
      <c r="B180" s="60" t="s">
        <v>360</v>
      </c>
    </row>
    <row r="181" spans="1:2" x14ac:dyDescent="0.3">
      <c r="A181" s="60" t="s">
        <v>95</v>
      </c>
      <c r="B181" s="60" t="s">
        <v>360</v>
      </c>
    </row>
    <row r="182" spans="1:2" x14ac:dyDescent="0.3">
      <c r="A182" s="60" t="s">
        <v>39</v>
      </c>
      <c r="B182" s="60" t="s">
        <v>241</v>
      </c>
    </row>
    <row r="183" spans="1:2" x14ac:dyDescent="0.3">
      <c r="A183" s="60" t="s">
        <v>39</v>
      </c>
      <c r="B183" s="60" t="s">
        <v>241</v>
      </c>
    </row>
    <row r="184" spans="1:2" x14ac:dyDescent="0.3">
      <c r="A184" s="60" t="s">
        <v>39</v>
      </c>
      <c r="B184" s="60" t="s">
        <v>241</v>
      </c>
    </row>
    <row r="185" spans="1:2" x14ac:dyDescent="0.3">
      <c r="A185" s="60" t="s">
        <v>39</v>
      </c>
      <c r="B185" s="60" t="s">
        <v>241</v>
      </c>
    </row>
    <row r="186" spans="1:2" x14ac:dyDescent="0.3">
      <c r="A186" s="60" t="s">
        <v>39</v>
      </c>
      <c r="B186" s="60" t="s">
        <v>241</v>
      </c>
    </row>
    <row r="187" spans="1:2" x14ac:dyDescent="0.3">
      <c r="A187" s="60" t="s">
        <v>39</v>
      </c>
      <c r="B187" s="60" t="s">
        <v>344</v>
      </c>
    </row>
    <row r="188" spans="1:2" x14ac:dyDescent="0.3">
      <c r="A188" s="60" t="s">
        <v>39</v>
      </c>
      <c r="B188" s="60" t="s">
        <v>344</v>
      </c>
    </row>
    <row r="189" spans="1:2" x14ac:dyDescent="0.3">
      <c r="A189" s="60" t="s">
        <v>39</v>
      </c>
      <c r="B189" s="60" t="s">
        <v>344</v>
      </c>
    </row>
    <row r="190" spans="1:2" x14ac:dyDescent="0.3">
      <c r="A190" s="60" t="s">
        <v>39</v>
      </c>
      <c r="B190" s="60" t="s">
        <v>344</v>
      </c>
    </row>
    <row r="191" spans="1:2" x14ac:dyDescent="0.3">
      <c r="A191" s="60" t="s">
        <v>39</v>
      </c>
      <c r="B191" s="60" t="s">
        <v>344</v>
      </c>
    </row>
    <row r="192" spans="1:2" x14ac:dyDescent="0.3">
      <c r="A192" s="60" t="s">
        <v>39</v>
      </c>
      <c r="B192" s="60" t="s">
        <v>344</v>
      </c>
    </row>
    <row r="193" spans="1:2" x14ac:dyDescent="0.3">
      <c r="A193" s="60" t="s">
        <v>39</v>
      </c>
      <c r="B193" s="60" t="s">
        <v>187</v>
      </c>
    </row>
    <row r="194" spans="1:2" x14ac:dyDescent="0.3">
      <c r="A194" s="60" t="s">
        <v>39</v>
      </c>
      <c r="B194" s="60" t="s">
        <v>187</v>
      </c>
    </row>
    <row r="195" spans="1:2" x14ac:dyDescent="0.3">
      <c r="A195" s="60" t="s">
        <v>39</v>
      </c>
      <c r="B195" s="60" t="s">
        <v>187</v>
      </c>
    </row>
    <row r="196" spans="1:2" x14ac:dyDescent="0.3">
      <c r="A196" s="60" t="s">
        <v>39</v>
      </c>
      <c r="B196" s="60" t="s">
        <v>187</v>
      </c>
    </row>
    <row r="197" spans="1:2" x14ac:dyDescent="0.3">
      <c r="A197" s="60" t="s">
        <v>39</v>
      </c>
      <c r="B197" s="60" t="s">
        <v>187</v>
      </c>
    </row>
    <row r="198" spans="1:2" x14ac:dyDescent="0.3">
      <c r="A198" s="60" t="s">
        <v>39</v>
      </c>
      <c r="B198" s="60" t="s">
        <v>187</v>
      </c>
    </row>
    <row r="199" spans="1:2" x14ac:dyDescent="0.3">
      <c r="A199" s="60" t="s">
        <v>39</v>
      </c>
      <c r="B199" s="60" t="s">
        <v>325</v>
      </c>
    </row>
    <row r="200" spans="1:2" x14ac:dyDescent="0.3">
      <c r="A200" s="60" t="s">
        <v>39</v>
      </c>
      <c r="B200" s="60" t="s">
        <v>325</v>
      </c>
    </row>
    <row r="201" spans="1:2" x14ac:dyDescent="0.3">
      <c r="A201" s="60" t="s">
        <v>39</v>
      </c>
      <c r="B201" s="60" t="s">
        <v>325</v>
      </c>
    </row>
    <row r="202" spans="1:2" x14ac:dyDescent="0.3">
      <c r="A202" s="60" t="s">
        <v>39</v>
      </c>
      <c r="B202" s="60" t="s">
        <v>325</v>
      </c>
    </row>
    <row r="203" spans="1:2" x14ac:dyDescent="0.3">
      <c r="A203" s="60" t="s">
        <v>39</v>
      </c>
      <c r="B203" s="60" t="s">
        <v>325</v>
      </c>
    </row>
    <row r="204" spans="1:2" x14ac:dyDescent="0.3">
      <c r="A204" s="60" t="s">
        <v>39</v>
      </c>
      <c r="B204" s="60" t="s">
        <v>325</v>
      </c>
    </row>
    <row r="205" spans="1:2" x14ac:dyDescent="0.3">
      <c r="A205" s="60" t="s">
        <v>39</v>
      </c>
      <c r="B205" s="60" t="s">
        <v>59</v>
      </c>
    </row>
    <row r="206" spans="1:2" x14ac:dyDescent="0.3">
      <c r="A206" s="60" t="s">
        <v>39</v>
      </c>
      <c r="B206" s="60" t="s">
        <v>59</v>
      </c>
    </row>
    <row r="207" spans="1:2" x14ac:dyDescent="0.3">
      <c r="A207" s="60" t="s">
        <v>39</v>
      </c>
      <c r="B207" s="60" t="s">
        <v>59</v>
      </c>
    </row>
    <row r="208" spans="1:2" x14ac:dyDescent="0.3">
      <c r="A208" s="60" t="s">
        <v>39</v>
      </c>
      <c r="B208" s="60" t="s">
        <v>59</v>
      </c>
    </row>
    <row r="209" spans="1:2" x14ac:dyDescent="0.3">
      <c r="A209" s="60" t="s">
        <v>39</v>
      </c>
      <c r="B209" s="60" t="s">
        <v>59</v>
      </c>
    </row>
    <row r="210" spans="1:2" x14ac:dyDescent="0.3">
      <c r="A210" s="60" t="s">
        <v>39</v>
      </c>
      <c r="B210" s="60" t="s">
        <v>59</v>
      </c>
    </row>
    <row r="211" spans="1:2" x14ac:dyDescent="0.3">
      <c r="A211" s="60" t="s">
        <v>39</v>
      </c>
      <c r="B211" s="60" t="s">
        <v>329</v>
      </c>
    </row>
    <row r="212" spans="1:2" x14ac:dyDescent="0.3">
      <c r="A212" s="60" t="s">
        <v>39</v>
      </c>
      <c r="B212" s="60" t="s">
        <v>329</v>
      </c>
    </row>
    <row r="213" spans="1:2" x14ac:dyDescent="0.3">
      <c r="A213" s="60" t="s">
        <v>39</v>
      </c>
      <c r="B213" s="60" t="s">
        <v>329</v>
      </c>
    </row>
    <row r="214" spans="1:2" x14ac:dyDescent="0.3">
      <c r="A214" s="60" t="s">
        <v>39</v>
      </c>
      <c r="B214" s="60" t="s">
        <v>329</v>
      </c>
    </row>
    <row r="215" spans="1:2" x14ac:dyDescent="0.3">
      <c r="A215" s="60" t="s">
        <v>39</v>
      </c>
      <c r="B215" s="60" t="s">
        <v>329</v>
      </c>
    </row>
    <row r="216" spans="1:2" x14ac:dyDescent="0.3">
      <c r="A216" s="60" t="s">
        <v>39</v>
      </c>
      <c r="B216" s="60" t="s">
        <v>329</v>
      </c>
    </row>
    <row r="217" spans="1:2" x14ac:dyDescent="0.3">
      <c r="A217" s="60" t="s">
        <v>39</v>
      </c>
      <c r="B217" s="60" t="s">
        <v>330</v>
      </c>
    </row>
    <row r="218" spans="1:2" x14ac:dyDescent="0.3">
      <c r="A218" s="60" t="s">
        <v>39</v>
      </c>
      <c r="B218" s="60" t="s">
        <v>330</v>
      </c>
    </row>
    <row r="219" spans="1:2" x14ac:dyDescent="0.3">
      <c r="A219" s="60" t="s">
        <v>39</v>
      </c>
      <c r="B219" s="60" t="s">
        <v>330</v>
      </c>
    </row>
    <row r="220" spans="1:2" x14ac:dyDescent="0.3">
      <c r="A220" s="60" t="s">
        <v>39</v>
      </c>
      <c r="B220" s="60" t="s">
        <v>330</v>
      </c>
    </row>
    <row r="221" spans="1:2" x14ac:dyDescent="0.3">
      <c r="A221" s="60" t="s">
        <v>39</v>
      </c>
      <c r="B221" s="60" t="s">
        <v>330</v>
      </c>
    </row>
    <row r="222" spans="1:2" x14ac:dyDescent="0.3">
      <c r="A222" s="60" t="s">
        <v>39</v>
      </c>
      <c r="B222" s="60" t="s">
        <v>330</v>
      </c>
    </row>
    <row r="223" spans="1:2" x14ac:dyDescent="0.3">
      <c r="A223" s="60" t="s">
        <v>95</v>
      </c>
      <c r="B223" s="60" t="s">
        <v>309</v>
      </c>
    </row>
    <row r="224" spans="1:2" x14ac:dyDescent="0.3">
      <c r="A224" s="60" t="s">
        <v>95</v>
      </c>
      <c r="B224" s="60" t="s">
        <v>309</v>
      </c>
    </row>
    <row r="225" spans="1:2" x14ac:dyDescent="0.3">
      <c r="A225" s="60" t="s">
        <v>95</v>
      </c>
      <c r="B225" s="60" t="s">
        <v>309</v>
      </c>
    </row>
    <row r="226" spans="1:2" x14ac:dyDescent="0.3">
      <c r="A226" s="60" t="s">
        <v>95</v>
      </c>
      <c r="B226" s="60" t="s">
        <v>309</v>
      </c>
    </row>
    <row r="227" spans="1:2" x14ac:dyDescent="0.3">
      <c r="A227" s="60" t="s">
        <v>95</v>
      </c>
      <c r="B227" s="60" t="s">
        <v>309</v>
      </c>
    </row>
    <row r="228" spans="1:2" x14ac:dyDescent="0.3">
      <c r="A228" s="60" t="s">
        <v>95</v>
      </c>
      <c r="B228" s="60" t="s">
        <v>309</v>
      </c>
    </row>
    <row r="229" spans="1:2" x14ac:dyDescent="0.3">
      <c r="A229" s="60" t="s">
        <v>39</v>
      </c>
      <c r="B229" s="60" t="s">
        <v>141</v>
      </c>
    </row>
    <row r="230" spans="1:2" x14ac:dyDescent="0.3">
      <c r="A230" s="60" t="s">
        <v>39</v>
      </c>
      <c r="B230" s="60" t="s">
        <v>141</v>
      </c>
    </row>
    <row r="231" spans="1:2" x14ac:dyDescent="0.3">
      <c r="A231" s="60" t="s">
        <v>39</v>
      </c>
      <c r="B231" s="60" t="s">
        <v>141</v>
      </c>
    </row>
    <row r="232" spans="1:2" x14ac:dyDescent="0.3">
      <c r="A232" s="60" t="s">
        <v>39</v>
      </c>
      <c r="B232" s="60" t="s">
        <v>141</v>
      </c>
    </row>
    <row r="233" spans="1:2" x14ac:dyDescent="0.3">
      <c r="A233" s="60" t="s">
        <v>39</v>
      </c>
      <c r="B233" s="60" t="s">
        <v>141</v>
      </c>
    </row>
    <row r="234" spans="1:2" x14ac:dyDescent="0.3">
      <c r="A234" s="60" t="s">
        <v>39</v>
      </c>
      <c r="B234" s="60" t="s">
        <v>140</v>
      </c>
    </row>
    <row r="235" spans="1:2" x14ac:dyDescent="0.3">
      <c r="A235" s="60" t="s">
        <v>39</v>
      </c>
      <c r="B235" s="60" t="s">
        <v>140</v>
      </c>
    </row>
    <row r="236" spans="1:2" x14ac:dyDescent="0.3">
      <c r="A236" s="60" t="s">
        <v>39</v>
      </c>
      <c r="B236" s="60" t="s">
        <v>140</v>
      </c>
    </row>
    <row r="237" spans="1:2" x14ac:dyDescent="0.3">
      <c r="A237" s="60" t="s">
        <v>39</v>
      </c>
      <c r="B237" s="60" t="s">
        <v>140</v>
      </c>
    </row>
    <row r="238" spans="1:2" x14ac:dyDescent="0.3">
      <c r="A238" s="60" t="s">
        <v>39</v>
      </c>
      <c r="B238" s="60" t="s">
        <v>116</v>
      </c>
    </row>
    <row r="239" spans="1:2" x14ac:dyDescent="0.3">
      <c r="A239" s="60" t="s">
        <v>39</v>
      </c>
      <c r="B239" s="60" t="s">
        <v>116</v>
      </c>
    </row>
    <row r="240" spans="1:2" x14ac:dyDescent="0.3">
      <c r="A240" s="60" t="s">
        <v>39</v>
      </c>
      <c r="B240" s="60" t="s">
        <v>116</v>
      </c>
    </row>
    <row r="241" spans="1:2" x14ac:dyDescent="0.3">
      <c r="A241" s="60" t="s">
        <v>39</v>
      </c>
      <c r="B241" s="60" t="s">
        <v>116</v>
      </c>
    </row>
    <row r="242" spans="1:2" x14ac:dyDescent="0.3">
      <c r="A242" s="60" t="s">
        <v>39</v>
      </c>
      <c r="B242" s="60" t="s">
        <v>199</v>
      </c>
    </row>
    <row r="243" spans="1:2" x14ac:dyDescent="0.3">
      <c r="A243" s="60" t="s">
        <v>39</v>
      </c>
      <c r="B243" s="60" t="s">
        <v>199</v>
      </c>
    </row>
    <row r="244" spans="1:2" x14ac:dyDescent="0.3">
      <c r="A244" s="60" t="s">
        <v>39</v>
      </c>
      <c r="B244" s="60" t="s">
        <v>199</v>
      </c>
    </row>
    <row r="245" spans="1:2" x14ac:dyDescent="0.3">
      <c r="A245" s="60" t="s">
        <v>39</v>
      </c>
      <c r="B245" s="60" t="s">
        <v>199</v>
      </c>
    </row>
    <row r="246" spans="1:2" x14ac:dyDescent="0.3">
      <c r="A246" s="60" t="s">
        <v>39</v>
      </c>
      <c r="B246" s="60" t="s">
        <v>201</v>
      </c>
    </row>
    <row r="247" spans="1:2" x14ac:dyDescent="0.3">
      <c r="A247" s="60" t="s">
        <v>39</v>
      </c>
      <c r="B247" s="60" t="s">
        <v>201</v>
      </c>
    </row>
    <row r="248" spans="1:2" x14ac:dyDescent="0.3">
      <c r="A248" s="60" t="s">
        <v>39</v>
      </c>
      <c r="B248" s="60" t="s">
        <v>201</v>
      </c>
    </row>
    <row r="249" spans="1:2" x14ac:dyDescent="0.3">
      <c r="A249" s="60" t="s">
        <v>39</v>
      </c>
      <c r="B249" s="60" t="s">
        <v>201</v>
      </c>
    </row>
    <row r="250" spans="1:2" x14ac:dyDescent="0.3">
      <c r="A250" s="60" t="s">
        <v>39</v>
      </c>
      <c r="B250" s="60" t="s">
        <v>201</v>
      </c>
    </row>
    <row r="251" spans="1:2" x14ac:dyDescent="0.3">
      <c r="A251" s="60" t="s">
        <v>39</v>
      </c>
      <c r="B251" s="60" t="s">
        <v>200</v>
      </c>
    </row>
    <row r="252" spans="1:2" x14ac:dyDescent="0.3">
      <c r="A252" s="60" t="s">
        <v>39</v>
      </c>
      <c r="B252" s="60" t="s">
        <v>200</v>
      </c>
    </row>
    <row r="253" spans="1:2" x14ac:dyDescent="0.3">
      <c r="A253" s="60" t="s">
        <v>39</v>
      </c>
      <c r="B253" s="60" t="s">
        <v>200</v>
      </c>
    </row>
    <row r="254" spans="1:2" x14ac:dyDescent="0.3">
      <c r="A254" s="60" t="s">
        <v>39</v>
      </c>
      <c r="B254" s="60" t="s">
        <v>202</v>
      </c>
    </row>
    <row r="255" spans="1:2" x14ac:dyDescent="0.3">
      <c r="A255" s="60" t="s">
        <v>39</v>
      </c>
      <c r="B255" s="60" t="s">
        <v>202</v>
      </c>
    </row>
    <row r="256" spans="1:2" x14ac:dyDescent="0.3">
      <c r="A256" s="60" t="s">
        <v>39</v>
      </c>
      <c r="B256" s="60" t="s">
        <v>202</v>
      </c>
    </row>
    <row r="257" spans="1:2" x14ac:dyDescent="0.3">
      <c r="A257" s="60" t="s">
        <v>39</v>
      </c>
      <c r="B257" s="60" t="s">
        <v>202</v>
      </c>
    </row>
    <row r="258" spans="1:2" x14ac:dyDescent="0.3">
      <c r="A258" s="60" t="s">
        <v>39</v>
      </c>
      <c r="B258" s="60" t="s">
        <v>203</v>
      </c>
    </row>
    <row r="259" spans="1:2" x14ac:dyDescent="0.3">
      <c r="A259" s="60" t="s">
        <v>39</v>
      </c>
      <c r="B259" s="60" t="s">
        <v>203</v>
      </c>
    </row>
    <row r="260" spans="1:2" x14ac:dyDescent="0.3">
      <c r="A260" s="60" t="s">
        <v>39</v>
      </c>
      <c r="B260" s="60" t="s">
        <v>203</v>
      </c>
    </row>
    <row r="261" spans="1:2" x14ac:dyDescent="0.3">
      <c r="A261" s="60" t="s">
        <v>39</v>
      </c>
      <c r="B261" s="60" t="s">
        <v>132</v>
      </c>
    </row>
    <row r="262" spans="1:2" x14ac:dyDescent="0.3">
      <c r="A262" s="60" t="s">
        <v>39</v>
      </c>
      <c r="B262" s="60" t="s">
        <v>132</v>
      </c>
    </row>
    <row r="263" spans="1:2" x14ac:dyDescent="0.3">
      <c r="A263" s="60" t="s">
        <v>39</v>
      </c>
      <c r="B263" s="60" t="s">
        <v>132</v>
      </c>
    </row>
    <row r="264" spans="1:2" x14ac:dyDescent="0.3">
      <c r="A264" s="60" t="s">
        <v>39</v>
      </c>
      <c r="B264" s="60" t="s">
        <v>132</v>
      </c>
    </row>
    <row r="265" spans="1:2" x14ac:dyDescent="0.3">
      <c r="A265" s="60" t="s">
        <v>39</v>
      </c>
      <c r="B265" s="60" t="s">
        <v>132</v>
      </c>
    </row>
    <row r="266" spans="1:2" x14ac:dyDescent="0.3">
      <c r="A266" s="60" t="s">
        <v>39</v>
      </c>
      <c r="B266" s="60" t="s">
        <v>132</v>
      </c>
    </row>
    <row r="267" spans="1:2" x14ac:dyDescent="0.3">
      <c r="A267" s="60" t="s">
        <v>39</v>
      </c>
      <c r="B267" s="60" t="s">
        <v>226</v>
      </c>
    </row>
    <row r="268" spans="1:2" x14ac:dyDescent="0.3">
      <c r="A268" s="60" t="s">
        <v>39</v>
      </c>
      <c r="B268" s="60" t="s">
        <v>226</v>
      </c>
    </row>
    <row r="269" spans="1:2" x14ac:dyDescent="0.3">
      <c r="A269" s="60" t="s">
        <v>39</v>
      </c>
      <c r="B269" s="60" t="s">
        <v>226</v>
      </c>
    </row>
    <row r="270" spans="1:2" x14ac:dyDescent="0.3">
      <c r="A270" s="60" t="s">
        <v>39</v>
      </c>
      <c r="B270" s="60" t="s">
        <v>226</v>
      </c>
    </row>
    <row r="271" spans="1:2" x14ac:dyDescent="0.3">
      <c r="A271" s="60" t="s">
        <v>39</v>
      </c>
      <c r="B271" s="60" t="s">
        <v>226</v>
      </c>
    </row>
    <row r="272" spans="1:2" x14ac:dyDescent="0.3">
      <c r="A272" s="60" t="s">
        <v>39</v>
      </c>
      <c r="B272" s="60" t="s">
        <v>226</v>
      </c>
    </row>
    <row r="273" spans="1:2" x14ac:dyDescent="0.3">
      <c r="A273" s="60" t="s">
        <v>39</v>
      </c>
      <c r="B273" s="60" t="s">
        <v>227</v>
      </c>
    </row>
    <row r="274" spans="1:2" x14ac:dyDescent="0.3">
      <c r="A274" s="60" t="s">
        <v>39</v>
      </c>
      <c r="B274" s="60" t="s">
        <v>227</v>
      </c>
    </row>
    <row r="275" spans="1:2" x14ac:dyDescent="0.3">
      <c r="A275" s="60" t="s">
        <v>39</v>
      </c>
      <c r="B275" s="60" t="s">
        <v>227</v>
      </c>
    </row>
    <row r="276" spans="1:2" x14ac:dyDescent="0.3">
      <c r="A276" s="60" t="s">
        <v>39</v>
      </c>
      <c r="B276" s="60" t="s">
        <v>227</v>
      </c>
    </row>
    <row r="277" spans="1:2" x14ac:dyDescent="0.3">
      <c r="A277" s="60" t="s">
        <v>39</v>
      </c>
      <c r="B277" s="60" t="s">
        <v>227</v>
      </c>
    </row>
    <row r="278" spans="1:2" x14ac:dyDescent="0.3">
      <c r="A278" s="60" t="s">
        <v>39</v>
      </c>
      <c r="B278" s="60" t="s">
        <v>227</v>
      </c>
    </row>
    <row r="279" spans="1:2" x14ac:dyDescent="0.3">
      <c r="A279" s="60" t="s">
        <v>95</v>
      </c>
      <c r="B279" s="60" t="s">
        <v>229</v>
      </c>
    </row>
    <row r="280" spans="1:2" x14ac:dyDescent="0.3">
      <c r="A280" s="60" t="s">
        <v>95</v>
      </c>
      <c r="B280" s="60" t="s">
        <v>229</v>
      </c>
    </row>
    <row r="281" spans="1:2" x14ac:dyDescent="0.3">
      <c r="A281" s="60" t="s">
        <v>95</v>
      </c>
      <c r="B281" s="60" t="s">
        <v>229</v>
      </c>
    </row>
    <row r="282" spans="1:2" x14ac:dyDescent="0.3">
      <c r="A282" s="60" t="s">
        <v>95</v>
      </c>
      <c r="B282" s="60" t="s">
        <v>229</v>
      </c>
    </row>
    <row r="283" spans="1:2" x14ac:dyDescent="0.3">
      <c r="A283" s="60" t="s">
        <v>39</v>
      </c>
      <c r="B283" s="60" t="s">
        <v>249</v>
      </c>
    </row>
    <row r="284" spans="1:2" x14ac:dyDescent="0.3">
      <c r="A284" s="60" t="s">
        <v>39</v>
      </c>
      <c r="B284" s="60" t="s">
        <v>249</v>
      </c>
    </row>
    <row r="285" spans="1:2" x14ac:dyDescent="0.3">
      <c r="A285" s="60" t="s">
        <v>39</v>
      </c>
      <c r="B285" s="60" t="s">
        <v>249</v>
      </c>
    </row>
    <row r="286" spans="1:2" x14ac:dyDescent="0.3">
      <c r="A286" s="60" t="s">
        <v>39</v>
      </c>
      <c r="B286" s="60" t="s">
        <v>250</v>
      </c>
    </row>
    <row r="287" spans="1:2" x14ac:dyDescent="0.3">
      <c r="A287" s="60" t="s">
        <v>39</v>
      </c>
      <c r="B287" s="60" t="s">
        <v>250</v>
      </c>
    </row>
    <row r="288" spans="1:2" x14ac:dyDescent="0.3">
      <c r="A288" s="60" t="s">
        <v>39</v>
      </c>
      <c r="B288" s="60" t="s">
        <v>250</v>
      </c>
    </row>
    <row r="289" spans="1:2" x14ac:dyDescent="0.3">
      <c r="A289" s="60" t="s">
        <v>39</v>
      </c>
      <c r="B289" s="60" t="s">
        <v>250</v>
      </c>
    </row>
    <row r="290" spans="1:2" x14ac:dyDescent="0.3">
      <c r="A290" s="60" t="s">
        <v>39</v>
      </c>
      <c r="B290" s="60" t="s">
        <v>1312</v>
      </c>
    </row>
    <row r="291" spans="1:2" x14ac:dyDescent="0.3">
      <c r="A291" s="60" t="s">
        <v>39</v>
      </c>
      <c r="B291" s="60" t="s">
        <v>1312</v>
      </c>
    </row>
    <row r="292" spans="1:2" x14ac:dyDescent="0.3">
      <c r="A292" s="60" t="s">
        <v>39</v>
      </c>
      <c r="B292" s="60" t="s">
        <v>1312</v>
      </c>
    </row>
    <row r="293" spans="1:2" x14ac:dyDescent="0.3">
      <c r="A293" s="60" t="s">
        <v>39</v>
      </c>
      <c r="B293" s="60" t="s">
        <v>1312</v>
      </c>
    </row>
    <row r="294" spans="1:2" x14ac:dyDescent="0.3">
      <c r="A294" s="60" t="s">
        <v>39</v>
      </c>
      <c r="B294" s="60" t="s">
        <v>1312</v>
      </c>
    </row>
    <row r="295" spans="1:2" x14ac:dyDescent="0.3">
      <c r="A295" s="60" t="s">
        <v>39</v>
      </c>
      <c r="B295" s="60" t="s">
        <v>1312</v>
      </c>
    </row>
    <row r="296" spans="1:2" x14ac:dyDescent="0.3">
      <c r="A296" s="60" t="s">
        <v>39</v>
      </c>
      <c r="B296" s="60" t="s">
        <v>1304</v>
      </c>
    </row>
    <row r="297" spans="1:2" x14ac:dyDescent="0.3">
      <c r="A297" s="60" t="s">
        <v>39</v>
      </c>
      <c r="B297" s="60" t="s">
        <v>1304</v>
      </c>
    </row>
    <row r="298" spans="1:2" x14ac:dyDescent="0.3">
      <c r="A298" s="60" t="s">
        <v>39</v>
      </c>
      <c r="B298" s="60" t="s">
        <v>1304</v>
      </c>
    </row>
    <row r="299" spans="1:2" x14ac:dyDescent="0.3">
      <c r="A299" s="60" t="s">
        <v>39</v>
      </c>
      <c r="B299" s="60" t="s">
        <v>1304</v>
      </c>
    </row>
    <row r="300" spans="1:2" x14ac:dyDescent="0.3">
      <c r="A300" s="60" t="s">
        <v>39</v>
      </c>
      <c r="B300" s="60" t="s">
        <v>1304</v>
      </c>
    </row>
    <row r="301" spans="1:2" x14ac:dyDescent="0.3">
      <c r="A301" s="60" t="s">
        <v>39</v>
      </c>
      <c r="B301" s="60" t="s">
        <v>292</v>
      </c>
    </row>
    <row r="302" spans="1:2" x14ac:dyDescent="0.3">
      <c r="A302" s="60" t="s">
        <v>39</v>
      </c>
      <c r="B302" s="60" t="s">
        <v>292</v>
      </c>
    </row>
    <row r="303" spans="1:2" x14ac:dyDescent="0.3">
      <c r="A303" s="60" t="s">
        <v>39</v>
      </c>
      <c r="B303" s="60" t="s">
        <v>292</v>
      </c>
    </row>
    <row r="304" spans="1:2" x14ac:dyDescent="0.3">
      <c r="A304" s="60" t="s">
        <v>39</v>
      </c>
      <c r="B304" s="60" t="s">
        <v>121</v>
      </c>
    </row>
    <row r="305" spans="1:2" x14ac:dyDescent="0.3">
      <c r="A305" s="60" t="s">
        <v>39</v>
      </c>
      <c r="B305" s="60" t="s">
        <v>121</v>
      </c>
    </row>
    <row r="306" spans="1:2" x14ac:dyDescent="0.3">
      <c r="A306" s="60" t="s">
        <v>39</v>
      </c>
      <c r="B306" s="60" t="s">
        <v>121</v>
      </c>
    </row>
    <row r="307" spans="1:2" x14ac:dyDescent="0.3">
      <c r="A307" s="60" t="s">
        <v>39</v>
      </c>
      <c r="B307" s="60" t="s">
        <v>121</v>
      </c>
    </row>
    <row r="308" spans="1:2" x14ac:dyDescent="0.3">
      <c r="A308" s="60" t="s">
        <v>39</v>
      </c>
      <c r="B308" s="60" t="s">
        <v>63</v>
      </c>
    </row>
    <row r="309" spans="1:2" x14ac:dyDescent="0.3">
      <c r="A309" s="60" t="s">
        <v>39</v>
      </c>
      <c r="B309" s="60" t="s">
        <v>63</v>
      </c>
    </row>
    <row r="310" spans="1:2" x14ac:dyDescent="0.3">
      <c r="A310" s="60" t="s">
        <v>39</v>
      </c>
      <c r="B310" s="60" t="s">
        <v>63</v>
      </c>
    </row>
    <row r="311" spans="1:2" x14ac:dyDescent="0.3">
      <c r="A311" s="60" t="s">
        <v>39</v>
      </c>
      <c r="B311" s="60" t="s">
        <v>63</v>
      </c>
    </row>
    <row r="312" spans="1:2" x14ac:dyDescent="0.3">
      <c r="A312" s="60" t="s">
        <v>39</v>
      </c>
      <c r="B312" s="60" t="s">
        <v>63</v>
      </c>
    </row>
    <row r="313" spans="1:2" x14ac:dyDescent="0.3">
      <c r="A313" s="60" t="s">
        <v>39</v>
      </c>
      <c r="B313" s="60" t="s">
        <v>63</v>
      </c>
    </row>
    <row r="314" spans="1:2" x14ac:dyDescent="0.3">
      <c r="A314" s="60" t="s">
        <v>39</v>
      </c>
      <c r="B314" s="60" t="s">
        <v>135</v>
      </c>
    </row>
    <row r="315" spans="1:2" x14ac:dyDescent="0.3">
      <c r="A315" s="60" t="s">
        <v>39</v>
      </c>
      <c r="B315" s="60" t="s">
        <v>135</v>
      </c>
    </row>
    <row r="316" spans="1:2" x14ac:dyDescent="0.3">
      <c r="A316" s="60" t="s">
        <v>39</v>
      </c>
      <c r="B316" s="60" t="s">
        <v>135</v>
      </c>
    </row>
    <row r="317" spans="1:2" x14ac:dyDescent="0.3">
      <c r="A317" s="60" t="s">
        <v>39</v>
      </c>
      <c r="B317" s="60" t="s">
        <v>135</v>
      </c>
    </row>
    <row r="318" spans="1:2" x14ac:dyDescent="0.3">
      <c r="A318" s="60" t="s">
        <v>39</v>
      </c>
      <c r="B318" s="60" t="s">
        <v>135</v>
      </c>
    </row>
    <row r="319" spans="1:2" x14ac:dyDescent="0.3">
      <c r="A319" s="60" t="s">
        <v>39</v>
      </c>
      <c r="B319" s="60" t="s">
        <v>135</v>
      </c>
    </row>
    <row r="320" spans="1:2" x14ac:dyDescent="0.3">
      <c r="A320" s="48" t="s">
        <v>39</v>
      </c>
      <c r="B320" s="48"/>
    </row>
    <row r="321" spans="1:2" x14ac:dyDescent="0.3">
      <c r="A321" s="50" t="s">
        <v>39</v>
      </c>
      <c r="B321" s="50"/>
    </row>
    <row r="322" spans="1:2" x14ac:dyDescent="0.3">
      <c r="A322" s="48" t="s">
        <v>39</v>
      </c>
      <c r="B322" s="48"/>
    </row>
    <row r="323" spans="1:2" x14ac:dyDescent="0.3">
      <c r="A323" s="50" t="s">
        <v>39</v>
      </c>
      <c r="B323" s="50"/>
    </row>
    <row r="324" spans="1:2" x14ac:dyDescent="0.3">
      <c r="A324" s="60" t="s">
        <v>39</v>
      </c>
      <c r="B324" s="60" t="s">
        <v>1593</v>
      </c>
    </row>
    <row r="325" spans="1:2" x14ac:dyDescent="0.3">
      <c r="A325" s="60" t="s">
        <v>39</v>
      </c>
      <c r="B325" s="60" t="s">
        <v>1593</v>
      </c>
    </row>
    <row r="326" spans="1:2" x14ac:dyDescent="0.3">
      <c r="A326" s="60" t="s">
        <v>39</v>
      </c>
      <c r="B326" s="60" t="s">
        <v>1593</v>
      </c>
    </row>
    <row r="327" spans="1:2" x14ac:dyDescent="0.3">
      <c r="A327" s="60" t="s">
        <v>39</v>
      </c>
      <c r="B327" s="60" t="s">
        <v>1593</v>
      </c>
    </row>
    <row r="328" spans="1:2" x14ac:dyDescent="0.3">
      <c r="A328" s="60" t="s">
        <v>39</v>
      </c>
      <c r="B328" s="60" t="s">
        <v>1593</v>
      </c>
    </row>
    <row r="329" spans="1:2" x14ac:dyDescent="0.3">
      <c r="A329" s="60" t="s">
        <v>39</v>
      </c>
      <c r="B329" s="60" t="s">
        <v>1350</v>
      </c>
    </row>
    <row r="330" spans="1:2" x14ac:dyDescent="0.3">
      <c r="A330" s="60" t="s">
        <v>39</v>
      </c>
      <c r="B330" s="60" t="s">
        <v>1350</v>
      </c>
    </row>
    <row r="331" spans="1:2" x14ac:dyDescent="0.3">
      <c r="A331" s="60" t="s">
        <v>39</v>
      </c>
      <c r="B331" s="60" t="s">
        <v>1350</v>
      </c>
    </row>
    <row r="332" spans="1:2" x14ac:dyDescent="0.3">
      <c r="A332" s="60" t="s">
        <v>39</v>
      </c>
      <c r="B332" s="60" t="s">
        <v>1350</v>
      </c>
    </row>
    <row r="333" spans="1:2" x14ac:dyDescent="0.3">
      <c r="A333" s="60" t="s">
        <v>95</v>
      </c>
      <c r="B333" s="60" t="s">
        <v>1335</v>
      </c>
    </row>
    <row r="334" spans="1:2" x14ac:dyDescent="0.3">
      <c r="A334" s="60" t="s">
        <v>95</v>
      </c>
      <c r="B334" s="60" t="s">
        <v>1335</v>
      </c>
    </row>
    <row r="335" spans="1:2" x14ac:dyDescent="0.3">
      <c r="A335" s="60" t="s">
        <v>95</v>
      </c>
      <c r="B335" s="60" t="s">
        <v>1335</v>
      </c>
    </row>
    <row r="336" spans="1:2" x14ac:dyDescent="0.3">
      <c r="A336" s="60" t="s">
        <v>95</v>
      </c>
      <c r="B336" s="60" t="s">
        <v>1335</v>
      </c>
    </row>
    <row r="337" spans="1:2" x14ac:dyDescent="0.3">
      <c r="A337" s="60" t="s">
        <v>95</v>
      </c>
      <c r="B337" s="60" t="s">
        <v>1335</v>
      </c>
    </row>
    <row r="338" spans="1:2" x14ac:dyDescent="0.3">
      <c r="A338" s="60" t="s">
        <v>39</v>
      </c>
      <c r="B338" s="60" t="s">
        <v>217</v>
      </c>
    </row>
    <row r="339" spans="1:2" x14ac:dyDescent="0.3">
      <c r="A339" s="60" t="s">
        <v>39</v>
      </c>
      <c r="B339" s="60" t="s">
        <v>217</v>
      </c>
    </row>
    <row r="340" spans="1:2" x14ac:dyDescent="0.3">
      <c r="A340" s="60" t="s">
        <v>39</v>
      </c>
      <c r="B340" s="60" t="s">
        <v>217</v>
      </c>
    </row>
    <row r="341" spans="1:2" x14ac:dyDescent="0.3">
      <c r="A341" s="60" t="s">
        <v>39</v>
      </c>
      <c r="B341" s="60" t="s">
        <v>217</v>
      </c>
    </row>
    <row r="342" spans="1:2" x14ac:dyDescent="0.3">
      <c r="A342" s="60" t="s">
        <v>39</v>
      </c>
      <c r="B342" s="60" t="s">
        <v>218</v>
      </c>
    </row>
    <row r="343" spans="1:2" x14ac:dyDescent="0.3">
      <c r="A343" s="60" t="s">
        <v>39</v>
      </c>
      <c r="B343" s="60" t="s">
        <v>218</v>
      </c>
    </row>
    <row r="344" spans="1:2" x14ac:dyDescent="0.3">
      <c r="A344" s="60" t="s">
        <v>39</v>
      </c>
      <c r="B344" s="60" t="s">
        <v>218</v>
      </c>
    </row>
    <row r="345" spans="1:2" x14ac:dyDescent="0.3">
      <c r="A345" s="60" t="s">
        <v>39</v>
      </c>
      <c r="B345" s="60" t="s">
        <v>218</v>
      </c>
    </row>
    <row r="346" spans="1:2" x14ac:dyDescent="0.3">
      <c r="A346" s="60" t="s">
        <v>39</v>
      </c>
      <c r="B346" s="60" t="s">
        <v>218</v>
      </c>
    </row>
    <row r="347" spans="1:2" x14ac:dyDescent="0.3">
      <c r="A347" s="60" t="s">
        <v>39</v>
      </c>
      <c r="B347" s="60" t="s">
        <v>1107</v>
      </c>
    </row>
    <row r="348" spans="1:2" x14ac:dyDescent="0.3">
      <c r="A348" s="60" t="s">
        <v>39</v>
      </c>
      <c r="B348" s="60" t="s">
        <v>1107</v>
      </c>
    </row>
    <row r="349" spans="1:2" x14ac:dyDescent="0.3">
      <c r="A349" s="60" t="s">
        <v>39</v>
      </c>
      <c r="B349" s="60" t="s">
        <v>1107</v>
      </c>
    </row>
    <row r="350" spans="1:2" x14ac:dyDescent="0.3">
      <c r="A350" s="60" t="s">
        <v>39</v>
      </c>
      <c r="B350" s="60" t="s">
        <v>1107</v>
      </c>
    </row>
    <row r="351" spans="1:2" x14ac:dyDescent="0.3">
      <c r="A351" s="60" t="s">
        <v>39</v>
      </c>
      <c r="B351" s="60" t="s">
        <v>1107</v>
      </c>
    </row>
    <row r="352" spans="1:2" x14ac:dyDescent="0.3">
      <c r="A352" s="60" t="s">
        <v>39</v>
      </c>
      <c r="B352" s="60" t="s">
        <v>1220</v>
      </c>
    </row>
    <row r="353" spans="1:2" x14ac:dyDescent="0.3">
      <c r="A353" s="60" t="s">
        <v>39</v>
      </c>
      <c r="B353" s="60" t="s">
        <v>1220</v>
      </c>
    </row>
    <row r="354" spans="1:2" x14ac:dyDescent="0.3">
      <c r="A354" s="60" t="s">
        <v>39</v>
      </c>
      <c r="B354" s="60" t="s">
        <v>1220</v>
      </c>
    </row>
    <row r="355" spans="1:2" x14ac:dyDescent="0.3">
      <c r="A355" s="60" t="s">
        <v>39</v>
      </c>
      <c r="B355" s="60" t="s">
        <v>1220</v>
      </c>
    </row>
    <row r="356" spans="1:2" x14ac:dyDescent="0.3">
      <c r="A356" s="60" t="s">
        <v>39</v>
      </c>
      <c r="B356" s="60" t="s">
        <v>1220</v>
      </c>
    </row>
    <row r="357" spans="1:2" x14ac:dyDescent="0.3">
      <c r="A357" s="60" t="s">
        <v>39</v>
      </c>
      <c r="B357" s="60" t="s">
        <v>1220</v>
      </c>
    </row>
    <row r="358" spans="1:2" x14ac:dyDescent="0.3">
      <c r="A358" s="60" t="s">
        <v>39</v>
      </c>
      <c r="B358" s="60" t="s">
        <v>1225</v>
      </c>
    </row>
    <row r="359" spans="1:2" x14ac:dyDescent="0.3">
      <c r="A359" s="60" t="s">
        <v>39</v>
      </c>
      <c r="B359" s="60" t="s">
        <v>1225</v>
      </c>
    </row>
    <row r="360" spans="1:2" x14ac:dyDescent="0.3">
      <c r="A360" s="60" t="s">
        <v>39</v>
      </c>
      <c r="B360" s="60" t="s">
        <v>1225</v>
      </c>
    </row>
    <row r="361" spans="1:2" x14ac:dyDescent="0.3">
      <c r="A361" s="60" t="s">
        <v>39</v>
      </c>
      <c r="B361" s="60" t="s">
        <v>1225</v>
      </c>
    </row>
    <row r="362" spans="1:2" x14ac:dyDescent="0.3">
      <c r="A362" s="60" t="s">
        <v>39</v>
      </c>
      <c r="B362" s="60" t="s">
        <v>1225</v>
      </c>
    </row>
    <row r="363" spans="1:2" x14ac:dyDescent="0.3">
      <c r="A363" s="60" t="s">
        <v>39</v>
      </c>
      <c r="B363" s="60" t="s">
        <v>1237</v>
      </c>
    </row>
    <row r="364" spans="1:2" x14ac:dyDescent="0.3">
      <c r="A364" s="60" t="s">
        <v>39</v>
      </c>
      <c r="B364" s="60" t="s">
        <v>1237</v>
      </c>
    </row>
    <row r="365" spans="1:2" x14ac:dyDescent="0.3">
      <c r="A365" s="60" t="s">
        <v>39</v>
      </c>
      <c r="B365" s="60" t="s">
        <v>1237</v>
      </c>
    </row>
    <row r="366" spans="1:2" x14ac:dyDescent="0.3">
      <c r="A366" s="60" t="s">
        <v>39</v>
      </c>
      <c r="B366" s="60" t="s">
        <v>1237</v>
      </c>
    </row>
    <row r="367" spans="1:2" x14ac:dyDescent="0.3">
      <c r="A367" s="60" t="s">
        <v>39</v>
      </c>
      <c r="B367" s="60" t="s">
        <v>1237</v>
      </c>
    </row>
    <row r="368" spans="1:2" x14ac:dyDescent="0.3">
      <c r="A368" s="60" t="s">
        <v>39</v>
      </c>
      <c r="B368" s="60" t="s">
        <v>1188</v>
      </c>
    </row>
    <row r="369" spans="1:2" x14ac:dyDescent="0.3">
      <c r="A369" s="60" t="s">
        <v>39</v>
      </c>
      <c r="B369" s="60" t="s">
        <v>1188</v>
      </c>
    </row>
    <row r="370" spans="1:2" x14ac:dyDescent="0.3">
      <c r="A370" s="60" t="s">
        <v>39</v>
      </c>
      <c r="B370" s="60" t="s">
        <v>1188</v>
      </c>
    </row>
    <row r="371" spans="1:2" x14ac:dyDescent="0.3">
      <c r="A371" s="60" t="s">
        <v>39</v>
      </c>
      <c r="B371" s="60" t="s">
        <v>1188</v>
      </c>
    </row>
    <row r="372" spans="1:2" x14ac:dyDescent="0.3">
      <c r="A372" s="60" t="s">
        <v>39</v>
      </c>
      <c r="B372" s="60" t="s">
        <v>1188</v>
      </c>
    </row>
    <row r="373" spans="1:2" x14ac:dyDescent="0.3">
      <c r="A373" s="60" t="s">
        <v>39</v>
      </c>
      <c r="B373" s="60" t="s">
        <v>1188</v>
      </c>
    </row>
    <row r="374" spans="1:2" x14ac:dyDescent="0.3">
      <c r="A374" s="60" t="s">
        <v>39</v>
      </c>
      <c r="B374" s="60" t="s">
        <v>1261</v>
      </c>
    </row>
    <row r="375" spans="1:2" x14ac:dyDescent="0.3">
      <c r="A375" s="60" t="s">
        <v>39</v>
      </c>
      <c r="B375" s="60" t="s">
        <v>1261</v>
      </c>
    </row>
    <row r="376" spans="1:2" x14ac:dyDescent="0.3">
      <c r="A376" s="60" t="s">
        <v>39</v>
      </c>
      <c r="B376" s="60" t="s">
        <v>1261</v>
      </c>
    </row>
    <row r="377" spans="1:2" x14ac:dyDescent="0.3">
      <c r="A377" s="60" t="s">
        <v>39</v>
      </c>
      <c r="B377" s="60" t="s">
        <v>1261</v>
      </c>
    </row>
    <row r="378" spans="1:2" x14ac:dyDescent="0.3">
      <c r="A378" s="60" t="s">
        <v>39</v>
      </c>
      <c r="B378" s="60" t="s">
        <v>1261</v>
      </c>
    </row>
    <row r="379" spans="1:2" x14ac:dyDescent="0.3">
      <c r="A379" s="60" t="s">
        <v>39</v>
      </c>
      <c r="B379" s="60" t="s">
        <v>1192</v>
      </c>
    </row>
    <row r="380" spans="1:2" x14ac:dyDescent="0.3">
      <c r="A380" s="60" t="s">
        <v>39</v>
      </c>
      <c r="B380" s="60" t="s">
        <v>1192</v>
      </c>
    </row>
    <row r="381" spans="1:2" x14ac:dyDescent="0.3">
      <c r="A381" s="60" t="s">
        <v>39</v>
      </c>
      <c r="B381" s="60" t="s">
        <v>1192</v>
      </c>
    </row>
    <row r="382" spans="1:2" x14ac:dyDescent="0.3">
      <c r="A382" s="60" t="s">
        <v>39</v>
      </c>
      <c r="B382" s="60" t="s">
        <v>1192</v>
      </c>
    </row>
    <row r="383" spans="1:2" x14ac:dyDescent="0.3">
      <c r="A383" s="60" t="s">
        <v>39</v>
      </c>
      <c r="B383" s="60" t="s">
        <v>1192</v>
      </c>
    </row>
    <row r="384" spans="1:2" x14ac:dyDescent="0.3">
      <c r="A384" s="60" t="s">
        <v>39</v>
      </c>
      <c r="B384" s="60" t="s">
        <v>1192</v>
      </c>
    </row>
    <row r="385" spans="1:2" x14ac:dyDescent="0.3">
      <c r="A385" s="60" t="s">
        <v>39</v>
      </c>
      <c r="B385" s="60" t="s">
        <v>1414</v>
      </c>
    </row>
    <row r="386" spans="1:2" x14ac:dyDescent="0.3">
      <c r="A386" s="60" t="s">
        <v>39</v>
      </c>
      <c r="B386" s="60" t="s">
        <v>1414</v>
      </c>
    </row>
    <row r="387" spans="1:2" x14ac:dyDescent="0.3">
      <c r="A387" s="60" t="s">
        <v>39</v>
      </c>
      <c r="B387" s="60" t="s">
        <v>1414</v>
      </c>
    </row>
    <row r="388" spans="1:2" x14ac:dyDescent="0.3">
      <c r="A388" s="60" t="s">
        <v>39</v>
      </c>
      <c r="B388" s="60" t="s">
        <v>1425</v>
      </c>
    </row>
    <row r="389" spans="1:2" x14ac:dyDescent="0.3">
      <c r="A389" s="60" t="s">
        <v>39</v>
      </c>
      <c r="B389" s="60" t="s">
        <v>1425</v>
      </c>
    </row>
    <row r="390" spans="1:2" x14ac:dyDescent="0.3">
      <c r="A390" s="60" t="s">
        <v>39</v>
      </c>
      <c r="B390" s="60" t="s">
        <v>1425</v>
      </c>
    </row>
    <row r="391" spans="1:2" x14ac:dyDescent="0.3">
      <c r="A391" s="60" t="s">
        <v>39</v>
      </c>
      <c r="B391" s="60" t="s">
        <v>1425</v>
      </c>
    </row>
    <row r="392" spans="1:2" x14ac:dyDescent="0.3">
      <c r="A392" s="60" t="s">
        <v>39</v>
      </c>
      <c r="B392" s="60" t="s">
        <v>1610</v>
      </c>
    </row>
    <row r="393" spans="1:2" x14ac:dyDescent="0.3">
      <c r="A393" s="60" t="s">
        <v>39</v>
      </c>
      <c r="B393" s="60" t="s">
        <v>1610</v>
      </c>
    </row>
    <row r="394" spans="1:2" x14ac:dyDescent="0.3">
      <c r="A394" s="60" t="s">
        <v>39</v>
      </c>
      <c r="B394" s="60" t="s">
        <v>1610</v>
      </c>
    </row>
    <row r="395" spans="1:2" x14ac:dyDescent="0.3">
      <c r="A395" s="60" t="s">
        <v>39</v>
      </c>
      <c r="B395" s="60" t="s">
        <v>1610</v>
      </c>
    </row>
    <row r="396" spans="1:2" x14ac:dyDescent="0.3">
      <c r="A396" s="60" t="s">
        <v>39</v>
      </c>
      <c r="B396" s="60" t="s">
        <v>1437</v>
      </c>
    </row>
    <row r="397" spans="1:2" x14ac:dyDescent="0.3">
      <c r="A397" s="60" t="s">
        <v>39</v>
      </c>
      <c r="B397" s="60" t="s">
        <v>1437</v>
      </c>
    </row>
    <row r="398" spans="1:2" x14ac:dyDescent="0.3">
      <c r="A398" s="60" t="s">
        <v>39</v>
      </c>
      <c r="B398" s="60" t="s">
        <v>1437</v>
      </c>
    </row>
    <row r="399" spans="1:2" x14ac:dyDescent="0.3">
      <c r="A399" s="60" t="s">
        <v>39</v>
      </c>
      <c r="B399" s="60" t="s">
        <v>1437</v>
      </c>
    </row>
    <row r="400" spans="1:2" x14ac:dyDescent="0.3">
      <c r="A400" s="60" t="s">
        <v>39</v>
      </c>
      <c r="B400" s="60" t="s">
        <v>1437</v>
      </c>
    </row>
    <row r="401" spans="1:2" x14ac:dyDescent="0.3">
      <c r="A401" s="48" t="s">
        <v>39</v>
      </c>
      <c r="B401" s="50"/>
    </row>
    <row r="402" spans="1:2" x14ac:dyDescent="0.3">
      <c r="A402" s="48" t="s">
        <v>39</v>
      </c>
      <c r="B402" s="48"/>
    </row>
    <row r="403" spans="1:2" x14ac:dyDescent="0.3">
      <c r="A403" s="60" t="s">
        <v>39</v>
      </c>
      <c r="B403" s="60" t="s">
        <v>1092</v>
      </c>
    </row>
    <row r="404" spans="1:2" x14ac:dyDescent="0.3">
      <c r="A404" s="60" t="s">
        <v>39</v>
      </c>
      <c r="B404" s="60" t="s">
        <v>1092</v>
      </c>
    </row>
    <row r="405" spans="1:2" x14ac:dyDescent="0.3">
      <c r="A405" s="60" t="s">
        <v>39</v>
      </c>
      <c r="B405" s="60" t="s">
        <v>1092</v>
      </c>
    </row>
    <row r="406" spans="1:2" x14ac:dyDescent="0.3">
      <c r="A406" s="60" t="s">
        <v>39</v>
      </c>
      <c r="B406" s="60" t="s">
        <v>1092</v>
      </c>
    </row>
    <row r="407" spans="1:2" x14ac:dyDescent="0.3">
      <c r="A407" s="60" t="s">
        <v>39</v>
      </c>
      <c r="B407" s="60" t="s">
        <v>1206</v>
      </c>
    </row>
    <row r="408" spans="1:2" x14ac:dyDescent="0.3">
      <c r="A408" s="60" t="s">
        <v>39</v>
      </c>
      <c r="B408" s="60" t="s">
        <v>1206</v>
      </c>
    </row>
    <row r="409" spans="1:2" x14ac:dyDescent="0.3">
      <c r="A409" s="60" t="s">
        <v>39</v>
      </c>
      <c r="B409" s="60" t="s">
        <v>1206</v>
      </c>
    </row>
    <row r="410" spans="1:2" x14ac:dyDescent="0.3">
      <c r="A410" s="60" t="s">
        <v>39</v>
      </c>
      <c r="B410" s="60" t="s">
        <v>1206</v>
      </c>
    </row>
    <row r="411" spans="1:2" x14ac:dyDescent="0.3">
      <c r="A411" s="60" t="s">
        <v>39</v>
      </c>
      <c r="B411" s="60" t="s">
        <v>1206</v>
      </c>
    </row>
    <row r="412" spans="1:2" x14ac:dyDescent="0.3">
      <c r="A412" s="60" t="s">
        <v>39</v>
      </c>
      <c r="B412" s="60" t="s">
        <v>1370</v>
      </c>
    </row>
    <row r="413" spans="1:2" x14ac:dyDescent="0.3">
      <c r="A413" s="60" t="s">
        <v>39</v>
      </c>
      <c r="B413" s="60" t="s">
        <v>1370</v>
      </c>
    </row>
    <row r="414" spans="1:2" x14ac:dyDescent="0.3">
      <c r="A414" s="60" t="s">
        <v>39</v>
      </c>
      <c r="B414" s="60" t="s">
        <v>1370</v>
      </c>
    </row>
    <row r="415" spans="1:2" x14ac:dyDescent="0.3">
      <c r="A415" s="60" t="s">
        <v>39</v>
      </c>
      <c r="B415" s="60" t="s">
        <v>1370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selection activeCell="I9" sqref="I9"/>
    </sheetView>
  </sheetViews>
  <sheetFormatPr baseColWidth="10" defaultRowHeight="14.4" x14ac:dyDescent="0.3"/>
  <cols>
    <col min="1" max="1" width="19.6640625" bestFit="1" customWidth="1"/>
    <col min="2" max="2" width="30.44140625" customWidth="1"/>
    <col min="5" max="5" width="27.88671875" customWidth="1"/>
  </cols>
  <sheetData>
    <row r="1" spans="1:6" x14ac:dyDescent="0.3">
      <c r="A1" t="s">
        <v>730</v>
      </c>
      <c r="B1" t="s">
        <v>1561</v>
      </c>
      <c r="C1" t="s">
        <v>26</v>
      </c>
      <c r="D1" t="s">
        <v>1562</v>
      </c>
      <c r="E1" t="s">
        <v>1563</v>
      </c>
      <c r="F1" t="s">
        <v>1584</v>
      </c>
    </row>
    <row r="2" spans="1:6" x14ac:dyDescent="0.3">
      <c r="A2" t="s">
        <v>1564</v>
      </c>
      <c r="B2" s="43">
        <v>0.33329999999999999</v>
      </c>
      <c r="C2" s="43">
        <v>0.1212</v>
      </c>
      <c r="D2" s="43">
        <v>0</v>
      </c>
      <c r="E2" s="43">
        <v>3.85E-2</v>
      </c>
      <c r="F2" s="43"/>
    </row>
    <row r="3" spans="1:6" x14ac:dyDescent="0.3">
      <c r="A3" t="s">
        <v>1565</v>
      </c>
      <c r="B3" s="43">
        <v>0.3125</v>
      </c>
      <c r="C3" s="43">
        <v>0.4375</v>
      </c>
      <c r="D3" s="43">
        <v>1</v>
      </c>
      <c r="E3" s="43">
        <v>0.1333</v>
      </c>
      <c r="F3" s="43"/>
    </row>
    <row r="4" spans="1:6" x14ac:dyDescent="0.3">
      <c r="A4" t="s">
        <v>761</v>
      </c>
      <c r="B4" s="43">
        <v>0.1429</v>
      </c>
      <c r="C4" s="43">
        <v>0.58819999999999995</v>
      </c>
      <c r="D4" s="43">
        <v>0</v>
      </c>
      <c r="E4" s="43">
        <v>3.5700000000000003E-2</v>
      </c>
      <c r="F4" s="43"/>
    </row>
    <row r="5" spans="1:6" x14ac:dyDescent="0.3">
      <c r="A5" t="s">
        <v>775</v>
      </c>
      <c r="B5" s="43">
        <v>0.66669999999999996</v>
      </c>
      <c r="C5" s="43">
        <v>0.33329999999999999</v>
      </c>
      <c r="D5" s="43">
        <v>0</v>
      </c>
      <c r="E5" s="43">
        <v>0</v>
      </c>
      <c r="F5" s="43"/>
    </row>
    <row r="6" spans="1:6" x14ac:dyDescent="0.3">
      <c r="A6" t="s">
        <v>800</v>
      </c>
      <c r="B6" s="43">
        <v>0.8</v>
      </c>
      <c r="C6" s="43">
        <v>0.75</v>
      </c>
      <c r="D6" s="43">
        <v>0</v>
      </c>
      <c r="E6" s="43">
        <v>0</v>
      </c>
      <c r="F6" s="43"/>
    </row>
    <row r="7" spans="1:6" x14ac:dyDescent="0.3">
      <c r="A7" t="s">
        <v>1458</v>
      </c>
      <c r="B7" s="43">
        <v>0.5</v>
      </c>
      <c r="C7" s="43">
        <v>1</v>
      </c>
      <c r="D7" s="43">
        <v>0</v>
      </c>
      <c r="E7" s="43">
        <v>0</v>
      </c>
      <c r="F7" s="43" t="s">
        <v>1583</v>
      </c>
    </row>
    <row r="8" spans="1:6" x14ac:dyDescent="0.3">
      <c r="A8" t="s">
        <v>1351</v>
      </c>
      <c r="B8" s="43">
        <v>0</v>
      </c>
      <c r="C8" s="43">
        <v>0</v>
      </c>
      <c r="D8" s="43">
        <v>0</v>
      </c>
      <c r="E8" s="43">
        <v>0.125</v>
      </c>
      <c r="F8" s="43" t="s">
        <v>1583</v>
      </c>
    </row>
    <row r="9" spans="1:6" x14ac:dyDescent="0.3">
      <c r="A9" t="s">
        <v>813</v>
      </c>
      <c r="B9" s="43">
        <v>0.5161</v>
      </c>
      <c r="C9" s="43">
        <v>0.48149999999999998</v>
      </c>
      <c r="D9" s="43">
        <v>0</v>
      </c>
      <c r="E9" s="43">
        <v>4.65E-2</v>
      </c>
      <c r="F9" s="43"/>
    </row>
    <row r="10" spans="1:6" x14ac:dyDescent="0.3">
      <c r="A10" t="s">
        <v>1250</v>
      </c>
      <c r="B10" s="43">
        <v>0</v>
      </c>
      <c r="C10" s="43">
        <v>0</v>
      </c>
      <c r="D10" s="43">
        <v>0</v>
      </c>
      <c r="E10" s="43">
        <v>0</v>
      </c>
      <c r="F10" s="43" t="s">
        <v>1583</v>
      </c>
    </row>
    <row r="11" spans="1:6" x14ac:dyDescent="0.3">
      <c r="A11" t="s">
        <v>1566</v>
      </c>
      <c r="B11" s="43">
        <v>0</v>
      </c>
      <c r="C11" s="43">
        <v>0</v>
      </c>
      <c r="D11" s="43">
        <v>0</v>
      </c>
      <c r="E11" s="43">
        <v>0</v>
      </c>
      <c r="F11" s="43" t="s">
        <v>1583</v>
      </c>
    </row>
    <row r="12" spans="1:6" x14ac:dyDescent="0.3">
      <c r="A12" t="s">
        <v>1327</v>
      </c>
      <c r="B12" s="43">
        <v>0.33329999999999999</v>
      </c>
      <c r="C12" s="43">
        <v>0.66669999999999996</v>
      </c>
      <c r="D12" s="43">
        <v>0</v>
      </c>
      <c r="E12" s="43">
        <v>0</v>
      </c>
      <c r="F12" s="43" t="s">
        <v>1583</v>
      </c>
    </row>
    <row r="13" spans="1:6" x14ac:dyDescent="0.3">
      <c r="A13" t="s">
        <v>870</v>
      </c>
      <c r="B13" s="43">
        <v>0.4</v>
      </c>
      <c r="C13" s="43">
        <v>0.2</v>
      </c>
      <c r="D13" s="43">
        <v>0</v>
      </c>
      <c r="E13" s="43">
        <v>0</v>
      </c>
      <c r="F13" s="43" t="s">
        <v>1583</v>
      </c>
    </row>
    <row r="14" spans="1:6" x14ac:dyDescent="0.3">
      <c r="A14" t="s">
        <v>1212</v>
      </c>
      <c r="B14" s="43">
        <v>0</v>
      </c>
      <c r="C14" s="43">
        <v>0.66669999999999996</v>
      </c>
      <c r="D14" s="43">
        <v>0</v>
      </c>
      <c r="E14" s="43">
        <v>0.33329999999999999</v>
      </c>
      <c r="F14" s="43" t="s">
        <v>1583</v>
      </c>
    </row>
    <row r="15" spans="1:6" x14ac:dyDescent="0.3">
      <c r="A15" t="s">
        <v>904</v>
      </c>
      <c r="B15" s="43">
        <v>0.85709999999999997</v>
      </c>
      <c r="C15" s="43">
        <v>0.35709999999999997</v>
      </c>
      <c r="D15" s="43">
        <v>0.66669999999999996</v>
      </c>
      <c r="E15" s="43">
        <v>0.125</v>
      </c>
      <c r="F15" s="43"/>
    </row>
    <row r="16" spans="1:6" x14ac:dyDescent="0.3">
      <c r="A16" t="s">
        <v>1567</v>
      </c>
      <c r="B16" s="43">
        <v>0.3</v>
      </c>
      <c r="C16" s="43">
        <v>0.23080000000000001</v>
      </c>
      <c r="D16" s="43">
        <v>0</v>
      </c>
      <c r="E16" s="43">
        <v>0</v>
      </c>
      <c r="F16" s="43" t="s">
        <v>1583</v>
      </c>
    </row>
    <row r="17" spans="1:6" x14ac:dyDescent="0.3">
      <c r="A17" t="s">
        <v>1568</v>
      </c>
      <c r="B17" s="43">
        <v>5.5599999999999997E-2</v>
      </c>
      <c r="C17" s="43">
        <v>0.21049999999999999</v>
      </c>
      <c r="D17" s="43">
        <v>6.9000000000000006E-2</v>
      </c>
      <c r="E17" s="43">
        <v>0</v>
      </c>
      <c r="F17" s="43"/>
    </row>
    <row r="18" spans="1:6" x14ac:dyDescent="0.3">
      <c r="A18" t="s">
        <v>1470</v>
      </c>
      <c r="B18" s="43">
        <v>0</v>
      </c>
      <c r="C18" s="43">
        <v>0</v>
      </c>
      <c r="D18" s="43">
        <v>0</v>
      </c>
      <c r="E18" s="43">
        <v>1</v>
      </c>
      <c r="F18" s="43" t="s">
        <v>1583</v>
      </c>
    </row>
    <row r="19" spans="1:6" x14ac:dyDescent="0.3">
      <c r="A19" t="s">
        <v>1569</v>
      </c>
      <c r="B19" s="43">
        <v>0.36359999999999998</v>
      </c>
      <c r="C19" s="43">
        <v>0.5</v>
      </c>
      <c r="D19" s="43">
        <v>0</v>
      </c>
      <c r="E19" s="43">
        <v>2.9399999999999999E-2</v>
      </c>
      <c r="F19" s="43"/>
    </row>
    <row r="20" spans="1:6" x14ac:dyDescent="0.3">
      <c r="A20" t="s">
        <v>1570</v>
      </c>
      <c r="B20" s="43">
        <v>0</v>
      </c>
      <c r="C20" s="43">
        <v>0.375</v>
      </c>
      <c r="D20" s="43">
        <v>0</v>
      </c>
      <c r="E20" s="43">
        <v>0</v>
      </c>
      <c r="F20" s="43" t="s">
        <v>1583</v>
      </c>
    </row>
    <row r="21" spans="1:6" x14ac:dyDescent="0.3">
      <c r="A21" t="s">
        <v>506</v>
      </c>
      <c r="B21" s="43">
        <v>0.25</v>
      </c>
      <c r="C21" s="43">
        <v>0.2</v>
      </c>
      <c r="D21" s="43">
        <v>0</v>
      </c>
      <c r="E21" s="43">
        <v>0</v>
      </c>
      <c r="F21" s="43"/>
    </row>
    <row r="22" spans="1:6" x14ac:dyDescent="0.3">
      <c r="A22" t="s">
        <v>1571</v>
      </c>
      <c r="B22" s="43">
        <v>0</v>
      </c>
      <c r="C22" s="43">
        <v>0</v>
      </c>
      <c r="D22" s="43">
        <v>0</v>
      </c>
      <c r="E22" s="43">
        <v>0</v>
      </c>
      <c r="F22" s="43"/>
    </row>
    <row r="23" spans="1:6" x14ac:dyDescent="0.3">
      <c r="A23" t="s">
        <v>1572</v>
      </c>
      <c r="B23" s="43">
        <v>0</v>
      </c>
      <c r="C23" s="43">
        <v>0</v>
      </c>
      <c r="D23" s="43">
        <v>0</v>
      </c>
      <c r="E23" s="43">
        <v>0</v>
      </c>
      <c r="F23" s="43"/>
    </row>
    <row r="24" spans="1:6" x14ac:dyDescent="0.3">
      <c r="A24" t="s">
        <v>1573</v>
      </c>
      <c r="B24" s="43">
        <v>0.33329999999999999</v>
      </c>
      <c r="C24" s="43">
        <v>0.28570000000000001</v>
      </c>
      <c r="D24" s="43">
        <v>0</v>
      </c>
      <c r="E24" s="43">
        <v>0</v>
      </c>
      <c r="F24" s="43"/>
    </row>
    <row r="25" spans="1:6" x14ac:dyDescent="0.3">
      <c r="A25" t="s">
        <v>1574</v>
      </c>
      <c r="B25" s="43">
        <v>0</v>
      </c>
      <c r="C25" s="43">
        <v>0</v>
      </c>
      <c r="D25" s="43">
        <v>0</v>
      </c>
      <c r="E25" s="43">
        <v>0</v>
      </c>
      <c r="F25" s="43"/>
    </row>
    <row r="26" spans="1:6" x14ac:dyDescent="0.3">
      <c r="A26" t="s">
        <v>1575</v>
      </c>
      <c r="B26" s="43">
        <v>0.6</v>
      </c>
      <c r="C26" s="43">
        <v>0.54549999999999998</v>
      </c>
      <c r="D26" s="43">
        <v>0.33329999999999999</v>
      </c>
      <c r="E26" s="43">
        <v>9.0899999999999995E-2</v>
      </c>
      <c r="F26" s="43"/>
    </row>
    <row r="27" spans="1:6" x14ac:dyDescent="0.3">
      <c r="A27" t="s">
        <v>944</v>
      </c>
      <c r="B27" s="43">
        <v>0.36359999999999998</v>
      </c>
      <c r="C27" s="43">
        <v>0.5</v>
      </c>
      <c r="D27" s="43">
        <v>0</v>
      </c>
      <c r="E27" s="43">
        <v>9.5200000000000007E-2</v>
      </c>
      <c r="F27" s="43"/>
    </row>
    <row r="28" spans="1:6" x14ac:dyDescent="0.3">
      <c r="A28" t="s">
        <v>1272</v>
      </c>
      <c r="B28" s="43">
        <v>1</v>
      </c>
      <c r="C28" s="43">
        <v>1</v>
      </c>
      <c r="D28" s="43">
        <v>0</v>
      </c>
      <c r="E28" s="43">
        <v>0</v>
      </c>
      <c r="F28" s="43"/>
    </row>
    <row r="29" spans="1:6" x14ac:dyDescent="0.3">
      <c r="A29" t="s">
        <v>1156</v>
      </c>
      <c r="B29" s="43">
        <v>0.5</v>
      </c>
      <c r="C29" s="43">
        <v>0.5</v>
      </c>
      <c r="D29" s="43">
        <v>0</v>
      </c>
      <c r="E29" s="43">
        <v>0</v>
      </c>
      <c r="F29" s="43"/>
    </row>
    <row r="30" spans="1:6" x14ac:dyDescent="0.3">
      <c r="A30" t="s">
        <v>964</v>
      </c>
      <c r="B30" s="43">
        <v>0.28570000000000001</v>
      </c>
      <c r="C30" s="43">
        <v>0.33329999999999999</v>
      </c>
      <c r="D30" s="43">
        <v>0</v>
      </c>
      <c r="E30" s="43">
        <v>0.125</v>
      </c>
      <c r="F30" s="43" t="s">
        <v>1585</v>
      </c>
    </row>
    <row r="31" spans="1:6" x14ac:dyDescent="0.3">
      <c r="A31" t="s">
        <v>977</v>
      </c>
      <c r="B31" s="43">
        <v>0.27779999999999999</v>
      </c>
      <c r="C31" s="43">
        <v>0.4</v>
      </c>
      <c r="D31" s="43">
        <v>0.1176</v>
      </c>
      <c r="E31" s="43">
        <v>0.04</v>
      </c>
      <c r="F31" s="43" t="s">
        <v>1585</v>
      </c>
    </row>
    <row r="32" spans="1:6" x14ac:dyDescent="0.3">
      <c r="A32" t="s">
        <v>989</v>
      </c>
      <c r="B32" s="43">
        <v>0.38890000000000002</v>
      </c>
      <c r="C32" s="43">
        <v>0.23080000000000001</v>
      </c>
      <c r="D32" s="43">
        <v>0.5</v>
      </c>
      <c r="E32" s="43">
        <v>0</v>
      </c>
      <c r="F32" s="43" t="s">
        <v>1585</v>
      </c>
    </row>
    <row r="33" spans="1:6" x14ac:dyDescent="0.3">
      <c r="A33" t="s">
        <v>1004</v>
      </c>
      <c r="B33" s="43">
        <v>0.3</v>
      </c>
      <c r="C33" s="43">
        <v>0.7</v>
      </c>
      <c r="D33" s="43">
        <v>0</v>
      </c>
      <c r="E33" s="43">
        <v>0</v>
      </c>
      <c r="F33" s="43" t="s">
        <v>1585</v>
      </c>
    </row>
    <row r="34" spans="1:6" x14ac:dyDescent="0.3">
      <c r="A34" t="s">
        <v>1013</v>
      </c>
      <c r="B34" s="43">
        <v>0.28570000000000001</v>
      </c>
      <c r="C34" s="43">
        <v>0.2</v>
      </c>
      <c r="D34" s="43">
        <v>0</v>
      </c>
      <c r="E34" s="43">
        <v>0.16669999999999999</v>
      </c>
      <c r="F34" s="43" t="s">
        <v>1585</v>
      </c>
    </row>
    <row r="35" spans="1:6" x14ac:dyDescent="0.3">
      <c r="A35" t="s">
        <v>1017</v>
      </c>
      <c r="B35" s="43">
        <v>7.1400000000000005E-2</v>
      </c>
      <c r="C35" s="43">
        <v>0</v>
      </c>
      <c r="D35" s="43">
        <v>0</v>
      </c>
      <c r="E35" s="43">
        <v>0</v>
      </c>
      <c r="F35" s="43" t="s">
        <v>1585</v>
      </c>
    </row>
    <row r="36" spans="1:6" x14ac:dyDescent="0.3">
      <c r="A36" t="s">
        <v>1183</v>
      </c>
      <c r="B36" s="43">
        <v>0.33329999999999999</v>
      </c>
      <c r="C36" s="43">
        <v>0.33329999999999999</v>
      </c>
      <c r="D36" s="43">
        <v>0</v>
      </c>
      <c r="E36" s="43">
        <v>0</v>
      </c>
      <c r="F36" s="43"/>
    </row>
    <row r="37" spans="1:6" x14ac:dyDescent="0.3">
      <c r="A37" t="s">
        <v>1576</v>
      </c>
      <c r="B37" s="43">
        <v>0.22220000000000001</v>
      </c>
      <c r="C37" s="43">
        <v>0</v>
      </c>
      <c r="D37" s="43">
        <v>0</v>
      </c>
      <c r="E37" s="43">
        <v>0</v>
      </c>
      <c r="F37" s="43"/>
    </row>
    <row r="38" spans="1:6" x14ac:dyDescent="0.3">
      <c r="A38" t="s">
        <v>1298</v>
      </c>
      <c r="B38" s="43">
        <v>0.2</v>
      </c>
      <c r="C38" s="43">
        <v>0</v>
      </c>
      <c r="D38" s="43">
        <v>0</v>
      </c>
      <c r="E38" s="43">
        <v>0</v>
      </c>
      <c r="F38" s="43"/>
    </row>
    <row r="39" spans="1:6" x14ac:dyDescent="0.3">
      <c r="A39" t="s">
        <v>1036</v>
      </c>
      <c r="B39" s="43">
        <v>0.33329999999999999</v>
      </c>
      <c r="C39" s="43">
        <v>0.33329999999999999</v>
      </c>
      <c r="D39" s="43">
        <v>0</v>
      </c>
      <c r="E39" s="43">
        <v>0</v>
      </c>
      <c r="F39" s="43" t="s">
        <v>1585</v>
      </c>
    </row>
    <row r="40" spans="1:6" x14ac:dyDescent="0.3">
      <c r="A40" t="s">
        <v>1577</v>
      </c>
      <c r="B40" s="43">
        <v>0</v>
      </c>
      <c r="C40" s="43">
        <v>0.18179999999999999</v>
      </c>
      <c r="D40" s="43">
        <v>6.6699999999999995E-2</v>
      </c>
      <c r="E40" s="43">
        <v>0</v>
      </c>
      <c r="F40" s="43"/>
    </row>
    <row r="41" spans="1:6" x14ac:dyDescent="0.3">
      <c r="A41" t="s">
        <v>1042</v>
      </c>
      <c r="B41" s="43">
        <v>0.25</v>
      </c>
      <c r="C41" s="43">
        <v>0.375</v>
      </c>
      <c r="D41" s="43">
        <v>0</v>
      </c>
      <c r="E41" s="43">
        <v>0</v>
      </c>
      <c r="F41" s="43" t="s">
        <v>1585</v>
      </c>
    </row>
    <row r="42" spans="1:6" x14ac:dyDescent="0.3">
      <c r="A42" t="s">
        <v>1052</v>
      </c>
      <c r="B42" s="43">
        <v>0.55559999999999998</v>
      </c>
      <c r="C42" s="43">
        <v>0.46150000000000002</v>
      </c>
      <c r="D42" s="43">
        <v>0</v>
      </c>
      <c r="E42" s="43">
        <v>0</v>
      </c>
      <c r="F42" s="43"/>
    </row>
    <row r="43" spans="1:6" x14ac:dyDescent="0.3">
      <c r="A43" t="s">
        <v>1578</v>
      </c>
      <c r="B43" s="43">
        <v>0.625</v>
      </c>
      <c r="C43" s="43">
        <v>0.6</v>
      </c>
      <c r="D43" s="43">
        <v>0</v>
      </c>
      <c r="E43" s="43">
        <v>0</v>
      </c>
      <c r="F43" s="43" t="s">
        <v>1585</v>
      </c>
    </row>
    <row r="44" spans="1:6" x14ac:dyDescent="0.3">
      <c r="A44" t="s">
        <v>1579</v>
      </c>
      <c r="B44" s="43">
        <v>0.125</v>
      </c>
      <c r="C44" s="43">
        <v>0</v>
      </c>
      <c r="D44" s="43">
        <v>0</v>
      </c>
      <c r="E44" s="43">
        <v>0</v>
      </c>
      <c r="F44" s="43"/>
    </row>
    <row r="45" spans="1:6" x14ac:dyDescent="0.3">
      <c r="A45" t="s">
        <v>1075</v>
      </c>
      <c r="B45" s="43">
        <v>0.5</v>
      </c>
      <c r="C45" s="43">
        <v>0.4</v>
      </c>
      <c r="D45" s="43">
        <v>0</v>
      </c>
      <c r="E45" s="43">
        <v>0</v>
      </c>
      <c r="F45" s="43" t="s">
        <v>1585</v>
      </c>
    </row>
    <row r="46" spans="1:6" x14ac:dyDescent="0.3">
      <c r="A46" t="s">
        <v>1083</v>
      </c>
      <c r="B46" s="43">
        <v>0.15790000000000001</v>
      </c>
      <c r="C46" s="43">
        <v>0.28570000000000001</v>
      </c>
      <c r="D46" s="43">
        <v>0</v>
      </c>
      <c r="E46" s="43">
        <v>4.1700000000000001E-2</v>
      </c>
      <c r="F46" s="43" t="s">
        <v>1585</v>
      </c>
    </row>
    <row r="47" spans="1:6" x14ac:dyDescent="0.3">
      <c r="A47" t="s">
        <v>1580</v>
      </c>
      <c r="B47" s="43">
        <v>0.16669999999999999</v>
      </c>
      <c r="C47" s="43">
        <v>0.2727</v>
      </c>
      <c r="D47" s="43">
        <v>0</v>
      </c>
      <c r="E47" s="43">
        <v>0</v>
      </c>
      <c r="F47" s="43" t="s">
        <v>1585</v>
      </c>
    </row>
    <row r="48" spans="1:6" x14ac:dyDescent="0.3">
      <c r="A48" t="s">
        <v>1292</v>
      </c>
      <c r="B48" s="43">
        <v>0</v>
      </c>
      <c r="C48" s="43">
        <v>0.22220000000000001</v>
      </c>
      <c r="D48" s="43">
        <v>0</v>
      </c>
      <c r="E48" s="43">
        <v>0</v>
      </c>
      <c r="F48" s="43" t="s">
        <v>1585</v>
      </c>
    </row>
    <row r="49" spans="1:6" x14ac:dyDescent="0.3">
      <c r="A49" t="s">
        <v>1581</v>
      </c>
      <c r="B49" s="43">
        <v>0.25</v>
      </c>
      <c r="C49" s="43">
        <v>0.2</v>
      </c>
      <c r="D49" s="43">
        <v>0.2</v>
      </c>
      <c r="E49" s="43">
        <v>0</v>
      </c>
      <c r="F49" s="43" t="s">
        <v>1585</v>
      </c>
    </row>
    <row r="50" spans="1:6" x14ac:dyDescent="0.3">
      <c r="A50" t="s">
        <v>1336</v>
      </c>
      <c r="B50" s="43">
        <v>0.25</v>
      </c>
      <c r="C50" s="43">
        <v>0</v>
      </c>
      <c r="D50" s="43">
        <v>0</v>
      </c>
      <c r="E50" s="43">
        <v>0</v>
      </c>
      <c r="F50" s="43"/>
    </row>
    <row r="51" spans="1:6" x14ac:dyDescent="0.3">
      <c r="A51" t="s">
        <v>1582</v>
      </c>
      <c r="B51" s="43">
        <v>0</v>
      </c>
      <c r="C51" s="43">
        <v>0</v>
      </c>
      <c r="D51" s="43">
        <v>0</v>
      </c>
      <c r="E51" s="43">
        <v>0.5</v>
      </c>
      <c r="F51" s="43" t="s">
        <v>1585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421"/>
  <sheetViews>
    <sheetView workbookViewId="0">
      <selection activeCell="B1" sqref="B1"/>
    </sheetView>
  </sheetViews>
  <sheetFormatPr baseColWidth="10" defaultRowHeight="14.4" x14ac:dyDescent="0.3"/>
  <cols>
    <col min="1" max="1" width="14.6640625" customWidth="1"/>
    <col min="2" max="2" width="13.33203125" customWidth="1"/>
    <col min="3" max="3" width="14" customWidth="1"/>
    <col min="4" max="4" width="20.6640625" customWidth="1"/>
    <col min="5" max="5" width="16.44140625" customWidth="1"/>
    <col min="10" max="10" width="16.88671875" customWidth="1"/>
    <col min="11" max="11" width="25.109375" customWidth="1"/>
    <col min="12" max="12" width="14.88671875" customWidth="1"/>
    <col min="13" max="13" width="29.6640625" customWidth="1"/>
    <col min="15" max="15" width="18.5546875" customWidth="1"/>
    <col min="16" max="16" width="19.33203125" customWidth="1"/>
    <col min="17" max="17" width="13" customWidth="1"/>
    <col min="18" max="18" width="24.6640625" customWidth="1"/>
    <col min="19" max="19" width="20.33203125" customWidth="1"/>
    <col min="20" max="20" width="33.109375" customWidth="1"/>
  </cols>
  <sheetData>
    <row r="1" spans="1:21" ht="15" thickBot="1" x14ac:dyDescent="0.35">
      <c r="A1" s="30" t="s">
        <v>706</v>
      </c>
      <c r="B1" s="31" t="s">
        <v>707</v>
      </c>
      <c r="C1" s="31" t="s">
        <v>708</v>
      </c>
      <c r="D1" s="31" t="s">
        <v>709</v>
      </c>
      <c r="E1" s="31" t="s">
        <v>710</v>
      </c>
      <c r="F1" s="32" t="s">
        <v>711</v>
      </c>
      <c r="G1" s="32" t="s">
        <v>712</v>
      </c>
      <c r="H1" s="32" t="s">
        <v>713</v>
      </c>
      <c r="I1" s="32" t="s">
        <v>714</v>
      </c>
      <c r="J1" s="31" t="s">
        <v>715</v>
      </c>
      <c r="K1" s="31" t="s">
        <v>716</v>
      </c>
      <c r="L1" s="31" t="s">
        <v>717</v>
      </c>
      <c r="M1" s="4" t="s">
        <v>392</v>
      </c>
      <c r="N1" s="5" t="s">
        <v>393</v>
      </c>
      <c r="O1" s="5" t="s">
        <v>394</v>
      </c>
      <c r="P1" s="5" t="s">
        <v>395</v>
      </c>
      <c r="Q1" s="5" t="s">
        <v>396</v>
      </c>
      <c r="R1" s="5" t="s">
        <v>718</v>
      </c>
      <c r="S1" s="31" t="s">
        <v>719</v>
      </c>
      <c r="T1" s="33" t="s">
        <v>720</v>
      </c>
      <c r="U1" s="8" t="s">
        <v>1586</v>
      </c>
    </row>
    <row r="2" spans="1:21" x14ac:dyDescent="0.3">
      <c r="A2" s="29" t="s">
        <v>721</v>
      </c>
      <c r="B2" s="9">
        <v>961</v>
      </c>
      <c r="C2" s="10" t="s">
        <v>722</v>
      </c>
      <c r="D2" s="10" t="s">
        <v>723</v>
      </c>
      <c r="E2" s="10" t="s">
        <v>724</v>
      </c>
      <c r="F2" s="11" t="s">
        <v>49</v>
      </c>
      <c r="G2" s="11" t="s">
        <v>725</v>
      </c>
      <c r="H2" s="11" t="s">
        <v>726</v>
      </c>
      <c r="I2" s="11" t="s">
        <v>727</v>
      </c>
      <c r="J2" s="11" t="s">
        <v>674</v>
      </c>
      <c r="K2" s="12" t="s">
        <v>728</v>
      </c>
      <c r="L2" s="13">
        <v>923385215</v>
      </c>
      <c r="M2" s="2" t="s">
        <v>639</v>
      </c>
      <c r="N2" s="2" t="s">
        <v>397</v>
      </c>
      <c r="O2" s="2" t="s">
        <v>398</v>
      </c>
      <c r="P2" s="2" t="s">
        <v>399</v>
      </c>
      <c r="Q2" s="2" t="s">
        <v>400</v>
      </c>
      <c r="R2" s="2" t="s">
        <v>729</v>
      </c>
      <c r="S2" s="13" t="s">
        <v>730</v>
      </c>
      <c r="T2" s="14">
        <v>87389.729166666672</v>
      </c>
      <c r="U2" s="7" t="e">
        <f>VLOOKUP(Tabla6[[#This Row],[NOMBRE PDV]],[3]Unicomer!$DY$3:$EA$160,3,0)</f>
        <v>#N/A</v>
      </c>
    </row>
    <row r="3" spans="1:21" x14ac:dyDescent="0.3">
      <c r="A3" s="29" t="s">
        <v>731</v>
      </c>
      <c r="B3" s="15">
        <v>891</v>
      </c>
      <c r="C3" s="16" t="s">
        <v>732</v>
      </c>
      <c r="D3" s="16" t="s">
        <v>733</v>
      </c>
      <c r="E3" s="16" t="s">
        <v>734</v>
      </c>
      <c r="F3" s="17" t="s">
        <v>64</v>
      </c>
      <c r="G3" s="17" t="s">
        <v>725</v>
      </c>
      <c r="H3" s="17" t="s">
        <v>726</v>
      </c>
      <c r="I3" s="17" t="s">
        <v>727</v>
      </c>
      <c r="J3" s="17" t="s">
        <v>674</v>
      </c>
      <c r="K3" s="12" t="s">
        <v>735</v>
      </c>
      <c r="L3" s="18">
        <v>929288793</v>
      </c>
      <c r="M3" s="3" t="s">
        <v>62</v>
      </c>
      <c r="N3" s="3" t="s">
        <v>401</v>
      </c>
      <c r="O3" s="3" t="s">
        <v>402</v>
      </c>
      <c r="P3" s="3" t="s">
        <v>403</v>
      </c>
      <c r="Q3" s="3" t="s">
        <v>400</v>
      </c>
      <c r="R3" s="3" t="s">
        <v>729</v>
      </c>
      <c r="S3" s="18" t="s">
        <v>730</v>
      </c>
      <c r="T3" s="14">
        <v>68062.876666666678</v>
      </c>
      <c r="U3" s="7" t="e">
        <f>VLOOKUP(Tabla6[[#This Row],[NOMBRE PDV]],[3]Unicomer!$DY$3:$EA$160,3,0)</f>
        <v>#N/A</v>
      </c>
    </row>
    <row r="4" spans="1:21" x14ac:dyDescent="0.3">
      <c r="A4" s="29" t="s">
        <v>721</v>
      </c>
      <c r="B4" s="9">
        <v>872</v>
      </c>
      <c r="C4" s="10" t="s">
        <v>736</v>
      </c>
      <c r="D4" s="10" t="s">
        <v>737</v>
      </c>
      <c r="E4" s="10" t="s">
        <v>724</v>
      </c>
      <c r="F4" s="11" t="s">
        <v>49</v>
      </c>
      <c r="G4" s="11" t="s">
        <v>725</v>
      </c>
      <c r="H4" s="11" t="s">
        <v>726</v>
      </c>
      <c r="I4" s="11" t="s">
        <v>727</v>
      </c>
      <c r="J4" s="11" t="s">
        <v>674</v>
      </c>
      <c r="K4" s="12" t="s">
        <v>728</v>
      </c>
      <c r="L4" s="13">
        <v>923385215</v>
      </c>
      <c r="M4" s="2" t="s">
        <v>639</v>
      </c>
      <c r="N4" s="2" t="s">
        <v>397</v>
      </c>
      <c r="O4" s="2" t="s">
        <v>398</v>
      </c>
      <c r="P4" s="2" t="s">
        <v>399</v>
      </c>
      <c r="Q4" s="2" t="s">
        <v>400</v>
      </c>
      <c r="R4" s="2" t="s">
        <v>729</v>
      </c>
      <c r="S4" s="13" t="s">
        <v>730</v>
      </c>
      <c r="T4" s="14">
        <v>43824.865833333337</v>
      </c>
      <c r="U4" s="7" t="e">
        <f>VLOOKUP(Tabla6[[#This Row],[NOMBRE PDV]],[3]Unicomer!$DY$3:$EA$160,3,0)</f>
        <v>#N/A</v>
      </c>
    </row>
    <row r="5" spans="1:21" x14ac:dyDescent="0.3">
      <c r="A5" s="29" t="s">
        <v>721</v>
      </c>
      <c r="B5" s="15">
        <v>645</v>
      </c>
      <c r="C5" s="16" t="s">
        <v>738</v>
      </c>
      <c r="D5" s="16" t="s">
        <v>180</v>
      </c>
      <c r="E5" s="16" t="s">
        <v>734</v>
      </c>
      <c r="F5" s="17" t="s">
        <v>739</v>
      </c>
      <c r="G5" s="17" t="s">
        <v>725</v>
      </c>
      <c r="H5" s="17" t="s">
        <v>726</v>
      </c>
      <c r="I5" s="17" t="s">
        <v>727</v>
      </c>
      <c r="J5" s="17" t="s">
        <v>674</v>
      </c>
      <c r="K5" s="12" t="s">
        <v>740</v>
      </c>
      <c r="L5" s="18">
        <v>953577160</v>
      </c>
      <c r="M5" s="3" t="s">
        <v>178</v>
      </c>
      <c r="N5" s="3" t="s">
        <v>404</v>
      </c>
      <c r="O5" s="3" t="s">
        <v>405</v>
      </c>
      <c r="P5" s="3" t="s">
        <v>406</v>
      </c>
      <c r="Q5" s="3" t="s">
        <v>400</v>
      </c>
      <c r="R5" s="3" t="s">
        <v>741</v>
      </c>
      <c r="S5" s="18" t="s">
        <v>730</v>
      </c>
      <c r="T5" s="14">
        <v>45799.578621142791</v>
      </c>
      <c r="U5" s="7" t="e">
        <f>VLOOKUP(Tabla6[[#This Row],[NOMBRE PDV]],[3]Unicomer!$DY$3:$EA$160,3,0)</f>
        <v>#N/A</v>
      </c>
    </row>
    <row r="6" spans="1:21" x14ac:dyDescent="0.3">
      <c r="A6" s="29" t="s">
        <v>731</v>
      </c>
      <c r="B6" s="9">
        <v>614</v>
      </c>
      <c r="C6" s="10" t="s">
        <v>742</v>
      </c>
      <c r="D6" s="10" t="s">
        <v>743</v>
      </c>
      <c r="E6" s="10" t="s">
        <v>734</v>
      </c>
      <c r="F6" s="11" t="s">
        <v>744</v>
      </c>
      <c r="G6" s="11" t="s">
        <v>725</v>
      </c>
      <c r="H6" s="11" t="s">
        <v>726</v>
      </c>
      <c r="I6" s="11" t="s">
        <v>727</v>
      </c>
      <c r="J6" s="11" t="s">
        <v>674</v>
      </c>
      <c r="K6" s="12" t="s">
        <v>745</v>
      </c>
      <c r="L6" s="13">
        <v>920507712</v>
      </c>
      <c r="M6" s="2" t="s">
        <v>280</v>
      </c>
      <c r="N6" s="2" t="s">
        <v>407</v>
      </c>
      <c r="O6" s="2" t="s">
        <v>408</v>
      </c>
      <c r="P6" s="2" t="s">
        <v>409</v>
      </c>
      <c r="Q6" s="2" t="s">
        <v>400</v>
      </c>
      <c r="R6" s="2" t="s">
        <v>729</v>
      </c>
      <c r="S6" s="13" t="s">
        <v>730</v>
      </c>
      <c r="T6" s="14">
        <v>38747.047546904258</v>
      </c>
      <c r="U6" s="7" t="e">
        <f>VLOOKUP(Tabla6[[#This Row],[NOMBRE PDV]],[3]Unicomer!$DY$3:$EA$160,3,0)</f>
        <v>#N/A</v>
      </c>
    </row>
    <row r="7" spans="1:21" x14ac:dyDescent="0.3">
      <c r="A7" s="29" t="s">
        <v>721</v>
      </c>
      <c r="B7" s="15">
        <v>560</v>
      </c>
      <c r="C7" s="16" t="s">
        <v>746</v>
      </c>
      <c r="D7" s="16" t="s">
        <v>281</v>
      </c>
      <c r="E7" s="16" t="s">
        <v>724</v>
      </c>
      <c r="F7" s="17" t="s">
        <v>30</v>
      </c>
      <c r="G7" s="17" t="s">
        <v>725</v>
      </c>
      <c r="H7" s="17" t="s">
        <v>726</v>
      </c>
      <c r="I7" s="17" t="s">
        <v>727</v>
      </c>
      <c r="J7" s="17" t="s">
        <v>674</v>
      </c>
      <c r="K7" s="12" t="s">
        <v>745</v>
      </c>
      <c r="L7" s="18">
        <v>920507712</v>
      </c>
      <c r="M7" s="3" t="s">
        <v>280</v>
      </c>
      <c r="N7" s="3" t="s">
        <v>407</v>
      </c>
      <c r="O7" s="3" t="s">
        <v>408</v>
      </c>
      <c r="P7" s="3" t="s">
        <v>409</v>
      </c>
      <c r="Q7" s="3" t="s">
        <v>400</v>
      </c>
      <c r="R7" s="3" t="s">
        <v>747</v>
      </c>
      <c r="S7" s="18" t="s">
        <v>730</v>
      </c>
      <c r="T7" s="14">
        <v>48489.426240000001</v>
      </c>
      <c r="U7" s="7" t="e">
        <f>VLOOKUP(Tabla6[[#This Row],[NOMBRE PDV]],[3]Unicomer!$DY$3:$EA$160,3,0)</f>
        <v>#N/A</v>
      </c>
    </row>
    <row r="8" spans="1:21" x14ac:dyDescent="0.3">
      <c r="A8" s="29" t="s">
        <v>721</v>
      </c>
      <c r="B8" s="9">
        <v>520</v>
      </c>
      <c r="C8" s="10" t="s">
        <v>748</v>
      </c>
      <c r="D8" s="10" t="s">
        <v>179</v>
      </c>
      <c r="E8" s="10" t="s">
        <v>724</v>
      </c>
      <c r="F8" s="11" t="s">
        <v>30</v>
      </c>
      <c r="G8" s="11" t="s">
        <v>725</v>
      </c>
      <c r="H8" s="11" t="s">
        <v>726</v>
      </c>
      <c r="I8" s="11" t="s">
        <v>727</v>
      </c>
      <c r="J8" s="11" t="s">
        <v>674</v>
      </c>
      <c r="K8" s="12" t="s">
        <v>740</v>
      </c>
      <c r="L8" s="13">
        <v>953577160</v>
      </c>
      <c r="M8" s="2" t="s">
        <v>178</v>
      </c>
      <c r="N8" s="2" t="s">
        <v>404</v>
      </c>
      <c r="O8" s="2" t="s">
        <v>405</v>
      </c>
      <c r="P8" s="2" t="s">
        <v>406</v>
      </c>
      <c r="Q8" s="2" t="s">
        <v>400</v>
      </c>
      <c r="R8" s="2" t="s">
        <v>747</v>
      </c>
      <c r="S8" s="13" t="s">
        <v>730</v>
      </c>
      <c r="T8" s="14">
        <v>21568.767390000001</v>
      </c>
      <c r="U8" s="7" t="e">
        <f>VLOOKUP(Tabla6[[#This Row],[NOMBRE PDV]],[3]Unicomer!$DY$3:$EA$160,3,0)</f>
        <v>#N/A</v>
      </c>
    </row>
    <row r="9" spans="1:21" x14ac:dyDescent="0.3">
      <c r="A9" s="29" t="s">
        <v>721</v>
      </c>
      <c r="B9" s="15">
        <v>483</v>
      </c>
      <c r="C9" s="16" t="s">
        <v>749</v>
      </c>
      <c r="D9" s="16" t="s">
        <v>320</v>
      </c>
      <c r="E9" s="16" t="s">
        <v>724</v>
      </c>
      <c r="F9" s="17" t="s">
        <v>23</v>
      </c>
      <c r="G9" s="17" t="s">
        <v>725</v>
      </c>
      <c r="H9" s="17" t="s">
        <v>726</v>
      </c>
      <c r="I9" s="17" t="s">
        <v>727</v>
      </c>
      <c r="J9" s="17" t="s">
        <v>674</v>
      </c>
      <c r="K9" s="12" t="s">
        <v>750</v>
      </c>
      <c r="L9" s="18">
        <v>958621179</v>
      </c>
      <c r="M9" s="3" t="s">
        <v>319</v>
      </c>
      <c r="N9" s="3" t="s">
        <v>410</v>
      </c>
      <c r="O9" s="3" t="s">
        <v>411</v>
      </c>
      <c r="P9" s="3" t="s">
        <v>412</v>
      </c>
      <c r="Q9" s="3" t="s">
        <v>400</v>
      </c>
      <c r="R9" s="3" t="s">
        <v>747</v>
      </c>
      <c r="S9" s="18" t="s">
        <v>730</v>
      </c>
      <c r="T9" s="14">
        <v>32078.158945920746</v>
      </c>
      <c r="U9" s="7" t="e">
        <f>VLOOKUP(Tabla6[[#This Row],[NOMBRE PDV]],[3]Unicomer!$DY$3:$EA$160,3,0)</f>
        <v>#N/A</v>
      </c>
    </row>
    <row r="10" spans="1:21" x14ac:dyDescent="0.3">
      <c r="A10" s="29" t="s">
        <v>721</v>
      </c>
      <c r="B10" s="9">
        <v>482</v>
      </c>
      <c r="C10" s="10" t="s">
        <v>751</v>
      </c>
      <c r="D10" s="10" t="s">
        <v>308</v>
      </c>
      <c r="E10" s="10" t="s">
        <v>724</v>
      </c>
      <c r="F10" s="11" t="s">
        <v>23</v>
      </c>
      <c r="G10" s="11" t="s">
        <v>725</v>
      </c>
      <c r="H10" s="11" t="s">
        <v>726</v>
      </c>
      <c r="I10" s="11" t="s">
        <v>727</v>
      </c>
      <c r="J10" s="11" t="s">
        <v>674</v>
      </c>
      <c r="K10" s="12" t="s">
        <v>752</v>
      </c>
      <c r="L10" s="13">
        <v>927748517</v>
      </c>
      <c r="M10" s="2" t="s">
        <v>307</v>
      </c>
      <c r="N10" s="2" t="s">
        <v>413</v>
      </c>
      <c r="O10" s="2" t="s">
        <v>414</v>
      </c>
      <c r="P10" s="2" t="s">
        <v>409</v>
      </c>
      <c r="Q10" s="2" t="s">
        <v>400</v>
      </c>
      <c r="R10" s="2" t="s">
        <v>747</v>
      </c>
      <c r="S10" s="13" t="s">
        <v>730</v>
      </c>
      <c r="T10" s="14">
        <v>60345.145403203933</v>
      </c>
      <c r="U10" s="7" t="e">
        <f>VLOOKUP(Tabla6[[#This Row],[NOMBRE PDV]],[3]Unicomer!$DY$3:$EA$160,3,0)</f>
        <v>#N/A</v>
      </c>
    </row>
    <row r="11" spans="1:21" x14ac:dyDescent="0.3">
      <c r="A11" s="29" t="s">
        <v>721</v>
      </c>
      <c r="B11" s="15">
        <v>462</v>
      </c>
      <c r="C11" s="16" t="s">
        <v>753</v>
      </c>
      <c r="D11" s="16" t="s">
        <v>63</v>
      </c>
      <c r="E11" s="16" t="s">
        <v>724</v>
      </c>
      <c r="F11" s="17" t="s">
        <v>39</v>
      </c>
      <c r="G11" s="17" t="s">
        <v>725</v>
      </c>
      <c r="H11" s="17" t="s">
        <v>726</v>
      </c>
      <c r="I11" s="17" t="s">
        <v>727</v>
      </c>
      <c r="J11" s="17" t="s">
        <v>674</v>
      </c>
      <c r="K11" s="12" t="s">
        <v>735</v>
      </c>
      <c r="L11" s="18">
        <v>929288793</v>
      </c>
      <c r="M11" s="3" t="s">
        <v>62</v>
      </c>
      <c r="N11" s="3" t="s">
        <v>401</v>
      </c>
      <c r="O11" s="3" t="s">
        <v>402</v>
      </c>
      <c r="P11" s="3" t="s">
        <v>403</v>
      </c>
      <c r="Q11" s="3" t="s">
        <v>400</v>
      </c>
      <c r="R11" s="3" t="s">
        <v>754</v>
      </c>
      <c r="S11" s="18" t="s">
        <v>730</v>
      </c>
      <c r="T11" s="14">
        <v>113802.30636363637</v>
      </c>
      <c r="U11" s="7" t="e">
        <f>VLOOKUP(Tabla6[[#This Row],[NOMBRE PDV]],[3]Unicomer!$DY$3:$EA$160,3,0)</f>
        <v>#N/A</v>
      </c>
    </row>
    <row r="12" spans="1:21" x14ac:dyDescent="0.3">
      <c r="A12" s="29" t="s">
        <v>755</v>
      </c>
      <c r="B12" s="9">
        <v>406</v>
      </c>
      <c r="C12" s="10" t="s">
        <v>756</v>
      </c>
      <c r="D12" s="10" t="s">
        <v>309</v>
      </c>
      <c r="E12" s="10" t="s">
        <v>757</v>
      </c>
      <c r="F12" s="11" t="s">
        <v>95</v>
      </c>
      <c r="G12" s="11" t="s">
        <v>725</v>
      </c>
      <c r="H12" s="11" t="s">
        <v>726</v>
      </c>
      <c r="I12" s="11" t="s">
        <v>727</v>
      </c>
      <c r="J12" s="11" t="s">
        <v>674</v>
      </c>
      <c r="K12" s="12" t="s">
        <v>752</v>
      </c>
      <c r="L12" s="13">
        <v>927748517</v>
      </c>
      <c r="M12" s="2" t="s">
        <v>307</v>
      </c>
      <c r="N12" s="2" t="s">
        <v>413</v>
      </c>
      <c r="O12" s="2" t="s">
        <v>414</v>
      </c>
      <c r="P12" s="2" t="s">
        <v>409</v>
      </c>
      <c r="Q12" s="2" t="s">
        <v>400</v>
      </c>
      <c r="R12" s="2" t="s">
        <v>754</v>
      </c>
      <c r="S12" s="13" t="s">
        <v>730</v>
      </c>
      <c r="T12" s="14">
        <v>16923.799090909091</v>
      </c>
      <c r="U12" s="7">
        <f>VLOOKUP(Tabla6[[#This Row],[NOMBRE PDV]],[3]Unicomer!$DY$3:$EA$160,3,0)</f>
        <v>54</v>
      </c>
    </row>
    <row r="13" spans="1:21" x14ac:dyDescent="0.3">
      <c r="A13" s="29" t="s">
        <v>758</v>
      </c>
      <c r="B13" s="15">
        <v>385</v>
      </c>
      <c r="C13" s="16" t="s">
        <v>759</v>
      </c>
      <c r="D13" s="16" t="s">
        <v>321</v>
      </c>
      <c r="E13" s="16" t="s">
        <v>757</v>
      </c>
      <c r="F13" s="17" t="s">
        <v>77</v>
      </c>
      <c r="G13" s="17" t="s">
        <v>725</v>
      </c>
      <c r="H13" s="17" t="s">
        <v>726</v>
      </c>
      <c r="I13" s="17" t="s">
        <v>727</v>
      </c>
      <c r="J13" s="17" t="s">
        <v>674</v>
      </c>
      <c r="K13" s="12" t="s">
        <v>750</v>
      </c>
      <c r="L13" s="18">
        <v>958621179</v>
      </c>
      <c r="M13" s="3" t="s">
        <v>319</v>
      </c>
      <c r="N13" s="3" t="s">
        <v>415</v>
      </c>
      <c r="O13" s="3" t="s">
        <v>411</v>
      </c>
      <c r="P13" s="3" t="s">
        <v>412</v>
      </c>
      <c r="Q13" s="3" t="s">
        <v>400</v>
      </c>
      <c r="R13" s="3" t="s">
        <v>741</v>
      </c>
      <c r="S13" s="18" t="s">
        <v>730</v>
      </c>
      <c r="T13" s="14">
        <v>10608.537446189652</v>
      </c>
      <c r="U13" s="7" t="e">
        <f>VLOOKUP(Tabla6[[#This Row],[NOMBRE PDV]],[3]Unicomer!$DY$3:$EA$160,3,0)</f>
        <v>#N/A</v>
      </c>
    </row>
    <row r="14" spans="1:21" x14ac:dyDescent="0.3">
      <c r="A14" s="29" t="s">
        <v>721</v>
      </c>
      <c r="B14" s="9">
        <v>521</v>
      </c>
      <c r="C14" s="10" t="s">
        <v>760</v>
      </c>
      <c r="D14" s="10" t="s">
        <v>70</v>
      </c>
      <c r="E14" s="10" t="s">
        <v>724</v>
      </c>
      <c r="F14" s="11" t="s">
        <v>30</v>
      </c>
      <c r="G14" s="11" t="s">
        <v>761</v>
      </c>
      <c r="H14" s="11" t="s">
        <v>726</v>
      </c>
      <c r="I14" s="11" t="s">
        <v>727</v>
      </c>
      <c r="J14" s="11" t="s">
        <v>674</v>
      </c>
      <c r="K14" s="12" t="s">
        <v>762</v>
      </c>
      <c r="L14" s="13">
        <v>951314426</v>
      </c>
      <c r="M14" s="2" t="s">
        <v>69</v>
      </c>
      <c r="N14" s="2" t="s">
        <v>416</v>
      </c>
      <c r="O14" s="2" t="s">
        <v>417</v>
      </c>
      <c r="P14" s="2" t="s">
        <v>418</v>
      </c>
      <c r="Q14" s="2" t="s">
        <v>419</v>
      </c>
      <c r="R14" s="2" t="s">
        <v>747</v>
      </c>
      <c r="S14" s="13" t="s">
        <v>730</v>
      </c>
      <c r="T14" s="14">
        <v>46683.96888</v>
      </c>
      <c r="U14" s="7" t="e">
        <f>VLOOKUP(Tabla6[[#This Row],[NOMBRE PDV]],[3]Unicomer!$DY$3:$EA$160,3,0)</f>
        <v>#N/A</v>
      </c>
    </row>
    <row r="15" spans="1:21" x14ac:dyDescent="0.3">
      <c r="A15" s="29" t="s">
        <v>721</v>
      </c>
      <c r="B15" s="15">
        <v>485</v>
      </c>
      <c r="C15" s="16" t="s">
        <v>763</v>
      </c>
      <c r="D15" s="16" t="s">
        <v>382</v>
      </c>
      <c r="E15" s="16" t="s">
        <v>724</v>
      </c>
      <c r="F15" s="17" t="s">
        <v>23</v>
      </c>
      <c r="G15" s="17" t="s">
        <v>761</v>
      </c>
      <c r="H15" s="17" t="s">
        <v>726</v>
      </c>
      <c r="I15" s="17" t="s">
        <v>727</v>
      </c>
      <c r="J15" s="17" t="s">
        <v>674</v>
      </c>
      <c r="K15" s="12" t="s">
        <v>764</v>
      </c>
      <c r="L15" s="18">
        <v>925835183</v>
      </c>
      <c r="M15" s="3" t="s">
        <v>381</v>
      </c>
      <c r="N15" s="3" t="s">
        <v>420</v>
      </c>
      <c r="O15" s="3" t="s">
        <v>421</v>
      </c>
      <c r="P15" s="3" t="s">
        <v>422</v>
      </c>
      <c r="Q15" s="3" t="s">
        <v>419</v>
      </c>
      <c r="R15" s="3" t="s">
        <v>747</v>
      </c>
      <c r="S15" s="18" t="s">
        <v>730</v>
      </c>
      <c r="T15" s="14">
        <v>30391.430782273863</v>
      </c>
      <c r="U15" s="7" t="e">
        <f>VLOOKUP(Tabla6[[#This Row],[NOMBRE PDV]],[3]Unicomer!$DY$3:$EA$160,3,0)</f>
        <v>#N/A</v>
      </c>
    </row>
    <row r="16" spans="1:21" x14ac:dyDescent="0.3">
      <c r="A16" s="29" t="s">
        <v>721</v>
      </c>
      <c r="B16" s="9">
        <v>467</v>
      </c>
      <c r="C16" s="10" t="s">
        <v>765</v>
      </c>
      <c r="D16" s="10" t="s">
        <v>325</v>
      </c>
      <c r="E16" s="10" t="s">
        <v>734</v>
      </c>
      <c r="F16" s="11" t="s">
        <v>39</v>
      </c>
      <c r="G16" s="11" t="s">
        <v>761</v>
      </c>
      <c r="H16" s="11" t="s">
        <v>726</v>
      </c>
      <c r="I16" s="11" t="s">
        <v>727</v>
      </c>
      <c r="J16" s="11" t="s">
        <v>674</v>
      </c>
      <c r="K16" s="12" t="s">
        <v>766</v>
      </c>
      <c r="L16" s="13">
        <v>925534083</v>
      </c>
      <c r="M16" s="2" t="s">
        <v>324</v>
      </c>
      <c r="N16" s="2" t="s">
        <v>423</v>
      </c>
      <c r="O16" s="2" t="s">
        <v>424</v>
      </c>
      <c r="P16" s="2" t="s">
        <v>425</v>
      </c>
      <c r="Q16" s="2" t="s">
        <v>419</v>
      </c>
      <c r="R16" s="2" t="s">
        <v>754</v>
      </c>
      <c r="S16" s="13" t="s">
        <v>730</v>
      </c>
      <c r="T16" s="14">
        <v>46674.388181818184</v>
      </c>
      <c r="U16" s="7" t="e">
        <f>VLOOKUP(Tabla6[[#This Row],[NOMBRE PDV]],[3]Unicomer!$DY$3:$EA$160,3,0)</f>
        <v>#N/A</v>
      </c>
    </row>
    <row r="17" spans="1:21" x14ac:dyDescent="0.3">
      <c r="A17" s="29" t="s">
        <v>731</v>
      </c>
      <c r="B17" s="15">
        <v>402</v>
      </c>
      <c r="C17" s="16" t="s">
        <v>767</v>
      </c>
      <c r="D17" s="16" t="s">
        <v>768</v>
      </c>
      <c r="E17" s="16" t="s">
        <v>769</v>
      </c>
      <c r="F17" s="17" t="s">
        <v>77</v>
      </c>
      <c r="G17" s="17" t="s">
        <v>761</v>
      </c>
      <c r="H17" s="17" t="s">
        <v>726</v>
      </c>
      <c r="I17" s="17" t="s">
        <v>727</v>
      </c>
      <c r="J17" s="17" t="s">
        <v>674</v>
      </c>
      <c r="K17" s="12" t="s">
        <v>764</v>
      </c>
      <c r="L17" s="18">
        <v>925835183</v>
      </c>
      <c r="M17" s="3" t="s">
        <v>381</v>
      </c>
      <c r="N17" s="3" t="s">
        <v>420</v>
      </c>
      <c r="O17" s="3" t="s">
        <v>421</v>
      </c>
      <c r="P17" s="3" t="s">
        <v>422</v>
      </c>
      <c r="Q17" s="3" t="s">
        <v>419</v>
      </c>
      <c r="R17" s="3" t="s">
        <v>741</v>
      </c>
      <c r="S17" s="18" t="s">
        <v>730</v>
      </c>
      <c r="T17" s="14">
        <v>3236.2075586174124</v>
      </c>
      <c r="U17" s="7" t="e">
        <f>VLOOKUP(Tabla6[[#This Row],[NOMBRE PDV]],[3]Unicomer!$DY$3:$EA$160,3,0)</f>
        <v>#N/A</v>
      </c>
    </row>
    <row r="18" spans="1:21" x14ac:dyDescent="0.3">
      <c r="A18" s="29" t="s">
        <v>731</v>
      </c>
      <c r="B18" s="9">
        <v>893</v>
      </c>
      <c r="C18" s="10" t="s">
        <v>770</v>
      </c>
      <c r="D18" s="10" t="s">
        <v>771</v>
      </c>
      <c r="E18" s="10" t="s">
        <v>734</v>
      </c>
      <c r="F18" s="11" t="s">
        <v>64</v>
      </c>
      <c r="G18" s="11" t="s">
        <v>761</v>
      </c>
      <c r="H18" s="11" t="s">
        <v>726</v>
      </c>
      <c r="I18" s="11" t="s">
        <v>727</v>
      </c>
      <c r="J18" s="11" t="s">
        <v>674</v>
      </c>
      <c r="K18" s="12" t="s">
        <v>766</v>
      </c>
      <c r="L18" s="13">
        <v>925534083</v>
      </c>
      <c r="M18" s="2" t="s">
        <v>324</v>
      </c>
      <c r="N18" s="2" t="s">
        <v>423</v>
      </c>
      <c r="O18" s="2" t="s">
        <v>424</v>
      </c>
      <c r="P18" s="2" t="s">
        <v>425</v>
      </c>
      <c r="Q18" s="2" t="s">
        <v>419</v>
      </c>
      <c r="R18" s="2" t="s">
        <v>729</v>
      </c>
      <c r="S18" s="13" t="s">
        <v>730</v>
      </c>
      <c r="T18" s="14">
        <v>45038.210833333331</v>
      </c>
      <c r="U18" s="7" t="e">
        <f>VLOOKUP(Tabla6[[#This Row],[NOMBRE PDV]],[3]Unicomer!$DY$3:$EA$160,3,0)</f>
        <v>#N/A</v>
      </c>
    </row>
    <row r="19" spans="1:21" x14ac:dyDescent="0.3">
      <c r="A19" s="29" t="s">
        <v>755</v>
      </c>
      <c r="B19" s="15">
        <v>653</v>
      </c>
      <c r="C19" s="16" t="s">
        <v>772</v>
      </c>
      <c r="D19" s="16" t="s">
        <v>72</v>
      </c>
      <c r="E19" s="16" t="s">
        <v>769</v>
      </c>
      <c r="F19" s="17" t="s">
        <v>739</v>
      </c>
      <c r="G19" s="17" t="s">
        <v>761</v>
      </c>
      <c r="H19" s="17" t="s">
        <v>726</v>
      </c>
      <c r="I19" s="17" t="s">
        <v>727</v>
      </c>
      <c r="J19" s="17" t="s">
        <v>674</v>
      </c>
      <c r="K19" s="12" t="s">
        <v>762</v>
      </c>
      <c r="L19" s="18">
        <v>951314426</v>
      </c>
      <c r="M19" s="3" t="s">
        <v>69</v>
      </c>
      <c r="N19" s="3" t="s">
        <v>416</v>
      </c>
      <c r="O19" s="3" t="s">
        <v>417</v>
      </c>
      <c r="P19" s="3" t="s">
        <v>418</v>
      </c>
      <c r="Q19" s="3" t="s">
        <v>419</v>
      </c>
      <c r="R19" s="3" t="s">
        <v>741</v>
      </c>
      <c r="S19" s="18" t="s">
        <v>730</v>
      </c>
      <c r="T19" s="14">
        <v>3793.4703532184444</v>
      </c>
      <c r="U19" s="7" t="e">
        <f>VLOOKUP(Tabla6[[#This Row],[NOMBRE PDV]],[3]Unicomer!$DY$3:$EA$160,3,0)</f>
        <v>#N/A</v>
      </c>
    </row>
    <row r="20" spans="1:21" x14ac:dyDescent="0.3">
      <c r="A20" s="29" t="s">
        <v>773</v>
      </c>
      <c r="B20" s="9">
        <v>392</v>
      </c>
      <c r="C20" s="10" t="s">
        <v>774</v>
      </c>
      <c r="D20" s="10" t="s">
        <v>214</v>
      </c>
      <c r="E20" s="10" t="s">
        <v>734</v>
      </c>
      <c r="F20" s="11" t="s">
        <v>77</v>
      </c>
      <c r="G20" s="11" t="s">
        <v>775</v>
      </c>
      <c r="H20" s="11" t="s">
        <v>775</v>
      </c>
      <c r="I20" s="11" t="s">
        <v>727</v>
      </c>
      <c r="J20" s="11" t="s">
        <v>675</v>
      </c>
      <c r="K20" s="12" t="s">
        <v>776</v>
      </c>
      <c r="L20" s="13">
        <v>1002333704</v>
      </c>
      <c r="M20" s="2" t="s">
        <v>198</v>
      </c>
      <c r="N20" s="2" t="s">
        <v>426</v>
      </c>
      <c r="O20" s="2" t="s">
        <v>427</v>
      </c>
      <c r="P20" s="2" t="s">
        <v>428</v>
      </c>
      <c r="Q20" s="2" t="s">
        <v>429</v>
      </c>
      <c r="R20" s="2" t="s">
        <v>741</v>
      </c>
      <c r="S20" s="13" t="s">
        <v>730</v>
      </c>
      <c r="T20" s="14">
        <v>18333.595634319772</v>
      </c>
      <c r="U20" s="7" t="e">
        <f>VLOOKUP(Tabla6[[#This Row],[NOMBRE PDV]],[3]Unicomer!$DY$3:$EA$160,3,0)</f>
        <v>#N/A</v>
      </c>
    </row>
    <row r="21" spans="1:21" x14ac:dyDescent="0.3">
      <c r="A21" s="29" t="s">
        <v>777</v>
      </c>
      <c r="B21" s="15">
        <v>378</v>
      </c>
      <c r="C21" s="16" t="s">
        <v>778</v>
      </c>
      <c r="D21" s="16" t="s">
        <v>779</v>
      </c>
      <c r="E21" s="16" t="s">
        <v>734</v>
      </c>
      <c r="F21" s="17" t="s">
        <v>77</v>
      </c>
      <c r="G21" s="17" t="s">
        <v>775</v>
      </c>
      <c r="H21" s="17" t="s">
        <v>775</v>
      </c>
      <c r="I21" s="17" t="s">
        <v>727</v>
      </c>
      <c r="J21" s="17" t="s">
        <v>675</v>
      </c>
      <c r="K21" s="12" t="s">
        <v>780</v>
      </c>
      <c r="L21" s="18">
        <v>1804249249</v>
      </c>
      <c r="M21" s="3" t="s">
        <v>640</v>
      </c>
      <c r="N21" s="3" t="s">
        <v>430</v>
      </c>
      <c r="O21" s="3" t="s">
        <v>431</v>
      </c>
      <c r="P21" s="3" t="s">
        <v>432</v>
      </c>
      <c r="Q21" s="3" t="s">
        <v>429</v>
      </c>
      <c r="R21" s="3" t="s">
        <v>741</v>
      </c>
      <c r="S21" s="18" t="s">
        <v>730</v>
      </c>
      <c r="T21" s="14">
        <v>17245.341940354545</v>
      </c>
      <c r="U21" s="7" t="e">
        <f>VLOOKUP(Tabla6[[#This Row],[NOMBRE PDV]],[3]Unicomer!$DY$3:$EA$160,3,0)</f>
        <v>#N/A</v>
      </c>
    </row>
    <row r="22" spans="1:21" x14ac:dyDescent="0.3">
      <c r="A22" s="29" t="s">
        <v>781</v>
      </c>
      <c r="B22" s="9">
        <v>272</v>
      </c>
      <c r="C22" s="10" t="s">
        <v>782</v>
      </c>
      <c r="D22" s="10" t="s">
        <v>684</v>
      </c>
      <c r="E22" s="10" t="s">
        <v>734</v>
      </c>
      <c r="F22" s="11" t="s">
        <v>79</v>
      </c>
      <c r="G22" s="11" t="s">
        <v>775</v>
      </c>
      <c r="H22" s="11" t="s">
        <v>775</v>
      </c>
      <c r="I22" s="11" t="s">
        <v>727</v>
      </c>
      <c r="J22" s="11" t="s">
        <v>675</v>
      </c>
      <c r="K22" s="12" t="s">
        <v>780</v>
      </c>
      <c r="L22" s="13">
        <v>1804249249</v>
      </c>
      <c r="M22" s="2" t="s">
        <v>640</v>
      </c>
      <c r="N22" s="2" t="s">
        <v>430</v>
      </c>
      <c r="O22" s="2" t="s">
        <v>431</v>
      </c>
      <c r="P22" s="2" t="s">
        <v>432</v>
      </c>
      <c r="Q22" s="2" t="s">
        <v>429</v>
      </c>
      <c r="R22" s="2" t="s">
        <v>741</v>
      </c>
      <c r="S22" s="13" t="s">
        <v>730</v>
      </c>
      <c r="T22" s="14">
        <v>19364.40183789103</v>
      </c>
      <c r="U22" s="7" t="e">
        <f>VLOOKUP(Tabla6[[#This Row],[NOMBRE PDV]],[3]Unicomer!$DY$3:$EA$160,3,0)</f>
        <v>#N/A</v>
      </c>
    </row>
    <row r="23" spans="1:21" x14ac:dyDescent="0.3">
      <c r="A23" s="29" t="s">
        <v>777</v>
      </c>
      <c r="B23" s="15">
        <v>215</v>
      </c>
      <c r="C23" s="16" t="s">
        <v>783</v>
      </c>
      <c r="D23" s="16" t="s">
        <v>784</v>
      </c>
      <c r="E23" s="16" t="s">
        <v>734</v>
      </c>
      <c r="F23" s="17" t="s">
        <v>30</v>
      </c>
      <c r="G23" s="17" t="s">
        <v>775</v>
      </c>
      <c r="H23" s="17" t="s">
        <v>775</v>
      </c>
      <c r="I23" s="17" t="s">
        <v>727</v>
      </c>
      <c r="J23" s="17" t="s">
        <v>675</v>
      </c>
      <c r="K23" s="12" t="s">
        <v>780</v>
      </c>
      <c r="L23" s="18">
        <v>1804249249</v>
      </c>
      <c r="M23" s="3" t="s">
        <v>640</v>
      </c>
      <c r="N23" s="3" t="s">
        <v>430</v>
      </c>
      <c r="O23" s="3" t="s">
        <v>431</v>
      </c>
      <c r="P23" s="3" t="s">
        <v>432</v>
      </c>
      <c r="Q23" s="3" t="s">
        <v>429</v>
      </c>
      <c r="R23" s="3" t="s">
        <v>747</v>
      </c>
      <c r="S23" s="18" t="s">
        <v>730</v>
      </c>
      <c r="T23" s="14">
        <v>14153.496089999997</v>
      </c>
      <c r="U23" s="7" t="e">
        <f>VLOOKUP(Tabla6[[#This Row],[NOMBRE PDV]],[3]Unicomer!$DY$3:$EA$160,3,0)</f>
        <v>#N/A</v>
      </c>
    </row>
    <row r="24" spans="1:21" x14ac:dyDescent="0.3">
      <c r="A24" s="29" t="s">
        <v>785</v>
      </c>
      <c r="B24" s="9">
        <v>205</v>
      </c>
      <c r="C24" s="10" t="s">
        <v>786</v>
      </c>
      <c r="D24" s="10" t="s">
        <v>205</v>
      </c>
      <c r="E24" s="10" t="s">
        <v>757</v>
      </c>
      <c r="F24" s="11" t="s">
        <v>30</v>
      </c>
      <c r="G24" s="11" t="s">
        <v>775</v>
      </c>
      <c r="H24" s="11" t="s">
        <v>775</v>
      </c>
      <c r="I24" s="11" t="s">
        <v>727</v>
      </c>
      <c r="J24" s="11" t="s">
        <v>675</v>
      </c>
      <c r="K24" s="12" t="s">
        <v>776</v>
      </c>
      <c r="L24" s="13">
        <v>1002333704</v>
      </c>
      <c r="M24" s="2" t="s">
        <v>198</v>
      </c>
      <c r="N24" s="2" t="s">
        <v>426</v>
      </c>
      <c r="O24" s="2" t="s">
        <v>427</v>
      </c>
      <c r="P24" s="2" t="s">
        <v>428</v>
      </c>
      <c r="Q24" s="2" t="s">
        <v>429</v>
      </c>
      <c r="R24" s="2" t="s">
        <v>747</v>
      </c>
      <c r="S24" s="13" t="s">
        <v>730</v>
      </c>
      <c r="T24" s="14">
        <v>11928.914699999999</v>
      </c>
      <c r="U24" s="7" t="e">
        <f>VLOOKUP(Tabla6[[#This Row],[NOMBRE PDV]],[3]Unicomer!$DY$3:$EA$160,3,0)</f>
        <v>#N/A</v>
      </c>
    </row>
    <row r="25" spans="1:21" x14ac:dyDescent="0.3">
      <c r="A25" s="29" t="s">
        <v>777</v>
      </c>
      <c r="B25" s="15">
        <v>198</v>
      </c>
      <c r="C25" s="16" t="s">
        <v>787</v>
      </c>
      <c r="D25" s="16" t="s">
        <v>678</v>
      </c>
      <c r="E25" s="16" t="s">
        <v>757</v>
      </c>
      <c r="F25" s="17" t="s">
        <v>23</v>
      </c>
      <c r="G25" s="17" t="s">
        <v>775</v>
      </c>
      <c r="H25" s="17" t="s">
        <v>775</v>
      </c>
      <c r="I25" s="17" t="s">
        <v>727</v>
      </c>
      <c r="J25" s="17" t="s">
        <v>675</v>
      </c>
      <c r="K25" s="12" t="s">
        <v>780</v>
      </c>
      <c r="L25" s="18">
        <v>1804249249</v>
      </c>
      <c r="M25" s="3" t="s">
        <v>640</v>
      </c>
      <c r="N25" s="3" t="s">
        <v>430</v>
      </c>
      <c r="O25" s="3" t="s">
        <v>431</v>
      </c>
      <c r="P25" s="3" t="s">
        <v>432</v>
      </c>
      <c r="Q25" s="3" t="s">
        <v>429</v>
      </c>
      <c r="R25" s="3" t="s">
        <v>747</v>
      </c>
      <c r="S25" s="18" t="s">
        <v>730</v>
      </c>
      <c r="T25" s="14">
        <v>4002.4627272727271</v>
      </c>
      <c r="U25" s="7" t="e">
        <f>VLOOKUP(Tabla6[[#This Row],[NOMBRE PDV]],[3]Unicomer!$DY$3:$EA$160,3,0)</f>
        <v>#N/A</v>
      </c>
    </row>
    <row r="26" spans="1:21" x14ac:dyDescent="0.3">
      <c r="A26" s="29" t="s">
        <v>788</v>
      </c>
      <c r="B26" s="9">
        <v>187</v>
      </c>
      <c r="C26" s="10" t="s">
        <v>789</v>
      </c>
      <c r="D26" s="10" t="s">
        <v>201</v>
      </c>
      <c r="E26" s="10" t="s">
        <v>757</v>
      </c>
      <c r="F26" s="11" t="s">
        <v>39</v>
      </c>
      <c r="G26" s="11" t="s">
        <v>775</v>
      </c>
      <c r="H26" s="11" t="s">
        <v>775</v>
      </c>
      <c r="I26" s="11" t="s">
        <v>727</v>
      </c>
      <c r="J26" s="11" t="s">
        <v>675</v>
      </c>
      <c r="K26" s="12" t="s">
        <v>776</v>
      </c>
      <c r="L26" s="13">
        <v>1002333704</v>
      </c>
      <c r="M26" s="2" t="s">
        <v>198</v>
      </c>
      <c r="N26" s="2" t="s">
        <v>426</v>
      </c>
      <c r="O26" s="2" t="s">
        <v>427</v>
      </c>
      <c r="P26" s="2" t="s">
        <v>428</v>
      </c>
      <c r="Q26" s="2" t="s">
        <v>429</v>
      </c>
      <c r="R26" s="2" t="s">
        <v>754</v>
      </c>
      <c r="S26" s="13" t="s">
        <v>730</v>
      </c>
      <c r="T26" s="14">
        <v>19665.643636363639</v>
      </c>
      <c r="U26" s="7" t="e">
        <f>VLOOKUP(Tabla6[[#This Row],[NOMBRE PDV]],[3]Unicomer!$DY$3:$EA$160,3,0)</f>
        <v>#N/A</v>
      </c>
    </row>
    <row r="27" spans="1:21" x14ac:dyDescent="0.3">
      <c r="A27" s="29" t="s">
        <v>785</v>
      </c>
      <c r="B27" s="15">
        <v>186</v>
      </c>
      <c r="C27" s="16" t="s">
        <v>790</v>
      </c>
      <c r="D27" s="16" t="s">
        <v>199</v>
      </c>
      <c r="E27" s="16" t="s">
        <v>769</v>
      </c>
      <c r="F27" s="17" t="s">
        <v>39</v>
      </c>
      <c r="G27" s="17" t="s">
        <v>775</v>
      </c>
      <c r="H27" s="17" t="s">
        <v>775</v>
      </c>
      <c r="I27" s="17" t="s">
        <v>727</v>
      </c>
      <c r="J27" s="17" t="s">
        <v>675</v>
      </c>
      <c r="K27" s="12" t="s">
        <v>776</v>
      </c>
      <c r="L27" s="18">
        <v>1002333704</v>
      </c>
      <c r="M27" s="3" t="s">
        <v>198</v>
      </c>
      <c r="N27" s="3" t="s">
        <v>426</v>
      </c>
      <c r="O27" s="3" t="s">
        <v>427</v>
      </c>
      <c r="P27" s="3" t="s">
        <v>428</v>
      </c>
      <c r="Q27" s="3" t="s">
        <v>429</v>
      </c>
      <c r="R27" s="3" t="s">
        <v>754</v>
      </c>
      <c r="S27" s="18" t="s">
        <v>730</v>
      </c>
      <c r="T27" s="14">
        <v>6366.1218181818185</v>
      </c>
      <c r="U27" s="7" t="e">
        <f>VLOOKUP(Tabla6[[#This Row],[NOMBRE PDV]],[3]Unicomer!$DY$3:$EA$160,3,0)</f>
        <v>#N/A</v>
      </c>
    </row>
    <row r="28" spans="1:21" x14ac:dyDescent="0.3">
      <c r="A28" s="29" t="s">
        <v>791</v>
      </c>
      <c r="B28" s="9">
        <v>188</v>
      </c>
      <c r="C28" s="10" t="s">
        <v>792</v>
      </c>
      <c r="D28" s="10" t="s">
        <v>200</v>
      </c>
      <c r="E28" s="10" t="s">
        <v>769</v>
      </c>
      <c r="F28" s="11" t="s">
        <v>39</v>
      </c>
      <c r="G28" s="11" t="s">
        <v>775</v>
      </c>
      <c r="H28" s="11" t="s">
        <v>775</v>
      </c>
      <c r="I28" s="11" t="s">
        <v>727</v>
      </c>
      <c r="J28" s="11" t="s">
        <v>675</v>
      </c>
      <c r="K28" s="12" t="s">
        <v>776</v>
      </c>
      <c r="L28" s="13">
        <v>1002333704</v>
      </c>
      <c r="M28" s="2" t="s">
        <v>198</v>
      </c>
      <c r="N28" s="2" t="s">
        <v>426</v>
      </c>
      <c r="O28" s="2" t="s">
        <v>427</v>
      </c>
      <c r="P28" s="2" t="s">
        <v>428</v>
      </c>
      <c r="Q28" s="2" t="s">
        <v>429</v>
      </c>
      <c r="R28" s="2" t="s">
        <v>754</v>
      </c>
      <c r="S28" s="13" t="s">
        <v>730</v>
      </c>
      <c r="T28" s="14">
        <v>7437.647272727273</v>
      </c>
      <c r="U28" s="7" t="e">
        <f>VLOOKUP(Tabla6[[#This Row],[NOMBRE PDV]],[3]Unicomer!$DY$3:$EA$160,3,0)</f>
        <v>#N/A</v>
      </c>
    </row>
    <row r="29" spans="1:21" x14ac:dyDescent="0.3">
      <c r="A29" s="29" t="s">
        <v>777</v>
      </c>
      <c r="B29" s="15">
        <v>2081</v>
      </c>
      <c r="C29" s="16" t="s">
        <v>793</v>
      </c>
      <c r="D29" s="16" t="s">
        <v>683</v>
      </c>
      <c r="E29" s="16" t="s">
        <v>769</v>
      </c>
      <c r="F29" s="17" t="s">
        <v>39</v>
      </c>
      <c r="G29" s="17" t="s">
        <v>775</v>
      </c>
      <c r="H29" s="17" t="s">
        <v>775</v>
      </c>
      <c r="I29" s="17" t="s">
        <v>727</v>
      </c>
      <c r="J29" s="17" t="s">
        <v>675</v>
      </c>
      <c r="K29" s="12" t="s">
        <v>780</v>
      </c>
      <c r="L29" s="18">
        <v>1804249249</v>
      </c>
      <c r="M29" s="3" t="s">
        <v>640</v>
      </c>
      <c r="N29" s="3" t="s">
        <v>430</v>
      </c>
      <c r="O29" s="3" t="s">
        <v>431</v>
      </c>
      <c r="P29" s="3" t="s">
        <v>432</v>
      </c>
      <c r="Q29" s="3" t="s">
        <v>429</v>
      </c>
      <c r="R29" s="3" t="s">
        <v>754</v>
      </c>
      <c r="S29" s="18" t="s">
        <v>730</v>
      </c>
      <c r="T29" s="14">
        <v>13677.707272727273</v>
      </c>
      <c r="U29" s="7" t="e">
        <f>VLOOKUP(Tabla6[[#This Row],[NOMBRE PDV]],[3]Unicomer!$DY$3:$EA$160,3,0)</f>
        <v>#N/A</v>
      </c>
    </row>
    <row r="30" spans="1:21" x14ac:dyDescent="0.3">
      <c r="A30" s="29" t="s">
        <v>781</v>
      </c>
      <c r="B30" s="9">
        <v>279</v>
      </c>
      <c r="C30" s="10" t="s">
        <v>794</v>
      </c>
      <c r="D30" s="10" t="s">
        <v>681</v>
      </c>
      <c r="E30" s="10" t="s">
        <v>769</v>
      </c>
      <c r="F30" s="11" t="s">
        <v>739</v>
      </c>
      <c r="G30" s="11" t="s">
        <v>775</v>
      </c>
      <c r="H30" s="11" t="s">
        <v>775</v>
      </c>
      <c r="I30" s="11" t="s">
        <v>727</v>
      </c>
      <c r="J30" s="11" t="s">
        <v>675</v>
      </c>
      <c r="K30" s="12" t="s">
        <v>780</v>
      </c>
      <c r="L30" s="13">
        <v>1804249249</v>
      </c>
      <c r="M30" s="2" t="s">
        <v>640</v>
      </c>
      <c r="N30" s="2" t="s">
        <v>430</v>
      </c>
      <c r="O30" s="2" t="s">
        <v>431</v>
      </c>
      <c r="P30" s="2" t="s">
        <v>432</v>
      </c>
      <c r="Q30" s="2" t="s">
        <v>429</v>
      </c>
      <c r="R30" s="2" t="s">
        <v>741</v>
      </c>
      <c r="S30" s="13" t="s">
        <v>730</v>
      </c>
      <c r="T30" s="14">
        <v>6210.04812763259</v>
      </c>
      <c r="U30" s="7" t="e">
        <f>VLOOKUP(Tabla6[[#This Row],[NOMBRE PDV]],[3]Unicomer!$DY$3:$EA$160,3,0)</f>
        <v>#N/A</v>
      </c>
    </row>
    <row r="31" spans="1:21" x14ac:dyDescent="0.3">
      <c r="A31" s="29" t="s">
        <v>781</v>
      </c>
      <c r="B31" s="15">
        <v>258</v>
      </c>
      <c r="C31" s="16" t="s">
        <v>795</v>
      </c>
      <c r="D31" s="16" t="s">
        <v>680</v>
      </c>
      <c r="E31" s="16" t="s">
        <v>734</v>
      </c>
      <c r="F31" s="17" t="s">
        <v>51</v>
      </c>
      <c r="G31" s="17" t="s">
        <v>775</v>
      </c>
      <c r="H31" s="17" t="s">
        <v>775</v>
      </c>
      <c r="I31" s="17" t="s">
        <v>727</v>
      </c>
      <c r="J31" s="17" t="s">
        <v>675</v>
      </c>
      <c r="K31" s="12" t="s">
        <v>780</v>
      </c>
      <c r="L31" s="18">
        <v>1804249249</v>
      </c>
      <c r="M31" s="3" t="s">
        <v>640</v>
      </c>
      <c r="N31" s="3" t="s">
        <v>430</v>
      </c>
      <c r="O31" s="3" t="s">
        <v>431</v>
      </c>
      <c r="P31" s="3" t="s">
        <v>432</v>
      </c>
      <c r="Q31" s="3" t="s">
        <v>429</v>
      </c>
      <c r="R31" s="3" t="s">
        <v>729</v>
      </c>
      <c r="S31" s="18" t="s">
        <v>730</v>
      </c>
      <c r="T31" s="14">
        <v>22446.353997231789</v>
      </c>
      <c r="U31" s="7" t="e">
        <f>VLOOKUP(Tabla6[[#This Row],[NOMBRE PDV]],[3]Unicomer!$DY$3:$EA$160,3,0)</f>
        <v>#N/A</v>
      </c>
    </row>
    <row r="32" spans="1:21" x14ac:dyDescent="0.3">
      <c r="A32" s="29" t="s">
        <v>796</v>
      </c>
      <c r="B32" s="9">
        <v>250</v>
      </c>
      <c r="C32" s="10" t="s">
        <v>797</v>
      </c>
      <c r="D32" s="10" t="s">
        <v>211</v>
      </c>
      <c r="E32" s="10" t="s">
        <v>734</v>
      </c>
      <c r="F32" s="11" t="s">
        <v>64</v>
      </c>
      <c r="G32" s="11" t="s">
        <v>775</v>
      </c>
      <c r="H32" s="11" t="s">
        <v>775</v>
      </c>
      <c r="I32" s="11" t="s">
        <v>727</v>
      </c>
      <c r="J32" s="11" t="s">
        <v>675</v>
      </c>
      <c r="K32" s="12" t="s">
        <v>776</v>
      </c>
      <c r="L32" s="13">
        <v>1002333704</v>
      </c>
      <c r="M32" s="2" t="s">
        <v>198</v>
      </c>
      <c r="N32" s="2" t="s">
        <v>426</v>
      </c>
      <c r="O32" s="2" t="s">
        <v>427</v>
      </c>
      <c r="P32" s="2" t="s">
        <v>428</v>
      </c>
      <c r="Q32" s="2" t="s">
        <v>429</v>
      </c>
      <c r="R32" s="2" t="s">
        <v>729</v>
      </c>
      <c r="S32" s="13" t="s">
        <v>730</v>
      </c>
      <c r="T32" s="14">
        <v>28658.053333333337</v>
      </c>
      <c r="U32" s="7" t="e">
        <f>VLOOKUP(Tabla6[[#This Row],[NOMBRE PDV]],[3]Unicomer!$DY$3:$EA$160,3,0)</f>
        <v>#N/A</v>
      </c>
    </row>
    <row r="33" spans="1:21" x14ac:dyDescent="0.3">
      <c r="A33" s="29" t="s">
        <v>798</v>
      </c>
      <c r="B33" s="15">
        <v>960</v>
      </c>
      <c r="C33" s="16" t="s">
        <v>799</v>
      </c>
      <c r="D33" s="16" t="s">
        <v>259</v>
      </c>
      <c r="E33" s="16" t="s">
        <v>724</v>
      </c>
      <c r="F33" s="17" t="s">
        <v>49</v>
      </c>
      <c r="G33" s="17" t="s">
        <v>800</v>
      </c>
      <c r="H33" s="17" t="s">
        <v>800</v>
      </c>
      <c r="I33" s="17" t="s">
        <v>727</v>
      </c>
      <c r="J33" s="17" t="s">
        <v>676</v>
      </c>
      <c r="K33" s="12" t="s">
        <v>801</v>
      </c>
      <c r="L33" s="18">
        <v>1207720572</v>
      </c>
      <c r="M33" s="3" t="s">
        <v>258</v>
      </c>
      <c r="N33" s="3" t="s">
        <v>433</v>
      </c>
      <c r="O33" s="3" t="s">
        <v>434</v>
      </c>
      <c r="P33" s="3" t="s">
        <v>434</v>
      </c>
      <c r="Q33" s="3" t="s">
        <v>435</v>
      </c>
      <c r="R33" s="3" t="s">
        <v>729</v>
      </c>
      <c r="S33" s="18" t="s">
        <v>730</v>
      </c>
      <c r="T33" s="14">
        <v>21117.980833333335</v>
      </c>
      <c r="U33" s="7" t="e">
        <f>VLOOKUP(Tabla6[[#This Row],[NOMBRE PDV]],[3]Unicomer!$DY$3:$EA$160,3,0)</f>
        <v>#N/A</v>
      </c>
    </row>
    <row r="34" spans="1:21" x14ac:dyDescent="0.3">
      <c r="A34" s="29" t="s">
        <v>798</v>
      </c>
      <c r="B34" s="9">
        <v>511</v>
      </c>
      <c r="C34" s="10" t="s">
        <v>802</v>
      </c>
      <c r="D34" s="10" t="s">
        <v>36</v>
      </c>
      <c r="E34" s="10" t="s">
        <v>724</v>
      </c>
      <c r="F34" s="11" t="s">
        <v>30</v>
      </c>
      <c r="G34" s="11" t="s">
        <v>800</v>
      </c>
      <c r="H34" s="11" t="s">
        <v>800</v>
      </c>
      <c r="I34" s="11" t="s">
        <v>727</v>
      </c>
      <c r="J34" s="11" t="s">
        <v>674</v>
      </c>
      <c r="K34" s="12" t="s">
        <v>803</v>
      </c>
      <c r="L34" s="13">
        <v>1205914631</v>
      </c>
      <c r="M34" s="2" t="s">
        <v>34</v>
      </c>
      <c r="N34" s="2" t="s">
        <v>436</v>
      </c>
      <c r="O34" s="2" t="s">
        <v>437</v>
      </c>
      <c r="P34" s="2" t="s">
        <v>438</v>
      </c>
      <c r="Q34" s="2" t="s">
        <v>435</v>
      </c>
      <c r="R34" s="2" t="s">
        <v>747</v>
      </c>
      <c r="S34" s="13" t="s">
        <v>730</v>
      </c>
      <c r="T34" s="14">
        <v>22439.25576</v>
      </c>
      <c r="U34" s="7" t="e">
        <f>VLOOKUP(Tabla6[[#This Row],[NOMBRE PDV]],[3]Unicomer!$DY$3:$EA$160,3,0)</f>
        <v>#N/A</v>
      </c>
    </row>
    <row r="35" spans="1:21" x14ac:dyDescent="0.3">
      <c r="A35" s="29" t="s">
        <v>798</v>
      </c>
      <c r="B35" s="15">
        <v>486</v>
      </c>
      <c r="C35" s="16" t="s">
        <v>804</v>
      </c>
      <c r="D35" s="16" t="s">
        <v>35</v>
      </c>
      <c r="E35" s="16" t="s">
        <v>757</v>
      </c>
      <c r="F35" s="17" t="s">
        <v>23</v>
      </c>
      <c r="G35" s="17" t="s">
        <v>800</v>
      </c>
      <c r="H35" s="17" t="s">
        <v>800</v>
      </c>
      <c r="I35" s="17" t="s">
        <v>727</v>
      </c>
      <c r="J35" s="17" t="s">
        <v>674</v>
      </c>
      <c r="K35" s="12" t="s">
        <v>803</v>
      </c>
      <c r="L35" s="18">
        <v>1205914631</v>
      </c>
      <c r="M35" s="3" t="s">
        <v>34</v>
      </c>
      <c r="N35" s="3" t="s">
        <v>436</v>
      </c>
      <c r="O35" s="3" t="s">
        <v>437</v>
      </c>
      <c r="P35" s="3" t="s">
        <v>438</v>
      </c>
      <c r="Q35" s="3" t="s">
        <v>435</v>
      </c>
      <c r="R35" s="3" t="s">
        <v>747</v>
      </c>
      <c r="S35" s="18" t="s">
        <v>730</v>
      </c>
      <c r="T35" s="14">
        <v>12889.2069716647</v>
      </c>
      <c r="U35" s="7" t="e">
        <f>VLOOKUP(Tabla6[[#This Row],[NOMBRE PDV]],[3]Unicomer!$DY$3:$EA$160,3,0)</f>
        <v>#N/A</v>
      </c>
    </row>
    <row r="36" spans="1:21" x14ac:dyDescent="0.3">
      <c r="A36" s="29" t="s">
        <v>798</v>
      </c>
      <c r="B36" s="9">
        <v>477</v>
      </c>
      <c r="C36" s="10" t="s">
        <v>805</v>
      </c>
      <c r="D36" s="10" t="s">
        <v>260</v>
      </c>
      <c r="E36" s="10" t="s">
        <v>724</v>
      </c>
      <c r="F36" s="11" t="s">
        <v>39</v>
      </c>
      <c r="G36" s="11" t="s">
        <v>800</v>
      </c>
      <c r="H36" s="11" t="s">
        <v>800</v>
      </c>
      <c r="I36" s="11" t="s">
        <v>727</v>
      </c>
      <c r="J36" s="11" t="s">
        <v>676</v>
      </c>
      <c r="K36" s="12" t="s">
        <v>801</v>
      </c>
      <c r="L36" s="13">
        <v>1207720572</v>
      </c>
      <c r="M36" s="2" t="s">
        <v>258</v>
      </c>
      <c r="N36" s="2" t="s">
        <v>433</v>
      </c>
      <c r="O36" s="2" t="s">
        <v>434</v>
      </c>
      <c r="P36" s="2" t="s">
        <v>434</v>
      </c>
      <c r="Q36" s="2" t="s">
        <v>435</v>
      </c>
      <c r="R36" s="2" t="s">
        <v>754</v>
      </c>
      <c r="S36" s="13" t="s">
        <v>730</v>
      </c>
      <c r="T36" s="14">
        <v>21871.725454545456</v>
      </c>
      <c r="U36" s="7" t="e">
        <f>VLOOKUP(Tabla6[[#This Row],[NOMBRE PDV]],[3]Unicomer!$DY$3:$EA$160,3,0)</f>
        <v>#N/A</v>
      </c>
    </row>
    <row r="37" spans="1:21" x14ac:dyDescent="0.3">
      <c r="A37" s="29" t="s">
        <v>755</v>
      </c>
      <c r="B37" s="15">
        <v>408</v>
      </c>
      <c r="C37" s="16" t="s">
        <v>806</v>
      </c>
      <c r="D37" s="16" t="s">
        <v>262</v>
      </c>
      <c r="E37" s="16" t="s">
        <v>757</v>
      </c>
      <c r="F37" s="17" t="s">
        <v>95</v>
      </c>
      <c r="G37" s="17" t="s">
        <v>800</v>
      </c>
      <c r="H37" s="17" t="s">
        <v>800</v>
      </c>
      <c r="I37" s="17" t="s">
        <v>727</v>
      </c>
      <c r="J37" s="17" t="s">
        <v>676</v>
      </c>
      <c r="K37" s="12" t="s">
        <v>801</v>
      </c>
      <c r="L37" s="18">
        <v>1207720572</v>
      </c>
      <c r="M37" s="3" t="s">
        <v>258</v>
      </c>
      <c r="N37" s="3" t="s">
        <v>433</v>
      </c>
      <c r="O37" s="3" t="s">
        <v>434</v>
      </c>
      <c r="P37" s="3" t="s">
        <v>434</v>
      </c>
      <c r="Q37" s="3" t="s">
        <v>435</v>
      </c>
      <c r="R37" s="3" t="s">
        <v>754</v>
      </c>
      <c r="S37" s="18" t="s">
        <v>730</v>
      </c>
      <c r="T37" s="14">
        <v>14528.624545454546</v>
      </c>
      <c r="U37" s="7">
        <f>VLOOKUP(Tabla6[[#This Row],[NOMBRE PDV]],[3]Unicomer!$DY$3:$EA$160,3,0)</f>
        <v>76</v>
      </c>
    </row>
    <row r="38" spans="1:21" x14ac:dyDescent="0.3">
      <c r="A38" s="29" t="s">
        <v>798</v>
      </c>
      <c r="B38" s="9">
        <v>397</v>
      </c>
      <c r="C38" s="10" t="s">
        <v>807</v>
      </c>
      <c r="D38" s="10" t="s">
        <v>261</v>
      </c>
      <c r="E38" s="10" t="s">
        <v>724</v>
      </c>
      <c r="F38" s="11" t="s">
        <v>77</v>
      </c>
      <c r="G38" s="11" t="s">
        <v>800</v>
      </c>
      <c r="H38" s="11" t="s">
        <v>800</v>
      </c>
      <c r="I38" s="11" t="s">
        <v>727</v>
      </c>
      <c r="J38" s="11" t="s">
        <v>676</v>
      </c>
      <c r="K38" s="12" t="s">
        <v>801</v>
      </c>
      <c r="L38" s="13">
        <v>1207720572</v>
      </c>
      <c r="M38" s="2" t="s">
        <v>258</v>
      </c>
      <c r="N38" s="2" t="s">
        <v>433</v>
      </c>
      <c r="O38" s="2" t="s">
        <v>434</v>
      </c>
      <c r="P38" s="2" t="s">
        <v>434</v>
      </c>
      <c r="Q38" s="2" t="s">
        <v>435</v>
      </c>
      <c r="R38" s="2" t="s">
        <v>741</v>
      </c>
      <c r="S38" s="13" t="s">
        <v>730</v>
      </c>
      <c r="T38" s="14">
        <v>28946.471057840477</v>
      </c>
      <c r="U38" s="7" t="e">
        <f>VLOOKUP(Tabla6[[#This Row],[NOMBRE PDV]],[3]Unicomer!$DY$3:$EA$160,3,0)</f>
        <v>#N/A</v>
      </c>
    </row>
    <row r="39" spans="1:21" x14ac:dyDescent="0.3">
      <c r="A39" s="29" t="s">
        <v>798</v>
      </c>
      <c r="B39" s="15">
        <v>509</v>
      </c>
      <c r="C39" s="16" t="s">
        <v>808</v>
      </c>
      <c r="D39" s="16" t="s">
        <v>809</v>
      </c>
      <c r="E39" s="16" t="s">
        <v>724</v>
      </c>
      <c r="F39" s="17" t="s">
        <v>30</v>
      </c>
      <c r="G39" s="17" t="s">
        <v>810</v>
      </c>
      <c r="H39" s="17" t="s">
        <v>726</v>
      </c>
      <c r="I39" s="17" t="s">
        <v>727</v>
      </c>
      <c r="J39" s="17" t="s">
        <v>674</v>
      </c>
      <c r="K39" s="12" t="s">
        <v>811</v>
      </c>
      <c r="L39" s="18">
        <v>3050496136</v>
      </c>
      <c r="M39" s="3" t="s">
        <v>641</v>
      </c>
      <c r="N39" s="3" t="s">
        <v>439</v>
      </c>
      <c r="O39" s="3" t="s">
        <v>440</v>
      </c>
      <c r="P39" s="3" t="s">
        <v>441</v>
      </c>
      <c r="Q39" s="3" t="s">
        <v>400</v>
      </c>
      <c r="R39" s="3" t="s">
        <v>747</v>
      </c>
      <c r="S39" s="18" t="s">
        <v>730</v>
      </c>
      <c r="T39" s="14">
        <v>100847.68968000001</v>
      </c>
      <c r="U39" s="7" t="e">
        <f>VLOOKUP(Tabla6[[#This Row],[NOMBRE PDV]],[3]Unicomer!$DY$3:$EA$160,3,0)</f>
        <v>#N/A</v>
      </c>
    </row>
    <row r="40" spans="1:21" x14ac:dyDescent="0.3">
      <c r="A40" s="29" t="s">
        <v>721</v>
      </c>
      <c r="B40" s="9">
        <v>956</v>
      </c>
      <c r="C40" s="10" t="s">
        <v>812</v>
      </c>
      <c r="D40" s="10" t="s">
        <v>50</v>
      </c>
      <c r="E40" s="10" t="s">
        <v>724</v>
      </c>
      <c r="F40" s="11" t="s">
        <v>49</v>
      </c>
      <c r="G40" s="11" t="s">
        <v>813</v>
      </c>
      <c r="H40" s="11" t="s">
        <v>726</v>
      </c>
      <c r="I40" s="11" t="s">
        <v>727</v>
      </c>
      <c r="J40" s="11" t="s">
        <v>674</v>
      </c>
      <c r="K40" s="12" t="s">
        <v>814</v>
      </c>
      <c r="L40" s="13">
        <v>940239676</v>
      </c>
      <c r="M40" s="2" t="s">
        <v>48</v>
      </c>
      <c r="N40" s="2" t="s">
        <v>461</v>
      </c>
      <c r="O40" s="2" t="s">
        <v>462</v>
      </c>
      <c r="P40" s="2" t="s">
        <v>463</v>
      </c>
      <c r="Q40" s="2" t="s">
        <v>419</v>
      </c>
      <c r="R40" s="2" t="s">
        <v>729</v>
      </c>
      <c r="S40" s="13" t="s">
        <v>730</v>
      </c>
      <c r="T40" s="14">
        <v>164610.47166666668</v>
      </c>
      <c r="U40" s="7" t="e">
        <f>VLOOKUP(Tabla6[[#This Row],[NOMBRE PDV]],[3]Unicomer!$DY$3:$EA$160,3,0)</f>
        <v>#N/A</v>
      </c>
    </row>
    <row r="41" spans="1:21" x14ac:dyDescent="0.3">
      <c r="A41" s="29" t="s">
        <v>731</v>
      </c>
      <c r="B41" s="15">
        <v>22</v>
      </c>
      <c r="C41" s="16" t="s">
        <v>815</v>
      </c>
      <c r="D41" s="16" t="s">
        <v>816</v>
      </c>
      <c r="E41" s="16" t="s">
        <v>734</v>
      </c>
      <c r="F41" s="17" t="s">
        <v>64</v>
      </c>
      <c r="G41" s="17" t="s">
        <v>813</v>
      </c>
      <c r="H41" s="17" t="s">
        <v>726</v>
      </c>
      <c r="I41" s="17" t="s">
        <v>727</v>
      </c>
      <c r="J41" s="17" t="s">
        <v>674</v>
      </c>
      <c r="K41" s="12" t="s">
        <v>817</v>
      </c>
      <c r="L41" s="18">
        <v>941454217</v>
      </c>
      <c r="M41" s="3" t="s">
        <v>391</v>
      </c>
      <c r="N41" s="3" t="s">
        <v>464</v>
      </c>
      <c r="O41" s="3" t="s">
        <v>465</v>
      </c>
      <c r="P41" s="3" t="s">
        <v>466</v>
      </c>
      <c r="Q41" s="3" t="s">
        <v>419</v>
      </c>
      <c r="R41" s="3" t="s">
        <v>729</v>
      </c>
      <c r="S41" s="18" t="s">
        <v>730</v>
      </c>
      <c r="T41" s="14">
        <v>57056.104166666672</v>
      </c>
      <c r="U41" s="7" t="e">
        <f>VLOOKUP(Tabla6[[#This Row],[NOMBRE PDV]],[3]Unicomer!$DY$3:$EA$160,3,0)</f>
        <v>#N/A</v>
      </c>
    </row>
    <row r="42" spans="1:21" x14ac:dyDescent="0.3">
      <c r="A42" s="29" t="s">
        <v>731</v>
      </c>
      <c r="B42" s="9">
        <v>663</v>
      </c>
      <c r="C42" s="10" t="s">
        <v>41</v>
      </c>
      <c r="D42" s="10" t="s">
        <v>388</v>
      </c>
      <c r="E42" s="10" t="s">
        <v>769</v>
      </c>
      <c r="F42" s="11" t="s">
        <v>739</v>
      </c>
      <c r="G42" s="11" t="s">
        <v>813</v>
      </c>
      <c r="H42" s="11" t="s">
        <v>726</v>
      </c>
      <c r="I42" s="11" t="s">
        <v>727</v>
      </c>
      <c r="J42" s="11" t="s">
        <v>674</v>
      </c>
      <c r="K42" s="12" t="s">
        <v>818</v>
      </c>
      <c r="L42" s="13">
        <v>921303673</v>
      </c>
      <c r="M42" s="2" t="s">
        <v>387</v>
      </c>
      <c r="N42" s="2" t="s">
        <v>467</v>
      </c>
      <c r="O42" s="2" t="s">
        <v>431</v>
      </c>
      <c r="P42" s="2" t="s">
        <v>468</v>
      </c>
      <c r="Q42" s="2" t="s">
        <v>419</v>
      </c>
      <c r="R42" s="2" t="s">
        <v>741</v>
      </c>
      <c r="S42" s="13" t="s">
        <v>730</v>
      </c>
      <c r="T42" s="14">
        <v>4422.1815359570182</v>
      </c>
      <c r="U42" s="7" t="e">
        <f>VLOOKUP(Tabla6[[#This Row],[NOMBRE PDV]],[3]Unicomer!$DY$3:$EA$160,3,0)</f>
        <v>#N/A</v>
      </c>
    </row>
    <row r="43" spans="1:21" x14ac:dyDescent="0.3">
      <c r="A43" s="29" t="s">
        <v>819</v>
      </c>
      <c r="B43" s="15">
        <v>647</v>
      </c>
      <c r="C43" s="16" t="s">
        <v>820</v>
      </c>
      <c r="D43" s="16" t="s">
        <v>389</v>
      </c>
      <c r="E43" s="16" t="s">
        <v>769</v>
      </c>
      <c r="F43" s="17" t="s">
        <v>739</v>
      </c>
      <c r="G43" s="17" t="s">
        <v>813</v>
      </c>
      <c r="H43" s="17" t="s">
        <v>726</v>
      </c>
      <c r="I43" s="17" t="s">
        <v>727</v>
      </c>
      <c r="J43" s="17" t="s">
        <v>674</v>
      </c>
      <c r="K43" s="12" t="s">
        <v>818</v>
      </c>
      <c r="L43" s="18">
        <v>921303673</v>
      </c>
      <c r="M43" s="3" t="s">
        <v>387</v>
      </c>
      <c r="N43" s="3" t="s">
        <v>467</v>
      </c>
      <c r="O43" s="3" t="s">
        <v>431</v>
      </c>
      <c r="P43" s="3" t="s">
        <v>468</v>
      </c>
      <c r="Q43" s="3" t="s">
        <v>419</v>
      </c>
      <c r="R43" s="3" t="s">
        <v>741</v>
      </c>
      <c r="S43" s="18" t="s">
        <v>730</v>
      </c>
      <c r="T43" s="14">
        <v>3516.6343118854174</v>
      </c>
      <c r="U43" s="7" t="e">
        <f>VLOOKUP(Tabla6[[#This Row],[NOMBRE PDV]],[3]Unicomer!$DY$3:$EA$160,3,0)</f>
        <v>#N/A</v>
      </c>
    </row>
    <row r="44" spans="1:21" x14ac:dyDescent="0.3">
      <c r="A44" s="29" t="s">
        <v>731</v>
      </c>
      <c r="B44" s="9">
        <v>616</v>
      </c>
      <c r="C44" s="10" t="s">
        <v>821</v>
      </c>
      <c r="D44" s="10" t="s">
        <v>52</v>
      </c>
      <c r="E44" s="10" t="s">
        <v>757</v>
      </c>
      <c r="F44" s="11" t="s">
        <v>744</v>
      </c>
      <c r="G44" s="11" t="s">
        <v>813</v>
      </c>
      <c r="H44" s="11" t="s">
        <v>726</v>
      </c>
      <c r="I44" s="11" t="s">
        <v>727</v>
      </c>
      <c r="J44" s="11" t="s">
        <v>674</v>
      </c>
      <c r="K44" s="12" t="s">
        <v>814</v>
      </c>
      <c r="L44" s="13">
        <v>940239676</v>
      </c>
      <c r="M44" s="2" t="s">
        <v>48</v>
      </c>
      <c r="N44" s="2" t="s">
        <v>461</v>
      </c>
      <c r="O44" s="2" t="s">
        <v>462</v>
      </c>
      <c r="P44" s="2" t="s">
        <v>463</v>
      </c>
      <c r="Q44" s="2" t="s">
        <v>419</v>
      </c>
      <c r="R44" s="2" t="s">
        <v>729</v>
      </c>
      <c r="S44" s="13" t="s">
        <v>730</v>
      </c>
      <c r="T44" s="14">
        <v>13348.997172635991</v>
      </c>
      <c r="U44" s="7" t="e">
        <f>VLOOKUP(Tabla6[[#This Row],[NOMBRE PDV]],[3]Unicomer!$DY$3:$EA$160,3,0)</f>
        <v>#N/A</v>
      </c>
    </row>
    <row r="45" spans="1:21" x14ac:dyDescent="0.3">
      <c r="A45" s="29" t="s">
        <v>721</v>
      </c>
      <c r="B45" s="15">
        <v>517</v>
      </c>
      <c r="C45" s="16" t="s">
        <v>822</v>
      </c>
      <c r="D45" s="16" t="s">
        <v>109</v>
      </c>
      <c r="E45" s="16" t="s">
        <v>724</v>
      </c>
      <c r="F45" s="17" t="s">
        <v>30</v>
      </c>
      <c r="G45" s="17" t="s">
        <v>813</v>
      </c>
      <c r="H45" s="17" t="s">
        <v>726</v>
      </c>
      <c r="I45" s="17" t="s">
        <v>727</v>
      </c>
      <c r="J45" s="17" t="s">
        <v>674</v>
      </c>
      <c r="K45" s="12" t="s">
        <v>817</v>
      </c>
      <c r="L45" s="18">
        <v>941454217</v>
      </c>
      <c r="M45" s="3" t="s">
        <v>391</v>
      </c>
      <c r="N45" s="3" t="s">
        <v>464</v>
      </c>
      <c r="O45" s="3" t="s">
        <v>465</v>
      </c>
      <c r="P45" s="3" t="s">
        <v>466</v>
      </c>
      <c r="Q45" s="3" t="s">
        <v>419</v>
      </c>
      <c r="R45" s="3" t="s">
        <v>747</v>
      </c>
      <c r="S45" s="18" t="s">
        <v>730</v>
      </c>
      <c r="T45" s="14">
        <v>67059.844800000006</v>
      </c>
      <c r="U45" s="7" t="e">
        <f>VLOOKUP(Tabla6[[#This Row],[NOMBRE PDV]],[3]Unicomer!$DY$3:$EA$160,3,0)</f>
        <v>#N/A</v>
      </c>
    </row>
    <row r="46" spans="1:21" x14ac:dyDescent="0.3">
      <c r="A46" s="29" t="s">
        <v>721</v>
      </c>
      <c r="B46" s="9">
        <v>487</v>
      </c>
      <c r="C46" s="10" t="s">
        <v>823</v>
      </c>
      <c r="D46" s="10" t="s">
        <v>106</v>
      </c>
      <c r="E46" s="10" t="s">
        <v>724</v>
      </c>
      <c r="F46" s="11" t="s">
        <v>23</v>
      </c>
      <c r="G46" s="11" t="s">
        <v>813</v>
      </c>
      <c r="H46" s="11" t="s">
        <v>726</v>
      </c>
      <c r="I46" s="11" t="s">
        <v>727</v>
      </c>
      <c r="J46" s="11" t="s">
        <v>674</v>
      </c>
      <c r="K46" s="12" t="s">
        <v>824</v>
      </c>
      <c r="L46" s="13">
        <v>921877866</v>
      </c>
      <c r="M46" s="2" t="s">
        <v>105</v>
      </c>
      <c r="N46" s="2" t="s">
        <v>469</v>
      </c>
      <c r="O46" s="2" t="s">
        <v>470</v>
      </c>
      <c r="P46" s="2" t="s">
        <v>471</v>
      </c>
      <c r="Q46" s="2" t="s">
        <v>419</v>
      </c>
      <c r="R46" s="2" t="s">
        <v>747</v>
      </c>
      <c r="S46" s="13" t="s">
        <v>730</v>
      </c>
      <c r="T46" s="14">
        <v>66724.966304689151</v>
      </c>
      <c r="U46" s="7" t="e">
        <f>VLOOKUP(Tabla6[[#This Row],[NOMBRE PDV]],[3]Unicomer!$DY$3:$EA$160,3,0)</f>
        <v>#N/A</v>
      </c>
    </row>
    <row r="47" spans="1:21" x14ac:dyDescent="0.3">
      <c r="A47" s="29" t="s">
        <v>721</v>
      </c>
      <c r="B47" s="15">
        <v>468</v>
      </c>
      <c r="C47" s="16" t="s">
        <v>825</v>
      </c>
      <c r="D47" s="16" t="s">
        <v>163</v>
      </c>
      <c r="E47" s="16" t="s">
        <v>724</v>
      </c>
      <c r="F47" s="17" t="s">
        <v>39</v>
      </c>
      <c r="G47" s="17" t="s">
        <v>813</v>
      </c>
      <c r="H47" s="17" t="s">
        <v>726</v>
      </c>
      <c r="I47" s="17" t="s">
        <v>727</v>
      </c>
      <c r="J47" s="17" t="s">
        <v>674</v>
      </c>
      <c r="K47" s="12" t="s">
        <v>826</v>
      </c>
      <c r="L47" s="18">
        <v>926936857</v>
      </c>
      <c r="M47" s="3" t="s">
        <v>162</v>
      </c>
      <c r="N47" s="3" t="s">
        <v>472</v>
      </c>
      <c r="O47" s="3" t="s">
        <v>473</v>
      </c>
      <c r="P47" s="3" t="s">
        <v>473</v>
      </c>
      <c r="Q47" s="3" t="s">
        <v>419</v>
      </c>
      <c r="R47" s="3" t="s">
        <v>754</v>
      </c>
      <c r="S47" s="18" t="s">
        <v>730</v>
      </c>
      <c r="T47" s="14">
        <v>118088.40818181819</v>
      </c>
      <c r="U47" s="7" t="e">
        <f>VLOOKUP(Tabla6[[#This Row],[NOMBRE PDV]],[3]Unicomer!$DY$3:$EA$160,3,0)</f>
        <v>#N/A</v>
      </c>
    </row>
    <row r="48" spans="1:21" x14ac:dyDescent="0.3">
      <c r="A48" s="29" t="s">
        <v>721</v>
      </c>
      <c r="B48" s="9">
        <v>92</v>
      </c>
      <c r="C48" s="10" t="s">
        <v>827</v>
      </c>
      <c r="D48" s="10" t="s">
        <v>390</v>
      </c>
      <c r="E48" s="10" t="s">
        <v>724</v>
      </c>
      <c r="F48" s="11" t="s">
        <v>95</v>
      </c>
      <c r="G48" s="11" t="s">
        <v>813</v>
      </c>
      <c r="H48" s="11" t="s">
        <v>726</v>
      </c>
      <c r="I48" s="11" t="s">
        <v>727</v>
      </c>
      <c r="J48" s="11" t="s">
        <v>674</v>
      </c>
      <c r="K48" s="12" t="s">
        <v>818</v>
      </c>
      <c r="L48" s="13">
        <v>921303673</v>
      </c>
      <c r="M48" s="2" t="s">
        <v>387</v>
      </c>
      <c r="N48" s="2" t="s">
        <v>467</v>
      </c>
      <c r="O48" s="2" t="s">
        <v>431</v>
      </c>
      <c r="P48" s="2" t="s">
        <v>468</v>
      </c>
      <c r="Q48" s="2" t="s">
        <v>419</v>
      </c>
      <c r="R48" s="2" t="s">
        <v>754</v>
      </c>
      <c r="S48" s="13" t="s">
        <v>730</v>
      </c>
      <c r="T48" s="14">
        <v>24865.693636363641</v>
      </c>
      <c r="U48" s="7">
        <f>VLOOKUP(Tabla6[[#This Row],[NOMBRE PDV]],[3]Unicomer!$DY$3:$EA$160,3,0)</f>
        <v>36</v>
      </c>
    </row>
    <row r="49" spans="1:21" x14ac:dyDescent="0.3">
      <c r="A49" s="29" t="s">
        <v>731</v>
      </c>
      <c r="B49" s="15">
        <v>384</v>
      </c>
      <c r="C49" s="16" t="s">
        <v>828</v>
      </c>
      <c r="D49" s="16" t="s">
        <v>107</v>
      </c>
      <c r="E49" s="16" t="s">
        <v>757</v>
      </c>
      <c r="F49" s="17" t="s">
        <v>77</v>
      </c>
      <c r="G49" s="17" t="s">
        <v>813</v>
      </c>
      <c r="H49" s="17" t="s">
        <v>726</v>
      </c>
      <c r="I49" s="17" t="s">
        <v>727</v>
      </c>
      <c r="J49" s="17" t="s">
        <v>674</v>
      </c>
      <c r="K49" s="12" t="s">
        <v>824</v>
      </c>
      <c r="L49" s="18">
        <v>921877866</v>
      </c>
      <c r="M49" s="3" t="s">
        <v>105</v>
      </c>
      <c r="N49" s="3" t="s">
        <v>469</v>
      </c>
      <c r="O49" s="3" t="s">
        <v>470</v>
      </c>
      <c r="P49" s="3" t="s">
        <v>471</v>
      </c>
      <c r="Q49" s="3" t="s">
        <v>419</v>
      </c>
      <c r="R49" s="3" t="s">
        <v>741</v>
      </c>
      <c r="S49" s="18" t="s">
        <v>730</v>
      </c>
      <c r="T49" s="14">
        <v>14050.092446461051</v>
      </c>
      <c r="U49" s="7" t="e">
        <f>VLOOKUP(Tabla6[[#This Row],[NOMBRE PDV]],[3]Unicomer!$DY$3:$EA$160,3,0)</f>
        <v>#N/A</v>
      </c>
    </row>
    <row r="50" spans="1:21" x14ac:dyDescent="0.3">
      <c r="A50" s="29" t="s">
        <v>731</v>
      </c>
      <c r="B50" s="19">
        <v>38</v>
      </c>
      <c r="C50" s="10" t="s">
        <v>829</v>
      </c>
      <c r="D50" s="10" t="s">
        <v>142</v>
      </c>
      <c r="E50" s="10" t="s">
        <v>757</v>
      </c>
      <c r="F50" s="11" t="s">
        <v>30</v>
      </c>
      <c r="G50" s="11" t="s">
        <v>830</v>
      </c>
      <c r="H50" s="11" t="s">
        <v>830</v>
      </c>
      <c r="I50" s="11" t="s">
        <v>727</v>
      </c>
      <c r="J50" s="11" t="s">
        <v>675</v>
      </c>
      <c r="K50" s="20" t="s">
        <v>831</v>
      </c>
      <c r="L50" s="13">
        <v>1003779475</v>
      </c>
      <c r="M50" s="2" t="s">
        <v>139</v>
      </c>
      <c r="N50" s="2" t="s">
        <v>474</v>
      </c>
      <c r="O50" s="2" t="s">
        <v>475</v>
      </c>
      <c r="P50" s="2" t="s">
        <v>476</v>
      </c>
      <c r="Q50" s="2" t="s">
        <v>460</v>
      </c>
      <c r="R50" s="2" t="s">
        <v>747</v>
      </c>
      <c r="S50" s="13" t="s">
        <v>730</v>
      </c>
      <c r="T50" s="14">
        <v>9768.8139300000003</v>
      </c>
      <c r="U50" s="7" t="e">
        <f>VLOOKUP(Tabla6[[#This Row],[NOMBRE PDV]],[3]Unicomer!$DY$3:$EA$160,3,0)</f>
        <v>#N/A</v>
      </c>
    </row>
    <row r="51" spans="1:21" x14ac:dyDescent="0.3">
      <c r="A51" s="29" t="s">
        <v>731</v>
      </c>
      <c r="B51" s="15">
        <v>156</v>
      </c>
      <c r="C51" s="16" t="s">
        <v>832</v>
      </c>
      <c r="D51" s="16" t="s">
        <v>148</v>
      </c>
      <c r="E51" s="16" t="s">
        <v>724</v>
      </c>
      <c r="F51" s="17" t="s">
        <v>77</v>
      </c>
      <c r="G51" s="17" t="s">
        <v>830</v>
      </c>
      <c r="H51" s="17" t="s">
        <v>830</v>
      </c>
      <c r="I51" s="17" t="s">
        <v>727</v>
      </c>
      <c r="J51" s="17" t="s">
        <v>675</v>
      </c>
      <c r="K51" s="12" t="s">
        <v>831</v>
      </c>
      <c r="L51" s="18">
        <v>1003779475</v>
      </c>
      <c r="M51" s="3" t="s">
        <v>139</v>
      </c>
      <c r="N51" s="3" t="s">
        <v>474</v>
      </c>
      <c r="O51" s="3" t="s">
        <v>475</v>
      </c>
      <c r="P51" s="3" t="s">
        <v>476</v>
      </c>
      <c r="Q51" s="3" t="s">
        <v>460</v>
      </c>
      <c r="R51" s="3" t="s">
        <v>741</v>
      </c>
      <c r="S51" s="18" t="s">
        <v>730</v>
      </c>
      <c r="T51" s="14">
        <v>23166.3409831637</v>
      </c>
      <c r="U51" s="7" t="e">
        <f>VLOOKUP(Tabla6[[#This Row],[NOMBRE PDV]],[3]Unicomer!$DY$3:$EA$160,3,0)</f>
        <v>#N/A</v>
      </c>
    </row>
    <row r="52" spans="1:21" x14ac:dyDescent="0.3">
      <c r="A52" s="29" t="s">
        <v>731</v>
      </c>
      <c r="B52" s="9">
        <v>1021</v>
      </c>
      <c r="C52" s="10" t="s">
        <v>833</v>
      </c>
      <c r="D52" s="10" t="s">
        <v>140</v>
      </c>
      <c r="E52" s="10" t="s">
        <v>757</v>
      </c>
      <c r="F52" s="11" t="s">
        <v>39</v>
      </c>
      <c r="G52" s="11" t="s">
        <v>830</v>
      </c>
      <c r="H52" s="11" t="s">
        <v>830</v>
      </c>
      <c r="I52" s="11" t="s">
        <v>727</v>
      </c>
      <c r="J52" s="11" t="s">
        <v>675</v>
      </c>
      <c r="K52" s="12" t="s">
        <v>831</v>
      </c>
      <c r="L52" s="13">
        <v>1003779475</v>
      </c>
      <c r="M52" s="2" t="s">
        <v>139</v>
      </c>
      <c r="N52" s="2" t="s">
        <v>474</v>
      </c>
      <c r="O52" s="2" t="s">
        <v>475</v>
      </c>
      <c r="P52" s="2" t="s">
        <v>476</v>
      </c>
      <c r="Q52" s="2" t="s">
        <v>460</v>
      </c>
      <c r="R52" s="2" t="s">
        <v>754</v>
      </c>
      <c r="S52" s="13" t="s">
        <v>730</v>
      </c>
      <c r="T52" s="14">
        <v>17365.015454545457</v>
      </c>
      <c r="U52" s="7" t="e">
        <f>VLOOKUP(Tabla6[[#This Row],[NOMBRE PDV]],[3]Unicomer!$DY$3:$EA$160,3,0)</f>
        <v>#N/A</v>
      </c>
    </row>
    <row r="53" spans="1:21" x14ac:dyDescent="0.3">
      <c r="A53" s="29" t="s">
        <v>731</v>
      </c>
      <c r="B53" s="15">
        <v>94323</v>
      </c>
      <c r="C53" s="16" t="s">
        <v>834</v>
      </c>
      <c r="D53" s="16" t="s">
        <v>145</v>
      </c>
      <c r="E53" s="16" t="s">
        <v>769</v>
      </c>
      <c r="F53" s="17" t="s">
        <v>739</v>
      </c>
      <c r="G53" s="17" t="s">
        <v>830</v>
      </c>
      <c r="H53" s="17" t="s">
        <v>830</v>
      </c>
      <c r="I53" s="17" t="s">
        <v>727</v>
      </c>
      <c r="J53" s="17" t="s">
        <v>675</v>
      </c>
      <c r="K53" s="12" t="s">
        <v>831</v>
      </c>
      <c r="L53" s="18">
        <v>1003779475</v>
      </c>
      <c r="M53" s="3" t="s">
        <v>139</v>
      </c>
      <c r="N53" s="3" t="s">
        <v>474</v>
      </c>
      <c r="O53" s="3" t="s">
        <v>475</v>
      </c>
      <c r="P53" s="3" t="s">
        <v>476</v>
      </c>
      <c r="Q53" s="3" t="s">
        <v>460</v>
      </c>
      <c r="R53" s="3" t="s">
        <v>741</v>
      </c>
      <c r="S53" s="18" t="s">
        <v>730</v>
      </c>
      <c r="T53" s="14">
        <v>1758.3171559427087</v>
      </c>
      <c r="U53" s="7" t="e">
        <f>VLOOKUP(Tabla6[[#This Row],[NOMBRE PDV]],[3]Unicomer!$DY$3:$EA$160,3,0)</f>
        <v>#N/A</v>
      </c>
    </row>
    <row r="54" spans="1:21" x14ac:dyDescent="0.3">
      <c r="A54" s="29" t="s">
        <v>731</v>
      </c>
      <c r="B54" s="9">
        <v>84</v>
      </c>
      <c r="C54" s="10" t="s">
        <v>835</v>
      </c>
      <c r="D54" s="10" t="s">
        <v>146</v>
      </c>
      <c r="E54" s="10" t="s">
        <v>769</v>
      </c>
      <c r="F54" s="11" t="s">
        <v>739</v>
      </c>
      <c r="G54" s="11" t="s">
        <v>830</v>
      </c>
      <c r="H54" s="11" t="s">
        <v>830</v>
      </c>
      <c r="I54" s="11" t="s">
        <v>727</v>
      </c>
      <c r="J54" s="11" t="s">
        <v>675</v>
      </c>
      <c r="K54" s="12" t="s">
        <v>831</v>
      </c>
      <c r="L54" s="13">
        <v>1003779475</v>
      </c>
      <c r="M54" s="2" t="s">
        <v>139</v>
      </c>
      <c r="N54" s="2" t="s">
        <v>474</v>
      </c>
      <c r="O54" s="2" t="s">
        <v>475</v>
      </c>
      <c r="P54" s="2" t="s">
        <v>476</v>
      </c>
      <c r="Q54" s="2" t="s">
        <v>460</v>
      </c>
      <c r="R54" s="2" t="s">
        <v>741</v>
      </c>
      <c r="S54" s="13" t="s">
        <v>730</v>
      </c>
      <c r="T54" s="14">
        <v>7308.4239869417561</v>
      </c>
      <c r="U54" s="7" t="e">
        <f>VLOOKUP(Tabla6[[#This Row],[NOMBRE PDV]],[3]Unicomer!$DY$3:$EA$160,3,0)</f>
        <v>#N/A</v>
      </c>
    </row>
    <row r="55" spans="1:21" x14ac:dyDescent="0.3">
      <c r="A55" s="29" t="s">
        <v>731</v>
      </c>
      <c r="B55" s="15">
        <v>11</v>
      </c>
      <c r="C55" s="16" t="s">
        <v>836</v>
      </c>
      <c r="D55" s="16" t="s">
        <v>144</v>
      </c>
      <c r="E55" s="16" t="s">
        <v>769</v>
      </c>
      <c r="F55" s="17" t="s">
        <v>837</v>
      </c>
      <c r="G55" s="17" t="s">
        <v>830</v>
      </c>
      <c r="H55" s="17" t="s">
        <v>830</v>
      </c>
      <c r="I55" s="17" t="s">
        <v>727</v>
      </c>
      <c r="J55" s="17" t="s">
        <v>675</v>
      </c>
      <c r="K55" s="12" t="s">
        <v>831</v>
      </c>
      <c r="L55" s="18">
        <v>1003779475</v>
      </c>
      <c r="M55" s="3" t="s">
        <v>139</v>
      </c>
      <c r="N55" s="3" t="s">
        <v>474</v>
      </c>
      <c r="O55" s="3" t="s">
        <v>475</v>
      </c>
      <c r="P55" s="3" t="s">
        <v>476</v>
      </c>
      <c r="Q55" s="3" t="s">
        <v>460</v>
      </c>
      <c r="R55" s="3" t="s">
        <v>747</v>
      </c>
      <c r="S55" s="18" t="s">
        <v>730</v>
      </c>
      <c r="T55" s="14">
        <v>8898.3255599999993</v>
      </c>
      <c r="U55" s="7" t="e">
        <f>VLOOKUP(Tabla6[[#This Row],[NOMBRE PDV]],[3]Unicomer!$DY$3:$EA$160,3,0)</f>
        <v>#N/A</v>
      </c>
    </row>
    <row r="56" spans="1:21" x14ac:dyDescent="0.3">
      <c r="A56" s="29" t="s">
        <v>838</v>
      </c>
      <c r="B56" s="9">
        <v>377</v>
      </c>
      <c r="C56" s="10" t="s">
        <v>839</v>
      </c>
      <c r="D56" s="10" t="s">
        <v>78</v>
      </c>
      <c r="E56" s="10" t="s">
        <v>724</v>
      </c>
      <c r="F56" s="11" t="s">
        <v>77</v>
      </c>
      <c r="G56" s="11" t="s">
        <v>840</v>
      </c>
      <c r="H56" s="11" t="s">
        <v>841</v>
      </c>
      <c r="I56" s="11" t="s">
        <v>727</v>
      </c>
      <c r="J56" s="11" t="s">
        <v>676</v>
      </c>
      <c r="K56" s="12" t="s">
        <v>842</v>
      </c>
      <c r="L56" s="13">
        <v>1725872202</v>
      </c>
      <c r="M56" s="2" t="s">
        <v>74</v>
      </c>
      <c r="N56" s="2" t="s">
        <v>445</v>
      </c>
      <c r="O56" s="2" t="s">
        <v>446</v>
      </c>
      <c r="P56" s="2" t="s">
        <v>447</v>
      </c>
      <c r="Q56" s="2" t="s">
        <v>429</v>
      </c>
      <c r="R56" s="2" t="s">
        <v>741</v>
      </c>
      <c r="S56" s="13" t="s">
        <v>730</v>
      </c>
      <c r="T56" s="14">
        <v>21370.650712738854</v>
      </c>
      <c r="U56" s="7" t="e">
        <f>VLOOKUP(Tabla6[[#This Row],[NOMBRE PDV]],[3]Unicomer!$DY$3:$EA$160,3,0)</f>
        <v>#N/A</v>
      </c>
    </row>
    <row r="57" spans="1:21" x14ac:dyDescent="0.3">
      <c r="A57" s="29" t="s">
        <v>758</v>
      </c>
      <c r="B57" s="15">
        <v>273</v>
      </c>
      <c r="C57" s="16" t="s">
        <v>843</v>
      </c>
      <c r="D57" s="16" t="s">
        <v>80</v>
      </c>
      <c r="E57" s="16" t="s">
        <v>724</v>
      </c>
      <c r="F57" s="17" t="s">
        <v>844</v>
      </c>
      <c r="G57" s="17" t="s">
        <v>840</v>
      </c>
      <c r="H57" s="17" t="s">
        <v>841</v>
      </c>
      <c r="I57" s="17" t="s">
        <v>845</v>
      </c>
      <c r="J57" s="17" t="s">
        <v>676</v>
      </c>
      <c r="K57" s="12" t="s">
        <v>842</v>
      </c>
      <c r="L57" s="18">
        <v>1725872202</v>
      </c>
      <c r="M57" s="3" t="s">
        <v>74</v>
      </c>
      <c r="N57" s="3" t="s">
        <v>445</v>
      </c>
      <c r="O57" s="3" t="s">
        <v>446</v>
      </c>
      <c r="P57" s="3" t="s">
        <v>447</v>
      </c>
      <c r="Q57" s="3" t="s">
        <v>429</v>
      </c>
      <c r="R57" s="3" t="s">
        <v>741</v>
      </c>
      <c r="S57" s="18" t="s">
        <v>730</v>
      </c>
      <c r="T57" s="14">
        <v>39261.408775550764</v>
      </c>
      <c r="U57" s="7" t="e">
        <f>VLOOKUP(Tabla6[[#This Row],[NOMBRE PDV]],[3]Unicomer!$DY$3:$EA$160,3,0)</f>
        <v>#N/A</v>
      </c>
    </row>
    <row r="58" spans="1:21" x14ac:dyDescent="0.3">
      <c r="A58" s="29" t="s">
        <v>731</v>
      </c>
      <c r="B58" s="9">
        <v>181</v>
      </c>
      <c r="C58" s="10" t="s">
        <v>846</v>
      </c>
      <c r="D58" s="10" t="s">
        <v>76</v>
      </c>
      <c r="E58" s="10" t="s">
        <v>769</v>
      </c>
      <c r="F58" s="11" t="s">
        <v>39</v>
      </c>
      <c r="G58" s="11" t="s">
        <v>840</v>
      </c>
      <c r="H58" s="11" t="s">
        <v>841</v>
      </c>
      <c r="I58" s="11" t="s">
        <v>727</v>
      </c>
      <c r="J58" s="11" t="s">
        <v>676</v>
      </c>
      <c r="K58" s="12" t="s">
        <v>842</v>
      </c>
      <c r="L58" s="13">
        <v>1725872202</v>
      </c>
      <c r="M58" s="2" t="s">
        <v>74</v>
      </c>
      <c r="N58" s="2" t="s">
        <v>445</v>
      </c>
      <c r="O58" s="2" t="s">
        <v>446</v>
      </c>
      <c r="P58" s="2" t="s">
        <v>447</v>
      </c>
      <c r="Q58" s="2" t="s">
        <v>429</v>
      </c>
      <c r="R58" s="2" t="s">
        <v>754</v>
      </c>
      <c r="S58" s="13" t="s">
        <v>730</v>
      </c>
      <c r="T58" s="14">
        <v>24865.693636363641</v>
      </c>
      <c r="U58" s="7" t="e">
        <f>VLOOKUP(Tabla6[[#This Row],[NOMBRE PDV]],[3]Unicomer!$DY$3:$EA$160,3,0)</f>
        <v>#N/A</v>
      </c>
    </row>
    <row r="59" spans="1:21" x14ac:dyDescent="0.3">
      <c r="A59" s="29" t="s">
        <v>847</v>
      </c>
      <c r="B59" s="15">
        <v>179</v>
      </c>
      <c r="C59" s="16" t="s">
        <v>848</v>
      </c>
      <c r="D59" s="16" t="s">
        <v>75</v>
      </c>
      <c r="E59" s="16" t="s">
        <v>734</v>
      </c>
      <c r="F59" s="17" t="s">
        <v>39</v>
      </c>
      <c r="G59" s="17" t="s">
        <v>840</v>
      </c>
      <c r="H59" s="17" t="s">
        <v>841</v>
      </c>
      <c r="I59" s="17" t="s">
        <v>727</v>
      </c>
      <c r="J59" s="17" t="s">
        <v>676</v>
      </c>
      <c r="K59" s="12" t="s">
        <v>842</v>
      </c>
      <c r="L59" s="18">
        <v>1725872202</v>
      </c>
      <c r="M59" s="3" t="s">
        <v>74</v>
      </c>
      <c r="N59" s="3" t="s">
        <v>445</v>
      </c>
      <c r="O59" s="3" t="s">
        <v>446</v>
      </c>
      <c r="P59" s="3" t="s">
        <v>447</v>
      </c>
      <c r="Q59" s="3" t="s">
        <v>429</v>
      </c>
      <c r="R59" s="3" t="s">
        <v>754</v>
      </c>
      <c r="S59" s="18" t="s">
        <v>730</v>
      </c>
      <c r="T59" s="14">
        <v>24014.776363636363</v>
      </c>
      <c r="U59" s="7" t="e">
        <f>VLOOKUP(Tabla6[[#This Row],[NOMBRE PDV]],[3]Unicomer!$DY$3:$EA$160,3,0)</f>
        <v>#N/A</v>
      </c>
    </row>
    <row r="60" spans="1:21" x14ac:dyDescent="0.3">
      <c r="A60" s="29" t="s">
        <v>731</v>
      </c>
      <c r="B60" s="9">
        <v>662</v>
      </c>
      <c r="C60" s="10" t="s">
        <v>41</v>
      </c>
      <c r="D60" s="10" t="s">
        <v>266</v>
      </c>
      <c r="E60" s="10" t="s">
        <v>757</v>
      </c>
      <c r="F60" s="11" t="s">
        <v>739</v>
      </c>
      <c r="G60" s="11" t="s">
        <v>849</v>
      </c>
      <c r="H60" s="11" t="s">
        <v>726</v>
      </c>
      <c r="I60" s="11" t="s">
        <v>727</v>
      </c>
      <c r="J60" s="11" t="s">
        <v>674</v>
      </c>
      <c r="K60" s="12" t="s">
        <v>850</v>
      </c>
      <c r="L60" s="13">
        <v>931350532</v>
      </c>
      <c r="M60" s="2" t="s">
        <v>264</v>
      </c>
      <c r="N60" s="2" t="s">
        <v>477</v>
      </c>
      <c r="O60" s="2" t="s">
        <v>478</v>
      </c>
      <c r="P60" s="2" t="s">
        <v>479</v>
      </c>
      <c r="Q60" s="2" t="s">
        <v>419</v>
      </c>
      <c r="R60" s="2" t="s">
        <v>741</v>
      </c>
      <c r="S60" s="13" t="s">
        <v>730</v>
      </c>
      <c r="T60" s="14">
        <v>5187.4522728641532</v>
      </c>
      <c r="U60" s="7" t="e">
        <f>VLOOKUP(Tabla6[[#This Row],[NOMBRE PDV]],[3]Unicomer!$DY$3:$EA$160,3,0)</f>
        <v>#N/A</v>
      </c>
    </row>
    <row r="61" spans="1:21" x14ac:dyDescent="0.3">
      <c r="A61" s="29" t="s">
        <v>731</v>
      </c>
      <c r="B61" s="15">
        <v>644</v>
      </c>
      <c r="C61" s="16" t="s">
        <v>844</v>
      </c>
      <c r="D61" s="16" t="s">
        <v>188</v>
      </c>
      <c r="E61" s="16" t="s">
        <v>757</v>
      </c>
      <c r="F61" s="17" t="s">
        <v>844</v>
      </c>
      <c r="G61" s="17" t="s">
        <v>849</v>
      </c>
      <c r="H61" s="17" t="s">
        <v>726</v>
      </c>
      <c r="I61" s="17" t="s">
        <v>845</v>
      </c>
      <c r="J61" s="17" t="s">
        <v>674</v>
      </c>
      <c r="K61" s="12" t="s">
        <v>851</v>
      </c>
      <c r="L61" s="18">
        <v>925376261</v>
      </c>
      <c r="M61" s="3" t="s">
        <v>186</v>
      </c>
      <c r="N61" s="3" t="s">
        <v>480</v>
      </c>
      <c r="O61" s="3" t="s">
        <v>481</v>
      </c>
      <c r="P61" s="3" t="s">
        <v>482</v>
      </c>
      <c r="Q61" s="3" t="s">
        <v>419</v>
      </c>
      <c r="R61" s="3" t="s">
        <v>741</v>
      </c>
      <c r="S61" s="18" t="s">
        <v>730</v>
      </c>
      <c r="T61" s="14">
        <v>15349.008781500293</v>
      </c>
      <c r="U61" s="7" t="e">
        <f>VLOOKUP(Tabla6[[#This Row],[NOMBRE PDV]],[3]Unicomer!$DY$3:$EA$160,3,0)</f>
        <v>#N/A</v>
      </c>
    </row>
    <row r="62" spans="1:21" x14ac:dyDescent="0.3">
      <c r="A62" s="29" t="s">
        <v>721</v>
      </c>
      <c r="B62" s="9">
        <v>571</v>
      </c>
      <c r="C62" s="10" t="s">
        <v>852</v>
      </c>
      <c r="D62" s="10" t="s">
        <v>265</v>
      </c>
      <c r="E62" s="10" t="s">
        <v>724</v>
      </c>
      <c r="F62" s="11" t="s">
        <v>30</v>
      </c>
      <c r="G62" s="11" t="s">
        <v>849</v>
      </c>
      <c r="H62" s="11" t="s">
        <v>726</v>
      </c>
      <c r="I62" s="11" t="s">
        <v>727</v>
      </c>
      <c r="J62" s="11" t="s">
        <v>674</v>
      </c>
      <c r="K62" s="12" t="s">
        <v>850</v>
      </c>
      <c r="L62" s="13">
        <v>931350532</v>
      </c>
      <c r="M62" s="2" t="s">
        <v>264</v>
      </c>
      <c r="N62" s="2" t="s">
        <v>477</v>
      </c>
      <c r="O62" s="2" t="s">
        <v>478</v>
      </c>
      <c r="P62" s="2" t="s">
        <v>479</v>
      </c>
      <c r="Q62" s="2" t="s">
        <v>419</v>
      </c>
      <c r="R62" s="2" t="s">
        <v>747</v>
      </c>
      <c r="S62" s="13" t="s">
        <v>730</v>
      </c>
      <c r="T62" s="14">
        <v>48940.790579999993</v>
      </c>
      <c r="U62" s="7" t="e">
        <f>VLOOKUP(Tabla6[[#This Row],[NOMBRE PDV]],[3]Unicomer!$DY$3:$EA$160,3,0)</f>
        <v>#N/A</v>
      </c>
    </row>
    <row r="63" spans="1:21" x14ac:dyDescent="0.3">
      <c r="A63" s="29" t="s">
        <v>721</v>
      </c>
      <c r="B63" s="15">
        <v>416</v>
      </c>
      <c r="C63" s="16" t="s">
        <v>853</v>
      </c>
      <c r="D63" s="16" t="s">
        <v>187</v>
      </c>
      <c r="E63" s="16" t="s">
        <v>734</v>
      </c>
      <c r="F63" s="17" t="s">
        <v>39</v>
      </c>
      <c r="G63" s="17" t="s">
        <v>849</v>
      </c>
      <c r="H63" s="17" t="s">
        <v>726</v>
      </c>
      <c r="I63" s="17" t="s">
        <v>727</v>
      </c>
      <c r="J63" s="17" t="s">
        <v>674</v>
      </c>
      <c r="K63" s="12" t="s">
        <v>851</v>
      </c>
      <c r="L63" s="18">
        <v>925376261</v>
      </c>
      <c r="M63" s="3" t="s">
        <v>186</v>
      </c>
      <c r="N63" s="3" t="s">
        <v>480</v>
      </c>
      <c r="O63" s="3" t="s">
        <v>481</v>
      </c>
      <c r="P63" s="3" t="s">
        <v>482</v>
      </c>
      <c r="Q63" s="3" t="s">
        <v>419</v>
      </c>
      <c r="R63" s="3" t="s">
        <v>754</v>
      </c>
      <c r="S63" s="18" t="s">
        <v>730</v>
      </c>
      <c r="T63" s="14">
        <v>77055.286363636376</v>
      </c>
      <c r="U63" s="7" t="e">
        <f>VLOOKUP(Tabla6[[#This Row],[NOMBRE PDV]],[3]Unicomer!$DY$3:$EA$160,3,0)</f>
        <v>#N/A</v>
      </c>
    </row>
    <row r="64" spans="1:21" x14ac:dyDescent="0.3">
      <c r="A64" s="29" t="s">
        <v>819</v>
      </c>
      <c r="B64" s="9">
        <v>290</v>
      </c>
      <c r="C64" s="10" t="s">
        <v>854</v>
      </c>
      <c r="D64" s="10" t="s">
        <v>855</v>
      </c>
      <c r="E64" s="10" t="s">
        <v>769</v>
      </c>
      <c r="F64" s="11" t="s">
        <v>739</v>
      </c>
      <c r="G64" s="11" t="s">
        <v>856</v>
      </c>
      <c r="H64" s="11" t="s">
        <v>841</v>
      </c>
      <c r="I64" s="11" t="s">
        <v>727</v>
      </c>
      <c r="J64" s="11" t="s">
        <v>674</v>
      </c>
      <c r="K64" s="12" t="s">
        <v>857</v>
      </c>
      <c r="L64" s="13">
        <v>1751483221</v>
      </c>
      <c r="M64" s="2" t="s">
        <v>240</v>
      </c>
      <c r="N64" s="2" t="s">
        <v>483</v>
      </c>
      <c r="O64" s="2" t="s">
        <v>484</v>
      </c>
      <c r="P64" s="2" t="s">
        <v>485</v>
      </c>
      <c r="Q64" s="2" t="s">
        <v>429</v>
      </c>
      <c r="R64" s="2" t="s">
        <v>741</v>
      </c>
      <c r="S64" s="13" t="s">
        <v>730</v>
      </c>
      <c r="T64" s="14">
        <v>4562.4843386688417</v>
      </c>
      <c r="U64" s="7" t="e">
        <f>VLOOKUP(Tabla6[[#This Row],[NOMBRE PDV]],[3]Unicomer!$DY$3:$EA$160,3,0)</f>
        <v>#N/A</v>
      </c>
    </row>
    <row r="65" spans="1:21" x14ac:dyDescent="0.3">
      <c r="A65" s="29" t="s">
        <v>798</v>
      </c>
      <c r="B65" s="15">
        <v>278</v>
      </c>
      <c r="C65" s="16" t="s">
        <v>858</v>
      </c>
      <c r="D65" s="16" t="s">
        <v>859</v>
      </c>
      <c r="E65" s="16" t="s">
        <v>734</v>
      </c>
      <c r="F65" s="17" t="s">
        <v>739</v>
      </c>
      <c r="G65" s="17" t="s">
        <v>856</v>
      </c>
      <c r="H65" s="17" t="s">
        <v>841</v>
      </c>
      <c r="I65" s="17" t="s">
        <v>727</v>
      </c>
      <c r="J65" s="17" t="s">
        <v>674</v>
      </c>
      <c r="K65" s="12" t="s">
        <v>860</v>
      </c>
      <c r="L65" s="18">
        <v>1206298141</v>
      </c>
      <c r="M65" s="3" t="s">
        <v>362</v>
      </c>
      <c r="N65" s="3" t="s">
        <v>451</v>
      </c>
      <c r="O65" s="3" t="s">
        <v>452</v>
      </c>
      <c r="P65" s="3" t="s">
        <v>453</v>
      </c>
      <c r="Q65" s="3" t="s">
        <v>429</v>
      </c>
      <c r="R65" s="3" t="s">
        <v>741</v>
      </c>
      <c r="S65" s="18" t="s">
        <v>730</v>
      </c>
      <c r="T65" s="14">
        <v>28431.03666596417</v>
      </c>
      <c r="U65" s="7" t="e">
        <f>VLOOKUP(Tabla6[[#This Row],[NOMBRE PDV]],[3]Unicomer!$DY$3:$EA$160,3,0)</f>
        <v>#N/A</v>
      </c>
    </row>
    <row r="66" spans="1:21" x14ac:dyDescent="0.3">
      <c r="A66" s="29" t="s">
        <v>798</v>
      </c>
      <c r="B66" s="9">
        <v>270</v>
      </c>
      <c r="C66" s="10" t="s">
        <v>861</v>
      </c>
      <c r="D66" s="10" t="s">
        <v>364</v>
      </c>
      <c r="E66" s="10" t="s">
        <v>724</v>
      </c>
      <c r="F66" s="11" t="s">
        <v>844</v>
      </c>
      <c r="G66" s="11" t="s">
        <v>856</v>
      </c>
      <c r="H66" s="11" t="s">
        <v>841</v>
      </c>
      <c r="I66" s="11" t="s">
        <v>845</v>
      </c>
      <c r="J66" s="11" t="s">
        <v>674</v>
      </c>
      <c r="K66" s="12" t="s">
        <v>860</v>
      </c>
      <c r="L66" s="13">
        <v>1206298141</v>
      </c>
      <c r="M66" s="2" t="s">
        <v>362</v>
      </c>
      <c r="N66" s="2" t="s">
        <v>451</v>
      </c>
      <c r="O66" s="2" t="s">
        <v>452</v>
      </c>
      <c r="P66" s="2" t="s">
        <v>453</v>
      </c>
      <c r="Q66" s="2" t="s">
        <v>429</v>
      </c>
      <c r="R66" s="2" t="s">
        <v>741</v>
      </c>
      <c r="S66" s="13" t="s">
        <v>730</v>
      </c>
      <c r="T66" s="14">
        <v>35944.689291016366</v>
      </c>
      <c r="U66" s="7" t="e">
        <f>VLOOKUP(Tabla6[[#This Row],[NOMBRE PDV]],[3]Unicomer!$DY$3:$EA$160,3,0)</f>
        <v>#N/A</v>
      </c>
    </row>
    <row r="67" spans="1:21" x14ac:dyDescent="0.3">
      <c r="A67" s="29" t="s">
        <v>819</v>
      </c>
      <c r="B67" s="15">
        <v>176</v>
      </c>
      <c r="C67" s="16" t="s">
        <v>862</v>
      </c>
      <c r="D67" s="16" t="s">
        <v>863</v>
      </c>
      <c r="E67" s="16" t="s">
        <v>769</v>
      </c>
      <c r="F67" s="17" t="s">
        <v>39</v>
      </c>
      <c r="G67" s="17" t="s">
        <v>856</v>
      </c>
      <c r="H67" s="17" t="s">
        <v>841</v>
      </c>
      <c r="I67" s="17" t="s">
        <v>727</v>
      </c>
      <c r="J67" s="17" t="s">
        <v>674</v>
      </c>
      <c r="K67" s="12" t="s">
        <v>857</v>
      </c>
      <c r="L67" s="18">
        <v>1751483221</v>
      </c>
      <c r="M67" s="3" t="s">
        <v>240</v>
      </c>
      <c r="N67" s="3" t="s">
        <v>483</v>
      </c>
      <c r="O67" s="3" t="s">
        <v>484</v>
      </c>
      <c r="P67" s="3" t="s">
        <v>485</v>
      </c>
      <c r="Q67" s="3" t="s">
        <v>429</v>
      </c>
      <c r="R67" s="3" t="s">
        <v>754</v>
      </c>
      <c r="S67" s="18" t="s">
        <v>730</v>
      </c>
      <c r="T67" s="14">
        <v>10652.223636363637</v>
      </c>
      <c r="U67" s="7" t="e">
        <f>VLOOKUP(Tabla6[[#This Row],[NOMBRE PDV]],[3]Unicomer!$DY$3:$EA$160,3,0)</f>
        <v>#N/A</v>
      </c>
    </row>
    <row r="68" spans="1:21" x14ac:dyDescent="0.3">
      <c r="A68" s="29" t="s">
        <v>798</v>
      </c>
      <c r="B68" s="9">
        <v>244</v>
      </c>
      <c r="C68" s="10" t="s">
        <v>864</v>
      </c>
      <c r="D68" s="10" t="s">
        <v>171</v>
      </c>
      <c r="E68" s="10" t="s">
        <v>757</v>
      </c>
      <c r="F68" s="11" t="s">
        <v>30</v>
      </c>
      <c r="G68" s="11" t="s">
        <v>865</v>
      </c>
      <c r="H68" s="11" t="s">
        <v>841</v>
      </c>
      <c r="I68" s="11" t="s">
        <v>727</v>
      </c>
      <c r="J68" s="11" t="s">
        <v>674</v>
      </c>
      <c r="K68" s="12" t="s">
        <v>866</v>
      </c>
      <c r="L68" s="13">
        <v>1726449588</v>
      </c>
      <c r="M68" s="2" t="s">
        <v>169</v>
      </c>
      <c r="N68" s="2" t="s">
        <v>486</v>
      </c>
      <c r="O68" s="2" t="s">
        <v>487</v>
      </c>
      <c r="P68" s="2" t="s">
        <v>488</v>
      </c>
      <c r="Q68" s="2" t="s">
        <v>460</v>
      </c>
      <c r="R68" s="2" t="s">
        <v>747</v>
      </c>
      <c r="S68" s="13" t="s">
        <v>730</v>
      </c>
      <c r="T68" s="14">
        <v>16668.240269999998</v>
      </c>
      <c r="U68" s="7" t="e">
        <f>VLOOKUP(Tabla6[[#This Row],[NOMBRE PDV]],[3]Unicomer!$DY$3:$EA$160,3,0)</f>
        <v>#N/A</v>
      </c>
    </row>
    <row r="69" spans="1:21" x14ac:dyDescent="0.3">
      <c r="A69" s="29" t="s">
        <v>798</v>
      </c>
      <c r="B69" s="15">
        <v>217</v>
      </c>
      <c r="C69" s="16" t="s">
        <v>867</v>
      </c>
      <c r="D69" s="16" t="s">
        <v>152</v>
      </c>
      <c r="E69" s="16" t="s">
        <v>724</v>
      </c>
      <c r="F69" s="17" t="s">
        <v>30</v>
      </c>
      <c r="G69" s="17" t="s">
        <v>865</v>
      </c>
      <c r="H69" s="17" t="s">
        <v>841</v>
      </c>
      <c r="I69" s="17" t="s">
        <v>727</v>
      </c>
      <c r="J69" s="17" t="s">
        <v>674</v>
      </c>
      <c r="K69" s="12" t="s">
        <v>868</v>
      </c>
      <c r="L69" s="18">
        <v>1760734481</v>
      </c>
      <c r="M69" s="3" t="s">
        <v>151</v>
      </c>
      <c r="N69" s="3" t="s">
        <v>489</v>
      </c>
      <c r="O69" s="3" t="s">
        <v>490</v>
      </c>
      <c r="P69" s="3" t="s">
        <v>491</v>
      </c>
      <c r="Q69" s="3" t="s">
        <v>460</v>
      </c>
      <c r="R69" s="3" t="s">
        <v>747</v>
      </c>
      <c r="S69" s="18" t="s">
        <v>730</v>
      </c>
      <c r="T69" s="14">
        <v>23954.550329999998</v>
      </c>
      <c r="U69" s="7" t="e">
        <f>VLOOKUP(Tabla6[[#This Row],[NOMBRE PDV]],[3]Unicomer!$DY$3:$EA$160,3,0)</f>
        <v>#N/A</v>
      </c>
    </row>
    <row r="70" spans="1:21" x14ac:dyDescent="0.3">
      <c r="A70" s="29" t="s">
        <v>798</v>
      </c>
      <c r="B70" s="9">
        <v>814</v>
      </c>
      <c r="C70" s="10" t="s">
        <v>869</v>
      </c>
      <c r="D70" s="10" t="s">
        <v>236</v>
      </c>
      <c r="E70" s="10" t="s">
        <v>734</v>
      </c>
      <c r="F70" s="11" t="s">
        <v>49</v>
      </c>
      <c r="G70" s="11" t="s">
        <v>870</v>
      </c>
      <c r="H70" s="11" t="s">
        <v>870</v>
      </c>
      <c r="I70" s="11" t="s">
        <v>727</v>
      </c>
      <c r="J70" s="11" t="s">
        <v>674</v>
      </c>
      <c r="K70" s="12" t="s">
        <v>871</v>
      </c>
      <c r="L70" s="13">
        <v>105755276</v>
      </c>
      <c r="M70" s="2" t="s">
        <v>235</v>
      </c>
      <c r="N70" s="2" t="s">
        <v>492</v>
      </c>
      <c r="O70" s="2" t="s">
        <v>484</v>
      </c>
      <c r="P70" s="2" t="s">
        <v>493</v>
      </c>
      <c r="Q70" s="2" t="s">
        <v>460</v>
      </c>
      <c r="R70" s="2" t="s">
        <v>729</v>
      </c>
      <c r="S70" s="13" t="s">
        <v>730</v>
      </c>
      <c r="T70" s="14">
        <v>20424.640833333335</v>
      </c>
      <c r="U70" s="7" t="e">
        <f>VLOOKUP(Tabla6[[#This Row],[NOMBRE PDV]],[3]Unicomer!$DY$3:$EA$160,3,0)</f>
        <v>#N/A</v>
      </c>
    </row>
    <row r="71" spans="1:21" x14ac:dyDescent="0.3">
      <c r="A71" s="29" t="s">
        <v>798</v>
      </c>
      <c r="B71" s="15">
        <v>813</v>
      </c>
      <c r="C71" s="16" t="s">
        <v>872</v>
      </c>
      <c r="D71" s="16" t="s">
        <v>100</v>
      </c>
      <c r="E71" s="16" t="s">
        <v>724</v>
      </c>
      <c r="F71" s="17" t="s">
        <v>49</v>
      </c>
      <c r="G71" s="17" t="s">
        <v>870</v>
      </c>
      <c r="H71" s="17" t="s">
        <v>870</v>
      </c>
      <c r="I71" s="17" t="s">
        <v>727</v>
      </c>
      <c r="J71" s="17" t="s">
        <v>674</v>
      </c>
      <c r="K71" s="12" t="s">
        <v>873</v>
      </c>
      <c r="L71" s="18">
        <v>150477016</v>
      </c>
      <c r="M71" s="3" t="s">
        <v>99</v>
      </c>
      <c r="N71" s="3" t="s">
        <v>494</v>
      </c>
      <c r="O71" s="3" t="s">
        <v>495</v>
      </c>
      <c r="P71" s="3" t="s">
        <v>496</v>
      </c>
      <c r="Q71" s="3" t="s">
        <v>460</v>
      </c>
      <c r="R71" s="3" t="s">
        <v>729</v>
      </c>
      <c r="S71" s="18" t="s">
        <v>730</v>
      </c>
      <c r="T71" s="14">
        <v>36631.463333333333</v>
      </c>
      <c r="U71" s="7" t="e">
        <f>VLOOKUP(Tabla6[[#This Row],[NOMBRE PDV]],[3]Unicomer!$DY$3:$EA$160,3,0)</f>
        <v>#N/A</v>
      </c>
    </row>
    <row r="72" spans="1:21" x14ac:dyDescent="0.3">
      <c r="A72" s="29" t="s">
        <v>798</v>
      </c>
      <c r="B72" s="9">
        <v>810</v>
      </c>
      <c r="C72" s="10" t="s">
        <v>874</v>
      </c>
      <c r="D72" s="10" t="s">
        <v>875</v>
      </c>
      <c r="E72" s="10" t="s">
        <v>724</v>
      </c>
      <c r="F72" s="11" t="s">
        <v>49</v>
      </c>
      <c r="G72" s="11" t="s">
        <v>870</v>
      </c>
      <c r="H72" s="11" t="s">
        <v>870</v>
      </c>
      <c r="I72" s="11" t="s">
        <v>727</v>
      </c>
      <c r="J72" s="11" t="s">
        <v>674</v>
      </c>
      <c r="K72" s="12" t="s">
        <v>876</v>
      </c>
      <c r="L72" s="13">
        <v>107209157</v>
      </c>
      <c r="M72" s="2" t="s">
        <v>195</v>
      </c>
      <c r="N72" s="2" t="s">
        <v>497</v>
      </c>
      <c r="O72" s="2" t="s">
        <v>498</v>
      </c>
      <c r="P72" s="2" t="s">
        <v>499</v>
      </c>
      <c r="Q72" s="2" t="s">
        <v>460</v>
      </c>
      <c r="R72" s="2" t="s">
        <v>729</v>
      </c>
      <c r="S72" s="13" t="s">
        <v>730</v>
      </c>
      <c r="T72" s="14">
        <v>51856.054166666676</v>
      </c>
      <c r="U72" s="7" t="e">
        <f>VLOOKUP(Tabla6[[#This Row],[NOMBRE PDV]],[3]Unicomer!$DY$3:$EA$160,3,0)</f>
        <v>#N/A</v>
      </c>
    </row>
    <row r="73" spans="1:21" x14ac:dyDescent="0.3">
      <c r="A73" s="29" t="s">
        <v>798</v>
      </c>
      <c r="B73" s="15">
        <v>819</v>
      </c>
      <c r="C73" s="16" t="s">
        <v>1478</v>
      </c>
      <c r="D73" s="16" t="s">
        <v>1479</v>
      </c>
      <c r="E73" s="16"/>
      <c r="F73" s="17" t="s">
        <v>1480</v>
      </c>
      <c r="G73" s="17" t="s">
        <v>870</v>
      </c>
      <c r="H73" s="17" t="s">
        <v>870</v>
      </c>
      <c r="I73" s="17" t="s">
        <v>1481</v>
      </c>
      <c r="J73" s="17" t="s">
        <v>674</v>
      </c>
      <c r="K73" s="12" t="s">
        <v>873</v>
      </c>
      <c r="L73" s="18">
        <v>150477016</v>
      </c>
      <c r="M73" s="3" t="s">
        <v>99</v>
      </c>
      <c r="N73" s="3" t="s">
        <v>494</v>
      </c>
      <c r="O73" s="3" t="s">
        <v>495</v>
      </c>
      <c r="P73" s="3" t="s">
        <v>496</v>
      </c>
      <c r="Q73" s="3" t="s">
        <v>460</v>
      </c>
      <c r="R73" s="3" t="s">
        <v>729</v>
      </c>
      <c r="S73" s="18" t="s">
        <v>730</v>
      </c>
      <c r="T73" s="14">
        <v>0</v>
      </c>
      <c r="U73" s="7" t="e">
        <f>VLOOKUP(Tabla6[[#This Row],[NOMBRE PDV]],[3]Unicomer!$DY$3:$EA$160,3,0)</f>
        <v>#N/A</v>
      </c>
    </row>
    <row r="74" spans="1:21" x14ac:dyDescent="0.3">
      <c r="A74" s="29" t="s">
        <v>798</v>
      </c>
      <c r="B74" s="9">
        <v>808</v>
      </c>
      <c r="C74" s="10" t="s">
        <v>877</v>
      </c>
      <c r="D74" s="10" t="s">
        <v>291</v>
      </c>
      <c r="E74" s="10" t="s">
        <v>724</v>
      </c>
      <c r="F74" s="11" t="s">
        <v>49</v>
      </c>
      <c r="G74" s="11" t="s">
        <v>870</v>
      </c>
      <c r="H74" s="11" t="s">
        <v>870</v>
      </c>
      <c r="I74" s="11" t="s">
        <v>727</v>
      </c>
      <c r="J74" s="11" t="s">
        <v>674</v>
      </c>
      <c r="K74" s="12" t="s">
        <v>878</v>
      </c>
      <c r="L74" s="13">
        <v>706145406</v>
      </c>
      <c r="M74" s="2" t="s">
        <v>290</v>
      </c>
      <c r="N74" s="2" t="s">
        <v>500</v>
      </c>
      <c r="O74" s="2" t="s">
        <v>501</v>
      </c>
      <c r="P74" s="2" t="s">
        <v>502</v>
      </c>
      <c r="Q74" s="2" t="s">
        <v>460</v>
      </c>
      <c r="R74" s="2" t="s">
        <v>729</v>
      </c>
      <c r="S74" s="13" t="s">
        <v>730</v>
      </c>
      <c r="T74" s="14">
        <v>104289.89166666666</v>
      </c>
      <c r="U74" s="7" t="e">
        <f>VLOOKUP(Tabla6[[#This Row],[NOMBRE PDV]],[3]Unicomer!$DY$3:$EA$160,3,0)</f>
        <v>#N/A</v>
      </c>
    </row>
    <row r="75" spans="1:21" x14ac:dyDescent="0.3">
      <c r="A75" s="29" t="s">
        <v>758</v>
      </c>
      <c r="B75" s="15">
        <v>781</v>
      </c>
      <c r="C75" s="16" t="s">
        <v>879</v>
      </c>
      <c r="D75" s="16" t="s">
        <v>114</v>
      </c>
      <c r="E75" s="16" t="s">
        <v>724</v>
      </c>
      <c r="F75" s="17" t="s">
        <v>49</v>
      </c>
      <c r="G75" s="17" t="s">
        <v>870</v>
      </c>
      <c r="H75" s="17" t="s">
        <v>870</v>
      </c>
      <c r="I75" s="17" t="s">
        <v>727</v>
      </c>
      <c r="J75" s="17" t="s">
        <v>676</v>
      </c>
      <c r="K75" s="12" t="s">
        <v>880</v>
      </c>
      <c r="L75" s="18">
        <v>107113722</v>
      </c>
      <c r="M75" s="3" t="s">
        <v>113</v>
      </c>
      <c r="N75" s="3" t="s">
        <v>503</v>
      </c>
      <c r="O75" s="3" t="s">
        <v>504</v>
      </c>
      <c r="P75" s="3" t="s">
        <v>504</v>
      </c>
      <c r="Q75" s="3" t="s">
        <v>460</v>
      </c>
      <c r="R75" s="3" t="s">
        <v>729</v>
      </c>
      <c r="S75" s="18" t="s">
        <v>730</v>
      </c>
      <c r="T75" s="14">
        <v>19731.300833333335</v>
      </c>
      <c r="U75" s="7" t="e">
        <f>VLOOKUP(Tabla6[[#This Row],[NOMBRE PDV]],[3]Unicomer!$DY$3:$EA$160,3,0)</f>
        <v>#N/A</v>
      </c>
    </row>
    <row r="76" spans="1:21" x14ac:dyDescent="0.3">
      <c r="A76" s="29" t="s">
        <v>798</v>
      </c>
      <c r="B76" s="9">
        <v>721</v>
      </c>
      <c r="C76" s="10" t="s">
        <v>881</v>
      </c>
      <c r="D76" s="10" t="s">
        <v>238</v>
      </c>
      <c r="E76" s="10" t="s">
        <v>724</v>
      </c>
      <c r="F76" s="11" t="s">
        <v>192</v>
      </c>
      <c r="G76" s="11" t="s">
        <v>870</v>
      </c>
      <c r="H76" s="11" t="s">
        <v>870</v>
      </c>
      <c r="I76" s="11" t="s">
        <v>845</v>
      </c>
      <c r="J76" s="11" t="s">
        <v>674</v>
      </c>
      <c r="K76" s="12" t="s">
        <v>871</v>
      </c>
      <c r="L76" s="13">
        <v>105755276</v>
      </c>
      <c r="M76" s="2" t="s">
        <v>235</v>
      </c>
      <c r="N76" s="2" t="s">
        <v>492</v>
      </c>
      <c r="O76" s="2" t="s">
        <v>484</v>
      </c>
      <c r="P76" s="2" t="s">
        <v>493</v>
      </c>
      <c r="Q76" s="2" t="s">
        <v>460</v>
      </c>
      <c r="R76" s="2" t="s">
        <v>741</v>
      </c>
      <c r="S76" s="13" t="s">
        <v>730</v>
      </c>
      <c r="T76" s="14">
        <v>29040.711771649814</v>
      </c>
      <c r="U76" s="7" t="e">
        <f>VLOOKUP(Tabla6[[#This Row],[NOMBRE PDV]],[3]Unicomer!$DY$3:$EA$160,3,0)</f>
        <v>#N/A</v>
      </c>
    </row>
    <row r="77" spans="1:21" x14ac:dyDescent="0.3">
      <c r="A77" s="29" t="s">
        <v>798</v>
      </c>
      <c r="B77" s="15">
        <v>639</v>
      </c>
      <c r="C77" s="16" t="s">
        <v>882</v>
      </c>
      <c r="D77" s="16" t="s">
        <v>237</v>
      </c>
      <c r="E77" s="16" t="s">
        <v>724</v>
      </c>
      <c r="F77" s="17" t="s">
        <v>844</v>
      </c>
      <c r="G77" s="17" t="s">
        <v>870</v>
      </c>
      <c r="H77" s="17" t="s">
        <v>870</v>
      </c>
      <c r="I77" s="17" t="s">
        <v>845</v>
      </c>
      <c r="J77" s="17" t="s">
        <v>674</v>
      </c>
      <c r="K77" s="12" t="s">
        <v>871</v>
      </c>
      <c r="L77" s="18">
        <v>105755276</v>
      </c>
      <c r="M77" s="3" t="s">
        <v>235</v>
      </c>
      <c r="N77" s="3" t="s">
        <v>492</v>
      </c>
      <c r="O77" s="3" t="s">
        <v>484</v>
      </c>
      <c r="P77" s="3" t="s">
        <v>493</v>
      </c>
      <c r="Q77" s="3" t="s">
        <v>460</v>
      </c>
      <c r="R77" s="3" t="s">
        <v>741</v>
      </c>
      <c r="S77" s="18" t="s">
        <v>730</v>
      </c>
      <c r="T77" s="14">
        <v>68207.502457120674</v>
      </c>
      <c r="U77" s="7" t="e">
        <f>VLOOKUP(Tabla6[[#This Row],[NOMBRE PDV]],[3]Unicomer!$DY$3:$EA$160,3,0)</f>
        <v>#N/A</v>
      </c>
    </row>
    <row r="78" spans="1:21" x14ac:dyDescent="0.3">
      <c r="A78" s="29" t="s">
        <v>798</v>
      </c>
      <c r="B78" s="9">
        <v>605</v>
      </c>
      <c r="C78" s="10" t="s">
        <v>883</v>
      </c>
      <c r="D78" s="10" t="s">
        <v>293</v>
      </c>
      <c r="E78" s="10" t="s">
        <v>734</v>
      </c>
      <c r="F78" s="11" t="s">
        <v>744</v>
      </c>
      <c r="G78" s="11" t="s">
        <v>870</v>
      </c>
      <c r="H78" s="11" t="s">
        <v>870</v>
      </c>
      <c r="I78" s="11" t="s">
        <v>727</v>
      </c>
      <c r="J78" s="11" t="s">
        <v>674</v>
      </c>
      <c r="K78" s="12" t="s">
        <v>878</v>
      </c>
      <c r="L78" s="13">
        <v>706145406</v>
      </c>
      <c r="M78" s="2" t="s">
        <v>290</v>
      </c>
      <c r="N78" s="2" t="s">
        <v>500</v>
      </c>
      <c r="O78" s="2" t="s">
        <v>501</v>
      </c>
      <c r="P78" s="2" t="s">
        <v>502</v>
      </c>
      <c r="Q78" s="2" t="s">
        <v>460</v>
      </c>
      <c r="R78" s="2" t="s">
        <v>729</v>
      </c>
      <c r="S78" s="13" t="s">
        <v>730</v>
      </c>
      <c r="T78" s="14">
        <v>19579.43366696114</v>
      </c>
      <c r="U78" s="7" t="e">
        <f>VLOOKUP(Tabla6[[#This Row],[NOMBRE PDV]],[3]Unicomer!$DY$3:$EA$160,3,0)</f>
        <v>#N/A</v>
      </c>
    </row>
    <row r="79" spans="1:21" x14ac:dyDescent="0.3">
      <c r="A79" s="29" t="s">
        <v>798</v>
      </c>
      <c r="B79" s="15">
        <v>604</v>
      </c>
      <c r="C79" s="16" t="s">
        <v>884</v>
      </c>
      <c r="D79" s="16" t="s">
        <v>196</v>
      </c>
      <c r="E79" s="16" t="s">
        <v>734</v>
      </c>
      <c r="F79" s="17" t="s">
        <v>744</v>
      </c>
      <c r="G79" s="17" t="s">
        <v>870</v>
      </c>
      <c r="H79" s="17" t="s">
        <v>870</v>
      </c>
      <c r="I79" s="17" t="s">
        <v>727</v>
      </c>
      <c r="J79" s="17" t="s">
        <v>674</v>
      </c>
      <c r="K79" s="12" t="s">
        <v>876</v>
      </c>
      <c r="L79" s="18">
        <v>107209157</v>
      </c>
      <c r="M79" s="3" t="s">
        <v>195</v>
      </c>
      <c r="N79" s="3" t="s">
        <v>497</v>
      </c>
      <c r="O79" s="3" t="s">
        <v>498</v>
      </c>
      <c r="P79" s="3" t="s">
        <v>499</v>
      </c>
      <c r="Q79" s="3" t="s">
        <v>460</v>
      </c>
      <c r="R79" s="3" t="s">
        <v>729</v>
      </c>
      <c r="S79" s="18" t="s">
        <v>730</v>
      </c>
      <c r="T79" s="14">
        <v>45361.866585523443</v>
      </c>
      <c r="U79" s="7" t="e">
        <f>VLOOKUP(Tabla6[[#This Row],[NOMBRE PDV]],[3]Unicomer!$DY$3:$EA$160,3,0)</f>
        <v>#N/A</v>
      </c>
    </row>
    <row r="80" spans="1:21" x14ac:dyDescent="0.3">
      <c r="A80" s="29" t="s">
        <v>885</v>
      </c>
      <c r="B80" s="9">
        <v>603</v>
      </c>
      <c r="C80" s="10" t="s">
        <v>886</v>
      </c>
      <c r="D80" s="10" t="s">
        <v>118</v>
      </c>
      <c r="E80" s="10" t="s">
        <v>734</v>
      </c>
      <c r="F80" s="11" t="s">
        <v>744</v>
      </c>
      <c r="G80" s="11" t="s">
        <v>870</v>
      </c>
      <c r="H80" s="11" t="s">
        <v>870</v>
      </c>
      <c r="I80" s="11" t="s">
        <v>727</v>
      </c>
      <c r="J80" s="11" t="s">
        <v>676</v>
      </c>
      <c r="K80" s="12" t="s">
        <v>880</v>
      </c>
      <c r="L80" s="13">
        <v>107113722</v>
      </c>
      <c r="M80" s="2" t="s">
        <v>113</v>
      </c>
      <c r="N80" s="2" t="s">
        <v>503</v>
      </c>
      <c r="O80" s="2" t="s">
        <v>504</v>
      </c>
      <c r="P80" s="2" t="s">
        <v>504</v>
      </c>
      <c r="Q80" s="2" t="s">
        <v>460</v>
      </c>
      <c r="R80" s="2" t="s">
        <v>729</v>
      </c>
      <c r="S80" s="13" t="s">
        <v>730</v>
      </c>
      <c r="T80" s="14">
        <v>94475.233203534517</v>
      </c>
      <c r="U80" s="7" t="e">
        <f>VLOOKUP(Tabla6[[#This Row],[NOMBRE PDV]],[3]Unicomer!$DY$3:$EA$160,3,0)</f>
        <v>#N/A</v>
      </c>
    </row>
    <row r="81" spans="1:21" x14ac:dyDescent="0.3">
      <c r="A81" s="29" t="s">
        <v>885</v>
      </c>
      <c r="B81" s="15">
        <v>777</v>
      </c>
      <c r="C81" s="16" t="s">
        <v>1482</v>
      </c>
      <c r="D81" s="16" t="s">
        <v>1483</v>
      </c>
      <c r="E81" s="16"/>
      <c r="F81" s="17" t="s">
        <v>1484</v>
      </c>
      <c r="G81" s="17" t="s">
        <v>870</v>
      </c>
      <c r="H81" s="17" t="s">
        <v>870</v>
      </c>
      <c r="I81" s="17" t="s">
        <v>1481</v>
      </c>
      <c r="J81" s="17" t="s">
        <v>676</v>
      </c>
      <c r="K81" s="12" t="s">
        <v>880</v>
      </c>
      <c r="L81" s="18">
        <v>107113722</v>
      </c>
      <c r="M81" s="3" t="s">
        <v>113</v>
      </c>
      <c r="N81" s="3" t="s">
        <v>503</v>
      </c>
      <c r="O81" s="3" t="s">
        <v>504</v>
      </c>
      <c r="P81" s="3" t="s">
        <v>504</v>
      </c>
      <c r="Q81" s="3" t="s">
        <v>460</v>
      </c>
      <c r="R81" s="3" t="s">
        <v>729</v>
      </c>
      <c r="S81" s="18" t="s">
        <v>730</v>
      </c>
      <c r="T81" s="14">
        <v>0</v>
      </c>
      <c r="U81" s="7" t="e">
        <f>VLOOKUP(Tabla6[[#This Row],[NOMBRE PDV]],[3]Unicomer!$DY$3:$EA$160,3,0)</f>
        <v>#N/A</v>
      </c>
    </row>
    <row r="82" spans="1:21" x14ac:dyDescent="0.3">
      <c r="A82" s="29" t="s">
        <v>885</v>
      </c>
      <c r="B82" s="9">
        <v>776</v>
      </c>
      <c r="C82" s="10" t="s">
        <v>887</v>
      </c>
      <c r="D82" s="10" t="s">
        <v>888</v>
      </c>
      <c r="E82" s="10" t="s">
        <v>757</v>
      </c>
      <c r="F82" s="11" t="s">
        <v>49</v>
      </c>
      <c r="G82" s="11" t="s">
        <v>870</v>
      </c>
      <c r="H82" s="11" t="s">
        <v>870</v>
      </c>
      <c r="I82" s="11" t="s">
        <v>727</v>
      </c>
      <c r="J82" s="11" t="s">
        <v>676</v>
      </c>
      <c r="K82" s="12" t="s">
        <v>880</v>
      </c>
      <c r="L82" s="13">
        <v>107113722</v>
      </c>
      <c r="M82" s="2" t="s">
        <v>113</v>
      </c>
      <c r="N82" s="2" t="s">
        <v>503</v>
      </c>
      <c r="O82" s="2" t="s">
        <v>504</v>
      </c>
      <c r="P82" s="2" t="s">
        <v>504</v>
      </c>
      <c r="Q82" s="2" t="s">
        <v>460</v>
      </c>
      <c r="R82" s="2" t="s">
        <v>729</v>
      </c>
      <c r="S82" s="13" t="s">
        <v>730</v>
      </c>
      <c r="T82" s="14">
        <v>11584.555833333334</v>
      </c>
      <c r="U82" s="7" t="e">
        <f>VLOOKUP(Tabla6[[#This Row],[NOMBRE PDV]],[3]Unicomer!$DY$3:$EA$160,3,0)</f>
        <v>#N/A</v>
      </c>
    </row>
    <row r="83" spans="1:21" x14ac:dyDescent="0.3">
      <c r="A83" s="29" t="s">
        <v>885</v>
      </c>
      <c r="B83" s="15">
        <v>602</v>
      </c>
      <c r="C83" s="16" t="s">
        <v>889</v>
      </c>
      <c r="D83" s="16" t="s">
        <v>117</v>
      </c>
      <c r="E83" s="16" t="s">
        <v>734</v>
      </c>
      <c r="F83" s="17" t="s">
        <v>744</v>
      </c>
      <c r="G83" s="17" t="s">
        <v>870</v>
      </c>
      <c r="H83" s="17" t="s">
        <v>870</v>
      </c>
      <c r="I83" s="17" t="s">
        <v>727</v>
      </c>
      <c r="J83" s="17" t="s">
        <v>676</v>
      </c>
      <c r="K83" s="12" t="s">
        <v>880</v>
      </c>
      <c r="L83" s="18">
        <v>107113722</v>
      </c>
      <c r="M83" s="3" t="s">
        <v>113</v>
      </c>
      <c r="N83" s="3" t="s">
        <v>503</v>
      </c>
      <c r="O83" s="3" t="s">
        <v>504</v>
      </c>
      <c r="P83" s="3" t="s">
        <v>504</v>
      </c>
      <c r="Q83" s="3" t="s">
        <v>460</v>
      </c>
      <c r="R83" s="3" t="s">
        <v>729</v>
      </c>
      <c r="S83" s="18" t="s">
        <v>730</v>
      </c>
      <c r="T83" s="14">
        <v>44193.189051636436</v>
      </c>
      <c r="U83" s="7" t="e">
        <f>VLOOKUP(Tabla6[[#This Row],[NOMBRE PDV]],[3]Unicomer!$DY$3:$EA$160,3,0)</f>
        <v>#N/A</v>
      </c>
    </row>
    <row r="84" spans="1:21" x14ac:dyDescent="0.3">
      <c r="A84" s="29" t="s">
        <v>731</v>
      </c>
      <c r="B84" s="9">
        <v>531</v>
      </c>
      <c r="C84" s="10" t="s">
        <v>890</v>
      </c>
      <c r="D84" s="10" t="s">
        <v>101</v>
      </c>
      <c r="E84" s="10" t="s">
        <v>769</v>
      </c>
      <c r="F84" s="11" t="s">
        <v>30</v>
      </c>
      <c r="G84" s="11" t="s">
        <v>870</v>
      </c>
      <c r="H84" s="11" t="s">
        <v>870</v>
      </c>
      <c r="I84" s="11" t="s">
        <v>727</v>
      </c>
      <c r="J84" s="11" t="s">
        <v>674</v>
      </c>
      <c r="K84" s="12" t="s">
        <v>873</v>
      </c>
      <c r="L84" s="13">
        <v>150477016</v>
      </c>
      <c r="M84" s="2" t="s">
        <v>99</v>
      </c>
      <c r="N84" s="2" t="s">
        <v>494</v>
      </c>
      <c r="O84" s="2" t="s">
        <v>495</v>
      </c>
      <c r="P84" s="2" t="s">
        <v>496</v>
      </c>
      <c r="Q84" s="2" t="s">
        <v>460</v>
      </c>
      <c r="R84" s="2" t="s">
        <v>747</v>
      </c>
      <c r="S84" s="13" t="s">
        <v>730</v>
      </c>
      <c r="T84" s="14">
        <v>9446.4108300000007</v>
      </c>
      <c r="U84" s="7" t="e">
        <f>VLOOKUP(Tabla6[[#This Row],[NOMBRE PDV]],[3]Unicomer!$DY$3:$EA$160,3,0)</f>
        <v>#N/A</v>
      </c>
    </row>
    <row r="85" spans="1:21" x14ac:dyDescent="0.3">
      <c r="A85" s="29" t="s">
        <v>758</v>
      </c>
      <c r="B85" s="15">
        <v>420</v>
      </c>
      <c r="C85" s="16" t="s">
        <v>891</v>
      </c>
      <c r="D85" s="16" t="s">
        <v>116</v>
      </c>
      <c r="E85" s="16" t="s">
        <v>734</v>
      </c>
      <c r="F85" s="17" t="s">
        <v>39</v>
      </c>
      <c r="G85" s="17" t="s">
        <v>870</v>
      </c>
      <c r="H85" s="17" t="s">
        <v>870</v>
      </c>
      <c r="I85" s="17" t="s">
        <v>727</v>
      </c>
      <c r="J85" s="17" t="s">
        <v>676</v>
      </c>
      <c r="K85" s="12" t="s">
        <v>880</v>
      </c>
      <c r="L85" s="18">
        <v>107113722</v>
      </c>
      <c r="M85" s="3" t="s">
        <v>113</v>
      </c>
      <c r="N85" s="3" t="s">
        <v>503</v>
      </c>
      <c r="O85" s="3" t="s">
        <v>504</v>
      </c>
      <c r="P85" s="3" t="s">
        <v>504</v>
      </c>
      <c r="Q85" s="3" t="s">
        <v>460</v>
      </c>
      <c r="R85" s="3" t="s">
        <v>754</v>
      </c>
      <c r="S85" s="18" t="s">
        <v>730</v>
      </c>
      <c r="T85" s="14">
        <v>20295.952727272728</v>
      </c>
      <c r="U85" s="7" t="e">
        <f>VLOOKUP(Tabla6[[#This Row],[NOMBRE PDV]],[3]Unicomer!$DY$3:$EA$160,3,0)</f>
        <v>#N/A</v>
      </c>
    </row>
    <row r="86" spans="1:21" x14ac:dyDescent="0.3">
      <c r="A86" s="29" t="s">
        <v>798</v>
      </c>
      <c r="B86" s="9">
        <v>418</v>
      </c>
      <c r="C86" s="10" t="s">
        <v>892</v>
      </c>
      <c r="D86" s="10" t="s">
        <v>292</v>
      </c>
      <c r="E86" s="10" t="s">
        <v>734</v>
      </c>
      <c r="F86" s="11" t="s">
        <v>39</v>
      </c>
      <c r="G86" s="11" t="s">
        <v>870</v>
      </c>
      <c r="H86" s="11" t="s">
        <v>870</v>
      </c>
      <c r="I86" s="11" t="s">
        <v>727</v>
      </c>
      <c r="J86" s="11" t="s">
        <v>674</v>
      </c>
      <c r="K86" s="12" t="s">
        <v>878</v>
      </c>
      <c r="L86" s="13">
        <v>706145406</v>
      </c>
      <c r="M86" s="2" t="s">
        <v>290</v>
      </c>
      <c r="N86" s="2" t="s">
        <v>500</v>
      </c>
      <c r="O86" s="2" t="s">
        <v>501</v>
      </c>
      <c r="P86" s="2" t="s">
        <v>502</v>
      </c>
      <c r="Q86" s="2" t="s">
        <v>460</v>
      </c>
      <c r="R86" s="2" t="s">
        <v>754</v>
      </c>
      <c r="S86" s="13" t="s">
        <v>730</v>
      </c>
      <c r="T86" s="14">
        <v>4533.7846235171828</v>
      </c>
      <c r="U86" s="7" t="e">
        <f>VLOOKUP(Tabla6[[#This Row],[NOMBRE PDV]],[3]Unicomer!$DY$3:$EA$160,3,0)</f>
        <v>#N/A</v>
      </c>
    </row>
    <row r="87" spans="1:21" x14ac:dyDescent="0.3">
      <c r="A87" s="29" t="s">
        <v>798</v>
      </c>
      <c r="B87" s="15">
        <v>529</v>
      </c>
      <c r="C87" s="16" t="s">
        <v>893</v>
      </c>
      <c r="D87" s="16" t="s">
        <v>894</v>
      </c>
      <c r="E87" s="16" t="s">
        <v>757</v>
      </c>
      <c r="F87" s="17" t="s">
        <v>23</v>
      </c>
      <c r="G87" s="17" t="s">
        <v>870</v>
      </c>
      <c r="H87" s="17" t="s">
        <v>870</v>
      </c>
      <c r="I87" s="17" t="s">
        <v>727</v>
      </c>
      <c r="J87" s="17" t="s">
        <v>674</v>
      </c>
      <c r="K87" s="12" t="s">
        <v>876</v>
      </c>
      <c r="L87" s="18">
        <v>107209157</v>
      </c>
      <c r="M87" s="3" t="s">
        <v>195</v>
      </c>
      <c r="N87" s="3" t="s">
        <v>497</v>
      </c>
      <c r="O87" s="3" t="s">
        <v>498</v>
      </c>
      <c r="P87" s="3" t="s">
        <v>499</v>
      </c>
      <c r="Q87" s="3" t="s">
        <v>460</v>
      </c>
      <c r="R87" s="3" t="s">
        <v>741</v>
      </c>
      <c r="S87" s="18" t="s">
        <v>730</v>
      </c>
      <c r="T87" s="14">
        <v>19530.149147458636</v>
      </c>
      <c r="U87" s="7" t="e">
        <f>VLOOKUP(Tabla6[[#This Row],[NOMBRE PDV]],[3]Unicomer!$DY$3:$EA$160,3,0)</f>
        <v>#N/A</v>
      </c>
    </row>
    <row r="88" spans="1:21" x14ac:dyDescent="0.3">
      <c r="A88" s="29" t="s">
        <v>798</v>
      </c>
      <c r="B88" s="9">
        <v>70</v>
      </c>
      <c r="C88" s="10" t="s">
        <v>895</v>
      </c>
      <c r="D88" s="10" t="s">
        <v>896</v>
      </c>
      <c r="E88" s="10" t="s">
        <v>724</v>
      </c>
      <c r="F88" s="11" t="s">
        <v>844</v>
      </c>
      <c r="G88" s="11" t="s">
        <v>897</v>
      </c>
      <c r="H88" s="11" t="s">
        <v>841</v>
      </c>
      <c r="I88" s="11" t="s">
        <v>845</v>
      </c>
      <c r="J88" s="11" t="s">
        <v>674</v>
      </c>
      <c r="K88" s="12" t="s">
        <v>898</v>
      </c>
      <c r="L88" s="13">
        <v>1755487798</v>
      </c>
      <c r="M88" s="2" t="s">
        <v>643</v>
      </c>
      <c r="N88" s="2" t="s">
        <v>448</v>
      </c>
      <c r="O88" s="2" t="s">
        <v>449</v>
      </c>
      <c r="P88" s="2" t="s">
        <v>450</v>
      </c>
      <c r="Q88" s="2" t="s">
        <v>429</v>
      </c>
      <c r="R88" s="2" t="s">
        <v>741</v>
      </c>
      <c r="S88" s="13" t="s">
        <v>730</v>
      </c>
      <c r="T88" s="14">
        <v>212266.60704185086</v>
      </c>
      <c r="U88" s="7" t="e">
        <f>VLOOKUP(Tabla6[[#This Row],[NOMBRE PDV]],[3]Unicomer!$DY$3:$EA$160,3,0)</f>
        <v>#N/A</v>
      </c>
    </row>
    <row r="89" spans="1:21" x14ac:dyDescent="0.3">
      <c r="A89" s="29" t="s">
        <v>798</v>
      </c>
      <c r="B89" s="15">
        <v>492</v>
      </c>
      <c r="C89" s="16" t="s">
        <v>899</v>
      </c>
      <c r="D89" s="16" t="s">
        <v>167</v>
      </c>
      <c r="E89" s="16" t="s">
        <v>724</v>
      </c>
      <c r="F89" s="17" t="s">
        <v>23</v>
      </c>
      <c r="G89" s="17" t="s">
        <v>900</v>
      </c>
      <c r="H89" s="17" t="s">
        <v>726</v>
      </c>
      <c r="I89" s="17" t="s">
        <v>727</v>
      </c>
      <c r="J89" s="17" t="s">
        <v>674</v>
      </c>
      <c r="K89" s="12" t="s">
        <v>901</v>
      </c>
      <c r="L89" s="18">
        <v>942684820</v>
      </c>
      <c r="M89" s="3" t="s">
        <v>165</v>
      </c>
      <c r="N89" s="3" t="s">
        <v>505</v>
      </c>
      <c r="O89" s="3" t="s">
        <v>506</v>
      </c>
      <c r="P89" s="3" t="s">
        <v>507</v>
      </c>
      <c r="Q89" s="3" t="s">
        <v>435</v>
      </c>
      <c r="R89" s="3" t="s">
        <v>747</v>
      </c>
      <c r="S89" s="18" t="s">
        <v>730</v>
      </c>
      <c r="T89" s="14">
        <v>44721.759981690331</v>
      </c>
      <c r="U89" s="7" t="e">
        <f>VLOOKUP(Tabla6[[#This Row],[NOMBRE PDV]],[3]Unicomer!$DY$3:$EA$160,3,0)</f>
        <v>#N/A</v>
      </c>
    </row>
    <row r="90" spans="1:21" x14ac:dyDescent="0.3">
      <c r="A90" s="29" t="s">
        <v>798</v>
      </c>
      <c r="B90" s="9">
        <v>414</v>
      </c>
      <c r="C90" s="10" t="s">
        <v>902</v>
      </c>
      <c r="D90" s="10" t="s">
        <v>166</v>
      </c>
      <c r="E90" s="10" t="s">
        <v>734</v>
      </c>
      <c r="F90" s="11" t="s">
        <v>39</v>
      </c>
      <c r="G90" s="11" t="s">
        <v>900</v>
      </c>
      <c r="H90" s="11" t="s">
        <v>726</v>
      </c>
      <c r="I90" s="11" t="s">
        <v>727</v>
      </c>
      <c r="J90" s="11" t="s">
        <v>674</v>
      </c>
      <c r="K90" s="12" t="s">
        <v>901</v>
      </c>
      <c r="L90" s="13">
        <v>942684820</v>
      </c>
      <c r="M90" s="2" t="s">
        <v>165</v>
      </c>
      <c r="N90" s="2" t="s">
        <v>505</v>
      </c>
      <c r="O90" s="2" t="s">
        <v>506</v>
      </c>
      <c r="P90" s="2" t="s">
        <v>507</v>
      </c>
      <c r="Q90" s="2" t="s">
        <v>435</v>
      </c>
      <c r="R90" s="2" t="s">
        <v>754</v>
      </c>
      <c r="S90" s="13" t="s">
        <v>730</v>
      </c>
      <c r="T90" s="14">
        <v>106175.56636363636</v>
      </c>
      <c r="U90" s="7">
        <f>VLOOKUP(Tabla6[[#This Row],[NOMBRE PDV]],[3]Unicomer!$DY$3:$EA$160,3,0)</f>
        <v>2</v>
      </c>
    </row>
    <row r="91" spans="1:21" x14ac:dyDescent="0.3">
      <c r="A91" s="29" t="s">
        <v>731</v>
      </c>
      <c r="B91" s="15">
        <v>609</v>
      </c>
      <c r="C91" s="16" t="s">
        <v>903</v>
      </c>
      <c r="D91" s="16" t="s">
        <v>356</v>
      </c>
      <c r="E91" s="16" t="s">
        <v>724</v>
      </c>
      <c r="F91" s="17" t="s">
        <v>744</v>
      </c>
      <c r="G91" s="17" t="s">
        <v>904</v>
      </c>
      <c r="H91" s="17" t="s">
        <v>904</v>
      </c>
      <c r="I91" s="17" t="s">
        <v>727</v>
      </c>
      <c r="J91" s="17" t="s">
        <v>674</v>
      </c>
      <c r="K91" s="12" t="s">
        <v>905</v>
      </c>
      <c r="L91" s="18">
        <v>926445081</v>
      </c>
      <c r="M91" s="3" t="s">
        <v>354</v>
      </c>
      <c r="N91" s="3" t="s">
        <v>508</v>
      </c>
      <c r="O91" s="3" t="s">
        <v>509</v>
      </c>
      <c r="P91" s="3" t="s">
        <v>510</v>
      </c>
      <c r="Q91" s="3" t="s">
        <v>435</v>
      </c>
      <c r="R91" s="3" t="s">
        <v>729</v>
      </c>
      <c r="S91" s="18" t="s">
        <v>730</v>
      </c>
      <c r="T91" s="14">
        <v>18469.51690041837</v>
      </c>
      <c r="U91" s="7" t="e">
        <f>VLOOKUP(Tabla6[[#This Row],[NOMBRE PDV]],[3]Unicomer!$DY$3:$EA$160,3,0)</f>
        <v>#N/A</v>
      </c>
    </row>
    <row r="92" spans="1:21" x14ac:dyDescent="0.3">
      <c r="A92" s="29" t="s">
        <v>798</v>
      </c>
      <c r="B92" s="9">
        <v>491</v>
      </c>
      <c r="C92" s="10" t="s">
        <v>906</v>
      </c>
      <c r="D92" s="10" t="s">
        <v>355</v>
      </c>
      <c r="E92" s="10" t="s">
        <v>724</v>
      </c>
      <c r="F92" s="11" t="s">
        <v>23</v>
      </c>
      <c r="G92" s="11" t="s">
        <v>904</v>
      </c>
      <c r="H92" s="11" t="s">
        <v>904</v>
      </c>
      <c r="I92" s="11" t="s">
        <v>727</v>
      </c>
      <c r="J92" s="11" t="s">
        <v>674</v>
      </c>
      <c r="K92" s="12" t="s">
        <v>905</v>
      </c>
      <c r="L92" s="13">
        <v>926445081</v>
      </c>
      <c r="M92" s="2" t="s">
        <v>354</v>
      </c>
      <c r="N92" s="2" t="s">
        <v>508</v>
      </c>
      <c r="O92" s="2" t="s">
        <v>509</v>
      </c>
      <c r="P92" s="2" t="s">
        <v>510</v>
      </c>
      <c r="Q92" s="2" t="s">
        <v>435</v>
      </c>
      <c r="R92" s="2" t="s">
        <v>747</v>
      </c>
      <c r="S92" s="13" t="s">
        <v>730</v>
      </c>
      <c r="T92" s="14">
        <v>34100.674151215506</v>
      </c>
      <c r="U92" s="7" t="e">
        <f>VLOOKUP(Tabla6[[#This Row],[NOMBRE PDV]],[3]Unicomer!$DY$3:$EA$160,3,0)</f>
        <v>#N/A</v>
      </c>
    </row>
    <row r="93" spans="1:21" x14ac:dyDescent="0.3">
      <c r="A93" s="29" t="s">
        <v>798</v>
      </c>
      <c r="B93" s="15">
        <v>463</v>
      </c>
      <c r="C93" s="16" t="s">
        <v>907</v>
      </c>
      <c r="D93" s="16" t="s">
        <v>359</v>
      </c>
      <c r="E93" s="16" t="s">
        <v>734</v>
      </c>
      <c r="F93" s="17" t="s">
        <v>39</v>
      </c>
      <c r="G93" s="17" t="s">
        <v>904</v>
      </c>
      <c r="H93" s="17" t="s">
        <v>904</v>
      </c>
      <c r="I93" s="17" t="s">
        <v>727</v>
      </c>
      <c r="J93" s="17" t="s">
        <v>674</v>
      </c>
      <c r="K93" s="12" t="s">
        <v>908</v>
      </c>
      <c r="L93" s="18">
        <v>924383391</v>
      </c>
      <c r="M93" s="3" t="s">
        <v>358</v>
      </c>
      <c r="N93" s="3" t="s">
        <v>511</v>
      </c>
      <c r="O93" s="3" t="s">
        <v>428</v>
      </c>
      <c r="P93" s="3" t="s">
        <v>512</v>
      </c>
      <c r="Q93" s="3" t="s">
        <v>435</v>
      </c>
      <c r="R93" s="3" t="s">
        <v>754</v>
      </c>
      <c r="S93" s="18" t="s">
        <v>730</v>
      </c>
      <c r="T93" s="14">
        <v>42514.348181818183</v>
      </c>
      <c r="U93" s="7" t="e">
        <f>VLOOKUP(Tabla6[[#This Row],[NOMBRE PDV]],[3]Unicomer!$DY$3:$EA$160,3,0)</f>
        <v>#N/A</v>
      </c>
    </row>
    <row r="94" spans="1:21" x14ac:dyDescent="0.3">
      <c r="A94" s="29" t="s">
        <v>798</v>
      </c>
      <c r="B94" s="9">
        <v>407</v>
      </c>
      <c r="C94" s="10" t="s">
        <v>909</v>
      </c>
      <c r="D94" s="10" t="s">
        <v>360</v>
      </c>
      <c r="E94" s="10" t="s">
        <v>724</v>
      </c>
      <c r="F94" s="11" t="s">
        <v>95</v>
      </c>
      <c r="G94" s="11" t="s">
        <v>904</v>
      </c>
      <c r="H94" s="11" t="s">
        <v>904</v>
      </c>
      <c r="I94" s="11" t="s">
        <v>727</v>
      </c>
      <c r="J94" s="11" t="s">
        <v>674</v>
      </c>
      <c r="K94" s="12" t="s">
        <v>908</v>
      </c>
      <c r="L94" s="13">
        <v>924383391</v>
      </c>
      <c r="M94" s="2" t="s">
        <v>358</v>
      </c>
      <c r="N94" s="2" t="s">
        <v>511</v>
      </c>
      <c r="O94" s="2" t="s">
        <v>428</v>
      </c>
      <c r="P94" s="2" t="s">
        <v>512</v>
      </c>
      <c r="Q94" s="2" t="s">
        <v>435</v>
      </c>
      <c r="R94" s="2" t="s">
        <v>754</v>
      </c>
      <c r="S94" s="13" t="s">
        <v>730</v>
      </c>
      <c r="T94" s="14">
        <v>39173.71</v>
      </c>
      <c r="U94" s="7" t="e">
        <f>VLOOKUP(Tabla6[[#This Row],[NOMBRE PDV]],[3]Unicomer!$DY$3:$EA$160,3,0)</f>
        <v>#N/A</v>
      </c>
    </row>
    <row r="95" spans="1:21" x14ac:dyDescent="0.3">
      <c r="A95" s="29" t="s">
        <v>798</v>
      </c>
      <c r="B95" s="15">
        <v>71</v>
      </c>
      <c r="C95" s="16" t="s">
        <v>910</v>
      </c>
      <c r="D95" s="16" t="s">
        <v>46</v>
      </c>
      <c r="E95" s="16" t="s">
        <v>724</v>
      </c>
      <c r="F95" s="17" t="s">
        <v>844</v>
      </c>
      <c r="G95" s="17" t="s">
        <v>911</v>
      </c>
      <c r="H95" s="17" t="s">
        <v>841</v>
      </c>
      <c r="I95" s="17" t="s">
        <v>845</v>
      </c>
      <c r="J95" s="17" t="s">
        <v>674</v>
      </c>
      <c r="K95" s="12" t="s">
        <v>912</v>
      </c>
      <c r="L95" s="18">
        <v>1759137621</v>
      </c>
      <c r="M95" s="3" t="s">
        <v>44</v>
      </c>
      <c r="N95" s="3" t="s">
        <v>513</v>
      </c>
      <c r="O95" s="3" t="s">
        <v>514</v>
      </c>
      <c r="P95" s="3" t="s">
        <v>515</v>
      </c>
      <c r="Q95" s="3" t="s">
        <v>460</v>
      </c>
      <c r="R95" s="3" t="s">
        <v>741</v>
      </c>
      <c r="S95" s="18" t="s">
        <v>730</v>
      </c>
      <c r="T95" s="14">
        <v>180497.91932954703</v>
      </c>
      <c r="U95" s="7" t="e">
        <f>VLOOKUP(Tabla6[[#This Row],[NOMBRE PDV]],[3]Unicomer!$DY$3:$EA$160,3,0)</f>
        <v>#N/A</v>
      </c>
    </row>
    <row r="96" spans="1:21" x14ac:dyDescent="0.3">
      <c r="A96" s="29" t="s">
        <v>798</v>
      </c>
      <c r="B96" s="9">
        <v>330</v>
      </c>
      <c r="C96" s="10" t="s">
        <v>913</v>
      </c>
      <c r="D96" s="10" t="s">
        <v>193</v>
      </c>
      <c r="E96" s="10" t="s">
        <v>724</v>
      </c>
      <c r="F96" s="11" t="s">
        <v>192</v>
      </c>
      <c r="G96" s="11" t="s">
        <v>911</v>
      </c>
      <c r="H96" s="11" t="s">
        <v>841</v>
      </c>
      <c r="I96" s="11" t="s">
        <v>845</v>
      </c>
      <c r="J96" s="11" t="s">
        <v>674</v>
      </c>
      <c r="K96" s="12" t="s">
        <v>914</v>
      </c>
      <c r="L96" s="13">
        <v>1105129496</v>
      </c>
      <c r="M96" s="2" t="s">
        <v>191</v>
      </c>
      <c r="N96" s="2" t="s">
        <v>516</v>
      </c>
      <c r="O96" s="2" t="s">
        <v>517</v>
      </c>
      <c r="P96" s="2" t="s">
        <v>518</v>
      </c>
      <c r="Q96" s="2" t="s">
        <v>460</v>
      </c>
      <c r="R96" s="2" t="s">
        <v>741</v>
      </c>
      <c r="S96" s="13" t="s">
        <v>730</v>
      </c>
      <c r="T96" s="14">
        <v>75054.542247676043</v>
      </c>
      <c r="U96" s="7" t="e">
        <f>VLOOKUP(Tabla6[[#This Row],[NOMBRE PDV]],[3]Unicomer!$DY$3:$EA$160,3,0)</f>
        <v>#N/A</v>
      </c>
    </row>
    <row r="97" spans="1:21" x14ac:dyDescent="0.3">
      <c r="A97" s="29" t="s">
        <v>798</v>
      </c>
      <c r="B97" s="15">
        <v>269</v>
      </c>
      <c r="C97" s="16" t="s">
        <v>915</v>
      </c>
      <c r="D97" s="16" t="s">
        <v>336</v>
      </c>
      <c r="E97" s="16" t="s">
        <v>724</v>
      </c>
      <c r="F97" s="17" t="s">
        <v>844</v>
      </c>
      <c r="G97" s="17" t="s">
        <v>916</v>
      </c>
      <c r="H97" s="17" t="s">
        <v>841</v>
      </c>
      <c r="I97" s="17" t="s">
        <v>845</v>
      </c>
      <c r="J97" s="17" t="s">
        <v>674</v>
      </c>
      <c r="K97" s="12" t="s">
        <v>917</v>
      </c>
      <c r="L97" s="18">
        <v>1150241840</v>
      </c>
      <c r="M97" s="3" t="s">
        <v>335</v>
      </c>
      <c r="N97" s="3" t="s">
        <v>519</v>
      </c>
      <c r="O97" s="3" t="s">
        <v>424</v>
      </c>
      <c r="P97" s="3" t="s">
        <v>520</v>
      </c>
      <c r="Q97" s="3" t="s">
        <v>460</v>
      </c>
      <c r="R97" s="3" t="s">
        <v>741</v>
      </c>
      <c r="S97" s="18" t="s">
        <v>730</v>
      </c>
      <c r="T97" s="14">
        <v>228295.11957157927</v>
      </c>
      <c r="U97" s="7" t="e">
        <f>VLOOKUP(Tabla6[[#This Row],[NOMBRE PDV]],[3]Unicomer!$DY$3:$EA$160,3,0)</f>
        <v>#N/A</v>
      </c>
    </row>
    <row r="98" spans="1:21" x14ac:dyDescent="0.3">
      <c r="A98" s="29" t="s">
        <v>798</v>
      </c>
      <c r="B98" s="9">
        <v>72</v>
      </c>
      <c r="C98" s="10" t="s">
        <v>918</v>
      </c>
      <c r="D98" s="10" t="s">
        <v>243</v>
      </c>
      <c r="E98" s="10" t="s">
        <v>724</v>
      </c>
      <c r="F98" s="11" t="s">
        <v>844</v>
      </c>
      <c r="G98" s="11" t="s">
        <v>919</v>
      </c>
      <c r="H98" s="11" t="s">
        <v>841</v>
      </c>
      <c r="I98" s="11" t="s">
        <v>845</v>
      </c>
      <c r="J98" s="11" t="s">
        <v>674</v>
      </c>
      <c r="K98" s="12" t="s">
        <v>857</v>
      </c>
      <c r="L98" s="13">
        <v>1751483221</v>
      </c>
      <c r="M98" s="2" t="s">
        <v>240</v>
      </c>
      <c r="N98" s="2" t="s">
        <v>483</v>
      </c>
      <c r="O98" s="2" t="s">
        <v>484</v>
      </c>
      <c r="P98" s="2" t="s">
        <v>485</v>
      </c>
      <c r="Q98" s="2" t="s">
        <v>429</v>
      </c>
      <c r="R98" s="2" t="s">
        <v>741</v>
      </c>
      <c r="S98" s="13" t="s">
        <v>730</v>
      </c>
      <c r="T98" s="14">
        <v>28396.958733884028</v>
      </c>
      <c r="U98" s="7" t="e">
        <f>VLOOKUP(Tabla6[[#This Row],[NOMBRE PDV]],[3]Unicomer!$DY$3:$EA$160,3,0)</f>
        <v>#N/A</v>
      </c>
    </row>
    <row r="99" spans="1:21" x14ac:dyDescent="0.3">
      <c r="A99" s="29" t="s">
        <v>885</v>
      </c>
      <c r="B99" s="15">
        <v>531</v>
      </c>
      <c r="C99" s="16" t="s">
        <v>92</v>
      </c>
      <c r="D99" s="16" t="s">
        <v>920</v>
      </c>
      <c r="E99" s="16" t="s">
        <v>204</v>
      </c>
      <c r="F99" s="17" t="s">
        <v>23</v>
      </c>
      <c r="G99" s="17" t="s">
        <v>506</v>
      </c>
      <c r="H99" s="17" t="s">
        <v>506</v>
      </c>
      <c r="I99" s="17" t="s">
        <v>727</v>
      </c>
      <c r="J99" s="17" t="s">
        <v>676</v>
      </c>
      <c r="K99" s="12" t="s">
        <v>921</v>
      </c>
      <c r="L99" s="18">
        <v>1003604400</v>
      </c>
      <c r="M99" s="3" t="s">
        <v>91</v>
      </c>
      <c r="N99" s="3" t="s">
        <v>521</v>
      </c>
      <c r="O99" s="3" t="s">
        <v>463</v>
      </c>
      <c r="P99" s="3" t="s">
        <v>522</v>
      </c>
      <c r="Q99" s="3" t="s">
        <v>460</v>
      </c>
      <c r="R99" s="3" t="s">
        <v>747</v>
      </c>
      <c r="S99" s="18" t="s">
        <v>730</v>
      </c>
      <c r="T99" s="14">
        <v>6626.3006036020361</v>
      </c>
      <c r="U99" s="7" t="e">
        <f>VLOOKUP(Tabla6[[#This Row],[NOMBRE PDV]],[3]Unicomer!$DY$3:$EA$160,3,0)</f>
        <v>#N/A</v>
      </c>
    </row>
    <row r="100" spans="1:21" x14ac:dyDescent="0.3">
      <c r="A100" s="29" t="s">
        <v>785</v>
      </c>
      <c r="B100" s="9">
        <v>74</v>
      </c>
      <c r="C100" s="10" t="s">
        <v>922</v>
      </c>
      <c r="D100" s="10" t="s">
        <v>97</v>
      </c>
      <c r="E100" s="10" t="s">
        <v>734</v>
      </c>
      <c r="F100" s="11" t="s">
        <v>844</v>
      </c>
      <c r="G100" s="11" t="s">
        <v>506</v>
      </c>
      <c r="H100" s="11" t="s">
        <v>506</v>
      </c>
      <c r="I100" s="11" t="s">
        <v>845</v>
      </c>
      <c r="J100" s="11" t="s">
        <v>676</v>
      </c>
      <c r="K100" s="12" t="s">
        <v>921</v>
      </c>
      <c r="L100" s="13">
        <v>1003604400</v>
      </c>
      <c r="M100" s="2" t="s">
        <v>91</v>
      </c>
      <c r="N100" s="2" t="s">
        <v>521</v>
      </c>
      <c r="O100" s="2" t="s">
        <v>463</v>
      </c>
      <c r="P100" s="2" t="s">
        <v>522</v>
      </c>
      <c r="Q100" s="2" t="s">
        <v>460</v>
      </c>
      <c r="R100" s="2" t="s">
        <v>741</v>
      </c>
      <c r="S100" s="13" t="s">
        <v>730</v>
      </c>
      <c r="T100" s="14">
        <v>46820.539227798414</v>
      </c>
      <c r="U100" s="7" t="e">
        <f>VLOOKUP(Tabla6[[#This Row],[NOMBRE PDV]],[3]Unicomer!$DY$3:$EA$160,3,0)</f>
        <v>#N/A</v>
      </c>
    </row>
    <row r="101" spans="1:21" x14ac:dyDescent="0.3">
      <c r="A101" s="29" t="s">
        <v>785</v>
      </c>
      <c r="B101" s="15">
        <v>49</v>
      </c>
      <c r="C101" s="16" t="s">
        <v>923</v>
      </c>
      <c r="D101" s="16" t="s">
        <v>94</v>
      </c>
      <c r="E101" s="16" t="s">
        <v>769</v>
      </c>
      <c r="F101" s="17" t="s">
        <v>30</v>
      </c>
      <c r="G101" s="17" t="s">
        <v>506</v>
      </c>
      <c r="H101" s="17" t="s">
        <v>506</v>
      </c>
      <c r="I101" s="17" t="s">
        <v>727</v>
      </c>
      <c r="J101" s="17" t="s">
        <v>676</v>
      </c>
      <c r="K101" s="12" t="s">
        <v>921</v>
      </c>
      <c r="L101" s="18">
        <v>1003604400</v>
      </c>
      <c r="M101" s="3" t="s">
        <v>91</v>
      </c>
      <c r="N101" s="3" t="s">
        <v>521</v>
      </c>
      <c r="O101" s="3" t="s">
        <v>463</v>
      </c>
      <c r="P101" s="3" t="s">
        <v>522</v>
      </c>
      <c r="Q101" s="3" t="s">
        <v>460</v>
      </c>
      <c r="R101" s="3" t="s">
        <v>747</v>
      </c>
      <c r="S101" s="18" t="s">
        <v>730</v>
      </c>
      <c r="T101" s="14">
        <v>15185.186009999999</v>
      </c>
      <c r="U101" s="7" t="e">
        <f>VLOOKUP(Tabla6[[#This Row],[NOMBRE PDV]],[3]Unicomer!$DY$3:$EA$160,3,0)</f>
        <v>#N/A</v>
      </c>
    </row>
    <row r="102" spans="1:21" x14ac:dyDescent="0.3">
      <c r="A102" s="29" t="s">
        <v>785</v>
      </c>
      <c r="B102" s="9">
        <v>31</v>
      </c>
      <c r="C102" s="10" t="s">
        <v>924</v>
      </c>
      <c r="D102" s="10" t="s">
        <v>84</v>
      </c>
      <c r="E102" s="10" t="s">
        <v>757</v>
      </c>
      <c r="F102" s="11" t="s">
        <v>30</v>
      </c>
      <c r="G102" s="11" t="s">
        <v>506</v>
      </c>
      <c r="H102" s="11" t="s">
        <v>506</v>
      </c>
      <c r="I102" s="11" t="s">
        <v>727</v>
      </c>
      <c r="J102" s="11" t="s">
        <v>676</v>
      </c>
      <c r="K102" s="12" t="s">
        <v>925</v>
      </c>
      <c r="L102" s="13">
        <v>1004429856</v>
      </c>
      <c r="M102" s="2" t="s">
        <v>82</v>
      </c>
      <c r="N102" s="2" t="s">
        <v>523</v>
      </c>
      <c r="O102" s="2" t="s">
        <v>524</v>
      </c>
      <c r="P102" s="2" t="s">
        <v>525</v>
      </c>
      <c r="Q102" s="2" t="s">
        <v>460</v>
      </c>
      <c r="R102" s="2" t="s">
        <v>747</v>
      </c>
      <c r="S102" s="13" t="s">
        <v>730</v>
      </c>
      <c r="T102" s="14">
        <v>15475.348799999998</v>
      </c>
      <c r="U102" s="7" t="e">
        <f>VLOOKUP(Tabla6[[#This Row],[NOMBRE PDV]],[3]Unicomer!$DY$3:$EA$160,3,0)</f>
        <v>#N/A</v>
      </c>
    </row>
    <row r="103" spans="1:21" x14ac:dyDescent="0.3">
      <c r="A103" s="29" t="s">
        <v>785</v>
      </c>
      <c r="B103" s="15">
        <v>158</v>
      </c>
      <c r="C103" s="16" t="s">
        <v>926</v>
      </c>
      <c r="D103" s="16" t="s">
        <v>927</v>
      </c>
      <c r="E103" s="16" t="s">
        <v>724</v>
      </c>
      <c r="F103" s="17" t="s">
        <v>77</v>
      </c>
      <c r="G103" s="17" t="s">
        <v>506</v>
      </c>
      <c r="H103" s="17" t="s">
        <v>506</v>
      </c>
      <c r="I103" s="17" t="s">
        <v>727</v>
      </c>
      <c r="J103" s="17" t="s">
        <v>676</v>
      </c>
      <c r="K103" s="12" t="s">
        <v>925</v>
      </c>
      <c r="L103" s="18">
        <v>1004429856</v>
      </c>
      <c r="M103" s="3" t="s">
        <v>82</v>
      </c>
      <c r="N103" s="3" t="s">
        <v>523</v>
      </c>
      <c r="O103" s="3" t="s">
        <v>524</v>
      </c>
      <c r="P103" s="3" t="s">
        <v>525</v>
      </c>
      <c r="Q103" s="3" t="s">
        <v>460</v>
      </c>
      <c r="R103" s="3" t="s">
        <v>741</v>
      </c>
      <c r="S103" s="18" t="s">
        <v>730</v>
      </c>
      <c r="T103" s="14">
        <v>19656.212914090571</v>
      </c>
      <c r="U103" s="7" t="e">
        <f>VLOOKUP(Tabla6[[#This Row],[NOMBRE PDV]],[3]Unicomer!$DY$3:$EA$160,3,0)</f>
        <v>#N/A</v>
      </c>
    </row>
    <row r="104" spans="1:21" x14ac:dyDescent="0.3">
      <c r="A104" s="29" t="s">
        <v>785</v>
      </c>
      <c r="B104" s="9">
        <v>1101</v>
      </c>
      <c r="C104" s="10" t="s">
        <v>928</v>
      </c>
      <c r="D104" s="10" t="s">
        <v>929</v>
      </c>
      <c r="E104" s="10" t="s">
        <v>734</v>
      </c>
      <c r="F104" s="11" t="s">
        <v>95</v>
      </c>
      <c r="G104" s="11" t="s">
        <v>506</v>
      </c>
      <c r="H104" s="11" t="s">
        <v>506</v>
      </c>
      <c r="I104" s="11" t="s">
        <v>727</v>
      </c>
      <c r="J104" s="11" t="s">
        <v>676</v>
      </c>
      <c r="K104" s="12" t="s">
        <v>921</v>
      </c>
      <c r="L104" s="13">
        <v>1003604400</v>
      </c>
      <c r="M104" s="2" t="s">
        <v>91</v>
      </c>
      <c r="N104" s="2" t="s">
        <v>521</v>
      </c>
      <c r="O104" s="2" t="s">
        <v>463</v>
      </c>
      <c r="P104" s="2" t="s">
        <v>522</v>
      </c>
      <c r="Q104" s="2" t="s">
        <v>460</v>
      </c>
      <c r="R104" s="2" t="s">
        <v>754</v>
      </c>
      <c r="S104" s="13" t="s">
        <v>730</v>
      </c>
      <c r="T104" s="14">
        <v>20138.375454545458</v>
      </c>
      <c r="U104" s="7" t="e">
        <f>VLOOKUP(Tabla6[[#This Row],[NOMBRE PDV]],[3]Unicomer!$DY$3:$EA$160,3,0)</f>
        <v>#N/A</v>
      </c>
    </row>
    <row r="105" spans="1:21" x14ac:dyDescent="0.3">
      <c r="A105" s="29" t="s">
        <v>785</v>
      </c>
      <c r="B105" s="15">
        <v>1013</v>
      </c>
      <c r="C105" s="16" t="s">
        <v>930</v>
      </c>
      <c r="D105" s="16" t="s">
        <v>931</v>
      </c>
      <c r="E105" s="16" t="s">
        <v>734</v>
      </c>
      <c r="F105" s="17" t="s">
        <v>39</v>
      </c>
      <c r="G105" s="17" t="s">
        <v>506</v>
      </c>
      <c r="H105" s="17" t="s">
        <v>506</v>
      </c>
      <c r="I105" s="17" t="s">
        <v>727</v>
      </c>
      <c r="J105" s="17" t="s">
        <v>676</v>
      </c>
      <c r="K105" s="12" t="s">
        <v>925</v>
      </c>
      <c r="L105" s="18">
        <v>1004429856</v>
      </c>
      <c r="M105" s="3" t="s">
        <v>82</v>
      </c>
      <c r="N105" s="3" t="s">
        <v>523</v>
      </c>
      <c r="O105" s="3" t="s">
        <v>524</v>
      </c>
      <c r="P105" s="3" t="s">
        <v>525</v>
      </c>
      <c r="Q105" s="3" t="s">
        <v>460</v>
      </c>
      <c r="R105" s="3" t="s">
        <v>754</v>
      </c>
      <c r="S105" s="18" t="s">
        <v>730</v>
      </c>
      <c r="T105" s="14">
        <v>62243.022727272728</v>
      </c>
      <c r="U105" s="7" t="e">
        <f>VLOOKUP(Tabla6[[#This Row],[NOMBRE PDV]],[3]Unicomer!$DY$3:$EA$160,3,0)</f>
        <v>#N/A</v>
      </c>
    </row>
    <row r="106" spans="1:21" x14ac:dyDescent="0.3">
      <c r="A106" s="29" t="s">
        <v>885</v>
      </c>
      <c r="B106" s="9" t="s">
        <v>932</v>
      </c>
      <c r="C106" s="10" t="s">
        <v>933</v>
      </c>
      <c r="D106" s="10" t="s">
        <v>934</v>
      </c>
      <c r="E106" s="10" t="s">
        <v>204</v>
      </c>
      <c r="F106" s="11" t="s">
        <v>77</v>
      </c>
      <c r="G106" s="11" t="s">
        <v>506</v>
      </c>
      <c r="H106" s="11" t="s">
        <v>506</v>
      </c>
      <c r="I106" s="11" t="s">
        <v>727</v>
      </c>
      <c r="J106" s="11" t="s">
        <v>676</v>
      </c>
      <c r="K106" s="12" t="s">
        <v>925</v>
      </c>
      <c r="L106" s="13">
        <v>1004429856</v>
      </c>
      <c r="M106" s="2" t="s">
        <v>82</v>
      </c>
      <c r="N106" s="2" t="s">
        <v>523</v>
      </c>
      <c r="O106" s="2" t="s">
        <v>524</v>
      </c>
      <c r="P106" s="2" t="s">
        <v>525</v>
      </c>
      <c r="Q106" s="2" t="s">
        <v>460</v>
      </c>
      <c r="R106" s="2" t="s">
        <v>741</v>
      </c>
      <c r="S106" s="13" t="s">
        <v>730</v>
      </c>
      <c r="T106" s="14">
        <v>19656.212914090571</v>
      </c>
      <c r="U106" s="7" t="e">
        <f>VLOOKUP(Tabla6[[#This Row],[NOMBRE PDV]],[3]Unicomer!$DY$3:$EA$160,3,0)</f>
        <v>#N/A</v>
      </c>
    </row>
    <row r="107" spans="1:21" x14ac:dyDescent="0.3">
      <c r="A107" s="29" t="s">
        <v>885</v>
      </c>
      <c r="B107" s="21">
        <v>1018</v>
      </c>
      <c r="C107" s="16" t="s">
        <v>935</v>
      </c>
      <c r="D107" s="16" t="s">
        <v>936</v>
      </c>
      <c r="E107" s="16" t="s">
        <v>769</v>
      </c>
      <c r="F107" s="17" t="s">
        <v>39</v>
      </c>
      <c r="G107" s="17" t="s">
        <v>506</v>
      </c>
      <c r="H107" s="17" t="s">
        <v>506</v>
      </c>
      <c r="I107" s="17" t="s">
        <v>727</v>
      </c>
      <c r="J107" s="17" t="s">
        <v>676</v>
      </c>
      <c r="K107" s="12" t="s">
        <v>921</v>
      </c>
      <c r="L107" s="18">
        <v>1003604400</v>
      </c>
      <c r="M107" s="3" t="s">
        <v>91</v>
      </c>
      <c r="N107" s="3" t="s">
        <v>521</v>
      </c>
      <c r="O107" s="3" t="s">
        <v>463</v>
      </c>
      <c r="P107" s="3" t="s">
        <v>522</v>
      </c>
      <c r="Q107" s="3" t="s">
        <v>460</v>
      </c>
      <c r="R107" s="3" t="s">
        <v>754</v>
      </c>
      <c r="S107" s="18" t="s">
        <v>730</v>
      </c>
      <c r="T107" s="14">
        <v>14181.954545454546</v>
      </c>
      <c r="U107" s="7">
        <f>VLOOKUP(Tabla6[[#This Row],[NOMBRE PDV]],[3]Unicomer!$DY$3:$EA$160,3,0)</f>
        <v>92</v>
      </c>
    </row>
    <row r="108" spans="1:21" x14ac:dyDescent="0.3">
      <c r="A108" s="29" t="s">
        <v>885</v>
      </c>
      <c r="B108" s="19">
        <v>81</v>
      </c>
      <c r="C108" s="10" t="s">
        <v>937</v>
      </c>
      <c r="D108" s="10" t="s">
        <v>938</v>
      </c>
      <c r="E108" s="10" t="s">
        <v>769</v>
      </c>
      <c r="F108" s="11" t="s">
        <v>739</v>
      </c>
      <c r="G108" s="11" t="s">
        <v>506</v>
      </c>
      <c r="H108" s="11" t="s">
        <v>506</v>
      </c>
      <c r="I108" s="11" t="s">
        <v>727</v>
      </c>
      <c r="J108" s="11" t="s">
        <v>676</v>
      </c>
      <c r="K108" s="12" t="s">
        <v>921</v>
      </c>
      <c r="L108" s="13">
        <v>1003604400</v>
      </c>
      <c r="M108" s="2" t="s">
        <v>91</v>
      </c>
      <c r="N108" s="2" t="s">
        <v>521</v>
      </c>
      <c r="O108" s="2" t="s">
        <v>463</v>
      </c>
      <c r="P108" s="2" t="s">
        <v>522</v>
      </c>
      <c r="Q108" s="2" t="s">
        <v>460</v>
      </c>
      <c r="R108" s="2" t="s">
        <v>741</v>
      </c>
      <c r="S108" s="13" t="s">
        <v>730</v>
      </c>
      <c r="T108" s="14">
        <v>1983.3150858500696</v>
      </c>
      <c r="U108" s="7" t="e">
        <f>VLOOKUP(Tabla6[[#This Row],[NOMBRE PDV]],[3]Unicomer!$DY$3:$EA$160,3,0)</f>
        <v>#N/A</v>
      </c>
    </row>
    <row r="109" spans="1:21" x14ac:dyDescent="0.3">
      <c r="A109" s="29" t="s">
        <v>885</v>
      </c>
      <c r="B109" s="21">
        <v>94322</v>
      </c>
      <c r="C109" s="16" t="s">
        <v>939</v>
      </c>
      <c r="D109" s="16" t="s">
        <v>85</v>
      </c>
      <c r="E109" s="16" t="s">
        <v>734</v>
      </c>
      <c r="F109" s="17" t="s">
        <v>739</v>
      </c>
      <c r="G109" s="17" t="s">
        <v>506</v>
      </c>
      <c r="H109" s="17" t="s">
        <v>506</v>
      </c>
      <c r="I109" s="17" t="s">
        <v>727</v>
      </c>
      <c r="J109" s="17" t="s">
        <v>676</v>
      </c>
      <c r="K109" s="12" t="s">
        <v>925</v>
      </c>
      <c r="L109" s="18">
        <v>1004429856</v>
      </c>
      <c r="M109" s="3" t="s">
        <v>82</v>
      </c>
      <c r="N109" s="3" t="s">
        <v>523</v>
      </c>
      <c r="O109" s="3" t="s">
        <v>524</v>
      </c>
      <c r="P109" s="3" t="s">
        <v>525</v>
      </c>
      <c r="Q109" s="3" t="s">
        <v>460</v>
      </c>
      <c r="R109" s="3" t="s">
        <v>741</v>
      </c>
      <c r="S109" s="18" t="s">
        <v>730</v>
      </c>
      <c r="T109" s="14">
        <v>21330.803746017402</v>
      </c>
      <c r="U109" s="7" t="e">
        <f>VLOOKUP(Tabla6[[#This Row],[NOMBRE PDV]],[3]Unicomer!$DY$3:$EA$160,3,0)</f>
        <v>#N/A</v>
      </c>
    </row>
    <row r="110" spans="1:21" x14ac:dyDescent="0.3">
      <c r="A110" s="29" t="s">
        <v>885</v>
      </c>
      <c r="B110" s="19">
        <v>86</v>
      </c>
      <c r="C110" s="10" t="s">
        <v>940</v>
      </c>
      <c r="D110" s="10" t="s">
        <v>87</v>
      </c>
      <c r="E110" s="10" t="s">
        <v>769</v>
      </c>
      <c r="F110" s="11" t="s">
        <v>739</v>
      </c>
      <c r="G110" s="11" t="s">
        <v>506</v>
      </c>
      <c r="H110" s="11" t="s">
        <v>506</v>
      </c>
      <c r="I110" s="11" t="s">
        <v>727</v>
      </c>
      <c r="J110" s="11" t="s">
        <v>676</v>
      </c>
      <c r="K110" s="12" t="s">
        <v>925</v>
      </c>
      <c r="L110" s="13">
        <v>1004429856</v>
      </c>
      <c r="M110" s="2" t="s">
        <v>82</v>
      </c>
      <c r="N110" s="2" t="s">
        <v>523</v>
      </c>
      <c r="O110" s="2" t="s">
        <v>524</v>
      </c>
      <c r="P110" s="2" t="s">
        <v>525</v>
      </c>
      <c r="Q110" s="2" t="s">
        <v>460</v>
      </c>
      <c r="R110" s="2" t="s">
        <v>741</v>
      </c>
      <c r="S110" s="13" t="s">
        <v>730</v>
      </c>
      <c r="T110" s="14">
        <v>6975.0532669495124</v>
      </c>
      <c r="U110" s="7" t="e">
        <f>VLOOKUP(Tabla6[[#This Row],[NOMBRE PDV]],[3]Unicomer!$DY$3:$EA$160,3,0)</f>
        <v>#N/A</v>
      </c>
    </row>
    <row r="111" spans="1:21" x14ac:dyDescent="0.3">
      <c r="A111" s="29" t="s">
        <v>885</v>
      </c>
      <c r="B111" s="21">
        <v>959</v>
      </c>
      <c r="C111" s="16" t="s">
        <v>941</v>
      </c>
      <c r="D111" s="16" t="s">
        <v>88</v>
      </c>
      <c r="E111" s="16" t="s">
        <v>769</v>
      </c>
      <c r="F111" s="17" t="s">
        <v>739</v>
      </c>
      <c r="G111" s="17" t="s">
        <v>506</v>
      </c>
      <c r="H111" s="17" t="s">
        <v>506</v>
      </c>
      <c r="I111" s="17" t="s">
        <v>727</v>
      </c>
      <c r="J111" s="17" t="s">
        <v>676</v>
      </c>
      <c r="K111" s="12" t="s">
        <v>925</v>
      </c>
      <c r="L111" s="18">
        <v>1004429856</v>
      </c>
      <c r="M111" s="3" t="s">
        <v>82</v>
      </c>
      <c r="N111" s="3" t="s">
        <v>523</v>
      </c>
      <c r="O111" s="3" t="s">
        <v>524</v>
      </c>
      <c r="P111" s="3" t="s">
        <v>525</v>
      </c>
      <c r="Q111" s="3" t="s">
        <v>460</v>
      </c>
      <c r="R111" s="3" t="s">
        <v>741</v>
      </c>
      <c r="S111" s="18" t="s">
        <v>730</v>
      </c>
      <c r="T111" s="14">
        <v>1406.6537247541673</v>
      </c>
      <c r="U111" s="7" t="e">
        <f>VLOOKUP(Tabla6[[#This Row],[NOMBRE PDV]],[3]Unicomer!$DY$3:$EA$160,3,0)</f>
        <v>#N/A</v>
      </c>
    </row>
    <row r="112" spans="1:21" x14ac:dyDescent="0.3">
      <c r="A112" s="29" t="s">
        <v>885</v>
      </c>
      <c r="B112" s="19">
        <v>5</v>
      </c>
      <c r="C112" s="10" t="s">
        <v>942</v>
      </c>
      <c r="D112" s="10" t="s">
        <v>93</v>
      </c>
      <c r="E112" s="10" t="s">
        <v>769</v>
      </c>
      <c r="F112" s="11" t="s">
        <v>837</v>
      </c>
      <c r="G112" s="11" t="s">
        <v>506</v>
      </c>
      <c r="H112" s="11" t="s">
        <v>506</v>
      </c>
      <c r="I112" s="11" t="s">
        <v>727</v>
      </c>
      <c r="J112" s="11" t="s">
        <v>676</v>
      </c>
      <c r="K112" s="12" t="s">
        <v>921</v>
      </c>
      <c r="L112" s="13">
        <v>1003604400</v>
      </c>
      <c r="M112" s="2" t="s">
        <v>91</v>
      </c>
      <c r="N112" s="2" t="s">
        <v>521</v>
      </c>
      <c r="O112" s="2" t="s">
        <v>463</v>
      </c>
      <c r="P112" s="2" t="s">
        <v>522</v>
      </c>
      <c r="Q112" s="2" t="s">
        <v>460</v>
      </c>
      <c r="R112" s="2" t="s">
        <v>747</v>
      </c>
      <c r="S112" s="13" t="s">
        <v>730</v>
      </c>
      <c r="T112" s="14">
        <v>14250.217019999998</v>
      </c>
      <c r="U112" s="7" t="e">
        <f>VLOOKUP(Tabla6[[#This Row],[NOMBRE PDV]],[3]Unicomer!$DY$3:$EA$160,3,0)</f>
        <v>#N/A</v>
      </c>
    </row>
    <row r="113" spans="1:21" x14ac:dyDescent="0.3">
      <c r="A113" s="29" t="s">
        <v>798</v>
      </c>
      <c r="B113" s="15">
        <v>368</v>
      </c>
      <c r="C113" s="16" t="s">
        <v>943</v>
      </c>
      <c r="D113" s="16" t="s">
        <v>154</v>
      </c>
      <c r="E113" s="16" t="s">
        <v>724</v>
      </c>
      <c r="F113" s="17" t="s">
        <v>77</v>
      </c>
      <c r="G113" s="17" t="s">
        <v>944</v>
      </c>
      <c r="H113" s="17" t="s">
        <v>841</v>
      </c>
      <c r="I113" s="17" t="s">
        <v>727</v>
      </c>
      <c r="J113" s="17" t="s">
        <v>674</v>
      </c>
      <c r="K113" s="12" t="s">
        <v>868</v>
      </c>
      <c r="L113" s="18">
        <v>1760734481</v>
      </c>
      <c r="M113" s="3" t="s">
        <v>151</v>
      </c>
      <c r="N113" s="3" t="s">
        <v>489</v>
      </c>
      <c r="O113" s="3" t="s">
        <v>490</v>
      </c>
      <c r="P113" s="3" t="s">
        <v>491</v>
      </c>
      <c r="Q113" s="3" t="s">
        <v>460</v>
      </c>
      <c r="R113" s="3" t="s">
        <v>741</v>
      </c>
      <c r="S113" s="18" t="s">
        <v>730</v>
      </c>
      <c r="T113" s="14">
        <v>20415.729787959055</v>
      </c>
      <c r="U113" s="7" t="e">
        <f>VLOOKUP(Tabla6[[#This Row],[NOMBRE PDV]],[3]Unicomer!$DY$3:$EA$160,3,0)</f>
        <v>#N/A</v>
      </c>
    </row>
    <row r="114" spans="1:21" x14ac:dyDescent="0.3">
      <c r="A114" s="29" t="s">
        <v>798</v>
      </c>
      <c r="B114" s="9">
        <v>201</v>
      </c>
      <c r="C114" s="10" t="s">
        <v>945</v>
      </c>
      <c r="D114" s="10" t="s">
        <v>672</v>
      </c>
      <c r="E114" s="10" t="s">
        <v>757</v>
      </c>
      <c r="F114" s="11" t="s">
        <v>23</v>
      </c>
      <c r="G114" s="11" t="s">
        <v>944</v>
      </c>
      <c r="H114" s="11" t="s">
        <v>841</v>
      </c>
      <c r="I114" s="11" t="s">
        <v>727</v>
      </c>
      <c r="J114" s="11" t="s">
        <v>674</v>
      </c>
      <c r="K114" s="12" t="s">
        <v>946</v>
      </c>
      <c r="L114" s="13">
        <v>1758048159</v>
      </c>
      <c r="M114" s="2" t="s">
        <v>644</v>
      </c>
      <c r="N114" s="2" t="s">
        <v>526</v>
      </c>
      <c r="O114" s="2" t="s">
        <v>527</v>
      </c>
      <c r="P114" s="2" t="s">
        <v>528</v>
      </c>
      <c r="Q114" s="2" t="s">
        <v>460</v>
      </c>
      <c r="R114" s="2" t="s">
        <v>747</v>
      </c>
      <c r="S114" s="13" t="s">
        <v>730</v>
      </c>
      <c r="T114" s="14">
        <v>16964.718020365999</v>
      </c>
      <c r="U114" s="7" t="e">
        <f>VLOOKUP(Tabla6[[#This Row],[NOMBRE PDV]],[3]Unicomer!$DY$3:$EA$160,3,0)</f>
        <v>#N/A</v>
      </c>
    </row>
    <row r="115" spans="1:21" x14ac:dyDescent="0.3">
      <c r="A115" s="29" t="s">
        <v>798</v>
      </c>
      <c r="B115" s="15">
        <v>180</v>
      </c>
      <c r="C115" s="16" t="s">
        <v>947</v>
      </c>
      <c r="D115" s="16" t="s">
        <v>673</v>
      </c>
      <c r="E115" s="16" t="s">
        <v>724</v>
      </c>
      <c r="F115" s="17" t="s">
        <v>95</v>
      </c>
      <c r="G115" s="17" t="s">
        <v>944</v>
      </c>
      <c r="H115" s="17" t="s">
        <v>841</v>
      </c>
      <c r="I115" s="17" t="s">
        <v>727</v>
      </c>
      <c r="J115" s="17" t="s">
        <v>674</v>
      </c>
      <c r="K115" s="12" t="s">
        <v>946</v>
      </c>
      <c r="L115" s="18">
        <v>1758048159</v>
      </c>
      <c r="M115" s="3" t="s">
        <v>644</v>
      </c>
      <c r="N115" s="3" t="s">
        <v>526</v>
      </c>
      <c r="O115" s="3" t="s">
        <v>527</v>
      </c>
      <c r="P115" s="3" t="s">
        <v>528</v>
      </c>
      <c r="Q115" s="3" t="s">
        <v>460</v>
      </c>
      <c r="R115" s="3" t="s">
        <v>754</v>
      </c>
      <c r="S115" s="18" t="s">
        <v>730</v>
      </c>
      <c r="T115" s="14">
        <v>34446.391818181815</v>
      </c>
      <c r="U115" s="7">
        <f>VLOOKUP(Tabla6[[#This Row],[NOMBRE PDV]],[3]Unicomer!$DY$3:$EA$160,3,0)</f>
        <v>23</v>
      </c>
    </row>
    <row r="116" spans="1:21" x14ac:dyDescent="0.3">
      <c r="A116" s="29" t="s">
        <v>798</v>
      </c>
      <c r="B116" s="9">
        <v>173</v>
      </c>
      <c r="C116" s="10" t="s">
        <v>948</v>
      </c>
      <c r="D116" s="10" t="s">
        <v>170</v>
      </c>
      <c r="E116" s="10" t="s">
        <v>734</v>
      </c>
      <c r="F116" s="11" t="s">
        <v>39</v>
      </c>
      <c r="G116" s="11" t="s">
        <v>944</v>
      </c>
      <c r="H116" s="11" t="s">
        <v>841</v>
      </c>
      <c r="I116" s="11" t="s">
        <v>727</v>
      </c>
      <c r="J116" s="11" t="s">
        <v>674</v>
      </c>
      <c r="K116" s="12" t="s">
        <v>866</v>
      </c>
      <c r="L116" s="13">
        <v>1726449588</v>
      </c>
      <c r="M116" s="2" t="s">
        <v>169</v>
      </c>
      <c r="N116" s="2" t="s">
        <v>486</v>
      </c>
      <c r="O116" s="2" t="s">
        <v>487</v>
      </c>
      <c r="P116" s="2" t="s">
        <v>488</v>
      </c>
      <c r="Q116" s="2" t="s">
        <v>460</v>
      </c>
      <c r="R116" s="2" t="s">
        <v>754</v>
      </c>
      <c r="S116" s="13" t="s">
        <v>730</v>
      </c>
      <c r="T116" s="14">
        <v>66245.485454545458</v>
      </c>
      <c r="U116" s="7" t="e">
        <f>VLOOKUP(Tabla6[[#This Row],[NOMBRE PDV]],[3]Unicomer!$DY$3:$EA$160,3,0)</f>
        <v>#N/A</v>
      </c>
    </row>
    <row r="117" spans="1:21" x14ac:dyDescent="0.3">
      <c r="A117" s="29" t="s">
        <v>819</v>
      </c>
      <c r="B117" s="15">
        <v>962</v>
      </c>
      <c r="C117" s="16" t="s">
        <v>949</v>
      </c>
      <c r="D117" s="16" t="s">
        <v>131</v>
      </c>
      <c r="E117" s="16" t="s">
        <v>724</v>
      </c>
      <c r="F117" s="17" t="s">
        <v>49</v>
      </c>
      <c r="G117" s="17" t="s">
        <v>950</v>
      </c>
      <c r="H117" s="17" t="s">
        <v>950</v>
      </c>
      <c r="I117" s="17" t="s">
        <v>727</v>
      </c>
      <c r="J117" s="17" t="s">
        <v>674</v>
      </c>
      <c r="K117" s="12" t="s">
        <v>951</v>
      </c>
      <c r="L117" s="18">
        <v>924087000</v>
      </c>
      <c r="M117" s="3" t="s">
        <v>130</v>
      </c>
      <c r="N117" s="3" t="s">
        <v>529</v>
      </c>
      <c r="O117" s="3" t="s">
        <v>530</v>
      </c>
      <c r="P117" s="3" t="s">
        <v>531</v>
      </c>
      <c r="Q117" s="3" t="s">
        <v>400</v>
      </c>
      <c r="R117" s="3" t="s">
        <v>741</v>
      </c>
      <c r="S117" s="18" t="s">
        <v>730</v>
      </c>
      <c r="T117" s="14">
        <v>27126.927500000002</v>
      </c>
      <c r="U117" s="7" t="e">
        <f>VLOOKUP(Tabla6[[#This Row],[NOMBRE PDV]],[3]Unicomer!$DY$3:$EA$160,3,0)</f>
        <v>#N/A</v>
      </c>
    </row>
    <row r="118" spans="1:21" x14ac:dyDescent="0.3">
      <c r="A118" s="29" t="s">
        <v>798</v>
      </c>
      <c r="B118" s="9">
        <v>525</v>
      </c>
      <c r="C118" s="10" t="s">
        <v>952</v>
      </c>
      <c r="D118" s="10" t="s">
        <v>317</v>
      </c>
      <c r="E118" s="10" t="s">
        <v>724</v>
      </c>
      <c r="F118" s="11" t="s">
        <v>30</v>
      </c>
      <c r="G118" s="11" t="s">
        <v>950</v>
      </c>
      <c r="H118" s="11" t="s">
        <v>950</v>
      </c>
      <c r="I118" s="11" t="s">
        <v>727</v>
      </c>
      <c r="J118" s="11" t="s">
        <v>674</v>
      </c>
      <c r="K118" s="12" t="s">
        <v>953</v>
      </c>
      <c r="L118" s="13">
        <v>962091344</v>
      </c>
      <c r="M118" s="2" t="s">
        <v>315</v>
      </c>
      <c r="N118" s="2" t="s">
        <v>532</v>
      </c>
      <c r="O118" s="2" t="s">
        <v>533</v>
      </c>
      <c r="P118" s="2" t="s">
        <v>534</v>
      </c>
      <c r="Q118" s="2" t="s">
        <v>400</v>
      </c>
      <c r="R118" s="2" t="s">
        <v>747</v>
      </c>
      <c r="S118" s="13" t="s">
        <v>730</v>
      </c>
      <c r="T118" s="14">
        <v>27049.620089999997</v>
      </c>
      <c r="U118" s="7" t="e">
        <f>VLOOKUP(Tabla6[[#This Row],[NOMBRE PDV]],[3]Unicomer!$DY$3:$EA$160,3,0)</f>
        <v>#N/A</v>
      </c>
    </row>
    <row r="119" spans="1:21" x14ac:dyDescent="0.3">
      <c r="A119" s="29" t="s">
        <v>798</v>
      </c>
      <c r="B119" s="15">
        <v>524</v>
      </c>
      <c r="C119" s="16" t="s">
        <v>954</v>
      </c>
      <c r="D119" s="16" t="s">
        <v>687</v>
      </c>
      <c r="E119" s="16" t="s">
        <v>724</v>
      </c>
      <c r="F119" s="17" t="s">
        <v>30</v>
      </c>
      <c r="G119" s="17" t="s">
        <v>950</v>
      </c>
      <c r="H119" s="17" t="s">
        <v>950</v>
      </c>
      <c r="I119" s="17" t="s">
        <v>727</v>
      </c>
      <c r="J119" s="17" t="s">
        <v>674</v>
      </c>
      <c r="K119" s="12" t="s">
        <v>955</v>
      </c>
      <c r="L119" s="18">
        <v>924486780</v>
      </c>
      <c r="M119" s="3" t="s">
        <v>645</v>
      </c>
      <c r="N119" s="3" t="s">
        <v>535</v>
      </c>
      <c r="O119" s="3" t="s">
        <v>536</v>
      </c>
      <c r="P119" s="3" t="s">
        <v>537</v>
      </c>
      <c r="Q119" s="3" t="s">
        <v>400</v>
      </c>
      <c r="R119" s="3" t="s">
        <v>747</v>
      </c>
      <c r="S119" s="18" t="s">
        <v>730</v>
      </c>
      <c r="T119" s="14">
        <v>28274.75187</v>
      </c>
      <c r="U119" s="7" t="e">
        <f>VLOOKUP(Tabla6[[#This Row],[NOMBRE PDV]],[3]Unicomer!$DY$3:$EA$160,3,0)</f>
        <v>#N/A</v>
      </c>
    </row>
    <row r="120" spans="1:21" x14ac:dyDescent="0.3">
      <c r="A120" s="29" t="s">
        <v>798</v>
      </c>
      <c r="B120" s="9">
        <v>513</v>
      </c>
      <c r="C120" s="10" t="s">
        <v>956</v>
      </c>
      <c r="D120" s="10" t="s">
        <v>316</v>
      </c>
      <c r="E120" s="10" t="s">
        <v>724</v>
      </c>
      <c r="F120" s="11" t="s">
        <v>23</v>
      </c>
      <c r="G120" s="11" t="s">
        <v>950</v>
      </c>
      <c r="H120" s="11" t="s">
        <v>957</v>
      </c>
      <c r="I120" s="11" t="s">
        <v>727</v>
      </c>
      <c r="J120" s="11" t="s">
        <v>674</v>
      </c>
      <c r="K120" s="12" t="s">
        <v>953</v>
      </c>
      <c r="L120" s="13">
        <v>962091344</v>
      </c>
      <c r="M120" s="2" t="s">
        <v>315</v>
      </c>
      <c r="N120" s="2" t="s">
        <v>532</v>
      </c>
      <c r="O120" s="2" t="s">
        <v>533</v>
      </c>
      <c r="P120" s="2" t="s">
        <v>534</v>
      </c>
      <c r="Q120" s="2" t="s">
        <v>400</v>
      </c>
      <c r="R120" s="2" t="s">
        <v>747</v>
      </c>
      <c r="S120" s="13" t="s">
        <v>730</v>
      </c>
      <c r="T120" s="14">
        <v>26212.215307162536</v>
      </c>
      <c r="U120" s="7" t="e">
        <f>VLOOKUP(Tabla6[[#This Row],[NOMBRE PDV]],[3]Unicomer!$DY$3:$EA$160,3,0)</f>
        <v>#N/A</v>
      </c>
    </row>
    <row r="121" spans="1:21" x14ac:dyDescent="0.3">
      <c r="A121" s="29" t="s">
        <v>798</v>
      </c>
      <c r="B121" s="15">
        <v>507</v>
      </c>
      <c r="C121" s="16" t="s">
        <v>958</v>
      </c>
      <c r="D121" s="16" t="s">
        <v>686</v>
      </c>
      <c r="E121" s="16" t="s">
        <v>724</v>
      </c>
      <c r="F121" s="17" t="s">
        <v>23</v>
      </c>
      <c r="G121" s="17" t="s">
        <v>950</v>
      </c>
      <c r="H121" s="17" t="s">
        <v>950</v>
      </c>
      <c r="I121" s="17" t="s">
        <v>727</v>
      </c>
      <c r="J121" s="17" t="s">
        <v>674</v>
      </c>
      <c r="K121" s="12" t="s">
        <v>955</v>
      </c>
      <c r="L121" s="18">
        <v>924486780</v>
      </c>
      <c r="M121" s="3" t="s">
        <v>645</v>
      </c>
      <c r="N121" s="3" t="s">
        <v>535</v>
      </c>
      <c r="O121" s="3" t="s">
        <v>536</v>
      </c>
      <c r="P121" s="3" t="s">
        <v>537</v>
      </c>
      <c r="Q121" s="3" t="s">
        <v>400</v>
      </c>
      <c r="R121" s="3" t="s">
        <v>747</v>
      </c>
      <c r="S121" s="18" t="s">
        <v>730</v>
      </c>
      <c r="T121" s="14">
        <v>22093.346633116886</v>
      </c>
      <c r="U121" s="7" t="e">
        <f>VLOOKUP(Tabla6[[#This Row],[NOMBRE PDV]],[3]Unicomer!$DY$3:$EA$160,3,0)</f>
        <v>#N/A</v>
      </c>
    </row>
    <row r="122" spans="1:21" x14ac:dyDescent="0.3">
      <c r="A122" s="29" t="s">
        <v>798</v>
      </c>
      <c r="B122" s="9">
        <v>472</v>
      </c>
      <c r="C122" s="10" t="s">
        <v>959</v>
      </c>
      <c r="D122" s="10" t="s">
        <v>132</v>
      </c>
      <c r="E122" s="10" t="s">
        <v>724</v>
      </c>
      <c r="F122" s="11" t="s">
        <v>39</v>
      </c>
      <c r="G122" s="11" t="s">
        <v>950</v>
      </c>
      <c r="H122" s="11" t="s">
        <v>950</v>
      </c>
      <c r="I122" s="11" t="s">
        <v>727</v>
      </c>
      <c r="J122" s="11" t="s">
        <v>674</v>
      </c>
      <c r="K122" s="12" t="s">
        <v>951</v>
      </c>
      <c r="L122" s="13">
        <v>924087000</v>
      </c>
      <c r="M122" s="2" t="s">
        <v>130</v>
      </c>
      <c r="N122" s="2" t="s">
        <v>529</v>
      </c>
      <c r="O122" s="2" t="s">
        <v>530</v>
      </c>
      <c r="P122" s="2" t="s">
        <v>531</v>
      </c>
      <c r="Q122" s="2" t="s">
        <v>400</v>
      </c>
      <c r="R122" s="2" t="s">
        <v>754</v>
      </c>
      <c r="S122" s="13" t="s">
        <v>730</v>
      </c>
      <c r="T122" s="14">
        <v>64701.22818181818</v>
      </c>
      <c r="U122" s="7" t="e">
        <f>VLOOKUP(Tabla6[[#This Row],[NOMBRE PDV]],[3]Unicomer!$DY$3:$EA$160,3,0)</f>
        <v>#N/A</v>
      </c>
    </row>
    <row r="123" spans="1:21" x14ac:dyDescent="0.3">
      <c r="A123" s="29" t="s">
        <v>798</v>
      </c>
      <c r="B123" s="15">
        <v>439</v>
      </c>
      <c r="C123" s="16" t="s">
        <v>960</v>
      </c>
      <c r="D123" s="16" t="s">
        <v>313</v>
      </c>
      <c r="E123" s="16" t="s">
        <v>724</v>
      </c>
      <c r="F123" s="17" t="s">
        <v>95</v>
      </c>
      <c r="G123" s="17" t="s">
        <v>950</v>
      </c>
      <c r="H123" s="17" t="s">
        <v>950</v>
      </c>
      <c r="I123" s="17" t="s">
        <v>727</v>
      </c>
      <c r="J123" s="17" t="s">
        <v>674</v>
      </c>
      <c r="K123" s="12" t="s">
        <v>961</v>
      </c>
      <c r="L123" s="18">
        <v>920951779</v>
      </c>
      <c r="M123" s="3" t="s">
        <v>311</v>
      </c>
      <c r="N123" s="3" t="s">
        <v>538</v>
      </c>
      <c r="O123" s="3" t="s">
        <v>539</v>
      </c>
      <c r="P123" s="3" t="s">
        <v>414</v>
      </c>
      <c r="Q123" s="3" t="s">
        <v>400</v>
      </c>
      <c r="R123" s="3" t="s">
        <v>754</v>
      </c>
      <c r="S123" s="18" t="s">
        <v>730</v>
      </c>
      <c r="T123" s="14">
        <v>50960.490000000005</v>
      </c>
      <c r="U123" s="7">
        <f>VLOOKUP(Tabla6[[#This Row],[NOMBRE PDV]],[3]Unicomer!$DY$3:$EA$160,3,0)</f>
        <v>19</v>
      </c>
    </row>
    <row r="124" spans="1:21" x14ac:dyDescent="0.3">
      <c r="A124" s="29" t="s">
        <v>798</v>
      </c>
      <c r="B124" s="9">
        <v>394</v>
      </c>
      <c r="C124" s="10" t="s">
        <v>962</v>
      </c>
      <c r="D124" s="10" t="s">
        <v>312</v>
      </c>
      <c r="E124" s="10" t="s">
        <v>757</v>
      </c>
      <c r="F124" s="11" t="s">
        <v>77</v>
      </c>
      <c r="G124" s="11" t="s">
        <v>950</v>
      </c>
      <c r="H124" s="11" t="s">
        <v>950</v>
      </c>
      <c r="I124" s="11" t="s">
        <v>727</v>
      </c>
      <c r="J124" s="11" t="s">
        <v>674</v>
      </c>
      <c r="K124" s="12" t="s">
        <v>961</v>
      </c>
      <c r="L124" s="13">
        <v>920951779</v>
      </c>
      <c r="M124" s="2" t="s">
        <v>311</v>
      </c>
      <c r="N124" s="2" t="s">
        <v>538</v>
      </c>
      <c r="O124" s="2" t="s">
        <v>539</v>
      </c>
      <c r="P124" s="2" t="s">
        <v>414</v>
      </c>
      <c r="Q124" s="2" t="s">
        <v>400</v>
      </c>
      <c r="R124" s="2" t="s">
        <v>741</v>
      </c>
      <c r="S124" s="13" t="s">
        <v>730</v>
      </c>
      <c r="T124" s="14">
        <v>17534.627327897189</v>
      </c>
      <c r="U124" s="7" t="e">
        <f>VLOOKUP(Tabla6[[#This Row],[NOMBRE PDV]],[3]Unicomer!$DY$3:$EA$160,3,0)</f>
        <v>#N/A</v>
      </c>
    </row>
    <row r="125" spans="1:21" x14ac:dyDescent="0.3">
      <c r="A125" s="29" t="s">
        <v>798</v>
      </c>
      <c r="B125" s="15">
        <v>966</v>
      </c>
      <c r="C125" s="16" t="s">
        <v>963</v>
      </c>
      <c r="D125" s="16" t="s">
        <v>368</v>
      </c>
      <c r="E125" s="16" t="s">
        <v>724</v>
      </c>
      <c r="F125" s="17" t="s">
        <v>30</v>
      </c>
      <c r="G125" s="17" t="s">
        <v>964</v>
      </c>
      <c r="H125" s="17" t="s">
        <v>964</v>
      </c>
      <c r="I125" s="17" t="s">
        <v>727</v>
      </c>
      <c r="J125" s="17" t="s">
        <v>674</v>
      </c>
      <c r="K125" s="12" t="s">
        <v>965</v>
      </c>
      <c r="L125" s="18">
        <v>705843993</v>
      </c>
      <c r="M125" s="3" t="s">
        <v>366</v>
      </c>
      <c r="N125" s="3" t="s">
        <v>540</v>
      </c>
      <c r="O125" s="3" t="s">
        <v>541</v>
      </c>
      <c r="P125" s="3" t="s">
        <v>542</v>
      </c>
      <c r="Q125" s="3" t="s">
        <v>435</v>
      </c>
      <c r="R125" s="3" t="s">
        <v>747</v>
      </c>
      <c r="S125" s="18" t="s">
        <v>730</v>
      </c>
      <c r="T125" s="14">
        <v>22729.418549999999</v>
      </c>
      <c r="U125" s="7" t="e">
        <f>VLOOKUP(Tabla6[[#This Row],[NOMBRE PDV]],[3]Unicomer!$DY$3:$EA$160,3,0)</f>
        <v>#N/A</v>
      </c>
    </row>
    <row r="126" spans="1:21" x14ac:dyDescent="0.3">
      <c r="A126" s="29" t="s">
        <v>758</v>
      </c>
      <c r="B126" s="22">
        <v>906</v>
      </c>
      <c r="C126" s="10" t="s">
        <v>966</v>
      </c>
      <c r="D126" s="10" t="s">
        <v>967</v>
      </c>
      <c r="E126" s="10" t="s">
        <v>734</v>
      </c>
      <c r="F126" s="11" t="s">
        <v>64</v>
      </c>
      <c r="G126" s="11" t="s">
        <v>964</v>
      </c>
      <c r="H126" s="11" t="s">
        <v>964</v>
      </c>
      <c r="I126" s="11" t="s">
        <v>727</v>
      </c>
      <c r="J126" s="11" t="s">
        <v>676</v>
      </c>
      <c r="K126" s="20" t="s">
        <v>968</v>
      </c>
      <c r="L126" s="13">
        <v>706376969</v>
      </c>
      <c r="M126" s="2" t="s">
        <v>273</v>
      </c>
      <c r="N126" s="2" t="s">
        <v>543</v>
      </c>
      <c r="O126" s="2" t="s">
        <v>544</v>
      </c>
      <c r="P126" s="2" t="s">
        <v>545</v>
      </c>
      <c r="Q126" s="2" t="s">
        <v>435</v>
      </c>
      <c r="R126" s="2" t="s">
        <v>729</v>
      </c>
      <c r="S126" s="13" t="s">
        <v>730</v>
      </c>
      <c r="T126" s="14">
        <v>78694.09</v>
      </c>
      <c r="U126" s="7" t="e">
        <f>VLOOKUP(Tabla6[[#This Row],[NOMBRE PDV]],[3]Unicomer!$DY$3:$EA$160,3,0)</f>
        <v>#N/A</v>
      </c>
    </row>
    <row r="127" spans="1:21" x14ac:dyDescent="0.3">
      <c r="A127" s="29" t="s">
        <v>758</v>
      </c>
      <c r="B127" s="15">
        <v>643</v>
      </c>
      <c r="C127" s="16" t="s">
        <v>969</v>
      </c>
      <c r="D127" s="16" t="s">
        <v>278</v>
      </c>
      <c r="E127" s="16" t="s">
        <v>724</v>
      </c>
      <c r="F127" s="17" t="s">
        <v>844</v>
      </c>
      <c r="G127" s="17" t="s">
        <v>964</v>
      </c>
      <c r="H127" s="17" t="s">
        <v>964</v>
      </c>
      <c r="I127" s="17" t="s">
        <v>845</v>
      </c>
      <c r="J127" s="17" t="s">
        <v>676</v>
      </c>
      <c r="K127" s="20" t="s">
        <v>968</v>
      </c>
      <c r="L127" s="18">
        <v>706376969</v>
      </c>
      <c r="M127" s="3" t="s">
        <v>273</v>
      </c>
      <c r="N127" s="3" t="s">
        <v>543</v>
      </c>
      <c r="O127" s="3" t="s">
        <v>544</v>
      </c>
      <c r="P127" s="3" t="s">
        <v>545</v>
      </c>
      <c r="Q127" s="3" t="s">
        <v>435</v>
      </c>
      <c r="R127" s="3" t="s">
        <v>741</v>
      </c>
      <c r="S127" s="18" t="s">
        <v>730</v>
      </c>
      <c r="T127" s="14">
        <v>39803.803785247423</v>
      </c>
      <c r="U127" s="7" t="e">
        <f>VLOOKUP(Tabla6[[#This Row],[NOMBRE PDV]],[3]Unicomer!$DY$3:$EA$160,3,0)</f>
        <v>#N/A</v>
      </c>
    </row>
    <row r="128" spans="1:21" x14ac:dyDescent="0.3">
      <c r="A128" s="29" t="s">
        <v>721</v>
      </c>
      <c r="B128" s="9" t="s">
        <v>970</v>
      </c>
      <c r="C128" s="10" t="s">
        <v>971</v>
      </c>
      <c r="D128" s="10" t="s">
        <v>246</v>
      </c>
      <c r="E128" s="10" t="s">
        <v>734</v>
      </c>
      <c r="F128" s="11" t="s">
        <v>844</v>
      </c>
      <c r="G128" s="11" t="s">
        <v>972</v>
      </c>
      <c r="H128" s="11" t="s">
        <v>726</v>
      </c>
      <c r="I128" s="11" t="s">
        <v>845</v>
      </c>
      <c r="J128" s="11" t="s">
        <v>674</v>
      </c>
      <c r="K128" s="12" t="s">
        <v>973</v>
      </c>
      <c r="L128" s="13">
        <v>1755088059</v>
      </c>
      <c r="M128" s="2" t="s">
        <v>245</v>
      </c>
      <c r="N128" s="2" t="s">
        <v>549</v>
      </c>
      <c r="O128" s="2" t="s">
        <v>550</v>
      </c>
      <c r="P128" s="2" t="s">
        <v>530</v>
      </c>
      <c r="Q128" s="2" t="s">
        <v>419</v>
      </c>
      <c r="R128" s="2" t="s">
        <v>741</v>
      </c>
      <c r="S128" s="13" t="s">
        <v>730</v>
      </c>
      <c r="T128" s="14">
        <v>173634.91247261676</v>
      </c>
      <c r="U128" s="7" t="e">
        <f>VLOOKUP(Tabla6[[#This Row],[NOMBRE PDV]],[3]Unicomer!$DY$3:$EA$160,3,0)</f>
        <v>#N/A</v>
      </c>
    </row>
    <row r="129" spans="1:21" x14ac:dyDescent="0.3">
      <c r="A129" s="29" t="s">
        <v>721</v>
      </c>
      <c r="B129" s="15">
        <v>466</v>
      </c>
      <c r="C129" s="16" t="s">
        <v>974</v>
      </c>
      <c r="D129" s="16" t="s">
        <v>233</v>
      </c>
      <c r="E129" s="16" t="s">
        <v>734</v>
      </c>
      <c r="F129" s="17" t="s">
        <v>39</v>
      </c>
      <c r="G129" s="17" t="s">
        <v>972</v>
      </c>
      <c r="H129" s="17" t="s">
        <v>726</v>
      </c>
      <c r="I129" s="17" t="s">
        <v>727</v>
      </c>
      <c r="J129" s="17" t="s">
        <v>674</v>
      </c>
      <c r="K129" s="12" t="s">
        <v>975</v>
      </c>
      <c r="L129" s="18">
        <v>929282721</v>
      </c>
      <c r="M129" s="3" t="s">
        <v>232</v>
      </c>
      <c r="N129" s="3" t="s">
        <v>546</v>
      </c>
      <c r="O129" s="3" t="s">
        <v>547</v>
      </c>
      <c r="P129" s="3" t="s">
        <v>548</v>
      </c>
      <c r="Q129" s="3" t="s">
        <v>419</v>
      </c>
      <c r="R129" s="3" t="s">
        <v>754</v>
      </c>
      <c r="S129" s="18" t="s">
        <v>730</v>
      </c>
      <c r="T129" s="14">
        <v>170593.15545454546</v>
      </c>
      <c r="U129" s="7" t="e">
        <f>VLOOKUP(Tabla6[[#This Row],[NOMBRE PDV]],[3]Unicomer!$DY$3:$EA$160,3,0)</f>
        <v>#N/A</v>
      </c>
    </row>
    <row r="130" spans="1:21" x14ac:dyDescent="0.3">
      <c r="A130" s="29" t="s">
        <v>721</v>
      </c>
      <c r="B130" s="9">
        <v>648</v>
      </c>
      <c r="C130" s="10" t="s">
        <v>976</v>
      </c>
      <c r="D130" s="10" t="s">
        <v>386</v>
      </c>
      <c r="E130" s="10" t="s">
        <v>734</v>
      </c>
      <c r="F130" s="11" t="s">
        <v>739</v>
      </c>
      <c r="G130" s="11" t="s">
        <v>977</v>
      </c>
      <c r="H130" s="11" t="s">
        <v>726</v>
      </c>
      <c r="I130" s="11" t="s">
        <v>727</v>
      </c>
      <c r="J130" s="11" t="s">
        <v>674</v>
      </c>
      <c r="K130" s="12" t="s">
        <v>978</v>
      </c>
      <c r="L130" s="13">
        <v>930224472</v>
      </c>
      <c r="M130" s="2" t="s">
        <v>384</v>
      </c>
      <c r="N130" s="2" t="s">
        <v>554</v>
      </c>
      <c r="O130" s="2" t="s">
        <v>424</v>
      </c>
      <c r="P130" s="2" t="s">
        <v>555</v>
      </c>
      <c r="Q130" s="2" t="s">
        <v>435</v>
      </c>
      <c r="R130" s="2" t="s">
        <v>741</v>
      </c>
      <c r="S130" s="13" t="s">
        <v>730</v>
      </c>
      <c r="T130" s="14">
        <v>63938.148579400848</v>
      </c>
      <c r="U130" s="7" t="e">
        <f>VLOOKUP(Tabla6[[#This Row],[NOMBRE PDV]],[3]Unicomer!$DY$3:$EA$160,3,0)</f>
        <v>#N/A</v>
      </c>
    </row>
    <row r="131" spans="1:21" x14ac:dyDescent="0.3">
      <c r="A131" s="29" t="s">
        <v>721</v>
      </c>
      <c r="B131" s="15">
        <v>532</v>
      </c>
      <c r="C131" s="16" t="s">
        <v>979</v>
      </c>
      <c r="D131" s="16" t="s">
        <v>662</v>
      </c>
      <c r="E131" s="16" t="s">
        <v>724</v>
      </c>
      <c r="F131" s="17" t="s">
        <v>30</v>
      </c>
      <c r="G131" s="17" t="s">
        <v>977</v>
      </c>
      <c r="H131" s="17" t="s">
        <v>726</v>
      </c>
      <c r="I131" s="17" t="s">
        <v>727</v>
      </c>
      <c r="J131" s="17" t="s">
        <v>674</v>
      </c>
      <c r="K131" s="12" t="s">
        <v>980</v>
      </c>
      <c r="L131" s="18">
        <v>941771693</v>
      </c>
      <c r="M131" s="3" t="s">
        <v>646</v>
      </c>
      <c r="N131" s="3" t="s">
        <v>551</v>
      </c>
      <c r="O131" s="3" t="s">
        <v>552</v>
      </c>
      <c r="P131" s="3" t="s">
        <v>553</v>
      </c>
      <c r="Q131" s="3" t="s">
        <v>435</v>
      </c>
      <c r="R131" s="3" t="s">
        <v>747</v>
      </c>
      <c r="S131" s="18" t="s">
        <v>730</v>
      </c>
      <c r="T131" s="14">
        <v>48908.55027</v>
      </c>
      <c r="U131" s="7" t="e">
        <f>VLOOKUP(Tabla6[[#This Row],[NOMBRE PDV]],[3]Unicomer!$DY$3:$EA$160,3,0)</f>
        <v>#N/A</v>
      </c>
    </row>
    <row r="132" spans="1:21" x14ac:dyDescent="0.3">
      <c r="A132" s="29" t="s">
        <v>721</v>
      </c>
      <c r="B132" s="9">
        <v>496</v>
      </c>
      <c r="C132" s="10" t="s">
        <v>981</v>
      </c>
      <c r="D132" s="10" t="s">
        <v>385</v>
      </c>
      <c r="E132" s="10" t="s">
        <v>724</v>
      </c>
      <c r="F132" s="11" t="s">
        <v>23</v>
      </c>
      <c r="G132" s="11" t="s">
        <v>977</v>
      </c>
      <c r="H132" s="11" t="s">
        <v>726</v>
      </c>
      <c r="I132" s="11" t="s">
        <v>727</v>
      </c>
      <c r="J132" s="11" t="s">
        <v>674</v>
      </c>
      <c r="K132" s="12" t="s">
        <v>978</v>
      </c>
      <c r="L132" s="13">
        <v>930224472</v>
      </c>
      <c r="M132" s="2" t="s">
        <v>384</v>
      </c>
      <c r="N132" s="2" t="s">
        <v>554</v>
      </c>
      <c r="O132" s="2" t="s">
        <v>424</v>
      </c>
      <c r="P132" s="2" t="s">
        <v>555</v>
      </c>
      <c r="Q132" s="2" t="s">
        <v>435</v>
      </c>
      <c r="R132" s="2" t="s">
        <v>747</v>
      </c>
      <c r="S132" s="13" t="s">
        <v>730</v>
      </c>
      <c r="T132" s="14">
        <v>74831.361042402932</v>
      </c>
      <c r="U132" s="7" t="e">
        <f>VLOOKUP(Tabla6[[#This Row],[NOMBRE PDV]],[3]Unicomer!$DY$3:$EA$160,3,0)</f>
        <v>#N/A</v>
      </c>
    </row>
    <row r="133" spans="1:21" x14ac:dyDescent="0.3">
      <c r="A133" s="29" t="s">
        <v>721</v>
      </c>
      <c r="B133" s="15">
        <v>465</v>
      </c>
      <c r="C133" s="16" t="s">
        <v>982</v>
      </c>
      <c r="D133" s="16" t="s">
        <v>352</v>
      </c>
      <c r="E133" s="16" t="s">
        <v>734</v>
      </c>
      <c r="F133" s="17" t="s">
        <v>39</v>
      </c>
      <c r="G133" s="17" t="s">
        <v>977</v>
      </c>
      <c r="H133" s="17" t="s">
        <v>726</v>
      </c>
      <c r="I133" s="17" t="s">
        <v>727</v>
      </c>
      <c r="J133" s="17" t="s">
        <v>674</v>
      </c>
      <c r="K133" s="12" t="s">
        <v>983</v>
      </c>
      <c r="L133" s="18">
        <v>1309825774</v>
      </c>
      <c r="M133" s="3" t="s">
        <v>351</v>
      </c>
      <c r="N133" s="3" t="s">
        <v>556</v>
      </c>
      <c r="O133" s="3" t="s">
        <v>557</v>
      </c>
      <c r="P133" s="3" t="s">
        <v>558</v>
      </c>
      <c r="Q133" s="3" t="s">
        <v>435</v>
      </c>
      <c r="R133" s="3" t="s">
        <v>754</v>
      </c>
      <c r="S133" s="18" t="s">
        <v>730</v>
      </c>
      <c r="T133" s="14">
        <v>103717.36090909092</v>
      </c>
      <c r="U133" s="7" t="e">
        <f>VLOOKUP(Tabla6[[#This Row],[NOMBRE PDV]],[3]Unicomer!$DY$3:$EA$160,3,0)</f>
        <v>#N/A</v>
      </c>
    </row>
    <row r="134" spans="1:21" x14ac:dyDescent="0.3">
      <c r="A134" s="29" t="s">
        <v>798</v>
      </c>
      <c r="B134" s="9">
        <v>580</v>
      </c>
      <c r="C134" s="10" t="s">
        <v>984</v>
      </c>
      <c r="D134" s="10" t="s">
        <v>31</v>
      </c>
      <c r="E134" s="10" t="s">
        <v>724</v>
      </c>
      <c r="F134" s="11" t="s">
        <v>30</v>
      </c>
      <c r="G134" s="11" t="s">
        <v>985</v>
      </c>
      <c r="H134" s="11" t="s">
        <v>726</v>
      </c>
      <c r="I134" s="11" t="s">
        <v>727</v>
      </c>
      <c r="J134" s="11" t="s">
        <v>674</v>
      </c>
      <c r="K134" s="12" t="s">
        <v>986</v>
      </c>
      <c r="L134" s="13">
        <v>924159882</v>
      </c>
      <c r="M134" s="2" t="s">
        <v>22</v>
      </c>
      <c r="N134" s="2" t="s">
        <v>559</v>
      </c>
      <c r="O134" s="2" t="s">
        <v>560</v>
      </c>
      <c r="P134" s="2" t="s">
        <v>561</v>
      </c>
      <c r="Q134" s="2" t="s">
        <v>419</v>
      </c>
      <c r="R134" s="2" t="s">
        <v>747</v>
      </c>
      <c r="S134" s="13" t="s">
        <v>730</v>
      </c>
      <c r="T134" s="14">
        <v>24857.279010000002</v>
      </c>
      <c r="U134" s="7" t="e">
        <f>VLOOKUP(Tabla6[[#This Row],[NOMBRE PDV]],[3]Unicomer!$DY$3:$EA$160,3,0)</f>
        <v>#N/A</v>
      </c>
    </row>
    <row r="135" spans="1:21" x14ac:dyDescent="0.3">
      <c r="A135" s="29" t="s">
        <v>987</v>
      </c>
      <c r="B135" s="15">
        <v>957</v>
      </c>
      <c r="C135" s="16" t="s">
        <v>988</v>
      </c>
      <c r="D135" s="16" t="s">
        <v>343</v>
      </c>
      <c r="E135" s="16" t="s">
        <v>724</v>
      </c>
      <c r="F135" s="17" t="s">
        <v>49</v>
      </c>
      <c r="G135" s="17" t="s">
        <v>989</v>
      </c>
      <c r="H135" s="17" t="s">
        <v>989</v>
      </c>
      <c r="I135" s="17" t="s">
        <v>727</v>
      </c>
      <c r="J135" s="17" t="s">
        <v>674</v>
      </c>
      <c r="K135" s="12" t="s">
        <v>990</v>
      </c>
      <c r="L135" s="18">
        <v>1316855947</v>
      </c>
      <c r="M135" s="3" t="s">
        <v>342</v>
      </c>
      <c r="N135" s="3" t="s">
        <v>562</v>
      </c>
      <c r="O135" s="3" t="s">
        <v>563</v>
      </c>
      <c r="P135" s="3" t="s">
        <v>560</v>
      </c>
      <c r="Q135" s="3" t="s">
        <v>419</v>
      </c>
      <c r="R135" s="3" t="s">
        <v>729</v>
      </c>
      <c r="S135" s="18" t="s">
        <v>730</v>
      </c>
      <c r="T135" s="14">
        <v>71494.295986232493</v>
      </c>
      <c r="U135" s="7" t="e">
        <f>VLOOKUP(Tabla6[[#This Row],[NOMBRE PDV]],[3]Unicomer!$DY$3:$EA$160,3,0)</f>
        <v>#N/A</v>
      </c>
    </row>
    <row r="136" spans="1:21" x14ac:dyDescent="0.3">
      <c r="A136" s="29" t="s">
        <v>731</v>
      </c>
      <c r="B136" s="9">
        <v>907</v>
      </c>
      <c r="C136" s="10" t="s">
        <v>991</v>
      </c>
      <c r="D136" s="10" t="s">
        <v>992</v>
      </c>
      <c r="E136" s="10" t="s">
        <v>734</v>
      </c>
      <c r="F136" s="11" t="s">
        <v>64</v>
      </c>
      <c r="G136" s="11" t="s">
        <v>989</v>
      </c>
      <c r="H136" s="11" t="s">
        <v>989</v>
      </c>
      <c r="I136" s="11" t="s">
        <v>727</v>
      </c>
      <c r="J136" s="11" t="s">
        <v>674</v>
      </c>
      <c r="K136" s="12" t="s">
        <v>993</v>
      </c>
      <c r="L136" s="13">
        <v>1312425505</v>
      </c>
      <c r="M136" s="2" t="s">
        <v>283</v>
      </c>
      <c r="N136" s="2" t="s">
        <v>454</v>
      </c>
      <c r="O136" s="2" t="s">
        <v>455</v>
      </c>
      <c r="P136" s="2" t="s">
        <v>456</v>
      </c>
      <c r="Q136" s="2" t="s">
        <v>419</v>
      </c>
      <c r="R136" s="2" t="s">
        <v>729</v>
      </c>
      <c r="S136" s="13" t="s">
        <v>730</v>
      </c>
      <c r="T136" s="14">
        <v>81554.117500000008</v>
      </c>
      <c r="U136" s="7" t="e">
        <f>VLOOKUP(Tabla6[[#This Row],[NOMBRE PDV]],[3]Unicomer!$DY$3:$EA$160,3,0)</f>
        <v>#N/A</v>
      </c>
    </row>
    <row r="137" spans="1:21" x14ac:dyDescent="0.3">
      <c r="A137" s="29" t="s">
        <v>994</v>
      </c>
      <c r="B137" s="15">
        <v>641</v>
      </c>
      <c r="C137" s="16" t="s">
        <v>995</v>
      </c>
      <c r="D137" s="16" t="s">
        <v>160</v>
      </c>
      <c r="E137" s="16" t="s">
        <v>724</v>
      </c>
      <c r="F137" s="17" t="s">
        <v>844</v>
      </c>
      <c r="G137" s="17" t="s">
        <v>989</v>
      </c>
      <c r="H137" s="17" t="s">
        <v>989</v>
      </c>
      <c r="I137" s="17" t="s">
        <v>845</v>
      </c>
      <c r="J137" s="17" t="s">
        <v>676</v>
      </c>
      <c r="K137" s="12" t="s">
        <v>996</v>
      </c>
      <c r="L137" s="18">
        <v>1313504357</v>
      </c>
      <c r="M137" s="3" t="s">
        <v>156</v>
      </c>
      <c r="N137" s="3" t="s">
        <v>564</v>
      </c>
      <c r="O137" s="3" t="s">
        <v>565</v>
      </c>
      <c r="P137" s="3" t="s">
        <v>478</v>
      </c>
      <c r="Q137" s="3" t="s">
        <v>419</v>
      </c>
      <c r="R137" s="3" t="s">
        <v>741</v>
      </c>
      <c r="S137" s="18" t="s">
        <v>730</v>
      </c>
      <c r="T137" s="14">
        <v>24288.316535431684</v>
      </c>
      <c r="U137" s="7" t="e">
        <f>VLOOKUP(Tabla6[[#This Row],[NOMBRE PDV]],[3]Unicomer!$DY$3:$EA$160,3,0)</f>
        <v>#N/A</v>
      </c>
    </row>
    <row r="138" spans="1:21" x14ac:dyDescent="0.3">
      <c r="A138" s="29" t="s">
        <v>997</v>
      </c>
      <c r="B138" s="9">
        <v>631</v>
      </c>
      <c r="C138" s="10" t="s">
        <v>998</v>
      </c>
      <c r="D138" s="10" t="s">
        <v>158</v>
      </c>
      <c r="E138" s="10" t="s">
        <v>757</v>
      </c>
      <c r="F138" s="11" t="s">
        <v>744</v>
      </c>
      <c r="G138" s="11" t="s">
        <v>989</v>
      </c>
      <c r="H138" s="11" t="s">
        <v>989</v>
      </c>
      <c r="I138" s="11" t="s">
        <v>727</v>
      </c>
      <c r="J138" s="11" t="s">
        <v>676</v>
      </c>
      <c r="K138" s="12" t="s">
        <v>996</v>
      </c>
      <c r="L138" s="13">
        <v>1313504357</v>
      </c>
      <c r="M138" s="2" t="s">
        <v>156</v>
      </c>
      <c r="N138" s="2" t="s">
        <v>564</v>
      </c>
      <c r="O138" s="2" t="s">
        <v>565</v>
      </c>
      <c r="P138" s="2" t="s">
        <v>478</v>
      </c>
      <c r="Q138" s="2" t="s">
        <v>419</v>
      </c>
      <c r="R138" s="2" t="s">
        <v>729</v>
      </c>
      <c r="S138" s="13" t="s">
        <v>730</v>
      </c>
      <c r="T138" s="14">
        <v>12421.144882055189</v>
      </c>
      <c r="U138" s="7" t="e">
        <f>VLOOKUP(Tabla6[[#This Row],[NOMBRE PDV]],[3]Unicomer!$DY$3:$EA$160,3,0)</f>
        <v>#N/A</v>
      </c>
    </row>
    <row r="139" spans="1:21" x14ac:dyDescent="0.3">
      <c r="A139" s="29" t="s">
        <v>847</v>
      </c>
      <c r="B139" s="15">
        <v>514</v>
      </c>
      <c r="C139" s="16" t="s">
        <v>999</v>
      </c>
      <c r="D139" s="16" t="s">
        <v>157</v>
      </c>
      <c r="E139" s="16" t="s">
        <v>769</v>
      </c>
      <c r="F139" s="17" t="s">
        <v>30</v>
      </c>
      <c r="G139" s="17" t="s">
        <v>989</v>
      </c>
      <c r="H139" s="17" t="s">
        <v>989</v>
      </c>
      <c r="I139" s="17" t="s">
        <v>727</v>
      </c>
      <c r="J139" s="17" t="s">
        <v>676</v>
      </c>
      <c r="K139" s="12" t="s">
        <v>996</v>
      </c>
      <c r="L139" s="18">
        <v>1313504357</v>
      </c>
      <c r="M139" s="3" t="s">
        <v>156</v>
      </c>
      <c r="N139" s="3" t="s">
        <v>564</v>
      </c>
      <c r="O139" s="3" t="s">
        <v>565</v>
      </c>
      <c r="P139" s="3" t="s">
        <v>478</v>
      </c>
      <c r="Q139" s="3" t="s">
        <v>419</v>
      </c>
      <c r="R139" s="3" t="s">
        <v>747</v>
      </c>
      <c r="S139" s="18" t="s">
        <v>730</v>
      </c>
      <c r="T139" s="14">
        <v>13798.852679999998</v>
      </c>
      <c r="U139" s="7" t="e">
        <f>VLOOKUP(Tabla6[[#This Row],[NOMBRE PDV]],[3]Unicomer!$DY$3:$EA$160,3,0)</f>
        <v>#N/A</v>
      </c>
    </row>
    <row r="140" spans="1:21" x14ac:dyDescent="0.3">
      <c r="A140" s="29" t="s">
        <v>798</v>
      </c>
      <c r="B140" s="9">
        <v>497</v>
      </c>
      <c r="C140" s="10" t="s">
        <v>1000</v>
      </c>
      <c r="D140" s="10" t="s">
        <v>284</v>
      </c>
      <c r="E140" s="10" t="s">
        <v>724</v>
      </c>
      <c r="F140" s="11" t="s">
        <v>23</v>
      </c>
      <c r="G140" s="11" t="s">
        <v>989</v>
      </c>
      <c r="H140" s="11" t="s">
        <v>989</v>
      </c>
      <c r="I140" s="11" t="s">
        <v>727</v>
      </c>
      <c r="J140" s="11" t="s">
        <v>674</v>
      </c>
      <c r="K140" s="12" t="s">
        <v>993</v>
      </c>
      <c r="L140" s="13">
        <v>1312425505</v>
      </c>
      <c r="M140" s="2" t="s">
        <v>283</v>
      </c>
      <c r="N140" s="2" t="s">
        <v>454</v>
      </c>
      <c r="O140" s="2" t="s">
        <v>455</v>
      </c>
      <c r="P140" s="2" t="s">
        <v>456</v>
      </c>
      <c r="Q140" s="2" t="s">
        <v>419</v>
      </c>
      <c r="R140" s="2" t="s">
        <v>747</v>
      </c>
      <c r="S140" s="13" t="s">
        <v>730</v>
      </c>
      <c r="T140" s="14">
        <v>37101.554892994995</v>
      </c>
      <c r="U140" s="7" t="e">
        <f>VLOOKUP(Tabla6[[#This Row],[NOMBRE PDV]],[3]Unicomer!$DY$3:$EA$160,3,0)</f>
        <v>#N/A</v>
      </c>
    </row>
    <row r="141" spans="1:21" x14ac:dyDescent="0.3">
      <c r="A141" s="29" t="s">
        <v>798</v>
      </c>
      <c r="B141" s="15">
        <v>423</v>
      </c>
      <c r="C141" s="16" t="s">
        <v>1001</v>
      </c>
      <c r="D141" s="16" t="s">
        <v>344</v>
      </c>
      <c r="E141" s="16" t="s">
        <v>734</v>
      </c>
      <c r="F141" s="17" t="s">
        <v>39</v>
      </c>
      <c r="G141" s="17" t="s">
        <v>989</v>
      </c>
      <c r="H141" s="17" t="s">
        <v>989</v>
      </c>
      <c r="I141" s="17" t="s">
        <v>727</v>
      </c>
      <c r="J141" s="17" t="s">
        <v>674</v>
      </c>
      <c r="K141" s="12" t="s">
        <v>990</v>
      </c>
      <c r="L141" s="18">
        <v>1316855947</v>
      </c>
      <c r="M141" s="3" t="s">
        <v>342</v>
      </c>
      <c r="N141" s="3" t="s">
        <v>562</v>
      </c>
      <c r="O141" s="3" t="s">
        <v>563</v>
      </c>
      <c r="P141" s="3" t="s">
        <v>560</v>
      </c>
      <c r="Q141" s="3" t="s">
        <v>419</v>
      </c>
      <c r="R141" s="3" t="s">
        <v>754</v>
      </c>
      <c r="S141" s="18" t="s">
        <v>730</v>
      </c>
      <c r="T141" s="14">
        <v>57767.828181818179</v>
      </c>
      <c r="U141" s="7" t="e">
        <f>VLOOKUP(Tabla6[[#This Row],[NOMBRE PDV]],[3]Unicomer!$DY$3:$EA$160,3,0)</f>
        <v>#N/A</v>
      </c>
    </row>
    <row r="142" spans="1:21" x14ac:dyDescent="0.3">
      <c r="A142" s="29" t="s">
        <v>1002</v>
      </c>
      <c r="B142" s="9">
        <v>393</v>
      </c>
      <c r="C142" s="10" t="s">
        <v>1003</v>
      </c>
      <c r="D142" s="10" t="s">
        <v>159</v>
      </c>
      <c r="E142" s="10" t="s">
        <v>724</v>
      </c>
      <c r="F142" s="11" t="s">
        <v>77</v>
      </c>
      <c r="G142" s="11" t="s">
        <v>989</v>
      </c>
      <c r="H142" s="11" t="s">
        <v>989</v>
      </c>
      <c r="I142" s="11" t="s">
        <v>727</v>
      </c>
      <c r="J142" s="11" t="s">
        <v>676</v>
      </c>
      <c r="K142" s="12" t="s">
        <v>996</v>
      </c>
      <c r="L142" s="13">
        <v>1313504357</v>
      </c>
      <c r="M142" s="2" t="s">
        <v>156</v>
      </c>
      <c r="N142" s="2" t="s">
        <v>564</v>
      </c>
      <c r="O142" s="2" t="s">
        <v>565</v>
      </c>
      <c r="P142" s="2" t="s">
        <v>478</v>
      </c>
      <c r="Q142" s="2" t="s">
        <v>419</v>
      </c>
      <c r="R142" s="2" t="s">
        <v>741</v>
      </c>
      <c r="S142" s="13" t="s">
        <v>730</v>
      </c>
      <c r="T142" s="14">
        <v>19134.564326493964</v>
      </c>
      <c r="U142" s="7" t="e">
        <f>VLOOKUP(Tabla6[[#This Row],[NOMBRE PDV]],[3]Unicomer!$DY$3:$EA$160,3,0)</f>
        <v>#N/A</v>
      </c>
    </row>
    <row r="143" spans="1:21" x14ac:dyDescent="0.3">
      <c r="A143" s="29" t="s">
        <v>798</v>
      </c>
      <c r="B143" s="15">
        <v>959</v>
      </c>
      <c r="C143" s="16" t="s">
        <v>49</v>
      </c>
      <c r="D143" s="16" t="s">
        <v>328</v>
      </c>
      <c r="E143" s="16" t="s">
        <v>724</v>
      </c>
      <c r="F143" s="17" t="s">
        <v>49</v>
      </c>
      <c r="G143" s="17" t="s">
        <v>1004</v>
      </c>
      <c r="H143" s="17" t="s">
        <v>1004</v>
      </c>
      <c r="I143" s="17" t="s">
        <v>727</v>
      </c>
      <c r="J143" s="17" t="s">
        <v>674</v>
      </c>
      <c r="K143" s="12" t="s">
        <v>1005</v>
      </c>
      <c r="L143" s="18">
        <v>960120525</v>
      </c>
      <c r="M143" s="3" t="s">
        <v>327</v>
      </c>
      <c r="N143" s="3" t="s">
        <v>566</v>
      </c>
      <c r="O143" s="3" t="s">
        <v>567</v>
      </c>
      <c r="P143" s="3" t="s">
        <v>567</v>
      </c>
      <c r="Q143" s="3" t="s">
        <v>435</v>
      </c>
      <c r="R143" s="3" t="s">
        <v>729</v>
      </c>
      <c r="S143" s="18" t="s">
        <v>730</v>
      </c>
      <c r="T143" s="14">
        <v>19760.190000000002</v>
      </c>
      <c r="U143" s="7" t="e">
        <f>VLOOKUP(Tabla6[[#This Row],[NOMBRE PDV]],[3]Unicomer!$DY$3:$EA$160,3,0)</f>
        <v>#N/A</v>
      </c>
    </row>
    <row r="144" spans="1:21" x14ac:dyDescent="0.3">
      <c r="A144" s="29" t="s">
        <v>798</v>
      </c>
      <c r="B144" s="9">
        <v>510</v>
      </c>
      <c r="C144" s="10" t="s">
        <v>1006</v>
      </c>
      <c r="D144" s="10" t="s">
        <v>704</v>
      </c>
      <c r="E144" s="10" t="s">
        <v>724</v>
      </c>
      <c r="F144" s="11" t="s">
        <v>30</v>
      </c>
      <c r="G144" s="11" t="s">
        <v>1004</v>
      </c>
      <c r="H144" s="11" t="s">
        <v>1004</v>
      </c>
      <c r="I144" s="11" t="s">
        <v>727</v>
      </c>
      <c r="J144" s="11" t="s">
        <v>674</v>
      </c>
      <c r="K144" s="12" t="s">
        <v>1007</v>
      </c>
      <c r="L144" s="13">
        <v>958524720</v>
      </c>
      <c r="M144" s="2" t="s">
        <v>647</v>
      </c>
      <c r="N144" s="2" t="s">
        <v>568</v>
      </c>
      <c r="O144" s="2" t="s">
        <v>569</v>
      </c>
      <c r="P144" s="2" t="s">
        <v>431</v>
      </c>
      <c r="Q144" s="2" t="s">
        <v>435</v>
      </c>
      <c r="R144" s="2" t="s">
        <v>747</v>
      </c>
      <c r="S144" s="13" t="s">
        <v>730</v>
      </c>
      <c r="T144" s="14">
        <v>26823.937919999997</v>
      </c>
      <c r="U144" s="7" t="e">
        <f>VLOOKUP(Tabla6[[#This Row],[NOMBRE PDV]],[3]Unicomer!$DY$3:$EA$160,3,0)</f>
        <v>#N/A</v>
      </c>
    </row>
    <row r="145" spans="1:21" x14ac:dyDescent="0.3">
      <c r="A145" s="29" t="s">
        <v>798</v>
      </c>
      <c r="B145" s="15">
        <v>498</v>
      </c>
      <c r="C145" s="16" t="s">
        <v>1008</v>
      </c>
      <c r="D145" s="16" t="s">
        <v>703</v>
      </c>
      <c r="E145" s="16" t="s">
        <v>724</v>
      </c>
      <c r="F145" s="17" t="s">
        <v>23</v>
      </c>
      <c r="G145" s="17" t="s">
        <v>1004</v>
      </c>
      <c r="H145" s="17" t="s">
        <v>1004</v>
      </c>
      <c r="I145" s="17" t="s">
        <v>727</v>
      </c>
      <c r="J145" s="17" t="s">
        <v>674</v>
      </c>
      <c r="K145" s="12" t="s">
        <v>1007</v>
      </c>
      <c r="L145" s="18">
        <v>958524720</v>
      </c>
      <c r="M145" s="3" t="s">
        <v>647</v>
      </c>
      <c r="N145" s="3" t="s">
        <v>568</v>
      </c>
      <c r="O145" s="3" t="s">
        <v>569</v>
      </c>
      <c r="P145" s="3" t="s">
        <v>431</v>
      </c>
      <c r="Q145" s="3" t="s">
        <v>435</v>
      </c>
      <c r="R145" s="3" t="s">
        <v>747</v>
      </c>
      <c r="S145" s="18" t="s">
        <v>730</v>
      </c>
      <c r="T145" s="14">
        <v>28667.097497430597</v>
      </c>
      <c r="U145" s="7" t="e">
        <f>VLOOKUP(Tabla6[[#This Row],[NOMBRE PDV]],[3]Unicomer!$DY$3:$EA$160,3,0)</f>
        <v>#N/A</v>
      </c>
    </row>
    <row r="146" spans="1:21" x14ac:dyDescent="0.3">
      <c r="A146" s="29" t="s">
        <v>798</v>
      </c>
      <c r="B146" s="9">
        <v>476</v>
      </c>
      <c r="C146" s="10" t="s">
        <v>1009</v>
      </c>
      <c r="D146" s="10" t="s">
        <v>330</v>
      </c>
      <c r="E146" s="10" t="s">
        <v>724</v>
      </c>
      <c r="F146" s="11" t="s">
        <v>39</v>
      </c>
      <c r="G146" s="11" t="s">
        <v>1004</v>
      </c>
      <c r="H146" s="11" t="s">
        <v>1004</v>
      </c>
      <c r="I146" s="11" t="s">
        <v>727</v>
      </c>
      <c r="J146" s="11" t="s">
        <v>674</v>
      </c>
      <c r="K146" s="12" t="s">
        <v>1005</v>
      </c>
      <c r="L146" s="13">
        <v>960120525</v>
      </c>
      <c r="M146" s="2" t="s">
        <v>327</v>
      </c>
      <c r="N146" s="2" t="s">
        <v>566</v>
      </c>
      <c r="O146" s="2" t="s">
        <v>567</v>
      </c>
      <c r="P146" s="2" t="s">
        <v>567</v>
      </c>
      <c r="Q146" s="2" t="s">
        <v>435</v>
      </c>
      <c r="R146" s="2" t="s">
        <v>754</v>
      </c>
      <c r="S146" s="13" t="s">
        <v>730</v>
      </c>
      <c r="T146" s="14">
        <v>24455.992727272729</v>
      </c>
      <c r="U146" s="7" t="e">
        <f>VLOOKUP(Tabla6[[#This Row],[NOMBRE PDV]],[3]Unicomer!$DY$3:$EA$160,3,0)</f>
        <v>#N/A</v>
      </c>
    </row>
    <row r="147" spans="1:21" x14ac:dyDescent="0.3">
      <c r="A147" s="29" t="s">
        <v>798</v>
      </c>
      <c r="B147" s="15">
        <v>474</v>
      </c>
      <c r="C147" s="16" t="s">
        <v>1010</v>
      </c>
      <c r="D147" s="16" t="s">
        <v>329</v>
      </c>
      <c r="E147" s="16" t="s">
        <v>734</v>
      </c>
      <c r="F147" s="17" t="s">
        <v>39</v>
      </c>
      <c r="G147" s="17" t="s">
        <v>1004</v>
      </c>
      <c r="H147" s="17" t="s">
        <v>1004</v>
      </c>
      <c r="I147" s="17" t="s">
        <v>727</v>
      </c>
      <c r="J147" s="17" t="s">
        <v>674</v>
      </c>
      <c r="K147" s="12" t="s">
        <v>1005</v>
      </c>
      <c r="L147" s="18">
        <v>960120525</v>
      </c>
      <c r="M147" s="3" t="s">
        <v>327</v>
      </c>
      <c r="N147" s="3" t="s">
        <v>566</v>
      </c>
      <c r="O147" s="3" t="s">
        <v>567</v>
      </c>
      <c r="P147" s="3" t="s">
        <v>567</v>
      </c>
      <c r="Q147" s="3" t="s">
        <v>435</v>
      </c>
      <c r="R147" s="3" t="s">
        <v>754</v>
      </c>
      <c r="S147" s="18" t="s">
        <v>730</v>
      </c>
      <c r="T147" s="14">
        <v>55908.416363636366</v>
      </c>
      <c r="U147" s="7" t="e">
        <f>VLOOKUP(Tabla6[[#This Row],[NOMBRE PDV]],[3]Unicomer!$DY$3:$EA$160,3,0)</f>
        <v>#N/A</v>
      </c>
    </row>
    <row r="148" spans="1:21" x14ac:dyDescent="0.3">
      <c r="A148" s="29" t="s">
        <v>798</v>
      </c>
      <c r="B148" s="9">
        <v>399</v>
      </c>
      <c r="C148" s="10" t="s">
        <v>1011</v>
      </c>
      <c r="D148" s="10" t="s">
        <v>705</v>
      </c>
      <c r="E148" s="10" t="s">
        <v>724</v>
      </c>
      <c r="F148" s="11" t="s">
        <v>77</v>
      </c>
      <c r="G148" s="11" t="s">
        <v>1004</v>
      </c>
      <c r="H148" s="11" t="s">
        <v>1004</v>
      </c>
      <c r="I148" s="11" t="s">
        <v>727</v>
      </c>
      <c r="J148" s="11" t="s">
        <v>674</v>
      </c>
      <c r="K148" s="12" t="s">
        <v>1007</v>
      </c>
      <c r="L148" s="13">
        <v>958524720</v>
      </c>
      <c r="M148" s="2" t="s">
        <v>647</v>
      </c>
      <c r="N148" s="2" t="s">
        <v>568</v>
      </c>
      <c r="O148" s="2" t="s">
        <v>569</v>
      </c>
      <c r="P148" s="2" t="s">
        <v>431</v>
      </c>
      <c r="Q148" s="2" t="s">
        <v>435</v>
      </c>
      <c r="R148" s="2" t="s">
        <v>741</v>
      </c>
      <c r="S148" s="13" t="s">
        <v>730</v>
      </c>
      <c r="T148" s="14">
        <v>22720.66012531548</v>
      </c>
      <c r="U148" s="7" t="e">
        <f>VLOOKUP(Tabla6[[#This Row],[NOMBRE PDV]],[3]Unicomer!$DY$3:$EA$160,3,0)</f>
        <v>#N/A</v>
      </c>
    </row>
    <row r="149" spans="1:21" x14ac:dyDescent="0.3">
      <c r="A149" s="29" t="s">
        <v>755</v>
      </c>
      <c r="B149" s="15">
        <v>499</v>
      </c>
      <c r="C149" s="16" t="s">
        <v>1012</v>
      </c>
      <c r="D149" s="16" t="s">
        <v>24</v>
      </c>
      <c r="E149" s="16" t="s">
        <v>724</v>
      </c>
      <c r="F149" s="17" t="s">
        <v>23</v>
      </c>
      <c r="G149" s="17" t="s">
        <v>1013</v>
      </c>
      <c r="H149" s="17" t="s">
        <v>726</v>
      </c>
      <c r="I149" s="17" t="s">
        <v>727</v>
      </c>
      <c r="J149" s="17" t="s">
        <v>674</v>
      </c>
      <c r="K149" s="12" t="s">
        <v>986</v>
      </c>
      <c r="L149" s="18">
        <v>924159882</v>
      </c>
      <c r="M149" s="3" t="s">
        <v>22</v>
      </c>
      <c r="N149" s="3" t="s">
        <v>559</v>
      </c>
      <c r="O149" s="3" t="s">
        <v>560</v>
      </c>
      <c r="P149" s="3" t="s">
        <v>561</v>
      </c>
      <c r="Q149" s="3" t="s">
        <v>419</v>
      </c>
      <c r="R149" s="3" t="s">
        <v>747</v>
      </c>
      <c r="S149" s="18" t="s">
        <v>730</v>
      </c>
      <c r="T149" s="14">
        <v>21803.216859307362</v>
      </c>
      <c r="U149" s="7" t="e">
        <f>VLOOKUP(Tabla6[[#This Row],[NOMBRE PDV]],[3]Unicomer!$DY$3:$EA$160,3,0)</f>
        <v>#N/A</v>
      </c>
    </row>
    <row r="150" spans="1:21" x14ac:dyDescent="0.3">
      <c r="A150" s="29" t="s">
        <v>1014</v>
      </c>
      <c r="B150" s="9">
        <v>88</v>
      </c>
      <c r="C150" s="10" t="s">
        <v>1015</v>
      </c>
      <c r="D150" s="10" t="s">
        <v>1016</v>
      </c>
      <c r="E150" s="10" t="s">
        <v>769</v>
      </c>
      <c r="F150" s="11" t="s">
        <v>739</v>
      </c>
      <c r="G150" s="11" t="s">
        <v>1017</v>
      </c>
      <c r="H150" s="11" t="s">
        <v>841</v>
      </c>
      <c r="I150" s="11" t="s">
        <v>727</v>
      </c>
      <c r="J150" s="11" t="s">
        <v>674</v>
      </c>
      <c r="K150" s="12" t="s">
        <v>1018</v>
      </c>
      <c r="L150" s="13">
        <v>1315264810</v>
      </c>
      <c r="M150" s="2" t="s">
        <v>286</v>
      </c>
      <c r="N150" s="2" t="s">
        <v>570</v>
      </c>
      <c r="O150" s="2" t="s">
        <v>571</v>
      </c>
      <c r="P150" s="2" t="s">
        <v>572</v>
      </c>
      <c r="Q150" s="2" t="s">
        <v>460</v>
      </c>
      <c r="R150" s="2" t="s">
        <v>741</v>
      </c>
      <c r="S150" s="13" t="s">
        <v>730</v>
      </c>
      <c r="T150" s="14">
        <v>4049.9627383324951</v>
      </c>
      <c r="U150" s="7" t="e">
        <f>VLOOKUP(Tabla6[[#This Row],[NOMBRE PDV]],[3]Unicomer!$DY$3:$EA$160,3,0)</f>
        <v>#N/A</v>
      </c>
    </row>
    <row r="151" spans="1:21" x14ac:dyDescent="0.3">
      <c r="A151" s="29" t="s">
        <v>798</v>
      </c>
      <c r="B151" s="23">
        <v>77</v>
      </c>
      <c r="C151" s="16" t="s">
        <v>1019</v>
      </c>
      <c r="D151" s="16" t="s">
        <v>1020</v>
      </c>
      <c r="E151" s="16" t="s">
        <v>769</v>
      </c>
      <c r="F151" s="17" t="s">
        <v>739</v>
      </c>
      <c r="G151" s="17" t="s">
        <v>1017</v>
      </c>
      <c r="H151" s="17" t="s">
        <v>841</v>
      </c>
      <c r="I151" s="17" t="s">
        <v>727</v>
      </c>
      <c r="J151" s="17" t="s">
        <v>674</v>
      </c>
      <c r="K151" s="12" t="s">
        <v>1021</v>
      </c>
      <c r="L151" s="18">
        <v>1724086853</v>
      </c>
      <c r="M151" s="3" t="s">
        <v>38</v>
      </c>
      <c r="N151" s="3" t="s">
        <v>573</v>
      </c>
      <c r="O151" s="3" t="s">
        <v>555</v>
      </c>
      <c r="P151" s="3" t="s">
        <v>479</v>
      </c>
      <c r="Q151" s="3" t="s">
        <v>460</v>
      </c>
      <c r="R151" s="3" t="s">
        <v>741</v>
      </c>
      <c r="S151" s="18" t="s">
        <v>730</v>
      </c>
      <c r="T151" s="14">
        <v>7672.5585936444631</v>
      </c>
      <c r="U151" s="7" t="e">
        <f>VLOOKUP(Tabla6[[#This Row],[NOMBRE PDV]],[3]Unicomer!$DY$3:$EA$160,3,0)</f>
        <v>#N/A</v>
      </c>
    </row>
    <row r="152" spans="1:21" x14ac:dyDescent="0.3">
      <c r="A152" s="29" t="s">
        <v>798</v>
      </c>
      <c r="B152" s="9">
        <v>522</v>
      </c>
      <c r="C152" s="10" t="s">
        <v>1022</v>
      </c>
      <c r="D152" s="10" t="s">
        <v>1023</v>
      </c>
      <c r="E152" s="10" t="s">
        <v>757</v>
      </c>
      <c r="F152" s="11" t="s">
        <v>23</v>
      </c>
      <c r="G152" s="11" t="s">
        <v>1017</v>
      </c>
      <c r="H152" s="11" t="s">
        <v>841</v>
      </c>
      <c r="I152" s="11" t="s">
        <v>727</v>
      </c>
      <c r="J152" s="11" t="s">
        <v>674</v>
      </c>
      <c r="K152" s="12" t="s">
        <v>1024</v>
      </c>
      <c r="L152" s="13">
        <v>1314519677</v>
      </c>
      <c r="M152" s="2" t="s">
        <v>110</v>
      </c>
      <c r="N152" s="2" t="s">
        <v>574</v>
      </c>
      <c r="O152" s="2" t="s">
        <v>575</v>
      </c>
      <c r="P152" s="2" t="s">
        <v>576</v>
      </c>
      <c r="Q152" s="2" t="s">
        <v>460</v>
      </c>
      <c r="R152" s="2" t="s">
        <v>747</v>
      </c>
      <c r="S152" s="13" t="s">
        <v>730</v>
      </c>
      <c r="T152" s="14">
        <v>2258.6075757575759</v>
      </c>
      <c r="U152" s="7" t="e">
        <f>VLOOKUP(Tabla6[[#This Row],[NOMBRE PDV]],[3]Unicomer!$DY$3:$EA$160,3,0)</f>
        <v>#N/A</v>
      </c>
    </row>
    <row r="153" spans="1:21" x14ac:dyDescent="0.3">
      <c r="A153" s="29" t="s">
        <v>798</v>
      </c>
      <c r="B153" s="15">
        <v>48</v>
      </c>
      <c r="C153" s="16" t="s">
        <v>1025</v>
      </c>
      <c r="D153" s="16" t="s">
        <v>112</v>
      </c>
      <c r="E153" s="16" t="s">
        <v>724</v>
      </c>
      <c r="F153" s="17" t="s">
        <v>30</v>
      </c>
      <c r="G153" s="17" t="s">
        <v>1017</v>
      </c>
      <c r="H153" s="17" t="s">
        <v>841</v>
      </c>
      <c r="I153" s="17" t="s">
        <v>727</v>
      </c>
      <c r="J153" s="17" t="s">
        <v>674</v>
      </c>
      <c r="K153" s="12" t="s">
        <v>1024</v>
      </c>
      <c r="L153" s="18">
        <v>1314519677</v>
      </c>
      <c r="M153" s="3" t="s">
        <v>110</v>
      </c>
      <c r="N153" s="3" t="s">
        <v>574</v>
      </c>
      <c r="O153" s="3" t="s">
        <v>575</v>
      </c>
      <c r="P153" s="3" t="s">
        <v>576</v>
      </c>
      <c r="Q153" s="3" t="s">
        <v>460</v>
      </c>
      <c r="R153" s="3" t="s">
        <v>747</v>
      </c>
      <c r="S153" s="18" t="s">
        <v>730</v>
      </c>
      <c r="T153" s="14">
        <v>19892.271270000001</v>
      </c>
      <c r="U153" s="7" t="e">
        <f>VLOOKUP(Tabla6[[#This Row],[NOMBRE PDV]],[3]Unicomer!$DY$3:$EA$160,3,0)</f>
        <v>#N/A</v>
      </c>
    </row>
    <row r="154" spans="1:21" x14ac:dyDescent="0.3">
      <c r="A154" s="29" t="s">
        <v>798</v>
      </c>
      <c r="B154" s="9">
        <v>1714</v>
      </c>
      <c r="C154" s="10" t="s">
        <v>1026</v>
      </c>
      <c r="D154" s="10" t="s">
        <v>40</v>
      </c>
      <c r="E154" s="10" t="s">
        <v>734</v>
      </c>
      <c r="F154" s="11" t="s">
        <v>39</v>
      </c>
      <c r="G154" s="11" t="s">
        <v>1017</v>
      </c>
      <c r="H154" s="11" t="s">
        <v>841</v>
      </c>
      <c r="I154" s="11" t="s">
        <v>727</v>
      </c>
      <c r="J154" s="11" t="s">
        <v>674</v>
      </c>
      <c r="K154" s="12" t="s">
        <v>1021</v>
      </c>
      <c r="L154" s="13">
        <v>1724086853</v>
      </c>
      <c r="M154" s="2" t="s">
        <v>38</v>
      </c>
      <c r="N154" s="2" t="s">
        <v>573</v>
      </c>
      <c r="O154" s="2" t="s">
        <v>555</v>
      </c>
      <c r="P154" s="2" t="s">
        <v>479</v>
      </c>
      <c r="Q154" s="2" t="s">
        <v>460</v>
      </c>
      <c r="R154" s="2" t="s">
        <v>754</v>
      </c>
      <c r="S154" s="13" t="s">
        <v>730</v>
      </c>
      <c r="T154" s="14">
        <v>86699.015454545457</v>
      </c>
      <c r="U154" s="7" t="e">
        <f>VLOOKUP(Tabla6[[#This Row],[NOMBRE PDV]],[3]Unicomer!$DY$3:$EA$160,3,0)</f>
        <v>#N/A</v>
      </c>
    </row>
    <row r="155" spans="1:21" x14ac:dyDescent="0.3">
      <c r="A155" s="29" t="s">
        <v>1027</v>
      </c>
      <c r="B155" s="15">
        <v>17</v>
      </c>
      <c r="C155" s="16" t="s">
        <v>1028</v>
      </c>
      <c r="D155" s="16" t="s">
        <v>287</v>
      </c>
      <c r="E155" s="16" t="s">
        <v>724</v>
      </c>
      <c r="F155" s="17" t="s">
        <v>30</v>
      </c>
      <c r="G155" s="17" t="s">
        <v>1017</v>
      </c>
      <c r="H155" s="17" t="s">
        <v>841</v>
      </c>
      <c r="I155" s="17" t="s">
        <v>727</v>
      </c>
      <c r="J155" s="17" t="s">
        <v>674</v>
      </c>
      <c r="K155" s="12" t="s">
        <v>1018</v>
      </c>
      <c r="L155" s="18">
        <v>1315264810</v>
      </c>
      <c r="M155" s="3" t="s">
        <v>286</v>
      </c>
      <c r="N155" s="3" t="s">
        <v>570</v>
      </c>
      <c r="O155" s="3" t="s">
        <v>571</v>
      </c>
      <c r="P155" s="3" t="s">
        <v>572</v>
      </c>
      <c r="Q155" s="3" t="s">
        <v>460</v>
      </c>
      <c r="R155" s="3" t="s">
        <v>747</v>
      </c>
      <c r="S155" s="18" t="s">
        <v>730</v>
      </c>
      <c r="T155" s="14">
        <v>49811.27895</v>
      </c>
      <c r="U155" s="7" t="e">
        <f>VLOOKUP(Tabla6[[#This Row],[NOMBRE PDV]],[3]Unicomer!$DY$3:$EA$160,3,0)</f>
        <v>#N/A</v>
      </c>
    </row>
    <row r="156" spans="1:21" x14ac:dyDescent="0.3">
      <c r="A156" s="29" t="s">
        <v>1029</v>
      </c>
      <c r="B156" s="9">
        <v>9</v>
      </c>
      <c r="C156" s="10" t="s">
        <v>1030</v>
      </c>
      <c r="D156" s="10" t="s">
        <v>143</v>
      </c>
      <c r="E156" s="10" t="s">
        <v>724</v>
      </c>
      <c r="F156" s="11" t="s">
        <v>30</v>
      </c>
      <c r="G156" s="11" t="s">
        <v>1031</v>
      </c>
      <c r="H156" s="11" t="s">
        <v>1031</v>
      </c>
      <c r="I156" s="11" t="s">
        <v>727</v>
      </c>
      <c r="J156" s="11" t="s">
        <v>675</v>
      </c>
      <c r="K156" s="12" t="s">
        <v>831</v>
      </c>
      <c r="L156" s="13">
        <v>1003779475</v>
      </c>
      <c r="M156" s="2" t="s">
        <v>139</v>
      </c>
      <c r="N156" s="2" t="s">
        <v>474</v>
      </c>
      <c r="O156" s="2" t="s">
        <v>475</v>
      </c>
      <c r="P156" s="2" t="s">
        <v>476</v>
      </c>
      <c r="Q156" s="2" t="s">
        <v>460</v>
      </c>
      <c r="R156" s="2" t="s">
        <v>729</v>
      </c>
      <c r="S156" s="13" t="s">
        <v>730</v>
      </c>
      <c r="T156" s="14">
        <v>23986.790639999999</v>
      </c>
      <c r="U156" s="7" t="e">
        <f>VLOOKUP(Tabla6[[#This Row],[NOMBRE PDV]],[3]Unicomer!$DY$3:$EA$160,3,0)</f>
        <v>#N/A</v>
      </c>
    </row>
    <row r="157" spans="1:21" x14ac:dyDescent="0.3">
      <c r="A157" s="29" t="s">
        <v>1029</v>
      </c>
      <c r="B157" s="15">
        <v>382</v>
      </c>
      <c r="C157" s="16" t="s">
        <v>1032</v>
      </c>
      <c r="D157" s="16" t="s">
        <v>149</v>
      </c>
      <c r="E157" s="16" t="s">
        <v>724</v>
      </c>
      <c r="F157" s="17" t="s">
        <v>77</v>
      </c>
      <c r="G157" s="17" t="s">
        <v>1031</v>
      </c>
      <c r="H157" s="17" t="s">
        <v>1031</v>
      </c>
      <c r="I157" s="17" t="s">
        <v>727</v>
      </c>
      <c r="J157" s="17" t="s">
        <v>675</v>
      </c>
      <c r="K157" s="12" t="s">
        <v>831</v>
      </c>
      <c r="L157" s="18">
        <v>1003779475</v>
      </c>
      <c r="M157" s="3" t="s">
        <v>139</v>
      </c>
      <c r="N157" s="3" t="s">
        <v>474</v>
      </c>
      <c r="O157" s="3" t="s">
        <v>475</v>
      </c>
      <c r="P157" s="3" t="s">
        <v>476</v>
      </c>
      <c r="Q157" s="3" t="s">
        <v>460</v>
      </c>
      <c r="R157" s="3" t="s">
        <v>741</v>
      </c>
      <c r="S157" s="18" t="s">
        <v>730</v>
      </c>
      <c r="T157" s="14">
        <v>18713.797823770903</v>
      </c>
      <c r="U157" s="7" t="e">
        <f>VLOOKUP(Tabla6[[#This Row],[NOMBRE PDV]],[3]Unicomer!$DY$3:$EA$160,3,0)</f>
        <v>#N/A</v>
      </c>
    </row>
    <row r="158" spans="1:21" x14ac:dyDescent="0.3">
      <c r="A158" s="29" t="s">
        <v>1029</v>
      </c>
      <c r="B158" s="9">
        <v>1015</v>
      </c>
      <c r="C158" s="10" t="s">
        <v>1033</v>
      </c>
      <c r="D158" s="10" t="s">
        <v>141</v>
      </c>
      <c r="E158" s="10" t="s">
        <v>724</v>
      </c>
      <c r="F158" s="11" t="s">
        <v>39</v>
      </c>
      <c r="G158" s="11" t="s">
        <v>1031</v>
      </c>
      <c r="H158" s="11" t="s">
        <v>1031</v>
      </c>
      <c r="I158" s="11" t="s">
        <v>727</v>
      </c>
      <c r="J158" s="11" t="s">
        <v>675</v>
      </c>
      <c r="K158" s="12" t="s">
        <v>831</v>
      </c>
      <c r="L158" s="13">
        <v>1003779475</v>
      </c>
      <c r="M158" s="2" t="s">
        <v>139</v>
      </c>
      <c r="N158" s="2" t="s">
        <v>474</v>
      </c>
      <c r="O158" s="2" t="s">
        <v>475</v>
      </c>
      <c r="P158" s="2" t="s">
        <v>476</v>
      </c>
      <c r="Q158" s="2" t="s">
        <v>460</v>
      </c>
      <c r="R158" s="2" t="s">
        <v>754</v>
      </c>
      <c r="S158" s="13" t="s">
        <v>730</v>
      </c>
      <c r="T158" s="14">
        <v>21714.148181818182</v>
      </c>
      <c r="U158" s="7" t="e">
        <f>VLOOKUP(Tabla6[[#This Row],[NOMBRE PDV]],[3]Unicomer!$DY$3:$EA$160,3,0)</f>
        <v>#N/A</v>
      </c>
    </row>
    <row r="159" spans="1:21" x14ac:dyDescent="0.3">
      <c r="A159" s="29" t="s">
        <v>1029</v>
      </c>
      <c r="B159" s="15">
        <v>87</v>
      </c>
      <c r="C159" s="16" t="s">
        <v>1034</v>
      </c>
      <c r="D159" s="16" t="s">
        <v>147</v>
      </c>
      <c r="E159" s="16" t="s">
        <v>769</v>
      </c>
      <c r="F159" s="17" t="s">
        <v>739</v>
      </c>
      <c r="G159" s="17" t="s">
        <v>1031</v>
      </c>
      <c r="H159" s="17" t="s">
        <v>1031</v>
      </c>
      <c r="I159" s="17" t="s">
        <v>727</v>
      </c>
      <c r="J159" s="17" t="s">
        <v>675</v>
      </c>
      <c r="K159" s="12" t="s">
        <v>831</v>
      </c>
      <c r="L159" s="18">
        <v>1003779475</v>
      </c>
      <c r="M159" s="3" t="s">
        <v>139</v>
      </c>
      <c r="N159" s="3" t="s">
        <v>474</v>
      </c>
      <c r="O159" s="3" t="s">
        <v>475</v>
      </c>
      <c r="P159" s="3" t="s">
        <v>476</v>
      </c>
      <c r="Q159" s="3" t="s">
        <v>460</v>
      </c>
      <c r="R159" s="3" t="s">
        <v>741</v>
      </c>
      <c r="S159" s="18" t="s">
        <v>730</v>
      </c>
      <c r="T159" s="14">
        <v>2209.0705845449975</v>
      </c>
      <c r="U159" s="7" t="e">
        <f>VLOOKUP(Tabla6[[#This Row],[NOMBRE PDV]],[3]Unicomer!$DY$3:$EA$160,3,0)</f>
        <v>#N/A</v>
      </c>
    </row>
    <row r="160" spans="1:21" x14ac:dyDescent="0.3">
      <c r="A160" s="29" t="s">
        <v>798</v>
      </c>
      <c r="B160" s="9">
        <v>518</v>
      </c>
      <c r="C160" s="10" t="s">
        <v>1035</v>
      </c>
      <c r="D160" s="10" t="s">
        <v>349</v>
      </c>
      <c r="E160" s="10" t="s">
        <v>757</v>
      </c>
      <c r="F160" s="11" t="s">
        <v>30</v>
      </c>
      <c r="G160" s="11" t="s">
        <v>1036</v>
      </c>
      <c r="H160" s="11" t="s">
        <v>1036</v>
      </c>
      <c r="I160" s="11" t="s">
        <v>727</v>
      </c>
      <c r="J160" s="11" t="s">
        <v>674</v>
      </c>
      <c r="K160" s="12" t="s">
        <v>1037</v>
      </c>
      <c r="L160" s="13">
        <v>925015299</v>
      </c>
      <c r="M160" s="2" t="s">
        <v>346</v>
      </c>
      <c r="N160" s="2" t="s">
        <v>577</v>
      </c>
      <c r="O160" s="2" t="s">
        <v>525</v>
      </c>
      <c r="P160" s="2" t="s">
        <v>578</v>
      </c>
      <c r="Q160" s="2" t="s">
        <v>400</v>
      </c>
      <c r="R160" s="2" t="s">
        <v>747</v>
      </c>
      <c r="S160" s="13" t="s">
        <v>730</v>
      </c>
      <c r="T160" s="14">
        <v>13669.891439999999</v>
      </c>
      <c r="U160" s="7" t="e">
        <f>VLOOKUP(Tabla6[[#This Row],[NOMBRE PDV]],[3]Unicomer!$DY$3:$EA$160,3,0)</f>
        <v>#N/A</v>
      </c>
    </row>
    <row r="161" spans="1:21" x14ac:dyDescent="0.3">
      <c r="A161" s="29" t="s">
        <v>798</v>
      </c>
      <c r="B161" s="15">
        <v>500</v>
      </c>
      <c r="C161" s="16" t="s">
        <v>1038</v>
      </c>
      <c r="D161" s="16" t="s">
        <v>348</v>
      </c>
      <c r="E161" s="16" t="s">
        <v>757</v>
      </c>
      <c r="F161" s="17" t="s">
        <v>23</v>
      </c>
      <c r="G161" s="17" t="s">
        <v>1036</v>
      </c>
      <c r="H161" s="17" t="s">
        <v>1036</v>
      </c>
      <c r="I161" s="17" t="s">
        <v>727</v>
      </c>
      <c r="J161" s="17" t="s">
        <v>674</v>
      </c>
      <c r="K161" s="12" t="s">
        <v>1037</v>
      </c>
      <c r="L161" s="18">
        <v>925015299</v>
      </c>
      <c r="M161" s="3" t="s">
        <v>346</v>
      </c>
      <c r="N161" s="3" t="s">
        <v>577</v>
      </c>
      <c r="O161" s="3" t="s">
        <v>525</v>
      </c>
      <c r="P161" s="3" t="s">
        <v>578</v>
      </c>
      <c r="Q161" s="3" t="s">
        <v>400</v>
      </c>
      <c r="R161" s="3" t="s">
        <v>747</v>
      </c>
      <c r="S161" s="18" t="s">
        <v>730</v>
      </c>
      <c r="T161" s="14">
        <v>10392.221136363636</v>
      </c>
      <c r="U161" s="7" t="e">
        <f>VLOOKUP(Tabla6[[#This Row],[NOMBRE PDV]],[3]Unicomer!$DY$3:$EA$160,3,0)</f>
        <v>#N/A</v>
      </c>
    </row>
    <row r="162" spans="1:21" x14ac:dyDescent="0.3">
      <c r="A162" s="29" t="s">
        <v>798</v>
      </c>
      <c r="B162" s="9">
        <v>473</v>
      </c>
      <c r="C162" s="10" t="s">
        <v>1039</v>
      </c>
      <c r="D162" s="10" t="s">
        <v>347</v>
      </c>
      <c r="E162" s="10" t="s">
        <v>734</v>
      </c>
      <c r="F162" s="11" t="s">
        <v>39</v>
      </c>
      <c r="G162" s="11" t="s">
        <v>1036</v>
      </c>
      <c r="H162" s="11" t="s">
        <v>1036</v>
      </c>
      <c r="I162" s="11" t="s">
        <v>727</v>
      </c>
      <c r="J162" s="11" t="s">
        <v>674</v>
      </c>
      <c r="K162" s="12" t="s">
        <v>1037</v>
      </c>
      <c r="L162" s="13">
        <v>925015299</v>
      </c>
      <c r="M162" s="2" t="s">
        <v>346</v>
      </c>
      <c r="N162" s="2" t="s">
        <v>577</v>
      </c>
      <c r="O162" s="2" t="s">
        <v>525</v>
      </c>
      <c r="P162" s="2" t="s">
        <v>578</v>
      </c>
      <c r="Q162" s="2" t="s">
        <v>400</v>
      </c>
      <c r="R162" s="2" t="s">
        <v>754</v>
      </c>
      <c r="S162" s="13" t="s">
        <v>730</v>
      </c>
      <c r="T162" s="14">
        <v>22911.735454545458</v>
      </c>
      <c r="U162" s="7" t="e">
        <f>VLOOKUP(Tabla6[[#This Row],[NOMBRE PDV]],[3]Unicomer!$DY$3:$EA$160,3,0)</f>
        <v>#N/A</v>
      </c>
    </row>
    <row r="163" spans="1:21" x14ac:dyDescent="0.3">
      <c r="A163" s="29" t="s">
        <v>721</v>
      </c>
      <c r="B163" s="15">
        <v>967</v>
      </c>
      <c r="C163" s="16" t="s">
        <v>1040</v>
      </c>
      <c r="D163" s="16" t="s">
        <v>1041</v>
      </c>
      <c r="E163" s="16" t="s">
        <v>757</v>
      </c>
      <c r="F163" s="17" t="s">
        <v>30</v>
      </c>
      <c r="G163" s="17" t="s">
        <v>1042</v>
      </c>
      <c r="H163" s="17" t="s">
        <v>841</v>
      </c>
      <c r="I163" s="17" t="s">
        <v>727</v>
      </c>
      <c r="J163" s="17" t="s">
        <v>674</v>
      </c>
      <c r="K163" s="12" t="s">
        <v>1043</v>
      </c>
      <c r="L163" s="18">
        <v>1750274563</v>
      </c>
      <c r="M163" s="3" t="s">
        <v>54</v>
      </c>
      <c r="N163" s="3" t="s">
        <v>457</v>
      </c>
      <c r="O163" s="3" t="s">
        <v>458</v>
      </c>
      <c r="P163" s="3" t="s">
        <v>459</v>
      </c>
      <c r="Q163" s="3" t="s">
        <v>460</v>
      </c>
      <c r="R163" s="3" t="s">
        <v>747</v>
      </c>
      <c r="S163" s="18" t="s">
        <v>730</v>
      </c>
      <c r="T163" s="14">
        <v>17732.1705</v>
      </c>
      <c r="U163" s="7" t="e">
        <f>VLOOKUP(Tabla6[[#This Row],[NOMBRE PDV]],[3]Unicomer!$DY$3:$EA$160,3,0)</f>
        <v>#N/A</v>
      </c>
    </row>
    <row r="164" spans="1:21" x14ac:dyDescent="0.3">
      <c r="A164" s="29" t="s">
        <v>721</v>
      </c>
      <c r="B164" s="9">
        <v>645</v>
      </c>
      <c r="C164" s="10" t="s">
        <v>1044</v>
      </c>
      <c r="D164" s="10" t="s">
        <v>1045</v>
      </c>
      <c r="E164" s="10" t="s">
        <v>757</v>
      </c>
      <c r="F164" s="11" t="s">
        <v>844</v>
      </c>
      <c r="G164" s="11" t="s">
        <v>1042</v>
      </c>
      <c r="H164" s="11" t="s">
        <v>841</v>
      </c>
      <c r="I164" s="11" t="s">
        <v>845</v>
      </c>
      <c r="J164" s="11" t="s">
        <v>674</v>
      </c>
      <c r="K164" s="12" t="s">
        <v>1046</v>
      </c>
      <c r="L164" s="13">
        <v>1726243379</v>
      </c>
      <c r="M164" s="2" t="s">
        <v>134</v>
      </c>
      <c r="N164" s="2" t="s">
        <v>579</v>
      </c>
      <c r="O164" s="2" t="s">
        <v>580</v>
      </c>
      <c r="P164" s="2" t="s">
        <v>567</v>
      </c>
      <c r="Q164" s="2" t="s">
        <v>460</v>
      </c>
      <c r="R164" s="2" t="s">
        <v>741</v>
      </c>
      <c r="S164" s="13" t="s">
        <v>730</v>
      </c>
      <c r="T164" s="14">
        <v>16900.204509729618</v>
      </c>
      <c r="U164" s="7" t="e">
        <f>VLOOKUP(Tabla6[[#This Row],[NOMBRE PDV]],[3]Unicomer!$DY$3:$EA$160,3,0)</f>
        <v>#N/A</v>
      </c>
    </row>
    <row r="165" spans="1:21" x14ac:dyDescent="0.3">
      <c r="A165" s="29" t="s">
        <v>721</v>
      </c>
      <c r="B165" s="15">
        <v>520</v>
      </c>
      <c r="C165" s="16" t="s">
        <v>1047</v>
      </c>
      <c r="D165" s="16" t="s">
        <v>1048</v>
      </c>
      <c r="E165" s="16" t="s">
        <v>724</v>
      </c>
      <c r="F165" s="17" t="s">
        <v>23</v>
      </c>
      <c r="G165" s="17" t="s">
        <v>1042</v>
      </c>
      <c r="H165" s="17" t="s">
        <v>841</v>
      </c>
      <c r="I165" s="17" t="s">
        <v>727</v>
      </c>
      <c r="J165" s="17" t="s">
        <v>674</v>
      </c>
      <c r="K165" s="12" t="s">
        <v>1043</v>
      </c>
      <c r="L165" s="18">
        <v>1750274563</v>
      </c>
      <c r="M165" s="3" t="s">
        <v>54</v>
      </c>
      <c r="N165" s="3" t="s">
        <v>457</v>
      </c>
      <c r="O165" s="3" t="s">
        <v>458</v>
      </c>
      <c r="P165" s="3" t="s">
        <v>459</v>
      </c>
      <c r="Q165" s="3" t="s">
        <v>460</v>
      </c>
      <c r="R165" s="3" t="s">
        <v>747</v>
      </c>
      <c r="S165" s="18" t="s">
        <v>730</v>
      </c>
      <c r="T165" s="14">
        <v>20265.125110028865</v>
      </c>
      <c r="U165" s="7" t="e">
        <f>VLOOKUP(Tabla6[[#This Row],[NOMBRE PDV]],[3]Unicomer!$DY$3:$EA$160,3,0)</f>
        <v>#N/A</v>
      </c>
    </row>
    <row r="166" spans="1:21" x14ac:dyDescent="0.3">
      <c r="A166" s="29" t="s">
        <v>721</v>
      </c>
      <c r="B166" s="9">
        <v>156015</v>
      </c>
      <c r="C166" s="10" t="s">
        <v>1049</v>
      </c>
      <c r="D166" s="10" t="s">
        <v>135</v>
      </c>
      <c r="E166" s="10" t="s">
        <v>734</v>
      </c>
      <c r="F166" s="11" t="s">
        <v>39</v>
      </c>
      <c r="G166" s="11" t="s">
        <v>1042</v>
      </c>
      <c r="H166" s="11" t="s">
        <v>841</v>
      </c>
      <c r="I166" s="11" t="s">
        <v>727</v>
      </c>
      <c r="J166" s="11" t="s">
        <v>674</v>
      </c>
      <c r="K166" s="12" t="s">
        <v>1046</v>
      </c>
      <c r="L166" s="13">
        <v>1726243379</v>
      </c>
      <c r="M166" s="2" t="s">
        <v>134</v>
      </c>
      <c r="N166" s="2" t="s">
        <v>579</v>
      </c>
      <c r="O166" s="2" t="s">
        <v>580</v>
      </c>
      <c r="P166" s="2" t="s">
        <v>567</v>
      </c>
      <c r="Q166" s="2" t="s">
        <v>460</v>
      </c>
      <c r="R166" s="2" t="s">
        <v>754</v>
      </c>
      <c r="S166" s="13" t="s">
        <v>730</v>
      </c>
      <c r="T166" s="14">
        <v>77055.286363636376</v>
      </c>
      <c r="U166" s="7" t="e">
        <f>VLOOKUP(Tabla6[[#This Row],[NOMBRE PDV]],[3]Unicomer!$DY$3:$EA$160,3,0)</f>
        <v>#N/A</v>
      </c>
    </row>
    <row r="167" spans="1:21" x14ac:dyDescent="0.3">
      <c r="A167" s="29" t="s">
        <v>731</v>
      </c>
      <c r="B167" s="15">
        <v>389</v>
      </c>
      <c r="C167" s="16" t="s">
        <v>1050</v>
      </c>
      <c r="D167" s="16" t="s">
        <v>136</v>
      </c>
      <c r="E167" s="16" t="s">
        <v>757</v>
      </c>
      <c r="F167" s="17" t="s">
        <v>77</v>
      </c>
      <c r="G167" s="17" t="s">
        <v>1042</v>
      </c>
      <c r="H167" s="17" t="s">
        <v>841</v>
      </c>
      <c r="I167" s="17" t="s">
        <v>727</v>
      </c>
      <c r="J167" s="17" t="s">
        <v>674</v>
      </c>
      <c r="K167" s="12" t="s">
        <v>1046</v>
      </c>
      <c r="L167" s="18">
        <v>1726243379</v>
      </c>
      <c r="M167" s="3" t="s">
        <v>134</v>
      </c>
      <c r="N167" s="3" t="s">
        <v>579</v>
      </c>
      <c r="O167" s="3" t="s">
        <v>580</v>
      </c>
      <c r="P167" s="3" t="s">
        <v>567</v>
      </c>
      <c r="Q167" s="3" t="s">
        <v>460</v>
      </c>
      <c r="R167" s="3" t="s">
        <v>741</v>
      </c>
      <c r="S167" s="18" t="s">
        <v>730</v>
      </c>
      <c r="T167" s="14">
        <v>8455.4602055690066</v>
      </c>
      <c r="U167" s="7" t="e">
        <f>VLOOKUP(Tabla6[[#This Row],[NOMBRE PDV]],[3]Unicomer!$DY$3:$EA$160,3,0)</f>
        <v>#N/A</v>
      </c>
    </row>
    <row r="168" spans="1:21" x14ac:dyDescent="0.3">
      <c r="A168" s="29" t="s">
        <v>781</v>
      </c>
      <c r="B168" s="9">
        <v>626</v>
      </c>
      <c r="C168" s="10" t="s">
        <v>1051</v>
      </c>
      <c r="D168" s="10" t="s">
        <v>60</v>
      </c>
      <c r="E168" s="10" t="s">
        <v>734</v>
      </c>
      <c r="F168" s="11" t="s">
        <v>744</v>
      </c>
      <c r="G168" s="11" t="s">
        <v>1052</v>
      </c>
      <c r="H168" s="11" t="s">
        <v>726</v>
      </c>
      <c r="I168" s="11" t="s">
        <v>727</v>
      </c>
      <c r="J168" s="11" t="s">
        <v>674</v>
      </c>
      <c r="K168" s="12" t="s">
        <v>1053</v>
      </c>
      <c r="L168" s="13">
        <v>924028749</v>
      </c>
      <c r="M168" s="2" t="s">
        <v>58</v>
      </c>
      <c r="N168" s="2" t="s">
        <v>581</v>
      </c>
      <c r="O168" s="2" t="s">
        <v>582</v>
      </c>
      <c r="P168" s="2" t="s">
        <v>583</v>
      </c>
      <c r="Q168" s="2" t="s">
        <v>400</v>
      </c>
      <c r="R168" s="2" t="s">
        <v>729</v>
      </c>
      <c r="S168" s="13" t="s">
        <v>730</v>
      </c>
      <c r="T168" s="14">
        <v>19639.439503005735</v>
      </c>
      <c r="U168" s="7" t="e">
        <f>VLOOKUP(Tabla6[[#This Row],[NOMBRE PDV]],[3]Unicomer!$DY$3:$EA$160,3,0)</f>
        <v>#N/A</v>
      </c>
    </row>
    <row r="169" spans="1:21" x14ac:dyDescent="0.3">
      <c r="A169" s="29" t="s">
        <v>798</v>
      </c>
      <c r="B169" s="15">
        <v>513</v>
      </c>
      <c r="C169" s="16" t="s">
        <v>1054</v>
      </c>
      <c r="D169" s="16" t="s">
        <v>332</v>
      </c>
      <c r="E169" s="16" t="s">
        <v>724</v>
      </c>
      <c r="F169" s="17" t="s">
        <v>30</v>
      </c>
      <c r="G169" s="17" t="s">
        <v>1052</v>
      </c>
      <c r="H169" s="17" t="s">
        <v>726</v>
      </c>
      <c r="I169" s="17" t="s">
        <v>727</v>
      </c>
      <c r="J169" s="17" t="s">
        <v>674</v>
      </c>
      <c r="K169" s="12" t="s">
        <v>1055</v>
      </c>
      <c r="L169" s="18">
        <v>922183207</v>
      </c>
      <c r="M169" s="3" t="s">
        <v>331</v>
      </c>
      <c r="N169" s="3" t="s">
        <v>584</v>
      </c>
      <c r="O169" s="3" t="s">
        <v>585</v>
      </c>
      <c r="P169" s="3" t="s">
        <v>586</v>
      </c>
      <c r="Q169" s="3" t="s">
        <v>400</v>
      </c>
      <c r="R169" s="3" t="s">
        <v>747</v>
      </c>
      <c r="S169" s="18" t="s">
        <v>730</v>
      </c>
      <c r="T169" s="14">
        <v>28564.914659999999</v>
      </c>
      <c r="U169" s="7" t="e">
        <f>VLOOKUP(Tabla6[[#This Row],[NOMBRE PDV]],[3]Unicomer!$DY$3:$EA$160,3,0)</f>
        <v>#N/A</v>
      </c>
    </row>
    <row r="170" spans="1:21" x14ac:dyDescent="0.3">
      <c r="A170" s="29" t="s">
        <v>798</v>
      </c>
      <c r="B170" s="9">
        <v>502</v>
      </c>
      <c r="C170" s="10" t="s">
        <v>1056</v>
      </c>
      <c r="D170" s="10" t="s">
        <v>1057</v>
      </c>
      <c r="E170" s="10" t="s">
        <v>724</v>
      </c>
      <c r="F170" s="11" t="s">
        <v>23</v>
      </c>
      <c r="G170" s="11" t="s">
        <v>1052</v>
      </c>
      <c r="H170" s="11" t="s">
        <v>726</v>
      </c>
      <c r="I170" s="11" t="s">
        <v>727</v>
      </c>
      <c r="J170" s="11" t="s">
        <v>674</v>
      </c>
      <c r="K170" s="12" t="s">
        <v>1058</v>
      </c>
      <c r="L170" s="13">
        <v>955499553</v>
      </c>
      <c r="M170" s="2" t="s">
        <v>648</v>
      </c>
      <c r="N170" s="2" t="s">
        <v>587</v>
      </c>
      <c r="O170" s="2" t="s">
        <v>588</v>
      </c>
      <c r="P170" s="2" t="s">
        <v>589</v>
      </c>
      <c r="Q170" s="2" t="s">
        <v>400</v>
      </c>
      <c r="R170" s="2" t="s">
        <v>747</v>
      </c>
      <c r="S170" s="13" t="s">
        <v>730</v>
      </c>
      <c r="T170" s="14">
        <v>34203.118457129996</v>
      </c>
      <c r="U170" s="7" t="e">
        <f>VLOOKUP(Tabla6[[#This Row],[NOMBRE PDV]],[3]Unicomer!$DY$3:$EA$160,3,0)</f>
        <v>#N/A</v>
      </c>
    </row>
    <row r="171" spans="1:21" x14ac:dyDescent="0.3">
      <c r="A171" s="29" t="s">
        <v>798</v>
      </c>
      <c r="B171" s="15">
        <v>469</v>
      </c>
      <c r="C171" s="16" t="s">
        <v>1059</v>
      </c>
      <c r="D171" s="16" t="s">
        <v>59</v>
      </c>
      <c r="E171" s="16" t="s">
        <v>734</v>
      </c>
      <c r="F171" s="17" t="s">
        <v>39</v>
      </c>
      <c r="G171" s="17" t="s">
        <v>1052</v>
      </c>
      <c r="H171" s="17" t="s">
        <v>726</v>
      </c>
      <c r="I171" s="17" t="s">
        <v>727</v>
      </c>
      <c r="J171" s="17" t="s">
        <v>674</v>
      </c>
      <c r="K171" s="12" t="s">
        <v>1053</v>
      </c>
      <c r="L171" s="18">
        <v>924028749</v>
      </c>
      <c r="M171" s="3" t="s">
        <v>58</v>
      </c>
      <c r="N171" s="3" t="s">
        <v>581</v>
      </c>
      <c r="O171" s="3" t="s">
        <v>582</v>
      </c>
      <c r="P171" s="3" t="s">
        <v>583</v>
      </c>
      <c r="Q171" s="3" t="s">
        <v>400</v>
      </c>
      <c r="R171" s="3" t="s">
        <v>754</v>
      </c>
      <c r="S171" s="18" t="s">
        <v>730</v>
      </c>
      <c r="T171" s="14">
        <v>58177.529090909091</v>
      </c>
      <c r="U171" s="7" t="e">
        <f>VLOOKUP(Tabla6[[#This Row],[NOMBRE PDV]],[3]Unicomer!$DY$3:$EA$160,3,0)</f>
        <v>#N/A</v>
      </c>
    </row>
    <row r="172" spans="1:21" x14ac:dyDescent="0.3">
      <c r="A172" s="29" t="s">
        <v>987</v>
      </c>
      <c r="B172" s="9">
        <v>660</v>
      </c>
      <c r="C172" s="10" t="s">
        <v>1060</v>
      </c>
      <c r="D172" s="10" t="s">
        <v>1061</v>
      </c>
      <c r="E172" s="10" t="s">
        <v>769</v>
      </c>
      <c r="F172" s="11" t="s">
        <v>739</v>
      </c>
      <c r="G172" s="11" t="s">
        <v>1052</v>
      </c>
      <c r="H172" s="11" t="s">
        <v>726</v>
      </c>
      <c r="I172" s="11" t="s">
        <v>727</v>
      </c>
      <c r="J172" s="11" t="s">
        <v>674</v>
      </c>
      <c r="K172" s="12" t="s">
        <v>1058</v>
      </c>
      <c r="L172" s="13">
        <v>955499553</v>
      </c>
      <c r="M172" s="2" t="s">
        <v>648</v>
      </c>
      <c r="N172" s="2" t="s">
        <v>587</v>
      </c>
      <c r="O172" s="2" t="s">
        <v>588</v>
      </c>
      <c r="P172" s="2" t="s">
        <v>589</v>
      </c>
      <c r="Q172" s="2" t="s">
        <v>400</v>
      </c>
      <c r="R172" s="2" t="s">
        <v>741</v>
      </c>
      <c r="S172" s="13" t="s">
        <v>730</v>
      </c>
      <c r="T172" s="14">
        <v>4456.8712752737292</v>
      </c>
      <c r="U172" s="7" t="e">
        <f>VLOOKUP(Tabla6[[#This Row],[NOMBRE PDV]],[3]Unicomer!$DY$3:$EA$160,3,0)</f>
        <v>#N/A</v>
      </c>
    </row>
    <row r="173" spans="1:21" x14ac:dyDescent="0.3">
      <c r="A173" s="29" t="s">
        <v>1002</v>
      </c>
      <c r="B173" s="15" t="s">
        <v>932</v>
      </c>
      <c r="C173" s="16" t="s">
        <v>1062</v>
      </c>
      <c r="D173" s="16" t="s">
        <v>1062</v>
      </c>
      <c r="E173" s="16" t="s">
        <v>204</v>
      </c>
      <c r="F173" s="17" t="s">
        <v>77</v>
      </c>
      <c r="G173" s="17" t="s">
        <v>1052</v>
      </c>
      <c r="H173" s="17" t="s">
        <v>726</v>
      </c>
      <c r="I173" s="17" t="s">
        <v>727</v>
      </c>
      <c r="J173" s="17" t="s">
        <v>674</v>
      </c>
      <c r="K173" s="12" t="s">
        <v>1055</v>
      </c>
      <c r="L173" s="18">
        <v>922183207</v>
      </c>
      <c r="M173" s="3" t="s">
        <v>331</v>
      </c>
      <c r="N173" s="3" t="s">
        <v>584</v>
      </c>
      <c r="O173" s="3" t="s">
        <v>585</v>
      </c>
      <c r="P173" s="3" t="s">
        <v>586</v>
      </c>
      <c r="Q173" s="3" t="s">
        <v>400</v>
      </c>
      <c r="R173" s="3" t="s">
        <v>741</v>
      </c>
      <c r="S173" s="18" t="s">
        <v>730</v>
      </c>
      <c r="T173" s="14">
        <v>10462.579900424269</v>
      </c>
      <c r="U173" s="7" t="e">
        <f>VLOOKUP(Tabla6[[#This Row],[NOMBRE PDV]],[3]Unicomer!$DY$3:$EA$160,3,0)</f>
        <v>#N/A</v>
      </c>
    </row>
    <row r="174" spans="1:21" x14ac:dyDescent="0.3">
      <c r="A174" s="29" t="s">
        <v>1029</v>
      </c>
      <c r="B174" s="9">
        <v>642</v>
      </c>
      <c r="C174" s="10" t="s">
        <v>1063</v>
      </c>
      <c r="D174" s="10" t="s">
        <v>230</v>
      </c>
      <c r="E174" s="10" t="s">
        <v>724</v>
      </c>
      <c r="F174" s="11" t="s">
        <v>844</v>
      </c>
      <c r="G174" s="11" t="s">
        <v>1064</v>
      </c>
      <c r="H174" s="11" t="s">
        <v>1064</v>
      </c>
      <c r="I174" s="11" t="s">
        <v>845</v>
      </c>
      <c r="J174" s="11" t="s">
        <v>675</v>
      </c>
      <c r="K174" s="12" t="s">
        <v>1065</v>
      </c>
      <c r="L174" s="13">
        <v>1311582850</v>
      </c>
      <c r="M174" s="2" t="s">
        <v>225</v>
      </c>
      <c r="N174" s="2" t="s">
        <v>590</v>
      </c>
      <c r="O174" s="2" t="s">
        <v>591</v>
      </c>
      <c r="P174" s="2" t="s">
        <v>592</v>
      </c>
      <c r="Q174" s="2" t="s">
        <v>419</v>
      </c>
      <c r="R174" s="2" t="s">
        <v>741</v>
      </c>
      <c r="S174" s="13" t="s">
        <v>730</v>
      </c>
      <c r="T174" s="14">
        <v>40336.448884648125</v>
      </c>
      <c r="U174" s="7" t="e">
        <f>VLOOKUP(Tabla6[[#This Row],[NOMBRE PDV]],[3]Unicomer!$DY$3:$EA$160,3,0)</f>
        <v>#N/A</v>
      </c>
    </row>
    <row r="175" spans="1:21" x14ac:dyDescent="0.3">
      <c r="A175" s="29" t="s">
        <v>1029</v>
      </c>
      <c r="B175" s="15">
        <v>510</v>
      </c>
      <c r="C175" s="16" t="s">
        <v>1066</v>
      </c>
      <c r="D175" s="16" t="s">
        <v>228</v>
      </c>
      <c r="E175" s="16" t="s">
        <v>757</v>
      </c>
      <c r="F175" s="17" t="s">
        <v>23</v>
      </c>
      <c r="G175" s="17" t="s">
        <v>1064</v>
      </c>
      <c r="H175" s="17" t="s">
        <v>1064</v>
      </c>
      <c r="I175" s="17" t="s">
        <v>727</v>
      </c>
      <c r="J175" s="17" t="s">
        <v>675</v>
      </c>
      <c r="K175" s="12" t="s">
        <v>1065</v>
      </c>
      <c r="L175" s="18">
        <v>1311582850</v>
      </c>
      <c r="M175" s="3" t="s">
        <v>225</v>
      </c>
      <c r="N175" s="3" t="s">
        <v>590</v>
      </c>
      <c r="O175" s="3" t="s">
        <v>591</v>
      </c>
      <c r="P175" s="3" t="s">
        <v>592</v>
      </c>
      <c r="Q175" s="3" t="s">
        <v>419</v>
      </c>
      <c r="R175" s="3" t="s">
        <v>747</v>
      </c>
      <c r="S175" s="18" t="s">
        <v>730</v>
      </c>
      <c r="T175" s="14">
        <v>15198.327954545457</v>
      </c>
      <c r="U175" s="7" t="e">
        <f>VLOOKUP(Tabla6[[#This Row],[NOMBRE PDV]],[3]Unicomer!$DY$3:$EA$160,3,0)</f>
        <v>#N/A</v>
      </c>
    </row>
    <row r="176" spans="1:21" x14ac:dyDescent="0.3">
      <c r="A176" s="29" t="s">
        <v>1029</v>
      </c>
      <c r="B176" s="9">
        <v>1</v>
      </c>
      <c r="C176" s="10" t="s">
        <v>1067</v>
      </c>
      <c r="D176" s="10" t="s">
        <v>1068</v>
      </c>
      <c r="E176" s="10" t="s">
        <v>734</v>
      </c>
      <c r="F176" s="11" t="s">
        <v>30</v>
      </c>
      <c r="G176" s="11" t="s">
        <v>1064</v>
      </c>
      <c r="H176" s="11" t="s">
        <v>1064</v>
      </c>
      <c r="I176" s="11" t="s">
        <v>727</v>
      </c>
      <c r="J176" s="11" t="s">
        <v>675</v>
      </c>
      <c r="K176" s="12" t="s">
        <v>1065</v>
      </c>
      <c r="L176" s="13">
        <v>1311582850</v>
      </c>
      <c r="M176" s="2" t="s">
        <v>225</v>
      </c>
      <c r="N176" s="2" t="s">
        <v>590</v>
      </c>
      <c r="O176" s="2" t="s">
        <v>591</v>
      </c>
      <c r="P176" s="2" t="s">
        <v>592</v>
      </c>
      <c r="Q176" s="2" t="s">
        <v>419</v>
      </c>
      <c r="R176" s="2" t="s">
        <v>747</v>
      </c>
      <c r="S176" s="13" t="s">
        <v>730</v>
      </c>
      <c r="T176" s="14">
        <v>20569.317780000001</v>
      </c>
      <c r="U176" s="7" t="e">
        <f>VLOOKUP(Tabla6[[#This Row],[NOMBRE PDV]],[3]Unicomer!$DY$3:$EA$160,3,0)</f>
        <v>#N/A</v>
      </c>
    </row>
    <row r="177" spans="1:21" x14ac:dyDescent="0.3">
      <c r="A177" s="29" t="s">
        <v>731</v>
      </c>
      <c r="B177" s="15">
        <v>422</v>
      </c>
      <c r="C177" s="16" t="s">
        <v>1069</v>
      </c>
      <c r="D177" s="16" t="s">
        <v>226</v>
      </c>
      <c r="E177" s="16" t="s">
        <v>769</v>
      </c>
      <c r="F177" s="17" t="s">
        <v>39</v>
      </c>
      <c r="G177" s="17" t="s">
        <v>1064</v>
      </c>
      <c r="H177" s="17" t="s">
        <v>1064</v>
      </c>
      <c r="I177" s="17" t="s">
        <v>727</v>
      </c>
      <c r="J177" s="17" t="s">
        <v>675</v>
      </c>
      <c r="K177" s="12" t="s">
        <v>1065</v>
      </c>
      <c r="L177" s="18">
        <v>1311582850</v>
      </c>
      <c r="M177" s="3" t="s">
        <v>225</v>
      </c>
      <c r="N177" s="3" t="s">
        <v>590</v>
      </c>
      <c r="O177" s="3" t="s">
        <v>591</v>
      </c>
      <c r="P177" s="3" t="s">
        <v>592</v>
      </c>
      <c r="Q177" s="3" t="s">
        <v>419</v>
      </c>
      <c r="R177" s="3" t="s">
        <v>754</v>
      </c>
      <c r="S177" s="18" t="s">
        <v>730</v>
      </c>
      <c r="T177" s="14">
        <v>17743.200909090909</v>
      </c>
      <c r="U177" s="7" t="e">
        <f>VLOOKUP(Tabla6[[#This Row],[NOMBRE PDV]],[3]Unicomer!$DY$3:$EA$160,3,0)</f>
        <v>#N/A</v>
      </c>
    </row>
    <row r="178" spans="1:21" x14ac:dyDescent="0.3">
      <c r="A178" s="29" t="s">
        <v>731</v>
      </c>
      <c r="B178" s="9">
        <v>425</v>
      </c>
      <c r="C178" s="10" t="s">
        <v>1070</v>
      </c>
      <c r="D178" s="10" t="s">
        <v>227</v>
      </c>
      <c r="E178" s="10" t="s">
        <v>769</v>
      </c>
      <c r="F178" s="11" t="s">
        <v>39</v>
      </c>
      <c r="G178" s="11" t="s">
        <v>1064</v>
      </c>
      <c r="H178" s="11" t="s">
        <v>1064</v>
      </c>
      <c r="I178" s="11" t="s">
        <v>727</v>
      </c>
      <c r="J178" s="11" t="s">
        <v>675</v>
      </c>
      <c r="K178" s="12" t="s">
        <v>1065</v>
      </c>
      <c r="L178" s="13">
        <v>1311582850</v>
      </c>
      <c r="M178" s="2" t="s">
        <v>225</v>
      </c>
      <c r="N178" s="2" t="s">
        <v>590</v>
      </c>
      <c r="O178" s="2" t="s">
        <v>591</v>
      </c>
      <c r="P178" s="2" t="s">
        <v>592</v>
      </c>
      <c r="Q178" s="2" t="s">
        <v>419</v>
      </c>
      <c r="R178" s="2" t="s">
        <v>754</v>
      </c>
      <c r="S178" s="13" t="s">
        <v>730</v>
      </c>
      <c r="T178" s="14">
        <v>11881.326363636364</v>
      </c>
      <c r="U178" s="7" t="e">
        <f>VLOOKUP(Tabla6[[#This Row],[NOMBRE PDV]],[3]Unicomer!$DY$3:$EA$160,3,0)</f>
        <v>#N/A</v>
      </c>
    </row>
    <row r="179" spans="1:21" x14ac:dyDescent="0.3">
      <c r="A179" s="29" t="s">
        <v>731</v>
      </c>
      <c r="B179" s="15">
        <v>431</v>
      </c>
      <c r="C179" s="16" t="s">
        <v>1071</v>
      </c>
      <c r="D179" s="16" t="s">
        <v>229</v>
      </c>
      <c r="E179" s="16" t="s">
        <v>769</v>
      </c>
      <c r="F179" s="17" t="s">
        <v>39</v>
      </c>
      <c r="G179" s="17" t="s">
        <v>1064</v>
      </c>
      <c r="H179" s="17" t="s">
        <v>1064</v>
      </c>
      <c r="I179" s="17" t="s">
        <v>727</v>
      </c>
      <c r="J179" s="17" t="s">
        <v>675</v>
      </c>
      <c r="K179" s="12" t="s">
        <v>1065</v>
      </c>
      <c r="L179" s="18">
        <v>1311582850</v>
      </c>
      <c r="M179" s="3" t="s">
        <v>225</v>
      </c>
      <c r="N179" s="3" t="s">
        <v>590</v>
      </c>
      <c r="O179" s="3" t="s">
        <v>591</v>
      </c>
      <c r="P179" s="3" t="s">
        <v>592</v>
      </c>
      <c r="Q179" s="3" t="s">
        <v>419</v>
      </c>
      <c r="R179" s="3" t="s">
        <v>754</v>
      </c>
      <c r="S179" s="18" t="s">
        <v>730</v>
      </c>
      <c r="T179" s="14">
        <v>8036.4409090909103</v>
      </c>
      <c r="U179" s="7">
        <f>VLOOKUP(Tabla6[[#This Row],[NOMBRE PDV]],[3]Unicomer!$DY$3:$EA$160,3,0)</f>
        <v>122</v>
      </c>
    </row>
    <row r="180" spans="1:21" x14ac:dyDescent="0.3">
      <c r="A180" s="29" t="s">
        <v>798</v>
      </c>
      <c r="B180" s="9">
        <v>276</v>
      </c>
      <c r="C180" s="10" t="s">
        <v>1072</v>
      </c>
      <c r="D180" s="10" t="s">
        <v>153</v>
      </c>
      <c r="E180" s="10" t="s">
        <v>769</v>
      </c>
      <c r="F180" s="11" t="s">
        <v>739</v>
      </c>
      <c r="G180" s="11" t="s">
        <v>1073</v>
      </c>
      <c r="H180" s="11" t="s">
        <v>841</v>
      </c>
      <c r="I180" s="11" t="s">
        <v>727</v>
      </c>
      <c r="J180" s="11" t="s">
        <v>674</v>
      </c>
      <c r="K180" s="12" t="s">
        <v>868</v>
      </c>
      <c r="L180" s="13">
        <v>1760734481</v>
      </c>
      <c r="M180" s="2" t="s">
        <v>151</v>
      </c>
      <c r="N180" s="2" t="s">
        <v>489</v>
      </c>
      <c r="O180" s="2" t="s">
        <v>490</v>
      </c>
      <c r="P180" s="2" t="s">
        <v>491</v>
      </c>
      <c r="Q180" s="2" t="s">
        <v>460</v>
      </c>
      <c r="R180" s="2" t="s">
        <v>741</v>
      </c>
      <c r="S180" s="13" t="s">
        <v>730</v>
      </c>
      <c r="T180" s="14">
        <v>4469.9588741595689</v>
      </c>
      <c r="U180" s="7" t="e">
        <f>VLOOKUP(Tabla6[[#This Row],[NOMBRE PDV]],[3]Unicomer!$DY$3:$EA$160,3,0)</f>
        <v>#N/A</v>
      </c>
    </row>
    <row r="181" spans="1:21" x14ac:dyDescent="0.3">
      <c r="A181" s="29" t="s">
        <v>781</v>
      </c>
      <c r="B181" s="15">
        <v>515</v>
      </c>
      <c r="C181" s="16" t="s">
        <v>1074</v>
      </c>
      <c r="D181" s="16" t="s">
        <v>304</v>
      </c>
      <c r="E181" s="16" t="s">
        <v>757</v>
      </c>
      <c r="F181" s="17" t="s">
        <v>30</v>
      </c>
      <c r="G181" s="17" t="s">
        <v>1075</v>
      </c>
      <c r="H181" s="17" t="s">
        <v>1075</v>
      </c>
      <c r="I181" s="17" t="s">
        <v>727</v>
      </c>
      <c r="J181" s="17" t="s">
        <v>675</v>
      </c>
      <c r="K181" s="12" t="s">
        <v>1076</v>
      </c>
      <c r="L181" s="18">
        <v>927699629</v>
      </c>
      <c r="M181" s="3" t="s">
        <v>300</v>
      </c>
      <c r="N181" s="3" t="s">
        <v>593</v>
      </c>
      <c r="O181" s="3" t="s">
        <v>586</v>
      </c>
      <c r="P181" s="3" t="s">
        <v>594</v>
      </c>
      <c r="Q181" s="3" t="s">
        <v>435</v>
      </c>
      <c r="R181" s="3" t="s">
        <v>747</v>
      </c>
      <c r="S181" s="18" t="s">
        <v>730</v>
      </c>
      <c r="T181" s="14">
        <v>15894.472829999999</v>
      </c>
      <c r="U181" s="7" t="e">
        <f>VLOOKUP(Tabla6[[#This Row],[NOMBRE PDV]],[3]Unicomer!$DY$3:$EA$160,3,0)</f>
        <v>#N/A</v>
      </c>
    </row>
    <row r="182" spans="1:21" x14ac:dyDescent="0.3">
      <c r="A182" s="29" t="s">
        <v>731</v>
      </c>
      <c r="B182" s="9">
        <v>504</v>
      </c>
      <c r="C182" s="10" t="s">
        <v>1077</v>
      </c>
      <c r="D182" s="10" t="s">
        <v>303</v>
      </c>
      <c r="E182" s="10" t="s">
        <v>757</v>
      </c>
      <c r="F182" s="11" t="s">
        <v>23</v>
      </c>
      <c r="G182" s="11" t="s">
        <v>1075</v>
      </c>
      <c r="H182" s="11" t="s">
        <v>1075</v>
      </c>
      <c r="I182" s="11" t="s">
        <v>727</v>
      </c>
      <c r="J182" s="11" t="s">
        <v>675</v>
      </c>
      <c r="K182" s="12" t="s">
        <v>1076</v>
      </c>
      <c r="L182" s="13">
        <v>927699629</v>
      </c>
      <c r="M182" s="2" t="s">
        <v>300</v>
      </c>
      <c r="N182" s="2" t="s">
        <v>593</v>
      </c>
      <c r="O182" s="2" t="s">
        <v>586</v>
      </c>
      <c r="P182" s="2" t="s">
        <v>594</v>
      </c>
      <c r="Q182" s="2" t="s">
        <v>435</v>
      </c>
      <c r="R182" s="2" t="s">
        <v>747</v>
      </c>
      <c r="S182" s="13" t="s">
        <v>730</v>
      </c>
      <c r="T182" s="14">
        <v>17055.376113636365</v>
      </c>
      <c r="U182" s="7" t="e">
        <f>VLOOKUP(Tabla6[[#This Row],[NOMBRE PDV]],[3]Unicomer!$DY$3:$EA$160,3,0)</f>
        <v>#N/A</v>
      </c>
    </row>
    <row r="183" spans="1:21" x14ac:dyDescent="0.3">
      <c r="A183" s="29" t="s">
        <v>798</v>
      </c>
      <c r="B183" s="15">
        <v>458</v>
      </c>
      <c r="C183" s="16" t="s">
        <v>1078</v>
      </c>
      <c r="D183" s="16" t="s">
        <v>302</v>
      </c>
      <c r="E183" s="16" t="s">
        <v>724</v>
      </c>
      <c r="F183" s="17" t="s">
        <v>39</v>
      </c>
      <c r="G183" s="17" t="s">
        <v>1075</v>
      </c>
      <c r="H183" s="17" t="s">
        <v>1075</v>
      </c>
      <c r="I183" s="17" t="s">
        <v>727</v>
      </c>
      <c r="J183" s="17" t="s">
        <v>675</v>
      </c>
      <c r="K183" s="12" t="s">
        <v>1076</v>
      </c>
      <c r="L183" s="18">
        <v>927699629</v>
      </c>
      <c r="M183" s="3" t="s">
        <v>300</v>
      </c>
      <c r="N183" s="3" t="s">
        <v>593</v>
      </c>
      <c r="O183" s="3" t="s">
        <v>586</v>
      </c>
      <c r="P183" s="3" t="s">
        <v>594</v>
      </c>
      <c r="Q183" s="3" t="s">
        <v>435</v>
      </c>
      <c r="R183" s="3" t="s">
        <v>754</v>
      </c>
      <c r="S183" s="18" t="s">
        <v>730</v>
      </c>
      <c r="T183" s="14">
        <v>29908.166363636363</v>
      </c>
      <c r="U183" s="7" t="e">
        <f>VLOOKUP(Tabla6[[#This Row],[NOMBRE PDV]],[3]Unicomer!$DY$3:$EA$160,3,0)</f>
        <v>#N/A</v>
      </c>
    </row>
    <row r="184" spans="1:21" x14ac:dyDescent="0.3">
      <c r="A184" s="29" t="s">
        <v>798</v>
      </c>
      <c r="B184" s="9">
        <v>453</v>
      </c>
      <c r="C184" s="10" t="s">
        <v>1079</v>
      </c>
      <c r="D184" s="10" t="s">
        <v>1080</v>
      </c>
      <c r="E184" s="10" t="s">
        <v>769</v>
      </c>
      <c r="F184" s="11" t="s">
        <v>39</v>
      </c>
      <c r="G184" s="11" t="s">
        <v>1075</v>
      </c>
      <c r="H184" s="11" t="s">
        <v>1075</v>
      </c>
      <c r="I184" s="11" t="s">
        <v>727</v>
      </c>
      <c r="J184" s="11" t="s">
        <v>675</v>
      </c>
      <c r="K184" s="12" t="s">
        <v>1076</v>
      </c>
      <c r="L184" s="13">
        <v>927699629</v>
      </c>
      <c r="M184" s="2" t="s">
        <v>300</v>
      </c>
      <c r="N184" s="2" t="s">
        <v>593</v>
      </c>
      <c r="O184" s="2" t="s">
        <v>586</v>
      </c>
      <c r="P184" s="2" t="s">
        <v>594</v>
      </c>
      <c r="Q184" s="2" t="s">
        <v>435</v>
      </c>
      <c r="R184" s="2" t="s">
        <v>754</v>
      </c>
      <c r="S184" s="13" t="s">
        <v>730</v>
      </c>
      <c r="T184" s="14">
        <v>16230.459090909093</v>
      </c>
      <c r="U184" s="7" t="e">
        <f>VLOOKUP(Tabla6[[#This Row],[NOMBRE PDV]],[3]Unicomer!$DY$3:$EA$160,3,0)</f>
        <v>#N/A</v>
      </c>
    </row>
    <row r="185" spans="1:21" x14ac:dyDescent="0.3">
      <c r="A185" s="29" t="s">
        <v>798</v>
      </c>
      <c r="B185" s="15">
        <v>386</v>
      </c>
      <c r="C185" s="16" t="s">
        <v>1081</v>
      </c>
      <c r="D185" s="16" t="s">
        <v>305</v>
      </c>
      <c r="E185" s="16" t="s">
        <v>724</v>
      </c>
      <c r="F185" s="17" t="s">
        <v>77</v>
      </c>
      <c r="G185" s="17" t="s">
        <v>1075</v>
      </c>
      <c r="H185" s="17" t="s">
        <v>1075</v>
      </c>
      <c r="I185" s="17" t="s">
        <v>727</v>
      </c>
      <c r="J185" s="17" t="s">
        <v>675</v>
      </c>
      <c r="K185" s="12" t="s">
        <v>1076</v>
      </c>
      <c r="L185" s="18">
        <v>927699629</v>
      </c>
      <c r="M185" s="3" t="s">
        <v>300</v>
      </c>
      <c r="N185" s="3" t="s">
        <v>593</v>
      </c>
      <c r="O185" s="3" t="s">
        <v>586</v>
      </c>
      <c r="P185" s="3" t="s">
        <v>594</v>
      </c>
      <c r="Q185" s="3" t="s">
        <v>435</v>
      </c>
      <c r="R185" s="3" t="s">
        <v>741</v>
      </c>
      <c r="S185" s="18" t="s">
        <v>730</v>
      </c>
      <c r="T185" s="14">
        <v>28377.273208333972</v>
      </c>
      <c r="U185" s="7" t="e">
        <f>VLOOKUP(Tabla6[[#This Row],[NOMBRE PDV]],[3]Unicomer!$DY$3:$EA$160,3,0)</f>
        <v>#N/A</v>
      </c>
    </row>
    <row r="186" spans="1:21" x14ac:dyDescent="0.3">
      <c r="A186" s="29" t="s">
        <v>798</v>
      </c>
      <c r="B186" s="9">
        <v>371</v>
      </c>
      <c r="C186" s="10" t="s">
        <v>1082</v>
      </c>
      <c r="D186" s="10" t="s">
        <v>271</v>
      </c>
      <c r="E186" s="10" t="s">
        <v>724</v>
      </c>
      <c r="F186" s="11" t="s">
        <v>77</v>
      </c>
      <c r="G186" s="11" t="s">
        <v>1083</v>
      </c>
      <c r="H186" s="11" t="s">
        <v>841</v>
      </c>
      <c r="I186" s="11" t="s">
        <v>727</v>
      </c>
      <c r="J186" s="11" t="s">
        <v>676</v>
      </c>
      <c r="K186" s="12" t="s">
        <v>1084</v>
      </c>
      <c r="L186" s="13">
        <v>1726579962</v>
      </c>
      <c r="M186" s="2" t="s">
        <v>268</v>
      </c>
      <c r="N186" s="2" t="s">
        <v>595</v>
      </c>
      <c r="O186" s="2" t="s">
        <v>596</v>
      </c>
      <c r="P186" s="2" t="s">
        <v>597</v>
      </c>
      <c r="Q186" s="2" t="s">
        <v>429</v>
      </c>
      <c r="R186" s="2" t="s">
        <v>741</v>
      </c>
      <c r="S186" s="13" t="s">
        <v>730</v>
      </c>
      <c r="T186" s="14">
        <v>38979.135490748573</v>
      </c>
      <c r="U186" s="7" t="e">
        <f>VLOOKUP(Tabla6[[#This Row],[NOMBRE PDV]],[3]Unicomer!$DY$3:$EA$160,3,0)</f>
        <v>#N/A</v>
      </c>
    </row>
    <row r="187" spans="1:21" x14ac:dyDescent="0.3">
      <c r="A187" s="29" t="s">
        <v>798</v>
      </c>
      <c r="B187" s="24">
        <v>275</v>
      </c>
      <c r="C187" s="16" t="s">
        <v>1085</v>
      </c>
      <c r="D187" s="16" t="s">
        <v>701</v>
      </c>
      <c r="E187" s="16" t="s">
        <v>734</v>
      </c>
      <c r="F187" s="17" t="s">
        <v>79</v>
      </c>
      <c r="G187" s="17" t="s">
        <v>1083</v>
      </c>
      <c r="H187" s="17" t="s">
        <v>841</v>
      </c>
      <c r="I187" s="17" t="s">
        <v>727</v>
      </c>
      <c r="J187" s="17" t="s">
        <v>674</v>
      </c>
      <c r="K187" s="12" t="s">
        <v>1086</v>
      </c>
      <c r="L187" s="18">
        <v>1727018036</v>
      </c>
      <c r="M187" s="3" t="s">
        <v>642</v>
      </c>
      <c r="N187" s="3" t="s">
        <v>442</v>
      </c>
      <c r="O187" s="3" t="s">
        <v>443</v>
      </c>
      <c r="P187" s="3" t="s">
        <v>444</v>
      </c>
      <c r="Q187" s="3" t="s">
        <v>429</v>
      </c>
      <c r="R187" s="3" t="s">
        <v>741</v>
      </c>
      <c r="S187" s="18" t="s">
        <v>730</v>
      </c>
      <c r="T187" s="14">
        <v>20604.520428184431</v>
      </c>
      <c r="U187" s="7" t="e">
        <f>VLOOKUP(Tabla6[[#This Row],[NOMBRE PDV]],[3]Unicomer!$DY$3:$EA$160,3,0)</f>
        <v>#N/A</v>
      </c>
    </row>
    <row r="188" spans="1:21" x14ac:dyDescent="0.3">
      <c r="A188" s="29" t="s">
        <v>798</v>
      </c>
      <c r="B188" s="25">
        <v>239</v>
      </c>
      <c r="C188" s="10" t="s">
        <v>1087</v>
      </c>
      <c r="D188" s="10" t="s">
        <v>699</v>
      </c>
      <c r="E188" s="10" t="s">
        <v>734</v>
      </c>
      <c r="F188" s="11" t="s">
        <v>30</v>
      </c>
      <c r="G188" s="11" t="s">
        <v>1083</v>
      </c>
      <c r="H188" s="11" t="s">
        <v>841</v>
      </c>
      <c r="I188" s="11" t="s">
        <v>727</v>
      </c>
      <c r="J188" s="11" t="s">
        <v>674</v>
      </c>
      <c r="K188" s="12" t="s">
        <v>1086</v>
      </c>
      <c r="L188" s="13">
        <v>1727018036</v>
      </c>
      <c r="M188" s="2" t="s">
        <v>642</v>
      </c>
      <c r="N188" s="2" t="s">
        <v>442</v>
      </c>
      <c r="O188" s="2" t="s">
        <v>443</v>
      </c>
      <c r="P188" s="2" t="s">
        <v>444</v>
      </c>
      <c r="Q188" s="2" t="s">
        <v>429</v>
      </c>
      <c r="R188" s="2" t="s">
        <v>747</v>
      </c>
      <c r="S188" s="13" t="s">
        <v>730</v>
      </c>
      <c r="T188" s="14">
        <v>30338.131709999998</v>
      </c>
      <c r="U188" s="7" t="e">
        <f>VLOOKUP(Tabla6[[#This Row],[NOMBRE PDV]],[3]Unicomer!$DY$3:$EA$160,3,0)</f>
        <v>#N/A</v>
      </c>
    </row>
    <row r="189" spans="1:21" x14ac:dyDescent="0.3">
      <c r="A189" s="29" t="s">
        <v>798</v>
      </c>
      <c r="B189" s="15">
        <v>275</v>
      </c>
      <c r="C189" s="16" t="s">
        <v>1088</v>
      </c>
      <c r="D189" s="16" t="s">
        <v>1089</v>
      </c>
      <c r="E189" s="16" t="s">
        <v>724</v>
      </c>
      <c r="F189" s="17" t="s">
        <v>23</v>
      </c>
      <c r="G189" s="17" t="s">
        <v>1083</v>
      </c>
      <c r="H189" s="17" t="s">
        <v>841</v>
      </c>
      <c r="I189" s="17" t="s">
        <v>727</v>
      </c>
      <c r="J189" s="17" t="s">
        <v>676</v>
      </c>
      <c r="K189" s="12" t="s">
        <v>1084</v>
      </c>
      <c r="L189" s="18">
        <v>1726579962</v>
      </c>
      <c r="M189" s="3" t="s">
        <v>268</v>
      </c>
      <c r="N189" s="3" t="s">
        <v>595</v>
      </c>
      <c r="O189" s="3" t="s">
        <v>596</v>
      </c>
      <c r="P189" s="3" t="s">
        <v>597</v>
      </c>
      <c r="Q189" s="3" t="s">
        <v>429</v>
      </c>
      <c r="R189" s="3" t="s">
        <v>741</v>
      </c>
      <c r="S189" s="18" t="s">
        <v>730</v>
      </c>
      <c r="T189" s="14">
        <v>38042.035818958822</v>
      </c>
      <c r="U189" s="7" t="e">
        <f>VLOOKUP(Tabla6[[#This Row],[NOMBRE PDV]],[3]Unicomer!$DY$3:$EA$160,3,0)</f>
        <v>#N/A</v>
      </c>
    </row>
    <row r="190" spans="1:21" x14ac:dyDescent="0.3">
      <c r="A190" s="29" t="s">
        <v>885</v>
      </c>
      <c r="B190" s="9">
        <v>289</v>
      </c>
      <c r="C190" s="10" t="s">
        <v>1090</v>
      </c>
      <c r="D190" s="10" t="s">
        <v>700</v>
      </c>
      <c r="E190" s="10" t="s">
        <v>769</v>
      </c>
      <c r="F190" s="11" t="s">
        <v>739</v>
      </c>
      <c r="G190" s="11" t="s">
        <v>1083</v>
      </c>
      <c r="H190" s="11" t="s">
        <v>841</v>
      </c>
      <c r="I190" s="11" t="s">
        <v>727</v>
      </c>
      <c r="J190" s="11" t="s">
        <v>676</v>
      </c>
      <c r="K190" s="12" t="s">
        <v>1086</v>
      </c>
      <c r="L190" s="13">
        <v>1727018036</v>
      </c>
      <c r="M190" s="2" t="s">
        <v>642</v>
      </c>
      <c r="N190" s="2" t="s">
        <v>442</v>
      </c>
      <c r="O190" s="2" t="s">
        <v>443</v>
      </c>
      <c r="P190" s="2" t="s">
        <v>444</v>
      </c>
      <c r="Q190" s="2" t="s">
        <v>429</v>
      </c>
      <c r="R190" s="2" t="s">
        <v>741</v>
      </c>
      <c r="S190" s="13" t="s">
        <v>730</v>
      </c>
      <c r="T190" s="14">
        <v>5716.6140709796127</v>
      </c>
      <c r="U190" s="7" t="e">
        <f>VLOOKUP(Tabla6[[#This Row],[NOMBRE PDV]],[3]Unicomer!$DY$3:$EA$160,3,0)</f>
        <v>#N/A</v>
      </c>
    </row>
    <row r="191" spans="1:21" x14ac:dyDescent="0.3">
      <c r="A191" s="29" t="s">
        <v>885</v>
      </c>
      <c r="B191" s="15">
        <v>277</v>
      </c>
      <c r="C191" s="16" t="s">
        <v>1091</v>
      </c>
      <c r="D191" s="16" t="s">
        <v>270</v>
      </c>
      <c r="E191" s="16" t="s">
        <v>769</v>
      </c>
      <c r="F191" s="17" t="s">
        <v>739</v>
      </c>
      <c r="G191" s="17" t="s">
        <v>1083</v>
      </c>
      <c r="H191" s="17" t="s">
        <v>841</v>
      </c>
      <c r="I191" s="17" t="s">
        <v>727</v>
      </c>
      <c r="J191" s="17" t="s">
        <v>676</v>
      </c>
      <c r="K191" s="12" t="s">
        <v>1084</v>
      </c>
      <c r="L191" s="18">
        <v>1726579962</v>
      </c>
      <c r="M191" s="3" t="s">
        <v>268</v>
      </c>
      <c r="N191" s="3" t="s">
        <v>595</v>
      </c>
      <c r="O191" s="3" t="s">
        <v>596</v>
      </c>
      <c r="P191" s="3" t="s">
        <v>597</v>
      </c>
      <c r="Q191" s="3" t="s">
        <v>429</v>
      </c>
      <c r="R191" s="3" t="s">
        <v>741</v>
      </c>
      <c r="S191" s="18" t="s">
        <v>730</v>
      </c>
      <c r="T191" s="14">
        <v>4283.2939249030915</v>
      </c>
      <c r="U191" s="7" t="e">
        <f>VLOOKUP(Tabla6[[#This Row],[NOMBRE PDV]],[3]Unicomer!$DY$3:$EA$160,3,0)</f>
        <v>#N/A</v>
      </c>
    </row>
    <row r="192" spans="1:21" x14ac:dyDescent="0.3">
      <c r="A192" s="29" t="s">
        <v>758</v>
      </c>
      <c r="B192" s="9" t="s">
        <v>932</v>
      </c>
      <c r="C192" s="10" t="s">
        <v>1092</v>
      </c>
      <c r="D192" s="10" t="s">
        <v>1092</v>
      </c>
      <c r="E192" s="10" t="s">
        <v>204</v>
      </c>
      <c r="F192" s="11" t="s">
        <v>39</v>
      </c>
      <c r="G192" s="11" t="s">
        <v>1083</v>
      </c>
      <c r="H192" s="11" t="s">
        <v>841</v>
      </c>
      <c r="I192" s="11" t="s">
        <v>727</v>
      </c>
      <c r="J192" s="11" t="s">
        <v>676</v>
      </c>
      <c r="K192" s="12" t="s">
        <v>1084</v>
      </c>
      <c r="L192" s="13">
        <v>1726579962</v>
      </c>
      <c r="M192" s="2" t="s">
        <v>268</v>
      </c>
      <c r="N192" s="2" t="s">
        <v>595</v>
      </c>
      <c r="O192" s="2" t="s">
        <v>596</v>
      </c>
      <c r="P192" s="2" t="s">
        <v>597</v>
      </c>
      <c r="Q192" s="2" t="s">
        <v>429</v>
      </c>
      <c r="R192" s="2" t="s">
        <v>754</v>
      </c>
      <c r="S192" s="13" t="s">
        <v>730</v>
      </c>
      <c r="T192" s="14">
        <v>0</v>
      </c>
      <c r="U192" s="7" t="e">
        <f>VLOOKUP(Tabla6[[#This Row],[NOMBRE PDV]],[3]Unicomer!$DY$3:$EA$160,3,0)</f>
        <v>#N/A</v>
      </c>
    </row>
    <row r="193" spans="1:21" x14ac:dyDescent="0.3">
      <c r="A193" s="29" t="s">
        <v>721</v>
      </c>
      <c r="B193" s="15">
        <v>391</v>
      </c>
      <c r="C193" s="16" t="s">
        <v>1093</v>
      </c>
      <c r="D193" s="16" t="s">
        <v>176</v>
      </c>
      <c r="E193" s="16" t="s">
        <v>724</v>
      </c>
      <c r="F193" s="17" t="s">
        <v>77</v>
      </c>
      <c r="G193" s="17" t="s">
        <v>1094</v>
      </c>
      <c r="H193" s="17" t="s">
        <v>841</v>
      </c>
      <c r="I193" s="17" t="s">
        <v>727</v>
      </c>
      <c r="J193" s="17" t="s">
        <v>674</v>
      </c>
      <c r="K193" s="12" t="s">
        <v>1095</v>
      </c>
      <c r="L193" s="18">
        <v>1751541580</v>
      </c>
      <c r="M193" s="3" t="s">
        <v>173</v>
      </c>
      <c r="N193" s="3" t="s">
        <v>598</v>
      </c>
      <c r="O193" s="3" t="s">
        <v>488</v>
      </c>
      <c r="P193" s="3" t="s">
        <v>599</v>
      </c>
      <c r="Q193" s="3" t="s">
        <v>429</v>
      </c>
      <c r="R193" s="3" t="s">
        <v>741</v>
      </c>
      <c r="S193" s="18" t="s">
        <v>730</v>
      </c>
      <c r="T193" s="14">
        <v>33459.699427489948</v>
      </c>
      <c r="U193" s="7" t="e">
        <f>VLOOKUP(Tabla6[[#This Row],[NOMBRE PDV]],[3]Unicomer!$DY$3:$EA$160,3,0)</f>
        <v>#N/A</v>
      </c>
    </row>
    <row r="194" spans="1:21" x14ac:dyDescent="0.3">
      <c r="A194" s="29" t="s">
        <v>721</v>
      </c>
      <c r="B194" s="9">
        <v>288</v>
      </c>
      <c r="C194" s="10" t="s">
        <v>1096</v>
      </c>
      <c r="D194" s="10" t="s">
        <v>1097</v>
      </c>
      <c r="E194" s="10" t="s">
        <v>769</v>
      </c>
      <c r="F194" s="11" t="s">
        <v>739</v>
      </c>
      <c r="G194" s="11" t="s">
        <v>1094</v>
      </c>
      <c r="H194" s="11" t="s">
        <v>841</v>
      </c>
      <c r="I194" s="11" t="s">
        <v>727</v>
      </c>
      <c r="J194" s="11" t="s">
        <v>674</v>
      </c>
      <c r="K194" s="12" t="s">
        <v>1095</v>
      </c>
      <c r="L194" s="13">
        <v>1751541580</v>
      </c>
      <c r="M194" s="2" t="s">
        <v>173</v>
      </c>
      <c r="N194" s="2" t="s">
        <v>598</v>
      </c>
      <c r="O194" s="2" t="s">
        <v>488</v>
      </c>
      <c r="P194" s="2" t="s">
        <v>599</v>
      </c>
      <c r="Q194" s="2" t="s">
        <v>429</v>
      </c>
      <c r="R194" s="2" t="s">
        <v>741</v>
      </c>
      <c r="S194" s="13" t="s">
        <v>730</v>
      </c>
      <c r="T194" s="14">
        <v>3733.2989851295433</v>
      </c>
      <c r="U194" s="7" t="e">
        <f>VLOOKUP(Tabla6[[#This Row],[NOMBRE PDV]],[3]Unicomer!$DY$3:$EA$160,3,0)</f>
        <v>#N/A</v>
      </c>
    </row>
    <row r="195" spans="1:21" x14ac:dyDescent="0.3">
      <c r="A195" s="29" t="s">
        <v>721</v>
      </c>
      <c r="B195" s="15">
        <v>281</v>
      </c>
      <c r="C195" s="16" t="s">
        <v>1098</v>
      </c>
      <c r="D195" s="16" t="s">
        <v>1099</v>
      </c>
      <c r="E195" s="16" t="s">
        <v>769</v>
      </c>
      <c r="F195" s="17" t="s">
        <v>739</v>
      </c>
      <c r="G195" s="17" t="s">
        <v>1094</v>
      </c>
      <c r="H195" s="17" t="s">
        <v>841</v>
      </c>
      <c r="I195" s="17" t="s">
        <v>727</v>
      </c>
      <c r="J195" s="17" t="s">
        <v>674</v>
      </c>
      <c r="K195" s="12" t="s">
        <v>1095</v>
      </c>
      <c r="L195" s="18">
        <v>1751541580</v>
      </c>
      <c r="M195" s="3" t="s">
        <v>173</v>
      </c>
      <c r="N195" s="3" t="s">
        <v>598</v>
      </c>
      <c r="O195" s="3" t="s">
        <v>488</v>
      </c>
      <c r="P195" s="3" t="s">
        <v>599</v>
      </c>
      <c r="Q195" s="3" t="s">
        <v>429</v>
      </c>
      <c r="R195" s="3" t="s">
        <v>741</v>
      </c>
      <c r="S195" s="18" t="s">
        <v>730</v>
      </c>
      <c r="T195" s="14">
        <v>4456.8712752737292</v>
      </c>
      <c r="U195" s="7" t="e">
        <f>VLOOKUP(Tabla6[[#This Row],[NOMBRE PDV]],[3]Unicomer!$DY$3:$EA$160,3,0)</f>
        <v>#N/A</v>
      </c>
    </row>
    <row r="196" spans="1:21" x14ac:dyDescent="0.3">
      <c r="A196" s="29" t="s">
        <v>721</v>
      </c>
      <c r="B196" s="9">
        <v>271</v>
      </c>
      <c r="C196" s="10" t="s">
        <v>1100</v>
      </c>
      <c r="D196" s="10" t="s">
        <v>128</v>
      </c>
      <c r="E196" s="10" t="s">
        <v>724</v>
      </c>
      <c r="F196" s="11" t="s">
        <v>844</v>
      </c>
      <c r="G196" s="11" t="s">
        <v>1094</v>
      </c>
      <c r="H196" s="11" t="s">
        <v>841</v>
      </c>
      <c r="I196" s="11" t="s">
        <v>845</v>
      </c>
      <c r="J196" s="11" t="s">
        <v>674</v>
      </c>
      <c r="K196" s="12" t="s">
        <v>1101</v>
      </c>
      <c r="L196" s="13">
        <v>401502604</v>
      </c>
      <c r="M196" s="2" t="s">
        <v>125</v>
      </c>
      <c r="N196" s="2" t="s">
        <v>600</v>
      </c>
      <c r="O196" s="2" t="s">
        <v>601</v>
      </c>
      <c r="P196" s="2" t="s">
        <v>602</v>
      </c>
      <c r="Q196" s="2" t="s">
        <v>429</v>
      </c>
      <c r="R196" s="2" t="s">
        <v>741</v>
      </c>
      <c r="S196" s="13" t="s">
        <v>730</v>
      </c>
      <c r="T196" s="14">
        <v>18732.267653839306</v>
      </c>
      <c r="U196" s="7" t="e">
        <f>VLOOKUP(Tabla6[[#This Row],[NOMBRE PDV]],[3]Unicomer!$DY$3:$EA$160,3,0)</f>
        <v>#N/A</v>
      </c>
    </row>
    <row r="197" spans="1:21" x14ac:dyDescent="0.3">
      <c r="A197" s="29" t="s">
        <v>721</v>
      </c>
      <c r="B197" s="15">
        <v>206</v>
      </c>
      <c r="C197" s="16" t="s">
        <v>1102</v>
      </c>
      <c r="D197" s="16" t="s">
        <v>697</v>
      </c>
      <c r="E197" s="16" t="s">
        <v>724</v>
      </c>
      <c r="F197" s="17" t="s">
        <v>30</v>
      </c>
      <c r="G197" s="17" t="s">
        <v>1094</v>
      </c>
      <c r="H197" s="17" t="s">
        <v>841</v>
      </c>
      <c r="I197" s="17" t="s">
        <v>727</v>
      </c>
      <c r="J197" s="17" t="s">
        <v>674</v>
      </c>
      <c r="K197" s="12" t="s">
        <v>1103</v>
      </c>
      <c r="L197" s="18">
        <v>1720497195</v>
      </c>
      <c r="M197" s="3" t="s">
        <v>649</v>
      </c>
      <c r="N197" s="3" t="s">
        <v>603</v>
      </c>
      <c r="O197" s="3" t="s">
        <v>604</v>
      </c>
      <c r="P197" s="3" t="s">
        <v>605</v>
      </c>
      <c r="Q197" s="3" t="s">
        <v>429</v>
      </c>
      <c r="R197" s="3" t="s">
        <v>747</v>
      </c>
      <c r="S197" s="18" t="s">
        <v>730</v>
      </c>
      <c r="T197" s="14">
        <v>23341.98444</v>
      </c>
      <c r="U197" s="7" t="e">
        <f>VLOOKUP(Tabla6[[#This Row],[NOMBRE PDV]],[3]Unicomer!$DY$3:$EA$160,3,0)</f>
        <v>#N/A</v>
      </c>
    </row>
    <row r="198" spans="1:21" x14ac:dyDescent="0.3">
      <c r="A198" s="29" t="s">
        <v>721</v>
      </c>
      <c r="B198" s="9">
        <v>200</v>
      </c>
      <c r="C198" s="10" t="s">
        <v>1104</v>
      </c>
      <c r="D198" s="10" t="s">
        <v>126</v>
      </c>
      <c r="E198" s="10" t="s">
        <v>724</v>
      </c>
      <c r="F198" s="11" t="s">
        <v>23</v>
      </c>
      <c r="G198" s="11" t="s">
        <v>1094</v>
      </c>
      <c r="H198" s="11" t="s">
        <v>841</v>
      </c>
      <c r="I198" s="11" t="s">
        <v>727</v>
      </c>
      <c r="J198" s="11" t="s">
        <v>674</v>
      </c>
      <c r="K198" s="12" t="s">
        <v>1101</v>
      </c>
      <c r="L198" s="13">
        <v>401502604</v>
      </c>
      <c r="M198" s="2" t="s">
        <v>125</v>
      </c>
      <c r="N198" s="2" t="s">
        <v>600</v>
      </c>
      <c r="O198" s="2" t="s">
        <v>601</v>
      </c>
      <c r="P198" s="2" t="s">
        <v>602</v>
      </c>
      <c r="Q198" s="2" t="s">
        <v>429</v>
      </c>
      <c r="R198" s="2" t="s">
        <v>747</v>
      </c>
      <c r="S198" s="13" t="s">
        <v>730</v>
      </c>
      <c r="T198" s="14">
        <v>31128.139573233973</v>
      </c>
      <c r="U198" s="7" t="e">
        <f>VLOOKUP(Tabla6[[#This Row],[NOMBRE PDV]],[3]Unicomer!$DY$3:$EA$160,3,0)</f>
        <v>#N/A</v>
      </c>
    </row>
    <row r="199" spans="1:21" x14ac:dyDescent="0.3">
      <c r="A199" s="29" t="s">
        <v>721</v>
      </c>
      <c r="B199" s="15">
        <v>185</v>
      </c>
      <c r="C199" s="16" t="s">
        <v>1105</v>
      </c>
      <c r="D199" s="16" t="s">
        <v>696</v>
      </c>
      <c r="E199" s="16" t="s">
        <v>724</v>
      </c>
      <c r="F199" s="17" t="s">
        <v>39</v>
      </c>
      <c r="G199" s="17" t="s">
        <v>1094</v>
      </c>
      <c r="H199" s="17" t="s">
        <v>841</v>
      </c>
      <c r="I199" s="17" t="s">
        <v>727</v>
      </c>
      <c r="J199" s="17" t="s">
        <v>674</v>
      </c>
      <c r="K199" s="12" t="s">
        <v>1103</v>
      </c>
      <c r="L199" s="18">
        <v>1720497195</v>
      </c>
      <c r="M199" s="3" t="s">
        <v>649</v>
      </c>
      <c r="N199" s="3" t="s">
        <v>603</v>
      </c>
      <c r="O199" s="3" t="s">
        <v>604</v>
      </c>
      <c r="P199" s="3" t="s">
        <v>605</v>
      </c>
      <c r="Q199" s="3" t="s">
        <v>429</v>
      </c>
      <c r="R199" s="3" t="s">
        <v>754</v>
      </c>
      <c r="S199" s="18" t="s">
        <v>730</v>
      </c>
      <c r="T199" s="14">
        <v>27512.991818181818</v>
      </c>
      <c r="U199" s="7" t="e">
        <f>VLOOKUP(Tabla6[[#This Row],[NOMBRE PDV]],[3]Unicomer!$DY$3:$EA$160,3,0)</f>
        <v>#N/A</v>
      </c>
    </row>
    <row r="200" spans="1:21" x14ac:dyDescent="0.3">
      <c r="A200" s="29" t="s">
        <v>721</v>
      </c>
      <c r="B200" s="9">
        <v>174</v>
      </c>
      <c r="C200" s="10" t="s">
        <v>1106</v>
      </c>
      <c r="D200" s="10" t="s">
        <v>1107</v>
      </c>
      <c r="E200" s="10" t="s">
        <v>724</v>
      </c>
      <c r="F200" s="11" t="s">
        <v>39</v>
      </c>
      <c r="G200" s="11" t="s">
        <v>1094</v>
      </c>
      <c r="H200" s="11" t="s">
        <v>841</v>
      </c>
      <c r="I200" s="11" t="s">
        <v>727</v>
      </c>
      <c r="J200" s="11" t="s">
        <v>676</v>
      </c>
      <c r="K200" s="12" t="s">
        <v>1108</v>
      </c>
      <c r="L200" s="13">
        <v>1725742496</v>
      </c>
      <c r="M200" s="2" t="s">
        <v>650</v>
      </c>
      <c r="N200" s="2" t="s">
        <v>606</v>
      </c>
      <c r="O200" s="2" t="s">
        <v>440</v>
      </c>
      <c r="P200" s="2" t="s">
        <v>607</v>
      </c>
      <c r="Q200" s="2" t="s">
        <v>429</v>
      </c>
      <c r="R200" s="2" t="s">
        <v>754</v>
      </c>
      <c r="S200" s="13" t="s">
        <v>730</v>
      </c>
      <c r="T200" s="14">
        <v>81530.480909090911</v>
      </c>
      <c r="U200" s="7" t="e">
        <f>VLOOKUP(Tabla6[[#This Row],[NOMBRE PDV]],[3]Unicomer!$DY$3:$EA$160,3,0)</f>
        <v>#N/A</v>
      </c>
    </row>
    <row r="201" spans="1:21" x14ac:dyDescent="0.3">
      <c r="A201" s="29" t="s">
        <v>721</v>
      </c>
      <c r="B201" s="15">
        <v>943</v>
      </c>
      <c r="C201" s="16" t="s">
        <v>1109</v>
      </c>
      <c r="D201" s="16" t="s">
        <v>127</v>
      </c>
      <c r="E201" s="16" t="s">
        <v>769</v>
      </c>
      <c r="F201" s="17" t="s">
        <v>739</v>
      </c>
      <c r="G201" s="17" t="s">
        <v>1094</v>
      </c>
      <c r="H201" s="17" t="s">
        <v>841</v>
      </c>
      <c r="I201" s="17" t="s">
        <v>727</v>
      </c>
      <c r="J201" s="17" t="s">
        <v>674</v>
      </c>
      <c r="K201" s="12" t="s">
        <v>1101</v>
      </c>
      <c r="L201" s="18">
        <v>401502604</v>
      </c>
      <c r="M201" s="3" t="s">
        <v>125</v>
      </c>
      <c r="N201" s="3" t="s">
        <v>600</v>
      </c>
      <c r="O201" s="3" t="s">
        <v>601</v>
      </c>
      <c r="P201" s="3" t="s">
        <v>602</v>
      </c>
      <c r="Q201" s="3" t="s">
        <v>429</v>
      </c>
      <c r="R201" s="3" t="s">
        <v>741</v>
      </c>
      <c r="S201" s="18" t="s">
        <v>730</v>
      </c>
      <c r="T201" s="14">
        <v>4456.8712752737292</v>
      </c>
      <c r="U201" s="7" t="e">
        <f>VLOOKUP(Tabla6[[#This Row],[NOMBRE PDV]],[3]Unicomer!$DY$3:$EA$160,3,0)</f>
        <v>#N/A</v>
      </c>
    </row>
    <row r="202" spans="1:21" x14ac:dyDescent="0.3">
      <c r="A202" s="29" t="s">
        <v>1110</v>
      </c>
      <c r="B202" s="9">
        <v>942</v>
      </c>
      <c r="C202" s="10" t="s">
        <v>1111</v>
      </c>
      <c r="D202" s="10" t="s">
        <v>1112</v>
      </c>
      <c r="E202" s="10" t="s">
        <v>769</v>
      </c>
      <c r="F202" s="11" t="s">
        <v>739</v>
      </c>
      <c r="G202" s="11" t="s">
        <v>1094</v>
      </c>
      <c r="H202" s="11" t="s">
        <v>841</v>
      </c>
      <c r="I202" s="11" t="s">
        <v>727</v>
      </c>
      <c r="J202" s="11" t="s">
        <v>676</v>
      </c>
      <c r="K202" s="12" t="s">
        <v>1108</v>
      </c>
      <c r="L202" s="13">
        <v>1725742496</v>
      </c>
      <c r="M202" s="2" t="s">
        <v>650</v>
      </c>
      <c r="N202" s="2" t="s">
        <v>606</v>
      </c>
      <c r="O202" s="2" t="s">
        <v>440</v>
      </c>
      <c r="P202" s="2" t="s">
        <v>607</v>
      </c>
      <c r="Q202" s="2" t="s">
        <v>429</v>
      </c>
      <c r="R202" s="2" t="s">
        <v>741</v>
      </c>
      <c r="S202" s="13" t="s">
        <v>730</v>
      </c>
      <c r="T202" s="14">
        <v>5132.7948810024463</v>
      </c>
      <c r="U202" s="7" t="e">
        <f>VLOOKUP(Tabla6[[#This Row],[NOMBRE PDV]],[3]Unicomer!$DY$3:$EA$160,3,0)</f>
        <v>#N/A</v>
      </c>
    </row>
    <row r="203" spans="1:21" x14ac:dyDescent="0.3">
      <c r="A203" s="29" t="s">
        <v>1113</v>
      </c>
      <c r="B203" s="15">
        <v>234</v>
      </c>
      <c r="C203" s="16" t="s">
        <v>1114</v>
      </c>
      <c r="D203" s="16" t="s">
        <v>1115</v>
      </c>
      <c r="E203" s="16" t="s">
        <v>769</v>
      </c>
      <c r="F203" s="17" t="s">
        <v>837</v>
      </c>
      <c r="G203" s="17" t="s">
        <v>1094</v>
      </c>
      <c r="H203" s="17" t="s">
        <v>841</v>
      </c>
      <c r="I203" s="17" t="s">
        <v>727</v>
      </c>
      <c r="J203" s="17" t="s">
        <v>676</v>
      </c>
      <c r="K203" s="12" t="s">
        <v>1108</v>
      </c>
      <c r="L203" s="18">
        <v>1725742496</v>
      </c>
      <c r="M203" s="3" t="s">
        <v>650</v>
      </c>
      <c r="N203" s="3" t="s">
        <v>606</v>
      </c>
      <c r="O203" s="3" t="s">
        <v>440</v>
      </c>
      <c r="P203" s="3" t="s">
        <v>607</v>
      </c>
      <c r="Q203" s="3" t="s">
        <v>429</v>
      </c>
      <c r="R203" s="3" t="s">
        <v>747</v>
      </c>
      <c r="S203" s="18" t="s">
        <v>730</v>
      </c>
      <c r="T203" s="14">
        <v>16345.837169999999</v>
      </c>
      <c r="U203" s="7" t="e">
        <f>VLOOKUP(Tabla6[[#This Row],[NOMBRE PDV]],[3]Unicomer!$DY$3:$EA$160,3,0)</f>
        <v>#N/A</v>
      </c>
    </row>
    <row r="204" spans="1:21" x14ac:dyDescent="0.3">
      <c r="A204" s="29" t="s">
        <v>721</v>
      </c>
      <c r="B204" s="9">
        <v>953</v>
      </c>
      <c r="C204" s="10" t="s">
        <v>1116</v>
      </c>
      <c r="D204" s="10" t="s">
        <v>1117</v>
      </c>
      <c r="E204" s="10" t="s">
        <v>204</v>
      </c>
      <c r="F204" s="11" t="s">
        <v>39</v>
      </c>
      <c r="G204" s="11" t="s">
        <v>1118</v>
      </c>
      <c r="H204" s="11" t="s">
        <v>726</v>
      </c>
      <c r="I204" s="11" t="s">
        <v>727</v>
      </c>
      <c r="J204" s="11" t="s">
        <v>674</v>
      </c>
      <c r="K204" s="12" t="s">
        <v>1119</v>
      </c>
      <c r="L204" s="13">
        <v>940331366</v>
      </c>
      <c r="M204" s="2" t="s">
        <v>66</v>
      </c>
      <c r="N204" s="2" t="s">
        <v>608</v>
      </c>
      <c r="O204" s="2" t="s">
        <v>609</v>
      </c>
      <c r="P204" s="2" t="s">
        <v>610</v>
      </c>
      <c r="Q204" s="2" t="s">
        <v>419</v>
      </c>
      <c r="R204" s="2" t="s">
        <v>754</v>
      </c>
      <c r="S204" s="13" t="s">
        <v>730</v>
      </c>
      <c r="T204" s="14">
        <v>39409.050958264743</v>
      </c>
      <c r="U204" s="7" t="e">
        <f>VLOOKUP(Tabla6[[#This Row],[NOMBRE PDV]],[3]Unicomer!$DY$3:$EA$160,3,0)</f>
        <v>#N/A</v>
      </c>
    </row>
    <row r="205" spans="1:21" x14ac:dyDescent="0.3">
      <c r="A205" s="29" t="s">
        <v>721</v>
      </c>
      <c r="B205" s="15">
        <v>559</v>
      </c>
      <c r="C205" s="16" t="s">
        <v>1120</v>
      </c>
      <c r="D205" s="16" t="s">
        <v>1121</v>
      </c>
      <c r="E205" s="16" t="s">
        <v>724</v>
      </c>
      <c r="F205" s="17" t="s">
        <v>30</v>
      </c>
      <c r="G205" s="17" t="s">
        <v>1118</v>
      </c>
      <c r="H205" s="17" t="s">
        <v>726</v>
      </c>
      <c r="I205" s="17" t="s">
        <v>727</v>
      </c>
      <c r="J205" s="17" t="s">
        <v>674</v>
      </c>
      <c r="K205" s="12" t="s">
        <v>1119</v>
      </c>
      <c r="L205" s="18">
        <v>940331366</v>
      </c>
      <c r="M205" s="3" t="s">
        <v>66</v>
      </c>
      <c r="N205" s="3" t="s">
        <v>608</v>
      </c>
      <c r="O205" s="3" t="s">
        <v>609</v>
      </c>
      <c r="P205" s="3" t="s">
        <v>610</v>
      </c>
      <c r="Q205" s="3" t="s">
        <v>419</v>
      </c>
      <c r="R205" s="3" t="s">
        <v>747</v>
      </c>
      <c r="S205" s="18" t="s">
        <v>730</v>
      </c>
      <c r="T205" s="14">
        <v>28113.550319999998</v>
      </c>
      <c r="U205" s="7" t="e">
        <f>VLOOKUP(Tabla6[[#This Row],[NOMBRE PDV]],[3]Unicomer!$DY$3:$EA$160,3,0)</f>
        <v>#N/A</v>
      </c>
    </row>
    <row r="206" spans="1:21" x14ac:dyDescent="0.3">
      <c r="A206" s="29" t="s">
        <v>721</v>
      </c>
      <c r="B206" s="9">
        <v>505</v>
      </c>
      <c r="C206" s="10" t="s">
        <v>1122</v>
      </c>
      <c r="D206" s="10" t="s">
        <v>1123</v>
      </c>
      <c r="E206" s="10" t="s">
        <v>757</v>
      </c>
      <c r="F206" s="11" t="s">
        <v>23</v>
      </c>
      <c r="G206" s="11" t="s">
        <v>1118</v>
      </c>
      <c r="H206" s="11" t="s">
        <v>726</v>
      </c>
      <c r="I206" s="11" t="s">
        <v>727</v>
      </c>
      <c r="J206" s="11" t="s">
        <v>674</v>
      </c>
      <c r="K206" s="12" t="s">
        <v>1119</v>
      </c>
      <c r="L206" s="13">
        <v>940331366</v>
      </c>
      <c r="M206" s="2" t="s">
        <v>66</v>
      </c>
      <c r="N206" s="2" t="s">
        <v>608</v>
      </c>
      <c r="O206" s="2" t="s">
        <v>609</v>
      </c>
      <c r="P206" s="2" t="s">
        <v>610</v>
      </c>
      <c r="Q206" s="2" t="s">
        <v>419</v>
      </c>
      <c r="R206" s="2" t="s">
        <v>747</v>
      </c>
      <c r="S206" s="13" t="s">
        <v>730</v>
      </c>
      <c r="T206" s="14">
        <v>13759.122196969696</v>
      </c>
      <c r="U206" s="7" t="e">
        <f>VLOOKUP(Tabla6[[#This Row],[NOMBRE PDV]],[3]Unicomer!$DY$3:$EA$160,3,0)</f>
        <v>#N/A</v>
      </c>
    </row>
    <row r="207" spans="1:21" x14ac:dyDescent="0.3">
      <c r="A207" s="29" t="s">
        <v>838</v>
      </c>
      <c r="B207" s="15">
        <v>722</v>
      </c>
      <c r="C207" s="16" t="s">
        <v>1124</v>
      </c>
      <c r="D207" s="16" t="s">
        <v>298</v>
      </c>
      <c r="E207" s="16" t="s">
        <v>724</v>
      </c>
      <c r="F207" s="17" t="s">
        <v>192</v>
      </c>
      <c r="G207" s="17" t="s">
        <v>1125</v>
      </c>
      <c r="H207" s="17" t="s">
        <v>726</v>
      </c>
      <c r="I207" s="17" t="s">
        <v>845</v>
      </c>
      <c r="J207" s="17" t="s">
        <v>676</v>
      </c>
      <c r="K207" s="12" t="s">
        <v>1126</v>
      </c>
      <c r="L207" s="18">
        <v>957540974</v>
      </c>
      <c r="M207" s="3" t="s">
        <v>295</v>
      </c>
      <c r="N207" s="3" t="s">
        <v>611</v>
      </c>
      <c r="O207" s="3" t="s">
        <v>567</v>
      </c>
      <c r="P207" s="3" t="s">
        <v>582</v>
      </c>
      <c r="Q207" s="3" t="s">
        <v>435</v>
      </c>
      <c r="R207" s="3" t="s">
        <v>741</v>
      </c>
      <c r="S207" s="18" t="s">
        <v>730</v>
      </c>
      <c r="T207" s="14">
        <v>39987.041836156808</v>
      </c>
      <c r="U207" s="7" t="e">
        <f>VLOOKUP(Tabla6[[#This Row],[NOMBRE PDV]],[3]Unicomer!$DY$3:$EA$160,3,0)</f>
        <v>#N/A</v>
      </c>
    </row>
    <row r="208" spans="1:21" x14ac:dyDescent="0.3">
      <c r="A208" s="29" t="s">
        <v>798</v>
      </c>
      <c r="B208" s="9">
        <v>640</v>
      </c>
      <c r="C208" s="10" t="s">
        <v>1127</v>
      </c>
      <c r="D208" s="10" t="s">
        <v>297</v>
      </c>
      <c r="E208" s="10" t="s">
        <v>724</v>
      </c>
      <c r="F208" s="11" t="s">
        <v>844</v>
      </c>
      <c r="G208" s="11" t="s">
        <v>1125</v>
      </c>
      <c r="H208" s="11" t="s">
        <v>726</v>
      </c>
      <c r="I208" s="11" t="s">
        <v>845</v>
      </c>
      <c r="J208" s="11" t="s">
        <v>676</v>
      </c>
      <c r="K208" s="12" t="s">
        <v>1126</v>
      </c>
      <c r="L208" s="13">
        <v>957540974</v>
      </c>
      <c r="M208" s="2" t="s">
        <v>295</v>
      </c>
      <c r="N208" s="2" t="s">
        <v>611</v>
      </c>
      <c r="O208" s="2" t="s">
        <v>567</v>
      </c>
      <c r="P208" s="2" t="s">
        <v>582</v>
      </c>
      <c r="Q208" s="2" t="s">
        <v>435</v>
      </c>
      <c r="R208" s="2" t="s">
        <v>741</v>
      </c>
      <c r="S208" s="13" t="s">
        <v>730</v>
      </c>
      <c r="T208" s="14">
        <v>129654.58</v>
      </c>
      <c r="U208" s="7" t="e">
        <f>VLOOKUP(Tabla6[[#This Row],[NOMBRE PDV]],[3]Unicomer!$DY$3:$EA$160,3,0)</f>
        <v>#N/A</v>
      </c>
    </row>
    <row r="209" spans="1:21" x14ac:dyDescent="0.3">
      <c r="A209" s="29" t="s">
        <v>731</v>
      </c>
      <c r="B209" s="15">
        <v>563</v>
      </c>
      <c r="C209" s="16" t="s">
        <v>1128</v>
      </c>
      <c r="D209" s="16" t="s">
        <v>296</v>
      </c>
      <c r="E209" s="16" t="s">
        <v>757</v>
      </c>
      <c r="F209" s="17" t="s">
        <v>30</v>
      </c>
      <c r="G209" s="17" t="s">
        <v>1125</v>
      </c>
      <c r="H209" s="17" t="s">
        <v>726</v>
      </c>
      <c r="I209" s="17" t="s">
        <v>845</v>
      </c>
      <c r="J209" s="17" t="s">
        <v>676</v>
      </c>
      <c r="K209" s="12" t="s">
        <v>1126</v>
      </c>
      <c r="L209" s="18">
        <v>957540974</v>
      </c>
      <c r="M209" s="3" t="s">
        <v>295</v>
      </c>
      <c r="N209" s="3" t="s">
        <v>611</v>
      </c>
      <c r="O209" s="3" t="s">
        <v>567</v>
      </c>
      <c r="P209" s="3" t="s">
        <v>582</v>
      </c>
      <c r="Q209" s="3" t="s">
        <v>435</v>
      </c>
      <c r="R209" s="3" t="s">
        <v>747</v>
      </c>
      <c r="S209" s="18" t="s">
        <v>730</v>
      </c>
      <c r="T209" s="14">
        <v>8866.0852500000001</v>
      </c>
      <c r="U209" s="7" t="e">
        <f>VLOOKUP(Tabla6[[#This Row],[NOMBRE PDV]],[3]Unicomer!$DY$3:$EA$160,3,0)</f>
        <v>#N/A</v>
      </c>
    </row>
    <row r="210" spans="1:21" x14ac:dyDescent="0.3">
      <c r="A210" s="29" t="s">
        <v>758</v>
      </c>
      <c r="B210" s="9">
        <v>517</v>
      </c>
      <c r="C210" s="10" t="s">
        <v>1129</v>
      </c>
      <c r="D210" s="10" t="s">
        <v>1130</v>
      </c>
      <c r="E210" s="10" t="s">
        <v>724</v>
      </c>
      <c r="F210" s="11" t="s">
        <v>23</v>
      </c>
      <c r="G210" s="11" t="s">
        <v>1131</v>
      </c>
      <c r="H210" s="11" t="s">
        <v>1131</v>
      </c>
      <c r="I210" s="11" t="s">
        <v>727</v>
      </c>
      <c r="J210" s="11" t="s">
        <v>676</v>
      </c>
      <c r="K210" s="12" t="s">
        <v>1132</v>
      </c>
      <c r="L210" s="13">
        <v>2350267122</v>
      </c>
      <c r="M210" s="2" t="s">
        <v>216</v>
      </c>
      <c r="N210" s="2" t="s">
        <v>612</v>
      </c>
      <c r="O210" s="2" t="s">
        <v>613</v>
      </c>
      <c r="P210" s="2" t="s">
        <v>614</v>
      </c>
      <c r="Q210" s="2" t="s">
        <v>429</v>
      </c>
      <c r="R210" s="2" t="s">
        <v>747</v>
      </c>
      <c r="S210" s="13" t="s">
        <v>730</v>
      </c>
      <c r="T210" s="14">
        <v>24164.425675984756</v>
      </c>
      <c r="U210" s="7" t="e">
        <f>VLOOKUP(Tabla6[[#This Row],[NOMBRE PDV]],[3]Unicomer!$DY$3:$EA$160,3,0)</f>
        <v>#N/A</v>
      </c>
    </row>
    <row r="211" spans="1:21" x14ac:dyDescent="0.3">
      <c r="A211" s="29" t="s">
        <v>885</v>
      </c>
      <c r="B211" s="15">
        <v>40</v>
      </c>
      <c r="C211" s="16" t="s">
        <v>1133</v>
      </c>
      <c r="D211" s="16" t="s">
        <v>221</v>
      </c>
      <c r="E211" s="16" t="s">
        <v>757</v>
      </c>
      <c r="F211" s="17" t="s">
        <v>30</v>
      </c>
      <c r="G211" s="17" t="s">
        <v>1131</v>
      </c>
      <c r="H211" s="17" t="s">
        <v>1131</v>
      </c>
      <c r="I211" s="17" t="s">
        <v>727</v>
      </c>
      <c r="J211" s="17" t="s">
        <v>676</v>
      </c>
      <c r="K211" s="12" t="s">
        <v>1132</v>
      </c>
      <c r="L211" s="18">
        <v>2350267122</v>
      </c>
      <c r="M211" s="3" t="s">
        <v>216</v>
      </c>
      <c r="N211" s="3" t="s">
        <v>612</v>
      </c>
      <c r="O211" s="3" t="s">
        <v>613</v>
      </c>
      <c r="P211" s="3" t="s">
        <v>614</v>
      </c>
      <c r="Q211" s="3" t="s">
        <v>429</v>
      </c>
      <c r="R211" s="3" t="s">
        <v>747</v>
      </c>
      <c r="S211" s="18" t="s">
        <v>730</v>
      </c>
      <c r="T211" s="14">
        <v>7640.9534700000004</v>
      </c>
      <c r="U211" s="7" t="e">
        <f>VLOOKUP(Tabla6[[#This Row],[NOMBRE PDV]],[3]Unicomer!$DY$3:$EA$160,3,0)</f>
        <v>#N/A</v>
      </c>
    </row>
    <row r="212" spans="1:21" x14ac:dyDescent="0.3">
      <c r="A212" s="29" t="s">
        <v>758</v>
      </c>
      <c r="B212" s="9">
        <v>390</v>
      </c>
      <c r="C212" s="10" t="s">
        <v>1134</v>
      </c>
      <c r="D212" s="10" t="s">
        <v>223</v>
      </c>
      <c r="E212" s="10" t="s">
        <v>724</v>
      </c>
      <c r="F212" s="11" t="s">
        <v>77</v>
      </c>
      <c r="G212" s="11" t="s">
        <v>1131</v>
      </c>
      <c r="H212" s="11" t="s">
        <v>1131</v>
      </c>
      <c r="I212" s="11" t="s">
        <v>727</v>
      </c>
      <c r="J212" s="11" t="s">
        <v>676</v>
      </c>
      <c r="K212" s="12" t="s">
        <v>1132</v>
      </c>
      <c r="L212" s="13">
        <v>2350267122</v>
      </c>
      <c r="M212" s="2" t="s">
        <v>216</v>
      </c>
      <c r="N212" s="2" t="s">
        <v>612</v>
      </c>
      <c r="O212" s="2" t="s">
        <v>613</v>
      </c>
      <c r="P212" s="2" t="s">
        <v>614</v>
      </c>
      <c r="Q212" s="2" t="s">
        <v>429</v>
      </c>
      <c r="R212" s="2" t="s">
        <v>741</v>
      </c>
      <c r="S212" s="13" t="s">
        <v>730</v>
      </c>
      <c r="T212" s="14">
        <v>35693.587535856597</v>
      </c>
      <c r="U212" s="7" t="e">
        <f>VLOOKUP(Tabla6[[#This Row],[NOMBRE PDV]],[3]Unicomer!$DY$3:$EA$160,3,0)</f>
        <v>#N/A</v>
      </c>
    </row>
    <row r="213" spans="1:21" x14ac:dyDescent="0.3">
      <c r="A213" s="29" t="s">
        <v>885</v>
      </c>
      <c r="B213" s="26">
        <v>1735</v>
      </c>
      <c r="C213" s="16" t="s">
        <v>1135</v>
      </c>
      <c r="D213" s="16" t="s">
        <v>1136</v>
      </c>
      <c r="E213" s="16" t="s">
        <v>757</v>
      </c>
      <c r="F213" s="17" t="s">
        <v>39</v>
      </c>
      <c r="G213" s="17" t="s">
        <v>1131</v>
      </c>
      <c r="H213" s="17" t="s">
        <v>1131</v>
      </c>
      <c r="I213" s="17" t="s">
        <v>727</v>
      </c>
      <c r="J213" s="17" t="s">
        <v>676</v>
      </c>
      <c r="K213" s="12" t="s">
        <v>1132</v>
      </c>
      <c r="L213" s="18">
        <v>2350267122</v>
      </c>
      <c r="M213" s="3" t="s">
        <v>216</v>
      </c>
      <c r="N213" s="3" t="s">
        <v>612</v>
      </c>
      <c r="O213" s="3" t="s">
        <v>613</v>
      </c>
      <c r="P213" s="3" t="s">
        <v>614</v>
      </c>
      <c r="Q213" s="3" t="s">
        <v>429</v>
      </c>
      <c r="R213" s="3" t="s">
        <v>754</v>
      </c>
      <c r="S213" s="18" t="s">
        <v>730</v>
      </c>
      <c r="T213" s="14">
        <v>14308.016363636365</v>
      </c>
      <c r="U213" s="7" t="e">
        <f>VLOOKUP(Tabla6[[#This Row],[NOMBRE PDV]],[3]Unicomer!$DY$3:$EA$160,3,0)</f>
        <v>#N/A</v>
      </c>
    </row>
    <row r="214" spans="1:21" x14ac:dyDescent="0.3">
      <c r="A214" s="29" t="s">
        <v>885</v>
      </c>
      <c r="B214" s="9">
        <v>8</v>
      </c>
      <c r="C214" s="10" t="s">
        <v>1137</v>
      </c>
      <c r="D214" s="10" t="s">
        <v>1138</v>
      </c>
      <c r="E214" s="10" t="s">
        <v>757</v>
      </c>
      <c r="F214" s="11" t="s">
        <v>30</v>
      </c>
      <c r="G214" s="11" t="s">
        <v>1131</v>
      </c>
      <c r="H214" s="11" t="s">
        <v>1131</v>
      </c>
      <c r="I214" s="11" t="s">
        <v>727</v>
      </c>
      <c r="J214" s="11" t="s">
        <v>676</v>
      </c>
      <c r="K214" s="12" t="s">
        <v>1132</v>
      </c>
      <c r="L214" s="13">
        <v>2350267122</v>
      </c>
      <c r="M214" s="2" t="s">
        <v>216</v>
      </c>
      <c r="N214" s="2" t="s">
        <v>612</v>
      </c>
      <c r="O214" s="2" t="s">
        <v>613</v>
      </c>
      <c r="P214" s="2" t="s">
        <v>614</v>
      </c>
      <c r="Q214" s="2" t="s">
        <v>429</v>
      </c>
      <c r="R214" s="2" t="s">
        <v>747</v>
      </c>
      <c r="S214" s="13" t="s">
        <v>730</v>
      </c>
      <c r="T214" s="14">
        <v>3385.2325499999997</v>
      </c>
      <c r="U214" s="7" t="e">
        <f>VLOOKUP(Tabla6[[#This Row],[NOMBRE PDV]],[3]Unicomer!$DY$3:$EA$160,3,0)</f>
        <v>#N/A</v>
      </c>
    </row>
    <row r="215" spans="1:21" x14ac:dyDescent="0.3">
      <c r="A215" s="29" t="s">
        <v>885</v>
      </c>
      <c r="B215" s="15">
        <v>1725</v>
      </c>
      <c r="C215" s="16" t="s">
        <v>1139</v>
      </c>
      <c r="D215" s="16" t="s">
        <v>217</v>
      </c>
      <c r="E215" s="16" t="s">
        <v>769</v>
      </c>
      <c r="F215" s="17" t="s">
        <v>39</v>
      </c>
      <c r="G215" s="17" t="s">
        <v>1131</v>
      </c>
      <c r="H215" s="17" t="s">
        <v>1131</v>
      </c>
      <c r="I215" s="17" t="s">
        <v>727</v>
      </c>
      <c r="J215" s="17" t="s">
        <v>676</v>
      </c>
      <c r="K215" s="12" t="s">
        <v>1132</v>
      </c>
      <c r="L215" s="18">
        <v>2350267122</v>
      </c>
      <c r="M215" s="3" t="s">
        <v>216</v>
      </c>
      <c r="N215" s="3" t="s">
        <v>612</v>
      </c>
      <c r="O215" s="3" t="s">
        <v>613</v>
      </c>
      <c r="P215" s="3" t="s">
        <v>614</v>
      </c>
      <c r="Q215" s="3" t="s">
        <v>429</v>
      </c>
      <c r="R215" s="3" t="s">
        <v>754</v>
      </c>
      <c r="S215" s="18" t="s">
        <v>730</v>
      </c>
      <c r="T215" s="14">
        <v>13961.346363636365</v>
      </c>
      <c r="U215" s="7" t="e">
        <f>VLOOKUP(Tabla6[[#This Row],[NOMBRE PDV]],[3]Unicomer!$DY$3:$EA$160,3,0)</f>
        <v>#N/A</v>
      </c>
    </row>
    <row r="216" spans="1:21" x14ac:dyDescent="0.3">
      <c r="A216" s="29" t="s">
        <v>758</v>
      </c>
      <c r="B216" s="9">
        <v>159</v>
      </c>
      <c r="C216" s="10" t="s">
        <v>1140</v>
      </c>
      <c r="D216" s="10" t="s">
        <v>222</v>
      </c>
      <c r="E216" s="10" t="s">
        <v>724</v>
      </c>
      <c r="F216" s="11" t="s">
        <v>77</v>
      </c>
      <c r="G216" s="11" t="s">
        <v>1131</v>
      </c>
      <c r="H216" s="11" t="s">
        <v>1131</v>
      </c>
      <c r="I216" s="11" t="s">
        <v>727</v>
      </c>
      <c r="J216" s="11" t="s">
        <v>676</v>
      </c>
      <c r="K216" s="12" t="s">
        <v>1132</v>
      </c>
      <c r="L216" s="13">
        <v>2350267122</v>
      </c>
      <c r="M216" s="2" t="s">
        <v>216</v>
      </c>
      <c r="N216" s="2" t="s">
        <v>612</v>
      </c>
      <c r="O216" s="2" t="s">
        <v>613</v>
      </c>
      <c r="P216" s="2" t="s">
        <v>614</v>
      </c>
      <c r="Q216" s="2" t="s">
        <v>429</v>
      </c>
      <c r="R216" s="2" t="s">
        <v>741</v>
      </c>
      <c r="S216" s="13" t="s">
        <v>730</v>
      </c>
      <c r="T216" s="14">
        <v>23221.397518282905</v>
      </c>
      <c r="U216" s="7" t="e">
        <f>VLOOKUP(Tabla6[[#This Row],[NOMBRE PDV]],[3]Unicomer!$DY$3:$EA$160,3,0)</f>
        <v>#N/A</v>
      </c>
    </row>
    <row r="217" spans="1:21" x14ac:dyDescent="0.3">
      <c r="A217" s="29" t="s">
        <v>798</v>
      </c>
      <c r="B217" s="15">
        <v>75</v>
      </c>
      <c r="C217" s="16" t="s">
        <v>1141</v>
      </c>
      <c r="D217" s="16" t="s">
        <v>1142</v>
      </c>
      <c r="E217" s="16" t="s">
        <v>724</v>
      </c>
      <c r="F217" s="17" t="s">
        <v>844</v>
      </c>
      <c r="G217" s="17" t="s">
        <v>1143</v>
      </c>
      <c r="H217" s="17" t="s">
        <v>841</v>
      </c>
      <c r="I217" s="17" t="s">
        <v>845</v>
      </c>
      <c r="J217" s="17" t="s">
        <v>674</v>
      </c>
      <c r="K217" s="12" t="s">
        <v>1144</v>
      </c>
      <c r="L217" s="18">
        <v>1760534733</v>
      </c>
      <c r="M217" s="3" t="s">
        <v>120</v>
      </c>
      <c r="N217" s="3" t="s">
        <v>615</v>
      </c>
      <c r="O217" s="3" t="s">
        <v>616</v>
      </c>
      <c r="P217" s="3" t="s">
        <v>617</v>
      </c>
      <c r="Q217" s="3" t="s">
        <v>429</v>
      </c>
      <c r="R217" s="3" t="s">
        <v>741</v>
      </c>
      <c r="S217" s="18" t="s">
        <v>730</v>
      </c>
      <c r="T217" s="14">
        <v>39409.050958264743</v>
      </c>
      <c r="U217" s="7" t="e">
        <f>VLOOKUP(Tabla6[[#This Row],[NOMBRE PDV]],[3]Unicomer!$DY$3:$EA$160,3,0)</f>
        <v>#N/A</v>
      </c>
    </row>
    <row r="218" spans="1:21" x14ac:dyDescent="0.3">
      <c r="A218" s="29" t="s">
        <v>798</v>
      </c>
      <c r="B218" s="9">
        <v>22</v>
      </c>
      <c r="C218" s="10" t="s">
        <v>1145</v>
      </c>
      <c r="D218" s="10" t="s">
        <v>339</v>
      </c>
      <c r="E218" s="10" t="s">
        <v>757</v>
      </c>
      <c r="F218" s="11" t="s">
        <v>30</v>
      </c>
      <c r="G218" s="11" t="s">
        <v>1143</v>
      </c>
      <c r="H218" s="11" t="s">
        <v>841</v>
      </c>
      <c r="I218" s="11" t="s">
        <v>727</v>
      </c>
      <c r="J218" s="11" t="s">
        <v>674</v>
      </c>
      <c r="K218" s="12" t="s">
        <v>1146</v>
      </c>
      <c r="L218" s="13">
        <v>1721678827</v>
      </c>
      <c r="M218" s="2" t="s">
        <v>338</v>
      </c>
      <c r="N218" s="2" t="s">
        <v>618</v>
      </c>
      <c r="O218" s="2" t="s">
        <v>619</v>
      </c>
      <c r="P218" s="2" t="s">
        <v>620</v>
      </c>
      <c r="Q218" s="2" t="s">
        <v>429</v>
      </c>
      <c r="R218" s="2" t="s">
        <v>747</v>
      </c>
      <c r="S218" s="13" t="s">
        <v>730</v>
      </c>
      <c r="T218" s="14">
        <v>15894.472829999999</v>
      </c>
      <c r="U218" s="7" t="e">
        <f>VLOOKUP(Tabla6[[#This Row],[NOMBRE PDV]],[3]Unicomer!$DY$3:$EA$160,3,0)</f>
        <v>#N/A</v>
      </c>
    </row>
    <row r="219" spans="1:21" x14ac:dyDescent="0.3">
      <c r="A219" s="29" t="s">
        <v>798</v>
      </c>
      <c r="B219" s="15">
        <v>1741</v>
      </c>
      <c r="C219" s="16" t="s">
        <v>1147</v>
      </c>
      <c r="D219" s="16" t="s">
        <v>121</v>
      </c>
      <c r="E219" s="16" t="s">
        <v>734</v>
      </c>
      <c r="F219" s="17" t="s">
        <v>39</v>
      </c>
      <c r="G219" s="17" t="s">
        <v>1143</v>
      </c>
      <c r="H219" s="17" t="s">
        <v>841</v>
      </c>
      <c r="I219" s="17" t="s">
        <v>727</v>
      </c>
      <c r="J219" s="17" t="s">
        <v>674</v>
      </c>
      <c r="K219" s="12" t="s">
        <v>1144</v>
      </c>
      <c r="L219" s="18">
        <v>1760534733</v>
      </c>
      <c r="M219" s="3" t="s">
        <v>120</v>
      </c>
      <c r="N219" s="3" t="s">
        <v>615</v>
      </c>
      <c r="O219" s="3" t="s">
        <v>616</v>
      </c>
      <c r="P219" s="3" t="s">
        <v>617</v>
      </c>
      <c r="Q219" s="3" t="s">
        <v>429</v>
      </c>
      <c r="R219" s="3" t="s">
        <v>754</v>
      </c>
      <c r="S219" s="18" t="s">
        <v>730</v>
      </c>
      <c r="T219" s="14">
        <v>19949.28272727273</v>
      </c>
      <c r="U219" s="7" t="e">
        <f>VLOOKUP(Tabla6[[#This Row],[NOMBRE PDV]],[3]Unicomer!$DY$3:$EA$160,3,0)</f>
        <v>#N/A</v>
      </c>
    </row>
    <row r="220" spans="1:21" x14ac:dyDescent="0.3">
      <c r="A220" s="29" t="s">
        <v>798</v>
      </c>
      <c r="B220" s="9">
        <v>157</v>
      </c>
      <c r="C220" s="10" t="s">
        <v>1148</v>
      </c>
      <c r="D220" s="10" t="s">
        <v>122</v>
      </c>
      <c r="E220" s="10" t="s">
        <v>724</v>
      </c>
      <c r="F220" s="11" t="s">
        <v>77</v>
      </c>
      <c r="G220" s="11" t="s">
        <v>1143</v>
      </c>
      <c r="H220" s="11" t="s">
        <v>841</v>
      </c>
      <c r="I220" s="11" t="s">
        <v>727</v>
      </c>
      <c r="J220" s="11" t="s">
        <v>674</v>
      </c>
      <c r="K220" s="12" t="s">
        <v>1144</v>
      </c>
      <c r="L220" s="13">
        <v>1760534733</v>
      </c>
      <c r="M220" s="2" t="s">
        <v>120</v>
      </c>
      <c r="N220" s="2" t="s">
        <v>615</v>
      </c>
      <c r="O220" s="2" t="s">
        <v>616</v>
      </c>
      <c r="P220" s="2" t="s">
        <v>617</v>
      </c>
      <c r="Q220" s="2" t="s">
        <v>429</v>
      </c>
      <c r="R220" s="2" t="s">
        <v>741</v>
      </c>
      <c r="S220" s="13" t="s">
        <v>730</v>
      </c>
      <c r="T220" s="14">
        <v>28774.90946867087</v>
      </c>
      <c r="U220" s="7" t="e">
        <f>VLOOKUP(Tabla6[[#This Row],[NOMBRE PDV]],[3]Unicomer!$DY$3:$EA$160,3,0)</f>
        <v>#N/A</v>
      </c>
    </row>
    <row r="221" spans="1:21" x14ac:dyDescent="0.3">
      <c r="A221" s="29" t="s">
        <v>798</v>
      </c>
      <c r="B221" s="15">
        <v>127</v>
      </c>
      <c r="C221" s="16" t="s">
        <v>1149</v>
      </c>
      <c r="D221" s="16" t="s">
        <v>340</v>
      </c>
      <c r="E221" s="16" t="s">
        <v>724</v>
      </c>
      <c r="F221" s="17" t="s">
        <v>192</v>
      </c>
      <c r="G221" s="17" t="s">
        <v>1143</v>
      </c>
      <c r="H221" s="17" t="s">
        <v>841</v>
      </c>
      <c r="I221" s="17" t="s">
        <v>845</v>
      </c>
      <c r="J221" s="17" t="s">
        <v>674</v>
      </c>
      <c r="K221" s="12" t="s">
        <v>1146</v>
      </c>
      <c r="L221" s="18">
        <v>1721678827</v>
      </c>
      <c r="M221" s="3" t="s">
        <v>338</v>
      </c>
      <c r="N221" s="3" t="s">
        <v>618</v>
      </c>
      <c r="O221" s="3" t="s">
        <v>619</v>
      </c>
      <c r="P221" s="3" t="s">
        <v>620</v>
      </c>
      <c r="Q221" s="3" t="s">
        <v>429</v>
      </c>
      <c r="R221" s="3" t="s">
        <v>741</v>
      </c>
      <c r="S221" s="18" t="s">
        <v>730</v>
      </c>
      <c r="T221" s="14">
        <v>36202.779201820209</v>
      </c>
      <c r="U221" s="7" t="e">
        <f>VLOOKUP(Tabla6[[#This Row],[NOMBRE PDV]],[3]Unicomer!$DY$3:$EA$160,3,0)</f>
        <v>#N/A</v>
      </c>
    </row>
    <row r="222" spans="1:21" x14ac:dyDescent="0.3">
      <c r="A222" s="29" t="s">
        <v>798</v>
      </c>
      <c r="B222" s="9">
        <v>536</v>
      </c>
      <c r="C222" s="10" t="s">
        <v>1150</v>
      </c>
      <c r="D222" s="10" t="s">
        <v>694</v>
      </c>
      <c r="E222" s="10" t="s">
        <v>724</v>
      </c>
      <c r="F222" s="11" t="s">
        <v>30</v>
      </c>
      <c r="G222" s="11" t="s">
        <v>1151</v>
      </c>
      <c r="H222" s="11" t="s">
        <v>1151</v>
      </c>
      <c r="I222" s="11" t="s">
        <v>727</v>
      </c>
      <c r="J222" s="11" t="s">
        <v>674</v>
      </c>
      <c r="K222" s="12" t="s">
        <v>1152</v>
      </c>
      <c r="L222" s="13">
        <v>1208040350</v>
      </c>
      <c r="M222" s="2" t="s">
        <v>651</v>
      </c>
      <c r="N222" s="2" t="s">
        <v>621</v>
      </c>
      <c r="O222" s="2" t="s">
        <v>422</v>
      </c>
      <c r="P222" s="2" t="s">
        <v>616</v>
      </c>
      <c r="Q222" s="2" t="s">
        <v>435</v>
      </c>
      <c r="R222" s="2" t="s">
        <v>747</v>
      </c>
      <c r="S222" s="13" t="s">
        <v>730</v>
      </c>
      <c r="T222" s="14">
        <v>21729.968939999999</v>
      </c>
      <c r="U222" s="7" t="e">
        <f>VLOOKUP(Tabla6[[#This Row],[NOMBRE PDV]],[3]Unicomer!$DY$3:$EA$160,3,0)</f>
        <v>#N/A</v>
      </c>
    </row>
    <row r="223" spans="1:21" x14ac:dyDescent="0.3">
      <c r="A223" s="29" t="s">
        <v>885</v>
      </c>
      <c r="B223" s="15">
        <v>457</v>
      </c>
      <c r="C223" s="16" t="s">
        <v>1153</v>
      </c>
      <c r="D223" s="16" t="s">
        <v>692</v>
      </c>
      <c r="E223" s="16" t="s">
        <v>724</v>
      </c>
      <c r="F223" s="17" t="s">
        <v>39</v>
      </c>
      <c r="G223" s="17" t="s">
        <v>1151</v>
      </c>
      <c r="H223" s="17" t="s">
        <v>1151</v>
      </c>
      <c r="I223" s="17" t="s">
        <v>727</v>
      </c>
      <c r="J223" s="17" t="s">
        <v>674</v>
      </c>
      <c r="K223" s="12" t="s">
        <v>1152</v>
      </c>
      <c r="L223" s="18">
        <v>1208040350</v>
      </c>
      <c r="M223" s="3" t="s">
        <v>651</v>
      </c>
      <c r="N223" s="3" t="s">
        <v>621</v>
      </c>
      <c r="O223" s="3" t="s">
        <v>422</v>
      </c>
      <c r="P223" s="3" t="s">
        <v>616</v>
      </c>
      <c r="Q223" s="3" t="s">
        <v>435</v>
      </c>
      <c r="R223" s="3" t="s">
        <v>754</v>
      </c>
      <c r="S223" s="18" t="s">
        <v>730</v>
      </c>
      <c r="T223" s="14">
        <v>17088.880504026303</v>
      </c>
      <c r="U223" s="7" t="e">
        <f>VLOOKUP(Tabla6[[#This Row],[NOMBRE PDV]],[3]Unicomer!$DY$3:$EA$160,3,0)</f>
        <v>#N/A</v>
      </c>
    </row>
    <row r="224" spans="1:21" x14ac:dyDescent="0.3">
      <c r="A224" s="29" t="s">
        <v>758</v>
      </c>
      <c r="B224" s="9">
        <v>454</v>
      </c>
      <c r="C224" s="10" t="s">
        <v>1154</v>
      </c>
      <c r="D224" s="10" t="s">
        <v>693</v>
      </c>
      <c r="E224" s="10" t="s">
        <v>734</v>
      </c>
      <c r="F224" s="11" t="s">
        <v>39</v>
      </c>
      <c r="G224" s="11" t="s">
        <v>1151</v>
      </c>
      <c r="H224" s="11" t="s">
        <v>1151</v>
      </c>
      <c r="I224" s="11" t="s">
        <v>727</v>
      </c>
      <c r="J224" s="11" t="s">
        <v>674</v>
      </c>
      <c r="K224" s="12" t="s">
        <v>1152</v>
      </c>
      <c r="L224" s="13">
        <v>1208040350</v>
      </c>
      <c r="M224" s="2" t="s">
        <v>651</v>
      </c>
      <c r="N224" s="2" t="s">
        <v>621</v>
      </c>
      <c r="O224" s="2" t="s">
        <v>422</v>
      </c>
      <c r="P224" s="2" t="s">
        <v>616</v>
      </c>
      <c r="Q224" s="2" t="s">
        <v>435</v>
      </c>
      <c r="R224" s="2" t="s">
        <v>754</v>
      </c>
      <c r="S224" s="13" t="s">
        <v>730</v>
      </c>
      <c r="T224" s="14">
        <v>19602.612727272728</v>
      </c>
      <c r="U224" s="7" t="e">
        <f>VLOOKUP(Tabla6[[#This Row],[NOMBRE PDV]],[3]Unicomer!$DY$3:$EA$160,3,0)</f>
        <v>#N/A</v>
      </c>
    </row>
    <row r="225" spans="1:21" x14ac:dyDescent="0.3">
      <c r="A225" s="29" t="s">
        <v>885</v>
      </c>
      <c r="B225" s="15">
        <v>193</v>
      </c>
      <c r="C225" s="16" t="s">
        <v>1155</v>
      </c>
      <c r="D225" s="16" t="s">
        <v>202</v>
      </c>
      <c r="E225" s="16" t="s">
        <v>769</v>
      </c>
      <c r="F225" s="17" t="s">
        <v>39</v>
      </c>
      <c r="G225" s="17" t="s">
        <v>1156</v>
      </c>
      <c r="H225" s="17" t="s">
        <v>1156</v>
      </c>
      <c r="I225" s="17" t="s">
        <v>727</v>
      </c>
      <c r="J225" s="17" t="s">
        <v>675</v>
      </c>
      <c r="K225" s="12" t="s">
        <v>776</v>
      </c>
      <c r="L225" s="18">
        <v>1002333704</v>
      </c>
      <c r="M225" s="3" t="s">
        <v>198</v>
      </c>
      <c r="N225" s="3" t="s">
        <v>426</v>
      </c>
      <c r="O225" s="3" t="s">
        <v>427</v>
      </c>
      <c r="P225" s="3" t="s">
        <v>428</v>
      </c>
      <c r="Q225" s="3" t="s">
        <v>429</v>
      </c>
      <c r="R225" s="3" t="s">
        <v>754</v>
      </c>
      <c r="S225" s="18" t="s">
        <v>1157</v>
      </c>
      <c r="T225" s="14">
        <v>10116.460909090911</v>
      </c>
      <c r="U225" s="7" t="e">
        <f>VLOOKUP(Tabla6[[#This Row],[NOMBRE PDV]],[3]Unicomer!$DY$3:$EA$160,3,0)</f>
        <v>#N/A</v>
      </c>
    </row>
    <row r="226" spans="1:21" x14ac:dyDescent="0.3">
      <c r="A226" s="29" t="s">
        <v>885</v>
      </c>
      <c r="B226" s="9">
        <v>194</v>
      </c>
      <c r="C226" s="10" t="s">
        <v>1158</v>
      </c>
      <c r="D226" s="10" t="s">
        <v>203</v>
      </c>
      <c r="E226" s="10" t="s">
        <v>769</v>
      </c>
      <c r="F226" s="11" t="s">
        <v>39</v>
      </c>
      <c r="G226" s="11" t="s">
        <v>1156</v>
      </c>
      <c r="H226" s="11" t="s">
        <v>1156</v>
      </c>
      <c r="I226" s="11" t="s">
        <v>727</v>
      </c>
      <c r="J226" s="11" t="s">
        <v>675</v>
      </c>
      <c r="K226" s="12" t="s">
        <v>776</v>
      </c>
      <c r="L226" s="13">
        <v>1002333704</v>
      </c>
      <c r="M226" s="2" t="s">
        <v>198</v>
      </c>
      <c r="N226" s="2" t="s">
        <v>426</v>
      </c>
      <c r="O226" s="2" t="s">
        <v>427</v>
      </c>
      <c r="P226" s="2" t="s">
        <v>428</v>
      </c>
      <c r="Q226" s="2" t="s">
        <v>429</v>
      </c>
      <c r="R226" s="2" t="s">
        <v>754</v>
      </c>
      <c r="S226" s="13" t="s">
        <v>1157</v>
      </c>
      <c r="T226" s="14">
        <v>8036.4409090909103</v>
      </c>
      <c r="U226" s="7" t="e">
        <f>VLOOKUP(Tabla6[[#This Row],[NOMBRE PDV]],[3]Unicomer!$DY$3:$EA$160,3,0)</f>
        <v>#N/A</v>
      </c>
    </row>
    <row r="227" spans="1:21" x14ac:dyDescent="0.3">
      <c r="A227" s="29" t="s">
        <v>885</v>
      </c>
      <c r="B227" s="15">
        <v>523</v>
      </c>
      <c r="C227" s="16" t="s">
        <v>1159</v>
      </c>
      <c r="D227" s="16" t="s">
        <v>1160</v>
      </c>
      <c r="E227" s="16" t="s">
        <v>757</v>
      </c>
      <c r="F227" s="17" t="s">
        <v>23</v>
      </c>
      <c r="G227" s="17" t="s">
        <v>1156</v>
      </c>
      <c r="H227" s="17" t="s">
        <v>1156</v>
      </c>
      <c r="I227" s="17" t="s">
        <v>727</v>
      </c>
      <c r="J227" s="17" t="s">
        <v>675</v>
      </c>
      <c r="K227" s="12" t="s">
        <v>776</v>
      </c>
      <c r="L227" s="18">
        <v>1002333704</v>
      </c>
      <c r="M227" s="3" t="s">
        <v>198</v>
      </c>
      <c r="N227" s="3" t="s">
        <v>426</v>
      </c>
      <c r="O227" s="3" t="s">
        <v>427</v>
      </c>
      <c r="P227" s="3" t="s">
        <v>428</v>
      </c>
      <c r="Q227" s="3" t="s">
        <v>429</v>
      </c>
      <c r="R227" s="3" t="s">
        <v>747</v>
      </c>
      <c r="S227" s="18" t="s">
        <v>1157</v>
      </c>
      <c r="T227" s="14">
        <v>3487.5266334747562</v>
      </c>
      <c r="U227" s="7" t="e">
        <f>VLOOKUP(Tabla6[[#This Row],[NOMBRE PDV]],[3]Unicomer!$DY$3:$EA$160,3,0)</f>
        <v>#N/A</v>
      </c>
    </row>
    <row r="228" spans="1:21" x14ac:dyDescent="0.3">
      <c r="A228" s="29" t="s">
        <v>885</v>
      </c>
      <c r="B228" s="9">
        <v>295</v>
      </c>
      <c r="C228" s="10" t="s">
        <v>1161</v>
      </c>
      <c r="D228" s="10" t="s">
        <v>210</v>
      </c>
      <c r="E228" s="10" t="s">
        <v>769</v>
      </c>
      <c r="F228" s="11" t="s">
        <v>739</v>
      </c>
      <c r="G228" s="11" t="s">
        <v>1156</v>
      </c>
      <c r="H228" s="11" t="s">
        <v>1156</v>
      </c>
      <c r="I228" s="11" t="s">
        <v>727</v>
      </c>
      <c r="J228" s="11" t="s">
        <v>675</v>
      </c>
      <c r="K228" s="12" t="s">
        <v>776</v>
      </c>
      <c r="L228" s="13">
        <v>1002333704</v>
      </c>
      <c r="M228" s="2" t="s">
        <v>198</v>
      </c>
      <c r="N228" s="2" t="s">
        <v>426</v>
      </c>
      <c r="O228" s="2" t="s">
        <v>427</v>
      </c>
      <c r="P228" s="2" t="s">
        <v>428</v>
      </c>
      <c r="Q228" s="2" t="s">
        <v>429</v>
      </c>
      <c r="R228" s="2" t="s">
        <v>741</v>
      </c>
      <c r="S228" s="13" t="s">
        <v>1157</v>
      </c>
      <c r="T228" s="14">
        <v>5581.1986502020345</v>
      </c>
      <c r="U228" s="7" t="e">
        <f>VLOOKUP(Tabla6[[#This Row],[NOMBRE PDV]],[3]Unicomer!$DY$3:$EA$160,3,0)</f>
        <v>#N/A</v>
      </c>
    </row>
    <row r="229" spans="1:21" x14ac:dyDescent="0.3">
      <c r="A229" s="29" t="s">
        <v>885</v>
      </c>
      <c r="B229" s="15">
        <v>957</v>
      </c>
      <c r="C229" s="16" t="s">
        <v>1162</v>
      </c>
      <c r="D229" s="16" t="s">
        <v>213</v>
      </c>
      <c r="E229" s="16" t="s">
        <v>769</v>
      </c>
      <c r="F229" s="17" t="s">
        <v>739</v>
      </c>
      <c r="G229" s="17" t="s">
        <v>1156</v>
      </c>
      <c r="H229" s="17" t="s">
        <v>1156</v>
      </c>
      <c r="I229" s="17" t="s">
        <v>727</v>
      </c>
      <c r="J229" s="17" t="s">
        <v>675</v>
      </c>
      <c r="K229" s="12" t="s">
        <v>776</v>
      </c>
      <c r="L229" s="18">
        <v>1002333704</v>
      </c>
      <c r="M229" s="3" t="s">
        <v>198</v>
      </c>
      <c r="N229" s="3" t="s">
        <v>426</v>
      </c>
      <c r="O229" s="3" t="s">
        <v>427</v>
      </c>
      <c r="P229" s="3" t="s">
        <v>428</v>
      </c>
      <c r="Q229" s="3" t="s">
        <v>429</v>
      </c>
      <c r="R229" s="3" t="s">
        <v>741</v>
      </c>
      <c r="S229" s="18" t="s">
        <v>1157</v>
      </c>
      <c r="T229" s="14">
        <v>6934.1739555360164</v>
      </c>
      <c r="U229" s="7" t="e">
        <f>VLOOKUP(Tabla6[[#This Row],[NOMBRE PDV]],[3]Unicomer!$DY$3:$EA$160,3,0)</f>
        <v>#N/A</v>
      </c>
    </row>
    <row r="230" spans="1:21" x14ac:dyDescent="0.3">
      <c r="A230" s="29" t="s">
        <v>885</v>
      </c>
      <c r="B230" s="9">
        <v>263</v>
      </c>
      <c r="C230" s="10" t="s">
        <v>1163</v>
      </c>
      <c r="D230" s="10" t="s">
        <v>209</v>
      </c>
      <c r="E230" s="10" t="s">
        <v>769</v>
      </c>
      <c r="F230" s="11" t="s">
        <v>51</v>
      </c>
      <c r="G230" s="11" t="s">
        <v>1156</v>
      </c>
      <c r="H230" s="11" t="s">
        <v>1156</v>
      </c>
      <c r="I230" s="11" t="s">
        <v>727</v>
      </c>
      <c r="J230" s="11" t="s">
        <v>675</v>
      </c>
      <c r="K230" s="12" t="s">
        <v>776</v>
      </c>
      <c r="L230" s="13">
        <v>1002333704</v>
      </c>
      <c r="M230" s="2" t="s">
        <v>198</v>
      </c>
      <c r="N230" s="2" t="s">
        <v>426</v>
      </c>
      <c r="O230" s="2" t="s">
        <v>427</v>
      </c>
      <c r="P230" s="2" t="s">
        <v>428</v>
      </c>
      <c r="Q230" s="2" t="s">
        <v>429</v>
      </c>
      <c r="R230" s="2" t="s">
        <v>729</v>
      </c>
      <c r="S230" s="13" t="s">
        <v>1157</v>
      </c>
      <c r="T230" s="14">
        <v>10246.78269028871</v>
      </c>
      <c r="U230" s="7" t="e">
        <f>VLOOKUP(Tabla6[[#This Row],[NOMBRE PDV]],[3]Unicomer!$DY$3:$EA$160,3,0)</f>
        <v>#N/A</v>
      </c>
    </row>
    <row r="231" spans="1:21" x14ac:dyDescent="0.3">
      <c r="A231" s="29" t="s">
        <v>885</v>
      </c>
      <c r="B231" s="15">
        <v>209</v>
      </c>
      <c r="C231" s="16" t="s">
        <v>1164</v>
      </c>
      <c r="D231" s="16" t="s">
        <v>206</v>
      </c>
      <c r="E231" s="16" t="s">
        <v>769</v>
      </c>
      <c r="F231" s="17" t="s">
        <v>30</v>
      </c>
      <c r="G231" s="17" t="s">
        <v>1156</v>
      </c>
      <c r="H231" s="17" t="s">
        <v>1156</v>
      </c>
      <c r="I231" s="17" t="s">
        <v>727</v>
      </c>
      <c r="J231" s="17" t="s">
        <v>675</v>
      </c>
      <c r="K231" s="12" t="s">
        <v>776</v>
      </c>
      <c r="L231" s="18">
        <v>1002333704</v>
      </c>
      <c r="M231" s="3" t="s">
        <v>198</v>
      </c>
      <c r="N231" s="3" t="s">
        <v>426</v>
      </c>
      <c r="O231" s="3" t="s">
        <v>427</v>
      </c>
      <c r="P231" s="3" t="s">
        <v>428</v>
      </c>
      <c r="Q231" s="3" t="s">
        <v>429</v>
      </c>
      <c r="R231" s="3" t="s">
        <v>747</v>
      </c>
      <c r="S231" s="18" t="s">
        <v>1157</v>
      </c>
      <c r="T231" s="14">
        <v>13831.092990000001</v>
      </c>
      <c r="U231" s="7" t="e">
        <f>VLOOKUP(Tabla6[[#This Row],[NOMBRE PDV]],[3]Unicomer!$DY$3:$EA$160,3,0)</f>
        <v>#N/A</v>
      </c>
    </row>
    <row r="232" spans="1:21" x14ac:dyDescent="0.3">
      <c r="A232" s="29" t="s">
        <v>885</v>
      </c>
      <c r="B232" s="9">
        <v>248</v>
      </c>
      <c r="C232" s="10" t="s">
        <v>1165</v>
      </c>
      <c r="D232" s="10" t="s">
        <v>207</v>
      </c>
      <c r="E232" s="10" t="s">
        <v>769</v>
      </c>
      <c r="F232" s="11" t="s">
        <v>30</v>
      </c>
      <c r="G232" s="11" t="s">
        <v>1156</v>
      </c>
      <c r="H232" s="11" t="s">
        <v>1156</v>
      </c>
      <c r="I232" s="11" t="s">
        <v>727</v>
      </c>
      <c r="J232" s="11" t="s">
        <v>675</v>
      </c>
      <c r="K232" s="12" t="s">
        <v>776</v>
      </c>
      <c r="L232" s="13">
        <v>1002333704</v>
      </c>
      <c r="M232" s="2" t="s">
        <v>198</v>
      </c>
      <c r="N232" s="2" t="s">
        <v>426</v>
      </c>
      <c r="O232" s="2" t="s">
        <v>427</v>
      </c>
      <c r="P232" s="2" t="s">
        <v>428</v>
      </c>
      <c r="Q232" s="2" t="s">
        <v>429</v>
      </c>
      <c r="R232" s="2" t="s">
        <v>747</v>
      </c>
      <c r="S232" s="13" t="s">
        <v>1157</v>
      </c>
      <c r="T232" s="14">
        <v>11670.99222</v>
      </c>
      <c r="U232" s="7" t="e">
        <f>VLOOKUP(Tabla6[[#This Row],[NOMBRE PDV]],[3]Unicomer!$DY$3:$EA$160,3,0)</f>
        <v>#N/A</v>
      </c>
    </row>
    <row r="233" spans="1:21" x14ac:dyDescent="0.3">
      <c r="A233" s="29" t="s">
        <v>885</v>
      </c>
      <c r="B233" s="15">
        <v>241</v>
      </c>
      <c r="C233" s="16" t="s">
        <v>1166</v>
      </c>
      <c r="D233" s="16" t="s">
        <v>208</v>
      </c>
      <c r="E233" s="16" t="s">
        <v>769</v>
      </c>
      <c r="F233" s="17" t="s">
        <v>30</v>
      </c>
      <c r="G233" s="17" t="s">
        <v>1156</v>
      </c>
      <c r="H233" s="17" t="s">
        <v>1156</v>
      </c>
      <c r="I233" s="17" t="s">
        <v>727</v>
      </c>
      <c r="J233" s="17" t="s">
        <v>675</v>
      </c>
      <c r="K233" s="12" t="s">
        <v>776</v>
      </c>
      <c r="L233" s="18">
        <v>1002333704</v>
      </c>
      <c r="M233" s="3" t="s">
        <v>198</v>
      </c>
      <c r="N233" s="3" t="s">
        <v>426</v>
      </c>
      <c r="O233" s="3" t="s">
        <v>427</v>
      </c>
      <c r="P233" s="3" t="s">
        <v>428</v>
      </c>
      <c r="Q233" s="3" t="s">
        <v>429</v>
      </c>
      <c r="R233" s="3" t="s">
        <v>747</v>
      </c>
      <c r="S233" s="18" t="s">
        <v>1157</v>
      </c>
      <c r="T233" s="14">
        <v>12605.961210000001</v>
      </c>
      <c r="U233" s="7" t="e">
        <f>VLOOKUP(Tabla6[[#This Row],[NOMBRE PDV]],[3]Unicomer!$DY$3:$EA$160,3,0)</f>
        <v>#N/A</v>
      </c>
    </row>
    <row r="234" spans="1:21" x14ac:dyDescent="0.3">
      <c r="A234" s="29" t="s">
        <v>885</v>
      </c>
      <c r="B234" s="9">
        <v>253</v>
      </c>
      <c r="C234" s="10" t="s">
        <v>1167</v>
      </c>
      <c r="D234" s="10" t="s">
        <v>212</v>
      </c>
      <c r="E234" s="10" t="s">
        <v>734</v>
      </c>
      <c r="F234" s="11" t="s">
        <v>64</v>
      </c>
      <c r="G234" s="11" t="s">
        <v>1156</v>
      </c>
      <c r="H234" s="11" t="s">
        <v>1156</v>
      </c>
      <c r="I234" s="11" t="s">
        <v>727</v>
      </c>
      <c r="J234" s="11" t="s">
        <v>675</v>
      </c>
      <c r="K234" s="12" t="s">
        <v>776</v>
      </c>
      <c r="L234" s="13">
        <v>1002333704</v>
      </c>
      <c r="M234" s="2" t="s">
        <v>198</v>
      </c>
      <c r="N234" s="2" t="s">
        <v>426</v>
      </c>
      <c r="O234" s="2" t="s">
        <v>427</v>
      </c>
      <c r="P234" s="2" t="s">
        <v>428</v>
      </c>
      <c r="Q234" s="2" t="s">
        <v>429</v>
      </c>
      <c r="R234" s="2" t="s">
        <v>729</v>
      </c>
      <c r="S234" s="13" t="s">
        <v>1157</v>
      </c>
      <c r="T234" s="14">
        <v>23486.892500000002</v>
      </c>
      <c r="U234" s="7" t="e">
        <f>VLOOKUP(Tabla6[[#This Row],[NOMBRE PDV]],[3]Unicomer!$DY$3:$EA$160,3,0)</f>
        <v>#N/A</v>
      </c>
    </row>
    <row r="235" spans="1:21" x14ac:dyDescent="0.3">
      <c r="A235" s="29" t="s">
        <v>885</v>
      </c>
      <c r="B235" s="15" t="s">
        <v>204</v>
      </c>
      <c r="C235" s="16" t="s">
        <v>1168</v>
      </c>
      <c r="D235" s="16" t="s">
        <v>1169</v>
      </c>
      <c r="E235" s="16" t="s">
        <v>769</v>
      </c>
      <c r="F235" s="17" t="s">
        <v>77</v>
      </c>
      <c r="G235" s="17" t="s">
        <v>1156</v>
      </c>
      <c r="H235" s="17" t="s">
        <v>1156</v>
      </c>
      <c r="I235" s="17" t="s">
        <v>727</v>
      </c>
      <c r="J235" s="17" t="s">
        <v>675</v>
      </c>
      <c r="K235" s="12" t="s">
        <v>776</v>
      </c>
      <c r="L235" s="18">
        <v>1002333704</v>
      </c>
      <c r="M235" s="3" t="s">
        <v>198</v>
      </c>
      <c r="N235" s="3" t="s">
        <v>426</v>
      </c>
      <c r="O235" s="3" t="s">
        <v>427</v>
      </c>
      <c r="P235" s="3" t="s">
        <v>428</v>
      </c>
      <c r="Q235" s="3" t="s">
        <v>429</v>
      </c>
      <c r="R235" s="3" t="s">
        <v>741</v>
      </c>
      <c r="S235" s="18" t="s">
        <v>1157</v>
      </c>
      <c r="T235" s="14">
        <v>3138.7739701272803</v>
      </c>
      <c r="U235" s="7" t="e">
        <f>VLOOKUP(Tabla6[[#This Row],[NOMBRE PDV]],[3]Unicomer!$DY$3:$EA$160,3,0)</f>
        <v>#N/A</v>
      </c>
    </row>
    <row r="236" spans="1:21" x14ac:dyDescent="0.3">
      <c r="A236" s="29" t="s">
        <v>885</v>
      </c>
      <c r="B236" s="9" t="s">
        <v>932</v>
      </c>
      <c r="C236" s="10" t="s">
        <v>1170</v>
      </c>
      <c r="D236" s="10" t="s">
        <v>1170</v>
      </c>
      <c r="E236" s="10" t="s">
        <v>757</v>
      </c>
      <c r="F236" s="11" t="s">
        <v>77</v>
      </c>
      <c r="G236" s="11" t="s">
        <v>1156</v>
      </c>
      <c r="H236" s="11" t="s">
        <v>1156</v>
      </c>
      <c r="I236" s="11" t="s">
        <v>727</v>
      </c>
      <c r="J236" s="11" t="s">
        <v>675</v>
      </c>
      <c r="K236" s="12" t="s">
        <v>1171</v>
      </c>
      <c r="L236" s="13">
        <v>1002333704</v>
      </c>
      <c r="M236" s="2" t="s">
        <v>198</v>
      </c>
      <c r="N236" s="2" t="s">
        <v>426</v>
      </c>
      <c r="O236" s="2" t="s">
        <v>427</v>
      </c>
      <c r="P236" s="2" t="s">
        <v>428</v>
      </c>
      <c r="Q236" s="2" t="s">
        <v>429</v>
      </c>
      <c r="R236" s="2" t="s">
        <v>741</v>
      </c>
      <c r="S236" s="13" t="s">
        <v>1157</v>
      </c>
      <c r="T236" s="14">
        <v>6626.3006036020361</v>
      </c>
      <c r="U236" s="7" t="e">
        <f>VLOOKUP(Tabla6[[#This Row],[NOMBRE PDV]],[3]Unicomer!$DY$3:$EA$160,3,0)</f>
        <v>#N/A</v>
      </c>
    </row>
    <row r="237" spans="1:21" x14ac:dyDescent="0.3">
      <c r="A237" s="29" t="s">
        <v>758</v>
      </c>
      <c r="B237" s="15">
        <v>634</v>
      </c>
      <c r="C237" s="16" t="s">
        <v>1172</v>
      </c>
      <c r="D237" s="16" t="s">
        <v>277</v>
      </c>
      <c r="E237" s="16" t="s">
        <v>734</v>
      </c>
      <c r="F237" s="17" t="s">
        <v>744</v>
      </c>
      <c r="G237" s="17" t="s">
        <v>964</v>
      </c>
      <c r="H237" s="17" t="s">
        <v>964</v>
      </c>
      <c r="I237" s="17" t="s">
        <v>727</v>
      </c>
      <c r="J237" s="17" t="s">
        <v>676</v>
      </c>
      <c r="K237" s="20" t="s">
        <v>968</v>
      </c>
      <c r="L237" s="18">
        <v>706376969</v>
      </c>
      <c r="M237" s="3" t="s">
        <v>273</v>
      </c>
      <c r="N237" s="3" t="s">
        <v>543</v>
      </c>
      <c r="O237" s="3" t="s">
        <v>544</v>
      </c>
      <c r="P237" s="3" t="s">
        <v>545</v>
      </c>
      <c r="Q237" s="3" t="s">
        <v>435</v>
      </c>
      <c r="R237" s="3" t="s">
        <v>729</v>
      </c>
      <c r="S237" s="18" t="s">
        <v>730</v>
      </c>
      <c r="T237" s="14">
        <v>21990.618384315643</v>
      </c>
      <c r="U237" s="7" t="e">
        <f>VLOOKUP(Tabla6[[#This Row],[NOMBRE PDV]],[3]Unicomer!$DY$3:$EA$160,3,0)</f>
        <v>#N/A</v>
      </c>
    </row>
    <row r="238" spans="1:21" x14ac:dyDescent="0.3">
      <c r="A238" s="29" t="s">
        <v>1173</v>
      </c>
      <c r="B238" s="9">
        <v>441</v>
      </c>
      <c r="C238" s="10" t="s">
        <v>1174</v>
      </c>
      <c r="D238" s="10" t="s">
        <v>183</v>
      </c>
      <c r="E238" s="10" t="s">
        <v>724</v>
      </c>
      <c r="F238" s="11" t="s">
        <v>39</v>
      </c>
      <c r="G238" s="11" t="s">
        <v>964</v>
      </c>
      <c r="H238" s="11" t="s">
        <v>964</v>
      </c>
      <c r="I238" s="11" t="s">
        <v>727</v>
      </c>
      <c r="J238" s="11" t="s">
        <v>674</v>
      </c>
      <c r="K238" s="12" t="s">
        <v>1175</v>
      </c>
      <c r="L238" s="13">
        <v>706768025</v>
      </c>
      <c r="M238" s="2" t="s">
        <v>182</v>
      </c>
      <c r="N238" s="2" t="s">
        <v>622</v>
      </c>
      <c r="O238" s="2" t="s">
        <v>623</v>
      </c>
      <c r="P238" s="2" t="s">
        <v>624</v>
      </c>
      <c r="Q238" s="2" t="s">
        <v>435</v>
      </c>
      <c r="R238" s="2" t="s">
        <v>754</v>
      </c>
      <c r="S238" s="13" t="s">
        <v>730</v>
      </c>
      <c r="T238" s="14">
        <v>35990.649090909094</v>
      </c>
      <c r="U238" s="7" t="e">
        <f>VLOOKUP(Tabla6[[#This Row],[NOMBRE PDV]],[3]Unicomer!$DY$3:$EA$160,3,0)</f>
        <v>#N/A</v>
      </c>
    </row>
    <row r="239" spans="1:21" x14ac:dyDescent="0.3">
      <c r="A239" s="29" t="s">
        <v>755</v>
      </c>
      <c r="B239" s="15">
        <v>395</v>
      </c>
      <c r="C239" s="16" t="s">
        <v>1176</v>
      </c>
      <c r="D239" s="16" t="s">
        <v>661</v>
      </c>
      <c r="E239" s="16" t="s">
        <v>757</v>
      </c>
      <c r="F239" s="17" t="s">
        <v>77</v>
      </c>
      <c r="G239" s="17" t="s">
        <v>964</v>
      </c>
      <c r="H239" s="17" t="s">
        <v>964</v>
      </c>
      <c r="I239" s="17" t="s">
        <v>727</v>
      </c>
      <c r="J239" s="17" t="s">
        <v>674</v>
      </c>
      <c r="K239" s="12" t="s">
        <v>1177</v>
      </c>
      <c r="L239" s="18">
        <v>705983146</v>
      </c>
      <c r="M239" s="3" t="s">
        <v>652</v>
      </c>
      <c r="N239" s="3" t="s">
        <v>625</v>
      </c>
      <c r="O239" s="3" t="s">
        <v>544</v>
      </c>
      <c r="P239" s="3" t="s">
        <v>626</v>
      </c>
      <c r="Q239" s="3" t="s">
        <v>435</v>
      </c>
      <c r="R239" s="3" t="s">
        <v>741</v>
      </c>
      <c r="S239" s="18" t="s">
        <v>730</v>
      </c>
      <c r="T239" s="14">
        <v>10586.929094997206</v>
      </c>
      <c r="U239" s="7" t="e">
        <f>VLOOKUP(Tabla6[[#This Row],[NOMBRE PDV]],[3]Unicomer!$DY$3:$EA$160,3,0)</f>
        <v>#N/A</v>
      </c>
    </row>
    <row r="240" spans="1:21" x14ac:dyDescent="0.3">
      <c r="A240" s="29" t="s">
        <v>1173</v>
      </c>
      <c r="B240" s="9">
        <v>519</v>
      </c>
      <c r="C240" s="10" t="s">
        <v>963</v>
      </c>
      <c r="D240" s="10" t="s">
        <v>367</v>
      </c>
      <c r="E240" s="10" t="s">
        <v>757</v>
      </c>
      <c r="F240" s="11" t="s">
        <v>30</v>
      </c>
      <c r="G240" s="11" t="s">
        <v>964</v>
      </c>
      <c r="H240" s="11" t="s">
        <v>964</v>
      </c>
      <c r="I240" s="11" t="s">
        <v>727</v>
      </c>
      <c r="J240" s="11" t="s">
        <v>674</v>
      </c>
      <c r="K240" s="12" t="s">
        <v>965</v>
      </c>
      <c r="L240" s="13">
        <v>705843993</v>
      </c>
      <c r="M240" s="2" t="s">
        <v>366</v>
      </c>
      <c r="N240" s="2" t="s">
        <v>540</v>
      </c>
      <c r="O240" s="2" t="s">
        <v>541</v>
      </c>
      <c r="P240" s="2" t="s">
        <v>542</v>
      </c>
      <c r="Q240" s="2" t="s">
        <v>435</v>
      </c>
      <c r="R240" s="2" t="s">
        <v>747</v>
      </c>
      <c r="S240" s="13" t="s">
        <v>730</v>
      </c>
      <c r="T240" s="14">
        <v>13250.76741</v>
      </c>
      <c r="U240" s="7" t="e">
        <f>VLOOKUP(Tabla6[[#This Row],[NOMBRE PDV]],[3]Unicomer!$DY$3:$EA$160,3,0)</f>
        <v>#N/A</v>
      </c>
    </row>
    <row r="241" spans="1:21" x14ac:dyDescent="0.3">
      <c r="A241" s="29" t="s">
        <v>798</v>
      </c>
      <c r="B241" s="9">
        <v>495</v>
      </c>
      <c r="C241" s="16" t="s">
        <v>1178</v>
      </c>
      <c r="D241" s="16" t="s">
        <v>660</v>
      </c>
      <c r="E241" s="16" t="s">
        <v>724</v>
      </c>
      <c r="F241" s="17" t="s">
        <v>23</v>
      </c>
      <c r="G241" s="17" t="s">
        <v>964</v>
      </c>
      <c r="H241" s="17" t="s">
        <v>964</v>
      </c>
      <c r="I241" s="17" t="s">
        <v>727</v>
      </c>
      <c r="J241" s="17" t="s">
        <v>674</v>
      </c>
      <c r="K241" s="12" t="s">
        <v>1177</v>
      </c>
      <c r="L241" s="18">
        <v>705983146</v>
      </c>
      <c r="M241" s="3" t="s">
        <v>652</v>
      </c>
      <c r="N241" s="3" t="s">
        <v>625</v>
      </c>
      <c r="O241" s="3" t="s">
        <v>544</v>
      </c>
      <c r="P241" s="3" t="s">
        <v>626</v>
      </c>
      <c r="Q241" s="3" t="s">
        <v>435</v>
      </c>
      <c r="R241" s="3" t="s">
        <v>747</v>
      </c>
      <c r="S241" s="18" t="s">
        <v>730</v>
      </c>
      <c r="T241" s="14">
        <v>20516.380925725793</v>
      </c>
      <c r="U241" s="7" t="e">
        <f>VLOOKUP(Tabla6[[#This Row],[NOMBRE PDV]],[3]Unicomer!$DY$3:$EA$160,3,0)</f>
        <v>#N/A</v>
      </c>
    </row>
    <row r="242" spans="1:21" x14ac:dyDescent="0.3">
      <c r="A242" s="29" t="s">
        <v>798</v>
      </c>
      <c r="B242" s="9">
        <v>446</v>
      </c>
      <c r="C242" s="10" t="s">
        <v>1179</v>
      </c>
      <c r="D242" s="10" t="s">
        <v>184</v>
      </c>
      <c r="E242" s="10" t="s">
        <v>724</v>
      </c>
      <c r="F242" s="11" t="s">
        <v>95</v>
      </c>
      <c r="G242" s="11" t="s">
        <v>964</v>
      </c>
      <c r="H242" s="11" t="s">
        <v>964</v>
      </c>
      <c r="I242" s="11" t="s">
        <v>727</v>
      </c>
      <c r="J242" s="11" t="s">
        <v>674</v>
      </c>
      <c r="K242" s="12" t="s">
        <v>1175</v>
      </c>
      <c r="L242" s="13">
        <v>706768025</v>
      </c>
      <c r="M242" s="2" t="s">
        <v>182</v>
      </c>
      <c r="N242" s="2" t="s">
        <v>622</v>
      </c>
      <c r="O242" s="2" t="s">
        <v>623</v>
      </c>
      <c r="P242" s="2" t="s">
        <v>624</v>
      </c>
      <c r="Q242" s="2" t="s">
        <v>435</v>
      </c>
      <c r="R242" s="2" t="s">
        <v>754</v>
      </c>
      <c r="S242" s="13" t="s">
        <v>730</v>
      </c>
      <c r="T242" s="14">
        <v>28962.702727272728</v>
      </c>
      <c r="U242" s="7">
        <f>VLOOKUP(Tabla6[[#This Row],[NOMBRE PDV]],[3]Unicomer!$DY$3:$EA$160,3,0)</f>
        <v>29</v>
      </c>
    </row>
    <row r="243" spans="1:21" x14ac:dyDescent="0.3">
      <c r="A243" s="29" t="s">
        <v>1180</v>
      </c>
      <c r="B243" s="15">
        <v>529</v>
      </c>
      <c r="C243" s="16" t="s">
        <v>1181</v>
      </c>
      <c r="D243" s="16" t="s">
        <v>1182</v>
      </c>
      <c r="E243" s="16" t="s">
        <v>769</v>
      </c>
      <c r="F243" s="17" t="s">
        <v>30</v>
      </c>
      <c r="G243" s="17" t="s">
        <v>1183</v>
      </c>
      <c r="H243" s="17" t="s">
        <v>1183</v>
      </c>
      <c r="I243" s="17" t="s">
        <v>727</v>
      </c>
      <c r="J243" s="17" t="s">
        <v>675</v>
      </c>
      <c r="K243" s="27" t="s">
        <v>1184</v>
      </c>
      <c r="L243" s="18">
        <v>950111021</v>
      </c>
      <c r="M243" s="3" t="s">
        <v>653</v>
      </c>
      <c r="N243" s="3" t="s">
        <v>627</v>
      </c>
      <c r="O243" s="3" t="s">
        <v>610</v>
      </c>
      <c r="P243" s="3" t="s">
        <v>628</v>
      </c>
      <c r="Q243" s="3" t="s">
        <v>419</v>
      </c>
      <c r="R243" s="3" t="s">
        <v>747</v>
      </c>
      <c r="S243" s="18" t="s">
        <v>1157</v>
      </c>
      <c r="T243" s="14">
        <v>9765.0745737293182</v>
      </c>
      <c r="U243" s="7" t="e">
        <f>VLOOKUP(Tabla6[[#This Row],[NOMBRE PDV]],[3]Unicomer!$DY$3:$EA$160,3,0)</f>
        <v>#N/A</v>
      </c>
    </row>
    <row r="244" spans="1:21" x14ac:dyDescent="0.3">
      <c r="A244" s="29" t="s">
        <v>1180</v>
      </c>
      <c r="B244" s="9">
        <v>526</v>
      </c>
      <c r="C244" s="10" t="s">
        <v>1185</v>
      </c>
      <c r="D244" s="10" t="s">
        <v>1186</v>
      </c>
      <c r="E244" s="10" t="s">
        <v>757</v>
      </c>
      <c r="F244" s="11" t="s">
        <v>23</v>
      </c>
      <c r="G244" s="11" t="s">
        <v>1183</v>
      </c>
      <c r="H244" s="11" t="s">
        <v>1183</v>
      </c>
      <c r="I244" s="11" t="s">
        <v>727</v>
      </c>
      <c r="J244" s="11" t="s">
        <v>675</v>
      </c>
      <c r="K244" s="27" t="s">
        <v>1184</v>
      </c>
      <c r="L244" s="13">
        <v>950111021</v>
      </c>
      <c r="M244" s="2" t="s">
        <v>653</v>
      </c>
      <c r="N244" s="2" t="s">
        <v>627</v>
      </c>
      <c r="O244" s="2" t="s">
        <v>610</v>
      </c>
      <c r="P244" s="2" t="s">
        <v>628</v>
      </c>
      <c r="Q244" s="2" t="s">
        <v>419</v>
      </c>
      <c r="R244" s="2" t="s">
        <v>747</v>
      </c>
      <c r="S244" s="13" t="s">
        <v>1157</v>
      </c>
      <c r="T244" s="14">
        <v>9067.5692470343656</v>
      </c>
      <c r="U244" s="7" t="e">
        <f>VLOOKUP(Tabla6[[#This Row],[NOMBRE PDV]],[3]Unicomer!$DY$3:$EA$160,3,0)</f>
        <v>#N/A</v>
      </c>
    </row>
    <row r="245" spans="1:21" x14ac:dyDescent="0.3">
      <c r="A245" s="29" t="s">
        <v>1180</v>
      </c>
      <c r="B245" s="15">
        <v>443</v>
      </c>
      <c r="C245" s="16" t="s">
        <v>1187</v>
      </c>
      <c r="D245" s="16" t="s">
        <v>1188</v>
      </c>
      <c r="E245" s="16" t="s">
        <v>769</v>
      </c>
      <c r="F245" s="17" t="s">
        <v>39</v>
      </c>
      <c r="G245" s="17" t="s">
        <v>1183</v>
      </c>
      <c r="H245" s="17" t="s">
        <v>1183</v>
      </c>
      <c r="I245" s="17" t="s">
        <v>727</v>
      </c>
      <c r="J245" s="17" t="s">
        <v>675</v>
      </c>
      <c r="K245" s="27" t="s">
        <v>1184</v>
      </c>
      <c r="L245" s="18">
        <v>950111021</v>
      </c>
      <c r="M245" s="3" t="s">
        <v>653</v>
      </c>
      <c r="N245" s="3" t="s">
        <v>627</v>
      </c>
      <c r="O245" s="3" t="s">
        <v>610</v>
      </c>
      <c r="P245" s="3" t="s">
        <v>628</v>
      </c>
      <c r="Q245" s="3" t="s">
        <v>419</v>
      </c>
      <c r="R245" s="3" t="s">
        <v>754</v>
      </c>
      <c r="S245" s="18" t="s">
        <v>1157</v>
      </c>
      <c r="T245" s="14">
        <v>5580.0426135596099</v>
      </c>
      <c r="U245" s="7">
        <f>VLOOKUP(Tabla6[[#This Row],[NOMBRE PDV]],[3]Unicomer!$DY$3:$EA$160,3,0)</f>
        <v>66</v>
      </c>
    </row>
    <row r="246" spans="1:21" x14ac:dyDescent="0.3">
      <c r="A246" s="29" t="s">
        <v>1180</v>
      </c>
      <c r="B246" s="9">
        <v>912</v>
      </c>
      <c r="C246" s="10" t="s">
        <v>1189</v>
      </c>
      <c r="D246" s="10" t="s">
        <v>1190</v>
      </c>
      <c r="E246" s="10" t="s">
        <v>734</v>
      </c>
      <c r="F246" s="11" t="s">
        <v>64</v>
      </c>
      <c r="G246" s="11" t="s">
        <v>1183</v>
      </c>
      <c r="H246" s="11" t="s">
        <v>1183</v>
      </c>
      <c r="I246" s="11" t="s">
        <v>727</v>
      </c>
      <c r="J246" s="11" t="s">
        <v>675</v>
      </c>
      <c r="K246" s="27" t="s">
        <v>1184</v>
      </c>
      <c r="L246" s="13">
        <v>950111021</v>
      </c>
      <c r="M246" s="2" t="s">
        <v>653</v>
      </c>
      <c r="N246" s="2" t="s">
        <v>627</v>
      </c>
      <c r="O246" s="2" t="s">
        <v>610</v>
      </c>
      <c r="P246" s="2" t="s">
        <v>628</v>
      </c>
      <c r="Q246" s="2" t="s">
        <v>419</v>
      </c>
      <c r="R246" s="2" t="s">
        <v>729</v>
      </c>
      <c r="S246" s="13" t="s">
        <v>1157</v>
      </c>
      <c r="T246" s="14">
        <v>25826.915000000001</v>
      </c>
      <c r="U246" s="7" t="e">
        <f>VLOOKUP(Tabla6[[#This Row],[NOMBRE PDV]],[3]Unicomer!$DY$3:$EA$160,3,0)</f>
        <v>#N/A</v>
      </c>
    </row>
    <row r="247" spans="1:21" x14ac:dyDescent="0.3">
      <c r="A247" s="29" t="s">
        <v>885</v>
      </c>
      <c r="B247" s="15">
        <v>783</v>
      </c>
      <c r="C247" s="16" t="s">
        <v>1485</v>
      </c>
      <c r="D247" s="16" t="s">
        <v>1486</v>
      </c>
      <c r="E247" s="16"/>
      <c r="F247" s="17" t="s">
        <v>1485</v>
      </c>
      <c r="G247" s="17" t="s">
        <v>1487</v>
      </c>
      <c r="H247" s="17" t="s">
        <v>726</v>
      </c>
      <c r="I247" s="17" t="s">
        <v>1481</v>
      </c>
      <c r="J247" s="17" t="s">
        <v>675</v>
      </c>
      <c r="K247" s="27" t="s">
        <v>1184</v>
      </c>
      <c r="L247" s="18">
        <v>950111021</v>
      </c>
      <c r="M247" s="3" t="s">
        <v>653</v>
      </c>
      <c r="N247" s="3" t="s">
        <v>627</v>
      </c>
      <c r="O247" s="3" t="s">
        <v>610</v>
      </c>
      <c r="P247" s="3" t="s">
        <v>628</v>
      </c>
      <c r="Q247" s="3" t="s">
        <v>419</v>
      </c>
      <c r="R247" s="3" t="s">
        <v>729</v>
      </c>
      <c r="S247" s="18" t="s">
        <v>1157</v>
      </c>
      <c r="T247" s="14">
        <v>0</v>
      </c>
      <c r="U247" s="7" t="e">
        <f>VLOOKUP(Tabla6[[#This Row],[NOMBRE PDV]],[3]Unicomer!$DY$3:$EA$160,3,0)</f>
        <v>#N/A</v>
      </c>
    </row>
    <row r="248" spans="1:21" x14ac:dyDescent="0.3">
      <c r="A248" s="29" t="s">
        <v>885</v>
      </c>
      <c r="B248" s="9">
        <v>2</v>
      </c>
      <c r="C248" s="10" t="s">
        <v>1488</v>
      </c>
      <c r="D248" s="10" t="s">
        <v>1489</v>
      </c>
      <c r="E248" s="10"/>
      <c r="F248" s="11" t="s">
        <v>1490</v>
      </c>
      <c r="G248" s="11" t="s">
        <v>1487</v>
      </c>
      <c r="H248" s="11" t="s">
        <v>726</v>
      </c>
      <c r="I248" s="11" t="s">
        <v>1481</v>
      </c>
      <c r="J248" s="11" t="s">
        <v>675</v>
      </c>
      <c r="K248" s="27" t="s">
        <v>1184</v>
      </c>
      <c r="L248" s="13">
        <v>950111021</v>
      </c>
      <c r="M248" s="2" t="s">
        <v>653</v>
      </c>
      <c r="N248" s="2" t="s">
        <v>627</v>
      </c>
      <c r="O248" s="2" t="s">
        <v>610</v>
      </c>
      <c r="P248" s="2" t="s">
        <v>628</v>
      </c>
      <c r="Q248" s="2" t="s">
        <v>419</v>
      </c>
      <c r="R248" s="2" t="s">
        <v>729</v>
      </c>
      <c r="S248" s="13" t="s">
        <v>1157</v>
      </c>
      <c r="T248" s="14">
        <v>0</v>
      </c>
      <c r="U248" s="7" t="e">
        <f>VLOOKUP(Tabla6[[#This Row],[NOMBRE PDV]],[3]Unicomer!$DY$3:$EA$160,3,0)</f>
        <v>#N/A</v>
      </c>
    </row>
    <row r="249" spans="1:21" x14ac:dyDescent="0.3">
      <c r="A249" s="29" t="s">
        <v>885</v>
      </c>
      <c r="B249" s="15">
        <v>409</v>
      </c>
      <c r="C249" s="16" t="s">
        <v>1191</v>
      </c>
      <c r="D249" s="16" t="s">
        <v>1192</v>
      </c>
      <c r="E249" s="16" t="s">
        <v>757</v>
      </c>
      <c r="F249" s="17" t="s">
        <v>39</v>
      </c>
      <c r="G249" s="17" t="s">
        <v>1193</v>
      </c>
      <c r="H249" s="17" t="s">
        <v>726</v>
      </c>
      <c r="I249" s="17" t="s">
        <v>727</v>
      </c>
      <c r="J249" s="17" t="s">
        <v>675</v>
      </c>
      <c r="K249" s="27" t="s">
        <v>1184</v>
      </c>
      <c r="L249" s="18">
        <v>950111021</v>
      </c>
      <c r="M249" s="3" t="s">
        <v>653</v>
      </c>
      <c r="N249" s="3" t="s">
        <v>627</v>
      </c>
      <c r="O249" s="3" t="s">
        <v>610</v>
      </c>
      <c r="P249" s="3" t="s">
        <v>628</v>
      </c>
      <c r="Q249" s="3" t="s">
        <v>419</v>
      </c>
      <c r="R249" s="3" t="s">
        <v>754</v>
      </c>
      <c r="S249" s="18" t="s">
        <v>1157</v>
      </c>
      <c r="T249" s="14">
        <v>17900.778181818183</v>
      </c>
      <c r="U249" s="7" t="e">
        <f>VLOOKUP(Tabla6[[#This Row],[NOMBRE PDV]],[3]Unicomer!$DY$3:$EA$160,3,0)</f>
        <v>#N/A</v>
      </c>
    </row>
    <row r="250" spans="1:21" x14ac:dyDescent="0.3">
      <c r="A250" s="29" t="s">
        <v>885</v>
      </c>
      <c r="B250" s="9">
        <v>549</v>
      </c>
      <c r="C250" s="10" t="s">
        <v>1194</v>
      </c>
      <c r="D250" s="10" t="s">
        <v>1195</v>
      </c>
      <c r="E250" s="10" t="s">
        <v>757</v>
      </c>
      <c r="F250" s="11" t="s">
        <v>30</v>
      </c>
      <c r="G250" s="11" t="s">
        <v>1193</v>
      </c>
      <c r="H250" s="11" t="s">
        <v>726</v>
      </c>
      <c r="I250" s="11" t="s">
        <v>727</v>
      </c>
      <c r="J250" s="11" t="s">
        <v>675</v>
      </c>
      <c r="K250" s="27" t="s">
        <v>1184</v>
      </c>
      <c r="L250" s="13">
        <v>950111021</v>
      </c>
      <c r="M250" s="2" t="s">
        <v>653</v>
      </c>
      <c r="N250" s="2" t="s">
        <v>627</v>
      </c>
      <c r="O250" s="2" t="s">
        <v>610</v>
      </c>
      <c r="P250" s="2" t="s">
        <v>628</v>
      </c>
      <c r="Q250" s="2" t="s">
        <v>419</v>
      </c>
      <c r="R250" s="2" t="s">
        <v>747</v>
      </c>
      <c r="S250" s="13" t="s">
        <v>1157</v>
      </c>
      <c r="T250" s="14">
        <v>12992.844929999997</v>
      </c>
      <c r="U250" s="7" t="e">
        <f>VLOOKUP(Tabla6[[#This Row],[NOMBRE PDV]],[3]Unicomer!$DY$3:$EA$160,3,0)</f>
        <v>#N/A</v>
      </c>
    </row>
    <row r="251" spans="1:21" x14ac:dyDescent="0.3">
      <c r="A251" s="29" t="s">
        <v>885</v>
      </c>
      <c r="B251" s="15" t="s">
        <v>932</v>
      </c>
      <c r="C251" s="16" t="s">
        <v>1196</v>
      </c>
      <c r="D251" s="16" t="s">
        <v>1196</v>
      </c>
      <c r="E251" s="16" t="s">
        <v>734</v>
      </c>
      <c r="F251" s="17" t="s">
        <v>64</v>
      </c>
      <c r="G251" s="17" t="s">
        <v>1193</v>
      </c>
      <c r="H251" s="17" t="s">
        <v>726</v>
      </c>
      <c r="I251" s="17" t="s">
        <v>727</v>
      </c>
      <c r="J251" s="17" t="s">
        <v>675</v>
      </c>
      <c r="K251" s="27" t="s">
        <v>1184</v>
      </c>
      <c r="L251" s="18">
        <v>950111021</v>
      </c>
      <c r="M251" s="3" t="s">
        <v>653</v>
      </c>
      <c r="N251" s="3" t="s">
        <v>627</v>
      </c>
      <c r="O251" s="3" t="s">
        <v>610</v>
      </c>
      <c r="P251" s="3" t="s">
        <v>628</v>
      </c>
      <c r="Q251" s="3" t="s">
        <v>419</v>
      </c>
      <c r="R251" s="3" t="s">
        <v>729</v>
      </c>
      <c r="S251" s="18" t="s">
        <v>1157</v>
      </c>
      <c r="T251" s="14">
        <v>10113.827237076792</v>
      </c>
      <c r="U251" s="7" t="e">
        <f>VLOOKUP(Tabla6[[#This Row],[NOMBRE PDV]],[3]Unicomer!$DY$3:$EA$160,3,0)</f>
        <v>#N/A</v>
      </c>
    </row>
    <row r="252" spans="1:21" x14ac:dyDescent="0.3">
      <c r="A252" s="29" t="s">
        <v>885</v>
      </c>
      <c r="B252" s="9" t="s">
        <v>932</v>
      </c>
      <c r="C252" s="10" t="s">
        <v>1197</v>
      </c>
      <c r="D252" s="10" t="s">
        <v>1197</v>
      </c>
      <c r="E252" s="10" t="s">
        <v>724</v>
      </c>
      <c r="F252" s="11" t="s">
        <v>77</v>
      </c>
      <c r="G252" s="11" t="s">
        <v>1193</v>
      </c>
      <c r="H252" s="11" t="s">
        <v>726</v>
      </c>
      <c r="I252" s="11" t="s">
        <v>727</v>
      </c>
      <c r="J252" s="11" t="s">
        <v>675</v>
      </c>
      <c r="K252" s="27" t="s">
        <v>1184</v>
      </c>
      <c r="L252" s="13">
        <v>950111021</v>
      </c>
      <c r="M252" s="2" t="s">
        <v>653</v>
      </c>
      <c r="N252" s="2" t="s">
        <v>627</v>
      </c>
      <c r="O252" s="2" t="s">
        <v>610</v>
      </c>
      <c r="P252" s="2" t="s">
        <v>628</v>
      </c>
      <c r="Q252" s="2" t="s">
        <v>419</v>
      </c>
      <c r="R252" s="2" t="s">
        <v>741</v>
      </c>
      <c r="S252" s="13" t="s">
        <v>1157</v>
      </c>
      <c r="T252" s="14">
        <v>46384.104225214258</v>
      </c>
      <c r="U252" s="7" t="e">
        <f>VLOOKUP(Tabla6[[#This Row],[NOMBRE PDV]],[3]Unicomer!$DY$3:$EA$160,3,0)</f>
        <v>#N/A</v>
      </c>
    </row>
    <row r="253" spans="1:21" x14ac:dyDescent="0.3">
      <c r="A253" s="29" t="s">
        <v>1198</v>
      </c>
      <c r="B253" s="15">
        <v>572</v>
      </c>
      <c r="C253" s="16" t="s">
        <v>1199</v>
      </c>
      <c r="D253" s="16" t="s">
        <v>1200</v>
      </c>
      <c r="E253" s="16" t="s">
        <v>757</v>
      </c>
      <c r="F253" s="17" t="s">
        <v>30</v>
      </c>
      <c r="G253" s="17" t="s">
        <v>1201</v>
      </c>
      <c r="H253" s="17" t="s">
        <v>726</v>
      </c>
      <c r="I253" s="17" t="s">
        <v>727</v>
      </c>
      <c r="J253" s="17" t="s">
        <v>675</v>
      </c>
      <c r="K253" s="27" t="s">
        <v>1184</v>
      </c>
      <c r="L253" s="18">
        <v>950111021</v>
      </c>
      <c r="M253" s="3" t="s">
        <v>653</v>
      </c>
      <c r="N253" s="3" t="s">
        <v>627</v>
      </c>
      <c r="O253" s="3" t="s">
        <v>610</v>
      </c>
      <c r="P253" s="3" t="s">
        <v>628</v>
      </c>
      <c r="Q253" s="3" t="s">
        <v>419</v>
      </c>
      <c r="R253" s="3" t="s">
        <v>747</v>
      </c>
      <c r="S253" s="18" t="s">
        <v>1157</v>
      </c>
      <c r="T253" s="14">
        <v>3417.4728599999999</v>
      </c>
      <c r="U253" s="7" t="e">
        <f>VLOOKUP(Tabla6[[#This Row],[NOMBRE PDV]],[3]Unicomer!$DY$3:$EA$160,3,0)</f>
        <v>#N/A</v>
      </c>
    </row>
    <row r="254" spans="1:21" x14ac:dyDescent="0.3">
      <c r="A254" s="29" t="s">
        <v>1180</v>
      </c>
      <c r="B254" s="9" t="s">
        <v>932</v>
      </c>
      <c r="C254" s="10" t="s">
        <v>1202</v>
      </c>
      <c r="D254" s="10" t="s">
        <v>1202</v>
      </c>
      <c r="E254" s="10" t="s">
        <v>769</v>
      </c>
      <c r="F254" s="11" t="s">
        <v>739</v>
      </c>
      <c r="G254" s="11" t="s">
        <v>1203</v>
      </c>
      <c r="H254" s="11" t="s">
        <v>726</v>
      </c>
      <c r="I254" s="11" t="s">
        <v>727</v>
      </c>
      <c r="J254" s="11" t="s">
        <v>675</v>
      </c>
      <c r="K254" s="27" t="s">
        <v>1184</v>
      </c>
      <c r="L254" s="13">
        <v>950111021</v>
      </c>
      <c r="M254" s="2" t="s">
        <v>653</v>
      </c>
      <c r="N254" s="2" t="s">
        <v>627</v>
      </c>
      <c r="O254" s="2" t="s">
        <v>610</v>
      </c>
      <c r="P254" s="2" t="s">
        <v>628</v>
      </c>
      <c r="Q254" s="2" t="s">
        <v>419</v>
      </c>
      <c r="R254" s="2" t="s">
        <v>741</v>
      </c>
      <c r="S254" s="13" t="s">
        <v>1157</v>
      </c>
      <c r="T254" s="14">
        <v>7323.8059302969878</v>
      </c>
      <c r="U254" s="7" t="e">
        <f>VLOOKUP(Tabla6[[#This Row],[NOMBRE PDV]],[3]Unicomer!$DY$3:$EA$160,3,0)</f>
        <v>#N/A</v>
      </c>
    </row>
    <row r="255" spans="1:21" x14ac:dyDescent="0.3">
      <c r="A255" s="29" t="s">
        <v>1180</v>
      </c>
      <c r="B255" s="15">
        <v>548</v>
      </c>
      <c r="C255" s="16" t="s">
        <v>1204</v>
      </c>
      <c r="D255" s="16" t="s">
        <v>1205</v>
      </c>
      <c r="E255" s="16" t="s">
        <v>757</v>
      </c>
      <c r="F255" s="17" t="s">
        <v>30</v>
      </c>
      <c r="G255" s="17" t="s">
        <v>1203</v>
      </c>
      <c r="H255" s="17" t="s">
        <v>726</v>
      </c>
      <c r="I255" s="17" t="s">
        <v>727</v>
      </c>
      <c r="J255" s="17" t="s">
        <v>675</v>
      </c>
      <c r="K255" s="27" t="s">
        <v>1184</v>
      </c>
      <c r="L255" s="18">
        <v>950111021</v>
      </c>
      <c r="M255" s="3" t="s">
        <v>653</v>
      </c>
      <c r="N255" s="3" t="s">
        <v>627</v>
      </c>
      <c r="O255" s="3" t="s">
        <v>610</v>
      </c>
      <c r="P255" s="3" t="s">
        <v>628</v>
      </c>
      <c r="Q255" s="3" t="s">
        <v>419</v>
      </c>
      <c r="R255" s="3" t="s">
        <v>747</v>
      </c>
      <c r="S255" s="18" t="s">
        <v>1157</v>
      </c>
      <c r="T255" s="14">
        <v>6125.6588999999994</v>
      </c>
      <c r="U255" s="7" t="e">
        <f>VLOOKUP(Tabla6[[#This Row],[NOMBRE PDV]],[3]Unicomer!$DY$3:$EA$160,3,0)</f>
        <v>#N/A</v>
      </c>
    </row>
    <row r="256" spans="1:21" x14ac:dyDescent="0.3">
      <c r="A256" s="29" t="s">
        <v>1180</v>
      </c>
      <c r="B256" s="9" t="s">
        <v>932</v>
      </c>
      <c r="C256" s="10" t="s">
        <v>1206</v>
      </c>
      <c r="D256" s="10" t="s">
        <v>1206</v>
      </c>
      <c r="E256" s="10" t="s">
        <v>757</v>
      </c>
      <c r="F256" s="11" t="s">
        <v>39</v>
      </c>
      <c r="G256" s="11" t="s">
        <v>1207</v>
      </c>
      <c r="H256" s="11" t="s">
        <v>726</v>
      </c>
      <c r="I256" s="11" t="s">
        <v>727</v>
      </c>
      <c r="J256" s="11" t="s">
        <v>675</v>
      </c>
      <c r="K256" s="27" t="s">
        <v>1184</v>
      </c>
      <c r="L256" s="13">
        <v>950111021</v>
      </c>
      <c r="M256" s="2" t="s">
        <v>653</v>
      </c>
      <c r="N256" s="2" t="s">
        <v>627</v>
      </c>
      <c r="O256" s="2" t="s">
        <v>610</v>
      </c>
      <c r="P256" s="2" t="s">
        <v>628</v>
      </c>
      <c r="Q256" s="2" t="s">
        <v>419</v>
      </c>
      <c r="R256" s="2" t="s">
        <v>754</v>
      </c>
      <c r="S256" s="13" t="s">
        <v>1157</v>
      </c>
      <c r="T256" s="14">
        <v>11508.837890466695</v>
      </c>
      <c r="U256" s="7" t="e">
        <f>VLOOKUP(Tabla6[[#This Row],[NOMBRE PDV]],[3]Unicomer!$DY$3:$EA$160,3,0)</f>
        <v>#N/A</v>
      </c>
    </row>
    <row r="257" spans="1:21" x14ac:dyDescent="0.3">
      <c r="A257" s="29" t="s">
        <v>1180</v>
      </c>
      <c r="B257" s="15">
        <v>568</v>
      </c>
      <c r="C257" s="16" t="s">
        <v>1208</v>
      </c>
      <c r="D257" s="16" t="s">
        <v>1209</v>
      </c>
      <c r="E257" s="16" t="s">
        <v>757</v>
      </c>
      <c r="F257" s="17" t="s">
        <v>30</v>
      </c>
      <c r="G257" s="17" t="s">
        <v>1207</v>
      </c>
      <c r="H257" s="17" t="s">
        <v>726</v>
      </c>
      <c r="I257" s="17" t="s">
        <v>727</v>
      </c>
      <c r="J257" s="17" t="s">
        <v>675</v>
      </c>
      <c r="K257" s="27" t="s">
        <v>1184</v>
      </c>
      <c r="L257" s="18">
        <v>950111021</v>
      </c>
      <c r="M257" s="3" t="s">
        <v>653</v>
      </c>
      <c r="N257" s="3" t="s">
        <v>627</v>
      </c>
      <c r="O257" s="3" t="s">
        <v>610</v>
      </c>
      <c r="P257" s="3" t="s">
        <v>628</v>
      </c>
      <c r="Q257" s="3" t="s">
        <v>419</v>
      </c>
      <c r="R257" s="3" t="s">
        <v>747</v>
      </c>
      <c r="S257" s="18" t="s">
        <v>1157</v>
      </c>
      <c r="T257" s="14">
        <v>10113.827237076792</v>
      </c>
      <c r="U257" s="7" t="e">
        <f>VLOOKUP(Tabla6[[#This Row],[NOMBRE PDV]],[3]Unicomer!$DY$3:$EA$160,3,0)</f>
        <v>#N/A</v>
      </c>
    </row>
    <row r="258" spans="1:21" x14ac:dyDescent="0.3">
      <c r="A258" s="29" t="s">
        <v>1198</v>
      </c>
      <c r="B258" s="9">
        <v>490</v>
      </c>
      <c r="C258" s="10" t="s">
        <v>1210</v>
      </c>
      <c r="D258" s="10" t="s">
        <v>1211</v>
      </c>
      <c r="E258" s="10" t="s">
        <v>757</v>
      </c>
      <c r="F258" s="11" t="s">
        <v>23</v>
      </c>
      <c r="G258" s="11" t="s">
        <v>1212</v>
      </c>
      <c r="H258" s="11" t="s">
        <v>726</v>
      </c>
      <c r="I258" s="11" t="s">
        <v>727</v>
      </c>
      <c r="J258" s="11" t="s">
        <v>675</v>
      </c>
      <c r="K258" s="27" t="s">
        <v>1184</v>
      </c>
      <c r="L258" s="13">
        <v>950111021</v>
      </c>
      <c r="M258" s="2" t="s">
        <v>653</v>
      </c>
      <c r="N258" s="2" t="s">
        <v>627</v>
      </c>
      <c r="O258" s="2" t="s">
        <v>610</v>
      </c>
      <c r="P258" s="2" t="s">
        <v>628</v>
      </c>
      <c r="Q258" s="2" t="s">
        <v>419</v>
      </c>
      <c r="R258" s="2" t="s">
        <v>747</v>
      </c>
      <c r="S258" s="13" t="s">
        <v>1157</v>
      </c>
      <c r="T258" s="14">
        <v>11887.329307359307</v>
      </c>
      <c r="U258" s="7" t="e">
        <f>VLOOKUP(Tabla6[[#This Row],[NOMBRE PDV]],[3]Unicomer!$DY$3:$EA$160,3,0)</f>
        <v>#N/A</v>
      </c>
    </row>
    <row r="259" spans="1:21" x14ac:dyDescent="0.3">
      <c r="A259" s="29" t="s">
        <v>1198</v>
      </c>
      <c r="B259" s="15">
        <v>516</v>
      </c>
      <c r="C259" s="16" t="s">
        <v>1213</v>
      </c>
      <c r="D259" s="16" t="s">
        <v>1214</v>
      </c>
      <c r="E259" s="16" t="s">
        <v>757</v>
      </c>
      <c r="F259" s="17" t="s">
        <v>30</v>
      </c>
      <c r="G259" s="17" t="s">
        <v>1212</v>
      </c>
      <c r="H259" s="17" t="s">
        <v>726</v>
      </c>
      <c r="I259" s="17" t="s">
        <v>727</v>
      </c>
      <c r="J259" s="17" t="s">
        <v>675</v>
      </c>
      <c r="K259" s="27" t="s">
        <v>1184</v>
      </c>
      <c r="L259" s="18">
        <v>950111021</v>
      </c>
      <c r="M259" s="3" t="s">
        <v>653</v>
      </c>
      <c r="N259" s="3" t="s">
        <v>627</v>
      </c>
      <c r="O259" s="3" t="s">
        <v>610</v>
      </c>
      <c r="P259" s="3" t="s">
        <v>628</v>
      </c>
      <c r="Q259" s="3" t="s">
        <v>419</v>
      </c>
      <c r="R259" s="3" t="s">
        <v>747</v>
      </c>
      <c r="S259" s="18" t="s">
        <v>1157</v>
      </c>
      <c r="T259" s="14">
        <v>11509.790669999998</v>
      </c>
      <c r="U259" s="7" t="e">
        <f>VLOOKUP(Tabla6[[#This Row],[NOMBRE PDV]],[3]Unicomer!$DY$3:$EA$160,3,0)</f>
        <v>#N/A</v>
      </c>
    </row>
    <row r="260" spans="1:21" x14ac:dyDescent="0.3">
      <c r="A260" s="29" t="s">
        <v>1198</v>
      </c>
      <c r="B260" s="9">
        <v>403</v>
      </c>
      <c r="C260" s="10" t="s">
        <v>1215</v>
      </c>
      <c r="D260" s="10" t="s">
        <v>1216</v>
      </c>
      <c r="E260" s="10" t="s">
        <v>757</v>
      </c>
      <c r="F260" s="11" t="s">
        <v>77</v>
      </c>
      <c r="G260" s="11" t="s">
        <v>1212</v>
      </c>
      <c r="H260" s="11" t="s">
        <v>726</v>
      </c>
      <c r="I260" s="11" t="s">
        <v>727</v>
      </c>
      <c r="J260" s="11" t="s">
        <v>675</v>
      </c>
      <c r="K260" s="27" t="s">
        <v>1184</v>
      </c>
      <c r="L260" s="13">
        <v>950111021</v>
      </c>
      <c r="M260" s="2" t="s">
        <v>653</v>
      </c>
      <c r="N260" s="2" t="s">
        <v>627</v>
      </c>
      <c r="O260" s="2" t="s">
        <v>610</v>
      </c>
      <c r="P260" s="2" t="s">
        <v>628</v>
      </c>
      <c r="Q260" s="2" t="s">
        <v>419</v>
      </c>
      <c r="R260" s="2" t="s">
        <v>741</v>
      </c>
      <c r="S260" s="13" t="s">
        <v>1157</v>
      </c>
      <c r="T260" s="14">
        <v>23715.181107628345</v>
      </c>
      <c r="U260" s="7" t="e">
        <f>VLOOKUP(Tabla6[[#This Row],[NOMBRE PDV]],[3]Unicomer!$DY$3:$EA$160,3,0)</f>
        <v>#N/A</v>
      </c>
    </row>
    <row r="261" spans="1:21" x14ac:dyDescent="0.3">
      <c r="A261" s="29" t="s">
        <v>1198</v>
      </c>
      <c r="B261" s="15">
        <v>887</v>
      </c>
      <c r="C261" s="16" t="s">
        <v>1217</v>
      </c>
      <c r="D261" s="16" t="s">
        <v>1218</v>
      </c>
      <c r="E261" s="16" t="s">
        <v>734</v>
      </c>
      <c r="F261" s="17" t="s">
        <v>64</v>
      </c>
      <c r="G261" s="17" t="s">
        <v>1212</v>
      </c>
      <c r="H261" s="17" t="s">
        <v>726</v>
      </c>
      <c r="I261" s="17" t="s">
        <v>727</v>
      </c>
      <c r="J261" s="17" t="s">
        <v>675</v>
      </c>
      <c r="K261" s="27" t="s">
        <v>1184</v>
      </c>
      <c r="L261" s="18">
        <v>950111021</v>
      </c>
      <c r="M261" s="3" t="s">
        <v>653</v>
      </c>
      <c r="N261" s="3" t="s">
        <v>627</v>
      </c>
      <c r="O261" s="3" t="s">
        <v>610</v>
      </c>
      <c r="P261" s="3" t="s">
        <v>628</v>
      </c>
      <c r="Q261" s="3" t="s">
        <v>419</v>
      </c>
      <c r="R261" s="3" t="s">
        <v>729</v>
      </c>
      <c r="S261" s="18" t="s">
        <v>1157</v>
      </c>
      <c r="T261" s="14">
        <v>22649.106666666667</v>
      </c>
      <c r="U261" s="7" t="e">
        <f>VLOOKUP(Tabla6[[#This Row],[NOMBRE PDV]],[3]Unicomer!$DY$3:$EA$160,3,0)</f>
        <v>#N/A</v>
      </c>
    </row>
    <row r="262" spans="1:21" x14ac:dyDescent="0.3">
      <c r="A262" s="29" t="s">
        <v>1198</v>
      </c>
      <c r="B262" s="9">
        <v>471</v>
      </c>
      <c r="C262" s="10" t="s">
        <v>1219</v>
      </c>
      <c r="D262" s="10" t="s">
        <v>1220</v>
      </c>
      <c r="E262" s="10" t="s">
        <v>757</v>
      </c>
      <c r="F262" s="11" t="s">
        <v>39</v>
      </c>
      <c r="G262" s="11" t="s">
        <v>1212</v>
      </c>
      <c r="H262" s="11" t="s">
        <v>726</v>
      </c>
      <c r="I262" s="11" t="s">
        <v>727</v>
      </c>
      <c r="J262" s="11" t="s">
        <v>675</v>
      </c>
      <c r="K262" s="27" t="s">
        <v>1184</v>
      </c>
      <c r="L262" s="13">
        <v>950111021</v>
      </c>
      <c r="M262" s="2" t="s">
        <v>653</v>
      </c>
      <c r="N262" s="2" t="s">
        <v>627</v>
      </c>
      <c r="O262" s="2" t="s">
        <v>610</v>
      </c>
      <c r="P262" s="2" t="s">
        <v>628</v>
      </c>
      <c r="Q262" s="2" t="s">
        <v>419</v>
      </c>
      <c r="R262" s="2" t="s">
        <v>754</v>
      </c>
      <c r="S262" s="13" t="s">
        <v>1157</v>
      </c>
      <c r="T262" s="14">
        <v>13898.315454545456</v>
      </c>
      <c r="U262" s="7" t="e">
        <f>VLOOKUP(Tabla6[[#This Row],[NOMBRE PDV]],[3]Unicomer!$DY$3:$EA$160,3,0)</f>
        <v>#N/A</v>
      </c>
    </row>
    <row r="263" spans="1:21" x14ac:dyDescent="0.3">
      <c r="A263" s="29" t="s">
        <v>885</v>
      </c>
      <c r="B263" s="15">
        <v>596</v>
      </c>
      <c r="C263" s="16" t="s">
        <v>1221</v>
      </c>
      <c r="D263" s="16" t="s">
        <v>1222</v>
      </c>
      <c r="E263" s="16" t="s">
        <v>757</v>
      </c>
      <c r="F263" s="17" t="s">
        <v>30</v>
      </c>
      <c r="G263" s="17" t="s">
        <v>1223</v>
      </c>
      <c r="H263" s="17" t="s">
        <v>726</v>
      </c>
      <c r="I263" s="17" t="s">
        <v>727</v>
      </c>
      <c r="J263" s="17" t="s">
        <v>675</v>
      </c>
      <c r="K263" s="27" t="s">
        <v>1184</v>
      </c>
      <c r="L263" s="18">
        <v>950111021</v>
      </c>
      <c r="M263" s="3" t="s">
        <v>653</v>
      </c>
      <c r="N263" s="3" t="s">
        <v>627</v>
      </c>
      <c r="O263" s="3" t="s">
        <v>610</v>
      </c>
      <c r="P263" s="3" t="s">
        <v>628</v>
      </c>
      <c r="Q263" s="3" t="s">
        <v>419</v>
      </c>
      <c r="R263" s="3" t="s">
        <v>747</v>
      </c>
      <c r="S263" s="18" t="s">
        <v>1157</v>
      </c>
      <c r="T263" s="14">
        <v>3256.2713099999996</v>
      </c>
      <c r="U263" s="7" t="e">
        <f>VLOOKUP(Tabla6[[#This Row],[NOMBRE PDV]],[3]Unicomer!$DY$3:$EA$160,3,0)</f>
        <v>#N/A</v>
      </c>
    </row>
    <row r="264" spans="1:21" x14ac:dyDescent="0.3">
      <c r="A264" s="29" t="s">
        <v>796</v>
      </c>
      <c r="B264" s="9">
        <v>480</v>
      </c>
      <c r="C264" s="10" t="s">
        <v>1224</v>
      </c>
      <c r="D264" s="10" t="s">
        <v>1225</v>
      </c>
      <c r="E264" s="10" t="s">
        <v>769</v>
      </c>
      <c r="F264" s="11" t="s">
        <v>39</v>
      </c>
      <c r="G264" s="11" t="s">
        <v>1226</v>
      </c>
      <c r="H264" s="11" t="s">
        <v>726</v>
      </c>
      <c r="I264" s="11" t="s">
        <v>727</v>
      </c>
      <c r="J264" s="11" t="s">
        <v>675</v>
      </c>
      <c r="K264" s="27" t="s">
        <v>1184</v>
      </c>
      <c r="L264" s="13">
        <v>950111021</v>
      </c>
      <c r="M264" s="2" t="s">
        <v>653</v>
      </c>
      <c r="N264" s="2" t="s">
        <v>627</v>
      </c>
      <c r="O264" s="2" t="s">
        <v>610</v>
      </c>
      <c r="P264" s="2" t="s">
        <v>628</v>
      </c>
      <c r="Q264" s="2" t="s">
        <v>419</v>
      </c>
      <c r="R264" s="2" t="s">
        <v>754</v>
      </c>
      <c r="S264" s="13" t="s">
        <v>1157</v>
      </c>
      <c r="T264" s="14">
        <v>15442.572727272729</v>
      </c>
      <c r="U264" s="7" t="e">
        <f>VLOOKUP(Tabla6[[#This Row],[NOMBRE PDV]],[3]Unicomer!$DY$3:$EA$160,3,0)</f>
        <v>#N/A</v>
      </c>
    </row>
    <row r="265" spans="1:21" x14ac:dyDescent="0.3">
      <c r="A265" s="29" t="s">
        <v>796</v>
      </c>
      <c r="B265" s="15">
        <v>952</v>
      </c>
      <c r="C265" s="16" t="s">
        <v>1227</v>
      </c>
      <c r="D265" s="16" t="s">
        <v>1228</v>
      </c>
      <c r="E265" s="16" t="s">
        <v>757</v>
      </c>
      <c r="F265" s="17" t="s">
        <v>739</v>
      </c>
      <c r="G265" s="17" t="s">
        <v>1226</v>
      </c>
      <c r="H265" s="17" t="s">
        <v>726</v>
      </c>
      <c r="I265" s="17" t="s">
        <v>727</v>
      </c>
      <c r="J265" s="17" t="s">
        <v>675</v>
      </c>
      <c r="K265" s="27" t="s">
        <v>1184</v>
      </c>
      <c r="L265" s="18">
        <v>950111021</v>
      </c>
      <c r="M265" s="3" t="s">
        <v>653</v>
      </c>
      <c r="N265" s="3" t="s">
        <v>627</v>
      </c>
      <c r="O265" s="3" t="s">
        <v>610</v>
      </c>
      <c r="P265" s="3" t="s">
        <v>628</v>
      </c>
      <c r="Q265" s="3" t="s">
        <v>419</v>
      </c>
      <c r="R265" s="3" t="s">
        <v>741</v>
      </c>
      <c r="S265" s="18" t="s">
        <v>1157</v>
      </c>
      <c r="T265" s="14">
        <v>3689.1870507847611</v>
      </c>
      <c r="U265" s="7" t="e">
        <f>VLOOKUP(Tabla6[[#This Row],[NOMBRE PDV]],[3]Unicomer!$DY$3:$EA$160,3,0)</f>
        <v>#N/A</v>
      </c>
    </row>
    <row r="266" spans="1:21" x14ac:dyDescent="0.3">
      <c r="A266" s="29" t="s">
        <v>796</v>
      </c>
      <c r="B266" s="9">
        <v>619</v>
      </c>
      <c r="C266" s="10" t="s">
        <v>1229</v>
      </c>
      <c r="D266" s="10" t="s">
        <v>1230</v>
      </c>
      <c r="E266" s="10" t="s">
        <v>757</v>
      </c>
      <c r="F266" s="11" t="s">
        <v>51</v>
      </c>
      <c r="G266" s="11" t="s">
        <v>1226</v>
      </c>
      <c r="H266" s="11" t="s">
        <v>726</v>
      </c>
      <c r="I266" s="11" t="s">
        <v>727</v>
      </c>
      <c r="J266" s="11" t="s">
        <v>675</v>
      </c>
      <c r="K266" s="27" t="s">
        <v>1184</v>
      </c>
      <c r="L266" s="13">
        <v>950111021</v>
      </c>
      <c r="M266" s="2" t="s">
        <v>653</v>
      </c>
      <c r="N266" s="2" t="s">
        <v>627</v>
      </c>
      <c r="O266" s="2" t="s">
        <v>610</v>
      </c>
      <c r="P266" s="2" t="s">
        <v>628</v>
      </c>
      <c r="Q266" s="2" t="s">
        <v>419</v>
      </c>
      <c r="R266" s="2" t="s">
        <v>729</v>
      </c>
      <c r="S266" s="13" t="s">
        <v>1157</v>
      </c>
      <c r="T266" s="14">
        <v>4822.7168235469899</v>
      </c>
      <c r="U266" s="7" t="e">
        <f>VLOOKUP(Tabla6[[#This Row],[NOMBRE PDV]],[3]Unicomer!$DY$3:$EA$160,3,0)</f>
        <v>#N/A</v>
      </c>
    </row>
    <row r="267" spans="1:21" x14ac:dyDescent="0.3">
      <c r="A267" s="29" t="s">
        <v>796</v>
      </c>
      <c r="B267" s="15">
        <v>597</v>
      </c>
      <c r="C267" s="16" t="s">
        <v>1231</v>
      </c>
      <c r="D267" s="16" t="s">
        <v>1232</v>
      </c>
      <c r="E267" s="16" t="s">
        <v>757</v>
      </c>
      <c r="F267" s="17" t="s">
        <v>30</v>
      </c>
      <c r="G267" s="17" t="s">
        <v>1226</v>
      </c>
      <c r="H267" s="17" t="s">
        <v>726</v>
      </c>
      <c r="I267" s="17" t="s">
        <v>727</v>
      </c>
      <c r="J267" s="17" t="s">
        <v>675</v>
      </c>
      <c r="K267" s="27" t="s">
        <v>1184</v>
      </c>
      <c r="L267" s="18">
        <v>950111021</v>
      </c>
      <c r="M267" s="3" t="s">
        <v>653</v>
      </c>
      <c r="N267" s="3" t="s">
        <v>627</v>
      </c>
      <c r="O267" s="3" t="s">
        <v>610</v>
      </c>
      <c r="P267" s="3" t="s">
        <v>628</v>
      </c>
      <c r="Q267" s="3" t="s">
        <v>419</v>
      </c>
      <c r="R267" s="3" t="s">
        <v>747</v>
      </c>
      <c r="S267" s="18" t="s">
        <v>1157</v>
      </c>
      <c r="T267" s="14">
        <v>6705.9844799999992</v>
      </c>
      <c r="U267" s="7" t="e">
        <f>VLOOKUP(Tabla6[[#This Row],[NOMBRE PDV]],[3]Unicomer!$DY$3:$EA$160,3,0)</f>
        <v>#N/A</v>
      </c>
    </row>
    <row r="268" spans="1:21" x14ac:dyDescent="0.3">
      <c r="A268" s="29" t="s">
        <v>796</v>
      </c>
      <c r="B268" s="9">
        <v>894</v>
      </c>
      <c r="C268" s="10" t="s">
        <v>1233</v>
      </c>
      <c r="D268" s="10" t="s">
        <v>1234</v>
      </c>
      <c r="E268" s="10" t="s">
        <v>769</v>
      </c>
      <c r="F268" s="11" t="s">
        <v>64</v>
      </c>
      <c r="G268" s="11" t="s">
        <v>1226</v>
      </c>
      <c r="H268" s="11" t="s">
        <v>726</v>
      </c>
      <c r="I268" s="11" t="s">
        <v>727</v>
      </c>
      <c r="J268" s="11" t="s">
        <v>675</v>
      </c>
      <c r="K268" s="27" t="s">
        <v>1184</v>
      </c>
      <c r="L268" s="13">
        <v>950111021</v>
      </c>
      <c r="M268" s="2" t="s">
        <v>653</v>
      </c>
      <c r="N268" s="2" t="s">
        <v>627</v>
      </c>
      <c r="O268" s="2" t="s">
        <v>610</v>
      </c>
      <c r="P268" s="2" t="s">
        <v>628</v>
      </c>
      <c r="Q268" s="2" t="s">
        <v>419</v>
      </c>
      <c r="R268" s="2" t="s">
        <v>729</v>
      </c>
      <c r="S268" s="13" t="s">
        <v>1157</v>
      </c>
      <c r="T268" s="14">
        <v>14560.140000000001</v>
      </c>
      <c r="U268" s="7" t="e">
        <f>VLOOKUP(Tabla6[[#This Row],[NOMBRE PDV]],[3]Unicomer!$DY$3:$EA$160,3,0)</f>
        <v>#N/A</v>
      </c>
    </row>
    <row r="269" spans="1:21" x14ac:dyDescent="0.3">
      <c r="A269" s="29" t="s">
        <v>1235</v>
      </c>
      <c r="B269" s="15">
        <v>481</v>
      </c>
      <c r="C269" s="16" t="s">
        <v>1236</v>
      </c>
      <c r="D269" s="16" t="s">
        <v>1237</v>
      </c>
      <c r="E269" s="16" t="s">
        <v>757</v>
      </c>
      <c r="F269" s="17" t="s">
        <v>39</v>
      </c>
      <c r="G269" s="17" t="s">
        <v>1238</v>
      </c>
      <c r="H269" s="17" t="s">
        <v>726</v>
      </c>
      <c r="I269" s="17" t="s">
        <v>727</v>
      </c>
      <c r="J269" s="17" t="s">
        <v>675</v>
      </c>
      <c r="K269" s="27" t="s">
        <v>1184</v>
      </c>
      <c r="L269" s="18">
        <v>950111021</v>
      </c>
      <c r="M269" s="3" t="s">
        <v>653</v>
      </c>
      <c r="N269" s="3" t="s">
        <v>627</v>
      </c>
      <c r="O269" s="3" t="s">
        <v>610</v>
      </c>
      <c r="P269" s="3" t="s">
        <v>628</v>
      </c>
      <c r="Q269" s="3" t="s">
        <v>419</v>
      </c>
      <c r="R269" s="3" t="s">
        <v>754</v>
      </c>
      <c r="S269" s="18" t="s">
        <v>1157</v>
      </c>
      <c r="T269" s="14">
        <v>9580.698181818183</v>
      </c>
      <c r="U269" s="7" t="e">
        <f>VLOOKUP(Tabla6[[#This Row],[NOMBRE PDV]],[3]Unicomer!$DY$3:$EA$160,3,0)</f>
        <v>#N/A</v>
      </c>
    </row>
    <row r="270" spans="1:21" x14ac:dyDescent="0.3">
      <c r="A270" s="29" t="s">
        <v>1235</v>
      </c>
      <c r="B270" s="9">
        <v>620</v>
      </c>
      <c r="C270" s="10" t="s">
        <v>1239</v>
      </c>
      <c r="D270" s="10" t="s">
        <v>1240</v>
      </c>
      <c r="E270" s="10" t="s">
        <v>769</v>
      </c>
      <c r="F270" s="11" t="s">
        <v>51</v>
      </c>
      <c r="G270" s="11" t="s">
        <v>1238</v>
      </c>
      <c r="H270" s="11" t="s">
        <v>726</v>
      </c>
      <c r="I270" s="11" t="s">
        <v>727</v>
      </c>
      <c r="J270" s="11" t="s">
        <v>675</v>
      </c>
      <c r="K270" s="27" t="s">
        <v>1184</v>
      </c>
      <c r="L270" s="13">
        <v>950111021</v>
      </c>
      <c r="M270" s="2" t="s">
        <v>653</v>
      </c>
      <c r="N270" s="2" t="s">
        <v>627</v>
      </c>
      <c r="O270" s="2" t="s">
        <v>610</v>
      </c>
      <c r="P270" s="2" t="s">
        <v>628</v>
      </c>
      <c r="Q270" s="2" t="s">
        <v>419</v>
      </c>
      <c r="R270" s="2" t="s">
        <v>729</v>
      </c>
      <c r="S270" s="13" t="s">
        <v>1157</v>
      </c>
      <c r="T270" s="14">
        <v>14875.670812361352</v>
      </c>
      <c r="U270" s="7" t="e">
        <f>VLOOKUP(Tabla6[[#This Row],[NOMBRE PDV]],[3]Unicomer!$DY$3:$EA$160,3,0)</f>
        <v>#N/A</v>
      </c>
    </row>
    <row r="271" spans="1:21" x14ac:dyDescent="0.3">
      <c r="A271" s="29" t="s">
        <v>1235</v>
      </c>
      <c r="B271" s="15">
        <v>960</v>
      </c>
      <c r="C271" s="16" t="s">
        <v>1241</v>
      </c>
      <c r="D271" s="16" t="s">
        <v>1242</v>
      </c>
      <c r="E271" s="16" t="s">
        <v>757</v>
      </c>
      <c r="F271" s="17" t="s">
        <v>30</v>
      </c>
      <c r="G271" s="17" t="s">
        <v>1238</v>
      </c>
      <c r="H271" s="17" t="s">
        <v>726</v>
      </c>
      <c r="I271" s="17" t="s">
        <v>727</v>
      </c>
      <c r="J271" s="17" t="s">
        <v>675</v>
      </c>
      <c r="K271" s="27" t="s">
        <v>1184</v>
      </c>
      <c r="L271" s="18">
        <v>950111021</v>
      </c>
      <c r="M271" s="3" t="s">
        <v>653</v>
      </c>
      <c r="N271" s="3" t="s">
        <v>627</v>
      </c>
      <c r="O271" s="3" t="s">
        <v>610</v>
      </c>
      <c r="P271" s="3" t="s">
        <v>628</v>
      </c>
      <c r="Q271" s="3" t="s">
        <v>419</v>
      </c>
      <c r="R271" s="3" t="s">
        <v>747</v>
      </c>
      <c r="S271" s="18" t="s">
        <v>1157</v>
      </c>
      <c r="T271" s="14">
        <v>4965.00774</v>
      </c>
      <c r="U271" s="7" t="e">
        <f>VLOOKUP(Tabla6[[#This Row],[NOMBRE PDV]],[3]Unicomer!$DY$3:$EA$160,3,0)</f>
        <v>#N/A</v>
      </c>
    </row>
    <row r="272" spans="1:21" x14ac:dyDescent="0.3">
      <c r="A272" s="29" t="s">
        <v>1235</v>
      </c>
      <c r="B272" s="9">
        <v>892</v>
      </c>
      <c r="C272" s="10" t="s">
        <v>1243</v>
      </c>
      <c r="D272" s="10" t="s">
        <v>1244</v>
      </c>
      <c r="E272" s="10" t="s">
        <v>734</v>
      </c>
      <c r="F272" s="11" t="s">
        <v>64</v>
      </c>
      <c r="G272" s="11" t="s">
        <v>1238</v>
      </c>
      <c r="H272" s="11" t="s">
        <v>726</v>
      </c>
      <c r="I272" s="11" t="s">
        <v>727</v>
      </c>
      <c r="J272" s="11" t="s">
        <v>675</v>
      </c>
      <c r="K272" s="27" t="s">
        <v>1184</v>
      </c>
      <c r="L272" s="13">
        <v>950111021</v>
      </c>
      <c r="M272" s="2" t="s">
        <v>653</v>
      </c>
      <c r="N272" s="2" t="s">
        <v>627</v>
      </c>
      <c r="O272" s="2" t="s">
        <v>610</v>
      </c>
      <c r="P272" s="2" t="s">
        <v>628</v>
      </c>
      <c r="Q272" s="2" t="s">
        <v>419</v>
      </c>
      <c r="R272" s="2" t="s">
        <v>729</v>
      </c>
      <c r="S272" s="13" t="s">
        <v>1157</v>
      </c>
      <c r="T272" s="14">
        <v>18142.396666666667</v>
      </c>
      <c r="U272" s="7" t="e">
        <f>VLOOKUP(Tabla6[[#This Row],[NOMBRE PDV]],[3]Unicomer!$DY$3:$EA$160,3,0)</f>
        <v>#N/A</v>
      </c>
    </row>
    <row r="273" spans="1:21" x14ac:dyDescent="0.3">
      <c r="A273" s="29" t="s">
        <v>1235</v>
      </c>
      <c r="B273" s="15">
        <v>948</v>
      </c>
      <c r="C273" s="16" t="s">
        <v>1245</v>
      </c>
      <c r="D273" s="16" t="s">
        <v>1246</v>
      </c>
      <c r="E273" s="16" t="s">
        <v>757</v>
      </c>
      <c r="F273" s="17" t="s">
        <v>51</v>
      </c>
      <c r="G273" s="17" t="s">
        <v>1247</v>
      </c>
      <c r="H273" s="17" t="s">
        <v>726</v>
      </c>
      <c r="I273" s="17" t="s">
        <v>727</v>
      </c>
      <c r="J273" s="17" t="s">
        <v>675</v>
      </c>
      <c r="K273" s="27" t="s">
        <v>1184</v>
      </c>
      <c r="L273" s="18">
        <v>950111021</v>
      </c>
      <c r="M273" s="3" t="s">
        <v>653</v>
      </c>
      <c r="N273" s="3" t="s">
        <v>627</v>
      </c>
      <c r="O273" s="3" t="s">
        <v>610</v>
      </c>
      <c r="P273" s="3" t="s">
        <v>628</v>
      </c>
      <c r="Q273" s="3" t="s">
        <v>419</v>
      </c>
      <c r="R273" s="3" t="s">
        <v>729</v>
      </c>
      <c r="S273" s="18" t="s">
        <v>1157</v>
      </c>
      <c r="T273" s="14">
        <v>8381.7101766477153</v>
      </c>
      <c r="U273" s="7" t="e">
        <f>VLOOKUP(Tabla6[[#This Row],[NOMBRE PDV]],[3]Unicomer!$DY$3:$EA$160,3,0)</f>
        <v>#N/A</v>
      </c>
    </row>
    <row r="274" spans="1:21" x14ac:dyDescent="0.3">
      <c r="A274" s="29" t="s">
        <v>1235</v>
      </c>
      <c r="B274" s="9">
        <v>488</v>
      </c>
      <c r="C274" s="10" t="s">
        <v>1248</v>
      </c>
      <c r="D274" s="10" t="s">
        <v>1249</v>
      </c>
      <c r="E274" s="10" t="s">
        <v>757</v>
      </c>
      <c r="F274" s="11" t="s">
        <v>23</v>
      </c>
      <c r="G274" s="11" t="s">
        <v>1250</v>
      </c>
      <c r="H274" s="11" t="s">
        <v>726</v>
      </c>
      <c r="I274" s="11" t="s">
        <v>727</v>
      </c>
      <c r="J274" s="11" t="s">
        <v>675</v>
      </c>
      <c r="K274" s="27" t="s">
        <v>1184</v>
      </c>
      <c r="L274" s="13">
        <v>950111021</v>
      </c>
      <c r="M274" s="2" t="s">
        <v>653</v>
      </c>
      <c r="N274" s="2" t="s">
        <v>627</v>
      </c>
      <c r="O274" s="2" t="s">
        <v>610</v>
      </c>
      <c r="P274" s="2" t="s">
        <v>628</v>
      </c>
      <c r="Q274" s="2" t="s">
        <v>419</v>
      </c>
      <c r="R274" s="2" t="s">
        <v>747</v>
      </c>
      <c r="S274" s="13" t="s">
        <v>1157</v>
      </c>
      <c r="T274" s="14">
        <v>11304.593545454549</v>
      </c>
      <c r="U274" s="7" t="e">
        <f>VLOOKUP(Tabla6[[#This Row],[NOMBRE PDV]],[3]Unicomer!$DY$3:$EA$160,3,0)</f>
        <v>#N/A</v>
      </c>
    </row>
    <row r="275" spans="1:21" x14ac:dyDescent="0.3">
      <c r="A275" s="29" t="s">
        <v>1235</v>
      </c>
      <c r="B275" s="15">
        <v>595</v>
      </c>
      <c r="C275" s="16" t="s">
        <v>1251</v>
      </c>
      <c r="D275" s="16" t="s">
        <v>1252</v>
      </c>
      <c r="E275" s="16" t="s">
        <v>757</v>
      </c>
      <c r="F275" s="17" t="s">
        <v>30</v>
      </c>
      <c r="G275" s="17" t="s">
        <v>1247</v>
      </c>
      <c r="H275" s="17" t="s">
        <v>726</v>
      </c>
      <c r="I275" s="17" t="s">
        <v>727</v>
      </c>
      <c r="J275" s="17" t="s">
        <v>675</v>
      </c>
      <c r="K275" s="27" t="s">
        <v>1184</v>
      </c>
      <c r="L275" s="18">
        <v>950111021</v>
      </c>
      <c r="M275" s="3" t="s">
        <v>653</v>
      </c>
      <c r="N275" s="3" t="s">
        <v>627</v>
      </c>
      <c r="O275" s="3" t="s">
        <v>610</v>
      </c>
      <c r="P275" s="3" t="s">
        <v>628</v>
      </c>
      <c r="Q275" s="3" t="s">
        <v>419</v>
      </c>
      <c r="R275" s="3" t="s">
        <v>747</v>
      </c>
      <c r="S275" s="18" t="s">
        <v>1157</v>
      </c>
      <c r="T275" s="14">
        <v>3449.7131699999995</v>
      </c>
      <c r="U275" s="7" t="e">
        <f>VLOOKUP(Tabla6[[#This Row],[NOMBRE PDV]],[3]Unicomer!$DY$3:$EA$160,3,0)</f>
        <v>#N/A</v>
      </c>
    </row>
    <row r="276" spans="1:21" x14ac:dyDescent="0.3">
      <c r="A276" s="29" t="s">
        <v>1180</v>
      </c>
      <c r="B276" s="9">
        <v>625</v>
      </c>
      <c r="C276" s="10" t="s">
        <v>1253</v>
      </c>
      <c r="D276" s="10" t="s">
        <v>1254</v>
      </c>
      <c r="E276" s="10" t="s">
        <v>734</v>
      </c>
      <c r="F276" s="11" t="s">
        <v>51</v>
      </c>
      <c r="G276" s="11" t="s">
        <v>1255</v>
      </c>
      <c r="H276" s="11" t="s">
        <v>726</v>
      </c>
      <c r="I276" s="11" t="s">
        <v>727</v>
      </c>
      <c r="J276" s="11" t="s">
        <v>675</v>
      </c>
      <c r="K276" s="27" t="s">
        <v>1184</v>
      </c>
      <c r="L276" s="13">
        <v>950111021</v>
      </c>
      <c r="M276" s="2" t="s">
        <v>653</v>
      </c>
      <c r="N276" s="2" t="s">
        <v>627</v>
      </c>
      <c r="O276" s="2" t="s">
        <v>610</v>
      </c>
      <c r="P276" s="2" t="s">
        <v>628</v>
      </c>
      <c r="Q276" s="2" t="s">
        <v>419</v>
      </c>
      <c r="R276" s="2" t="s">
        <v>729</v>
      </c>
      <c r="S276" s="13" t="s">
        <v>1157</v>
      </c>
      <c r="T276" s="14">
        <v>32003.150096899182</v>
      </c>
      <c r="U276" s="7" t="e">
        <f>VLOOKUP(Tabla6[[#This Row],[NOMBRE PDV]],[3]Unicomer!$DY$3:$EA$160,3,0)</f>
        <v>#N/A</v>
      </c>
    </row>
    <row r="277" spans="1:21" x14ac:dyDescent="0.3">
      <c r="A277" s="29" t="s">
        <v>1180</v>
      </c>
      <c r="B277" s="15">
        <v>565</v>
      </c>
      <c r="C277" s="16" t="s">
        <v>1256</v>
      </c>
      <c r="D277" s="16" t="s">
        <v>1257</v>
      </c>
      <c r="E277" s="16" t="s">
        <v>757</v>
      </c>
      <c r="F277" s="17" t="s">
        <v>30</v>
      </c>
      <c r="G277" s="17" t="s">
        <v>1255</v>
      </c>
      <c r="H277" s="17" t="s">
        <v>726</v>
      </c>
      <c r="I277" s="17" t="s">
        <v>727</v>
      </c>
      <c r="J277" s="17" t="s">
        <v>675</v>
      </c>
      <c r="K277" s="27" t="s">
        <v>1184</v>
      </c>
      <c r="L277" s="18">
        <v>950111021</v>
      </c>
      <c r="M277" s="3" t="s">
        <v>653</v>
      </c>
      <c r="N277" s="3" t="s">
        <v>627</v>
      </c>
      <c r="O277" s="3" t="s">
        <v>610</v>
      </c>
      <c r="P277" s="3" t="s">
        <v>628</v>
      </c>
      <c r="Q277" s="3" t="s">
        <v>419</v>
      </c>
      <c r="R277" s="3" t="s">
        <v>747</v>
      </c>
      <c r="S277" s="18" t="s">
        <v>1157</v>
      </c>
      <c r="T277" s="14">
        <v>6770.4650999999994</v>
      </c>
      <c r="U277" s="7" t="e">
        <f>VLOOKUP(Tabla6[[#This Row],[NOMBRE PDV]],[3]Unicomer!$DY$3:$EA$160,3,0)</f>
        <v>#N/A</v>
      </c>
    </row>
    <row r="278" spans="1:21" x14ac:dyDescent="0.3">
      <c r="A278" s="29" t="s">
        <v>1180</v>
      </c>
      <c r="B278" s="9">
        <v>927</v>
      </c>
      <c r="C278" s="10" t="s">
        <v>1258</v>
      </c>
      <c r="D278" s="10" t="s">
        <v>1259</v>
      </c>
      <c r="E278" s="10" t="s">
        <v>769</v>
      </c>
      <c r="F278" s="11" t="s">
        <v>64</v>
      </c>
      <c r="G278" s="11" t="s">
        <v>1255</v>
      </c>
      <c r="H278" s="11" t="s">
        <v>726</v>
      </c>
      <c r="I278" s="11" t="s">
        <v>727</v>
      </c>
      <c r="J278" s="11" t="s">
        <v>675</v>
      </c>
      <c r="K278" s="27" t="s">
        <v>1184</v>
      </c>
      <c r="L278" s="13">
        <v>950111021</v>
      </c>
      <c r="M278" s="2" t="s">
        <v>653</v>
      </c>
      <c r="N278" s="2" t="s">
        <v>627</v>
      </c>
      <c r="O278" s="2" t="s">
        <v>610</v>
      </c>
      <c r="P278" s="2" t="s">
        <v>628</v>
      </c>
      <c r="Q278" s="2" t="s">
        <v>419</v>
      </c>
      <c r="R278" s="2" t="s">
        <v>729</v>
      </c>
      <c r="S278" s="13" t="s">
        <v>1157</v>
      </c>
      <c r="T278" s="14">
        <v>13895.689166666669</v>
      </c>
      <c r="U278" s="7" t="e">
        <f>VLOOKUP(Tabla6[[#This Row],[NOMBRE PDV]],[3]Unicomer!$DY$3:$EA$160,3,0)</f>
        <v>#N/A</v>
      </c>
    </row>
    <row r="279" spans="1:21" x14ac:dyDescent="0.3">
      <c r="A279" s="29" t="s">
        <v>1180</v>
      </c>
      <c r="B279" s="15">
        <v>479</v>
      </c>
      <c r="C279" s="16" t="s">
        <v>1260</v>
      </c>
      <c r="D279" s="16" t="s">
        <v>1261</v>
      </c>
      <c r="E279" s="16" t="s">
        <v>757</v>
      </c>
      <c r="F279" s="17" t="s">
        <v>39</v>
      </c>
      <c r="G279" s="17" t="s">
        <v>1255</v>
      </c>
      <c r="H279" s="17" t="s">
        <v>726</v>
      </c>
      <c r="I279" s="17" t="s">
        <v>727</v>
      </c>
      <c r="J279" s="17" t="s">
        <v>675</v>
      </c>
      <c r="K279" s="27" t="s">
        <v>1184</v>
      </c>
      <c r="L279" s="18">
        <v>950111021</v>
      </c>
      <c r="M279" s="3" t="s">
        <v>653</v>
      </c>
      <c r="N279" s="3" t="s">
        <v>627</v>
      </c>
      <c r="O279" s="3" t="s">
        <v>610</v>
      </c>
      <c r="P279" s="3" t="s">
        <v>628</v>
      </c>
      <c r="Q279" s="3" t="s">
        <v>419</v>
      </c>
      <c r="R279" s="3" t="s">
        <v>754</v>
      </c>
      <c r="S279" s="18" t="s">
        <v>1157</v>
      </c>
      <c r="T279" s="14">
        <v>9517.6672727272726</v>
      </c>
      <c r="U279" s="7" t="e">
        <f>VLOOKUP(Tabla6[[#This Row],[NOMBRE PDV]],[3]Unicomer!$DY$3:$EA$160,3,0)</f>
        <v>#N/A</v>
      </c>
    </row>
    <row r="280" spans="1:21" x14ac:dyDescent="0.3">
      <c r="A280" s="29" t="s">
        <v>1180</v>
      </c>
      <c r="B280" s="9">
        <v>4</v>
      </c>
      <c r="C280" s="10" t="s">
        <v>1491</v>
      </c>
      <c r="D280" s="10" t="s">
        <v>1492</v>
      </c>
      <c r="E280" s="10"/>
      <c r="F280" s="11" t="s">
        <v>1491</v>
      </c>
      <c r="G280" s="11" t="s">
        <v>1493</v>
      </c>
      <c r="H280" s="11" t="s">
        <v>726</v>
      </c>
      <c r="I280" s="11" t="s">
        <v>1481</v>
      </c>
      <c r="J280" s="11" t="s">
        <v>675</v>
      </c>
      <c r="K280" s="27" t="s">
        <v>1264</v>
      </c>
      <c r="L280" s="13">
        <v>931994677</v>
      </c>
      <c r="M280" s="2" t="s">
        <v>654</v>
      </c>
      <c r="N280" s="2" t="s">
        <v>629</v>
      </c>
      <c r="O280" s="2" t="s">
        <v>547</v>
      </c>
      <c r="P280" s="2" t="s">
        <v>630</v>
      </c>
      <c r="Q280" s="2" t="s">
        <v>400</v>
      </c>
      <c r="R280" s="2" t="s">
        <v>729</v>
      </c>
      <c r="S280" s="13" t="s">
        <v>1157</v>
      </c>
      <c r="T280" s="14">
        <v>0</v>
      </c>
      <c r="U280" s="7" t="e">
        <f>VLOOKUP(Tabla6[[#This Row],[NOMBRE PDV]],[3]Unicomer!$DY$3:$EA$160,3,0)</f>
        <v>#N/A</v>
      </c>
    </row>
    <row r="281" spans="1:21" x14ac:dyDescent="0.3">
      <c r="A281" s="29" t="s">
        <v>1180</v>
      </c>
      <c r="B281" s="15" t="s">
        <v>932</v>
      </c>
      <c r="C281" s="16" t="s">
        <v>1494</v>
      </c>
      <c r="D281" s="16" t="s">
        <v>1494</v>
      </c>
      <c r="E281" s="16"/>
      <c r="F281" s="17" t="s">
        <v>1494</v>
      </c>
      <c r="G281" s="17" t="s">
        <v>1493</v>
      </c>
      <c r="H281" s="17" t="s">
        <v>726</v>
      </c>
      <c r="I281" s="17" t="s">
        <v>1481</v>
      </c>
      <c r="J281" s="17" t="s">
        <v>675</v>
      </c>
      <c r="K281" s="27" t="s">
        <v>1495</v>
      </c>
      <c r="L281" s="18">
        <v>931994677</v>
      </c>
      <c r="M281" s="3" t="s">
        <v>654</v>
      </c>
      <c r="N281" s="3" t="s">
        <v>629</v>
      </c>
      <c r="O281" s="3" t="s">
        <v>547</v>
      </c>
      <c r="P281" s="3" t="s">
        <v>630</v>
      </c>
      <c r="Q281" s="3" t="s">
        <v>400</v>
      </c>
      <c r="R281" s="3" t="s">
        <v>729</v>
      </c>
      <c r="S281" s="18" t="s">
        <v>1157</v>
      </c>
      <c r="T281" s="14">
        <v>0</v>
      </c>
      <c r="U281" s="7" t="e">
        <f>VLOOKUP(Tabla6[[#This Row],[NOMBRE PDV]],[3]Unicomer!$DY$3:$EA$160,3,0)</f>
        <v>#N/A</v>
      </c>
    </row>
    <row r="282" spans="1:21" x14ac:dyDescent="0.3">
      <c r="A282" s="29" t="s">
        <v>1180</v>
      </c>
      <c r="B282" s="9" t="s">
        <v>932</v>
      </c>
      <c r="C282" s="10" t="s">
        <v>1496</v>
      </c>
      <c r="D282" s="10" t="s">
        <v>1496</v>
      </c>
      <c r="E282" s="10"/>
      <c r="F282" s="11" t="s">
        <v>1496</v>
      </c>
      <c r="G282" s="11" t="s">
        <v>1493</v>
      </c>
      <c r="H282" s="11" t="s">
        <v>726</v>
      </c>
      <c r="I282" s="11" t="s">
        <v>1481</v>
      </c>
      <c r="J282" s="11" t="s">
        <v>675</v>
      </c>
      <c r="K282" s="27" t="s">
        <v>1495</v>
      </c>
      <c r="L282" s="13">
        <v>931994677</v>
      </c>
      <c r="M282" s="2" t="s">
        <v>654</v>
      </c>
      <c r="N282" s="2" t="s">
        <v>629</v>
      </c>
      <c r="O282" s="2" t="s">
        <v>547</v>
      </c>
      <c r="P282" s="2" t="s">
        <v>630</v>
      </c>
      <c r="Q282" s="2" t="s">
        <v>400</v>
      </c>
      <c r="R282" s="2" t="s">
        <v>729</v>
      </c>
      <c r="S282" s="13" t="s">
        <v>1157</v>
      </c>
      <c r="T282" s="14">
        <v>0</v>
      </c>
      <c r="U282" s="7" t="e">
        <f>VLOOKUP(Tabla6[[#This Row],[NOMBRE PDV]],[3]Unicomer!$DY$3:$EA$160,3,0)</f>
        <v>#N/A</v>
      </c>
    </row>
    <row r="283" spans="1:21" x14ac:dyDescent="0.3">
      <c r="A283" s="29" t="s">
        <v>1180</v>
      </c>
      <c r="B283" s="15" t="s">
        <v>932</v>
      </c>
      <c r="C283" s="16" t="s">
        <v>1497</v>
      </c>
      <c r="D283" s="16" t="s">
        <v>1497</v>
      </c>
      <c r="E283" s="16"/>
      <c r="F283" s="17" t="s">
        <v>1497</v>
      </c>
      <c r="G283" s="17" t="s">
        <v>1493</v>
      </c>
      <c r="H283" s="17" t="s">
        <v>726</v>
      </c>
      <c r="I283" s="17" t="s">
        <v>1481</v>
      </c>
      <c r="J283" s="17" t="s">
        <v>675</v>
      </c>
      <c r="K283" s="27" t="s">
        <v>1495</v>
      </c>
      <c r="L283" s="18">
        <v>931994677</v>
      </c>
      <c r="M283" s="3" t="s">
        <v>654</v>
      </c>
      <c r="N283" s="3" t="s">
        <v>629</v>
      </c>
      <c r="O283" s="3" t="s">
        <v>547</v>
      </c>
      <c r="P283" s="3" t="s">
        <v>630</v>
      </c>
      <c r="Q283" s="3" t="s">
        <v>400</v>
      </c>
      <c r="R283" s="3" t="s">
        <v>729</v>
      </c>
      <c r="S283" s="18" t="s">
        <v>1157</v>
      </c>
      <c r="T283" s="14">
        <v>0</v>
      </c>
      <c r="U283" s="7" t="e">
        <f>VLOOKUP(Tabla6[[#This Row],[NOMBRE PDV]],[3]Unicomer!$DY$3:$EA$160,3,0)</f>
        <v>#N/A</v>
      </c>
    </row>
    <row r="284" spans="1:21" x14ac:dyDescent="0.3">
      <c r="A284" s="29" t="s">
        <v>1180</v>
      </c>
      <c r="B284" s="9" t="s">
        <v>932</v>
      </c>
      <c r="C284" s="10" t="s">
        <v>1498</v>
      </c>
      <c r="D284" s="10" t="s">
        <v>1498</v>
      </c>
      <c r="E284" s="10"/>
      <c r="F284" s="11" t="s">
        <v>1498</v>
      </c>
      <c r="G284" s="11" t="s">
        <v>1493</v>
      </c>
      <c r="H284" s="11" t="s">
        <v>726</v>
      </c>
      <c r="I284" s="11" t="s">
        <v>1481</v>
      </c>
      <c r="J284" s="11" t="s">
        <v>675</v>
      </c>
      <c r="K284" s="27" t="s">
        <v>1495</v>
      </c>
      <c r="L284" s="13">
        <v>931994677</v>
      </c>
      <c r="M284" s="2" t="s">
        <v>654</v>
      </c>
      <c r="N284" s="2" t="s">
        <v>629</v>
      </c>
      <c r="O284" s="2" t="s">
        <v>547</v>
      </c>
      <c r="P284" s="2" t="s">
        <v>630</v>
      </c>
      <c r="Q284" s="2" t="s">
        <v>400</v>
      </c>
      <c r="R284" s="2" t="s">
        <v>729</v>
      </c>
      <c r="S284" s="13" t="s">
        <v>1157</v>
      </c>
      <c r="T284" s="14">
        <v>0</v>
      </c>
      <c r="U284" s="7" t="e">
        <f>VLOOKUP(Tabla6[[#This Row],[NOMBRE PDV]],[3]Unicomer!$DY$3:$EA$160,3,0)</f>
        <v>#N/A</v>
      </c>
    </row>
    <row r="285" spans="1:21" x14ac:dyDescent="0.3">
      <c r="A285" s="29" t="s">
        <v>1180</v>
      </c>
      <c r="B285" s="15" t="s">
        <v>932</v>
      </c>
      <c r="C285" s="16" t="s">
        <v>1499</v>
      </c>
      <c r="D285" s="16" t="s">
        <v>1499</v>
      </c>
      <c r="E285" s="16"/>
      <c r="F285" s="17" t="s">
        <v>1499</v>
      </c>
      <c r="G285" s="17" t="s">
        <v>1493</v>
      </c>
      <c r="H285" s="17" t="s">
        <v>726</v>
      </c>
      <c r="I285" s="17" t="s">
        <v>1481</v>
      </c>
      <c r="J285" s="17" t="s">
        <v>675</v>
      </c>
      <c r="K285" s="27" t="s">
        <v>1495</v>
      </c>
      <c r="L285" s="18">
        <v>931994677</v>
      </c>
      <c r="M285" s="3" t="s">
        <v>654</v>
      </c>
      <c r="N285" s="3" t="s">
        <v>629</v>
      </c>
      <c r="O285" s="3" t="s">
        <v>547</v>
      </c>
      <c r="P285" s="3" t="s">
        <v>630</v>
      </c>
      <c r="Q285" s="3" t="s">
        <v>400</v>
      </c>
      <c r="R285" s="3" t="s">
        <v>729</v>
      </c>
      <c r="S285" s="18" t="s">
        <v>1157</v>
      </c>
      <c r="T285" s="14">
        <v>0</v>
      </c>
      <c r="U285" s="7" t="e">
        <f>VLOOKUP(Tabla6[[#This Row],[NOMBRE PDV]],[3]Unicomer!$DY$3:$EA$160,3,0)</f>
        <v>#N/A</v>
      </c>
    </row>
    <row r="286" spans="1:21" x14ac:dyDescent="0.3">
      <c r="A286" s="29" t="s">
        <v>1180</v>
      </c>
      <c r="B286" s="9" t="s">
        <v>932</v>
      </c>
      <c r="C286" s="10" t="s">
        <v>1500</v>
      </c>
      <c r="D286" s="10" t="s">
        <v>1500</v>
      </c>
      <c r="E286" s="10"/>
      <c r="F286" s="11" t="s">
        <v>1500</v>
      </c>
      <c r="G286" s="11" t="s">
        <v>1493</v>
      </c>
      <c r="H286" s="11" t="s">
        <v>726</v>
      </c>
      <c r="I286" s="11" t="s">
        <v>1481</v>
      </c>
      <c r="J286" s="11" t="s">
        <v>675</v>
      </c>
      <c r="K286" s="27" t="s">
        <v>1495</v>
      </c>
      <c r="L286" s="13">
        <v>931994677</v>
      </c>
      <c r="M286" s="2" t="s">
        <v>654</v>
      </c>
      <c r="N286" s="2" t="s">
        <v>629</v>
      </c>
      <c r="O286" s="2" t="s">
        <v>547</v>
      </c>
      <c r="P286" s="2" t="s">
        <v>630</v>
      </c>
      <c r="Q286" s="2" t="s">
        <v>400</v>
      </c>
      <c r="R286" s="2" t="s">
        <v>729</v>
      </c>
      <c r="S286" s="13" t="s">
        <v>1157</v>
      </c>
      <c r="T286" s="14">
        <v>0</v>
      </c>
      <c r="U286" s="7" t="e">
        <f>VLOOKUP(Tabla6[[#This Row],[NOMBRE PDV]],[3]Unicomer!$DY$3:$EA$160,3,0)</f>
        <v>#N/A</v>
      </c>
    </row>
    <row r="287" spans="1:21" x14ac:dyDescent="0.3">
      <c r="A287" s="29" t="s">
        <v>1180</v>
      </c>
      <c r="B287" s="15" t="s">
        <v>932</v>
      </c>
      <c r="C287" s="16" t="s">
        <v>1501</v>
      </c>
      <c r="D287" s="16" t="s">
        <v>1501</v>
      </c>
      <c r="E287" s="16"/>
      <c r="F287" s="17" t="s">
        <v>1501</v>
      </c>
      <c r="G287" s="17" t="s">
        <v>1493</v>
      </c>
      <c r="H287" s="17" t="s">
        <v>726</v>
      </c>
      <c r="I287" s="17" t="s">
        <v>1481</v>
      </c>
      <c r="J287" s="17" t="s">
        <v>675</v>
      </c>
      <c r="K287" s="27" t="s">
        <v>1495</v>
      </c>
      <c r="L287" s="18">
        <v>931994677</v>
      </c>
      <c r="M287" s="3" t="s">
        <v>654</v>
      </c>
      <c r="N287" s="3" t="s">
        <v>629</v>
      </c>
      <c r="O287" s="3" t="s">
        <v>547</v>
      </c>
      <c r="P287" s="3" t="s">
        <v>630</v>
      </c>
      <c r="Q287" s="3" t="s">
        <v>400</v>
      </c>
      <c r="R287" s="3" t="s">
        <v>729</v>
      </c>
      <c r="S287" s="18" t="s">
        <v>1157</v>
      </c>
      <c r="T287" s="14">
        <v>0</v>
      </c>
      <c r="U287" s="7" t="e">
        <f>VLOOKUP(Tabla6[[#This Row],[NOMBRE PDV]],[3]Unicomer!$DY$3:$EA$160,3,0)</f>
        <v>#N/A</v>
      </c>
    </row>
    <row r="288" spans="1:21" x14ac:dyDescent="0.3">
      <c r="A288" s="29" t="s">
        <v>1180</v>
      </c>
      <c r="B288" s="9" t="s">
        <v>932</v>
      </c>
      <c r="C288" s="10" t="s">
        <v>1502</v>
      </c>
      <c r="D288" s="10" t="s">
        <v>1502</v>
      </c>
      <c r="E288" s="10"/>
      <c r="F288" s="11" t="s">
        <v>1502</v>
      </c>
      <c r="G288" s="11" t="s">
        <v>1493</v>
      </c>
      <c r="H288" s="11" t="s">
        <v>726</v>
      </c>
      <c r="I288" s="11" t="s">
        <v>1481</v>
      </c>
      <c r="J288" s="11" t="s">
        <v>675</v>
      </c>
      <c r="K288" s="27" t="s">
        <v>1495</v>
      </c>
      <c r="L288" s="13">
        <v>931994677</v>
      </c>
      <c r="M288" s="2" t="s">
        <v>654</v>
      </c>
      <c r="N288" s="2" t="s">
        <v>629</v>
      </c>
      <c r="O288" s="2" t="s">
        <v>547</v>
      </c>
      <c r="P288" s="2" t="s">
        <v>630</v>
      </c>
      <c r="Q288" s="2" t="s">
        <v>400</v>
      </c>
      <c r="R288" s="2" t="s">
        <v>729</v>
      </c>
      <c r="S288" s="13" t="s">
        <v>1157</v>
      </c>
      <c r="T288" s="14">
        <v>0</v>
      </c>
      <c r="U288" s="7" t="e">
        <f>VLOOKUP(Tabla6[[#This Row],[NOMBRE PDV]],[3]Unicomer!$DY$3:$EA$160,3,0)</f>
        <v>#N/A</v>
      </c>
    </row>
    <row r="289" spans="1:21" x14ac:dyDescent="0.3">
      <c r="A289" s="29" t="s">
        <v>885</v>
      </c>
      <c r="B289" s="15" t="s">
        <v>932</v>
      </c>
      <c r="C289" s="16" t="s">
        <v>1503</v>
      </c>
      <c r="D289" s="16" t="s">
        <v>1503</v>
      </c>
      <c r="E289" s="16"/>
      <c r="F289" s="17" t="s">
        <v>1503</v>
      </c>
      <c r="G289" s="17" t="s">
        <v>1493</v>
      </c>
      <c r="H289" s="17" t="s">
        <v>726</v>
      </c>
      <c r="I289" s="17" t="s">
        <v>1481</v>
      </c>
      <c r="J289" s="17" t="s">
        <v>675</v>
      </c>
      <c r="K289" s="27" t="s">
        <v>1495</v>
      </c>
      <c r="L289" s="18">
        <v>931994677</v>
      </c>
      <c r="M289" s="3" t="s">
        <v>654</v>
      </c>
      <c r="N289" s="3" t="s">
        <v>629</v>
      </c>
      <c r="O289" s="3" t="s">
        <v>547</v>
      </c>
      <c r="P289" s="3" t="s">
        <v>630</v>
      </c>
      <c r="Q289" s="3" t="s">
        <v>400</v>
      </c>
      <c r="R289" s="3" t="s">
        <v>729</v>
      </c>
      <c r="S289" s="18" t="s">
        <v>1157</v>
      </c>
      <c r="T289" s="14">
        <v>0</v>
      </c>
      <c r="U289" s="7" t="e">
        <f>VLOOKUP(Tabla6[[#This Row],[NOMBRE PDV]],[3]Unicomer!$DY$3:$EA$160,3,0)</f>
        <v>#N/A</v>
      </c>
    </row>
    <row r="290" spans="1:21" x14ac:dyDescent="0.3">
      <c r="A290" s="29" t="s">
        <v>885</v>
      </c>
      <c r="B290" s="9" t="s">
        <v>932</v>
      </c>
      <c r="C290" s="10" t="s">
        <v>1504</v>
      </c>
      <c r="D290" s="10" t="s">
        <v>1504</v>
      </c>
      <c r="E290" s="10"/>
      <c r="F290" s="11" t="s">
        <v>1504</v>
      </c>
      <c r="G290" s="11" t="s">
        <v>1493</v>
      </c>
      <c r="H290" s="11" t="s">
        <v>726</v>
      </c>
      <c r="I290" s="11" t="s">
        <v>1481</v>
      </c>
      <c r="J290" s="11" t="s">
        <v>675</v>
      </c>
      <c r="K290" s="27" t="s">
        <v>1495</v>
      </c>
      <c r="L290" s="13">
        <v>931994677</v>
      </c>
      <c r="M290" s="2" t="s">
        <v>654</v>
      </c>
      <c r="N290" s="2" t="s">
        <v>629</v>
      </c>
      <c r="O290" s="2" t="s">
        <v>547</v>
      </c>
      <c r="P290" s="2" t="s">
        <v>630</v>
      </c>
      <c r="Q290" s="2" t="s">
        <v>400</v>
      </c>
      <c r="R290" s="2" t="s">
        <v>729</v>
      </c>
      <c r="S290" s="13" t="s">
        <v>1157</v>
      </c>
      <c r="T290" s="14">
        <v>0</v>
      </c>
      <c r="U290" s="7" t="e">
        <f>VLOOKUP(Tabla6[[#This Row],[NOMBRE PDV]],[3]Unicomer!$DY$3:$EA$160,3,0)</f>
        <v>#N/A</v>
      </c>
    </row>
    <row r="291" spans="1:21" x14ac:dyDescent="0.3">
      <c r="A291" s="29" t="s">
        <v>885</v>
      </c>
      <c r="B291" s="15" t="s">
        <v>932</v>
      </c>
      <c r="C291" s="16" t="s">
        <v>1505</v>
      </c>
      <c r="D291" s="16" t="s">
        <v>1505</v>
      </c>
      <c r="E291" s="16"/>
      <c r="F291" s="17" t="s">
        <v>1505</v>
      </c>
      <c r="G291" s="17" t="s">
        <v>1493</v>
      </c>
      <c r="H291" s="17" t="s">
        <v>726</v>
      </c>
      <c r="I291" s="17" t="s">
        <v>1481</v>
      </c>
      <c r="J291" s="17" t="s">
        <v>675</v>
      </c>
      <c r="K291" s="27" t="s">
        <v>1495</v>
      </c>
      <c r="L291" s="18">
        <v>931994677</v>
      </c>
      <c r="M291" s="3" t="s">
        <v>654</v>
      </c>
      <c r="N291" s="3" t="s">
        <v>629</v>
      </c>
      <c r="O291" s="3" t="s">
        <v>547</v>
      </c>
      <c r="P291" s="3" t="s">
        <v>630</v>
      </c>
      <c r="Q291" s="3" t="s">
        <v>400</v>
      </c>
      <c r="R291" s="3" t="s">
        <v>729</v>
      </c>
      <c r="S291" s="18" t="s">
        <v>1157</v>
      </c>
      <c r="T291" s="14">
        <v>0</v>
      </c>
      <c r="U291" s="7" t="e">
        <f>VLOOKUP(Tabla6[[#This Row],[NOMBRE PDV]],[3]Unicomer!$DY$3:$EA$160,3,0)</f>
        <v>#N/A</v>
      </c>
    </row>
    <row r="292" spans="1:21" x14ac:dyDescent="0.3">
      <c r="A292" s="29" t="s">
        <v>885</v>
      </c>
      <c r="B292" s="9" t="s">
        <v>932</v>
      </c>
      <c r="C292" s="10" t="s">
        <v>1506</v>
      </c>
      <c r="D292" s="10" t="s">
        <v>1506</v>
      </c>
      <c r="E292" s="10"/>
      <c r="F292" s="11" t="s">
        <v>1506</v>
      </c>
      <c r="G292" s="11" t="s">
        <v>1493</v>
      </c>
      <c r="H292" s="11" t="s">
        <v>726</v>
      </c>
      <c r="I292" s="11" t="s">
        <v>1481</v>
      </c>
      <c r="J292" s="11" t="s">
        <v>675</v>
      </c>
      <c r="K292" s="27" t="s">
        <v>1495</v>
      </c>
      <c r="L292" s="13">
        <v>931994677</v>
      </c>
      <c r="M292" s="2" t="s">
        <v>654</v>
      </c>
      <c r="N292" s="2" t="s">
        <v>629</v>
      </c>
      <c r="O292" s="2" t="s">
        <v>547</v>
      </c>
      <c r="P292" s="2" t="s">
        <v>630</v>
      </c>
      <c r="Q292" s="2" t="s">
        <v>400</v>
      </c>
      <c r="R292" s="2" t="s">
        <v>729</v>
      </c>
      <c r="S292" s="13" t="s">
        <v>1157</v>
      </c>
      <c r="T292" s="14">
        <v>0</v>
      </c>
      <c r="U292" s="7" t="e">
        <f>VLOOKUP(Tabla6[[#This Row],[NOMBRE PDV]],[3]Unicomer!$DY$3:$EA$160,3,0)</f>
        <v>#N/A</v>
      </c>
    </row>
    <row r="293" spans="1:21" x14ac:dyDescent="0.3">
      <c r="A293" s="29" t="s">
        <v>885</v>
      </c>
      <c r="B293" s="15" t="s">
        <v>932</v>
      </c>
      <c r="C293" s="16" t="s">
        <v>1507</v>
      </c>
      <c r="D293" s="16" t="s">
        <v>1507</v>
      </c>
      <c r="E293" s="16"/>
      <c r="F293" s="17" t="s">
        <v>1507</v>
      </c>
      <c r="G293" s="17" t="s">
        <v>1493</v>
      </c>
      <c r="H293" s="17" t="s">
        <v>726</v>
      </c>
      <c r="I293" s="17" t="s">
        <v>1481</v>
      </c>
      <c r="J293" s="17" t="s">
        <v>675</v>
      </c>
      <c r="K293" s="27" t="s">
        <v>1495</v>
      </c>
      <c r="L293" s="18">
        <v>931994677</v>
      </c>
      <c r="M293" s="3" t="s">
        <v>654</v>
      </c>
      <c r="N293" s="3" t="s">
        <v>629</v>
      </c>
      <c r="O293" s="3" t="s">
        <v>547</v>
      </c>
      <c r="P293" s="3" t="s">
        <v>630</v>
      </c>
      <c r="Q293" s="3" t="s">
        <v>400</v>
      </c>
      <c r="R293" s="3" t="s">
        <v>729</v>
      </c>
      <c r="S293" s="18" t="s">
        <v>1157</v>
      </c>
      <c r="T293" s="14">
        <v>0</v>
      </c>
      <c r="U293" s="7" t="e">
        <f>VLOOKUP(Tabla6[[#This Row],[NOMBRE PDV]],[3]Unicomer!$DY$3:$EA$160,3,0)</f>
        <v>#N/A</v>
      </c>
    </row>
    <row r="294" spans="1:21" x14ac:dyDescent="0.3">
      <c r="A294" s="29" t="s">
        <v>885</v>
      </c>
      <c r="B294" s="9" t="s">
        <v>932</v>
      </c>
      <c r="C294" s="10" t="s">
        <v>1508</v>
      </c>
      <c r="D294" s="10" t="s">
        <v>1508</v>
      </c>
      <c r="E294" s="10"/>
      <c r="F294" s="11" t="s">
        <v>1508</v>
      </c>
      <c r="G294" s="11" t="s">
        <v>1493</v>
      </c>
      <c r="H294" s="11" t="s">
        <v>726</v>
      </c>
      <c r="I294" s="11" t="s">
        <v>1481</v>
      </c>
      <c r="J294" s="11" t="s">
        <v>675</v>
      </c>
      <c r="K294" s="27" t="s">
        <v>1495</v>
      </c>
      <c r="L294" s="13">
        <v>931994677</v>
      </c>
      <c r="M294" s="2" t="s">
        <v>654</v>
      </c>
      <c r="N294" s="2" t="s">
        <v>629</v>
      </c>
      <c r="O294" s="2" t="s">
        <v>547</v>
      </c>
      <c r="P294" s="2" t="s">
        <v>630</v>
      </c>
      <c r="Q294" s="2" t="s">
        <v>400</v>
      </c>
      <c r="R294" s="2" t="s">
        <v>729</v>
      </c>
      <c r="S294" s="13" t="s">
        <v>1157</v>
      </c>
      <c r="T294" s="14">
        <v>0</v>
      </c>
      <c r="U294" s="7" t="e">
        <f>VLOOKUP(Tabla6[[#This Row],[NOMBRE PDV]],[3]Unicomer!$DY$3:$EA$160,3,0)</f>
        <v>#N/A</v>
      </c>
    </row>
    <row r="295" spans="1:21" x14ac:dyDescent="0.3">
      <c r="A295" s="29" t="s">
        <v>885</v>
      </c>
      <c r="B295" s="15" t="s">
        <v>932</v>
      </c>
      <c r="C295" s="16" t="s">
        <v>1509</v>
      </c>
      <c r="D295" s="16" t="s">
        <v>1509</v>
      </c>
      <c r="E295" s="16"/>
      <c r="F295" s="17" t="s">
        <v>1509</v>
      </c>
      <c r="G295" s="17" t="s">
        <v>1493</v>
      </c>
      <c r="H295" s="17" t="s">
        <v>726</v>
      </c>
      <c r="I295" s="17" t="s">
        <v>1481</v>
      </c>
      <c r="J295" s="17" t="s">
        <v>675</v>
      </c>
      <c r="K295" s="27" t="s">
        <v>1495</v>
      </c>
      <c r="L295" s="18">
        <v>931994677</v>
      </c>
      <c r="M295" s="3" t="s">
        <v>654</v>
      </c>
      <c r="N295" s="3" t="s">
        <v>629</v>
      </c>
      <c r="O295" s="3" t="s">
        <v>547</v>
      </c>
      <c r="P295" s="3" t="s">
        <v>630</v>
      </c>
      <c r="Q295" s="3" t="s">
        <v>400</v>
      </c>
      <c r="R295" s="3" t="s">
        <v>729</v>
      </c>
      <c r="S295" s="18" t="s">
        <v>1157</v>
      </c>
      <c r="T295" s="14">
        <v>0</v>
      </c>
      <c r="U295" s="7" t="e">
        <f>VLOOKUP(Tabla6[[#This Row],[NOMBRE PDV]],[3]Unicomer!$DY$3:$EA$160,3,0)</f>
        <v>#N/A</v>
      </c>
    </row>
    <row r="296" spans="1:21" x14ac:dyDescent="0.3">
      <c r="A296" s="29" t="s">
        <v>885</v>
      </c>
      <c r="B296" s="9" t="s">
        <v>932</v>
      </c>
      <c r="C296" s="10" t="s">
        <v>1510</v>
      </c>
      <c r="D296" s="10" t="s">
        <v>1510</v>
      </c>
      <c r="E296" s="10"/>
      <c r="F296" s="11" t="s">
        <v>1510</v>
      </c>
      <c r="G296" s="11" t="s">
        <v>1493</v>
      </c>
      <c r="H296" s="11" t="s">
        <v>726</v>
      </c>
      <c r="I296" s="11" t="s">
        <v>1481</v>
      </c>
      <c r="J296" s="11" t="s">
        <v>675</v>
      </c>
      <c r="K296" s="27" t="s">
        <v>1495</v>
      </c>
      <c r="L296" s="13">
        <v>931994677</v>
      </c>
      <c r="M296" s="2" t="s">
        <v>654</v>
      </c>
      <c r="N296" s="2" t="s">
        <v>629</v>
      </c>
      <c r="O296" s="2" t="s">
        <v>547</v>
      </c>
      <c r="P296" s="2" t="s">
        <v>630</v>
      </c>
      <c r="Q296" s="2" t="s">
        <v>400</v>
      </c>
      <c r="R296" s="2" t="s">
        <v>729</v>
      </c>
      <c r="S296" s="13" t="s">
        <v>1157</v>
      </c>
      <c r="T296" s="14">
        <v>0</v>
      </c>
      <c r="U296" s="7" t="e">
        <f>VLOOKUP(Tabla6[[#This Row],[NOMBRE PDV]],[3]Unicomer!$DY$3:$EA$160,3,0)</f>
        <v>#N/A</v>
      </c>
    </row>
    <row r="297" spans="1:21" x14ac:dyDescent="0.3">
      <c r="A297" s="29" t="s">
        <v>885</v>
      </c>
      <c r="B297" s="15" t="s">
        <v>932</v>
      </c>
      <c r="C297" s="16" t="s">
        <v>1511</v>
      </c>
      <c r="D297" s="16" t="s">
        <v>1511</v>
      </c>
      <c r="E297" s="16"/>
      <c r="F297" s="17" t="s">
        <v>1511</v>
      </c>
      <c r="G297" s="17" t="s">
        <v>1493</v>
      </c>
      <c r="H297" s="17" t="s">
        <v>726</v>
      </c>
      <c r="I297" s="17" t="s">
        <v>1481</v>
      </c>
      <c r="J297" s="17" t="s">
        <v>675</v>
      </c>
      <c r="K297" s="27" t="s">
        <v>1495</v>
      </c>
      <c r="L297" s="18">
        <v>931994677</v>
      </c>
      <c r="M297" s="3" t="s">
        <v>654</v>
      </c>
      <c r="N297" s="3" t="s">
        <v>629</v>
      </c>
      <c r="O297" s="3" t="s">
        <v>547</v>
      </c>
      <c r="P297" s="3" t="s">
        <v>630</v>
      </c>
      <c r="Q297" s="3" t="s">
        <v>400</v>
      </c>
      <c r="R297" s="3" t="s">
        <v>729</v>
      </c>
      <c r="S297" s="18" t="s">
        <v>1157</v>
      </c>
      <c r="T297" s="14">
        <v>0</v>
      </c>
      <c r="U297" s="7" t="e">
        <f>VLOOKUP(Tabla6[[#This Row],[NOMBRE PDV]],[3]Unicomer!$DY$3:$EA$160,3,0)</f>
        <v>#N/A</v>
      </c>
    </row>
    <row r="298" spans="1:21" x14ac:dyDescent="0.3">
      <c r="A298" s="29" t="s">
        <v>796</v>
      </c>
      <c r="B298" s="9">
        <v>637</v>
      </c>
      <c r="C298" s="10" t="s">
        <v>1262</v>
      </c>
      <c r="D298" s="10" t="s">
        <v>1263</v>
      </c>
      <c r="E298" s="10" t="s">
        <v>769</v>
      </c>
      <c r="F298" s="11" t="s">
        <v>51</v>
      </c>
      <c r="G298" s="11" t="s">
        <v>1125</v>
      </c>
      <c r="H298" s="11" t="s">
        <v>726</v>
      </c>
      <c r="I298" s="11" t="s">
        <v>727</v>
      </c>
      <c r="J298" s="11" t="s">
        <v>675</v>
      </c>
      <c r="K298" s="27" t="s">
        <v>1264</v>
      </c>
      <c r="L298" s="13">
        <v>931994677</v>
      </c>
      <c r="M298" s="2" t="s">
        <v>654</v>
      </c>
      <c r="N298" s="2" t="s">
        <v>629</v>
      </c>
      <c r="O298" s="2" t="s">
        <v>547</v>
      </c>
      <c r="P298" s="2" t="s">
        <v>630</v>
      </c>
      <c r="Q298" s="2" t="s">
        <v>400</v>
      </c>
      <c r="R298" s="2" t="s">
        <v>729</v>
      </c>
      <c r="S298" s="13" t="s">
        <v>1157</v>
      </c>
      <c r="T298" s="14">
        <v>14120.991508369205</v>
      </c>
      <c r="U298" s="7" t="e">
        <f>VLOOKUP(Tabla6[[#This Row],[NOMBRE PDV]],[3]Unicomer!$DY$3:$EA$160,3,0)</f>
        <v>#N/A</v>
      </c>
    </row>
    <row r="299" spans="1:21" x14ac:dyDescent="0.3">
      <c r="A299" s="29" t="s">
        <v>796</v>
      </c>
      <c r="B299" s="15">
        <v>540</v>
      </c>
      <c r="C299" s="16" t="s">
        <v>1265</v>
      </c>
      <c r="D299" s="16" t="s">
        <v>1266</v>
      </c>
      <c r="E299" s="16" t="s">
        <v>757</v>
      </c>
      <c r="F299" s="17" t="s">
        <v>30</v>
      </c>
      <c r="G299" s="17" t="s">
        <v>1125</v>
      </c>
      <c r="H299" s="17" t="s">
        <v>726</v>
      </c>
      <c r="I299" s="17" t="s">
        <v>727</v>
      </c>
      <c r="J299" s="17" t="s">
        <v>675</v>
      </c>
      <c r="K299" s="27" t="s">
        <v>1264</v>
      </c>
      <c r="L299" s="18">
        <v>931994677</v>
      </c>
      <c r="M299" s="3" t="s">
        <v>654</v>
      </c>
      <c r="N299" s="3" t="s">
        <v>629</v>
      </c>
      <c r="O299" s="3" t="s">
        <v>547</v>
      </c>
      <c r="P299" s="3" t="s">
        <v>630</v>
      </c>
      <c r="Q299" s="3" t="s">
        <v>400</v>
      </c>
      <c r="R299" s="3" t="s">
        <v>747</v>
      </c>
      <c r="S299" s="18" t="s">
        <v>1157</v>
      </c>
      <c r="T299" s="14">
        <v>11251.868189999997</v>
      </c>
      <c r="U299" s="7" t="e">
        <f>VLOOKUP(Tabla6[[#This Row],[NOMBRE PDV]],[3]Unicomer!$DY$3:$EA$160,3,0)</f>
        <v>#N/A</v>
      </c>
    </row>
    <row r="300" spans="1:21" x14ac:dyDescent="0.3">
      <c r="A300" s="29" t="s">
        <v>796</v>
      </c>
      <c r="B300" s="9">
        <v>921</v>
      </c>
      <c r="C300" s="10" t="s">
        <v>1267</v>
      </c>
      <c r="D300" s="10" t="s">
        <v>1268</v>
      </c>
      <c r="E300" s="10" t="s">
        <v>734</v>
      </c>
      <c r="F300" s="11" t="s">
        <v>64</v>
      </c>
      <c r="G300" s="11" t="s">
        <v>1125</v>
      </c>
      <c r="H300" s="11" t="s">
        <v>726</v>
      </c>
      <c r="I300" s="11" t="s">
        <v>727</v>
      </c>
      <c r="J300" s="11" t="s">
        <v>675</v>
      </c>
      <c r="K300" s="27" t="s">
        <v>1264</v>
      </c>
      <c r="L300" s="13">
        <v>931994677</v>
      </c>
      <c r="M300" s="2" t="s">
        <v>654</v>
      </c>
      <c r="N300" s="2" t="s">
        <v>629</v>
      </c>
      <c r="O300" s="2" t="s">
        <v>547</v>
      </c>
      <c r="P300" s="2" t="s">
        <v>630</v>
      </c>
      <c r="Q300" s="2" t="s">
        <v>400</v>
      </c>
      <c r="R300" s="2" t="s">
        <v>729</v>
      </c>
      <c r="S300" s="13" t="s">
        <v>1157</v>
      </c>
      <c r="T300" s="14">
        <v>19586.855</v>
      </c>
      <c r="U300" s="7" t="e">
        <f>VLOOKUP(Tabla6[[#This Row],[NOMBRE PDV]],[3]Unicomer!$DY$3:$EA$160,3,0)</f>
        <v>#N/A</v>
      </c>
    </row>
    <row r="301" spans="1:21" x14ac:dyDescent="0.3">
      <c r="A301" s="29" t="s">
        <v>796</v>
      </c>
      <c r="B301" s="15">
        <v>417</v>
      </c>
      <c r="C301" s="16" t="s">
        <v>1269</v>
      </c>
      <c r="D301" s="16" t="s">
        <v>1270</v>
      </c>
      <c r="E301" s="16" t="s">
        <v>757</v>
      </c>
      <c r="F301" s="17" t="s">
        <v>39</v>
      </c>
      <c r="G301" s="17" t="s">
        <v>1125</v>
      </c>
      <c r="H301" s="17" t="s">
        <v>726</v>
      </c>
      <c r="I301" s="17" t="s">
        <v>727</v>
      </c>
      <c r="J301" s="17" t="s">
        <v>675</v>
      </c>
      <c r="K301" s="27" t="s">
        <v>1264</v>
      </c>
      <c r="L301" s="18">
        <v>931994677</v>
      </c>
      <c r="M301" s="3" t="s">
        <v>654</v>
      </c>
      <c r="N301" s="3" t="s">
        <v>629</v>
      </c>
      <c r="O301" s="3" t="s">
        <v>547</v>
      </c>
      <c r="P301" s="3" t="s">
        <v>630</v>
      </c>
      <c r="Q301" s="3" t="s">
        <v>400</v>
      </c>
      <c r="R301" s="3" t="s">
        <v>754</v>
      </c>
      <c r="S301" s="18" t="s">
        <v>1157</v>
      </c>
      <c r="T301" s="14">
        <v>14339.53181818182</v>
      </c>
      <c r="U301" s="7" t="e">
        <f>VLOOKUP(Tabla6[[#This Row],[NOMBRE PDV]],[3]Unicomer!$DY$3:$EA$160,3,0)</f>
        <v>#N/A</v>
      </c>
    </row>
    <row r="302" spans="1:21" x14ac:dyDescent="0.3">
      <c r="A302" s="29" t="s">
        <v>796</v>
      </c>
      <c r="B302" s="9">
        <v>964</v>
      </c>
      <c r="C302" s="10" t="s">
        <v>49</v>
      </c>
      <c r="D302" s="10" t="s">
        <v>1271</v>
      </c>
      <c r="E302" s="10" t="s">
        <v>757</v>
      </c>
      <c r="F302" s="11" t="s">
        <v>49</v>
      </c>
      <c r="G302" s="11" t="s">
        <v>1272</v>
      </c>
      <c r="H302" s="11" t="s">
        <v>726</v>
      </c>
      <c r="I302" s="11" t="s">
        <v>727</v>
      </c>
      <c r="J302" s="11" t="s">
        <v>675</v>
      </c>
      <c r="K302" s="27" t="s">
        <v>1264</v>
      </c>
      <c r="L302" s="13">
        <v>931994677</v>
      </c>
      <c r="M302" s="2" t="s">
        <v>654</v>
      </c>
      <c r="N302" s="2" t="s">
        <v>629</v>
      </c>
      <c r="O302" s="2" t="s">
        <v>547</v>
      </c>
      <c r="P302" s="2" t="s">
        <v>630</v>
      </c>
      <c r="Q302" s="2" t="s">
        <v>400</v>
      </c>
      <c r="R302" s="2" t="s">
        <v>729</v>
      </c>
      <c r="S302" s="13" t="s">
        <v>1157</v>
      </c>
      <c r="T302" s="14">
        <v>19530.149147458636</v>
      </c>
      <c r="U302" s="7" t="e">
        <f>VLOOKUP(Tabla6[[#This Row],[NOMBRE PDV]],[3]Unicomer!$DY$3:$EA$160,3,0)</f>
        <v>#N/A</v>
      </c>
    </row>
    <row r="303" spans="1:21" x14ac:dyDescent="0.3">
      <c r="A303" s="29" t="s">
        <v>796</v>
      </c>
      <c r="B303" s="15">
        <v>871</v>
      </c>
      <c r="C303" s="16" t="s">
        <v>1273</v>
      </c>
      <c r="D303" s="16" t="s">
        <v>1274</v>
      </c>
      <c r="E303" s="16" t="s">
        <v>769</v>
      </c>
      <c r="F303" s="17" t="s">
        <v>39</v>
      </c>
      <c r="G303" s="17" t="s">
        <v>1272</v>
      </c>
      <c r="H303" s="17" t="s">
        <v>726</v>
      </c>
      <c r="I303" s="17" t="s">
        <v>727</v>
      </c>
      <c r="J303" s="17" t="s">
        <v>675</v>
      </c>
      <c r="K303" s="27" t="s">
        <v>1264</v>
      </c>
      <c r="L303" s="18">
        <v>931994677</v>
      </c>
      <c r="M303" s="3" t="s">
        <v>654</v>
      </c>
      <c r="N303" s="3" t="s">
        <v>629</v>
      </c>
      <c r="O303" s="3" t="s">
        <v>547</v>
      </c>
      <c r="P303" s="3" t="s">
        <v>630</v>
      </c>
      <c r="Q303" s="3" t="s">
        <v>400</v>
      </c>
      <c r="R303" s="3" t="s">
        <v>754</v>
      </c>
      <c r="S303" s="18" t="s">
        <v>1157</v>
      </c>
      <c r="T303" s="14">
        <v>5580.0426135596099</v>
      </c>
      <c r="U303" s="7" t="e">
        <f>VLOOKUP(Tabla6[[#This Row],[NOMBRE PDV]],[3]Unicomer!$DY$3:$EA$160,3,0)</f>
        <v>#N/A</v>
      </c>
    </row>
    <row r="304" spans="1:21" x14ac:dyDescent="0.3">
      <c r="A304" s="29" t="s">
        <v>796</v>
      </c>
      <c r="B304" s="9">
        <v>493</v>
      </c>
      <c r="C304" s="10" t="s">
        <v>1275</v>
      </c>
      <c r="D304" s="10" t="s">
        <v>1276</v>
      </c>
      <c r="E304" s="10" t="s">
        <v>757</v>
      </c>
      <c r="F304" s="11" t="s">
        <v>23</v>
      </c>
      <c r="G304" s="11" t="s">
        <v>1272</v>
      </c>
      <c r="H304" s="11" t="s">
        <v>726</v>
      </c>
      <c r="I304" s="11" t="s">
        <v>727</v>
      </c>
      <c r="J304" s="11" t="s">
        <v>675</v>
      </c>
      <c r="K304" s="27" t="s">
        <v>1264</v>
      </c>
      <c r="L304" s="13">
        <v>931994677</v>
      </c>
      <c r="M304" s="2" t="s">
        <v>654</v>
      </c>
      <c r="N304" s="2" t="s">
        <v>629</v>
      </c>
      <c r="O304" s="2" t="s">
        <v>547</v>
      </c>
      <c r="P304" s="2" t="s">
        <v>630</v>
      </c>
      <c r="Q304" s="2" t="s">
        <v>400</v>
      </c>
      <c r="R304" s="2" t="s">
        <v>747</v>
      </c>
      <c r="S304" s="13" t="s">
        <v>1157</v>
      </c>
      <c r="T304" s="14">
        <v>2790.0213067798049</v>
      </c>
      <c r="U304" s="7" t="e">
        <f>VLOOKUP(Tabla6[[#This Row],[NOMBRE PDV]],[3]Unicomer!$DY$3:$EA$160,3,0)</f>
        <v>#N/A</v>
      </c>
    </row>
    <row r="305" spans="1:21" x14ac:dyDescent="0.3">
      <c r="A305" s="29" t="s">
        <v>796</v>
      </c>
      <c r="B305" s="15">
        <v>622</v>
      </c>
      <c r="C305" s="16" t="s">
        <v>1277</v>
      </c>
      <c r="D305" s="16" t="s">
        <v>1278</v>
      </c>
      <c r="E305" s="16" t="s">
        <v>769</v>
      </c>
      <c r="F305" s="17" t="s">
        <v>51</v>
      </c>
      <c r="G305" s="17" t="s">
        <v>1272</v>
      </c>
      <c r="H305" s="17" t="s">
        <v>726</v>
      </c>
      <c r="I305" s="17" t="s">
        <v>727</v>
      </c>
      <c r="J305" s="17" t="s">
        <v>675</v>
      </c>
      <c r="K305" s="27" t="s">
        <v>1264</v>
      </c>
      <c r="L305" s="18">
        <v>931994677</v>
      </c>
      <c r="M305" s="3" t="s">
        <v>654</v>
      </c>
      <c r="N305" s="3" t="s">
        <v>629</v>
      </c>
      <c r="O305" s="3" t="s">
        <v>547</v>
      </c>
      <c r="P305" s="3" t="s">
        <v>630</v>
      </c>
      <c r="Q305" s="3" t="s">
        <v>400</v>
      </c>
      <c r="R305" s="3" t="s">
        <v>729</v>
      </c>
      <c r="S305" s="18" t="s">
        <v>1157</v>
      </c>
      <c r="T305" s="14">
        <v>5580.0426135596099</v>
      </c>
      <c r="U305" s="7" t="e">
        <f>VLOOKUP(Tabla6[[#This Row],[NOMBRE PDV]],[3]Unicomer!$DY$3:$EA$160,3,0)</f>
        <v>#N/A</v>
      </c>
    </row>
    <row r="306" spans="1:21" x14ac:dyDescent="0.3">
      <c r="A306" s="29" t="s">
        <v>796</v>
      </c>
      <c r="B306" s="9">
        <v>523</v>
      </c>
      <c r="C306" s="10" t="s">
        <v>30</v>
      </c>
      <c r="D306" s="10" t="s">
        <v>1279</v>
      </c>
      <c r="E306" s="10" t="s">
        <v>769</v>
      </c>
      <c r="F306" s="11" t="s">
        <v>30</v>
      </c>
      <c r="G306" s="11" t="s">
        <v>1272</v>
      </c>
      <c r="H306" s="11" t="s">
        <v>726</v>
      </c>
      <c r="I306" s="11" t="s">
        <v>727</v>
      </c>
      <c r="J306" s="11" t="s">
        <v>675</v>
      </c>
      <c r="K306" s="27" t="s">
        <v>1264</v>
      </c>
      <c r="L306" s="13">
        <v>931994677</v>
      </c>
      <c r="M306" s="2" t="s">
        <v>654</v>
      </c>
      <c r="N306" s="2" t="s">
        <v>629</v>
      </c>
      <c r="O306" s="2" t="s">
        <v>547</v>
      </c>
      <c r="P306" s="2" t="s">
        <v>630</v>
      </c>
      <c r="Q306" s="2" t="s">
        <v>400</v>
      </c>
      <c r="R306" s="2" t="s">
        <v>747</v>
      </c>
      <c r="S306" s="13" t="s">
        <v>1157</v>
      </c>
      <c r="T306" s="14">
        <v>4533.7846235171828</v>
      </c>
      <c r="U306" s="7" t="e">
        <f>VLOOKUP(Tabla6[[#This Row],[NOMBRE PDV]],[3]Unicomer!$DY$3:$EA$160,3,0)</f>
        <v>#N/A</v>
      </c>
    </row>
    <row r="307" spans="1:21" x14ac:dyDescent="0.3">
      <c r="A307" s="29" t="s">
        <v>1198</v>
      </c>
      <c r="B307" s="15">
        <v>963</v>
      </c>
      <c r="C307" s="16" t="s">
        <v>1280</v>
      </c>
      <c r="D307" s="16" t="s">
        <v>1281</v>
      </c>
      <c r="E307" s="16" t="s">
        <v>757</v>
      </c>
      <c r="F307" s="17" t="s">
        <v>30</v>
      </c>
      <c r="G307" s="17" t="s">
        <v>1282</v>
      </c>
      <c r="H307" s="17" t="s">
        <v>726</v>
      </c>
      <c r="I307" s="17" t="s">
        <v>727</v>
      </c>
      <c r="J307" s="17" t="s">
        <v>675</v>
      </c>
      <c r="K307" s="27" t="s">
        <v>1264</v>
      </c>
      <c r="L307" s="18">
        <v>931994677</v>
      </c>
      <c r="M307" s="3" t="s">
        <v>654</v>
      </c>
      <c r="N307" s="3" t="s">
        <v>629</v>
      </c>
      <c r="O307" s="3" t="s">
        <v>547</v>
      </c>
      <c r="P307" s="3" t="s">
        <v>630</v>
      </c>
      <c r="Q307" s="3" t="s">
        <v>400</v>
      </c>
      <c r="R307" s="3" t="s">
        <v>747</v>
      </c>
      <c r="S307" s="18" t="s">
        <v>1157</v>
      </c>
      <c r="T307" s="14">
        <v>6061.1782800000001</v>
      </c>
      <c r="U307" s="7" t="e">
        <f>VLOOKUP(Tabla6[[#This Row],[NOMBRE PDV]],[3]Unicomer!$DY$3:$EA$160,3,0)</f>
        <v>#N/A</v>
      </c>
    </row>
    <row r="308" spans="1:21" x14ac:dyDescent="0.3">
      <c r="A308" s="29" t="s">
        <v>1198</v>
      </c>
      <c r="B308" s="9">
        <v>587</v>
      </c>
      <c r="C308" s="10" t="s">
        <v>1283</v>
      </c>
      <c r="D308" s="10" t="s">
        <v>1284</v>
      </c>
      <c r="E308" s="10" t="s">
        <v>757</v>
      </c>
      <c r="F308" s="11" t="s">
        <v>30</v>
      </c>
      <c r="G308" s="11" t="s">
        <v>1285</v>
      </c>
      <c r="H308" s="11" t="s">
        <v>726</v>
      </c>
      <c r="I308" s="11" t="s">
        <v>727</v>
      </c>
      <c r="J308" s="11" t="s">
        <v>675</v>
      </c>
      <c r="K308" s="27" t="s">
        <v>1264</v>
      </c>
      <c r="L308" s="13">
        <v>931994677</v>
      </c>
      <c r="M308" s="2" t="s">
        <v>654</v>
      </c>
      <c r="N308" s="2" t="s">
        <v>629</v>
      </c>
      <c r="O308" s="2" t="s">
        <v>547</v>
      </c>
      <c r="P308" s="2" t="s">
        <v>630</v>
      </c>
      <c r="Q308" s="2" t="s">
        <v>400</v>
      </c>
      <c r="R308" s="2" t="s">
        <v>747</v>
      </c>
      <c r="S308" s="13" t="s">
        <v>1157</v>
      </c>
      <c r="T308" s="14">
        <v>4707.0852599999998</v>
      </c>
      <c r="U308" s="7" t="e">
        <f>VLOOKUP(Tabla6[[#This Row],[NOMBRE PDV]],[3]Unicomer!$DY$3:$EA$160,3,0)</f>
        <v>#N/A</v>
      </c>
    </row>
    <row r="309" spans="1:21" x14ac:dyDescent="0.3">
      <c r="A309" s="29" t="s">
        <v>1198</v>
      </c>
      <c r="B309" s="15">
        <v>589</v>
      </c>
      <c r="C309" s="16" t="s">
        <v>1286</v>
      </c>
      <c r="D309" s="16" t="s">
        <v>1287</v>
      </c>
      <c r="E309" s="16" t="s">
        <v>757</v>
      </c>
      <c r="F309" s="17" t="s">
        <v>30</v>
      </c>
      <c r="G309" s="17" t="s">
        <v>1288</v>
      </c>
      <c r="H309" s="17" t="s">
        <v>726</v>
      </c>
      <c r="I309" s="17" t="s">
        <v>727</v>
      </c>
      <c r="J309" s="17" t="s">
        <v>675</v>
      </c>
      <c r="K309" s="27" t="s">
        <v>1264</v>
      </c>
      <c r="L309" s="18">
        <v>931994677</v>
      </c>
      <c r="M309" s="3" t="s">
        <v>654</v>
      </c>
      <c r="N309" s="3" t="s">
        <v>629</v>
      </c>
      <c r="O309" s="3" t="s">
        <v>547</v>
      </c>
      <c r="P309" s="3" t="s">
        <v>630</v>
      </c>
      <c r="Q309" s="3" t="s">
        <v>400</v>
      </c>
      <c r="R309" s="3" t="s">
        <v>747</v>
      </c>
      <c r="S309" s="18" t="s">
        <v>1157</v>
      </c>
      <c r="T309" s="14">
        <v>6770.4650999999994</v>
      </c>
      <c r="U309" s="7" t="e">
        <f>VLOOKUP(Tabla6[[#This Row],[NOMBRE PDV]],[3]Unicomer!$DY$3:$EA$160,3,0)</f>
        <v>#N/A</v>
      </c>
    </row>
    <row r="310" spans="1:21" x14ac:dyDescent="0.3">
      <c r="A310" s="29" t="s">
        <v>1289</v>
      </c>
      <c r="B310" s="9">
        <v>533</v>
      </c>
      <c r="C310" s="10" t="s">
        <v>1290</v>
      </c>
      <c r="D310" s="10" t="s">
        <v>1291</v>
      </c>
      <c r="E310" s="10" t="s">
        <v>757</v>
      </c>
      <c r="F310" s="11" t="s">
        <v>30</v>
      </c>
      <c r="G310" s="11" t="s">
        <v>1292</v>
      </c>
      <c r="H310" s="11" t="s">
        <v>726</v>
      </c>
      <c r="I310" s="11" t="s">
        <v>727</v>
      </c>
      <c r="J310" s="11" t="s">
        <v>675</v>
      </c>
      <c r="K310" s="27" t="s">
        <v>1264</v>
      </c>
      <c r="L310" s="13">
        <v>931994677</v>
      </c>
      <c r="M310" s="2" t="s">
        <v>654</v>
      </c>
      <c r="N310" s="2" t="s">
        <v>629</v>
      </c>
      <c r="O310" s="2" t="s">
        <v>547</v>
      </c>
      <c r="P310" s="2" t="s">
        <v>630</v>
      </c>
      <c r="Q310" s="2" t="s">
        <v>400</v>
      </c>
      <c r="R310" s="2" t="s">
        <v>747</v>
      </c>
      <c r="S310" s="13" t="s">
        <v>1157</v>
      </c>
      <c r="T310" s="14">
        <v>10639.302299999999</v>
      </c>
      <c r="U310" s="7" t="e">
        <f>VLOOKUP(Tabla6[[#This Row],[NOMBRE PDV]],[3]Unicomer!$DY$3:$EA$160,3,0)</f>
        <v>#N/A</v>
      </c>
    </row>
    <row r="311" spans="1:21" x14ac:dyDescent="0.3">
      <c r="A311" s="29" t="s">
        <v>1289</v>
      </c>
      <c r="B311" s="15">
        <v>506</v>
      </c>
      <c r="C311" s="16" t="s">
        <v>1293</v>
      </c>
      <c r="D311" s="16" t="s">
        <v>1294</v>
      </c>
      <c r="E311" s="16" t="s">
        <v>769</v>
      </c>
      <c r="F311" s="17" t="s">
        <v>23</v>
      </c>
      <c r="G311" s="17" t="s">
        <v>1292</v>
      </c>
      <c r="H311" s="17" t="s">
        <v>726</v>
      </c>
      <c r="I311" s="17" t="s">
        <v>727</v>
      </c>
      <c r="J311" s="17" t="s">
        <v>675</v>
      </c>
      <c r="K311" s="27" t="s">
        <v>1264</v>
      </c>
      <c r="L311" s="18">
        <v>931994677</v>
      </c>
      <c r="M311" s="3" t="s">
        <v>654</v>
      </c>
      <c r="N311" s="3" t="s">
        <v>629</v>
      </c>
      <c r="O311" s="3" t="s">
        <v>547</v>
      </c>
      <c r="P311" s="3" t="s">
        <v>630</v>
      </c>
      <c r="Q311" s="3" t="s">
        <v>400</v>
      </c>
      <c r="R311" s="3" t="s">
        <v>747</v>
      </c>
      <c r="S311" s="18" t="s">
        <v>1157</v>
      </c>
      <c r="T311" s="14">
        <v>12714.234805194805</v>
      </c>
      <c r="U311" s="7" t="e">
        <f>VLOOKUP(Tabla6[[#This Row],[NOMBRE PDV]],[3]Unicomer!$DY$3:$EA$160,3,0)</f>
        <v>#N/A</v>
      </c>
    </row>
    <row r="312" spans="1:21" x14ac:dyDescent="0.3">
      <c r="A312" s="29" t="s">
        <v>1289</v>
      </c>
      <c r="B312" s="9">
        <v>405</v>
      </c>
      <c r="C312" s="10" t="s">
        <v>1295</v>
      </c>
      <c r="D312" s="10" t="s">
        <v>1296</v>
      </c>
      <c r="E312" s="10" t="s">
        <v>734</v>
      </c>
      <c r="F312" s="11" t="s">
        <v>39</v>
      </c>
      <c r="G312" s="11" t="s">
        <v>1292</v>
      </c>
      <c r="H312" s="11" t="s">
        <v>726</v>
      </c>
      <c r="I312" s="11" t="s">
        <v>727</v>
      </c>
      <c r="J312" s="11" t="s">
        <v>675</v>
      </c>
      <c r="K312" s="27" t="s">
        <v>1264</v>
      </c>
      <c r="L312" s="13">
        <v>931994677</v>
      </c>
      <c r="M312" s="2" t="s">
        <v>654</v>
      </c>
      <c r="N312" s="2" t="s">
        <v>629</v>
      </c>
      <c r="O312" s="2" t="s">
        <v>547</v>
      </c>
      <c r="P312" s="2" t="s">
        <v>630</v>
      </c>
      <c r="Q312" s="2" t="s">
        <v>400</v>
      </c>
      <c r="R312" s="2" t="s">
        <v>754</v>
      </c>
      <c r="S312" s="13" t="s">
        <v>1157</v>
      </c>
      <c r="T312" s="14">
        <v>29750.589090909092</v>
      </c>
      <c r="U312" s="7" t="e">
        <f>VLOOKUP(Tabla6[[#This Row],[NOMBRE PDV]],[3]Unicomer!$DY$3:$EA$160,3,0)</f>
        <v>#N/A</v>
      </c>
    </row>
    <row r="313" spans="1:21" x14ac:dyDescent="0.3">
      <c r="A313" s="29" t="s">
        <v>885</v>
      </c>
      <c r="B313" s="15">
        <v>544</v>
      </c>
      <c r="C313" s="16" t="s">
        <v>1297</v>
      </c>
      <c r="D313" s="16" t="s">
        <v>275</v>
      </c>
      <c r="E313" s="16" t="s">
        <v>769</v>
      </c>
      <c r="F313" s="17" t="s">
        <v>30</v>
      </c>
      <c r="G313" s="17" t="s">
        <v>1298</v>
      </c>
      <c r="H313" s="17" t="s">
        <v>1298</v>
      </c>
      <c r="I313" s="17" t="s">
        <v>727</v>
      </c>
      <c r="J313" s="17" t="s">
        <v>676</v>
      </c>
      <c r="K313" s="20" t="s">
        <v>968</v>
      </c>
      <c r="L313" s="18">
        <v>706376969</v>
      </c>
      <c r="M313" s="3" t="s">
        <v>273</v>
      </c>
      <c r="N313" s="3" t="s">
        <v>543</v>
      </c>
      <c r="O313" s="3" t="s">
        <v>544</v>
      </c>
      <c r="P313" s="3" t="s">
        <v>545</v>
      </c>
      <c r="Q313" s="3" t="s">
        <v>435</v>
      </c>
      <c r="R313" s="3" t="s">
        <v>747</v>
      </c>
      <c r="S313" s="18" t="s">
        <v>1157</v>
      </c>
      <c r="T313" s="14">
        <v>13669.891439999999</v>
      </c>
      <c r="U313" s="7" t="e">
        <f>VLOOKUP(Tabla6[[#This Row],[NOMBRE PDV]],[3]Unicomer!$DY$3:$EA$160,3,0)</f>
        <v>#N/A</v>
      </c>
    </row>
    <row r="314" spans="1:21" x14ac:dyDescent="0.3">
      <c r="A314" s="29" t="s">
        <v>885</v>
      </c>
      <c r="B314" s="9">
        <v>915</v>
      </c>
      <c r="C314" s="10" t="s">
        <v>1299</v>
      </c>
      <c r="D314" s="10" t="s">
        <v>1300</v>
      </c>
      <c r="E314" s="10" t="s">
        <v>734</v>
      </c>
      <c r="F314" s="11" t="s">
        <v>64</v>
      </c>
      <c r="G314" s="11" t="s">
        <v>1298</v>
      </c>
      <c r="H314" s="11" t="s">
        <v>1298</v>
      </c>
      <c r="I314" s="11" t="s">
        <v>727</v>
      </c>
      <c r="J314" s="11" t="s">
        <v>676</v>
      </c>
      <c r="K314" s="20" t="s">
        <v>968</v>
      </c>
      <c r="L314" s="13">
        <v>706376969</v>
      </c>
      <c r="M314" s="2" t="s">
        <v>273</v>
      </c>
      <c r="N314" s="2" t="s">
        <v>543</v>
      </c>
      <c r="O314" s="2" t="s">
        <v>544</v>
      </c>
      <c r="P314" s="2" t="s">
        <v>545</v>
      </c>
      <c r="Q314" s="2" t="s">
        <v>435</v>
      </c>
      <c r="R314" s="2" t="s">
        <v>729</v>
      </c>
      <c r="S314" s="13" t="s">
        <v>1157</v>
      </c>
      <c r="T314" s="14">
        <v>26895.814166666667</v>
      </c>
      <c r="U314" s="7" t="e">
        <f>VLOOKUP(Tabla6[[#This Row],[NOMBRE PDV]],[3]Unicomer!$DY$3:$EA$160,3,0)</f>
        <v>#N/A</v>
      </c>
    </row>
    <row r="315" spans="1:21" x14ac:dyDescent="0.3">
      <c r="A315" s="29" t="s">
        <v>885</v>
      </c>
      <c r="B315" s="15">
        <v>537</v>
      </c>
      <c r="C315" s="16" t="s">
        <v>1301</v>
      </c>
      <c r="D315" s="16" t="s">
        <v>274</v>
      </c>
      <c r="E315" s="16" t="s">
        <v>769</v>
      </c>
      <c r="F315" s="17" t="s">
        <v>30</v>
      </c>
      <c r="G315" s="17" t="s">
        <v>1302</v>
      </c>
      <c r="H315" s="17" t="s">
        <v>1302</v>
      </c>
      <c r="I315" s="17" t="s">
        <v>727</v>
      </c>
      <c r="J315" s="17" t="s">
        <v>676</v>
      </c>
      <c r="K315" s="20" t="s">
        <v>968</v>
      </c>
      <c r="L315" s="18">
        <v>706376969</v>
      </c>
      <c r="M315" s="3" t="s">
        <v>273</v>
      </c>
      <c r="N315" s="3" t="s">
        <v>543</v>
      </c>
      <c r="O315" s="3" t="s">
        <v>544</v>
      </c>
      <c r="P315" s="3" t="s">
        <v>545</v>
      </c>
      <c r="Q315" s="3" t="s">
        <v>435</v>
      </c>
      <c r="R315" s="3" t="s">
        <v>747</v>
      </c>
      <c r="S315" s="18" t="s">
        <v>1157</v>
      </c>
      <c r="T315" s="14">
        <v>6641.5038599999998</v>
      </c>
      <c r="U315" s="7" t="e">
        <f>VLOOKUP(Tabla6[[#This Row],[NOMBRE PDV]],[3]Unicomer!$DY$3:$EA$160,3,0)</f>
        <v>#N/A</v>
      </c>
    </row>
    <row r="316" spans="1:21" x14ac:dyDescent="0.3">
      <c r="A316" s="29" t="s">
        <v>885</v>
      </c>
      <c r="B316" s="9">
        <v>445</v>
      </c>
      <c r="C316" s="10" t="s">
        <v>1303</v>
      </c>
      <c r="D316" s="10" t="s">
        <v>1304</v>
      </c>
      <c r="E316" s="10" t="s">
        <v>769</v>
      </c>
      <c r="F316" s="11" t="s">
        <v>39</v>
      </c>
      <c r="G316" s="11" t="s">
        <v>1302</v>
      </c>
      <c r="H316" s="11" t="s">
        <v>1302</v>
      </c>
      <c r="I316" s="11" t="s">
        <v>727</v>
      </c>
      <c r="J316" s="11" t="s">
        <v>676</v>
      </c>
      <c r="K316" s="20" t="s">
        <v>968</v>
      </c>
      <c r="L316" s="13">
        <v>706376969</v>
      </c>
      <c r="M316" s="2" t="s">
        <v>273</v>
      </c>
      <c r="N316" s="2" t="s">
        <v>543</v>
      </c>
      <c r="O316" s="2" t="s">
        <v>544</v>
      </c>
      <c r="P316" s="2" t="s">
        <v>545</v>
      </c>
      <c r="Q316" s="2" t="s">
        <v>435</v>
      </c>
      <c r="R316" s="2" t="s">
        <v>754</v>
      </c>
      <c r="S316" s="13" t="s">
        <v>1157</v>
      </c>
      <c r="T316" s="14">
        <v>10872.831818181819</v>
      </c>
      <c r="U316" s="7">
        <f>VLOOKUP(Tabla6[[#This Row],[NOMBRE PDV]],[3]Unicomer!$DY$3:$EA$160,3,0)</f>
        <v>91</v>
      </c>
    </row>
    <row r="317" spans="1:21" x14ac:dyDescent="0.3">
      <c r="A317" s="29" t="s">
        <v>885</v>
      </c>
      <c r="B317" s="15">
        <v>914</v>
      </c>
      <c r="C317" s="16" t="s">
        <v>1305</v>
      </c>
      <c r="D317" s="16" t="s">
        <v>1306</v>
      </c>
      <c r="E317" s="16" t="s">
        <v>769</v>
      </c>
      <c r="F317" s="17" t="s">
        <v>64</v>
      </c>
      <c r="G317" s="17" t="s">
        <v>1302</v>
      </c>
      <c r="H317" s="17" t="s">
        <v>1302</v>
      </c>
      <c r="I317" s="17" t="s">
        <v>727</v>
      </c>
      <c r="J317" s="17" t="s">
        <v>676</v>
      </c>
      <c r="K317" s="20" t="s">
        <v>968</v>
      </c>
      <c r="L317" s="18">
        <v>706376969</v>
      </c>
      <c r="M317" s="3" t="s">
        <v>273</v>
      </c>
      <c r="N317" s="3" t="s">
        <v>543</v>
      </c>
      <c r="O317" s="3" t="s">
        <v>544</v>
      </c>
      <c r="P317" s="3" t="s">
        <v>545</v>
      </c>
      <c r="Q317" s="3" t="s">
        <v>435</v>
      </c>
      <c r="R317" s="3" t="s">
        <v>729</v>
      </c>
      <c r="S317" s="18" t="s">
        <v>1157</v>
      </c>
      <c r="T317" s="14">
        <v>15629.039166666667</v>
      </c>
      <c r="U317" s="7" t="e">
        <f>VLOOKUP(Tabla6[[#This Row],[NOMBRE PDV]],[3]Unicomer!$DY$3:$EA$160,3,0)</f>
        <v>#N/A</v>
      </c>
    </row>
    <row r="318" spans="1:21" x14ac:dyDescent="0.3">
      <c r="A318" s="29" t="s">
        <v>885</v>
      </c>
      <c r="B318" s="9">
        <v>905</v>
      </c>
      <c r="C318" s="10" t="s">
        <v>1307</v>
      </c>
      <c r="D318" s="10" t="s">
        <v>1308</v>
      </c>
      <c r="E318" s="10" t="s">
        <v>734</v>
      </c>
      <c r="F318" s="11" t="s">
        <v>64</v>
      </c>
      <c r="G318" s="11" t="s">
        <v>964</v>
      </c>
      <c r="H318" s="11" t="s">
        <v>964</v>
      </c>
      <c r="I318" s="11" t="s">
        <v>727</v>
      </c>
      <c r="J318" s="11" t="s">
        <v>676</v>
      </c>
      <c r="K318" s="20" t="s">
        <v>968</v>
      </c>
      <c r="L318" s="13">
        <v>706376969</v>
      </c>
      <c r="M318" s="2" t="s">
        <v>273</v>
      </c>
      <c r="N318" s="2" t="s">
        <v>543</v>
      </c>
      <c r="O318" s="2" t="s">
        <v>544</v>
      </c>
      <c r="P318" s="2" t="s">
        <v>545</v>
      </c>
      <c r="Q318" s="2" t="s">
        <v>435</v>
      </c>
      <c r="R318" s="2" t="s">
        <v>729</v>
      </c>
      <c r="S318" s="13" t="s">
        <v>730</v>
      </c>
      <c r="T318" s="14">
        <v>48418.243333333332</v>
      </c>
      <c r="U318" s="7" t="e">
        <f>VLOOKUP(Tabla6[[#This Row],[NOMBRE PDV]],[3]Unicomer!$DY$3:$EA$160,3,0)</f>
        <v>#N/A</v>
      </c>
    </row>
    <row r="319" spans="1:21" x14ac:dyDescent="0.3">
      <c r="A319" s="29" t="s">
        <v>885</v>
      </c>
      <c r="B319" s="15">
        <v>786</v>
      </c>
      <c r="C319" s="16" t="s">
        <v>1512</v>
      </c>
      <c r="D319" s="16" t="s">
        <v>1513</v>
      </c>
      <c r="E319" s="16"/>
      <c r="F319" s="17" t="s">
        <v>1514</v>
      </c>
      <c r="G319" s="17" t="s">
        <v>964</v>
      </c>
      <c r="H319" s="17" t="s">
        <v>964</v>
      </c>
      <c r="I319" s="17" t="s">
        <v>1481</v>
      </c>
      <c r="J319" s="17" t="s">
        <v>676</v>
      </c>
      <c r="K319" s="20" t="s">
        <v>968</v>
      </c>
      <c r="L319" s="18">
        <v>706376969</v>
      </c>
      <c r="M319" s="3" t="s">
        <v>273</v>
      </c>
      <c r="N319" s="3" t="s">
        <v>543</v>
      </c>
      <c r="O319" s="3" t="s">
        <v>544</v>
      </c>
      <c r="P319" s="3" t="s">
        <v>545</v>
      </c>
      <c r="Q319" s="3" t="s">
        <v>435</v>
      </c>
      <c r="R319" s="3" t="s">
        <v>729</v>
      </c>
      <c r="S319" s="18" t="s">
        <v>1157</v>
      </c>
      <c r="T319" s="14">
        <v>0</v>
      </c>
      <c r="U319" s="7" t="e">
        <f>VLOOKUP(Tabla6[[#This Row],[NOMBRE PDV]],[3]Unicomer!$DY$3:$EA$160,3,0)</f>
        <v>#N/A</v>
      </c>
    </row>
    <row r="320" spans="1:21" x14ac:dyDescent="0.3">
      <c r="A320" s="29" t="s">
        <v>885</v>
      </c>
      <c r="B320" s="9">
        <v>793</v>
      </c>
      <c r="C320" s="10" t="s">
        <v>1515</v>
      </c>
      <c r="D320" s="10" t="s">
        <v>1516</v>
      </c>
      <c r="E320" s="10"/>
      <c r="F320" s="11" t="s">
        <v>1516</v>
      </c>
      <c r="G320" s="11" t="s">
        <v>964</v>
      </c>
      <c r="H320" s="11" t="s">
        <v>964</v>
      </c>
      <c r="I320" s="11" t="s">
        <v>1481</v>
      </c>
      <c r="J320" s="11" t="s">
        <v>676</v>
      </c>
      <c r="K320" s="20" t="s">
        <v>968</v>
      </c>
      <c r="L320" s="13">
        <v>706376969</v>
      </c>
      <c r="M320" s="2" t="s">
        <v>273</v>
      </c>
      <c r="N320" s="2" t="s">
        <v>543</v>
      </c>
      <c r="O320" s="2" t="s">
        <v>544</v>
      </c>
      <c r="P320" s="2" t="s">
        <v>545</v>
      </c>
      <c r="Q320" s="2" t="s">
        <v>435</v>
      </c>
      <c r="R320" s="2" t="s">
        <v>729</v>
      </c>
      <c r="S320" s="13" t="s">
        <v>1157</v>
      </c>
      <c r="T320" s="14">
        <v>0</v>
      </c>
      <c r="U320" s="7" t="e">
        <f>VLOOKUP(Tabla6[[#This Row],[NOMBRE PDV]],[3]Unicomer!$DY$3:$EA$160,3,0)</f>
        <v>#N/A</v>
      </c>
    </row>
    <row r="321" spans="1:21" x14ac:dyDescent="0.3">
      <c r="A321" s="29" t="s">
        <v>885</v>
      </c>
      <c r="B321" s="15">
        <v>788</v>
      </c>
      <c r="C321" s="16" t="s">
        <v>1517</v>
      </c>
      <c r="D321" s="16" t="s">
        <v>1518</v>
      </c>
      <c r="E321" s="16"/>
      <c r="F321" s="17" t="s">
        <v>1518</v>
      </c>
      <c r="G321" s="17" t="s">
        <v>964</v>
      </c>
      <c r="H321" s="17" t="s">
        <v>964</v>
      </c>
      <c r="I321" s="17" t="s">
        <v>1481</v>
      </c>
      <c r="J321" s="17" t="s">
        <v>676</v>
      </c>
      <c r="K321" s="20" t="s">
        <v>968</v>
      </c>
      <c r="L321" s="18">
        <v>706376969</v>
      </c>
      <c r="M321" s="3" t="s">
        <v>273</v>
      </c>
      <c r="N321" s="3" t="s">
        <v>543</v>
      </c>
      <c r="O321" s="3" t="s">
        <v>544</v>
      </c>
      <c r="P321" s="3" t="s">
        <v>545</v>
      </c>
      <c r="Q321" s="3" t="s">
        <v>435</v>
      </c>
      <c r="R321" s="3" t="s">
        <v>729</v>
      </c>
      <c r="S321" s="18" t="s">
        <v>1157</v>
      </c>
      <c r="T321" s="14">
        <v>0</v>
      </c>
      <c r="U321" s="7" t="e">
        <f>VLOOKUP(Tabla6[[#This Row],[NOMBRE PDV]],[3]Unicomer!$DY$3:$EA$160,3,0)</f>
        <v>#N/A</v>
      </c>
    </row>
    <row r="322" spans="1:21" x14ac:dyDescent="0.3">
      <c r="A322" s="29" t="s">
        <v>885</v>
      </c>
      <c r="B322" s="9" t="s">
        <v>932</v>
      </c>
      <c r="C322" s="10" t="s">
        <v>1519</v>
      </c>
      <c r="D322" s="10" t="s">
        <v>1520</v>
      </c>
      <c r="E322" s="10"/>
      <c r="F322" s="11" t="s">
        <v>1519</v>
      </c>
      <c r="G322" s="11" t="s">
        <v>964</v>
      </c>
      <c r="H322" s="11" t="s">
        <v>964</v>
      </c>
      <c r="I322" s="11" t="s">
        <v>1481</v>
      </c>
      <c r="J322" s="11" t="s">
        <v>676</v>
      </c>
      <c r="K322" s="20" t="s">
        <v>968</v>
      </c>
      <c r="L322" s="13">
        <v>706376969</v>
      </c>
      <c r="M322" s="2" t="s">
        <v>273</v>
      </c>
      <c r="N322" s="2" t="s">
        <v>543</v>
      </c>
      <c r="O322" s="2" t="s">
        <v>544</v>
      </c>
      <c r="P322" s="2" t="s">
        <v>545</v>
      </c>
      <c r="Q322" s="2" t="s">
        <v>435</v>
      </c>
      <c r="R322" s="2" t="s">
        <v>729</v>
      </c>
      <c r="S322" s="13" t="s">
        <v>1157</v>
      </c>
      <c r="T322" s="14">
        <v>0</v>
      </c>
      <c r="U322" s="7" t="e">
        <f>VLOOKUP(Tabla6[[#This Row],[NOMBRE PDV]],[3]Unicomer!$DY$3:$EA$160,3,0)</f>
        <v>#N/A</v>
      </c>
    </row>
    <row r="323" spans="1:21" x14ac:dyDescent="0.3">
      <c r="A323" s="29" t="s">
        <v>885</v>
      </c>
      <c r="B323" s="15">
        <v>792</v>
      </c>
      <c r="C323" s="16" t="s">
        <v>1521</v>
      </c>
      <c r="D323" s="16" t="s">
        <v>1522</v>
      </c>
      <c r="E323" s="16"/>
      <c r="F323" s="17" t="s">
        <v>1521</v>
      </c>
      <c r="G323" s="17" t="s">
        <v>964</v>
      </c>
      <c r="H323" s="17" t="s">
        <v>964</v>
      </c>
      <c r="I323" s="17" t="s">
        <v>1481</v>
      </c>
      <c r="J323" s="17" t="s">
        <v>676</v>
      </c>
      <c r="K323" s="20" t="s">
        <v>968</v>
      </c>
      <c r="L323" s="18">
        <v>706376969</v>
      </c>
      <c r="M323" s="3" t="s">
        <v>273</v>
      </c>
      <c r="N323" s="3" t="s">
        <v>543</v>
      </c>
      <c r="O323" s="3" t="s">
        <v>544</v>
      </c>
      <c r="P323" s="3" t="s">
        <v>545</v>
      </c>
      <c r="Q323" s="3" t="s">
        <v>435</v>
      </c>
      <c r="R323" s="3" t="s">
        <v>729</v>
      </c>
      <c r="S323" s="18" t="s">
        <v>1157</v>
      </c>
      <c r="T323" s="14">
        <v>0</v>
      </c>
      <c r="U323" s="7" t="e">
        <f>VLOOKUP(Tabla6[[#This Row],[NOMBRE PDV]],[3]Unicomer!$DY$3:$EA$160,3,0)</f>
        <v>#N/A</v>
      </c>
    </row>
    <row r="324" spans="1:21" x14ac:dyDescent="0.3">
      <c r="A324" s="29" t="s">
        <v>885</v>
      </c>
      <c r="B324" s="9">
        <v>530</v>
      </c>
      <c r="C324" s="10" t="s">
        <v>1309</v>
      </c>
      <c r="D324" s="10" t="s">
        <v>276</v>
      </c>
      <c r="E324" s="10" t="s">
        <v>769</v>
      </c>
      <c r="F324" s="11" t="s">
        <v>30</v>
      </c>
      <c r="G324" s="11" t="s">
        <v>1310</v>
      </c>
      <c r="H324" s="11" t="s">
        <v>1310</v>
      </c>
      <c r="I324" s="11" t="s">
        <v>727</v>
      </c>
      <c r="J324" s="11" t="s">
        <v>676</v>
      </c>
      <c r="K324" s="20" t="s">
        <v>968</v>
      </c>
      <c r="L324" s="13">
        <v>706376969</v>
      </c>
      <c r="M324" s="2" t="s">
        <v>273</v>
      </c>
      <c r="N324" s="2" t="s">
        <v>543</v>
      </c>
      <c r="O324" s="2" t="s">
        <v>544</v>
      </c>
      <c r="P324" s="2" t="s">
        <v>545</v>
      </c>
      <c r="Q324" s="2" t="s">
        <v>435</v>
      </c>
      <c r="R324" s="2" t="s">
        <v>747</v>
      </c>
      <c r="S324" s="13" t="s">
        <v>1157</v>
      </c>
      <c r="T324" s="14">
        <v>8092.3178099999996</v>
      </c>
      <c r="U324" s="7" t="e">
        <f>VLOOKUP(Tabla6[[#This Row],[NOMBRE PDV]],[3]Unicomer!$DY$3:$EA$160,3,0)</f>
        <v>#N/A</v>
      </c>
    </row>
    <row r="325" spans="1:21" x14ac:dyDescent="0.3">
      <c r="A325" s="29" t="s">
        <v>885</v>
      </c>
      <c r="B325" s="15">
        <v>444</v>
      </c>
      <c r="C325" s="16" t="s">
        <v>1311</v>
      </c>
      <c r="D325" s="16" t="s">
        <v>1312</v>
      </c>
      <c r="E325" s="16" t="s">
        <v>769</v>
      </c>
      <c r="F325" s="17" t="s">
        <v>39</v>
      </c>
      <c r="G325" s="17" t="s">
        <v>1310</v>
      </c>
      <c r="H325" s="17" t="s">
        <v>1310</v>
      </c>
      <c r="I325" s="17" t="s">
        <v>727</v>
      </c>
      <c r="J325" s="17" t="s">
        <v>676</v>
      </c>
      <c r="K325" s="20" t="s">
        <v>968</v>
      </c>
      <c r="L325" s="18">
        <v>706376969</v>
      </c>
      <c r="M325" s="3" t="s">
        <v>273</v>
      </c>
      <c r="N325" s="3" t="s">
        <v>543</v>
      </c>
      <c r="O325" s="3" t="s">
        <v>544</v>
      </c>
      <c r="P325" s="3" t="s">
        <v>545</v>
      </c>
      <c r="Q325" s="3" t="s">
        <v>435</v>
      </c>
      <c r="R325" s="3" t="s">
        <v>754</v>
      </c>
      <c r="S325" s="18" t="s">
        <v>1157</v>
      </c>
      <c r="T325" s="14">
        <v>8383.1109090909104</v>
      </c>
      <c r="U325" s="7">
        <f>VLOOKUP(Tabla6[[#This Row],[NOMBRE PDV]],[3]Unicomer!$DY$3:$EA$160,3,0)</f>
        <v>144</v>
      </c>
    </row>
    <row r="326" spans="1:21" x14ac:dyDescent="0.3">
      <c r="A326" s="29" t="s">
        <v>885</v>
      </c>
      <c r="B326" s="9">
        <v>923</v>
      </c>
      <c r="C326" s="10" t="s">
        <v>1313</v>
      </c>
      <c r="D326" s="10" t="s">
        <v>1314</v>
      </c>
      <c r="E326" s="10" t="s">
        <v>769</v>
      </c>
      <c r="F326" s="11" t="s">
        <v>64</v>
      </c>
      <c r="G326" s="11" t="s">
        <v>1310</v>
      </c>
      <c r="H326" s="11" t="s">
        <v>1310</v>
      </c>
      <c r="I326" s="11" t="s">
        <v>727</v>
      </c>
      <c r="J326" s="11" t="s">
        <v>676</v>
      </c>
      <c r="K326" s="20" t="s">
        <v>968</v>
      </c>
      <c r="L326" s="13">
        <v>706376969</v>
      </c>
      <c r="M326" s="2" t="s">
        <v>273</v>
      </c>
      <c r="N326" s="2" t="s">
        <v>543</v>
      </c>
      <c r="O326" s="2" t="s">
        <v>544</v>
      </c>
      <c r="P326" s="2" t="s">
        <v>545</v>
      </c>
      <c r="Q326" s="2" t="s">
        <v>435</v>
      </c>
      <c r="R326" s="2" t="s">
        <v>729</v>
      </c>
      <c r="S326" s="13" t="s">
        <v>1157</v>
      </c>
      <c r="T326" s="14">
        <v>15773.485000000001</v>
      </c>
      <c r="U326" s="7" t="e">
        <f>VLOOKUP(Tabla6[[#This Row],[NOMBRE PDV]],[3]Unicomer!$DY$3:$EA$160,3,0)</f>
        <v>#N/A</v>
      </c>
    </row>
    <row r="327" spans="1:21" x14ac:dyDescent="0.3">
      <c r="A327" s="29" t="s">
        <v>796</v>
      </c>
      <c r="B327" s="15">
        <v>20</v>
      </c>
      <c r="C327" s="16" t="s">
        <v>1315</v>
      </c>
      <c r="D327" s="16" t="s">
        <v>1316</v>
      </c>
      <c r="E327" s="16" t="s">
        <v>769</v>
      </c>
      <c r="F327" s="17" t="s">
        <v>30</v>
      </c>
      <c r="G327" s="17" t="s">
        <v>1317</v>
      </c>
      <c r="H327" s="17" t="s">
        <v>841</v>
      </c>
      <c r="I327" s="17" t="s">
        <v>727</v>
      </c>
      <c r="J327" s="17" t="s">
        <v>675</v>
      </c>
      <c r="K327" s="27" t="s">
        <v>1318</v>
      </c>
      <c r="L327" s="18">
        <v>1753708799</v>
      </c>
      <c r="M327" s="3" t="s">
        <v>655</v>
      </c>
      <c r="N327" s="3" t="s">
        <v>631</v>
      </c>
      <c r="O327" s="3" t="s">
        <v>632</v>
      </c>
      <c r="P327" s="3" t="s">
        <v>633</v>
      </c>
      <c r="Q327" s="3" t="s">
        <v>460</v>
      </c>
      <c r="R327" s="3" t="s">
        <v>747</v>
      </c>
      <c r="S327" s="18" t="s">
        <v>1157</v>
      </c>
      <c r="T327" s="14">
        <v>8124.5581200000006</v>
      </c>
      <c r="U327" s="7" t="e">
        <f>VLOOKUP(Tabla6[[#This Row],[NOMBRE PDV]],[3]Unicomer!$DY$3:$EA$160,3,0)</f>
        <v>#N/A</v>
      </c>
    </row>
    <row r="328" spans="1:21" x14ac:dyDescent="0.3">
      <c r="A328" s="29" t="s">
        <v>796</v>
      </c>
      <c r="B328" s="9">
        <v>152</v>
      </c>
      <c r="C328" s="10" t="s">
        <v>1319</v>
      </c>
      <c r="D328" s="10" t="s">
        <v>1320</v>
      </c>
      <c r="E328" s="10" t="s">
        <v>757</v>
      </c>
      <c r="F328" s="11" t="s">
        <v>77</v>
      </c>
      <c r="G328" s="11" t="s">
        <v>1317</v>
      </c>
      <c r="H328" s="11" t="s">
        <v>841</v>
      </c>
      <c r="I328" s="11" t="s">
        <v>727</v>
      </c>
      <c r="J328" s="11" t="s">
        <v>675</v>
      </c>
      <c r="K328" s="27" t="s">
        <v>1318</v>
      </c>
      <c r="L328" s="13">
        <v>1753708799</v>
      </c>
      <c r="M328" s="2" t="s">
        <v>655</v>
      </c>
      <c r="N328" s="2" t="s">
        <v>631</v>
      </c>
      <c r="O328" s="2" t="s">
        <v>632</v>
      </c>
      <c r="P328" s="2" t="s">
        <v>633</v>
      </c>
      <c r="Q328" s="2" t="s">
        <v>460</v>
      </c>
      <c r="R328" s="2" t="s">
        <v>741</v>
      </c>
      <c r="S328" s="13" t="s">
        <v>1157</v>
      </c>
      <c r="T328" s="14">
        <v>9808.1621409921299</v>
      </c>
      <c r="U328" s="7" t="e">
        <f>VLOOKUP(Tabla6[[#This Row],[NOMBRE PDV]],[3]Unicomer!$DY$3:$EA$160,3,0)</f>
        <v>#N/A</v>
      </c>
    </row>
    <row r="329" spans="1:21" x14ac:dyDescent="0.3">
      <c r="A329" s="29" t="s">
        <v>796</v>
      </c>
      <c r="B329" s="15">
        <v>1716</v>
      </c>
      <c r="C329" s="16" t="s">
        <v>1321</v>
      </c>
      <c r="D329" s="16" t="s">
        <v>1322</v>
      </c>
      <c r="E329" s="16" t="s">
        <v>769</v>
      </c>
      <c r="F329" s="17" t="s">
        <v>39</v>
      </c>
      <c r="G329" s="17" t="s">
        <v>1317</v>
      </c>
      <c r="H329" s="17" t="s">
        <v>841</v>
      </c>
      <c r="I329" s="17" t="s">
        <v>727</v>
      </c>
      <c r="J329" s="17" t="s">
        <v>675</v>
      </c>
      <c r="K329" s="27" t="s">
        <v>1318</v>
      </c>
      <c r="L329" s="18">
        <v>1753708799</v>
      </c>
      <c r="M329" s="3" t="s">
        <v>655</v>
      </c>
      <c r="N329" s="3" t="s">
        <v>631</v>
      </c>
      <c r="O329" s="3" t="s">
        <v>632</v>
      </c>
      <c r="P329" s="3" t="s">
        <v>633</v>
      </c>
      <c r="Q329" s="3" t="s">
        <v>460</v>
      </c>
      <c r="R329" s="3" t="s">
        <v>754</v>
      </c>
      <c r="S329" s="18" t="s">
        <v>1157</v>
      </c>
      <c r="T329" s="14">
        <v>14969.84090909091</v>
      </c>
      <c r="U329" s="7" t="e">
        <f>VLOOKUP(Tabla6[[#This Row],[NOMBRE PDV]],[3]Unicomer!$DY$3:$EA$160,3,0)</f>
        <v>#N/A</v>
      </c>
    </row>
    <row r="330" spans="1:21" x14ac:dyDescent="0.3">
      <c r="A330" s="29" t="s">
        <v>796</v>
      </c>
      <c r="B330" s="9">
        <v>89</v>
      </c>
      <c r="C330" s="10" t="s">
        <v>1323</v>
      </c>
      <c r="D330" s="10" t="s">
        <v>1324</v>
      </c>
      <c r="E330" s="10" t="s">
        <v>769</v>
      </c>
      <c r="F330" s="11" t="s">
        <v>739</v>
      </c>
      <c r="G330" s="11" t="s">
        <v>1317</v>
      </c>
      <c r="H330" s="11" t="s">
        <v>841</v>
      </c>
      <c r="I330" s="11" t="s">
        <v>727</v>
      </c>
      <c r="J330" s="11" t="s">
        <v>675</v>
      </c>
      <c r="K330" s="27" t="s">
        <v>1318</v>
      </c>
      <c r="L330" s="13">
        <v>1753708799</v>
      </c>
      <c r="M330" s="2" t="s">
        <v>655</v>
      </c>
      <c r="N330" s="2" t="s">
        <v>631</v>
      </c>
      <c r="O330" s="2" t="s">
        <v>632</v>
      </c>
      <c r="P330" s="2" t="s">
        <v>633</v>
      </c>
      <c r="Q330" s="2" t="s">
        <v>460</v>
      </c>
      <c r="R330" s="2" t="s">
        <v>741</v>
      </c>
      <c r="S330" s="13" t="s">
        <v>1157</v>
      </c>
      <c r="T330" s="14">
        <v>5528.5205634380081</v>
      </c>
      <c r="U330" s="7" t="e">
        <f>VLOOKUP(Tabla6[[#This Row],[NOMBRE PDV]],[3]Unicomer!$DY$3:$EA$160,3,0)</f>
        <v>#N/A</v>
      </c>
    </row>
    <row r="331" spans="1:21" x14ac:dyDescent="0.3">
      <c r="A331" s="29" t="s">
        <v>796</v>
      </c>
      <c r="B331" s="15">
        <v>521</v>
      </c>
      <c r="C331" s="16" t="s">
        <v>1325</v>
      </c>
      <c r="D331" s="16" t="s">
        <v>1326</v>
      </c>
      <c r="E331" s="16" t="s">
        <v>757</v>
      </c>
      <c r="F331" s="17" t="s">
        <v>23</v>
      </c>
      <c r="G331" s="17" t="s">
        <v>1327</v>
      </c>
      <c r="H331" s="17" t="s">
        <v>841</v>
      </c>
      <c r="I331" s="17" t="s">
        <v>727</v>
      </c>
      <c r="J331" s="17" t="s">
        <v>675</v>
      </c>
      <c r="K331" s="27" t="s">
        <v>1318</v>
      </c>
      <c r="L331" s="18">
        <v>1753708799</v>
      </c>
      <c r="M331" s="3" t="s">
        <v>655</v>
      </c>
      <c r="N331" s="3" t="s">
        <v>631</v>
      </c>
      <c r="O331" s="3" t="s">
        <v>632</v>
      </c>
      <c r="P331" s="3" t="s">
        <v>633</v>
      </c>
      <c r="Q331" s="3" t="s">
        <v>460</v>
      </c>
      <c r="R331" s="3" t="s">
        <v>747</v>
      </c>
      <c r="S331" s="18" t="s">
        <v>1157</v>
      </c>
      <c r="T331" s="14">
        <v>4611.2362575757579</v>
      </c>
      <c r="U331" s="7" t="e">
        <f>VLOOKUP(Tabla6[[#This Row],[NOMBRE PDV]],[3]Unicomer!$DY$3:$EA$160,3,0)</f>
        <v>#N/A</v>
      </c>
    </row>
    <row r="332" spans="1:21" x14ac:dyDescent="0.3">
      <c r="A332" s="29" t="s">
        <v>796</v>
      </c>
      <c r="B332" s="9">
        <v>19</v>
      </c>
      <c r="C332" s="10" t="s">
        <v>1328</v>
      </c>
      <c r="D332" s="10" t="s">
        <v>1329</v>
      </c>
      <c r="E332" s="10" t="s">
        <v>769</v>
      </c>
      <c r="F332" s="11" t="s">
        <v>30</v>
      </c>
      <c r="G332" s="11" t="s">
        <v>1327</v>
      </c>
      <c r="H332" s="11" t="s">
        <v>841</v>
      </c>
      <c r="I332" s="11" t="s">
        <v>727</v>
      </c>
      <c r="J332" s="11" t="s">
        <v>675</v>
      </c>
      <c r="K332" s="27" t="s">
        <v>1318</v>
      </c>
      <c r="L332" s="13">
        <v>1753708799</v>
      </c>
      <c r="M332" s="2" t="s">
        <v>655</v>
      </c>
      <c r="N332" s="2" t="s">
        <v>631</v>
      </c>
      <c r="O332" s="2" t="s">
        <v>632</v>
      </c>
      <c r="P332" s="2" t="s">
        <v>633</v>
      </c>
      <c r="Q332" s="2" t="s">
        <v>460</v>
      </c>
      <c r="R332" s="2" t="s">
        <v>747</v>
      </c>
      <c r="S332" s="13" t="s">
        <v>1157</v>
      </c>
      <c r="T332" s="14">
        <v>5706.5348699999995</v>
      </c>
      <c r="U332" s="7" t="e">
        <f>VLOOKUP(Tabla6[[#This Row],[NOMBRE PDV]],[3]Unicomer!$DY$3:$EA$160,3,0)</f>
        <v>#N/A</v>
      </c>
    </row>
    <row r="333" spans="1:21" x14ac:dyDescent="0.3">
      <c r="A333" s="29" t="s">
        <v>796</v>
      </c>
      <c r="B333" s="15">
        <v>1742</v>
      </c>
      <c r="C333" s="16" t="s">
        <v>1330</v>
      </c>
      <c r="D333" s="16" t="s">
        <v>1331</v>
      </c>
      <c r="E333" s="16" t="s">
        <v>769</v>
      </c>
      <c r="F333" s="17" t="s">
        <v>39</v>
      </c>
      <c r="G333" s="17" t="s">
        <v>1327</v>
      </c>
      <c r="H333" s="17" t="s">
        <v>841</v>
      </c>
      <c r="I333" s="17" t="s">
        <v>727</v>
      </c>
      <c r="J333" s="17" t="s">
        <v>675</v>
      </c>
      <c r="K333" s="27" t="s">
        <v>1318</v>
      </c>
      <c r="L333" s="18">
        <v>1753708799</v>
      </c>
      <c r="M333" s="3" t="s">
        <v>655</v>
      </c>
      <c r="N333" s="3" t="s">
        <v>631</v>
      </c>
      <c r="O333" s="3" t="s">
        <v>632</v>
      </c>
      <c r="P333" s="3" t="s">
        <v>633</v>
      </c>
      <c r="Q333" s="3" t="s">
        <v>460</v>
      </c>
      <c r="R333" s="3" t="s">
        <v>754</v>
      </c>
      <c r="S333" s="18" t="s">
        <v>1157</v>
      </c>
      <c r="T333" s="14">
        <v>16797.737272727274</v>
      </c>
      <c r="U333" s="7" t="e">
        <f>VLOOKUP(Tabla6[[#This Row],[NOMBRE PDV]],[3]Unicomer!$DY$3:$EA$160,3,0)</f>
        <v>#N/A</v>
      </c>
    </row>
    <row r="334" spans="1:21" x14ac:dyDescent="0.3">
      <c r="A334" s="29" t="s">
        <v>796</v>
      </c>
      <c r="B334" s="9">
        <v>153</v>
      </c>
      <c r="C334" s="10" t="s">
        <v>1332</v>
      </c>
      <c r="D334" s="10" t="s">
        <v>1333</v>
      </c>
      <c r="E334" s="10" t="s">
        <v>724</v>
      </c>
      <c r="F334" s="11" t="s">
        <v>77</v>
      </c>
      <c r="G334" s="11" t="s">
        <v>1327</v>
      </c>
      <c r="H334" s="11" t="s">
        <v>841</v>
      </c>
      <c r="I334" s="11" t="s">
        <v>727</v>
      </c>
      <c r="J334" s="11" t="s">
        <v>675</v>
      </c>
      <c r="K334" s="27" t="s">
        <v>1318</v>
      </c>
      <c r="L334" s="13">
        <v>1753708799</v>
      </c>
      <c r="M334" s="2" t="s">
        <v>655</v>
      </c>
      <c r="N334" s="2" t="s">
        <v>631</v>
      </c>
      <c r="O334" s="2" t="s">
        <v>632</v>
      </c>
      <c r="P334" s="2" t="s">
        <v>633</v>
      </c>
      <c r="Q334" s="2" t="s">
        <v>460</v>
      </c>
      <c r="R334" s="2" t="s">
        <v>741</v>
      </c>
      <c r="S334" s="13" t="s">
        <v>1157</v>
      </c>
      <c r="T334" s="14">
        <v>20459.664835001866</v>
      </c>
      <c r="U334" s="7" t="e">
        <f>VLOOKUP(Tabla6[[#This Row],[NOMBRE PDV]],[3]Unicomer!$DY$3:$EA$160,3,0)</f>
        <v>#N/A</v>
      </c>
    </row>
    <row r="335" spans="1:21" x14ac:dyDescent="0.3">
      <c r="A335" s="29" t="s">
        <v>1198</v>
      </c>
      <c r="B335" s="15">
        <v>182</v>
      </c>
      <c r="C335" s="16" t="s">
        <v>1334</v>
      </c>
      <c r="D335" s="16" t="s">
        <v>1335</v>
      </c>
      <c r="E335" s="16" t="s">
        <v>734</v>
      </c>
      <c r="F335" s="17" t="s">
        <v>95</v>
      </c>
      <c r="G335" s="17" t="s">
        <v>1336</v>
      </c>
      <c r="H335" s="17" t="s">
        <v>841</v>
      </c>
      <c r="I335" s="17" t="s">
        <v>727</v>
      </c>
      <c r="J335" s="17" t="s">
        <v>675</v>
      </c>
      <c r="K335" s="27" t="s">
        <v>1318</v>
      </c>
      <c r="L335" s="18">
        <v>1753708799</v>
      </c>
      <c r="M335" s="3" t="s">
        <v>655</v>
      </c>
      <c r="N335" s="3" t="s">
        <v>631</v>
      </c>
      <c r="O335" s="3" t="s">
        <v>632</v>
      </c>
      <c r="P335" s="3" t="s">
        <v>633</v>
      </c>
      <c r="Q335" s="3" t="s">
        <v>460</v>
      </c>
      <c r="R335" s="3" t="s">
        <v>754</v>
      </c>
      <c r="S335" s="18" t="s">
        <v>1157</v>
      </c>
      <c r="T335" s="14">
        <v>19382.004545454547</v>
      </c>
      <c r="U335" s="7">
        <f>VLOOKUP(Tabla6[[#This Row],[NOMBRE PDV]],[3]Unicomer!$DY$3:$EA$160,3,0)</f>
        <v>48</v>
      </c>
    </row>
    <row r="336" spans="1:21" x14ac:dyDescent="0.3">
      <c r="A336" s="29" t="s">
        <v>1198</v>
      </c>
      <c r="B336" s="9">
        <v>376</v>
      </c>
      <c r="C336" s="10" t="s">
        <v>1337</v>
      </c>
      <c r="D336" s="10" t="s">
        <v>1338</v>
      </c>
      <c r="E336" s="10" t="s">
        <v>757</v>
      </c>
      <c r="F336" s="11" t="s">
        <v>77</v>
      </c>
      <c r="G336" s="11" t="s">
        <v>1336</v>
      </c>
      <c r="H336" s="11" t="s">
        <v>841</v>
      </c>
      <c r="I336" s="11" t="s">
        <v>727</v>
      </c>
      <c r="J336" s="11" t="s">
        <v>675</v>
      </c>
      <c r="K336" s="27" t="s">
        <v>1318</v>
      </c>
      <c r="L336" s="13">
        <v>1753708799</v>
      </c>
      <c r="M336" s="2" t="s">
        <v>655</v>
      </c>
      <c r="N336" s="2" t="s">
        <v>631</v>
      </c>
      <c r="O336" s="2" t="s">
        <v>632</v>
      </c>
      <c r="P336" s="2" t="s">
        <v>633</v>
      </c>
      <c r="Q336" s="2" t="s">
        <v>460</v>
      </c>
      <c r="R336" s="2" t="s">
        <v>741</v>
      </c>
      <c r="S336" s="13" t="s">
        <v>1157</v>
      </c>
      <c r="T336" s="14">
        <v>13528.397146066147</v>
      </c>
      <c r="U336" s="7" t="e">
        <f>VLOOKUP(Tabla6[[#This Row],[NOMBRE PDV]],[3]Unicomer!$DY$3:$EA$160,3,0)</f>
        <v>#N/A</v>
      </c>
    </row>
    <row r="337" spans="1:21" x14ac:dyDescent="0.3">
      <c r="A337" s="29" t="s">
        <v>1198</v>
      </c>
      <c r="B337" s="15">
        <v>208</v>
      </c>
      <c r="C337" s="16" t="s">
        <v>1339</v>
      </c>
      <c r="D337" s="16" t="s">
        <v>1340</v>
      </c>
      <c r="E337" s="16" t="s">
        <v>769</v>
      </c>
      <c r="F337" s="17" t="s">
        <v>30</v>
      </c>
      <c r="G337" s="17" t="s">
        <v>1336</v>
      </c>
      <c r="H337" s="17" t="s">
        <v>841</v>
      </c>
      <c r="I337" s="17" t="s">
        <v>727</v>
      </c>
      <c r="J337" s="17" t="s">
        <v>675</v>
      </c>
      <c r="K337" s="27" t="s">
        <v>1318</v>
      </c>
      <c r="L337" s="18">
        <v>1753708799</v>
      </c>
      <c r="M337" s="3" t="s">
        <v>655</v>
      </c>
      <c r="N337" s="3" t="s">
        <v>631</v>
      </c>
      <c r="O337" s="3" t="s">
        <v>632</v>
      </c>
      <c r="P337" s="3" t="s">
        <v>633</v>
      </c>
      <c r="Q337" s="3" t="s">
        <v>460</v>
      </c>
      <c r="R337" s="3" t="s">
        <v>747</v>
      </c>
      <c r="S337" s="18" t="s">
        <v>1157</v>
      </c>
      <c r="T337" s="14">
        <v>13025.085239999999</v>
      </c>
      <c r="U337" s="7" t="e">
        <f>VLOOKUP(Tabla6[[#This Row],[NOMBRE PDV]],[3]Unicomer!$DY$3:$EA$160,3,0)</f>
        <v>#N/A</v>
      </c>
    </row>
    <row r="338" spans="1:21" x14ac:dyDescent="0.3">
      <c r="A338" s="29" t="s">
        <v>1198</v>
      </c>
      <c r="B338" s="9">
        <v>214</v>
      </c>
      <c r="C338" s="10" t="s">
        <v>1341</v>
      </c>
      <c r="D338" s="10" t="s">
        <v>1342</v>
      </c>
      <c r="E338" s="10" t="s">
        <v>769</v>
      </c>
      <c r="F338" s="11" t="s">
        <v>30</v>
      </c>
      <c r="G338" s="11" t="s">
        <v>1336</v>
      </c>
      <c r="H338" s="11" t="s">
        <v>841</v>
      </c>
      <c r="I338" s="11" t="s">
        <v>727</v>
      </c>
      <c r="J338" s="11" t="s">
        <v>675</v>
      </c>
      <c r="K338" s="27" t="s">
        <v>1318</v>
      </c>
      <c r="L338" s="13">
        <v>1753708799</v>
      </c>
      <c r="M338" s="2" t="s">
        <v>655</v>
      </c>
      <c r="N338" s="2" t="s">
        <v>631</v>
      </c>
      <c r="O338" s="2" t="s">
        <v>632</v>
      </c>
      <c r="P338" s="2" t="s">
        <v>633</v>
      </c>
      <c r="Q338" s="2" t="s">
        <v>460</v>
      </c>
      <c r="R338" s="2" t="s">
        <v>747</v>
      </c>
      <c r="S338" s="13" t="s">
        <v>1157</v>
      </c>
      <c r="T338" s="14">
        <v>9252.9689699999981</v>
      </c>
      <c r="U338" s="7" t="e">
        <f>VLOOKUP(Tabla6[[#This Row],[NOMBRE PDV]],[3]Unicomer!$DY$3:$EA$160,3,0)</f>
        <v>#N/A</v>
      </c>
    </row>
    <row r="339" spans="1:21" x14ac:dyDescent="0.3">
      <c r="A339" s="29" t="s">
        <v>1198</v>
      </c>
      <c r="B339" s="15">
        <v>235</v>
      </c>
      <c r="C339" s="16" t="s">
        <v>1343</v>
      </c>
      <c r="D339" s="16" t="s">
        <v>1344</v>
      </c>
      <c r="E339" s="16" t="s">
        <v>769</v>
      </c>
      <c r="F339" s="17" t="s">
        <v>30</v>
      </c>
      <c r="G339" s="17" t="s">
        <v>1336</v>
      </c>
      <c r="H339" s="17" t="s">
        <v>841</v>
      </c>
      <c r="I339" s="17" t="s">
        <v>727</v>
      </c>
      <c r="J339" s="17" t="s">
        <v>675</v>
      </c>
      <c r="K339" s="27" t="s">
        <v>1318</v>
      </c>
      <c r="L339" s="18">
        <v>1753708799</v>
      </c>
      <c r="M339" s="3" t="s">
        <v>655</v>
      </c>
      <c r="N339" s="3" t="s">
        <v>631</v>
      </c>
      <c r="O339" s="3" t="s">
        <v>632</v>
      </c>
      <c r="P339" s="3" t="s">
        <v>633</v>
      </c>
      <c r="Q339" s="3" t="s">
        <v>460</v>
      </c>
      <c r="R339" s="3" t="s">
        <v>747</v>
      </c>
      <c r="S339" s="18" t="s">
        <v>1157</v>
      </c>
      <c r="T339" s="14">
        <v>13089.565859999999</v>
      </c>
      <c r="U339" s="7" t="e">
        <f>VLOOKUP(Tabla6[[#This Row],[NOMBRE PDV]],[3]Unicomer!$DY$3:$EA$160,3,0)</f>
        <v>#N/A</v>
      </c>
    </row>
    <row r="340" spans="1:21" x14ac:dyDescent="0.3">
      <c r="A340" s="29" t="s">
        <v>1198</v>
      </c>
      <c r="B340" s="9">
        <v>203</v>
      </c>
      <c r="C340" s="10" t="s">
        <v>1345</v>
      </c>
      <c r="D340" s="10" t="s">
        <v>1346</v>
      </c>
      <c r="E340" s="10" t="s">
        <v>757</v>
      </c>
      <c r="F340" s="11" t="s">
        <v>23</v>
      </c>
      <c r="G340" s="11" t="s">
        <v>1336</v>
      </c>
      <c r="H340" s="11" t="s">
        <v>841</v>
      </c>
      <c r="I340" s="11" t="s">
        <v>727</v>
      </c>
      <c r="J340" s="11" t="s">
        <v>675</v>
      </c>
      <c r="K340" s="27" t="s">
        <v>1318</v>
      </c>
      <c r="L340" s="13">
        <v>1753708799</v>
      </c>
      <c r="M340" s="2" t="s">
        <v>655</v>
      </c>
      <c r="N340" s="2" t="s">
        <v>631</v>
      </c>
      <c r="O340" s="2" t="s">
        <v>632</v>
      </c>
      <c r="P340" s="2" t="s">
        <v>633</v>
      </c>
      <c r="Q340" s="2" t="s">
        <v>460</v>
      </c>
      <c r="R340" s="2" t="s">
        <v>747</v>
      </c>
      <c r="S340" s="13" t="s">
        <v>1157</v>
      </c>
      <c r="T340" s="14">
        <v>10316.659082251083</v>
      </c>
      <c r="U340" s="7" t="e">
        <f>VLOOKUP(Tabla6[[#This Row],[NOMBRE PDV]],[3]Unicomer!$DY$3:$EA$160,3,0)</f>
        <v>#N/A</v>
      </c>
    </row>
    <row r="341" spans="1:21" x14ac:dyDescent="0.3">
      <c r="A341" s="29" t="s">
        <v>1198</v>
      </c>
      <c r="B341" s="15">
        <v>286</v>
      </c>
      <c r="C341" s="16" t="s">
        <v>1347</v>
      </c>
      <c r="D341" s="16" t="s">
        <v>1348</v>
      </c>
      <c r="E341" s="16" t="s">
        <v>757</v>
      </c>
      <c r="F341" s="17" t="s">
        <v>739</v>
      </c>
      <c r="G341" s="17" t="s">
        <v>1336</v>
      </c>
      <c r="H341" s="17" t="s">
        <v>841</v>
      </c>
      <c r="I341" s="17" t="s">
        <v>727</v>
      </c>
      <c r="J341" s="17" t="s">
        <v>675</v>
      </c>
      <c r="K341" s="27" t="s">
        <v>1318</v>
      </c>
      <c r="L341" s="18">
        <v>1753708799</v>
      </c>
      <c r="M341" s="3" t="s">
        <v>655</v>
      </c>
      <c r="N341" s="3" t="s">
        <v>631</v>
      </c>
      <c r="O341" s="3" t="s">
        <v>632</v>
      </c>
      <c r="P341" s="3" t="s">
        <v>633</v>
      </c>
      <c r="Q341" s="3" t="s">
        <v>460</v>
      </c>
      <c r="R341" s="3" t="s">
        <v>741</v>
      </c>
      <c r="S341" s="18" t="s">
        <v>1157</v>
      </c>
      <c r="T341" s="14">
        <v>4690.4287558395799</v>
      </c>
      <c r="U341" s="7" t="e">
        <f>VLOOKUP(Tabla6[[#This Row],[NOMBRE PDV]],[3]Unicomer!$DY$3:$EA$160,3,0)</f>
        <v>#N/A</v>
      </c>
    </row>
    <row r="342" spans="1:21" x14ac:dyDescent="0.3">
      <c r="A342" s="29" t="s">
        <v>1180</v>
      </c>
      <c r="B342" s="9">
        <v>1792</v>
      </c>
      <c r="C342" s="10" t="s">
        <v>1349</v>
      </c>
      <c r="D342" s="10" t="s">
        <v>1350</v>
      </c>
      <c r="E342" s="10" t="s">
        <v>769</v>
      </c>
      <c r="F342" s="11" t="s">
        <v>39</v>
      </c>
      <c r="G342" s="11" t="s">
        <v>1351</v>
      </c>
      <c r="H342" s="11" t="s">
        <v>841</v>
      </c>
      <c r="I342" s="11" t="s">
        <v>727</v>
      </c>
      <c r="J342" s="11" t="s">
        <v>675</v>
      </c>
      <c r="K342" s="27" t="s">
        <v>1318</v>
      </c>
      <c r="L342" s="13">
        <v>1753708799</v>
      </c>
      <c r="M342" s="2" t="s">
        <v>655</v>
      </c>
      <c r="N342" s="2" t="s">
        <v>631</v>
      </c>
      <c r="O342" s="2" t="s">
        <v>632</v>
      </c>
      <c r="P342" s="2" t="s">
        <v>633</v>
      </c>
      <c r="Q342" s="2" t="s">
        <v>460</v>
      </c>
      <c r="R342" s="2" t="s">
        <v>754</v>
      </c>
      <c r="S342" s="13" t="s">
        <v>1157</v>
      </c>
      <c r="T342" s="14">
        <v>12291.027272727273</v>
      </c>
      <c r="U342" s="7" t="e">
        <f>VLOOKUP(Tabla6[[#This Row],[NOMBRE PDV]],[3]Unicomer!$DY$3:$EA$160,3,0)</f>
        <v>#N/A</v>
      </c>
    </row>
    <row r="343" spans="1:21" x14ac:dyDescent="0.3">
      <c r="A343" s="29" t="s">
        <v>1180</v>
      </c>
      <c r="B343" s="15">
        <v>519</v>
      </c>
      <c r="C343" s="16" t="s">
        <v>1352</v>
      </c>
      <c r="D343" s="16" t="s">
        <v>1353</v>
      </c>
      <c r="E343" s="16" t="s">
        <v>757</v>
      </c>
      <c r="F343" s="17" t="s">
        <v>23</v>
      </c>
      <c r="G343" s="17" t="s">
        <v>1351</v>
      </c>
      <c r="H343" s="17" t="s">
        <v>841</v>
      </c>
      <c r="I343" s="17" t="s">
        <v>727</v>
      </c>
      <c r="J343" s="17" t="s">
        <v>675</v>
      </c>
      <c r="K343" s="27" t="s">
        <v>1318</v>
      </c>
      <c r="L343" s="18">
        <v>1753708799</v>
      </c>
      <c r="M343" s="3" t="s">
        <v>655</v>
      </c>
      <c r="N343" s="3" t="s">
        <v>631</v>
      </c>
      <c r="O343" s="3" t="s">
        <v>632</v>
      </c>
      <c r="P343" s="3" t="s">
        <v>633</v>
      </c>
      <c r="Q343" s="3" t="s">
        <v>460</v>
      </c>
      <c r="R343" s="3" t="s">
        <v>747</v>
      </c>
      <c r="S343" s="18" t="s">
        <v>1157</v>
      </c>
      <c r="T343" s="14">
        <v>4317.6172727272733</v>
      </c>
      <c r="U343" s="7" t="e">
        <f>VLOOKUP(Tabla6[[#This Row],[NOMBRE PDV]],[3]Unicomer!$DY$3:$EA$160,3,0)</f>
        <v>#N/A</v>
      </c>
    </row>
    <row r="344" spans="1:21" x14ac:dyDescent="0.3">
      <c r="A344" s="29" t="s">
        <v>1180</v>
      </c>
      <c r="B344" s="9" t="s">
        <v>932</v>
      </c>
      <c r="C344" s="10" t="s">
        <v>1354</v>
      </c>
      <c r="D344" s="10" t="s">
        <v>1354</v>
      </c>
      <c r="E344" s="10" t="s">
        <v>769</v>
      </c>
      <c r="F344" s="11" t="s">
        <v>739</v>
      </c>
      <c r="G344" s="11" t="s">
        <v>1351</v>
      </c>
      <c r="H344" s="11" t="s">
        <v>841</v>
      </c>
      <c r="I344" s="11" t="s">
        <v>727</v>
      </c>
      <c r="J344" s="11" t="s">
        <v>675</v>
      </c>
      <c r="K344" s="27" t="s">
        <v>1318</v>
      </c>
      <c r="L344" s="13">
        <v>1753708799</v>
      </c>
      <c r="M344" s="2" t="s">
        <v>655</v>
      </c>
      <c r="N344" s="2" t="s">
        <v>631</v>
      </c>
      <c r="O344" s="2" t="s">
        <v>632</v>
      </c>
      <c r="P344" s="2" t="s">
        <v>633</v>
      </c>
      <c r="Q344" s="2" t="s">
        <v>460</v>
      </c>
      <c r="R344" s="2" t="s">
        <v>741</v>
      </c>
      <c r="S344" s="13" t="s">
        <v>1157</v>
      </c>
      <c r="T344" s="14">
        <v>5928.7952769070862</v>
      </c>
      <c r="U344" s="7" t="e">
        <f>VLOOKUP(Tabla6[[#This Row],[NOMBRE PDV]],[3]Unicomer!$DY$3:$EA$160,3,0)</f>
        <v>#N/A</v>
      </c>
    </row>
    <row r="345" spans="1:21" x14ac:dyDescent="0.3">
      <c r="A345" s="29" t="s">
        <v>1180</v>
      </c>
      <c r="B345" s="15" t="s">
        <v>932</v>
      </c>
      <c r="C345" s="16" t="s">
        <v>1355</v>
      </c>
      <c r="D345" s="16" t="s">
        <v>1355</v>
      </c>
      <c r="E345" s="16" t="s">
        <v>769</v>
      </c>
      <c r="F345" s="17" t="s">
        <v>739</v>
      </c>
      <c r="G345" s="17" t="s">
        <v>1351</v>
      </c>
      <c r="H345" s="17" t="s">
        <v>841</v>
      </c>
      <c r="I345" s="17" t="s">
        <v>727</v>
      </c>
      <c r="J345" s="17" t="s">
        <v>675</v>
      </c>
      <c r="K345" s="27" t="s">
        <v>1318</v>
      </c>
      <c r="L345" s="18">
        <v>1753708799</v>
      </c>
      <c r="M345" s="3" t="s">
        <v>655</v>
      </c>
      <c r="N345" s="3" t="s">
        <v>631</v>
      </c>
      <c r="O345" s="3" t="s">
        <v>632</v>
      </c>
      <c r="P345" s="3" t="s">
        <v>633</v>
      </c>
      <c r="Q345" s="3" t="s">
        <v>460</v>
      </c>
      <c r="R345" s="3" t="s">
        <v>741</v>
      </c>
      <c r="S345" s="18" t="s">
        <v>1157</v>
      </c>
      <c r="T345" s="14">
        <v>5231.2899502121345</v>
      </c>
      <c r="U345" s="7" t="e">
        <f>VLOOKUP(Tabla6[[#This Row],[NOMBRE PDV]],[3]Unicomer!$DY$3:$EA$160,3,0)</f>
        <v>#N/A</v>
      </c>
    </row>
    <row r="346" spans="1:21" x14ac:dyDescent="0.3">
      <c r="A346" s="29" t="s">
        <v>1180</v>
      </c>
      <c r="B346" s="9">
        <v>69</v>
      </c>
      <c r="C346" s="10" t="s">
        <v>1356</v>
      </c>
      <c r="D346" s="10" t="s">
        <v>1357</v>
      </c>
      <c r="E346" s="10" t="s">
        <v>769</v>
      </c>
      <c r="F346" s="11" t="s">
        <v>51</v>
      </c>
      <c r="G346" s="11" t="s">
        <v>1351</v>
      </c>
      <c r="H346" s="11" t="s">
        <v>841</v>
      </c>
      <c r="I346" s="11" t="s">
        <v>727</v>
      </c>
      <c r="J346" s="11" t="s">
        <v>675</v>
      </c>
      <c r="K346" s="27" t="s">
        <v>1318</v>
      </c>
      <c r="L346" s="13">
        <v>1753708799</v>
      </c>
      <c r="M346" s="2" t="s">
        <v>655</v>
      </c>
      <c r="N346" s="2" t="s">
        <v>631</v>
      </c>
      <c r="O346" s="2" t="s">
        <v>632</v>
      </c>
      <c r="P346" s="2" t="s">
        <v>633</v>
      </c>
      <c r="Q346" s="2" t="s">
        <v>460</v>
      </c>
      <c r="R346" s="2" t="s">
        <v>729</v>
      </c>
      <c r="S346" s="13" t="s">
        <v>1157</v>
      </c>
      <c r="T346" s="14">
        <v>13273.684354620587</v>
      </c>
      <c r="U346" s="7" t="e">
        <f>VLOOKUP(Tabla6[[#This Row],[NOMBRE PDV]],[3]Unicomer!$DY$3:$EA$160,3,0)</f>
        <v>#N/A</v>
      </c>
    </row>
    <row r="347" spans="1:21" x14ac:dyDescent="0.3">
      <c r="A347" s="29" t="s">
        <v>1180</v>
      </c>
      <c r="B347" s="15">
        <v>32</v>
      </c>
      <c r="C347" s="16" t="s">
        <v>1358</v>
      </c>
      <c r="D347" s="16" t="s">
        <v>1359</v>
      </c>
      <c r="E347" s="16" t="s">
        <v>769</v>
      </c>
      <c r="F347" s="17" t="s">
        <v>30</v>
      </c>
      <c r="G347" s="17" t="s">
        <v>1351</v>
      </c>
      <c r="H347" s="17" t="s">
        <v>841</v>
      </c>
      <c r="I347" s="17" t="s">
        <v>727</v>
      </c>
      <c r="J347" s="17" t="s">
        <v>675</v>
      </c>
      <c r="K347" s="27" t="s">
        <v>1318</v>
      </c>
      <c r="L347" s="18">
        <v>1753708799</v>
      </c>
      <c r="M347" s="3" t="s">
        <v>655</v>
      </c>
      <c r="N347" s="3" t="s">
        <v>631</v>
      </c>
      <c r="O347" s="3" t="s">
        <v>632</v>
      </c>
      <c r="P347" s="3" t="s">
        <v>633</v>
      </c>
      <c r="Q347" s="3" t="s">
        <v>460</v>
      </c>
      <c r="R347" s="3" t="s">
        <v>747</v>
      </c>
      <c r="S347" s="18" t="s">
        <v>1157</v>
      </c>
      <c r="T347" s="14">
        <v>13895.573609999998</v>
      </c>
      <c r="U347" s="7" t="e">
        <f>VLOOKUP(Tabla6[[#This Row],[NOMBRE PDV]],[3]Unicomer!$DY$3:$EA$160,3,0)</f>
        <v>#N/A</v>
      </c>
    </row>
    <row r="348" spans="1:21" x14ac:dyDescent="0.3">
      <c r="A348" s="29" t="s">
        <v>1180</v>
      </c>
      <c r="B348" s="9">
        <v>65</v>
      </c>
      <c r="C348" s="10" t="s">
        <v>1360</v>
      </c>
      <c r="D348" s="10" t="s">
        <v>1361</v>
      </c>
      <c r="E348" s="10" t="s">
        <v>769</v>
      </c>
      <c r="F348" s="11" t="s">
        <v>64</v>
      </c>
      <c r="G348" s="11" t="s">
        <v>1351</v>
      </c>
      <c r="H348" s="11" t="s">
        <v>841</v>
      </c>
      <c r="I348" s="11" t="s">
        <v>727</v>
      </c>
      <c r="J348" s="11" t="s">
        <v>675</v>
      </c>
      <c r="K348" s="27" t="s">
        <v>1318</v>
      </c>
      <c r="L348" s="13">
        <v>1753708799</v>
      </c>
      <c r="M348" s="2" t="s">
        <v>655</v>
      </c>
      <c r="N348" s="2" t="s">
        <v>631</v>
      </c>
      <c r="O348" s="2" t="s">
        <v>632</v>
      </c>
      <c r="P348" s="2" t="s">
        <v>633</v>
      </c>
      <c r="Q348" s="2" t="s">
        <v>460</v>
      </c>
      <c r="R348" s="2" t="s">
        <v>729</v>
      </c>
      <c r="S348" s="13" t="s">
        <v>1157</v>
      </c>
      <c r="T348" s="14">
        <v>12711.233333333334</v>
      </c>
      <c r="U348" s="7" t="e">
        <f>VLOOKUP(Tabla6[[#This Row],[NOMBRE PDV]],[3]Unicomer!$DY$3:$EA$160,3,0)</f>
        <v>#N/A</v>
      </c>
    </row>
    <row r="349" spans="1:21" x14ac:dyDescent="0.3">
      <c r="A349" s="29" t="s">
        <v>1180</v>
      </c>
      <c r="B349" s="15">
        <v>151</v>
      </c>
      <c r="C349" s="16" t="s">
        <v>1362</v>
      </c>
      <c r="D349" s="16" t="s">
        <v>1363</v>
      </c>
      <c r="E349" s="16" t="s">
        <v>757</v>
      </c>
      <c r="F349" s="17" t="s">
        <v>77</v>
      </c>
      <c r="G349" s="17" t="s">
        <v>1351</v>
      </c>
      <c r="H349" s="17" t="s">
        <v>841</v>
      </c>
      <c r="I349" s="17" t="s">
        <v>727</v>
      </c>
      <c r="J349" s="17" t="s">
        <v>675</v>
      </c>
      <c r="K349" s="27" t="s">
        <v>1318</v>
      </c>
      <c r="L349" s="18">
        <v>1753708799</v>
      </c>
      <c r="M349" s="3" t="s">
        <v>655</v>
      </c>
      <c r="N349" s="3" t="s">
        <v>631</v>
      </c>
      <c r="O349" s="3" t="s">
        <v>632</v>
      </c>
      <c r="P349" s="3" t="s">
        <v>633</v>
      </c>
      <c r="Q349" s="3" t="s">
        <v>460</v>
      </c>
      <c r="R349" s="3" t="s">
        <v>741</v>
      </c>
      <c r="S349" s="18" t="s">
        <v>1157</v>
      </c>
      <c r="T349" s="14">
        <v>11129.913363978292</v>
      </c>
      <c r="U349" s="7" t="e">
        <f>VLOOKUP(Tabla6[[#This Row],[NOMBRE PDV]],[3]Unicomer!$DY$3:$EA$160,3,0)</f>
        <v>#N/A</v>
      </c>
    </row>
    <row r="350" spans="1:21" x14ac:dyDescent="0.3">
      <c r="A350" s="29" t="s">
        <v>885</v>
      </c>
      <c r="B350" s="9">
        <v>36</v>
      </c>
      <c r="C350" s="10" t="s">
        <v>1364</v>
      </c>
      <c r="D350" s="10" t="s">
        <v>1365</v>
      </c>
      <c r="E350" s="10" t="s">
        <v>757</v>
      </c>
      <c r="F350" s="11" t="s">
        <v>30</v>
      </c>
      <c r="G350" s="11" t="s">
        <v>1366</v>
      </c>
      <c r="H350" s="11" t="s">
        <v>841</v>
      </c>
      <c r="I350" s="11" t="s">
        <v>727</v>
      </c>
      <c r="J350" s="11" t="s">
        <v>675</v>
      </c>
      <c r="K350" s="27" t="s">
        <v>1318</v>
      </c>
      <c r="L350" s="13">
        <v>1753708799</v>
      </c>
      <c r="M350" s="2" t="s">
        <v>655</v>
      </c>
      <c r="N350" s="2" t="s">
        <v>631</v>
      </c>
      <c r="O350" s="2" t="s">
        <v>632</v>
      </c>
      <c r="P350" s="2" t="s">
        <v>633</v>
      </c>
      <c r="Q350" s="2" t="s">
        <v>460</v>
      </c>
      <c r="R350" s="2" t="s">
        <v>747</v>
      </c>
      <c r="S350" s="13" t="s">
        <v>1157</v>
      </c>
      <c r="T350" s="14">
        <v>3417.4728599999999</v>
      </c>
      <c r="U350" s="7" t="e">
        <f>VLOOKUP(Tabla6[[#This Row],[NOMBRE PDV]],[3]Unicomer!$DY$3:$EA$160,3,0)</f>
        <v>#N/A</v>
      </c>
    </row>
    <row r="351" spans="1:21" x14ac:dyDescent="0.3">
      <c r="A351" s="29" t="s">
        <v>796</v>
      </c>
      <c r="B351" s="15">
        <v>83</v>
      </c>
      <c r="C351" s="16" t="s">
        <v>1367</v>
      </c>
      <c r="D351" s="16" t="s">
        <v>1368</v>
      </c>
      <c r="E351" s="16" t="s">
        <v>769</v>
      </c>
      <c r="F351" s="17" t="s">
        <v>739</v>
      </c>
      <c r="G351" s="17" t="s">
        <v>1327</v>
      </c>
      <c r="H351" s="17" t="s">
        <v>841</v>
      </c>
      <c r="I351" s="17" t="s">
        <v>727</v>
      </c>
      <c r="J351" s="17" t="s">
        <v>675</v>
      </c>
      <c r="K351" s="27" t="s">
        <v>1318</v>
      </c>
      <c r="L351" s="18">
        <v>1753708799</v>
      </c>
      <c r="M351" s="3" t="s">
        <v>655</v>
      </c>
      <c r="N351" s="3" t="s">
        <v>631</v>
      </c>
      <c r="O351" s="3" t="s">
        <v>632</v>
      </c>
      <c r="P351" s="3" t="s">
        <v>633</v>
      </c>
      <c r="Q351" s="3" t="s">
        <v>460</v>
      </c>
      <c r="R351" s="3" t="s">
        <v>741</v>
      </c>
      <c r="S351" s="18" t="s">
        <v>1157</v>
      </c>
      <c r="T351" s="14">
        <v>1758.3171559427087</v>
      </c>
      <c r="U351" s="7" t="e">
        <f>VLOOKUP(Tabla6[[#This Row],[NOMBRE PDV]],[3]Unicomer!$DY$3:$EA$160,3,0)</f>
        <v>#N/A</v>
      </c>
    </row>
    <row r="352" spans="1:21" x14ac:dyDescent="0.3">
      <c r="A352" s="29" t="s">
        <v>1235</v>
      </c>
      <c r="B352" s="9">
        <v>1807</v>
      </c>
      <c r="C352" s="10" t="s">
        <v>1369</v>
      </c>
      <c r="D352" s="10" t="s">
        <v>1370</v>
      </c>
      <c r="E352" s="10" t="s">
        <v>769</v>
      </c>
      <c r="F352" s="11" t="s">
        <v>39</v>
      </c>
      <c r="G352" s="11" t="s">
        <v>1371</v>
      </c>
      <c r="H352" s="11" t="s">
        <v>841</v>
      </c>
      <c r="I352" s="11" t="s">
        <v>727</v>
      </c>
      <c r="J352" s="11" t="s">
        <v>675</v>
      </c>
      <c r="K352" s="27" t="s">
        <v>1318</v>
      </c>
      <c r="L352" s="13">
        <v>1753708799</v>
      </c>
      <c r="M352" s="2" t="s">
        <v>655</v>
      </c>
      <c r="N352" s="2" t="s">
        <v>631</v>
      </c>
      <c r="O352" s="2" t="s">
        <v>632</v>
      </c>
      <c r="P352" s="2" t="s">
        <v>633</v>
      </c>
      <c r="Q352" s="2" t="s">
        <v>460</v>
      </c>
      <c r="R352" s="2" t="s">
        <v>754</v>
      </c>
      <c r="S352" s="13" t="s">
        <v>1157</v>
      </c>
      <c r="T352" s="14">
        <v>5928.7952769070862</v>
      </c>
      <c r="U352" s="7">
        <f>VLOOKUP(Tabla6[[#This Row],[NOMBRE PDV]],[3]Unicomer!$DY$3:$EA$160,3,0)</f>
        <v>117</v>
      </c>
    </row>
    <row r="353" spans="1:21" x14ac:dyDescent="0.3">
      <c r="A353" s="29" t="s">
        <v>1235</v>
      </c>
      <c r="B353" s="15" t="s">
        <v>932</v>
      </c>
      <c r="C353" s="16" t="s">
        <v>1372</v>
      </c>
      <c r="D353" s="16" t="s">
        <v>1372</v>
      </c>
      <c r="E353" s="16" t="s">
        <v>769</v>
      </c>
      <c r="F353" s="17" t="s">
        <v>739</v>
      </c>
      <c r="G353" s="17" t="s">
        <v>1371</v>
      </c>
      <c r="H353" s="17" t="s">
        <v>841</v>
      </c>
      <c r="I353" s="17" t="s">
        <v>727</v>
      </c>
      <c r="J353" s="17" t="s">
        <v>675</v>
      </c>
      <c r="K353" s="27" t="s">
        <v>1318</v>
      </c>
      <c r="L353" s="18">
        <v>1753708799</v>
      </c>
      <c r="M353" s="3" t="s">
        <v>655</v>
      </c>
      <c r="N353" s="3" t="s">
        <v>631</v>
      </c>
      <c r="O353" s="3" t="s">
        <v>632</v>
      </c>
      <c r="P353" s="3" t="s">
        <v>633</v>
      </c>
      <c r="Q353" s="3" t="s">
        <v>460</v>
      </c>
      <c r="R353" s="3" t="s">
        <v>741</v>
      </c>
      <c r="S353" s="18" t="s">
        <v>1157</v>
      </c>
      <c r="T353" s="14">
        <v>10113.827237076792</v>
      </c>
      <c r="U353" s="7" t="e">
        <f>VLOOKUP(Tabla6[[#This Row],[NOMBRE PDV]],[3]Unicomer!$DY$3:$EA$160,3,0)</f>
        <v>#N/A</v>
      </c>
    </row>
    <row r="354" spans="1:21" x14ac:dyDescent="0.3">
      <c r="A354" s="29" t="s">
        <v>1235</v>
      </c>
      <c r="B354" s="9">
        <v>44</v>
      </c>
      <c r="C354" s="10" t="s">
        <v>1373</v>
      </c>
      <c r="D354" s="10" t="s">
        <v>1374</v>
      </c>
      <c r="E354" s="10" t="s">
        <v>757</v>
      </c>
      <c r="F354" s="11" t="s">
        <v>30</v>
      </c>
      <c r="G354" s="11" t="s">
        <v>1371</v>
      </c>
      <c r="H354" s="11" t="s">
        <v>841</v>
      </c>
      <c r="I354" s="11" t="s">
        <v>727</v>
      </c>
      <c r="J354" s="11" t="s">
        <v>675</v>
      </c>
      <c r="K354" s="27" t="s">
        <v>1318</v>
      </c>
      <c r="L354" s="13">
        <v>1753708799</v>
      </c>
      <c r="M354" s="2" t="s">
        <v>655</v>
      </c>
      <c r="N354" s="2" t="s">
        <v>631</v>
      </c>
      <c r="O354" s="2" t="s">
        <v>632</v>
      </c>
      <c r="P354" s="2" t="s">
        <v>633</v>
      </c>
      <c r="Q354" s="2" t="s">
        <v>460</v>
      </c>
      <c r="R354" s="2" t="s">
        <v>747</v>
      </c>
      <c r="S354" s="13" t="s">
        <v>1157</v>
      </c>
      <c r="T354" s="14">
        <v>8021.3112569919394</v>
      </c>
      <c r="U354" s="7" t="e">
        <f>VLOOKUP(Tabla6[[#This Row],[NOMBRE PDV]],[3]Unicomer!$DY$3:$EA$160,3,0)</f>
        <v>#N/A</v>
      </c>
    </row>
    <row r="355" spans="1:21" x14ac:dyDescent="0.3">
      <c r="A355" s="29" t="s">
        <v>885</v>
      </c>
      <c r="B355" s="15">
        <v>28</v>
      </c>
      <c r="C355" s="16" t="s">
        <v>1375</v>
      </c>
      <c r="D355" s="16" t="s">
        <v>1376</v>
      </c>
      <c r="E355" s="16" t="s">
        <v>757</v>
      </c>
      <c r="F355" s="17" t="s">
        <v>30</v>
      </c>
      <c r="G355" s="17" t="s">
        <v>1377</v>
      </c>
      <c r="H355" s="17" t="s">
        <v>841</v>
      </c>
      <c r="I355" s="17" t="s">
        <v>727</v>
      </c>
      <c r="J355" s="17" t="s">
        <v>675</v>
      </c>
      <c r="K355" s="27" t="s">
        <v>1318</v>
      </c>
      <c r="L355" s="18">
        <v>1753708799</v>
      </c>
      <c r="M355" s="3" t="s">
        <v>655</v>
      </c>
      <c r="N355" s="3" t="s">
        <v>631</v>
      </c>
      <c r="O355" s="3" t="s">
        <v>632</v>
      </c>
      <c r="P355" s="3" t="s">
        <v>633</v>
      </c>
      <c r="Q355" s="3" t="s">
        <v>460</v>
      </c>
      <c r="R355" s="3" t="s">
        <v>747</v>
      </c>
      <c r="S355" s="18" t="s">
        <v>1157</v>
      </c>
      <c r="T355" s="14">
        <v>3772.1162700000004</v>
      </c>
      <c r="U355" s="7" t="e">
        <f>VLOOKUP(Tabla6[[#This Row],[NOMBRE PDV]],[3]Unicomer!$DY$3:$EA$160,3,0)</f>
        <v>#N/A</v>
      </c>
    </row>
    <row r="356" spans="1:21" x14ac:dyDescent="0.3">
      <c r="A356" s="29" t="s">
        <v>885</v>
      </c>
      <c r="B356" s="9">
        <v>94337</v>
      </c>
      <c r="C356" s="10" t="s">
        <v>1378</v>
      </c>
      <c r="D356" s="10" t="s">
        <v>1379</v>
      </c>
      <c r="E356" s="10" t="s">
        <v>769</v>
      </c>
      <c r="F356" s="11" t="s">
        <v>739</v>
      </c>
      <c r="G356" s="11" t="s">
        <v>1380</v>
      </c>
      <c r="H356" s="11" t="s">
        <v>841</v>
      </c>
      <c r="I356" s="11" t="s">
        <v>727</v>
      </c>
      <c r="J356" s="11" t="s">
        <v>675</v>
      </c>
      <c r="K356" s="27" t="s">
        <v>1318</v>
      </c>
      <c r="L356" s="13">
        <v>1753708799</v>
      </c>
      <c r="M356" s="2" t="s">
        <v>655</v>
      </c>
      <c r="N356" s="2" t="s">
        <v>631</v>
      </c>
      <c r="O356" s="2" t="s">
        <v>632</v>
      </c>
      <c r="P356" s="2" t="s">
        <v>633</v>
      </c>
      <c r="Q356" s="2" t="s">
        <v>460</v>
      </c>
      <c r="R356" s="2" t="s">
        <v>741</v>
      </c>
      <c r="S356" s="13" t="s">
        <v>1157</v>
      </c>
      <c r="T356" s="14">
        <v>3138.7739701272803</v>
      </c>
      <c r="U356" s="7" t="e">
        <f>VLOOKUP(Tabla6[[#This Row],[NOMBRE PDV]],[3]Unicomer!$DY$3:$EA$160,3,0)</f>
        <v>#N/A</v>
      </c>
    </row>
    <row r="357" spans="1:21" x14ac:dyDescent="0.3">
      <c r="A357" s="29" t="s">
        <v>885</v>
      </c>
      <c r="B357" s="15" t="s">
        <v>932</v>
      </c>
      <c r="C357" s="16" t="s">
        <v>1381</v>
      </c>
      <c r="D357" s="16" t="s">
        <v>1381</v>
      </c>
      <c r="E357" s="16" t="s">
        <v>769</v>
      </c>
      <c r="F357" s="17" t="s">
        <v>739</v>
      </c>
      <c r="G357" s="17" t="s">
        <v>1380</v>
      </c>
      <c r="H357" s="17" t="s">
        <v>841</v>
      </c>
      <c r="I357" s="17" t="s">
        <v>727</v>
      </c>
      <c r="J357" s="17" t="s">
        <v>675</v>
      </c>
      <c r="K357" s="27" t="s">
        <v>1318</v>
      </c>
      <c r="L357" s="18">
        <v>1753708799</v>
      </c>
      <c r="M357" s="3" t="s">
        <v>655</v>
      </c>
      <c r="N357" s="3" t="s">
        <v>631</v>
      </c>
      <c r="O357" s="3" t="s">
        <v>632</v>
      </c>
      <c r="P357" s="3" t="s">
        <v>633</v>
      </c>
      <c r="Q357" s="3" t="s">
        <v>460</v>
      </c>
      <c r="R357" s="3" t="s">
        <v>741</v>
      </c>
      <c r="S357" s="18" t="s">
        <v>1157</v>
      </c>
      <c r="T357" s="14">
        <v>7672.5585936444631</v>
      </c>
      <c r="U357" s="7" t="e">
        <f>VLOOKUP(Tabla6[[#This Row],[NOMBRE PDV]],[3]Unicomer!$DY$3:$EA$160,3,0)</f>
        <v>#N/A</v>
      </c>
    </row>
    <row r="358" spans="1:21" x14ac:dyDescent="0.3">
      <c r="A358" s="29" t="s">
        <v>885</v>
      </c>
      <c r="B358" s="9">
        <v>34</v>
      </c>
      <c r="C358" s="10" t="s">
        <v>1382</v>
      </c>
      <c r="D358" s="10" t="s">
        <v>1383</v>
      </c>
      <c r="E358" s="10" t="s">
        <v>769</v>
      </c>
      <c r="F358" s="11" t="s">
        <v>30</v>
      </c>
      <c r="G358" s="11" t="s">
        <v>1380</v>
      </c>
      <c r="H358" s="11" t="s">
        <v>841</v>
      </c>
      <c r="I358" s="11" t="s">
        <v>727</v>
      </c>
      <c r="J358" s="11" t="s">
        <v>675</v>
      </c>
      <c r="K358" s="27" t="s">
        <v>1318</v>
      </c>
      <c r="L358" s="13">
        <v>1753708799</v>
      </c>
      <c r="M358" s="2" t="s">
        <v>655</v>
      </c>
      <c r="N358" s="2" t="s">
        <v>631</v>
      </c>
      <c r="O358" s="2" t="s">
        <v>632</v>
      </c>
      <c r="P358" s="2" t="s">
        <v>633</v>
      </c>
      <c r="Q358" s="2" t="s">
        <v>460</v>
      </c>
      <c r="R358" s="2" t="s">
        <v>747</v>
      </c>
      <c r="S358" s="13" t="s">
        <v>1157</v>
      </c>
      <c r="T358" s="14">
        <v>5803.2557999999999</v>
      </c>
      <c r="U358" s="7" t="e">
        <f>VLOOKUP(Tabla6[[#This Row],[NOMBRE PDV]],[3]Unicomer!$DY$3:$EA$160,3,0)</f>
        <v>#N/A</v>
      </c>
    </row>
    <row r="359" spans="1:21" x14ac:dyDescent="0.3">
      <c r="A359" s="29" t="s">
        <v>885</v>
      </c>
      <c r="B359" s="15">
        <v>387</v>
      </c>
      <c r="C359" s="16" t="s">
        <v>1384</v>
      </c>
      <c r="D359" s="16" t="s">
        <v>1385</v>
      </c>
      <c r="E359" s="16" t="s">
        <v>757</v>
      </c>
      <c r="F359" s="17" t="s">
        <v>77</v>
      </c>
      <c r="G359" s="17" t="s">
        <v>1380</v>
      </c>
      <c r="H359" s="17" t="s">
        <v>841</v>
      </c>
      <c r="I359" s="17" t="s">
        <v>727</v>
      </c>
      <c r="J359" s="17" t="s">
        <v>675</v>
      </c>
      <c r="K359" s="27" t="s">
        <v>1318</v>
      </c>
      <c r="L359" s="18">
        <v>1753708799</v>
      </c>
      <c r="M359" s="3" t="s">
        <v>655</v>
      </c>
      <c r="N359" s="3" t="s">
        <v>631</v>
      </c>
      <c r="O359" s="3" t="s">
        <v>632</v>
      </c>
      <c r="P359" s="3" t="s">
        <v>633</v>
      </c>
      <c r="Q359" s="3" t="s">
        <v>460</v>
      </c>
      <c r="R359" s="3" t="s">
        <v>741</v>
      </c>
      <c r="S359" s="18" t="s">
        <v>1157</v>
      </c>
      <c r="T359" s="14">
        <v>17302.224730484268</v>
      </c>
      <c r="U359" s="7" t="e">
        <f>VLOOKUP(Tabla6[[#This Row],[NOMBRE PDV]],[3]Unicomer!$DY$3:$EA$160,3,0)</f>
        <v>#N/A</v>
      </c>
    </row>
    <row r="360" spans="1:21" x14ac:dyDescent="0.3">
      <c r="A360" s="29" t="s">
        <v>1235</v>
      </c>
      <c r="B360" s="9">
        <v>94338</v>
      </c>
      <c r="C360" s="10" t="s">
        <v>1386</v>
      </c>
      <c r="D360" s="10" t="s">
        <v>1387</v>
      </c>
      <c r="E360" s="10" t="s">
        <v>769</v>
      </c>
      <c r="F360" s="11" t="s">
        <v>739</v>
      </c>
      <c r="G360" s="11" t="s">
        <v>1143</v>
      </c>
      <c r="H360" s="11" t="s">
        <v>841</v>
      </c>
      <c r="I360" s="11" t="s">
        <v>727</v>
      </c>
      <c r="J360" s="11" t="s">
        <v>675</v>
      </c>
      <c r="K360" s="27" t="s">
        <v>1318</v>
      </c>
      <c r="L360" s="13">
        <v>1753708799</v>
      </c>
      <c r="M360" s="2" t="s">
        <v>655</v>
      </c>
      <c r="N360" s="2" t="s">
        <v>631</v>
      </c>
      <c r="O360" s="2" t="s">
        <v>632</v>
      </c>
      <c r="P360" s="2" t="s">
        <v>633</v>
      </c>
      <c r="Q360" s="2" t="s">
        <v>460</v>
      </c>
      <c r="R360" s="2" t="s">
        <v>741</v>
      </c>
      <c r="S360" s="13" t="s">
        <v>1157</v>
      </c>
      <c r="T360" s="14">
        <v>7483.2644835855572</v>
      </c>
      <c r="U360" s="7" t="e">
        <f>VLOOKUP(Tabla6[[#This Row],[NOMBRE PDV]],[3]Unicomer!$DY$3:$EA$160,3,0)</f>
        <v>#N/A</v>
      </c>
    </row>
    <row r="361" spans="1:21" x14ac:dyDescent="0.3">
      <c r="A361" s="29" t="s">
        <v>1235</v>
      </c>
      <c r="B361" s="15">
        <v>91</v>
      </c>
      <c r="C361" s="16" t="s">
        <v>1388</v>
      </c>
      <c r="D361" s="16" t="s">
        <v>1389</v>
      </c>
      <c r="E361" s="16" t="s">
        <v>769</v>
      </c>
      <c r="F361" s="17" t="s">
        <v>739</v>
      </c>
      <c r="G361" s="17" t="s">
        <v>1143</v>
      </c>
      <c r="H361" s="17" t="s">
        <v>841</v>
      </c>
      <c r="I361" s="17" t="s">
        <v>727</v>
      </c>
      <c r="J361" s="17" t="s">
        <v>675</v>
      </c>
      <c r="K361" s="27" t="s">
        <v>1318</v>
      </c>
      <c r="L361" s="18">
        <v>1753708799</v>
      </c>
      <c r="M361" s="3" t="s">
        <v>655</v>
      </c>
      <c r="N361" s="3" t="s">
        <v>631</v>
      </c>
      <c r="O361" s="3" t="s">
        <v>632</v>
      </c>
      <c r="P361" s="3" t="s">
        <v>633</v>
      </c>
      <c r="Q361" s="3" t="s">
        <v>460</v>
      </c>
      <c r="R361" s="3" t="s">
        <v>741</v>
      </c>
      <c r="S361" s="18" t="s">
        <v>1157</v>
      </c>
      <c r="T361" s="14">
        <v>1918.1641701193189</v>
      </c>
      <c r="U361" s="7" t="e">
        <f>VLOOKUP(Tabla6[[#This Row],[NOMBRE PDV]],[3]Unicomer!$DY$3:$EA$160,3,0)</f>
        <v>#N/A</v>
      </c>
    </row>
    <row r="362" spans="1:21" x14ac:dyDescent="0.3">
      <c r="A362" s="29" t="s">
        <v>1235</v>
      </c>
      <c r="B362" s="9">
        <v>62</v>
      </c>
      <c r="C362" s="10" t="s">
        <v>1390</v>
      </c>
      <c r="D362" s="10" t="s">
        <v>1391</v>
      </c>
      <c r="E362" s="10" t="s">
        <v>734</v>
      </c>
      <c r="F362" s="11" t="s">
        <v>64</v>
      </c>
      <c r="G362" s="11" t="s">
        <v>1143</v>
      </c>
      <c r="H362" s="11" t="s">
        <v>841</v>
      </c>
      <c r="I362" s="11" t="s">
        <v>727</v>
      </c>
      <c r="J362" s="11" t="s">
        <v>675</v>
      </c>
      <c r="K362" s="27" t="s">
        <v>1318</v>
      </c>
      <c r="L362" s="13">
        <v>1753708799</v>
      </c>
      <c r="M362" s="2" t="s">
        <v>655</v>
      </c>
      <c r="N362" s="2" t="s">
        <v>631</v>
      </c>
      <c r="O362" s="2" t="s">
        <v>632</v>
      </c>
      <c r="P362" s="2" t="s">
        <v>633</v>
      </c>
      <c r="Q362" s="2" t="s">
        <v>460</v>
      </c>
      <c r="R362" s="2" t="s">
        <v>729</v>
      </c>
      <c r="S362" s="13" t="s">
        <v>1157</v>
      </c>
      <c r="T362" s="14">
        <v>26578.033333333336</v>
      </c>
      <c r="U362" s="7" t="e">
        <f>VLOOKUP(Tabla6[[#This Row],[NOMBRE PDV]],[3]Unicomer!$DY$3:$EA$160,3,0)</f>
        <v>#N/A</v>
      </c>
    </row>
    <row r="363" spans="1:21" x14ac:dyDescent="0.3">
      <c r="A363" s="29" t="s">
        <v>796</v>
      </c>
      <c r="B363" s="15">
        <v>155</v>
      </c>
      <c r="C363" s="16" t="s">
        <v>1392</v>
      </c>
      <c r="D363" s="16" t="s">
        <v>1393</v>
      </c>
      <c r="E363" s="16" t="s">
        <v>769</v>
      </c>
      <c r="F363" s="17" t="s">
        <v>77</v>
      </c>
      <c r="G363" s="17" t="s">
        <v>1394</v>
      </c>
      <c r="H363" s="17" t="s">
        <v>1394</v>
      </c>
      <c r="I363" s="17" t="s">
        <v>727</v>
      </c>
      <c r="J363" s="17" t="s">
        <v>675</v>
      </c>
      <c r="K363" s="27" t="s">
        <v>1395</v>
      </c>
      <c r="L363" s="18">
        <v>1725818718</v>
      </c>
      <c r="M363" s="3" t="s">
        <v>656</v>
      </c>
      <c r="N363" s="3" t="s">
        <v>634</v>
      </c>
      <c r="O363" s="3" t="s">
        <v>635</v>
      </c>
      <c r="P363" s="3" t="s">
        <v>567</v>
      </c>
      <c r="Q363" s="3" t="s">
        <v>429</v>
      </c>
      <c r="R363" s="3" t="s">
        <v>741</v>
      </c>
      <c r="S363" s="18" t="s">
        <v>1157</v>
      </c>
      <c r="T363" s="14">
        <v>15482.054446303033</v>
      </c>
      <c r="U363" s="7" t="e">
        <f>VLOOKUP(Tabla6[[#This Row],[NOMBRE PDV]],[3]Unicomer!$DY$3:$EA$160,3,0)</f>
        <v>#N/A</v>
      </c>
    </row>
    <row r="364" spans="1:21" x14ac:dyDescent="0.3">
      <c r="A364" s="29" t="s">
        <v>796</v>
      </c>
      <c r="B364" s="9">
        <v>30</v>
      </c>
      <c r="C364" s="10" t="s">
        <v>1396</v>
      </c>
      <c r="D364" s="10" t="s">
        <v>1397</v>
      </c>
      <c r="E364" s="10" t="s">
        <v>769</v>
      </c>
      <c r="F364" s="11" t="s">
        <v>30</v>
      </c>
      <c r="G364" s="11" t="s">
        <v>1394</v>
      </c>
      <c r="H364" s="11" t="s">
        <v>1394</v>
      </c>
      <c r="I364" s="11" t="s">
        <v>727</v>
      </c>
      <c r="J364" s="11" t="s">
        <v>675</v>
      </c>
      <c r="K364" s="27" t="s">
        <v>1395</v>
      </c>
      <c r="L364" s="13">
        <v>1725818718</v>
      </c>
      <c r="M364" s="2" t="s">
        <v>656</v>
      </c>
      <c r="N364" s="2" t="s">
        <v>634</v>
      </c>
      <c r="O364" s="2" t="s">
        <v>635</v>
      </c>
      <c r="P364" s="2" t="s">
        <v>567</v>
      </c>
      <c r="Q364" s="2" t="s">
        <v>429</v>
      </c>
      <c r="R364" s="2" t="s">
        <v>747</v>
      </c>
      <c r="S364" s="13" t="s">
        <v>1157</v>
      </c>
      <c r="T364" s="14">
        <v>9930.01548</v>
      </c>
      <c r="U364" s="7" t="e">
        <f>VLOOKUP(Tabla6[[#This Row],[NOMBRE PDV]],[3]Unicomer!$DY$3:$EA$160,3,0)</f>
        <v>#N/A</v>
      </c>
    </row>
    <row r="365" spans="1:21" x14ac:dyDescent="0.3">
      <c r="A365" s="29" t="s">
        <v>796</v>
      </c>
      <c r="B365" s="15">
        <v>1744</v>
      </c>
      <c r="C365" s="16" t="s">
        <v>1398</v>
      </c>
      <c r="D365" s="16" t="s">
        <v>1399</v>
      </c>
      <c r="E365" s="16" t="s">
        <v>769</v>
      </c>
      <c r="F365" s="17" t="s">
        <v>39</v>
      </c>
      <c r="G365" s="17" t="s">
        <v>1394</v>
      </c>
      <c r="H365" s="17" t="s">
        <v>1394</v>
      </c>
      <c r="I365" s="17" t="s">
        <v>727</v>
      </c>
      <c r="J365" s="17" t="s">
        <v>675</v>
      </c>
      <c r="K365" s="27" t="s">
        <v>1395</v>
      </c>
      <c r="L365" s="18">
        <v>1725818718</v>
      </c>
      <c r="M365" s="3" t="s">
        <v>656</v>
      </c>
      <c r="N365" s="3" t="s">
        <v>634</v>
      </c>
      <c r="O365" s="3" t="s">
        <v>635</v>
      </c>
      <c r="P365" s="3" t="s">
        <v>567</v>
      </c>
      <c r="Q365" s="3" t="s">
        <v>429</v>
      </c>
      <c r="R365" s="3" t="s">
        <v>754</v>
      </c>
      <c r="S365" s="18" t="s">
        <v>1157</v>
      </c>
      <c r="T365" s="14">
        <v>9675.2445454545468</v>
      </c>
      <c r="U365" s="7" t="e">
        <f>VLOOKUP(Tabla6[[#This Row],[NOMBRE PDV]],[3]Unicomer!$DY$3:$EA$160,3,0)</f>
        <v>#N/A</v>
      </c>
    </row>
    <row r="366" spans="1:21" x14ac:dyDescent="0.3">
      <c r="A366" s="29" t="s">
        <v>796</v>
      </c>
      <c r="B366" s="9">
        <v>85</v>
      </c>
      <c r="C366" s="10" t="s">
        <v>1400</v>
      </c>
      <c r="D366" s="10" t="s">
        <v>1401</v>
      </c>
      <c r="E366" s="10" t="s">
        <v>769</v>
      </c>
      <c r="F366" s="11" t="s">
        <v>739</v>
      </c>
      <c r="G366" s="11" t="s">
        <v>1394</v>
      </c>
      <c r="H366" s="11" t="s">
        <v>1394</v>
      </c>
      <c r="I366" s="11" t="s">
        <v>727</v>
      </c>
      <c r="J366" s="11" t="s">
        <v>675</v>
      </c>
      <c r="K366" s="27" t="s">
        <v>1395</v>
      </c>
      <c r="L366" s="13">
        <v>1725818718</v>
      </c>
      <c r="M366" s="2" t="s">
        <v>656</v>
      </c>
      <c r="N366" s="2" t="s">
        <v>634</v>
      </c>
      <c r="O366" s="2" t="s">
        <v>635</v>
      </c>
      <c r="P366" s="2" t="s">
        <v>567</v>
      </c>
      <c r="Q366" s="2" t="s">
        <v>429</v>
      </c>
      <c r="R366" s="2" t="s">
        <v>741</v>
      </c>
      <c r="S366" s="13" t="s">
        <v>1157</v>
      </c>
      <c r="T366" s="14">
        <v>3836.2792968222316</v>
      </c>
      <c r="U366" s="7" t="e">
        <f>VLOOKUP(Tabla6[[#This Row],[NOMBRE PDV]],[3]Unicomer!$DY$3:$EA$160,3,0)</f>
        <v>#N/A</v>
      </c>
    </row>
    <row r="367" spans="1:21" x14ac:dyDescent="0.3">
      <c r="A367" s="29" t="s">
        <v>796</v>
      </c>
      <c r="B367" s="15">
        <v>94334</v>
      </c>
      <c r="C367" s="16" t="s">
        <v>1402</v>
      </c>
      <c r="D367" s="16" t="s">
        <v>1403</v>
      </c>
      <c r="E367" s="16" t="s">
        <v>769</v>
      </c>
      <c r="F367" s="17" t="s">
        <v>739</v>
      </c>
      <c r="G367" s="17" t="s">
        <v>1394</v>
      </c>
      <c r="H367" s="17" t="s">
        <v>1394</v>
      </c>
      <c r="I367" s="17" t="s">
        <v>727</v>
      </c>
      <c r="J367" s="17" t="s">
        <v>675</v>
      </c>
      <c r="K367" s="27" t="s">
        <v>1395</v>
      </c>
      <c r="L367" s="18">
        <v>1725818718</v>
      </c>
      <c r="M367" s="3" t="s">
        <v>656</v>
      </c>
      <c r="N367" s="3" t="s">
        <v>634</v>
      </c>
      <c r="O367" s="3" t="s">
        <v>635</v>
      </c>
      <c r="P367" s="3" t="s">
        <v>567</v>
      </c>
      <c r="Q367" s="3" t="s">
        <v>429</v>
      </c>
      <c r="R367" s="3" t="s">
        <v>741</v>
      </c>
      <c r="S367" s="18" t="s">
        <v>1157</v>
      </c>
      <c r="T367" s="14">
        <v>7283.2663236679027</v>
      </c>
      <c r="U367" s="7" t="e">
        <f>VLOOKUP(Tabla6[[#This Row],[NOMBRE PDV]],[3]Unicomer!$DY$3:$EA$160,3,0)</f>
        <v>#N/A</v>
      </c>
    </row>
    <row r="368" spans="1:21" x14ac:dyDescent="0.3">
      <c r="A368" s="29" t="s">
        <v>1198</v>
      </c>
      <c r="B368" s="9">
        <v>1</v>
      </c>
      <c r="C368" s="10" t="s">
        <v>1523</v>
      </c>
      <c r="D368" s="10" t="s">
        <v>1524</v>
      </c>
      <c r="E368" s="10"/>
      <c r="F368" s="11" t="s">
        <v>1524</v>
      </c>
      <c r="G368" s="11" t="s">
        <v>1525</v>
      </c>
      <c r="H368" s="11" t="s">
        <v>1526</v>
      </c>
      <c r="I368" s="11" t="s">
        <v>1481</v>
      </c>
      <c r="J368" s="11" t="s">
        <v>675</v>
      </c>
      <c r="K368" s="27" t="s">
        <v>1395</v>
      </c>
      <c r="L368" s="13">
        <v>1725818718</v>
      </c>
      <c r="M368" s="2" t="s">
        <v>656</v>
      </c>
      <c r="N368" s="2" t="s">
        <v>634</v>
      </c>
      <c r="O368" s="2" t="s">
        <v>635</v>
      </c>
      <c r="P368" s="2" t="s">
        <v>567</v>
      </c>
      <c r="Q368" s="2" t="s">
        <v>429</v>
      </c>
      <c r="R368" s="2" t="s">
        <v>1527</v>
      </c>
      <c r="S368" s="13" t="s">
        <v>1157</v>
      </c>
      <c r="T368" s="14">
        <v>0</v>
      </c>
      <c r="U368" s="7" t="e">
        <f>VLOOKUP(Tabla6[[#This Row],[NOMBRE PDV]],[3]Unicomer!$DY$3:$EA$160,3,0)</f>
        <v>#N/A</v>
      </c>
    </row>
    <row r="369" spans="1:21" x14ac:dyDescent="0.3">
      <c r="A369" s="29" t="s">
        <v>1198</v>
      </c>
      <c r="B369" s="15">
        <v>1</v>
      </c>
      <c r="C369" s="16" t="s">
        <v>1528</v>
      </c>
      <c r="D369" s="16" t="s">
        <v>1529</v>
      </c>
      <c r="E369" s="16"/>
      <c r="F369" s="17" t="s">
        <v>1529</v>
      </c>
      <c r="G369" s="17" t="s">
        <v>1525</v>
      </c>
      <c r="H369" s="17" t="s">
        <v>1526</v>
      </c>
      <c r="I369" s="17" t="s">
        <v>1481</v>
      </c>
      <c r="J369" s="17" t="s">
        <v>675</v>
      </c>
      <c r="K369" s="27" t="s">
        <v>1395</v>
      </c>
      <c r="L369" s="18">
        <v>1725818718</v>
      </c>
      <c r="M369" s="3" t="s">
        <v>656</v>
      </c>
      <c r="N369" s="3" t="s">
        <v>634</v>
      </c>
      <c r="O369" s="3" t="s">
        <v>635</v>
      </c>
      <c r="P369" s="3" t="s">
        <v>567</v>
      </c>
      <c r="Q369" s="3" t="s">
        <v>429</v>
      </c>
      <c r="R369" s="3" t="s">
        <v>1527</v>
      </c>
      <c r="S369" s="18" t="s">
        <v>1157</v>
      </c>
      <c r="T369" s="14">
        <v>0</v>
      </c>
      <c r="U369" s="7" t="e">
        <f>VLOOKUP(Tabla6[[#This Row],[NOMBRE PDV]],[3]Unicomer!$DY$3:$EA$160,3,0)</f>
        <v>#N/A</v>
      </c>
    </row>
    <row r="370" spans="1:21" x14ac:dyDescent="0.3">
      <c r="A370" s="29" t="s">
        <v>1198</v>
      </c>
      <c r="B370" s="9">
        <v>2</v>
      </c>
      <c r="C370" s="10" t="s">
        <v>1528</v>
      </c>
      <c r="D370" s="10" t="s">
        <v>1530</v>
      </c>
      <c r="E370" s="10"/>
      <c r="F370" s="11" t="s">
        <v>1530</v>
      </c>
      <c r="G370" s="11" t="s">
        <v>1525</v>
      </c>
      <c r="H370" s="11" t="s">
        <v>1526</v>
      </c>
      <c r="I370" s="11" t="s">
        <v>1481</v>
      </c>
      <c r="J370" s="11" t="s">
        <v>675</v>
      </c>
      <c r="K370" s="27" t="s">
        <v>1395</v>
      </c>
      <c r="L370" s="13">
        <v>1725818718</v>
      </c>
      <c r="M370" s="2" t="s">
        <v>656</v>
      </c>
      <c r="N370" s="2" t="s">
        <v>634</v>
      </c>
      <c r="O370" s="2" t="s">
        <v>635</v>
      </c>
      <c r="P370" s="2" t="s">
        <v>567</v>
      </c>
      <c r="Q370" s="2" t="s">
        <v>429</v>
      </c>
      <c r="R370" s="2" t="s">
        <v>1527</v>
      </c>
      <c r="S370" s="13" t="s">
        <v>1157</v>
      </c>
      <c r="T370" s="14">
        <v>0</v>
      </c>
      <c r="U370" s="7" t="e">
        <f>VLOOKUP(Tabla6[[#This Row],[NOMBRE PDV]],[3]Unicomer!$DY$3:$EA$160,3,0)</f>
        <v>#N/A</v>
      </c>
    </row>
    <row r="371" spans="1:21" x14ac:dyDescent="0.3">
      <c r="A371" s="29" t="s">
        <v>1198</v>
      </c>
      <c r="B371" s="15">
        <v>1</v>
      </c>
      <c r="C371" s="16" t="s">
        <v>1531</v>
      </c>
      <c r="D371" s="16" t="s">
        <v>1532</v>
      </c>
      <c r="E371" s="16"/>
      <c r="F371" s="17" t="s">
        <v>1532</v>
      </c>
      <c r="G371" s="17" t="s">
        <v>1525</v>
      </c>
      <c r="H371" s="17" t="s">
        <v>1526</v>
      </c>
      <c r="I371" s="17" t="s">
        <v>1481</v>
      </c>
      <c r="J371" s="17" t="s">
        <v>675</v>
      </c>
      <c r="K371" s="27" t="s">
        <v>1395</v>
      </c>
      <c r="L371" s="18">
        <v>1725818718</v>
      </c>
      <c r="M371" s="3" t="s">
        <v>656</v>
      </c>
      <c r="N371" s="3" t="s">
        <v>634</v>
      </c>
      <c r="O371" s="3" t="s">
        <v>635</v>
      </c>
      <c r="P371" s="3" t="s">
        <v>567</v>
      </c>
      <c r="Q371" s="3" t="s">
        <v>429</v>
      </c>
      <c r="R371" s="3" t="s">
        <v>1527</v>
      </c>
      <c r="S371" s="18" t="s">
        <v>1157</v>
      </c>
      <c r="T371" s="14">
        <v>0</v>
      </c>
      <c r="U371" s="7" t="e">
        <f>VLOOKUP(Tabla6[[#This Row],[NOMBRE PDV]],[3]Unicomer!$DY$3:$EA$160,3,0)</f>
        <v>#N/A</v>
      </c>
    </row>
    <row r="372" spans="1:21" x14ac:dyDescent="0.3">
      <c r="A372" s="29" t="s">
        <v>1198</v>
      </c>
      <c r="B372" s="9">
        <v>2</v>
      </c>
      <c r="C372" s="10" t="s">
        <v>1531</v>
      </c>
      <c r="D372" s="10" t="s">
        <v>1533</v>
      </c>
      <c r="E372" s="10"/>
      <c r="F372" s="11" t="s">
        <v>1533</v>
      </c>
      <c r="G372" s="11" t="s">
        <v>1525</v>
      </c>
      <c r="H372" s="11" t="s">
        <v>1526</v>
      </c>
      <c r="I372" s="11" t="s">
        <v>1481</v>
      </c>
      <c r="J372" s="11" t="s">
        <v>675</v>
      </c>
      <c r="K372" s="27" t="s">
        <v>1395</v>
      </c>
      <c r="L372" s="13">
        <v>1725818718</v>
      </c>
      <c r="M372" s="2" t="s">
        <v>656</v>
      </c>
      <c r="N372" s="2" t="s">
        <v>634</v>
      </c>
      <c r="O372" s="2" t="s">
        <v>635</v>
      </c>
      <c r="P372" s="2" t="s">
        <v>567</v>
      </c>
      <c r="Q372" s="2" t="s">
        <v>429</v>
      </c>
      <c r="R372" s="2" t="s">
        <v>1527</v>
      </c>
      <c r="S372" s="13" t="s">
        <v>1157</v>
      </c>
      <c r="T372" s="14">
        <v>0</v>
      </c>
      <c r="U372" s="7" t="e">
        <f>VLOOKUP(Tabla6[[#This Row],[NOMBRE PDV]],[3]Unicomer!$DY$3:$EA$160,3,0)</f>
        <v>#N/A</v>
      </c>
    </row>
    <row r="373" spans="1:21" x14ac:dyDescent="0.3">
      <c r="A373" s="29" t="s">
        <v>1198</v>
      </c>
      <c r="B373" s="15">
        <v>3</v>
      </c>
      <c r="C373" s="16" t="s">
        <v>1531</v>
      </c>
      <c r="D373" s="16" t="s">
        <v>1534</v>
      </c>
      <c r="E373" s="16"/>
      <c r="F373" s="17" t="s">
        <v>1534</v>
      </c>
      <c r="G373" s="17" t="s">
        <v>1525</v>
      </c>
      <c r="H373" s="17" t="s">
        <v>1526</v>
      </c>
      <c r="I373" s="17" t="s">
        <v>1481</v>
      </c>
      <c r="J373" s="17" t="s">
        <v>675</v>
      </c>
      <c r="K373" s="27" t="s">
        <v>1395</v>
      </c>
      <c r="L373" s="18">
        <v>1725818718</v>
      </c>
      <c r="M373" s="3" t="s">
        <v>656</v>
      </c>
      <c r="N373" s="3" t="s">
        <v>634</v>
      </c>
      <c r="O373" s="3" t="s">
        <v>635</v>
      </c>
      <c r="P373" s="3" t="s">
        <v>567</v>
      </c>
      <c r="Q373" s="3" t="s">
        <v>429</v>
      </c>
      <c r="R373" s="3" t="s">
        <v>1527</v>
      </c>
      <c r="S373" s="18" t="s">
        <v>1157</v>
      </c>
      <c r="T373" s="14">
        <v>0</v>
      </c>
      <c r="U373" s="7" t="e">
        <f>VLOOKUP(Tabla6[[#This Row],[NOMBRE PDV]],[3]Unicomer!$DY$3:$EA$160,3,0)</f>
        <v>#N/A</v>
      </c>
    </row>
    <row r="374" spans="1:21" x14ac:dyDescent="0.3">
      <c r="A374" s="29" t="s">
        <v>1198</v>
      </c>
      <c r="B374" s="9">
        <v>1</v>
      </c>
      <c r="C374" s="10" t="s">
        <v>1535</v>
      </c>
      <c r="D374" s="10" t="s">
        <v>1536</v>
      </c>
      <c r="E374" s="10"/>
      <c r="F374" s="11" t="s">
        <v>1536</v>
      </c>
      <c r="G374" s="11" t="s">
        <v>1525</v>
      </c>
      <c r="H374" s="11" t="s">
        <v>1526</v>
      </c>
      <c r="I374" s="11" t="s">
        <v>1481</v>
      </c>
      <c r="J374" s="11" t="s">
        <v>675</v>
      </c>
      <c r="K374" s="27" t="s">
        <v>1395</v>
      </c>
      <c r="L374" s="13">
        <v>1725818718</v>
      </c>
      <c r="M374" s="2" t="s">
        <v>656</v>
      </c>
      <c r="N374" s="2" t="s">
        <v>634</v>
      </c>
      <c r="O374" s="2" t="s">
        <v>635</v>
      </c>
      <c r="P374" s="2" t="s">
        <v>567</v>
      </c>
      <c r="Q374" s="2" t="s">
        <v>429</v>
      </c>
      <c r="R374" s="2" t="s">
        <v>1527</v>
      </c>
      <c r="S374" s="13" t="s">
        <v>1157</v>
      </c>
      <c r="T374" s="14">
        <v>0</v>
      </c>
      <c r="U374" s="7" t="e">
        <f>VLOOKUP(Tabla6[[#This Row],[NOMBRE PDV]],[3]Unicomer!$DY$3:$EA$160,3,0)</f>
        <v>#N/A</v>
      </c>
    </row>
    <row r="375" spans="1:21" x14ac:dyDescent="0.3">
      <c r="A375" s="29" t="s">
        <v>1198</v>
      </c>
      <c r="B375" s="15" t="s">
        <v>932</v>
      </c>
      <c r="C375" s="16" t="s">
        <v>1537</v>
      </c>
      <c r="D375" s="16" t="s">
        <v>1538</v>
      </c>
      <c r="E375" s="16"/>
      <c r="F375" s="17" t="s">
        <v>1538</v>
      </c>
      <c r="G375" s="17" t="s">
        <v>1525</v>
      </c>
      <c r="H375" s="17" t="s">
        <v>1526</v>
      </c>
      <c r="I375" s="17" t="s">
        <v>1481</v>
      </c>
      <c r="J375" s="17" t="s">
        <v>675</v>
      </c>
      <c r="K375" s="27" t="s">
        <v>1395</v>
      </c>
      <c r="L375" s="18">
        <v>1725818718</v>
      </c>
      <c r="M375" s="3" t="s">
        <v>656</v>
      </c>
      <c r="N375" s="3" t="s">
        <v>634</v>
      </c>
      <c r="O375" s="3" t="s">
        <v>635</v>
      </c>
      <c r="P375" s="3" t="s">
        <v>567</v>
      </c>
      <c r="Q375" s="3" t="s">
        <v>429</v>
      </c>
      <c r="R375" s="3" t="s">
        <v>1527</v>
      </c>
      <c r="S375" s="18" t="s">
        <v>1157</v>
      </c>
      <c r="T375" s="14">
        <v>0</v>
      </c>
      <c r="U375" s="7" t="e">
        <f>VLOOKUP(Tabla6[[#This Row],[NOMBRE PDV]],[3]Unicomer!$DY$3:$EA$160,3,0)</f>
        <v>#N/A</v>
      </c>
    </row>
    <row r="376" spans="1:21" x14ac:dyDescent="0.3">
      <c r="A376" s="29" t="s">
        <v>1198</v>
      </c>
      <c r="B376" s="9" t="s">
        <v>932</v>
      </c>
      <c r="C376" s="10" t="s">
        <v>1539</v>
      </c>
      <c r="D376" s="10" t="s">
        <v>1539</v>
      </c>
      <c r="E376" s="10"/>
      <c r="F376" s="11" t="s">
        <v>1539</v>
      </c>
      <c r="G376" s="11" t="s">
        <v>1525</v>
      </c>
      <c r="H376" s="11" t="s">
        <v>1526</v>
      </c>
      <c r="I376" s="11" t="s">
        <v>1481</v>
      </c>
      <c r="J376" s="11" t="s">
        <v>675</v>
      </c>
      <c r="K376" s="27" t="s">
        <v>1395</v>
      </c>
      <c r="L376" s="13">
        <v>1725818718</v>
      </c>
      <c r="M376" s="2" t="s">
        <v>656</v>
      </c>
      <c r="N376" s="2" t="s">
        <v>634</v>
      </c>
      <c r="O376" s="2" t="s">
        <v>635</v>
      </c>
      <c r="P376" s="2" t="s">
        <v>567</v>
      </c>
      <c r="Q376" s="2" t="s">
        <v>429</v>
      </c>
      <c r="R376" s="2" t="s">
        <v>1527</v>
      </c>
      <c r="S376" s="13" t="s">
        <v>1157</v>
      </c>
      <c r="T376" s="14">
        <v>0</v>
      </c>
      <c r="U376" s="7" t="e">
        <f>VLOOKUP(Tabla6[[#This Row],[NOMBRE PDV]],[3]Unicomer!$DY$3:$EA$160,3,0)</f>
        <v>#N/A</v>
      </c>
    </row>
    <row r="377" spans="1:21" x14ac:dyDescent="0.3">
      <c r="A377" s="29" t="s">
        <v>1235</v>
      </c>
      <c r="B377" s="15">
        <v>580</v>
      </c>
      <c r="C377" s="16" t="s">
        <v>1540</v>
      </c>
      <c r="D377" s="16" t="s">
        <v>1541</v>
      </c>
      <c r="E377" s="16"/>
      <c r="F377" s="17" t="s">
        <v>1542</v>
      </c>
      <c r="G377" s="17" t="s">
        <v>1525</v>
      </c>
      <c r="H377" s="17" t="s">
        <v>1526</v>
      </c>
      <c r="I377" s="17" t="s">
        <v>1481</v>
      </c>
      <c r="J377" s="17" t="s">
        <v>675</v>
      </c>
      <c r="K377" s="27" t="s">
        <v>1395</v>
      </c>
      <c r="L377" s="18">
        <v>1725818718</v>
      </c>
      <c r="M377" s="3" t="s">
        <v>656</v>
      </c>
      <c r="N377" s="3" t="s">
        <v>634</v>
      </c>
      <c r="O377" s="3" t="s">
        <v>635</v>
      </c>
      <c r="P377" s="3" t="s">
        <v>567</v>
      </c>
      <c r="Q377" s="3" t="s">
        <v>429</v>
      </c>
      <c r="R377" s="3" t="s">
        <v>1527</v>
      </c>
      <c r="S377" s="18" t="s">
        <v>1157</v>
      </c>
      <c r="T377" s="14">
        <v>0</v>
      </c>
      <c r="U377" s="7" t="e">
        <f>VLOOKUP(Tabla6[[#This Row],[NOMBRE PDV]],[3]Unicomer!$DY$3:$EA$160,3,0)</f>
        <v>#N/A</v>
      </c>
    </row>
    <row r="378" spans="1:21" x14ac:dyDescent="0.3">
      <c r="A378" s="29" t="s">
        <v>1235</v>
      </c>
      <c r="B378" s="9">
        <v>581</v>
      </c>
      <c r="C378" s="10" t="s">
        <v>1540</v>
      </c>
      <c r="D378" s="10" t="s">
        <v>1543</v>
      </c>
      <c r="E378" s="10"/>
      <c r="F378" s="11" t="s">
        <v>1544</v>
      </c>
      <c r="G378" s="11" t="s">
        <v>1525</v>
      </c>
      <c r="H378" s="11" t="s">
        <v>1526</v>
      </c>
      <c r="I378" s="11" t="s">
        <v>1481</v>
      </c>
      <c r="J378" s="11" t="s">
        <v>675</v>
      </c>
      <c r="K378" s="27" t="s">
        <v>1395</v>
      </c>
      <c r="L378" s="13">
        <v>1725818718</v>
      </c>
      <c r="M378" s="2" t="s">
        <v>656</v>
      </c>
      <c r="N378" s="2" t="s">
        <v>634</v>
      </c>
      <c r="O378" s="2" t="s">
        <v>635</v>
      </c>
      <c r="P378" s="2" t="s">
        <v>567</v>
      </c>
      <c r="Q378" s="2" t="s">
        <v>429</v>
      </c>
      <c r="R378" s="2" t="s">
        <v>1527</v>
      </c>
      <c r="S378" s="13" t="s">
        <v>1157</v>
      </c>
      <c r="T378" s="14">
        <v>0</v>
      </c>
      <c r="U378" s="7" t="e">
        <f>VLOOKUP(Tabla6[[#This Row],[NOMBRE PDV]],[3]Unicomer!$DY$3:$EA$160,3,0)</f>
        <v>#N/A</v>
      </c>
    </row>
    <row r="379" spans="1:21" x14ac:dyDescent="0.3">
      <c r="A379" s="29" t="s">
        <v>1235</v>
      </c>
      <c r="B379" s="15">
        <v>582</v>
      </c>
      <c r="C379" s="16" t="s">
        <v>1540</v>
      </c>
      <c r="D379" s="16" t="s">
        <v>1545</v>
      </c>
      <c r="E379" s="16"/>
      <c r="F379" s="17" t="s">
        <v>1546</v>
      </c>
      <c r="G379" s="17" t="s">
        <v>1525</v>
      </c>
      <c r="H379" s="17" t="s">
        <v>1526</v>
      </c>
      <c r="I379" s="17" t="s">
        <v>1481</v>
      </c>
      <c r="J379" s="17" t="s">
        <v>675</v>
      </c>
      <c r="K379" s="27" t="s">
        <v>1395</v>
      </c>
      <c r="L379" s="18">
        <v>1725818718</v>
      </c>
      <c r="M379" s="3" t="s">
        <v>656</v>
      </c>
      <c r="N379" s="3" t="s">
        <v>634</v>
      </c>
      <c r="O379" s="3" t="s">
        <v>635</v>
      </c>
      <c r="P379" s="3" t="s">
        <v>567</v>
      </c>
      <c r="Q379" s="3" t="s">
        <v>429</v>
      </c>
      <c r="R379" s="3" t="s">
        <v>1527</v>
      </c>
      <c r="S379" s="18" t="s">
        <v>1157</v>
      </c>
      <c r="T379" s="14">
        <v>0</v>
      </c>
      <c r="U379" s="7" t="e">
        <f>VLOOKUP(Tabla6[[#This Row],[NOMBRE PDV]],[3]Unicomer!$DY$3:$EA$160,3,0)</f>
        <v>#N/A</v>
      </c>
    </row>
    <row r="380" spans="1:21" x14ac:dyDescent="0.3">
      <c r="A380" s="29" t="s">
        <v>1235</v>
      </c>
      <c r="B380" s="9">
        <v>1</v>
      </c>
      <c r="C380" s="10" t="s">
        <v>1547</v>
      </c>
      <c r="D380" s="10" t="s">
        <v>1548</v>
      </c>
      <c r="E380" s="10"/>
      <c r="F380" s="11" t="s">
        <v>1549</v>
      </c>
      <c r="G380" s="11" t="s">
        <v>1525</v>
      </c>
      <c r="H380" s="11" t="s">
        <v>1526</v>
      </c>
      <c r="I380" s="11" t="s">
        <v>1481</v>
      </c>
      <c r="J380" s="11" t="s">
        <v>675</v>
      </c>
      <c r="K380" s="27" t="s">
        <v>1395</v>
      </c>
      <c r="L380" s="13">
        <v>1725818718</v>
      </c>
      <c r="M380" s="2" t="s">
        <v>656</v>
      </c>
      <c r="N380" s="2" t="s">
        <v>634</v>
      </c>
      <c r="O380" s="2" t="s">
        <v>635</v>
      </c>
      <c r="P380" s="2" t="s">
        <v>567</v>
      </c>
      <c r="Q380" s="2" t="s">
        <v>429</v>
      </c>
      <c r="R380" s="2" t="s">
        <v>1527</v>
      </c>
      <c r="S380" s="13" t="s">
        <v>1157</v>
      </c>
      <c r="T380" s="14">
        <v>0</v>
      </c>
      <c r="U380" s="7" t="e">
        <f>VLOOKUP(Tabla6[[#This Row],[NOMBRE PDV]],[3]Unicomer!$DY$3:$EA$160,3,0)</f>
        <v>#N/A</v>
      </c>
    </row>
    <row r="381" spans="1:21" x14ac:dyDescent="0.3">
      <c r="A381" s="29" t="s">
        <v>1235</v>
      </c>
      <c r="B381" s="15">
        <v>2</v>
      </c>
      <c r="C381" s="16" t="s">
        <v>1547</v>
      </c>
      <c r="D381" s="16" t="s">
        <v>1550</v>
      </c>
      <c r="E381" s="16"/>
      <c r="F381" s="17" t="s">
        <v>1551</v>
      </c>
      <c r="G381" s="17" t="s">
        <v>1525</v>
      </c>
      <c r="H381" s="17" t="s">
        <v>1526</v>
      </c>
      <c r="I381" s="17" t="s">
        <v>1481</v>
      </c>
      <c r="J381" s="17" t="s">
        <v>675</v>
      </c>
      <c r="K381" s="27" t="s">
        <v>1395</v>
      </c>
      <c r="L381" s="18">
        <v>1725818718</v>
      </c>
      <c r="M381" s="3" t="s">
        <v>656</v>
      </c>
      <c r="N381" s="3" t="s">
        <v>634</v>
      </c>
      <c r="O381" s="3" t="s">
        <v>635</v>
      </c>
      <c r="P381" s="3" t="s">
        <v>567</v>
      </c>
      <c r="Q381" s="3" t="s">
        <v>429</v>
      </c>
      <c r="R381" s="3" t="s">
        <v>1527</v>
      </c>
      <c r="S381" s="18" t="s">
        <v>1157</v>
      </c>
      <c r="T381" s="14">
        <v>0</v>
      </c>
      <c r="U381" s="7" t="e">
        <f>VLOOKUP(Tabla6[[#This Row],[NOMBRE PDV]],[3]Unicomer!$DY$3:$EA$160,3,0)</f>
        <v>#N/A</v>
      </c>
    </row>
    <row r="382" spans="1:21" x14ac:dyDescent="0.3">
      <c r="A382" s="29" t="s">
        <v>1235</v>
      </c>
      <c r="B382" s="9">
        <v>3</v>
      </c>
      <c r="C382" s="10" t="s">
        <v>1547</v>
      </c>
      <c r="D382" s="10" t="s">
        <v>1552</v>
      </c>
      <c r="E382" s="10"/>
      <c r="F382" s="11" t="s">
        <v>1553</v>
      </c>
      <c r="G382" s="11" t="s">
        <v>1525</v>
      </c>
      <c r="H382" s="11" t="s">
        <v>1526</v>
      </c>
      <c r="I382" s="11" t="s">
        <v>1481</v>
      </c>
      <c r="J382" s="11" t="s">
        <v>675</v>
      </c>
      <c r="K382" s="27" t="s">
        <v>1395</v>
      </c>
      <c r="L382" s="13">
        <v>1725818718</v>
      </c>
      <c r="M382" s="2" t="s">
        <v>656</v>
      </c>
      <c r="N382" s="2" t="s">
        <v>634</v>
      </c>
      <c r="O382" s="2" t="s">
        <v>635</v>
      </c>
      <c r="P382" s="2" t="s">
        <v>567</v>
      </c>
      <c r="Q382" s="2" t="s">
        <v>429</v>
      </c>
      <c r="R382" s="2" t="s">
        <v>1527</v>
      </c>
      <c r="S382" s="13" t="s">
        <v>1157</v>
      </c>
      <c r="T382" s="14">
        <v>0</v>
      </c>
      <c r="U382" s="7" t="e">
        <f>VLOOKUP(Tabla6[[#This Row],[NOMBRE PDV]],[3]Unicomer!$DY$3:$EA$160,3,0)</f>
        <v>#N/A</v>
      </c>
    </row>
    <row r="383" spans="1:21" x14ac:dyDescent="0.3">
      <c r="A383" s="29" t="s">
        <v>1235</v>
      </c>
      <c r="B383" s="15">
        <v>3</v>
      </c>
      <c r="C383" s="16" t="s">
        <v>1554</v>
      </c>
      <c r="D383" s="16" t="s">
        <v>1555</v>
      </c>
      <c r="E383" s="16"/>
      <c r="F383" s="17" t="s">
        <v>1555</v>
      </c>
      <c r="G383" s="17" t="s">
        <v>1525</v>
      </c>
      <c r="H383" s="17" t="s">
        <v>1526</v>
      </c>
      <c r="I383" s="17" t="s">
        <v>1481</v>
      </c>
      <c r="J383" s="17" t="s">
        <v>675</v>
      </c>
      <c r="K383" s="27" t="s">
        <v>1395</v>
      </c>
      <c r="L383" s="18">
        <v>1725818718</v>
      </c>
      <c r="M383" s="3" t="s">
        <v>656</v>
      </c>
      <c r="N383" s="3" t="s">
        <v>634</v>
      </c>
      <c r="O383" s="3" t="s">
        <v>635</v>
      </c>
      <c r="P383" s="3" t="s">
        <v>567</v>
      </c>
      <c r="Q383" s="3" t="s">
        <v>429</v>
      </c>
      <c r="R383" s="3" t="s">
        <v>1527</v>
      </c>
      <c r="S383" s="18" t="s">
        <v>1157</v>
      </c>
      <c r="T383" s="14">
        <v>0</v>
      </c>
      <c r="U383" s="7" t="e">
        <f>VLOOKUP(Tabla6[[#This Row],[NOMBRE PDV]],[3]Unicomer!$DY$3:$EA$160,3,0)</f>
        <v>#N/A</v>
      </c>
    </row>
    <row r="384" spans="1:21" x14ac:dyDescent="0.3">
      <c r="A384" s="29" t="s">
        <v>1235</v>
      </c>
      <c r="B384" s="9">
        <v>2</v>
      </c>
      <c r="C384" s="10" t="s">
        <v>1554</v>
      </c>
      <c r="D384" s="10" t="s">
        <v>1556</v>
      </c>
      <c r="E384" s="10"/>
      <c r="F384" s="11" t="s">
        <v>1556</v>
      </c>
      <c r="G384" s="11" t="s">
        <v>1525</v>
      </c>
      <c r="H384" s="11" t="s">
        <v>1526</v>
      </c>
      <c r="I384" s="11" t="s">
        <v>1481</v>
      </c>
      <c r="J384" s="11" t="s">
        <v>675</v>
      </c>
      <c r="K384" s="27" t="s">
        <v>1395</v>
      </c>
      <c r="L384" s="13">
        <v>1725818718</v>
      </c>
      <c r="M384" s="2" t="s">
        <v>656</v>
      </c>
      <c r="N384" s="2" t="s">
        <v>634</v>
      </c>
      <c r="O384" s="2" t="s">
        <v>635</v>
      </c>
      <c r="P384" s="2" t="s">
        <v>567</v>
      </c>
      <c r="Q384" s="2" t="s">
        <v>429</v>
      </c>
      <c r="R384" s="2" t="s">
        <v>1527</v>
      </c>
      <c r="S384" s="13" t="s">
        <v>1157</v>
      </c>
      <c r="T384" s="14">
        <v>0</v>
      </c>
      <c r="U384" s="7" t="e">
        <f>VLOOKUP(Tabla6[[#This Row],[NOMBRE PDV]],[3]Unicomer!$DY$3:$EA$160,3,0)</f>
        <v>#N/A</v>
      </c>
    </row>
    <row r="385" spans="1:21" x14ac:dyDescent="0.3">
      <c r="A385" s="29" t="s">
        <v>1235</v>
      </c>
      <c r="B385" s="15">
        <v>1</v>
      </c>
      <c r="C385" s="16" t="s">
        <v>1554</v>
      </c>
      <c r="D385" s="16" t="s">
        <v>1557</v>
      </c>
      <c r="E385" s="16"/>
      <c r="F385" s="17" t="s">
        <v>1557</v>
      </c>
      <c r="G385" s="17" t="s">
        <v>1525</v>
      </c>
      <c r="H385" s="17" t="s">
        <v>1526</v>
      </c>
      <c r="I385" s="17" t="s">
        <v>1481</v>
      </c>
      <c r="J385" s="17" t="s">
        <v>675</v>
      </c>
      <c r="K385" s="27" t="s">
        <v>1395</v>
      </c>
      <c r="L385" s="18">
        <v>1725818718</v>
      </c>
      <c r="M385" s="3" t="s">
        <v>656</v>
      </c>
      <c r="N385" s="3" t="s">
        <v>634</v>
      </c>
      <c r="O385" s="3" t="s">
        <v>635</v>
      </c>
      <c r="P385" s="3" t="s">
        <v>567</v>
      </c>
      <c r="Q385" s="3" t="s">
        <v>429</v>
      </c>
      <c r="R385" s="3" t="s">
        <v>1527</v>
      </c>
      <c r="S385" s="18" t="s">
        <v>1157</v>
      </c>
      <c r="T385" s="14">
        <v>0</v>
      </c>
      <c r="U385" s="7" t="e">
        <f>VLOOKUP(Tabla6[[#This Row],[NOMBRE PDV]],[3]Unicomer!$DY$3:$EA$160,3,0)</f>
        <v>#N/A</v>
      </c>
    </row>
    <row r="386" spans="1:21" x14ac:dyDescent="0.3">
      <c r="A386" s="29" t="s">
        <v>885</v>
      </c>
      <c r="B386" s="9">
        <v>280</v>
      </c>
      <c r="C386" s="10" t="s">
        <v>1404</v>
      </c>
      <c r="D386" s="10" t="s">
        <v>1405</v>
      </c>
      <c r="E386" s="10" t="s">
        <v>769</v>
      </c>
      <c r="F386" s="11" t="s">
        <v>739</v>
      </c>
      <c r="G386" s="11" t="s">
        <v>1406</v>
      </c>
      <c r="H386" s="11" t="s">
        <v>1406</v>
      </c>
      <c r="I386" s="11" t="s">
        <v>727</v>
      </c>
      <c r="J386" s="11" t="s">
        <v>675</v>
      </c>
      <c r="K386" s="27" t="s">
        <v>1395</v>
      </c>
      <c r="L386" s="13">
        <v>1725818718</v>
      </c>
      <c r="M386" s="2" t="s">
        <v>656</v>
      </c>
      <c r="N386" s="2" t="s">
        <v>634</v>
      </c>
      <c r="O386" s="2" t="s">
        <v>635</v>
      </c>
      <c r="P386" s="2" t="s">
        <v>567</v>
      </c>
      <c r="Q386" s="2" t="s">
        <v>429</v>
      </c>
      <c r="R386" s="2" t="s">
        <v>741</v>
      </c>
      <c r="S386" s="13" t="s">
        <v>1157</v>
      </c>
      <c r="T386" s="14">
        <v>2109.0715045861702</v>
      </c>
      <c r="U386" s="7" t="e">
        <f>VLOOKUP(Tabla6[[#This Row],[NOMBRE PDV]],[3]Unicomer!$DY$3:$EA$160,3,0)</f>
        <v>#N/A</v>
      </c>
    </row>
    <row r="387" spans="1:21" x14ac:dyDescent="0.3">
      <c r="A387" s="29" t="s">
        <v>885</v>
      </c>
      <c r="B387" s="28" t="s">
        <v>932</v>
      </c>
      <c r="C387" s="16" t="s">
        <v>1407</v>
      </c>
      <c r="D387" s="16" t="s">
        <v>1407</v>
      </c>
      <c r="E387" s="16" t="s">
        <v>769</v>
      </c>
      <c r="F387" s="17" t="s">
        <v>739</v>
      </c>
      <c r="G387" s="17" t="s">
        <v>1406</v>
      </c>
      <c r="H387" s="17" t="s">
        <v>1406</v>
      </c>
      <c r="I387" s="17" t="s">
        <v>727</v>
      </c>
      <c r="J387" s="17" t="s">
        <v>675</v>
      </c>
      <c r="K387" s="27" t="s">
        <v>1395</v>
      </c>
      <c r="L387" s="18">
        <v>1725818718</v>
      </c>
      <c r="M387" s="3" t="s">
        <v>656</v>
      </c>
      <c r="N387" s="3" t="s">
        <v>634</v>
      </c>
      <c r="O387" s="3" t="s">
        <v>635</v>
      </c>
      <c r="P387" s="3" t="s">
        <v>567</v>
      </c>
      <c r="Q387" s="3" t="s">
        <v>429</v>
      </c>
      <c r="R387" s="3" t="s">
        <v>741</v>
      </c>
      <c r="S387" s="18" t="s">
        <v>1157</v>
      </c>
      <c r="T387" s="14">
        <v>1406.6537247541673</v>
      </c>
      <c r="U387" s="7" t="e">
        <f>VLOOKUP(Tabla6[[#This Row],[NOMBRE PDV]],[3]Unicomer!$DY$3:$EA$160,3,0)</f>
        <v>#N/A</v>
      </c>
    </row>
    <row r="388" spans="1:21" x14ac:dyDescent="0.3">
      <c r="A388" s="29" t="s">
        <v>885</v>
      </c>
      <c r="B388" s="9">
        <v>210</v>
      </c>
      <c r="C388" s="10" t="s">
        <v>1408</v>
      </c>
      <c r="D388" s="10" t="s">
        <v>1409</v>
      </c>
      <c r="E388" s="10" t="s">
        <v>769</v>
      </c>
      <c r="F388" s="11" t="s">
        <v>30</v>
      </c>
      <c r="G388" s="11" t="s">
        <v>1406</v>
      </c>
      <c r="H388" s="11" t="s">
        <v>1406</v>
      </c>
      <c r="I388" s="11" t="s">
        <v>727</v>
      </c>
      <c r="J388" s="11" t="s">
        <v>675</v>
      </c>
      <c r="K388" s="27" t="s">
        <v>1395</v>
      </c>
      <c r="L388" s="13">
        <v>1725818718</v>
      </c>
      <c r="M388" s="2" t="s">
        <v>656</v>
      </c>
      <c r="N388" s="2" t="s">
        <v>634</v>
      </c>
      <c r="O388" s="2" t="s">
        <v>635</v>
      </c>
      <c r="P388" s="2" t="s">
        <v>567</v>
      </c>
      <c r="Q388" s="2" t="s">
        <v>429</v>
      </c>
      <c r="R388" s="2" t="s">
        <v>747</v>
      </c>
      <c r="S388" s="13" t="s">
        <v>1157</v>
      </c>
      <c r="T388" s="14">
        <v>7383.0309899999993</v>
      </c>
      <c r="U388" s="7" t="e">
        <f>VLOOKUP(Tabla6[[#This Row],[NOMBRE PDV]],[3]Unicomer!$DY$3:$EA$160,3,0)</f>
        <v>#N/A</v>
      </c>
    </row>
    <row r="389" spans="1:21" x14ac:dyDescent="0.3">
      <c r="A389" s="29" t="s">
        <v>885</v>
      </c>
      <c r="B389" s="28" t="s">
        <v>932</v>
      </c>
      <c r="C389" s="16" t="s">
        <v>1410</v>
      </c>
      <c r="D389" s="16" t="s">
        <v>1410</v>
      </c>
      <c r="E389" s="16" t="s">
        <v>769</v>
      </c>
      <c r="F389" s="17" t="s">
        <v>64</v>
      </c>
      <c r="G389" s="17" t="s">
        <v>1406</v>
      </c>
      <c r="H389" s="17" t="s">
        <v>1406</v>
      </c>
      <c r="I389" s="17" t="s">
        <v>727</v>
      </c>
      <c r="J389" s="17" t="s">
        <v>675</v>
      </c>
      <c r="K389" s="27" t="s">
        <v>1395</v>
      </c>
      <c r="L389" s="18">
        <v>1725818718</v>
      </c>
      <c r="M389" s="3" t="s">
        <v>656</v>
      </c>
      <c r="N389" s="3" t="s">
        <v>634</v>
      </c>
      <c r="O389" s="3" t="s">
        <v>635</v>
      </c>
      <c r="P389" s="3" t="s">
        <v>567</v>
      </c>
      <c r="Q389" s="3" t="s">
        <v>429</v>
      </c>
      <c r="R389" s="3" t="s">
        <v>729</v>
      </c>
      <c r="S389" s="18" t="s">
        <v>1157</v>
      </c>
      <c r="T389" s="14">
        <v>3487.5266334747562</v>
      </c>
      <c r="U389" s="7" t="e">
        <f>VLOOKUP(Tabla6[[#This Row],[NOMBRE PDV]],[3]Unicomer!$DY$3:$EA$160,3,0)</f>
        <v>#N/A</v>
      </c>
    </row>
    <row r="390" spans="1:21" x14ac:dyDescent="0.3">
      <c r="A390" s="29" t="s">
        <v>885</v>
      </c>
      <c r="B390" s="9">
        <v>375</v>
      </c>
      <c r="C390" s="10" t="s">
        <v>1411</v>
      </c>
      <c r="D390" s="10" t="s">
        <v>1412</v>
      </c>
      <c r="E390" s="10" t="s">
        <v>734</v>
      </c>
      <c r="F390" s="11" t="s">
        <v>77</v>
      </c>
      <c r="G390" s="11" t="s">
        <v>1406</v>
      </c>
      <c r="H390" s="11" t="s">
        <v>1406</v>
      </c>
      <c r="I390" s="11" t="s">
        <v>727</v>
      </c>
      <c r="J390" s="11" t="s">
        <v>675</v>
      </c>
      <c r="K390" s="27" t="s">
        <v>1395</v>
      </c>
      <c r="L390" s="13">
        <v>1725818718</v>
      </c>
      <c r="M390" s="2" t="s">
        <v>656</v>
      </c>
      <c r="N390" s="2" t="s">
        <v>634</v>
      </c>
      <c r="O390" s="2" t="s">
        <v>635</v>
      </c>
      <c r="P390" s="2" t="s">
        <v>567</v>
      </c>
      <c r="Q390" s="2" t="s">
        <v>429</v>
      </c>
      <c r="R390" s="2" t="s">
        <v>741</v>
      </c>
      <c r="S390" s="13" t="s">
        <v>1157</v>
      </c>
      <c r="T390" s="14">
        <v>39811.643353119536</v>
      </c>
      <c r="U390" s="7" t="e">
        <f>VLOOKUP(Tabla6[[#This Row],[NOMBRE PDV]],[3]Unicomer!$DY$3:$EA$160,3,0)</f>
        <v>#N/A</v>
      </c>
    </row>
    <row r="391" spans="1:21" x14ac:dyDescent="0.3">
      <c r="A391" s="29" t="s">
        <v>1180</v>
      </c>
      <c r="B391" s="15">
        <v>178</v>
      </c>
      <c r="C391" s="16" t="s">
        <v>1413</v>
      </c>
      <c r="D391" s="16" t="s">
        <v>1414</v>
      </c>
      <c r="E391" s="16" t="s">
        <v>769</v>
      </c>
      <c r="F391" s="17" t="s">
        <v>39</v>
      </c>
      <c r="G391" s="17" t="s">
        <v>1415</v>
      </c>
      <c r="H391" s="17" t="s">
        <v>841</v>
      </c>
      <c r="I391" s="17" t="s">
        <v>727</v>
      </c>
      <c r="J391" s="17" t="s">
        <v>675</v>
      </c>
      <c r="K391" s="27" t="s">
        <v>1395</v>
      </c>
      <c r="L391" s="18">
        <v>1725818718</v>
      </c>
      <c r="M391" s="3" t="s">
        <v>656</v>
      </c>
      <c r="N391" s="3" t="s">
        <v>634</v>
      </c>
      <c r="O391" s="3" t="s">
        <v>635</v>
      </c>
      <c r="P391" s="3" t="s">
        <v>567</v>
      </c>
      <c r="Q391" s="3" t="s">
        <v>429</v>
      </c>
      <c r="R391" s="3" t="s">
        <v>754</v>
      </c>
      <c r="S391" s="18" t="s">
        <v>1157</v>
      </c>
      <c r="T391" s="14">
        <v>8383.1109090909104</v>
      </c>
      <c r="U391" s="7" t="e">
        <f>VLOOKUP(Tabla6[[#This Row],[NOMBRE PDV]],[3]Unicomer!$DY$3:$EA$160,3,0)</f>
        <v>#N/A</v>
      </c>
    </row>
    <row r="392" spans="1:21" x14ac:dyDescent="0.3">
      <c r="A392" s="29" t="s">
        <v>1180</v>
      </c>
      <c r="B392" s="9">
        <v>283</v>
      </c>
      <c r="C392" s="10" t="s">
        <v>1416</v>
      </c>
      <c r="D392" s="10" t="s">
        <v>1417</v>
      </c>
      <c r="E392" s="10" t="s">
        <v>769</v>
      </c>
      <c r="F392" s="11" t="s">
        <v>739</v>
      </c>
      <c r="G392" s="11" t="s">
        <v>1415</v>
      </c>
      <c r="H392" s="11" t="s">
        <v>841</v>
      </c>
      <c r="I392" s="11" t="s">
        <v>727</v>
      </c>
      <c r="J392" s="11" t="s">
        <v>675</v>
      </c>
      <c r="K392" s="27" t="s">
        <v>1395</v>
      </c>
      <c r="L392" s="13">
        <v>1725818718</v>
      </c>
      <c r="M392" s="2" t="s">
        <v>656</v>
      </c>
      <c r="N392" s="2" t="s">
        <v>634</v>
      </c>
      <c r="O392" s="2" t="s">
        <v>635</v>
      </c>
      <c r="P392" s="2" t="s">
        <v>567</v>
      </c>
      <c r="Q392" s="2" t="s">
        <v>429</v>
      </c>
      <c r="R392" s="2" t="s">
        <v>741</v>
      </c>
      <c r="S392" s="13" t="s">
        <v>1157</v>
      </c>
      <c r="T392" s="14">
        <v>3145.4256059776503</v>
      </c>
      <c r="U392" s="7" t="e">
        <f>VLOOKUP(Tabla6[[#This Row],[NOMBRE PDV]],[3]Unicomer!$DY$3:$EA$160,3,0)</f>
        <v>#N/A</v>
      </c>
    </row>
    <row r="393" spans="1:21" x14ac:dyDescent="0.3">
      <c r="A393" s="29" t="s">
        <v>1180</v>
      </c>
      <c r="B393" s="15">
        <v>219</v>
      </c>
      <c r="C393" s="16" t="s">
        <v>1418</v>
      </c>
      <c r="D393" s="16" t="s">
        <v>1419</v>
      </c>
      <c r="E393" s="16" t="s">
        <v>769</v>
      </c>
      <c r="F393" s="17" t="s">
        <v>30</v>
      </c>
      <c r="G393" s="17" t="s">
        <v>1415</v>
      </c>
      <c r="H393" s="17" t="s">
        <v>841</v>
      </c>
      <c r="I393" s="17" t="s">
        <v>727</v>
      </c>
      <c r="J393" s="17" t="s">
        <v>675</v>
      </c>
      <c r="K393" s="27" t="s">
        <v>1395</v>
      </c>
      <c r="L393" s="18">
        <v>1725818718</v>
      </c>
      <c r="M393" s="3" t="s">
        <v>656</v>
      </c>
      <c r="N393" s="3" t="s">
        <v>634</v>
      </c>
      <c r="O393" s="3" t="s">
        <v>635</v>
      </c>
      <c r="P393" s="3" t="s">
        <v>567</v>
      </c>
      <c r="Q393" s="3" t="s">
        <v>429</v>
      </c>
      <c r="R393" s="3" t="s">
        <v>747</v>
      </c>
      <c r="S393" s="18" t="s">
        <v>1157</v>
      </c>
      <c r="T393" s="14">
        <v>2418.0232500000002</v>
      </c>
      <c r="U393" s="7" t="e">
        <f>VLOOKUP(Tabla6[[#This Row],[NOMBRE PDV]],[3]Unicomer!$DY$3:$EA$160,3,0)</f>
        <v>#N/A</v>
      </c>
    </row>
    <row r="394" spans="1:21" x14ac:dyDescent="0.3">
      <c r="A394" s="29" t="s">
        <v>1180</v>
      </c>
      <c r="B394" s="9">
        <v>243</v>
      </c>
      <c r="C394" s="10" t="s">
        <v>1420</v>
      </c>
      <c r="D394" s="10" t="s">
        <v>1421</v>
      </c>
      <c r="E394" s="10" t="s">
        <v>769</v>
      </c>
      <c r="F394" s="11" t="s">
        <v>30</v>
      </c>
      <c r="G394" s="11" t="s">
        <v>1415</v>
      </c>
      <c r="H394" s="11" t="s">
        <v>841</v>
      </c>
      <c r="I394" s="11" t="s">
        <v>727</v>
      </c>
      <c r="J394" s="11" t="s">
        <v>675</v>
      </c>
      <c r="K394" s="27" t="s">
        <v>1395</v>
      </c>
      <c r="L394" s="13">
        <v>1725818718</v>
      </c>
      <c r="M394" s="2" t="s">
        <v>656</v>
      </c>
      <c r="N394" s="2" t="s">
        <v>634</v>
      </c>
      <c r="O394" s="2" t="s">
        <v>635</v>
      </c>
      <c r="P394" s="2" t="s">
        <v>567</v>
      </c>
      <c r="Q394" s="2" t="s">
        <v>429</v>
      </c>
      <c r="R394" s="2" t="s">
        <v>747</v>
      </c>
      <c r="S394" s="13" t="s">
        <v>1157</v>
      </c>
      <c r="T394" s="14">
        <v>5158.4495999999999</v>
      </c>
      <c r="U394" s="7" t="e">
        <f>VLOOKUP(Tabla6[[#This Row],[NOMBRE PDV]],[3]Unicomer!$DY$3:$EA$160,3,0)</f>
        <v>#N/A</v>
      </c>
    </row>
    <row r="395" spans="1:21" x14ac:dyDescent="0.3">
      <c r="A395" s="29" t="s">
        <v>1180</v>
      </c>
      <c r="B395" s="15">
        <v>374</v>
      </c>
      <c r="C395" s="16" t="s">
        <v>1422</v>
      </c>
      <c r="D395" s="16" t="s">
        <v>1423</v>
      </c>
      <c r="E395" s="16" t="s">
        <v>757</v>
      </c>
      <c r="F395" s="17" t="s">
        <v>77</v>
      </c>
      <c r="G395" s="17" t="s">
        <v>1415</v>
      </c>
      <c r="H395" s="17" t="s">
        <v>841</v>
      </c>
      <c r="I395" s="17" t="s">
        <v>727</v>
      </c>
      <c r="J395" s="17" t="s">
        <v>675</v>
      </c>
      <c r="K395" s="27" t="s">
        <v>1395</v>
      </c>
      <c r="L395" s="18">
        <v>1725818718</v>
      </c>
      <c r="M395" s="3" t="s">
        <v>656</v>
      </c>
      <c r="N395" s="3" t="s">
        <v>634</v>
      </c>
      <c r="O395" s="3" t="s">
        <v>635</v>
      </c>
      <c r="P395" s="3" t="s">
        <v>567</v>
      </c>
      <c r="Q395" s="3" t="s">
        <v>429</v>
      </c>
      <c r="R395" s="3" t="s">
        <v>741</v>
      </c>
      <c r="S395" s="18" t="s">
        <v>1157</v>
      </c>
      <c r="T395" s="14">
        <v>10668.590570943821</v>
      </c>
      <c r="U395" s="7" t="e">
        <f>VLOOKUP(Tabla6[[#This Row],[NOMBRE PDV]],[3]Unicomer!$DY$3:$EA$160,3,0)</f>
        <v>#N/A</v>
      </c>
    </row>
    <row r="396" spans="1:21" x14ac:dyDescent="0.3">
      <c r="A396" s="29" t="s">
        <v>1180</v>
      </c>
      <c r="B396" s="9">
        <v>177</v>
      </c>
      <c r="C396" s="10" t="s">
        <v>1424</v>
      </c>
      <c r="D396" s="10" t="s">
        <v>1425</v>
      </c>
      <c r="E396" s="10" t="s">
        <v>769</v>
      </c>
      <c r="F396" s="11" t="s">
        <v>39</v>
      </c>
      <c r="G396" s="11" t="s">
        <v>1426</v>
      </c>
      <c r="H396" s="11" t="s">
        <v>841</v>
      </c>
      <c r="I396" s="11" t="s">
        <v>727</v>
      </c>
      <c r="J396" s="11" t="s">
        <v>675</v>
      </c>
      <c r="K396" s="27" t="s">
        <v>1395</v>
      </c>
      <c r="L396" s="13">
        <v>1725818718</v>
      </c>
      <c r="M396" s="2" t="s">
        <v>656</v>
      </c>
      <c r="N396" s="2" t="s">
        <v>634</v>
      </c>
      <c r="O396" s="2" t="s">
        <v>635</v>
      </c>
      <c r="P396" s="2" t="s">
        <v>567</v>
      </c>
      <c r="Q396" s="2" t="s">
        <v>429</v>
      </c>
      <c r="R396" s="2" t="s">
        <v>754</v>
      </c>
      <c r="S396" s="13" t="s">
        <v>1157</v>
      </c>
      <c r="T396" s="14">
        <v>9234.0281818181829</v>
      </c>
      <c r="U396" s="7" t="e">
        <f>VLOOKUP(Tabla6[[#This Row],[NOMBRE PDV]],[3]Unicomer!$DY$3:$EA$160,3,0)</f>
        <v>#N/A</v>
      </c>
    </row>
    <row r="397" spans="1:21" x14ac:dyDescent="0.3">
      <c r="A397" s="29" t="s">
        <v>1180</v>
      </c>
      <c r="B397" s="15">
        <v>94336</v>
      </c>
      <c r="C397" s="16" t="s">
        <v>1427</v>
      </c>
      <c r="D397" s="16" t="s">
        <v>1428</v>
      </c>
      <c r="E397" s="16" t="s">
        <v>769</v>
      </c>
      <c r="F397" s="17" t="s">
        <v>739</v>
      </c>
      <c r="G397" s="17" t="s">
        <v>1426</v>
      </c>
      <c r="H397" s="17" t="s">
        <v>841</v>
      </c>
      <c r="I397" s="17" t="s">
        <v>727</v>
      </c>
      <c r="J397" s="17" t="s">
        <v>675</v>
      </c>
      <c r="K397" s="27" t="s">
        <v>1395</v>
      </c>
      <c r="L397" s="18">
        <v>1725818718</v>
      </c>
      <c r="M397" s="3" t="s">
        <v>656</v>
      </c>
      <c r="N397" s="3" t="s">
        <v>634</v>
      </c>
      <c r="O397" s="3" t="s">
        <v>635</v>
      </c>
      <c r="P397" s="3" t="s">
        <v>567</v>
      </c>
      <c r="Q397" s="3" t="s">
        <v>429</v>
      </c>
      <c r="R397" s="3" t="s">
        <v>741</v>
      </c>
      <c r="S397" s="18" t="s">
        <v>1157</v>
      </c>
      <c r="T397" s="14">
        <v>1972.7091228241336</v>
      </c>
      <c r="U397" s="7" t="e">
        <f>VLOOKUP(Tabla6[[#This Row],[NOMBRE PDV]],[3]Unicomer!$DY$3:$EA$160,3,0)</f>
        <v>#N/A</v>
      </c>
    </row>
    <row r="398" spans="1:21" x14ac:dyDescent="0.3">
      <c r="A398" s="29" t="s">
        <v>1180</v>
      </c>
      <c r="B398" s="9">
        <v>94331</v>
      </c>
      <c r="C398" s="10" t="s">
        <v>1429</v>
      </c>
      <c r="D398" s="10" t="s">
        <v>1430</v>
      </c>
      <c r="E398" s="10" t="s">
        <v>769</v>
      </c>
      <c r="F398" s="11" t="s">
        <v>739</v>
      </c>
      <c r="G398" s="11" t="s">
        <v>1426</v>
      </c>
      <c r="H398" s="11" t="s">
        <v>841</v>
      </c>
      <c r="I398" s="11" t="s">
        <v>727</v>
      </c>
      <c r="J398" s="11" t="s">
        <v>675</v>
      </c>
      <c r="K398" s="27" t="s">
        <v>1395</v>
      </c>
      <c r="L398" s="13">
        <v>1725818718</v>
      </c>
      <c r="M398" s="2" t="s">
        <v>656</v>
      </c>
      <c r="N398" s="2" t="s">
        <v>634</v>
      </c>
      <c r="O398" s="2" t="s">
        <v>635</v>
      </c>
      <c r="P398" s="2" t="s">
        <v>567</v>
      </c>
      <c r="Q398" s="2" t="s">
        <v>429</v>
      </c>
      <c r="R398" s="2" t="s">
        <v>741</v>
      </c>
      <c r="S398" s="13" t="s">
        <v>1157</v>
      </c>
      <c r="T398" s="14">
        <v>15513.31181528538</v>
      </c>
      <c r="U398" s="7" t="e">
        <f>VLOOKUP(Tabla6[[#This Row],[NOMBRE PDV]],[3]Unicomer!$DY$3:$EA$160,3,0)</f>
        <v>#N/A</v>
      </c>
    </row>
    <row r="399" spans="1:21" x14ac:dyDescent="0.3">
      <c r="A399" s="29" t="s">
        <v>1180</v>
      </c>
      <c r="B399" s="15">
        <v>237</v>
      </c>
      <c r="C399" s="16" t="s">
        <v>1431</v>
      </c>
      <c r="D399" s="16" t="s">
        <v>1432</v>
      </c>
      <c r="E399" s="16" t="s">
        <v>769</v>
      </c>
      <c r="F399" s="17" t="s">
        <v>30</v>
      </c>
      <c r="G399" s="17" t="s">
        <v>1426</v>
      </c>
      <c r="H399" s="17" t="s">
        <v>841</v>
      </c>
      <c r="I399" s="17" t="s">
        <v>727</v>
      </c>
      <c r="J399" s="17" t="s">
        <v>675</v>
      </c>
      <c r="K399" s="27" t="s">
        <v>1395</v>
      </c>
      <c r="L399" s="18">
        <v>1725818718</v>
      </c>
      <c r="M399" s="3" t="s">
        <v>656</v>
      </c>
      <c r="N399" s="3" t="s">
        <v>634</v>
      </c>
      <c r="O399" s="3" t="s">
        <v>635</v>
      </c>
      <c r="P399" s="3" t="s">
        <v>567</v>
      </c>
      <c r="Q399" s="3" t="s">
        <v>429</v>
      </c>
      <c r="R399" s="3" t="s">
        <v>747</v>
      </c>
      <c r="S399" s="18" t="s">
        <v>1157</v>
      </c>
      <c r="T399" s="14">
        <v>6286.8604499999992</v>
      </c>
      <c r="U399" s="7" t="e">
        <f>VLOOKUP(Tabla6[[#This Row],[NOMBRE PDV]],[3]Unicomer!$DY$3:$EA$160,3,0)</f>
        <v>#N/A</v>
      </c>
    </row>
    <row r="400" spans="1:21" x14ac:dyDescent="0.3">
      <c r="A400" s="29" t="s">
        <v>796</v>
      </c>
      <c r="B400" s="9">
        <v>45</v>
      </c>
      <c r="C400" s="10" t="s">
        <v>1433</v>
      </c>
      <c r="D400" s="10" t="s">
        <v>1434</v>
      </c>
      <c r="E400" s="10" t="s">
        <v>757</v>
      </c>
      <c r="F400" s="11" t="s">
        <v>30</v>
      </c>
      <c r="G400" s="11" t="s">
        <v>1435</v>
      </c>
      <c r="H400" s="11" t="s">
        <v>841</v>
      </c>
      <c r="I400" s="11" t="s">
        <v>727</v>
      </c>
      <c r="J400" s="11" t="s">
        <v>675</v>
      </c>
      <c r="K400" s="27" t="s">
        <v>1395</v>
      </c>
      <c r="L400" s="13">
        <v>1725818718</v>
      </c>
      <c r="M400" s="2" t="s">
        <v>656</v>
      </c>
      <c r="N400" s="2" t="s">
        <v>634</v>
      </c>
      <c r="O400" s="2" t="s">
        <v>635</v>
      </c>
      <c r="P400" s="2" t="s">
        <v>567</v>
      </c>
      <c r="Q400" s="2" t="s">
        <v>429</v>
      </c>
      <c r="R400" s="2" t="s">
        <v>747</v>
      </c>
      <c r="S400" s="13" t="s">
        <v>1157</v>
      </c>
      <c r="T400" s="14">
        <v>8370.0639203394148</v>
      </c>
      <c r="U400" s="7" t="e">
        <f>VLOOKUP(Tabla6[[#This Row],[NOMBRE PDV]],[3]Unicomer!$DY$3:$EA$160,3,0)</f>
        <v>#N/A</v>
      </c>
    </row>
    <row r="401" spans="1:21" x14ac:dyDescent="0.3">
      <c r="A401" s="29" t="s">
        <v>1180</v>
      </c>
      <c r="B401" s="15">
        <v>184</v>
      </c>
      <c r="C401" s="16" t="s">
        <v>1436</v>
      </c>
      <c r="D401" s="16" t="s">
        <v>1437</v>
      </c>
      <c r="E401" s="16" t="s">
        <v>769</v>
      </c>
      <c r="F401" s="17" t="s">
        <v>39</v>
      </c>
      <c r="G401" s="17" t="s">
        <v>1438</v>
      </c>
      <c r="H401" s="17" t="s">
        <v>841</v>
      </c>
      <c r="I401" s="17" t="s">
        <v>727</v>
      </c>
      <c r="J401" s="17" t="s">
        <v>675</v>
      </c>
      <c r="K401" s="27" t="s">
        <v>1395</v>
      </c>
      <c r="L401" s="18">
        <v>1725818718</v>
      </c>
      <c r="M401" s="3" t="s">
        <v>656</v>
      </c>
      <c r="N401" s="3" t="s">
        <v>634</v>
      </c>
      <c r="O401" s="3" t="s">
        <v>635</v>
      </c>
      <c r="P401" s="3" t="s">
        <v>567</v>
      </c>
      <c r="Q401" s="3" t="s">
        <v>429</v>
      </c>
      <c r="R401" s="3" t="s">
        <v>754</v>
      </c>
      <c r="S401" s="18" t="s">
        <v>1157</v>
      </c>
      <c r="T401" s="14">
        <v>7469.1627272727283</v>
      </c>
      <c r="U401" s="7" t="e">
        <f>VLOOKUP(Tabla6[[#This Row],[NOMBRE PDV]],[3]Unicomer!$DY$3:$EA$160,3,0)</f>
        <v>#N/A</v>
      </c>
    </row>
    <row r="402" spans="1:21" x14ac:dyDescent="0.3">
      <c r="A402" s="29" t="s">
        <v>1180</v>
      </c>
      <c r="B402" s="9">
        <v>299</v>
      </c>
      <c r="C402" s="10" t="s">
        <v>1439</v>
      </c>
      <c r="D402" s="10" t="s">
        <v>1440</v>
      </c>
      <c r="E402" s="10" t="s">
        <v>769</v>
      </c>
      <c r="F402" s="11" t="s">
        <v>739</v>
      </c>
      <c r="G402" s="11" t="s">
        <v>1438</v>
      </c>
      <c r="H402" s="11" t="s">
        <v>841</v>
      </c>
      <c r="I402" s="11" t="s">
        <v>727</v>
      </c>
      <c r="J402" s="11" t="s">
        <v>675</v>
      </c>
      <c r="K402" s="27" t="s">
        <v>1395</v>
      </c>
      <c r="L402" s="13">
        <v>1725818718</v>
      </c>
      <c r="M402" s="2" t="s">
        <v>656</v>
      </c>
      <c r="N402" s="2" t="s">
        <v>634</v>
      </c>
      <c r="O402" s="2" t="s">
        <v>635</v>
      </c>
      <c r="P402" s="2" t="s">
        <v>567</v>
      </c>
      <c r="Q402" s="2" t="s">
        <v>429</v>
      </c>
      <c r="R402" s="2" t="s">
        <v>741</v>
      </c>
      <c r="S402" s="13" t="s">
        <v>1157</v>
      </c>
      <c r="T402" s="14">
        <v>5688.2143322713055</v>
      </c>
      <c r="U402" s="7" t="e">
        <f>VLOOKUP(Tabla6[[#This Row],[NOMBRE PDV]],[3]Unicomer!$DY$3:$EA$160,3,0)</f>
        <v>#N/A</v>
      </c>
    </row>
    <row r="403" spans="1:21" x14ac:dyDescent="0.3">
      <c r="A403" s="29" t="s">
        <v>1180</v>
      </c>
      <c r="B403" s="15">
        <v>246</v>
      </c>
      <c r="C403" s="16" t="s">
        <v>1441</v>
      </c>
      <c r="D403" s="16" t="s">
        <v>1442</v>
      </c>
      <c r="E403" s="16" t="s">
        <v>769</v>
      </c>
      <c r="F403" s="17" t="s">
        <v>30</v>
      </c>
      <c r="G403" s="17" t="s">
        <v>1438</v>
      </c>
      <c r="H403" s="17" t="s">
        <v>841</v>
      </c>
      <c r="I403" s="17" t="s">
        <v>727</v>
      </c>
      <c r="J403" s="17" t="s">
        <v>675</v>
      </c>
      <c r="K403" s="27" t="s">
        <v>1395</v>
      </c>
      <c r="L403" s="18">
        <v>1725818718</v>
      </c>
      <c r="M403" s="3" t="s">
        <v>656</v>
      </c>
      <c r="N403" s="3" t="s">
        <v>634</v>
      </c>
      <c r="O403" s="3" t="s">
        <v>635</v>
      </c>
      <c r="P403" s="3" t="s">
        <v>567</v>
      </c>
      <c r="Q403" s="3" t="s">
        <v>429</v>
      </c>
      <c r="R403" s="3" t="s">
        <v>747</v>
      </c>
      <c r="S403" s="18" t="s">
        <v>1157</v>
      </c>
      <c r="T403" s="14">
        <v>3675.3953399999996</v>
      </c>
      <c r="U403" s="7" t="e">
        <f>VLOOKUP(Tabla6[[#This Row],[NOMBRE PDV]],[3]Unicomer!$DY$3:$EA$160,3,0)</f>
        <v>#N/A</v>
      </c>
    </row>
    <row r="404" spans="1:21" x14ac:dyDescent="0.3">
      <c r="A404" s="29" t="s">
        <v>781</v>
      </c>
      <c r="B404" s="9">
        <v>195</v>
      </c>
      <c r="C404" s="10" t="s">
        <v>1443</v>
      </c>
      <c r="D404" s="10" t="s">
        <v>249</v>
      </c>
      <c r="E404" s="10" t="s">
        <v>769</v>
      </c>
      <c r="F404" s="11" t="s">
        <v>39</v>
      </c>
      <c r="G404" s="11" t="s">
        <v>1444</v>
      </c>
      <c r="H404" s="11" t="s">
        <v>1444</v>
      </c>
      <c r="I404" s="11" t="s">
        <v>727</v>
      </c>
      <c r="J404" s="11" t="s">
        <v>675</v>
      </c>
      <c r="K404" s="27" t="s">
        <v>1445</v>
      </c>
      <c r="L404" s="13">
        <v>604076232</v>
      </c>
      <c r="M404" s="2" t="s">
        <v>248</v>
      </c>
      <c r="N404" s="2" t="s">
        <v>636</v>
      </c>
      <c r="O404" s="2" t="s">
        <v>478</v>
      </c>
      <c r="P404" s="2" t="s">
        <v>637</v>
      </c>
      <c r="Q404" s="2" t="s">
        <v>429</v>
      </c>
      <c r="R404" s="2" t="s">
        <v>754</v>
      </c>
      <c r="S404" s="13" t="s">
        <v>1157</v>
      </c>
      <c r="T404" s="14">
        <v>12133.45</v>
      </c>
      <c r="U404" s="7" t="e">
        <f>VLOOKUP(Tabla6[[#This Row],[NOMBRE PDV]],[3]Unicomer!$DY$3:$EA$160,3,0)</f>
        <v>#N/A</v>
      </c>
    </row>
    <row r="405" spans="1:21" x14ac:dyDescent="0.3">
      <c r="A405" s="29" t="s">
        <v>781</v>
      </c>
      <c r="B405" s="15">
        <v>196</v>
      </c>
      <c r="C405" s="16" t="s">
        <v>1446</v>
      </c>
      <c r="D405" s="16" t="s">
        <v>250</v>
      </c>
      <c r="E405" s="16" t="s">
        <v>769</v>
      </c>
      <c r="F405" s="17" t="s">
        <v>39</v>
      </c>
      <c r="G405" s="17" t="s">
        <v>1444</v>
      </c>
      <c r="H405" s="17" t="s">
        <v>1444</v>
      </c>
      <c r="I405" s="17" t="s">
        <v>727</v>
      </c>
      <c r="J405" s="17" t="s">
        <v>675</v>
      </c>
      <c r="K405" s="27" t="s">
        <v>1445</v>
      </c>
      <c r="L405" s="18">
        <v>604076232</v>
      </c>
      <c r="M405" s="3" t="s">
        <v>248</v>
      </c>
      <c r="N405" s="3" t="s">
        <v>636</v>
      </c>
      <c r="O405" s="3" t="s">
        <v>478</v>
      </c>
      <c r="P405" s="3" t="s">
        <v>637</v>
      </c>
      <c r="Q405" s="3" t="s">
        <v>429</v>
      </c>
      <c r="R405" s="3" t="s">
        <v>754</v>
      </c>
      <c r="S405" s="18" t="s">
        <v>1157</v>
      </c>
      <c r="T405" s="14">
        <v>12227.996363636365</v>
      </c>
      <c r="U405" s="7" t="e">
        <f>VLOOKUP(Tabla6[[#This Row],[NOMBRE PDV]],[3]Unicomer!$DY$3:$EA$160,3,0)</f>
        <v>#N/A</v>
      </c>
    </row>
    <row r="406" spans="1:21" x14ac:dyDescent="0.3">
      <c r="A406" s="29" t="s">
        <v>781</v>
      </c>
      <c r="B406" s="9">
        <v>296</v>
      </c>
      <c r="C406" s="10" t="s">
        <v>1447</v>
      </c>
      <c r="D406" s="10" t="s">
        <v>1448</v>
      </c>
      <c r="E406" s="10" t="s">
        <v>769</v>
      </c>
      <c r="F406" s="11" t="s">
        <v>739</v>
      </c>
      <c r="G406" s="11" t="s">
        <v>1444</v>
      </c>
      <c r="H406" s="11" t="s">
        <v>1444</v>
      </c>
      <c r="I406" s="11" t="s">
        <v>727</v>
      </c>
      <c r="J406" s="11" t="s">
        <v>675</v>
      </c>
      <c r="K406" s="27" t="s">
        <v>1445</v>
      </c>
      <c r="L406" s="13">
        <v>604076232</v>
      </c>
      <c r="M406" s="2" t="s">
        <v>248</v>
      </c>
      <c r="N406" s="2" t="s">
        <v>636</v>
      </c>
      <c r="O406" s="2" t="s">
        <v>478</v>
      </c>
      <c r="P406" s="2" t="s">
        <v>637</v>
      </c>
      <c r="Q406" s="2" t="s">
        <v>429</v>
      </c>
      <c r="R406" s="2" t="s">
        <v>741</v>
      </c>
      <c r="S406" s="13" t="s">
        <v>1157</v>
      </c>
      <c r="T406" s="14">
        <v>0</v>
      </c>
      <c r="U406" s="7" t="e">
        <f>VLOOKUP(Tabla6[[#This Row],[NOMBRE PDV]],[3]Unicomer!$DY$3:$EA$160,3,0)</f>
        <v>#N/A</v>
      </c>
    </row>
    <row r="407" spans="1:21" x14ac:dyDescent="0.3">
      <c r="A407" s="29" t="s">
        <v>781</v>
      </c>
      <c r="B407" s="15">
        <v>287</v>
      </c>
      <c r="C407" s="16" t="s">
        <v>1449</v>
      </c>
      <c r="D407" s="16" t="s">
        <v>1450</v>
      </c>
      <c r="E407" s="16" t="s">
        <v>769</v>
      </c>
      <c r="F407" s="17" t="s">
        <v>739</v>
      </c>
      <c r="G407" s="17" t="s">
        <v>1444</v>
      </c>
      <c r="H407" s="17" t="s">
        <v>1444</v>
      </c>
      <c r="I407" s="17" t="s">
        <v>727</v>
      </c>
      <c r="J407" s="17" t="s">
        <v>675</v>
      </c>
      <c r="K407" s="27" t="s">
        <v>1445</v>
      </c>
      <c r="L407" s="18">
        <v>604076232</v>
      </c>
      <c r="M407" s="3" t="s">
        <v>248</v>
      </c>
      <c r="N407" s="3" t="s">
        <v>636</v>
      </c>
      <c r="O407" s="3" t="s">
        <v>478</v>
      </c>
      <c r="P407" s="3" t="s">
        <v>637</v>
      </c>
      <c r="Q407" s="3" t="s">
        <v>429</v>
      </c>
      <c r="R407" s="3" t="s">
        <v>741</v>
      </c>
      <c r="S407" s="18" t="s">
        <v>1157</v>
      </c>
      <c r="T407" s="14">
        <v>4456.8712752737292</v>
      </c>
      <c r="U407" s="7" t="e">
        <f>VLOOKUP(Tabla6[[#This Row],[NOMBRE PDV]],[3]Unicomer!$DY$3:$EA$160,3,0)</f>
        <v>#N/A</v>
      </c>
    </row>
    <row r="408" spans="1:21" x14ac:dyDescent="0.3">
      <c r="A408" s="29" t="s">
        <v>1113</v>
      </c>
      <c r="B408" s="9">
        <v>207</v>
      </c>
      <c r="C408" s="10" t="s">
        <v>1451</v>
      </c>
      <c r="D408" s="10" t="s">
        <v>251</v>
      </c>
      <c r="E408" s="10" t="s">
        <v>769</v>
      </c>
      <c r="F408" s="11" t="s">
        <v>30</v>
      </c>
      <c r="G408" s="11" t="s">
        <v>1444</v>
      </c>
      <c r="H408" s="11" t="s">
        <v>1444</v>
      </c>
      <c r="I408" s="11" t="s">
        <v>727</v>
      </c>
      <c r="J408" s="11" t="s">
        <v>675</v>
      </c>
      <c r="K408" s="27" t="s">
        <v>1445</v>
      </c>
      <c r="L408" s="13">
        <v>604076232</v>
      </c>
      <c r="M408" s="2" t="s">
        <v>248</v>
      </c>
      <c r="N408" s="2" t="s">
        <v>636</v>
      </c>
      <c r="O408" s="2" t="s">
        <v>478</v>
      </c>
      <c r="P408" s="2" t="s">
        <v>637</v>
      </c>
      <c r="Q408" s="2" t="s">
        <v>429</v>
      </c>
      <c r="R408" s="2" t="s">
        <v>747</v>
      </c>
      <c r="S408" s="13" t="s">
        <v>1157</v>
      </c>
      <c r="T408" s="14">
        <v>10929.465089999998</v>
      </c>
      <c r="U408" s="7" t="e">
        <f>VLOOKUP(Tabla6[[#This Row],[NOMBRE PDV]],[3]Unicomer!$DY$3:$EA$160,3,0)</f>
        <v>#N/A</v>
      </c>
    </row>
    <row r="409" spans="1:21" x14ac:dyDescent="0.3">
      <c r="A409" s="29" t="s">
        <v>1113</v>
      </c>
      <c r="B409" s="15">
        <v>233</v>
      </c>
      <c r="C409" s="16" t="s">
        <v>1452</v>
      </c>
      <c r="D409" s="16" t="s">
        <v>252</v>
      </c>
      <c r="E409" s="16" t="s">
        <v>769</v>
      </c>
      <c r="F409" s="17" t="s">
        <v>30</v>
      </c>
      <c r="G409" s="17" t="s">
        <v>1444</v>
      </c>
      <c r="H409" s="17" t="s">
        <v>1444</v>
      </c>
      <c r="I409" s="17" t="s">
        <v>727</v>
      </c>
      <c r="J409" s="17" t="s">
        <v>675</v>
      </c>
      <c r="K409" s="27" t="s">
        <v>1445</v>
      </c>
      <c r="L409" s="18">
        <v>604076232</v>
      </c>
      <c r="M409" s="3" t="s">
        <v>248</v>
      </c>
      <c r="N409" s="3" t="s">
        <v>636</v>
      </c>
      <c r="O409" s="3" t="s">
        <v>478</v>
      </c>
      <c r="P409" s="3" t="s">
        <v>637</v>
      </c>
      <c r="Q409" s="3" t="s">
        <v>429</v>
      </c>
      <c r="R409" s="3" t="s">
        <v>747</v>
      </c>
      <c r="S409" s="18" t="s">
        <v>1157</v>
      </c>
      <c r="T409" s="14">
        <v>11961.155009999999</v>
      </c>
      <c r="U409" s="7" t="e">
        <f>VLOOKUP(Tabla6[[#This Row],[NOMBRE PDV]],[3]Unicomer!$DY$3:$EA$160,3,0)</f>
        <v>#N/A</v>
      </c>
    </row>
    <row r="410" spans="1:21" x14ac:dyDescent="0.3">
      <c r="A410" s="29" t="s">
        <v>1113</v>
      </c>
      <c r="B410" s="9">
        <v>381</v>
      </c>
      <c r="C410" s="10" t="s">
        <v>1453</v>
      </c>
      <c r="D410" s="37" t="s">
        <v>1454</v>
      </c>
      <c r="E410" s="10" t="s">
        <v>757</v>
      </c>
      <c r="F410" s="11" t="s">
        <v>77</v>
      </c>
      <c r="G410" s="11" t="s">
        <v>1444</v>
      </c>
      <c r="H410" s="11" t="s">
        <v>1444</v>
      </c>
      <c r="I410" s="11" t="s">
        <v>727</v>
      </c>
      <c r="J410" s="11" t="s">
        <v>675</v>
      </c>
      <c r="K410" s="27" t="s">
        <v>1445</v>
      </c>
      <c r="L410" s="13">
        <v>604076232</v>
      </c>
      <c r="M410" s="2" t="s">
        <v>248</v>
      </c>
      <c r="N410" s="2" t="s">
        <v>636</v>
      </c>
      <c r="O410" s="2" t="s">
        <v>478</v>
      </c>
      <c r="P410" s="2" t="s">
        <v>637</v>
      </c>
      <c r="Q410" s="2" t="s">
        <v>429</v>
      </c>
      <c r="R410" s="2" t="s">
        <v>741</v>
      </c>
      <c r="S410" s="13" t="s">
        <v>1157</v>
      </c>
      <c r="T410" s="14">
        <v>8021.3112569919394</v>
      </c>
      <c r="U410" s="7" t="e">
        <f>VLOOKUP(Tabla6[[#This Row],[NOMBRE PDV]],[3]Unicomer!$DY$3:$EA$160,3,0)</f>
        <v>#N/A</v>
      </c>
    </row>
    <row r="411" spans="1:21" x14ac:dyDescent="0.3">
      <c r="A411" s="29" t="s">
        <v>1113</v>
      </c>
      <c r="B411" s="15">
        <v>274</v>
      </c>
      <c r="C411" s="16" t="s">
        <v>1455</v>
      </c>
      <c r="D411" s="16" t="s">
        <v>254</v>
      </c>
      <c r="E411" s="16" t="s">
        <v>734</v>
      </c>
      <c r="F411" s="17" t="s">
        <v>844</v>
      </c>
      <c r="G411" s="17" t="s">
        <v>1444</v>
      </c>
      <c r="H411" s="17" t="s">
        <v>1444</v>
      </c>
      <c r="I411" s="17" t="s">
        <v>845</v>
      </c>
      <c r="J411" s="17" t="s">
        <v>675</v>
      </c>
      <c r="K411" s="27" t="s">
        <v>1445</v>
      </c>
      <c r="L411" s="18">
        <v>604076232</v>
      </c>
      <c r="M411" s="3" t="s">
        <v>248</v>
      </c>
      <c r="N411" s="3" t="s">
        <v>636</v>
      </c>
      <c r="O411" s="3" t="s">
        <v>478</v>
      </c>
      <c r="P411" s="3" t="s">
        <v>637</v>
      </c>
      <c r="Q411" s="3" t="s">
        <v>429</v>
      </c>
      <c r="R411" s="3" t="s">
        <v>741</v>
      </c>
      <c r="S411" s="18" t="s">
        <v>1157</v>
      </c>
      <c r="T411" s="14">
        <v>27448.227462682647</v>
      </c>
      <c r="U411" s="7" t="e">
        <f>VLOOKUP(Tabla6[[#This Row],[NOMBRE PDV]],[3]Unicomer!$DY$3:$EA$160,3,0)</f>
        <v>#N/A</v>
      </c>
    </row>
    <row r="412" spans="1:21" x14ac:dyDescent="0.3">
      <c r="A412" s="29" t="s">
        <v>755</v>
      </c>
      <c r="B412" s="9">
        <v>945</v>
      </c>
      <c r="C412" s="10" t="s">
        <v>1456</v>
      </c>
      <c r="D412" s="10" t="s">
        <v>1457</v>
      </c>
      <c r="E412" s="10" t="s">
        <v>769</v>
      </c>
      <c r="F412" s="11" t="s">
        <v>64</v>
      </c>
      <c r="G412" s="11" t="s">
        <v>1458</v>
      </c>
      <c r="H412" s="11" t="s">
        <v>1075</v>
      </c>
      <c r="I412" s="11" t="s">
        <v>727</v>
      </c>
      <c r="J412" s="11" t="s">
        <v>675</v>
      </c>
      <c r="K412" s="27" t="s">
        <v>1459</v>
      </c>
      <c r="L412" s="13">
        <v>919466581</v>
      </c>
      <c r="M412" s="2" t="s">
        <v>657</v>
      </c>
      <c r="N412" s="2" t="s">
        <v>638</v>
      </c>
      <c r="O412" s="2" t="s">
        <v>488</v>
      </c>
      <c r="P412" s="2" t="s">
        <v>550</v>
      </c>
      <c r="Q412" s="2" t="s">
        <v>435</v>
      </c>
      <c r="R412" s="2" t="s">
        <v>729</v>
      </c>
      <c r="S412" s="13" t="s">
        <v>1157</v>
      </c>
      <c r="T412" s="14">
        <v>7323.8059302969878</v>
      </c>
      <c r="U412" s="7" t="e">
        <f>VLOOKUP(Tabla6[[#This Row],[NOMBRE PDV]],[3]Unicomer!$DY$3:$EA$160,3,0)</f>
        <v>#N/A</v>
      </c>
    </row>
    <row r="413" spans="1:21" x14ac:dyDescent="0.3">
      <c r="A413" s="29" t="s">
        <v>755</v>
      </c>
      <c r="B413" s="15">
        <v>542</v>
      </c>
      <c r="C413" s="16" t="s">
        <v>1460</v>
      </c>
      <c r="D413" s="16" t="s">
        <v>667</v>
      </c>
      <c r="E413" s="16" t="s">
        <v>757</v>
      </c>
      <c r="F413" s="17" t="s">
        <v>30</v>
      </c>
      <c r="G413" s="17" t="s">
        <v>1458</v>
      </c>
      <c r="H413" s="17" t="s">
        <v>1075</v>
      </c>
      <c r="I413" s="17" t="s">
        <v>727</v>
      </c>
      <c r="J413" s="17" t="s">
        <v>675</v>
      </c>
      <c r="K413" s="27" t="s">
        <v>1459</v>
      </c>
      <c r="L413" s="18">
        <v>919466581</v>
      </c>
      <c r="M413" s="3" t="s">
        <v>657</v>
      </c>
      <c r="N413" s="3" t="s">
        <v>638</v>
      </c>
      <c r="O413" s="3" t="s">
        <v>488</v>
      </c>
      <c r="P413" s="3" t="s">
        <v>550</v>
      </c>
      <c r="Q413" s="3" t="s">
        <v>435</v>
      </c>
      <c r="R413" s="3" t="s">
        <v>747</v>
      </c>
      <c r="S413" s="18" t="s">
        <v>1157</v>
      </c>
      <c r="T413" s="14">
        <v>10284.658890000001</v>
      </c>
      <c r="U413" s="7" t="e">
        <f>VLOOKUP(Tabla6[[#This Row],[NOMBRE PDV]],[3]Unicomer!$DY$3:$EA$160,3,0)</f>
        <v>#N/A</v>
      </c>
    </row>
    <row r="414" spans="1:21" x14ac:dyDescent="0.3">
      <c r="A414" s="29" t="s">
        <v>755</v>
      </c>
      <c r="B414" s="9">
        <v>410</v>
      </c>
      <c r="C414" s="10" t="s">
        <v>1461</v>
      </c>
      <c r="D414" s="10" t="s">
        <v>666</v>
      </c>
      <c r="E414" s="10" t="s">
        <v>734</v>
      </c>
      <c r="F414" s="11" t="s">
        <v>39</v>
      </c>
      <c r="G414" s="11" t="s">
        <v>1458</v>
      </c>
      <c r="H414" s="11" t="s">
        <v>1075</v>
      </c>
      <c r="I414" s="11" t="s">
        <v>727</v>
      </c>
      <c r="J414" s="11" t="s">
        <v>675</v>
      </c>
      <c r="K414" s="27" t="s">
        <v>1459</v>
      </c>
      <c r="L414" s="13">
        <v>919466581</v>
      </c>
      <c r="M414" s="2" t="s">
        <v>657</v>
      </c>
      <c r="N414" s="2" t="s">
        <v>638</v>
      </c>
      <c r="O414" s="2" t="s">
        <v>488</v>
      </c>
      <c r="P414" s="2" t="s">
        <v>550</v>
      </c>
      <c r="Q414" s="2" t="s">
        <v>435</v>
      </c>
      <c r="R414" s="2" t="s">
        <v>754</v>
      </c>
      <c r="S414" s="13" t="s">
        <v>1157</v>
      </c>
      <c r="T414" s="14">
        <v>25559.033636363642</v>
      </c>
      <c r="U414" s="7" t="e">
        <f>VLOOKUP(Tabla6[[#This Row],[NOMBRE PDV]],[3]Unicomer!$DY$3:$EA$160,3,0)</f>
        <v>#N/A</v>
      </c>
    </row>
    <row r="415" spans="1:21" x14ac:dyDescent="0.3">
      <c r="A415" s="29" t="s">
        <v>796</v>
      </c>
      <c r="B415" s="15">
        <v>455</v>
      </c>
      <c r="C415" s="16" t="s">
        <v>1462</v>
      </c>
      <c r="D415" s="16" t="s">
        <v>664</v>
      </c>
      <c r="E415" s="16" t="s">
        <v>757</v>
      </c>
      <c r="F415" s="17" t="s">
        <v>39</v>
      </c>
      <c r="G415" s="17" t="s">
        <v>1463</v>
      </c>
      <c r="H415" s="17" t="s">
        <v>1075</v>
      </c>
      <c r="I415" s="17" t="s">
        <v>727</v>
      </c>
      <c r="J415" s="17" t="s">
        <v>675</v>
      </c>
      <c r="K415" s="27" t="s">
        <v>1459</v>
      </c>
      <c r="L415" s="18">
        <v>919466581</v>
      </c>
      <c r="M415" s="3" t="s">
        <v>657</v>
      </c>
      <c r="N415" s="3" t="s">
        <v>638</v>
      </c>
      <c r="O415" s="3" t="s">
        <v>488</v>
      </c>
      <c r="P415" s="3" t="s">
        <v>550</v>
      </c>
      <c r="Q415" s="3" t="s">
        <v>435</v>
      </c>
      <c r="R415" s="3" t="s">
        <v>754</v>
      </c>
      <c r="S415" s="18" t="s">
        <v>1157</v>
      </c>
      <c r="T415" s="14">
        <v>11857.590553814172</v>
      </c>
      <c r="U415" s="7" t="e">
        <f>VLOOKUP(Tabla6[[#This Row],[NOMBRE PDV]],[3]Unicomer!$DY$3:$EA$160,3,0)</f>
        <v>#N/A</v>
      </c>
    </row>
    <row r="416" spans="1:21" x14ac:dyDescent="0.3">
      <c r="A416" s="29" t="s">
        <v>796</v>
      </c>
      <c r="B416" s="9">
        <v>958</v>
      </c>
      <c r="C416" s="10" t="s">
        <v>1464</v>
      </c>
      <c r="D416" s="10" t="s">
        <v>1465</v>
      </c>
      <c r="E416" s="10" t="s">
        <v>757</v>
      </c>
      <c r="F416" s="11" t="s">
        <v>51</v>
      </c>
      <c r="G416" s="11" t="s">
        <v>1463</v>
      </c>
      <c r="H416" s="11" t="s">
        <v>1075</v>
      </c>
      <c r="I416" s="11" t="s">
        <v>727</v>
      </c>
      <c r="J416" s="11" t="s">
        <v>675</v>
      </c>
      <c r="K416" s="27" t="s">
        <v>1459</v>
      </c>
      <c r="L416" s="13">
        <v>919466581</v>
      </c>
      <c r="M416" s="2" t="s">
        <v>657</v>
      </c>
      <c r="N416" s="2" t="s">
        <v>638</v>
      </c>
      <c r="O416" s="2" t="s">
        <v>488</v>
      </c>
      <c r="P416" s="2" t="s">
        <v>550</v>
      </c>
      <c r="Q416" s="2" t="s">
        <v>435</v>
      </c>
      <c r="R416" s="2" t="s">
        <v>729</v>
      </c>
      <c r="S416" s="13" t="s">
        <v>1157</v>
      </c>
      <c r="T416" s="14">
        <v>20925.159800848538</v>
      </c>
      <c r="U416" s="7" t="e">
        <f>VLOOKUP(Tabla6[[#This Row],[NOMBRE PDV]],[3]Unicomer!$DY$3:$EA$160,3,0)</f>
        <v>#N/A</v>
      </c>
    </row>
    <row r="417" spans="1:21" x14ac:dyDescent="0.3">
      <c r="A417" s="29" t="s">
        <v>796</v>
      </c>
      <c r="B417" s="15">
        <v>527</v>
      </c>
      <c r="C417" s="16" t="s">
        <v>1466</v>
      </c>
      <c r="D417" s="16" t="s">
        <v>668</v>
      </c>
      <c r="E417" s="16" t="s">
        <v>757</v>
      </c>
      <c r="F417" s="17" t="s">
        <v>30</v>
      </c>
      <c r="G417" s="17" t="s">
        <v>1463</v>
      </c>
      <c r="H417" s="17" t="s">
        <v>1075</v>
      </c>
      <c r="I417" s="17" t="s">
        <v>727</v>
      </c>
      <c r="J417" s="17" t="s">
        <v>675</v>
      </c>
      <c r="K417" s="27" t="s">
        <v>1459</v>
      </c>
      <c r="L417" s="18">
        <v>919466581</v>
      </c>
      <c r="M417" s="3" t="s">
        <v>657</v>
      </c>
      <c r="N417" s="3" t="s">
        <v>638</v>
      </c>
      <c r="O417" s="3" t="s">
        <v>488</v>
      </c>
      <c r="P417" s="3" t="s">
        <v>550</v>
      </c>
      <c r="Q417" s="3" t="s">
        <v>435</v>
      </c>
      <c r="R417" s="3" t="s">
        <v>747</v>
      </c>
      <c r="S417" s="18" t="s">
        <v>1157</v>
      </c>
      <c r="T417" s="14">
        <v>12555.095880509121</v>
      </c>
      <c r="U417" s="7" t="e">
        <f>VLOOKUP(Tabla6[[#This Row],[NOMBRE PDV]],[3]Unicomer!$DY$3:$EA$160,3,0)</f>
        <v>#N/A</v>
      </c>
    </row>
    <row r="418" spans="1:21" x14ac:dyDescent="0.3">
      <c r="A418" s="29" t="s">
        <v>1467</v>
      </c>
      <c r="B418" s="9">
        <v>456</v>
      </c>
      <c r="C418" s="10" t="s">
        <v>1468</v>
      </c>
      <c r="D418" s="10" t="s">
        <v>1469</v>
      </c>
      <c r="E418" s="10" t="s">
        <v>769</v>
      </c>
      <c r="F418" s="11" t="s">
        <v>39</v>
      </c>
      <c r="G418" s="11" t="s">
        <v>1470</v>
      </c>
      <c r="H418" s="11" t="s">
        <v>1075</v>
      </c>
      <c r="I418" s="11" t="s">
        <v>727</v>
      </c>
      <c r="J418" s="11" t="s">
        <v>675</v>
      </c>
      <c r="K418" s="27" t="s">
        <v>1459</v>
      </c>
      <c r="L418" s="13">
        <v>919466581</v>
      </c>
      <c r="M418" s="2" t="s">
        <v>657</v>
      </c>
      <c r="N418" s="2" t="s">
        <v>638</v>
      </c>
      <c r="O418" s="2" t="s">
        <v>488</v>
      </c>
      <c r="P418" s="2" t="s">
        <v>550</v>
      </c>
      <c r="Q418" s="2" t="s">
        <v>435</v>
      </c>
      <c r="R418" s="2" t="s">
        <v>754</v>
      </c>
      <c r="S418" s="13" t="s">
        <v>1157</v>
      </c>
      <c r="T418" s="14">
        <v>18135.138494068731</v>
      </c>
      <c r="U418" s="7">
        <f>VLOOKUP(Tabla6[[#This Row],[NOMBRE PDV]],[3]Unicomer!$DY$3:$EA$160,3,0)</f>
        <v>81</v>
      </c>
    </row>
    <row r="419" spans="1:21" x14ac:dyDescent="0.3">
      <c r="A419" s="29" t="s">
        <v>1467</v>
      </c>
      <c r="B419" s="15">
        <v>528</v>
      </c>
      <c r="C419" s="16" t="s">
        <v>1471</v>
      </c>
      <c r="D419" s="16" t="s">
        <v>1472</v>
      </c>
      <c r="E419" s="16" t="s">
        <v>757</v>
      </c>
      <c r="F419" s="17" t="s">
        <v>23</v>
      </c>
      <c r="G419" s="17" t="s">
        <v>1470</v>
      </c>
      <c r="H419" s="17" t="s">
        <v>1075</v>
      </c>
      <c r="I419" s="17" t="s">
        <v>727</v>
      </c>
      <c r="J419" s="17" t="s">
        <v>675</v>
      </c>
      <c r="K419" s="27" t="s">
        <v>1459</v>
      </c>
      <c r="L419" s="18">
        <v>919466581</v>
      </c>
      <c r="M419" s="3" t="s">
        <v>657</v>
      </c>
      <c r="N419" s="3" t="s">
        <v>638</v>
      </c>
      <c r="O419" s="3" t="s">
        <v>488</v>
      </c>
      <c r="P419" s="3" t="s">
        <v>550</v>
      </c>
      <c r="Q419" s="3" t="s">
        <v>435</v>
      </c>
      <c r="R419" s="3" t="s">
        <v>747</v>
      </c>
      <c r="S419" s="18" t="s">
        <v>1157</v>
      </c>
      <c r="T419" s="14">
        <v>4185.0319601697074</v>
      </c>
      <c r="U419" s="7" t="e">
        <f>VLOOKUP(Tabla6[[#This Row],[NOMBRE PDV]],[3]Unicomer!$DY$3:$EA$160,3,0)</f>
        <v>#N/A</v>
      </c>
    </row>
    <row r="420" spans="1:21" x14ac:dyDescent="0.3">
      <c r="A420" s="29" t="s">
        <v>1467</v>
      </c>
      <c r="B420" s="9">
        <v>538</v>
      </c>
      <c r="C420" s="10" t="s">
        <v>1473</v>
      </c>
      <c r="D420" s="10" t="s">
        <v>669</v>
      </c>
      <c r="E420" s="10" t="s">
        <v>757</v>
      </c>
      <c r="F420" s="11" t="s">
        <v>30</v>
      </c>
      <c r="G420" s="11" t="s">
        <v>1470</v>
      </c>
      <c r="H420" s="11" t="s">
        <v>1075</v>
      </c>
      <c r="I420" s="11" t="s">
        <v>727</v>
      </c>
      <c r="J420" s="11" t="s">
        <v>675</v>
      </c>
      <c r="K420" s="27" t="s">
        <v>1459</v>
      </c>
      <c r="L420" s="13">
        <v>919466581</v>
      </c>
      <c r="M420" s="2" t="s">
        <v>657</v>
      </c>
      <c r="N420" s="2" t="s">
        <v>638</v>
      </c>
      <c r="O420" s="2" t="s">
        <v>488</v>
      </c>
      <c r="P420" s="2" t="s">
        <v>550</v>
      </c>
      <c r="Q420" s="2" t="s">
        <v>435</v>
      </c>
      <c r="R420" s="2" t="s">
        <v>747</v>
      </c>
      <c r="S420" s="13" t="s">
        <v>1157</v>
      </c>
      <c r="T420" s="14">
        <v>23017.67578093339</v>
      </c>
      <c r="U420" s="7" t="e">
        <f>VLOOKUP(Tabla6[[#This Row],[NOMBRE PDV]],[3]Unicomer!$DY$3:$EA$160,3,0)</f>
        <v>#N/A</v>
      </c>
    </row>
    <row r="421" spans="1:21" x14ac:dyDescent="0.3">
      <c r="A421" s="34" t="s">
        <v>1467</v>
      </c>
      <c r="B421" s="38">
        <v>889</v>
      </c>
      <c r="C421" s="39" t="s">
        <v>1474</v>
      </c>
      <c r="D421" s="39" t="s">
        <v>1475</v>
      </c>
      <c r="E421" s="39" t="s">
        <v>734</v>
      </c>
      <c r="F421" s="40" t="s">
        <v>64</v>
      </c>
      <c r="G421" s="40" t="s">
        <v>1470</v>
      </c>
      <c r="H421" s="40" t="s">
        <v>1075</v>
      </c>
      <c r="I421" s="40" t="s">
        <v>727</v>
      </c>
      <c r="J421" s="40" t="s">
        <v>675</v>
      </c>
      <c r="K421" s="35" t="s">
        <v>1459</v>
      </c>
      <c r="L421" s="41">
        <v>919466581</v>
      </c>
      <c r="M421" s="6" t="s">
        <v>657</v>
      </c>
      <c r="N421" s="6" t="s">
        <v>638</v>
      </c>
      <c r="O421" s="6" t="s">
        <v>488</v>
      </c>
      <c r="P421" s="6" t="s">
        <v>550</v>
      </c>
      <c r="Q421" s="6" t="s">
        <v>435</v>
      </c>
      <c r="R421" s="6" t="s">
        <v>729</v>
      </c>
      <c r="S421" s="41" t="s">
        <v>1157</v>
      </c>
      <c r="T421" s="36">
        <v>34089.216666666667</v>
      </c>
      <c r="U421" s="7" t="e">
        <f>VLOOKUP(Tabla6[[#This Row],[NOMBRE PDV]],[3]Unicomer!$DY$3:$EA$160,3,0)</f>
        <v>#N/A</v>
      </c>
    </row>
  </sheetData>
  <conditionalFormatting sqref="D346:D421 D323:D343 D100:D321 D2:D98">
    <cfRule type="duplicateValues" dxfId="45" priority="21"/>
  </conditionalFormatting>
  <conditionalFormatting sqref="D41">
    <cfRule type="duplicateValues" dxfId="44" priority="20"/>
  </conditionalFormatting>
  <conditionalFormatting sqref="D45">
    <cfRule type="duplicateValues" dxfId="43" priority="19"/>
  </conditionalFormatting>
  <conditionalFormatting sqref="D134">
    <cfRule type="duplicateValues" dxfId="42" priority="18"/>
  </conditionalFormatting>
  <conditionalFormatting sqref="D149">
    <cfRule type="duplicateValues" dxfId="41" priority="17"/>
  </conditionalFormatting>
  <conditionalFormatting sqref="D174:D179">
    <cfRule type="duplicateValues" dxfId="40" priority="16"/>
  </conditionalFormatting>
  <conditionalFormatting sqref="C173">
    <cfRule type="duplicateValues" dxfId="39" priority="14"/>
  </conditionalFormatting>
  <conditionalFormatting sqref="C173">
    <cfRule type="duplicateValues" dxfId="38" priority="15"/>
  </conditionalFormatting>
  <conditionalFormatting sqref="D241:D242">
    <cfRule type="duplicateValues" dxfId="37" priority="10"/>
  </conditionalFormatting>
  <conditionalFormatting sqref="D318 D237:D240">
    <cfRule type="duplicateValues" dxfId="36" priority="11"/>
  </conditionalFormatting>
  <conditionalFormatting sqref="C352">
    <cfRule type="duplicateValues" dxfId="35" priority="7"/>
  </conditionalFormatting>
  <conditionalFormatting sqref="C352">
    <cfRule type="duplicateValues" dxfId="34" priority="8"/>
  </conditionalFormatting>
  <conditionalFormatting sqref="C352">
    <cfRule type="duplicateValues" dxfId="33" priority="9"/>
  </conditionalFormatting>
  <conditionalFormatting sqref="D322">
    <cfRule type="duplicateValues" dxfId="32" priority="4"/>
  </conditionalFormatting>
  <conditionalFormatting sqref="D322">
    <cfRule type="duplicateValues" dxfId="31" priority="5"/>
  </conditionalFormatting>
  <conditionalFormatting sqref="D322">
    <cfRule type="duplicateValues" dxfId="30" priority="6"/>
  </conditionalFormatting>
  <conditionalFormatting sqref="C248">
    <cfRule type="duplicateValues" dxfId="29" priority="1"/>
  </conditionalFormatting>
  <conditionalFormatting sqref="C248">
    <cfRule type="duplicateValues" dxfId="28" priority="2"/>
  </conditionalFormatting>
  <conditionalFormatting sqref="C248">
    <cfRule type="duplicateValues" dxfId="27" priority="3"/>
  </conditionalFormatting>
  <conditionalFormatting sqref="D346:D421">
    <cfRule type="duplicateValues" dxfId="26" priority="12"/>
  </conditionalFormatting>
  <conditionalFormatting sqref="D389:D421 D243:D317 D319:D321 D346:D387 D323:D343">
    <cfRule type="duplicateValues" dxfId="25" priority="13"/>
  </conditionalFormatting>
  <pageMargins left="0.7" right="0.7" top="0.75" bottom="0.75" header="0.3" footer="0.3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CBA31A-3CD6-46E2-BF86-60F3D612BE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ARCHIVOS</vt:lpstr>
      <vt:lpstr>RESUMEN</vt:lpstr>
      <vt:lpstr>Hoja1</vt:lpstr>
      <vt:lpstr>BASE</vt:lpstr>
      <vt:lpstr>Hoja2</vt:lpstr>
      <vt:lpstr>share real</vt:lpstr>
      <vt:lpstr>RUTERO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Perugachi</dc:creator>
  <cp:lastModifiedBy>Karen Mangui</cp:lastModifiedBy>
  <dcterms:created xsi:type="dcterms:W3CDTF">2022-09-19T20:55:39Z</dcterms:created>
  <dcterms:modified xsi:type="dcterms:W3CDTF">2022-11-16T21:15:25Z</dcterms:modified>
</cp:coreProperties>
</file>